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202300"/>
  <mc:AlternateContent xmlns:mc="http://schemas.openxmlformats.org/markup-compatibility/2006">
    <mc:Choice Requires="x15">
      <x15ac:absPath xmlns:x15ac="http://schemas.microsoft.com/office/spreadsheetml/2010/11/ac" url="https://psea-my.sharepoint.com/personal/mprice_psea_org/Documents/PriceMA/My Documents/EDUC_DATA/STATE AND FED ANALYSES/STATE BUDGET ANALYSES/2025-26/tables/"/>
    </mc:Choice>
  </mc:AlternateContent>
  <xr:revisionPtr revIDLastSave="8" documentId="8_{F96D0623-ED7A-49A6-8500-DED19E11ACEA}" xr6:coauthVersionLast="47" xr6:coauthVersionMax="47" xr10:uidLastSave="{AC0DE671-E8B4-4DB4-88C4-E2370CF04CEC}"/>
  <bookViews>
    <workbookView xWindow="-108" yWindow="-108" windowWidth="23256" windowHeight="12456" firstSheet="3" activeTab="3" xr2:uid="{00000000-000D-0000-FFFF-FFFF00000000}"/>
  </bookViews>
  <sheets>
    <sheet name="LIST YR" sheetId="21" state="hidden" r:id="rId1"/>
    <sheet name="Version" sheetId="13" state="hidden" r:id="rId2"/>
    <sheet name="One Big Table BACKUP" sheetId="39" state="hidden" r:id="rId3"/>
    <sheet name="One Big Table" sheetId="5" r:id="rId4"/>
    <sheet name="DATA SEL SUB 2026 CLEAN" sheetId="31" state="hidden" r:id="rId5"/>
    <sheet name="By Local Education Agency" sheetId="9" r:id="rId6"/>
    <sheet name="By State Senate District" sheetId="23" r:id="rId7"/>
    <sheet name="By State House District" sheetId="38" r:id="rId8"/>
    <sheet name="KEY" sheetId="7" state="hidden" r:id="rId9"/>
    <sheet name="DATA SEL SUB 2026" sheetId="30" state="hidden" r:id="rId10"/>
    <sheet name="DATA TIMESERIES" sheetId="29" state="hidden" r:id="rId11"/>
    <sheet name="DATA - FAD" sheetId="20" state="hidden" r:id="rId12"/>
    <sheet name="CROSSWALK House to AUN" sheetId="15" state="hidden" r:id="rId13"/>
    <sheet name="CROSSWALK Senate to AUN" sheetId="16" state="hidden" r:id="rId14"/>
    <sheet name="LIST HOUSE" sheetId="18" state="hidden" r:id="rId15"/>
    <sheet name="LIST SENATE" sheetId="19" state="hidden" r:id="rId16"/>
    <sheet name="LIST UNISERV" sheetId="27" state="hidden" r:id="rId17"/>
    <sheet name="LIST LEA" sheetId="11" state="hidden" r:id="rId18"/>
    <sheet name="LIST School Districts by AUN_ID" sheetId="22" state="hidden" r:id="rId19"/>
    <sheet name="LIST PrettyName SORT BY AUN" sheetId="32" state="hidden" r:id="rId20"/>
    <sheet name="LIST PrettyName SORT BY NAME" sheetId="34" state="hidden" r:id="rId21"/>
    <sheet name="CROSSWALK LEA TO SENATE" sheetId="35" state="hidden" r:id="rId22"/>
    <sheet name="CROSSWALK LEA TO HOUSE" sheetId="37" state="hidden" r:id="rId23"/>
  </sheets>
  <definedNames>
    <definedName name="Act1Counterfactual">#REF!</definedName>
    <definedName name="AssessedValues">#REF!</definedName>
    <definedName name="BalanceOther">#REF!</definedName>
    <definedName name="BasicEducRev">#REF!</definedName>
    <definedName name="BenefitsAll">#REF!</definedName>
    <definedName name="CARES">#REF!</definedName>
    <definedName name="CensusHousingStats">#REF!</definedName>
    <definedName name="CharterEnrollment">#REF!</definedName>
    <definedName name="CharterTuition">#REF!</definedName>
    <definedName name="CompGroups">#REF!</definedName>
    <definedName name="ComponentsofCompAll">#REF!</definedName>
    <definedName name="CompParts">#REF!</definedName>
    <definedName name="CoreNonCore">#REF!</definedName>
    <definedName name="DEBT">#REF!</definedName>
    <definedName name="DebtasPerBorBase">#REF!</definedName>
    <definedName name="DebtService">#REF!</definedName>
    <definedName name="DetailStateSubsidies">#REF!</definedName>
    <definedName name="EABenefits">#REF!</definedName>
    <definedName name="EAComp">#REF!</definedName>
    <definedName name="EarnedIncomeTaxes">#REF!</definedName>
    <definedName name="EASal">#REF!</definedName>
    <definedName name="EnrollmentBU">#REF!</definedName>
    <definedName name="EqMillsCoMostRecent">#REF!</definedName>
    <definedName name="EqMillsEachContig1year">#REF!</definedName>
    <definedName name="Equalizedmills">#REF!</definedName>
    <definedName name="FB_APPROPandNOT">#REF!</definedName>
    <definedName name="FB_BudAct">#REF!</definedName>
    <definedName name="FB_Detail">#REF!</definedName>
    <definedName name="FB_OtherCapProj" localSheetId="18">#REF!</definedName>
    <definedName name="FB_OtherCapProj" localSheetId="0">#REF!</definedName>
    <definedName name="FB_OtherCapProj">#REF!</definedName>
    <definedName name="FB_PerOfCEandTE">#REF!</definedName>
    <definedName name="FB_ThreeBanger">#REF!</definedName>
    <definedName name="FederalRev">#REF!</definedName>
    <definedName name="FundBalanceNarrative" localSheetId="18">#REF!</definedName>
    <definedName name="FundBalanceNarrative" localSheetId="0">#REF!</definedName>
    <definedName name="FundBalanceNarrative">#REF!</definedName>
    <definedName name="General_Fund_Balance_Classifications_As___Of_Total_Expenditures__Actual">#REF!</definedName>
    <definedName name="GraphAct1Max">#REF!</definedName>
    <definedName name="GraphCompositionDebt">#REF!</definedName>
    <definedName name="GRAPHCompShareEXP">#REF!</definedName>
    <definedName name="GraphDebtByType">#REF!</definedName>
    <definedName name="GRAPHEXP">#REF!</definedName>
    <definedName name="Graphic_CapProj">#REF!</definedName>
    <definedName name="Graphic_DebtServ">#REF!</definedName>
    <definedName name="Graphic_FoodService">#REF!</definedName>
    <definedName name="Graphic_InternalService">#REF!</definedName>
    <definedName name="GraphRevbySource">#REF!</definedName>
    <definedName name="GraphStateRevComponents">#REF!</definedName>
    <definedName name="InDepthFedRevFromPDE">#REF!</definedName>
    <definedName name="InDepthLocalRevFromPDE">#REF!</definedName>
    <definedName name="MillageRates">#REF!</definedName>
    <definedName name="OF_31">#REF!</definedName>
    <definedName name="OF_32">#REF!</definedName>
    <definedName name="OF_39">#REF!</definedName>
    <definedName name="OF_40">#REF!</definedName>
    <definedName name="OF_51">#REF!</definedName>
    <definedName name="OF_60">#REF!</definedName>
    <definedName name="OperatingPosition">#REF!</definedName>
    <definedName name="OtherExp">#REF!</definedName>
    <definedName name="OtherFinancingSources">#REF!</definedName>
    <definedName name="_xlnm.Print_Area" localSheetId="5">'By Local Education Agency'!$AA$33:$AH$71</definedName>
    <definedName name="_xlnm.Print_Area" localSheetId="7">'By State House District'!$BF$22:$CI$54</definedName>
    <definedName name="_xlnm.Print_Area" localSheetId="6">'By State Senate District'!$BF$22:$CI$69</definedName>
    <definedName name="_xlnm.Print_Area" localSheetId="3">'One Big Table'!$C$2:$AH$589</definedName>
    <definedName name="_xlnm.Print_Area" localSheetId="2">'One Big Table BACKUP'!$C$2:$AH$589</definedName>
    <definedName name="_xlnm.Print_Titles" localSheetId="7">'By State House District'!$BF:$BF,'By State House District'!$22:$27</definedName>
    <definedName name="_xlnm.Print_Titles" localSheetId="6">'By State Senate District'!$BF:$BF,'By State Senate District'!$22:$27</definedName>
    <definedName name="_xlnm.Print_Titles" localSheetId="3">'One Big Table'!$C:$D,'One Big Table'!$2:$6</definedName>
    <definedName name="_xlnm.Print_Titles" localSheetId="2">'One Big Table BACKUP'!$C:$D,'One Big Table BACKUP'!$2:$6</definedName>
    <definedName name="PropertyTaxLevyMedian">#REF!</definedName>
    <definedName name="PSERSReimb">#REF!</definedName>
    <definedName name="PurchasedServ">#REF!</definedName>
    <definedName name="QuickRatio">#REF!</definedName>
    <definedName name="rentalandsinking">#REF!</definedName>
    <definedName name="Rev_CurrentRealEstateTaxes">#REF!</definedName>
    <definedName name="REV_TOTAL">#REF!</definedName>
    <definedName name="RevenueForecast">#REF!</definedName>
    <definedName name="RevForecastLocalSt">#REF!</definedName>
    <definedName name="RevLocal">#REF!</definedName>
    <definedName name="RTLBG">#REF!</definedName>
    <definedName name="SalaryAll">#REF!</definedName>
    <definedName name="SettlevsAFR">#REF!</definedName>
    <definedName name="SpecialEdRev">#REF!</definedName>
    <definedName name="StateReimb_SSPSERS">#REF!</definedName>
    <definedName name="StateRev">#REF!</definedName>
    <definedName name="StatsonIncome">#REF!</definedName>
    <definedName name="SuperBM">#REF!</definedName>
    <definedName name="Supplies">#REF!</definedName>
    <definedName name="TheTop">#REF!</definedName>
    <definedName name="TOC">#REF!</definedName>
    <definedName name="TotalCompAll">#REF!</definedName>
    <definedName name="TotalExp">#REF!</definedName>
    <definedName name="Transfers">#REF!</definedName>
    <definedName name="TransferTaxRev">#REF!</definedName>
    <definedName name="Transportation">#REF!</definedName>
    <definedName name="Tuition">#REF!</definedName>
    <definedName name="U_CashAcctPayable">#REF!</definedName>
    <definedName name="UniservList">#REF!</definedName>
    <definedName name="WriteUpFinancialAnalysis">#REF!</definedName>
    <definedName name="WrittenSummaryBalanceShe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 i="5" l="1"/>
  <c r="K1" i="5"/>
  <c r="C589" i="39"/>
  <c r="C589" i="5"/>
  <c r="AH6" i="39"/>
  <c r="AG6" i="39"/>
  <c r="AE6" i="39"/>
  <c r="AD6" i="39"/>
  <c r="AF6" i="39" s="1"/>
  <c r="AB6" i="39"/>
  <c r="AC6" i="39" s="1"/>
  <c r="Y6" i="39"/>
  <c r="U6" i="39"/>
  <c r="T6" i="39"/>
  <c r="S6" i="39"/>
  <c r="R6" i="39"/>
  <c r="Q6" i="39"/>
  <c r="P6" i="39"/>
  <c r="O6" i="39"/>
  <c r="N6" i="39"/>
  <c r="M6" i="39"/>
  <c r="K6" i="39"/>
  <c r="L6" i="39" s="1"/>
  <c r="J6" i="39"/>
  <c r="I6" i="39"/>
  <c r="H6" i="39"/>
  <c r="G6" i="39"/>
  <c r="F6" i="39"/>
  <c r="E6" i="39"/>
  <c r="B53" i="35"/>
  <c r="F51" i="19"/>
  <c r="F50" i="19"/>
  <c r="F49" i="19"/>
  <c r="F48" i="19"/>
  <c r="F47" i="19"/>
  <c r="F46" i="19"/>
  <c r="F45" i="19"/>
  <c r="F44" i="19"/>
  <c r="F43" i="19"/>
  <c r="F42" i="19"/>
  <c r="F41" i="19"/>
  <c r="F40"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F11" i="19"/>
  <c r="F10" i="19"/>
  <c r="F9" i="19"/>
  <c r="F8" i="19"/>
  <c r="F7" i="19"/>
  <c r="F6" i="19"/>
  <c r="F5" i="19"/>
  <c r="F4" i="19"/>
  <c r="F3" i="19"/>
  <c r="F2" i="19"/>
  <c r="F204" i="18"/>
  <c r="F203" i="18"/>
  <c r="F202" i="18"/>
  <c r="F201" i="18"/>
  <c r="F200" i="18"/>
  <c r="F199" i="18"/>
  <c r="F198" i="18"/>
  <c r="F197" i="18"/>
  <c r="F196" i="18"/>
  <c r="F195" i="18"/>
  <c r="F194" i="18"/>
  <c r="F193" i="18"/>
  <c r="F192" i="18"/>
  <c r="F191" i="18"/>
  <c r="F190" i="18"/>
  <c r="F189" i="18"/>
  <c r="F188" i="18"/>
  <c r="F187" i="18"/>
  <c r="F186" i="18"/>
  <c r="F185" i="18"/>
  <c r="F184" i="18"/>
  <c r="F183" i="18"/>
  <c r="F182" i="18"/>
  <c r="F181" i="18"/>
  <c r="F180" i="18"/>
  <c r="F179" i="18"/>
  <c r="F178" i="18"/>
  <c r="F177" i="18"/>
  <c r="F176" i="18"/>
  <c r="F175" i="18"/>
  <c r="F174" i="18"/>
  <c r="F173" i="18"/>
  <c r="F172" i="18"/>
  <c r="F171" i="18"/>
  <c r="F170" i="18"/>
  <c r="F169" i="18"/>
  <c r="F168" i="18"/>
  <c r="F167" i="18"/>
  <c r="F166" i="18"/>
  <c r="F165" i="18"/>
  <c r="F164" i="18"/>
  <c r="F163" i="18"/>
  <c r="F162" i="18"/>
  <c r="F161" i="18"/>
  <c r="F160" i="18"/>
  <c r="F159" i="18"/>
  <c r="F158" i="18"/>
  <c r="F157" i="18"/>
  <c r="F156" i="18"/>
  <c r="F155" i="18"/>
  <c r="F154" i="18"/>
  <c r="F153" i="18"/>
  <c r="F152" i="18"/>
  <c r="F151" i="18"/>
  <c r="F150" i="18"/>
  <c r="F149" i="18"/>
  <c r="F148" i="18"/>
  <c r="F147" i="18"/>
  <c r="F146" i="18"/>
  <c r="F145" i="18"/>
  <c r="F144" i="18"/>
  <c r="F143" i="18"/>
  <c r="F142" i="18"/>
  <c r="F141" i="18"/>
  <c r="F140" i="18"/>
  <c r="F139" i="18"/>
  <c r="F138" i="18"/>
  <c r="F137" i="18"/>
  <c r="F136" i="18"/>
  <c r="F135" i="18"/>
  <c r="F134" i="18"/>
  <c r="F133" i="18"/>
  <c r="F132" i="18"/>
  <c r="F131" i="18"/>
  <c r="F130" i="18"/>
  <c r="F129" i="18"/>
  <c r="F128" i="18"/>
  <c r="F127" i="18"/>
  <c r="F126" i="18"/>
  <c r="F125" i="18"/>
  <c r="F124" i="18"/>
  <c r="F123" i="18"/>
  <c r="F122" i="18"/>
  <c r="F121" i="18"/>
  <c r="F120" i="18"/>
  <c r="F119" i="18"/>
  <c r="F118" i="18"/>
  <c r="F117" i="18"/>
  <c r="F116" i="18"/>
  <c r="F115" i="18"/>
  <c r="F114" i="18"/>
  <c r="F113" i="18"/>
  <c r="F112" i="18"/>
  <c r="F111" i="18"/>
  <c r="F110" i="18"/>
  <c r="F109" i="18"/>
  <c r="F108" i="18"/>
  <c r="F107" i="18"/>
  <c r="F106" i="18"/>
  <c r="F105" i="18"/>
  <c r="F104" i="18"/>
  <c r="F103" i="18"/>
  <c r="F102" i="18"/>
  <c r="F101" i="18"/>
  <c r="F100" i="18"/>
  <c r="F99" i="18"/>
  <c r="F98" i="18"/>
  <c r="F97" i="18"/>
  <c r="F96" i="18"/>
  <c r="F95" i="18"/>
  <c r="F94" i="18"/>
  <c r="F93" i="18"/>
  <c r="F92" i="18"/>
  <c r="F91" i="18"/>
  <c r="F90" i="18"/>
  <c r="F89" i="18"/>
  <c r="F88" i="18"/>
  <c r="F87" i="18"/>
  <c r="F86" i="18"/>
  <c r="F85" i="18"/>
  <c r="F84" i="18"/>
  <c r="F83" i="18"/>
  <c r="F82" i="18"/>
  <c r="F81" i="18"/>
  <c r="F80" i="18"/>
  <c r="F79" i="18"/>
  <c r="F78" i="18"/>
  <c r="F77" i="18"/>
  <c r="F76" i="18"/>
  <c r="F75" i="18"/>
  <c r="F74" i="18"/>
  <c r="F73" i="18"/>
  <c r="F72" i="18"/>
  <c r="F71" i="18"/>
  <c r="F70" i="18"/>
  <c r="F69" i="18"/>
  <c r="F68" i="18"/>
  <c r="F67" i="18"/>
  <c r="F66" i="18"/>
  <c r="F65" i="18"/>
  <c r="F64" i="18"/>
  <c r="F63" i="18"/>
  <c r="F62" i="18"/>
  <c r="F61" i="18"/>
  <c r="F60" i="18"/>
  <c r="F59" i="18"/>
  <c r="F58" i="18"/>
  <c r="F57" i="18"/>
  <c r="F56" i="18"/>
  <c r="F55" i="18"/>
  <c r="F54" i="18"/>
  <c r="F53" i="18"/>
  <c r="F52" i="18"/>
  <c r="F51" i="18"/>
  <c r="F50" i="18"/>
  <c r="F49" i="18"/>
  <c r="F48" i="18"/>
  <c r="F47" i="18"/>
  <c r="F46" i="18"/>
  <c r="F45" i="18"/>
  <c r="F44" i="18"/>
  <c r="F43" i="18"/>
  <c r="F42" i="18"/>
  <c r="F41" i="18"/>
  <c r="F40" i="18"/>
  <c r="F39" i="18"/>
  <c r="F38" i="18"/>
  <c r="F37"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F10" i="18"/>
  <c r="F9" i="18"/>
  <c r="F8" i="18"/>
  <c r="F7" i="18"/>
  <c r="F6" i="18"/>
  <c r="F5" i="18"/>
  <c r="F4" i="18"/>
  <c r="F3" i="18"/>
  <c r="F2" i="18"/>
  <c r="AO2" i="7" a="1"/>
  <c r="AO2" i="7" s="1"/>
  <c r="AI2" i="7" a="1"/>
  <c r="AI2" i="7"/>
  <c r="AC2" i="7" a="1"/>
  <c r="AC2" i="7" s="1"/>
  <c r="W2" i="7" a="1"/>
  <c r="W2" i="7" s="1"/>
  <c r="Q2" i="7" a="1"/>
  <c r="Q2" i="7"/>
  <c r="K2" i="7" a="1"/>
  <c r="K2" i="7" s="1"/>
  <c r="E2" i="7" a="1"/>
  <c r="E2" i="7" s="1"/>
  <c r="BF54" i="38"/>
  <c r="AX41" i="38"/>
  <c r="AX35" i="38"/>
  <c r="AX32" i="38"/>
  <c r="AX31" i="38"/>
  <c r="AX30" i="38"/>
  <c r="AU26" i="38"/>
  <c r="AT26" i="38"/>
  <c r="AS26" i="38"/>
  <c r="AR26" i="38"/>
  <c r="AO26" i="38"/>
  <c r="AN26" i="38"/>
  <c r="AM26" i="38"/>
  <c r="AL26" i="38"/>
  <c r="CH24" i="38"/>
  <c r="CE24" i="38"/>
  <c r="BZ24" i="38"/>
  <c r="BW24" i="38"/>
  <c r="BO24" i="38"/>
  <c r="BL24" i="38"/>
  <c r="BJ24" i="38"/>
  <c r="BG23" i="38"/>
  <c r="BG22" i="38"/>
  <c r="BF22" i="38"/>
  <c r="AZ20" i="38"/>
  <c r="AZ21" i="38" s="1"/>
  <c r="BF21" i="38" s="1"/>
  <c r="AZ19" i="38"/>
  <c r="AY19" i="38" s="1"/>
  <c r="W19" i="38"/>
  <c r="V19" i="38"/>
  <c r="U19" i="38"/>
  <c r="T19" i="38"/>
  <c r="S19" i="38"/>
  <c r="R19" i="38"/>
  <c r="Q19" i="38"/>
  <c r="P19" i="38"/>
  <c r="O19" i="38"/>
  <c r="K19" i="38"/>
  <c r="J19" i="38"/>
  <c r="I19" i="38"/>
  <c r="H19" i="38"/>
  <c r="G19" i="38"/>
  <c r="F19" i="38"/>
  <c r="E19" i="38"/>
  <c r="D19" i="38"/>
  <c r="C19" i="38"/>
  <c r="BG5" i="38"/>
  <c r="BH5" i="38" s="1"/>
  <c r="BI5" i="38" s="1"/>
  <c r="CH2" i="38"/>
  <c r="BZ2" i="38"/>
  <c r="BO2" i="38"/>
  <c r="BJ2" i="38"/>
  <c r="AI2" i="38"/>
  <c r="AH2" i="38"/>
  <c r="AG2" i="38"/>
  <c r="AF2" i="38"/>
  <c r="AE2" i="38"/>
  <c r="AD2" i="38"/>
  <c r="AC2" i="38"/>
  <c r="AB2" i="38"/>
  <c r="AA2" i="38"/>
  <c r="Z2" i="38"/>
  <c r="W2" i="38"/>
  <c r="V2" i="38"/>
  <c r="U2" i="38"/>
  <c r="T2" i="38"/>
  <c r="S2" i="38"/>
  <c r="R2" i="38"/>
  <c r="Q2" i="38"/>
  <c r="P2" i="38"/>
  <c r="O2" i="38"/>
  <c r="N2" i="38"/>
  <c r="K2" i="38"/>
  <c r="J2" i="38"/>
  <c r="I2" i="38"/>
  <c r="H2" i="38"/>
  <c r="G2" i="38"/>
  <c r="F2" i="38"/>
  <c r="E2" i="38"/>
  <c r="D2" i="38"/>
  <c r="C2" i="38"/>
  <c r="B2" i="38"/>
  <c r="AX60" i="23"/>
  <c r="AX59" i="23"/>
  <c r="AX58" i="23"/>
  <c r="AX57" i="23"/>
  <c r="AX56" i="23"/>
  <c r="AX54" i="23"/>
  <c r="AX53" i="23"/>
  <c r="AX52" i="23"/>
  <c r="AX51" i="23"/>
  <c r="AX50" i="23"/>
  <c r="AX49" i="23"/>
  <c r="AX48" i="23"/>
  <c r="AX47" i="23"/>
  <c r="AX46" i="23"/>
  <c r="AX45" i="23"/>
  <c r="AX44" i="23"/>
  <c r="AX42" i="23"/>
  <c r="AX41" i="23"/>
  <c r="AX40" i="23"/>
  <c r="AX39" i="23"/>
  <c r="AX38" i="23"/>
  <c r="AX37" i="23"/>
  <c r="AX36" i="23"/>
  <c r="AX35" i="23"/>
  <c r="AX34" i="23"/>
  <c r="AX33" i="23"/>
  <c r="AX32" i="23"/>
  <c r="AX31" i="23"/>
  <c r="AX30" i="23"/>
  <c r="AX29" i="23"/>
  <c r="AX28" i="23"/>
  <c r="AU26" i="23"/>
  <c r="AT26" i="23"/>
  <c r="AS26" i="23"/>
  <c r="AR26" i="23"/>
  <c r="AO26" i="23"/>
  <c r="AN26" i="23"/>
  <c r="AM26" i="23"/>
  <c r="AL26" i="23"/>
  <c r="CH24" i="23"/>
  <c r="CE24" i="23"/>
  <c r="BZ24" i="23"/>
  <c r="BW24" i="23"/>
  <c r="BO24" i="23"/>
  <c r="BL24" i="23"/>
  <c r="BJ24" i="23"/>
  <c r="BG23" i="23"/>
  <c r="BF22" i="23"/>
  <c r="AZ20" i="23"/>
  <c r="AZ21" i="23" s="1"/>
  <c r="BF21" i="23" s="1"/>
  <c r="AZ19" i="23"/>
  <c r="AY19" i="23" s="1"/>
  <c r="AZ28" i="23" s="1"/>
  <c r="W19" i="23"/>
  <c r="V19" i="23"/>
  <c r="U19" i="23"/>
  <c r="T19" i="23"/>
  <c r="S19" i="23"/>
  <c r="R19" i="23"/>
  <c r="Q19" i="23"/>
  <c r="P19" i="23"/>
  <c r="O19" i="23"/>
  <c r="K19" i="23"/>
  <c r="J19" i="23"/>
  <c r="I19" i="23"/>
  <c r="H19" i="23"/>
  <c r="G19" i="23"/>
  <c r="F19" i="23"/>
  <c r="E19" i="23"/>
  <c r="D19" i="23"/>
  <c r="C19" i="23"/>
  <c r="BG5" i="23"/>
  <c r="CH2" i="23"/>
  <c r="CG2" i="23"/>
  <c r="CF2" i="23"/>
  <c r="CC2" i="23"/>
  <c r="BZ2" i="23"/>
  <c r="BY2" i="23"/>
  <c r="BX2" i="23"/>
  <c r="BV2" i="23"/>
  <c r="BT2" i="23"/>
  <c r="BS2" i="23"/>
  <c r="BR2" i="23"/>
  <c r="BQ2" i="23"/>
  <c r="BO2" i="23"/>
  <c r="BN2" i="23"/>
  <c r="BM2" i="23"/>
  <c r="BJ2" i="23"/>
  <c r="BF2" i="23"/>
  <c r="AO2" i="23"/>
  <c r="AN2" i="23"/>
  <c r="AL2" i="23"/>
  <c r="AJ2" i="23"/>
  <c r="AI2" i="23"/>
  <c r="AH2" i="23"/>
  <c r="AG2" i="23"/>
  <c r="AF2" i="23"/>
  <c r="AE2" i="23"/>
  <c r="AD2" i="23"/>
  <c r="AC2" i="23"/>
  <c r="AB2" i="23"/>
  <c r="AA2" i="23"/>
  <c r="Z2" i="23"/>
  <c r="X2" i="23"/>
  <c r="W2" i="23"/>
  <c r="V2" i="23"/>
  <c r="U2" i="23"/>
  <c r="T2" i="23"/>
  <c r="S2" i="23"/>
  <c r="R2" i="23"/>
  <c r="Q2" i="23"/>
  <c r="P2" i="23"/>
  <c r="O2" i="23"/>
  <c r="N2" i="23"/>
  <c r="K2" i="23"/>
  <c r="J2" i="23"/>
  <c r="I2" i="23"/>
  <c r="H2" i="23"/>
  <c r="G2" i="23"/>
  <c r="F2" i="23"/>
  <c r="E2" i="23"/>
  <c r="D2" i="23"/>
  <c r="C2" i="23"/>
  <c r="B2" i="23"/>
  <c r="AB54" i="9"/>
  <c r="AA53" i="9"/>
  <c r="AB49" i="9"/>
  <c r="AB43" i="9"/>
  <c r="AB38" i="9"/>
  <c r="X30" i="9"/>
  <c r="U30" i="9" s="1"/>
  <c r="AA26" i="9"/>
  <c r="AE15" i="9"/>
  <c r="AB14" i="9"/>
  <c r="AA14" i="9"/>
  <c r="AC11" i="9"/>
  <c r="AB11" i="9"/>
  <c r="AA11" i="9"/>
  <c r="AC8" i="9"/>
  <c r="AB8" i="9"/>
  <c r="AA8" i="9"/>
  <c r="AH5" i="9"/>
  <c r="AG5" i="9"/>
  <c r="AF5" i="9"/>
  <c r="AE5" i="9"/>
  <c r="AD5" i="9"/>
  <c r="AC5" i="9"/>
  <c r="AB5" i="9"/>
  <c r="AA5" i="9"/>
  <c r="AC2" i="9"/>
  <c r="AB2" i="9"/>
  <c r="AA2" i="9"/>
  <c r="W2" i="9"/>
  <c r="U2" i="9"/>
  <c r="C1" i="13"/>
  <c r="B1" i="13"/>
  <c r="A1" i="13"/>
  <c r="G3" i="21"/>
  <c r="G4" i="21" s="1"/>
  <c r="G5" i="21" s="1"/>
  <c r="F3" i="21"/>
  <c r="F2" i="21"/>
  <c r="E2" i="21"/>
  <c r="H2" i="21" s="1"/>
  <c r="BF27" i="23" l="1"/>
  <c r="AZ33" i="23"/>
  <c r="AA46" i="9"/>
  <c r="AC40" i="9"/>
  <c r="AA56" i="9"/>
  <c r="AC46" i="9"/>
  <c r="AB56" i="9"/>
  <c r="AD46" i="9"/>
  <c r="AB46" i="9"/>
  <c r="AB51" i="9"/>
  <c r="W30" i="9"/>
  <c r="AA33" i="9" s="1"/>
  <c r="F5" i="21"/>
  <c r="E5" i="21"/>
  <c r="H5" i="21" s="1"/>
  <c r="G6" i="21"/>
  <c r="U23" i="9"/>
  <c r="AC51" i="9"/>
  <c r="E4" i="21"/>
  <c r="F4" i="21"/>
  <c r="AA71" i="9"/>
  <c r="E3" i="21"/>
  <c r="H3" i="21" s="1"/>
  <c r="AC56" i="9"/>
  <c r="AE46" i="9"/>
  <c r="AF46" i="9"/>
  <c r="AA61" i="9"/>
  <c r="AG46" i="9"/>
  <c r="AB61" i="9"/>
  <c r="AE16" i="9"/>
  <c r="AH46" i="9"/>
  <c r="AA40" i="9"/>
  <c r="AB40" i="9"/>
  <c r="AA51" i="9"/>
  <c r="BF69" i="23"/>
  <c r="BA28" i="23"/>
  <c r="A28" i="23" s="1"/>
  <c r="O28" i="23" s="1"/>
  <c r="AN33" i="23"/>
  <c r="BA33" i="23"/>
  <c r="BJ33" i="23" s="1"/>
  <c r="BH5" i="23"/>
  <c r="BG22" i="23"/>
  <c r="AZ54" i="23"/>
  <c r="AZ55" i="23"/>
  <c r="AZ48" i="23"/>
  <c r="AZ39" i="23"/>
  <c r="AZ58" i="23"/>
  <c r="AZ51" i="23"/>
  <c r="AZ60" i="23"/>
  <c r="AZ50" i="23"/>
  <c r="AZ41" i="23"/>
  <c r="AZ29" i="23"/>
  <c r="AZ53" i="23"/>
  <c r="AZ35" i="23"/>
  <c r="AZ47" i="23"/>
  <c r="AZ56" i="23"/>
  <c r="AZ49" i="23"/>
  <c r="AZ52" i="23"/>
  <c r="AZ46" i="23"/>
  <c r="AZ42" i="23"/>
  <c r="AZ32" i="23"/>
  <c r="AZ59" i="23"/>
  <c r="AZ44" i="23"/>
  <c r="AZ40" i="23"/>
  <c r="AZ37" i="23"/>
  <c r="AZ38" i="23"/>
  <c r="AZ57" i="23"/>
  <c r="AZ45" i="23"/>
  <c r="AZ43" i="23"/>
  <c r="AZ36" i="23"/>
  <c r="AZ31" i="23"/>
  <c r="AZ34" i="23"/>
  <c r="AZ30" i="23"/>
  <c r="BX2" i="38"/>
  <c r="AO2" i="38"/>
  <c r="BV2" i="38"/>
  <c r="AN2" i="38"/>
  <c r="BU2" i="38"/>
  <c r="AM2" i="38"/>
  <c r="L2" i="38"/>
  <c r="BT2" i="38"/>
  <c r="AL2" i="38"/>
  <c r="X2" i="38"/>
  <c r="BS2" i="38"/>
  <c r="AJ2" i="38"/>
  <c r="CF2" i="38"/>
  <c r="CC2" i="38"/>
  <c r="BN2" i="38"/>
  <c r="CB2" i="38"/>
  <c r="BM2" i="38"/>
  <c r="BY2" i="38"/>
  <c r="BU2" i="23"/>
  <c r="AM2" i="23"/>
  <c r="L2" i="23"/>
  <c r="BQ2" i="38"/>
  <c r="BF2" i="38"/>
  <c r="CB2" i="23"/>
  <c r="CG2" i="38"/>
  <c r="BR2" i="38"/>
  <c r="BJ5" i="38"/>
  <c r="BI22" i="38"/>
  <c r="AX42" i="38"/>
  <c r="AX40" i="38"/>
  <c r="AX34" i="38"/>
  <c r="AX38" i="38"/>
  <c r="AX37" i="38"/>
  <c r="AX45" i="38"/>
  <c r="AX44" i="38"/>
  <c r="AX43" i="38"/>
  <c r="AX29" i="38"/>
  <c r="AX39" i="38"/>
  <c r="AX36" i="38"/>
  <c r="AX33" i="38"/>
  <c r="AZ41" i="38"/>
  <c r="AZ39" i="38"/>
  <c r="AZ45" i="38"/>
  <c r="AZ33" i="38"/>
  <c r="AZ37" i="38"/>
  <c r="AZ44" i="38"/>
  <c r="AZ43" i="38"/>
  <c r="AZ42" i="38"/>
  <c r="AZ40" i="38"/>
  <c r="AZ35" i="38"/>
  <c r="AZ34" i="38"/>
  <c r="AZ32" i="38"/>
  <c r="AZ30" i="38"/>
  <c r="AZ28" i="38"/>
  <c r="AZ36" i="38"/>
  <c r="AZ31" i="38"/>
  <c r="AX55" i="23"/>
  <c r="AX43" i="23"/>
  <c r="BF27" i="38"/>
  <c r="AZ29" i="38"/>
  <c r="AZ38" i="38"/>
  <c r="BH22" i="38"/>
  <c r="AX28" i="38"/>
  <c r="Q28" i="23" l="1"/>
  <c r="G28" i="23"/>
  <c r="BS33" i="23"/>
  <c r="AT33" i="23" s="1"/>
  <c r="AC28" i="23"/>
  <c r="BU28" i="23"/>
  <c r="AF16" i="9"/>
  <c r="AF19" i="9" s="1"/>
  <c r="AA28" i="23"/>
  <c r="BF33" i="23"/>
  <c r="AF28" i="23"/>
  <c r="BZ33" i="23"/>
  <c r="BT28" i="23"/>
  <c r="AU28" i="23" s="1"/>
  <c r="CF28" i="23"/>
  <c r="CI28" i="23" s="1"/>
  <c r="AB28" i="23"/>
  <c r="AM33" i="23"/>
  <c r="D28" i="23"/>
  <c r="F28" i="23"/>
  <c r="BR28" i="23"/>
  <c r="AS28" i="23" s="1"/>
  <c r="Z28" i="23"/>
  <c r="X28" i="23"/>
  <c r="BZ28" i="23"/>
  <c r="R28" i="23"/>
  <c r="CB33" i="23"/>
  <c r="AI28" i="23"/>
  <c r="BO33" i="23"/>
  <c r="BP33" i="23" s="1"/>
  <c r="AD28" i="23"/>
  <c r="BV28" i="23"/>
  <c r="AR28" i="23" s="1"/>
  <c r="CC28" i="23"/>
  <c r="AM28" i="23"/>
  <c r="CB28" i="23"/>
  <c r="BX28" i="23"/>
  <c r="AL33" i="23"/>
  <c r="J28" i="23"/>
  <c r="BM33" i="23"/>
  <c r="E28" i="23"/>
  <c r="BN28" i="23"/>
  <c r="N28" i="23"/>
  <c r="AO28" i="23"/>
  <c r="BM28" i="23"/>
  <c r="B28" i="23"/>
  <c r="CH33" i="23"/>
  <c r="V28" i="23"/>
  <c r="BO28" i="23"/>
  <c r="U28" i="23"/>
  <c r="BS28" i="23"/>
  <c r="AT28" i="23" s="1"/>
  <c r="CH28" i="23"/>
  <c r="AH28" i="23"/>
  <c r="P28" i="23"/>
  <c r="I28" i="23"/>
  <c r="S28" i="23"/>
  <c r="AL28" i="23"/>
  <c r="AJ28" i="23"/>
  <c r="BF28" i="23"/>
  <c r="BQ28" i="23"/>
  <c r="AG28" i="23"/>
  <c r="CF33" i="23"/>
  <c r="L28" i="23"/>
  <c r="CG28" i="23"/>
  <c r="AE28" i="23"/>
  <c r="BJ28" i="23"/>
  <c r="BA36" i="38"/>
  <c r="BZ45" i="38"/>
  <c r="AS45" i="38"/>
  <c r="AE45" i="38"/>
  <c r="R45" i="38"/>
  <c r="BX45" i="38"/>
  <c r="CA45" i="38" s="1"/>
  <c r="BJ45" i="38"/>
  <c r="AC45" i="38"/>
  <c r="P45" i="38"/>
  <c r="C45" i="38"/>
  <c r="CG45" i="38"/>
  <c r="BS45" i="38"/>
  <c r="AT45" i="38" s="1"/>
  <c r="AL45" i="38"/>
  <c r="X45" i="38"/>
  <c r="K45" i="38"/>
  <c r="BQ45" i="38"/>
  <c r="AI45" i="38"/>
  <c r="V45" i="38"/>
  <c r="I45" i="38"/>
  <c r="BO45" i="38"/>
  <c r="AN45" i="38"/>
  <c r="CH45" i="38"/>
  <c r="BN45" i="38"/>
  <c r="AM45" i="38"/>
  <c r="CF45" i="38"/>
  <c r="CI45" i="38" s="1"/>
  <c r="AJ45" i="38"/>
  <c r="Q45" i="38"/>
  <c r="CC45" i="38"/>
  <c r="CD45" i="38" s="1"/>
  <c r="AH45" i="38"/>
  <c r="CB45" i="38"/>
  <c r="AG45" i="38"/>
  <c r="BV45" i="38"/>
  <c r="AB45" i="38"/>
  <c r="H45" i="38"/>
  <c r="BU45" i="38"/>
  <c r="AA45" i="38"/>
  <c r="G45" i="38"/>
  <c r="Z45" i="38"/>
  <c r="F45" i="38"/>
  <c r="L45" i="38"/>
  <c r="BY45" i="38"/>
  <c r="J45" i="38"/>
  <c r="BR45" i="38"/>
  <c r="D45" i="38"/>
  <c r="B45" i="38"/>
  <c r="AO45" i="38"/>
  <c r="AF45" i="38"/>
  <c r="AD45" i="38"/>
  <c r="BA45" i="38"/>
  <c r="A45" i="38" s="1"/>
  <c r="T45" i="38" s="1"/>
  <c r="AR45" i="38"/>
  <c r="W45" i="38"/>
  <c r="U45" i="38"/>
  <c r="AF18" i="9"/>
  <c r="AF17" i="9"/>
  <c r="BA32" i="23"/>
  <c r="CF32" i="23" s="1"/>
  <c r="CG32" i="23"/>
  <c r="AN32" i="23"/>
  <c r="BM32" i="23"/>
  <c r="AM32" i="23"/>
  <c r="BA45" i="23"/>
  <c r="CG45" i="23" s="1"/>
  <c r="CB56" i="23"/>
  <c r="BO56" i="23"/>
  <c r="AG56" i="23"/>
  <c r="T56" i="23"/>
  <c r="G56" i="23"/>
  <c r="BX56" i="23"/>
  <c r="CA56" i="23" s="1"/>
  <c r="AN56" i="23"/>
  <c r="Z56" i="23"/>
  <c r="K56" i="23"/>
  <c r="BT56" i="23"/>
  <c r="AU56" i="23" s="1"/>
  <c r="BF56" i="23"/>
  <c r="AJ56" i="23"/>
  <c r="V56" i="23"/>
  <c r="H56" i="23"/>
  <c r="CH56" i="23"/>
  <c r="BS56" i="23"/>
  <c r="BA56" i="23"/>
  <c r="A56" i="23" s="1"/>
  <c r="I56" i="23" s="1"/>
  <c r="AI56" i="23"/>
  <c r="U56" i="23"/>
  <c r="F56" i="23"/>
  <c r="BQ56" i="23"/>
  <c r="AF56" i="23"/>
  <c r="R56" i="23"/>
  <c r="D56" i="23"/>
  <c r="CD56" i="23"/>
  <c r="AT56" i="23"/>
  <c r="AE56" i="23"/>
  <c r="Q56" i="23"/>
  <c r="C56" i="23"/>
  <c r="AR56" i="23"/>
  <c r="AC56" i="23"/>
  <c r="O56" i="23"/>
  <c r="BV56" i="23"/>
  <c r="AO56" i="23"/>
  <c r="L56" i="23"/>
  <c r="BU56" i="23"/>
  <c r="AM56" i="23"/>
  <c r="J56" i="23"/>
  <c r="BR56" i="23"/>
  <c r="AS56" i="23" s="1"/>
  <c r="AL56" i="23"/>
  <c r="BN56" i="23"/>
  <c r="AH56" i="23"/>
  <c r="E56" i="23"/>
  <c r="AD56" i="23"/>
  <c r="B56" i="23"/>
  <c r="BJ56" i="23"/>
  <c r="AB56" i="23"/>
  <c r="AA56" i="23"/>
  <c r="CG56" i="23"/>
  <c r="W56" i="23"/>
  <c r="CC56" i="23"/>
  <c r="S56" i="23"/>
  <c r="P56" i="23"/>
  <c r="BZ56" i="23"/>
  <c r="BY56" i="23"/>
  <c r="N56" i="23"/>
  <c r="CG55" i="23"/>
  <c r="BM55" i="23"/>
  <c r="AN55" i="23"/>
  <c r="BU55" i="23"/>
  <c r="AL55" i="23"/>
  <c r="BA55" i="23"/>
  <c r="BN55" i="23" s="1"/>
  <c r="CF55" i="23"/>
  <c r="BV55" i="23"/>
  <c r="AR55" i="23" s="1"/>
  <c r="BT55" i="23"/>
  <c r="AU55" i="23" s="1"/>
  <c r="BA28" i="38"/>
  <c r="BU28" i="38" s="1"/>
  <c r="BN28" i="38"/>
  <c r="BZ28" i="38"/>
  <c r="AN28" i="38"/>
  <c r="BX28" i="38"/>
  <c r="CG39" i="38"/>
  <c r="BS39" i="38"/>
  <c r="AT39" i="38" s="1"/>
  <c r="BF39" i="38"/>
  <c r="BM39" i="38"/>
  <c r="BX39" i="38"/>
  <c r="BJ39" i="38"/>
  <c r="BU39" i="38"/>
  <c r="BT39" i="38"/>
  <c r="AU39" i="38" s="1"/>
  <c r="BR39" i="38"/>
  <c r="AS39" i="38" s="1"/>
  <c r="AO39" i="38"/>
  <c r="CB39" i="38"/>
  <c r="CF39" i="38"/>
  <c r="BY39" i="38"/>
  <c r="BV39" i="38"/>
  <c r="AR39" i="38" s="1"/>
  <c r="BA39" i="38"/>
  <c r="BN57" i="23"/>
  <c r="AF57" i="23"/>
  <c r="S57" i="23"/>
  <c r="F57" i="23"/>
  <c r="BP57" i="23"/>
  <c r="AE57" i="23"/>
  <c r="C57" i="23"/>
  <c r="CB57" i="23"/>
  <c r="BZ57" i="23"/>
  <c r="AB57" i="23"/>
  <c r="N57" i="23"/>
  <c r="BY57" i="23"/>
  <c r="BJ57" i="23"/>
  <c r="AO57" i="23"/>
  <c r="AA57" i="23"/>
  <c r="L57" i="23"/>
  <c r="BH57" i="23"/>
  <c r="AM57" i="23"/>
  <c r="X57" i="23"/>
  <c r="J57" i="23"/>
  <c r="BU57" i="23"/>
  <c r="AL57" i="23"/>
  <c r="W57" i="23"/>
  <c r="I57" i="23"/>
  <c r="CH57" i="23"/>
  <c r="BS57" i="23"/>
  <c r="AT57" i="23" s="1"/>
  <c r="BA57" i="23"/>
  <c r="A57" i="23" s="1"/>
  <c r="Q57" i="23" s="1"/>
  <c r="AI57" i="23"/>
  <c r="U57" i="23"/>
  <c r="G57" i="23"/>
  <c r="CF57" i="23"/>
  <c r="P57" i="23"/>
  <c r="CC57" i="23"/>
  <c r="O57" i="23"/>
  <c r="BX57" i="23"/>
  <c r="AN57" i="23"/>
  <c r="K57" i="23"/>
  <c r="BT57" i="23"/>
  <c r="AU57" i="23" s="1"/>
  <c r="AJ57" i="23"/>
  <c r="H57" i="23"/>
  <c r="BR57" i="23"/>
  <c r="AS57" i="23" s="1"/>
  <c r="AH57" i="23"/>
  <c r="E57" i="23"/>
  <c r="BQ57" i="23"/>
  <c r="AG57" i="23"/>
  <c r="D57" i="23"/>
  <c r="BO57" i="23"/>
  <c r="AD57" i="23"/>
  <c r="B57" i="23"/>
  <c r="BM57" i="23"/>
  <c r="AC57" i="23"/>
  <c r="Z57" i="23"/>
  <c r="BF57" i="23"/>
  <c r="V57" i="23"/>
  <c r="CG57" i="23"/>
  <c r="T57" i="23"/>
  <c r="CI57" i="23"/>
  <c r="R57" i="23"/>
  <c r="BA47" i="23"/>
  <c r="BF47" i="23" s="1"/>
  <c r="BA54" i="23"/>
  <c r="BQ54" i="23" s="1"/>
  <c r="AO54" i="23"/>
  <c r="BN54" i="23"/>
  <c r="BY33" i="23"/>
  <c r="G7" i="21"/>
  <c r="F6" i="21"/>
  <c r="E6" i="21"/>
  <c r="BA44" i="23"/>
  <c r="BR44" i="23" s="1"/>
  <c r="AS44" i="23" s="1"/>
  <c r="BA38" i="23"/>
  <c r="CC38" i="23" s="1"/>
  <c r="CG38" i="23"/>
  <c r="BJ38" i="23"/>
  <c r="AL38" i="23"/>
  <c r="AO38" i="23"/>
  <c r="BU35" i="23"/>
  <c r="BA35" i="23"/>
  <c r="BY35" i="23" s="1"/>
  <c r="BS35" i="23"/>
  <c r="AT35" i="23" s="1"/>
  <c r="AO35" i="23"/>
  <c r="AM35" i="23"/>
  <c r="BO35" i="23"/>
  <c r="CF40" i="38"/>
  <c r="BA40" i="38"/>
  <c r="BV40" i="38"/>
  <c r="AR40" i="38" s="1"/>
  <c r="BO40" i="38"/>
  <c r="BN40" i="38"/>
  <c r="CB40" i="38"/>
  <c r="AL40" i="38"/>
  <c r="BX40" i="38"/>
  <c r="AO41" i="38"/>
  <c r="BA41" i="38"/>
  <c r="BR41" i="38" s="1"/>
  <c r="AS41" i="38" s="1"/>
  <c r="CC41" i="38"/>
  <c r="BN29" i="38"/>
  <c r="AT29" i="38"/>
  <c r="AF29" i="38"/>
  <c r="AD29" i="38"/>
  <c r="BS29" i="38"/>
  <c r="B29" i="38"/>
  <c r="AC29" i="38"/>
  <c r="CG29" i="38"/>
  <c r="AA29" i="38"/>
  <c r="AO29" i="38"/>
  <c r="Z29" i="38"/>
  <c r="K29" i="38"/>
  <c r="BX29" i="38"/>
  <c r="AJ29" i="38"/>
  <c r="BV29" i="38"/>
  <c r="AR29" i="38" s="1"/>
  <c r="BF29" i="38"/>
  <c r="AI29" i="38"/>
  <c r="BA29" i="38"/>
  <c r="A29" i="38" s="1"/>
  <c r="F29" i="38" s="1"/>
  <c r="D29" i="38"/>
  <c r="C29" i="38"/>
  <c r="AH29" i="38"/>
  <c r="AG29" i="38"/>
  <c r="X29" i="38"/>
  <c r="Q29" i="38"/>
  <c r="I29" i="38"/>
  <c r="BM30" i="38"/>
  <c r="CB30" i="38"/>
  <c r="BF30" i="38"/>
  <c r="BU30" i="38"/>
  <c r="BA30" i="38"/>
  <c r="CH30" i="38" s="1"/>
  <c r="CG30" i="38"/>
  <c r="AO30" i="38"/>
  <c r="BO30" i="38"/>
  <c r="BP30" i="38" s="1"/>
  <c r="BS30" i="38"/>
  <c r="AT30" i="38" s="1"/>
  <c r="BR30" i="38"/>
  <c r="AS30" i="38" s="1"/>
  <c r="AM30" i="38"/>
  <c r="BA32" i="38"/>
  <c r="AN32" i="38" s="1"/>
  <c r="BN32" i="38"/>
  <c r="BA37" i="23"/>
  <c r="BA53" i="23"/>
  <c r="BV53" i="23" s="1"/>
  <c r="AR53" i="23" s="1"/>
  <c r="BT53" i="23"/>
  <c r="AU53" i="23" s="1"/>
  <c r="BF53" i="23"/>
  <c r="CC53" i="23"/>
  <c r="BO53" i="23"/>
  <c r="CH53" i="23"/>
  <c r="CB53" i="23"/>
  <c r="BI5" i="23"/>
  <c r="BH22" i="23"/>
  <c r="BA34" i="38"/>
  <c r="CG34" i="38" s="1"/>
  <c r="BX34" i="38"/>
  <c r="BK5" i="38"/>
  <c r="BJ22" i="38"/>
  <c r="BA40" i="23"/>
  <c r="BA29" i="23"/>
  <c r="AN29" i="23" s="1"/>
  <c r="AO33" i="23"/>
  <c r="BN33" i="23"/>
  <c r="H28" i="23"/>
  <c r="CH60" i="23"/>
  <c r="BA60" i="23"/>
  <c r="AG16" i="9"/>
  <c r="AD61" i="9"/>
  <c r="AH16" i="9" s="1"/>
  <c r="AU43" i="38"/>
  <c r="BM43" i="38"/>
  <c r="BS43" i="38"/>
  <c r="BF43" i="38"/>
  <c r="AL43" i="38"/>
  <c r="BQ43" i="38"/>
  <c r="BH43" i="38" s="1"/>
  <c r="AO43" i="38"/>
  <c r="CH43" i="38"/>
  <c r="AM43" i="38"/>
  <c r="CF43" i="38"/>
  <c r="CI43" i="38" s="1"/>
  <c r="BJ43" i="38"/>
  <c r="BY43" i="38"/>
  <c r="BA43" i="38"/>
  <c r="BN43" i="38" s="1"/>
  <c r="BX43" i="38"/>
  <c r="BV43" i="38"/>
  <c r="AT43" i="38"/>
  <c r="AR43" i="38"/>
  <c r="CC43" i="38"/>
  <c r="BT43" i="38"/>
  <c r="BR43" i="38"/>
  <c r="AS43" i="38" s="1"/>
  <c r="BA41" i="23"/>
  <c r="BX41" i="23"/>
  <c r="BA38" i="38"/>
  <c r="BS38" i="38"/>
  <c r="AT38" i="38" s="1"/>
  <c r="CB38" i="38"/>
  <c r="BZ38" i="38"/>
  <c r="BF38" i="38"/>
  <c r="BA50" i="23"/>
  <c r="BM50" i="23" s="1"/>
  <c r="BY50" i="23"/>
  <c r="BA42" i="23"/>
  <c r="BZ42" i="23" s="1"/>
  <c r="CC42" i="23"/>
  <c r="BO42" i="23"/>
  <c r="CH51" i="23"/>
  <c r="BT51" i="23"/>
  <c r="AU51" i="23" s="1"/>
  <c r="BR51" i="23"/>
  <c r="AS51" i="23" s="1"/>
  <c r="BO51" i="23"/>
  <c r="BQ51" i="23"/>
  <c r="BN51" i="23"/>
  <c r="AO51" i="23"/>
  <c r="CF51" i="23"/>
  <c r="BM51" i="23"/>
  <c r="AN51" i="23"/>
  <c r="BZ51" i="23"/>
  <c r="BF51" i="23"/>
  <c r="BA51" i="23"/>
  <c r="BJ51" i="23" s="1"/>
  <c r="BA46" i="23"/>
  <c r="BT46" i="23" s="1"/>
  <c r="AU46" i="23"/>
  <c r="AL46" i="23"/>
  <c r="BT33" i="23"/>
  <c r="AU33" i="23" s="1"/>
  <c r="BV33" i="23"/>
  <c r="AR33" i="23" s="1"/>
  <c r="AE20" i="9"/>
  <c r="AE17" i="9"/>
  <c r="AE22" i="9"/>
  <c r="AE19" i="9"/>
  <c r="AE21" i="9"/>
  <c r="AE18" i="9"/>
  <c r="BY59" i="23"/>
  <c r="AR59" i="23"/>
  <c r="BV59" i="23"/>
  <c r="BO59" i="23"/>
  <c r="AS59" i="23"/>
  <c r="CB59" i="23"/>
  <c r="BM59" i="23"/>
  <c r="BP59" i="23" s="1"/>
  <c r="AO59" i="23"/>
  <c r="BJ59" i="23"/>
  <c r="AN59" i="23"/>
  <c r="AM59" i="23"/>
  <c r="BU59" i="23"/>
  <c r="BF59" i="23"/>
  <c r="BT59" i="23"/>
  <c r="BA59" i="23"/>
  <c r="CH59" i="23"/>
  <c r="BR59" i="23"/>
  <c r="CI59" i="23"/>
  <c r="AU59" i="23"/>
  <c r="CF59" i="23"/>
  <c r="CC59" i="23"/>
  <c r="CD59" i="23" s="1"/>
  <c r="AL59" i="23"/>
  <c r="BX59" i="23"/>
  <c r="BS59" i="23"/>
  <c r="AT59" i="23" s="1"/>
  <c r="BQ59" i="23"/>
  <c r="BN59" i="23"/>
  <c r="BA34" i="23"/>
  <c r="BX34" i="23" s="1"/>
  <c r="AM34" i="23"/>
  <c r="CG34" i="23"/>
  <c r="AL34" i="23"/>
  <c r="BX35" i="38"/>
  <c r="BU35" i="38"/>
  <c r="CB35" i="38"/>
  <c r="BO35" i="38"/>
  <c r="CH35" i="38"/>
  <c r="BQ35" i="38"/>
  <c r="BA35" i="38"/>
  <c r="CG35" i="38" s="1"/>
  <c r="BM35" i="38"/>
  <c r="BP35" i="38" s="1"/>
  <c r="AM35" i="38"/>
  <c r="BZ35" i="38"/>
  <c r="BT35" i="38"/>
  <c r="AU35" i="38" s="1"/>
  <c r="AO35" i="38"/>
  <c r="BV42" i="38"/>
  <c r="AR42" i="38" s="1"/>
  <c r="CH42" i="38"/>
  <c r="BT42" i="38"/>
  <c r="AM42" i="38"/>
  <c r="BQ42" i="38"/>
  <c r="BO42" i="38"/>
  <c r="AL42" i="38"/>
  <c r="BZ42" i="38"/>
  <c r="BA42" i="38"/>
  <c r="BR42" i="38" s="1"/>
  <c r="AS42" i="38" s="1"/>
  <c r="BX42" i="38"/>
  <c r="CA42" i="38" s="1"/>
  <c r="CB42" i="38"/>
  <c r="BU42" i="38"/>
  <c r="AU42" i="38"/>
  <c r="BA30" i="23"/>
  <c r="AL30" i="23" s="1"/>
  <c r="BR30" i="23"/>
  <c r="AS30" i="23" s="1"/>
  <c r="CF30" i="23"/>
  <c r="AM30" i="23"/>
  <c r="A33" i="23"/>
  <c r="BU33" i="23"/>
  <c r="CH44" i="38"/>
  <c r="BT44" i="38"/>
  <c r="AU44" i="38" s="1"/>
  <c r="CF44" i="38"/>
  <c r="BR44" i="38"/>
  <c r="AS44" i="38" s="1"/>
  <c r="BA44" i="38"/>
  <c r="BJ44" i="38" s="1"/>
  <c r="AO44" i="38"/>
  <c r="CG44" i="38"/>
  <c r="BM44" i="38"/>
  <c r="AL44" i="38"/>
  <c r="CC44" i="38"/>
  <c r="BV44" i="38"/>
  <c r="AR44" i="38" s="1"/>
  <c r="BU44" i="38"/>
  <c r="BQ44" i="38"/>
  <c r="BF44" i="38"/>
  <c r="BZ44" i="38"/>
  <c r="BZ31" i="23"/>
  <c r="BM31" i="23"/>
  <c r="BU31" i="23"/>
  <c r="BA31" i="23"/>
  <c r="BJ31" i="23" s="1"/>
  <c r="BS31" i="23"/>
  <c r="AT31" i="23"/>
  <c r="BQ31" i="23"/>
  <c r="AO31" i="23"/>
  <c r="AM31" i="23"/>
  <c r="BZ58" i="23"/>
  <c r="BM58" i="23"/>
  <c r="AL58" i="23"/>
  <c r="BA58" i="23"/>
  <c r="CG58" i="23"/>
  <c r="CF58" i="23"/>
  <c r="CC58" i="23"/>
  <c r="BY58" i="23"/>
  <c r="BJ58" i="23"/>
  <c r="BF58" i="23"/>
  <c r="AN58" i="23"/>
  <c r="BV58" i="23"/>
  <c r="AR58" i="23" s="1"/>
  <c r="CC33" i="23"/>
  <c r="BJ37" i="38"/>
  <c r="BA37" i="38"/>
  <c r="CF37" i="38" s="1"/>
  <c r="CH36" i="23"/>
  <c r="AM36" i="23"/>
  <c r="BA36" i="23"/>
  <c r="AO36" i="23" s="1"/>
  <c r="CC36" i="23"/>
  <c r="BU36" i="23"/>
  <c r="BS36" i="23"/>
  <c r="AT36" i="23" s="1"/>
  <c r="BR36" i="23"/>
  <c r="AS36" i="23" s="1"/>
  <c r="AN36" i="23"/>
  <c r="BA52" i="23"/>
  <c r="BY52" i="23" s="1"/>
  <c r="BR52" i="23"/>
  <c r="AS52" i="23" s="1"/>
  <c r="AN52" i="23"/>
  <c r="BO52" i="23"/>
  <c r="CH52" i="23"/>
  <c r="BM52" i="23"/>
  <c r="BX52" i="23"/>
  <c r="BU39" i="23"/>
  <c r="BF39" i="23"/>
  <c r="BR39" i="23"/>
  <c r="AS39" i="23" s="1"/>
  <c r="AT39" i="23"/>
  <c r="BA39" i="23"/>
  <c r="BQ39" i="23" s="1"/>
  <c r="CC39" i="23"/>
  <c r="BY39" i="23"/>
  <c r="BS39" i="23"/>
  <c r="BX33" i="23"/>
  <c r="W28" i="23"/>
  <c r="BY28" i="23"/>
  <c r="BY31" i="38"/>
  <c r="BA31" i="38"/>
  <c r="AO31" i="38" s="1"/>
  <c r="BX33" i="38"/>
  <c r="BQ33" i="38"/>
  <c r="AN33" i="38"/>
  <c r="BA33" i="38"/>
  <c r="BT33" i="38" s="1"/>
  <c r="AU33" i="38" s="1"/>
  <c r="CB33" i="38"/>
  <c r="BA43" i="23"/>
  <c r="CG43" i="23"/>
  <c r="BN43" i="23"/>
  <c r="AO43" i="23"/>
  <c r="BA49" i="23"/>
  <c r="CB49" i="23" s="1"/>
  <c r="BS49" i="23"/>
  <c r="AT49" i="23" s="1"/>
  <c r="BA48" i="23"/>
  <c r="BV48" i="23" s="1"/>
  <c r="AR48" i="23" s="1"/>
  <c r="CG33" i="23"/>
  <c r="BQ33" i="23"/>
  <c r="BR33" i="23"/>
  <c r="AS33" i="23" s="1"/>
  <c r="T28" i="23"/>
  <c r="AN28" i="23"/>
  <c r="K28" i="23"/>
  <c r="C28" i="23"/>
  <c r="H4" i="21"/>
  <c r="CC28" i="38" l="1"/>
  <c r="BX36" i="23"/>
  <c r="BZ34" i="23"/>
  <c r="CG42" i="23"/>
  <c r="AN38" i="23"/>
  <c r="BX47" i="23"/>
  <c r="BQ32" i="23"/>
  <c r="BV39" i="23"/>
  <c r="AR39" i="23" s="1"/>
  <c r="CB36" i="23"/>
  <c r="CF34" i="23"/>
  <c r="BQ46" i="23"/>
  <c r="CF42" i="23"/>
  <c r="CH35" i="23"/>
  <c r="CB38" i="23"/>
  <c r="BR47" i="23"/>
  <c r="AS47" i="23" s="1"/>
  <c r="AN47" i="23"/>
  <c r="BR32" i="23"/>
  <c r="AS32" i="23" s="1"/>
  <c r="BU47" i="23"/>
  <c r="CA33" i="23"/>
  <c r="AL47" i="23"/>
  <c r="BT47" i="23"/>
  <c r="AU47" i="23" s="1"/>
  <c r="CB47" i="23"/>
  <c r="BH33" i="23"/>
  <c r="BK33" i="23" s="1"/>
  <c r="BM29" i="23"/>
  <c r="BO39" i="23"/>
  <c r="BJ46" i="23"/>
  <c r="BJ44" i="23"/>
  <c r="BO47" i="23"/>
  <c r="BN47" i="23"/>
  <c r="BZ47" i="23"/>
  <c r="BJ47" i="23"/>
  <c r="CF29" i="23"/>
  <c r="BM48" i="23"/>
  <c r="BP48" i="23" s="1"/>
  <c r="BJ39" i="23"/>
  <c r="BQ36" i="23"/>
  <c r="BU30" i="23"/>
  <c r="BX51" i="23"/>
  <c r="BH51" i="23" s="1"/>
  <c r="BV51" i="23"/>
  <c r="AR51" i="23" s="1"/>
  <c r="BN29" i="23"/>
  <c r="AL35" i="23"/>
  <c r="BQ47" i="23"/>
  <c r="CH45" i="23"/>
  <c r="CF47" i="23"/>
  <c r="BJ36" i="23"/>
  <c r="AM47" i="23"/>
  <c r="AO47" i="23"/>
  <c r="BY36" i="23"/>
  <c r="BM39" i="23"/>
  <c r="BP39" i="23" s="1"/>
  <c r="CF36" i="23"/>
  <c r="CI36" i="23" s="1"/>
  <c r="AM51" i="23"/>
  <c r="BT29" i="23"/>
  <c r="AU29" i="23" s="1"/>
  <c r="CB35" i="23"/>
  <c r="CG47" i="23"/>
  <c r="AF20" i="9"/>
  <c r="AF21" i="9"/>
  <c r="BT31" i="23"/>
  <c r="AU31" i="23" s="1"/>
  <c r="CA34" i="23"/>
  <c r="AP33" i="23"/>
  <c r="BG33" i="23" s="1"/>
  <c r="BV31" i="23"/>
  <c r="AR31" i="23" s="1"/>
  <c r="CF35" i="23"/>
  <c r="AL31" i="23"/>
  <c r="CC31" i="23"/>
  <c r="CA28" i="23"/>
  <c r="CD33" i="23"/>
  <c r="CF31" i="23"/>
  <c r="BT34" i="23"/>
  <c r="AU34" i="23" s="1"/>
  <c r="BR35" i="23"/>
  <c r="AS35" i="23" s="1"/>
  <c r="BQ35" i="23"/>
  <c r="BY31" i="23"/>
  <c r="BF31" i="23"/>
  <c r="BF34" i="23"/>
  <c r="BZ35" i="23"/>
  <c r="CF32" i="38"/>
  <c r="BR31" i="38"/>
  <c r="AS31" i="38" s="1"/>
  <c r="BF34" i="38"/>
  <c r="AM29" i="38"/>
  <c r="G29" i="38"/>
  <c r="BO29" i="38"/>
  <c r="P29" i="38"/>
  <c r="CB31" i="38"/>
  <c r="BS35" i="38"/>
  <c r="AT35" i="38" s="1"/>
  <c r="AN35" i="38"/>
  <c r="BN34" i="38"/>
  <c r="BN30" i="38"/>
  <c r="BZ30" i="38"/>
  <c r="AN29" i="38"/>
  <c r="U29" i="38"/>
  <c r="CF29" i="38"/>
  <c r="CI29" i="38" s="1"/>
  <c r="AE29" i="38"/>
  <c r="BY28" i="38"/>
  <c r="BF31" i="38"/>
  <c r="R29" i="38"/>
  <c r="BS32" i="38"/>
  <c r="AT32" i="38" s="1"/>
  <c r="AM34" i="38"/>
  <c r="BJ32" i="38"/>
  <c r="CA35" i="38"/>
  <c r="BJ34" i="38"/>
  <c r="BO32" i="38"/>
  <c r="H29" i="38"/>
  <c r="N29" i="38"/>
  <c r="BN31" i="38"/>
  <c r="BT29" i="38"/>
  <c r="AU29" i="38" s="1"/>
  <c r="J29" i="38"/>
  <c r="V29" i="38"/>
  <c r="AB29" i="38"/>
  <c r="BY29" i="38"/>
  <c r="BJ29" i="38"/>
  <c r="AL29" i="38"/>
  <c r="AP29" i="38" s="1"/>
  <c r="BG29" i="38" s="1"/>
  <c r="BQ29" i="38"/>
  <c r="BM29" i="38"/>
  <c r="CF33" i="38"/>
  <c r="BO31" i="38"/>
  <c r="CC32" i="38"/>
  <c r="W29" i="38"/>
  <c r="E29" i="38"/>
  <c r="CH29" i="38"/>
  <c r="BZ29" i="38"/>
  <c r="CA29" i="38" s="1"/>
  <c r="BZ31" i="38"/>
  <c r="BQ32" i="38"/>
  <c r="BO33" i="38"/>
  <c r="AN31" i="38"/>
  <c r="BV32" i="38"/>
  <c r="AR32" i="38" s="1"/>
  <c r="BU29" i="38"/>
  <c r="AM33" i="38"/>
  <c r="BZ32" i="38"/>
  <c r="CC29" i="38"/>
  <c r="CD29" i="38" s="1"/>
  <c r="T29" i="38"/>
  <c r="CB29" i="38"/>
  <c r="O29" i="38"/>
  <c r="S29" i="38"/>
  <c r="BX43" i="23"/>
  <c r="CH43" i="23"/>
  <c r="BY43" i="23"/>
  <c r="AM43" i="23"/>
  <c r="BS43" i="23"/>
  <c r="AT43" i="23" s="1"/>
  <c r="BM43" i="23"/>
  <c r="CC43" i="23"/>
  <c r="BR43" i="23"/>
  <c r="AS43" i="23" s="1"/>
  <c r="BT43" i="23"/>
  <c r="AU43" i="23" s="1"/>
  <c r="AL43" i="23"/>
  <c r="BR37" i="23"/>
  <c r="AS37" i="23" s="1"/>
  <c r="CC37" i="23"/>
  <c r="BT37" i="23"/>
  <c r="AU37" i="23" s="1"/>
  <c r="CF37" i="23"/>
  <c r="BM37" i="23"/>
  <c r="BP37" i="23" s="1"/>
  <c r="BV37" i="23"/>
  <c r="AR37" i="23" s="1"/>
  <c r="CD28" i="23"/>
  <c r="BO41" i="23"/>
  <c r="CC41" i="23"/>
  <c r="BY41" i="23"/>
  <c r="BJ41" i="23"/>
  <c r="AO41" i="23"/>
  <c r="CH41" i="23"/>
  <c r="BF41" i="23"/>
  <c r="BF49" i="23"/>
  <c r="CA47" i="23"/>
  <c r="CD53" i="23"/>
  <c r="BV45" i="23"/>
  <c r="AR45" i="23" s="1"/>
  <c r="CB50" i="23"/>
  <c r="BP28" i="23"/>
  <c r="AL48" i="23"/>
  <c r="BR50" i="23"/>
  <c r="AS50" i="23" s="1"/>
  <c r="BS29" i="23"/>
  <c r="AT29" i="23" s="1"/>
  <c r="AO48" i="23"/>
  <c r="BU52" i="23"/>
  <c r="AL36" i="23"/>
  <c r="AP36" i="23" s="1"/>
  <c r="BG36" i="23" s="1"/>
  <c r="BV50" i="23"/>
  <c r="AR50" i="23" s="1"/>
  <c r="CG29" i="23"/>
  <c r="BO48" i="23"/>
  <c r="AN39" i="23"/>
  <c r="BN39" i="23"/>
  <c r="BO36" i="23"/>
  <c r="BX31" i="23"/>
  <c r="CA31" i="23" s="1"/>
  <c r="CC30" i="23"/>
  <c r="CD30" i="23" s="1"/>
  <c r="BQ34" i="23"/>
  <c r="BV34" i="23"/>
  <c r="AR34" i="23" s="1"/>
  <c r="BU46" i="23"/>
  <c r="BJ42" i="23"/>
  <c r="BV29" i="23"/>
  <c r="AR29" i="23" s="1"/>
  <c r="BO29" i="23"/>
  <c r="BP29" i="23" s="1"/>
  <c r="BQ53" i="23"/>
  <c r="BT35" i="23"/>
  <c r="AU35" i="23" s="1"/>
  <c r="CB32" i="23"/>
  <c r="BX32" i="23"/>
  <c r="BQ48" i="23"/>
  <c r="BZ39" i="23"/>
  <c r="CB39" i="23"/>
  <c r="AL52" i="23"/>
  <c r="CG36" i="23"/>
  <c r="BN31" i="23"/>
  <c r="CB31" i="23"/>
  <c r="CD31" i="23" s="1"/>
  <c r="BX30" i="23"/>
  <c r="CB34" i="23"/>
  <c r="AM46" i="23"/>
  <c r="BY51" i="23"/>
  <c r="BS51" i="23"/>
  <c r="AT51" i="23" s="1"/>
  <c r="BR42" i="23"/>
  <c r="AS42" i="23" s="1"/>
  <c r="BX29" i="23"/>
  <c r="AL53" i="23"/>
  <c r="BV35" i="23"/>
  <c r="AR35" i="23" s="1"/>
  <c r="BT38" i="23"/>
  <c r="AU38" i="23" s="1"/>
  <c r="CF44" i="23"/>
  <c r="BM54" i="23"/>
  <c r="BS47" i="23"/>
  <c r="AT47" i="23" s="1"/>
  <c r="BM47" i="23"/>
  <c r="BP47" i="23" s="1"/>
  <c r="CC32" i="23"/>
  <c r="AL29" i="23"/>
  <c r="BS53" i="23"/>
  <c r="AT53" i="23" s="1"/>
  <c r="BX35" i="23"/>
  <c r="BX38" i="23"/>
  <c r="CA38" i="23" s="1"/>
  <c r="BR54" i="23"/>
  <c r="AS54" i="23" s="1"/>
  <c r="BY47" i="23"/>
  <c r="BS32" i="23"/>
  <c r="AT32" i="23" s="1"/>
  <c r="CD39" i="23"/>
  <c r="BF52" i="23"/>
  <c r="CG52" i="23"/>
  <c r="CH31" i="23"/>
  <c r="CI31" i="23" s="1"/>
  <c r="BU34" i="23"/>
  <c r="BM46" i="23"/>
  <c r="BJ29" i="23"/>
  <c r="AM53" i="23"/>
  <c r="BH28" i="23"/>
  <c r="BF38" i="23"/>
  <c r="BT32" i="23"/>
  <c r="AU32" i="23" s="1"/>
  <c r="AL32" i="23"/>
  <c r="CB51" i="23"/>
  <c r="AL51" i="23"/>
  <c r="AP51" i="23" s="1"/>
  <c r="BG51" i="23" s="1"/>
  <c r="BF35" i="23"/>
  <c r="BS38" i="23"/>
  <c r="AT38" i="23" s="1"/>
  <c r="CH54" i="23"/>
  <c r="BO55" i="23"/>
  <c r="BP55" i="23" s="1"/>
  <c r="BJ32" i="23"/>
  <c r="BY32" i="23"/>
  <c r="CI33" i="23"/>
  <c r="CH28" i="38"/>
  <c r="AM28" i="38"/>
  <c r="BV28" i="38"/>
  <c r="AR28" i="38" s="1"/>
  <c r="BO28" i="38"/>
  <c r="CI37" i="38"/>
  <c r="BK43" i="38"/>
  <c r="A40" i="23"/>
  <c r="AN40" i="23"/>
  <c r="BU40" i="23"/>
  <c r="CF40" i="23"/>
  <c r="CH40" i="23"/>
  <c r="AL40" i="23"/>
  <c r="BF40" i="23"/>
  <c r="BT40" i="23"/>
  <c r="AU40" i="23" s="1"/>
  <c r="BQ40" i="23"/>
  <c r="BZ40" i="23"/>
  <c r="BO40" i="23"/>
  <c r="BN40" i="23"/>
  <c r="BM40" i="23"/>
  <c r="BV40" i="23"/>
  <c r="AR40" i="23" s="1"/>
  <c r="BX40" i="23"/>
  <c r="CG40" i="23"/>
  <c r="AM40" i="23"/>
  <c r="BR40" i="23"/>
  <c r="AS40" i="23" s="1"/>
  <c r="BY40" i="23"/>
  <c r="CC40" i="23"/>
  <c r="BJ40" i="23"/>
  <c r="CB40" i="23"/>
  <c r="AO40" i="23"/>
  <c r="BS40" i="23"/>
  <c r="AT40" i="23" s="1"/>
  <c r="CG37" i="38"/>
  <c r="A60" i="23"/>
  <c r="BU60" i="23"/>
  <c r="BY60" i="23"/>
  <c r="BV60" i="23"/>
  <c r="AR60" i="23" s="1"/>
  <c r="BX60" i="23"/>
  <c r="CA60" i="23" s="1"/>
  <c r="CC60" i="23"/>
  <c r="CF60" i="23"/>
  <c r="CI60" i="23" s="1"/>
  <c r="BM60" i="23"/>
  <c r="BF60" i="23"/>
  <c r="AM60" i="23"/>
  <c r="AN60" i="23"/>
  <c r="BS60" i="23"/>
  <c r="AT60" i="23" s="1"/>
  <c r="BR60" i="23"/>
  <c r="AS60" i="23" s="1"/>
  <c r="CG60" i="23"/>
  <c r="CB60" i="23"/>
  <c r="BN60" i="23"/>
  <c r="BQ60" i="23"/>
  <c r="BZ60" i="23"/>
  <c r="AO60" i="23"/>
  <c r="BJ60" i="23"/>
  <c r="BO60" i="23"/>
  <c r="A49" i="23"/>
  <c r="BX49" i="23"/>
  <c r="CA49" i="23" s="1"/>
  <c r="BV49" i="23"/>
  <c r="AR49" i="23" s="1"/>
  <c r="CC49" i="23"/>
  <c r="CD49" i="23" s="1"/>
  <c r="BM49" i="23"/>
  <c r="BZ49" i="23"/>
  <c r="BT49" i="23"/>
  <c r="AU49" i="23" s="1"/>
  <c r="AO49" i="23"/>
  <c r="BR49" i="23"/>
  <c r="AS49" i="23" s="1"/>
  <c r="CG49" i="23"/>
  <c r="BJ49" i="23"/>
  <c r="AN49" i="23"/>
  <c r="BN49" i="23"/>
  <c r="BP52" i="23"/>
  <c r="AN37" i="38"/>
  <c r="CI58" i="23"/>
  <c r="BT60" i="23"/>
  <c r="AU60" i="23" s="1"/>
  <c r="A48" i="23"/>
  <c r="BX48" i="23"/>
  <c r="BS48" i="23"/>
  <c r="AT48" i="23" s="1"/>
  <c r="BZ48" i="23"/>
  <c r="CB48" i="23"/>
  <c r="BY48" i="23"/>
  <c r="BU48" i="23"/>
  <c r="BN48" i="23"/>
  <c r="AN48" i="23"/>
  <c r="CC48" i="23"/>
  <c r="CG48" i="23"/>
  <c r="AM48" i="23"/>
  <c r="BT48" i="23"/>
  <c r="AU48" i="23" s="1"/>
  <c r="CH48" i="23"/>
  <c r="BR48" i="23"/>
  <c r="AS48" i="23" s="1"/>
  <c r="BU49" i="23"/>
  <c r="AL60" i="23"/>
  <c r="A37" i="38"/>
  <c r="BS37" i="38"/>
  <c r="AT37" i="38" s="1"/>
  <c r="BM37" i="38"/>
  <c r="CC37" i="38"/>
  <c r="BN37" i="38"/>
  <c r="BT37" i="38"/>
  <c r="AU37" i="38" s="1"/>
  <c r="BO37" i="38"/>
  <c r="BV37" i="38"/>
  <c r="AR37" i="38" s="1"/>
  <c r="BU37" i="38"/>
  <c r="AO37" i="38"/>
  <c r="BQ37" i="38"/>
  <c r="BF37" i="38"/>
  <c r="CH37" i="38"/>
  <c r="AL37" i="38"/>
  <c r="BR37" i="38"/>
  <c r="AS37" i="38" s="1"/>
  <c r="A31" i="38"/>
  <c r="CF31" i="38"/>
  <c r="AL31" i="38"/>
  <c r="CG31" i="38"/>
  <c r="BJ31" i="38"/>
  <c r="BT31" i="38"/>
  <c r="AU31" i="38" s="1"/>
  <c r="CC31" i="38"/>
  <c r="CD31" i="38" s="1"/>
  <c r="BM31" i="38"/>
  <c r="BV31" i="38"/>
  <c r="AR31" i="38" s="1"/>
  <c r="BS31" i="38"/>
  <c r="AT31" i="38" s="1"/>
  <c r="CH31" i="38"/>
  <c r="CA51" i="23"/>
  <c r="BJ5" i="23"/>
  <c r="BI22" i="23"/>
  <c r="AP28" i="23"/>
  <c r="CH33" i="38"/>
  <c r="CI33" i="38" s="1"/>
  <c r="BF48" i="23"/>
  <c r="BJ48" i="23"/>
  <c r="BO49" i="23"/>
  <c r="BU31" i="38"/>
  <c r="BQ31" i="38"/>
  <c r="AM37" i="38"/>
  <c r="CI44" i="38"/>
  <c r="BP43" i="38"/>
  <c r="BQ49" i="23"/>
  <c r="BX37" i="38"/>
  <c r="CA37" i="38" s="1"/>
  <c r="CF48" i="23"/>
  <c r="A33" i="38"/>
  <c r="BZ33" i="38"/>
  <c r="BY33" i="38"/>
  <c r="BS33" i="38"/>
  <c r="AT33" i="38" s="1"/>
  <c r="BF33" i="38"/>
  <c r="BV33" i="38"/>
  <c r="AR33" i="38" s="1"/>
  <c r="AO33" i="38"/>
  <c r="BU33" i="38"/>
  <c r="AL33" i="38"/>
  <c r="BM33" i="38"/>
  <c r="CC33" i="38"/>
  <c r="CD33" i="38" s="1"/>
  <c r="BR33" i="38"/>
  <c r="AS33" i="38" s="1"/>
  <c r="BJ33" i="38"/>
  <c r="BN33" i="38"/>
  <c r="BZ37" i="38"/>
  <c r="CI40" i="38"/>
  <c r="AL49" i="23"/>
  <c r="CF49" i="23"/>
  <c r="CH49" i="23"/>
  <c r="AM49" i="23"/>
  <c r="BY49" i="23"/>
  <c r="CG33" i="38"/>
  <c r="AM31" i="38"/>
  <c r="BX31" i="38"/>
  <c r="CA31" i="38" s="1"/>
  <c r="BY37" i="38"/>
  <c r="CB37" i="38"/>
  <c r="BS30" i="23"/>
  <c r="AT30" i="23" s="1"/>
  <c r="CB30" i="23"/>
  <c r="A38" i="38"/>
  <c r="BJ38" i="38"/>
  <c r="BN38" i="38"/>
  <c r="BU38" i="38"/>
  <c r="BT38" i="38"/>
  <c r="AU38" i="38" s="1"/>
  <c r="CC38" i="38"/>
  <c r="CD38" i="38" s="1"/>
  <c r="CF38" i="38"/>
  <c r="BQ38" i="38"/>
  <c r="AO52" i="23"/>
  <c r="A58" i="23"/>
  <c r="CH58" i="23"/>
  <c r="BQ58" i="23"/>
  <c r="BH58" i="23" s="1"/>
  <c r="BO58" i="23"/>
  <c r="BP58" i="23" s="1"/>
  <c r="BT58" i="23"/>
  <c r="AU58" i="23" s="1"/>
  <c r="BQ30" i="23"/>
  <c r="A34" i="23"/>
  <c r="BN34" i="23"/>
  <c r="BY34" i="23"/>
  <c r="AO34" i="23"/>
  <c r="BM34" i="23"/>
  <c r="CC34" i="23"/>
  <c r="BJ34" i="23"/>
  <c r="CH34" i="23"/>
  <c r="CI34" i="23" s="1"/>
  <c r="BR34" i="23"/>
  <c r="AS34" i="23" s="1"/>
  <c r="BX46" i="23"/>
  <c r="BR46" i="23"/>
  <c r="AS46" i="23" s="1"/>
  <c r="BF46" i="23"/>
  <c r="AN42" i="23"/>
  <c r="BQ50" i="23"/>
  <c r="BX50" i="23"/>
  <c r="CG38" i="38"/>
  <c r="BR38" i="38"/>
  <c r="AS38" i="38" s="1"/>
  <c r="CF41" i="23"/>
  <c r="CI41" i="23" s="1"/>
  <c r="BZ41" i="23"/>
  <c r="CA41" i="23" s="1"/>
  <c r="A43" i="23"/>
  <c r="BZ43" i="23"/>
  <c r="CA43" i="23" s="1"/>
  <c r="BF43" i="23"/>
  <c r="CC52" i="23"/>
  <c r="CD52" i="23" s="1"/>
  <c r="AM52" i="23"/>
  <c r="BV52" i="23"/>
  <c r="AR52" i="23" s="1"/>
  <c r="AO58" i="23"/>
  <c r="BS58" i="23"/>
  <c r="AT58" i="23" s="1"/>
  <c r="CF42" i="38"/>
  <c r="CI42" i="38" s="1"/>
  <c r="BO34" i="23"/>
  <c r="AN34" i="23"/>
  <c r="BS34" i="23"/>
  <c r="AT34" i="23" s="1"/>
  <c r="CH46" i="23"/>
  <c r="AN46" i="23"/>
  <c r="BM42" i="23"/>
  <c r="BQ42" i="23"/>
  <c r="BM38" i="38"/>
  <c r="BV38" i="38"/>
  <c r="AR38" i="38" s="1"/>
  <c r="A52" i="23"/>
  <c r="BS52" i="23"/>
  <c r="AT52" i="23" s="1"/>
  <c r="BJ52" i="23"/>
  <c r="BT52" i="23"/>
  <c r="AU52" i="23" s="1"/>
  <c r="A44" i="38"/>
  <c r="BO44" i="38"/>
  <c r="BP44" i="38" s="1"/>
  <c r="BS44" i="38"/>
  <c r="AT44" i="38" s="1"/>
  <c r="BY44" i="38"/>
  <c r="AA23" i="9"/>
  <c r="A46" i="23"/>
  <c r="CB46" i="23"/>
  <c r="BZ46" i="23"/>
  <c r="BO46" i="23"/>
  <c r="BY46" i="23"/>
  <c r="BS46" i="23"/>
  <c r="AT46" i="23" s="1"/>
  <c r="CC46" i="23"/>
  <c r="CD46" i="23" s="1"/>
  <c r="BV46" i="23"/>
  <c r="AR46" i="23" s="1"/>
  <c r="CG46" i="23"/>
  <c r="BU42" i="23"/>
  <c r="BO38" i="38"/>
  <c r="AM38" i="38"/>
  <c r="A41" i="23"/>
  <c r="BR41" i="23"/>
  <c r="AS41" i="23" s="1"/>
  <c r="CG41" i="23"/>
  <c r="BN41" i="23"/>
  <c r="AM41" i="23"/>
  <c r="CB41" i="23"/>
  <c r="AL41" i="23"/>
  <c r="BV41" i="23"/>
  <c r="AR41" i="23" s="1"/>
  <c r="BM41" i="23"/>
  <c r="AN41" i="23"/>
  <c r="BU41" i="23"/>
  <c r="A30" i="23"/>
  <c r="BN30" i="23"/>
  <c r="CH30" i="23"/>
  <c r="CI30" i="23" s="1"/>
  <c r="BT30" i="23"/>
  <c r="AU30" i="23" s="1"/>
  <c r="CG30" i="23"/>
  <c r="BY30" i="23"/>
  <c r="BJ30" i="23"/>
  <c r="AO30" i="23"/>
  <c r="BV30" i="23"/>
  <c r="AR30" i="23" s="1"/>
  <c r="BX38" i="38"/>
  <c r="CA38" i="38" s="1"/>
  <c r="CH38" i="38"/>
  <c r="BZ52" i="23"/>
  <c r="CA52" i="23" s="1"/>
  <c r="BQ52" i="23"/>
  <c r="BN52" i="23"/>
  <c r="BO30" i="23"/>
  <c r="A42" i="23"/>
  <c r="BX42" i="23"/>
  <c r="CA42" i="23" s="1"/>
  <c r="BS42" i="23"/>
  <c r="AT42" i="23" s="1"/>
  <c r="AO42" i="23"/>
  <c r="AM42" i="23"/>
  <c r="BN42" i="23"/>
  <c r="BF42" i="23"/>
  <c r="AL42" i="23"/>
  <c r="BV42" i="23"/>
  <c r="AR42" i="23" s="1"/>
  <c r="A50" i="23"/>
  <c r="AL50" i="23"/>
  <c r="BS50" i="23"/>
  <c r="AT50" i="23" s="1"/>
  <c r="BO50" i="23"/>
  <c r="BP50" i="23" s="1"/>
  <c r="CC50" i="23"/>
  <c r="AM50" i="23"/>
  <c r="CF50" i="23"/>
  <c r="BZ50" i="23"/>
  <c r="BT50" i="23"/>
  <c r="AU50" i="23" s="1"/>
  <c r="CH50" i="23"/>
  <c r="BJ50" i="23"/>
  <c r="AO50" i="23"/>
  <c r="AO38" i="38"/>
  <c r="BY38" i="38"/>
  <c r="BN46" i="23"/>
  <c r="BP51" i="23"/>
  <c r="BY42" i="23"/>
  <c r="CH42" i="23"/>
  <c r="BF50" i="23"/>
  <c r="BN50" i="23"/>
  <c r="AL38" i="38"/>
  <c r="BV43" i="23"/>
  <c r="AR43" i="23" s="1"/>
  <c r="CB52" i="23"/>
  <c r="A42" i="38"/>
  <c r="CG42" i="38"/>
  <c r="BY42" i="38"/>
  <c r="BN42" i="38"/>
  <c r="AN42" i="38"/>
  <c r="BS42" i="38"/>
  <c r="AT42" i="38" s="1"/>
  <c r="BM42" i="38"/>
  <c r="BJ42" i="38"/>
  <c r="CC42" i="38"/>
  <c r="CD42" i="38" s="1"/>
  <c r="A36" i="23"/>
  <c r="BF36" i="23"/>
  <c r="BT36" i="23"/>
  <c r="AU36" i="23" s="1"/>
  <c r="BN36" i="23"/>
  <c r="BZ36" i="23"/>
  <c r="CA36" i="23" s="1"/>
  <c r="AO46" i="23"/>
  <c r="CI51" i="23"/>
  <c r="CB42" i="23"/>
  <c r="CD42" i="23" s="1"/>
  <c r="CG50" i="23"/>
  <c r="AN50" i="23"/>
  <c r="AN38" i="38"/>
  <c r="BS41" i="23"/>
  <c r="AT41" i="23" s="1"/>
  <c r="CD36" i="23"/>
  <c r="AN43" i="23"/>
  <c r="BQ43" i="23"/>
  <c r="AM58" i="23"/>
  <c r="AP58" i="23" s="1"/>
  <c r="BG58" i="23" s="1"/>
  <c r="BN58" i="23"/>
  <c r="BU58" i="23"/>
  <c r="BJ43" i="23"/>
  <c r="CF43" i="23"/>
  <c r="CF52" i="23"/>
  <c r="CI52" i="23" s="1"/>
  <c r="BX58" i="23"/>
  <c r="CA58" i="23" s="1"/>
  <c r="CB58" i="23"/>
  <c r="CD58" i="23" s="1"/>
  <c r="CB44" i="38"/>
  <c r="CD44" i="38" s="1"/>
  <c r="BX44" i="38"/>
  <c r="AN44" i="38"/>
  <c r="AM44" i="38"/>
  <c r="AP44" i="38" s="1"/>
  <c r="BG44" i="38" s="1"/>
  <c r="BN44" i="38"/>
  <c r="BM30" i="23"/>
  <c r="BF30" i="23"/>
  <c r="AN30" i="23"/>
  <c r="A35" i="38"/>
  <c r="BR35" i="38"/>
  <c r="AS35" i="38" s="1"/>
  <c r="AL35" i="38"/>
  <c r="BY35" i="38"/>
  <c r="BJ35" i="38"/>
  <c r="CC35" i="38"/>
  <c r="CD35" i="38" s="1"/>
  <c r="BV35" i="38"/>
  <c r="AR35" i="38" s="1"/>
  <c r="CF35" i="38"/>
  <c r="BN35" i="38"/>
  <c r="CB43" i="23"/>
  <c r="BU43" i="23"/>
  <c r="BO43" i="23"/>
  <c r="A39" i="23"/>
  <c r="BX39" i="23"/>
  <c r="CH39" i="23"/>
  <c r="AM39" i="23"/>
  <c r="CG39" i="23"/>
  <c r="AL39" i="23"/>
  <c r="BT39" i="23"/>
  <c r="AU39" i="23" s="1"/>
  <c r="CF39" i="23"/>
  <c r="AO39" i="23"/>
  <c r="BM36" i="23"/>
  <c r="BV36" i="23"/>
  <c r="AR36" i="23" s="1"/>
  <c r="BR58" i="23"/>
  <c r="AS58" i="23" s="1"/>
  <c r="BZ30" i="23"/>
  <c r="BF42" i="38"/>
  <c r="AO42" i="38"/>
  <c r="BF35" i="38"/>
  <c r="AP59" i="23"/>
  <c r="BG59" i="23" s="1"/>
  <c r="BH59" i="23"/>
  <c r="CF46" i="23"/>
  <c r="CI46" i="23" s="1"/>
  <c r="BT42" i="23"/>
  <c r="AU42" i="23" s="1"/>
  <c r="BU50" i="23"/>
  <c r="BQ41" i="23"/>
  <c r="BT41" i="23"/>
  <c r="AU41" i="23" s="1"/>
  <c r="BZ34" i="38"/>
  <c r="CA34" i="38" s="1"/>
  <c r="AO34" i="38"/>
  <c r="BZ37" i="23"/>
  <c r="BX37" i="23"/>
  <c r="AN34" i="38"/>
  <c r="AL34" i="38"/>
  <c r="BV34" i="38"/>
  <c r="AR34" i="38" s="1"/>
  <c r="BN37" i="23"/>
  <c r="AL37" i="23"/>
  <c r="A41" i="38"/>
  <c r="AL41" i="38"/>
  <c r="BS41" i="38"/>
  <c r="AT41" i="38" s="1"/>
  <c r="BN41" i="38"/>
  <c r="CB41" i="38"/>
  <c r="CD41" i="38" s="1"/>
  <c r="AN41" i="38"/>
  <c r="BF41" i="38"/>
  <c r="BO41" i="38"/>
  <c r="CH41" i="38"/>
  <c r="AM41" i="38"/>
  <c r="BY41" i="38"/>
  <c r="CG41" i="38"/>
  <c r="BV41" i="38"/>
  <c r="AR41" i="38" s="1"/>
  <c r="BX41" i="38"/>
  <c r="CA41" i="38" s="1"/>
  <c r="BM41" i="38"/>
  <c r="BQ41" i="38"/>
  <c r="CF41" i="38"/>
  <c r="CI41" i="38" s="1"/>
  <c r="BK57" i="23"/>
  <c r="AH21" i="9"/>
  <c r="AH18" i="9"/>
  <c r="AH20" i="9"/>
  <c r="AH19" i="9"/>
  <c r="AH17" i="9"/>
  <c r="CG37" i="23"/>
  <c r="BY32" i="38"/>
  <c r="BM32" i="38"/>
  <c r="BZ41" i="38"/>
  <c r="AG19" i="9"/>
  <c r="AG21" i="9"/>
  <c r="AG18" i="9"/>
  <c r="AG20" i="9"/>
  <c r="AG17" i="9"/>
  <c r="BT34" i="38"/>
  <c r="AU34" i="38" s="1"/>
  <c r="BM34" i="38"/>
  <c r="BY34" i="38"/>
  <c r="A53" i="23"/>
  <c r="CG53" i="23"/>
  <c r="BM53" i="23"/>
  <c r="BY53" i="23"/>
  <c r="CF53" i="23"/>
  <c r="CI53" i="23" s="1"/>
  <c r="BZ53" i="23"/>
  <c r="AN53" i="23"/>
  <c r="BR53" i="23"/>
  <c r="AS53" i="23" s="1"/>
  <c r="BU53" i="23"/>
  <c r="BN53" i="23"/>
  <c r="AM37" i="23"/>
  <c r="AM32" i="38"/>
  <c r="BU41" i="38"/>
  <c r="A40" i="38"/>
  <c r="CC40" i="38"/>
  <c r="CD40" i="38" s="1"/>
  <c r="AO40" i="38"/>
  <c r="CG40" i="38"/>
  <c r="AN40" i="38"/>
  <c r="BZ40" i="38"/>
  <c r="CA40" i="38" s="1"/>
  <c r="BU40" i="38"/>
  <c r="BT40" i="38"/>
  <c r="AU40" i="38" s="1"/>
  <c r="BF40" i="38"/>
  <c r="CH40" i="38"/>
  <c r="BY40" i="38"/>
  <c r="AM40" i="38"/>
  <c r="BM40" i="38"/>
  <c r="BS40" i="38"/>
  <c r="AT40" i="38" s="1"/>
  <c r="BJ40" i="38"/>
  <c r="BR40" i="38"/>
  <c r="AS40" i="38" s="1"/>
  <c r="BQ40" i="38"/>
  <c r="CD38" i="23"/>
  <c r="H6" i="21"/>
  <c r="A31" i="23"/>
  <c r="BR31" i="23"/>
  <c r="AS31" i="23" s="1"/>
  <c r="CG31" i="23"/>
  <c r="AN31" i="23"/>
  <c r="BO31" i="23"/>
  <c r="BP31" i="23" s="1"/>
  <c r="A29" i="23"/>
  <c r="BR29" i="23"/>
  <c r="AS29" i="23" s="1"/>
  <c r="BU29" i="23"/>
  <c r="AO29" i="23"/>
  <c r="BZ29" i="23"/>
  <c r="CB29" i="23"/>
  <c r="AM29" i="23"/>
  <c r="CC29" i="23"/>
  <c r="BQ29" i="23"/>
  <c r="BY29" i="23"/>
  <c r="BU34" i="38"/>
  <c r="CB34" i="38"/>
  <c r="AO53" i="23"/>
  <c r="BO37" i="23"/>
  <c r="BJ41" i="38"/>
  <c r="A44" i="23"/>
  <c r="BV44" i="23"/>
  <c r="AR44" i="23" s="1"/>
  <c r="AN44" i="23"/>
  <c r="CH44" i="23"/>
  <c r="CC44" i="23"/>
  <c r="AO44" i="23"/>
  <c r="CB44" i="23"/>
  <c r="BF44" i="23"/>
  <c r="CG44" i="23"/>
  <c r="BY44" i="23"/>
  <c r="BQ44" i="23"/>
  <c r="BO44" i="23"/>
  <c r="AL44" i="23"/>
  <c r="BN44" i="23"/>
  <c r="BU44" i="23"/>
  <c r="BX44" i="23"/>
  <c r="AM44" i="23"/>
  <c r="BM44" i="23"/>
  <c r="BS44" i="23"/>
  <c r="AT44" i="23" s="1"/>
  <c r="BT44" i="23"/>
  <c r="AU44" i="23" s="1"/>
  <c r="BZ44" i="23"/>
  <c r="A32" i="38"/>
  <c r="BF32" i="38"/>
  <c r="BU32" i="38"/>
  <c r="AL32" i="38"/>
  <c r="CB32" i="38"/>
  <c r="CH32" i="38"/>
  <c r="AO32" i="38"/>
  <c r="CG32" i="38"/>
  <c r="BX32" i="38"/>
  <c r="CA32" i="38" s="1"/>
  <c r="BT32" i="38"/>
  <c r="AU32" i="38" s="1"/>
  <c r="AP38" i="23"/>
  <c r="BG38" i="23" s="1"/>
  <c r="A51" i="23"/>
  <c r="CG51" i="23"/>
  <c r="BU51" i="23"/>
  <c r="CC51" i="23"/>
  <c r="A43" i="38"/>
  <c r="BZ43" i="38"/>
  <c r="CA43" i="38" s="1"/>
  <c r="CG43" i="38"/>
  <c r="CB43" i="38"/>
  <c r="CD43" i="38" s="1"/>
  <c r="BU43" i="38"/>
  <c r="AN43" i="38"/>
  <c r="AP43" i="38" s="1"/>
  <c r="BG43" i="38" s="1"/>
  <c r="BI43" i="38" s="1"/>
  <c r="BO43" i="38"/>
  <c r="BF29" i="23"/>
  <c r="CA29" i="23"/>
  <c r="CH29" i="23"/>
  <c r="CI29" i="23" s="1"/>
  <c r="BJ53" i="23"/>
  <c r="BX53" i="23"/>
  <c r="BY37" i="23"/>
  <c r="BR32" i="38"/>
  <c r="AS32" i="38" s="1"/>
  <c r="A30" i="38"/>
  <c r="CC30" i="38"/>
  <c r="CD30" i="38" s="1"/>
  <c r="AL30" i="38"/>
  <c r="BY30" i="38"/>
  <c r="BT30" i="38"/>
  <c r="AU30" i="38" s="1"/>
  <c r="CF30" i="38"/>
  <c r="CI30" i="38" s="1"/>
  <c r="AN30" i="38"/>
  <c r="BQ30" i="38"/>
  <c r="BX30" i="38"/>
  <c r="CA30" i="38" s="1"/>
  <c r="BV30" i="38"/>
  <c r="AR30" i="38" s="1"/>
  <c r="BJ30" i="38"/>
  <c r="BT41" i="38"/>
  <c r="AU41" i="38" s="1"/>
  <c r="A34" i="38"/>
  <c r="BS34" i="38"/>
  <c r="AT34" i="38" s="1"/>
  <c r="BO34" i="38"/>
  <c r="CH34" i="38"/>
  <c r="CC34" i="38"/>
  <c r="CF34" i="38"/>
  <c r="CI34" i="38" s="1"/>
  <c r="BQ34" i="38"/>
  <c r="CI32" i="38"/>
  <c r="BR34" i="38"/>
  <c r="AS34" i="38" s="1"/>
  <c r="A37" i="23"/>
  <c r="BF37" i="23"/>
  <c r="BJ37" i="23"/>
  <c r="BU37" i="23"/>
  <c r="BQ37" i="23"/>
  <c r="BS37" i="23"/>
  <c r="AT37" i="23" s="1"/>
  <c r="CB37" i="23"/>
  <c r="CD37" i="23" s="1"/>
  <c r="CH37" i="23"/>
  <c r="AO37" i="23"/>
  <c r="AN37" i="23"/>
  <c r="G8" i="21"/>
  <c r="F7" i="21"/>
  <c r="E7" i="21"/>
  <c r="BZ38" i="23"/>
  <c r="A54" i="23"/>
  <c r="AL54" i="23"/>
  <c r="BZ54" i="23"/>
  <c r="BO54" i="23"/>
  <c r="BP54" i="23" s="1"/>
  <c r="BF54" i="23"/>
  <c r="BX54" i="23"/>
  <c r="CA54" i="23" s="1"/>
  <c r="BS54" i="23"/>
  <c r="AT54" i="23" s="1"/>
  <c r="CF54" i="23"/>
  <c r="BV54" i="23"/>
  <c r="AR54" i="23" s="1"/>
  <c r="CB54" i="23"/>
  <c r="AN54" i="23"/>
  <c r="CG54" i="23"/>
  <c r="K33" i="23"/>
  <c r="T33" i="23"/>
  <c r="AH33" i="23"/>
  <c r="AF33" i="23"/>
  <c r="B33" i="23"/>
  <c r="N33" i="23"/>
  <c r="V33" i="23"/>
  <c r="AC33" i="23"/>
  <c r="G33" i="23"/>
  <c r="S33" i="23"/>
  <c r="L33" i="23"/>
  <c r="Q33" i="23"/>
  <c r="Z33" i="23"/>
  <c r="J33" i="23"/>
  <c r="C33" i="23"/>
  <c r="F33" i="23"/>
  <c r="I33" i="23"/>
  <c r="U33" i="23"/>
  <c r="E33" i="23"/>
  <c r="D33" i="23"/>
  <c r="AI33" i="23"/>
  <c r="AJ33" i="23"/>
  <c r="AE33" i="23"/>
  <c r="AD33" i="23"/>
  <c r="R33" i="23"/>
  <c r="AB33" i="23"/>
  <c r="O33" i="23"/>
  <c r="AA33" i="23"/>
  <c r="H33" i="23"/>
  <c r="W33" i="23"/>
  <c r="P33" i="23"/>
  <c r="AG33" i="23"/>
  <c r="X33" i="23"/>
  <c r="A59" i="23"/>
  <c r="BZ59" i="23"/>
  <c r="CA59" i="23" s="1"/>
  <c r="CG59" i="23"/>
  <c r="BO38" i="23"/>
  <c r="BJ54" i="23"/>
  <c r="CA28" i="38"/>
  <c r="BN38" i="23"/>
  <c r="BT54" i="23"/>
  <c r="AU54" i="23" s="1"/>
  <c r="BU54" i="23"/>
  <c r="A45" i="23"/>
  <c r="BJ45" i="23"/>
  <c r="AM45" i="23"/>
  <c r="BX45" i="23"/>
  <c r="BU45" i="23"/>
  <c r="BM45" i="23"/>
  <c r="BQ45" i="23"/>
  <c r="AN45" i="23"/>
  <c r="BY45" i="23"/>
  <c r="BR45" i="23"/>
  <c r="AS45" i="23" s="1"/>
  <c r="BN45" i="23"/>
  <c r="CF45" i="23"/>
  <c r="CI45" i="23" s="1"/>
  <c r="BF45" i="23"/>
  <c r="AL45" i="23"/>
  <c r="CC45" i="23"/>
  <c r="CB45" i="23"/>
  <c r="BO45" i="23"/>
  <c r="AO45" i="23"/>
  <c r="BT45" i="23"/>
  <c r="AU45" i="23" s="1"/>
  <c r="BS45" i="23"/>
  <c r="AT45" i="23" s="1"/>
  <c r="BK28" i="23"/>
  <c r="AM54" i="23"/>
  <c r="AP47" i="23"/>
  <c r="BG47" i="23" s="1"/>
  <c r="A38" i="23"/>
  <c r="CF38" i="23"/>
  <c r="BV38" i="23"/>
  <c r="AR38" i="23" s="1"/>
  <c r="BY38" i="23"/>
  <c r="BR38" i="23"/>
  <c r="AS38" i="23" s="1"/>
  <c r="AM38" i="23"/>
  <c r="BU38" i="23"/>
  <c r="BM38" i="23"/>
  <c r="CH38" i="23"/>
  <c r="BY54" i="23"/>
  <c r="BZ45" i="23"/>
  <c r="BK22" i="38"/>
  <c r="BL5" i="38"/>
  <c r="BQ38" i="23"/>
  <c r="CC54" i="23"/>
  <c r="CA57" i="23"/>
  <c r="AP56" i="23"/>
  <c r="BG56" i="23" s="1"/>
  <c r="A39" i="38"/>
  <c r="AL39" i="38"/>
  <c r="BO39" i="38"/>
  <c r="AM39" i="38"/>
  <c r="BQ39" i="38"/>
  <c r="BH39" i="38" s="1"/>
  <c r="AO28" i="38"/>
  <c r="BZ55" i="23"/>
  <c r="BN32" i="23"/>
  <c r="A36" i="38"/>
  <c r="BY36" i="38"/>
  <c r="BR36" i="38"/>
  <c r="AS36" i="38" s="1"/>
  <c r="BF36" i="38"/>
  <c r="CC36" i="38"/>
  <c r="BV36" i="38"/>
  <c r="AR36" i="38" s="1"/>
  <c r="BM36" i="38"/>
  <c r="CB36" i="38"/>
  <c r="BN36" i="38"/>
  <c r="AN36" i="38"/>
  <c r="BQ36" i="38"/>
  <c r="AO36" i="38"/>
  <c r="BX36" i="38"/>
  <c r="CA36" i="38" s="1"/>
  <c r="BJ36" i="38"/>
  <c r="AL36" i="38"/>
  <c r="CH36" i="38"/>
  <c r="BZ36" i="38"/>
  <c r="CG36" i="38"/>
  <c r="BT36" i="38"/>
  <c r="AU36" i="38" s="1"/>
  <c r="CF36" i="38"/>
  <c r="CI36" i="38" s="1"/>
  <c r="BS36" i="38"/>
  <c r="AT36" i="38" s="1"/>
  <c r="BO36" i="38"/>
  <c r="A35" i="23"/>
  <c r="AN35" i="23"/>
  <c r="AP35" i="23" s="1"/>
  <c r="BG35" i="23" s="1"/>
  <c r="BN35" i="23"/>
  <c r="BJ35" i="23"/>
  <c r="BN39" i="38"/>
  <c r="BQ28" i="38"/>
  <c r="BF28" i="38"/>
  <c r="CC55" i="23"/>
  <c r="CD55" i="23" s="1"/>
  <c r="CG28" i="38"/>
  <c r="A32" i="23"/>
  <c r="AO32" i="23"/>
  <c r="BU32" i="23"/>
  <c r="BO32" i="23"/>
  <c r="BP32" i="23" s="1"/>
  <c r="BV32" i="23"/>
  <c r="AR32" i="23" s="1"/>
  <c r="BF32" i="23"/>
  <c r="AM36" i="38"/>
  <c r="A55" i="23"/>
  <c r="CB55" i="23"/>
  <c r="BJ55" i="23"/>
  <c r="BX55" i="23"/>
  <c r="CA55" i="23" s="1"/>
  <c r="BF55" i="23"/>
  <c r="BQ55" i="23"/>
  <c r="BH55" i="23" s="1"/>
  <c r="AA24" i="9"/>
  <c r="CC35" i="23"/>
  <c r="CD35" i="23" s="1"/>
  <c r="A47" i="23"/>
  <c r="BV47" i="23"/>
  <c r="AR47" i="23" s="1"/>
  <c r="CH47" i="23"/>
  <c r="CI47" i="23" s="1"/>
  <c r="CC47" i="23"/>
  <c r="CD47" i="23" s="1"/>
  <c r="CD57" i="23"/>
  <c r="AP57" i="23"/>
  <c r="BG57" i="23" s="1"/>
  <c r="BI57" i="23" s="1"/>
  <c r="CC39" i="38"/>
  <c r="CD39" i="38" s="1"/>
  <c r="BM28" i="38"/>
  <c r="CH55" i="23"/>
  <c r="CI55" i="23" s="1"/>
  <c r="AO55" i="23"/>
  <c r="A28" i="38"/>
  <c r="CB28" i="38"/>
  <c r="CD28" i="38" s="1"/>
  <c r="AL28" i="38"/>
  <c r="BT28" i="38"/>
  <c r="AU28" i="38" s="1"/>
  <c r="BR28" i="38"/>
  <c r="AS28" i="38" s="1"/>
  <c r="BS55" i="23"/>
  <c r="AT55" i="23" s="1"/>
  <c r="BY55" i="23"/>
  <c r="L29" i="38"/>
  <c r="BR29" i="38"/>
  <c r="AS29" i="38" s="1"/>
  <c r="BM35" i="23"/>
  <c r="CG35" i="23"/>
  <c r="CH39" i="38"/>
  <c r="CI39" i="38" s="1"/>
  <c r="AN39" i="38"/>
  <c r="BZ39" i="38"/>
  <c r="CA39" i="38" s="1"/>
  <c r="BJ28" i="38"/>
  <c r="CF28" i="38"/>
  <c r="BS28" i="38"/>
  <c r="AT28" i="38" s="1"/>
  <c r="AM55" i="23"/>
  <c r="AP55" i="23" s="1"/>
  <c r="BG55" i="23" s="1"/>
  <c r="BR55" i="23"/>
  <c r="AS55" i="23" s="1"/>
  <c r="CH32" i="23"/>
  <c r="CI32" i="23" s="1"/>
  <c r="BZ32" i="23"/>
  <c r="BU36" i="38"/>
  <c r="BV57" i="23"/>
  <c r="AR57" i="23" s="1"/>
  <c r="X56" i="23"/>
  <c r="BM56" i="23"/>
  <c r="CF56" i="23"/>
  <c r="CI56" i="23" s="1"/>
  <c r="N45" i="38"/>
  <c r="S45" i="38"/>
  <c r="E45" i="38"/>
  <c r="AP45" i="38"/>
  <c r="BG45" i="38" s="1"/>
  <c r="BT45" i="38"/>
  <c r="AU45" i="38" s="1"/>
  <c r="O45" i="38"/>
  <c r="BF45" i="38"/>
  <c r="BM45" i="38"/>
  <c r="CI35" i="23" l="1"/>
  <c r="BI33" i="23"/>
  <c r="AP48" i="23"/>
  <c r="BG48" i="23" s="1"/>
  <c r="BH32" i="23"/>
  <c r="CD41" i="23"/>
  <c r="CD43" i="23"/>
  <c r="BH31" i="23"/>
  <c r="BK31" i="23" s="1"/>
  <c r="CI42" i="23"/>
  <c r="CI43" i="23"/>
  <c r="BP46" i="23"/>
  <c r="AP31" i="23"/>
  <c r="BG31" i="23" s="1"/>
  <c r="BI31" i="23" s="1"/>
  <c r="CI37" i="23"/>
  <c r="CA39" i="23"/>
  <c r="CD51" i="23"/>
  <c r="CA45" i="23"/>
  <c r="AP52" i="23"/>
  <c r="BG52" i="23" s="1"/>
  <c r="CD48" i="23"/>
  <c r="CD32" i="23"/>
  <c r="CA30" i="23"/>
  <c r="AP53" i="23"/>
  <c r="BG53" i="23" s="1"/>
  <c r="AP43" i="23"/>
  <c r="BG43" i="23" s="1"/>
  <c r="BI43" i="23" s="1"/>
  <c r="CA35" i="23"/>
  <c r="BK32" i="23"/>
  <c r="CD34" i="38"/>
  <c r="CD32" i="38"/>
  <c r="BP29" i="38"/>
  <c r="BH29" i="38"/>
  <c r="BK29" i="38" s="1"/>
  <c r="AP32" i="38"/>
  <c r="BG32" i="38" s="1"/>
  <c r="AP35" i="38"/>
  <c r="BG35" i="38" s="1"/>
  <c r="CA32" i="23"/>
  <c r="CA48" i="23"/>
  <c r="CD54" i="23"/>
  <c r="AP49" i="23"/>
  <c r="BG49" i="23" s="1"/>
  <c r="CD44" i="23"/>
  <c r="BO27" i="23"/>
  <c r="BH37" i="23"/>
  <c r="BK37" i="23" s="1"/>
  <c r="AN27" i="23"/>
  <c r="AP30" i="23"/>
  <c r="BG30" i="23" s="1"/>
  <c r="BH50" i="23"/>
  <c r="CD34" i="23"/>
  <c r="BH52" i="23"/>
  <c r="BK52" i="23" s="1"/>
  <c r="AP46" i="23"/>
  <c r="BG46" i="23" s="1"/>
  <c r="BM27" i="23"/>
  <c r="CI50" i="23"/>
  <c r="CI54" i="23"/>
  <c r="AP34" i="23"/>
  <c r="BG34" i="23" s="1"/>
  <c r="CI38" i="23"/>
  <c r="BH47" i="23"/>
  <c r="BK47" i="23" s="1"/>
  <c r="BP43" i="23"/>
  <c r="BH43" i="23"/>
  <c r="BJ27" i="23"/>
  <c r="CD50" i="23"/>
  <c r="CI49" i="23"/>
  <c r="CI39" i="23"/>
  <c r="AP32" i="23"/>
  <c r="BG32" i="23" s="1"/>
  <c r="BI32" i="23" s="1"/>
  <c r="CA44" i="23"/>
  <c r="CI44" i="23"/>
  <c r="AN27" i="38"/>
  <c r="BU27" i="38"/>
  <c r="BV27" i="38" s="1"/>
  <c r="CH27" i="38"/>
  <c r="AM27" i="38"/>
  <c r="AP42" i="38"/>
  <c r="BG42" i="38" s="1"/>
  <c r="BO27" i="38"/>
  <c r="BZ27" i="38"/>
  <c r="AP40" i="38"/>
  <c r="BG40" i="38" s="1"/>
  <c r="BK50" i="23"/>
  <c r="BK43" i="23"/>
  <c r="BI58" i="23"/>
  <c r="BK58" i="23"/>
  <c r="BK55" i="23"/>
  <c r="BI55" i="23"/>
  <c r="BI59" i="23"/>
  <c r="BK59" i="23"/>
  <c r="P33" i="38"/>
  <c r="AA33" i="38"/>
  <c r="AI33" i="38"/>
  <c r="V33" i="38"/>
  <c r="AD33" i="38"/>
  <c r="I33" i="38"/>
  <c r="D33" i="38"/>
  <c r="Q33" i="38"/>
  <c r="U33" i="38"/>
  <c r="H33" i="38"/>
  <c r="AB33" i="38"/>
  <c r="N33" i="38"/>
  <c r="Z33" i="38"/>
  <c r="T33" i="38"/>
  <c r="AC33" i="38"/>
  <c r="L33" i="38"/>
  <c r="S33" i="38"/>
  <c r="G33" i="38"/>
  <c r="B33" i="38"/>
  <c r="R33" i="38"/>
  <c r="W33" i="38"/>
  <c r="F33" i="38"/>
  <c r="C33" i="38"/>
  <c r="J33" i="38"/>
  <c r="E33" i="38"/>
  <c r="K33" i="38"/>
  <c r="AJ33" i="38"/>
  <c r="AG33" i="38"/>
  <c r="O33" i="38"/>
  <c r="AF33" i="38"/>
  <c r="X33" i="38"/>
  <c r="AH33" i="38"/>
  <c r="AE33" i="38"/>
  <c r="CD45" i="23"/>
  <c r="X41" i="23"/>
  <c r="AJ41" i="23"/>
  <c r="J41" i="23"/>
  <c r="AC41" i="23"/>
  <c r="K41" i="23"/>
  <c r="V41" i="23"/>
  <c r="Z41" i="23"/>
  <c r="L41" i="23"/>
  <c r="AB41" i="23"/>
  <c r="AD41" i="23"/>
  <c r="AF41" i="23"/>
  <c r="T41" i="23"/>
  <c r="AH41" i="23"/>
  <c r="AA41" i="23"/>
  <c r="S41" i="23"/>
  <c r="E41" i="23"/>
  <c r="Q41" i="23"/>
  <c r="U41" i="23"/>
  <c r="N41" i="23"/>
  <c r="AI41" i="23"/>
  <c r="F41" i="23"/>
  <c r="P41" i="23"/>
  <c r="I41" i="23"/>
  <c r="O41" i="23"/>
  <c r="AE41" i="23"/>
  <c r="H41" i="23"/>
  <c r="D41" i="23"/>
  <c r="AG41" i="23"/>
  <c r="G41" i="23"/>
  <c r="C41" i="23"/>
  <c r="B41" i="23"/>
  <c r="W41" i="23"/>
  <c r="R41" i="23"/>
  <c r="BM5" i="38"/>
  <c r="BL22" i="38"/>
  <c r="BU27" i="23"/>
  <c r="BV27" i="23" s="1"/>
  <c r="AB31" i="23"/>
  <c r="AD31" i="23"/>
  <c r="E31" i="23"/>
  <c r="X31" i="23"/>
  <c r="D31" i="23"/>
  <c r="H31" i="23"/>
  <c r="U31" i="23"/>
  <c r="AE31" i="23"/>
  <c r="G31" i="23"/>
  <c r="R31" i="23"/>
  <c r="K31" i="23"/>
  <c r="O31" i="23"/>
  <c r="L31" i="23"/>
  <c r="AF31" i="23"/>
  <c r="J31" i="23"/>
  <c r="W31" i="23"/>
  <c r="C31" i="23"/>
  <c r="S31" i="23"/>
  <c r="AA31" i="23"/>
  <c r="N31" i="23"/>
  <c r="I31" i="23"/>
  <c r="AH31" i="23"/>
  <c r="AJ31" i="23"/>
  <c r="F31" i="23"/>
  <c r="P31" i="23"/>
  <c r="Q31" i="23"/>
  <c r="Z31" i="23"/>
  <c r="AG31" i="23"/>
  <c r="V31" i="23"/>
  <c r="AI31" i="23"/>
  <c r="AC31" i="23"/>
  <c r="T31" i="23"/>
  <c r="B31" i="23"/>
  <c r="AP34" i="38"/>
  <c r="BG34" i="38" s="1"/>
  <c r="BP41" i="23"/>
  <c r="BH41" i="23"/>
  <c r="AE46" i="23"/>
  <c r="AB46" i="23"/>
  <c r="S46" i="23"/>
  <c r="C46" i="23"/>
  <c r="Q46" i="23"/>
  <c r="W46" i="23"/>
  <c r="AF46" i="23"/>
  <c r="O46" i="23"/>
  <c r="AC46" i="23"/>
  <c r="AI46" i="23"/>
  <c r="L46" i="23"/>
  <c r="N46" i="23"/>
  <c r="T46" i="23"/>
  <c r="B46" i="23"/>
  <c r="F46" i="23"/>
  <c r="AA46" i="23"/>
  <c r="D46" i="23"/>
  <c r="R46" i="23"/>
  <c r="K46" i="23"/>
  <c r="AD46" i="23"/>
  <c r="E46" i="23"/>
  <c r="U46" i="23"/>
  <c r="X46" i="23"/>
  <c r="AJ46" i="23"/>
  <c r="I46" i="23"/>
  <c r="P46" i="23"/>
  <c r="Z46" i="23"/>
  <c r="V46" i="23"/>
  <c r="H46" i="23"/>
  <c r="AG46" i="23"/>
  <c r="G46" i="23"/>
  <c r="J46" i="23"/>
  <c r="AH46" i="23"/>
  <c r="AI52" i="23"/>
  <c r="AG52" i="23"/>
  <c r="G52" i="23"/>
  <c r="P52" i="23"/>
  <c r="S52" i="23"/>
  <c r="N52" i="23"/>
  <c r="F52" i="23"/>
  <c r="X52" i="23"/>
  <c r="O52" i="23"/>
  <c r="AC52" i="23"/>
  <c r="K52" i="23"/>
  <c r="AJ52" i="23"/>
  <c r="T52" i="23"/>
  <c r="AB52" i="23"/>
  <c r="V52" i="23"/>
  <c r="E52" i="23"/>
  <c r="C52" i="23"/>
  <c r="H52" i="23"/>
  <c r="AD52" i="23"/>
  <c r="R52" i="23"/>
  <c r="AF52" i="23"/>
  <c r="Q52" i="23"/>
  <c r="AE52" i="23"/>
  <c r="U52" i="23"/>
  <c r="I52" i="23"/>
  <c r="W52" i="23"/>
  <c r="D52" i="23"/>
  <c r="Z52" i="23"/>
  <c r="J52" i="23"/>
  <c r="B52" i="23"/>
  <c r="AA52" i="23"/>
  <c r="L52" i="23"/>
  <c r="AH52" i="23"/>
  <c r="BH34" i="23"/>
  <c r="BP34" i="23"/>
  <c r="CA40" i="23"/>
  <c r="BH29" i="23"/>
  <c r="BQ27" i="23"/>
  <c r="BH36" i="38"/>
  <c r="BP36" i="38"/>
  <c r="CD40" i="23"/>
  <c r="AP28" i="38"/>
  <c r="AL27" i="38"/>
  <c r="Z36" i="38"/>
  <c r="G36" i="38"/>
  <c r="N36" i="38"/>
  <c r="L36" i="38"/>
  <c r="AE36" i="38"/>
  <c r="AH36" i="38"/>
  <c r="D36" i="38"/>
  <c r="Q36" i="38"/>
  <c r="V36" i="38"/>
  <c r="AD36" i="38"/>
  <c r="B36" i="38"/>
  <c r="F36" i="38"/>
  <c r="P36" i="38"/>
  <c r="AC36" i="38"/>
  <c r="AA36" i="38"/>
  <c r="I36" i="38"/>
  <c r="U36" i="38"/>
  <c r="X36" i="38"/>
  <c r="T36" i="38"/>
  <c r="K36" i="38"/>
  <c r="AI36" i="38"/>
  <c r="AJ36" i="38"/>
  <c r="J36" i="38"/>
  <c r="H36" i="38"/>
  <c r="AB36" i="38"/>
  <c r="C36" i="38"/>
  <c r="O36" i="38"/>
  <c r="R36" i="38"/>
  <c r="AG36" i="38"/>
  <c r="W36" i="38"/>
  <c r="AF36" i="38"/>
  <c r="E36" i="38"/>
  <c r="S36" i="38"/>
  <c r="CC27" i="38"/>
  <c r="AC59" i="23"/>
  <c r="AI59" i="23"/>
  <c r="AF59" i="23"/>
  <c r="Z59" i="23"/>
  <c r="AE59" i="23"/>
  <c r="D59" i="23"/>
  <c r="N59" i="23"/>
  <c r="K59" i="23"/>
  <c r="U59" i="23"/>
  <c r="T59" i="23"/>
  <c r="C59" i="23"/>
  <c r="X59" i="23"/>
  <c r="AG59" i="23"/>
  <c r="O59" i="23"/>
  <c r="J59" i="23"/>
  <c r="S59" i="23"/>
  <c r="AH59" i="23"/>
  <c r="E59" i="23"/>
  <c r="B59" i="23"/>
  <c r="P59" i="23"/>
  <c r="AA59" i="23"/>
  <c r="V59" i="23"/>
  <c r="AB59" i="23"/>
  <c r="L59" i="23"/>
  <c r="H59" i="23"/>
  <c r="I59" i="23"/>
  <c r="W59" i="23"/>
  <c r="AD59" i="23"/>
  <c r="Q59" i="23"/>
  <c r="AJ59" i="23"/>
  <c r="G59" i="23"/>
  <c r="R59" i="23"/>
  <c r="F59" i="23"/>
  <c r="O34" i="38"/>
  <c r="D34" i="38"/>
  <c r="S34" i="38"/>
  <c r="W34" i="38"/>
  <c r="P34" i="38"/>
  <c r="V34" i="38"/>
  <c r="AF34" i="38"/>
  <c r="F34" i="38"/>
  <c r="J34" i="38"/>
  <c r="Z34" i="38"/>
  <c r="B34" i="38"/>
  <c r="AJ34" i="38"/>
  <c r="AD34" i="38"/>
  <c r="AH34" i="38"/>
  <c r="T34" i="38"/>
  <c r="U34" i="38"/>
  <c r="E34" i="38"/>
  <c r="AC34" i="38"/>
  <c r="AI34" i="38"/>
  <c r="H34" i="38"/>
  <c r="C34" i="38"/>
  <c r="AG34" i="38"/>
  <c r="AA34" i="38"/>
  <c r="X34" i="38"/>
  <c r="G34" i="38"/>
  <c r="AE34" i="38"/>
  <c r="Q34" i="38"/>
  <c r="I34" i="38"/>
  <c r="N34" i="38"/>
  <c r="AB34" i="38"/>
  <c r="L34" i="38"/>
  <c r="K34" i="38"/>
  <c r="R34" i="38"/>
  <c r="BP34" i="38"/>
  <c r="BH34" i="38"/>
  <c r="X35" i="38"/>
  <c r="AD35" i="38"/>
  <c r="S35" i="38"/>
  <c r="C35" i="38"/>
  <c r="W35" i="38"/>
  <c r="K35" i="38"/>
  <c r="T35" i="38"/>
  <c r="H35" i="38"/>
  <c r="P35" i="38"/>
  <c r="AB35" i="38"/>
  <c r="R35" i="38"/>
  <c r="AG35" i="38"/>
  <c r="E35" i="38"/>
  <c r="G35" i="38"/>
  <c r="AF35" i="38"/>
  <c r="F35" i="38"/>
  <c r="Q35" i="38"/>
  <c r="J35" i="38"/>
  <c r="O35" i="38"/>
  <c r="AC35" i="38"/>
  <c r="L35" i="38"/>
  <c r="AE35" i="38"/>
  <c r="Z35" i="38"/>
  <c r="AA35" i="38"/>
  <c r="I35" i="38"/>
  <c r="B35" i="38"/>
  <c r="N35" i="38"/>
  <c r="D35" i="38"/>
  <c r="V35" i="38"/>
  <c r="U35" i="38"/>
  <c r="AJ35" i="38"/>
  <c r="AH35" i="38"/>
  <c r="AI35" i="38"/>
  <c r="F42" i="38"/>
  <c r="L42" i="38"/>
  <c r="G42" i="38"/>
  <c r="K42" i="38"/>
  <c r="AF42" i="38"/>
  <c r="Z42" i="38"/>
  <c r="AD42" i="38"/>
  <c r="V42" i="38"/>
  <c r="E42" i="38"/>
  <c r="AB42" i="38"/>
  <c r="C42" i="38"/>
  <c r="AE42" i="38"/>
  <c r="AI42" i="38"/>
  <c r="O42" i="38"/>
  <c r="B42" i="38"/>
  <c r="J42" i="38"/>
  <c r="AG42" i="38"/>
  <c r="AH42" i="38"/>
  <c r="T42" i="38"/>
  <c r="U42" i="38"/>
  <c r="AC42" i="38"/>
  <c r="X42" i="38"/>
  <c r="P42" i="38"/>
  <c r="S42" i="38"/>
  <c r="W42" i="38"/>
  <c r="AJ42" i="38"/>
  <c r="N42" i="38"/>
  <c r="D42" i="38"/>
  <c r="AA42" i="38"/>
  <c r="Q42" i="38"/>
  <c r="R42" i="38"/>
  <c r="H42" i="38"/>
  <c r="I42" i="38"/>
  <c r="CA33" i="38"/>
  <c r="CD37" i="38"/>
  <c r="I41" i="38"/>
  <c r="W41" i="38"/>
  <c r="AD41" i="38"/>
  <c r="O41" i="38"/>
  <c r="T41" i="38"/>
  <c r="AE41" i="38"/>
  <c r="F41" i="38"/>
  <c r="B41" i="38"/>
  <c r="AA41" i="38"/>
  <c r="K41" i="38"/>
  <c r="N41" i="38"/>
  <c r="H41" i="38"/>
  <c r="G41" i="38"/>
  <c r="X41" i="38"/>
  <c r="J41" i="38"/>
  <c r="E41" i="38"/>
  <c r="AJ41" i="38"/>
  <c r="C41" i="38"/>
  <c r="AF41" i="38"/>
  <c r="D41" i="38"/>
  <c r="Z41" i="38"/>
  <c r="AI41" i="38"/>
  <c r="Q41" i="38"/>
  <c r="V41" i="38"/>
  <c r="U41" i="38"/>
  <c r="AG41" i="38"/>
  <c r="S41" i="38"/>
  <c r="R41" i="38"/>
  <c r="L41" i="38"/>
  <c r="AH41" i="38"/>
  <c r="AB41" i="38"/>
  <c r="AC41" i="38"/>
  <c r="P41" i="38"/>
  <c r="AF37" i="23"/>
  <c r="AE37" i="23"/>
  <c r="B37" i="23"/>
  <c r="AI37" i="23"/>
  <c r="T37" i="23"/>
  <c r="X37" i="23"/>
  <c r="AC37" i="23"/>
  <c r="AG37" i="23"/>
  <c r="K37" i="23"/>
  <c r="G37" i="23"/>
  <c r="Q37" i="23"/>
  <c r="Z37" i="23"/>
  <c r="O37" i="23"/>
  <c r="P37" i="23"/>
  <c r="J37" i="23"/>
  <c r="AD37" i="23"/>
  <c r="AJ37" i="23"/>
  <c r="AB37" i="23"/>
  <c r="N37" i="23"/>
  <c r="F37" i="23"/>
  <c r="H37" i="23"/>
  <c r="AH37" i="23"/>
  <c r="U37" i="23"/>
  <c r="I37" i="23"/>
  <c r="E37" i="23"/>
  <c r="W37" i="23"/>
  <c r="V37" i="23"/>
  <c r="C37" i="23"/>
  <c r="R37" i="23"/>
  <c r="D37" i="23"/>
  <c r="S37" i="23"/>
  <c r="AA37" i="23"/>
  <c r="L37" i="23"/>
  <c r="BG28" i="23"/>
  <c r="BP60" i="23"/>
  <c r="BH60" i="23"/>
  <c r="BM27" i="38"/>
  <c r="BP28" i="38"/>
  <c r="BH28" i="38"/>
  <c r="CF27" i="38"/>
  <c r="CI28" i="38"/>
  <c r="CB27" i="38"/>
  <c r="R32" i="23"/>
  <c r="AE32" i="23"/>
  <c r="AC32" i="23"/>
  <c r="AA32" i="23"/>
  <c r="Z32" i="23"/>
  <c r="P32" i="23"/>
  <c r="W32" i="23"/>
  <c r="C32" i="23"/>
  <c r="H32" i="23"/>
  <c r="Q32" i="23"/>
  <c r="AJ32" i="23"/>
  <c r="AI32" i="23"/>
  <c r="D32" i="23"/>
  <c r="AF32" i="23"/>
  <c r="S32" i="23"/>
  <c r="N32" i="23"/>
  <c r="V32" i="23"/>
  <c r="J32" i="23"/>
  <c r="E32" i="23"/>
  <c r="I32" i="23"/>
  <c r="AG32" i="23"/>
  <c r="AH32" i="23"/>
  <c r="B32" i="23"/>
  <c r="G32" i="23"/>
  <c r="AB32" i="23"/>
  <c r="X32" i="23"/>
  <c r="T32" i="23"/>
  <c r="K32" i="23"/>
  <c r="L32" i="23"/>
  <c r="F32" i="23"/>
  <c r="AD32" i="23"/>
  <c r="U32" i="23"/>
  <c r="O32" i="23"/>
  <c r="BP39" i="38"/>
  <c r="H7" i="21"/>
  <c r="CA53" i="23"/>
  <c r="E29" i="23"/>
  <c r="K29" i="23"/>
  <c r="Q29" i="23"/>
  <c r="V29" i="23"/>
  <c r="L29" i="23"/>
  <c r="AB29" i="23"/>
  <c r="B29" i="23"/>
  <c r="F29" i="23"/>
  <c r="J29" i="23"/>
  <c r="AF29" i="23"/>
  <c r="G29" i="23"/>
  <c r="R29" i="23"/>
  <c r="AH29" i="23"/>
  <c r="S29" i="23"/>
  <c r="I29" i="23"/>
  <c r="X29" i="23"/>
  <c r="AJ29" i="23"/>
  <c r="O29" i="23"/>
  <c r="C29" i="23"/>
  <c r="AD29" i="23"/>
  <c r="AE29" i="23"/>
  <c r="AA29" i="23"/>
  <c r="AG29" i="23"/>
  <c r="P29" i="23"/>
  <c r="U29" i="23"/>
  <c r="D29" i="23"/>
  <c r="N29" i="23"/>
  <c r="T29" i="23"/>
  <c r="W29" i="23"/>
  <c r="H29" i="23"/>
  <c r="AI29" i="23"/>
  <c r="Z29" i="23"/>
  <c r="AC29" i="23"/>
  <c r="U25" i="9"/>
  <c r="AA25" i="9" s="1"/>
  <c r="AA35" i="9" s="1"/>
  <c r="I39" i="23"/>
  <c r="S39" i="23"/>
  <c r="Z39" i="23"/>
  <c r="E39" i="23"/>
  <c r="AE39" i="23"/>
  <c r="AF39" i="23"/>
  <c r="W39" i="23"/>
  <c r="N39" i="23"/>
  <c r="X39" i="23"/>
  <c r="R39" i="23"/>
  <c r="F39" i="23"/>
  <c r="H39" i="23"/>
  <c r="O39" i="23"/>
  <c r="AB39" i="23"/>
  <c r="T39" i="23"/>
  <c r="P39" i="23"/>
  <c r="B39" i="23"/>
  <c r="AC39" i="23"/>
  <c r="AD39" i="23"/>
  <c r="D39" i="23"/>
  <c r="AJ39" i="23"/>
  <c r="C39" i="23"/>
  <c r="AG39" i="23"/>
  <c r="Q39" i="23"/>
  <c r="U39" i="23"/>
  <c r="AH39" i="23"/>
  <c r="AI39" i="23"/>
  <c r="K39" i="23"/>
  <c r="L39" i="23"/>
  <c r="V39" i="23"/>
  <c r="AA39" i="23"/>
  <c r="G39" i="23"/>
  <c r="J39" i="23"/>
  <c r="AJ30" i="23"/>
  <c r="P30" i="23"/>
  <c r="AA30" i="23"/>
  <c r="AF30" i="23"/>
  <c r="C30" i="23"/>
  <c r="G30" i="23"/>
  <c r="R30" i="23"/>
  <c r="F30" i="23"/>
  <c r="AE30" i="23"/>
  <c r="B30" i="23"/>
  <c r="H30" i="23"/>
  <c r="K30" i="23"/>
  <c r="W30" i="23"/>
  <c r="D30" i="23"/>
  <c r="Z30" i="23"/>
  <c r="AG30" i="23"/>
  <c r="N30" i="23"/>
  <c r="V30" i="23"/>
  <c r="L30" i="23"/>
  <c r="E30" i="23"/>
  <c r="AI30" i="23"/>
  <c r="AC30" i="23"/>
  <c r="X30" i="23"/>
  <c r="Q30" i="23"/>
  <c r="J30" i="23"/>
  <c r="AD30" i="23"/>
  <c r="AB30" i="23"/>
  <c r="I30" i="23"/>
  <c r="S30" i="23"/>
  <c r="U30" i="23"/>
  <c r="T30" i="23"/>
  <c r="AH30" i="23"/>
  <c r="O30" i="23"/>
  <c r="AP41" i="23"/>
  <c r="BG41" i="23" s="1"/>
  <c r="BK51" i="23"/>
  <c r="BI51" i="23"/>
  <c r="BH37" i="38"/>
  <c r="BP37" i="38"/>
  <c r="Z49" i="23"/>
  <c r="V49" i="23"/>
  <c r="AE49" i="23"/>
  <c r="AG49" i="23"/>
  <c r="D49" i="23"/>
  <c r="Q49" i="23"/>
  <c r="J49" i="23"/>
  <c r="S49" i="23"/>
  <c r="W49" i="23"/>
  <c r="AF49" i="23"/>
  <c r="G49" i="23"/>
  <c r="AJ49" i="23"/>
  <c r="AD49" i="23"/>
  <c r="E49" i="23"/>
  <c r="AB49" i="23"/>
  <c r="P49" i="23"/>
  <c r="I49" i="23"/>
  <c r="F49" i="23"/>
  <c r="AI49" i="23"/>
  <c r="R49" i="23"/>
  <c r="AC49" i="23"/>
  <c r="AA49" i="23"/>
  <c r="O49" i="23"/>
  <c r="K49" i="23"/>
  <c r="U49" i="23"/>
  <c r="L49" i="23"/>
  <c r="N49" i="23"/>
  <c r="T49" i="23"/>
  <c r="C49" i="23"/>
  <c r="B49" i="23"/>
  <c r="X49" i="23"/>
  <c r="H49" i="23"/>
  <c r="AH49" i="23"/>
  <c r="Z60" i="23"/>
  <c r="R60" i="23"/>
  <c r="D60" i="23"/>
  <c r="L60" i="23"/>
  <c r="J60" i="23"/>
  <c r="AJ60" i="23"/>
  <c r="O60" i="23"/>
  <c r="AC60" i="23"/>
  <c r="F60" i="23"/>
  <c r="E60" i="23"/>
  <c r="AH60" i="23"/>
  <c r="AF60" i="23"/>
  <c r="W60" i="23"/>
  <c r="S60" i="23"/>
  <c r="AD60" i="23"/>
  <c r="AA60" i="23"/>
  <c r="H60" i="23"/>
  <c r="AG60" i="23"/>
  <c r="I60" i="23"/>
  <c r="B60" i="23"/>
  <c r="K60" i="23"/>
  <c r="AE60" i="23"/>
  <c r="V60" i="23"/>
  <c r="AB60" i="23"/>
  <c r="P60" i="23"/>
  <c r="G60" i="23"/>
  <c r="X60" i="23"/>
  <c r="C60" i="23"/>
  <c r="U60" i="23"/>
  <c r="Q60" i="23"/>
  <c r="T60" i="23"/>
  <c r="N60" i="23"/>
  <c r="AI60" i="23"/>
  <c r="BH40" i="23"/>
  <c r="BP40" i="23"/>
  <c r="N40" i="23"/>
  <c r="AE40" i="23"/>
  <c r="L40" i="23"/>
  <c r="D40" i="23"/>
  <c r="AH40" i="23"/>
  <c r="V40" i="23"/>
  <c r="AA40" i="23"/>
  <c r="F40" i="23"/>
  <c r="U40" i="23"/>
  <c r="G40" i="23"/>
  <c r="AG40" i="23"/>
  <c r="J40" i="23"/>
  <c r="Z40" i="23"/>
  <c r="AC40" i="23"/>
  <c r="S40" i="23"/>
  <c r="O40" i="23"/>
  <c r="C40" i="23"/>
  <c r="K40" i="23"/>
  <c r="X40" i="23"/>
  <c r="AJ40" i="23"/>
  <c r="P40" i="23"/>
  <c r="R40" i="23"/>
  <c r="AI40" i="23"/>
  <c r="W40" i="23"/>
  <c r="AD40" i="23"/>
  <c r="B40" i="23"/>
  <c r="AB40" i="23"/>
  <c r="T40" i="23"/>
  <c r="H40" i="23"/>
  <c r="E40" i="23"/>
  <c r="Q40" i="23"/>
  <c r="AF40" i="23"/>
  <c r="I40" i="23"/>
  <c r="BI47" i="23"/>
  <c r="BJ27" i="38"/>
  <c r="AI28" i="38"/>
  <c r="P28" i="38"/>
  <c r="E28" i="38"/>
  <c r="R28" i="38"/>
  <c r="T28" i="38"/>
  <c r="AF28" i="38"/>
  <c r="K28" i="38"/>
  <c r="X28" i="38"/>
  <c r="C28" i="38"/>
  <c r="J28" i="38"/>
  <c r="U28" i="38"/>
  <c r="AE28" i="38"/>
  <c r="G28" i="38"/>
  <c r="AC28" i="38"/>
  <c r="W28" i="38"/>
  <c r="O28" i="38"/>
  <c r="AA28" i="38"/>
  <c r="F28" i="38"/>
  <c r="AG28" i="38"/>
  <c r="AJ28" i="38"/>
  <c r="AB28" i="38"/>
  <c r="H28" i="38"/>
  <c r="L28" i="38"/>
  <c r="B28" i="38"/>
  <c r="I28" i="38"/>
  <c r="N28" i="38"/>
  <c r="V28" i="38"/>
  <c r="AH28" i="38"/>
  <c r="Q28" i="38"/>
  <c r="S28" i="38"/>
  <c r="D28" i="38"/>
  <c r="AD28" i="38"/>
  <c r="Z28" i="38"/>
  <c r="Z47" i="23"/>
  <c r="AH47" i="23"/>
  <c r="O47" i="23"/>
  <c r="AB47" i="23"/>
  <c r="E47" i="23"/>
  <c r="H47" i="23"/>
  <c r="N47" i="23"/>
  <c r="V47" i="23"/>
  <c r="C47" i="23"/>
  <c r="AD47" i="23"/>
  <c r="F47" i="23"/>
  <c r="AG47" i="23"/>
  <c r="AC47" i="23"/>
  <c r="L47" i="23"/>
  <c r="I47" i="23"/>
  <c r="AI47" i="23"/>
  <c r="X47" i="23"/>
  <c r="W47" i="23"/>
  <c r="R47" i="23"/>
  <c r="Q47" i="23"/>
  <c r="G47" i="23"/>
  <c r="B47" i="23"/>
  <c r="P47" i="23"/>
  <c r="D47" i="23"/>
  <c r="AJ47" i="23"/>
  <c r="U47" i="23"/>
  <c r="AA47" i="23"/>
  <c r="J47" i="23"/>
  <c r="T47" i="23"/>
  <c r="K47" i="23"/>
  <c r="AF47" i="23"/>
  <c r="S47" i="23"/>
  <c r="AE47" i="23"/>
  <c r="AC35" i="23"/>
  <c r="X35" i="23"/>
  <c r="T35" i="23"/>
  <c r="H35" i="23"/>
  <c r="J35" i="23"/>
  <c r="AH35" i="23"/>
  <c r="Q35" i="23"/>
  <c r="C35" i="23"/>
  <c r="N35" i="23"/>
  <c r="E35" i="23"/>
  <c r="R35" i="23"/>
  <c r="U35" i="23"/>
  <c r="Z35" i="23"/>
  <c r="AJ35" i="23"/>
  <c r="AA35" i="23"/>
  <c r="F35" i="23"/>
  <c r="AF35" i="23"/>
  <c r="G35" i="23"/>
  <c r="AE35" i="23"/>
  <c r="AI35" i="23"/>
  <c r="AB35" i="23"/>
  <c r="S35" i="23"/>
  <c r="P35" i="23"/>
  <c r="O35" i="23"/>
  <c r="V35" i="23"/>
  <c r="B35" i="23"/>
  <c r="AD35" i="23"/>
  <c r="I35" i="23"/>
  <c r="L35" i="23"/>
  <c r="D35" i="23"/>
  <c r="AG35" i="23"/>
  <c r="W35" i="23"/>
  <c r="K35" i="23"/>
  <c r="BH54" i="23"/>
  <c r="BX27" i="38"/>
  <c r="BP41" i="38"/>
  <c r="BH41" i="38"/>
  <c r="E36" i="23"/>
  <c r="F36" i="23"/>
  <c r="AA36" i="23"/>
  <c r="V36" i="23"/>
  <c r="O36" i="23"/>
  <c r="Z36" i="23"/>
  <c r="P36" i="23"/>
  <c r="L36" i="23"/>
  <c r="AJ36" i="23"/>
  <c r="X36" i="23"/>
  <c r="AH36" i="23"/>
  <c r="N36" i="23"/>
  <c r="Q36" i="23"/>
  <c r="J36" i="23"/>
  <c r="D36" i="23"/>
  <c r="S36" i="23"/>
  <c r="I36" i="23"/>
  <c r="AD36" i="23"/>
  <c r="AI36" i="23"/>
  <c r="H36" i="23"/>
  <c r="C36" i="23"/>
  <c r="AF36" i="23"/>
  <c r="AG36" i="23"/>
  <c r="AE36" i="23"/>
  <c r="B36" i="23"/>
  <c r="AC36" i="23"/>
  <c r="K36" i="23"/>
  <c r="G36" i="23"/>
  <c r="R36" i="23"/>
  <c r="T36" i="23"/>
  <c r="W36" i="23"/>
  <c r="AB36" i="23"/>
  <c r="U36" i="23"/>
  <c r="AP42" i="23"/>
  <c r="BG42" i="23" s="1"/>
  <c r="BH38" i="38"/>
  <c r="BP38" i="38"/>
  <c r="AC43" i="23"/>
  <c r="O43" i="23"/>
  <c r="K43" i="23"/>
  <c r="U43" i="23"/>
  <c r="J43" i="23"/>
  <c r="AJ43" i="23"/>
  <c r="F43" i="23"/>
  <c r="H43" i="23"/>
  <c r="AF43" i="23"/>
  <c r="N43" i="23"/>
  <c r="B43" i="23"/>
  <c r="X43" i="23"/>
  <c r="L43" i="23"/>
  <c r="AD43" i="23"/>
  <c r="AE43" i="23"/>
  <c r="AG43" i="23"/>
  <c r="D43" i="23"/>
  <c r="AA43" i="23"/>
  <c r="AH43" i="23"/>
  <c r="Z43" i="23"/>
  <c r="E43" i="23"/>
  <c r="W43" i="23"/>
  <c r="R43" i="23"/>
  <c r="I43" i="23"/>
  <c r="C43" i="23"/>
  <c r="V43" i="23"/>
  <c r="S43" i="23"/>
  <c r="AI43" i="23"/>
  <c r="Q43" i="23"/>
  <c r="G43" i="23"/>
  <c r="T43" i="23"/>
  <c r="AB43" i="23"/>
  <c r="P43" i="23"/>
  <c r="BP31" i="38"/>
  <c r="BH31" i="38"/>
  <c r="AP37" i="38"/>
  <c r="BG37" i="38" s="1"/>
  <c r="Z38" i="23"/>
  <c r="B38" i="23"/>
  <c r="H38" i="23"/>
  <c r="AG38" i="23"/>
  <c r="AJ38" i="23"/>
  <c r="I38" i="23"/>
  <c r="U38" i="23"/>
  <c r="O38" i="23"/>
  <c r="L38" i="23"/>
  <c r="K38" i="23"/>
  <c r="T38" i="23"/>
  <c r="AI38" i="23"/>
  <c r="D38" i="23"/>
  <c r="AA38" i="23"/>
  <c r="V38" i="23"/>
  <c r="W38" i="23"/>
  <c r="AB38" i="23"/>
  <c r="AH38" i="23"/>
  <c r="S38" i="23"/>
  <c r="J38" i="23"/>
  <c r="R38" i="23"/>
  <c r="AF38" i="23"/>
  <c r="P38" i="23"/>
  <c r="G38" i="23"/>
  <c r="N38" i="23"/>
  <c r="Q38" i="23"/>
  <c r="F38" i="23"/>
  <c r="C38" i="23"/>
  <c r="E38" i="23"/>
  <c r="AE38" i="23"/>
  <c r="X38" i="23"/>
  <c r="AD38" i="23"/>
  <c r="AC38" i="23"/>
  <c r="CI35" i="38"/>
  <c r="BH35" i="38"/>
  <c r="AL27" i="23"/>
  <c r="U48" i="23"/>
  <c r="AB48" i="23"/>
  <c r="F48" i="23"/>
  <c r="B48" i="23"/>
  <c r="L48" i="23"/>
  <c r="AA48" i="23"/>
  <c r="AJ48" i="23"/>
  <c r="AF48" i="23"/>
  <c r="V48" i="23"/>
  <c r="Q48" i="23"/>
  <c r="Z48" i="23"/>
  <c r="E48" i="23"/>
  <c r="K48" i="23"/>
  <c r="C48" i="23"/>
  <c r="D48" i="23"/>
  <c r="O48" i="23"/>
  <c r="G48" i="23"/>
  <c r="AE48" i="23"/>
  <c r="J48" i="23"/>
  <c r="I48" i="23"/>
  <c r="W48" i="23"/>
  <c r="H48" i="23"/>
  <c r="P48" i="23"/>
  <c r="X48" i="23"/>
  <c r="N48" i="23"/>
  <c r="AC48" i="23"/>
  <c r="AI48" i="23"/>
  <c r="S48" i="23"/>
  <c r="AH48" i="23"/>
  <c r="AG48" i="23"/>
  <c r="T48" i="23"/>
  <c r="R48" i="23"/>
  <c r="AD48" i="23"/>
  <c r="BP45" i="38"/>
  <c r="BH45" i="38"/>
  <c r="AO27" i="38"/>
  <c r="G9" i="21"/>
  <c r="F8" i="21"/>
  <c r="E8" i="21"/>
  <c r="BH30" i="38"/>
  <c r="CH27" i="23"/>
  <c r="BH32" i="38"/>
  <c r="BP32" i="38"/>
  <c r="AP41" i="38"/>
  <c r="BG41" i="38" s="1"/>
  <c r="BX27" i="23"/>
  <c r="BY27" i="23" s="1"/>
  <c r="CF27" i="23"/>
  <c r="CG27" i="23" s="1"/>
  <c r="G34" i="23"/>
  <c r="AA34" i="23"/>
  <c r="AD34" i="23"/>
  <c r="K34" i="23"/>
  <c r="R34" i="23"/>
  <c r="O34" i="23"/>
  <c r="W34" i="23"/>
  <c r="P34" i="23"/>
  <c r="AH34" i="23"/>
  <c r="S34" i="23"/>
  <c r="I34" i="23"/>
  <c r="X34" i="23"/>
  <c r="V34" i="23"/>
  <c r="N34" i="23"/>
  <c r="AG34" i="23"/>
  <c r="Z34" i="23"/>
  <c r="F34" i="23"/>
  <c r="AF34" i="23"/>
  <c r="AB34" i="23"/>
  <c r="H34" i="23"/>
  <c r="L34" i="23"/>
  <c r="AE34" i="23"/>
  <c r="T34" i="23"/>
  <c r="E34" i="23"/>
  <c r="AI34" i="23"/>
  <c r="C34" i="23"/>
  <c r="AC34" i="23"/>
  <c r="D34" i="23"/>
  <c r="Q34" i="23"/>
  <c r="AJ34" i="23"/>
  <c r="U34" i="23"/>
  <c r="B34" i="23"/>
  <c r="J34" i="23"/>
  <c r="CI38" i="38"/>
  <c r="AF37" i="38"/>
  <c r="AA37" i="38"/>
  <c r="G37" i="38"/>
  <c r="AI37" i="38"/>
  <c r="L37" i="38"/>
  <c r="AB37" i="38"/>
  <c r="P37" i="38"/>
  <c r="C37" i="38"/>
  <c r="AH37" i="38"/>
  <c r="T37" i="38"/>
  <c r="Z37" i="38"/>
  <c r="O37" i="38"/>
  <c r="B37" i="38"/>
  <c r="AG37" i="38"/>
  <c r="H37" i="38"/>
  <c r="N37" i="38"/>
  <c r="W37" i="38"/>
  <c r="J37" i="38"/>
  <c r="R37" i="38"/>
  <c r="V37" i="38"/>
  <c r="E37" i="38"/>
  <c r="AJ37" i="38"/>
  <c r="U37" i="38"/>
  <c r="AE37" i="38"/>
  <c r="S37" i="38"/>
  <c r="X37" i="38"/>
  <c r="AC37" i="38"/>
  <c r="K37" i="38"/>
  <c r="I37" i="38"/>
  <c r="D37" i="38"/>
  <c r="F37" i="38"/>
  <c r="AD37" i="38"/>
  <c r="Q37" i="38"/>
  <c r="BH36" i="23"/>
  <c r="BP36" i="23"/>
  <c r="BP40" i="38"/>
  <c r="BH40" i="38"/>
  <c r="H40" i="38"/>
  <c r="B40" i="38"/>
  <c r="AA40" i="38"/>
  <c r="V40" i="38"/>
  <c r="N40" i="38"/>
  <c r="AH40" i="38"/>
  <c r="O40" i="38"/>
  <c r="W40" i="38"/>
  <c r="AB40" i="38"/>
  <c r="J40" i="38"/>
  <c r="T40" i="38"/>
  <c r="AI40" i="38"/>
  <c r="AE40" i="38"/>
  <c r="AC40" i="38"/>
  <c r="F40" i="38"/>
  <c r="G40" i="38"/>
  <c r="S40" i="38"/>
  <c r="D40" i="38"/>
  <c r="Q40" i="38"/>
  <c r="AG40" i="38"/>
  <c r="AF40" i="38"/>
  <c r="L40" i="38"/>
  <c r="Z40" i="38"/>
  <c r="K40" i="38"/>
  <c r="C40" i="38"/>
  <c r="P40" i="38"/>
  <c r="AJ40" i="38"/>
  <c r="U40" i="38"/>
  <c r="I40" i="38"/>
  <c r="AD40" i="38"/>
  <c r="X40" i="38"/>
  <c r="E40" i="38"/>
  <c r="R40" i="38"/>
  <c r="AM27" i="23"/>
  <c r="W55" i="23"/>
  <c r="AB55" i="23"/>
  <c r="AH55" i="23"/>
  <c r="P55" i="23"/>
  <c r="F55" i="23"/>
  <c r="N55" i="23"/>
  <c r="O55" i="23"/>
  <c r="I55" i="23"/>
  <c r="AG55" i="23"/>
  <c r="V55" i="23"/>
  <c r="AJ55" i="23"/>
  <c r="S55" i="23"/>
  <c r="AI55" i="23"/>
  <c r="G55" i="23"/>
  <c r="E55" i="23"/>
  <c r="AA55" i="23"/>
  <c r="L55" i="23"/>
  <c r="AF55" i="23"/>
  <c r="T55" i="23"/>
  <c r="J55" i="23"/>
  <c r="B55" i="23"/>
  <c r="Z55" i="23"/>
  <c r="AE55" i="23"/>
  <c r="R55" i="23"/>
  <c r="K55" i="23"/>
  <c r="C55" i="23"/>
  <c r="U55" i="23"/>
  <c r="Q55" i="23"/>
  <c r="H55" i="23"/>
  <c r="D55" i="23"/>
  <c r="X55" i="23"/>
  <c r="AD55" i="23"/>
  <c r="AC55" i="23"/>
  <c r="BQ27" i="38"/>
  <c r="BR27" i="38" s="1"/>
  <c r="CD36" i="38"/>
  <c r="R39" i="38"/>
  <c r="AC39" i="38"/>
  <c r="S39" i="38"/>
  <c r="AD39" i="38"/>
  <c r="G39" i="38"/>
  <c r="T39" i="38"/>
  <c r="Z39" i="38"/>
  <c r="Q39" i="38"/>
  <c r="AE39" i="38"/>
  <c r="F39" i="38"/>
  <c r="AH39" i="38"/>
  <c r="E39" i="38"/>
  <c r="O39" i="38"/>
  <c r="J39" i="38"/>
  <c r="K39" i="38"/>
  <c r="P39" i="38"/>
  <c r="AG39" i="38"/>
  <c r="C39" i="38"/>
  <c r="N39" i="38"/>
  <c r="AJ39" i="38"/>
  <c r="V39" i="38"/>
  <c r="B39" i="38"/>
  <c r="AF39" i="38"/>
  <c r="X39" i="38"/>
  <c r="AI39" i="38"/>
  <c r="U39" i="38"/>
  <c r="AB39" i="38"/>
  <c r="I39" i="38"/>
  <c r="AA39" i="38"/>
  <c r="H39" i="38"/>
  <c r="D39" i="38"/>
  <c r="L39" i="38"/>
  <c r="W39" i="38"/>
  <c r="AP45" i="23"/>
  <c r="BG45" i="23" s="1"/>
  <c r="AP54" i="23"/>
  <c r="BG54" i="23" s="1"/>
  <c r="AP29" i="23"/>
  <c r="BG29" i="23" s="1"/>
  <c r="AP30" i="38"/>
  <c r="BG30" i="38" s="1"/>
  <c r="V32" i="38"/>
  <c r="AJ32" i="38"/>
  <c r="B32" i="38"/>
  <c r="Q32" i="38"/>
  <c r="G32" i="38"/>
  <c r="N32" i="38"/>
  <c r="L32" i="38"/>
  <c r="I32" i="38"/>
  <c r="AD32" i="38"/>
  <c r="F32" i="38"/>
  <c r="T32" i="38"/>
  <c r="AB32" i="38"/>
  <c r="AE32" i="38"/>
  <c r="S32" i="38"/>
  <c r="J32" i="38"/>
  <c r="H32" i="38"/>
  <c r="AI32" i="38"/>
  <c r="W32" i="38"/>
  <c r="R32" i="38"/>
  <c r="X32" i="38"/>
  <c r="D32" i="38"/>
  <c r="C32" i="38"/>
  <c r="AH32" i="38"/>
  <c r="U32" i="38"/>
  <c r="AG32" i="38"/>
  <c r="E32" i="38"/>
  <c r="AC32" i="38"/>
  <c r="AF32" i="38"/>
  <c r="AA32" i="38"/>
  <c r="O32" i="38"/>
  <c r="K32" i="38"/>
  <c r="Z32" i="38"/>
  <c r="P32" i="38"/>
  <c r="CB27" i="23"/>
  <c r="BP53" i="23"/>
  <c r="BH53" i="23"/>
  <c r="AP37" i="23"/>
  <c r="BG37" i="23" s="1"/>
  <c r="AP39" i="23"/>
  <c r="BG39" i="23" s="1"/>
  <c r="CA44" i="38"/>
  <c r="BH44" i="38"/>
  <c r="CI31" i="38"/>
  <c r="AP60" i="23"/>
  <c r="BG60" i="23" s="1"/>
  <c r="CD60" i="23"/>
  <c r="AP40" i="23"/>
  <c r="BG40" i="23" s="1"/>
  <c r="BI39" i="38"/>
  <c r="BK39" i="38"/>
  <c r="BH45" i="23"/>
  <c r="BP45" i="23"/>
  <c r="BP30" i="23"/>
  <c r="BH30" i="23"/>
  <c r="CA46" i="23"/>
  <c r="BH46" i="23"/>
  <c r="CD29" i="23"/>
  <c r="CC27" i="23"/>
  <c r="F44" i="38"/>
  <c r="L44" i="38"/>
  <c r="G44" i="38"/>
  <c r="AD44" i="38"/>
  <c r="W44" i="38"/>
  <c r="R44" i="38"/>
  <c r="AB44" i="38"/>
  <c r="C44" i="38"/>
  <c r="O44" i="38"/>
  <c r="V44" i="38"/>
  <c r="Z44" i="38"/>
  <c r="T44" i="38"/>
  <c r="AC44" i="38"/>
  <c r="N44" i="38"/>
  <c r="AF44" i="38"/>
  <c r="I44" i="38"/>
  <c r="S44" i="38"/>
  <c r="H44" i="38"/>
  <c r="J44" i="38"/>
  <c r="Q44" i="38"/>
  <c r="AI44" i="38"/>
  <c r="AA44" i="38"/>
  <c r="K44" i="38"/>
  <c r="D44" i="38"/>
  <c r="P44" i="38"/>
  <c r="AG44" i="38"/>
  <c r="E44" i="38"/>
  <c r="B44" i="38"/>
  <c r="AH44" i="38"/>
  <c r="AJ44" i="38"/>
  <c r="AE44" i="38"/>
  <c r="X44" i="38"/>
  <c r="U44" i="38"/>
  <c r="AP39" i="38"/>
  <c r="BG39" i="38" s="1"/>
  <c r="CI48" i="23"/>
  <c r="AP31" i="38"/>
  <c r="BG31" i="38" s="1"/>
  <c r="BP35" i="23"/>
  <c r="BH35" i="23"/>
  <c r="S45" i="23"/>
  <c r="N45" i="23"/>
  <c r="U45" i="23"/>
  <c r="AB45" i="23"/>
  <c r="AH45" i="23"/>
  <c r="K45" i="23"/>
  <c r="B45" i="23"/>
  <c r="V45" i="23"/>
  <c r="AA45" i="23"/>
  <c r="R45" i="23"/>
  <c r="X45" i="23"/>
  <c r="C45" i="23"/>
  <c r="AC45" i="23"/>
  <c r="I45" i="23"/>
  <c r="T45" i="23"/>
  <c r="AG45" i="23"/>
  <c r="O45" i="23"/>
  <c r="W45" i="23"/>
  <c r="AJ45" i="23"/>
  <c r="AI45" i="23"/>
  <c r="AD45" i="23"/>
  <c r="Z45" i="23"/>
  <c r="E45" i="23"/>
  <c r="AE45" i="23"/>
  <c r="P45" i="23"/>
  <c r="J45" i="23"/>
  <c r="L45" i="23"/>
  <c r="G45" i="23"/>
  <c r="H45" i="23"/>
  <c r="AF45" i="23"/>
  <c r="Q45" i="23"/>
  <c r="F45" i="23"/>
  <c r="D45" i="23"/>
  <c r="I54" i="23"/>
  <c r="S54" i="23"/>
  <c r="AC54" i="23"/>
  <c r="D54" i="23"/>
  <c r="H54" i="23"/>
  <c r="AB54" i="23"/>
  <c r="AE54" i="23"/>
  <c r="L54" i="23"/>
  <c r="AH54" i="23"/>
  <c r="C54" i="23"/>
  <c r="X54" i="23"/>
  <c r="B54" i="23"/>
  <c r="AI54" i="23"/>
  <c r="E54" i="23"/>
  <c r="AA54" i="23"/>
  <c r="G54" i="23"/>
  <c r="N54" i="23"/>
  <c r="P54" i="23"/>
  <c r="Q54" i="23"/>
  <c r="O54" i="23"/>
  <c r="J54" i="23"/>
  <c r="AD54" i="23"/>
  <c r="W54" i="23"/>
  <c r="K54" i="23"/>
  <c r="T54" i="23"/>
  <c r="Z54" i="23"/>
  <c r="AJ54" i="23"/>
  <c r="F54" i="23"/>
  <c r="U54" i="23"/>
  <c r="R54" i="23"/>
  <c r="AF54" i="23"/>
  <c r="V54" i="23"/>
  <c r="AG54" i="23"/>
  <c r="B43" i="38"/>
  <c r="P43" i="38"/>
  <c r="D43" i="38"/>
  <c r="C43" i="38"/>
  <c r="H43" i="38"/>
  <c r="F43" i="38"/>
  <c r="U43" i="38"/>
  <c r="W43" i="38"/>
  <c r="AG43" i="38"/>
  <c r="N43" i="38"/>
  <c r="J43" i="38"/>
  <c r="O43" i="38"/>
  <c r="X43" i="38"/>
  <c r="Z43" i="38"/>
  <c r="AE43" i="38"/>
  <c r="K43" i="38"/>
  <c r="AJ43" i="38"/>
  <c r="AB43" i="38"/>
  <c r="T43" i="38"/>
  <c r="V43" i="38"/>
  <c r="AD43" i="38"/>
  <c r="AF43" i="38"/>
  <c r="G43" i="38"/>
  <c r="AC43" i="38"/>
  <c r="R43" i="38"/>
  <c r="I43" i="38"/>
  <c r="E43" i="38"/>
  <c r="S43" i="38"/>
  <c r="AA43" i="38"/>
  <c r="Q43" i="38"/>
  <c r="AH43" i="38"/>
  <c r="AI43" i="38"/>
  <c r="L43" i="38"/>
  <c r="AP44" i="23"/>
  <c r="BG44" i="23" s="1"/>
  <c r="AD44" i="23"/>
  <c r="D44" i="23"/>
  <c r="AJ44" i="23"/>
  <c r="R44" i="23"/>
  <c r="F44" i="23"/>
  <c r="AE44" i="23"/>
  <c r="AA44" i="23"/>
  <c r="I44" i="23"/>
  <c r="Z44" i="23"/>
  <c r="G44" i="23"/>
  <c r="H44" i="23"/>
  <c r="B44" i="23"/>
  <c r="O44" i="23"/>
  <c r="E44" i="23"/>
  <c r="V44" i="23"/>
  <c r="C44" i="23"/>
  <c r="AG44" i="23"/>
  <c r="T44" i="23"/>
  <c r="AB44" i="23"/>
  <c r="AI44" i="23"/>
  <c r="AH44" i="23"/>
  <c r="X44" i="23"/>
  <c r="K44" i="23"/>
  <c r="AC44" i="23"/>
  <c r="J44" i="23"/>
  <c r="U44" i="23"/>
  <c r="L44" i="23"/>
  <c r="W44" i="23"/>
  <c r="S44" i="23"/>
  <c r="Q44" i="23"/>
  <c r="AF44" i="23"/>
  <c r="N44" i="23"/>
  <c r="P44" i="23"/>
  <c r="BZ27" i="23"/>
  <c r="AP38" i="38"/>
  <c r="BG38" i="38" s="1"/>
  <c r="AP50" i="23"/>
  <c r="BG50" i="23" s="1"/>
  <c r="BI50" i="23" s="1"/>
  <c r="AB42" i="23"/>
  <c r="AJ42" i="23"/>
  <c r="D42" i="23"/>
  <c r="P42" i="23"/>
  <c r="E42" i="23"/>
  <c r="AH42" i="23"/>
  <c r="O42" i="23"/>
  <c r="T42" i="23"/>
  <c r="H42" i="23"/>
  <c r="AE42" i="23"/>
  <c r="U42" i="23"/>
  <c r="AA42" i="23"/>
  <c r="I42" i="23"/>
  <c r="C42" i="23"/>
  <c r="V42" i="23"/>
  <c r="AC42" i="23"/>
  <c r="X42" i="23"/>
  <c r="AI42" i="23"/>
  <c r="W42" i="23"/>
  <c r="AF42" i="23"/>
  <c r="G42" i="23"/>
  <c r="J42" i="23"/>
  <c r="F42" i="23"/>
  <c r="B42" i="23"/>
  <c r="AG42" i="23"/>
  <c r="L42" i="23"/>
  <c r="Z42" i="23"/>
  <c r="R42" i="23"/>
  <c r="AD42" i="23"/>
  <c r="S42" i="23"/>
  <c r="K42" i="23"/>
  <c r="N42" i="23"/>
  <c r="Q42" i="23"/>
  <c r="CA50" i="23"/>
  <c r="U58" i="23"/>
  <c r="AA58" i="23"/>
  <c r="R58" i="23"/>
  <c r="B58" i="23"/>
  <c r="Z58" i="23"/>
  <c r="H58" i="23"/>
  <c r="E58" i="23"/>
  <c r="X58" i="23"/>
  <c r="T58" i="23"/>
  <c r="F58" i="23"/>
  <c r="AC58" i="23"/>
  <c r="V58" i="23"/>
  <c r="C58" i="23"/>
  <c r="AH58" i="23"/>
  <c r="W58" i="23"/>
  <c r="AG58" i="23"/>
  <c r="Q58" i="23"/>
  <c r="D58" i="23"/>
  <c r="L58" i="23"/>
  <c r="K58" i="23"/>
  <c r="AD58" i="23"/>
  <c r="AE58" i="23"/>
  <c r="P58" i="23"/>
  <c r="AF58" i="23"/>
  <c r="O58" i="23"/>
  <c r="I58" i="23"/>
  <c r="AJ58" i="23"/>
  <c r="G58" i="23"/>
  <c r="AB58" i="23"/>
  <c r="J58" i="23"/>
  <c r="AI58" i="23"/>
  <c r="S58" i="23"/>
  <c r="N58" i="23"/>
  <c r="AJ38" i="38"/>
  <c r="AD38" i="38"/>
  <c r="X38" i="38"/>
  <c r="V38" i="38"/>
  <c r="AF38" i="38"/>
  <c r="AE38" i="38"/>
  <c r="T38" i="38"/>
  <c r="AI38" i="38"/>
  <c r="S38" i="38"/>
  <c r="G38" i="38"/>
  <c r="K38" i="38"/>
  <c r="C38" i="38"/>
  <c r="N38" i="38"/>
  <c r="E38" i="38"/>
  <c r="F38" i="38"/>
  <c r="AC38" i="38"/>
  <c r="U38" i="38"/>
  <c r="Q38" i="38"/>
  <c r="B38" i="38"/>
  <c r="L38" i="38"/>
  <c r="P38" i="38"/>
  <c r="AB38" i="38"/>
  <c r="AH38" i="38"/>
  <c r="H38" i="38"/>
  <c r="O38" i="38"/>
  <c r="J38" i="38"/>
  <c r="D38" i="38"/>
  <c r="R38" i="38"/>
  <c r="AA38" i="38"/>
  <c r="AG38" i="38"/>
  <c r="W38" i="38"/>
  <c r="I38" i="38"/>
  <c r="Z38" i="38"/>
  <c r="BP33" i="38"/>
  <c r="BH33" i="38"/>
  <c r="BH39" i="23"/>
  <c r="AD31" i="38"/>
  <c r="O31" i="38"/>
  <c r="P31" i="38"/>
  <c r="V31" i="38"/>
  <c r="AG31" i="38"/>
  <c r="AA31" i="38"/>
  <c r="I31" i="38"/>
  <c r="F31" i="38"/>
  <c r="AC31" i="38"/>
  <c r="AF31" i="38"/>
  <c r="S31" i="38"/>
  <c r="C31" i="38"/>
  <c r="L31" i="38"/>
  <c r="J31" i="38"/>
  <c r="U31" i="38"/>
  <c r="X31" i="38"/>
  <c r="B31" i="38"/>
  <c r="W31" i="38"/>
  <c r="AH31" i="38"/>
  <c r="AI31" i="38"/>
  <c r="G31" i="38"/>
  <c r="R31" i="38"/>
  <c r="AE31" i="38"/>
  <c r="T31" i="38"/>
  <c r="K31" i="38"/>
  <c r="E31" i="38"/>
  <c r="N31" i="38"/>
  <c r="AB31" i="38"/>
  <c r="Z31" i="38"/>
  <c r="D31" i="38"/>
  <c r="H31" i="38"/>
  <c r="Q31" i="38"/>
  <c r="AJ31" i="38"/>
  <c r="BP49" i="23"/>
  <c r="BH49" i="23"/>
  <c r="BP44" i="23"/>
  <c r="BH44" i="23"/>
  <c r="W51" i="23"/>
  <c r="C51" i="23"/>
  <c r="R51" i="23"/>
  <c r="N51" i="23"/>
  <c r="AA51" i="23"/>
  <c r="B51" i="23"/>
  <c r="AJ51" i="23"/>
  <c r="Z51" i="23"/>
  <c r="D51" i="23"/>
  <c r="K51" i="23"/>
  <c r="AE51" i="23"/>
  <c r="U51" i="23"/>
  <c r="O51" i="23"/>
  <c r="AB51" i="23"/>
  <c r="Q51" i="23"/>
  <c r="L51" i="23"/>
  <c r="AF51" i="23"/>
  <c r="G51" i="23"/>
  <c r="S51" i="23"/>
  <c r="X51" i="23"/>
  <c r="J51" i="23"/>
  <c r="AH51" i="23"/>
  <c r="E51" i="23"/>
  <c r="AI51" i="23"/>
  <c r="T51" i="23"/>
  <c r="V51" i="23"/>
  <c r="P51" i="23"/>
  <c r="AC51" i="23"/>
  <c r="F51" i="23"/>
  <c r="AG51" i="23"/>
  <c r="I51" i="23"/>
  <c r="H51" i="23"/>
  <c r="AD51" i="23"/>
  <c r="BH48" i="23"/>
  <c r="BP42" i="38"/>
  <c r="BH42" i="38"/>
  <c r="BH42" i="23"/>
  <c r="BP42" i="23"/>
  <c r="BP56" i="23"/>
  <c r="BH56" i="23"/>
  <c r="AP36" i="38"/>
  <c r="BG36" i="38" s="1"/>
  <c r="BH38" i="23"/>
  <c r="BP38" i="23"/>
  <c r="T30" i="38"/>
  <c r="N30" i="38"/>
  <c r="X30" i="38"/>
  <c r="AJ30" i="38"/>
  <c r="K30" i="38"/>
  <c r="AD30" i="38"/>
  <c r="L30" i="38"/>
  <c r="J30" i="38"/>
  <c r="D30" i="38"/>
  <c r="S30" i="38"/>
  <c r="G30" i="38"/>
  <c r="F30" i="38"/>
  <c r="AB30" i="38"/>
  <c r="O30" i="38"/>
  <c r="Q30" i="38"/>
  <c r="W30" i="38"/>
  <c r="AC30" i="38"/>
  <c r="AG30" i="38"/>
  <c r="AA30" i="38"/>
  <c r="P30" i="38"/>
  <c r="AF30" i="38"/>
  <c r="I30" i="38"/>
  <c r="AE30" i="38"/>
  <c r="AI30" i="38"/>
  <c r="R30" i="38"/>
  <c r="B30" i="38"/>
  <c r="E30" i="38"/>
  <c r="C30" i="38"/>
  <c r="V30" i="38"/>
  <c r="U30" i="38"/>
  <c r="AH30" i="38"/>
  <c r="Z30" i="38"/>
  <c r="H30" i="38"/>
  <c r="AO27" i="23"/>
  <c r="J53" i="23"/>
  <c r="D53" i="23"/>
  <c r="N53" i="23"/>
  <c r="S53" i="23"/>
  <c r="K53" i="23"/>
  <c r="AI53" i="23"/>
  <c r="AH53" i="23"/>
  <c r="Z53" i="23"/>
  <c r="I53" i="23"/>
  <c r="E53" i="23"/>
  <c r="O53" i="23"/>
  <c r="U53" i="23"/>
  <c r="AB53" i="23"/>
  <c r="L53" i="23"/>
  <c r="G53" i="23"/>
  <c r="V53" i="23"/>
  <c r="B53" i="23"/>
  <c r="AE53" i="23"/>
  <c r="AF53" i="23"/>
  <c r="AG53" i="23"/>
  <c r="AA53" i="23"/>
  <c r="AJ53" i="23"/>
  <c r="F53" i="23"/>
  <c r="Q53" i="23"/>
  <c r="W53" i="23"/>
  <c r="X53" i="23"/>
  <c r="H53" i="23"/>
  <c r="C53" i="23"/>
  <c r="T53" i="23"/>
  <c r="R53" i="23"/>
  <c r="P53" i="23"/>
  <c r="AC53" i="23"/>
  <c r="AD53" i="23"/>
  <c r="CA37" i="23"/>
  <c r="L50" i="23"/>
  <c r="H50" i="23"/>
  <c r="B50" i="23"/>
  <c r="D50" i="23"/>
  <c r="AH50" i="23"/>
  <c r="V50" i="23"/>
  <c r="AI50" i="23"/>
  <c r="AA50" i="23"/>
  <c r="J50" i="23"/>
  <c r="I50" i="23"/>
  <c r="Q50" i="23"/>
  <c r="AE50" i="23"/>
  <c r="G50" i="23"/>
  <c r="O50" i="23"/>
  <c r="S50" i="23"/>
  <c r="N50" i="23"/>
  <c r="AD50" i="23"/>
  <c r="AC50" i="23"/>
  <c r="F50" i="23"/>
  <c r="AG50" i="23"/>
  <c r="AF50" i="23"/>
  <c r="K50" i="23"/>
  <c r="P50" i="23"/>
  <c r="AB50" i="23"/>
  <c r="E50" i="23"/>
  <c r="AJ50" i="23"/>
  <c r="T50" i="23"/>
  <c r="X50" i="23"/>
  <c r="Z50" i="23"/>
  <c r="W50" i="23"/>
  <c r="C50" i="23"/>
  <c r="U50" i="23"/>
  <c r="R50" i="23"/>
  <c r="AP33" i="38"/>
  <c r="BG33" i="38" s="1"/>
  <c r="BJ22" i="23"/>
  <c r="BK5" i="23"/>
  <c r="CI40" i="23"/>
  <c r="BT27" i="38" l="1"/>
  <c r="CA27" i="23"/>
  <c r="BN27" i="23"/>
  <c r="BS27" i="38"/>
  <c r="BY27" i="38"/>
  <c r="CA27" i="38"/>
  <c r="BI29" i="38"/>
  <c r="BI52" i="23"/>
  <c r="AH27" i="23"/>
  <c r="BI37" i="23"/>
  <c r="CI27" i="23"/>
  <c r="BN27" i="38"/>
  <c r="I27" i="38"/>
  <c r="G27" i="38"/>
  <c r="AI27" i="38"/>
  <c r="BK40" i="23"/>
  <c r="BI40" i="23"/>
  <c r="P27" i="23"/>
  <c r="BK36" i="23"/>
  <c r="BI36" i="23"/>
  <c r="AB27" i="38"/>
  <c r="BI38" i="38"/>
  <c r="BK38" i="38"/>
  <c r="S27" i="38"/>
  <c r="F27" i="38"/>
  <c r="AF27" i="38"/>
  <c r="H27" i="23"/>
  <c r="O27" i="23"/>
  <c r="AB27" i="23"/>
  <c r="BI60" i="23"/>
  <c r="BK60" i="23"/>
  <c r="E27" i="23"/>
  <c r="BI45" i="38"/>
  <c r="BK45" i="38"/>
  <c r="B27" i="38"/>
  <c r="R27" i="23"/>
  <c r="BI32" i="38"/>
  <c r="BK32" i="38"/>
  <c r="AC27" i="23"/>
  <c r="BK42" i="38"/>
  <c r="BI42" i="38"/>
  <c r="Q27" i="38"/>
  <c r="AA27" i="38"/>
  <c r="T27" i="38"/>
  <c r="W27" i="23"/>
  <c r="AJ27" i="23"/>
  <c r="L27" i="23"/>
  <c r="CD27" i="38"/>
  <c r="BK35" i="38"/>
  <c r="BI35" i="38"/>
  <c r="BK45" i="23"/>
  <c r="BI45" i="23"/>
  <c r="J27" i="38"/>
  <c r="Z27" i="38"/>
  <c r="BK38" i="23"/>
  <c r="BI38" i="23"/>
  <c r="BK22" i="23"/>
  <c r="BL5" i="23"/>
  <c r="BK48" i="23"/>
  <c r="BI48" i="23"/>
  <c r="BI44" i="38"/>
  <c r="BK44" i="38"/>
  <c r="AH27" i="38"/>
  <c r="O27" i="38"/>
  <c r="R27" i="38"/>
  <c r="BI37" i="38"/>
  <c r="BK37" i="38"/>
  <c r="T27" i="23"/>
  <c r="X27" i="23"/>
  <c r="V27" i="23"/>
  <c r="BG27" i="23"/>
  <c r="BI27" i="23"/>
  <c r="BI28" i="23"/>
  <c r="BN5" i="38"/>
  <c r="BM22" i="38"/>
  <c r="G10" i="21"/>
  <c r="F9" i="21"/>
  <c r="E9" i="21"/>
  <c r="H9" i="21" s="1"/>
  <c r="AP27" i="38"/>
  <c r="BG28" i="38"/>
  <c r="BG27" i="38" s="1"/>
  <c r="BI41" i="23"/>
  <c r="BK41" i="23"/>
  <c r="AE27" i="38"/>
  <c r="L27" i="38"/>
  <c r="G27" i="23"/>
  <c r="BK53" i="23"/>
  <c r="BI53" i="23"/>
  <c r="AF27" i="23"/>
  <c r="C27" i="38"/>
  <c r="AE27" i="23"/>
  <c r="BH27" i="38"/>
  <c r="BK28" i="38"/>
  <c r="BI35" i="23"/>
  <c r="BK35" i="23"/>
  <c r="BI46" i="23"/>
  <c r="BK46" i="23"/>
  <c r="BI56" i="23"/>
  <c r="BK56" i="23"/>
  <c r="BK40" i="38"/>
  <c r="BI40" i="38"/>
  <c r="BK41" i="38"/>
  <c r="BI41" i="38"/>
  <c r="BK54" i="23"/>
  <c r="BI54" i="23"/>
  <c r="BK44" i="23"/>
  <c r="BI44" i="23"/>
  <c r="BI30" i="23"/>
  <c r="BK30" i="23"/>
  <c r="H8" i="21"/>
  <c r="V27" i="38"/>
  <c r="W27" i="38"/>
  <c r="E27" i="38"/>
  <c r="N27" i="23"/>
  <c r="I27" i="23"/>
  <c r="Q27" i="23"/>
  <c r="AP27" i="23"/>
  <c r="CG27" i="38"/>
  <c r="AG27" i="23"/>
  <c r="J27" i="23"/>
  <c r="BP27" i="23"/>
  <c r="N27" i="38"/>
  <c r="AC27" i="38"/>
  <c r="P27" i="38"/>
  <c r="D27" i="23"/>
  <c r="S27" i="23"/>
  <c r="K27" i="23"/>
  <c r="CI27" i="38"/>
  <c r="U27" i="38"/>
  <c r="BI42" i="23"/>
  <c r="BK42" i="23"/>
  <c r="BI34" i="38"/>
  <c r="BK34" i="38"/>
  <c r="BI30" i="38"/>
  <c r="BK30" i="38"/>
  <c r="AD27" i="38"/>
  <c r="AJ27" i="38"/>
  <c r="X27" i="38"/>
  <c r="Z27" i="23"/>
  <c r="AD27" i="23"/>
  <c r="F27" i="23"/>
  <c r="BP27" i="38"/>
  <c r="BR27" i="23"/>
  <c r="BT27" i="23"/>
  <c r="BS27" i="23"/>
  <c r="BK34" i="23"/>
  <c r="BI34" i="23"/>
  <c r="U27" i="23"/>
  <c r="BI49" i="23"/>
  <c r="BK49" i="23"/>
  <c r="BK39" i="23"/>
  <c r="BI39" i="23"/>
  <c r="H27" i="38"/>
  <c r="AA27" i="23"/>
  <c r="BK31" i="38"/>
  <c r="BI31" i="38"/>
  <c r="BI33" i="38"/>
  <c r="BK33" i="38"/>
  <c r="CD27" i="23"/>
  <c r="D27" i="38"/>
  <c r="AG27" i="38"/>
  <c r="K27" i="38"/>
  <c r="AI27" i="23"/>
  <c r="C27" i="23"/>
  <c r="B27" i="23"/>
  <c r="BI36" i="38"/>
  <c r="BK36" i="38"/>
  <c r="BI29" i="23"/>
  <c r="BK29" i="23"/>
  <c r="BH27" i="23"/>
  <c r="BI28" i="38" l="1"/>
  <c r="BL22" i="23"/>
  <c r="BM5" i="23"/>
  <c r="BK27" i="38"/>
  <c r="G11" i="21"/>
  <c r="E10" i="21"/>
  <c r="H10" i="21" s="1"/>
  <c r="F10" i="21"/>
  <c r="BK27" i="23"/>
  <c r="BI27" i="38"/>
  <c r="BN22" i="38"/>
  <c r="BO5" i="38"/>
  <c r="G12" i="21" l="1"/>
  <c r="F11" i="21"/>
  <c r="E11" i="21"/>
  <c r="H11" i="21" s="1"/>
  <c r="BM22" i="23"/>
  <c r="BN5" i="23"/>
  <c r="BO22" i="38"/>
  <c r="BP5" i="38"/>
  <c r="BP22" i="38" l="1"/>
  <c r="BQ5" i="38"/>
  <c r="BO5" i="23"/>
  <c r="BN22" i="23"/>
  <c r="G13" i="21"/>
  <c r="E12" i="21"/>
  <c r="F12" i="21"/>
  <c r="H12" i="21" l="1"/>
  <c r="G14" i="21"/>
  <c r="F13" i="21"/>
  <c r="E13" i="21"/>
  <c r="H13" i="21" s="1"/>
  <c r="BQ22" i="38"/>
  <c r="BR5" i="38"/>
  <c r="BO22" i="23"/>
  <c r="BP5" i="23"/>
  <c r="BP22" i="23" l="1"/>
  <c r="BQ5" i="23"/>
  <c r="BR22" i="38"/>
  <c r="BS5" i="38"/>
  <c r="G15" i="21"/>
  <c r="F14" i="21"/>
  <c r="E14" i="21"/>
  <c r="H14" i="21" l="1"/>
  <c r="G16" i="21"/>
  <c r="F15" i="21"/>
  <c r="E15" i="21"/>
  <c r="H15" i="21" s="1"/>
  <c r="BR5" i="23"/>
  <c r="BQ22" i="23"/>
  <c r="BT5" i="38"/>
  <c r="BS22" i="38"/>
  <c r="BU5" i="38" l="1"/>
  <c r="BT22" i="38"/>
  <c r="BS5" i="23"/>
  <c r="BR22" i="23"/>
  <c r="E16" i="21"/>
  <c r="F16" i="21"/>
  <c r="G17" i="21"/>
  <c r="G18" i="21" l="1"/>
  <c r="F17" i="21"/>
  <c r="E17" i="21"/>
  <c r="H16" i="21"/>
  <c r="BT5" i="23"/>
  <c r="BS22" i="23"/>
  <c r="BV5" i="38"/>
  <c r="BU22" i="38"/>
  <c r="BW5" i="38" l="1"/>
  <c r="BV22" i="38"/>
  <c r="BU5" i="23"/>
  <c r="BT22" i="23"/>
  <c r="H17" i="21"/>
  <c r="G19" i="21"/>
  <c r="F18" i="21"/>
  <c r="E18" i="21"/>
  <c r="H18" i="21" s="1"/>
  <c r="F19" i="21" l="1"/>
  <c r="E19" i="21"/>
  <c r="H19" i="21" s="1"/>
  <c r="G20" i="21"/>
  <c r="BW22" i="38"/>
  <c r="BX5" i="38"/>
  <c r="BU22" i="23"/>
  <c r="BV5" i="23"/>
  <c r="BV22" i="23" l="1"/>
  <c r="BW5" i="23"/>
  <c r="BY5" i="38"/>
  <c r="BX22" i="38"/>
  <c r="E20" i="21"/>
  <c r="F20" i="21"/>
  <c r="H20" i="21" l="1"/>
  <c r="BZ5" i="38"/>
  <c r="BY22" i="38"/>
  <c r="BX5" i="23"/>
  <c r="BW22" i="23"/>
  <c r="BY5" i="23" l="1"/>
  <c r="BX22" i="23"/>
  <c r="BZ22" i="38"/>
  <c r="CA5" i="38"/>
  <c r="CA22" i="38" l="1"/>
  <c r="CB5" i="38"/>
  <c r="BY22" i="23"/>
  <c r="BZ5" i="23"/>
  <c r="BZ22" i="23" l="1"/>
  <c r="CA5" i="23"/>
  <c r="CB22" i="38"/>
  <c r="CC5" i="38"/>
  <c r="CC22" i="38" l="1"/>
  <c r="CD5" i="38"/>
  <c r="CB5" i="23"/>
  <c r="CA22" i="23"/>
  <c r="CB22" i="23" l="1"/>
  <c r="CC5" i="23"/>
  <c r="CD22" i="38"/>
  <c r="CE5" i="38"/>
  <c r="CF5" i="38" l="1"/>
  <c r="CE22" i="38"/>
  <c r="CC22" i="23"/>
  <c r="CD5" i="23"/>
  <c r="CD22" i="23" l="1"/>
  <c r="CE5" i="23"/>
  <c r="CG5" i="38"/>
  <c r="CF22" i="38"/>
  <c r="CH5" i="38" l="1"/>
  <c r="CG22" i="38"/>
  <c r="CE22" i="23"/>
  <c r="CF5" i="23"/>
  <c r="CG5" i="23" l="1"/>
  <c r="CF22" i="23"/>
  <c r="CI5" i="38"/>
  <c r="CI22" i="38" s="1"/>
  <c r="CH22" i="38"/>
  <c r="CH5" i="23" l="1"/>
  <c r="CG22" i="23"/>
  <c r="CH22" i="23" l="1"/>
  <c r="CI5" i="23"/>
  <c r="CI22" i="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Price, Mark [PA]</author>
  </authors>
  <commentList>
    <comment ref="BF18" authorId="0" shapeId="0" xr:uid="{00000000-0006-0000-0700-000001000000}">
      <text>
        <r>
          <rPr>
            <b/>
            <sz val="9"/>
            <color indexed="81"/>
            <rFont val="Tahoma"/>
            <family val="2"/>
          </rPr>
          <t>Price, Mark [PA]:</t>
        </r>
        <r>
          <rPr>
            <sz val="9"/>
            <color indexed="81"/>
            <rFont val="Tahoma"/>
            <family val="2"/>
          </rPr>
          <t xml:space="preserve">
The document is formatted for printing, it does however default to the largest legislative district. If you want avoid printing out blank pages set the print area to the last row you see data.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Price, Mark [PA]</author>
  </authors>
  <commentList>
    <comment ref="BF18" authorId="0" shapeId="0" xr:uid="{00000000-0006-0000-0800-000001000000}">
      <text>
        <r>
          <rPr>
            <b/>
            <sz val="9"/>
            <color indexed="81"/>
            <rFont val="Tahoma"/>
            <family val="2"/>
          </rPr>
          <t>Price, Mark [PA]:</t>
        </r>
        <r>
          <rPr>
            <sz val="9"/>
            <color indexed="81"/>
            <rFont val="Tahoma"/>
            <family val="2"/>
          </rPr>
          <t xml:space="preserve">
The document is formatted for printing, it does however default to the largest legislative district. If you want avoid printing out blank pages set the print area to the last row you see data.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<sst xmlns="http://schemas.openxmlformats.org/spreadsheetml/2006/main" count="62809" uniqueCount="3437">
  <si>
    <t>CLUSTERNBR</t>
  </si>
  <si>
    <t>UNISERV</t>
  </si>
  <si>
    <t>Landis, Brian</t>
  </si>
  <si>
    <t>Rosenberry, Doug</t>
  </si>
  <si>
    <t>Karschner, Stu</t>
  </si>
  <si>
    <t>Carpenter, Scott</t>
  </si>
  <si>
    <t>Vanderpool, Dawna</t>
  </si>
  <si>
    <t>Moore, Nathan</t>
  </si>
  <si>
    <t>Regos, Lindsay</t>
  </si>
  <si>
    <t>Tuinstra, Tim</t>
  </si>
  <si>
    <t>Smith, Robert</t>
  </si>
  <si>
    <t>Casti, Butch</t>
  </si>
  <si>
    <t>Cirelli, Gary</t>
  </si>
  <si>
    <t>Mirabito, Molly</t>
  </si>
  <si>
    <t>Cholish, Steve</t>
  </si>
  <si>
    <t>Frendt, Dylan</t>
  </si>
  <si>
    <t>Fecho, Corrine</t>
  </si>
  <si>
    <t>Lynn, Mark</t>
  </si>
  <si>
    <t>Burnett, Terry</t>
  </si>
  <si>
    <t>DeWitt, Barry</t>
  </si>
  <si>
    <t>McKiernan, John</t>
  </si>
  <si>
    <t>Mott, Dustin</t>
  </si>
  <si>
    <t>Wolf, Chris</t>
  </si>
  <si>
    <t>Gross, Brad</t>
  </si>
  <si>
    <t>Moll, Greg</t>
  </si>
  <si>
    <t>Martino, Pamela</t>
  </si>
  <si>
    <t>Cardinale, Lisa</t>
  </si>
  <si>
    <t>Audrain, Tricia</t>
  </si>
  <si>
    <t>Witt, Brooke</t>
  </si>
  <si>
    <t>Andrekovich, Patrick</t>
  </si>
  <si>
    <t>Clouser, Kelley</t>
  </si>
  <si>
    <t>Smith, Julie</t>
  </si>
  <si>
    <t>Kenney, Owen</t>
  </si>
  <si>
    <t>Wood, Shawnee</t>
  </si>
  <si>
    <t>Schachern, Corry</t>
  </si>
  <si>
    <t>McDade, Mark</t>
  </si>
  <si>
    <t>Troast, Kayla</t>
  </si>
  <si>
    <t>Lydick, Bill</t>
  </si>
  <si>
    <t>McHugh, Bernadette</t>
  </si>
  <si>
    <t>Holland, John</t>
  </si>
  <si>
    <t>Gruenloh, Matthew</t>
  </si>
  <si>
    <t>Cowley, Virginia</t>
  </si>
  <si>
    <t>Maria, James</t>
  </si>
  <si>
    <t>Zabielski, Deborah</t>
  </si>
  <si>
    <t>Dauberman, Russ</t>
  </si>
  <si>
    <t>Myers, Robert</t>
  </si>
  <si>
    <t>Reilly, Monet</t>
  </si>
  <si>
    <t>Yutko, Kelsey</t>
  </si>
  <si>
    <t>Dixon, Andrew</t>
  </si>
  <si>
    <t>Leary, Wendy</t>
  </si>
  <si>
    <t>Moore, Shannon</t>
  </si>
  <si>
    <t>Weil, Zeek</t>
  </si>
  <si>
    <t>Monaghan, Matt</t>
  </si>
  <si>
    <t>Torres, Linda</t>
  </si>
  <si>
    <t>Fargen, Matt</t>
  </si>
  <si>
    <t>Bronson, Allison</t>
  </si>
  <si>
    <t>Apaliski, Lora</t>
  </si>
  <si>
    <t>Cramer, Stephanie</t>
  </si>
  <si>
    <t>Wolfgang, Amy</t>
  </si>
  <si>
    <t>Weber, Adam</t>
  </si>
  <si>
    <t>Gallon, Clovis</t>
  </si>
  <si>
    <t>Compeau, Kelly</t>
  </si>
  <si>
    <t>Shodi, Dawn</t>
  </si>
  <si>
    <t>Crockett, Sherri</t>
  </si>
  <si>
    <t>Burnet, Johnathan</t>
  </si>
  <si>
    <t>Degnan, Maria</t>
  </si>
  <si>
    <t>Apessos, Craig</t>
  </si>
  <si>
    <t>Popelas, Nicole</t>
  </si>
  <si>
    <t>Battallini, Justin</t>
  </si>
  <si>
    <t>Horigan, Katherine</t>
  </si>
  <si>
    <t>Yodanis, Janine</t>
  </si>
  <si>
    <t>Flaharty, Nicole</t>
  </si>
  <si>
    <t>Cortazzo, Chrissy</t>
  </si>
  <si>
    <t>Judd, Mary Ellen</t>
  </si>
  <si>
    <t>Lavelle, Thomas</t>
  </si>
  <si>
    <t>Pennington, Robert</t>
  </si>
  <si>
    <t>Roth, J. Chad</t>
  </si>
  <si>
    <t>Williams, Tona</t>
  </si>
  <si>
    <t>Seranko, Anthony</t>
  </si>
  <si>
    <t>AUN1</t>
  </si>
  <si>
    <t>AUN2</t>
  </si>
  <si>
    <t>AUN3</t>
  </si>
  <si>
    <t>AUN4</t>
  </si>
  <si>
    <t>AUN5</t>
  </si>
  <si>
    <t>AUN6</t>
  </si>
  <si>
    <t>AUN7</t>
  </si>
  <si>
    <t>AUN8</t>
  </si>
  <si>
    <t>AUN9</t>
  </si>
  <si>
    <t>AUN10</t>
  </si>
  <si>
    <t>AUN11</t>
  </si>
  <si>
    <t>AUN12</t>
  </si>
  <si>
    <t>BUCount</t>
  </si>
  <si>
    <t>AUN</t>
  </si>
  <si>
    <t>Fayette County Career &amp; Technical Institute</t>
  </si>
  <si>
    <t>Connellsville Area Career &amp; Technical Center</t>
  </si>
  <si>
    <t>Greene County CTC</t>
  </si>
  <si>
    <t>Mon Valley CTC</t>
  </si>
  <si>
    <t>Western Area CTC</t>
  </si>
  <si>
    <t>A W Beattie Career Center</t>
  </si>
  <si>
    <t>Forbes Road CTC</t>
  </si>
  <si>
    <t>Parkway West CTC</t>
  </si>
  <si>
    <t>Steel Center for Career and Technical Education</t>
  </si>
  <si>
    <t>Butler County AVTS</t>
  </si>
  <si>
    <t>Lawrence County CTC</t>
  </si>
  <si>
    <t>Mercer County Career Center</t>
  </si>
  <si>
    <t>Crawford County CTC</t>
  </si>
  <si>
    <t>Erie County Technical School</t>
  </si>
  <si>
    <t>Warren County AVTS</t>
  </si>
  <si>
    <t>Clarion County Career Center</t>
  </si>
  <si>
    <t>Jefferson County-DuBois AVTS</t>
  </si>
  <si>
    <t>Venango Technology Center</t>
  </si>
  <si>
    <t>Central Westmoreland CTC</t>
  </si>
  <si>
    <t>Eastern Westmoreland CTC</t>
  </si>
  <si>
    <t>Northern Westmoreland CTC</t>
  </si>
  <si>
    <t>Bedford County Technical Center</t>
  </si>
  <si>
    <t>Greater Altoona CTC</t>
  </si>
  <si>
    <t>Admiral Peary AVTS</t>
  </si>
  <si>
    <t>Greater Johnstown CTC</t>
  </si>
  <si>
    <t>Somerset County Technology Center</t>
  </si>
  <si>
    <t>Seneca Highlands Career and Technical Center</t>
  </si>
  <si>
    <t>Central PA Institute of Science &amp; Technology</t>
  </si>
  <si>
    <t>Clearfield County CTC</t>
  </si>
  <si>
    <t>Fulton County Center for Career and Technology</t>
  </si>
  <si>
    <t>Huntingdon County CTC</t>
  </si>
  <si>
    <t>Mifflin County Academy of Science and Technology</t>
  </si>
  <si>
    <t>Franklin County CTC</t>
  </si>
  <si>
    <t>York Co School of Technology</t>
  </si>
  <si>
    <t>Lancaster County CTC</t>
  </si>
  <si>
    <t>Lebanon County CTC</t>
  </si>
  <si>
    <t>Berks CTC</t>
  </si>
  <si>
    <t>Reading Muhlenberg CTC</t>
  </si>
  <si>
    <t>Cumberland Perry Area Career &amp; Technical Center</t>
  </si>
  <si>
    <t>Dauphin County Technical School</t>
  </si>
  <si>
    <t>Columbia-Montour AVTS</t>
  </si>
  <si>
    <t>Northumberland County CTC</t>
  </si>
  <si>
    <t>SUN Area Technical Institute</t>
  </si>
  <si>
    <t>Northern Tier Career Center</t>
  </si>
  <si>
    <t>Lycoming CTC</t>
  </si>
  <si>
    <t>Wilkes-Barre Area CTC</t>
  </si>
  <si>
    <t>West Side CTC</t>
  </si>
  <si>
    <t>CTC of Lackawanna County</t>
  </si>
  <si>
    <t>Susquehanna County CTC</t>
  </si>
  <si>
    <t>Monroe Career &amp; Tech Inst</t>
  </si>
  <si>
    <t>Bethlehem AVTS</t>
  </si>
  <si>
    <t>Career Institute of Technology</t>
  </si>
  <si>
    <t>Carbon Career &amp; Technical Institute</t>
  </si>
  <si>
    <t>Lehigh Career &amp; Technical Institute</t>
  </si>
  <si>
    <t>Bucks County Technical High School</t>
  </si>
  <si>
    <t>Middle Bucks Institute of Technology</t>
  </si>
  <si>
    <t>Upper Bucks County Technical School</t>
  </si>
  <si>
    <t>Central Montco Technical High School</t>
  </si>
  <si>
    <t>Eastern Center for Arts &amp; Technology</t>
  </si>
  <si>
    <t>North Montco Tech Career Center</t>
  </si>
  <si>
    <t>Western Montgomery CTC</t>
  </si>
  <si>
    <t>Chester County Technical College HS</t>
  </si>
  <si>
    <t>Delaware County Technical High School</t>
  </si>
  <si>
    <t>Philadelphia AVTS</t>
  </si>
  <si>
    <t>Beaver County CTC</t>
  </si>
  <si>
    <t>Lenape Tech</t>
  </si>
  <si>
    <t>Indiana County Technology Center</t>
  </si>
  <si>
    <t>Schuylkill Technology Centers</t>
  </si>
  <si>
    <t>Fayette</t>
  </si>
  <si>
    <t>Greene</t>
  </si>
  <si>
    <t>Washington</t>
  </si>
  <si>
    <t>Allegheny</t>
  </si>
  <si>
    <t>Butler</t>
  </si>
  <si>
    <t>Lawrence</t>
  </si>
  <si>
    <t>Mercer</t>
  </si>
  <si>
    <t>Crawford</t>
  </si>
  <si>
    <t>Erie</t>
  </si>
  <si>
    <t>Warren</t>
  </si>
  <si>
    <t>Clarion</t>
  </si>
  <si>
    <t>Clearfield</t>
  </si>
  <si>
    <t>Forest</t>
  </si>
  <si>
    <t>Jefferson</t>
  </si>
  <si>
    <t>Venango</t>
  </si>
  <si>
    <t>Westmoreland</t>
  </si>
  <si>
    <t>Bedford</t>
  </si>
  <si>
    <t>Blair</t>
  </si>
  <si>
    <t>Cambria</t>
  </si>
  <si>
    <t>Somerset</t>
  </si>
  <si>
    <t>Cameron</t>
  </si>
  <si>
    <t>Elk</t>
  </si>
  <si>
    <t>Potter</t>
  </si>
  <si>
    <t>Centre</t>
  </si>
  <si>
    <t>Clinton</t>
  </si>
  <si>
    <t>Fulton</t>
  </si>
  <si>
    <t>Huntingdon</t>
  </si>
  <si>
    <t>Juniata</t>
  </si>
  <si>
    <t>Mifflin</t>
  </si>
  <si>
    <t>Adams</t>
  </si>
  <si>
    <t>Franklin</t>
  </si>
  <si>
    <t>York</t>
  </si>
  <si>
    <t>Lancaster</t>
  </si>
  <si>
    <t>Lebanon</t>
  </si>
  <si>
    <t>Berks</t>
  </si>
  <si>
    <t>Cumberland</t>
  </si>
  <si>
    <t>Dauphin</t>
  </si>
  <si>
    <t>Perry</t>
  </si>
  <si>
    <t>Columbia</t>
  </si>
  <si>
    <t>Montour</t>
  </si>
  <si>
    <t>Northumberland</t>
  </si>
  <si>
    <t>Snyder</t>
  </si>
  <si>
    <t>Union</t>
  </si>
  <si>
    <t>Bradford</t>
  </si>
  <si>
    <t>Lycoming</t>
  </si>
  <si>
    <t>Sullivan</t>
  </si>
  <si>
    <t>Tioga</t>
  </si>
  <si>
    <t>Luzerne</t>
  </si>
  <si>
    <t>Wyoming</t>
  </si>
  <si>
    <t>Lackawanna</t>
  </si>
  <si>
    <t>Susquehanna</t>
  </si>
  <si>
    <t>Pike</t>
  </si>
  <si>
    <t>Wayne</t>
  </si>
  <si>
    <t>Monroe</t>
  </si>
  <si>
    <t>Northampton</t>
  </si>
  <si>
    <t>Carbon</t>
  </si>
  <si>
    <t>Lehigh</t>
  </si>
  <si>
    <t>Bucks</t>
  </si>
  <si>
    <t>Montgomery</t>
  </si>
  <si>
    <t>Chester</t>
  </si>
  <si>
    <t>Delaware</t>
  </si>
  <si>
    <t>Philadelphia</t>
  </si>
  <si>
    <t>Beaver</t>
  </si>
  <si>
    <t>Armstrong</t>
  </si>
  <si>
    <t>Indiana</t>
  </si>
  <si>
    <t>Schuylkill</t>
  </si>
  <si>
    <t>REGIONNAME</t>
  </si>
  <si>
    <t>Southwestern</t>
  </si>
  <si>
    <t>Western</t>
  </si>
  <si>
    <t>Midwestern</t>
  </si>
  <si>
    <t>Northwestern</t>
  </si>
  <si>
    <t>Central</t>
  </si>
  <si>
    <t>Central-Western</t>
  </si>
  <si>
    <t>Southern</t>
  </si>
  <si>
    <t>Eastern</t>
  </si>
  <si>
    <t>Northeastern</t>
  </si>
  <si>
    <t>Mideastern</t>
  </si>
  <si>
    <t>Southeastern</t>
  </si>
  <si>
    <t>LEAType</t>
  </si>
  <si>
    <t>Basic Ed</t>
  </si>
  <si>
    <t>Chg_BEF_25to26</t>
  </si>
  <si>
    <t>Chg_RTLBG_25to26</t>
  </si>
  <si>
    <t>Chg_SEF_25to26</t>
  </si>
  <si>
    <t>Basic Education Funding</t>
  </si>
  <si>
    <t>$</t>
  </si>
  <si>
    <t>Basic Education Funding (BEF)</t>
  </si>
  <si>
    <t>Special Education Funding (SEF)</t>
  </si>
  <si>
    <t>School District / Career &amp; Technical Center</t>
  </si>
  <si>
    <t>Percent Change (%)</t>
  </si>
  <si>
    <r>
      <rPr>
        <b/>
        <i/>
        <sz val="11"/>
        <rFont val="Aptos Narrow"/>
        <family val="2"/>
      </rPr>
      <t>↓</t>
    </r>
    <r>
      <rPr>
        <b/>
        <i/>
        <sz val="11"/>
        <rFont val="Georgia Pro Light"/>
        <family val="1"/>
      </rPr>
      <t xml:space="preserve"> Select Local Education Agency </t>
    </r>
    <r>
      <rPr>
        <b/>
        <i/>
        <sz val="11"/>
        <rFont val="Aptos Narrow"/>
        <family val="2"/>
      </rPr>
      <t>↓</t>
    </r>
  </si>
  <si>
    <t>AUN13</t>
  </si>
  <si>
    <t>AUN14</t>
  </si>
  <si>
    <t>AUN15</t>
  </si>
  <si>
    <t>AUN16</t>
  </si>
  <si>
    <t>AUN17</t>
  </si>
  <si>
    <t>AUN18</t>
  </si>
  <si>
    <t>AUN19</t>
  </si>
  <si>
    <t>AUN20</t>
  </si>
  <si>
    <t>AUN21</t>
  </si>
  <si>
    <t>AUN22</t>
  </si>
  <si>
    <t>AUN23</t>
  </si>
  <si>
    <t>AUN24</t>
  </si>
  <si>
    <t>AUN25</t>
  </si>
  <si>
    <t>AUN26</t>
  </si>
  <si>
    <t>AUN27</t>
  </si>
  <si>
    <t>AUN28</t>
  </si>
  <si>
    <t>AUN29</t>
  </si>
  <si>
    <t>AUN30</t>
  </si>
  <si>
    <t>AUN31</t>
  </si>
  <si>
    <t>AUN32</t>
  </si>
  <si>
    <t>AUN33</t>
  </si>
  <si>
    <t>AUN34</t>
  </si>
  <si>
    <t>AUN35</t>
  </si>
  <si>
    <t>AUN36</t>
  </si>
  <si>
    <t>AUN37</t>
  </si>
  <si>
    <t>AUN38</t>
  </si>
  <si>
    <t>AUN39</t>
  </si>
  <si>
    <t>AUN40</t>
  </si>
  <si>
    <t>AUN41</t>
  </si>
  <si>
    <t>AUN42</t>
  </si>
  <si>
    <t>AUN43</t>
  </si>
  <si>
    <t>AUN44</t>
  </si>
  <si>
    <t>AUN45</t>
  </si>
  <si>
    <t>AUN46</t>
  </si>
  <si>
    <t>AUN47</t>
  </si>
  <si>
    <t>AUN48</t>
  </si>
  <si>
    <t>AUN49</t>
  </si>
  <si>
    <t>AUN50</t>
  </si>
  <si>
    <t>AUN51</t>
  </si>
  <si>
    <t>AUN52</t>
  </si>
  <si>
    <t>AUN53</t>
  </si>
  <si>
    <t>AUN54</t>
  </si>
  <si>
    <t>AUN55</t>
  </si>
  <si>
    <t>AUN56</t>
  </si>
  <si>
    <t>AUN57</t>
  </si>
  <si>
    <t>AUN58</t>
  </si>
  <si>
    <t>AUN59</t>
  </si>
  <si>
    <t>AUN60</t>
  </si>
  <si>
    <t>AUN61</t>
  </si>
  <si>
    <t>AUN62</t>
  </si>
  <si>
    <t>AUN63</t>
  </si>
  <si>
    <t>AUN64</t>
  </si>
  <si>
    <t>AUN65</t>
  </si>
  <si>
    <t>AUN66</t>
  </si>
  <si>
    <t>AUN67</t>
  </si>
  <si>
    <t>AUN68</t>
  </si>
  <si>
    <t>AUN69</t>
  </si>
  <si>
    <t>AUN70</t>
  </si>
  <si>
    <t>AUN71</t>
  </si>
  <si>
    <t>AUN72</t>
  </si>
  <si>
    <t>AUN73</t>
  </si>
  <si>
    <t>AUN74</t>
  </si>
  <si>
    <t>AUN75</t>
  </si>
  <si>
    <t>AUN76</t>
  </si>
  <si>
    <t>AUN77</t>
  </si>
  <si>
    <t>AUN78</t>
  </si>
  <si>
    <t>AUN79</t>
  </si>
  <si>
    <t>AUN80</t>
  </si>
  <si>
    <t>AUN81</t>
  </si>
  <si>
    <t>#</t>
  </si>
  <si>
    <t>Date</t>
  </si>
  <si>
    <t>Notes</t>
  </si>
  <si>
    <t>Dollar Change</t>
  </si>
  <si>
    <t>Percentage Change</t>
  </si>
  <si>
    <t>Special Education Funding</t>
  </si>
  <si>
    <t>Sparkline source BEF</t>
  </si>
  <si>
    <t>sldl24</t>
  </si>
  <si>
    <t>LEACount</t>
  </si>
  <si>
    <t>sldu24</t>
  </si>
  <si>
    <t>Lname_full</t>
  </si>
  <si>
    <t>First Name</t>
  </si>
  <si>
    <t>Last Name</t>
  </si>
  <si>
    <t>NumName</t>
  </si>
  <si>
    <t>Aerion Abney</t>
  </si>
  <si>
    <t>Aerion</t>
  </si>
  <si>
    <t>Abney</t>
  </si>
  <si>
    <t>(19) Aerion Abney</t>
  </si>
  <si>
    <t>Abney, Aerion (19)</t>
  </si>
  <si>
    <t>Marc Anderson</t>
  </si>
  <si>
    <t>Marc</t>
  </si>
  <si>
    <t>Anderson</t>
  </si>
  <si>
    <t>(92) Marc Anderson</t>
  </si>
  <si>
    <t>Anderson, Marc (92)</t>
  </si>
  <si>
    <t>Mike Armanini</t>
  </si>
  <si>
    <t>Mike</t>
  </si>
  <si>
    <t>Armanini</t>
  </si>
  <si>
    <t>(75) Mike Armanini</t>
  </si>
  <si>
    <t>Armanini, Mike (75)</t>
  </si>
  <si>
    <t>Jacob Banta</t>
  </si>
  <si>
    <t>Jacob</t>
  </si>
  <si>
    <t>Banta</t>
  </si>
  <si>
    <t>(4) Jacob Banta</t>
  </si>
  <si>
    <t>Banta, Jacob (4)</t>
  </si>
  <si>
    <t>Scott Barger</t>
  </si>
  <si>
    <t>Scott</t>
  </si>
  <si>
    <t>Barger</t>
  </si>
  <si>
    <t>(80) Scott Barger</t>
  </si>
  <si>
    <t>Barger, Scott (80)</t>
  </si>
  <si>
    <t>James Barton</t>
  </si>
  <si>
    <t xml:space="preserve">James </t>
  </si>
  <si>
    <t>Barton</t>
  </si>
  <si>
    <t>(124) James Barton</t>
  </si>
  <si>
    <t>Barton, James  (124)</t>
  </si>
  <si>
    <t>Josh Bashline</t>
  </si>
  <si>
    <t xml:space="preserve">Josh </t>
  </si>
  <si>
    <t>Bashline</t>
  </si>
  <si>
    <t>(63) Josh Bashline</t>
  </si>
  <si>
    <t>Bashline, Josh  (63)</t>
  </si>
  <si>
    <t>Anthony Bellmon</t>
  </si>
  <si>
    <t>Anthony</t>
  </si>
  <si>
    <t>Bellmon</t>
  </si>
  <si>
    <t>(203) Anthony Bellmon</t>
  </si>
  <si>
    <t>Bellmon, Anthony (203)</t>
  </si>
  <si>
    <t>Jessica Benham</t>
  </si>
  <si>
    <t>Jessica</t>
  </si>
  <si>
    <t>Benham</t>
  </si>
  <si>
    <t>(36) Jessica Benham</t>
  </si>
  <si>
    <t>Benham, Jessica (36)</t>
  </si>
  <si>
    <t>Kerry A. Benninghoff</t>
  </si>
  <si>
    <t xml:space="preserve">Kerry </t>
  </si>
  <si>
    <t>Benninghoff</t>
  </si>
  <si>
    <t>(171) Kerry A. Benninghoff</t>
  </si>
  <si>
    <t>Benninghoff, Kerry  (171)</t>
  </si>
  <si>
    <t>Aaron Joseph Bernstine</t>
  </si>
  <si>
    <t>Aaron</t>
  </si>
  <si>
    <t>Bernstine</t>
  </si>
  <si>
    <t>(8) Aaron Joseph Bernstine</t>
  </si>
  <si>
    <t>Bernstine, Aaron (8)</t>
  </si>
  <si>
    <t>Ryan A. Bizzarro</t>
  </si>
  <si>
    <t xml:space="preserve">Ryan </t>
  </si>
  <si>
    <t>Bizzarro</t>
  </si>
  <si>
    <t>(3) Ryan A. Bizzarro</t>
  </si>
  <si>
    <t>Bizzarro, Ryan  (3)</t>
  </si>
  <si>
    <t>Tim Bonner</t>
  </si>
  <si>
    <t>Timothy</t>
  </si>
  <si>
    <t>Bonner</t>
  </si>
  <si>
    <t>(17) Tim Bonner</t>
  </si>
  <si>
    <t>Bonner, Timothy (17)</t>
  </si>
  <si>
    <t>Stephanie Borowicz</t>
  </si>
  <si>
    <t>Stephanie</t>
  </si>
  <si>
    <t>Borowicz</t>
  </si>
  <si>
    <t>(76) Stephanie Borowicz</t>
  </si>
  <si>
    <t>Borowicz, Stephanie (76)</t>
  </si>
  <si>
    <t>Lisa Borowski</t>
  </si>
  <si>
    <t>Lisa</t>
  </si>
  <si>
    <t>Borowski</t>
  </si>
  <si>
    <t>(168) Lisa Borowski</t>
  </si>
  <si>
    <t>Borowski, Lisa (168)</t>
  </si>
  <si>
    <t>Heather Boyd</t>
  </si>
  <si>
    <t>Heather</t>
  </si>
  <si>
    <t>Boyd</t>
  </si>
  <si>
    <t>(163) Heather Boyd</t>
  </si>
  <si>
    <t>Boyd, Heather (163)</t>
  </si>
  <si>
    <t>Matthew D. Bradford</t>
  </si>
  <si>
    <t xml:space="preserve">Matthew </t>
  </si>
  <si>
    <t>(70) Matthew D. Bradford</t>
  </si>
  <si>
    <t>Bradford, Matthew  (70)</t>
  </si>
  <si>
    <t>Timothy Brennan</t>
  </si>
  <si>
    <t>Brennan</t>
  </si>
  <si>
    <t>(29) Timothy Brennan</t>
  </si>
  <si>
    <t>Brennan, Timothy (29)</t>
  </si>
  <si>
    <t>Tim Briggs</t>
  </si>
  <si>
    <t>Tim</t>
  </si>
  <si>
    <t>Briggs</t>
  </si>
  <si>
    <t>(149) Tim Briggs</t>
  </si>
  <si>
    <t>Briggs, Tim (149)</t>
  </si>
  <si>
    <t>Marla Brown</t>
  </si>
  <si>
    <t>Marla</t>
  </si>
  <si>
    <t>Brown</t>
  </si>
  <si>
    <t>(9) Marla Brown</t>
  </si>
  <si>
    <t>Brown, Amen (10)</t>
  </si>
  <si>
    <t>Amen Brown</t>
  </si>
  <si>
    <t>Amen</t>
  </si>
  <si>
    <t>(10) Amen Brown</t>
  </si>
  <si>
    <t>Brown, Marla (9)</t>
  </si>
  <si>
    <t>Danilo Burgos</t>
  </si>
  <si>
    <t>Danilo</t>
  </si>
  <si>
    <t>Burgos</t>
  </si>
  <si>
    <t>(197) Danilo Burgos</t>
  </si>
  <si>
    <t>Burgos, Danilo (197)</t>
  </si>
  <si>
    <t>Frank Burns</t>
  </si>
  <si>
    <t xml:space="preserve">Frank </t>
  </si>
  <si>
    <t>Burns</t>
  </si>
  <si>
    <t>(72) Frank Burns</t>
  </si>
  <si>
    <t>Burns, Frank  (72)</t>
  </si>
  <si>
    <t>Andre Carroll</t>
  </si>
  <si>
    <t>Andre</t>
  </si>
  <si>
    <t>Carroll</t>
  </si>
  <si>
    <t>(201) Andre Carroll</t>
  </si>
  <si>
    <t>Carroll, Andre (201)</t>
  </si>
  <si>
    <t>Martin T. Causer</t>
  </si>
  <si>
    <t xml:space="preserve">Martin </t>
  </si>
  <si>
    <t>Causer</t>
  </si>
  <si>
    <t>(67) Martin T. Causer</t>
  </si>
  <si>
    <t>Causer, Martin  (67)</t>
  </si>
  <si>
    <t>Johanny Cepeda-Freytiz</t>
  </si>
  <si>
    <t>Johanny</t>
  </si>
  <si>
    <t>Cepeda-Freytiz</t>
  </si>
  <si>
    <t>(129) Johanny Cepeda-Freytiz</t>
  </si>
  <si>
    <t>Cepeda-Freytiz, Johanny (129)</t>
  </si>
  <si>
    <t>Morgan Cephas</t>
  </si>
  <si>
    <t>Morgan</t>
  </si>
  <si>
    <t>Cephas</t>
  </si>
  <si>
    <t>(192) Morgan Cephas</t>
  </si>
  <si>
    <t>Cephas, Morgan (192)</t>
  </si>
  <si>
    <t>Melissa Cerrato</t>
  </si>
  <si>
    <t>Melissa</t>
  </si>
  <si>
    <t>Cerrato</t>
  </si>
  <si>
    <t>(151) Melissa Cerrato</t>
  </si>
  <si>
    <t>Cerrato, Melissa (151)</t>
  </si>
  <si>
    <t>Joe Ciresi</t>
  </si>
  <si>
    <t>Joe</t>
  </si>
  <si>
    <t>Ciresi</t>
  </si>
  <si>
    <t>(146) Joe Ciresi</t>
  </si>
  <si>
    <t>Ciresi, Joe (146)</t>
  </si>
  <si>
    <t>H. Scott Conklin</t>
  </si>
  <si>
    <t>H. Scott</t>
  </si>
  <si>
    <t>Conklin</t>
  </si>
  <si>
    <t>(77) H. Scott Conklin</t>
  </si>
  <si>
    <t>Conklin, H. Scott (77)</t>
  </si>
  <si>
    <t>Bud Cook</t>
  </si>
  <si>
    <t>Donald</t>
  </si>
  <si>
    <t xml:space="preserve">Cook </t>
  </si>
  <si>
    <t>(50) Bud Cook</t>
  </si>
  <si>
    <t>Cook , Donald (50)</t>
  </si>
  <si>
    <t>Jill Cooper</t>
  </si>
  <si>
    <t xml:space="preserve">Jill </t>
  </si>
  <si>
    <t>Cooper</t>
  </si>
  <si>
    <t>(55) Jill Cooper</t>
  </si>
  <si>
    <t>Cooper, Jill  (55)</t>
  </si>
  <si>
    <t>Gina Curry</t>
  </si>
  <si>
    <t>Gina</t>
  </si>
  <si>
    <t>Curry</t>
  </si>
  <si>
    <t>(164) Gina Curry</t>
  </si>
  <si>
    <t>Curry, Gina (164)</t>
  </si>
  <si>
    <t>Bryan Cutler</t>
  </si>
  <si>
    <t xml:space="preserve">Bryan </t>
  </si>
  <si>
    <t>Cutler</t>
  </si>
  <si>
    <t>(100) Bryan Cutler</t>
  </si>
  <si>
    <t>Cutler, Bryan  (100)</t>
  </si>
  <si>
    <t>Joe D'Orsie</t>
  </si>
  <si>
    <t>D'Orsie</t>
  </si>
  <si>
    <t>(47) Joe D'Orsie</t>
  </si>
  <si>
    <t>Daley, Mary Jo (148)</t>
  </si>
  <si>
    <t>Mary Jo Daley</t>
  </si>
  <si>
    <t>Mary Jo</t>
  </si>
  <si>
    <t>Daley</t>
  </si>
  <si>
    <t>(148) Mary Jo Daley</t>
  </si>
  <si>
    <t>Davanzo, Eric (58)</t>
  </si>
  <si>
    <t>Eric Davanzo</t>
  </si>
  <si>
    <t>Eric</t>
  </si>
  <si>
    <t>Davanzo</t>
  </si>
  <si>
    <t>(58) Eric Davanzo</t>
  </si>
  <si>
    <t>Davidson, Nate (103)</t>
  </si>
  <si>
    <t>Nate Davidson</t>
  </si>
  <si>
    <t>Nate</t>
  </si>
  <si>
    <t>Davidson</t>
  </si>
  <si>
    <t>(103) Nate Davidson</t>
  </si>
  <si>
    <t>Davis, Tina  (141)</t>
  </si>
  <si>
    <t>Tina M. Davis</t>
  </si>
  <si>
    <t xml:space="preserve">Tina </t>
  </si>
  <si>
    <t>Davis</t>
  </si>
  <si>
    <t>(141) Tina M. Davis</t>
  </si>
  <si>
    <t>Dawkins, Jason (179)</t>
  </si>
  <si>
    <t>Jason Dawkins</t>
  </si>
  <si>
    <t>Jason</t>
  </si>
  <si>
    <t>Dawkins</t>
  </si>
  <si>
    <t>(179) Jason Dawkins</t>
  </si>
  <si>
    <t>Day, Gary (187)</t>
  </si>
  <si>
    <t>Gary Day</t>
  </si>
  <si>
    <t>Gary</t>
  </si>
  <si>
    <t>Day</t>
  </si>
  <si>
    <t>(187) Gary Day</t>
  </si>
  <si>
    <t>Deasy, Daniel (27)</t>
  </si>
  <si>
    <t>Daniel J. Deasy</t>
  </si>
  <si>
    <t>Daniel</t>
  </si>
  <si>
    <t>Deasy</t>
  </si>
  <si>
    <t>(27) Daniel J. Deasy</t>
  </si>
  <si>
    <t>Delloso, David (162)</t>
  </si>
  <si>
    <t>David Delloso</t>
  </si>
  <si>
    <t>David</t>
  </si>
  <si>
    <t>Delloso</t>
  </si>
  <si>
    <t>(162) David Delloso</t>
  </si>
  <si>
    <t>Delozier, Sheryl (88)</t>
  </si>
  <si>
    <t>Sheryl M. Delozier</t>
  </si>
  <si>
    <t>Sheryl</t>
  </si>
  <si>
    <t>Delozier</t>
  </si>
  <si>
    <t>(88) Sheryl M. Delozier</t>
  </si>
  <si>
    <t>Diamond, Russ (102)</t>
  </si>
  <si>
    <t>Russ Diamond</t>
  </si>
  <si>
    <t>Russ</t>
  </si>
  <si>
    <t>Diamond</t>
  </si>
  <si>
    <t>(102) Russ Diamond</t>
  </si>
  <si>
    <t>Donahue, Kyle (113)</t>
  </si>
  <si>
    <t>Kyle Donahue</t>
  </si>
  <si>
    <t>Kyle</t>
  </si>
  <si>
    <t>Donahue</t>
  </si>
  <si>
    <t>(113) Kyle Donahue</t>
  </si>
  <si>
    <t>D'Orsie, Joe (47)</t>
  </si>
  <si>
    <t>Sean Dougherty</t>
  </si>
  <si>
    <t>Sean</t>
  </si>
  <si>
    <t>Dougherty</t>
  </si>
  <si>
    <t>(172) Sean Dougherty</t>
  </si>
  <si>
    <t>Dougherty, Sean (172)</t>
  </si>
  <si>
    <t>Torren Ecker</t>
  </si>
  <si>
    <t>Torren</t>
  </si>
  <si>
    <t>Ecker</t>
  </si>
  <si>
    <t>(193) Torren Ecker</t>
  </si>
  <si>
    <t>Ecker, Torren (193)</t>
  </si>
  <si>
    <t>Joe Emrick</t>
  </si>
  <si>
    <t>Joseph</t>
  </si>
  <si>
    <t>Emrick</t>
  </si>
  <si>
    <t>(137) Joe Emrick</t>
  </si>
  <si>
    <t>Emrick, Joseph (137)</t>
  </si>
  <si>
    <t>Mindy Fee</t>
  </si>
  <si>
    <t>Mindy</t>
  </si>
  <si>
    <t>Fee</t>
  </si>
  <si>
    <t>(37) Mindy Fee</t>
  </si>
  <si>
    <t>Fee, Mindy (37)</t>
  </si>
  <si>
    <t>Elizabeth Fiedler</t>
  </si>
  <si>
    <t xml:space="preserve">Elizabeth </t>
  </si>
  <si>
    <t>Fiedler</t>
  </si>
  <si>
    <t>(184) Elizabeth Fiedler</t>
  </si>
  <si>
    <t>Fiedler, Elizabeth  (184)</t>
  </si>
  <si>
    <t>Wendy Fink</t>
  </si>
  <si>
    <t>Wendy</t>
  </si>
  <si>
    <t>Fink</t>
  </si>
  <si>
    <t>(94) Wendy Fink</t>
  </si>
  <si>
    <t>Fink, Wendy (94)</t>
  </si>
  <si>
    <t>Justin Fleming</t>
  </si>
  <si>
    <t>Justin</t>
  </si>
  <si>
    <t>Fleming</t>
  </si>
  <si>
    <t>(105) Justin Fleming</t>
  </si>
  <si>
    <t>Fleming, Justin (105)</t>
  </si>
  <si>
    <t>Jamie Flick</t>
  </si>
  <si>
    <t>Jamie</t>
  </si>
  <si>
    <t>Flick</t>
  </si>
  <si>
    <t>(83) Jamie Flick</t>
  </si>
  <si>
    <t>Flick, Jamie (83)</t>
  </si>
  <si>
    <t>Ann Flood</t>
  </si>
  <si>
    <t>Ann</t>
  </si>
  <si>
    <t>Flood</t>
  </si>
  <si>
    <t>(138) Ann Flood</t>
  </si>
  <si>
    <t>Flood, Ann (138)</t>
  </si>
  <si>
    <t>Dan Frankel</t>
  </si>
  <si>
    <t xml:space="preserve">Dan </t>
  </si>
  <si>
    <t>Frankel</t>
  </si>
  <si>
    <t>(23) Dan Frankel</t>
  </si>
  <si>
    <t>Frankel, Dan  (23)</t>
  </si>
  <si>
    <t>Robert Freeman</t>
  </si>
  <si>
    <t xml:space="preserve">Robert </t>
  </si>
  <si>
    <t>Freeman</t>
  </si>
  <si>
    <t>(136) Robert Freeman</t>
  </si>
  <si>
    <t>Freeman, Robert  (136)</t>
  </si>
  <si>
    <t>Paul Friel</t>
  </si>
  <si>
    <t xml:space="preserve">Paul </t>
  </si>
  <si>
    <t>Friel</t>
  </si>
  <si>
    <t>(26) Paul Friel</t>
  </si>
  <si>
    <t>Friel, Paul  (26)</t>
  </si>
  <si>
    <t>Jonathan A. Fritz</t>
  </si>
  <si>
    <t>Jonathan</t>
  </si>
  <si>
    <t>Fritz</t>
  </si>
  <si>
    <t>(111) Jonathan A. Fritz</t>
  </si>
  <si>
    <t>Fritz, Jonathan (111)</t>
  </si>
  <si>
    <t>Patrick Gallagher</t>
  </si>
  <si>
    <t>Patrick</t>
  </si>
  <si>
    <t>Gallagher</t>
  </si>
  <si>
    <t>(173) Patrick Gallagher</t>
  </si>
  <si>
    <t>Gallagher, Patrick (173)</t>
  </si>
  <si>
    <t>Valerie Gaydos</t>
  </si>
  <si>
    <t>Valerie</t>
  </si>
  <si>
    <t>Gaydos</t>
  </si>
  <si>
    <t>(44) Valerie Gaydos</t>
  </si>
  <si>
    <t>Gaydos, Valerie (44)</t>
  </si>
  <si>
    <t>Mark M. Gillen</t>
  </si>
  <si>
    <t xml:space="preserve">Mark </t>
  </si>
  <si>
    <t>Gillen</t>
  </si>
  <si>
    <t>(128) Mark M. Gillen</t>
  </si>
  <si>
    <t>Gillen, Mark  (128)</t>
  </si>
  <si>
    <t>Jose Giral</t>
  </si>
  <si>
    <t xml:space="preserve">Jose </t>
  </si>
  <si>
    <t>Giral</t>
  </si>
  <si>
    <t>(180) Jose Giral</t>
  </si>
  <si>
    <t>Giral, Jose  (180)</t>
  </si>
  <si>
    <t>Barbara Gleim</t>
  </si>
  <si>
    <t xml:space="preserve">Barbara </t>
  </si>
  <si>
    <t>Gleim</t>
  </si>
  <si>
    <t>(199) Barbara Gleim</t>
  </si>
  <si>
    <t>Gleim, Barbara  (199)</t>
  </si>
  <si>
    <t>Roni Green</t>
  </si>
  <si>
    <t>Gwendolyn</t>
  </si>
  <si>
    <t>Green</t>
  </si>
  <si>
    <t>(190) Roni Green</t>
  </si>
  <si>
    <t>Green, Gwendolyn (190)</t>
  </si>
  <si>
    <t>Keith J. Greiner</t>
  </si>
  <si>
    <t>Keith</t>
  </si>
  <si>
    <t>Greiner</t>
  </si>
  <si>
    <t>(43) Keith J. Greiner</t>
  </si>
  <si>
    <t>Greiner, Keith (43)</t>
  </si>
  <si>
    <t>Seth M. Grove</t>
  </si>
  <si>
    <t xml:space="preserve">Seth </t>
  </si>
  <si>
    <t>Grove</t>
  </si>
  <si>
    <t>(196) Seth M. Grove</t>
  </si>
  <si>
    <t>Grove, Seth  (196)</t>
  </si>
  <si>
    <t>Nancy Guenst</t>
  </si>
  <si>
    <t>Nancy</t>
  </si>
  <si>
    <t>Guenst</t>
  </si>
  <si>
    <t>(152) Nancy Guenst</t>
  </si>
  <si>
    <t>Guenst, Nancy (152)</t>
  </si>
  <si>
    <t>Manuel Guzman</t>
  </si>
  <si>
    <t>Manuel</t>
  </si>
  <si>
    <t>Guzman</t>
  </si>
  <si>
    <t>(127) Manuel Guzman</t>
  </si>
  <si>
    <t>Guzman, Manuel (127)</t>
  </si>
  <si>
    <t>James Haddock</t>
  </si>
  <si>
    <t>James</t>
  </si>
  <si>
    <t>Haddock</t>
  </si>
  <si>
    <t>(118) James Haddock</t>
  </si>
  <si>
    <t>Haddock, James (118)</t>
  </si>
  <si>
    <t>Joe Hamm</t>
  </si>
  <si>
    <t>Hamm</t>
  </si>
  <si>
    <t>(84) Joe Hamm</t>
  </si>
  <si>
    <t>Hamm, Joe (84)</t>
  </si>
  <si>
    <t>Liz Hanbidge</t>
  </si>
  <si>
    <t>Liz</t>
  </si>
  <si>
    <t>Hanbidge</t>
  </si>
  <si>
    <t>(61) Liz Hanbidge</t>
  </si>
  <si>
    <t>Hanbidge, Liz (61)</t>
  </si>
  <si>
    <t>Patrick J. Harkins</t>
  </si>
  <si>
    <t>Harkins</t>
  </si>
  <si>
    <t>(1) Patrick J. Harkins</t>
  </si>
  <si>
    <t>Harkins, Patrick (1)</t>
  </si>
  <si>
    <t>Keith Harris</t>
  </si>
  <si>
    <t>Harris</t>
  </si>
  <si>
    <t>(195) Keith Harris</t>
  </si>
  <si>
    <t>Harris, Jordan (186)</t>
  </si>
  <si>
    <t>Jordan A. Harris</t>
  </si>
  <si>
    <t>Jordan</t>
  </si>
  <si>
    <t>(186) Jordan A. Harris</t>
  </si>
  <si>
    <t>Harris, Keith (195)</t>
  </si>
  <si>
    <t>Doyle Heffley</t>
  </si>
  <si>
    <t>Doyle</t>
  </si>
  <si>
    <t>Heffley</t>
  </si>
  <si>
    <t>(122) Doyle Heffley</t>
  </si>
  <si>
    <t>Heffley, Doyle (122)</t>
  </si>
  <si>
    <t>Carol Hill-Evans</t>
  </si>
  <si>
    <t>Carol</t>
  </si>
  <si>
    <t>Hill-Evans</t>
  </si>
  <si>
    <t>(95) Carol Hill-Evans</t>
  </si>
  <si>
    <t>Hill-Evans, Carol (95)</t>
  </si>
  <si>
    <t>Joseph Hogan</t>
  </si>
  <si>
    <t>Hogan</t>
  </si>
  <si>
    <t>(142) Joseph Hogan</t>
  </si>
  <si>
    <t>Hogan, Joseph (142)</t>
  </si>
  <si>
    <t>Joe Hohenstein</t>
  </si>
  <si>
    <t xml:space="preserve">Joe </t>
  </si>
  <si>
    <t>Hohenstein</t>
  </si>
  <si>
    <t>(177) Joe Hohenstein</t>
  </si>
  <si>
    <t>Hohenstein, Joe  (177)</t>
  </si>
  <si>
    <t>Kristine Howard</t>
  </si>
  <si>
    <t>Kristine</t>
  </si>
  <si>
    <t>Howard</t>
  </si>
  <si>
    <t>(167) Kristine Howard</t>
  </si>
  <si>
    <t>Howard, Kristine (167)</t>
  </si>
  <si>
    <t>John Inglis</t>
  </si>
  <si>
    <t xml:space="preserve">John </t>
  </si>
  <si>
    <t>Inglis</t>
  </si>
  <si>
    <t>(38) John Inglis</t>
  </si>
  <si>
    <t>Inglis, John  (38)</t>
  </si>
  <si>
    <t>Richard Irvin</t>
  </si>
  <si>
    <t>Richard</t>
  </si>
  <si>
    <t>Irvin</t>
  </si>
  <si>
    <t>(81) Richard Irvin</t>
  </si>
  <si>
    <t>Irvin, Richard (81)</t>
  </si>
  <si>
    <t>Marylouise Isaacson</t>
  </si>
  <si>
    <t>Marylouise</t>
  </si>
  <si>
    <t>Isaacson</t>
  </si>
  <si>
    <t>(175) Marylouise Isaacson</t>
  </si>
  <si>
    <t>Isaacson, Marylouise (175)</t>
  </si>
  <si>
    <t>R. Lee James</t>
  </si>
  <si>
    <t>Lee</t>
  </si>
  <si>
    <t>(64) R. Lee James</t>
  </si>
  <si>
    <t>James, Lee (64)</t>
  </si>
  <si>
    <t>Mike Jones</t>
  </si>
  <si>
    <t>Jones</t>
  </si>
  <si>
    <t>(93) Mike Jones</t>
  </si>
  <si>
    <t>Jones, Mike (93)</t>
  </si>
  <si>
    <t>Thomas Jones</t>
  </si>
  <si>
    <t xml:space="preserve">Thomas </t>
  </si>
  <si>
    <t>(98) Thomas Jones</t>
  </si>
  <si>
    <t>Jones, Thomas  (98)</t>
  </si>
  <si>
    <t>Joshua Kail</t>
  </si>
  <si>
    <t>Joshua</t>
  </si>
  <si>
    <t>Kail</t>
  </si>
  <si>
    <t>(15) Joshua Kail</t>
  </si>
  <si>
    <t>Kail, Joshua (15)</t>
  </si>
  <si>
    <t>Rob W. Kauffman</t>
  </si>
  <si>
    <t>Kauffman</t>
  </si>
  <si>
    <t>(89) Rob W. Kauffman</t>
  </si>
  <si>
    <t>Kauffman, Robert  (89)</t>
  </si>
  <si>
    <t>Carol Kazeem</t>
  </si>
  <si>
    <t>Kazeem</t>
  </si>
  <si>
    <t>(159) Carol Kazeem</t>
  </si>
  <si>
    <t>Kazeem, Carol (159)</t>
  </si>
  <si>
    <t>Malcolm Kenyatta</t>
  </si>
  <si>
    <t>Malcolm</t>
  </si>
  <si>
    <t>Kenyatta</t>
  </si>
  <si>
    <t>(181) Malcolm Kenyatta</t>
  </si>
  <si>
    <t>Kenyatta, Malcolm (181)</t>
  </si>
  <si>
    <t>Dallas Kephart</t>
  </si>
  <si>
    <t>Dallas</t>
  </si>
  <si>
    <t>Kephart</t>
  </si>
  <si>
    <t>(73) Dallas Kephart</t>
  </si>
  <si>
    <t>Kephart, Dallas (73)</t>
  </si>
  <si>
    <t>Joseph Kerwin</t>
  </si>
  <si>
    <t>Kerwin</t>
  </si>
  <si>
    <t>(125) Joseph Kerwin</t>
  </si>
  <si>
    <t>Kerwin, Joseph (125)</t>
  </si>
  <si>
    <t>Tarik Khan</t>
  </si>
  <si>
    <t>Tarik</t>
  </si>
  <si>
    <t>Khan</t>
  </si>
  <si>
    <t>(194) Tarik Khan</t>
  </si>
  <si>
    <t>Khan, Tarik (194)</t>
  </si>
  <si>
    <t>Emily Kinkead</t>
  </si>
  <si>
    <t>Emily</t>
  </si>
  <si>
    <t>Kinkead</t>
  </si>
  <si>
    <t>(20) Emily Kinkead</t>
  </si>
  <si>
    <t>Kinkead, Emily (20)</t>
  </si>
  <si>
    <t>Kate Klunk</t>
  </si>
  <si>
    <t>Kate</t>
  </si>
  <si>
    <t>Klunk</t>
  </si>
  <si>
    <t>(169) Kate Klunk</t>
  </si>
  <si>
    <t>Klunk, Kate (169)</t>
  </si>
  <si>
    <t>Bridget Malloy Kosierowski</t>
  </si>
  <si>
    <t>Bridget</t>
  </si>
  <si>
    <t>Kosierowski</t>
  </si>
  <si>
    <t>(114) Bridget Malloy Kosierowski</t>
  </si>
  <si>
    <t>Kosierowski, Bridget (114)</t>
  </si>
  <si>
    <t>Roman Kozak</t>
  </si>
  <si>
    <t>Roman</t>
  </si>
  <si>
    <t>Kozak</t>
  </si>
  <si>
    <t>(14) Roman Kozak</t>
  </si>
  <si>
    <t>Kozak, Roman (14)</t>
  </si>
  <si>
    <t>Rick Krajewski</t>
  </si>
  <si>
    <t>Rick</t>
  </si>
  <si>
    <t>Krajewski</t>
  </si>
  <si>
    <t>(188) Rick Krajewski</t>
  </si>
  <si>
    <t>Krajewski, Rick (188)</t>
  </si>
  <si>
    <t>Leanne Krueger</t>
  </si>
  <si>
    <t>Leanne</t>
  </si>
  <si>
    <t>Krueger-Braneky</t>
  </si>
  <si>
    <t>(161) Leanne Krueger</t>
  </si>
  <si>
    <t>Krueger-Braneky, Leanne (161)</t>
  </si>
  <si>
    <t>Charity Krupa</t>
  </si>
  <si>
    <t>Charity</t>
  </si>
  <si>
    <t>Krupa</t>
  </si>
  <si>
    <t>(51) Charity Krupa</t>
  </si>
  <si>
    <t>Krupa, Charity (51)</t>
  </si>
  <si>
    <t>Anita Astorino Kulik</t>
  </si>
  <si>
    <t>Anita</t>
  </si>
  <si>
    <t>Kulilk</t>
  </si>
  <si>
    <t>(45) Anita Astorino Kulik</t>
  </si>
  <si>
    <t>Kulilk, Anita (45)</t>
  </si>
  <si>
    <t>Thomas Kutz</t>
  </si>
  <si>
    <t>Thomas</t>
  </si>
  <si>
    <t>Kutz</t>
  </si>
  <si>
    <t>(87) Thomas Kutz</t>
  </si>
  <si>
    <t>Kutz, Thomas (87)</t>
  </si>
  <si>
    <t>Andrew Kuzma</t>
  </si>
  <si>
    <t>Andrew</t>
  </si>
  <si>
    <t>Kuzma</t>
  </si>
  <si>
    <t>(39) Andrew Kuzma</t>
  </si>
  <si>
    <t>Kuzma, Andrew (39)</t>
  </si>
  <si>
    <t>Shelby Labs</t>
  </si>
  <si>
    <t>Shelby</t>
  </si>
  <si>
    <t>Labs</t>
  </si>
  <si>
    <t>(143) Shelby Labs</t>
  </si>
  <si>
    <t>Labs, Shelby (143)</t>
  </si>
  <si>
    <t>John A. Lawrence</t>
  </si>
  <si>
    <t>(13) John A. Lawrence</t>
  </si>
  <si>
    <t>Lawrence, John  (13)</t>
  </si>
  <si>
    <t>Robert Leadbeter</t>
  </si>
  <si>
    <t>Leadbeter</t>
  </si>
  <si>
    <t>(109) Robert Leadbeter</t>
  </si>
  <si>
    <t>Leadbeter, Robert  (109)</t>
  </si>
  <si>
    <t>Milou Mackenzie</t>
  </si>
  <si>
    <t>Milou</t>
  </si>
  <si>
    <t>Mackenzie</t>
  </si>
  <si>
    <t>(131) Milou Mackenzie</t>
  </si>
  <si>
    <t>Mackenzie, Milou (131)</t>
  </si>
  <si>
    <t>Maureen E. Madden</t>
  </si>
  <si>
    <t>Maureen</t>
  </si>
  <si>
    <t>Madden</t>
  </si>
  <si>
    <t>(115) Maureen E. Madden</t>
  </si>
  <si>
    <t>Madden, Maureen (115)</t>
  </si>
  <si>
    <t>David Madsen</t>
  </si>
  <si>
    <t>Madsen</t>
  </si>
  <si>
    <t>(104) David Madsen</t>
  </si>
  <si>
    <t>Madsen, David (104)</t>
  </si>
  <si>
    <t>Abby Major</t>
  </si>
  <si>
    <t>Abby</t>
  </si>
  <si>
    <t>Major</t>
  </si>
  <si>
    <t>(60) Abby Major</t>
  </si>
  <si>
    <t>Major, Abby (60)</t>
  </si>
  <si>
    <t>Zachary A. Mako</t>
  </si>
  <si>
    <t>Zachary</t>
  </si>
  <si>
    <t>Mako</t>
  </si>
  <si>
    <t>(183) Zachary A. Mako</t>
  </si>
  <si>
    <t>Mako, Zachary (183)</t>
  </si>
  <si>
    <t>Steven Malagari</t>
  </si>
  <si>
    <t>Steve</t>
  </si>
  <si>
    <t>Malagari</t>
  </si>
  <si>
    <t>(53) Steven Malagari</t>
  </si>
  <si>
    <t>Malagari, Steve (53)</t>
  </si>
  <si>
    <t>David M. Maloney, Sr.</t>
  </si>
  <si>
    <t>Maloney</t>
  </si>
  <si>
    <t>(130) David M. Maloney, Sr.</t>
  </si>
  <si>
    <t>Maloney, David (130)</t>
  </si>
  <si>
    <t>Kristin Marcell</t>
  </si>
  <si>
    <t xml:space="preserve">Kristin </t>
  </si>
  <si>
    <t>Marcell</t>
  </si>
  <si>
    <t>(178) Kristin Marcell</t>
  </si>
  <si>
    <t>Marcell, Kristin  (178)</t>
  </si>
  <si>
    <t>Brandon Markosek</t>
  </si>
  <si>
    <t>Brandon</t>
  </si>
  <si>
    <t>Markosek</t>
  </si>
  <si>
    <t>(25) Brandon Markosek</t>
  </si>
  <si>
    <t>Markosek, Brandon (25)</t>
  </si>
  <si>
    <t>Robert Matzie</t>
  </si>
  <si>
    <t>Matzie</t>
  </si>
  <si>
    <t>(16) Robert Matzie</t>
  </si>
  <si>
    <t>Matzie, Robert  (16)</t>
  </si>
  <si>
    <t>La'Tasha Mayes</t>
  </si>
  <si>
    <t>La'Tasha</t>
  </si>
  <si>
    <t>Mayes</t>
  </si>
  <si>
    <t>(24) La'Tasha Mayes</t>
  </si>
  <si>
    <t>Mayes, La'Tasha (24)</t>
  </si>
  <si>
    <t>Joe McAndrew</t>
  </si>
  <si>
    <t>McAndrew</t>
  </si>
  <si>
    <t>(32) Joe McAndrew</t>
  </si>
  <si>
    <t>McAndrew, Joe (32)</t>
  </si>
  <si>
    <t>Joanna McClinton</t>
  </si>
  <si>
    <t>Joanna</t>
  </si>
  <si>
    <t>McClinton</t>
  </si>
  <si>
    <t>(191) Joanna McClinton</t>
  </si>
  <si>
    <t>McClinton, Joanna (191)</t>
  </si>
  <si>
    <t>Jeanne McNeill</t>
  </si>
  <si>
    <t>Jeanne</t>
  </si>
  <si>
    <t>McNeill</t>
  </si>
  <si>
    <t>(133) Jeanne McNeill</t>
  </si>
  <si>
    <t>McNeill, Jeanne (133)</t>
  </si>
  <si>
    <t>Thomas L. Mehaffie III</t>
  </si>
  <si>
    <t>Mehaffie</t>
  </si>
  <si>
    <t>(106) Thomas L. Mehaffie III</t>
  </si>
  <si>
    <t>Mehaffie, Thomas (106)</t>
  </si>
  <si>
    <t>Steven C. Mentzer</t>
  </si>
  <si>
    <t>Steven</t>
  </si>
  <si>
    <t>Mentzer</t>
  </si>
  <si>
    <t>(97) Steven C. Mentzer</t>
  </si>
  <si>
    <t>Mentzer, Steven (97)</t>
  </si>
  <si>
    <t>Robert Merski</t>
  </si>
  <si>
    <t>Merski</t>
  </si>
  <si>
    <t>(2) Robert Merski</t>
  </si>
  <si>
    <t>Merski, Robert  (2)</t>
  </si>
  <si>
    <t>Carl Walker Metzgar</t>
  </si>
  <si>
    <t>Carl</t>
  </si>
  <si>
    <t>Metzgar</t>
  </si>
  <si>
    <t>(69) Carl Walker Metzgar</t>
  </si>
  <si>
    <t>Metzgar, Carl (69)</t>
  </si>
  <si>
    <t>Natalie Mihalek</t>
  </si>
  <si>
    <t>Natalie</t>
  </si>
  <si>
    <t>Mihalek</t>
  </si>
  <si>
    <t>(40) Natalie Mihalek</t>
  </si>
  <si>
    <t>Mihalek, Natalie (40)</t>
  </si>
  <si>
    <t>Brett Miller</t>
  </si>
  <si>
    <t>Brett</t>
  </si>
  <si>
    <t>Miller</t>
  </si>
  <si>
    <t>(41) Brett Miller</t>
  </si>
  <si>
    <t>Miller, Brett (41)</t>
  </si>
  <si>
    <t>Dan Miller</t>
  </si>
  <si>
    <t>(42) Dan Miller</t>
  </si>
  <si>
    <t>Miller, Daniel (42)</t>
  </si>
  <si>
    <t>Dan Moul</t>
  </si>
  <si>
    <t>Dan</t>
  </si>
  <si>
    <t>Moul</t>
  </si>
  <si>
    <t>(91) Dan Moul</t>
  </si>
  <si>
    <t>Moul, Dan (91)</t>
  </si>
  <si>
    <t>Kyle Mullins</t>
  </si>
  <si>
    <t>Mullins</t>
  </si>
  <si>
    <t>(112) Kyle Mullins</t>
  </si>
  <si>
    <t>Mullins, Kyle (112)</t>
  </si>
  <si>
    <t>Brian Munroe</t>
  </si>
  <si>
    <t>Brian</t>
  </si>
  <si>
    <t>Munroe</t>
  </si>
  <si>
    <t>(144) Brian Munroe</t>
  </si>
  <si>
    <t>Munroe, Brian (144)</t>
  </si>
  <si>
    <t>Marci Mustello</t>
  </si>
  <si>
    <t>Marci</t>
  </si>
  <si>
    <t>Mustello</t>
  </si>
  <si>
    <t>(11) Marci Mustello</t>
  </si>
  <si>
    <t>Mustello, Marci (11)</t>
  </si>
  <si>
    <t>Ed Neilson</t>
  </si>
  <si>
    <t>Ed</t>
  </si>
  <si>
    <t>Neilson</t>
  </si>
  <si>
    <t>(174) Ed Neilson</t>
  </si>
  <si>
    <t>Neilson, Ed (174)</t>
  </si>
  <si>
    <t>Eric Nelson</t>
  </si>
  <si>
    <t>Nelson</t>
  </si>
  <si>
    <t>(57) Eric Nelson</t>
  </si>
  <si>
    <t>Nelson, Eric (57)</t>
  </si>
  <si>
    <t>Napoleon Nelson</t>
  </si>
  <si>
    <t>Napoleon</t>
  </si>
  <si>
    <t>(154) Napoleon Nelson</t>
  </si>
  <si>
    <t>Nelson, Napoleon (154)</t>
  </si>
  <si>
    <t>Jennifer O'Mara</t>
  </si>
  <si>
    <t>Jennifer</t>
  </si>
  <si>
    <t>O'Mara</t>
  </si>
  <si>
    <t>(165) Jennifer O'Mara</t>
  </si>
  <si>
    <t>Olsommer, Jeff (139)</t>
  </si>
  <si>
    <t>Jeff Olsommer</t>
  </si>
  <si>
    <t>Jeff</t>
  </si>
  <si>
    <t>Olsommer</t>
  </si>
  <si>
    <t>(139) Jeff Olsommer</t>
  </si>
  <si>
    <t>Tim O'Neal</t>
  </si>
  <si>
    <t>O'Neal</t>
  </si>
  <si>
    <t>(48) Tim O'Neal</t>
  </si>
  <si>
    <t>O'Mara, Jennifer (165)</t>
  </si>
  <si>
    <t>O'Neal, Tim (48)</t>
  </si>
  <si>
    <t>Jason Ortitay</t>
  </si>
  <si>
    <t>Ortitay</t>
  </si>
  <si>
    <t>(46) Jason Ortitay</t>
  </si>
  <si>
    <t>Ortitay, Jason (46)</t>
  </si>
  <si>
    <t>Danielle Friel Otten</t>
  </si>
  <si>
    <t>Danielle</t>
  </si>
  <si>
    <t>Otten</t>
  </si>
  <si>
    <t>(155) Danielle Friel Otten</t>
  </si>
  <si>
    <t>Otten, Danielle (155)</t>
  </si>
  <si>
    <t>Clint Owlett</t>
  </si>
  <si>
    <t>Clint</t>
  </si>
  <si>
    <t>Owlett</t>
  </si>
  <si>
    <t>(68) Clint Owlett</t>
  </si>
  <si>
    <t>Owlett, Clint (68)</t>
  </si>
  <si>
    <t>Darisha Parker</t>
  </si>
  <si>
    <t>Darisha</t>
  </si>
  <si>
    <t>Parker</t>
  </si>
  <si>
    <t>(198) Darisha Parker</t>
  </si>
  <si>
    <t>Parker, Darisha (198)</t>
  </si>
  <si>
    <t>Eddie Day Pashinski</t>
  </si>
  <si>
    <t>Eddie</t>
  </si>
  <si>
    <t>Pashinski</t>
  </si>
  <si>
    <t>(121) Eddie Day Pashinski</t>
  </si>
  <si>
    <t>Pashinski, Eddie (121)</t>
  </si>
  <si>
    <t>Tina Pickett</t>
  </si>
  <si>
    <t>Pickett</t>
  </si>
  <si>
    <t>(110) Tina Pickett</t>
  </si>
  <si>
    <t>Pickett, Tina  (110)</t>
  </si>
  <si>
    <t>Christopher Pielli</t>
  </si>
  <si>
    <t>Christopher</t>
  </si>
  <si>
    <t>Pielli</t>
  </si>
  <si>
    <t>(156) Christopher Pielli</t>
  </si>
  <si>
    <t>Pielli, Christopher (156)</t>
  </si>
  <si>
    <t>Lindsay Powell</t>
  </si>
  <si>
    <t>Lindsay</t>
  </si>
  <si>
    <t>Powell</t>
  </si>
  <si>
    <t>(21) Lindsay Powell</t>
  </si>
  <si>
    <t>Powell, Lindsay (21)</t>
  </si>
  <si>
    <t>Tarah Probst</t>
  </si>
  <si>
    <t>Tarah</t>
  </si>
  <si>
    <t>Probst</t>
  </si>
  <si>
    <t>(189) Tarah Probst</t>
  </si>
  <si>
    <t>Probst, Tarah (189)</t>
  </si>
  <si>
    <t>Jim Prokopiak</t>
  </si>
  <si>
    <t xml:space="preserve">Jim </t>
  </si>
  <si>
    <t>Prokopiak</t>
  </si>
  <si>
    <t>(140) Jim Prokopiak</t>
  </si>
  <si>
    <t>Prokopiak, Jim  (140)</t>
  </si>
  <si>
    <t>Brenda Pugh</t>
  </si>
  <si>
    <t>Brenda</t>
  </si>
  <si>
    <t>Pugh</t>
  </si>
  <si>
    <t>(120) Brenda Pugh</t>
  </si>
  <si>
    <t>Pugh, Brenda (120)</t>
  </si>
  <si>
    <t>Christopher M. Rabb</t>
  </si>
  <si>
    <t>Rabb</t>
  </si>
  <si>
    <t>(200) Christopher M. Rabb</t>
  </si>
  <si>
    <t>Rabb, Christopher (200)</t>
  </si>
  <si>
    <t>Jack Rader, Jr.</t>
  </si>
  <si>
    <t>Jack</t>
  </si>
  <si>
    <t>Rader</t>
  </si>
  <si>
    <t>(176) Jack Rader, Jr.</t>
  </si>
  <si>
    <t>Rader, Jack (176)</t>
  </si>
  <si>
    <t>Kathy L. Rapp</t>
  </si>
  <si>
    <t>Kathy</t>
  </si>
  <si>
    <t>Rapp</t>
  </si>
  <si>
    <t>(65) Kathy L. Rapp</t>
  </si>
  <si>
    <t>Rapp, Kathy (65)</t>
  </si>
  <si>
    <t>Brian Rasel</t>
  </si>
  <si>
    <t>Rasel</t>
  </si>
  <si>
    <t>(56) Brian Rasel</t>
  </si>
  <si>
    <t>Rasel, Brian (56)</t>
  </si>
  <si>
    <t>Chad Reichard</t>
  </si>
  <si>
    <t>Chad</t>
  </si>
  <si>
    <t>Reichard</t>
  </si>
  <si>
    <t>(90) Chad Reichard</t>
  </si>
  <si>
    <t>Reichard, Chad (90)</t>
  </si>
  <si>
    <t>James Rigby</t>
  </si>
  <si>
    <t>Rigby</t>
  </si>
  <si>
    <t>(71) James Rigby</t>
  </si>
  <si>
    <t>Rigby, James  (71)</t>
  </si>
  <si>
    <t>Nikki Rivera</t>
  </si>
  <si>
    <t>Nikki</t>
  </si>
  <si>
    <t>Rivera</t>
  </si>
  <si>
    <t>(96) Nikki Rivera</t>
  </si>
  <si>
    <t>Rivera, Nikki (96)</t>
  </si>
  <si>
    <t>Brad Roae</t>
  </si>
  <si>
    <t>Brad</t>
  </si>
  <si>
    <t>Roae</t>
  </si>
  <si>
    <t>(6) Brad Roae</t>
  </si>
  <si>
    <t>Roae, Brad (6)</t>
  </si>
  <si>
    <t>Leslie Rossi</t>
  </si>
  <si>
    <t>Leslie</t>
  </si>
  <si>
    <t>Rossi</t>
  </si>
  <si>
    <t>(59) Leslie Rossi</t>
  </si>
  <si>
    <t>Rossi, Leslie (59)</t>
  </si>
  <si>
    <t>David Rowe</t>
  </si>
  <si>
    <t>Rowe</t>
  </si>
  <si>
    <t>(85) David Rowe</t>
  </si>
  <si>
    <t>Rowe, David (85)</t>
  </si>
  <si>
    <t>Jacklyn Rusnock</t>
  </si>
  <si>
    <t>Jacklyn</t>
  </si>
  <si>
    <t>Rusnock</t>
  </si>
  <si>
    <t>(126) Jacklyn Rusnock</t>
  </si>
  <si>
    <t>Rusnock, Jacklyn (126)</t>
  </si>
  <si>
    <t>Alec Ryncavage</t>
  </si>
  <si>
    <t>Alex</t>
  </si>
  <si>
    <t>Ryncavage</t>
  </si>
  <si>
    <t>(119) Alec Ryncavage</t>
  </si>
  <si>
    <t>Ryncavage, Alex (119)</t>
  </si>
  <si>
    <t>Abigail Salisbury</t>
  </si>
  <si>
    <t>Abigail</t>
  </si>
  <si>
    <t>Salisbury</t>
  </si>
  <si>
    <t>(34) Abigail Salisbury</t>
  </si>
  <si>
    <t>Salisbury, Abigail (34)</t>
  </si>
  <si>
    <t>Steve Samuelson</t>
  </si>
  <si>
    <t>Samuelson</t>
  </si>
  <si>
    <t>(135) Steve Samuelson</t>
  </si>
  <si>
    <t>Samuelson, Steve (135)</t>
  </si>
  <si>
    <t>Ben Sanchez</t>
  </si>
  <si>
    <t>Ben</t>
  </si>
  <si>
    <t>Sanchez</t>
  </si>
  <si>
    <t>(153) Ben Sanchez</t>
  </si>
  <si>
    <t>Sanchez, Ben (153)</t>
  </si>
  <si>
    <t>Christina Sappey</t>
  </si>
  <si>
    <t xml:space="preserve">Christina </t>
  </si>
  <si>
    <t>Sappey</t>
  </si>
  <si>
    <t>(158) Christina Sappey</t>
  </si>
  <si>
    <t>Sappey, Christina  (158)</t>
  </si>
  <si>
    <t>Donna Marie Scheuren</t>
  </si>
  <si>
    <t>Donna Marie</t>
  </si>
  <si>
    <t>Scheuren</t>
  </si>
  <si>
    <t>(147) Donna Marie Scheuren</t>
  </si>
  <si>
    <t>Scheuren, Donna Marie (147)</t>
  </si>
  <si>
    <t>John Schlegel</t>
  </si>
  <si>
    <t>Schlegel</t>
  </si>
  <si>
    <t>(101) John Schlegel</t>
  </si>
  <si>
    <t>Schlegel, John  (101)</t>
  </si>
  <si>
    <t>Michael H. Schlossberg</t>
  </si>
  <si>
    <t>Michael</t>
  </si>
  <si>
    <t>Schlossberg</t>
  </si>
  <si>
    <t>(132) Michael H. Schlossberg</t>
  </si>
  <si>
    <t>Schlossberg, Michael (132)</t>
  </si>
  <si>
    <t>Lou Schmitt</t>
  </si>
  <si>
    <t>Louis</t>
  </si>
  <si>
    <t>Schmitt</t>
  </si>
  <si>
    <t>(79) Lou Schmitt</t>
  </si>
  <si>
    <t>Schmitt, Louis (79)</t>
  </si>
  <si>
    <t>Pete Schweyer</t>
  </si>
  <si>
    <t>Pete</t>
  </si>
  <si>
    <t>Schweyer</t>
  </si>
  <si>
    <t>(134) Pete Schweyer</t>
  </si>
  <si>
    <t>Schweyer, Pete (134)</t>
  </si>
  <si>
    <t>Stephanie Scialabba</t>
  </si>
  <si>
    <t>Scialabba</t>
  </si>
  <si>
    <t>(12) Stephanie Scialabba</t>
  </si>
  <si>
    <t>Scialabba, Stephanie (12)</t>
  </si>
  <si>
    <t>Gregory Scott</t>
  </si>
  <si>
    <t>Gregory</t>
  </si>
  <si>
    <t>(54) Gregory Scott</t>
  </si>
  <si>
    <t>Scott, Gregory (54)</t>
  </si>
  <si>
    <t>Jeremy Shaffer</t>
  </si>
  <si>
    <t>Jeremy</t>
  </si>
  <si>
    <t>Shaffer</t>
  </si>
  <si>
    <t>(28) Jeremy Shaffer</t>
  </si>
  <si>
    <t>Shaffer, Jeremy (28)</t>
  </si>
  <si>
    <t>Melissa Shusterman</t>
  </si>
  <si>
    <t>Shusterman</t>
  </si>
  <si>
    <t>(157) Melissa Shusterman</t>
  </si>
  <si>
    <t>Shusterman, Melissa (157)</t>
  </si>
  <si>
    <t>Josh Siegel</t>
  </si>
  <si>
    <t>Siegel</t>
  </si>
  <si>
    <t>(22) Josh Siegel</t>
  </si>
  <si>
    <t>Siegel, Joshua (22)</t>
  </si>
  <si>
    <t>Brian Smith</t>
  </si>
  <si>
    <t>Smith</t>
  </si>
  <si>
    <t>(66) Brian Smith</t>
  </si>
  <si>
    <t>Smith, Brian (66)</t>
  </si>
  <si>
    <t>Ismail Smith-Wade-El</t>
  </si>
  <si>
    <t>Izzy</t>
  </si>
  <si>
    <t>(49) Ismail Smith-Wade-El</t>
  </si>
  <si>
    <t>Smith, Izzy (49)</t>
  </si>
  <si>
    <t>Jared Solomon</t>
  </si>
  <si>
    <t>Jared</t>
  </si>
  <si>
    <t>Solomon</t>
  </si>
  <si>
    <t>(202) Jared Solomon</t>
  </si>
  <si>
    <t>Solomon, Jared (202)</t>
  </si>
  <si>
    <t>Craig Staats</t>
  </si>
  <si>
    <t>Craig</t>
  </si>
  <si>
    <t>Staats</t>
  </si>
  <si>
    <t>(145) Craig Staats</t>
  </si>
  <si>
    <t>Staats, Craig (145)</t>
  </si>
  <si>
    <t>Perry Stambaugh</t>
  </si>
  <si>
    <t>Stambaugh</t>
  </si>
  <si>
    <t>(86) Perry Stambaugh</t>
  </si>
  <si>
    <t>Stambaugh, Perry (86)</t>
  </si>
  <si>
    <t>Mandy Steele</t>
  </si>
  <si>
    <t>Mandy</t>
  </si>
  <si>
    <t>Steele</t>
  </si>
  <si>
    <t>(33) Mandy Steele</t>
  </si>
  <si>
    <t>Steele, Mandy (33)</t>
  </si>
  <si>
    <t>Joanne Stehr</t>
  </si>
  <si>
    <t>Joanne</t>
  </si>
  <si>
    <t>Stehr</t>
  </si>
  <si>
    <t>(107) Joanne Stehr</t>
  </si>
  <si>
    <t>Stehr, Joanne (107)</t>
  </si>
  <si>
    <t>Michael Stender</t>
  </si>
  <si>
    <t>Stender</t>
  </si>
  <si>
    <t>(108) Michael Stender</t>
  </si>
  <si>
    <t>Stender, Michael (108)</t>
  </si>
  <si>
    <t>James Struzzi</t>
  </si>
  <si>
    <t>Struzzi</t>
  </si>
  <si>
    <t>(62) James Struzzi</t>
  </si>
  <si>
    <t>Struzzi, James (62)</t>
  </si>
  <si>
    <t>Paul Takac</t>
  </si>
  <si>
    <t>Takac</t>
  </si>
  <si>
    <t>(82) Paul Takac</t>
  </si>
  <si>
    <t>Takac, Paul  (82)</t>
  </si>
  <si>
    <t>Kathleen Tomlinson</t>
  </si>
  <si>
    <t>KC</t>
  </si>
  <si>
    <t>Thomlinson</t>
  </si>
  <si>
    <t>(18) Kathleen Tomlinson</t>
  </si>
  <si>
    <t>Thomlinson, KC (18)</t>
  </si>
  <si>
    <t>Jesse Topper</t>
  </si>
  <si>
    <t>Jesse</t>
  </si>
  <si>
    <t>Topper</t>
  </si>
  <si>
    <t>(78) Jesse Topper</t>
  </si>
  <si>
    <t>Topper, Jesse (78)</t>
  </si>
  <si>
    <t>Timothy Twardzik</t>
  </si>
  <si>
    <t>Twardzik</t>
  </si>
  <si>
    <t>(123) Timothy Twardzik</t>
  </si>
  <si>
    <t>Twardzik, Timothy (123)</t>
  </si>
  <si>
    <t>Arvind Venkat</t>
  </si>
  <si>
    <t>Arvind</t>
  </si>
  <si>
    <t>Venkat</t>
  </si>
  <si>
    <t>(30) Arvind Venkat</t>
  </si>
  <si>
    <t>Venkat, Arvind (30)</t>
  </si>
  <si>
    <t>Greg Vitali</t>
  </si>
  <si>
    <t>Vitali</t>
  </si>
  <si>
    <t>(166) Greg Vitali</t>
  </si>
  <si>
    <t>Vitali, Gregory (166)</t>
  </si>
  <si>
    <t>Jamie Walsh</t>
  </si>
  <si>
    <t xml:space="preserve">Jamie </t>
  </si>
  <si>
    <t>Walsh</t>
  </si>
  <si>
    <t>(117) Jamie Walsh</t>
  </si>
  <si>
    <t>Walsh, Jamie  (117)</t>
  </si>
  <si>
    <t>Ryan Warner</t>
  </si>
  <si>
    <t>Warner</t>
  </si>
  <si>
    <t>(52) Ryan Warner</t>
  </si>
  <si>
    <t>Warner, Ryan  (52)</t>
  </si>
  <si>
    <t>Perry S. Warren, Jr.</t>
  </si>
  <si>
    <t>(31) Perry S. Warren, Jr.</t>
  </si>
  <si>
    <t>Warren, Perry (31)</t>
  </si>
  <si>
    <t>Dane Watro</t>
  </si>
  <si>
    <t>Dane</t>
  </si>
  <si>
    <t>Watro</t>
  </si>
  <si>
    <t>(116) Dane Watro</t>
  </si>
  <si>
    <t>Watro, Dane (116)</t>
  </si>
  <si>
    <t>Benjamin Waxman</t>
  </si>
  <si>
    <t>Benjamin</t>
  </si>
  <si>
    <t>Waxman</t>
  </si>
  <si>
    <t>(182) Benjamin Waxman</t>
  </si>
  <si>
    <t>Waxman, Benjamin (182)</t>
  </si>
  <si>
    <t>Eric Weaknecht</t>
  </si>
  <si>
    <t>Weaknecht</t>
  </si>
  <si>
    <t>(5) Eric Weaknecht</t>
  </si>
  <si>
    <t>Weaknecht, Eric (5)</t>
  </si>
  <si>
    <t>Joe Webster</t>
  </si>
  <si>
    <t>Webster</t>
  </si>
  <si>
    <t>(150) Joe Webster</t>
  </si>
  <si>
    <t>Webster, Joe (150)</t>
  </si>
  <si>
    <t>Parke Wentling</t>
  </si>
  <si>
    <t>Parke</t>
  </si>
  <si>
    <t>Wentling</t>
  </si>
  <si>
    <t>(7) Parke Wentling</t>
  </si>
  <si>
    <t>Wentling, Parke (7)</t>
  </si>
  <si>
    <t>Martina White</t>
  </si>
  <si>
    <t>Martina</t>
  </si>
  <si>
    <t>White</t>
  </si>
  <si>
    <t>(170) Martina White</t>
  </si>
  <si>
    <t>White, Martina (170)</t>
  </si>
  <si>
    <t>Craig Williams</t>
  </si>
  <si>
    <t>Williams</t>
  </si>
  <si>
    <t>(160) Craig Williams</t>
  </si>
  <si>
    <t>Williams, Craig (160)</t>
  </si>
  <si>
    <t>Dan Williams</t>
  </si>
  <si>
    <t>(74) Dan Williams</t>
  </si>
  <si>
    <t>Williams, Dan (74)</t>
  </si>
  <si>
    <t>Regina Young</t>
  </si>
  <si>
    <t>Regina</t>
  </si>
  <si>
    <t>Young</t>
  </si>
  <si>
    <t>(185) Regina Young</t>
  </si>
  <si>
    <t>Young, Regina (185)</t>
  </si>
  <si>
    <t>David H. Zimmerman</t>
  </si>
  <si>
    <t>Zimmerman</t>
  </si>
  <si>
    <t>(99) David H. Zimmerman</t>
  </si>
  <si>
    <t>Zimmerman, David (99)</t>
  </si>
  <si>
    <t>David G. Argall</t>
  </si>
  <si>
    <t>Argall</t>
  </si>
  <si>
    <t>(29) David G. Argall</t>
  </si>
  <si>
    <t>Argall, David (29)</t>
  </si>
  <si>
    <t>Lisa Baker</t>
  </si>
  <si>
    <t>Baker</t>
  </si>
  <si>
    <t>(20) Lisa Baker</t>
  </si>
  <si>
    <t>Baker, Lisa (20)</t>
  </si>
  <si>
    <t>Camera Bartolotta</t>
  </si>
  <si>
    <t>Camera</t>
  </si>
  <si>
    <t>Bartolotta</t>
  </si>
  <si>
    <t>(46) Camera Bartolotta</t>
  </si>
  <si>
    <t>Bartolotta, Camera (46)</t>
  </si>
  <si>
    <t>Lisa M. Boscola</t>
  </si>
  <si>
    <t>Boscola</t>
  </si>
  <si>
    <t>(18) Lisa M. Boscola</t>
  </si>
  <si>
    <t>Boscola, Lisa (18)</t>
  </si>
  <si>
    <t>Michele Brooks</t>
  </si>
  <si>
    <t>Michele</t>
  </si>
  <si>
    <t>Brooks</t>
  </si>
  <si>
    <t>(50) Michele Brooks</t>
  </si>
  <si>
    <t>Brooks, Michele (50)</t>
  </si>
  <si>
    <t>Rosemary Brown</t>
  </si>
  <si>
    <t>Rosemary</t>
  </si>
  <si>
    <t>(40) Rosemary Brown</t>
  </si>
  <si>
    <t>Brown, Rosemary (40)</t>
  </si>
  <si>
    <t>Amanda Cappelletti</t>
  </si>
  <si>
    <t>Amanda</t>
  </si>
  <si>
    <t>Cappelletti</t>
  </si>
  <si>
    <t>(17) Amanda Cappelletti</t>
  </si>
  <si>
    <t>Cappelletti, Amanda (17)</t>
  </si>
  <si>
    <t>Jarrett Coleman</t>
  </si>
  <si>
    <t>Jarrett</t>
  </si>
  <si>
    <t>Coleman</t>
  </si>
  <si>
    <t>(16) Jarrett Coleman</t>
  </si>
  <si>
    <t>Coleman, Jarrett (16)</t>
  </si>
  <si>
    <t>Maria Collett</t>
  </si>
  <si>
    <t>Maria</t>
  </si>
  <si>
    <t>Collett</t>
  </si>
  <si>
    <t>(12) Maria Collett</t>
  </si>
  <si>
    <t>Collett, Maria (12)</t>
  </si>
  <si>
    <t>Carolyn Comitta</t>
  </si>
  <si>
    <t>Carolyn</t>
  </si>
  <si>
    <t>Comitta</t>
  </si>
  <si>
    <t>(19) Carolyn Comitta</t>
  </si>
  <si>
    <t>Comitta, Carolyn (19)</t>
  </si>
  <si>
    <t>Jay Costa, Jr.</t>
  </si>
  <si>
    <t>Jay</t>
  </si>
  <si>
    <t>Costa</t>
  </si>
  <si>
    <t>(43) Jay Costa, Jr.</t>
  </si>
  <si>
    <t>Costa, Jay (43)</t>
  </si>
  <si>
    <t>Lynda Culver</t>
  </si>
  <si>
    <t>Lynda</t>
  </si>
  <si>
    <t>Culver</t>
  </si>
  <si>
    <t>(27) Lynda Culver</t>
  </si>
  <si>
    <t>Culver, Lynda (27)</t>
  </si>
  <si>
    <t>Cris Dush</t>
  </si>
  <si>
    <t>Cris</t>
  </si>
  <si>
    <t>Dush</t>
  </si>
  <si>
    <t>(25) Cris Dush</t>
  </si>
  <si>
    <t>Dush, Cris (25)</t>
  </si>
  <si>
    <t>Frank Farry</t>
  </si>
  <si>
    <t>Frank</t>
  </si>
  <si>
    <t>Farry</t>
  </si>
  <si>
    <t>(6) Frank Farry</t>
  </si>
  <si>
    <t>Farry, Frank (6)</t>
  </si>
  <si>
    <t>Marty Flynn</t>
  </si>
  <si>
    <t>Marty</t>
  </si>
  <si>
    <t>Flynn</t>
  </si>
  <si>
    <t>(22) Marty Flynn</t>
  </si>
  <si>
    <t>Flynn, Marty (22)</t>
  </si>
  <si>
    <t>Wayne D. Fontana</t>
  </si>
  <si>
    <t>Fontana</t>
  </si>
  <si>
    <t>(42) Wayne D. Fontana</t>
  </si>
  <si>
    <t>Fontana, Wayne (42)</t>
  </si>
  <si>
    <t>Chris Gebhard</t>
  </si>
  <si>
    <t>Chris</t>
  </si>
  <si>
    <t>Gebhard</t>
  </si>
  <si>
    <t>(48) Chris Gebhard</t>
  </si>
  <si>
    <t>Gebhard, Chris (48)</t>
  </si>
  <si>
    <t>Arthur Haywood</t>
  </si>
  <si>
    <t>Arthur</t>
  </si>
  <si>
    <t>Haywood</t>
  </si>
  <si>
    <t>(4) Arthur Haywood</t>
  </si>
  <si>
    <t>Haywood, Arthur (4)</t>
  </si>
  <si>
    <t>Vincent J. Hughes</t>
  </si>
  <si>
    <t>Vincent</t>
  </si>
  <si>
    <t>Hughes</t>
  </si>
  <si>
    <t>(7) Vincent J. Hughes</t>
  </si>
  <si>
    <t>Hughes, Vincent (7)</t>
  </si>
  <si>
    <t>Scott E. Hutchinson</t>
  </si>
  <si>
    <t>Hutchinson</t>
  </si>
  <si>
    <t>(21) Scott E. Hutchinson</t>
  </si>
  <si>
    <t>Hutchinson, Scott (21)</t>
  </si>
  <si>
    <t>John Kane</t>
  </si>
  <si>
    <t>John</t>
  </si>
  <si>
    <t>Kane</t>
  </si>
  <si>
    <t>(9) John Kane</t>
  </si>
  <si>
    <t>Kane, John (9)</t>
  </si>
  <si>
    <t>Timothy Kearney</t>
  </si>
  <si>
    <t>Kearney</t>
  </si>
  <si>
    <t>(26) Timothy Kearney</t>
  </si>
  <si>
    <t>Kearney, Timothy (26)</t>
  </si>
  <si>
    <t>Dawn Keefer</t>
  </si>
  <si>
    <t>Dawn</t>
  </si>
  <si>
    <t>Keefer</t>
  </si>
  <si>
    <t>(31) Dawn Keefer</t>
  </si>
  <si>
    <t>Keefer, Dawn (31)</t>
  </si>
  <si>
    <t>Patty Kim</t>
  </si>
  <si>
    <t xml:space="preserve">Patty </t>
  </si>
  <si>
    <t>Kim</t>
  </si>
  <si>
    <t>(15) Patty Kim</t>
  </si>
  <si>
    <t>Kim, Patty  (15)</t>
  </si>
  <si>
    <t>Wayne Langerholc, Jr.</t>
  </si>
  <si>
    <t>Langerholc</t>
  </si>
  <si>
    <t>(35) Wayne Langerholc, Jr.</t>
  </si>
  <si>
    <t>Langerholc, Wayne (35)</t>
  </si>
  <si>
    <t>Daniel J. Laughlin</t>
  </si>
  <si>
    <t>Laughlin</t>
  </si>
  <si>
    <t>(49) Daniel J. Laughlin</t>
  </si>
  <si>
    <t>Laughlin, Dan (49)</t>
  </si>
  <si>
    <t>Scott F. Martin</t>
  </si>
  <si>
    <t>Martin</t>
  </si>
  <si>
    <t>(13) Scott F. Martin</t>
  </si>
  <si>
    <t>Martin, Scott (13)</t>
  </si>
  <si>
    <t>Doug Mastriano</t>
  </si>
  <si>
    <t>Doug</t>
  </si>
  <si>
    <t>Mastriano</t>
  </si>
  <si>
    <t>(33) Doug Mastriano</t>
  </si>
  <si>
    <t>Mastriano, Doug (33)</t>
  </si>
  <si>
    <t>Nicholas Miller</t>
  </si>
  <si>
    <t>Nicholas</t>
  </si>
  <si>
    <t>(14) Nicholas Miller</t>
  </si>
  <si>
    <t>Miller, Nicholas (14)</t>
  </si>
  <si>
    <t>Katie Muth</t>
  </si>
  <si>
    <t>Katie</t>
  </si>
  <si>
    <t>Muth</t>
  </si>
  <si>
    <t>(44) Katie Muth</t>
  </si>
  <si>
    <t>Muth, Katie (44)</t>
  </si>
  <si>
    <t>Tracy Pennycuick</t>
  </si>
  <si>
    <t>Tracy</t>
  </si>
  <si>
    <t>Pennycuick</t>
  </si>
  <si>
    <t>(24) Tracy Pennycuick</t>
  </si>
  <si>
    <t>Pennycuick, Tracy (24)</t>
  </si>
  <si>
    <t>Kristin Phillips-Hill</t>
  </si>
  <si>
    <t>Kristin</t>
  </si>
  <si>
    <t>Phillips-Hill</t>
  </si>
  <si>
    <t>(28) Kristin Phillips-Hill</t>
  </si>
  <si>
    <t>Phillips-Hill, Kristin (28)</t>
  </si>
  <si>
    <t>Joe Picozzi</t>
  </si>
  <si>
    <t>Picozzi</t>
  </si>
  <si>
    <t>(5) Joe Picozzi</t>
  </si>
  <si>
    <t>Picozzi, Joe (5)</t>
  </si>
  <si>
    <t>Nick Pisciottano</t>
  </si>
  <si>
    <t>Nick</t>
  </si>
  <si>
    <t>Pisciottano</t>
  </si>
  <si>
    <t>(45) Nick Pisciottano</t>
  </si>
  <si>
    <t>Pisciottano, Nick (45)</t>
  </si>
  <si>
    <t>Joe Pittman</t>
  </si>
  <si>
    <t>Pittman</t>
  </si>
  <si>
    <t>(41) Joe Pittman</t>
  </si>
  <si>
    <t>Pittman, Joe (41)</t>
  </si>
  <si>
    <t>Devlin Robinson</t>
  </si>
  <si>
    <t>Devlin</t>
  </si>
  <si>
    <t>Robinson</t>
  </si>
  <si>
    <t>(37) Devlin Robinson</t>
  </si>
  <si>
    <t>Robinson, Devlin (37)</t>
  </si>
  <si>
    <t>Greg Rothman</t>
  </si>
  <si>
    <t>Greg</t>
  </si>
  <si>
    <t>Rothman</t>
  </si>
  <si>
    <t>(34) Greg Rothman</t>
  </si>
  <si>
    <t>Rothman, Greg (34)</t>
  </si>
  <si>
    <t>Steve Santarsiero</t>
  </si>
  <si>
    <t>Santarsiero</t>
  </si>
  <si>
    <t>(10) Steve Santarsiero</t>
  </si>
  <si>
    <t>Santarsiero, Steven (10)</t>
  </si>
  <si>
    <t>Nikil Saval</t>
  </si>
  <si>
    <t>Nikil</t>
  </si>
  <si>
    <t>Saval</t>
  </si>
  <si>
    <t>(1) Nikil Saval</t>
  </si>
  <si>
    <t>Saval, Nikil (1)</t>
  </si>
  <si>
    <t>Judith L. Schwank</t>
  </si>
  <si>
    <t>Judith</t>
  </si>
  <si>
    <t>Schwank</t>
  </si>
  <si>
    <t>(11) Judith L. Schwank</t>
  </si>
  <si>
    <t>Schwank, Judith (11)</t>
  </si>
  <si>
    <t>Pat Stefano</t>
  </si>
  <si>
    <t>Stefano</t>
  </si>
  <si>
    <t>(32) Pat Stefano</t>
  </si>
  <si>
    <t>Stefano, Patrick (32)</t>
  </si>
  <si>
    <t>Sharif Street</t>
  </si>
  <si>
    <t>Sharif</t>
  </si>
  <si>
    <t>Street</t>
  </si>
  <si>
    <t>(3) Sharif Street</t>
  </si>
  <si>
    <t>Street, Sharif (3)</t>
  </si>
  <si>
    <t>Christine M. Tartaglione</t>
  </si>
  <si>
    <t>Christine</t>
  </si>
  <si>
    <t>Tartaglione</t>
  </si>
  <si>
    <t>(2) Christine M. Tartaglione</t>
  </si>
  <si>
    <t>Tartaglione, Christine (2)</t>
  </si>
  <si>
    <t>Elder A. Vogel, Jr.</t>
  </si>
  <si>
    <t>Elder</t>
  </si>
  <si>
    <t>Vogel</t>
  </si>
  <si>
    <t>(47) Elder A. Vogel, Jr.</t>
  </si>
  <si>
    <t>Vogel, Elder (47)</t>
  </si>
  <si>
    <t>Judith Ward</t>
  </si>
  <si>
    <t>Judy</t>
  </si>
  <si>
    <t>Ward</t>
  </si>
  <si>
    <t>(30) Judith Ward</t>
  </si>
  <si>
    <t>Ward, Judy (30)</t>
  </si>
  <si>
    <t>Kim L. Ward</t>
  </si>
  <si>
    <t>(39) Kim L. Ward</t>
  </si>
  <si>
    <t>Ward, Kim (39)</t>
  </si>
  <si>
    <t>Anthony H. Williams</t>
  </si>
  <si>
    <t>Anthony Hardy</t>
  </si>
  <si>
    <t>(8) Anthony H. Williams</t>
  </si>
  <si>
    <t>Williams, Anthony Hardy (8)</t>
  </si>
  <si>
    <t>Lindsey Williams</t>
  </si>
  <si>
    <t>Lindsey</t>
  </si>
  <si>
    <t>(38) Lindsey Williams</t>
  </si>
  <si>
    <t>Williams, Lindsey (38)</t>
  </si>
  <si>
    <t>E. Eugene Yaw</t>
  </si>
  <si>
    <t>Gene</t>
  </si>
  <si>
    <t>Yaw</t>
  </si>
  <si>
    <t>(23) E. Eugene Yaw</t>
  </si>
  <si>
    <t>Yaw, Gene (23)</t>
  </si>
  <si>
    <t>Crosswalk to ST. Senate</t>
  </si>
  <si>
    <t>Crosswalk to ST. HOUSE</t>
  </si>
  <si>
    <t>id</t>
  </si>
  <si>
    <t>year</t>
  </si>
  <si>
    <t>2016</t>
  </si>
  <si>
    <t>2017</t>
  </si>
  <si>
    <t>2018</t>
  </si>
  <si>
    <t>2019</t>
  </si>
  <si>
    <t>2020</t>
  </si>
  <si>
    <t>2021</t>
  </si>
  <si>
    <t>2022</t>
  </si>
  <si>
    <t>2023</t>
  </si>
  <si>
    <t>2024</t>
  </si>
  <si>
    <t>2025</t>
  </si>
  <si>
    <t>2026</t>
  </si>
  <si>
    <t>2027</t>
  </si>
  <si>
    <t>2028</t>
  </si>
  <si>
    <t>2029</t>
  </si>
  <si>
    <t>2030</t>
  </si>
  <si>
    <t>2031</t>
  </si>
  <si>
    <t>2032</t>
  </si>
  <si>
    <t>2033</t>
  </si>
  <si>
    <t>2034</t>
  </si>
  <si>
    <t>AUN_ID</t>
  </si>
  <si>
    <t>LEANAME</t>
  </si>
  <si>
    <t>ALBERT GALLATIN AREA</t>
  </si>
  <si>
    <t>BROWNSVILLE AREA</t>
  </si>
  <si>
    <t>CONNELLSVILLE AREA</t>
  </si>
  <si>
    <t>FRAZIER</t>
  </si>
  <si>
    <t>LAUREL HIGHLANDS</t>
  </si>
  <si>
    <t>UNIONTOWN AREA</t>
  </si>
  <si>
    <t>CARMICHAELS AREA</t>
  </si>
  <si>
    <t>CENTRAL GREENE</t>
  </si>
  <si>
    <t>JEFFERSON-MORGAN</t>
  </si>
  <si>
    <t>SOUTHEASTERN GREENE</t>
  </si>
  <si>
    <t>WEST GREENE</t>
  </si>
  <si>
    <t>AVELLA AREA</t>
  </si>
  <si>
    <t>BENTWORTH</t>
  </si>
  <si>
    <t>BETHLEHEM-CENTER</t>
  </si>
  <si>
    <t>BURGETTSTOWN AREA</t>
  </si>
  <si>
    <t>CALIFORNIA AREA</t>
  </si>
  <si>
    <t>CANON-MCMILLAN</t>
  </si>
  <si>
    <t>CHARLEROI</t>
  </si>
  <si>
    <t>CHARTIERS-HOUSTON</t>
  </si>
  <si>
    <t>FORT CHERRY</t>
  </si>
  <si>
    <t>MCGUFFEY</t>
  </si>
  <si>
    <t>PETERS TOWNSHIP</t>
  </si>
  <si>
    <t>RINGGOLD</t>
  </si>
  <si>
    <t>TRINITY AREA</t>
  </si>
  <si>
    <t>WASHINGTON</t>
  </si>
  <si>
    <t>PITTSBURGH</t>
  </si>
  <si>
    <t>ALLEGHENY VALLEY</t>
  </si>
  <si>
    <t>AVONWORTH</t>
  </si>
  <si>
    <t>PINE-RICHLAND</t>
  </si>
  <si>
    <t>BALDWIN-WHITEHALL</t>
  </si>
  <si>
    <t>BETHEL PARK</t>
  </si>
  <si>
    <t>BRENTWOOD BOROUGH</t>
  </si>
  <si>
    <t>CARLYNTON</t>
  </si>
  <si>
    <t>CHARTIERS VALLEY</t>
  </si>
  <si>
    <t>CLAIRTON</t>
  </si>
  <si>
    <t>CORNELL</t>
  </si>
  <si>
    <t>DEER LAKES</t>
  </si>
  <si>
    <t>DUQUESNE CITY</t>
  </si>
  <si>
    <t>EAST ALLEGHENY</t>
  </si>
  <si>
    <t>ELIZABETH FORWARD</t>
  </si>
  <si>
    <t>FOX CHAPEL AREA</t>
  </si>
  <si>
    <t>GATEWAY</t>
  </si>
  <si>
    <t>HAMPTON TOWNSHIP</t>
  </si>
  <si>
    <t>HIGHLANDS</t>
  </si>
  <si>
    <t>KEYSTONE OAKS</t>
  </si>
  <si>
    <t>MCKEESPORT AREA</t>
  </si>
  <si>
    <t>MONTOUR</t>
  </si>
  <si>
    <t>MOON AREA</t>
  </si>
  <si>
    <t>MOUNT LEBANON</t>
  </si>
  <si>
    <t>NORTH ALLEGHENY</t>
  </si>
  <si>
    <t>NORTHGATE</t>
  </si>
  <si>
    <t>NORTH HILLS</t>
  </si>
  <si>
    <t>PENN HILLS</t>
  </si>
  <si>
    <t>PLUM BOROUGH</t>
  </si>
  <si>
    <t>QUAKER VALLEY</t>
  </si>
  <si>
    <t>RIVERVIEW</t>
  </si>
  <si>
    <t>SHALER AREA</t>
  </si>
  <si>
    <t>SOUTH ALLEGHENY</t>
  </si>
  <si>
    <t>SOUTH FAYETTE TOWNSHIP</t>
  </si>
  <si>
    <t>SOUTH PARK</t>
  </si>
  <si>
    <t>STEEL VALLEY</t>
  </si>
  <si>
    <t>STO-ROX</t>
  </si>
  <si>
    <t>UPPER ST CLAIR</t>
  </si>
  <si>
    <t>WEST ALLEGHENY</t>
  </si>
  <si>
    <t>WEST JEFFERSON HILLS</t>
  </si>
  <si>
    <t>WEST MIFFLIN AREA</t>
  </si>
  <si>
    <t>WILKINSBURG BOROUGH</t>
  </si>
  <si>
    <t>WOODLAND HILLS</t>
  </si>
  <si>
    <t>BUTLER AREA</t>
  </si>
  <si>
    <t>KARNS CITY AREA</t>
  </si>
  <si>
    <t>MARS AREA</t>
  </si>
  <si>
    <t>MONITEAU</t>
  </si>
  <si>
    <t>SLIPPERY ROCK AREA</t>
  </si>
  <si>
    <t>SOUTH BUTLER COUNTY</t>
  </si>
  <si>
    <t>SENECA VALLEY</t>
  </si>
  <si>
    <t>ELLWOOD CITY AREA</t>
  </si>
  <si>
    <t>LAUREL</t>
  </si>
  <si>
    <t>MOHAWK AREA</t>
  </si>
  <si>
    <t>NESHANNOCK TOWNSHIP</t>
  </si>
  <si>
    <t>NEW CASTLE AREA</t>
  </si>
  <si>
    <t>SHENANGO AREA</t>
  </si>
  <si>
    <t>UNION AREA</t>
  </si>
  <si>
    <t>WILMINGTON AREA</t>
  </si>
  <si>
    <t>COMMODORE PERRY</t>
  </si>
  <si>
    <t>FARRELL AREA</t>
  </si>
  <si>
    <t>GREENVILLE AREA</t>
  </si>
  <si>
    <t>GROVE CITY AREA</t>
  </si>
  <si>
    <t>HERMITAGE</t>
  </si>
  <si>
    <t>JAMESTOWN AREA</t>
  </si>
  <si>
    <t>LAKEVIEW</t>
  </si>
  <si>
    <t>MERCER AREA</t>
  </si>
  <si>
    <t>REYNOLDS</t>
  </si>
  <si>
    <t>SHARON CITY</t>
  </si>
  <si>
    <t>SHARPSVILLE AREA</t>
  </si>
  <si>
    <t>WEST MIDDLESEX AREA</t>
  </si>
  <si>
    <t>CONNEAUT</t>
  </si>
  <si>
    <t>CRAWFORD CENTRAL</t>
  </si>
  <si>
    <t>PENNCREST</t>
  </si>
  <si>
    <t>CORRY AREA</t>
  </si>
  <si>
    <t>ERIE CITY</t>
  </si>
  <si>
    <t>FAIRVIEW</t>
  </si>
  <si>
    <t>FORT LEBOEUF</t>
  </si>
  <si>
    <t>GENERAL MCLANE</t>
  </si>
  <si>
    <t>GIRARD</t>
  </si>
  <si>
    <t>HARBOR CREEK</t>
  </si>
  <si>
    <t>IROQUOIS</t>
  </si>
  <si>
    <t>MILLCREEK TOWNSHIP</t>
  </si>
  <si>
    <t>NORTH EAST</t>
  </si>
  <si>
    <t>NORTHWESTERN</t>
  </si>
  <si>
    <t>UNION CITY AREA</t>
  </si>
  <si>
    <t>WATTSBURG AREA</t>
  </si>
  <si>
    <t>WARREN COUNTY</t>
  </si>
  <si>
    <t>ALLEGHENY-CLARION VALLEY</t>
  </si>
  <si>
    <t>CLARION AREA</t>
  </si>
  <si>
    <t>CLARION-LIMESTONE AREA</t>
  </si>
  <si>
    <t>KEYSTONE</t>
  </si>
  <si>
    <t>NORTH CLARION COUNTY</t>
  </si>
  <si>
    <t>REDBANK VALLEY</t>
  </si>
  <si>
    <t>UNION</t>
  </si>
  <si>
    <t>DUBOIS AREA</t>
  </si>
  <si>
    <t>FOREST AREA</t>
  </si>
  <si>
    <t>BROCKWAY AREA</t>
  </si>
  <si>
    <t>BROOKVILLE AREA</t>
  </si>
  <si>
    <t>PUNXSUTAWNEY AREA</t>
  </si>
  <si>
    <t>CRANBERRY AREA</t>
  </si>
  <si>
    <t>FRANKLIN AREA</t>
  </si>
  <si>
    <t>OIL CITY AREA</t>
  </si>
  <si>
    <t>TITUSVILLE AREA</t>
  </si>
  <si>
    <t>VALLEY GROVE</t>
  </si>
  <si>
    <t>BELLE VERNON AREA</t>
  </si>
  <si>
    <t>BURRELL</t>
  </si>
  <si>
    <t>DERRY AREA</t>
  </si>
  <si>
    <t>FRANKLIN REGIONAL</t>
  </si>
  <si>
    <t>GREATER LATROBE</t>
  </si>
  <si>
    <t>GREENSBURG SALEM</t>
  </si>
  <si>
    <t>HEMPFIELD AREA</t>
  </si>
  <si>
    <t>JEANNETTE CITY</t>
  </si>
  <si>
    <t>KISKI AREA</t>
  </si>
  <si>
    <t>LIGONIER VALLEY</t>
  </si>
  <si>
    <t>MONESSEN CITY</t>
  </si>
  <si>
    <t>MT. PLEASANT AREA</t>
  </si>
  <si>
    <t>NEW KENSINGTON-ARNOLD</t>
  </si>
  <si>
    <t>NORWIN</t>
  </si>
  <si>
    <t>PENN TRAFFORD</t>
  </si>
  <si>
    <t>SOUTHMORELAND</t>
  </si>
  <si>
    <t>YOUGH</t>
  </si>
  <si>
    <t>BEDFORD AREA</t>
  </si>
  <si>
    <t>CHESTNUT RIDGE</t>
  </si>
  <si>
    <t>EVERETT AREA</t>
  </si>
  <si>
    <t>NORTHERN BEDFORD COUNTY</t>
  </si>
  <si>
    <t>TUSSEY MOUNTAIN</t>
  </si>
  <si>
    <t>ALTOONA AREA</t>
  </si>
  <si>
    <t>BELLWOOD-ANTIS</t>
  </si>
  <si>
    <t>CLAYSBURG-KIMMEL</t>
  </si>
  <si>
    <t>HOLLIDAYSBURG AREA</t>
  </si>
  <si>
    <t>SPRING COVE</t>
  </si>
  <si>
    <t>TYRONE AREA</t>
  </si>
  <si>
    <t>WILLIAMSBURG COMMUNITY</t>
  </si>
  <si>
    <t>BLACKLICK VALLEY</t>
  </si>
  <si>
    <t>CAMBRIA HEIGHTS</t>
  </si>
  <si>
    <t>CENTRAL CAMBRIA</t>
  </si>
  <si>
    <t>CONEMAUGH VALLEY</t>
  </si>
  <si>
    <t>FERNDALE AREA</t>
  </si>
  <si>
    <t>FOREST HILLS</t>
  </si>
  <si>
    <t>GREATER JOHNSTOWN</t>
  </si>
  <si>
    <t>NORTHERN CAMBRIA</t>
  </si>
  <si>
    <t>PENN CAMBRIA</t>
  </si>
  <si>
    <t>PORTAGE AREA</t>
  </si>
  <si>
    <t>RICHLAND</t>
  </si>
  <si>
    <t>WESTMONT HILLTOP</t>
  </si>
  <si>
    <t>BERLIN BROTHERSVALLEY</t>
  </si>
  <si>
    <t>CONEMAUGH TOWNSHIP AREA</t>
  </si>
  <si>
    <t>MEYERSDALE AREA</t>
  </si>
  <si>
    <t>NORTH STAR</t>
  </si>
  <si>
    <t>ROCKWOOD AREA</t>
  </si>
  <si>
    <t>SALISBURY-ELK LICK</t>
  </si>
  <si>
    <t>SHADE-CENTRAL CITY</t>
  </si>
  <si>
    <t>SHANKSVILLE-STONYCREEK</t>
  </si>
  <si>
    <t>SOMERSET AREA</t>
  </si>
  <si>
    <t>TURKEYFOOT VALLEY AREA</t>
  </si>
  <si>
    <t>WINDBER AREA</t>
  </si>
  <si>
    <t>CAMERON COUNTY</t>
  </si>
  <si>
    <t>JOHNSONBURG AREA</t>
  </si>
  <si>
    <t>RIDGWAY AREA</t>
  </si>
  <si>
    <t>ST. MARYS AREA</t>
  </si>
  <si>
    <t>BRADFORD AREA</t>
  </si>
  <si>
    <t>KANE AREA</t>
  </si>
  <si>
    <t>OTTO ELDRED</t>
  </si>
  <si>
    <t>PORT ALLEGANY</t>
  </si>
  <si>
    <t>SMETHPORT AREA</t>
  </si>
  <si>
    <t>AUSTIN AREA</t>
  </si>
  <si>
    <t>COUDERSPORT AREA</t>
  </si>
  <si>
    <t>GALETON AREA</t>
  </si>
  <si>
    <t>NORTHERN POTTER</t>
  </si>
  <si>
    <t>OSWAYO VALLEY</t>
  </si>
  <si>
    <t>BALD EAGLE AREA</t>
  </si>
  <si>
    <t>BELLEFONTE AREA</t>
  </si>
  <si>
    <t>PENNS VALLEY AREA</t>
  </si>
  <si>
    <t>STATE COLLEGE AREA</t>
  </si>
  <si>
    <t>CLEARFIELD AREA</t>
  </si>
  <si>
    <t>CURWENSVILLE AREA</t>
  </si>
  <si>
    <t>GLENDALE</t>
  </si>
  <si>
    <t>HARMONY AREA</t>
  </si>
  <si>
    <t>MOSHANNON VALLEY</t>
  </si>
  <si>
    <t>PHILIPSBURG-OSCEOLA AREA</t>
  </si>
  <si>
    <t>WEST BRANCH AREA</t>
  </si>
  <si>
    <t>KEYSTONE CENTRAL</t>
  </si>
  <si>
    <t>CENTRAL FULTON</t>
  </si>
  <si>
    <t>FORBES ROAD</t>
  </si>
  <si>
    <t>SOUTHERN FULTON</t>
  </si>
  <si>
    <t>HUNTINGDON AREA</t>
  </si>
  <si>
    <t>JUNIATA VALLEY</t>
  </si>
  <si>
    <t>MOUNT UNION AREA</t>
  </si>
  <si>
    <t>SOUTHERN HUNTINGDON CO.</t>
  </si>
  <si>
    <t>JUNIATA COUNTY</t>
  </si>
  <si>
    <t>MIFFLIN COUNTY</t>
  </si>
  <si>
    <t>BERMUDIAN SPRINGS</t>
  </si>
  <si>
    <t>CONEWAGO VALLEY</t>
  </si>
  <si>
    <t>FAIRFIELD AREA</t>
  </si>
  <si>
    <t>GETTYSBURG AREA</t>
  </si>
  <si>
    <t>LITTLESTOWN AREA</t>
  </si>
  <si>
    <t>UPPER ADAMS</t>
  </si>
  <si>
    <t>CHAMBERSBURG AREA</t>
  </si>
  <si>
    <t>FANNETT-METAL</t>
  </si>
  <si>
    <t>GREENCASTLE-ANTRIM</t>
  </si>
  <si>
    <t>TUSCARORA</t>
  </si>
  <si>
    <t>WAYNESBORO AREA</t>
  </si>
  <si>
    <t>CENTRAL YORK</t>
  </si>
  <si>
    <t>DALLASTOWN AREA</t>
  </si>
  <si>
    <t>DOVER AREA</t>
  </si>
  <si>
    <t>EASTERN YORK</t>
  </si>
  <si>
    <t>HANOVER PUBLIC</t>
  </si>
  <si>
    <t>NORTHEASTERN YORK</t>
  </si>
  <si>
    <t>RED LION AREA</t>
  </si>
  <si>
    <t>SOUTH EASTERN</t>
  </si>
  <si>
    <t>SOUTH WESTERN</t>
  </si>
  <si>
    <t>SOUTHERN YORK COUNTY</t>
  </si>
  <si>
    <t>SPRING GROVE AREA</t>
  </si>
  <si>
    <t>WEST YORK AREA</t>
  </si>
  <si>
    <t>YORK CITY</t>
  </si>
  <si>
    <t>YORK SUBURBAN</t>
  </si>
  <si>
    <t>COCALICO</t>
  </si>
  <si>
    <t>COLUMBIA BOROUGH</t>
  </si>
  <si>
    <t>CONESTOGA VALLEY</t>
  </si>
  <si>
    <t>DONEGAL</t>
  </si>
  <si>
    <t>EASTERN LANCASTER COUNTY</t>
  </si>
  <si>
    <t>ELIZABETHTOWN AREA</t>
  </si>
  <si>
    <t>EPHRATA AREA</t>
  </si>
  <si>
    <t>HEMPFIELD</t>
  </si>
  <si>
    <t>LAMPETER-STRASBURG</t>
  </si>
  <si>
    <t>LANCASTER</t>
  </si>
  <si>
    <t>MANHEIM CENTRAL</t>
  </si>
  <si>
    <t>MANHEIM TOWNSHIP</t>
  </si>
  <si>
    <t>PENN MANOR</t>
  </si>
  <si>
    <t>PEQUEA VALLEY</t>
  </si>
  <si>
    <t>SOLANCO</t>
  </si>
  <si>
    <t>WARWICK</t>
  </si>
  <si>
    <t>ANNVILLE-CLEONA</t>
  </si>
  <si>
    <t>CORNWALL-LEBANON</t>
  </si>
  <si>
    <t>EASTERN LEBANON COUNTY</t>
  </si>
  <si>
    <t>LEBANON</t>
  </si>
  <si>
    <t>NORTHERN LEBANON</t>
  </si>
  <si>
    <t>PALMYRA AREA</t>
  </si>
  <si>
    <t>ANTIETAM</t>
  </si>
  <si>
    <t>BOYERTOWN AREA</t>
  </si>
  <si>
    <t>BRANDYWINE HEIGHTS AREA</t>
  </si>
  <si>
    <t>CONRAD WEISER AREA</t>
  </si>
  <si>
    <t>DANIEL BOONE AREA</t>
  </si>
  <si>
    <t>EXETER TOWNSHIP</t>
  </si>
  <si>
    <t>FLEETWOOD AREA</t>
  </si>
  <si>
    <t>GOVERNOR MIFFLIN</t>
  </si>
  <si>
    <t>HAMBURG AREA</t>
  </si>
  <si>
    <t>KUTZTOWN AREA</t>
  </si>
  <si>
    <t>MUHLENBERG</t>
  </si>
  <si>
    <t>OLEY VALLEY</t>
  </si>
  <si>
    <t>READING</t>
  </si>
  <si>
    <t>SCHUYLKILL VALLEY</t>
  </si>
  <si>
    <t>TULPEHOCKEN AREA</t>
  </si>
  <si>
    <t>TWIN VALLEY</t>
  </si>
  <si>
    <t>WILSON</t>
  </si>
  <si>
    <t>WYOMISSING AREA</t>
  </si>
  <si>
    <t>BIG SPRING</t>
  </si>
  <si>
    <t>CAMP HILL</t>
  </si>
  <si>
    <t>CARLISLE AREA</t>
  </si>
  <si>
    <t>CUMBERLAND VALLEY</t>
  </si>
  <si>
    <t>EAST PENNSBORO AREA</t>
  </si>
  <si>
    <t>MECHANICSBURG AREA</t>
  </si>
  <si>
    <t>SHIPPENSBURG AREA</t>
  </si>
  <si>
    <t>SOUTH MIDDLETON</t>
  </si>
  <si>
    <t>WEST SHORE</t>
  </si>
  <si>
    <t>CENTRAL DAUPHIN</t>
  </si>
  <si>
    <t>DERRY TOWNSHIP</t>
  </si>
  <si>
    <t>HALIFAX AREA</t>
  </si>
  <si>
    <t>HARRISBURG CITY</t>
  </si>
  <si>
    <t>LOWER DAUPHIN</t>
  </si>
  <si>
    <t>MIDDLETOWN AREA</t>
  </si>
  <si>
    <t>MILLERSBURG AREA</t>
  </si>
  <si>
    <t>STEELTON-HIGHSPIRE</t>
  </si>
  <si>
    <t>SUSQUEHANNA TOWNSHIP</t>
  </si>
  <si>
    <t>UPPER DAUPHIN AREA</t>
  </si>
  <si>
    <t>GREENWOOD</t>
  </si>
  <si>
    <t>NEWPORT</t>
  </si>
  <si>
    <t>SUSQUENITA</t>
  </si>
  <si>
    <t>WEST PERRY</t>
  </si>
  <si>
    <t>NORTHERN YORK COUNTY</t>
  </si>
  <si>
    <t>BENTON AREA</t>
  </si>
  <si>
    <t>BERWICK AREA</t>
  </si>
  <si>
    <t>BLOOMSBURG AREA</t>
  </si>
  <si>
    <t>CENTRAL COLUMBIA</t>
  </si>
  <si>
    <t>MILLVILLE AREA</t>
  </si>
  <si>
    <t>SOUTHERN COLUMBIA AREA</t>
  </si>
  <si>
    <t>DANVILLE AREA</t>
  </si>
  <si>
    <t>LINE MOUNTAIN</t>
  </si>
  <si>
    <t>MILTON AREA</t>
  </si>
  <si>
    <t>MT CARMEL AREA</t>
  </si>
  <si>
    <t>SHAMOKIN AREA</t>
  </si>
  <si>
    <t>SHIKELLAMY</t>
  </si>
  <si>
    <t>WARRIOR RUN</t>
  </si>
  <si>
    <t>MIDD-WEST</t>
  </si>
  <si>
    <t>SELINSGROVE AREA</t>
  </si>
  <si>
    <t>LEWISBURG AREA</t>
  </si>
  <si>
    <t>MIFFLINBURG AREA</t>
  </si>
  <si>
    <t>ATHENS AREA</t>
  </si>
  <si>
    <t>CANTON AREA</t>
  </si>
  <si>
    <t>NORTHEAST BRADFORD</t>
  </si>
  <si>
    <t>SAYRE AREA</t>
  </si>
  <si>
    <t>TOWANDA AREA</t>
  </si>
  <si>
    <t>TROY AREA</t>
  </si>
  <si>
    <t>WYALUSING AREA</t>
  </si>
  <si>
    <t>EAST LYCOMING</t>
  </si>
  <si>
    <t>JERSEY SHORE AREA</t>
  </si>
  <si>
    <t>LOYALSOCK TOWNSHIP</t>
  </si>
  <si>
    <t>MONTGOMERY AREA</t>
  </si>
  <si>
    <t>MONTOURSVILLE AREA</t>
  </si>
  <si>
    <t>MUNCY</t>
  </si>
  <si>
    <t>SOUTH WILLIAMSPORT AREA</t>
  </si>
  <si>
    <t>WILLIAMSPORT AREA</t>
  </si>
  <si>
    <t>SULLIVAN COUNTY</t>
  </si>
  <si>
    <t>NORTHERN TIOGA</t>
  </si>
  <si>
    <t>SOUTHERN TIOGA</t>
  </si>
  <si>
    <t>WELLSBORO AREA</t>
  </si>
  <si>
    <t>CRESTWOOD</t>
  </si>
  <si>
    <t>DALLAS</t>
  </si>
  <si>
    <t>GREATER NANTICOKE AREA</t>
  </si>
  <si>
    <t>HANOVER AREA</t>
  </si>
  <si>
    <t>HAZLETON AREA</t>
  </si>
  <si>
    <t>LAKE LEHMAN</t>
  </si>
  <si>
    <t>NORTHWEST AREA</t>
  </si>
  <si>
    <t>PITTSTON AREA</t>
  </si>
  <si>
    <t>WILKES-BARRE AREA</t>
  </si>
  <si>
    <t>WYOMING AREA</t>
  </si>
  <si>
    <t>WYOMING VALLEY WEST</t>
  </si>
  <si>
    <t>TUNKHANNOCK AREA</t>
  </si>
  <si>
    <t>ABINGTON HEIGHTS</t>
  </si>
  <si>
    <t>CARBONDALE AREA</t>
  </si>
  <si>
    <t>DUNMORE</t>
  </si>
  <si>
    <t>LAKELAND</t>
  </si>
  <si>
    <t>MID VALLEY</t>
  </si>
  <si>
    <t>NORTH POCONO</t>
  </si>
  <si>
    <t>OLD FORGE</t>
  </si>
  <si>
    <t>RIVERSIDE</t>
  </si>
  <si>
    <t>SCRANTON CITY</t>
  </si>
  <si>
    <t>VALLEY VIEW</t>
  </si>
  <si>
    <t>BLUE RIDGE</t>
  </si>
  <si>
    <t>ELK LAKE</t>
  </si>
  <si>
    <t>FOREST CITY REGIONAL</t>
  </si>
  <si>
    <t>MONTROSE AREA</t>
  </si>
  <si>
    <t>MOUNTAIN VIEW</t>
  </si>
  <si>
    <t>SUSQUEHANNA COMMUNITY</t>
  </si>
  <si>
    <t>WALLENPAUPACK AREA</t>
  </si>
  <si>
    <t>WAYNE HIGHLANDS</t>
  </si>
  <si>
    <t>WESTERN WAYNE</t>
  </si>
  <si>
    <t>LACKAWANNA TRAIL</t>
  </si>
  <si>
    <t>EAST STROUDSBURG AREA</t>
  </si>
  <si>
    <t>PLEASANT VALLEY</t>
  </si>
  <si>
    <t>POCONO MOUNTAIN</t>
  </si>
  <si>
    <t>STROUDSBURG AREA</t>
  </si>
  <si>
    <t>BANGOR AREA</t>
  </si>
  <si>
    <t>BETHLEHEM AREA</t>
  </si>
  <si>
    <t>EASTON AREA</t>
  </si>
  <si>
    <t>NAZARETH AREA</t>
  </si>
  <si>
    <t>NORTHAMPTON AREA</t>
  </si>
  <si>
    <t>PEN ARGYL AREA</t>
  </si>
  <si>
    <t>SAUCON VALLEY</t>
  </si>
  <si>
    <t>WILSON AREA</t>
  </si>
  <si>
    <t>DELAWARE VALLEY</t>
  </si>
  <si>
    <t>JIM THORPE AREA</t>
  </si>
  <si>
    <t>LEHIGHTON AREA</t>
  </si>
  <si>
    <t>PALMERTON AREA</t>
  </si>
  <si>
    <t>PANTHER VALLEY</t>
  </si>
  <si>
    <t>WEATHERLY AREA</t>
  </si>
  <si>
    <t>ALLENTOWN CITY</t>
  </si>
  <si>
    <t>CATASAUQUA AREA</t>
  </si>
  <si>
    <t>EAST PENN</t>
  </si>
  <si>
    <t>NORTHERN LEHIGH</t>
  </si>
  <si>
    <t>NORTHWESTERN LEHIGH</t>
  </si>
  <si>
    <t>PARKLAND</t>
  </si>
  <si>
    <t>SALISBURY TOWNSHIP</t>
  </si>
  <si>
    <t>SOUTHERN LEHIGH</t>
  </si>
  <si>
    <t>WHITEHALL-COPLAY</t>
  </si>
  <si>
    <t>BENSALEM TOWNSHIP</t>
  </si>
  <si>
    <t>BRISTOL BOROUGH</t>
  </si>
  <si>
    <t>BRISTOL TOWNSHIP</t>
  </si>
  <si>
    <t>CENTENNIAL</t>
  </si>
  <si>
    <t>CENTRAL BUCKS</t>
  </si>
  <si>
    <t>COUNCIL ROCK</t>
  </si>
  <si>
    <t>MORRISVILLE BOROUGH</t>
  </si>
  <si>
    <t>NESHAMINY</t>
  </si>
  <si>
    <t>NEW HOPE-SOLEBURY</t>
  </si>
  <si>
    <t>PALISADES</t>
  </si>
  <si>
    <t>PENNRIDGE</t>
  </si>
  <si>
    <t>PENNSBURY</t>
  </si>
  <si>
    <t>QUAKERTOWN COMMUNITY</t>
  </si>
  <si>
    <t>ABINGTON</t>
  </si>
  <si>
    <t>BRYN ATHYN</t>
  </si>
  <si>
    <t>CHELTENHAM TOWNSHIP</t>
  </si>
  <si>
    <t>COLONIAL</t>
  </si>
  <si>
    <t>HATBORO-HORSHAM</t>
  </si>
  <si>
    <t>JENKINTOWN</t>
  </si>
  <si>
    <t>LOWER MERION</t>
  </si>
  <si>
    <t>LOWER MORELAND TOWNSHIP</t>
  </si>
  <si>
    <t>METHACTON</t>
  </si>
  <si>
    <t>NORRISTOWN AREA</t>
  </si>
  <si>
    <t>NORTH PENN</t>
  </si>
  <si>
    <t>PERKIOMEN VALLEY</t>
  </si>
  <si>
    <t>POTTSGROVE</t>
  </si>
  <si>
    <t>POTTSTOWN</t>
  </si>
  <si>
    <t>SOUDERTON AREA</t>
  </si>
  <si>
    <t>SPRINGFIELD TOWNSHIP</t>
  </si>
  <si>
    <t>SPRING FORD AREA</t>
  </si>
  <si>
    <t>UPPER DUBLIN</t>
  </si>
  <si>
    <t>UPPER MERION AREA</t>
  </si>
  <si>
    <t>UPPER MORELAND TOWNSHIP</t>
  </si>
  <si>
    <t>UPPER PERKIOMEN</t>
  </si>
  <si>
    <t>WISSAHICKON</t>
  </si>
  <si>
    <t>AVON GROVE</t>
  </si>
  <si>
    <t>COATESVILLE AREA</t>
  </si>
  <si>
    <t>DOWNINGTOWN AREA</t>
  </si>
  <si>
    <t>GREAT VALLEY</t>
  </si>
  <si>
    <t>KENNETT CONSOLIDATED</t>
  </si>
  <si>
    <t>OCTORARA AREA</t>
  </si>
  <si>
    <t>OWEN J ROBERTS</t>
  </si>
  <si>
    <t>OXFORD AREA</t>
  </si>
  <si>
    <t>PHOENIXVILLE AREA</t>
  </si>
  <si>
    <t>TREDYFFRIN-EASTTOWN</t>
  </si>
  <si>
    <t>UNIONVILLE-CHADDS FORD</t>
  </si>
  <si>
    <t>WEST CHESTER AREA</t>
  </si>
  <si>
    <t>CHESTER UPLAND</t>
  </si>
  <si>
    <t>CHICHESTER</t>
  </si>
  <si>
    <t>GARNET VALLEY</t>
  </si>
  <si>
    <t>HAVERFORD TOWNSHIP</t>
  </si>
  <si>
    <t>INTERBORO</t>
  </si>
  <si>
    <t>MARPLE NEWTOWN</t>
  </si>
  <si>
    <t>PENN-DELCO</t>
  </si>
  <si>
    <t>RADNOR TOWNSHIP</t>
  </si>
  <si>
    <t>RIDLEY</t>
  </si>
  <si>
    <t>ROSE TREE MEDIA</t>
  </si>
  <si>
    <t>SOUTHEAST DELCO</t>
  </si>
  <si>
    <t>SPRINGFIELD</t>
  </si>
  <si>
    <t>UPPER DARBY</t>
  </si>
  <si>
    <t>WALLINGFORD SWARTHMORE</t>
  </si>
  <si>
    <t>WILLIAM PENN</t>
  </si>
  <si>
    <t>PHILADELPHIA CITY</t>
  </si>
  <si>
    <t>ALIQUIPPA</t>
  </si>
  <si>
    <t>AMBRIDGE AREA</t>
  </si>
  <si>
    <t>BEAVER AREA</t>
  </si>
  <si>
    <t>BIG BEAVER FALLS AREA</t>
  </si>
  <si>
    <t>BLACKHAWK</t>
  </si>
  <si>
    <t>CENTRAL VALLEY</t>
  </si>
  <si>
    <t>FREEDOM AREA</t>
  </si>
  <si>
    <t>HOPEWELL AREA</t>
  </si>
  <si>
    <t>MIDLAND BOROUGH</t>
  </si>
  <si>
    <t>NEW BRIGHTON AREA</t>
  </si>
  <si>
    <t>RIVERSIDE BEAVER COUNTY</t>
  </si>
  <si>
    <t>ROCHESTER AREA</t>
  </si>
  <si>
    <t>SOUTH SIDE AREA</t>
  </si>
  <si>
    <t>WESTERN BEAVER COUNTY</t>
  </si>
  <si>
    <t>APOLLO-RIDGE</t>
  </si>
  <si>
    <t>ARMSTRONG</t>
  </si>
  <si>
    <t>FREEPORT AREA</t>
  </si>
  <si>
    <t>LEECHBURG AREA</t>
  </si>
  <si>
    <t>BLAIRSVILLE-SALTSBURG</t>
  </si>
  <si>
    <t>HOMER CENTER</t>
  </si>
  <si>
    <t>INDIANA AREA</t>
  </si>
  <si>
    <t>MARION CENTER AREA</t>
  </si>
  <si>
    <t>PENNS MANOR AREA</t>
  </si>
  <si>
    <t>PURCHASE LINE</t>
  </si>
  <si>
    <t>UNITED</t>
  </si>
  <si>
    <t>BLUE MOUNTAIN</t>
  </si>
  <si>
    <t>MAHANOY AREA</t>
  </si>
  <si>
    <t>MINERSVILLE AREA</t>
  </si>
  <si>
    <t>NORTH SCHUYLKILL</t>
  </si>
  <si>
    <t>PINE GROVE AREA</t>
  </si>
  <si>
    <t>POTTSVILLE AREA</t>
  </si>
  <si>
    <t>SAINT CLAIR AREA</t>
  </si>
  <si>
    <t>SHENANDOAH VALLEY</t>
  </si>
  <si>
    <t>SCHUYLKILL HAVEN AREA</t>
  </si>
  <si>
    <t>TAMAQUA AREA</t>
  </si>
  <si>
    <t>TRI-VALLEY</t>
  </si>
  <si>
    <t>WILLIAMS VALLEY</t>
  </si>
  <si>
    <t>COUNTYNAME</t>
  </si>
  <si>
    <t>Mckean</t>
  </si>
  <si>
    <t>Type</t>
  </si>
  <si>
    <t>v_10_7271_0_A</t>
  </si>
  <si>
    <t>BEF_A</t>
  </si>
  <si>
    <t>C_BEF_A</t>
  </si>
  <si>
    <t>PC_BEF_A</t>
  </si>
  <si>
    <t>C_v_10_7271_0_A</t>
  </si>
  <si>
    <t>PC_v_10_7271_0_A</t>
  </si>
  <si>
    <t>Year</t>
  </si>
  <si>
    <t>YR</t>
  </si>
  <si>
    <t>pretty_leaname</t>
  </si>
  <si>
    <t>Albert Gallatin Area</t>
  </si>
  <si>
    <t>Brownsville Area</t>
  </si>
  <si>
    <t>Connellsville Area</t>
  </si>
  <si>
    <t>Frazier</t>
  </si>
  <si>
    <t>Laurel Highlands</t>
  </si>
  <si>
    <t>Uniontown Area</t>
  </si>
  <si>
    <t>Carmichaels Area</t>
  </si>
  <si>
    <t>Central Greene</t>
  </si>
  <si>
    <t>Jefferson-Morgan</t>
  </si>
  <si>
    <t>Southeastern Greene</t>
  </si>
  <si>
    <t>West Greene</t>
  </si>
  <si>
    <t>Avella Area</t>
  </si>
  <si>
    <t>Bentworth</t>
  </si>
  <si>
    <t>Bethlehem-Center</t>
  </si>
  <si>
    <t>Burgettstown Area</t>
  </si>
  <si>
    <t>California Area</t>
  </si>
  <si>
    <t>Canon-Mcmillan</t>
  </si>
  <si>
    <t>Charleroi</t>
  </si>
  <si>
    <t>Chartiers-Houston</t>
  </si>
  <si>
    <t>Fort Cherry</t>
  </si>
  <si>
    <t>Mcguffey</t>
  </si>
  <si>
    <t>Peters Township</t>
  </si>
  <si>
    <t>Ringgold</t>
  </si>
  <si>
    <t>Trinity Area</t>
  </si>
  <si>
    <t>Pittsburgh</t>
  </si>
  <si>
    <t>Allegheny Valley</t>
  </si>
  <si>
    <t>Avonworth</t>
  </si>
  <si>
    <t>Pine-Richland</t>
  </si>
  <si>
    <t>Baldwin-Whitehall</t>
  </si>
  <si>
    <t>Bethel Park</t>
  </si>
  <si>
    <t>Brentwood Borough</t>
  </si>
  <si>
    <t>Carlynton</t>
  </si>
  <si>
    <t>Chartiers Valley</t>
  </si>
  <si>
    <t>Clairton</t>
  </si>
  <si>
    <t>Cornell</t>
  </si>
  <si>
    <t>Deer Lakes</t>
  </si>
  <si>
    <t>Duquesne City</t>
  </si>
  <si>
    <t>East Allegheny</t>
  </si>
  <si>
    <t>Elizabeth Forward</t>
  </si>
  <si>
    <t>Fox Chapel Area</t>
  </si>
  <si>
    <t>Gateway</t>
  </si>
  <si>
    <t>Hampton Township</t>
  </si>
  <si>
    <t>Highlands</t>
  </si>
  <si>
    <t>Keystone Oaks</t>
  </si>
  <si>
    <t>Mckeesport Area</t>
  </si>
  <si>
    <t>Moon Area</t>
  </si>
  <si>
    <t>Mount Lebanon</t>
  </si>
  <si>
    <t>North Allegheny</t>
  </si>
  <si>
    <t>Northgate</t>
  </si>
  <si>
    <t>North Hills</t>
  </si>
  <si>
    <t>Penn Hills</t>
  </si>
  <si>
    <t>Plum Borough</t>
  </si>
  <si>
    <t>Quaker Valley</t>
  </si>
  <si>
    <t>Riverview</t>
  </si>
  <si>
    <t>Shaler Area</t>
  </si>
  <si>
    <t>South Allegheny</t>
  </si>
  <si>
    <t>South Fayette Township</t>
  </si>
  <si>
    <t>South Park</t>
  </si>
  <si>
    <t>Steel Valley</t>
  </si>
  <si>
    <t>Sto-Rox</t>
  </si>
  <si>
    <t>Upper St Clair</t>
  </si>
  <si>
    <t>West Allegheny</t>
  </si>
  <si>
    <t>West Jefferson Hills</t>
  </si>
  <si>
    <t>West Mifflin Area</t>
  </si>
  <si>
    <t>Wilkinsburg Borough</t>
  </si>
  <si>
    <t>Woodland Hills</t>
  </si>
  <si>
    <t>Butler Area</t>
  </si>
  <si>
    <t>Karns City Area</t>
  </si>
  <si>
    <t>Mars Area</t>
  </si>
  <si>
    <t>Moniteau</t>
  </si>
  <si>
    <t>Slippery Rock Area</t>
  </si>
  <si>
    <t>South Butler County</t>
  </si>
  <si>
    <t>Seneca Valley</t>
  </si>
  <si>
    <t>Ellwood City Area</t>
  </si>
  <si>
    <t>Laurel</t>
  </si>
  <si>
    <t>Mohawk Area</t>
  </si>
  <si>
    <t>Neshannock Township</t>
  </si>
  <si>
    <t>New Castle Area</t>
  </si>
  <si>
    <t>Shenango Area</t>
  </si>
  <si>
    <t>Union Area</t>
  </si>
  <si>
    <t>Wilmington Area</t>
  </si>
  <si>
    <t>Commodore Perry</t>
  </si>
  <si>
    <t>Farrell Area</t>
  </si>
  <si>
    <t>Greenville Area</t>
  </si>
  <si>
    <t>Grove City Area</t>
  </si>
  <si>
    <t>Hermitage</t>
  </si>
  <si>
    <t>Jamestown Area</t>
  </si>
  <si>
    <t>Lakeview</t>
  </si>
  <si>
    <t>Mercer Area</t>
  </si>
  <si>
    <t>Reynolds</t>
  </si>
  <si>
    <t>Sharon City</t>
  </si>
  <si>
    <t>Sharpsville Area</t>
  </si>
  <si>
    <t>West Middlesex Area</t>
  </si>
  <si>
    <t>Conneaut</t>
  </si>
  <si>
    <t>Crawford Central</t>
  </si>
  <si>
    <t>Penncrest</t>
  </si>
  <si>
    <t>Corry Area</t>
  </si>
  <si>
    <t>Erie City</t>
  </si>
  <si>
    <t>Fairview</t>
  </si>
  <si>
    <t>Fort Leboeuf</t>
  </si>
  <si>
    <t>General Mclane</t>
  </si>
  <si>
    <t>Girard</t>
  </si>
  <si>
    <t>Harbor Creek</t>
  </si>
  <si>
    <t>Iroquois</t>
  </si>
  <si>
    <t>Millcreek Township</t>
  </si>
  <si>
    <t>North East</t>
  </si>
  <si>
    <t>Union City Area</t>
  </si>
  <si>
    <t>Wattsburg Area</t>
  </si>
  <si>
    <t>Warren County</t>
  </si>
  <si>
    <t>Allegheny-Clarion Valley</t>
  </si>
  <si>
    <t>Clarion Area</t>
  </si>
  <si>
    <t>Clarion-Limestone Area</t>
  </si>
  <si>
    <t>Keystone</t>
  </si>
  <si>
    <t>North Clarion County</t>
  </si>
  <si>
    <t>Redbank Valley</t>
  </si>
  <si>
    <t>Dubois Area</t>
  </si>
  <si>
    <t>Forest Area</t>
  </si>
  <si>
    <t>Brockway Area</t>
  </si>
  <si>
    <t>Brookville Area</t>
  </si>
  <si>
    <t>Punxsutawney Area</t>
  </si>
  <si>
    <t>Cranberry Area</t>
  </si>
  <si>
    <t>Franklin Area</t>
  </si>
  <si>
    <t>Oil City Area</t>
  </si>
  <si>
    <t>Titusville Area</t>
  </si>
  <si>
    <t>Valley Grove</t>
  </si>
  <si>
    <t>Belle Vernon Area</t>
  </si>
  <si>
    <t>Burrell</t>
  </si>
  <si>
    <t>Derry Area</t>
  </si>
  <si>
    <t>Franklin Regional</t>
  </si>
  <si>
    <t>Greater Latrobe</t>
  </si>
  <si>
    <t>Greensburg Salem</t>
  </si>
  <si>
    <t>Hempfield Area</t>
  </si>
  <si>
    <t>Jeannette City</t>
  </si>
  <si>
    <t>Kiski Area</t>
  </si>
  <si>
    <t>Ligonier Valley</t>
  </si>
  <si>
    <t>Monessen City</t>
  </si>
  <si>
    <t>Mt. Pleasant Area</t>
  </si>
  <si>
    <t>New Kensington-Arnold</t>
  </si>
  <si>
    <t>Norwin</t>
  </si>
  <si>
    <t>Penn Trafford</t>
  </si>
  <si>
    <t>Southmoreland</t>
  </si>
  <si>
    <t>Yough</t>
  </si>
  <si>
    <t>Bedford Area</t>
  </si>
  <si>
    <t>Chestnut Ridge</t>
  </si>
  <si>
    <t>Everett Area</t>
  </si>
  <si>
    <t>Northern Bedford County</t>
  </si>
  <si>
    <t>Tussey Mountain</t>
  </si>
  <si>
    <t>Altoona Area</t>
  </si>
  <si>
    <t>Bellwood-Antis</t>
  </si>
  <si>
    <t>Claysburg-Kimmel</t>
  </si>
  <si>
    <t>Hollidaysburg Area</t>
  </si>
  <si>
    <t>Spring Cove</t>
  </si>
  <si>
    <t>Tyrone Area</t>
  </si>
  <si>
    <t>Williamsburg Community</t>
  </si>
  <si>
    <t>Blacklick Valley</t>
  </si>
  <si>
    <t>Cambria Heights</t>
  </si>
  <si>
    <t>Central Cambria</t>
  </si>
  <si>
    <t>Conemaugh Valley</t>
  </si>
  <si>
    <t>Ferndale Area</t>
  </si>
  <si>
    <t>Forest Hills</t>
  </si>
  <si>
    <t>Greater Johnstown</t>
  </si>
  <si>
    <t>Northern Cambria</t>
  </si>
  <si>
    <t>Penn Cambria</t>
  </si>
  <si>
    <t>Portage Area</t>
  </si>
  <si>
    <t>Richland</t>
  </si>
  <si>
    <t>Westmont Hilltop</t>
  </si>
  <si>
    <t>Berlin Brothersvalley</t>
  </si>
  <si>
    <t>Conemaugh Township Area</t>
  </si>
  <si>
    <t>Meyersdale Area</t>
  </si>
  <si>
    <t>North Star</t>
  </si>
  <si>
    <t>Rockwood Area</t>
  </si>
  <si>
    <t>Salisbury-Elk Lick</t>
  </si>
  <si>
    <t>Shade-Central City</t>
  </si>
  <si>
    <t>Shanksville-Stonycreek</t>
  </si>
  <si>
    <t>Somerset Area</t>
  </si>
  <si>
    <t>Turkeyfoot Valley Area</t>
  </si>
  <si>
    <t>Windber Area</t>
  </si>
  <si>
    <t>Cameron County</t>
  </si>
  <si>
    <t>Johnsonburg Area</t>
  </si>
  <si>
    <t>Ridgway Area</t>
  </si>
  <si>
    <t>St. Marys Area</t>
  </si>
  <si>
    <t>Bradford Area</t>
  </si>
  <si>
    <t>Kane Area</t>
  </si>
  <si>
    <t>Otto Eldred</t>
  </si>
  <si>
    <t>Port Allegany</t>
  </si>
  <si>
    <t>Smethport Area</t>
  </si>
  <si>
    <t>Austin Area</t>
  </si>
  <si>
    <t>Coudersport Area</t>
  </si>
  <si>
    <t>Galeton Area</t>
  </si>
  <si>
    <t>Northern Potter</t>
  </si>
  <si>
    <t>Oswayo Valley</t>
  </si>
  <si>
    <t>Bald Eagle Area</t>
  </si>
  <si>
    <t>Bellefonte Area</t>
  </si>
  <si>
    <t>Penns Valley Area</t>
  </si>
  <si>
    <t>State College Area</t>
  </si>
  <si>
    <t>Clearfield Area</t>
  </si>
  <si>
    <t>Curwensville Area</t>
  </si>
  <si>
    <t>Glendale</t>
  </si>
  <si>
    <t>Harmony Area</t>
  </si>
  <si>
    <t>Moshannon Valley</t>
  </si>
  <si>
    <t>Philipsburg-Osceola Area</t>
  </si>
  <si>
    <t>West Branch Area</t>
  </si>
  <si>
    <t>Keystone Central</t>
  </si>
  <si>
    <t>Central Fulton</t>
  </si>
  <si>
    <t>Forbes Road</t>
  </si>
  <si>
    <t>Southern Fulton</t>
  </si>
  <si>
    <t>Huntingdon Area</t>
  </si>
  <si>
    <t>Juniata Valley</t>
  </si>
  <si>
    <t>Mount Union Area</t>
  </si>
  <si>
    <t>Southern Huntingdon Co.</t>
  </si>
  <si>
    <t>Juniata County</t>
  </si>
  <si>
    <t>Mifflin County</t>
  </si>
  <si>
    <t>Bermudian Springs</t>
  </si>
  <si>
    <t>Conewago Valley</t>
  </si>
  <si>
    <t>Fairfield Area</t>
  </si>
  <si>
    <t>Gettysburg Area</t>
  </si>
  <si>
    <t>Littlestown Area</t>
  </si>
  <si>
    <t>Upper Adams</t>
  </si>
  <si>
    <t>Chambersburg Area</t>
  </si>
  <si>
    <t>Fannett-Metal</t>
  </si>
  <si>
    <t>Greencastle-Antrim</t>
  </si>
  <si>
    <t>Tuscarora</t>
  </si>
  <si>
    <t>Waynesboro Area</t>
  </si>
  <si>
    <t>Central York</t>
  </si>
  <si>
    <t>Dallastown Area</t>
  </si>
  <si>
    <t>Dover Area</t>
  </si>
  <si>
    <t>Eastern York</t>
  </si>
  <si>
    <t>Hanover Public</t>
  </si>
  <si>
    <t>Northeastern York</t>
  </si>
  <si>
    <t>Red Lion Area</t>
  </si>
  <si>
    <t>South Eastern</t>
  </si>
  <si>
    <t>South Western</t>
  </si>
  <si>
    <t>Southern York County</t>
  </si>
  <si>
    <t>Spring Grove Area</t>
  </si>
  <si>
    <t>West York Area</t>
  </si>
  <si>
    <t>York City</t>
  </si>
  <si>
    <t>York Suburban</t>
  </si>
  <si>
    <t>Cocalico</t>
  </si>
  <si>
    <t>Columbia Borough</t>
  </si>
  <si>
    <t>Conestoga Valley</t>
  </si>
  <si>
    <t>Donegal</t>
  </si>
  <si>
    <t>Eastern Lancaster County</t>
  </si>
  <si>
    <t>Elizabethtown Area</t>
  </si>
  <si>
    <t>Ephrata Area</t>
  </si>
  <si>
    <t>Hempfield</t>
  </si>
  <si>
    <t>Lampeter-Strasburg</t>
  </si>
  <si>
    <t>Manheim Central</t>
  </si>
  <si>
    <t>Manheim Township</t>
  </si>
  <si>
    <t>Penn Manor</t>
  </si>
  <si>
    <t>Pequea Valley</t>
  </si>
  <si>
    <t>Solanco</t>
  </si>
  <si>
    <t>Warwick</t>
  </si>
  <si>
    <t>Annville-Cleona</t>
  </si>
  <si>
    <t>Cornwall-Lebanon</t>
  </si>
  <si>
    <t>Eastern Lebanon County</t>
  </si>
  <si>
    <t>Northern Lebanon</t>
  </si>
  <si>
    <t>Palmyra Area</t>
  </si>
  <si>
    <t>Antietam</t>
  </si>
  <si>
    <t>Boyertown Area</t>
  </si>
  <si>
    <t>Brandywine Heights Area</t>
  </si>
  <si>
    <t>Conrad Weiser Area</t>
  </si>
  <si>
    <t>Daniel Boone Area</t>
  </si>
  <si>
    <t>Exeter Township</t>
  </si>
  <si>
    <t>Fleetwood Area</t>
  </si>
  <si>
    <t>Governor Mifflin</t>
  </si>
  <si>
    <t>Hamburg Area</t>
  </si>
  <si>
    <t>Kutztown Area</t>
  </si>
  <si>
    <t>Muhlenberg</t>
  </si>
  <si>
    <t>Oley Valley</t>
  </si>
  <si>
    <t>Reading</t>
  </si>
  <si>
    <t>Schuylkill Valley</t>
  </si>
  <si>
    <t>Tulpehocken Area</t>
  </si>
  <si>
    <t>Twin Valley</t>
  </si>
  <si>
    <t>Wilson</t>
  </si>
  <si>
    <t>Wyomissing Area</t>
  </si>
  <si>
    <t>Big Spring</t>
  </si>
  <si>
    <t>Camp Hill</t>
  </si>
  <si>
    <t>Carlisle Area</t>
  </si>
  <si>
    <t>Cumberland Valley</t>
  </si>
  <si>
    <t>East Pennsboro Area</t>
  </si>
  <si>
    <t>Mechanicsburg Area</t>
  </si>
  <si>
    <t>Shippensburg Area</t>
  </si>
  <si>
    <t>South Middleton</t>
  </si>
  <si>
    <t>West Shore</t>
  </si>
  <si>
    <t>Central Dauphin</t>
  </si>
  <si>
    <t>Derry Township</t>
  </si>
  <si>
    <t>Halifax Area</t>
  </si>
  <si>
    <t>Harrisburg City</t>
  </si>
  <si>
    <t>Lower Dauphin</t>
  </si>
  <si>
    <t>Middletown Area</t>
  </si>
  <si>
    <t>Millersburg Area</t>
  </si>
  <si>
    <t>Steelton-Highspire</t>
  </si>
  <si>
    <t>Susquehanna Township</t>
  </si>
  <si>
    <t>Upper Dauphin Area</t>
  </si>
  <si>
    <t>Greenwood</t>
  </si>
  <si>
    <t>Newport</t>
  </si>
  <si>
    <t>Susquenita</t>
  </si>
  <si>
    <t>West Perry</t>
  </si>
  <si>
    <t>Northern York County</t>
  </si>
  <si>
    <t>Benton Area</t>
  </si>
  <si>
    <t>Berwick Area</t>
  </si>
  <si>
    <t>Bloomsburg Area</t>
  </si>
  <si>
    <t>Central Columbia</t>
  </si>
  <si>
    <t>Millville Area</t>
  </si>
  <si>
    <t>Southern Columbia Area</t>
  </si>
  <si>
    <t>Danville Area</t>
  </si>
  <si>
    <t>Line Mountain</t>
  </si>
  <si>
    <t>Milton Area</t>
  </si>
  <si>
    <t>Mt Carmel Area</t>
  </si>
  <si>
    <t>Shamokin Area</t>
  </si>
  <si>
    <t>Shikellamy</t>
  </si>
  <si>
    <t>Warrior Run</t>
  </si>
  <si>
    <t>Midd-West</t>
  </si>
  <si>
    <t>Selinsgrove Area</t>
  </si>
  <si>
    <t>Lewisburg Area</t>
  </si>
  <si>
    <t>Mifflinburg Area</t>
  </si>
  <si>
    <t>Athens Area</t>
  </si>
  <si>
    <t>Canton Area</t>
  </si>
  <si>
    <t>Northeast Bradford</t>
  </si>
  <si>
    <t>Sayre Area</t>
  </si>
  <si>
    <t>Towanda Area</t>
  </si>
  <si>
    <t>Troy Area</t>
  </si>
  <si>
    <t>Wyalusing Area</t>
  </si>
  <si>
    <t>East Lycoming</t>
  </si>
  <si>
    <t>Jersey Shore Area</t>
  </si>
  <si>
    <t>Loyalsock Township</t>
  </si>
  <si>
    <t>Montgomery Area</t>
  </si>
  <si>
    <t>Montoursville Area</t>
  </si>
  <si>
    <t>Muncy</t>
  </si>
  <si>
    <t>South Williamsport Area</t>
  </si>
  <si>
    <t>Williamsport Area</t>
  </si>
  <si>
    <t>Sullivan County</t>
  </si>
  <si>
    <t>Northern Tioga</t>
  </si>
  <si>
    <t>Southern Tioga</t>
  </si>
  <si>
    <t>Wellsboro Area</t>
  </si>
  <si>
    <t>Crestwood</t>
  </si>
  <si>
    <t>Greater Nanticoke Area</t>
  </si>
  <si>
    <t>Hanover Area</t>
  </si>
  <si>
    <t>Hazleton Area</t>
  </si>
  <si>
    <t>Lake Lehman</t>
  </si>
  <si>
    <t>Northwest Area</t>
  </si>
  <si>
    <t>Pittston Area</t>
  </si>
  <si>
    <t>Wilkes-Barre Area</t>
  </si>
  <si>
    <t>Wyoming Area</t>
  </si>
  <si>
    <t>Wyoming Valley West</t>
  </si>
  <si>
    <t>Tunkhannock Area</t>
  </si>
  <si>
    <t>Abington Heights</t>
  </si>
  <si>
    <t>Carbondale Area</t>
  </si>
  <si>
    <t>Dunmore</t>
  </si>
  <si>
    <t>Lakeland</t>
  </si>
  <si>
    <t>Mid Valley</t>
  </si>
  <si>
    <t>North Pocono</t>
  </si>
  <si>
    <t>Old Forge</t>
  </si>
  <si>
    <t>Riverside</t>
  </si>
  <si>
    <t>Scranton City</t>
  </si>
  <si>
    <t>Valley View</t>
  </si>
  <si>
    <t>Blue Ridge</t>
  </si>
  <si>
    <t>Elk Lake</t>
  </si>
  <si>
    <t>Forest City Regional</t>
  </si>
  <si>
    <t>Montrose Area</t>
  </si>
  <si>
    <t>Mountain View</t>
  </si>
  <si>
    <t>Susquehanna Community</t>
  </si>
  <si>
    <t>Wallenpaupack Area</t>
  </si>
  <si>
    <t>Wayne Highlands</t>
  </si>
  <si>
    <t>Western Wayne</t>
  </si>
  <si>
    <t>Lackawanna Trail</t>
  </si>
  <si>
    <t>East Stroudsburg Area</t>
  </si>
  <si>
    <t>Pleasant Valley</t>
  </si>
  <si>
    <t>Pocono Mountain</t>
  </si>
  <si>
    <t>Stroudsburg Area</t>
  </si>
  <si>
    <t>Bangor Area</t>
  </si>
  <si>
    <t>Bethlehem Area</t>
  </si>
  <si>
    <t>Easton Area</t>
  </si>
  <si>
    <t>Nazareth Area</t>
  </si>
  <si>
    <t>Northampton Area</t>
  </si>
  <si>
    <t>Pen Argyl Area</t>
  </si>
  <si>
    <t>Saucon Valley</t>
  </si>
  <si>
    <t>Wilson Area</t>
  </si>
  <si>
    <t>Delaware Valley</t>
  </si>
  <si>
    <t>Jim Thorpe Area</t>
  </si>
  <si>
    <t>Lehighton Area</t>
  </si>
  <si>
    <t>Palmerton Area</t>
  </si>
  <si>
    <t>Panther Valley</t>
  </si>
  <si>
    <t>Weatherly Area</t>
  </si>
  <si>
    <t>Allentown City</t>
  </si>
  <si>
    <t>Catasauqua Area</t>
  </si>
  <si>
    <t>East Penn</t>
  </si>
  <si>
    <t>Northern Lehigh</t>
  </si>
  <si>
    <t>Northwestern Lehigh</t>
  </si>
  <si>
    <t>Parkland</t>
  </si>
  <si>
    <t>Salisbury Township</t>
  </si>
  <si>
    <t>Southern Lehigh</t>
  </si>
  <si>
    <t>Whitehall-Coplay</t>
  </si>
  <si>
    <t>Bensalem Township</t>
  </si>
  <si>
    <t>Bristol Borough</t>
  </si>
  <si>
    <t>Bristol Township</t>
  </si>
  <si>
    <t>Centennial</t>
  </si>
  <si>
    <t>Central Bucks</t>
  </si>
  <si>
    <t>Council Rock</t>
  </si>
  <si>
    <t>Morrisville Borough</t>
  </si>
  <si>
    <t>Neshaminy</t>
  </si>
  <si>
    <t>New Hope-Solebury</t>
  </si>
  <si>
    <t>Palisades</t>
  </si>
  <si>
    <t>Pennridge</t>
  </si>
  <si>
    <t>Pennsbury</t>
  </si>
  <si>
    <t>Quakertown Community</t>
  </si>
  <si>
    <t>Abington</t>
  </si>
  <si>
    <t>Bryn Athyn</t>
  </si>
  <si>
    <t>Cheltenham Township</t>
  </si>
  <si>
    <t>Colonial</t>
  </si>
  <si>
    <t>Hatboro-Horsham</t>
  </si>
  <si>
    <t>Jenkintown</t>
  </si>
  <si>
    <t>Lower Merion</t>
  </si>
  <si>
    <t>Lower Moreland Township</t>
  </si>
  <si>
    <t>Methacton</t>
  </si>
  <si>
    <t>Norristown Area</t>
  </si>
  <si>
    <t>North Penn</t>
  </si>
  <si>
    <t>Perkiomen Valley</t>
  </si>
  <si>
    <t>Pottsgrove</t>
  </si>
  <si>
    <t>Pottstown</t>
  </si>
  <si>
    <t>Souderton Area</t>
  </si>
  <si>
    <t>Springfield Township</t>
  </si>
  <si>
    <t>Spring Ford Area</t>
  </si>
  <si>
    <t>Upper Dublin</t>
  </si>
  <si>
    <t>Upper Merion Area</t>
  </si>
  <si>
    <t>Upper Moreland Township</t>
  </si>
  <si>
    <t>Upper Perkiomen</t>
  </si>
  <si>
    <t>Wissahickon</t>
  </si>
  <si>
    <t>Avon Grove</t>
  </si>
  <si>
    <t>Coatesville Area</t>
  </si>
  <si>
    <t>Downingtown Area</t>
  </si>
  <si>
    <t>Great Valley</t>
  </si>
  <si>
    <t>Kennett Consolidated</t>
  </si>
  <si>
    <t>Octorara Area</t>
  </si>
  <si>
    <t>Owen J Roberts</t>
  </si>
  <si>
    <t>Oxford Area</t>
  </si>
  <si>
    <t>Phoenixville Area</t>
  </si>
  <si>
    <t>Tredyffrin-Easttown</t>
  </si>
  <si>
    <t>Unionville-Chadds Ford</t>
  </si>
  <si>
    <t>West Chester Area</t>
  </si>
  <si>
    <t>Chester Upland</t>
  </si>
  <si>
    <t>Chichester</t>
  </si>
  <si>
    <t>Garnet Valley</t>
  </si>
  <si>
    <t>Haverford Township</t>
  </si>
  <si>
    <t>Interboro</t>
  </si>
  <si>
    <t>Marple Newtown</t>
  </si>
  <si>
    <t>Penn-Delco</t>
  </si>
  <si>
    <t>Radnor Township</t>
  </si>
  <si>
    <t>Ridley</t>
  </si>
  <si>
    <t>Rose Tree Media</t>
  </si>
  <si>
    <t>Southeast Delco</t>
  </si>
  <si>
    <t>Springfield</t>
  </si>
  <si>
    <t>Upper Darby</t>
  </si>
  <si>
    <t>Wallingford Swarthmore</t>
  </si>
  <si>
    <t>William Penn</t>
  </si>
  <si>
    <t>Philadelphia City</t>
  </si>
  <si>
    <t>Aliquippa</t>
  </si>
  <si>
    <t>Ambridge Area</t>
  </si>
  <si>
    <t>Beaver Area</t>
  </si>
  <si>
    <t>Big Beaver Falls Area</t>
  </si>
  <si>
    <t>Blackhawk</t>
  </si>
  <si>
    <t>Central Valley</t>
  </si>
  <si>
    <t>Freedom Area</t>
  </si>
  <si>
    <t>Hopewell Area</t>
  </si>
  <si>
    <t>Midland Borough</t>
  </si>
  <si>
    <t>New Brighton Area</t>
  </si>
  <si>
    <t>Riverside Beaver County</t>
  </si>
  <si>
    <t>Rochester Area</t>
  </si>
  <si>
    <t>South Side Area</t>
  </si>
  <si>
    <t>Western Beaver County</t>
  </si>
  <si>
    <t>Apollo-Ridge</t>
  </si>
  <si>
    <t>Freeport Area</t>
  </si>
  <si>
    <t>Leechburg Area</t>
  </si>
  <si>
    <t>Blairsville-Saltsburg</t>
  </si>
  <si>
    <t>Homer Center</t>
  </si>
  <si>
    <t>Indiana Area</t>
  </si>
  <si>
    <t>Marion Center Area</t>
  </si>
  <si>
    <t>Penns Manor Area</t>
  </si>
  <si>
    <t>Purchase Line</t>
  </si>
  <si>
    <t>United</t>
  </si>
  <si>
    <t>Blue Mountain</t>
  </si>
  <si>
    <t>Mahanoy Area</t>
  </si>
  <si>
    <t>Minersville Area</t>
  </si>
  <si>
    <t>North Schuylkill</t>
  </si>
  <si>
    <t>Pine Grove Area</t>
  </si>
  <si>
    <t>Pottsville Area</t>
  </si>
  <si>
    <t>Saint Clair Area</t>
  </si>
  <si>
    <t>Shenandoah Valley</t>
  </si>
  <si>
    <t>Schuylkill Haven Area</t>
  </si>
  <si>
    <t>Tamaqua Area</t>
  </si>
  <si>
    <t>Tri-Valley</t>
  </si>
  <si>
    <t>Williams Valley</t>
  </si>
  <si>
    <t>data - FAD</t>
  </si>
  <si>
    <t>Dan Goughnour</t>
  </si>
  <si>
    <t>Goughnour</t>
  </si>
  <si>
    <t>(35) Dan Goughnour</t>
  </si>
  <si>
    <t>Goughnour, Dan (35)</t>
  </si>
  <si>
    <t>(36) James A. Malone</t>
  </si>
  <si>
    <t>James A. Malone</t>
  </si>
  <si>
    <t>Malone</t>
  </si>
  <si>
    <t>Malone, James (36)</t>
  </si>
  <si>
    <t>PDE_BEF_A_2019</t>
  </si>
  <si>
    <t>PDE_BEF_A_2020</t>
  </si>
  <si>
    <t>PDE_BEF_A_2021</t>
  </si>
  <si>
    <t>PDE_BEF_A_2022</t>
  </si>
  <si>
    <t>PDE_BEF_A_2023</t>
  </si>
  <si>
    <t>PDE_BEF_A_2024</t>
  </si>
  <si>
    <t>PDE_v_10_7271_0_A_2019</t>
  </si>
  <si>
    <t>PDE_v_10_7271_0_A_2020</t>
  </si>
  <si>
    <t>PDE_v_10_7271_0_A_2021</t>
  </si>
  <si>
    <t>PDE_v_10_7271_0_A_2022</t>
  </si>
  <si>
    <t>PDE_v_10_7271_0_A_2023</t>
  </si>
  <si>
    <t>PDE_v_10_7271_0_A_2024</t>
  </si>
  <si>
    <t>C4_PDE_BEF_A</t>
  </si>
  <si>
    <t>C4_PDE_v_10_7271_0_A</t>
  </si>
  <si>
    <t>$ Change from last year</t>
  </si>
  <si>
    <t>% Change from last year</t>
  </si>
  <si>
    <t>School District</t>
  </si>
  <si>
    <t>Career &amp; Technical Center</t>
  </si>
  <si>
    <t>Armitage, Vicki</t>
  </si>
  <si>
    <t>Fisanick, Laura</t>
  </si>
  <si>
    <t>McNulty, Michael</t>
  </si>
  <si>
    <t>Sala, Lauren</t>
  </si>
  <si>
    <t>Williams, Alisa</t>
  </si>
  <si>
    <t>Initial creation, from proposed budget file, waiting on the posting of official data by PDE</t>
  </si>
  <si>
    <t>AUN82</t>
  </si>
  <si>
    <t>AUN83</t>
  </si>
  <si>
    <t>PDE_BEF_A_2025</t>
  </si>
  <si>
    <t>PDE_v_10_7271_0_A_2025</t>
  </si>
  <si>
    <t>E_BEF_2026</t>
  </si>
  <si>
    <t>PerChg_BEF_25to26_100</t>
  </si>
  <si>
    <t>E_SEF_2026</t>
  </si>
  <si>
    <t>PerChg_SEF_25to26_100</t>
  </si>
  <si>
    <t>RTLBG_2026</t>
  </si>
  <si>
    <t>PerChg_RTLBG_25to26_100</t>
  </si>
  <si>
    <t>E_AdqSup_2026</t>
  </si>
  <si>
    <t>E_MinAdq_2026</t>
  </si>
  <si>
    <t>AdequacyGap_Nov2025</t>
  </si>
  <si>
    <t>E_SCTES_2026</t>
  </si>
  <si>
    <t>Chg_SCTES_25to26</t>
  </si>
  <si>
    <t>PerChg_SCTES_25to26</t>
  </si>
  <si>
    <t>PerChg_SCTES_25to26_100</t>
  </si>
  <si>
    <t>Sh_RTLBGChg_Adq</t>
  </si>
  <si>
    <t>Sh_RTLBGChg_AdqMin</t>
  </si>
  <si>
    <t>Sh_RTLBGChg_TaxEqt</t>
  </si>
  <si>
    <t>FAYETTE COUNTY AVTS</t>
  </si>
  <si>
    <t>CONNELLSVILLE AREA CTC</t>
  </si>
  <si>
    <t>GREENE COUNTY AVTS</t>
  </si>
  <si>
    <t>MON VALLEY AVTS</t>
  </si>
  <si>
    <t>WESTERN AVTS</t>
  </si>
  <si>
    <t>PITTSBURGH AVTS</t>
  </si>
  <si>
    <t>A W BEATTIE AVTS</t>
  </si>
  <si>
    <t>FORBES ROAD EAST AVTS</t>
  </si>
  <si>
    <t>MCKEESPORT AVTS</t>
  </si>
  <si>
    <t>PARKWAY WEST AVTS</t>
  </si>
  <si>
    <t>STEEL CENTER AVTS</t>
  </si>
  <si>
    <t>BUTLER COUNTY AVTS</t>
  </si>
  <si>
    <t>KNOCH</t>
  </si>
  <si>
    <t>LAWRENCE COUNTY AVTS</t>
  </si>
  <si>
    <t>MERCER COUNTY AVTS</t>
  </si>
  <si>
    <t>CRAWFORD COUNTY AVTS</t>
  </si>
  <si>
    <t>ERIE CITY AVTS</t>
  </si>
  <si>
    <t>ERIE COUNTY AVTS</t>
  </si>
  <si>
    <t>WARREN COUNTY AVTS</t>
  </si>
  <si>
    <t>CLARION COUNTY AVTS</t>
  </si>
  <si>
    <t>JEFFERSON CO-DUBOIS AVTS</t>
  </si>
  <si>
    <t>VENANGO COUNTY AVTS</t>
  </si>
  <si>
    <t>CNTL WSTMRLND CO AVTS</t>
  </si>
  <si>
    <t>E WSTMRLND CO AVTS</t>
  </si>
  <si>
    <t>NRTHN WSTMRLND CO AVTS</t>
  </si>
  <si>
    <t>BEDFORD-EVERETT AVTS</t>
  </si>
  <si>
    <t>ALTOONA AVTS</t>
  </si>
  <si>
    <t>ADMIRAL PEARY AVTS</t>
  </si>
  <si>
    <t>GREATER JOHNSTOWN CTC</t>
  </si>
  <si>
    <t>SOMERSET CO TECH CTR</t>
  </si>
  <si>
    <t>SENECA HIGHLANDS AVTS</t>
  </si>
  <si>
    <t>CENTRAL PA INST SCI TECH</t>
  </si>
  <si>
    <t>CLEARFIELD COUNTY AVTS</t>
  </si>
  <si>
    <t>KEYSTONE CENTRAL AVTS</t>
  </si>
  <si>
    <t>FULTON COUNTY VO-TECH</t>
  </si>
  <si>
    <t>HUNTINGDON COUNTY AVTS</t>
  </si>
  <si>
    <t>MIFFLIN CO ACAD SCI/TECH</t>
  </si>
  <si>
    <t>ADAMS CO TECH INSTITUTE</t>
  </si>
  <si>
    <t>FRANKLIN COUNTY AVTS</t>
  </si>
  <si>
    <t>YORK COUNTY AVTS</t>
  </si>
  <si>
    <t>LANCASTER COUNTY AVTS</t>
  </si>
  <si>
    <t>LEBANON COUNTY AVTS</t>
  </si>
  <si>
    <t>BERKS COUNTY CAREER &amp; TEC</t>
  </si>
  <si>
    <t>READING-MUHLENBERG AVTS</t>
  </si>
  <si>
    <t>CUMBERLAND PERRY AVTS</t>
  </si>
  <si>
    <t>DAUPHIN COUNTY AVTS</t>
  </si>
  <si>
    <t>COLUMBIA-MONTOUR AVTS</t>
  </si>
  <si>
    <t>NORTHUMBERLAND COUNTY AVT</t>
  </si>
  <si>
    <t>SUN AVTS</t>
  </si>
  <si>
    <t>NORTHERN TIER CAREER CNTR</t>
  </si>
  <si>
    <t>LYCOMING COUNTY VO-TECH</t>
  </si>
  <si>
    <t>HAZLETON AVTS</t>
  </si>
  <si>
    <t>WILKES-BARRE AVTS</t>
  </si>
  <si>
    <t>WEST SIDE AVTS</t>
  </si>
  <si>
    <t>LACKAWANNA COUNTY AVTS</t>
  </si>
  <si>
    <t>SUSQUEHANNA COUNTY AVTS</t>
  </si>
  <si>
    <t>MONROE COUNTY AVTS</t>
  </si>
  <si>
    <t>BETHLEHEM AVTS</t>
  </si>
  <si>
    <t>CAREER INSTITUTE OF TECH</t>
  </si>
  <si>
    <t>CARBON COUNTY AVTS</t>
  </si>
  <si>
    <t>LEHIGH COUNTY AVTS</t>
  </si>
  <si>
    <t>BUCKS COUNTY AVTS</t>
  </si>
  <si>
    <t>MIDDLE BUCKS COUNTY AVTS</t>
  </si>
  <si>
    <t>UPPER BUCKS COUNTY AVTS</t>
  </si>
  <si>
    <t>C MONTGOMERY COUNTY AVTS</t>
  </si>
  <si>
    <t>E MONTGOMERY COUNTY AVTS</t>
  </si>
  <si>
    <t>NORTH MONTCO AVTS</t>
  </si>
  <si>
    <t>W MONTGOMERY COUNTY AVTS</t>
  </si>
  <si>
    <t>CENTER FOR ARTS &amp; TECHNOL</t>
  </si>
  <si>
    <t>DELAWARE COUNTY AVTS</t>
  </si>
  <si>
    <t>PHILADELPHIA CITY AVTS</t>
  </si>
  <si>
    <t>BEAVER COUNTY AVTS</t>
  </si>
  <si>
    <t>LENAPE AVTS</t>
  </si>
  <si>
    <t>RIVER VALLEY</t>
  </si>
  <si>
    <t>INDIANA COUNTY AVTS</t>
  </si>
  <si>
    <t>SCHUYLKILL COUNTY AVTS</t>
  </si>
  <si>
    <t>DATA TIME SERIES</t>
  </si>
  <si>
    <t>DATA SEL SUB 2026</t>
  </si>
  <si>
    <t>CROSSWALK CLUSTER TO AUN</t>
  </si>
  <si>
    <t>CROSSWALK TO REGION</t>
  </si>
  <si>
    <t>RTLBG_FOUNDATION_2025</t>
  </si>
  <si>
    <t>E_Adq_2025</t>
  </si>
  <si>
    <t>E_TaxEquity_2025</t>
  </si>
  <si>
    <t>TotalAdqPayments_Sum25and26</t>
  </si>
  <si>
    <t>TotalTaxEquity_Sum25and26</t>
  </si>
  <si>
    <t>PerAdqGapFilled_100</t>
  </si>
  <si>
    <t>Percent of Gap Filled Since Adequacy Payments Began in 2024-25</t>
  </si>
  <si>
    <t>HD_App_EstCyberSave_2026</t>
  </si>
  <si>
    <t>ST_HD_App_EstCyberSave_2026</t>
  </si>
  <si>
    <t>Net Difference Between Lost Revenue and Projected Tuition Cost Savings</t>
  </si>
  <si>
    <r>
      <rPr>
        <b/>
        <sz val="11"/>
        <color rgb="FFC00000"/>
        <rFont val="Georgia Pro Light"/>
        <family val="1"/>
      </rPr>
      <t>Lost</t>
    </r>
    <r>
      <rPr>
        <sz val="11"/>
        <rFont val="Georgia Pro Light"/>
        <family val="1"/>
      </rPr>
      <t xml:space="preserve"> revenue from the Cyber Charter Transition payments that were not renewed</t>
    </r>
  </si>
  <si>
    <t>Share of New Funding By Category</t>
  </si>
  <si>
    <t>Percent of Adequacy Gap Filled since 2024-25</t>
  </si>
  <si>
    <t>PDE_v_10_7505_0_A_2019</t>
  </si>
  <si>
    <t>PDE_v_10_7505_0_A_2020</t>
  </si>
  <si>
    <t>PDE_v_10_7505_0_A_2021</t>
  </si>
  <si>
    <t>PDE_v_10_7505_0_A_2022</t>
  </si>
  <si>
    <t>PDE_v_10_7505_0_A_2023</t>
  </si>
  <si>
    <t>PDE_v_10_7505_0_A_2024</t>
  </si>
  <si>
    <t>PDE_v_10_7505_0_A_2025</t>
  </si>
  <si>
    <t>PDE_v_10_7220_0_A_2019</t>
  </si>
  <si>
    <t>PDE_v_10_7220_0_A_2020</t>
  </si>
  <si>
    <t>PDE_v_10_7220_0_A_2021</t>
  </si>
  <si>
    <t>PDE_v_10_7220_0_A_2022</t>
  </si>
  <si>
    <t>PDE_v_10_7220_0_A_2023</t>
  </si>
  <si>
    <t>PDE_v_10_7220_0_A_2024</t>
  </si>
  <si>
    <t>PDE_v_10_7220_0_A_2025</t>
  </si>
  <si>
    <t>C4_PDE_v_10_7505_0_A</t>
  </si>
  <si>
    <t>CLUSTERNBR_1</t>
  </si>
  <si>
    <t>CLUSTERNBR_2</t>
  </si>
  <si>
    <t>BASE_BEF_2026</t>
  </si>
  <si>
    <t>RTLBG_FOUNDATION_2026</t>
  </si>
  <si>
    <t>E_Adq_2026</t>
  </si>
  <si>
    <t>E_TaxEquity_2026</t>
  </si>
  <si>
    <t>C4_PDE_v_10_7220_0_A</t>
  </si>
  <si>
    <t>C4_Sum4</t>
  </si>
  <si>
    <t>Pre_CyberChrt_Tran</t>
  </si>
  <si>
    <t>Notes.</t>
  </si>
  <si>
    <t>Adequacy²</t>
  </si>
  <si>
    <t>Tax Equity³</t>
  </si>
  <si>
    <t>Minimum Supplement⁴</t>
  </si>
  <si>
    <t>⁴ New in 2025-26 every school district qualifies for a minimum supplement to the Ready To Learn Block grant of at least $50,000.</t>
  </si>
  <si>
    <t>Total Adequacy Gap⁵</t>
  </si>
  <si>
    <t>⁶ Both the 2024-25 transition payment and the 2025-26 estimate of the reduction tuition expenditures were drawn from estimates by the Majority of the House Appropriations Committee, https://www.houseappropriations.com/</t>
  </si>
  <si>
    <t>Share of new RTLBG funding in the Adequacy, Tax Equity, &amp; Minimum Supplement buckets</t>
  </si>
  <si>
    <t>Changes in Funding Related To Charter Tuition</t>
  </si>
  <si>
    <t>Reduction in revenue from 2024-25 referred to as the Cyber Charter Transition appropriation.⁶</t>
  </si>
  <si>
    <t>For 2025-26, reductions in expenditures for charter tuition expected from changes to the calculation of the tuition rate schools must pay to charters.⁶</t>
  </si>
  <si>
    <t>Share (%) of new RTLBG funding in the Adequacy, Tax Equity, &amp; Minimum Supplement buckets</t>
  </si>
  <si>
    <t>Read To Learn Block Grant (RTLBG)¹</t>
  </si>
  <si>
    <t>⁷</t>
  </si>
  <si>
    <t>Changes in Revenues and Expenses With Regard To Charters⁶</t>
  </si>
  <si>
    <t>¹ The Department of Education has a FAQ on the Ready To Learn Block which you can consult. Note acceptance of adequacy and tax equity funds requires the district not seek an exception to the Act 1 limit. District's qualifying for a minimum supplement are allowed to seek an exception to the Act 1 limit. https://www.pa.gov/agencies/education/programs-and-services/schools/grants-and-funding/school-finances/ready-to-learn-block-grant/2024-25-ready-to-learn-block-grant-general-information-and-faqs#accordion-2de9c4deaf-item-a73afd8e33</t>
  </si>
  <si>
    <t>Pittsburg AVTS</t>
  </si>
  <si>
    <t>Erie City AVTS</t>
  </si>
  <si>
    <t>Keystone Central AVTS</t>
  </si>
  <si>
    <t>Adams Co Tech Institute</t>
  </si>
  <si>
    <t>Hazleton AVTS</t>
  </si>
  <si>
    <t>McKeesport AVTS</t>
  </si>
  <si>
    <t>sdistrict</t>
  </si>
  <si>
    <t>PDE_BEF_A_2016</t>
  </si>
  <si>
    <t>PDE_BEF_A_2017</t>
  </si>
  <si>
    <t>PDE_BEF_A_2018</t>
  </si>
  <si>
    <t>PDE_v_10_7505_0_A_2016</t>
  </si>
  <si>
    <t>PDE_v_10_7505_0_A_2017</t>
  </si>
  <si>
    <t>PDE_v_10_7505_0_A_2018</t>
  </si>
  <si>
    <t>PDE_v_10_7271_0_A_2016</t>
  </si>
  <si>
    <t>PDE_v_10_7271_0_A_2017</t>
  </si>
  <si>
    <t>PDE_v_10_7271_0_A_2018</t>
  </si>
  <si>
    <t>PDE_v_10_7220_0_A_2016</t>
  </si>
  <si>
    <t>PDE_v_10_7220_0_A_2017</t>
  </si>
  <si>
    <t>PDE_v_10_7220_0_A_2018</t>
  </si>
  <si>
    <t>Sparkline source SEF</t>
  </si>
  <si>
    <t>2025-26</t>
  </si>
  <si>
    <t>C_PDE_BEF_A_2016</t>
  </si>
  <si>
    <t>C_PDE_v_10_7271_0_A_2016</t>
  </si>
  <si>
    <t>C_PDE_v_10_7505_0_A_2016</t>
  </si>
  <si>
    <t>C_PDE_v_10_7220_0_A_2016</t>
  </si>
  <si>
    <t>C_PDE_BEF_A_2017</t>
  </si>
  <si>
    <t>C_PDE_v_10_7271_0_A_2017</t>
  </si>
  <si>
    <t>C_PDE_v_10_7505_0_A_2017</t>
  </si>
  <si>
    <t>C_PDE_v_10_7220_0_A_2017</t>
  </si>
  <si>
    <t>C_PDE_BEF_A_2018</t>
  </si>
  <si>
    <t>C_PDE_v_10_7271_0_A_2018</t>
  </si>
  <si>
    <t>C_PDE_v_10_7505_0_A_2018</t>
  </si>
  <si>
    <t>C_PDE_v_10_7220_0_A_2018</t>
  </si>
  <si>
    <t>C_PDE_BEF_A_2019</t>
  </si>
  <si>
    <t>C_PDE_v_10_7271_0_A_2019</t>
  </si>
  <si>
    <t>C_PDE_v_10_7505_0_A_2019</t>
  </si>
  <si>
    <t>C_PDE_v_10_7220_0_A_2019</t>
  </si>
  <si>
    <t>C_PDE_BEF_A_2020</t>
  </si>
  <si>
    <t>C_PDE_v_10_7271_0_A_2020</t>
  </si>
  <si>
    <t>C_PDE_v_10_7505_0_A_2020</t>
  </si>
  <si>
    <t>C_PDE_v_10_7220_0_A_2020</t>
  </si>
  <si>
    <t>C_PDE_BEF_A_2021</t>
  </si>
  <si>
    <t>C_PDE_v_10_7271_0_A_2021</t>
  </si>
  <si>
    <t>C_PDE_v_10_7505_0_A_2021</t>
  </si>
  <si>
    <t>C_PDE_v_10_7220_0_A_2021</t>
  </si>
  <si>
    <t>C_PDE_BEF_A_2022</t>
  </si>
  <si>
    <t>C_PDE_v_10_7271_0_A_2022</t>
  </si>
  <si>
    <t>C_PDE_v_10_7505_0_A_2022</t>
  </si>
  <si>
    <t>C_PDE_v_10_7220_0_A_2022</t>
  </si>
  <si>
    <t>C_PDE_BEF_A_2023</t>
  </si>
  <si>
    <t>C_PDE_v_10_7271_0_A_2023</t>
  </si>
  <si>
    <t>C_PDE_v_10_7505_0_A_2023</t>
  </si>
  <si>
    <t>C_PDE_v_10_7220_0_A_2023</t>
  </si>
  <si>
    <t>C_PDE_BEF_A_2024</t>
  </si>
  <si>
    <t>C_PDE_v_10_7271_0_A_2024</t>
  </si>
  <si>
    <t>C_PDE_v_10_7505_0_A_2024</t>
  </si>
  <si>
    <t>C_PDE_v_10_7220_0_A_2024</t>
  </si>
  <si>
    <t>C_PDE_BEF_A_2025</t>
  </si>
  <si>
    <t>C_PDE_v_10_7271_0_A_2025</t>
  </si>
  <si>
    <t>C_PDE_v_10_7505_0_A_2025</t>
  </si>
  <si>
    <t>C_PDE_v_10_7220_0_A_2025</t>
  </si>
  <si>
    <t>C_PDE_BEF_A_2015</t>
  </si>
  <si>
    <t>C_PDE_v_10_7271_0_A_2015</t>
  </si>
  <si>
    <t>C_PDE_v_10_7505_0_A_2015</t>
  </si>
  <si>
    <t>C_PDE_v_10_7220_0_A_2015</t>
  </si>
  <si>
    <t>Enacted Secondary Career &amp; Technical Education Subsidy⁷</t>
  </si>
  <si>
    <t>Ready To Learn Block Grant¹</t>
  </si>
  <si>
    <t>hdistrict</t>
  </si>
  <si>
    <t>Projected reduction in expenditures for charter tuition</t>
  </si>
  <si>
    <t>Dollar difference this year from five year trend</t>
  </si>
  <si>
    <t>Total Adequacy Gap (RTLBG)⁵</t>
  </si>
  <si>
    <t>Dollar difference this year (2025-26) from five year trend (2020-21 to 2024-25)</t>
  </si>
  <si>
    <t>² During the deliberations of the 2023 Basic Education Funding Commission (BEFC) (https://www.basiceducationfundingcommission.com/) the shorthand, “Adequacy” was used to describe the remedy proposed to satisfy the ruling of the Commonwealth Court that Pennsylvania’s funding of local schools violated the Pennsylvania Constitution by not guaranteeing comparable opportunities for learning across Pennsylvania’s 500 school districts. The Commonwealth Court ruling found that there was a pattern of shortfalls across Pennsylvania’s schools in access to the instrumentalities of learning (teachers and other education professionals, textbooks, course offerings, facilities…) that could be tied back to shortfalls in school funding. The adequacy remedy broadly speaking proposed that school districts could be identified as needing additional funding by determining how far spending in those districts was below a minimum threshold. The minimum threshold was the level of spending after taking into student need in those school districts that were found to be meeting the states standards on standardized test scores and high school graduation rates. A district would be eligible for increased state aid in the amount by which that district fell below the level of spending in the Commonwealth’s highest performing schools. The majority report of the Basic Education Funding commission would endorse this approach as did the final state budget agreement of 2024-25 in which districts were provided $493.7 million or 10.93% of their total adequacy gap (the difference between what these districts spent and what Pennsylvania high performing schools spent on average). In the 2025-26 budget agreement districts were once again provided 10.93% of their calculated adequacy gap. Two changes were made in 2025-26 budget agreement around adequacy. Districts that had previously not qualified for an adequacy payment because they had low local tax effort were given 10.93% of their adequacy gap. With this change the 2025-26 budget agreement eliminated the expectation that a filling a portion of the adequacy gap would fall upon local taxpayers if tax effort was low relative to the statewide average. The second change was every district was guaranteed a minimum payment of $50,000 under the adequacy calculation regardless of the size of their adequacy gap (some districts had adequacy gaps less than $50,000 and some districts had no gaps). These two tweaks boosted the total appropriation for adequacy to $526 million in 2025-26.</t>
  </si>
  <si>
    <t>⁵ The total adequacy gap is the total dollar amount by which expenditures fell below the level of expenditures in high performing districts. The General Assembly and the Governor have now delivered two years of payments. Column 15 calculates the share of the total adequacy payment as of 2025-26 that has been funded by the Commonwealth.</t>
  </si>
  <si>
    <t>³ The tax equity supplement was added to the Ready To Learn Block Grant appropriation in the 2024-25 state budget agreeement, funded in that year at $32.2 million. The 2025-26 budget agreement increased the supplement again by $32.2 million. The supplement is distributed to the top 10% of districts in terms of local tax effort.</t>
  </si>
  <si>
    <t>⁷ The final 2025-26 total state budget appropriation for subsidies for career and technical education were left unchanged from the previous year, however changes in the inputs for the formulas that distribute that total pot of money between various programs resulted in an overall increase of $10.5 million in the subsidies for secondary career and technical education flowing to school districts and career and technical centers. As of November 17th we believe (but have no confirmation) that this shift in CTE appropriations to the subsidy for secondary subsidy will come out of avaialble appropriations for PAsmart Grants (7506). School Districts and Career and Technical Schools are among the entities that have recieved PAsmart Grants in the past. The shift in funding will mean $10.5 million fewer grants in fiscal year 2025-26.</t>
  </si>
  <si>
    <r>
      <rPr>
        <b/>
        <sz val="10"/>
        <color theme="1"/>
        <rFont val="Aptos Narrow"/>
        <family val="2"/>
      </rPr>
      <t>↓</t>
    </r>
    <r>
      <rPr>
        <b/>
        <i/>
        <sz val="10"/>
        <color theme="1"/>
        <rFont val="Georgia Pro Light"/>
        <family val="1"/>
      </rPr>
      <t xml:space="preserve"> Select State Senator ↓</t>
    </r>
  </si>
  <si>
    <t>&lt;intentionally blank&gt;</t>
  </si>
  <si>
    <r>
      <t>&lt;</t>
    </r>
    <r>
      <rPr>
        <sz val="8"/>
        <rFont val="Aptos Narrow"/>
        <family val="2"/>
      </rPr>
      <t>←</t>
    </r>
    <r>
      <rPr>
        <sz val="8"/>
        <rFont val="Georgia Pro Light"/>
        <family val="1"/>
      </rPr>
      <t xml:space="preserve"> the use of print titles repeats a portion of footnotes on blank pages see earlier pages for full footnote&gt;</t>
    </r>
  </si>
  <si>
    <r>
      <rPr>
        <b/>
        <sz val="10"/>
        <color theme="1"/>
        <rFont val="Aptos Narrow"/>
        <family val="2"/>
      </rPr>
      <t>↓</t>
    </r>
    <r>
      <rPr>
        <b/>
        <i/>
        <sz val="10"/>
        <color theme="1"/>
        <rFont val="Georgia Pro Light"/>
        <family val="1"/>
      </rPr>
      <t xml:space="preserve"> Select State Representative ↓</t>
    </r>
  </si>
  <si>
    <t>⁵ The total adequacy gap is the total dollar amount by which expenditures fell below the level of expenditures in high performing districts. The General Assembly and the Governor have now delivered two years of payments. Column 17 calculates the share of the total adequacy payment as of 2025-26 that has been funded by the Commonwealth.</t>
  </si>
  <si>
    <t>⁵ The total adequacy gap is the total dollar amount by which expenditures fell below the level of expenditures in high performing districts. The General Assembly and the Governor have now delivered two years of payments. Column 23 calculates the share of the total adequacy payment as of 2025-26 that has been funded by the Commonwealth.</t>
  </si>
  <si>
    <t>Modified design to include a sum of major subsidies excluding cyber tuition savings and a comparison to five year average growth in subsidies</t>
  </si>
  <si>
    <t>Avg. Ann. Change
 2021 to 2025</t>
  </si>
  <si>
    <t>SUM of Basic, Special, Ready To Learn,
&amp; Secondary Career &amp; Technical Education Subsidy
(Note changes related to cyber charter tuition are not included in these totals)
2025-26</t>
  </si>
  <si>
    <t>Basic Education Funding (BEF)
2025-26</t>
  </si>
  <si>
    <t>Special Education Funding (SEF)
2025-26</t>
  </si>
  <si>
    <t>Ready To Learn Block Grant (RTLBG)
2025-26¹</t>
  </si>
  <si>
    <t>Changes in Funding Related To Charter Tuition
2025-26</t>
  </si>
  <si>
    <t>Enacted Secondary Career &amp; 
Technical Education Subsidy
2025-26⁷</t>
  </si>
  <si>
    <t>BigSum</t>
  </si>
  <si>
    <t>25-26 Enacted Basic Education Funding</t>
  </si>
  <si>
    <t>25-26 Enacted Special Education Funding</t>
  </si>
  <si>
    <t>25-26 Enacted Ready To Learn Block Grant</t>
  </si>
  <si>
    <t>PreliminaryCyberCharterTransition25</t>
  </si>
  <si>
    <t>Total estimated savings</t>
  </si>
  <si>
    <t>Net difference between lost revenue and projected tuition cost savings</t>
  </si>
  <si>
    <t>25-26 Enacted Secondary Career &amp; Technical Education Subsidy</t>
  </si>
  <si>
    <t>Row #</t>
  </si>
  <si>
    <t>row 1</t>
  </si>
  <si>
    <t>row 2</t>
  </si>
  <si>
    <t>row 3</t>
  </si>
  <si>
    <t>row 4</t>
  </si>
  <si>
    <t>row 5</t>
  </si>
  <si>
    <t>row 6</t>
  </si>
  <si>
    <t>row 7</t>
  </si>
  <si>
    <t>row 8</t>
  </si>
  <si>
    <t>row 9</t>
  </si>
  <si>
    <t>row 10</t>
  </si>
  <si>
    <t>row 11</t>
  </si>
  <si>
    <t>row 12</t>
  </si>
  <si>
    <t>row 13</t>
  </si>
  <si>
    <t>row 14</t>
  </si>
  <si>
    <t>row 15</t>
  </si>
  <si>
    <t>row 16</t>
  </si>
  <si>
    <t>row 17</t>
  </si>
  <si>
    <t>row 18</t>
  </si>
  <si>
    <t>row 19</t>
  </si>
  <si>
    <t>row 20</t>
  </si>
  <si>
    <t>row 21</t>
  </si>
  <si>
    <t>row 22</t>
  </si>
  <si>
    <t>row 23</t>
  </si>
  <si>
    <t>row 24</t>
  </si>
  <si>
    <t>row 25</t>
  </si>
  <si>
    <t>row 26</t>
  </si>
  <si>
    <t>row 27</t>
  </si>
  <si>
    <t>row 28</t>
  </si>
  <si>
    <t>row 29</t>
  </si>
  <si>
    <t>row 30</t>
  </si>
  <si>
    <t>row 31</t>
  </si>
  <si>
    <t>row 32</t>
  </si>
  <si>
    <t>row 33</t>
  </si>
  <si>
    <t>row 34</t>
  </si>
  <si>
    <t>row 35</t>
  </si>
  <si>
    <t>row 36</t>
  </si>
  <si>
    <t>row 37</t>
  </si>
  <si>
    <t>row 38</t>
  </si>
  <si>
    <t>row 39</t>
  </si>
  <si>
    <t>row 40</t>
  </si>
  <si>
    <t>row 41</t>
  </si>
  <si>
    <t>row 42</t>
  </si>
  <si>
    <t>row 43</t>
  </si>
  <si>
    <t>row 44</t>
  </si>
  <si>
    <t>row 45</t>
  </si>
  <si>
    <t>row 46</t>
  </si>
  <si>
    <t>row 47</t>
  </si>
  <si>
    <t>row 48</t>
  </si>
  <si>
    <t>row 49</t>
  </si>
  <si>
    <t>row 50</t>
  </si>
  <si>
    <t>row 51</t>
  </si>
  <si>
    <t>row 52</t>
  </si>
  <si>
    <t>row 53</t>
  </si>
  <si>
    <t>row 54</t>
  </si>
  <si>
    <t>row 55</t>
  </si>
  <si>
    <t>row 56</t>
  </si>
  <si>
    <t>row 57</t>
  </si>
  <si>
    <t>row 58</t>
  </si>
  <si>
    <t>row 59</t>
  </si>
  <si>
    <t>row 60</t>
  </si>
  <si>
    <t>row 61</t>
  </si>
  <si>
    <t>row 62</t>
  </si>
  <si>
    <t>row 63</t>
  </si>
  <si>
    <t>row 64</t>
  </si>
  <si>
    <t>row 65</t>
  </si>
  <si>
    <t>row 66</t>
  </si>
  <si>
    <t>row 67</t>
  </si>
  <si>
    <t>row 68</t>
  </si>
  <si>
    <t>row 69</t>
  </si>
  <si>
    <t>row 70</t>
  </si>
  <si>
    <t>row 71</t>
  </si>
  <si>
    <t>row 72</t>
  </si>
  <si>
    <t>row 73</t>
  </si>
  <si>
    <t>row 74</t>
  </si>
  <si>
    <t>row 75</t>
  </si>
  <si>
    <t>row 76</t>
  </si>
  <si>
    <t>row 77</t>
  </si>
  <si>
    <t>row 78</t>
  </si>
  <si>
    <t>row 79</t>
  </si>
  <si>
    <t>row 80</t>
  </si>
  <si>
    <t>row 81</t>
  </si>
  <si>
    <t>row 82</t>
  </si>
  <si>
    <t>row 83</t>
  </si>
  <si>
    <t>row 84</t>
  </si>
  <si>
    <t>row 85</t>
  </si>
  <si>
    <t>row 86</t>
  </si>
  <si>
    <t>row 87</t>
  </si>
  <si>
    <t>row 88</t>
  </si>
  <si>
    <t>row 89</t>
  </si>
  <si>
    <t>row 90</t>
  </si>
  <si>
    <t>row 91</t>
  </si>
  <si>
    <t>row 92</t>
  </si>
  <si>
    <t>row 93</t>
  </si>
  <si>
    <t>row 94</t>
  </si>
  <si>
    <t>row 95</t>
  </si>
  <si>
    <t>row 96</t>
  </si>
  <si>
    <t>row 97</t>
  </si>
  <si>
    <t>row 98</t>
  </si>
  <si>
    <t>row 99</t>
  </si>
  <si>
    <t>row 100</t>
  </si>
  <si>
    <t>row 101</t>
  </si>
  <si>
    <t>row 102</t>
  </si>
  <si>
    <t>row 103</t>
  </si>
  <si>
    <t>row 104</t>
  </si>
  <si>
    <t>row 105</t>
  </si>
  <si>
    <t>row 106</t>
  </si>
  <si>
    <t>row 107</t>
  </si>
  <si>
    <t>row 108</t>
  </si>
  <si>
    <t>row 109</t>
  </si>
  <si>
    <t>row 110</t>
  </si>
  <si>
    <t>row 111</t>
  </si>
  <si>
    <t>row 112</t>
  </si>
  <si>
    <t>row 113</t>
  </si>
  <si>
    <t>row 114</t>
  </si>
  <si>
    <t>row 115</t>
  </si>
  <si>
    <t>row 116</t>
  </si>
  <si>
    <t>row 117</t>
  </si>
  <si>
    <t>row 118</t>
  </si>
  <si>
    <t>row 119</t>
  </si>
  <si>
    <t>row 120</t>
  </si>
  <si>
    <t>row 121</t>
  </si>
  <si>
    <t>row 122</t>
  </si>
  <si>
    <t>row 123</t>
  </si>
  <si>
    <t>row 124</t>
  </si>
  <si>
    <t>row 125</t>
  </si>
  <si>
    <t>row 126</t>
  </si>
  <si>
    <t>row 127</t>
  </si>
  <si>
    <t>row 128</t>
  </si>
  <si>
    <t>row 129</t>
  </si>
  <si>
    <t>row 130</t>
  </si>
  <si>
    <t>row 131</t>
  </si>
  <si>
    <t>row 132</t>
  </si>
  <si>
    <t>row 133</t>
  </si>
  <si>
    <t>row 134</t>
  </si>
  <si>
    <t>row 135</t>
  </si>
  <si>
    <t>row 136</t>
  </si>
  <si>
    <t>row 137</t>
  </si>
  <si>
    <t>row 138</t>
  </si>
  <si>
    <t>row 139</t>
  </si>
  <si>
    <t>row 140</t>
  </si>
  <si>
    <t>row 141</t>
  </si>
  <si>
    <t>row 142</t>
  </si>
  <si>
    <t>row 143</t>
  </si>
  <si>
    <t>row 144</t>
  </si>
  <si>
    <t>row 145</t>
  </si>
  <si>
    <t>row 146</t>
  </si>
  <si>
    <t>row 147</t>
  </si>
  <si>
    <t>row 148</t>
  </si>
  <si>
    <t>row 149</t>
  </si>
  <si>
    <t>row 150</t>
  </si>
  <si>
    <t>row 151</t>
  </si>
  <si>
    <t>row 152</t>
  </si>
  <si>
    <t>row 153</t>
  </si>
  <si>
    <t>row 154</t>
  </si>
  <si>
    <t>row 155</t>
  </si>
  <si>
    <t>row 156</t>
  </si>
  <si>
    <t>row 157</t>
  </si>
  <si>
    <t>row 158</t>
  </si>
  <si>
    <t>row 159</t>
  </si>
  <si>
    <t>row 160</t>
  </si>
  <si>
    <t>row 161</t>
  </si>
  <si>
    <t>row 162</t>
  </si>
  <si>
    <t>row 163</t>
  </si>
  <si>
    <t>row 164</t>
  </si>
  <si>
    <t>row 165</t>
  </si>
  <si>
    <t>row 166</t>
  </si>
  <si>
    <t>row 167</t>
  </si>
  <si>
    <t>row 168</t>
  </si>
  <si>
    <t>row 169</t>
  </si>
  <si>
    <t>row 170</t>
  </si>
  <si>
    <t>row 171</t>
  </si>
  <si>
    <t>row 172</t>
  </si>
  <si>
    <t>row 173</t>
  </si>
  <si>
    <t>row 174</t>
  </si>
  <si>
    <t>row 175</t>
  </si>
  <si>
    <t>row 176</t>
  </si>
  <si>
    <t>row 177</t>
  </si>
  <si>
    <t>row 178</t>
  </si>
  <si>
    <t>row 179</t>
  </si>
  <si>
    <t>row 180</t>
  </si>
  <si>
    <t>row 181</t>
  </si>
  <si>
    <t>row 182</t>
  </si>
  <si>
    <t>row 183</t>
  </si>
  <si>
    <t>row 184</t>
  </si>
  <si>
    <t>row 185</t>
  </si>
  <si>
    <t>row 186</t>
  </si>
  <si>
    <t>row 187</t>
  </si>
  <si>
    <t>row 188</t>
  </si>
  <si>
    <t>row 189</t>
  </si>
  <si>
    <t>row 190</t>
  </si>
  <si>
    <t>row 191</t>
  </si>
  <si>
    <t>row 192</t>
  </si>
  <si>
    <t>row 193</t>
  </si>
  <si>
    <t>row 194</t>
  </si>
  <si>
    <t>row 195</t>
  </si>
  <si>
    <t>row 196</t>
  </si>
  <si>
    <t>row 197</t>
  </si>
  <si>
    <t>row 198</t>
  </si>
  <si>
    <t>row 199</t>
  </si>
  <si>
    <t>row 200</t>
  </si>
  <si>
    <t>row 201</t>
  </si>
  <si>
    <t>row 202</t>
  </si>
  <si>
    <t>row 203</t>
  </si>
  <si>
    <t>row 204</t>
  </si>
  <si>
    <t>row 205</t>
  </si>
  <si>
    <t>row 206</t>
  </si>
  <si>
    <t>row 207</t>
  </si>
  <si>
    <t>row 208</t>
  </si>
  <si>
    <t>row 209</t>
  </si>
  <si>
    <t>row 210</t>
  </si>
  <si>
    <t>row 211</t>
  </si>
  <si>
    <t>row 212</t>
  </si>
  <si>
    <t>row 213</t>
  </si>
  <si>
    <t>row 214</t>
  </si>
  <si>
    <t>row 215</t>
  </si>
  <si>
    <t>row 216</t>
  </si>
  <si>
    <t>row 217</t>
  </si>
  <si>
    <t>row 218</t>
  </si>
  <si>
    <t>row 219</t>
  </si>
  <si>
    <t>row 220</t>
  </si>
  <si>
    <t>row 221</t>
  </si>
  <si>
    <t>row 222</t>
  </si>
  <si>
    <t>row 223</t>
  </si>
  <si>
    <t>row 224</t>
  </si>
  <si>
    <t>row 225</t>
  </si>
  <si>
    <t>row 226</t>
  </si>
  <si>
    <t>row 227</t>
  </si>
  <si>
    <t>row 228</t>
  </si>
  <si>
    <t>row 229</t>
  </si>
  <si>
    <t>row 230</t>
  </si>
  <si>
    <t>row 231</t>
  </si>
  <si>
    <t>row 232</t>
  </si>
  <si>
    <t>row 233</t>
  </si>
  <si>
    <t>row 234</t>
  </si>
  <si>
    <t>row 235</t>
  </si>
  <si>
    <t>row 236</t>
  </si>
  <si>
    <t>row 237</t>
  </si>
  <si>
    <t>row 238</t>
  </si>
  <si>
    <t>row 239</t>
  </si>
  <si>
    <t>row 240</t>
  </si>
  <si>
    <t>row 241</t>
  </si>
  <si>
    <t>row 242</t>
  </si>
  <si>
    <t>row 243</t>
  </si>
  <si>
    <t>row 244</t>
  </si>
  <si>
    <t>row 245</t>
  </si>
  <si>
    <t>row 246</t>
  </si>
  <si>
    <t>row 247</t>
  </si>
  <si>
    <t>row 248</t>
  </si>
  <si>
    <t>row 249</t>
  </si>
  <si>
    <t>row 250</t>
  </si>
  <si>
    <t>row 251</t>
  </si>
  <si>
    <t>row 252</t>
  </si>
  <si>
    <t>row 253</t>
  </si>
  <si>
    <t>row 254</t>
  </si>
  <si>
    <t>row 255</t>
  </si>
  <si>
    <t>row 256</t>
  </si>
  <si>
    <t>row 257</t>
  </si>
  <si>
    <t>row 258</t>
  </si>
  <si>
    <t>row 259</t>
  </si>
  <si>
    <t>row 260</t>
  </si>
  <si>
    <t>row 261</t>
  </si>
  <si>
    <t>row 262</t>
  </si>
  <si>
    <t>row 263</t>
  </si>
  <si>
    <t>row 264</t>
  </si>
  <si>
    <t>row 265</t>
  </si>
  <si>
    <t>row 266</t>
  </si>
  <si>
    <t>row 267</t>
  </si>
  <si>
    <t>row 268</t>
  </si>
  <si>
    <t>row 269</t>
  </si>
  <si>
    <t>row 270</t>
  </si>
  <si>
    <t>row 271</t>
  </si>
  <si>
    <t>row 272</t>
  </si>
  <si>
    <t>row 273</t>
  </si>
  <si>
    <t>row 274</t>
  </si>
  <si>
    <t>row 275</t>
  </si>
  <si>
    <t>row 276</t>
  </si>
  <si>
    <t>row 277</t>
  </si>
  <si>
    <t>row 278</t>
  </si>
  <si>
    <t>row 279</t>
  </si>
  <si>
    <t>row 280</t>
  </si>
  <si>
    <t>row 281</t>
  </si>
  <si>
    <t>row 282</t>
  </si>
  <si>
    <t>row 283</t>
  </si>
  <si>
    <t>row 284</t>
  </si>
  <si>
    <t>row 285</t>
  </si>
  <si>
    <t>row 286</t>
  </si>
  <si>
    <t>row 287</t>
  </si>
  <si>
    <t>row 288</t>
  </si>
  <si>
    <t>row 289</t>
  </si>
  <si>
    <t>row 290</t>
  </si>
  <si>
    <t>row 291</t>
  </si>
  <si>
    <t>row 292</t>
  </si>
  <si>
    <t>row 293</t>
  </si>
  <si>
    <t>row 294</t>
  </si>
  <si>
    <t>row 295</t>
  </si>
  <si>
    <t>row 296</t>
  </si>
  <si>
    <t>row 297</t>
  </si>
  <si>
    <t>row 298</t>
  </si>
  <si>
    <t>row 299</t>
  </si>
  <si>
    <t>row 300</t>
  </si>
  <si>
    <t>row 301</t>
  </si>
  <si>
    <t>row 302</t>
  </si>
  <si>
    <t>row 303</t>
  </si>
  <si>
    <t>row 304</t>
  </si>
  <si>
    <t>row 305</t>
  </si>
  <si>
    <t>row 306</t>
  </si>
  <si>
    <t>row 307</t>
  </si>
  <si>
    <t>row 308</t>
  </si>
  <si>
    <t>row 309</t>
  </si>
  <si>
    <t>row 310</t>
  </si>
  <si>
    <t>row 311</t>
  </si>
  <si>
    <t>row 312</t>
  </si>
  <si>
    <t>row 313</t>
  </si>
  <si>
    <t>row 314</t>
  </si>
  <si>
    <t>row 315</t>
  </si>
  <si>
    <t>row 316</t>
  </si>
  <si>
    <t>row 317</t>
  </si>
  <si>
    <t>row 318</t>
  </si>
  <si>
    <t>row 319</t>
  </si>
  <si>
    <t>row 320</t>
  </si>
  <si>
    <t>row 321</t>
  </si>
  <si>
    <t>row 322</t>
  </si>
  <si>
    <t>row 323</t>
  </si>
  <si>
    <t>row 324</t>
  </si>
  <si>
    <t>row 325</t>
  </si>
  <si>
    <t>row 326</t>
  </si>
  <si>
    <t>row 327</t>
  </si>
  <si>
    <t>row 328</t>
  </si>
  <si>
    <t>row 329</t>
  </si>
  <si>
    <t>row 330</t>
  </si>
  <si>
    <t>row 331</t>
  </si>
  <si>
    <t>row 332</t>
  </si>
  <si>
    <t>row 333</t>
  </si>
  <si>
    <t>row 334</t>
  </si>
  <si>
    <t>row 335</t>
  </si>
  <si>
    <t>row 336</t>
  </si>
  <si>
    <t>row 337</t>
  </si>
  <si>
    <t>row 338</t>
  </si>
  <si>
    <t>row 339</t>
  </si>
  <si>
    <t>row 340</t>
  </si>
  <si>
    <t>row 341</t>
  </si>
  <si>
    <t>row 342</t>
  </si>
  <si>
    <t>row 343</t>
  </si>
  <si>
    <t>row 344</t>
  </si>
  <si>
    <t>row 345</t>
  </si>
  <si>
    <t>row 346</t>
  </si>
  <si>
    <t>row 347</t>
  </si>
  <si>
    <t>row 348</t>
  </si>
  <si>
    <t>row 349</t>
  </si>
  <si>
    <t>row 350</t>
  </si>
  <si>
    <t>row 351</t>
  </si>
  <si>
    <t>row 352</t>
  </si>
  <si>
    <t>row 353</t>
  </si>
  <si>
    <t>row 354</t>
  </si>
  <si>
    <t>row 355</t>
  </si>
  <si>
    <t>row 356</t>
  </si>
  <si>
    <t>row 357</t>
  </si>
  <si>
    <t>row 358</t>
  </si>
  <si>
    <t>row 359</t>
  </si>
  <si>
    <t>row 360</t>
  </si>
  <si>
    <t>row 361</t>
  </si>
  <si>
    <t>row 362</t>
  </si>
  <si>
    <t>row 363</t>
  </si>
  <si>
    <t>row 364</t>
  </si>
  <si>
    <t>row 365</t>
  </si>
  <si>
    <t>row 366</t>
  </si>
  <si>
    <t>row 367</t>
  </si>
  <si>
    <t>row 368</t>
  </si>
  <si>
    <t>row 369</t>
  </si>
  <si>
    <t>row 370</t>
  </si>
  <si>
    <t>row 371</t>
  </si>
  <si>
    <t>row 372</t>
  </si>
  <si>
    <t>row 373</t>
  </si>
  <si>
    <t>row 374</t>
  </si>
  <si>
    <t>row 375</t>
  </si>
  <si>
    <t>row 376</t>
  </si>
  <si>
    <t>row 377</t>
  </si>
  <si>
    <t>row 378</t>
  </si>
  <si>
    <t>row 379</t>
  </si>
  <si>
    <t>row 380</t>
  </si>
  <si>
    <t>row 381</t>
  </si>
  <si>
    <t>row 382</t>
  </si>
  <si>
    <t>row 383</t>
  </si>
  <si>
    <t>row 384</t>
  </si>
  <si>
    <t>row 385</t>
  </si>
  <si>
    <t>row 386</t>
  </si>
  <si>
    <t>row 387</t>
  </si>
  <si>
    <t>row 388</t>
  </si>
  <si>
    <t>row 389</t>
  </si>
  <si>
    <t>row 390</t>
  </si>
  <si>
    <t>row 391</t>
  </si>
  <si>
    <t>row 392</t>
  </si>
  <si>
    <t>row 393</t>
  </si>
  <si>
    <t>row 394</t>
  </si>
  <si>
    <t>row 395</t>
  </si>
  <si>
    <t>row 396</t>
  </si>
  <si>
    <t>row 397</t>
  </si>
  <si>
    <t>row 398</t>
  </si>
  <si>
    <t>row 399</t>
  </si>
  <si>
    <t>row 400</t>
  </si>
  <si>
    <t>row 401</t>
  </si>
  <si>
    <t>row 402</t>
  </si>
  <si>
    <t>row 403</t>
  </si>
  <si>
    <t>row 404</t>
  </si>
  <si>
    <t>row 405</t>
  </si>
  <si>
    <t>row 406</t>
  </si>
  <si>
    <t>row 407</t>
  </si>
  <si>
    <t>row 408</t>
  </si>
  <si>
    <t>row 409</t>
  </si>
  <si>
    <t>row 410</t>
  </si>
  <si>
    <t>row 411</t>
  </si>
  <si>
    <t>row 412</t>
  </si>
  <si>
    <t>row 413</t>
  </si>
  <si>
    <t>row 414</t>
  </si>
  <si>
    <t>row 415</t>
  </si>
  <si>
    <t>row 416</t>
  </si>
  <si>
    <t>row 417</t>
  </si>
  <si>
    <t>row 418</t>
  </si>
  <si>
    <t>row 419</t>
  </si>
  <si>
    <t>row 420</t>
  </si>
  <si>
    <t>row 421</t>
  </si>
  <si>
    <t>row 422</t>
  </si>
  <si>
    <t>row 423</t>
  </si>
  <si>
    <t>row 424</t>
  </si>
  <si>
    <t>row 425</t>
  </si>
  <si>
    <t>row 426</t>
  </si>
  <si>
    <t>row 427</t>
  </si>
  <si>
    <t>row 428</t>
  </si>
  <si>
    <t>row 429</t>
  </si>
  <si>
    <t>row 430</t>
  </si>
  <si>
    <t>row 431</t>
  </si>
  <si>
    <t>row 432</t>
  </si>
  <si>
    <t>row 433</t>
  </si>
  <si>
    <t>row 434</t>
  </si>
  <si>
    <t>row 435</t>
  </si>
  <si>
    <t>row 436</t>
  </si>
  <si>
    <t>row 437</t>
  </si>
  <si>
    <t>row 438</t>
  </si>
  <si>
    <t>row 439</t>
  </si>
  <si>
    <t>row 440</t>
  </si>
  <si>
    <t>row 441</t>
  </si>
  <si>
    <t>row 442</t>
  </si>
  <si>
    <t>row 443</t>
  </si>
  <si>
    <t>row 444</t>
  </si>
  <si>
    <t>row 445</t>
  </si>
  <si>
    <t>row 446</t>
  </si>
  <si>
    <t>row 447</t>
  </si>
  <si>
    <t>row 448</t>
  </si>
  <si>
    <t>row 449</t>
  </si>
  <si>
    <t>row 450</t>
  </si>
  <si>
    <t>row 451</t>
  </si>
  <si>
    <t>row 452</t>
  </si>
  <si>
    <t>row 453</t>
  </si>
  <si>
    <t>row 454</t>
  </si>
  <si>
    <t>row 455</t>
  </si>
  <si>
    <t>row 456</t>
  </si>
  <si>
    <t>row 457</t>
  </si>
  <si>
    <t>row 458</t>
  </si>
  <si>
    <t>row 459</t>
  </si>
  <si>
    <t>row 460</t>
  </si>
  <si>
    <t>row 461</t>
  </si>
  <si>
    <t>row 462</t>
  </si>
  <si>
    <t>row 463</t>
  </si>
  <si>
    <t>row 464</t>
  </si>
  <si>
    <t>row 465</t>
  </si>
  <si>
    <t>row 466</t>
  </si>
  <si>
    <t>row 467</t>
  </si>
  <si>
    <t>row 468</t>
  </si>
  <si>
    <t>row 469</t>
  </si>
  <si>
    <t>row 470</t>
  </si>
  <si>
    <t>row 471</t>
  </si>
  <si>
    <t>row 472</t>
  </si>
  <si>
    <t>row 473</t>
  </si>
  <si>
    <t>row 474</t>
  </si>
  <si>
    <t>row 475</t>
  </si>
  <si>
    <t>row 476</t>
  </si>
  <si>
    <t>row 477</t>
  </si>
  <si>
    <t>row 478</t>
  </si>
  <si>
    <t>row 479</t>
  </si>
  <si>
    <t>row 480</t>
  </si>
  <si>
    <t>row 481</t>
  </si>
  <si>
    <t>row 482</t>
  </si>
  <si>
    <t>row 483</t>
  </si>
  <si>
    <t>row 484</t>
  </si>
  <si>
    <t>row 485</t>
  </si>
  <si>
    <t>row 486</t>
  </si>
  <si>
    <t>row 487</t>
  </si>
  <si>
    <t>row 488</t>
  </si>
  <si>
    <t>row 489</t>
  </si>
  <si>
    <t>row 490</t>
  </si>
  <si>
    <t>row 491</t>
  </si>
  <si>
    <t>row 492</t>
  </si>
  <si>
    <t>row 493</t>
  </si>
  <si>
    <t>row 494</t>
  </si>
  <si>
    <t>row 495</t>
  </si>
  <si>
    <t>row 496</t>
  </si>
  <si>
    <t>row 497</t>
  </si>
  <si>
    <t>row 498</t>
  </si>
  <si>
    <t>row 499</t>
  </si>
  <si>
    <t>row 500</t>
  </si>
  <si>
    <t>row 501</t>
  </si>
  <si>
    <t>row 502</t>
  </si>
  <si>
    <t>row 503</t>
  </si>
  <si>
    <t>row 504</t>
  </si>
  <si>
    <t>row 505</t>
  </si>
  <si>
    <t>row 506</t>
  </si>
  <si>
    <t>row 507</t>
  </si>
  <si>
    <t>row 508</t>
  </si>
  <si>
    <t>row 509</t>
  </si>
  <si>
    <t>row 510</t>
  </si>
  <si>
    <t>row 511</t>
  </si>
  <si>
    <t>row 512</t>
  </si>
  <si>
    <t>row 513</t>
  </si>
  <si>
    <t>row 514</t>
  </si>
  <si>
    <t>row 515</t>
  </si>
  <si>
    <t>row 516</t>
  </si>
  <si>
    <t>row 517</t>
  </si>
  <si>
    <t>row 518</t>
  </si>
  <si>
    <t>row 519</t>
  </si>
  <si>
    <t>row 520</t>
  </si>
  <si>
    <t>row 521</t>
  </si>
  <si>
    <t>row 522</t>
  </si>
  <si>
    <t>row 523</t>
  </si>
  <si>
    <t>row 524</t>
  </si>
  <si>
    <t>row 525</t>
  </si>
  <si>
    <t>row 526</t>
  </si>
  <si>
    <t>row 527</t>
  </si>
  <si>
    <t>row 528</t>
  </si>
  <si>
    <t>row 529</t>
  </si>
  <si>
    <t>row 530</t>
  </si>
  <si>
    <t>row 531</t>
  </si>
  <si>
    <t>row 532</t>
  </si>
  <si>
    <t>row 533</t>
  </si>
  <si>
    <t>row 534</t>
  </si>
  <si>
    <t>row 535</t>
  </si>
  <si>
    <t>row 536</t>
  </si>
  <si>
    <t>row 537</t>
  </si>
  <si>
    <t>row 538</t>
  </si>
  <si>
    <t>row 539</t>
  </si>
  <si>
    <t>row 540</t>
  </si>
  <si>
    <t>row 541</t>
  </si>
  <si>
    <t>row 542</t>
  </si>
  <si>
    <t>row 543</t>
  </si>
  <si>
    <t>row 544</t>
  </si>
  <si>
    <t>row 545</t>
  </si>
  <si>
    <t>row 546</t>
  </si>
  <si>
    <t>row 547</t>
  </si>
  <si>
    <t>row 548</t>
  </si>
  <si>
    <t>row 549</t>
  </si>
  <si>
    <t>row 550</t>
  </si>
  <si>
    <t>row 551</t>
  </si>
  <si>
    <t>row 552</t>
  </si>
  <si>
    <t>row 553</t>
  </si>
  <si>
    <t>row 554</t>
  </si>
  <si>
    <t>row 555</t>
  </si>
  <si>
    <t>row 556</t>
  </si>
  <si>
    <t>row 557</t>
  </si>
  <si>
    <t>row 558</t>
  </si>
  <si>
    <t>row 559</t>
  </si>
  <si>
    <t>row 560</t>
  </si>
  <si>
    <t>row 561</t>
  </si>
  <si>
    <t>row 562</t>
  </si>
  <si>
    <t>row 563</t>
  </si>
  <si>
    <t>row 564</t>
  </si>
  <si>
    <t>row 565</t>
  </si>
  <si>
    <t>row 566</t>
  </si>
  <si>
    <t>row 567</t>
  </si>
  <si>
    <t>row 568</t>
  </si>
  <si>
    <t>row 569</t>
  </si>
  <si>
    <t>row 570</t>
  </si>
  <si>
    <t>row 571</t>
  </si>
  <si>
    <t>row 572</t>
  </si>
  <si>
    <t>row 573</t>
  </si>
  <si>
    <t>row 574</t>
  </si>
  <si>
    <t>[Column 1]</t>
  </si>
  <si>
    <t>[Column 2]</t>
  </si>
  <si>
    <t>[Column 3]</t>
  </si>
  <si>
    <t>[Column 4]</t>
  </si>
  <si>
    <t>[Column 5]</t>
  </si>
  <si>
    <t>[Column 6]</t>
  </si>
  <si>
    <t>[Column 7]</t>
  </si>
  <si>
    <t>[Column 8]</t>
  </si>
  <si>
    <t>[Column 9]</t>
  </si>
  <si>
    <t>[Column 10]</t>
  </si>
  <si>
    <t>[Column 11]</t>
  </si>
  <si>
    <t>[Column 12]</t>
  </si>
  <si>
    <t>[Column 13]</t>
  </si>
  <si>
    <t>[Column 14]</t>
  </si>
  <si>
    <t>[Column 15]</t>
  </si>
  <si>
    <t>[Column 16]</t>
  </si>
  <si>
    <t>[Column 17]</t>
  </si>
  <si>
    <t>[Column 18]</t>
  </si>
  <si>
    <t>[Column 19]</t>
  </si>
  <si>
    <t>[Column 20]</t>
  </si>
  <si>
    <t>[Column 21]</t>
  </si>
  <si>
    <t>[Column 22]</t>
  </si>
  <si>
    <t>[Column 23]</t>
  </si>
  <si>
    <t>[Column 24]</t>
  </si>
  <si>
    <t>[Column 25]</t>
  </si>
  <si>
    <t>[Column 26]</t>
  </si>
  <si>
    <t>[Column 27]</t>
  </si>
  <si>
    <t>[Column 28]</t>
  </si>
  <si>
    <t>[Column 29]</t>
  </si>
  <si>
    <t>[Column 30]</t>
  </si>
  <si>
    <t>[Column 31]</t>
  </si>
  <si>
    <t>row 575</t>
  </si>
  <si>
    <t>Table A. Subsidy Amounts in the Enacted 2025-26 State Budget for School Districts (Rows 2 to 501) and Career &amp; Technical Centers (Rows 502 to 575)</t>
  </si>
  <si>
    <t>&lt;← the use of print titles repeats a portion of footnotes on blank pages see earlier pages for full footnote&gt;</t>
  </si>
  <si>
    <t>Statewide Total</t>
  </si>
  <si>
    <t>² During the deliberations of the 2023 Basic Education Funding Commission (BEFC) (https://www.basiceducationfundingcommission.com/) the shorthand, “Adequacy” was used to describe the remedy proposed to satisfy the ruling of the Commonwealth Court that Pennsylvania’s funding of local schools violated the Pennsylvania Constitution by not guaranteeing comparable opportunities for learning across Pennsylvania’s 500 school districts. The Commonwealth Court ruling found that there was a pattern of shortfalls across Pennsylvania’s schools in access to the instrumentalities of learning (teachers and other education professionals, textbooks, course offerings, facilities…) that could be tied back to shortfalls in school funding. The adequacy remedy broadly speaking proposed that school districts could be identified as needing additional funding by determining how far spending in those districts was below a minimum threshold. The minimum threshold was the level of spending after taking into student need in those school districts that were found to be meeting the states standards on standardized test scores and high school graduation rates. A district would be eligible for increased state aid in the amount by which that district fell below the level of spending in the Commonwealth’s highest performing schools. The majority report of the Basic Education Funding commission would endorse this approach as did the final state budget agreement of 2024-25 in which districts were provided $493.7 million or 10.93% of their total adequacy gap (the difference between what these districts spent and what Pennsylvania high performing schools spent on average). In the 2025-26 budget agreement districts were once again provided 10.93% of their calculated adequacy gap. Two changes were made in 2025-26 budget agreement around adequacy. Districts that had previously not qualified for an adequacy payment because they had low local tax effort were given 10.93% of their adequacy gap. With this change the 2025-26 budget agreement eliminated the expectation that a filling a portion of the adequacy gap would fall upon local taxpayers if tax effort was low relative to the statewide average. The second change was every district was guaranteed a minimum payment of $50,000 under the adequacy calculation regardless of the size of their adequacy gap (some districts had adequacy gaps less than $50,000 and some districts had no gaps). These two tweaks boosted the total appropriation for adequacy to $532 million in 2025-26.</t>
  </si>
  <si>
    <t>⁷ The final 2025-26 total state budget appropriation for subsidies for career and technical education were left unchanged from the previous year, however changes in the inputs for the formulas that distribute that total pot of money between various programs resulted in an overall increase of $10.5 million in the subsidies for secondary career and technical education flowing to school districts and career and technical centers. As of November 17th we believe (but have no confirmation) that this shift in CTE appropriations to the subsidy for secondary subsidy will come out of available appropriations for PAsmart Grants (7506). School Districts and Career and Technical Schools are among the entities that have received PAsmart Grants in the past. The shift in funding will mean $10.5 million fewer grants in fiscal year 2025-26.</t>
  </si>
  <si>
    <t>³ The tax equity supplement was added to the Ready To Learn Block Grant appropriation in the 2024-25 state budget agreement, funded in that year at $32.2 million. The 2025-26 budget agreement increased the supplement again by $32.2 million. The supplement is distributed to the top 10% of districts in terms of local tax effort.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</si>
</sst>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6" formatCode="#,##0.0"/>
    <numFmt numFmtId="167" formatCode="#,##0.0_);[Red]\(#,##0.0\)"/>
    <numFmt numFmtId="168" formatCode="[$-F800]dddd\,\ mmmm\ dd\,\ yyyy"/>
  </numFmts>
  <fonts count="71" x14ac:knownFonts="1">
    <font>
      <sz val="11"/>
      <name val="Calibri"/>
    </font>
    <font>
      <sz val="11"/>
      <name val="Georgia Pro Light"/>
      <family val="1"/>
    </font>
    <font>
      <sz val="11"/>
      <name val="Calibri"/>
      <family val="2"/>
    </font>
    <font>
      <b/>
      <sz val="11"/>
      <name val="Georgia Pro Light"/>
      <family val="1"/>
    </font>
    <font>
      <sz val="11"/>
      <color theme="0" tint="-0.34998626667073579"/>
      <name val="Georgia Pro Light"/>
      <family val="1"/>
    </font>
    <font>
      <sz val="11"/>
      <color theme="1"/>
      <name val="Aptos Narrow"/>
      <family val="2"/>
      <scheme val="minor"/>
    </font>
    <font>
      <sz val="10"/>
      <name val="Georgia Pro Light"/>
      <family val="1"/>
    </font>
    <font>
      <sz val="10"/>
      <color theme="0" tint="-0.34998626667073579"/>
      <name val="Georgia Pro Light"/>
      <family val="1"/>
    </font>
    <font>
      <sz val="8"/>
      <color theme="0" tint="-0.49995422223578601"/>
      <name val="Georgia Pro Light"/>
      <family val="1"/>
    </font>
    <font>
      <b/>
      <i/>
      <sz val="11"/>
      <name val="Georgia Pro Light"/>
      <family val="2"/>
    </font>
    <font>
      <b/>
      <i/>
      <sz val="11"/>
      <name val="Aptos Narrow"/>
      <family val="2"/>
    </font>
    <font>
      <b/>
      <i/>
      <sz val="11"/>
      <name val="Georgia Pro Light"/>
      <family val="1"/>
    </font>
    <font>
      <sz val="8"/>
      <name val="Georgia Pro Light"/>
      <family val="1"/>
    </font>
    <font>
      <sz val="10"/>
      <color theme="1"/>
      <name val="Georgia Pro Light"/>
      <family val="1"/>
    </font>
    <font>
      <b/>
      <sz val="10"/>
      <color theme="1"/>
      <name val="Georgia Pro Light"/>
      <family val="1"/>
    </font>
    <font>
      <sz val="8"/>
      <color theme="0" tint="-0.49995422223578601"/>
      <name val="Georgia Pro Light"/>
      <family val="1"/>
    </font>
    <font>
      <sz val="11"/>
      <color theme="4"/>
      <name val="Georgia Pro Light"/>
      <family val="1"/>
    </font>
    <font>
      <b/>
      <sz val="11"/>
      <color theme="4"/>
      <name val="Georgia Pro Light"/>
      <family val="1"/>
    </font>
    <font>
      <b/>
      <sz val="11"/>
      <color theme="9" tint="-0.24994659260841701"/>
      <name val="Georgia Pro Light"/>
      <family val="1"/>
    </font>
    <font>
      <sz val="11"/>
      <color theme="4"/>
      <name val="Calibri"/>
      <family val="2"/>
    </font>
    <font>
      <sz val="11"/>
      <color theme="9" tint="-0.24994659260841701"/>
      <name val="Georgia Pro Light"/>
      <family val="1"/>
    </font>
    <font>
      <sz val="11"/>
      <color theme="8" tint="-0.24994659260841701"/>
      <name val="Georgia Pro Light"/>
      <family val="1"/>
    </font>
    <font>
      <sz val="11"/>
      <color theme="8" tint="-0.24994659260841701"/>
      <name val="Calibri"/>
      <family val="2"/>
    </font>
    <font>
      <b/>
      <sz val="11"/>
      <color theme="8" tint="-0.24994659260841701"/>
      <name val="Georgia Pro Light"/>
      <family val="1"/>
    </font>
    <font>
      <b/>
      <sz val="10"/>
      <color theme="4"/>
      <name val="Georgia Pro Light"/>
      <family val="1"/>
    </font>
    <font>
      <b/>
      <sz val="10"/>
      <color theme="0"/>
      <name val="Georgia Pro Light"/>
      <family val="1"/>
    </font>
    <font>
      <sz val="8"/>
      <color theme="0" tint="-0.34998626667073579"/>
      <name val="Georgia Pro Light"/>
      <family val="1"/>
    </font>
    <font>
      <sz val="11"/>
      <color theme="8"/>
      <name val="Georgia Pro Light"/>
      <family val="1"/>
    </font>
    <font>
      <sz val="10"/>
      <color theme="1"/>
      <name val="Avenir Next LT Pro"/>
      <family val="2"/>
    </font>
    <font>
      <b/>
      <sz val="10"/>
      <color theme="0"/>
      <name val="Avenir Next LT Pro"/>
      <family val="2"/>
    </font>
    <font>
      <sz val="8"/>
      <name val="Avenir Next LT Pro"/>
      <family val="2"/>
    </font>
    <font>
      <sz val="8"/>
      <color theme="0" tint="-0.34998626667073579"/>
      <name val="Avenir Next LT Pro"/>
      <family val="2"/>
    </font>
    <font>
      <u/>
      <sz val="11"/>
      <color theme="10"/>
      <name val="Calibri"/>
      <family val="2"/>
    </font>
    <font>
      <sz val="10"/>
      <name val="Arial"/>
      <family val="2"/>
    </font>
    <font>
      <b/>
      <sz val="11"/>
      <color theme="0"/>
      <name val="Georgia Pro Light"/>
      <family val="1"/>
    </font>
    <font>
      <sz val="8"/>
      <color rgb="FFFF0000"/>
      <name val="Avenir Next LT Pro"/>
      <family val="2"/>
    </font>
    <font>
      <b/>
      <sz val="11"/>
      <color rgb="FFC00000"/>
      <name val="Georgia Pro Light"/>
      <family val="1"/>
    </font>
    <font>
      <b/>
      <sz val="11"/>
      <name val="Calibri"/>
      <family val="2"/>
    </font>
    <font>
      <sz val="12"/>
      <name val="Georgia Pro Light"/>
      <family val="1"/>
    </font>
    <font>
      <sz val="12"/>
      <name val="Calibri"/>
      <family val="2"/>
    </font>
    <font>
      <b/>
      <sz val="12"/>
      <name val="Georgia Pro Light"/>
      <family val="1"/>
    </font>
    <font>
      <u/>
      <sz val="11"/>
      <color theme="10"/>
      <name val="Calibri"/>
      <family val="2"/>
    </font>
    <font>
      <sz val="11"/>
      <color theme="1"/>
      <name val="Georgia Pro Light"/>
      <family val="1"/>
    </font>
    <font>
      <sz val="8"/>
      <color rgb="FFFF0000"/>
      <name val="Georgia Pro Light"/>
      <family val="1"/>
    </font>
    <font>
      <b/>
      <i/>
      <sz val="10"/>
      <color theme="1"/>
      <name val="Georgia Pro Light"/>
      <family val="1"/>
    </font>
    <font>
      <i/>
      <sz val="10"/>
      <color theme="0" tint="-0.49995422223578601"/>
      <name val="Georgia Pro Light"/>
      <family val="1"/>
    </font>
    <font>
      <sz val="11"/>
      <color rgb="FFFF0000"/>
      <name val="Georgia Pro Light"/>
      <family val="1"/>
    </font>
    <font>
      <sz val="8"/>
      <color rgb="FF0070C0"/>
      <name val="Georgia Pro Light"/>
      <family val="1"/>
    </font>
    <font>
      <b/>
      <sz val="8"/>
      <color rgb="FF0070C0"/>
      <name val="Georgia Pro Light"/>
      <family val="1"/>
    </font>
    <font>
      <sz val="10"/>
      <color theme="9" tint="-0.24994659260841701"/>
      <name val="Georgia Pro Light"/>
      <family val="1"/>
    </font>
    <font>
      <sz val="11"/>
      <color theme="9" tint="-0.24994659260841701"/>
      <name val="Georgia Pro Light"/>
      <family val="1"/>
    </font>
    <font>
      <b/>
      <sz val="11"/>
      <color theme="5" tint="-0.49995422223578601"/>
      <name val="Georgia Pro Light"/>
      <family val="1"/>
    </font>
    <font>
      <sz val="11"/>
      <color theme="5" tint="-0.49995422223578601"/>
      <name val="Georgia Pro Light"/>
      <family val="1"/>
    </font>
    <font>
      <sz val="11"/>
      <color theme="5" tint="-0.49995422223578601"/>
      <name val="Calibri"/>
      <family val="2"/>
    </font>
    <font>
      <sz val="11"/>
      <color theme="0" tint="-0.34998626667073579"/>
      <name val="Calibri"/>
      <family val="2"/>
    </font>
    <font>
      <i/>
      <sz val="11"/>
      <name val="Georgia Pro Light"/>
      <family val="1"/>
    </font>
    <font>
      <b/>
      <sz val="10"/>
      <color theme="1"/>
      <name val="Aptos Narrow"/>
      <family val="2"/>
    </font>
    <font>
      <b/>
      <i/>
      <sz val="10"/>
      <color theme="1"/>
      <name val="Georgia Pro Light"/>
      <family val="2"/>
    </font>
    <font>
      <b/>
      <sz val="10"/>
      <name val="Georgia Pro Light"/>
      <family val="1"/>
    </font>
    <font>
      <i/>
      <sz val="10"/>
      <color theme="0" tint="-0.34998626667073579"/>
      <name val="Georgia Pro Light"/>
      <family val="1"/>
    </font>
    <font>
      <i/>
      <sz val="8"/>
      <color theme="0" tint="-0.14999847407452621"/>
      <name val="Georgia Pro Light"/>
      <family val="1"/>
    </font>
    <font>
      <i/>
      <sz val="11"/>
      <color theme="0" tint="-0.34998626667073579"/>
      <name val="Georgia Pro Light"/>
      <family val="1"/>
    </font>
    <font>
      <sz val="11"/>
      <color theme="9" tint="-0.49995422223578601"/>
      <name val="Georgia Pro Light"/>
      <family val="1"/>
    </font>
    <font>
      <sz val="11"/>
      <color theme="5" tint="-0.49995422223578601"/>
      <name val="Georgia Pro Light"/>
      <family val="1"/>
    </font>
    <font>
      <sz val="8"/>
      <name val="Aptos Narrow"/>
      <family val="2"/>
    </font>
    <font>
      <sz val="6"/>
      <name val="Georgia Pro Light"/>
      <family val="1"/>
    </font>
    <font>
      <sz val="9"/>
      <color indexed="81"/>
      <name val="Tahoma"/>
      <family val="2"/>
    </font>
    <font>
      <b/>
      <sz val="9"/>
      <color indexed="81"/>
      <name val="Tahoma"/>
      <family val="2"/>
    </font>
    <font>
      <i/>
      <sz val="8"/>
      <name val="Georgia Pro Light"/>
      <family val="1"/>
    </font>
    <font>
      <i/>
      <sz val="10"/>
      <name val="Georgia Pro Light"/>
      <family val="1"/>
    </font>
    <font>
      <i/>
      <sz val="11"/>
      <name val="Calibri"/>
      <family val="2"/>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4.925687429425947E-2"/>
        <bgColor indexed="64"/>
      </patternFill>
    </fill>
    <fill>
      <patternFill patternType="solid">
        <fgColor theme="4"/>
        <bgColor indexed="64"/>
      </patternFill>
    </fill>
    <fill>
      <patternFill patternType="solid">
        <fgColor rgb="FFC00000"/>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3" tint="0.49995422223578601"/>
        <bgColor indexed="64"/>
      </patternFill>
    </fill>
    <fill>
      <patternFill patternType="solid">
        <fgColor rgb="FFFF0000"/>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79995117038483843"/>
        <bgColor indexed="64"/>
      </patternFill>
    </fill>
    <fill>
      <patternFill patternType="solid">
        <fgColor theme="5" tint="0.79995117038483843"/>
        <bgColor indexed="64"/>
      </patternFill>
    </fill>
    <fill>
      <patternFill patternType="solid">
        <fgColor theme="0" tint="-4.9897762993255407E-2"/>
        <bgColor indexed="64"/>
      </patternFill>
    </fill>
    <fill>
      <patternFill patternType="solid">
        <fgColor theme="0" tint="-4.9989318521683403E-2"/>
        <bgColor indexed="64"/>
      </patternFill>
    </fill>
  </fills>
  <borders count="35">
    <border>
      <left/>
      <right/>
      <top/>
      <bottom/>
      <diagonal/>
    </border>
    <border>
      <left/>
      <right/>
      <top style="medium">
        <color auto="1"/>
      </top>
      <bottom style="medium">
        <color auto="1"/>
      </bottom>
      <diagonal/>
    </border>
    <border>
      <left/>
      <right/>
      <top style="thin">
        <color auto="1"/>
      </top>
      <bottom style="medium">
        <color auto="1"/>
      </bottom>
      <diagonal/>
    </border>
    <border>
      <left style="thin">
        <color auto="1"/>
      </left>
      <right/>
      <top/>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bottom style="thin">
        <color indexed="64"/>
      </bottom>
      <diagonal/>
    </border>
    <border>
      <left style="thin">
        <color indexed="64"/>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indexed="64"/>
      </top>
      <bottom style="thin">
        <color auto="1"/>
      </bottom>
      <diagonal/>
    </border>
    <border>
      <left/>
      <right style="thin">
        <color auto="1"/>
      </right>
      <top style="thin">
        <color indexed="64"/>
      </top>
      <bottom style="thin">
        <color auto="1"/>
      </bottom>
      <diagonal/>
    </border>
    <border>
      <left/>
      <right/>
      <top style="medium">
        <color auto="1"/>
      </top>
      <bottom/>
      <diagonal/>
    </border>
    <border>
      <left/>
      <right/>
      <top style="thin">
        <color auto="1"/>
      </top>
      <bottom/>
      <diagonal/>
    </border>
    <border>
      <left/>
      <right/>
      <top/>
      <bottom style="thin">
        <color theme="4"/>
      </bottom>
      <diagonal/>
    </border>
    <border>
      <left/>
      <right/>
      <top/>
      <bottom style="medium">
        <color indexed="64"/>
      </bottom>
      <diagonal/>
    </border>
    <border>
      <left/>
      <right style="thin">
        <color auto="1"/>
      </right>
      <top style="thin">
        <color indexed="64"/>
      </top>
      <bottom/>
      <diagonal/>
    </border>
    <border>
      <left style="thin">
        <color indexed="64"/>
      </left>
      <right/>
      <top/>
      <bottom style="medium">
        <color auto="1"/>
      </bottom>
      <diagonal/>
    </border>
    <border>
      <left/>
      <right style="thin">
        <color auto="1"/>
      </right>
      <top/>
      <bottom style="medium">
        <color auto="1"/>
      </bottom>
      <diagonal/>
    </border>
    <border>
      <left/>
      <right/>
      <top/>
      <bottom style="dotted">
        <color theme="5"/>
      </bottom>
      <diagonal/>
    </border>
    <border>
      <left/>
      <right/>
      <top style="thin">
        <color theme="4"/>
      </top>
      <bottom/>
      <diagonal/>
    </border>
    <border>
      <left/>
      <right/>
      <top/>
      <bottom style="dotted">
        <color theme="9" tint="-0.24994659260841701"/>
      </bottom>
      <diagonal/>
    </border>
    <border>
      <left/>
      <right/>
      <top style="thin">
        <color theme="8"/>
      </top>
      <bottom/>
      <diagonal/>
    </border>
    <border>
      <left/>
      <right/>
      <top/>
      <bottom style="thin">
        <color theme="5" tint="-0.49995422223578601"/>
      </bottom>
      <diagonal/>
    </border>
    <border>
      <left/>
      <right style="dotted">
        <color indexed="64"/>
      </right>
      <top/>
      <bottom/>
      <diagonal/>
    </border>
    <border>
      <left/>
      <right style="dotted">
        <color indexed="64"/>
      </right>
      <top style="medium">
        <color auto="1"/>
      </top>
      <bottom style="medium">
        <color auto="1"/>
      </bottom>
      <diagonal/>
    </border>
    <border>
      <left/>
      <right style="dotted">
        <color indexed="64"/>
      </right>
      <top/>
      <bottom style="medium">
        <color auto="1"/>
      </bottom>
      <diagonal/>
    </border>
    <border>
      <left/>
      <right style="dotted">
        <color indexed="64"/>
      </right>
      <top style="thin">
        <color indexed="64"/>
      </top>
      <bottom/>
      <diagonal/>
    </border>
    <border>
      <left style="dotted">
        <color indexed="64"/>
      </left>
      <right/>
      <top style="thin">
        <color auto="1"/>
      </top>
      <bottom/>
      <diagonal/>
    </border>
    <border>
      <left/>
      <right/>
      <top/>
      <bottom style="thin">
        <color theme="9" tint="-0.24994659260841701"/>
      </bottom>
      <diagonal/>
    </border>
    <border>
      <left/>
      <right/>
      <top/>
      <bottom style="thin">
        <color theme="8"/>
      </bottom>
      <diagonal/>
    </border>
    <border>
      <left style="dotted">
        <color indexed="64"/>
      </left>
      <right/>
      <top/>
      <bottom/>
      <diagonal/>
    </border>
    <border>
      <left style="dotted">
        <color indexed="64"/>
      </left>
      <right/>
      <top style="medium">
        <color auto="1"/>
      </top>
      <bottom style="medium">
        <color auto="1"/>
      </bottom>
      <diagonal/>
    </border>
    <border>
      <left style="dotted">
        <color indexed="64"/>
      </left>
      <right/>
      <top/>
      <bottom style="medium">
        <color auto="1"/>
      </bottom>
      <diagonal/>
    </border>
    <border>
      <left style="dotted">
        <color indexed="64"/>
      </left>
      <right/>
      <top/>
      <bottom style="thin">
        <color theme="9" tint="-0.24994659260841701"/>
      </bottom>
      <diagonal/>
    </border>
    <border>
      <left/>
      <right style="dotted">
        <color indexed="64"/>
      </right>
      <top/>
      <bottom style="thin">
        <color theme="9" tint="-0.24994659260841701"/>
      </bottom>
      <diagonal/>
    </border>
  </borders>
  <cellStyleXfs count="10">
    <xf numFmtId="0" fontId="0" fillId="0" borderId="0"/>
    <xf numFmtId="9" fontId="2" fillId="0" borderId="0" applyFont="0" applyFill="0" applyBorder="0" applyAlignment="0" applyProtection="0"/>
    <xf numFmtId="0" fontId="5" fillId="0" borderId="0"/>
    <xf numFmtId="0" fontId="2" fillId="0" borderId="0"/>
    <xf numFmtId="0" fontId="2" fillId="0" borderId="0"/>
    <xf numFmtId="0" fontId="28" fillId="0" borderId="0"/>
    <xf numFmtId="0" fontId="32" fillId="0" borderId="0" applyNumberFormat="0" applyFill="0" applyBorder="0" applyAlignment="0" applyProtection="0"/>
    <xf numFmtId="0" fontId="33" fillId="0" borderId="0"/>
    <xf numFmtId="9" fontId="5" fillId="0" borderId="0" applyFont="0" applyFill="0" applyBorder="0" applyAlignment="0" applyProtection="0"/>
    <xf numFmtId="0" fontId="41" fillId="0" borderId="0" applyNumberFormat="0" applyFill="0" applyBorder="0" applyAlignment="0" applyProtection="0"/>
  </cellStyleXfs>
  <cellXfs count="292">
    <xf numFmtId="0" fontId="0" fillId="0" borderId="0" xfId="0"/>
    <xf numFmtId="0" fontId="1" fillId="0" borderId="0" xfId="0" applyFont="1"/>
    <xf numFmtId="0" fontId="1" fillId="2" borderId="0" xfId="0" applyFont="1" applyFill="1"/>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1" fillId="2" borderId="2"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6" xfId="0" applyFont="1" applyFill="1" applyBorder="1"/>
    <xf numFmtId="0" fontId="4" fillId="2" borderId="0" xfId="0" applyFont="1" applyFill="1"/>
    <xf numFmtId="0" fontId="8" fillId="2" borderId="0" xfId="0" applyFont="1" applyFill="1"/>
    <xf numFmtId="0" fontId="8" fillId="2" borderId="0" xfId="0" applyFont="1" applyFill="1" applyAlignment="1">
      <alignment horizontal="center" vertical="center"/>
    </xf>
    <xf numFmtId="0" fontId="6" fillId="0" borderId="0" xfId="0" applyFont="1"/>
    <xf numFmtId="3" fontId="3" fillId="2" borderId="0" xfId="0" applyNumberFormat="1" applyFont="1" applyFill="1" applyAlignment="1">
      <alignment horizontal="center"/>
    </xf>
    <xf numFmtId="166" fontId="3" fillId="2" borderId="0" xfId="0" applyNumberFormat="1" applyFont="1" applyFill="1" applyAlignment="1">
      <alignment horizontal="center"/>
    </xf>
    <xf numFmtId="0" fontId="9" fillId="2" borderId="0" xfId="0" applyFont="1" applyFill="1"/>
    <xf numFmtId="0" fontId="1" fillId="2" borderId="11" xfId="0" applyFont="1" applyFill="1" applyBorder="1"/>
    <xf numFmtId="0" fontId="13" fillId="2" borderId="0" xfId="0" applyFont="1" applyFill="1" applyAlignment="1">
      <alignment horizontal="center"/>
    </xf>
    <xf numFmtId="0" fontId="14" fillId="2" borderId="6" xfId="0" applyFont="1" applyFill="1" applyBorder="1" applyAlignment="1">
      <alignment horizontal="center"/>
    </xf>
    <xf numFmtId="0" fontId="13" fillId="2" borderId="0" xfId="0" applyFont="1" applyFill="1" applyAlignment="1">
      <alignment horizontal="center" vertical="center"/>
    </xf>
    <xf numFmtId="0" fontId="13" fillId="2" borderId="0" xfId="0" applyFont="1" applyFill="1" applyAlignment="1">
      <alignment horizontal="left" vertical="top" wrapText="1"/>
    </xf>
    <xf numFmtId="0" fontId="15" fillId="0" borderId="0" xfId="0" applyFont="1" applyAlignment="1">
      <alignment vertical="center"/>
    </xf>
    <xf numFmtId="0" fontId="15" fillId="0" borderId="0" xfId="0" applyFont="1" applyAlignment="1">
      <alignment horizontal="center" vertical="center"/>
    </xf>
    <xf numFmtId="3" fontId="15" fillId="0" borderId="0" xfId="0" applyNumberFormat="1" applyFont="1" applyAlignment="1">
      <alignment horizontal="center" vertical="center"/>
    </xf>
    <xf numFmtId="3" fontId="16" fillId="2" borderId="0" xfId="0" applyNumberFormat="1" applyFont="1" applyFill="1" applyAlignment="1">
      <alignment horizontal="center" vertical="center"/>
    </xf>
    <xf numFmtId="3" fontId="20" fillId="2" borderId="0" xfId="0" applyNumberFormat="1" applyFont="1" applyFill="1" applyAlignment="1">
      <alignment horizontal="center" vertical="center"/>
    </xf>
    <xf numFmtId="0" fontId="1" fillId="0" borderId="0" xfId="3" applyFont="1"/>
    <xf numFmtId="0" fontId="1" fillId="0" borderId="0" xfId="4" applyFont="1"/>
    <xf numFmtId="0" fontId="1" fillId="2" borderId="0" xfId="0" applyFont="1" applyFill="1" applyAlignment="1">
      <alignment horizontal="left" vertical="center"/>
    </xf>
    <xf numFmtId="0" fontId="26" fillId="2" borderId="0" xfId="0" applyFont="1" applyFill="1" applyAlignment="1">
      <alignment horizontal="center" vertical="center"/>
    </xf>
    <xf numFmtId="0" fontId="26" fillId="0" borderId="0" xfId="0" applyFont="1"/>
    <xf numFmtId="3" fontId="27" fillId="2" borderId="0" xfId="0" applyNumberFormat="1" applyFont="1" applyFill="1" applyAlignment="1">
      <alignment horizontal="center" vertical="center"/>
    </xf>
    <xf numFmtId="164" fontId="27" fillId="2" borderId="0" xfId="0" applyNumberFormat="1" applyFont="1" applyFill="1" applyAlignment="1">
      <alignment horizontal="center" vertical="center"/>
    </xf>
    <xf numFmtId="0" fontId="29" fillId="5" borderId="0" xfId="5" applyFont="1" applyFill="1" applyAlignment="1">
      <alignment horizontal="center" vertical="center"/>
    </xf>
    <xf numFmtId="0" fontId="28" fillId="0" borderId="0" xfId="5"/>
    <xf numFmtId="0" fontId="28" fillId="0" borderId="0" xfId="5" applyAlignment="1">
      <alignment horizontal="center"/>
    </xf>
    <xf numFmtId="0" fontId="30" fillId="2" borderId="0" xfId="5" applyFont="1" applyFill="1"/>
    <xf numFmtId="0" fontId="30" fillId="2" borderId="0" xfId="5" applyFont="1" applyFill="1" applyAlignment="1">
      <alignment horizontal="center"/>
    </xf>
    <xf numFmtId="0" fontId="30" fillId="2" borderId="0" xfId="5" applyFont="1" applyFill="1" applyAlignment="1">
      <alignment horizontal="center" vertical="center"/>
    </xf>
    <xf numFmtId="0" fontId="28" fillId="2" borderId="0" xfId="5" applyFill="1"/>
    <xf numFmtId="0" fontId="4" fillId="0" borderId="0" xfId="0" applyFont="1" applyAlignment="1">
      <alignment horizontal="center" vertical="center"/>
    </xf>
    <xf numFmtId="0" fontId="4" fillId="0" borderId="0" xfId="0" applyFont="1"/>
    <xf numFmtId="1" fontId="26" fillId="2" borderId="0" xfId="0" applyNumberFormat="1" applyFont="1" applyFill="1" applyAlignment="1">
      <alignment horizontal="center" vertical="center"/>
    </xf>
    <xf numFmtId="0" fontId="12" fillId="2" borderId="0" xfId="0" applyFont="1" applyFill="1"/>
    <xf numFmtId="3" fontId="1" fillId="0" borderId="0" xfId="0" applyNumberFormat="1" applyFont="1"/>
    <xf numFmtId="0" fontId="31" fillId="2" borderId="0" xfId="0" applyFont="1" applyFill="1" applyAlignment="1">
      <alignment horizontal="center" vertical="center"/>
    </xf>
    <xf numFmtId="0" fontId="34" fillId="6" borderId="0" xfId="0" applyFont="1" applyFill="1" applyAlignment="1">
      <alignment horizontal="center" vertical="center"/>
    </xf>
    <xf numFmtId="0" fontId="34" fillId="6" borderId="0" xfId="0" applyFont="1" applyFill="1" applyAlignment="1">
      <alignment horizontal="left" vertical="center" wrapText="1"/>
    </xf>
    <xf numFmtId="168" fontId="13" fillId="2" borderId="0" xfId="0" quotePrefix="1" applyNumberFormat="1" applyFont="1" applyFill="1" applyAlignment="1">
      <alignment horizontal="left" vertical="center"/>
    </xf>
    <xf numFmtId="168" fontId="34" fillId="6" borderId="0" xfId="0" applyNumberFormat="1" applyFont="1" applyFill="1" applyAlignment="1">
      <alignment horizontal="left" vertical="center"/>
    </xf>
    <xf numFmtId="0" fontId="25" fillId="9" borderId="0" xfId="0" applyFont="1" applyFill="1"/>
    <xf numFmtId="0" fontId="7" fillId="2" borderId="0" xfId="0" applyFont="1" applyFill="1" applyAlignment="1">
      <alignment horizontal="center" vertical="center"/>
    </xf>
    <xf numFmtId="0" fontId="7" fillId="0" borderId="0" xfId="0" applyFont="1"/>
    <xf numFmtId="0" fontId="35" fillId="2" borderId="0" xfId="2" applyFont="1" applyFill="1" applyAlignment="1">
      <alignment horizontal="center" vertical="center"/>
    </xf>
    <xf numFmtId="38" fontId="3" fillId="2" borderId="0" xfId="0" applyNumberFormat="1" applyFont="1" applyFill="1" applyAlignment="1">
      <alignment horizontal="center" vertical="center"/>
    </xf>
    <xf numFmtId="0" fontId="1" fillId="2" borderId="8" xfId="0" applyFont="1" applyFill="1" applyBorder="1" applyAlignment="1">
      <alignment horizontal="center" vertical="center" wrapText="1"/>
    </xf>
    <xf numFmtId="0" fontId="31" fillId="12" borderId="0" xfId="0" applyFont="1" applyFill="1" applyAlignment="1">
      <alignment horizontal="center" vertical="center"/>
    </xf>
    <xf numFmtId="0" fontId="6" fillId="12" borderId="0" xfId="0" applyFont="1" applyFill="1" applyAlignment="1">
      <alignment horizontal="center" vertical="center"/>
    </xf>
    <xf numFmtId="3" fontId="1" fillId="2" borderId="0" xfId="0" applyNumberFormat="1" applyFont="1" applyFill="1"/>
    <xf numFmtId="164" fontId="13" fillId="2" borderId="0" xfId="0" applyNumberFormat="1" applyFont="1" applyFill="1"/>
    <xf numFmtId="0" fontId="13" fillId="2" borderId="0" xfId="0" applyFont="1" applyFill="1"/>
    <xf numFmtId="0" fontId="1" fillId="2" borderId="0" xfId="0" applyFont="1" applyFill="1" applyAlignment="1">
      <alignment horizontal="left" vertical="top" wrapText="1"/>
    </xf>
    <xf numFmtId="0" fontId="2" fillId="0" borderId="0" xfId="0" applyFont="1" applyAlignment="1">
      <alignment horizontal="left" vertical="top" wrapText="1"/>
    </xf>
    <xf numFmtId="0" fontId="1" fillId="3" borderId="0" xfId="0" applyFont="1" applyFill="1"/>
    <xf numFmtId="0" fontId="2" fillId="0" borderId="0" xfId="0" applyFont="1"/>
    <xf numFmtId="0" fontId="26" fillId="2" borderId="0" xfId="2" applyFont="1" applyFill="1" applyAlignment="1">
      <alignment horizontal="center" vertical="center"/>
    </xf>
    <xf numFmtId="0" fontId="42" fillId="2" borderId="0" xfId="2" applyFont="1" applyFill="1"/>
    <xf numFmtId="0" fontId="12" fillId="8" borderId="0" xfId="0" applyFont="1" applyFill="1" applyAlignment="1">
      <alignment horizontal="center" vertical="center"/>
    </xf>
    <xf numFmtId="0" fontId="12" fillId="7" borderId="0" xfId="0" applyFont="1" applyFill="1" applyAlignment="1">
      <alignment horizontal="center" vertical="center"/>
    </xf>
    <xf numFmtId="0" fontId="43" fillId="2" borderId="0" xfId="2" applyFont="1" applyFill="1" applyAlignment="1">
      <alignment horizontal="center" vertical="center"/>
    </xf>
    <xf numFmtId="0" fontId="26" fillId="8" borderId="0" xfId="0" applyFont="1" applyFill="1" applyAlignment="1">
      <alignment horizontal="center" vertical="center"/>
    </xf>
    <xf numFmtId="0" fontId="1" fillId="2" borderId="6" xfId="0" applyFont="1" applyFill="1" applyBorder="1" applyAlignment="1">
      <alignment wrapText="1"/>
    </xf>
    <xf numFmtId="38" fontId="1" fillId="2" borderId="0" xfId="0" applyNumberFormat="1" applyFont="1" applyFill="1"/>
    <xf numFmtId="38" fontId="6" fillId="2" borderId="14" xfId="7" applyNumberFormat="1" applyFont="1" applyFill="1" applyBorder="1" applyAlignment="1" applyProtection="1">
      <alignment horizontal="center" vertical="center" wrapText="1"/>
      <protection locked="0"/>
    </xf>
    <xf numFmtId="0" fontId="43" fillId="2" borderId="0" xfId="0" applyFont="1" applyFill="1"/>
    <xf numFmtId="0" fontId="46" fillId="2" borderId="0" xfId="0" applyFont="1" applyFill="1"/>
    <xf numFmtId="0" fontId="7" fillId="0" borderId="0" xfId="0" applyFont="1" applyAlignment="1">
      <alignment horizontal="left" vertical="center"/>
    </xf>
    <xf numFmtId="0" fontId="26" fillId="2" borderId="0" xfId="0" applyFont="1" applyFill="1" applyAlignment="1">
      <alignment horizontal="left" vertical="center"/>
    </xf>
    <xf numFmtId="0" fontId="31" fillId="2" borderId="0" xfId="0" applyFont="1" applyFill="1" applyAlignment="1">
      <alignment horizontal="left" vertical="center"/>
    </xf>
    <xf numFmtId="1" fontId="26" fillId="0" borderId="0" xfId="0" applyNumberFormat="1" applyFont="1" applyAlignment="1">
      <alignment horizontal="center" vertical="center"/>
    </xf>
    <xf numFmtId="0" fontId="1" fillId="13" borderId="0" xfId="0" applyFont="1" applyFill="1"/>
    <xf numFmtId="0" fontId="43" fillId="2" borderId="0" xfId="0" applyFont="1" applyFill="1" applyAlignment="1">
      <alignment horizontal="center" vertical="center"/>
    </xf>
    <xf numFmtId="3" fontId="47" fillId="0" borderId="0" xfId="0" applyNumberFormat="1" applyFont="1" applyAlignment="1">
      <alignment horizontal="center" vertical="center"/>
    </xf>
    <xf numFmtId="0" fontId="48" fillId="0" borderId="0" xfId="0" applyFont="1" applyAlignment="1">
      <alignment horizontal="center" vertical="center"/>
    </xf>
    <xf numFmtId="0" fontId="26" fillId="13" borderId="0" xfId="0" applyFont="1" applyFill="1"/>
    <xf numFmtId="0" fontId="26" fillId="13" borderId="0" xfId="0" applyFont="1" applyFill="1" applyAlignment="1">
      <alignment horizontal="center" vertical="center"/>
    </xf>
    <xf numFmtId="164" fontId="16" fillId="2" borderId="0" xfId="0" applyNumberFormat="1" applyFont="1" applyFill="1" applyAlignment="1">
      <alignment horizontal="center" vertical="center"/>
    </xf>
    <xf numFmtId="0" fontId="21" fillId="2" borderId="0" xfId="0" applyFont="1" applyFill="1" applyAlignment="1">
      <alignment horizontal="center" vertical="center" wrapText="1"/>
    </xf>
    <xf numFmtId="0" fontId="23" fillId="2" borderId="0" xfId="0" applyFont="1" applyFill="1" applyAlignment="1">
      <alignment horizontal="center"/>
    </xf>
    <xf numFmtId="0" fontId="1" fillId="14" borderId="0" xfId="0" applyFont="1" applyFill="1"/>
    <xf numFmtId="3" fontId="52" fillId="2" borderId="0" xfId="0" applyNumberFormat="1" applyFont="1" applyFill="1" applyAlignment="1">
      <alignment horizontal="center" vertical="center"/>
    </xf>
    <xf numFmtId="164" fontId="52" fillId="2" borderId="0" xfId="0" applyNumberFormat="1" applyFont="1" applyFill="1" applyAlignment="1">
      <alignment horizontal="center" vertical="center"/>
    </xf>
    <xf numFmtId="0" fontId="12" fillId="2" borderId="11" xfId="0" applyFont="1" applyFill="1" applyBorder="1"/>
    <xf numFmtId="38" fontId="49" fillId="2" borderId="0" xfId="7" applyNumberFormat="1" applyFont="1" applyFill="1" applyAlignment="1" applyProtection="1">
      <alignment horizontal="center" vertical="center" wrapText="1"/>
      <protection locked="0"/>
    </xf>
    <xf numFmtId="0" fontId="3" fillId="2" borderId="6" xfId="0" applyFont="1" applyFill="1" applyBorder="1" applyAlignment="1">
      <alignment vertical="top" wrapText="1"/>
    </xf>
    <xf numFmtId="0" fontId="57" fillId="2" borderId="0" xfId="2" applyFont="1" applyFill="1" applyAlignment="1">
      <alignment horizontal="left" vertical="center"/>
    </xf>
    <xf numFmtId="164" fontId="1" fillId="2" borderId="0" xfId="0" applyNumberFormat="1" applyFont="1" applyFill="1"/>
    <xf numFmtId="38" fontId="1" fillId="2" borderId="14" xfId="0" applyNumberFormat="1" applyFont="1" applyFill="1" applyBorder="1" applyAlignment="1">
      <alignment horizontal="right" vertical="center"/>
    </xf>
    <xf numFmtId="0" fontId="60" fillId="2" borderId="9" xfId="0" applyFont="1" applyFill="1" applyBorder="1" applyAlignment="1">
      <alignment horizontal="center" vertical="center"/>
    </xf>
    <xf numFmtId="3" fontId="1" fillId="0" borderId="0" xfId="0" applyNumberFormat="1" applyFont="1" applyAlignment="1">
      <alignment horizontal="right" vertical="center"/>
    </xf>
    <xf numFmtId="164" fontId="1" fillId="2" borderId="0" xfId="0" applyNumberFormat="1" applyFont="1" applyFill="1" applyAlignment="1">
      <alignment horizontal="right" vertical="center"/>
    </xf>
    <xf numFmtId="38" fontId="1" fillId="2" borderId="0" xfId="0" applyNumberFormat="1" applyFont="1" applyFill="1" applyAlignment="1">
      <alignment horizontal="right" vertical="center"/>
    </xf>
    <xf numFmtId="167" fontId="1" fillId="2" borderId="0" xfId="0" applyNumberFormat="1" applyFont="1" applyFill="1" applyAlignment="1">
      <alignment horizontal="right" vertical="center"/>
    </xf>
    <xf numFmtId="167" fontId="1" fillId="2" borderId="14" xfId="0" applyNumberFormat="1" applyFont="1" applyFill="1" applyBorder="1" applyAlignment="1">
      <alignment horizontal="right" vertical="center"/>
    </xf>
    <xf numFmtId="0" fontId="53" fillId="15" borderId="1" xfId="0" applyFont="1" applyFill="1" applyBorder="1" applyAlignment="1">
      <alignment horizontal="center" vertical="center" wrapText="1"/>
    </xf>
    <xf numFmtId="167" fontId="1" fillId="15" borderId="1" xfId="7" applyNumberFormat="1" applyFont="1" applyFill="1" applyBorder="1" applyAlignment="1" applyProtection="1">
      <alignment horizontal="right" vertical="center" wrapText="1"/>
      <protection locked="0"/>
    </xf>
    <xf numFmtId="38" fontId="20" fillId="15" borderId="1" xfId="7" applyNumberFormat="1" applyFont="1" applyFill="1" applyBorder="1" applyAlignment="1" applyProtection="1">
      <alignment horizontal="center" vertical="center" wrapText="1"/>
      <protection locked="0"/>
    </xf>
    <xf numFmtId="164" fontId="16" fillId="15" borderId="1" xfId="0" applyNumberFormat="1" applyFont="1" applyFill="1" applyBorder="1" applyAlignment="1">
      <alignment horizontal="center" vertical="center" wrapText="1"/>
    </xf>
    <xf numFmtId="38" fontId="16" fillId="15" borderId="1" xfId="7" applyNumberFormat="1" applyFont="1" applyFill="1" applyBorder="1" applyAlignment="1" applyProtection="1">
      <alignment horizontal="center" vertical="center" wrapText="1"/>
      <protection locked="0"/>
    </xf>
    <xf numFmtId="38" fontId="4" fillId="15" borderId="1" xfId="7" applyNumberFormat="1" applyFont="1" applyFill="1" applyBorder="1" applyAlignment="1" applyProtection="1">
      <alignment horizontal="center" vertical="center" wrapText="1"/>
      <protection locked="0"/>
    </xf>
    <xf numFmtId="38" fontId="61" fillId="2" borderId="0" xfId="0" applyNumberFormat="1" applyFont="1" applyFill="1" applyAlignment="1">
      <alignment horizontal="right" vertical="center"/>
    </xf>
    <xf numFmtId="38" fontId="61" fillId="2" borderId="23" xfId="0" applyNumberFormat="1" applyFont="1" applyFill="1" applyBorder="1" applyAlignment="1">
      <alignment horizontal="right" vertical="center"/>
    </xf>
    <xf numFmtId="38" fontId="61" fillId="2" borderId="14" xfId="0" applyNumberFormat="1" applyFont="1" applyFill="1" applyBorder="1" applyAlignment="1">
      <alignment horizontal="right" vertical="center"/>
    </xf>
    <xf numFmtId="38" fontId="61" fillId="2" borderId="25" xfId="0" applyNumberFormat="1" applyFont="1" applyFill="1" applyBorder="1" applyAlignment="1">
      <alignment horizontal="right" vertical="center"/>
    </xf>
    <xf numFmtId="38" fontId="61" fillId="15" borderId="1" xfId="7" applyNumberFormat="1" applyFont="1" applyFill="1" applyBorder="1" applyAlignment="1" applyProtection="1">
      <alignment horizontal="right" vertical="center" wrapText="1"/>
      <protection locked="0"/>
    </xf>
    <xf numFmtId="38" fontId="61" fillId="15" borderId="24" xfId="7" applyNumberFormat="1" applyFont="1" applyFill="1" applyBorder="1" applyAlignment="1" applyProtection="1">
      <alignment horizontal="right" vertical="center" wrapText="1"/>
      <protection locked="0"/>
    </xf>
    <xf numFmtId="3" fontId="61" fillId="2" borderId="23" xfId="0" applyNumberFormat="1" applyFont="1" applyFill="1" applyBorder="1" applyAlignment="1">
      <alignment horizontal="right" vertical="center"/>
    </xf>
    <xf numFmtId="38" fontId="1" fillId="15" borderId="1" xfId="7" applyNumberFormat="1" applyFont="1" applyFill="1" applyBorder="1" applyAlignment="1" applyProtection="1">
      <alignment horizontal="right" vertical="center" wrapText="1"/>
      <protection locked="0"/>
    </xf>
    <xf numFmtId="3" fontId="1" fillId="2" borderId="0" xfId="0" applyNumberFormat="1" applyFont="1" applyFill="1" applyAlignment="1">
      <alignment horizontal="right" vertical="center"/>
    </xf>
    <xf numFmtId="38" fontId="62" fillId="15" borderId="1" xfId="7" applyNumberFormat="1" applyFont="1" applyFill="1" applyBorder="1" applyAlignment="1" applyProtection="1">
      <alignment horizontal="center" vertical="center" wrapText="1"/>
      <protection locked="0"/>
    </xf>
    <xf numFmtId="9" fontId="1" fillId="0" borderId="0" xfId="1" applyFont="1" applyAlignment="1">
      <alignment horizontal="right" vertical="center"/>
    </xf>
    <xf numFmtId="38" fontId="48" fillId="0" borderId="0" xfId="0" applyNumberFormat="1" applyFont="1" applyAlignment="1">
      <alignment horizontal="left" vertical="center"/>
    </xf>
    <xf numFmtId="38" fontId="21" fillId="15" borderId="1" xfId="0" applyNumberFormat="1" applyFont="1" applyFill="1" applyBorder="1" applyAlignment="1">
      <alignment horizontal="center" vertical="center" wrapText="1"/>
    </xf>
    <xf numFmtId="164" fontId="21" fillId="15" borderId="1" xfId="0" applyNumberFormat="1" applyFont="1" applyFill="1" applyBorder="1" applyAlignment="1">
      <alignment horizontal="center" vertical="center" wrapText="1"/>
    </xf>
    <xf numFmtId="38" fontId="63" fillId="15" borderId="1" xfId="7" applyNumberFormat="1" applyFont="1" applyFill="1" applyBorder="1" applyAlignment="1" applyProtection="1">
      <alignment horizontal="center" vertical="center" wrapText="1"/>
      <protection locked="0"/>
    </xf>
    <xf numFmtId="164" fontId="63" fillId="15" borderId="1" xfId="0" applyNumberFormat="1" applyFont="1" applyFill="1" applyBorder="1" applyAlignment="1">
      <alignment horizontal="center" vertical="center" wrapText="1"/>
    </xf>
    <xf numFmtId="0" fontId="19" fillId="15" borderId="31" xfId="0" applyFont="1" applyFill="1" applyBorder="1" applyAlignment="1">
      <alignment horizontal="center" vertical="center" wrapText="1"/>
    </xf>
    <xf numFmtId="0" fontId="1" fillId="2" borderId="30" xfId="0" applyFont="1" applyFill="1" applyBorder="1"/>
    <xf numFmtId="0" fontId="1" fillId="2" borderId="32" xfId="0" applyFont="1" applyFill="1" applyBorder="1"/>
    <xf numFmtId="3" fontId="16" fillId="2" borderId="14" xfId="0" applyNumberFormat="1" applyFont="1" applyFill="1" applyBorder="1" applyAlignment="1">
      <alignment horizontal="center" vertical="center"/>
    </xf>
    <xf numFmtId="38" fontId="62" fillId="15" borderId="31" xfId="7" applyNumberFormat="1" applyFont="1" applyFill="1" applyBorder="1" applyAlignment="1" applyProtection="1">
      <alignment horizontal="center" vertical="center" wrapText="1"/>
      <protection locked="0"/>
    </xf>
    <xf numFmtId="38" fontId="20" fillId="15" borderId="24" xfId="7" applyNumberFormat="1" applyFont="1" applyFill="1" applyBorder="1" applyAlignment="1" applyProtection="1">
      <alignment horizontal="center" vertical="center" wrapText="1"/>
      <protection locked="0"/>
    </xf>
    <xf numFmtId="3" fontId="20" fillId="2" borderId="30" xfId="0" applyNumberFormat="1" applyFont="1" applyFill="1" applyBorder="1" applyAlignment="1">
      <alignment horizontal="center" vertical="center"/>
    </xf>
    <xf numFmtId="3" fontId="20" fillId="2" borderId="23" xfId="0" applyNumberFormat="1" applyFont="1" applyFill="1" applyBorder="1" applyAlignment="1">
      <alignment horizontal="center" vertical="center"/>
    </xf>
    <xf numFmtId="3" fontId="20" fillId="2" borderId="32" xfId="0" applyNumberFormat="1" applyFont="1" applyFill="1" applyBorder="1" applyAlignment="1">
      <alignment horizontal="center" vertical="center"/>
    </xf>
    <xf numFmtId="3" fontId="20" fillId="2" borderId="14" xfId="0" applyNumberFormat="1" applyFont="1" applyFill="1" applyBorder="1" applyAlignment="1">
      <alignment horizontal="center" vertical="center"/>
    </xf>
    <xf numFmtId="3" fontId="20" fillId="2" borderId="25" xfId="0" applyNumberFormat="1" applyFont="1" applyFill="1" applyBorder="1" applyAlignment="1">
      <alignment horizontal="center" vertical="center"/>
    </xf>
    <xf numFmtId="38" fontId="4" fillId="2" borderId="0" xfId="0" applyNumberFormat="1" applyFont="1" applyFill="1" applyAlignment="1">
      <alignment horizontal="center" vertical="center"/>
    </xf>
    <xf numFmtId="0" fontId="22" fillId="15" borderId="31" xfId="0" applyFont="1" applyFill="1" applyBorder="1" applyAlignment="1">
      <alignment horizontal="center" vertical="center" wrapText="1"/>
    </xf>
    <xf numFmtId="3" fontId="27" fillId="2" borderId="14" xfId="0" applyNumberFormat="1" applyFont="1" applyFill="1" applyBorder="1" applyAlignment="1">
      <alignment horizontal="center" vertical="center"/>
    </xf>
    <xf numFmtId="38" fontId="4" fillId="15" borderId="31" xfId="7" applyNumberFormat="1" applyFont="1" applyFill="1" applyBorder="1" applyAlignment="1" applyProtection="1">
      <alignment horizontal="center" vertical="center" wrapText="1"/>
      <protection locked="0"/>
    </xf>
    <xf numFmtId="38" fontId="54" fillId="15" borderId="24" xfId="0" applyNumberFormat="1" applyFont="1" applyFill="1" applyBorder="1" applyAlignment="1">
      <alignment horizontal="center" vertical="center" wrapText="1"/>
    </xf>
    <xf numFmtId="38" fontId="4" fillId="2" borderId="30" xfId="0" applyNumberFormat="1" applyFont="1" applyFill="1" applyBorder="1" applyAlignment="1">
      <alignment horizontal="center" vertical="center"/>
    </xf>
    <xf numFmtId="38" fontId="4" fillId="2" borderId="23" xfId="0" applyNumberFormat="1" applyFont="1" applyFill="1" applyBorder="1" applyAlignment="1">
      <alignment horizontal="center" vertical="center"/>
    </xf>
    <xf numFmtId="38" fontId="4" fillId="2" borderId="32" xfId="0" applyNumberFormat="1" applyFont="1" applyFill="1" applyBorder="1" applyAlignment="1">
      <alignment horizontal="center" vertical="center"/>
    </xf>
    <xf numFmtId="38" fontId="4" fillId="2" borderId="14" xfId="0" applyNumberFormat="1" applyFont="1" applyFill="1" applyBorder="1" applyAlignment="1">
      <alignment horizontal="center" vertical="center"/>
    </xf>
    <xf numFmtId="38" fontId="4" fillId="2" borderId="25" xfId="0" applyNumberFormat="1" applyFont="1" applyFill="1" applyBorder="1" applyAlignment="1">
      <alignment horizontal="center" vertical="center"/>
    </xf>
    <xf numFmtId="0" fontId="1" fillId="15" borderId="1" xfId="0" applyFont="1" applyFill="1" applyBorder="1" applyAlignment="1">
      <alignment vertical="center" wrapText="1"/>
    </xf>
    <xf numFmtId="164" fontId="27" fillId="2" borderId="14" xfId="0" applyNumberFormat="1" applyFont="1" applyFill="1" applyBorder="1" applyAlignment="1">
      <alignment horizontal="center" vertical="center"/>
    </xf>
    <xf numFmtId="0" fontId="0" fillId="2" borderId="0" xfId="0" applyFill="1" applyAlignment="1">
      <alignment vertical="top" wrapText="1"/>
    </xf>
    <xf numFmtId="164" fontId="16" fillId="2" borderId="14" xfId="0" applyNumberFormat="1" applyFont="1" applyFill="1" applyBorder="1" applyAlignment="1">
      <alignment horizontal="center" vertical="center"/>
    </xf>
    <xf numFmtId="0" fontId="3" fillId="2" borderId="6" xfId="0" applyFont="1" applyFill="1" applyBorder="1"/>
    <xf numFmtId="0" fontId="12" fillId="2" borderId="6" xfId="0" applyFont="1" applyFill="1" applyBorder="1" applyAlignment="1">
      <alignment horizontal="left" vertical="center"/>
    </xf>
    <xf numFmtId="0" fontId="12" fillId="2" borderId="0" xfId="0" applyFont="1" applyFill="1" applyAlignment="1">
      <alignment vertical="top" wrapText="1"/>
    </xf>
    <xf numFmtId="38" fontId="6" fillId="2" borderId="0" xfId="7" applyNumberFormat="1" applyFont="1" applyFill="1" applyAlignment="1" applyProtection="1">
      <alignment horizontal="center" vertical="center" wrapText="1"/>
      <protection locked="0"/>
    </xf>
    <xf numFmtId="0" fontId="60" fillId="2" borderId="9" xfId="0" applyFont="1" applyFill="1" applyBorder="1" applyAlignment="1">
      <alignment horizontal="right" vertical="center"/>
    </xf>
    <xf numFmtId="0" fontId="60" fillId="2" borderId="6" xfId="0" applyFont="1" applyFill="1" applyBorder="1" applyAlignment="1">
      <alignment horizontal="left" vertical="center"/>
    </xf>
    <xf numFmtId="0" fontId="60" fillId="2" borderId="6" xfId="0" applyFont="1" applyFill="1" applyBorder="1" applyAlignment="1">
      <alignment horizontal="right" vertical="center"/>
    </xf>
    <xf numFmtId="0" fontId="68" fillId="2" borderId="0" xfId="0" applyFont="1" applyFill="1" applyAlignment="1">
      <alignment horizontal="right" vertical="center"/>
    </xf>
    <xf numFmtId="0" fontId="3" fillId="16" borderId="1" xfId="0" applyFont="1" applyFill="1" applyBorder="1" applyAlignment="1">
      <alignment vertical="center"/>
    </xf>
    <xf numFmtId="38" fontId="3" fillId="2" borderId="0" xfId="0" applyNumberFormat="1" applyFont="1" applyFill="1" applyAlignment="1">
      <alignment horizontal="right" vertical="center"/>
    </xf>
    <xf numFmtId="38" fontId="1" fillId="2" borderId="30" xfId="0" applyNumberFormat="1" applyFont="1" applyFill="1" applyBorder="1" applyAlignment="1">
      <alignment horizontal="right" vertical="center"/>
    </xf>
    <xf numFmtId="38" fontId="1" fillId="2" borderId="23" xfId="0" applyNumberFormat="1" applyFont="1" applyFill="1" applyBorder="1" applyAlignment="1">
      <alignment horizontal="right" vertical="center"/>
    </xf>
    <xf numFmtId="38" fontId="3" fillId="2" borderId="23" xfId="0" applyNumberFormat="1" applyFont="1" applyFill="1" applyBorder="1" applyAlignment="1">
      <alignment horizontal="right" vertical="center"/>
    </xf>
    <xf numFmtId="164" fontId="11" fillId="4" borderId="1" xfId="0" applyNumberFormat="1" applyFont="1" applyFill="1" applyBorder="1" applyAlignment="1">
      <alignment horizontal="right" vertical="center"/>
    </xf>
    <xf numFmtId="0" fontId="11" fillId="16" borderId="1" xfId="0" applyFont="1" applyFill="1" applyBorder="1" applyAlignment="1">
      <alignment horizontal="right" vertical="center"/>
    </xf>
    <xf numFmtId="38" fontId="3" fillId="16" borderId="1" xfId="7" applyNumberFormat="1" applyFont="1" applyFill="1" applyBorder="1" applyAlignment="1" applyProtection="1">
      <alignment horizontal="right" vertical="center"/>
      <protection locked="0"/>
    </xf>
    <xf numFmtId="38" fontId="3" fillId="16" borderId="24" xfId="7" applyNumberFormat="1" applyFont="1" applyFill="1" applyBorder="1" applyAlignment="1" applyProtection="1">
      <alignment horizontal="right" vertical="center"/>
      <protection locked="0"/>
    </xf>
    <xf numFmtId="38" fontId="1" fillId="16" borderId="1" xfId="7" applyNumberFormat="1" applyFont="1" applyFill="1" applyBorder="1" applyAlignment="1" applyProtection="1">
      <alignment horizontal="right" vertical="center"/>
      <protection locked="0"/>
    </xf>
    <xf numFmtId="38" fontId="3" fillId="16" borderId="24" xfId="0" applyNumberFormat="1" applyFont="1" applyFill="1" applyBorder="1" applyAlignment="1">
      <alignment horizontal="right" vertical="center"/>
    </xf>
    <xf numFmtId="0" fontId="68" fillId="2" borderId="0" xfId="9" applyFont="1" applyFill="1" applyBorder="1" applyAlignment="1">
      <alignment horizontal="left" vertical="top" wrapText="1"/>
    </xf>
    <xf numFmtId="0" fontId="12" fillId="2" borderId="0" xfId="0" applyFont="1" applyFill="1" applyAlignment="1">
      <alignment horizontal="left" vertical="center"/>
    </xf>
    <xf numFmtId="164" fontId="3" fillId="2" borderId="6" xfId="0" applyNumberFormat="1" applyFont="1" applyFill="1" applyBorder="1"/>
    <xf numFmtId="0" fontId="12" fillId="2" borderId="6" xfId="0" applyFont="1" applyFill="1" applyBorder="1" applyAlignment="1">
      <alignment vertical="top" wrapText="1"/>
    </xf>
    <xf numFmtId="0" fontId="68" fillId="2" borderId="12" xfId="9" applyFont="1" applyFill="1" applyBorder="1" applyAlignment="1">
      <alignment horizontal="left" vertical="top" wrapText="1"/>
    </xf>
    <xf numFmtId="0" fontId="12" fillId="2" borderId="0" xfId="0" applyFont="1" applyFill="1" applyAlignment="1">
      <alignment vertical="top" wrapText="1"/>
    </xf>
    <xf numFmtId="0" fontId="12" fillId="2" borderId="0" xfId="0" applyFont="1" applyFill="1" applyAlignment="1">
      <alignment horizontal="center" vertical="center" wrapText="1"/>
    </xf>
    <xf numFmtId="0" fontId="12" fillId="0" borderId="0" xfId="0" applyFont="1" applyAlignment="1">
      <alignment horizontal="center" vertical="center" wrapText="1"/>
    </xf>
    <xf numFmtId="38" fontId="58" fillId="2" borderId="0" xfId="7" applyNumberFormat="1" applyFont="1" applyFill="1" applyAlignment="1" applyProtection="1">
      <alignment horizontal="center" vertical="center" wrapText="1"/>
      <protection locked="0"/>
    </xf>
    <xf numFmtId="38" fontId="6" fillId="2" borderId="0" xfId="7" applyNumberFormat="1" applyFont="1" applyFill="1" applyAlignment="1" applyProtection="1">
      <alignment horizontal="center" vertical="center" wrapText="1"/>
      <protection locked="0"/>
    </xf>
    <xf numFmtId="0" fontId="69" fillId="2" borderId="0" xfId="2" applyFont="1" applyFill="1" applyAlignment="1">
      <alignment horizontal="center" vertical="center" wrapText="1"/>
    </xf>
    <xf numFmtId="0" fontId="6" fillId="2" borderId="18" xfId="2" applyFont="1" applyFill="1" applyBorder="1" applyAlignment="1">
      <alignment horizontal="center" vertical="center" wrapText="1"/>
    </xf>
    <xf numFmtId="0" fontId="1" fillId="0" borderId="18" xfId="0" applyFont="1" applyBorder="1" applyAlignment="1">
      <alignment horizontal="center" vertical="center" wrapText="1"/>
    </xf>
    <xf numFmtId="38" fontId="6" fillId="2" borderId="23" xfId="7" applyNumberFormat="1" applyFont="1" applyFill="1" applyBorder="1" applyAlignment="1" applyProtection="1">
      <alignment horizontal="center" vertical="center" wrapText="1"/>
      <protection locked="0"/>
    </xf>
    <xf numFmtId="0" fontId="6" fillId="2" borderId="30" xfId="0" applyFont="1" applyFill="1" applyBorder="1" applyAlignment="1">
      <alignment horizontal="center" vertical="center" wrapText="1"/>
    </xf>
    <xf numFmtId="0" fontId="69" fillId="2" borderId="23" xfId="2" applyFont="1" applyFill="1" applyBorder="1" applyAlignment="1">
      <alignment horizontal="center" vertical="center" wrapText="1"/>
    </xf>
    <xf numFmtId="38" fontId="6" fillId="2" borderId="30" xfId="7" applyNumberFormat="1" applyFont="1" applyFill="1" applyBorder="1" applyAlignment="1" applyProtection="1">
      <alignment horizontal="center" vertical="center" wrapText="1"/>
      <protection locked="0"/>
    </xf>
    <xf numFmtId="0" fontId="12" fillId="2" borderId="12" xfId="0" applyFont="1" applyFill="1" applyBorder="1" applyAlignment="1">
      <alignment vertical="top" wrapText="1"/>
    </xf>
    <xf numFmtId="0" fontId="58" fillId="2" borderId="27" xfId="2" applyFont="1" applyFill="1" applyBorder="1" applyAlignment="1">
      <alignment horizontal="left" vertical="center" wrapText="1"/>
    </xf>
    <xf numFmtId="0" fontId="58" fillId="2" borderId="12" xfId="2" applyFont="1" applyFill="1" applyBorder="1" applyAlignment="1">
      <alignment horizontal="left" vertical="center" wrapText="1"/>
    </xf>
    <xf numFmtId="0" fontId="58" fillId="2" borderId="26" xfId="2" applyFont="1" applyFill="1" applyBorder="1" applyAlignment="1">
      <alignment horizontal="left" vertical="center" wrapText="1"/>
    </xf>
    <xf numFmtId="0" fontId="6" fillId="2" borderId="27" xfId="0" applyFont="1" applyFill="1" applyBorder="1" applyAlignment="1">
      <alignment horizontal="center" vertical="center" wrapText="1"/>
    </xf>
    <xf numFmtId="0" fontId="2" fillId="0" borderId="12" xfId="0" applyFont="1" applyBorder="1" applyAlignment="1">
      <alignment horizontal="center" vertical="center" wrapText="1"/>
    </xf>
    <xf numFmtId="0" fontId="2" fillId="0" borderId="26" xfId="0" applyFont="1" applyBorder="1" applyAlignment="1">
      <alignment horizontal="center" vertical="center" wrapText="1"/>
    </xf>
    <xf numFmtId="0" fontId="58" fillId="2" borderId="0" xfId="2" applyFont="1" applyFill="1" applyAlignment="1">
      <alignment horizontal="center" vertical="center" wrapText="1"/>
    </xf>
    <xf numFmtId="0" fontId="58" fillId="2" borderId="27" xfId="2" applyFont="1" applyFill="1" applyBorder="1" applyAlignment="1">
      <alignment horizontal="center" vertical="center" wrapText="1"/>
    </xf>
    <xf numFmtId="0" fontId="3" fillId="0" borderId="12" xfId="0" applyFont="1" applyBorder="1" applyAlignment="1">
      <alignment horizontal="center" vertical="center" wrapText="1"/>
    </xf>
    <xf numFmtId="0" fontId="3" fillId="0" borderId="26" xfId="0" applyFont="1" applyBorder="1" applyAlignment="1">
      <alignment horizontal="center" vertical="center" wrapText="1"/>
    </xf>
    <xf numFmtId="0" fontId="6" fillId="2" borderId="0" xfId="0" applyFont="1" applyFill="1" applyAlignment="1">
      <alignment horizontal="center" vertical="center" wrapText="1"/>
    </xf>
    <xf numFmtId="0" fontId="58" fillId="2" borderId="23" xfId="0" applyFont="1" applyFill="1" applyBorder="1" applyAlignment="1">
      <alignment horizontal="center" vertical="center" wrapText="1"/>
    </xf>
    <xf numFmtId="0" fontId="3" fillId="2" borderId="6" xfId="0" applyFont="1" applyFill="1" applyBorder="1"/>
    <xf numFmtId="0" fontId="0" fillId="0" borderId="6" xfId="0" applyBorder="1"/>
    <xf numFmtId="0" fontId="55" fillId="2" borderId="0" xfId="0" applyFont="1" applyFill="1" applyAlignment="1">
      <alignment horizontal="right" vertical="center"/>
    </xf>
    <xf numFmtId="0" fontId="70" fillId="0" borderId="0" xfId="0" applyFont="1" applyAlignment="1">
      <alignment horizontal="right" vertical="center"/>
    </xf>
    <xf numFmtId="0" fontId="6" fillId="2" borderId="12" xfId="2" applyFont="1" applyFill="1" applyBorder="1" applyAlignment="1">
      <alignment vertical="center"/>
    </xf>
    <xf numFmtId="0" fontId="6" fillId="2" borderId="0" xfId="2" applyFont="1" applyFill="1" applyAlignment="1">
      <alignment vertical="center"/>
    </xf>
    <xf numFmtId="0" fontId="1" fillId="2" borderId="0" xfId="0" applyFont="1" applyFill="1" applyAlignment="1">
      <alignment vertical="center"/>
    </xf>
    <xf numFmtId="0" fontId="58" fillId="2" borderId="12" xfId="2" applyFont="1" applyFill="1" applyBorder="1" applyAlignment="1">
      <alignment horizontal="center" vertical="center" wrapText="1"/>
    </xf>
    <xf numFmtId="0" fontId="3" fillId="2" borderId="6" xfId="0" applyFont="1" applyFill="1" applyBorder="1" applyAlignment="1">
      <alignment vertical="top" wrapText="1"/>
    </xf>
    <xf numFmtId="0" fontId="0" fillId="0" borderId="6" xfId="0" applyBorder="1" applyAlignment="1">
      <alignment vertical="top" wrapText="1"/>
    </xf>
    <xf numFmtId="0" fontId="1" fillId="3" borderId="0" xfId="0" applyFont="1" applyFill="1"/>
    <xf numFmtId="0" fontId="3" fillId="2" borderId="7" xfId="0" applyFont="1" applyFill="1" applyBorder="1" applyAlignment="1">
      <alignment horizontal="center" vertical="center"/>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10" xfId="0" applyFont="1" applyFill="1" applyBorder="1" applyAlignment="1">
      <alignment horizontal="center" vertical="center" wrapText="1"/>
    </xf>
    <xf numFmtId="0" fontId="1" fillId="2" borderId="0" xfId="0" applyFont="1" applyFill="1" applyAlignment="1">
      <alignment horizontal="center" vertical="center" wrapText="1"/>
    </xf>
    <xf numFmtId="0" fontId="2" fillId="0" borderId="0" xfId="0" applyFont="1"/>
    <xf numFmtId="0" fontId="1" fillId="2" borderId="3"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2" fillId="0" borderId="14" xfId="0" applyFont="1" applyBorder="1" applyAlignment="1">
      <alignment horizontal="center" vertical="center" wrapText="1"/>
    </xf>
    <xf numFmtId="0" fontId="1" fillId="2" borderId="14" xfId="0" applyFont="1" applyFill="1" applyBorder="1" applyAlignment="1">
      <alignment horizontal="center" vertical="center" wrapText="1"/>
    </xf>
    <xf numFmtId="0" fontId="38" fillId="2" borderId="6" xfId="0" applyFont="1" applyFill="1" applyBorder="1" applyAlignment="1">
      <alignment horizontal="left" vertical="center" wrapText="1"/>
    </xf>
    <xf numFmtId="0" fontId="39" fillId="0" borderId="6" xfId="0" applyFont="1" applyBorder="1" applyAlignment="1">
      <alignment horizontal="left" vertical="center" wrapText="1"/>
    </xf>
    <xf numFmtId="0" fontId="40" fillId="2" borderId="6" xfId="0" applyFont="1" applyFill="1" applyBorder="1" applyAlignment="1">
      <alignment horizontal="left" vertical="center" wrapText="1"/>
    </xf>
    <xf numFmtId="38" fontId="6" fillId="2" borderId="12" xfId="7" applyNumberFormat="1" applyFont="1" applyFill="1" applyBorder="1" applyAlignment="1" applyProtection="1">
      <alignment horizontal="center" vertical="center" wrapText="1"/>
      <protection locked="0"/>
    </xf>
    <xf numFmtId="38" fontId="6" fillId="2" borderId="14" xfId="7" applyNumberFormat="1" applyFont="1" applyFill="1" applyBorder="1" applyAlignment="1" applyProtection="1">
      <alignment horizontal="center" vertical="center" wrapText="1"/>
      <protection locked="0"/>
    </xf>
    <xf numFmtId="0" fontId="1" fillId="2" borderId="15"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68" fillId="2" borderId="0" xfId="9" applyFont="1" applyFill="1" applyAlignment="1">
      <alignment horizontal="left" vertical="top" wrapText="1"/>
    </xf>
    <xf numFmtId="0" fontId="12" fillId="2" borderId="6" xfId="0" applyFont="1" applyFill="1" applyBorder="1" applyAlignment="1">
      <alignment horizontal="left" vertical="center"/>
    </xf>
    <xf numFmtId="0" fontId="12" fillId="2" borderId="0" xfId="0" applyFont="1" applyFill="1"/>
    <xf numFmtId="38" fontId="3" fillId="2" borderId="0" xfId="0" applyNumberFormat="1" applyFont="1" applyFill="1" applyAlignment="1">
      <alignment horizontal="center" vertical="center" wrapText="1"/>
    </xf>
    <xf numFmtId="38" fontId="37" fillId="0" borderId="0" xfId="0" applyNumberFormat="1" applyFont="1" applyAlignment="1">
      <alignment horizontal="center" vertical="center" wrapText="1"/>
    </xf>
    <xf numFmtId="0" fontId="1" fillId="2" borderId="9" xfId="0" applyFont="1" applyFill="1" applyBorder="1" applyAlignment="1">
      <alignment horizontal="center" vertical="center" wrapText="1"/>
    </xf>
    <xf numFmtId="0" fontId="1" fillId="2" borderId="10" xfId="0" applyFont="1" applyFill="1" applyBorder="1" applyAlignment="1">
      <alignment horizontal="center" vertical="center" wrapText="1"/>
    </xf>
    <xf numFmtId="3" fontId="3" fillId="2" borderId="0" xfId="0" applyNumberFormat="1" applyFont="1" applyFill="1" applyAlignment="1">
      <alignment horizontal="center" vertical="center"/>
    </xf>
    <xf numFmtId="0" fontId="14" fillId="2" borderId="12" xfId="2" applyFont="1" applyFill="1" applyBorder="1" applyAlignment="1">
      <alignment horizontal="center" vertical="center" wrapText="1"/>
    </xf>
    <xf numFmtId="0" fontId="59" fillId="2" borderId="0" xfId="2" applyFont="1" applyFill="1" applyAlignment="1">
      <alignment horizontal="center" vertical="center" wrapText="1"/>
    </xf>
    <xf numFmtId="0" fontId="12" fillId="2" borderId="0" xfId="9" applyFont="1" applyFill="1" applyAlignment="1">
      <alignment vertical="top" wrapText="1"/>
    </xf>
    <xf numFmtId="0" fontId="12" fillId="2" borderId="0" xfId="0" applyFont="1" applyFill="1" applyAlignment="1">
      <alignment horizontal="center" vertical="center"/>
    </xf>
    <xf numFmtId="38" fontId="45" fillId="2" borderId="0" xfId="7" applyNumberFormat="1" applyFont="1" applyFill="1" applyAlignment="1" applyProtection="1">
      <alignment horizontal="center" vertical="center" wrapText="1"/>
      <protection locked="0"/>
    </xf>
    <xf numFmtId="0" fontId="20" fillId="2" borderId="33" xfId="0" applyFont="1" applyFill="1" applyBorder="1" applyAlignment="1">
      <alignment horizontal="center" vertical="center" wrapText="1"/>
    </xf>
    <xf numFmtId="0" fontId="20" fillId="2" borderId="28" xfId="0" applyFont="1" applyFill="1" applyBorder="1" applyAlignment="1">
      <alignment horizontal="center" vertical="center" wrapText="1"/>
    </xf>
    <xf numFmtId="0" fontId="20" fillId="2" borderId="34" xfId="0" applyFont="1" applyFill="1" applyBorder="1" applyAlignment="1">
      <alignment horizontal="center" vertical="center" wrapText="1"/>
    </xf>
    <xf numFmtId="0" fontId="52" fillId="2" borderId="0" xfId="0" applyFont="1" applyFill="1" applyAlignment="1">
      <alignment horizontal="center" vertical="center" wrapText="1"/>
    </xf>
    <xf numFmtId="0" fontId="53" fillId="2" borderId="0" xfId="0" applyFont="1" applyFill="1" applyAlignment="1">
      <alignment horizontal="center" vertical="center" wrapText="1"/>
    </xf>
    <xf numFmtId="0" fontId="49" fillId="2" borderId="20" xfId="2" applyFont="1" applyFill="1" applyBorder="1" applyAlignment="1">
      <alignment horizontal="center" vertical="center" wrapText="1"/>
    </xf>
    <xf numFmtId="0" fontId="50" fillId="0" borderId="20" xfId="0" applyFont="1" applyBorder="1" applyAlignment="1">
      <alignment horizontal="center" vertical="center" wrapText="1"/>
    </xf>
    <xf numFmtId="0" fontId="20" fillId="2" borderId="30" xfId="0" applyFont="1" applyFill="1" applyBorder="1" applyAlignment="1">
      <alignment horizontal="center" vertical="center" wrapText="1"/>
    </xf>
    <xf numFmtId="0" fontId="21" fillId="2" borderId="21" xfId="0" applyFont="1" applyFill="1" applyBorder="1" applyAlignment="1">
      <alignment horizontal="center" vertical="center" wrapText="1"/>
    </xf>
    <xf numFmtId="0" fontId="21" fillId="2" borderId="0" xfId="0" applyFont="1" applyFill="1" applyAlignment="1">
      <alignment horizontal="center" vertical="center" wrapText="1"/>
    </xf>
    <xf numFmtId="38" fontId="49" fillId="2" borderId="0" xfId="7" applyNumberFormat="1" applyFont="1" applyFill="1" applyAlignment="1" applyProtection="1">
      <alignment horizontal="center" vertical="center" wrapText="1"/>
      <protection locked="0"/>
    </xf>
    <xf numFmtId="38" fontId="49" fillId="2" borderId="23" xfId="7" applyNumberFormat="1" applyFont="1" applyFill="1" applyBorder="1" applyAlignment="1" applyProtection="1">
      <alignment horizontal="center" vertical="center" wrapText="1"/>
      <protection locked="0"/>
    </xf>
    <xf numFmtId="0" fontId="21" fillId="2" borderId="29" xfId="0" applyFont="1" applyFill="1" applyBorder="1" applyAlignment="1">
      <alignment horizontal="center" vertical="center" wrapText="1"/>
    </xf>
    <xf numFmtId="0" fontId="59" fillId="2" borderId="14" xfId="2" applyFont="1" applyFill="1" applyBorder="1" applyAlignment="1">
      <alignment horizontal="center" vertical="center" wrapText="1"/>
    </xf>
    <xf numFmtId="0" fontId="59" fillId="2" borderId="23" xfId="2" applyFont="1" applyFill="1" applyBorder="1" applyAlignment="1">
      <alignment horizontal="center" vertical="center" wrapText="1"/>
    </xf>
    <xf numFmtId="0" fontId="16" fillId="2" borderId="13" xfId="0" applyFont="1" applyFill="1" applyBorder="1" applyAlignment="1">
      <alignment horizontal="center" vertical="center" wrapText="1"/>
    </xf>
    <xf numFmtId="0" fontId="51" fillId="2" borderId="12" xfId="0" applyFont="1" applyFill="1" applyBorder="1" applyAlignment="1">
      <alignment horizontal="center" vertical="center" wrapText="1"/>
    </xf>
    <xf numFmtId="0" fontId="7" fillId="2" borderId="27" xfId="0" applyFont="1" applyFill="1" applyBorder="1" applyAlignment="1">
      <alignment horizontal="center" vertical="center" wrapText="1"/>
    </xf>
    <xf numFmtId="0" fontId="54" fillId="0" borderId="12" xfId="0" applyFont="1" applyBorder="1" applyAlignment="1">
      <alignment horizontal="center" vertical="center" wrapText="1"/>
    </xf>
    <xf numFmtId="0" fontId="54" fillId="0" borderId="26" xfId="0" applyFont="1" applyBorder="1" applyAlignment="1">
      <alignment horizontal="center" vertical="center" wrapText="1"/>
    </xf>
    <xf numFmtId="0" fontId="7" fillId="2" borderId="30" xfId="0" applyFont="1" applyFill="1" applyBorder="1" applyAlignment="1">
      <alignment horizontal="center" vertical="center" wrapText="1"/>
    </xf>
    <xf numFmtId="0" fontId="7" fillId="2" borderId="0" xfId="0" applyFont="1" applyFill="1" applyAlignment="1">
      <alignment horizontal="center" vertical="center" wrapText="1"/>
    </xf>
    <xf numFmtId="0" fontId="4" fillId="0" borderId="23" xfId="0" applyFont="1" applyBorder="1" applyAlignment="1">
      <alignment horizontal="center" vertical="center" wrapText="1"/>
    </xf>
    <xf numFmtId="0" fontId="54" fillId="0" borderId="23" xfId="0" applyFont="1" applyBorder="1" applyAlignment="1">
      <alignment horizontal="center" vertical="center" wrapText="1"/>
    </xf>
    <xf numFmtId="0" fontId="23" fillId="2" borderId="27" xfId="0" applyFont="1" applyFill="1" applyBorder="1" applyAlignment="1">
      <alignment horizontal="center" vertical="center"/>
    </xf>
    <xf numFmtId="0" fontId="23" fillId="2" borderId="12" xfId="0" applyFont="1" applyFill="1" applyBorder="1" applyAlignment="1">
      <alignment horizontal="center" vertical="center"/>
    </xf>
    <xf numFmtId="0" fontId="23" fillId="2" borderId="26" xfId="0" applyFont="1" applyFill="1" applyBorder="1" applyAlignment="1">
      <alignment horizontal="center" vertical="center"/>
    </xf>
    <xf numFmtId="0" fontId="21" fillId="2" borderId="30" xfId="0" applyFont="1" applyFill="1" applyBorder="1" applyAlignment="1">
      <alignment horizontal="center" vertical="center" wrapText="1"/>
    </xf>
    <xf numFmtId="0" fontId="22" fillId="2" borderId="30" xfId="0" applyFont="1" applyFill="1" applyBorder="1" applyAlignment="1">
      <alignment horizontal="center" vertical="center" wrapText="1"/>
    </xf>
    <xf numFmtId="0" fontId="18" fillId="2" borderId="27" xfId="0" applyFont="1" applyFill="1" applyBorder="1" applyAlignment="1">
      <alignment horizontal="center" vertical="center"/>
    </xf>
    <xf numFmtId="0" fontId="18" fillId="2" borderId="12" xfId="0" applyFont="1" applyFill="1" applyBorder="1" applyAlignment="1">
      <alignment horizontal="center" vertical="center"/>
    </xf>
    <xf numFmtId="0" fontId="18" fillId="2" borderId="26" xfId="0" applyFont="1" applyFill="1" applyBorder="1" applyAlignment="1">
      <alignment horizontal="center" vertical="center"/>
    </xf>
    <xf numFmtId="0" fontId="52" fillId="2" borderId="22" xfId="0" applyFont="1" applyFill="1" applyBorder="1" applyAlignment="1">
      <alignment horizontal="center" vertical="center" wrapText="1"/>
    </xf>
    <xf numFmtId="0" fontId="15" fillId="0" borderId="0" xfId="0" applyFont="1" applyAlignment="1">
      <alignment horizontal="center" vertical="center"/>
    </xf>
    <xf numFmtId="0" fontId="8" fillId="0" borderId="0" xfId="0" applyFont="1" applyAlignment="1">
      <alignment horizontal="center" vertical="center"/>
    </xf>
    <xf numFmtId="0" fontId="17" fillId="2" borderId="27"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26" xfId="0" applyFont="1" applyFill="1" applyBorder="1" applyAlignment="1">
      <alignment horizontal="center" vertical="center"/>
    </xf>
    <xf numFmtId="0" fontId="14" fillId="2" borderId="26" xfId="2" applyFont="1" applyFill="1" applyBorder="1" applyAlignment="1">
      <alignment horizontal="center" vertical="center" wrapText="1"/>
    </xf>
    <xf numFmtId="0" fontId="16" fillId="2" borderId="30" xfId="0" applyFont="1" applyFill="1" applyBorder="1" applyAlignment="1">
      <alignment horizontal="center" vertical="center" wrapText="1"/>
    </xf>
    <xf numFmtId="0" fontId="19" fillId="2" borderId="30" xfId="0" applyFont="1" applyFill="1" applyBorder="1" applyAlignment="1">
      <alignment horizontal="center" vertical="center" wrapText="1"/>
    </xf>
    <xf numFmtId="0" fontId="16" fillId="2" borderId="19" xfId="0" applyFont="1" applyFill="1" applyBorder="1" applyAlignment="1">
      <alignment horizontal="center" vertical="center" wrapText="1"/>
    </xf>
    <xf numFmtId="0" fontId="16" fillId="2" borderId="0" xfId="0" applyFont="1" applyFill="1" applyAlignment="1">
      <alignment horizontal="center" vertical="center" wrapText="1"/>
    </xf>
    <xf numFmtId="0" fontId="65" fillId="2" borderId="0" xfId="0" applyFont="1" applyFill="1" applyAlignment="1">
      <alignment horizontal="center" vertical="center" wrapText="1"/>
    </xf>
    <xf numFmtId="0" fontId="24" fillId="0" borderId="0" xfId="0" applyFont="1" applyAlignment="1">
      <alignment horizontal="left"/>
    </xf>
    <xf numFmtId="0" fontId="25" fillId="5" borderId="0" xfId="0" applyFont="1" applyFill="1" applyAlignment="1">
      <alignment horizontal="center"/>
    </xf>
    <xf numFmtId="0" fontId="25" fillId="5" borderId="0" xfId="0" applyFont="1" applyFill="1" applyAlignment="1">
      <alignment horizontal="left"/>
    </xf>
    <xf numFmtId="0" fontId="25" fillId="6" borderId="0" xfId="0" applyFont="1" applyFill="1" applyAlignment="1">
      <alignment horizontal="center" vertical="center"/>
    </xf>
    <xf numFmtId="0" fontId="25" fillId="10" borderId="0" xfId="0" applyFont="1" applyFill="1" applyAlignment="1">
      <alignment horizontal="left"/>
    </xf>
    <xf numFmtId="0" fontId="25" fillId="11" borderId="0" xfId="0" applyFont="1" applyFill="1" applyAlignment="1">
      <alignment horizontal="left"/>
    </xf>
  </cellXfs>
  <cellStyles count="10">
    <cellStyle name="Hyperlink" xfId="9" builtinId="8"/>
    <cellStyle name="Hyperlink 2" xfId="6" xr:uid="{00000000-0005-0000-0000-000001000000}"/>
    <cellStyle name="Normal" xfId="0" builtinId="0"/>
    <cellStyle name="Normal 2" xfId="2" xr:uid="{00000000-0005-0000-0000-000003000000}"/>
    <cellStyle name="Normal 2 2" xfId="4" xr:uid="{00000000-0005-0000-0000-000004000000}"/>
    <cellStyle name="Normal 3" xfId="3" xr:uid="{00000000-0005-0000-0000-000005000000}"/>
    <cellStyle name="Normal 3 2" xfId="7" xr:uid="{00000000-0005-0000-0000-000006000000}"/>
    <cellStyle name="Normal 4" xfId="5" xr:uid="{00000000-0005-0000-0000-000007000000}"/>
    <cellStyle name="Percent" xfId="1" builtinId="5"/>
    <cellStyle name="Percent 2" xfId="8" xr:uid="{00000000-0005-0000-0000-00000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eetMetadata" Target="metadata.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pa.gov/agencies/education/programs-and-services/schools/grants-and-funding/school-finances/education-budget"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s://www.pa.gov/agencies/education/programs-and-services/schools/grants-and-funding/school-finances/education-budget" TargetMode="Externa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5.bin"/><Relationship Id="rId1" Type="http://schemas.openxmlformats.org/officeDocument/2006/relationships/hyperlink" Target="https://www.pa.gov/agencies/education/programs-and-services/schools/grants-and-funding/school-finances/education-budget" TargetMode="Externa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564D2-3799-4BC1-89A6-DD7C835625B1}">
  <dimension ref="B1:H64"/>
  <sheetViews>
    <sheetView topLeftCell="A21" workbookViewId="0">
      <selection activeCell="H2" sqref="H2:H20"/>
    </sheetView>
  </sheetViews>
  <sheetFormatPr defaultColWidth="8.88671875" defaultRowHeight="13.2" x14ac:dyDescent="0.25"/>
  <cols>
    <col min="1" max="16384" width="8.88671875" style="34"/>
  </cols>
  <sheetData>
    <row r="1" spans="2:8" x14ac:dyDescent="0.25">
      <c r="B1" s="33" t="s">
        <v>2045</v>
      </c>
      <c r="C1" s="33" t="s">
        <v>2046</v>
      </c>
    </row>
    <row r="2" spans="2:8" x14ac:dyDescent="0.25">
      <c r="B2" s="35">
        <v>1988</v>
      </c>
      <c r="C2" s="35">
        <v>1</v>
      </c>
      <c r="E2" s="36">
        <f>(G2-1)</f>
        <v>2017</v>
      </c>
      <c r="F2" s="37">
        <f>G2-2000</f>
        <v>18</v>
      </c>
      <c r="G2" s="36">
        <v>2018</v>
      </c>
      <c r="H2" s="38" t="str">
        <f>CONCATENATE(E2,"-",F2)</f>
        <v>2017-18</v>
      </c>
    </row>
    <row r="3" spans="2:8" x14ac:dyDescent="0.25">
      <c r="B3" s="35">
        <v>1989</v>
      </c>
      <c r="C3" s="35">
        <v>2</v>
      </c>
      <c r="E3" s="36">
        <f t="shared" ref="E3:E20" si="0">(G3-1)</f>
        <v>2018</v>
      </c>
      <c r="F3" s="37">
        <f t="shared" ref="F3:F20" si="1">G3-2000</f>
        <v>19</v>
      </c>
      <c r="G3" s="36">
        <f>G2+1</f>
        <v>2019</v>
      </c>
      <c r="H3" s="38" t="str">
        <f t="shared" ref="H3:H20" si="2">CONCATENATE(E3,"-",F3)</f>
        <v>2018-19</v>
      </c>
    </row>
    <row r="4" spans="2:8" x14ac:dyDescent="0.25">
      <c r="B4" s="35">
        <v>1990</v>
      </c>
      <c r="C4" s="35">
        <v>3</v>
      </c>
      <c r="E4" s="36">
        <f t="shared" si="0"/>
        <v>2019</v>
      </c>
      <c r="F4" s="37">
        <f t="shared" si="1"/>
        <v>20</v>
      </c>
      <c r="G4" s="36">
        <f t="shared" ref="G4:G20" si="3">G3+1</f>
        <v>2020</v>
      </c>
      <c r="H4" s="38" t="str">
        <f t="shared" si="2"/>
        <v>2019-20</v>
      </c>
    </row>
    <row r="5" spans="2:8" x14ac:dyDescent="0.25">
      <c r="B5" s="35">
        <v>1991</v>
      </c>
      <c r="C5" s="35">
        <v>4</v>
      </c>
      <c r="E5" s="36">
        <f t="shared" si="0"/>
        <v>2020</v>
      </c>
      <c r="F5" s="37">
        <f t="shared" si="1"/>
        <v>21</v>
      </c>
      <c r="G5" s="36">
        <f t="shared" si="3"/>
        <v>2021</v>
      </c>
      <c r="H5" s="38" t="str">
        <f t="shared" si="2"/>
        <v>2020-21</v>
      </c>
    </row>
    <row r="6" spans="2:8" x14ac:dyDescent="0.25">
      <c r="B6" s="35">
        <v>1992</v>
      </c>
      <c r="C6" s="35">
        <v>5</v>
      </c>
      <c r="E6" s="36">
        <f t="shared" si="0"/>
        <v>2021</v>
      </c>
      <c r="F6" s="37">
        <f t="shared" si="1"/>
        <v>22</v>
      </c>
      <c r="G6" s="36">
        <f t="shared" si="3"/>
        <v>2022</v>
      </c>
      <c r="H6" s="38" t="str">
        <f t="shared" si="2"/>
        <v>2021-22</v>
      </c>
    </row>
    <row r="7" spans="2:8" x14ac:dyDescent="0.25">
      <c r="B7" s="35">
        <v>1993</v>
      </c>
      <c r="C7" s="35">
        <v>6</v>
      </c>
      <c r="E7" s="36">
        <f t="shared" si="0"/>
        <v>2022</v>
      </c>
      <c r="F7" s="37">
        <f t="shared" si="1"/>
        <v>23</v>
      </c>
      <c r="G7" s="36">
        <f t="shared" si="3"/>
        <v>2023</v>
      </c>
      <c r="H7" s="38" t="str">
        <f t="shared" si="2"/>
        <v>2022-23</v>
      </c>
    </row>
    <row r="8" spans="2:8" x14ac:dyDescent="0.25">
      <c r="B8" s="35">
        <v>1994</v>
      </c>
      <c r="C8" s="35">
        <v>7</v>
      </c>
      <c r="E8" s="36">
        <f t="shared" si="0"/>
        <v>2023</v>
      </c>
      <c r="F8" s="37">
        <f t="shared" si="1"/>
        <v>24</v>
      </c>
      <c r="G8" s="36">
        <f t="shared" si="3"/>
        <v>2024</v>
      </c>
      <c r="H8" s="38" t="str">
        <f t="shared" si="2"/>
        <v>2023-24</v>
      </c>
    </row>
    <row r="9" spans="2:8" x14ac:dyDescent="0.25">
      <c r="B9" s="35">
        <v>1995</v>
      </c>
      <c r="C9" s="35">
        <v>8</v>
      </c>
      <c r="E9" s="36">
        <f t="shared" si="0"/>
        <v>2024</v>
      </c>
      <c r="F9" s="37">
        <f t="shared" si="1"/>
        <v>25</v>
      </c>
      <c r="G9" s="36">
        <f t="shared" si="3"/>
        <v>2025</v>
      </c>
      <c r="H9" s="38" t="str">
        <f t="shared" si="2"/>
        <v>2024-25</v>
      </c>
    </row>
    <row r="10" spans="2:8" x14ac:dyDescent="0.25">
      <c r="B10" s="35">
        <v>1996</v>
      </c>
      <c r="C10" s="35">
        <v>9</v>
      </c>
      <c r="E10" s="36">
        <f t="shared" si="0"/>
        <v>2025</v>
      </c>
      <c r="F10" s="37">
        <f t="shared" si="1"/>
        <v>26</v>
      </c>
      <c r="G10" s="36">
        <f t="shared" si="3"/>
        <v>2026</v>
      </c>
      <c r="H10" s="38" t="str">
        <f t="shared" si="2"/>
        <v>2025-26</v>
      </c>
    </row>
    <row r="11" spans="2:8" x14ac:dyDescent="0.25">
      <c r="B11" s="35">
        <v>1997</v>
      </c>
      <c r="C11" s="35">
        <v>10</v>
      </c>
      <c r="E11" s="36">
        <f t="shared" si="0"/>
        <v>2026</v>
      </c>
      <c r="F11" s="37">
        <f t="shared" si="1"/>
        <v>27</v>
      </c>
      <c r="G11" s="36">
        <f t="shared" si="3"/>
        <v>2027</v>
      </c>
      <c r="H11" s="38" t="str">
        <f t="shared" si="2"/>
        <v>2026-27</v>
      </c>
    </row>
    <row r="12" spans="2:8" x14ac:dyDescent="0.25">
      <c r="B12" s="35">
        <v>1998</v>
      </c>
      <c r="C12" s="35">
        <v>11</v>
      </c>
      <c r="E12" s="36">
        <f t="shared" si="0"/>
        <v>2027</v>
      </c>
      <c r="F12" s="37">
        <f t="shared" si="1"/>
        <v>28</v>
      </c>
      <c r="G12" s="36">
        <f t="shared" si="3"/>
        <v>2028</v>
      </c>
      <c r="H12" s="38" t="str">
        <f t="shared" si="2"/>
        <v>2027-28</v>
      </c>
    </row>
    <row r="13" spans="2:8" x14ac:dyDescent="0.25">
      <c r="B13" s="35">
        <v>1999</v>
      </c>
      <c r="C13" s="35">
        <v>12</v>
      </c>
      <c r="E13" s="36">
        <f t="shared" si="0"/>
        <v>2028</v>
      </c>
      <c r="F13" s="37">
        <f t="shared" si="1"/>
        <v>29</v>
      </c>
      <c r="G13" s="36">
        <f t="shared" si="3"/>
        <v>2029</v>
      </c>
      <c r="H13" s="38" t="str">
        <f t="shared" si="2"/>
        <v>2028-29</v>
      </c>
    </row>
    <row r="14" spans="2:8" x14ac:dyDescent="0.25">
      <c r="B14" s="35">
        <v>2000</v>
      </c>
      <c r="C14" s="35">
        <v>13</v>
      </c>
      <c r="E14" s="36">
        <f t="shared" si="0"/>
        <v>2029</v>
      </c>
      <c r="F14" s="37">
        <f t="shared" si="1"/>
        <v>30</v>
      </c>
      <c r="G14" s="36">
        <f t="shared" si="3"/>
        <v>2030</v>
      </c>
      <c r="H14" s="38" t="str">
        <f t="shared" si="2"/>
        <v>2029-30</v>
      </c>
    </row>
    <row r="15" spans="2:8" x14ac:dyDescent="0.25">
      <c r="B15" s="35">
        <v>2001</v>
      </c>
      <c r="C15" s="35">
        <v>14</v>
      </c>
      <c r="E15" s="36">
        <f t="shared" si="0"/>
        <v>2030</v>
      </c>
      <c r="F15" s="37">
        <f t="shared" si="1"/>
        <v>31</v>
      </c>
      <c r="G15" s="36">
        <f t="shared" si="3"/>
        <v>2031</v>
      </c>
      <c r="H15" s="38" t="str">
        <f t="shared" si="2"/>
        <v>2030-31</v>
      </c>
    </row>
    <row r="16" spans="2:8" x14ac:dyDescent="0.25">
      <c r="B16" s="35">
        <v>2002</v>
      </c>
      <c r="C16" s="35">
        <v>15</v>
      </c>
      <c r="E16" s="36">
        <f t="shared" si="0"/>
        <v>2031</v>
      </c>
      <c r="F16" s="37">
        <f t="shared" si="1"/>
        <v>32</v>
      </c>
      <c r="G16" s="36">
        <f t="shared" si="3"/>
        <v>2032</v>
      </c>
      <c r="H16" s="38" t="str">
        <f t="shared" si="2"/>
        <v>2031-32</v>
      </c>
    </row>
    <row r="17" spans="2:8" x14ac:dyDescent="0.25">
      <c r="B17" s="35">
        <v>2003</v>
      </c>
      <c r="C17" s="35">
        <v>16</v>
      </c>
      <c r="E17" s="36">
        <f t="shared" si="0"/>
        <v>2032</v>
      </c>
      <c r="F17" s="37">
        <f t="shared" si="1"/>
        <v>33</v>
      </c>
      <c r="G17" s="36">
        <f t="shared" si="3"/>
        <v>2033</v>
      </c>
      <c r="H17" s="38" t="str">
        <f t="shared" si="2"/>
        <v>2032-33</v>
      </c>
    </row>
    <row r="18" spans="2:8" x14ac:dyDescent="0.25">
      <c r="B18" s="35">
        <v>2004</v>
      </c>
      <c r="C18" s="35">
        <v>17</v>
      </c>
      <c r="E18" s="36">
        <f t="shared" si="0"/>
        <v>2033</v>
      </c>
      <c r="F18" s="37">
        <f t="shared" si="1"/>
        <v>34</v>
      </c>
      <c r="G18" s="36">
        <f t="shared" si="3"/>
        <v>2034</v>
      </c>
      <c r="H18" s="38" t="str">
        <f t="shared" si="2"/>
        <v>2033-34</v>
      </c>
    </row>
    <row r="19" spans="2:8" x14ac:dyDescent="0.25">
      <c r="B19" s="35">
        <v>2005</v>
      </c>
      <c r="C19" s="35">
        <v>18</v>
      </c>
      <c r="E19" s="36">
        <f t="shared" si="0"/>
        <v>2034</v>
      </c>
      <c r="F19" s="37">
        <f t="shared" si="1"/>
        <v>35</v>
      </c>
      <c r="G19" s="36">
        <f t="shared" si="3"/>
        <v>2035</v>
      </c>
      <c r="H19" s="38" t="str">
        <f t="shared" si="2"/>
        <v>2034-35</v>
      </c>
    </row>
    <row r="20" spans="2:8" x14ac:dyDescent="0.25">
      <c r="B20" s="35">
        <v>2006</v>
      </c>
      <c r="C20" s="35">
        <v>19</v>
      </c>
      <c r="E20" s="36">
        <f t="shared" si="0"/>
        <v>2035</v>
      </c>
      <c r="F20" s="37">
        <f t="shared" si="1"/>
        <v>36</v>
      </c>
      <c r="G20" s="36">
        <f t="shared" si="3"/>
        <v>2036</v>
      </c>
      <c r="H20" s="38" t="str">
        <f t="shared" si="2"/>
        <v>2035-36</v>
      </c>
    </row>
    <row r="21" spans="2:8" x14ac:dyDescent="0.25">
      <c r="B21" s="35">
        <v>2007</v>
      </c>
      <c r="C21" s="35">
        <v>20</v>
      </c>
    </row>
    <row r="22" spans="2:8" x14ac:dyDescent="0.25">
      <c r="B22" s="35">
        <v>2008</v>
      </c>
      <c r="C22" s="35">
        <v>21</v>
      </c>
    </row>
    <row r="23" spans="2:8" x14ac:dyDescent="0.25">
      <c r="B23" s="35">
        <v>2009</v>
      </c>
      <c r="C23" s="35">
        <v>22</v>
      </c>
    </row>
    <row r="24" spans="2:8" x14ac:dyDescent="0.25">
      <c r="B24" s="35">
        <v>2010</v>
      </c>
      <c r="C24" s="35">
        <v>23</v>
      </c>
    </row>
    <row r="25" spans="2:8" x14ac:dyDescent="0.25">
      <c r="B25" s="35">
        <v>2011</v>
      </c>
      <c r="C25" s="35">
        <v>24</v>
      </c>
    </row>
    <row r="26" spans="2:8" x14ac:dyDescent="0.25">
      <c r="B26" s="35">
        <v>2012</v>
      </c>
      <c r="C26" s="35">
        <v>25</v>
      </c>
    </row>
    <row r="27" spans="2:8" x14ac:dyDescent="0.25">
      <c r="B27" s="35">
        <v>2013</v>
      </c>
      <c r="C27" s="35">
        <v>26</v>
      </c>
    </row>
    <row r="28" spans="2:8" x14ac:dyDescent="0.25">
      <c r="B28" s="35">
        <v>2014</v>
      </c>
      <c r="C28" s="35">
        <v>27</v>
      </c>
    </row>
    <row r="29" spans="2:8" x14ac:dyDescent="0.25">
      <c r="B29" s="35">
        <v>2015</v>
      </c>
      <c r="C29" s="35">
        <v>28</v>
      </c>
    </row>
    <row r="30" spans="2:8" x14ac:dyDescent="0.25">
      <c r="B30" s="35">
        <v>2016</v>
      </c>
      <c r="C30" s="35">
        <v>29</v>
      </c>
    </row>
    <row r="31" spans="2:8" x14ac:dyDescent="0.25">
      <c r="B31" s="35">
        <v>2017</v>
      </c>
      <c r="C31" s="35">
        <v>30</v>
      </c>
    </row>
    <row r="32" spans="2:8" x14ac:dyDescent="0.25">
      <c r="B32" s="35">
        <v>2018</v>
      </c>
      <c r="C32" s="35">
        <v>31</v>
      </c>
    </row>
    <row r="33" spans="2:3" x14ac:dyDescent="0.25">
      <c r="B33" s="35">
        <v>2019</v>
      </c>
      <c r="C33" s="35">
        <v>32</v>
      </c>
    </row>
    <row r="34" spans="2:3" x14ac:dyDescent="0.25">
      <c r="B34" s="35">
        <v>2020</v>
      </c>
      <c r="C34" s="35">
        <v>33</v>
      </c>
    </row>
    <row r="35" spans="2:3" x14ac:dyDescent="0.25">
      <c r="B35" s="35">
        <v>2021</v>
      </c>
      <c r="C35" s="35">
        <v>34</v>
      </c>
    </row>
    <row r="36" spans="2:3" x14ac:dyDescent="0.25">
      <c r="B36" s="35">
        <v>2022</v>
      </c>
      <c r="C36" s="35">
        <v>35</v>
      </c>
    </row>
    <row r="37" spans="2:3" x14ac:dyDescent="0.25">
      <c r="B37" s="35">
        <v>2023</v>
      </c>
      <c r="C37" s="35">
        <v>36</v>
      </c>
    </row>
    <row r="38" spans="2:3" x14ac:dyDescent="0.25">
      <c r="B38" s="35">
        <v>2024</v>
      </c>
      <c r="C38" s="35">
        <v>37</v>
      </c>
    </row>
    <row r="39" spans="2:3" x14ac:dyDescent="0.25">
      <c r="B39" s="35">
        <v>2025</v>
      </c>
      <c r="C39" s="35">
        <v>38</v>
      </c>
    </row>
    <row r="40" spans="2:3" x14ac:dyDescent="0.25">
      <c r="B40" s="35">
        <v>2026</v>
      </c>
      <c r="C40" s="35">
        <v>39</v>
      </c>
    </row>
    <row r="41" spans="2:3" x14ac:dyDescent="0.25">
      <c r="B41" s="35">
        <v>2027</v>
      </c>
      <c r="C41" s="35">
        <v>40</v>
      </c>
    </row>
    <row r="42" spans="2:3" x14ac:dyDescent="0.25">
      <c r="B42" s="35">
        <v>2028</v>
      </c>
      <c r="C42" s="35">
        <v>41</v>
      </c>
    </row>
    <row r="43" spans="2:3" x14ac:dyDescent="0.25">
      <c r="B43" s="35">
        <v>2029</v>
      </c>
      <c r="C43" s="35">
        <v>42</v>
      </c>
    </row>
    <row r="44" spans="2:3" x14ac:dyDescent="0.25">
      <c r="B44" s="35">
        <v>2030</v>
      </c>
      <c r="C44" s="35">
        <v>43</v>
      </c>
    </row>
    <row r="45" spans="2:3" x14ac:dyDescent="0.25">
      <c r="B45" s="35">
        <v>2031</v>
      </c>
      <c r="C45" s="35">
        <v>44</v>
      </c>
    </row>
    <row r="46" spans="2:3" x14ac:dyDescent="0.25">
      <c r="B46" s="35">
        <v>2032</v>
      </c>
      <c r="C46" s="35">
        <v>45</v>
      </c>
    </row>
    <row r="47" spans="2:3" x14ac:dyDescent="0.25">
      <c r="B47" s="35">
        <v>2033</v>
      </c>
      <c r="C47" s="35">
        <v>46</v>
      </c>
    </row>
    <row r="48" spans="2:3" x14ac:dyDescent="0.25">
      <c r="B48" s="35">
        <v>2034</v>
      </c>
      <c r="C48" s="35">
        <v>47</v>
      </c>
    </row>
    <row r="49" spans="2:3" x14ac:dyDescent="0.25">
      <c r="B49" s="35">
        <v>2035</v>
      </c>
      <c r="C49" s="35">
        <v>48</v>
      </c>
    </row>
    <row r="50" spans="2:3" x14ac:dyDescent="0.25">
      <c r="B50" s="35">
        <v>2036</v>
      </c>
      <c r="C50" s="35">
        <v>49</v>
      </c>
    </row>
    <row r="51" spans="2:3" x14ac:dyDescent="0.25">
      <c r="B51" s="35">
        <v>2037</v>
      </c>
      <c r="C51" s="35">
        <v>50</v>
      </c>
    </row>
    <row r="52" spans="2:3" x14ac:dyDescent="0.25">
      <c r="B52" s="35">
        <v>2038</v>
      </c>
      <c r="C52" s="35">
        <v>51</v>
      </c>
    </row>
    <row r="53" spans="2:3" x14ac:dyDescent="0.25">
      <c r="B53" s="35">
        <v>2039</v>
      </c>
      <c r="C53" s="35">
        <v>52</v>
      </c>
    </row>
    <row r="54" spans="2:3" x14ac:dyDescent="0.25">
      <c r="B54" s="35">
        <v>2040</v>
      </c>
      <c r="C54" s="35">
        <v>53</v>
      </c>
    </row>
    <row r="55" spans="2:3" x14ac:dyDescent="0.25">
      <c r="B55" s="35">
        <v>2041</v>
      </c>
      <c r="C55" s="35">
        <v>54</v>
      </c>
    </row>
    <row r="56" spans="2:3" x14ac:dyDescent="0.25">
      <c r="B56" s="35">
        <v>2042</v>
      </c>
      <c r="C56" s="35">
        <v>55</v>
      </c>
    </row>
    <row r="57" spans="2:3" x14ac:dyDescent="0.25">
      <c r="B57" s="35">
        <v>2043</v>
      </c>
      <c r="C57" s="35">
        <v>56</v>
      </c>
    </row>
    <row r="58" spans="2:3" x14ac:dyDescent="0.25">
      <c r="B58" s="35">
        <v>2044</v>
      </c>
      <c r="C58" s="35">
        <v>57</v>
      </c>
    </row>
    <row r="59" spans="2:3" x14ac:dyDescent="0.25">
      <c r="B59" s="35">
        <v>2045</v>
      </c>
      <c r="C59" s="35">
        <v>58</v>
      </c>
    </row>
    <row r="60" spans="2:3" x14ac:dyDescent="0.25">
      <c r="B60" s="35">
        <v>2046</v>
      </c>
      <c r="C60" s="35">
        <v>59</v>
      </c>
    </row>
    <row r="61" spans="2:3" x14ac:dyDescent="0.25">
      <c r="B61" s="35">
        <v>2047</v>
      </c>
      <c r="C61" s="35">
        <v>60</v>
      </c>
    </row>
    <row r="62" spans="2:3" x14ac:dyDescent="0.25">
      <c r="B62" s="35">
        <v>2048</v>
      </c>
      <c r="C62" s="35">
        <v>61</v>
      </c>
    </row>
    <row r="63" spans="2:3" x14ac:dyDescent="0.25">
      <c r="B63" s="35">
        <v>2049</v>
      </c>
      <c r="C63" s="35">
        <v>62</v>
      </c>
    </row>
    <row r="64" spans="2:3" x14ac:dyDescent="0.25">
      <c r="B64" s="35">
        <v>2050</v>
      </c>
      <c r="C64" s="35">
        <v>63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85C14-7189-4F0C-8D8E-0E5DBFC41CCE}">
  <sheetPr>
    <tabColor theme="6" tint="0.79995117038483843"/>
  </sheetPr>
  <dimension ref="A1:AN575"/>
  <sheetViews>
    <sheetView topLeftCell="W1" workbookViewId="0">
      <selection sqref="A1:AN1"/>
    </sheetView>
  </sheetViews>
  <sheetFormatPr defaultColWidth="8.88671875" defaultRowHeight="13.8" x14ac:dyDescent="0.25"/>
  <cols>
    <col min="1" max="1" width="11" style="1" bestFit="1" customWidth="1"/>
    <col min="2" max="2" width="36.5546875" style="1" bestFit="1" customWidth="1"/>
    <col min="3" max="4" width="16.33203125" style="1" bestFit="1" customWidth="1"/>
    <col min="5" max="6" width="17.33203125" style="1" bestFit="1" customWidth="1"/>
    <col min="7" max="7" width="25" style="1" bestFit="1" customWidth="1"/>
    <col min="8" max="8" width="13.44140625" style="1" bestFit="1" customWidth="1"/>
    <col min="9" max="9" width="17.44140625" style="1" bestFit="1" customWidth="1"/>
    <col min="10" max="10" width="17.6640625" style="1" bestFit="1" customWidth="1"/>
    <col min="11" max="11" width="25.5546875" style="1" bestFit="1" customWidth="1"/>
    <col min="12" max="12" width="13.33203125" style="1" bestFit="1" customWidth="1"/>
    <col min="13" max="13" width="17.33203125" style="1" bestFit="1" customWidth="1"/>
    <col min="14" max="14" width="25.33203125" style="1" bestFit="1" customWidth="1"/>
    <col min="15" max="15" width="13.5546875" style="1" bestFit="1" customWidth="1"/>
    <col min="16" max="16" width="29.44140625" style="1" bestFit="1" customWidth="1"/>
    <col min="17" max="17" width="13.33203125" style="1" bestFit="1" customWidth="1"/>
    <col min="18" max="18" width="18.5546875" style="1" bestFit="1" customWidth="1"/>
    <col min="19" max="19" width="20.44140625" style="1" bestFit="1" customWidth="1"/>
    <col min="20" max="20" width="28.33203125" style="1" bestFit="1" customWidth="1"/>
    <col min="21" max="21" width="16.33203125" style="1" bestFit="1" customWidth="1"/>
    <col min="22" max="22" width="16.88671875" style="1" bestFit="1" customWidth="1"/>
    <col min="23" max="23" width="23" style="1" bestFit="1" customWidth="1"/>
    <col min="24" max="24" width="15.6640625" style="1" bestFit="1" customWidth="1"/>
    <col min="25" max="25" width="19.88671875" style="1" bestFit="1" customWidth="1"/>
    <col min="26" max="26" width="23" style="1" bestFit="1" customWidth="1"/>
    <col min="27" max="27" width="27.6640625" style="1" bestFit="1" customWidth="1"/>
    <col min="28" max="28" width="20" style="1" bestFit="1" customWidth="1"/>
    <col min="29" max="29" width="23.88671875" style="1" bestFit="1" customWidth="1"/>
    <col min="30" max="30" width="22.88671875" style="1" bestFit="1" customWidth="1"/>
    <col min="31" max="16384" width="8.88671875" style="1"/>
  </cols>
  <sheetData>
    <row r="1" spans="1:40" x14ac:dyDescent="0.25">
      <c r="A1" s="1" t="s">
        <v>92</v>
      </c>
      <c r="B1" s="1" t="s">
        <v>1535</v>
      </c>
      <c r="C1" s="1" t="s">
        <v>2036</v>
      </c>
      <c r="D1" s="1" t="s">
        <v>227</v>
      </c>
      <c r="E1" s="1" t="s">
        <v>2701</v>
      </c>
      <c r="F1" s="1" t="s">
        <v>2702</v>
      </c>
      <c r="G1" s="1" t="s">
        <v>239</v>
      </c>
      <c r="H1" s="1" t="s">
        <v>2577</v>
      </c>
      <c r="I1" s="1" t="s">
        <v>2703</v>
      </c>
      <c r="J1" s="1" t="s">
        <v>241</v>
      </c>
      <c r="K1" s="1" t="s">
        <v>2578</v>
      </c>
      <c r="L1" s="1" t="s">
        <v>2579</v>
      </c>
      <c r="M1" s="1" t="s">
        <v>243</v>
      </c>
      <c r="N1" s="1" t="s">
        <v>2580</v>
      </c>
      <c r="O1" s="1" t="s">
        <v>2581</v>
      </c>
      <c r="P1" s="1" t="s">
        <v>2704</v>
      </c>
      <c r="Q1" s="1" t="s">
        <v>2705</v>
      </c>
      <c r="R1" s="1" t="s">
        <v>2706</v>
      </c>
      <c r="S1" s="1" t="s">
        <v>242</v>
      </c>
      <c r="T1" s="1" t="s">
        <v>2582</v>
      </c>
      <c r="U1" s="1" t="s">
        <v>2583</v>
      </c>
      <c r="V1" s="1" t="s">
        <v>2584</v>
      </c>
      <c r="W1" s="1" t="s">
        <v>2585</v>
      </c>
      <c r="X1" s="1" t="s">
        <v>2586</v>
      </c>
      <c r="Y1" s="1" t="s">
        <v>2587</v>
      </c>
      <c r="Z1" s="1" t="s">
        <v>2588</v>
      </c>
      <c r="AA1" s="1" t="s">
        <v>2589</v>
      </c>
      <c r="AB1" s="1" t="s">
        <v>2673</v>
      </c>
      <c r="AC1" s="1" t="s">
        <v>2674</v>
      </c>
      <c r="AD1" s="1" t="s">
        <v>2675</v>
      </c>
      <c r="AE1" s="1" t="s">
        <v>2709</v>
      </c>
      <c r="AF1" s="1" t="s">
        <v>2680</v>
      </c>
      <c r="AG1" s="1" t="s">
        <v>2681</v>
      </c>
      <c r="AH1" s="1" t="s">
        <v>2047</v>
      </c>
      <c r="AI1" s="1" t="s">
        <v>2676</v>
      </c>
      <c r="AJ1" s="1" t="s">
        <v>2677</v>
      </c>
      <c r="AK1" s="1" t="s">
        <v>2678</v>
      </c>
      <c r="AL1" s="1" t="s">
        <v>2590</v>
      </c>
      <c r="AM1" s="1" t="s">
        <v>2591</v>
      </c>
      <c r="AN1" s="1" t="s">
        <v>2592</v>
      </c>
    </row>
    <row r="2" spans="1:40" x14ac:dyDescent="0.25">
      <c r="A2" s="1">
        <v>101260303</v>
      </c>
      <c r="B2" s="1" t="s">
        <v>1536</v>
      </c>
      <c r="C2" s="1" t="s">
        <v>161</v>
      </c>
      <c r="D2" s="1" t="s">
        <v>228</v>
      </c>
      <c r="E2" s="1">
        <v>204</v>
      </c>
      <c r="G2" s="1" t="s">
        <v>2565</v>
      </c>
      <c r="H2" s="1">
        <v>26852621</v>
      </c>
      <c r="I2" s="1">
        <v>26394689.100000001</v>
      </c>
      <c r="J2" s="1">
        <v>128450</v>
      </c>
      <c r="K2" s="1">
        <v>0.48065102100372314</v>
      </c>
      <c r="L2" s="1">
        <v>3802309</v>
      </c>
      <c r="M2" s="1">
        <v>98992</v>
      </c>
      <c r="N2" s="1">
        <v>2.6730630397796631</v>
      </c>
      <c r="O2" s="1">
        <v>2541598.3199999998</v>
      </c>
      <c r="P2" s="1">
        <v>1414581.12</v>
      </c>
      <c r="Q2" s="1">
        <v>1127017.2</v>
      </c>
      <c r="R2" s="1">
        <v>0</v>
      </c>
      <c r="S2" s="1">
        <v>1126879.125</v>
      </c>
      <c r="T2" s="1">
        <v>79.653907775878906</v>
      </c>
      <c r="U2" s="1">
        <v>1127017.2</v>
      </c>
      <c r="V2" s="1">
        <v>0</v>
      </c>
      <c r="W2" s="1">
        <v>10315388.890000001</v>
      </c>
      <c r="AB2" s="1">
        <v>821655</v>
      </c>
      <c r="AC2" s="1">
        <v>592926.12</v>
      </c>
      <c r="AD2" s="1">
        <v>0</v>
      </c>
      <c r="AE2" s="1">
        <v>201905.31</v>
      </c>
      <c r="AF2" s="1">
        <v>188991.51271338016</v>
      </c>
      <c r="AG2" s="1">
        <v>178023360</v>
      </c>
      <c r="AH2" s="1" t="s">
        <v>2048</v>
      </c>
      <c r="AI2" s="1">
        <v>1719943.375</v>
      </c>
      <c r="AJ2" s="1">
        <v>0</v>
      </c>
      <c r="AK2" s="1">
        <v>16.673568725585938</v>
      </c>
      <c r="AL2" s="1">
        <v>100.01225280761719</v>
      </c>
      <c r="AM2" s="1">
        <v>0</v>
      </c>
      <c r="AN2" s="1">
        <v>0</v>
      </c>
    </row>
    <row r="3" spans="1:40" x14ac:dyDescent="0.25">
      <c r="A3" s="1">
        <v>101260803</v>
      </c>
      <c r="B3" s="1" t="s">
        <v>1537</v>
      </c>
      <c r="C3" s="1" t="s">
        <v>161</v>
      </c>
      <c r="D3" s="1" t="s">
        <v>228</v>
      </c>
      <c r="E3" s="1">
        <v>204</v>
      </c>
      <c r="G3" s="1" t="s">
        <v>2565</v>
      </c>
      <c r="H3" s="1">
        <v>16342595</v>
      </c>
      <c r="I3" s="1">
        <v>15903561.75</v>
      </c>
      <c r="J3" s="1">
        <v>115960</v>
      </c>
      <c r="K3" s="1">
        <v>0.71462750434875488</v>
      </c>
      <c r="L3" s="1">
        <v>2072757</v>
      </c>
      <c r="M3" s="1">
        <v>64805</v>
      </c>
      <c r="N3" s="1">
        <v>3.2274179458618164</v>
      </c>
      <c r="O3" s="1">
        <v>2732409.97</v>
      </c>
      <c r="P3" s="1">
        <v>1550936.79</v>
      </c>
      <c r="Q3" s="1">
        <v>1181473.18</v>
      </c>
      <c r="R3" s="1">
        <v>0</v>
      </c>
      <c r="S3" s="1">
        <v>1181208</v>
      </c>
      <c r="T3" s="1">
        <v>76.147918701171875</v>
      </c>
      <c r="U3" s="1">
        <v>1181473.18</v>
      </c>
      <c r="V3" s="1">
        <v>0</v>
      </c>
      <c r="W3" s="1">
        <v>10813814.809999995</v>
      </c>
      <c r="AB3" s="1">
        <v>412719</v>
      </c>
      <c r="AC3" s="1">
        <v>1138217.79</v>
      </c>
      <c r="AD3" s="1">
        <v>0</v>
      </c>
      <c r="AE3" s="1">
        <v>174619.14</v>
      </c>
      <c r="AF3" s="1">
        <v>244573.69571749715</v>
      </c>
      <c r="AG3" s="1">
        <v>178023360</v>
      </c>
      <c r="AH3" s="1" t="s">
        <v>2049</v>
      </c>
      <c r="AI3" s="1">
        <v>2319691</v>
      </c>
      <c r="AJ3" s="1">
        <v>0</v>
      </c>
      <c r="AK3" s="1">
        <v>21.451181411743164</v>
      </c>
      <c r="AL3" s="1">
        <v>100.02245330810547</v>
      </c>
      <c r="AM3" s="1">
        <v>0</v>
      </c>
      <c r="AN3" s="1">
        <v>0</v>
      </c>
    </row>
    <row r="4" spans="1:40" x14ac:dyDescent="0.25">
      <c r="A4" s="1">
        <v>101261302</v>
      </c>
      <c r="B4" s="1" t="s">
        <v>1538</v>
      </c>
      <c r="C4" s="1" t="s">
        <v>161</v>
      </c>
      <c r="D4" s="1" t="s">
        <v>228</v>
      </c>
      <c r="E4" s="1">
        <v>204</v>
      </c>
      <c r="G4" s="1" t="s">
        <v>2565</v>
      </c>
      <c r="H4" s="1">
        <v>35148397</v>
      </c>
      <c r="I4" s="1">
        <v>34472643.420000002</v>
      </c>
      <c r="J4" s="1">
        <v>208732</v>
      </c>
      <c r="K4" s="1">
        <v>0.59740698337554932</v>
      </c>
      <c r="L4" s="1">
        <v>5794111</v>
      </c>
      <c r="M4" s="1">
        <v>98495</v>
      </c>
      <c r="N4" s="1">
        <v>1.729312539100647</v>
      </c>
      <c r="O4" s="1">
        <v>4372905.8899999997</v>
      </c>
      <c r="P4" s="1">
        <v>2314882.7400000002</v>
      </c>
      <c r="Q4" s="1">
        <v>2058023.15</v>
      </c>
      <c r="R4" s="1">
        <v>0</v>
      </c>
      <c r="S4" s="1">
        <v>2057728.5</v>
      </c>
      <c r="T4" s="1">
        <v>88.879951477050781</v>
      </c>
      <c r="U4" s="1">
        <v>2058023.15</v>
      </c>
      <c r="V4" s="1">
        <v>0</v>
      </c>
      <c r="W4" s="1">
        <v>18836721.50999999</v>
      </c>
      <c r="AB4" s="1">
        <v>1050159</v>
      </c>
      <c r="AC4" s="1">
        <v>1264723.74</v>
      </c>
      <c r="AD4" s="1">
        <v>0</v>
      </c>
      <c r="AE4" s="1">
        <v>210804.13</v>
      </c>
      <c r="AF4" s="1">
        <v>385286.85280086566</v>
      </c>
      <c r="AG4" s="1">
        <v>178023360</v>
      </c>
      <c r="AH4" s="1" t="s">
        <v>2050</v>
      </c>
      <c r="AI4" s="1">
        <v>3322746.75</v>
      </c>
      <c r="AJ4" s="1">
        <v>0</v>
      </c>
      <c r="AK4" s="1">
        <v>17.639730453491211</v>
      </c>
      <c r="AL4" s="1">
        <v>100.01432037353516</v>
      </c>
      <c r="AM4" s="1">
        <v>0</v>
      </c>
      <c r="AN4" s="1">
        <v>0</v>
      </c>
    </row>
    <row r="5" spans="1:40" x14ac:dyDescent="0.25">
      <c r="A5" s="1">
        <v>101262507</v>
      </c>
      <c r="B5" s="1" t="s">
        <v>2593</v>
      </c>
      <c r="C5" s="1" t="s">
        <v>161</v>
      </c>
      <c r="D5" s="1" t="s">
        <v>228</v>
      </c>
      <c r="E5" s="1">
        <v>204</v>
      </c>
      <c r="G5" s="1" t="s">
        <v>2566</v>
      </c>
      <c r="X5" s="1">
        <v>1062924</v>
      </c>
      <c r="Y5" s="1">
        <v>-200462</v>
      </c>
      <c r="Z5" s="1">
        <v>-0.15867042541503906</v>
      </c>
      <c r="AA5" s="1">
        <v>-15.867042541503906</v>
      </c>
      <c r="AH5" s="1" t="s">
        <v>93</v>
      </c>
      <c r="AI5" s="1">
        <v>0</v>
      </c>
      <c r="AJ5" s="1">
        <v>0</v>
      </c>
    </row>
    <row r="6" spans="1:40" x14ac:dyDescent="0.25">
      <c r="A6" s="1">
        <v>101262903</v>
      </c>
      <c r="B6" s="1" t="s">
        <v>1539</v>
      </c>
      <c r="C6" s="1" t="s">
        <v>161</v>
      </c>
      <c r="D6" s="1" t="s">
        <v>228</v>
      </c>
      <c r="E6" s="1">
        <v>204</v>
      </c>
      <c r="G6" s="1" t="s">
        <v>2565</v>
      </c>
      <c r="H6" s="1">
        <v>7761519</v>
      </c>
      <c r="I6" s="1">
        <v>7609263.9699999997</v>
      </c>
      <c r="J6" s="1">
        <v>48642</v>
      </c>
      <c r="K6" s="1">
        <v>0.63065958023071289</v>
      </c>
      <c r="L6" s="1">
        <v>986611</v>
      </c>
      <c r="M6" s="1">
        <v>13513</v>
      </c>
      <c r="N6" s="1">
        <v>1.3886576890945435</v>
      </c>
      <c r="O6" s="1">
        <v>891045.06</v>
      </c>
      <c r="P6" s="1">
        <v>524600.55000000005</v>
      </c>
      <c r="Q6" s="1">
        <v>366444.51</v>
      </c>
      <c r="R6" s="1">
        <v>0</v>
      </c>
      <c r="S6" s="1">
        <v>366368.59375</v>
      </c>
      <c r="T6" s="1">
        <v>69.827529907226563</v>
      </c>
      <c r="U6" s="1">
        <v>366444.51</v>
      </c>
      <c r="V6" s="1">
        <v>0</v>
      </c>
      <c r="W6" s="1">
        <v>3354001.6799999997</v>
      </c>
      <c r="AB6" s="1">
        <v>198758</v>
      </c>
      <c r="AC6" s="1">
        <v>325842.55</v>
      </c>
      <c r="AD6" s="1">
        <v>0</v>
      </c>
      <c r="AE6" s="1">
        <v>91271.25</v>
      </c>
      <c r="AF6" s="1">
        <v>85843.023430189933</v>
      </c>
      <c r="AG6" s="1">
        <v>178023360</v>
      </c>
      <c r="AH6" s="1" t="s">
        <v>2051</v>
      </c>
      <c r="AI6" s="1">
        <v>692287.0625</v>
      </c>
      <c r="AJ6" s="1">
        <v>0</v>
      </c>
      <c r="AK6" s="1">
        <v>20.640628814697266</v>
      </c>
      <c r="AL6" s="1">
        <v>100.02072143554688</v>
      </c>
      <c r="AM6" s="1">
        <v>0</v>
      </c>
      <c r="AN6" s="1">
        <v>0</v>
      </c>
    </row>
    <row r="7" spans="1:40" x14ac:dyDescent="0.25">
      <c r="A7" s="1">
        <v>101264003</v>
      </c>
      <c r="B7" s="1" t="s">
        <v>1540</v>
      </c>
      <c r="C7" s="1" t="s">
        <v>161</v>
      </c>
      <c r="D7" s="1" t="s">
        <v>228</v>
      </c>
      <c r="E7" s="1">
        <v>204</v>
      </c>
      <c r="G7" s="1" t="s">
        <v>2565</v>
      </c>
      <c r="H7" s="1">
        <v>18302275</v>
      </c>
      <c r="I7" s="1">
        <v>17805102.84</v>
      </c>
      <c r="J7" s="1">
        <v>118875</v>
      </c>
      <c r="K7" s="1">
        <v>0.65375560522079468</v>
      </c>
      <c r="L7" s="1">
        <v>3075068</v>
      </c>
      <c r="M7" s="1">
        <v>57111</v>
      </c>
      <c r="N7" s="1">
        <v>1.8923729658126831</v>
      </c>
      <c r="O7" s="1">
        <v>1883651.12</v>
      </c>
      <c r="P7" s="1">
        <v>1246017.82</v>
      </c>
      <c r="Q7" s="1">
        <v>637633.30000000005</v>
      </c>
      <c r="R7" s="1">
        <v>0</v>
      </c>
      <c r="S7" s="1">
        <v>637484.75</v>
      </c>
      <c r="T7" s="1">
        <v>51.155670166015625</v>
      </c>
      <c r="U7" s="1">
        <v>637633.30000000005</v>
      </c>
      <c r="V7" s="1">
        <v>0</v>
      </c>
      <c r="W7" s="1">
        <v>5836144.6599999964</v>
      </c>
      <c r="AB7" s="1">
        <v>608349</v>
      </c>
      <c r="AC7" s="1">
        <v>637668.81999999995</v>
      </c>
      <c r="AD7" s="1">
        <v>0</v>
      </c>
      <c r="AE7" s="1">
        <v>202764.12</v>
      </c>
      <c r="AF7" s="1">
        <v>380480.53146502981</v>
      </c>
      <c r="AG7" s="1">
        <v>178023360</v>
      </c>
      <c r="AH7" s="1" t="s">
        <v>2052</v>
      </c>
      <c r="AI7" s="1">
        <v>1275302.125</v>
      </c>
      <c r="AJ7" s="1">
        <v>0</v>
      </c>
      <c r="AK7" s="1">
        <v>21.851791381835938</v>
      </c>
      <c r="AL7" s="1">
        <v>100.02330017089844</v>
      </c>
      <c r="AM7" s="1">
        <v>0</v>
      </c>
      <c r="AN7" s="1">
        <v>0</v>
      </c>
    </row>
    <row r="8" spans="1:40" x14ac:dyDescent="0.25">
      <c r="A8" s="1">
        <v>101266007</v>
      </c>
      <c r="B8" s="1" t="s">
        <v>2594</v>
      </c>
      <c r="C8" s="1" t="s">
        <v>161</v>
      </c>
      <c r="D8" s="1" t="s">
        <v>228</v>
      </c>
      <c r="G8" s="1" t="s">
        <v>2566</v>
      </c>
      <c r="X8" s="1">
        <v>951339</v>
      </c>
      <c r="Y8" s="1">
        <v>25265</v>
      </c>
      <c r="Z8" s="1">
        <v>2.7281837537884712E-2</v>
      </c>
      <c r="AA8" s="1">
        <v>2.7281837463378906</v>
      </c>
      <c r="AH8" s="1" t="s">
        <v>94</v>
      </c>
      <c r="AI8" s="1">
        <v>0</v>
      </c>
      <c r="AJ8" s="1">
        <v>0</v>
      </c>
    </row>
    <row r="9" spans="1:40" x14ac:dyDescent="0.25">
      <c r="A9" s="1">
        <v>101268003</v>
      </c>
      <c r="B9" s="1" t="s">
        <v>1541</v>
      </c>
      <c r="C9" s="1" t="s">
        <v>161</v>
      </c>
      <c r="D9" s="1" t="s">
        <v>228</v>
      </c>
      <c r="E9" s="1">
        <v>204</v>
      </c>
      <c r="G9" s="1" t="s">
        <v>2565</v>
      </c>
      <c r="H9" s="1">
        <v>20267594</v>
      </c>
      <c r="I9" s="1">
        <v>19727906.399999999</v>
      </c>
      <c r="J9" s="1">
        <v>91088</v>
      </c>
      <c r="K9" s="1">
        <v>0.45145577192306519</v>
      </c>
      <c r="L9" s="1">
        <v>2667428</v>
      </c>
      <c r="M9" s="1">
        <v>48106</v>
      </c>
      <c r="N9" s="1">
        <v>1.8365820646286011</v>
      </c>
      <c r="O9" s="1">
        <v>1378361.34</v>
      </c>
      <c r="P9" s="1">
        <v>747108.38</v>
      </c>
      <c r="Q9" s="1">
        <v>631252.96</v>
      </c>
      <c r="R9" s="1">
        <v>0</v>
      </c>
      <c r="S9" s="1">
        <v>631208.0625</v>
      </c>
      <c r="T9" s="1">
        <v>84.481735229492188</v>
      </c>
      <c r="U9" s="1">
        <v>631252.96</v>
      </c>
      <c r="V9" s="1">
        <v>0</v>
      </c>
      <c r="W9" s="1">
        <v>5777746.5300000012</v>
      </c>
      <c r="AB9" s="1">
        <v>554307</v>
      </c>
      <c r="AC9" s="1">
        <v>192801.38</v>
      </c>
      <c r="AD9" s="1">
        <v>0</v>
      </c>
      <c r="AE9" s="1">
        <v>348577.26</v>
      </c>
      <c r="AF9" s="1">
        <v>432248.20775577007</v>
      </c>
      <c r="AG9" s="1">
        <v>178023360</v>
      </c>
      <c r="AH9" s="1" t="s">
        <v>2053</v>
      </c>
      <c r="AI9" s="1">
        <v>824054.3125</v>
      </c>
      <c r="AJ9" s="1">
        <v>0</v>
      </c>
      <c r="AK9" s="1">
        <v>14.262556076049805</v>
      </c>
      <c r="AL9" s="1">
        <v>100.00711059570313</v>
      </c>
      <c r="AM9" s="1">
        <v>0</v>
      </c>
      <c r="AN9" s="1">
        <v>0</v>
      </c>
    </row>
    <row r="10" spans="1:40" x14ac:dyDescent="0.25">
      <c r="A10" s="1">
        <v>101301303</v>
      </c>
      <c r="B10" s="1" t="s">
        <v>1542</v>
      </c>
      <c r="C10" s="1" t="s">
        <v>162</v>
      </c>
      <c r="D10" s="1" t="s">
        <v>228</v>
      </c>
      <c r="E10" s="1">
        <v>205</v>
      </c>
      <c r="G10" s="1" t="s">
        <v>2565</v>
      </c>
      <c r="H10" s="1">
        <v>8152103</v>
      </c>
      <c r="I10" s="1">
        <v>7938480.1500000004</v>
      </c>
      <c r="J10" s="1">
        <v>61505</v>
      </c>
      <c r="K10" s="1">
        <v>0.76020336151123047</v>
      </c>
      <c r="L10" s="1">
        <v>1189507</v>
      </c>
      <c r="M10" s="1">
        <v>26076</v>
      </c>
      <c r="N10" s="1">
        <v>2.2413017749786377</v>
      </c>
      <c r="O10" s="1">
        <v>616394.41</v>
      </c>
      <c r="P10" s="1">
        <v>425264.53</v>
      </c>
      <c r="Q10" s="1">
        <v>191129.88</v>
      </c>
      <c r="R10" s="1">
        <v>0</v>
      </c>
      <c r="S10" s="1">
        <v>191085.359375</v>
      </c>
      <c r="T10" s="1">
        <v>44.9285888671875</v>
      </c>
      <c r="U10" s="1">
        <v>191129.88</v>
      </c>
      <c r="V10" s="1">
        <v>0</v>
      </c>
      <c r="W10" s="1">
        <v>1749377.9400000013</v>
      </c>
      <c r="AB10" s="1">
        <v>234124</v>
      </c>
      <c r="AC10" s="1">
        <v>191140.53</v>
      </c>
      <c r="AD10" s="1">
        <v>0</v>
      </c>
      <c r="AE10" s="1">
        <v>62847.08</v>
      </c>
      <c r="AF10" s="1">
        <v>85664.926843574969</v>
      </c>
      <c r="AG10" s="1">
        <v>178023360</v>
      </c>
      <c r="AH10" s="1" t="s">
        <v>2054</v>
      </c>
      <c r="AI10" s="1">
        <v>382270.40625</v>
      </c>
      <c r="AJ10" s="1">
        <v>0</v>
      </c>
      <c r="AK10" s="1">
        <v>21.851791381835938</v>
      </c>
      <c r="AL10" s="1">
        <v>100.02330017089844</v>
      </c>
      <c r="AM10" s="1">
        <v>0</v>
      </c>
      <c r="AN10" s="1">
        <v>0</v>
      </c>
    </row>
    <row r="11" spans="1:40" x14ac:dyDescent="0.25">
      <c r="A11" s="1">
        <v>101301403</v>
      </c>
      <c r="B11" s="1" t="s">
        <v>1543</v>
      </c>
      <c r="C11" s="1" t="s">
        <v>162</v>
      </c>
      <c r="D11" s="1" t="s">
        <v>228</v>
      </c>
      <c r="E11" s="1">
        <v>205</v>
      </c>
      <c r="G11" s="1" t="s">
        <v>2565</v>
      </c>
      <c r="H11" s="1">
        <v>10398653</v>
      </c>
      <c r="I11" s="1">
        <v>10152051.35</v>
      </c>
      <c r="J11" s="1">
        <v>72619</v>
      </c>
      <c r="K11" s="1">
        <v>0.70326125621795654</v>
      </c>
      <c r="L11" s="1">
        <v>2217318</v>
      </c>
      <c r="M11" s="1">
        <v>-73068</v>
      </c>
      <c r="N11" s="1">
        <v>-3.1902046203613281</v>
      </c>
      <c r="O11" s="1">
        <v>1060890.74</v>
      </c>
      <c r="P11" s="1">
        <v>706908.73</v>
      </c>
      <c r="Q11" s="1">
        <v>353982.01</v>
      </c>
      <c r="R11" s="1">
        <v>0</v>
      </c>
      <c r="S11" s="1">
        <v>353899.5625</v>
      </c>
      <c r="T11" s="1">
        <v>50.057136535644531</v>
      </c>
      <c r="U11" s="1">
        <v>353982.01</v>
      </c>
      <c r="V11" s="1">
        <v>0</v>
      </c>
      <c r="W11" s="1">
        <v>3239934.629999999</v>
      </c>
      <c r="X11" s="1">
        <v>83586</v>
      </c>
      <c r="Y11" s="1">
        <v>22518</v>
      </c>
      <c r="Z11" s="1">
        <v>0.36873647570610046</v>
      </c>
      <c r="AA11" s="1">
        <v>36.873645782470703</v>
      </c>
      <c r="AB11" s="1">
        <v>352907</v>
      </c>
      <c r="AC11" s="1">
        <v>354001.73</v>
      </c>
      <c r="AD11" s="1">
        <v>0</v>
      </c>
      <c r="AE11" s="1">
        <v>117878.27</v>
      </c>
      <c r="AF11" s="1">
        <v>103589.92017881793</v>
      </c>
      <c r="AG11" s="1">
        <v>178023360</v>
      </c>
      <c r="AH11" s="1" t="s">
        <v>2055</v>
      </c>
      <c r="AI11" s="1">
        <v>707983.75</v>
      </c>
      <c r="AJ11" s="1">
        <v>0</v>
      </c>
      <c r="AK11" s="1">
        <v>21.851791381835938</v>
      </c>
      <c r="AL11" s="1">
        <v>100.02330017089844</v>
      </c>
      <c r="AM11" s="1">
        <v>0</v>
      </c>
      <c r="AN11" s="1">
        <v>0</v>
      </c>
    </row>
    <row r="12" spans="1:40" x14ac:dyDescent="0.25">
      <c r="A12" s="1">
        <v>101302607</v>
      </c>
      <c r="B12" s="1" t="s">
        <v>2595</v>
      </c>
      <c r="C12" s="1" t="s">
        <v>162</v>
      </c>
      <c r="D12" s="1" t="s">
        <v>228</v>
      </c>
      <c r="E12" s="1">
        <v>205</v>
      </c>
      <c r="G12" s="1" t="s">
        <v>2566</v>
      </c>
      <c r="X12" s="1">
        <v>625864</v>
      </c>
      <c r="Y12" s="1">
        <v>-16715</v>
      </c>
      <c r="Z12" s="1">
        <v>-2.6012366637587547E-2</v>
      </c>
      <c r="AA12" s="1">
        <v>-2.6012365818023682</v>
      </c>
      <c r="AH12" s="1" t="s">
        <v>95</v>
      </c>
      <c r="AI12" s="1">
        <v>0</v>
      </c>
      <c r="AJ12" s="1">
        <v>0</v>
      </c>
    </row>
    <row r="13" spans="1:40" x14ac:dyDescent="0.25">
      <c r="A13" s="1">
        <v>101303503</v>
      </c>
      <c r="B13" s="1" t="s">
        <v>1544</v>
      </c>
      <c r="C13" s="1" t="s">
        <v>162</v>
      </c>
      <c r="D13" s="1" t="s">
        <v>228</v>
      </c>
      <c r="E13" s="1">
        <v>205</v>
      </c>
      <c r="G13" s="1" t="s">
        <v>2565</v>
      </c>
      <c r="H13" s="1">
        <v>6195972</v>
      </c>
      <c r="I13" s="1">
        <v>6078104.96</v>
      </c>
      <c r="J13" s="1">
        <v>30326</v>
      </c>
      <c r="K13" s="1">
        <v>0.49185436964035034</v>
      </c>
      <c r="L13" s="1">
        <v>1020639</v>
      </c>
      <c r="M13" s="1">
        <v>97883</v>
      </c>
      <c r="N13" s="1">
        <v>10.607680320739746</v>
      </c>
      <c r="O13" s="1">
        <v>244792</v>
      </c>
      <c r="P13" s="1">
        <v>194792</v>
      </c>
      <c r="Q13" s="1">
        <v>50000</v>
      </c>
      <c r="R13" s="1">
        <v>0</v>
      </c>
      <c r="S13" s="1">
        <v>50000</v>
      </c>
      <c r="T13" s="1">
        <v>25.668407440185547</v>
      </c>
      <c r="U13" s="1">
        <v>0</v>
      </c>
      <c r="V13" s="1">
        <v>50000</v>
      </c>
      <c r="W13" s="1">
        <v>0</v>
      </c>
      <c r="AB13" s="1">
        <v>194792</v>
      </c>
      <c r="AC13" s="1">
        <v>0</v>
      </c>
      <c r="AD13" s="1">
        <v>0</v>
      </c>
      <c r="AE13" s="1">
        <v>34482.68</v>
      </c>
      <c r="AF13" s="1">
        <v>44106.382598638709</v>
      </c>
      <c r="AG13" s="1">
        <v>178023360</v>
      </c>
      <c r="AH13" s="1" t="s">
        <v>2056</v>
      </c>
      <c r="AI13" s="1">
        <v>50000</v>
      </c>
      <c r="AJ13" s="1">
        <v>0</v>
      </c>
      <c r="AL13" s="1">
        <v>0</v>
      </c>
      <c r="AM13" s="1">
        <v>100</v>
      </c>
      <c r="AN13" s="1">
        <v>0</v>
      </c>
    </row>
    <row r="14" spans="1:40" x14ac:dyDescent="0.25">
      <c r="A14" s="1">
        <v>101306503</v>
      </c>
      <c r="B14" s="1" t="s">
        <v>1545</v>
      </c>
      <c r="C14" s="1" t="s">
        <v>162</v>
      </c>
      <c r="D14" s="1" t="s">
        <v>228</v>
      </c>
      <c r="E14" s="1">
        <v>205</v>
      </c>
      <c r="G14" s="1" t="s">
        <v>2565</v>
      </c>
      <c r="H14" s="1">
        <v>5854318</v>
      </c>
      <c r="I14" s="1">
        <v>5734590.4500000002</v>
      </c>
      <c r="J14" s="1">
        <v>35133</v>
      </c>
      <c r="K14" s="1">
        <v>0.60374432802200317</v>
      </c>
      <c r="L14" s="1">
        <v>754977</v>
      </c>
      <c r="M14" s="1">
        <v>17277</v>
      </c>
      <c r="N14" s="1">
        <v>2.3420090675354004</v>
      </c>
      <c r="O14" s="1">
        <v>375576.37</v>
      </c>
      <c r="P14" s="1">
        <v>237789.55</v>
      </c>
      <c r="Q14" s="1">
        <v>137786.82</v>
      </c>
      <c r="R14" s="1">
        <v>0</v>
      </c>
      <c r="S14" s="1">
        <v>137762.609375</v>
      </c>
      <c r="T14" s="1">
        <v>57.928783416748047</v>
      </c>
      <c r="U14" s="1">
        <v>137786.82</v>
      </c>
      <c r="V14" s="1">
        <v>0</v>
      </c>
      <c r="W14" s="1">
        <v>1261138.3699999992</v>
      </c>
      <c r="AB14" s="1">
        <v>133840</v>
      </c>
      <c r="AC14" s="1">
        <v>103949.55</v>
      </c>
      <c r="AD14" s="1">
        <v>0</v>
      </c>
      <c r="AE14" s="1">
        <v>44462.84</v>
      </c>
      <c r="AF14" s="1">
        <v>47516.226381530607</v>
      </c>
      <c r="AG14" s="1">
        <v>178023360</v>
      </c>
      <c r="AH14" s="1" t="s">
        <v>2057</v>
      </c>
      <c r="AI14" s="1">
        <v>241736.359375</v>
      </c>
      <c r="AJ14" s="1">
        <v>0</v>
      </c>
      <c r="AK14" s="1">
        <v>19.168107986450195</v>
      </c>
      <c r="AL14" s="1">
        <v>100.01757049560547</v>
      </c>
      <c r="AM14" s="1">
        <v>0</v>
      </c>
      <c r="AN14" s="1">
        <v>0</v>
      </c>
    </row>
    <row r="15" spans="1:40" x14ac:dyDescent="0.25">
      <c r="A15" s="1">
        <v>101308503</v>
      </c>
      <c r="B15" s="1" t="s">
        <v>1546</v>
      </c>
      <c r="C15" s="1" t="s">
        <v>162</v>
      </c>
      <c r="D15" s="1" t="s">
        <v>228</v>
      </c>
      <c r="E15" s="1">
        <v>205</v>
      </c>
      <c r="G15" s="1" t="s">
        <v>2565</v>
      </c>
      <c r="H15" s="1">
        <v>4365565</v>
      </c>
      <c r="I15" s="1">
        <v>4194766.2699999996</v>
      </c>
      <c r="J15" s="1">
        <v>54309</v>
      </c>
      <c r="K15" s="1">
        <v>1.2597025632858276</v>
      </c>
      <c r="L15" s="1">
        <v>719251</v>
      </c>
      <c r="M15" s="1">
        <v>-18624</v>
      </c>
      <c r="N15" s="1">
        <v>-2.5240046977996826</v>
      </c>
      <c r="O15" s="1">
        <v>148630</v>
      </c>
      <c r="P15" s="1">
        <v>98630</v>
      </c>
      <c r="Q15" s="1">
        <v>50000</v>
      </c>
      <c r="R15" s="1">
        <v>0</v>
      </c>
      <c r="S15" s="1">
        <v>50000</v>
      </c>
      <c r="T15" s="1">
        <v>50.694511413574219</v>
      </c>
      <c r="U15" s="1">
        <v>0</v>
      </c>
      <c r="V15" s="1">
        <v>50000</v>
      </c>
      <c r="W15" s="1">
        <v>0</v>
      </c>
      <c r="X15" s="1">
        <v>102170</v>
      </c>
      <c r="Y15" s="1">
        <v>21082</v>
      </c>
      <c r="Z15" s="1">
        <v>0.25998914241790771</v>
      </c>
      <c r="AA15" s="1">
        <v>25.99891471862793</v>
      </c>
      <c r="AB15" s="1">
        <v>98630</v>
      </c>
      <c r="AC15" s="1">
        <v>0</v>
      </c>
      <c r="AD15" s="1">
        <v>0</v>
      </c>
      <c r="AE15" s="1">
        <v>23016.65</v>
      </c>
      <c r="AF15" s="1">
        <v>17811.354136592476</v>
      </c>
      <c r="AG15" s="1">
        <v>178023360</v>
      </c>
      <c r="AH15" s="1" t="s">
        <v>2058</v>
      </c>
      <c r="AI15" s="1">
        <v>50000</v>
      </c>
      <c r="AJ15" s="1">
        <v>0</v>
      </c>
      <c r="AL15" s="1">
        <v>0</v>
      </c>
      <c r="AM15" s="1">
        <v>100</v>
      </c>
      <c r="AN15" s="1">
        <v>0</v>
      </c>
    </row>
    <row r="16" spans="1:40" x14ac:dyDescent="0.25">
      <c r="A16" s="1">
        <v>101630504</v>
      </c>
      <c r="B16" s="1" t="s">
        <v>1547</v>
      </c>
      <c r="C16" s="1" t="s">
        <v>163</v>
      </c>
      <c r="D16" s="1" t="s">
        <v>228</v>
      </c>
      <c r="E16" s="1">
        <v>203</v>
      </c>
      <c r="G16" s="1" t="s">
        <v>2565</v>
      </c>
      <c r="H16" s="1">
        <v>4701053</v>
      </c>
      <c r="I16" s="1">
        <v>4637909.67</v>
      </c>
      <c r="J16" s="1">
        <v>21009</v>
      </c>
      <c r="K16" s="1">
        <v>0.4489060640335083</v>
      </c>
      <c r="L16" s="1">
        <v>663204</v>
      </c>
      <c r="M16" s="1">
        <v>16873</v>
      </c>
      <c r="N16" s="1">
        <v>2.6105818748474121</v>
      </c>
      <c r="O16" s="1">
        <v>155057</v>
      </c>
      <c r="P16" s="1">
        <v>105057</v>
      </c>
      <c r="Q16" s="1">
        <v>50000</v>
      </c>
      <c r="R16" s="1">
        <v>0</v>
      </c>
      <c r="S16" s="1">
        <v>50000</v>
      </c>
      <c r="T16" s="1">
        <v>47.593212127685547</v>
      </c>
      <c r="U16" s="1">
        <v>21048.560000000001</v>
      </c>
      <c r="V16" s="1">
        <v>28951.439999999999</v>
      </c>
      <c r="W16" s="1">
        <v>192653.73000000045</v>
      </c>
      <c r="X16" s="1">
        <v>22590</v>
      </c>
      <c r="Y16" s="1">
        <v>11324</v>
      </c>
      <c r="Z16" s="1">
        <v>1.0051482915878296</v>
      </c>
      <c r="AA16" s="1">
        <v>100.51483154296875</v>
      </c>
      <c r="AB16" s="1">
        <v>105057</v>
      </c>
      <c r="AC16" s="1">
        <v>0</v>
      </c>
      <c r="AD16" s="1">
        <v>0</v>
      </c>
      <c r="AE16" s="1">
        <v>34394.620000000003</v>
      </c>
      <c r="AF16" s="1">
        <v>25788.283389088931</v>
      </c>
      <c r="AG16" s="1">
        <v>178023360</v>
      </c>
      <c r="AH16" s="1" t="s">
        <v>2059</v>
      </c>
      <c r="AI16" s="1">
        <v>50000</v>
      </c>
      <c r="AJ16" s="1">
        <v>0</v>
      </c>
      <c r="AK16" s="1">
        <v>25.953300476074219</v>
      </c>
      <c r="AL16" s="1">
        <v>42.097118377685547</v>
      </c>
      <c r="AM16" s="1">
        <v>57.902881622314453</v>
      </c>
      <c r="AN16" s="1">
        <v>0</v>
      </c>
    </row>
    <row r="17" spans="1:40" x14ac:dyDescent="0.25">
      <c r="A17" s="1">
        <v>101630903</v>
      </c>
      <c r="B17" s="1" t="s">
        <v>1548</v>
      </c>
      <c r="C17" s="1" t="s">
        <v>163</v>
      </c>
      <c r="D17" s="1" t="s">
        <v>228</v>
      </c>
      <c r="E17" s="1">
        <v>206</v>
      </c>
      <c r="G17" s="1" t="s">
        <v>2565</v>
      </c>
      <c r="H17" s="1">
        <v>7650675</v>
      </c>
      <c r="I17" s="1">
        <v>7460108.1299999999</v>
      </c>
      <c r="J17" s="1">
        <v>55864</v>
      </c>
      <c r="K17" s="1">
        <v>0.73555481433868408</v>
      </c>
      <c r="L17" s="1">
        <v>1090696</v>
      </c>
      <c r="M17" s="1">
        <v>31760</v>
      </c>
      <c r="N17" s="1">
        <v>2.999237060546875</v>
      </c>
      <c r="O17" s="1">
        <v>1185255.83</v>
      </c>
      <c r="P17" s="1">
        <v>693954.97</v>
      </c>
      <c r="Q17" s="1">
        <v>491300.86</v>
      </c>
      <c r="R17" s="1">
        <v>0</v>
      </c>
      <c r="S17" s="1">
        <v>491188.28125</v>
      </c>
      <c r="T17" s="1">
        <v>70.769523620605469</v>
      </c>
      <c r="U17" s="1">
        <v>491300.86</v>
      </c>
      <c r="V17" s="1">
        <v>0</v>
      </c>
      <c r="W17" s="1">
        <v>4496789.7599999979</v>
      </c>
      <c r="AB17" s="1">
        <v>210735</v>
      </c>
      <c r="AC17" s="1">
        <v>483219.97</v>
      </c>
      <c r="AD17" s="1">
        <v>0</v>
      </c>
      <c r="AE17" s="1">
        <v>77231.03</v>
      </c>
      <c r="AF17" s="1">
        <v>107143.13794363604</v>
      </c>
      <c r="AG17" s="1">
        <v>178023360</v>
      </c>
      <c r="AH17" s="1" t="s">
        <v>2060</v>
      </c>
      <c r="AI17" s="1">
        <v>974520.875</v>
      </c>
      <c r="AJ17" s="1">
        <v>0</v>
      </c>
      <c r="AK17" s="1">
        <v>21.671480178833008</v>
      </c>
      <c r="AL17" s="1">
        <v>100.02291870117188</v>
      </c>
      <c r="AM17" s="1">
        <v>0</v>
      </c>
      <c r="AN17" s="1">
        <v>0</v>
      </c>
    </row>
    <row r="18" spans="1:40" x14ac:dyDescent="0.25">
      <c r="A18" s="1">
        <v>101631003</v>
      </c>
      <c r="B18" s="1" t="s">
        <v>1549</v>
      </c>
      <c r="C18" s="1" t="s">
        <v>163</v>
      </c>
      <c r="D18" s="1" t="s">
        <v>228</v>
      </c>
      <c r="E18" s="1">
        <v>206</v>
      </c>
      <c r="G18" s="1" t="s">
        <v>2565</v>
      </c>
      <c r="H18" s="1">
        <v>9623707</v>
      </c>
      <c r="I18" s="1">
        <v>9479325.1999999993</v>
      </c>
      <c r="J18" s="1">
        <v>47339</v>
      </c>
      <c r="K18" s="1">
        <v>0.49433144927024841</v>
      </c>
      <c r="L18" s="1">
        <v>1354457</v>
      </c>
      <c r="M18" s="1">
        <v>24157</v>
      </c>
      <c r="N18" s="1">
        <v>1.8159061670303345</v>
      </c>
      <c r="O18" s="1">
        <v>910481.12</v>
      </c>
      <c r="P18" s="1">
        <v>539944.34</v>
      </c>
      <c r="Q18" s="1">
        <v>370536.78</v>
      </c>
      <c r="R18" s="1">
        <v>0</v>
      </c>
      <c r="S18" s="1">
        <v>363385.59375</v>
      </c>
      <c r="T18" s="1">
        <v>66.420867919921875</v>
      </c>
      <c r="U18" s="1">
        <v>370536.78</v>
      </c>
      <c r="V18" s="1">
        <v>0</v>
      </c>
      <c r="W18" s="1">
        <v>3391457.5600000024</v>
      </c>
      <c r="AB18" s="1">
        <v>252070</v>
      </c>
      <c r="AC18" s="1">
        <v>287874.34000000003</v>
      </c>
      <c r="AD18" s="1">
        <v>0</v>
      </c>
      <c r="AE18" s="1">
        <v>111900.59</v>
      </c>
      <c r="AF18" s="1">
        <v>128532.4502674808</v>
      </c>
      <c r="AG18" s="1">
        <v>178023360</v>
      </c>
      <c r="AH18" s="1" t="s">
        <v>2061</v>
      </c>
      <c r="AI18" s="1">
        <v>658411.125</v>
      </c>
      <c r="AJ18" s="1">
        <v>0</v>
      </c>
      <c r="AK18" s="1">
        <v>19.413810729980469</v>
      </c>
      <c r="AL18" s="1">
        <v>101.96793365478516</v>
      </c>
      <c r="AM18" s="1">
        <v>0</v>
      </c>
      <c r="AN18" s="1">
        <v>0</v>
      </c>
    </row>
    <row r="19" spans="1:40" x14ac:dyDescent="0.25">
      <c r="A19" s="1">
        <v>101631203</v>
      </c>
      <c r="B19" s="1" t="s">
        <v>1550</v>
      </c>
      <c r="C19" s="1" t="s">
        <v>163</v>
      </c>
      <c r="D19" s="1" t="s">
        <v>228</v>
      </c>
      <c r="E19" s="1">
        <v>203</v>
      </c>
      <c r="G19" s="1" t="s">
        <v>2565</v>
      </c>
      <c r="H19" s="1">
        <v>7118413</v>
      </c>
      <c r="I19" s="1">
        <v>6972096.9500000002</v>
      </c>
      <c r="J19" s="1">
        <v>54765</v>
      </c>
      <c r="K19" s="1">
        <v>0.77530759572982788</v>
      </c>
      <c r="L19" s="1">
        <v>1126055</v>
      </c>
      <c r="M19" s="1">
        <v>47480</v>
      </c>
      <c r="N19" s="1">
        <v>4.4021048545837402</v>
      </c>
      <c r="O19" s="1">
        <v>292958.45</v>
      </c>
      <c r="P19" s="1">
        <v>242958.45</v>
      </c>
      <c r="Q19" s="1">
        <v>50000</v>
      </c>
      <c r="R19" s="1">
        <v>0</v>
      </c>
      <c r="S19" s="1">
        <v>49999.2890625</v>
      </c>
      <c r="T19" s="1">
        <v>20.57929801940918</v>
      </c>
      <c r="U19" s="1">
        <v>11683.05</v>
      </c>
      <c r="V19" s="1">
        <v>38316.949999999997</v>
      </c>
      <c r="W19" s="1">
        <v>106932.9299999997</v>
      </c>
      <c r="AB19" s="1">
        <v>239888</v>
      </c>
      <c r="AC19" s="1">
        <v>3070.45</v>
      </c>
      <c r="AD19" s="1">
        <v>0</v>
      </c>
      <c r="AE19" s="1">
        <v>110678.39</v>
      </c>
      <c r="AF19" s="1">
        <v>76502.104743660195</v>
      </c>
      <c r="AG19" s="1">
        <v>178023360</v>
      </c>
      <c r="AH19" s="1" t="s">
        <v>2062</v>
      </c>
      <c r="AI19" s="1">
        <v>53070.44921875</v>
      </c>
      <c r="AJ19" s="1">
        <v>0</v>
      </c>
      <c r="AK19" s="1">
        <v>49.629661560058594</v>
      </c>
      <c r="AL19" s="1">
        <v>23.366432189941406</v>
      </c>
      <c r="AM19" s="1">
        <v>76.634986877441406</v>
      </c>
      <c r="AN19" s="1">
        <v>0</v>
      </c>
    </row>
    <row r="20" spans="1:40" x14ac:dyDescent="0.25">
      <c r="A20" s="1">
        <v>101631503</v>
      </c>
      <c r="B20" s="1" t="s">
        <v>1551</v>
      </c>
      <c r="C20" s="1" t="s">
        <v>163</v>
      </c>
      <c r="D20" s="1" t="s">
        <v>228</v>
      </c>
      <c r="E20" s="1">
        <v>206</v>
      </c>
      <c r="G20" s="1" t="s">
        <v>2565</v>
      </c>
      <c r="H20" s="1">
        <v>7130256</v>
      </c>
      <c r="I20" s="1">
        <v>6931948.6699999999</v>
      </c>
      <c r="J20" s="1">
        <v>54228</v>
      </c>
      <c r="K20" s="1">
        <v>0.76636213064193726</v>
      </c>
      <c r="L20" s="1">
        <v>926775</v>
      </c>
      <c r="M20" s="1">
        <v>61794</v>
      </c>
      <c r="N20" s="1">
        <v>7.1439719200134277</v>
      </c>
      <c r="O20" s="1">
        <v>893692.68</v>
      </c>
      <c r="P20" s="1">
        <v>533691.87</v>
      </c>
      <c r="Q20" s="1">
        <v>360000.81</v>
      </c>
      <c r="R20" s="1">
        <v>0</v>
      </c>
      <c r="S20" s="1">
        <v>359916.9375</v>
      </c>
      <c r="T20" s="1">
        <v>67.428497314453125</v>
      </c>
      <c r="U20" s="1">
        <v>360000.81</v>
      </c>
      <c r="V20" s="1">
        <v>0</v>
      </c>
      <c r="W20" s="1">
        <v>3295023.660000002</v>
      </c>
      <c r="AB20" s="1">
        <v>173671</v>
      </c>
      <c r="AC20" s="1">
        <v>360020.87</v>
      </c>
      <c r="AD20" s="1">
        <v>0</v>
      </c>
      <c r="AE20" s="1">
        <v>53599.29</v>
      </c>
      <c r="AF20" s="1">
        <v>81225.443882392923</v>
      </c>
      <c r="AG20" s="1">
        <v>178023360</v>
      </c>
      <c r="AH20" s="1" t="s">
        <v>2063</v>
      </c>
      <c r="AI20" s="1">
        <v>720021.6875</v>
      </c>
      <c r="AJ20" s="1">
        <v>0</v>
      </c>
      <c r="AK20" s="1">
        <v>21.851791381835938</v>
      </c>
      <c r="AL20" s="1">
        <v>100.02330017089844</v>
      </c>
      <c r="AM20" s="1">
        <v>0</v>
      </c>
      <c r="AN20" s="1">
        <v>0</v>
      </c>
    </row>
    <row r="21" spans="1:40" x14ac:dyDescent="0.25">
      <c r="A21" s="1">
        <v>101631703</v>
      </c>
      <c r="B21" s="1" t="s">
        <v>1552</v>
      </c>
      <c r="C21" s="1" t="s">
        <v>163</v>
      </c>
      <c r="D21" s="1" t="s">
        <v>228</v>
      </c>
      <c r="E21" s="1">
        <v>203</v>
      </c>
      <c r="G21" s="1" t="s">
        <v>2565</v>
      </c>
      <c r="H21" s="1">
        <v>15080131</v>
      </c>
      <c r="I21" s="1">
        <v>14478681.23</v>
      </c>
      <c r="J21" s="1">
        <v>167220</v>
      </c>
      <c r="K21" s="1">
        <v>1.1213102340698242</v>
      </c>
      <c r="L21" s="1">
        <v>2700708</v>
      </c>
      <c r="M21" s="1">
        <v>10420</v>
      </c>
      <c r="N21" s="1">
        <v>0.38731911778450012</v>
      </c>
      <c r="O21" s="1">
        <v>2932252.12</v>
      </c>
      <c r="P21" s="1">
        <v>719897.06</v>
      </c>
      <c r="Q21" s="1">
        <v>2212355.06</v>
      </c>
      <c r="R21" s="1">
        <v>0</v>
      </c>
      <c r="S21" s="1">
        <v>2212312.5</v>
      </c>
      <c r="T21" s="1">
        <v>307.29144287109375</v>
      </c>
      <c r="U21" s="1">
        <v>2212355.06</v>
      </c>
      <c r="V21" s="1">
        <v>0</v>
      </c>
      <c r="W21" s="1">
        <v>20249294.149999991</v>
      </c>
      <c r="AB21" s="1">
        <v>537616</v>
      </c>
      <c r="AC21" s="1">
        <v>182281.06</v>
      </c>
      <c r="AD21" s="1">
        <v>0</v>
      </c>
      <c r="AE21" s="1">
        <v>266096.01</v>
      </c>
      <c r="AF21" s="1">
        <v>286542.18223920563</v>
      </c>
      <c r="AG21" s="1">
        <v>178023360</v>
      </c>
      <c r="AH21" s="1" t="s">
        <v>2064</v>
      </c>
      <c r="AI21" s="1">
        <v>2394636</v>
      </c>
      <c r="AJ21" s="1">
        <v>0</v>
      </c>
      <c r="AK21" s="1">
        <v>11.825775146484375</v>
      </c>
      <c r="AL21" s="1">
        <v>100.00192260742188</v>
      </c>
      <c r="AM21" s="1">
        <v>0</v>
      </c>
      <c r="AN21" s="1">
        <v>0</v>
      </c>
    </row>
    <row r="22" spans="1:40" x14ac:dyDescent="0.25">
      <c r="A22" s="1">
        <v>101631803</v>
      </c>
      <c r="B22" s="1" t="s">
        <v>1553</v>
      </c>
      <c r="C22" s="1" t="s">
        <v>163</v>
      </c>
      <c r="D22" s="1" t="s">
        <v>228</v>
      </c>
      <c r="E22" s="1">
        <v>206</v>
      </c>
      <c r="G22" s="1" t="s">
        <v>2565</v>
      </c>
      <c r="H22" s="1">
        <v>11243970</v>
      </c>
      <c r="I22" s="1">
        <v>10766112.210000001</v>
      </c>
      <c r="J22" s="1">
        <v>175776</v>
      </c>
      <c r="K22" s="1">
        <v>1.588118314743042</v>
      </c>
      <c r="L22" s="1">
        <v>1624360</v>
      </c>
      <c r="M22" s="1">
        <v>5240</v>
      </c>
      <c r="N22" s="1">
        <v>0.32363259792327881</v>
      </c>
      <c r="O22" s="1">
        <v>2041301.51</v>
      </c>
      <c r="P22" s="1">
        <v>1181342.71</v>
      </c>
      <c r="Q22" s="1">
        <v>859958.8</v>
      </c>
      <c r="R22" s="1">
        <v>0</v>
      </c>
      <c r="S22" s="1">
        <v>859758.4375</v>
      </c>
      <c r="T22" s="1">
        <v>72.765731811523438</v>
      </c>
      <c r="U22" s="1">
        <v>859958.8</v>
      </c>
      <c r="V22" s="1">
        <v>0</v>
      </c>
      <c r="W22" s="1">
        <v>7871050.6099999994</v>
      </c>
      <c r="AB22" s="1">
        <v>321336</v>
      </c>
      <c r="AC22" s="1">
        <v>860006.71</v>
      </c>
      <c r="AD22" s="1">
        <v>0</v>
      </c>
      <c r="AE22" s="1">
        <v>83239.259999999995</v>
      </c>
      <c r="AF22" s="1">
        <v>201089.49993570987</v>
      </c>
      <c r="AG22" s="1">
        <v>178023360</v>
      </c>
      <c r="AH22" s="1" t="s">
        <v>2065</v>
      </c>
      <c r="AI22" s="1">
        <v>1719965.5</v>
      </c>
      <c r="AJ22" s="1">
        <v>0</v>
      </c>
      <c r="AK22" s="1">
        <v>21.851791381835938</v>
      </c>
      <c r="AL22" s="1">
        <v>100.02330780029297</v>
      </c>
      <c r="AM22" s="1">
        <v>0</v>
      </c>
      <c r="AN22" s="1">
        <v>0</v>
      </c>
    </row>
    <row r="23" spans="1:40" x14ac:dyDescent="0.25">
      <c r="A23" s="1">
        <v>101631903</v>
      </c>
      <c r="B23" s="1" t="s">
        <v>1554</v>
      </c>
      <c r="C23" s="1" t="s">
        <v>163</v>
      </c>
      <c r="D23" s="1" t="s">
        <v>228</v>
      </c>
      <c r="E23" s="1">
        <v>203</v>
      </c>
      <c r="G23" s="1" t="s">
        <v>2565</v>
      </c>
      <c r="H23" s="1">
        <v>5342785</v>
      </c>
      <c r="I23" s="1">
        <v>5236486.58</v>
      </c>
      <c r="J23" s="1">
        <v>26971</v>
      </c>
      <c r="K23" s="1">
        <v>0.50737291574478149</v>
      </c>
      <c r="L23" s="1">
        <v>876401</v>
      </c>
      <c r="M23" s="1">
        <v>37136</v>
      </c>
      <c r="N23" s="1">
        <v>4.4248242378234863</v>
      </c>
      <c r="O23" s="1">
        <v>282372.13</v>
      </c>
      <c r="P23" s="1">
        <v>230513.51</v>
      </c>
      <c r="Q23" s="1">
        <v>51858.62</v>
      </c>
      <c r="R23" s="1">
        <v>0</v>
      </c>
      <c r="S23" s="1">
        <v>51846.5390625</v>
      </c>
      <c r="T23" s="1">
        <v>22.490579605102539</v>
      </c>
      <c r="U23" s="1">
        <v>51858.62</v>
      </c>
      <c r="V23" s="1">
        <v>0</v>
      </c>
      <c r="W23" s="1">
        <v>474652.75</v>
      </c>
      <c r="AB23" s="1">
        <v>178652</v>
      </c>
      <c r="AC23" s="1">
        <v>51861.51</v>
      </c>
      <c r="AD23" s="1">
        <v>0</v>
      </c>
      <c r="AE23" s="1">
        <v>60673.56</v>
      </c>
      <c r="AF23" s="1">
        <v>40481.322359208018</v>
      </c>
      <c r="AG23" s="1">
        <v>178023360</v>
      </c>
      <c r="AH23" s="1" t="s">
        <v>2066</v>
      </c>
      <c r="AI23" s="1">
        <v>103720.1328125</v>
      </c>
      <c r="AJ23" s="1">
        <v>0</v>
      </c>
      <c r="AK23" s="1">
        <v>21.851791381835938</v>
      </c>
      <c r="AL23" s="1">
        <v>100.02330017089844</v>
      </c>
      <c r="AM23" s="1">
        <v>0</v>
      </c>
      <c r="AN23" s="1">
        <v>0</v>
      </c>
    </row>
    <row r="24" spans="1:40" x14ac:dyDescent="0.25">
      <c r="A24" s="1">
        <v>101632403</v>
      </c>
      <c r="B24" s="1" t="s">
        <v>1555</v>
      </c>
      <c r="C24" s="1" t="s">
        <v>163</v>
      </c>
      <c r="D24" s="1" t="s">
        <v>228</v>
      </c>
      <c r="E24" s="1">
        <v>203</v>
      </c>
      <c r="G24" s="1" t="s">
        <v>2565</v>
      </c>
      <c r="H24" s="1">
        <v>7197190</v>
      </c>
      <c r="I24" s="1">
        <v>7076675.9900000002</v>
      </c>
      <c r="J24" s="1">
        <v>38391</v>
      </c>
      <c r="K24" s="1">
        <v>0.53627711534500122</v>
      </c>
      <c r="L24" s="1">
        <v>991919</v>
      </c>
      <c r="M24" s="1">
        <v>14344</v>
      </c>
      <c r="N24" s="1">
        <v>1.4673043489456177</v>
      </c>
      <c r="O24" s="1">
        <v>262491.06</v>
      </c>
      <c r="P24" s="1">
        <v>212491.06</v>
      </c>
      <c r="Q24" s="1">
        <v>50000</v>
      </c>
      <c r="R24" s="1">
        <v>0</v>
      </c>
      <c r="S24" s="1">
        <v>49993.94921875</v>
      </c>
      <c r="T24" s="1">
        <v>23.526884078979492</v>
      </c>
      <c r="U24" s="1">
        <v>32678.09</v>
      </c>
      <c r="V24" s="1">
        <v>17321.91</v>
      </c>
      <c r="W24" s="1">
        <v>299096.74000000209</v>
      </c>
      <c r="X24" s="1">
        <v>100501</v>
      </c>
      <c r="Y24" s="1">
        <v>14623</v>
      </c>
      <c r="Z24" s="1">
        <v>0.17027643322944641</v>
      </c>
      <c r="AA24" s="1">
        <v>17.027643203735352</v>
      </c>
      <c r="AB24" s="1">
        <v>186506</v>
      </c>
      <c r="AC24" s="1">
        <v>25985.06</v>
      </c>
      <c r="AD24" s="1">
        <v>0</v>
      </c>
      <c r="AE24" s="1">
        <v>47445.120000000003</v>
      </c>
      <c r="AF24" s="1">
        <v>73391.385906835698</v>
      </c>
      <c r="AG24" s="1">
        <v>178023360</v>
      </c>
      <c r="AH24" s="1" t="s">
        <v>2067</v>
      </c>
      <c r="AI24" s="1">
        <v>75985.0625</v>
      </c>
      <c r="AJ24" s="1">
        <v>0</v>
      </c>
      <c r="AK24" s="1">
        <v>25.404844284057617</v>
      </c>
      <c r="AL24" s="1">
        <v>65.364089965820313</v>
      </c>
      <c r="AM24" s="1">
        <v>34.648014068603516</v>
      </c>
      <c r="AN24" s="1">
        <v>0</v>
      </c>
    </row>
    <row r="25" spans="1:40" x14ac:dyDescent="0.25">
      <c r="A25" s="1">
        <v>101633903</v>
      </c>
      <c r="B25" s="1" t="s">
        <v>1556</v>
      </c>
      <c r="C25" s="1" t="s">
        <v>163</v>
      </c>
      <c r="D25" s="1" t="s">
        <v>228</v>
      </c>
      <c r="E25" s="1">
        <v>203</v>
      </c>
      <c r="G25" s="1" t="s">
        <v>2565</v>
      </c>
      <c r="H25" s="1">
        <v>11327143</v>
      </c>
      <c r="I25" s="1">
        <v>11137867.43</v>
      </c>
      <c r="J25" s="1">
        <v>72864</v>
      </c>
      <c r="K25" s="1">
        <v>0.64743375778198242</v>
      </c>
      <c r="L25" s="1">
        <v>1720619</v>
      </c>
      <c r="M25" s="1">
        <v>12267</v>
      </c>
      <c r="N25" s="1">
        <v>0.71806043386459351</v>
      </c>
      <c r="O25" s="1">
        <v>389263</v>
      </c>
      <c r="P25" s="1">
        <v>339263</v>
      </c>
      <c r="Q25" s="1">
        <v>50000</v>
      </c>
      <c r="R25" s="1">
        <v>0</v>
      </c>
      <c r="S25" s="1">
        <v>50000</v>
      </c>
      <c r="T25" s="1">
        <v>14.737828254699707</v>
      </c>
      <c r="U25" s="1">
        <v>34108.71</v>
      </c>
      <c r="V25" s="1">
        <v>15891.29</v>
      </c>
      <c r="W25" s="1">
        <v>312190.98000000045</v>
      </c>
      <c r="X25" s="1">
        <v>209102</v>
      </c>
      <c r="Y25" s="1">
        <v>19302</v>
      </c>
      <c r="Z25" s="1">
        <v>0.10169652104377747</v>
      </c>
      <c r="AA25" s="1">
        <v>10.169651985168457</v>
      </c>
      <c r="AB25" s="1">
        <v>339263</v>
      </c>
      <c r="AC25" s="1">
        <v>0</v>
      </c>
      <c r="AD25" s="1">
        <v>0</v>
      </c>
      <c r="AE25" s="1">
        <v>127439.5</v>
      </c>
      <c r="AF25" s="1">
        <v>172193.32757072023</v>
      </c>
      <c r="AG25" s="1">
        <v>178023360</v>
      </c>
      <c r="AH25" s="1" t="s">
        <v>2068</v>
      </c>
      <c r="AI25" s="1">
        <v>50000</v>
      </c>
      <c r="AJ25" s="1">
        <v>0</v>
      </c>
      <c r="AK25" s="1">
        <v>16.015836715698242</v>
      </c>
      <c r="AL25" s="1">
        <v>68.217422485351563</v>
      </c>
      <c r="AM25" s="1">
        <v>31.78257942199707</v>
      </c>
      <c r="AN25" s="1">
        <v>0</v>
      </c>
    </row>
    <row r="26" spans="1:40" x14ac:dyDescent="0.25">
      <c r="A26" s="1">
        <v>101634207</v>
      </c>
      <c r="B26" s="1" t="s">
        <v>2596</v>
      </c>
      <c r="C26" s="1" t="s">
        <v>163</v>
      </c>
      <c r="D26" s="1" t="s">
        <v>228</v>
      </c>
      <c r="E26" s="1">
        <v>206</v>
      </c>
      <c r="G26" s="1" t="s">
        <v>2566</v>
      </c>
      <c r="X26" s="1">
        <v>1067003</v>
      </c>
      <c r="Y26" s="1">
        <v>107253</v>
      </c>
      <c r="Z26" s="1">
        <v>0.11175097525119781</v>
      </c>
      <c r="AA26" s="1">
        <v>11.175097465515137</v>
      </c>
      <c r="AH26" s="1" t="s">
        <v>96</v>
      </c>
      <c r="AI26" s="1">
        <v>0</v>
      </c>
      <c r="AJ26" s="1">
        <v>0</v>
      </c>
    </row>
    <row r="27" spans="1:40" x14ac:dyDescent="0.25">
      <c r="A27" s="1">
        <v>101636503</v>
      </c>
      <c r="B27" s="1" t="s">
        <v>1557</v>
      </c>
      <c r="C27" s="1" t="s">
        <v>163</v>
      </c>
      <c r="D27" s="1" t="s">
        <v>228</v>
      </c>
      <c r="E27" s="1">
        <v>203</v>
      </c>
      <c r="G27" s="1" t="s">
        <v>2565</v>
      </c>
      <c r="H27" s="1">
        <v>6902361</v>
      </c>
      <c r="I27" s="1">
        <v>6638882.4299999997</v>
      </c>
      <c r="J27" s="1">
        <v>98908</v>
      </c>
      <c r="K27" s="1">
        <v>1.4537911415100098</v>
      </c>
      <c r="L27" s="1">
        <v>1882036</v>
      </c>
      <c r="M27" s="1">
        <v>52722</v>
      </c>
      <c r="N27" s="1">
        <v>2.8820638656616211</v>
      </c>
      <c r="O27" s="1">
        <v>385813</v>
      </c>
      <c r="P27" s="1">
        <v>335813</v>
      </c>
      <c r="Q27" s="1">
        <v>50000</v>
      </c>
      <c r="R27" s="1">
        <v>0</v>
      </c>
      <c r="S27" s="1">
        <v>50000</v>
      </c>
      <c r="T27" s="1">
        <v>14.889238357543945</v>
      </c>
      <c r="U27" s="1">
        <v>0</v>
      </c>
      <c r="V27" s="1">
        <v>50000</v>
      </c>
      <c r="W27" s="1">
        <v>0</v>
      </c>
      <c r="AB27" s="1">
        <v>335813</v>
      </c>
      <c r="AC27" s="1">
        <v>0</v>
      </c>
      <c r="AD27" s="1">
        <v>0</v>
      </c>
      <c r="AE27" s="1">
        <v>91064.84</v>
      </c>
      <c r="AF27" s="1">
        <v>71100.237954585406</v>
      </c>
      <c r="AG27" s="1">
        <v>178023360</v>
      </c>
      <c r="AH27" s="1" t="s">
        <v>2069</v>
      </c>
      <c r="AI27" s="1">
        <v>50000</v>
      </c>
      <c r="AJ27" s="1">
        <v>0</v>
      </c>
      <c r="AL27" s="1">
        <v>0</v>
      </c>
      <c r="AM27" s="1">
        <v>100</v>
      </c>
      <c r="AN27" s="1">
        <v>0</v>
      </c>
    </row>
    <row r="28" spans="1:40" x14ac:dyDescent="0.25">
      <c r="A28" s="1">
        <v>101637002</v>
      </c>
      <c r="B28" s="1" t="s">
        <v>1558</v>
      </c>
      <c r="C28" s="1" t="s">
        <v>163</v>
      </c>
      <c r="D28" s="1" t="s">
        <v>228</v>
      </c>
      <c r="E28" s="1">
        <v>203</v>
      </c>
      <c r="G28" s="1" t="s">
        <v>2565</v>
      </c>
      <c r="H28" s="1">
        <v>15142184</v>
      </c>
      <c r="I28" s="1">
        <v>14738427.550000001</v>
      </c>
      <c r="J28" s="1">
        <v>150733</v>
      </c>
      <c r="K28" s="1">
        <v>1.0054596662521362</v>
      </c>
      <c r="L28" s="1">
        <v>2777823</v>
      </c>
      <c r="M28" s="1">
        <v>91421</v>
      </c>
      <c r="N28" s="1">
        <v>3.403101921081543</v>
      </c>
      <c r="O28" s="1">
        <v>3337527.56</v>
      </c>
      <c r="P28" s="1">
        <v>1938971.24</v>
      </c>
      <c r="Q28" s="1">
        <v>1398556.32</v>
      </c>
      <c r="R28" s="1">
        <v>0</v>
      </c>
      <c r="S28" s="1">
        <v>1398230.5</v>
      </c>
      <c r="T28" s="1">
        <v>72.099861145019531</v>
      </c>
      <c r="U28" s="1">
        <v>1398556.32</v>
      </c>
      <c r="V28" s="1">
        <v>0</v>
      </c>
      <c r="W28" s="1">
        <v>12800738.350000001</v>
      </c>
      <c r="AB28" s="1">
        <v>540337</v>
      </c>
      <c r="AC28" s="1">
        <v>1398634.24</v>
      </c>
      <c r="AD28" s="1">
        <v>0</v>
      </c>
      <c r="AE28" s="1">
        <v>158593.97</v>
      </c>
      <c r="AF28" s="1">
        <v>223295.55804039352</v>
      </c>
      <c r="AG28" s="1">
        <v>178023360</v>
      </c>
      <c r="AH28" s="1" t="s">
        <v>2070</v>
      </c>
      <c r="AI28" s="1">
        <v>2797190.5</v>
      </c>
      <c r="AJ28" s="1">
        <v>0</v>
      </c>
      <c r="AK28" s="1">
        <v>21.851789474487305</v>
      </c>
      <c r="AL28" s="1">
        <v>100.02330017089844</v>
      </c>
      <c r="AM28" s="1">
        <v>0</v>
      </c>
      <c r="AN28" s="1">
        <v>0</v>
      </c>
    </row>
    <row r="29" spans="1:40" x14ac:dyDescent="0.25">
      <c r="A29" s="1">
        <v>101638003</v>
      </c>
      <c r="B29" s="1" t="s">
        <v>1559</v>
      </c>
      <c r="C29" s="1" t="s">
        <v>163</v>
      </c>
      <c r="D29" s="1" t="s">
        <v>228</v>
      </c>
      <c r="E29" s="1">
        <v>206</v>
      </c>
      <c r="G29" s="1" t="s">
        <v>2565</v>
      </c>
      <c r="H29" s="1">
        <v>14372723</v>
      </c>
      <c r="I29" s="1">
        <v>13937672.630000001</v>
      </c>
      <c r="J29" s="1">
        <v>152919</v>
      </c>
      <c r="K29" s="1">
        <v>1.0753945112228394</v>
      </c>
      <c r="L29" s="1">
        <v>2796719</v>
      </c>
      <c r="M29" s="1">
        <v>92779</v>
      </c>
      <c r="N29" s="1">
        <v>3.4312520027160645</v>
      </c>
      <c r="O29" s="1">
        <v>1282887.97</v>
      </c>
      <c r="P29" s="1">
        <v>876728.8</v>
      </c>
      <c r="Q29" s="1">
        <v>406159.17</v>
      </c>
      <c r="R29" s="1">
        <v>0</v>
      </c>
      <c r="S29" s="1">
        <v>406064.5625</v>
      </c>
      <c r="T29" s="1">
        <v>46.310871124267578</v>
      </c>
      <c r="U29" s="1">
        <v>406159.17</v>
      </c>
      <c r="V29" s="1">
        <v>0</v>
      </c>
      <c r="W29" s="1">
        <v>3717502.950000003</v>
      </c>
      <c r="X29" s="1">
        <v>341017</v>
      </c>
      <c r="Y29" s="1">
        <v>-47429</v>
      </c>
      <c r="Z29" s="1">
        <v>-0.12209933996200562</v>
      </c>
      <c r="AA29" s="1">
        <v>-12.209934234619141</v>
      </c>
      <c r="AB29" s="1">
        <v>470547</v>
      </c>
      <c r="AC29" s="1">
        <v>406181.8</v>
      </c>
      <c r="AD29" s="1">
        <v>0</v>
      </c>
      <c r="AE29" s="1">
        <v>116679.81</v>
      </c>
      <c r="AF29" s="1">
        <v>198214.1960765128</v>
      </c>
      <c r="AG29" s="1">
        <v>178023360</v>
      </c>
      <c r="AH29" s="1" t="s">
        <v>2071</v>
      </c>
      <c r="AI29" s="1">
        <v>812340.9375</v>
      </c>
      <c r="AJ29" s="1">
        <v>0</v>
      </c>
      <c r="AK29" s="1">
        <v>21.851789474487305</v>
      </c>
      <c r="AL29" s="1">
        <v>100.02330017089844</v>
      </c>
      <c r="AM29" s="1">
        <v>0</v>
      </c>
      <c r="AN29" s="1">
        <v>0</v>
      </c>
    </row>
    <row r="30" spans="1:40" x14ac:dyDescent="0.25">
      <c r="A30" s="1">
        <v>101638803</v>
      </c>
      <c r="B30" s="1" t="s">
        <v>1560</v>
      </c>
      <c r="C30" s="1" t="s">
        <v>163</v>
      </c>
      <c r="D30" s="1" t="s">
        <v>228</v>
      </c>
      <c r="E30" s="1">
        <v>206</v>
      </c>
      <c r="G30" s="1" t="s">
        <v>2565</v>
      </c>
      <c r="H30" s="1">
        <v>11414984</v>
      </c>
      <c r="I30" s="1">
        <v>11046788.34</v>
      </c>
      <c r="J30" s="1">
        <v>124969</v>
      </c>
      <c r="K30" s="1">
        <v>1.1068985462188721</v>
      </c>
      <c r="L30" s="1">
        <v>2114217</v>
      </c>
      <c r="M30" s="1">
        <v>87203</v>
      </c>
      <c r="N30" s="1">
        <v>4.3020424842834473</v>
      </c>
      <c r="O30" s="1">
        <v>1645965.21</v>
      </c>
      <c r="P30" s="1">
        <v>990717.86</v>
      </c>
      <c r="Q30" s="1">
        <v>655247.35</v>
      </c>
      <c r="R30" s="1">
        <v>0</v>
      </c>
      <c r="S30" s="1">
        <v>655094.6875</v>
      </c>
      <c r="T30" s="1">
        <v>66.113052368164063</v>
      </c>
      <c r="U30" s="1">
        <v>655247.35</v>
      </c>
      <c r="V30" s="1">
        <v>0</v>
      </c>
      <c r="W30" s="1">
        <v>5997363.0100000016</v>
      </c>
      <c r="AB30" s="1">
        <v>335434</v>
      </c>
      <c r="AC30" s="1">
        <v>655283.86</v>
      </c>
      <c r="AD30" s="1">
        <v>0</v>
      </c>
      <c r="AE30" s="1">
        <v>170525.78</v>
      </c>
      <c r="AF30" s="1">
        <v>362875.2831843195</v>
      </c>
      <c r="AG30" s="1">
        <v>178023360</v>
      </c>
      <c r="AH30" s="1" t="s">
        <v>163</v>
      </c>
      <c r="AI30" s="1">
        <v>1310531.25</v>
      </c>
      <c r="AJ30" s="1">
        <v>0</v>
      </c>
      <c r="AK30" s="1">
        <v>21.851791381835938</v>
      </c>
      <c r="AL30" s="1">
        <v>100.02330017089844</v>
      </c>
      <c r="AM30" s="1">
        <v>0</v>
      </c>
      <c r="AN30" s="1">
        <v>0</v>
      </c>
    </row>
    <row r="31" spans="1:40" x14ac:dyDescent="0.25">
      <c r="A31" s="1">
        <v>101638907</v>
      </c>
      <c r="B31" s="1" t="s">
        <v>2597</v>
      </c>
      <c r="C31" s="1" t="s">
        <v>163</v>
      </c>
      <c r="D31" s="1" t="s">
        <v>228</v>
      </c>
      <c r="E31" s="1">
        <v>206</v>
      </c>
      <c r="G31" s="1" t="s">
        <v>2566</v>
      </c>
      <c r="X31" s="1">
        <v>914589</v>
      </c>
      <c r="Y31" s="1">
        <v>188568</v>
      </c>
      <c r="Z31" s="1">
        <v>0.25972801446914673</v>
      </c>
      <c r="AA31" s="1">
        <v>25.972801208496094</v>
      </c>
      <c r="AH31" s="1" t="s">
        <v>97</v>
      </c>
      <c r="AI31" s="1">
        <v>0</v>
      </c>
      <c r="AJ31" s="1">
        <v>0</v>
      </c>
    </row>
    <row r="32" spans="1:40" x14ac:dyDescent="0.25">
      <c r="A32" s="1">
        <v>102025007</v>
      </c>
      <c r="B32" s="1" t="s">
        <v>2598</v>
      </c>
      <c r="C32" s="1" t="s">
        <v>164</v>
      </c>
      <c r="D32" s="1" t="s">
        <v>229</v>
      </c>
      <c r="G32" s="1" t="s">
        <v>2566</v>
      </c>
      <c r="X32" s="1">
        <v>710090</v>
      </c>
      <c r="Y32" s="1">
        <v>152927</v>
      </c>
      <c r="Z32" s="1">
        <v>0.27447444200515747</v>
      </c>
      <c r="AA32" s="1">
        <v>27.447444915771484</v>
      </c>
      <c r="AH32" s="1" t="s">
        <v>2726</v>
      </c>
      <c r="AI32" s="1">
        <v>0</v>
      </c>
      <c r="AJ32" s="1">
        <v>0</v>
      </c>
    </row>
    <row r="33" spans="1:40" x14ac:dyDescent="0.25">
      <c r="A33" s="1">
        <v>102027451</v>
      </c>
      <c r="B33" s="1" t="s">
        <v>1561</v>
      </c>
      <c r="C33" s="1" t="s">
        <v>164</v>
      </c>
      <c r="D33" s="1" t="s">
        <v>229</v>
      </c>
      <c r="G33" s="1" t="s">
        <v>2565</v>
      </c>
      <c r="H33" s="1">
        <v>181131251</v>
      </c>
      <c r="I33" s="1">
        <v>177714595.97</v>
      </c>
      <c r="J33" s="1">
        <v>969776</v>
      </c>
      <c r="K33" s="1">
        <v>0.53828155994415283</v>
      </c>
      <c r="L33" s="1">
        <v>30627530</v>
      </c>
      <c r="M33" s="1">
        <v>105993</v>
      </c>
      <c r="N33" s="1">
        <v>0.34727281332015991</v>
      </c>
      <c r="O33" s="1">
        <v>10005423</v>
      </c>
      <c r="P33" s="1">
        <v>9955423</v>
      </c>
      <c r="Q33" s="1">
        <v>50000</v>
      </c>
      <c r="R33" s="1">
        <v>0</v>
      </c>
      <c r="S33" s="1">
        <v>50000</v>
      </c>
      <c r="T33" s="1">
        <v>0.50223886966705322</v>
      </c>
      <c r="U33" s="1">
        <v>0</v>
      </c>
      <c r="V33" s="1">
        <v>50000</v>
      </c>
      <c r="W33" s="1">
        <v>0</v>
      </c>
      <c r="AB33" s="1">
        <v>9955423</v>
      </c>
      <c r="AC33" s="1">
        <v>0</v>
      </c>
      <c r="AD33" s="1">
        <v>0</v>
      </c>
      <c r="AE33" s="1">
        <v>3755951.88</v>
      </c>
      <c r="AF33" s="1">
        <v>12110347.425861314</v>
      </c>
      <c r="AG33" s="1">
        <v>178023360</v>
      </c>
      <c r="AH33" s="1" t="s">
        <v>2072</v>
      </c>
      <c r="AI33" s="1">
        <v>50000</v>
      </c>
      <c r="AJ33" s="1">
        <v>0</v>
      </c>
      <c r="AL33" s="1">
        <v>0</v>
      </c>
      <c r="AM33" s="1">
        <v>100</v>
      </c>
      <c r="AN33" s="1">
        <v>0</v>
      </c>
    </row>
    <row r="34" spans="1:40" x14ac:dyDescent="0.25">
      <c r="A34" s="1">
        <v>103020407</v>
      </c>
      <c r="B34" s="1" t="s">
        <v>2599</v>
      </c>
      <c r="C34" s="1" t="s">
        <v>164</v>
      </c>
      <c r="D34" s="1" t="s">
        <v>229</v>
      </c>
      <c r="E34" s="1">
        <v>212</v>
      </c>
      <c r="G34" s="1" t="s">
        <v>2566</v>
      </c>
      <c r="X34" s="1">
        <v>1383598</v>
      </c>
      <c r="Y34" s="1">
        <v>135874</v>
      </c>
      <c r="Z34" s="1">
        <v>0.10889747738838196</v>
      </c>
      <c r="AA34" s="1">
        <v>10.889747619628906</v>
      </c>
      <c r="AH34" s="1" t="s">
        <v>98</v>
      </c>
      <c r="AI34" s="1">
        <v>0</v>
      </c>
      <c r="AJ34" s="1">
        <v>0</v>
      </c>
    </row>
    <row r="35" spans="1:40" x14ac:dyDescent="0.25">
      <c r="A35" s="1">
        <v>103020603</v>
      </c>
      <c r="B35" s="1" t="s">
        <v>1562</v>
      </c>
      <c r="C35" s="1" t="s">
        <v>164</v>
      </c>
      <c r="D35" s="1" t="s">
        <v>229</v>
      </c>
      <c r="E35" s="1">
        <v>217</v>
      </c>
      <c r="G35" s="1" t="s">
        <v>2565</v>
      </c>
      <c r="H35" s="1">
        <v>3340868</v>
      </c>
      <c r="I35" s="1">
        <v>3199379.88</v>
      </c>
      <c r="J35" s="1">
        <v>47422</v>
      </c>
      <c r="K35" s="1">
        <v>1.4398900270462036</v>
      </c>
      <c r="L35" s="1">
        <v>821420</v>
      </c>
      <c r="M35" s="1">
        <v>-23428</v>
      </c>
      <c r="N35" s="1">
        <v>-2.773043155670166</v>
      </c>
      <c r="O35" s="1">
        <v>154493</v>
      </c>
      <c r="P35" s="1">
        <v>104493</v>
      </c>
      <c r="Q35" s="1">
        <v>50000</v>
      </c>
      <c r="R35" s="1">
        <v>0</v>
      </c>
      <c r="S35" s="1">
        <v>50000</v>
      </c>
      <c r="T35" s="1">
        <v>47.85009765625</v>
      </c>
      <c r="U35" s="1">
        <v>0</v>
      </c>
      <c r="V35" s="1">
        <v>50000</v>
      </c>
      <c r="W35" s="1">
        <v>0</v>
      </c>
      <c r="AB35" s="1">
        <v>104493</v>
      </c>
      <c r="AC35" s="1">
        <v>0</v>
      </c>
      <c r="AD35" s="1">
        <v>0</v>
      </c>
      <c r="AE35" s="1">
        <v>26179.69</v>
      </c>
      <c r="AF35" s="1">
        <v>30024.608945659478</v>
      </c>
      <c r="AG35" s="1">
        <v>178023360</v>
      </c>
      <c r="AH35" s="1" t="s">
        <v>2073</v>
      </c>
      <c r="AI35" s="1">
        <v>50000</v>
      </c>
      <c r="AJ35" s="1">
        <v>0</v>
      </c>
      <c r="AL35" s="1">
        <v>0</v>
      </c>
      <c r="AM35" s="1">
        <v>100</v>
      </c>
      <c r="AN35" s="1">
        <v>0</v>
      </c>
    </row>
    <row r="36" spans="1:40" x14ac:dyDescent="0.25">
      <c r="A36" s="1">
        <v>103020753</v>
      </c>
      <c r="B36" s="1" t="s">
        <v>1563</v>
      </c>
      <c r="C36" s="1" t="s">
        <v>164</v>
      </c>
      <c r="D36" s="1" t="s">
        <v>229</v>
      </c>
      <c r="E36" s="1">
        <v>212</v>
      </c>
      <c r="G36" s="1" t="s">
        <v>2565</v>
      </c>
      <c r="H36" s="1">
        <v>3825569</v>
      </c>
      <c r="I36" s="1">
        <v>3624380.12</v>
      </c>
      <c r="J36" s="1">
        <v>68034</v>
      </c>
      <c r="K36" s="1">
        <v>1.8106019496917725</v>
      </c>
      <c r="L36" s="1">
        <v>939221</v>
      </c>
      <c r="M36" s="1">
        <v>87675</v>
      </c>
      <c r="N36" s="1">
        <v>10.295979499816895</v>
      </c>
      <c r="O36" s="1">
        <v>158288</v>
      </c>
      <c r="P36" s="1">
        <v>108288</v>
      </c>
      <c r="Q36" s="1">
        <v>50000</v>
      </c>
      <c r="R36" s="1">
        <v>0</v>
      </c>
      <c r="S36" s="1">
        <v>50000</v>
      </c>
      <c r="T36" s="1">
        <v>46.173168182373047</v>
      </c>
      <c r="U36" s="1">
        <v>0</v>
      </c>
      <c r="V36" s="1">
        <v>50000</v>
      </c>
      <c r="W36" s="1">
        <v>0</v>
      </c>
      <c r="AB36" s="1">
        <v>108288</v>
      </c>
      <c r="AC36" s="1">
        <v>0</v>
      </c>
      <c r="AD36" s="1">
        <v>0</v>
      </c>
      <c r="AE36" s="1">
        <v>34613.71</v>
      </c>
      <c r="AF36" s="1">
        <v>40655.990049757849</v>
      </c>
      <c r="AG36" s="1">
        <v>178023360</v>
      </c>
      <c r="AH36" s="1" t="s">
        <v>2074</v>
      </c>
      <c r="AI36" s="1">
        <v>50000</v>
      </c>
      <c r="AJ36" s="1">
        <v>0</v>
      </c>
      <c r="AL36" s="1">
        <v>0</v>
      </c>
      <c r="AM36" s="1">
        <v>100</v>
      </c>
      <c r="AN36" s="1">
        <v>0</v>
      </c>
    </row>
    <row r="37" spans="1:40" x14ac:dyDescent="0.25">
      <c r="A37" s="1">
        <v>103021003</v>
      </c>
      <c r="B37" s="1" t="s">
        <v>1564</v>
      </c>
      <c r="C37" s="1" t="s">
        <v>164</v>
      </c>
      <c r="D37" s="1" t="s">
        <v>229</v>
      </c>
      <c r="E37" s="1">
        <v>211</v>
      </c>
      <c r="G37" s="1" t="s">
        <v>2565</v>
      </c>
      <c r="H37" s="1">
        <v>6645323</v>
      </c>
      <c r="I37" s="1">
        <v>6385498.5599999996</v>
      </c>
      <c r="J37" s="1">
        <v>66811</v>
      </c>
      <c r="K37" s="1">
        <v>1.0155943632125854</v>
      </c>
      <c r="L37" s="1">
        <v>2109940</v>
      </c>
      <c r="M37" s="1">
        <v>68011</v>
      </c>
      <c r="N37" s="1">
        <v>3.3307232856750488</v>
      </c>
      <c r="O37" s="1">
        <v>468675</v>
      </c>
      <c r="P37" s="1">
        <v>418675</v>
      </c>
      <c r="Q37" s="1">
        <v>50000</v>
      </c>
      <c r="R37" s="1">
        <v>0</v>
      </c>
      <c r="S37" s="1">
        <v>50000</v>
      </c>
      <c r="T37" s="1">
        <v>11.942437171936035</v>
      </c>
      <c r="U37" s="1">
        <v>0</v>
      </c>
      <c r="V37" s="1">
        <v>50000</v>
      </c>
      <c r="W37" s="1">
        <v>0</v>
      </c>
      <c r="AB37" s="1">
        <v>418675</v>
      </c>
      <c r="AC37" s="1">
        <v>0</v>
      </c>
      <c r="AD37" s="1">
        <v>0</v>
      </c>
      <c r="AE37" s="1">
        <v>61145.64</v>
      </c>
      <c r="AF37" s="1">
        <v>131160.19037423679</v>
      </c>
      <c r="AG37" s="1">
        <v>178023360</v>
      </c>
      <c r="AH37" s="1" t="s">
        <v>2075</v>
      </c>
      <c r="AI37" s="1">
        <v>50000</v>
      </c>
      <c r="AJ37" s="1">
        <v>0</v>
      </c>
      <c r="AL37" s="1">
        <v>0</v>
      </c>
      <c r="AM37" s="1">
        <v>100</v>
      </c>
      <c r="AN37" s="1">
        <v>0</v>
      </c>
    </row>
    <row r="38" spans="1:40" x14ac:dyDescent="0.25">
      <c r="A38" s="1">
        <v>103021102</v>
      </c>
      <c r="B38" s="1" t="s">
        <v>1565</v>
      </c>
      <c r="C38" s="1" t="s">
        <v>164</v>
      </c>
      <c r="D38" s="1" t="s">
        <v>229</v>
      </c>
      <c r="E38" s="1">
        <v>217</v>
      </c>
      <c r="G38" s="1" t="s">
        <v>2565</v>
      </c>
      <c r="H38" s="1">
        <v>13930200</v>
      </c>
      <c r="I38" s="1">
        <v>13295980.93</v>
      </c>
      <c r="J38" s="1">
        <v>197048</v>
      </c>
      <c r="K38" s="1">
        <v>1.4348344802856445</v>
      </c>
      <c r="L38" s="1">
        <v>3657558</v>
      </c>
      <c r="M38" s="1">
        <v>78537</v>
      </c>
      <c r="N38" s="1">
        <v>2.1943709850311279</v>
      </c>
      <c r="O38" s="1">
        <v>6378623.5999999996</v>
      </c>
      <c r="P38" s="1">
        <v>3747309.6</v>
      </c>
      <c r="Q38" s="1">
        <v>2631314</v>
      </c>
      <c r="R38" s="1">
        <v>0</v>
      </c>
      <c r="S38" s="1">
        <v>2630701</v>
      </c>
      <c r="T38" s="1">
        <v>70.190910339355469</v>
      </c>
      <c r="U38" s="1">
        <v>2631314</v>
      </c>
      <c r="V38" s="1">
        <v>0</v>
      </c>
      <c r="W38" s="1">
        <v>24083951.139999993</v>
      </c>
      <c r="AB38" s="1">
        <v>1115849</v>
      </c>
      <c r="AC38" s="1">
        <v>2631460.6</v>
      </c>
      <c r="AD38" s="1">
        <v>0</v>
      </c>
      <c r="AE38" s="1">
        <v>80515.210000000006</v>
      </c>
      <c r="AF38" s="1">
        <v>111285.44987246397</v>
      </c>
      <c r="AG38" s="1">
        <v>178023360</v>
      </c>
      <c r="AH38" s="1" t="s">
        <v>2076</v>
      </c>
      <c r="AI38" s="1">
        <v>5262774.5</v>
      </c>
      <c r="AJ38" s="1">
        <v>0</v>
      </c>
      <c r="AK38" s="1">
        <v>21.851789474487305</v>
      </c>
      <c r="AL38" s="1">
        <v>100.02330017089844</v>
      </c>
      <c r="AM38" s="1">
        <v>0</v>
      </c>
      <c r="AN38" s="1">
        <v>0</v>
      </c>
    </row>
    <row r="39" spans="1:40" x14ac:dyDescent="0.25">
      <c r="A39" s="1">
        <v>103021252</v>
      </c>
      <c r="B39" s="1" t="s">
        <v>1566</v>
      </c>
      <c r="C39" s="1" t="s">
        <v>164</v>
      </c>
      <c r="D39" s="1" t="s">
        <v>229</v>
      </c>
      <c r="E39" s="1">
        <v>212</v>
      </c>
      <c r="G39" s="1" t="s">
        <v>2565</v>
      </c>
      <c r="H39" s="1">
        <v>10422302</v>
      </c>
      <c r="I39" s="1">
        <v>10137515.699999999</v>
      </c>
      <c r="J39" s="1">
        <v>97523</v>
      </c>
      <c r="K39" s="1">
        <v>0.9445529580116272</v>
      </c>
      <c r="L39" s="1">
        <v>3523071</v>
      </c>
      <c r="M39" s="1">
        <v>154551</v>
      </c>
      <c r="N39" s="1">
        <v>4.5880980491638184</v>
      </c>
      <c r="O39" s="1">
        <v>555751</v>
      </c>
      <c r="P39" s="1">
        <v>505751</v>
      </c>
      <c r="Q39" s="1">
        <v>50000</v>
      </c>
      <c r="R39" s="1">
        <v>0</v>
      </c>
      <c r="S39" s="1">
        <v>50000</v>
      </c>
      <c r="T39" s="1">
        <v>9.8862876892089844</v>
      </c>
      <c r="U39" s="1">
        <v>0</v>
      </c>
      <c r="V39" s="1">
        <v>50000</v>
      </c>
      <c r="W39" s="1">
        <v>0</v>
      </c>
      <c r="AB39" s="1">
        <v>505751</v>
      </c>
      <c r="AC39" s="1">
        <v>0</v>
      </c>
      <c r="AD39" s="1">
        <v>0</v>
      </c>
      <c r="AE39" s="1">
        <v>65154.19</v>
      </c>
      <c r="AF39" s="1">
        <v>151991.36796051171</v>
      </c>
      <c r="AG39" s="1">
        <v>178023360</v>
      </c>
      <c r="AH39" s="1" t="s">
        <v>2077</v>
      </c>
      <c r="AI39" s="1">
        <v>50000</v>
      </c>
      <c r="AJ39" s="1">
        <v>0</v>
      </c>
      <c r="AL39" s="1">
        <v>0</v>
      </c>
      <c r="AM39" s="1">
        <v>100</v>
      </c>
      <c r="AN39" s="1">
        <v>0</v>
      </c>
    </row>
    <row r="40" spans="1:40" x14ac:dyDescent="0.25">
      <c r="A40" s="1">
        <v>103021453</v>
      </c>
      <c r="B40" s="1" t="s">
        <v>1567</v>
      </c>
      <c r="C40" s="1" t="s">
        <v>164</v>
      </c>
      <c r="D40" s="1" t="s">
        <v>229</v>
      </c>
      <c r="E40" s="1">
        <v>212</v>
      </c>
      <c r="G40" s="1" t="s">
        <v>2565</v>
      </c>
      <c r="H40" s="1">
        <v>7394941</v>
      </c>
      <c r="I40" s="1">
        <v>6893703.6600000001</v>
      </c>
      <c r="J40" s="1">
        <v>256695</v>
      </c>
      <c r="K40" s="1">
        <v>3.5960514545440674</v>
      </c>
      <c r="L40" s="1">
        <v>1224020</v>
      </c>
      <c r="M40" s="1">
        <v>45279</v>
      </c>
      <c r="N40" s="1">
        <v>3.8413019180297852</v>
      </c>
      <c r="O40" s="1">
        <v>1620511.97</v>
      </c>
      <c r="P40" s="1">
        <v>938580.49</v>
      </c>
      <c r="Q40" s="1">
        <v>244312</v>
      </c>
      <c r="R40" s="1">
        <v>437619.48</v>
      </c>
      <c r="S40" s="1">
        <v>681874.5625</v>
      </c>
      <c r="T40" s="1">
        <v>72.645149230957031</v>
      </c>
      <c r="U40" s="1">
        <v>244312</v>
      </c>
      <c r="V40" s="1">
        <v>0</v>
      </c>
      <c r="W40" s="1">
        <v>2236144.4399999976</v>
      </c>
      <c r="AB40" s="1">
        <v>218768</v>
      </c>
      <c r="AC40" s="1">
        <v>244325.61</v>
      </c>
      <c r="AD40" s="1">
        <v>475486.88</v>
      </c>
      <c r="AE40" s="1">
        <v>87363.28</v>
      </c>
      <c r="AF40" s="1">
        <v>139869.73710132582</v>
      </c>
      <c r="AG40" s="1">
        <v>178023360</v>
      </c>
      <c r="AH40" s="1" t="s">
        <v>2078</v>
      </c>
      <c r="AI40" s="1">
        <v>488637.625</v>
      </c>
      <c r="AJ40" s="1">
        <v>913106.375</v>
      </c>
      <c r="AK40" s="1">
        <v>21.851791381835938</v>
      </c>
      <c r="AL40" s="1">
        <v>35.829463958740234</v>
      </c>
      <c r="AM40" s="1">
        <v>0</v>
      </c>
      <c r="AN40" s="1">
        <v>64.178886413574219</v>
      </c>
    </row>
    <row r="41" spans="1:40" x14ac:dyDescent="0.25">
      <c r="A41" s="1">
        <v>103021603</v>
      </c>
      <c r="B41" s="1" t="s">
        <v>1568</v>
      </c>
      <c r="C41" s="1" t="s">
        <v>164</v>
      </c>
      <c r="D41" s="1" t="s">
        <v>229</v>
      </c>
      <c r="E41" s="1">
        <v>211</v>
      </c>
      <c r="G41" s="1" t="s">
        <v>2565</v>
      </c>
      <c r="H41" s="1">
        <v>5416190</v>
      </c>
      <c r="I41" s="1">
        <v>5227494.5</v>
      </c>
      <c r="J41" s="1">
        <v>65044</v>
      </c>
      <c r="K41" s="1">
        <v>1.2155152559280396</v>
      </c>
      <c r="L41" s="1">
        <v>1294500</v>
      </c>
      <c r="M41" s="1">
        <v>22869</v>
      </c>
      <c r="N41" s="1">
        <v>1.7983989715576172</v>
      </c>
      <c r="O41" s="1">
        <v>417504</v>
      </c>
      <c r="P41" s="1">
        <v>300033.98</v>
      </c>
      <c r="Q41" s="1">
        <v>0</v>
      </c>
      <c r="R41" s="1">
        <v>117470.02</v>
      </c>
      <c r="S41" s="1">
        <v>117470.0234375</v>
      </c>
      <c r="T41" s="1">
        <v>39.152240753173828</v>
      </c>
      <c r="U41" s="1">
        <v>0</v>
      </c>
      <c r="V41" s="1">
        <v>0</v>
      </c>
      <c r="W41" s="1">
        <v>0</v>
      </c>
      <c r="AB41" s="1">
        <v>189030</v>
      </c>
      <c r="AC41" s="1">
        <v>0</v>
      </c>
      <c r="AD41" s="1">
        <v>111003.98</v>
      </c>
      <c r="AE41" s="1">
        <v>70907.460000000006</v>
      </c>
      <c r="AF41" s="1">
        <v>94244.848989105376</v>
      </c>
      <c r="AG41" s="1">
        <v>178023360</v>
      </c>
      <c r="AH41" s="1" t="s">
        <v>2079</v>
      </c>
      <c r="AI41" s="1">
        <v>0</v>
      </c>
      <c r="AJ41" s="1">
        <v>228474</v>
      </c>
      <c r="AL41" s="1">
        <v>0</v>
      </c>
      <c r="AM41" s="1">
        <v>0</v>
      </c>
      <c r="AN41" s="1">
        <v>100</v>
      </c>
    </row>
    <row r="42" spans="1:40" x14ac:dyDescent="0.25">
      <c r="A42" s="1">
        <v>103021752</v>
      </c>
      <c r="B42" s="1" t="s">
        <v>1569</v>
      </c>
      <c r="C42" s="1" t="s">
        <v>164</v>
      </c>
      <c r="D42" s="1" t="s">
        <v>229</v>
      </c>
      <c r="E42" s="1">
        <v>214</v>
      </c>
      <c r="G42" s="1" t="s">
        <v>2565</v>
      </c>
      <c r="H42" s="1">
        <v>7090586</v>
      </c>
      <c r="I42" s="1">
        <v>6692517.8899999997</v>
      </c>
      <c r="J42" s="1">
        <v>152691</v>
      </c>
      <c r="K42" s="1">
        <v>2.2008261680603027</v>
      </c>
      <c r="L42" s="1">
        <v>2033399</v>
      </c>
      <c r="M42" s="1">
        <v>97524</v>
      </c>
      <c r="N42" s="1">
        <v>5.037722110748291</v>
      </c>
      <c r="O42" s="1">
        <v>353975</v>
      </c>
      <c r="P42" s="1">
        <v>303975</v>
      </c>
      <c r="Q42" s="1">
        <v>50000</v>
      </c>
      <c r="R42" s="1">
        <v>0</v>
      </c>
      <c r="S42" s="1">
        <v>50000</v>
      </c>
      <c r="T42" s="1">
        <v>16.448720932006836</v>
      </c>
      <c r="U42" s="1">
        <v>0</v>
      </c>
      <c r="V42" s="1">
        <v>50000</v>
      </c>
      <c r="W42" s="1">
        <v>0</v>
      </c>
      <c r="AB42" s="1">
        <v>303975</v>
      </c>
      <c r="AC42" s="1">
        <v>0</v>
      </c>
      <c r="AD42" s="1">
        <v>0</v>
      </c>
      <c r="AE42" s="1">
        <v>86713.9</v>
      </c>
      <c r="AF42" s="1">
        <v>197512.78432843456</v>
      </c>
      <c r="AG42" s="1">
        <v>178023360</v>
      </c>
      <c r="AH42" s="1" t="s">
        <v>2080</v>
      </c>
      <c r="AI42" s="1">
        <v>50000</v>
      </c>
      <c r="AJ42" s="1">
        <v>0</v>
      </c>
      <c r="AL42" s="1">
        <v>0</v>
      </c>
      <c r="AM42" s="1">
        <v>100</v>
      </c>
      <c r="AN42" s="1">
        <v>0</v>
      </c>
    </row>
    <row r="43" spans="1:40" x14ac:dyDescent="0.25">
      <c r="A43" s="1">
        <v>103021903</v>
      </c>
      <c r="B43" s="1" t="s">
        <v>1570</v>
      </c>
      <c r="C43" s="1" t="s">
        <v>164</v>
      </c>
      <c r="D43" s="1" t="s">
        <v>229</v>
      </c>
      <c r="E43" s="1">
        <v>211</v>
      </c>
      <c r="G43" s="1" t="s">
        <v>2565</v>
      </c>
      <c r="H43" s="1">
        <v>10353360</v>
      </c>
      <c r="I43" s="1">
        <v>9870419.6799999997</v>
      </c>
      <c r="J43" s="1">
        <v>214017</v>
      </c>
      <c r="K43" s="1">
        <v>2.1107580661773682</v>
      </c>
      <c r="L43" s="1">
        <v>1636107</v>
      </c>
      <c r="M43" s="1">
        <v>117475</v>
      </c>
      <c r="N43" s="1">
        <v>7.7355804443359375</v>
      </c>
      <c r="O43" s="1">
        <v>432862.64</v>
      </c>
      <c r="P43" s="1">
        <v>326733.78000000003</v>
      </c>
      <c r="Q43" s="1">
        <v>106128.86</v>
      </c>
      <c r="R43" s="1">
        <v>0</v>
      </c>
      <c r="S43" s="1">
        <v>106104.140625</v>
      </c>
      <c r="T43" s="1">
        <v>32.471733093261719</v>
      </c>
      <c r="U43" s="1">
        <v>106128.86</v>
      </c>
      <c r="V43" s="1">
        <v>0</v>
      </c>
      <c r="W43" s="1">
        <v>971378.69999999925</v>
      </c>
      <c r="AB43" s="1">
        <v>220599</v>
      </c>
      <c r="AC43" s="1">
        <v>106134.78</v>
      </c>
      <c r="AD43" s="1">
        <v>0</v>
      </c>
      <c r="AE43" s="1">
        <v>31804.99</v>
      </c>
      <c r="AF43" s="1">
        <v>70890.393258664757</v>
      </c>
      <c r="AG43" s="1">
        <v>178023360</v>
      </c>
      <c r="AH43" s="1" t="s">
        <v>2081</v>
      </c>
      <c r="AI43" s="1">
        <v>212263.640625</v>
      </c>
      <c r="AJ43" s="1">
        <v>0</v>
      </c>
      <c r="AK43" s="1">
        <v>21.851791381835938</v>
      </c>
      <c r="AL43" s="1">
        <v>100.02330017089844</v>
      </c>
      <c r="AM43" s="1">
        <v>0</v>
      </c>
      <c r="AN43" s="1">
        <v>0</v>
      </c>
    </row>
    <row r="44" spans="1:40" x14ac:dyDescent="0.25">
      <c r="A44" s="1">
        <v>103022103</v>
      </c>
      <c r="B44" s="1" t="s">
        <v>1571</v>
      </c>
      <c r="C44" s="1" t="s">
        <v>164</v>
      </c>
      <c r="D44" s="1" t="s">
        <v>229</v>
      </c>
      <c r="E44" s="1">
        <v>214</v>
      </c>
      <c r="G44" s="1" t="s">
        <v>2565</v>
      </c>
      <c r="H44" s="1">
        <v>2413224</v>
      </c>
      <c r="I44" s="1">
        <v>2296674</v>
      </c>
      <c r="J44" s="1">
        <v>42386</v>
      </c>
      <c r="K44" s="1">
        <v>1.7878066301345825</v>
      </c>
      <c r="L44" s="1">
        <v>617402</v>
      </c>
      <c r="M44" s="1">
        <v>7490</v>
      </c>
      <c r="N44" s="1">
        <v>1.2280460596084595</v>
      </c>
      <c r="O44" s="1">
        <v>726035.26</v>
      </c>
      <c r="P44" s="1">
        <v>653204.21</v>
      </c>
      <c r="Q44" s="1">
        <v>0</v>
      </c>
      <c r="R44" s="1">
        <v>72831.05</v>
      </c>
      <c r="S44" s="1">
        <v>72831.046875</v>
      </c>
      <c r="T44" s="1">
        <v>11.149812698364258</v>
      </c>
      <c r="U44" s="1">
        <v>0</v>
      </c>
      <c r="V44" s="1">
        <v>0</v>
      </c>
      <c r="W44" s="1">
        <v>0</v>
      </c>
      <c r="AB44" s="1">
        <v>596726</v>
      </c>
      <c r="AC44" s="1">
        <v>0</v>
      </c>
      <c r="AD44" s="1">
        <v>56478.21</v>
      </c>
      <c r="AE44" s="1">
        <v>53759.71</v>
      </c>
      <c r="AF44" s="1">
        <v>36408.235926484165</v>
      </c>
      <c r="AG44" s="1">
        <v>178023360</v>
      </c>
      <c r="AH44" s="1" t="s">
        <v>2082</v>
      </c>
      <c r="AI44" s="1">
        <v>0</v>
      </c>
      <c r="AJ44" s="1">
        <v>129309.2578125</v>
      </c>
      <c r="AL44" s="1">
        <v>0</v>
      </c>
      <c r="AM44" s="1">
        <v>0</v>
      </c>
      <c r="AN44" s="1">
        <v>100.00000762939453</v>
      </c>
    </row>
    <row r="45" spans="1:40" x14ac:dyDescent="0.25">
      <c r="A45" s="1">
        <v>103022253</v>
      </c>
      <c r="B45" s="1" t="s">
        <v>1572</v>
      </c>
      <c r="C45" s="1" t="s">
        <v>164</v>
      </c>
      <c r="D45" s="1" t="s">
        <v>229</v>
      </c>
      <c r="E45" s="1">
        <v>211</v>
      </c>
      <c r="G45" s="1" t="s">
        <v>2565</v>
      </c>
      <c r="H45" s="1">
        <v>7220898</v>
      </c>
      <c r="I45" s="1">
        <v>7024128.4199999999</v>
      </c>
      <c r="J45" s="1">
        <v>66909</v>
      </c>
      <c r="K45" s="1">
        <v>0.93526840209960938</v>
      </c>
      <c r="L45" s="1">
        <v>1760919</v>
      </c>
      <c r="M45" s="1">
        <v>-7761</v>
      </c>
      <c r="N45" s="1">
        <v>-0.43880179524421692</v>
      </c>
      <c r="O45" s="1">
        <v>502796.66</v>
      </c>
      <c r="P45" s="1">
        <v>383634.15</v>
      </c>
      <c r="Q45" s="1">
        <v>119162.51</v>
      </c>
      <c r="R45" s="1">
        <v>0</v>
      </c>
      <c r="S45" s="1">
        <v>119134.75</v>
      </c>
      <c r="T45" s="1">
        <v>31.052013397216797</v>
      </c>
      <c r="U45" s="1">
        <v>119162.51</v>
      </c>
      <c r="V45" s="1">
        <v>0</v>
      </c>
      <c r="W45" s="1">
        <v>1090673.3900000006</v>
      </c>
      <c r="AB45" s="1">
        <v>264465</v>
      </c>
      <c r="AC45" s="1">
        <v>119169.15</v>
      </c>
      <c r="AD45" s="1">
        <v>0</v>
      </c>
      <c r="AE45" s="1">
        <v>78518.47</v>
      </c>
      <c r="AF45" s="1">
        <v>118577.35471871009</v>
      </c>
      <c r="AG45" s="1">
        <v>178023360</v>
      </c>
      <c r="AH45" s="1" t="s">
        <v>2083</v>
      </c>
      <c r="AI45" s="1">
        <v>238331.65625</v>
      </c>
      <c r="AJ45" s="1">
        <v>0</v>
      </c>
      <c r="AK45" s="1">
        <v>21.851789474487305</v>
      </c>
      <c r="AL45" s="1">
        <v>100.02330017089844</v>
      </c>
      <c r="AM45" s="1">
        <v>0</v>
      </c>
      <c r="AN45" s="1">
        <v>0</v>
      </c>
    </row>
    <row r="46" spans="1:40" x14ac:dyDescent="0.25">
      <c r="A46" s="1">
        <v>103022503</v>
      </c>
      <c r="B46" s="1" t="s">
        <v>1573</v>
      </c>
      <c r="C46" s="1" t="s">
        <v>164</v>
      </c>
      <c r="D46" s="1" t="s">
        <v>229</v>
      </c>
      <c r="E46" s="1">
        <v>216</v>
      </c>
      <c r="G46" s="1" t="s">
        <v>2565</v>
      </c>
      <c r="H46" s="1">
        <v>15004510</v>
      </c>
      <c r="I46" s="1">
        <v>14534802.18</v>
      </c>
      <c r="J46" s="1">
        <v>176436</v>
      </c>
      <c r="K46" s="1">
        <v>1.189877986907959</v>
      </c>
      <c r="L46" s="1">
        <v>1073258</v>
      </c>
      <c r="M46" s="1">
        <v>25467</v>
      </c>
      <c r="N46" s="1">
        <v>2.4305419921875</v>
      </c>
      <c r="O46" s="1">
        <v>696849.84</v>
      </c>
      <c r="P46" s="1">
        <v>449835.3</v>
      </c>
      <c r="Q46" s="1">
        <v>247014.54</v>
      </c>
      <c r="R46" s="1">
        <v>0</v>
      </c>
      <c r="S46" s="1">
        <v>246957</v>
      </c>
      <c r="T46" s="1">
        <v>54.892402648925781</v>
      </c>
      <c r="U46" s="1">
        <v>247014.54</v>
      </c>
      <c r="V46" s="1">
        <v>0</v>
      </c>
      <c r="W46" s="1">
        <v>2260880.3099999987</v>
      </c>
      <c r="AB46" s="1">
        <v>202807</v>
      </c>
      <c r="AC46" s="1">
        <v>247028.3</v>
      </c>
      <c r="AD46" s="1">
        <v>0</v>
      </c>
      <c r="AE46" s="1">
        <v>54890</v>
      </c>
      <c r="AF46" s="1">
        <v>29741.684470862092</v>
      </c>
      <c r="AG46" s="1">
        <v>178023360</v>
      </c>
      <c r="AH46" s="1" t="s">
        <v>2084</v>
      </c>
      <c r="AI46" s="1">
        <v>494042.84375</v>
      </c>
      <c r="AJ46" s="1">
        <v>0</v>
      </c>
      <c r="AK46" s="1">
        <v>21.851791381835938</v>
      </c>
      <c r="AL46" s="1">
        <v>100.02330017089844</v>
      </c>
      <c r="AM46" s="1">
        <v>0</v>
      </c>
      <c r="AN46" s="1">
        <v>0</v>
      </c>
    </row>
    <row r="47" spans="1:40" x14ac:dyDescent="0.25">
      <c r="A47" s="1">
        <v>103022803</v>
      </c>
      <c r="B47" s="1" t="s">
        <v>1574</v>
      </c>
      <c r="C47" s="1" t="s">
        <v>164</v>
      </c>
      <c r="D47" s="1" t="s">
        <v>229</v>
      </c>
      <c r="E47" s="1">
        <v>215</v>
      </c>
      <c r="G47" s="1" t="s">
        <v>2565</v>
      </c>
      <c r="H47" s="1">
        <v>12855994</v>
      </c>
      <c r="I47" s="1">
        <v>12220865.539999999</v>
      </c>
      <c r="J47" s="1">
        <v>184616</v>
      </c>
      <c r="K47" s="1">
        <v>1.4569528102874756</v>
      </c>
      <c r="L47" s="1">
        <v>2369850</v>
      </c>
      <c r="M47" s="1">
        <v>313766</v>
      </c>
      <c r="N47" s="1">
        <v>15.260368347167969</v>
      </c>
      <c r="O47" s="1">
        <v>4079931.46</v>
      </c>
      <c r="P47" s="1">
        <v>3241632.55</v>
      </c>
      <c r="Q47" s="1">
        <v>524254</v>
      </c>
      <c r="R47" s="1">
        <v>314044.90999999997</v>
      </c>
      <c r="S47" s="1">
        <v>838176.75</v>
      </c>
      <c r="T47" s="1">
        <v>25.85565185546875</v>
      </c>
      <c r="U47" s="1">
        <v>524254</v>
      </c>
      <c r="V47" s="1">
        <v>0</v>
      </c>
      <c r="W47" s="1">
        <v>4798404.0099999979</v>
      </c>
      <c r="AB47" s="1">
        <v>2376130</v>
      </c>
      <c r="AC47" s="1">
        <v>524283.21</v>
      </c>
      <c r="AD47" s="1">
        <v>341219.34</v>
      </c>
      <c r="AE47" s="1">
        <v>126344.71</v>
      </c>
      <c r="AF47" s="1">
        <v>123470.16714117152</v>
      </c>
      <c r="AG47" s="1">
        <v>178023360</v>
      </c>
      <c r="AH47" s="1" t="s">
        <v>2085</v>
      </c>
      <c r="AI47" s="1">
        <v>1048537.1875</v>
      </c>
      <c r="AJ47" s="1">
        <v>655264.25</v>
      </c>
      <c r="AK47" s="1">
        <v>21.851789474487305</v>
      </c>
      <c r="AL47" s="1">
        <v>62.546951293945313</v>
      </c>
      <c r="AM47" s="1">
        <v>0</v>
      </c>
      <c r="AN47" s="1">
        <v>37.467624664306641</v>
      </c>
    </row>
    <row r="48" spans="1:40" x14ac:dyDescent="0.25">
      <c r="A48" s="1">
        <v>103023153</v>
      </c>
      <c r="B48" s="1" t="s">
        <v>1575</v>
      </c>
      <c r="C48" s="1" t="s">
        <v>164</v>
      </c>
      <c r="D48" s="1" t="s">
        <v>229</v>
      </c>
      <c r="E48" s="1">
        <v>213</v>
      </c>
      <c r="F48" s="1">
        <v>216</v>
      </c>
      <c r="G48" s="1" t="s">
        <v>2565</v>
      </c>
      <c r="H48" s="1">
        <v>11755030</v>
      </c>
      <c r="I48" s="1">
        <v>11373297.779999999</v>
      </c>
      <c r="J48" s="1">
        <v>133621</v>
      </c>
      <c r="K48" s="1">
        <v>1.1497831344604492</v>
      </c>
      <c r="L48" s="1">
        <v>2497944</v>
      </c>
      <c r="M48" s="1">
        <v>69774</v>
      </c>
      <c r="N48" s="1">
        <v>2.8735220432281494</v>
      </c>
      <c r="O48" s="1">
        <v>778361.48</v>
      </c>
      <c r="P48" s="1">
        <v>620904.37</v>
      </c>
      <c r="Q48" s="1">
        <v>44019.46</v>
      </c>
      <c r="R48" s="1">
        <v>113437.65</v>
      </c>
      <c r="S48" s="1">
        <v>157446.859375</v>
      </c>
      <c r="T48" s="1">
        <v>25.357250213623047</v>
      </c>
      <c r="U48" s="1">
        <v>44019.46</v>
      </c>
      <c r="V48" s="1">
        <v>0</v>
      </c>
      <c r="W48" s="1">
        <v>402902.29999999702</v>
      </c>
      <c r="AB48" s="1">
        <v>453629</v>
      </c>
      <c r="AC48" s="1">
        <v>44021.91</v>
      </c>
      <c r="AD48" s="1">
        <v>123253.46</v>
      </c>
      <c r="AE48" s="1">
        <v>99636.06</v>
      </c>
      <c r="AF48" s="1">
        <v>80774.897751295008</v>
      </c>
      <c r="AG48" s="1">
        <v>178023360</v>
      </c>
      <c r="AH48" s="1" t="s">
        <v>2086</v>
      </c>
      <c r="AI48" s="1">
        <v>88041.3671875</v>
      </c>
      <c r="AJ48" s="1">
        <v>236691.109375</v>
      </c>
      <c r="AK48" s="1">
        <v>21.851791381835938</v>
      </c>
      <c r="AL48" s="1">
        <v>27.958295822143555</v>
      </c>
      <c r="AM48" s="1">
        <v>0</v>
      </c>
      <c r="AN48" s="1">
        <v>72.048210144042969</v>
      </c>
    </row>
    <row r="49" spans="1:40" x14ac:dyDescent="0.25">
      <c r="A49" s="1">
        <v>103023807</v>
      </c>
      <c r="B49" s="1" t="s">
        <v>2600</v>
      </c>
      <c r="C49" s="1" t="s">
        <v>164</v>
      </c>
      <c r="D49" s="1" t="s">
        <v>229</v>
      </c>
      <c r="E49" s="1">
        <v>216</v>
      </c>
      <c r="G49" s="1" t="s">
        <v>2566</v>
      </c>
      <c r="X49" s="1">
        <v>1784954</v>
      </c>
      <c r="Y49" s="1">
        <v>232825</v>
      </c>
      <c r="Z49" s="1">
        <v>0.15000364184379578</v>
      </c>
      <c r="AA49" s="1">
        <v>15.000364303588867</v>
      </c>
      <c r="AH49" s="1" t="s">
        <v>99</v>
      </c>
      <c r="AI49" s="1">
        <v>0</v>
      </c>
      <c r="AJ49" s="1">
        <v>0</v>
      </c>
    </row>
    <row r="50" spans="1:40" x14ac:dyDescent="0.25">
      <c r="A50" s="1">
        <v>103023912</v>
      </c>
      <c r="B50" s="1" t="s">
        <v>1576</v>
      </c>
      <c r="C50" s="1" t="s">
        <v>164</v>
      </c>
      <c r="D50" s="1" t="s">
        <v>229</v>
      </c>
      <c r="E50" s="1">
        <v>213</v>
      </c>
      <c r="G50" s="1" t="s">
        <v>2565</v>
      </c>
      <c r="H50" s="1">
        <v>6183165</v>
      </c>
      <c r="I50" s="1">
        <v>5785747.04</v>
      </c>
      <c r="J50" s="1">
        <v>113977</v>
      </c>
      <c r="K50" s="1">
        <v>1.877961277961731</v>
      </c>
      <c r="L50" s="1">
        <v>2679962</v>
      </c>
      <c r="M50" s="1">
        <v>25465</v>
      </c>
      <c r="N50" s="1">
        <v>0.95931541919708252</v>
      </c>
      <c r="O50" s="1">
        <v>255030</v>
      </c>
      <c r="P50" s="1">
        <v>205030</v>
      </c>
      <c r="Q50" s="1">
        <v>50000</v>
      </c>
      <c r="R50" s="1">
        <v>0</v>
      </c>
      <c r="S50" s="1">
        <v>50000</v>
      </c>
      <c r="T50" s="1">
        <v>24.386674880981445</v>
      </c>
      <c r="U50" s="1">
        <v>0</v>
      </c>
      <c r="V50" s="1">
        <v>50000</v>
      </c>
      <c r="W50" s="1">
        <v>0</v>
      </c>
      <c r="AB50" s="1">
        <v>205030</v>
      </c>
      <c r="AC50" s="1">
        <v>0</v>
      </c>
      <c r="AD50" s="1">
        <v>0</v>
      </c>
      <c r="AE50" s="1">
        <v>94461.84</v>
      </c>
      <c r="AF50" s="1">
        <v>103082.32790984429</v>
      </c>
      <c r="AG50" s="1">
        <v>178023360</v>
      </c>
      <c r="AH50" s="1" t="s">
        <v>2087</v>
      </c>
      <c r="AI50" s="1">
        <v>50000</v>
      </c>
      <c r="AJ50" s="1">
        <v>0</v>
      </c>
      <c r="AL50" s="1">
        <v>0</v>
      </c>
      <c r="AM50" s="1">
        <v>100</v>
      </c>
      <c r="AN50" s="1">
        <v>0</v>
      </c>
    </row>
    <row r="51" spans="1:40" x14ac:dyDescent="0.25">
      <c r="A51" s="1">
        <v>103024102</v>
      </c>
      <c r="B51" s="1" t="s">
        <v>1577</v>
      </c>
      <c r="C51" s="1" t="s">
        <v>164</v>
      </c>
      <c r="D51" s="1" t="s">
        <v>229</v>
      </c>
      <c r="E51" s="1">
        <v>213</v>
      </c>
      <c r="G51" s="1" t="s">
        <v>2565</v>
      </c>
      <c r="H51" s="1">
        <v>11070086</v>
      </c>
      <c r="I51" s="1">
        <v>10523648.07</v>
      </c>
      <c r="J51" s="1">
        <v>171046</v>
      </c>
      <c r="K51" s="1">
        <v>1.569367527961731</v>
      </c>
      <c r="L51" s="1">
        <v>3229626</v>
      </c>
      <c r="M51" s="1">
        <v>98142</v>
      </c>
      <c r="N51" s="1">
        <v>3.1340413093566895</v>
      </c>
      <c r="O51" s="1">
        <v>435880</v>
      </c>
      <c r="P51" s="1">
        <v>385880</v>
      </c>
      <c r="Q51" s="1">
        <v>50000</v>
      </c>
      <c r="R51" s="1">
        <v>0</v>
      </c>
      <c r="S51" s="1">
        <v>50000</v>
      </c>
      <c r="T51" s="1">
        <v>12.957395553588867</v>
      </c>
      <c r="U51" s="1">
        <v>0</v>
      </c>
      <c r="V51" s="1">
        <v>50000</v>
      </c>
      <c r="W51" s="1">
        <v>0</v>
      </c>
      <c r="AB51" s="1">
        <v>385880</v>
      </c>
      <c r="AC51" s="1">
        <v>0</v>
      </c>
      <c r="AD51" s="1">
        <v>0</v>
      </c>
      <c r="AE51" s="1">
        <v>175257.3</v>
      </c>
      <c r="AF51" s="1">
        <v>467409.53223111702</v>
      </c>
      <c r="AG51" s="1">
        <v>178023360</v>
      </c>
      <c r="AH51" s="1" t="s">
        <v>2088</v>
      </c>
      <c r="AI51" s="1">
        <v>50000</v>
      </c>
      <c r="AJ51" s="1">
        <v>0</v>
      </c>
      <c r="AL51" s="1">
        <v>0</v>
      </c>
      <c r="AM51" s="1">
        <v>100</v>
      </c>
      <c r="AN51" s="1">
        <v>0</v>
      </c>
    </row>
    <row r="52" spans="1:40" x14ac:dyDescent="0.25">
      <c r="A52" s="1">
        <v>103024603</v>
      </c>
      <c r="B52" s="1" t="s">
        <v>1578</v>
      </c>
      <c r="C52" s="1" t="s">
        <v>164</v>
      </c>
      <c r="D52" s="1" t="s">
        <v>229</v>
      </c>
      <c r="E52" s="1">
        <v>212</v>
      </c>
      <c r="G52" s="1" t="s">
        <v>2565</v>
      </c>
      <c r="H52" s="1">
        <v>6156243</v>
      </c>
      <c r="I52" s="1">
        <v>5981318.8600000003</v>
      </c>
      <c r="J52" s="1">
        <v>44876</v>
      </c>
      <c r="K52" s="1">
        <v>0.73430377244949341</v>
      </c>
      <c r="L52" s="1">
        <v>1827969</v>
      </c>
      <c r="M52" s="1">
        <v>53097</v>
      </c>
      <c r="N52" s="1">
        <v>2.991595983505249</v>
      </c>
      <c r="O52" s="1">
        <v>344130</v>
      </c>
      <c r="P52" s="1">
        <v>294130</v>
      </c>
      <c r="Q52" s="1">
        <v>50000</v>
      </c>
      <c r="R52" s="1">
        <v>0</v>
      </c>
      <c r="S52" s="1">
        <v>50000</v>
      </c>
      <c r="T52" s="1">
        <v>16.999286651611328</v>
      </c>
      <c r="U52" s="1">
        <v>0</v>
      </c>
      <c r="V52" s="1">
        <v>50000</v>
      </c>
      <c r="W52" s="1">
        <v>0</v>
      </c>
      <c r="AB52" s="1">
        <v>294130</v>
      </c>
      <c r="AC52" s="1">
        <v>0</v>
      </c>
      <c r="AD52" s="1">
        <v>0</v>
      </c>
      <c r="AE52" s="1">
        <v>53801.05</v>
      </c>
      <c r="AF52" s="1">
        <v>50531.957771064423</v>
      </c>
      <c r="AG52" s="1">
        <v>178023360</v>
      </c>
      <c r="AH52" s="1" t="s">
        <v>2089</v>
      </c>
      <c r="AI52" s="1">
        <v>50000</v>
      </c>
      <c r="AJ52" s="1">
        <v>0</v>
      </c>
      <c r="AL52" s="1">
        <v>0</v>
      </c>
      <c r="AM52" s="1">
        <v>100</v>
      </c>
      <c r="AN52" s="1">
        <v>0</v>
      </c>
    </row>
    <row r="53" spans="1:40" x14ac:dyDescent="0.25">
      <c r="A53" s="1">
        <v>103024753</v>
      </c>
      <c r="B53" s="1" t="s">
        <v>1579</v>
      </c>
      <c r="C53" s="1" t="s">
        <v>164</v>
      </c>
      <c r="D53" s="1" t="s">
        <v>229</v>
      </c>
      <c r="E53" s="1">
        <v>216</v>
      </c>
      <c r="G53" s="1" t="s">
        <v>2565</v>
      </c>
      <c r="H53" s="1">
        <v>15074269</v>
      </c>
      <c r="I53" s="1">
        <v>14593625.4</v>
      </c>
      <c r="J53" s="1">
        <v>89101</v>
      </c>
      <c r="K53" s="1">
        <v>0.59459459781646729</v>
      </c>
      <c r="L53" s="1">
        <v>2958017</v>
      </c>
      <c r="M53" s="1">
        <v>38270</v>
      </c>
      <c r="N53" s="1">
        <v>1.31072998046875</v>
      </c>
      <c r="O53" s="1">
        <v>1937846.21</v>
      </c>
      <c r="P53" s="1">
        <v>1200297.82</v>
      </c>
      <c r="Q53" s="1">
        <v>714983.04</v>
      </c>
      <c r="R53" s="1">
        <v>22565.35</v>
      </c>
      <c r="S53" s="1">
        <v>737381.8125</v>
      </c>
      <c r="T53" s="1">
        <v>61.424713134765625</v>
      </c>
      <c r="U53" s="1">
        <v>714983.04</v>
      </c>
      <c r="V53" s="1">
        <v>0</v>
      </c>
      <c r="W53" s="1">
        <v>6544113.200000003</v>
      </c>
      <c r="AB53" s="1">
        <v>460757</v>
      </c>
      <c r="AC53" s="1">
        <v>715022.88</v>
      </c>
      <c r="AD53" s="1">
        <v>24517.94</v>
      </c>
      <c r="AE53" s="1">
        <v>153820.62</v>
      </c>
      <c r="AF53" s="1">
        <v>149156.77164559951</v>
      </c>
      <c r="AG53" s="1">
        <v>178023360</v>
      </c>
      <c r="AH53" s="1" t="s">
        <v>2090</v>
      </c>
      <c r="AI53" s="1">
        <v>1430006</v>
      </c>
      <c r="AJ53" s="1">
        <v>47083.2890625</v>
      </c>
      <c r="AK53" s="1">
        <v>21.851791381835938</v>
      </c>
      <c r="AL53" s="1">
        <v>96.962394714355469</v>
      </c>
      <c r="AM53" s="1">
        <v>0</v>
      </c>
      <c r="AN53" s="1">
        <v>3.0601987838745117</v>
      </c>
    </row>
    <row r="54" spans="1:40" x14ac:dyDescent="0.25">
      <c r="A54" s="1">
        <v>103025002</v>
      </c>
      <c r="B54" s="1" t="s">
        <v>1580</v>
      </c>
      <c r="C54" s="1" t="s">
        <v>164</v>
      </c>
      <c r="D54" s="1" t="s">
        <v>229</v>
      </c>
      <c r="E54" s="1">
        <v>213</v>
      </c>
      <c r="G54" s="1" t="s">
        <v>2565</v>
      </c>
      <c r="H54" s="1">
        <v>6339521</v>
      </c>
      <c r="I54" s="1">
        <v>6120739.54</v>
      </c>
      <c r="J54" s="1">
        <v>57204</v>
      </c>
      <c r="K54" s="1">
        <v>0.91055577993392944</v>
      </c>
      <c r="L54" s="1">
        <v>1798507</v>
      </c>
      <c r="M54" s="1">
        <v>15586</v>
      </c>
      <c r="N54" s="1">
        <v>0.87418341636657715</v>
      </c>
      <c r="O54" s="1">
        <v>281127</v>
      </c>
      <c r="P54" s="1">
        <v>231127</v>
      </c>
      <c r="Q54" s="1">
        <v>50000</v>
      </c>
      <c r="R54" s="1">
        <v>0</v>
      </c>
      <c r="S54" s="1">
        <v>50000</v>
      </c>
      <c r="T54" s="1">
        <v>21.633129119873047</v>
      </c>
      <c r="U54" s="1">
        <v>0</v>
      </c>
      <c r="V54" s="1">
        <v>50000</v>
      </c>
      <c r="W54" s="1">
        <v>0</v>
      </c>
      <c r="AB54" s="1">
        <v>231127</v>
      </c>
      <c r="AC54" s="1">
        <v>0</v>
      </c>
      <c r="AD54" s="1">
        <v>0</v>
      </c>
      <c r="AE54" s="1">
        <v>49622.42</v>
      </c>
      <c r="AF54" s="1">
        <v>78834.800986771821</v>
      </c>
      <c r="AG54" s="1">
        <v>178023360</v>
      </c>
      <c r="AH54" s="1" t="s">
        <v>2091</v>
      </c>
      <c r="AI54" s="1">
        <v>50000</v>
      </c>
      <c r="AJ54" s="1">
        <v>0</v>
      </c>
      <c r="AL54" s="1">
        <v>0</v>
      </c>
      <c r="AM54" s="1">
        <v>100</v>
      </c>
      <c r="AN54" s="1">
        <v>0</v>
      </c>
    </row>
    <row r="55" spans="1:40" x14ac:dyDescent="0.25">
      <c r="A55" s="1">
        <v>103026002</v>
      </c>
      <c r="B55" s="1" t="s">
        <v>1581</v>
      </c>
      <c r="C55" s="1" t="s">
        <v>164</v>
      </c>
      <c r="D55" s="1" t="s">
        <v>229</v>
      </c>
      <c r="E55" s="1">
        <v>216</v>
      </c>
      <c r="G55" s="1" t="s">
        <v>2565</v>
      </c>
      <c r="H55" s="1">
        <v>38363825</v>
      </c>
      <c r="I55" s="1">
        <v>36600758.509999998</v>
      </c>
      <c r="J55" s="1">
        <v>573280</v>
      </c>
      <c r="K55" s="1">
        <v>1.5169932842254639</v>
      </c>
      <c r="L55" s="1">
        <v>5225243</v>
      </c>
      <c r="M55" s="1">
        <v>232011</v>
      </c>
      <c r="N55" s="1">
        <v>4.6465096473693848</v>
      </c>
      <c r="O55" s="1">
        <v>5947786.5</v>
      </c>
      <c r="P55" s="1">
        <v>3418075.22</v>
      </c>
      <c r="Q55" s="1">
        <v>2529711.2799999998</v>
      </c>
      <c r="R55" s="1">
        <v>0</v>
      </c>
      <c r="S55" s="1">
        <v>2529122</v>
      </c>
      <c r="T55" s="1">
        <v>73.979827880859375</v>
      </c>
      <c r="U55" s="1">
        <v>2529711.2799999998</v>
      </c>
      <c r="V55" s="1">
        <v>0</v>
      </c>
      <c r="W55" s="1">
        <v>23153999.400000006</v>
      </c>
      <c r="AB55" s="1">
        <v>888223</v>
      </c>
      <c r="AC55" s="1">
        <v>2529852.2200000002</v>
      </c>
      <c r="AD55" s="1">
        <v>0</v>
      </c>
      <c r="AE55" s="1">
        <v>160523.39000000001</v>
      </c>
      <c r="AF55" s="1">
        <v>94094.392582148546</v>
      </c>
      <c r="AG55" s="1">
        <v>178023360</v>
      </c>
      <c r="AH55" s="1" t="s">
        <v>2092</v>
      </c>
      <c r="AI55" s="1">
        <v>5059563.5</v>
      </c>
      <c r="AJ55" s="1">
        <v>0</v>
      </c>
      <c r="AK55" s="1">
        <v>21.851791381835938</v>
      </c>
      <c r="AL55" s="1">
        <v>100.02330017089844</v>
      </c>
      <c r="AM55" s="1">
        <v>0</v>
      </c>
      <c r="AN55" s="1">
        <v>0</v>
      </c>
    </row>
    <row r="56" spans="1:40" x14ac:dyDescent="0.25">
      <c r="A56" s="1">
        <v>103026037</v>
      </c>
      <c r="B56" s="1" t="s">
        <v>2601</v>
      </c>
      <c r="C56" s="1" t="s">
        <v>164</v>
      </c>
      <c r="D56" s="1" t="s">
        <v>229</v>
      </c>
      <c r="G56" s="1" t="s">
        <v>2566</v>
      </c>
      <c r="X56" s="1">
        <v>456495</v>
      </c>
      <c r="Y56" s="1">
        <v>23952</v>
      </c>
      <c r="Z56" s="1">
        <v>5.5374842137098312E-2</v>
      </c>
      <c r="AA56" s="1">
        <v>5.5374841690063477</v>
      </c>
      <c r="AH56" s="1" t="s">
        <v>2731</v>
      </c>
      <c r="AI56" s="1">
        <v>0</v>
      </c>
      <c r="AJ56" s="1">
        <v>0</v>
      </c>
    </row>
    <row r="57" spans="1:40" x14ac:dyDescent="0.25">
      <c r="A57" s="1">
        <v>103026303</v>
      </c>
      <c r="B57" s="1" t="s">
        <v>1582</v>
      </c>
      <c r="C57" s="1" t="s">
        <v>164</v>
      </c>
      <c r="D57" s="1" t="s">
        <v>229</v>
      </c>
      <c r="E57" s="1">
        <v>214</v>
      </c>
      <c r="G57" s="1" t="s">
        <v>2565</v>
      </c>
      <c r="H57" s="1">
        <v>6229720</v>
      </c>
      <c r="I57" s="1">
        <v>5891078.6100000003</v>
      </c>
      <c r="J57" s="1">
        <v>105654</v>
      </c>
      <c r="K57" s="1">
        <v>1.7252262830734253</v>
      </c>
      <c r="L57" s="1">
        <v>2008061</v>
      </c>
      <c r="M57" s="1">
        <v>47057</v>
      </c>
      <c r="N57" s="1">
        <v>2.3996381759643555</v>
      </c>
      <c r="O57" s="1">
        <v>246733</v>
      </c>
      <c r="P57" s="1">
        <v>196733</v>
      </c>
      <c r="Q57" s="1">
        <v>50000</v>
      </c>
      <c r="R57" s="1">
        <v>0</v>
      </c>
      <c r="S57" s="1">
        <v>50000</v>
      </c>
      <c r="T57" s="1">
        <v>25.415155410766602</v>
      </c>
      <c r="U57" s="1">
        <v>0</v>
      </c>
      <c r="V57" s="1">
        <v>50000</v>
      </c>
      <c r="W57" s="1">
        <v>0</v>
      </c>
      <c r="AB57" s="1">
        <v>196733</v>
      </c>
      <c r="AC57" s="1">
        <v>0</v>
      </c>
      <c r="AD57" s="1">
        <v>0</v>
      </c>
      <c r="AE57" s="1">
        <v>72368.47</v>
      </c>
      <c r="AF57" s="1">
        <v>78654.03144101816</v>
      </c>
      <c r="AG57" s="1">
        <v>178023360</v>
      </c>
      <c r="AH57" s="1" t="s">
        <v>200</v>
      </c>
      <c r="AI57" s="1">
        <v>50000</v>
      </c>
      <c r="AJ57" s="1">
        <v>0</v>
      </c>
      <c r="AL57" s="1">
        <v>0</v>
      </c>
      <c r="AM57" s="1">
        <v>100</v>
      </c>
      <c r="AN57" s="1">
        <v>0</v>
      </c>
    </row>
    <row r="58" spans="1:40" x14ac:dyDescent="0.25">
      <c r="A58" s="1">
        <v>103026343</v>
      </c>
      <c r="B58" s="1" t="s">
        <v>1583</v>
      </c>
      <c r="C58" s="1" t="s">
        <v>164</v>
      </c>
      <c r="D58" s="1" t="s">
        <v>229</v>
      </c>
      <c r="E58" s="1">
        <v>217</v>
      </c>
      <c r="G58" s="1" t="s">
        <v>2565</v>
      </c>
      <c r="H58" s="1">
        <v>9635510</v>
      </c>
      <c r="I58" s="1">
        <v>9145381.6500000004</v>
      </c>
      <c r="J58" s="1">
        <v>135563</v>
      </c>
      <c r="K58" s="1">
        <v>1.4269869327545166</v>
      </c>
      <c r="L58" s="1">
        <v>2618763</v>
      </c>
      <c r="M58" s="1">
        <v>120314</v>
      </c>
      <c r="N58" s="1">
        <v>4.8155474662780762</v>
      </c>
      <c r="O58" s="1">
        <v>385009</v>
      </c>
      <c r="P58" s="1">
        <v>335009</v>
      </c>
      <c r="Q58" s="1">
        <v>50000</v>
      </c>
      <c r="R58" s="1">
        <v>0</v>
      </c>
      <c r="S58" s="1">
        <v>50000</v>
      </c>
      <c r="T58" s="1">
        <v>14.924971580505371</v>
      </c>
      <c r="U58" s="1">
        <v>0</v>
      </c>
      <c r="V58" s="1">
        <v>50000</v>
      </c>
      <c r="W58" s="1">
        <v>0</v>
      </c>
      <c r="AB58" s="1">
        <v>335009</v>
      </c>
      <c r="AC58" s="1">
        <v>0</v>
      </c>
      <c r="AD58" s="1">
        <v>0</v>
      </c>
      <c r="AE58" s="1">
        <v>148286.28</v>
      </c>
      <c r="AF58" s="1">
        <v>181204.12770724221</v>
      </c>
      <c r="AG58" s="1">
        <v>178023360</v>
      </c>
      <c r="AH58" s="1" t="s">
        <v>2093</v>
      </c>
      <c r="AI58" s="1">
        <v>50000</v>
      </c>
      <c r="AJ58" s="1">
        <v>0</v>
      </c>
      <c r="AL58" s="1">
        <v>0</v>
      </c>
      <c r="AM58" s="1">
        <v>100</v>
      </c>
      <c r="AN58" s="1">
        <v>0</v>
      </c>
    </row>
    <row r="59" spans="1:40" x14ac:dyDescent="0.25">
      <c r="A59" s="1">
        <v>103026402</v>
      </c>
      <c r="B59" s="1" t="s">
        <v>1584</v>
      </c>
      <c r="C59" s="1" t="s">
        <v>164</v>
      </c>
      <c r="D59" s="1" t="s">
        <v>229</v>
      </c>
      <c r="E59" s="1">
        <v>215</v>
      </c>
      <c r="G59" s="1" t="s">
        <v>2565</v>
      </c>
      <c r="H59" s="1">
        <v>8785603</v>
      </c>
      <c r="I59" s="1">
        <v>8365632.9000000004</v>
      </c>
      <c r="J59" s="1">
        <v>133902</v>
      </c>
      <c r="K59" s="1">
        <v>1.5476956367492676</v>
      </c>
      <c r="L59" s="1">
        <v>3534934</v>
      </c>
      <c r="M59" s="1">
        <v>170461</v>
      </c>
      <c r="N59" s="1">
        <v>5.0664992332458496</v>
      </c>
      <c r="O59" s="1">
        <v>468618</v>
      </c>
      <c r="P59" s="1">
        <v>418618</v>
      </c>
      <c r="Q59" s="1">
        <v>50000</v>
      </c>
      <c r="R59" s="1">
        <v>0</v>
      </c>
      <c r="S59" s="1">
        <v>50000</v>
      </c>
      <c r="T59" s="1">
        <v>11.944064140319824</v>
      </c>
      <c r="U59" s="1">
        <v>0</v>
      </c>
      <c r="V59" s="1">
        <v>50000</v>
      </c>
      <c r="W59" s="1">
        <v>0</v>
      </c>
      <c r="AB59" s="1">
        <v>418618</v>
      </c>
      <c r="AC59" s="1">
        <v>0</v>
      </c>
      <c r="AD59" s="1">
        <v>0</v>
      </c>
      <c r="AE59" s="1">
        <v>47833</v>
      </c>
      <c r="AF59" s="1">
        <v>51200.601464947395</v>
      </c>
      <c r="AG59" s="1">
        <v>178023360</v>
      </c>
      <c r="AH59" s="1" t="s">
        <v>2094</v>
      </c>
      <c r="AI59" s="1">
        <v>50000</v>
      </c>
      <c r="AJ59" s="1">
        <v>0</v>
      </c>
      <c r="AL59" s="1">
        <v>0</v>
      </c>
      <c r="AM59" s="1">
        <v>100</v>
      </c>
      <c r="AN59" s="1">
        <v>0</v>
      </c>
    </row>
    <row r="60" spans="1:40" x14ac:dyDescent="0.25">
      <c r="A60" s="1">
        <v>103026852</v>
      </c>
      <c r="B60" s="1" t="s">
        <v>1585</v>
      </c>
      <c r="C60" s="1" t="s">
        <v>164</v>
      </c>
      <c r="D60" s="1" t="s">
        <v>229</v>
      </c>
      <c r="G60" s="1" t="s">
        <v>2565</v>
      </c>
      <c r="H60" s="1">
        <v>13657905</v>
      </c>
      <c r="I60" s="1">
        <v>13025621.25</v>
      </c>
      <c r="J60" s="1">
        <v>162917</v>
      </c>
      <c r="K60" s="1">
        <v>1.2072408199310303</v>
      </c>
      <c r="L60" s="1">
        <v>4670457</v>
      </c>
      <c r="M60" s="1">
        <v>67275</v>
      </c>
      <c r="N60" s="1">
        <v>1.4614890813827515</v>
      </c>
      <c r="O60" s="1">
        <v>631758</v>
      </c>
      <c r="P60" s="1">
        <v>581758</v>
      </c>
      <c r="Q60" s="1">
        <v>50000</v>
      </c>
      <c r="R60" s="1">
        <v>0</v>
      </c>
      <c r="S60" s="1">
        <v>50000</v>
      </c>
      <c r="T60" s="1">
        <v>8.5946388244628906</v>
      </c>
      <c r="U60" s="1">
        <v>0</v>
      </c>
      <c r="V60" s="1">
        <v>50000</v>
      </c>
      <c r="W60" s="1">
        <v>0</v>
      </c>
      <c r="AB60" s="1">
        <v>581758</v>
      </c>
      <c r="AC60" s="1">
        <v>0</v>
      </c>
      <c r="AD60" s="1">
        <v>0</v>
      </c>
      <c r="AE60" s="1">
        <v>148790.01999999999</v>
      </c>
      <c r="AF60" s="1">
        <v>190802.1120679921</v>
      </c>
      <c r="AG60" s="1">
        <v>178023360</v>
      </c>
      <c r="AH60" s="1" t="s">
        <v>2095</v>
      </c>
      <c r="AI60" s="1">
        <v>50000</v>
      </c>
      <c r="AJ60" s="1">
        <v>0</v>
      </c>
      <c r="AL60" s="1">
        <v>0</v>
      </c>
      <c r="AM60" s="1">
        <v>100</v>
      </c>
      <c r="AN60" s="1">
        <v>0</v>
      </c>
    </row>
    <row r="61" spans="1:40" x14ac:dyDescent="0.25">
      <c r="A61" s="1">
        <v>103026873</v>
      </c>
      <c r="B61" s="1" t="s">
        <v>1586</v>
      </c>
      <c r="C61" s="1" t="s">
        <v>164</v>
      </c>
      <c r="D61" s="1" t="s">
        <v>229</v>
      </c>
      <c r="E61" s="1">
        <v>215</v>
      </c>
      <c r="G61" s="1" t="s">
        <v>2565</v>
      </c>
      <c r="H61" s="1">
        <v>4888441</v>
      </c>
      <c r="I61" s="1">
        <v>4744150.92</v>
      </c>
      <c r="J61" s="1">
        <v>45100</v>
      </c>
      <c r="K61" s="1">
        <v>0.93117541074752808</v>
      </c>
      <c r="L61" s="1">
        <v>1293866</v>
      </c>
      <c r="M61" s="1">
        <v>34597</v>
      </c>
      <c r="N61" s="1">
        <v>2.7473876476287842</v>
      </c>
      <c r="O61" s="1">
        <v>312030.09999999998</v>
      </c>
      <c r="P61" s="1">
        <v>256549.16</v>
      </c>
      <c r="Q61" s="1">
        <v>0</v>
      </c>
      <c r="R61" s="1">
        <v>55480.94</v>
      </c>
      <c r="S61" s="1">
        <v>55480.94140625</v>
      </c>
      <c r="T61" s="1">
        <v>21.625852584838867</v>
      </c>
      <c r="U61" s="1">
        <v>0</v>
      </c>
      <c r="V61" s="1">
        <v>0</v>
      </c>
      <c r="W61" s="1">
        <v>0</v>
      </c>
      <c r="AB61" s="1">
        <v>201103</v>
      </c>
      <c r="AC61" s="1">
        <v>0</v>
      </c>
      <c r="AD61" s="1">
        <v>55446.16</v>
      </c>
      <c r="AE61" s="1">
        <v>75756.990000000005</v>
      </c>
      <c r="AF61" s="1">
        <v>46511.37462641258</v>
      </c>
      <c r="AG61" s="1">
        <v>178023360</v>
      </c>
      <c r="AH61" s="1" t="s">
        <v>2096</v>
      </c>
      <c r="AI61" s="1">
        <v>0</v>
      </c>
      <c r="AJ61" s="1">
        <v>110927.1015625</v>
      </c>
      <c r="AL61" s="1">
        <v>0</v>
      </c>
      <c r="AM61" s="1">
        <v>0</v>
      </c>
      <c r="AN61" s="1">
        <v>100</v>
      </c>
    </row>
    <row r="62" spans="1:40" x14ac:dyDescent="0.25">
      <c r="A62" s="1">
        <v>103026902</v>
      </c>
      <c r="B62" s="1" t="s">
        <v>1587</v>
      </c>
      <c r="C62" s="1" t="s">
        <v>164</v>
      </c>
      <c r="D62" s="1" t="s">
        <v>229</v>
      </c>
      <c r="E62" s="1">
        <v>214</v>
      </c>
      <c r="G62" s="1" t="s">
        <v>2565</v>
      </c>
      <c r="H62" s="1">
        <v>9681976</v>
      </c>
      <c r="I62" s="1">
        <v>9160412.3200000003</v>
      </c>
      <c r="J62" s="1">
        <v>150095</v>
      </c>
      <c r="K62" s="1">
        <v>1.5746629238128662</v>
      </c>
      <c r="L62" s="1">
        <v>3086509</v>
      </c>
      <c r="M62" s="1">
        <v>16820</v>
      </c>
      <c r="N62" s="1">
        <v>0.54793822765350342</v>
      </c>
      <c r="O62" s="1">
        <v>881619.89</v>
      </c>
      <c r="P62" s="1">
        <v>637331.75</v>
      </c>
      <c r="Q62" s="1">
        <v>244288.14</v>
      </c>
      <c r="R62" s="1">
        <v>0</v>
      </c>
      <c r="S62" s="1">
        <v>244231.234375</v>
      </c>
      <c r="T62" s="1">
        <v>38.317474365234375</v>
      </c>
      <c r="U62" s="1">
        <v>244288.14</v>
      </c>
      <c r="V62" s="1">
        <v>0</v>
      </c>
      <c r="W62" s="1">
        <v>2235926.0699999928</v>
      </c>
      <c r="AB62" s="1">
        <v>393030</v>
      </c>
      <c r="AC62" s="1">
        <v>244301.75</v>
      </c>
      <c r="AD62" s="1">
        <v>0</v>
      </c>
      <c r="AE62" s="1">
        <v>84848.37</v>
      </c>
      <c r="AF62" s="1">
        <v>51808.077739213826</v>
      </c>
      <c r="AG62" s="1">
        <v>178023360</v>
      </c>
      <c r="AH62" s="1" t="s">
        <v>2097</v>
      </c>
      <c r="AI62" s="1">
        <v>488589.875</v>
      </c>
      <c r="AJ62" s="1">
        <v>0</v>
      </c>
      <c r="AK62" s="1">
        <v>21.851789474487305</v>
      </c>
      <c r="AL62" s="1">
        <v>100.02330017089844</v>
      </c>
      <c r="AM62" s="1">
        <v>0</v>
      </c>
      <c r="AN62" s="1">
        <v>0</v>
      </c>
    </row>
    <row r="63" spans="1:40" x14ac:dyDescent="0.25">
      <c r="A63" s="1">
        <v>103027307</v>
      </c>
      <c r="B63" s="1" t="s">
        <v>2602</v>
      </c>
      <c r="C63" s="1" t="s">
        <v>164</v>
      </c>
      <c r="D63" s="1" t="s">
        <v>229</v>
      </c>
      <c r="G63" s="1" t="s">
        <v>2566</v>
      </c>
      <c r="X63" s="1">
        <v>1848265</v>
      </c>
      <c r="Y63" s="1">
        <v>280544</v>
      </c>
      <c r="Z63" s="1">
        <v>0.17895020544528961</v>
      </c>
      <c r="AA63" s="1">
        <v>17.895021438598633</v>
      </c>
      <c r="AH63" s="1" t="s">
        <v>100</v>
      </c>
      <c r="AI63" s="1">
        <v>0</v>
      </c>
      <c r="AJ63" s="1">
        <v>0</v>
      </c>
    </row>
    <row r="64" spans="1:40" x14ac:dyDescent="0.25">
      <c r="A64" s="1">
        <v>103027352</v>
      </c>
      <c r="B64" s="1" t="s">
        <v>1588</v>
      </c>
      <c r="C64" s="1" t="s">
        <v>164</v>
      </c>
      <c r="D64" s="1" t="s">
        <v>229</v>
      </c>
      <c r="E64" s="1">
        <v>216</v>
      </c>
      <c r="G64" s="1" t="s">
        <v>2565</v>
      </c>
      <c r="H64" s="1">
        <v>21588776</v>
      </c>
      <c r="I64" s="1">
        <v>20682060.780000001</v>
      </c>
      <c r="J64" s="1">
        <v>300625</v>
      </c>
      <c r="K64" s="1">
        <v>1.4121705293655396</v>
      </c>
      <c r="L64" s="1">
        <v>4964969</v>
      </c>
      <c r="M64" s="1">
        <v>62384</v>
      </c>
      <c r="N64" s="1">
        <v>1.27247154712677</v>
      </c>
      <c r="O64" s="1">
        <v>6110632.5599999996</v>
      </c>
      <c r="P64" s="1">
        <v>4153135.74</v>
      </c>
      <c r="Q64" s="1">
        <v>860715.33</v>
      </c>
      <c r="R64" s="1">
        <v>1096781.49</v>
      </c>
      <c r="S64" s="1">
        <v>1957296.25</v>
      </c>
      <c r="T64" s="1">
        <v>47.125877380371094</v>
      </c>
      <c r="U64" s="1">
        <v>860715.33</v>
      </c>
      <c r="V64" s="1">
        <v>0</v>
      </c>
      <c r="W64" s="1">
        <v>7877975</v>
      </c>
      <c r="AB64" s="1">
        <v>2100686</v>
      </c>
      <c r="AC64" s="1">
        <v>860763.28</v>
      </c>
      <c r="AD64" s="1">
        <v>1191686.46</v>
      </c>
      <c r="AE64" s="1">
        <v>339169.11</v>
      </c>
      <c r="AF64" s="1">
        <v>487950.79443257372</v>
      </c>
      <c r="AG64" s="1">
        <v>178023360</v>
      </c>
      <c r="AH64" s="1" t="s">
        <v>2098</v>
      </c>
      <c r="AI64" s="1">
        <v>1721478.625</v>
      </c>
      <c r="AJ64" s="1">
        <v>2288468</v>
      </c>
      <c r="AK64" s="1">
        <v>21.851791381835938</v>
      </c>
      <c r="AL64" s="1">
        <v>43.974708557128906</v>
      </c>
      <c r="AM64" s="1">
        <v>0</v>
      </c>
      <c r="AN64" s="1">
        <v>56.035537719726563</v>
      </c>
    </row>
    <row r="65" spans="1:40" x14ac:dyDescent="0.25">
      <c r="A65" s="1">
        <v>103027503</v>
      </c>
      <c r="B65" s="1" t="s">
        <v>1589</v>
      </c>
      <c r="C65" s="1" t="s">
        <v>164</v>
      </c>
      <c r="D65" s="1" t="s">
        <v>229</v>
      </c>
      <c r="E65" s="1">
        <v>217</v>
      </c>
      <c r="G65" s="1" t="s">
        <v>2565</v>
      </c>
      <c r="H65" s="1">
        <v>14694971</v>
      </c>
      <c r="I65" s="1">
        <v>14391477.85</v>
      </c>
      <c r="J65" s="1">
        <v>89384</v>
      </c>
      <c r="K65" s="1">
        <v>0.61198502779006958</v>
      </c>
      <c r="L65" s="1">
        <v>3282300</v>
      </c>
      <c r="M65" s="1">
        <v>54474</v>
      </c>
      <c r="N65" s="1">
        <v>1.6876375675201416</v>
      </c>
      <c r="O65" s="1">
        <v>1769633.67</v>
      </c>
      <c r="P65" s="1">
        <v>1194005.3700000001</v>
      </c>
      <c r="Q65" s="1">
        <v>575628.30000000005</v>
      </c>
      <c r="R65" s="1">
        <v>0</v>
      </c>
      <c r="S65" s="1">
        <v>575494.1875</v>
      </c>
      <c r="T65" s="1">
        <v>48.193214416503906</v>
      </c>
      <c r="U65" s="1">
        <v>575628.30000000005</v>
      </c>
      <c r="V65" s="1">
        <v>0</v>
      </c>
      <c r="W65" s="1">
        <v>5268623.8900000006</v>
      </c>
      <c r="AB65" s="1">
        <v>618345</v>
      </c>
      <c r="AC65" s="1">
        <v>575660.37</v>
      </c>
      <c r="AD65" s="1">
        <v>0</v>
      </c>
      <c r="AE65" s="1">
        <v>72168.62</v>
      </c>
      <c r="AF65" s="1">
        <v>75698.269397000491</v>
      </c>
      <c r="AG65" s="1">
        <v>178023360</v>
      </c>
      <c r="AH65" s="1" t="s">
        <v>2099</v>
      </c>
      <c r="AI65" s="1">
        <v>1151288.625</v>
      </c>
      <c r="AJ65" s="1">
        <v>0</v>
      </c>
      <c r="AK65" s="1">
        <v>21.851789474487305</v>
      </c>
      <c r="AL65" s="1">
        <v>100.02330017089844</v>
      </c>
      <c r="AM65" s="1">
        <v>0</v>
      </c>
      <c r="AN65" s="1">
        <v>0</v>
      </c>
    </row>
    <row r="66" spans="1:40" x14ac:dyDescent="0.25">
      <c r="A66" s="1">
        <v>103027753</v>
      </c>
      <c r="B66" s="1" t="s">
        <v>1590</v>
      </c>
      <c r="C66" s="1" t="s">
        <v>164</v>
      </c>
      <c r="D66" s="1" t="s">
        <v>229</v>
      </c>
      <c r="E66" s="1">
        <v>211</v>
      </c>
      <c r="G66" s="1" t="s">
        <v>2565</v>
      </c>
      <c r="H66" s="1">
        <v>2930525</v>
      </c>
      <c r="I66" s="1">
        <v>2717879.69</v>
      </c>
      <c r="J66" s="1">
        <v>59520</v>
      </c>
      <c r="K66" s="1">
        <v>2.0731415748596191</v>
      </c>
      <c r="L66" s="1">
        <v>934218</v>
      </c>
      <c r="M66" s="1">
        <v>3801</v>
      </c>
      <c r="N66" s="1">
        <v>0.40852651000022888</v>
      </c>
      <c r="O66" s="1">
        <v>116366</v>
      </c>
      <c r="P66" s="1">
        <v>66366</v>
      </c>
      <c r="Q66" s="1">
        <v>50000</v>
      </c>
      <c r="R66" s="1">
        <v>0</v>
      </c>
      <c r="S66" s="1">
        <v>50000</v>
      </c>
      <c r="T66" s="1">
        <v>75.33978271484375</v>
      </c>
      <c r="U66" s="1">
        <v>0</v>
      </c>
      <c r="V66" s="1">
        <v>50000</v>
      </c>
      <c r="W66" s="1">
        <v>0</v>
      </c>
      <c r="AB66" s="1">
        <v>66366</v>
      </c>
      <c r="AC66" s="1">
        <v>0</v>
      </c>
      <c r="AD66" s="1">
        <v>0</v>
      </c>
      <c r="AE66" s="1">
        <v>32665.25</v>
      </c>
      <c r="AF66" s="1">
        <v>31458.951499113042</v>
      </c>
      <c r="AG66" s="1">
        <v>178023360</v>
      </c>
      <c r="AH66" s="1" t="s">
        <v>2100</v>
      </c>
      <c r="AI66" s="1">
        <v>50000</v>
      </c>
      <c r="AJ66" s="1">
        <v>0</v>
      </c>
      <c r="AL66" s="1">
        <v>0</v>
      </c>
      <c r="AM66" s="1">
        <v>100</v>
      </c>
      <c r="AN66" s="1">
        <v>0</v>
      </c>
    </row>
    <row r="67" spans="1:40" x14ac:dyDescent="0.25">
      <c r="A67" s="1">
        <v>103028203</v>
      </c>
      <c r="B67" s="1" t="s">
        <v>1591</v>
      </c>
      <c r="C67" s="1" t="s">
        <v>164</v>
      </c>
      <c r="D67" s="1" t="s">
        <v>229</v>
      </c>
      <c r="E67" s="1">
        <v>213</v>
      </c>
      <c r="G67" s="1" t="s">
        <v>2565</v>
      </c>
      <c r="H67" s="1">
        <v>3778936</v>
      </c>
      <c r="I67" s="1">
        <v>3644252.73</v>
      </c>
      <c r="J67" s="1">
        <v>40186</v>
      </c>
      <c r="K67" s="1">
        <v>1.0748511552810669</v>
      </c>
      <c r="L67" s="1">
        <v>824827</v>
      </c>
      <c r="M67" s="1">
        <v>14466</v>
      </c>
      <c r="N67" s="1">
        <v>1.7851302623748779</v>
      </c>
      <c r="O67" s="1">
        <v>176151</v>
      </c>
      <c r="P67" s="1">
        <v>126151</v>
      </c>
      <c r="Q67" s="1">
        <v>50000</v>
      </c>
      <c r="R67" s="1">
        <v>0</v>
      </c>
      <c r="S67" s="1">
        <v>50000</v>
      </c>
      <c r="T67" s="1">
        <v>39.635040283203125</v>
      </c>
      <c r="U67" s="1">
        <v>0</v>
      </c>
      <c r="V67" s="1">
        <v>50000</v>
      </c>
      <c r="W67" s="1">
        <v>0</v>
      </c>
      <c r="AB67" s="1">
        <v>126151</v>
      </c>
      <c r="AC67" s="1">
        <v>0</v>
      </c>
      <c r="AD67" s="1">
        <v>0</v>
      </c>
      <c r="AE67" s="1">
        <v>27614.33</v>
      </c>
      <c r="AF67" s="1">
        <v>16338.424656202173</v>
      </c>
      <c r="AG67" s="1">
        <v>178023360</v>
      </c>
      <c r="AH67" s="1" t="s">
        <v>2101</v>
      </c>
      <c r="AI67" s="1">
        <v>50000</v>
      </c>
      <c r="AJ67" s="1">
        <v>0</v>
      </c>
      <c r="AL67" s="1">
        <v>0</v>
      </c>
      <c r="AM67" s="1">
        <v>100</v>
      </c>
      <c r="AN67" s="1">
        <v>0</v>
      </c>
    </row>
    <row r="68" spans="1:40" x14ac:dyDescent="0.25">
      <c r="A68" s="1">
        <v>103028302</v>
      </c>
      <c r="B68" s="1" t="s">
        <v>1592</v>
      </c>
      <c r="C68" s="1" t="s">
        <v>164</v>
      </c>
      <c r="D68" s="1" t="s">
        <v>229</v>
      </c>
      <c r="E68" s="1">
        <v>213</v>
      </c>
      <c r="G68" s="1" t="s">
        <v>2565</v>
      </c>
      <c r="H68" s="1">
        <v>13681606</v>
      </c>
      <c r="I68" s="1">
        <v>13301214.16</v>
      </c>
      <c r="J68" s="1">
        <v>104495</v>
      </c>
      <c r="K68" s="1">
        <v>0.76964092254638672</v>
      </c>
      <c r="L68" s="1">
        <v>4307393</v>
      </c>
      <c r="M68" s="1">
        <v>-8910</v>
      </c>
      <c r="N68" s="1">
        <v>-0.20642665028572083</v>
      </c>
      <c r="O68" s="1">
        <v>756471</v>
      </c>
      <c r="P68" s="1">
        <v>706471</v>
      </c>
      <c r="Q68" s="1">
        <v>50000</v>
      </c>
      <c r="R68" s="1">
        <v>0</v>
      </c>
      <c r="S68" s="1">
        <v>50000</v>
      </c>
      <c r="T68" s="1">
        <v>7.0774316787719727</v>
      </c>
      <c r="U68" s="1">
        <v>0</v>
      </c>
      <c r="V68" s="1">
        <v>50000</v>
      </c>
      <c r="W68" s="1">
        <v>0</v>
      </c>
      <c r="AB68" s="1">
        <v>706471</v>
      </c>
      <c r="AC68" s="1">
        <v>0</v>
      </c>
      <c r="AD68" s="1">
        <v>0</v>
      </c>
      <c r="AE68" s="1">
        <v>132228.68</v>
      </c>
      <c r="AF68" s="1">
        <v>82950.132566182758</v>
      </c>
      <c r="AG68" s="1">
        <v>178023360</v>
      </c>
      <c r="AH68" s="1" t="s">
        <v>2102</v>
      </c>
      <c r="AI68" s="1">
        <v>50000</v>
      </c>
      <c r="AJ68" s="1">
        <v>0</v>
      </c>
      <c r="AL68" s="1">
        <v>0</v>
      </c>
      <c r="AM68" s="1">
        <v>100</v>
      </c>
      <c r="AN68" s="1">
        <v>0</v>
      </c>
    </row>
    <row r="69" spans="1:40" x14ac:dyDescent="0.25">
      <c r="A69" s="1">
        <v>103028653</v>
      </c>
      <c r="B69" s="1" t="s">
        <v>1593</v>
      </c>
      <c r="C69" s="1" t="s">
        <v>164</v>
      </c>
      <c r="D69" s="1" t="s">
        <v>229</v>
      </c>
      <c r="E69" s="1">
        <v>215</v>
      </c>
      <c r="G69" s="1" t="s">
        <v>2565</v>
      </c>
      <c r="H69" s="1">
        <v>12190948</v>
      </c>
      <c r="I69" s="1">
        <v>11857890.27</v>
      </c>
      <c r="J69" s="1">
        <v>117546</v>
      </c>
      <c r="K69" s="1">
        <v>0.97359466552734375</v>
      </c>
      <c r="L69" s="1">
        <v>2127328</v>
      </c>
      <c r="M69" s="1">
        <v>49928</v>
      </c>
      <c r="N69" s="1">
        <v>2.4033889770507813</v>
      </c>
      <c r="O69" s="1">
        <v>1660112.77</v>
      </c>
      <c r="P69" s="1">
        <v>1001691.73</v>
      </c>
      <c r="Q69" s="1">
        <v>658421.04</v>
      </c>
      <c r="R69" s="1">
        <v>0</v>
      </c>
      <c r="S69" s="1">
        <v>658267.6875</v>
      </c>
      <c r="T69" s="1">
        <v>65.705528259277344</v>
      </c>
      <c r="U69" s="1">
        <v>658421.04</v>
      </c>
      <c r="V69" s="1">
        <v>0</v>
      </c>
      <c r="W69" s="1">
        <v>6026411.2200000025</v>
      </c>
      <c r="AB69" s="1">
        <v>343234</v>
      </c>
      <c r="AC69" s="1">
        <v>658457.73</v>
      </c>
      <c r="AD69" s="1">
        <v>0</v>
      </c>
      <c r="AE69" s="1">
        <v>94999.23</v>
      </c>
      <c r="AF69" s="1">
        <v>116778.20660946635</v>
      </c>
      <c r="AG69" s="1">
        <v>178023360</v>
      </c>
      <c r="AH69" s="1" t="s">
        <v>2103</v>
      </c>
      <c r="AI69" s="1">
        <v>1316878.75</v>
      </c>
      <c r="AJ69" s="1">
        <v>0</v>
      </c>
      <c r="AK69" s="1">
        <v>21.851789474487305</v>
      </c>
      <c r="AL69" s="1">
        <v>100.02330017089844</v>
      </c>
      <c r="AM69" s="1">
        <v>0</v>
      </c>
      <c r="AN69" s="1">
        <v>0</v>
      </c>
    </row>
    <row r="70" spans="1:40" x14ac:dyDescent="0.25">
      <c r="A70" s="1">
        <v>103028703</v>
      </c>
      <c r="B70" s="1" t="s">
        <v>1594</v>
      </c>
      <c r="C70" s="1" t="s">
        <v>164</v>
      </c>
      <c r="D70" s="1" t="s">
        <v>229</v>
      </c>
      <c r="E70" s="1">
        <v>214</v>
      </c>
      <c r="G70" s="1" t="s">
        <v>2565</v>
      </c>
      <c r="H70" s="1">
        <v>5589825</v>
      </c>
      <c r="I70" s="1">
        <v>5241644.63</v>
      </c>
      <c r="J70" s="1">
        <v>100013</v>
      </c>
      <c r="K70" s="1">
        <v>1.8217928409576416</v>
      </c>
      <c r="L70" s="1">
        <v>1610759</v>
      </c>
      <c r="M70" s="1">
        <v>88187</v>
      </c>
      <c r="N70" s="1">
        <v>5.7919754981994629</v>
      </c>
      <c r="O70" s="1">
        <v>1460997.67</v>
      </c>
      <c r="P70" s="1">
        <v>847838.63</v>
      </c>
      <c r="Q70" s="1">
        <v>106965.31</v>
      </c>
      <c r="R70" s="1">
        <v>506193.73</v>
      </c>
      <c r="S70" s="1">
        <v>613134.125</v>
      </c>
      <c r="T70" s="1">
        <v>72.315185546875</v>
      </c>
      <c r="U70" s="1">
        <v>106965.31</v>
      </c>
      <c r="V70" s="1">
        <v>0</v>
      </c>
      <c r="W70" s="1">
        <v>979034.5</v>
      </c>
      <c r="AB70" s="1">
        <v>263996</v>
      </c>
      <c r="AC70" s="1">
        <v>106971.26</v>
      </c>
      <c r="AD70" s="1">
        <v>476871.37</v>
      </c>
      <c r="AE70" s="1">
        <v>54908.58</v>
      </c>
      <c r="AF70" s="1">
        <v>58004.569810109591</v>
      </c>
      <c r="AG70" s="1">
        <v>178023360</v>
      </c>
      <c r="AH70" s="1" t="s">
        <v>2104</v>
      </c>
      <c r="AI70" s="1">
        <v>213936.578125</v>
      </c>
      <c r="AJ70" s="1">
        <v>983065.0625</v>
      </c>
      <c r="AK70" s="1">
        <v>21.851791381835938</v>
      </c>
      <c r="AL70" s="1">
        <v>17.445661544799805</v>
      </c>
      <c r="AM70" s="1">
        <v>0</v>
      </c>
      <c r="AN70" s="1">
        <v>82.558403015136719</v>
      </c>
    </row>
    <row r="71" spans="1:40" x14ac:dyDescent="0.25">
      <c r="A71" s="1">
        <v>103028753</v>
      </c>
      <c r="B71" s="1" t="s">
        <v>1595</v>
      </c>
      <c r="C71" s="1" t="s">
        <v>164</v>
      </c>
      <c r="D71" s="1" t="s">
        <v>229</v>
      </c>
      <c r="E71" s="1">
        <v>212</v>
      </c>
      <c r="G71" s="1" t="s">
        <v>2565</v>
      </c>
      <c r="H71" s="1">
        <v>7434774</v>
      </c>
      <c r="I71" s="1">
        <v>7245118.4900000002</v>
      </c>
      <c r="J71" s="1">
        <v>62800</v>
      </c>
      <c r="K71" s="1">
        <v>0.85187500715255737</v>
      </c>
      <c r="L71" s="1">
        <v>1728638</v>
      </c>
      <c r="M71" s="1">
        <v>66168</v>
      </c>
      <c r="N71" s="1">
        <v>3.9801020622253418</v>
      </c>
      <c r="O71" s="1">
        <v>601067.51</v>
      </c>
      <c r="P71" s="1">
        <v>455522.44</v>
      </c>
      <c r="Q71" s="1">
        <v>94927.51</v>
      </c>
      <c r="R71" s="1">
        <v>50617.56</v>
      </c>
      <c r="S71" s="1">
        <v>145522.953125</v>
      </c>
      <c r="T71" s="1">
        <v>31.944835662841797</v>
      </c>
      <c r="U71" s="1">
        <v>94927.51</v>
      </c>
      <c r="V71" s="1">
        <v>0</v>
      </c>
      <c r="W71" s="1">
        <v>868854.67000000179</v>
      </c>
      <c r="AB71" s="1">
        <v>308092</v>
      </c>
      <c r="AC71" s="1">
        <v>94932.800000000003</v>
      </c>
      <c r="AD71" s="1">
        <v>52497.64</v>
      </c>
      <c r="AE71" s="1">
        <v>71159.61</v>
      </c>
      <c r="AF71" s="1">
        <v>115128.00762504636</v>
      </c>
      <c r="AG71" s="1">
        <v>178023360</v>
      </c>
      <c r="AH71" s="1" t="s">
        <v>2105</v>
      </c>
      <c r="AI71" s="1">
        <v>189860.3125</v>
      </c>
      <c r="AJ71" s="1">
        <v>103115.1953125</v>
      </c>
      <c r="AK71" s="1">
        <v>21.851791381835938</v>
      </c>
      <c r="AL71" s="1">
        <v>65.231986999511719</v>
      </c>
      <c r="AM71" s="1">
        <v>0</v>
      </c>
      <c r="AN71" s="1">
        <v>34.783214569091797</v>
      </c>
    </row>
    <row r="72" spans="1:40" x14ac:dyDescent="0.25">
      <c r="A72" s="1">
        <v>103028807</v>
      </c>
      <c r="B72" s="1" t="s">
        <v>2603</v>
      </c>
      <c r="C72" s="1" t="s">
        <v>164</v>
      </c>
      <c r="D72" s="1" t="s">
        <v>229</v>
      </c>
      <c r="G72" s="1" t="s">
        <v>2566</v>
      </c>
      <c r="X72" s="1">
        <v>1609781</v>
      </c>
      <c r="Y72" s="1">
        <v>-17725</v>
      </c>
      <c r="Z72" s="1">
        <v>-1.0890896432101727E-2</v>
      </c>
      <c r="AA72" s="1">
        <v>-1.0890896320343018</v>
      </c>
      <c r="AH72" s="1" t="s">
        <v>101</v>
      </c>
      <c r="AI72" s="1">
        <v>0</v>
      </c>
      <c r="AJ72" s="1">
        <v>0</v>
      </c>
    </row>
    <row r="73" spans="1:40" x14ac:dyDescent="0.25">
      <c r="A73" s="1">
        <v>103028833</v>
      </c>
      <c r="B73" s="1" t="s">
        <v>1596</v>
      </c>
      <c r="C73" s="1" t="s">
        <v>164</v>
      </c>
      <c r="D73" s="1" t="s">
        <v>229</v>
      </c>
      <c r="E73" s="1">
        <v>211</v>
      </c>
      <c r="G73" s="1" t="s">
        <v>2565</v>
      </c>
      <c r="H73" s="1">
        <v>12587927</v>
      </c>
      <c r="I73" s="1">
        <v>12135153.789999999</v>
      </c>
      <c r="J73" s="1">
        <v>115421</v>
      </c>
      <c r="K73" s="1">
        <v>0.92540347576141357</v>
      </c>
      <c r="L73" s="1">
        <v>2119435</v>
      </c>
      <c r="M73" s="1">
        <v>66533</v>
      </c>
      <c r="N73" s="1">
        <v>3.2409243583679199</v>
      </c>
      <c r="O73" s="1">
        <v>892534.55</v>
      </c>
      <c r="P73" s="1">
        <v>633111.76</v>
      </c>
      <c r="Q73" s="1">
        <v>0</v>
      </c>
      <c r="R73" s="1">
        <v>259422.79</v>
      </c>
      <c r="S73" s="1">
        <v>259422.796875</v>
      </c>
      <c r="T73" s="1">
        <v>40.975830078125</v>
      </c>
      <c r="U73" s="1">
        <v>0</v>
      </c>
      <c r="V73" s="1">
        <v>0</v>
      </c>
      <c r="W73" s="1">
        <v>0</v>
      </c>
      <c r="AB73" s="1">
        <v>351241</v>
      </c>
      <c r="AC73" s="1">
        <v>0</v>
      </c>
      <c r="AD73" s="1">
        <v>281870.76</v>
      </c>
      <c r="AE73" s="1">
        <v>183194.47</v>
      </c>
      <c r="AF73" s="1">
        <v>261728.19211146503</v>
      </c>
      <c r="AG73" s="1">
        <v>178023360</v>
      </c>
      <c r="AH73" s="1" t="s">
        <v>2106</v>
      </c>
      <c r="AI73" s="1">
        <v>0</v>
      </c>
      <c r="AJ73" s="1">
        <v>541293.5625</v>
      </c>
      <c r="AL73" s="1">
        <v>0</v>
      </c>
      <c r="AM73" s="1">
        <v>0</v>
      </c>
      <c r="AN73" s="1">
        <v>100</v>
      </c>
    </row>
    <row r="74" spans="1:40" x14ac:dyDescent="0.25">
      <c r="A74" s="1">
        <v>103028853</v>
      </c>
      <c r="B74" s="1" t="s">
        <v>1597</v>
      </c>
      <c r="C74" s="1" t="s">
        <v>164</v>
      </c>
      <c r="D74" s="1" t="s">
        <v>229</v>
      </c>
      <c r="E74" s="1">
        <v>216</v>
      </c>
      <c r="G74" s="1" t="s">
        <v>2565</v>
      </c>
      <c r="H74" s="1">
        <v>17168284</v>
      </c>
      <c r="I74" s="1">
        <v>16218465.039999999</v>
      </c>
      <c r="J74" s="1">
        <v>295778</v>
      </c>
      <c r="K74" s="1">
        <v>1.7530176639556885</v>
      </c>
      <c r="L74" s="1">
        <v>2057105</v>
      </c>
      <c r="M74" s="1">
        <v>69360</v>
      </c>
      <c r="N74" s="1">
        <v>3.4893810749053955</v>
      </c>
      <c r="O74" s="1">
        <v>3840344.28</v>
      </c>
      <c r="P74" s="1">
        <v>2119498.96</v>
      </c>
      <c r="Q74" s="1">
        <v>1650133.82</v>
      </c>
      <c r="R74" s="1">
        <v>70711.5</v>
      </c>
      <c r="S74" s="1">
        <v>1720460.875</v>
      </c>
      <c r="T74" s="1">
        <v>81.158279418945313</v>
      </c>
      <c r="U74" s="1">
        <v>1650133.82</v>
      </c>
      <c r="V74" s="1">
        <v>0</v>
      </c>
      <c r="W74" s="1">
        <v>15103382.710000005</v>
      </c>
      <c r="AB74" s="1">
        <v>392443</v>
      </c>
      <c r="AC74" s="1">
        <v>1650225.76</v>
      </c>
      <c r="AD74" s="1">
        <v>76830.2</v>
      </c>
      <c r="AE74" s="1">
        <v>167331.03</v>
      </c>
      <c r="AF74" s="1">
        <v>217119.72373942845</v>
      </c>
      <c r="AG74" s="1">
        <v>178023360</v>
      </c>
      <c r="AH74" s="1" t="s">
        <v>2107</v>
      </c>
      <c r="AI74" s="1">
        <v>3300359.75</v>
      </c>
      <c r="AJ74" s="1">
        <v>147541.703125</v>
      </c>
      <c r="AK74" s="1">
        <v>21.851791381835938</v>
      </c>
      <c r="AL74" s="1">
        <v>95.912315368652344</v>
      </c>
      <c r="AM74" s="1">
        <v>0</v>
      </c>
      <c r="AN74" s="1">
        <v>4.1100325584411621</v>
      </c>
    </row>
    <row r="75" spans="1:40" x14ac:dyDescent="0.25">
      <c r="A75" s="1">
        <v>103029203</v>
      </c>
      <c r="B75" s="1" t="s">
        <v>1598</v>
      </c>
      <c r="C75" s="1" t="s">
        <v>164</v>
      </c>
      <c r="D75" s="1" t="s">
        <v>229</v>
      </c>
      <c r="E75" s="1">
        <v>214</v>
      </c>
      <c r="G75" s="1" t="s">
        <v>2565</v>
      </c>
      <c r="H75" s="1">
        <v>5966308</v>
      </c>
      <c r="I75" s="1">
        <v>5703516.1900000004</v>
      </c>
      <c r="J75" s="1">
        <v>80755</v>
      </c>
      <c r="K75" s="1">
        <v>1.3720885515213013</v>
      </c>
      <c r="L75" s="1">
        <v>2373131</v>
      </c>
      <c r="M75" s="1">
        <v>56834</v>
      </c>
      <c r="N75" s="1">
        <v>2.453657865524292</v>
      </c>
      <c r="O75" s="1">
        <v>624811.18000000005</v>
      </c>
      <c r="P75" s="1">
        <v>421681.44</v>
      </c>
      <c r="Q75" s="1">
        <v>0</v>
      </c>
      <c r="R75" s="1">
        <v>203129.74</v>
      </c>
      <c r="S75" s="1">
        <v>203129.734375</v>
      </c>
      <c r="T75" s="1">
        <v>48.171371459960938</v>
      </c>
      <c r="U75" s="1">
        <v>0</v>
      </c>
      <c r="V75" s="1">
        <v>0</v>
      </c>
      <c r="W75" s="1">
        <v>0</v>
      </c>
      <c r="AB75" s="1">
        <v>332045</v>
      </c>
      <c r="AC75" s="1">
        <v>0</v>
      </c>
      <c r="AD75" s="1">
        <v>89636.44</v>
      </c>
      <c r="AE75" s="1">
        <v>31516.6</v>
      </c>
      <c r="AF75" s="1">
        <v>58285.662554737937</v>
      </c>
      <c r="AG75" s="1">
        <v>178023360</v>
      </c>
      <c r="AH75" s="1" t="s">
        <v>2108</v>
      </c>
      <c r="AI75" s="1">
        <v>0</v>
      </c>
      <c r="AJ75" s="1">
        <v>292766.1875</v>
      </c>
      <c r="AL75" s="1">
        <v>0</v>
      </c>
      <c r="AM75" s="1">
        <v>0</v>
      </c>
      <c r="AN75" s="1">
        <v>100</v>
      </c>
    </row>
    <row r="76" spans="1:40" x14ac:dyDescent="0.25">
      <c r="A76" s="1">
        <v>103029403</v>
      </c>
      <c r="B76" s="1" t="s">
        <v>1599</v>
      </c>
      <c r="C76" s="1" t="s">
        <v>164</v>
      </c>
      <c r="D76" s="1" t="s">
        <v>229</v>
      </c>
      <c r="E76" s="1">
        <v>214</v>
      </c>
      <c r="G76" s="1" t="s">
        <v>2565</v>
      </c>
      <c r="H76" s="1">
        <v>8373661</v>
      </c>
      <c r="I76" s="1">
        <v>7966005.8600000003</v>
      </c>
      <c r="J76" s="1">
        <v>121978</v>
      </c>
      <c r="K76" s="1">
        <v>1.4782196283340454</v>
      </c>
      <c r="L76" s="1">
        <v>2056979</v>
      </c>
      <c r="M76" s="1">
        <v>33596</v>
      </c>
      <c r="N76" s="1">
        <v>1.6603876352310181</v>
      </c>
      <c r="O76" s="1">
        <v>403119</v>
      </c>
      <c r="P76" s="1">
        <v>353119</v>
      </c>
      <c r="Q76" s="1">
        <v>50000</v>
      </c>
      <c r="R76" s="1">
        <v>0</v>
      </c>
      <c r="S76" s="1">
        <v>50000</v>
      </c>
      <c r="T76" s="1">
        <v>14.159531593322754</v>
      </c>
      <c r="U76" s="1">
        <v>0</v>
      </c>
      <c r="V76" s="1">
        <v>50000</v>
      </c>
      <c r="W76" s="1">
        <v>0</v>
      </c>
      <c r="AB76" s="1">
        <v>353119</v>
      </c>
      <c r="AC76" s="1">
        <v>0</v>
      </c>
      <c r="AD76" s="1">
        <v>0</v>
      </c>
      <c r="AE76" s="1">
        <v>62354.98</v>
      </c>
      <c r="AF76" s="1">
        <v>42610.060098898364</v>
      </c>
      <c r="AG76" s="1">
        <v>178023360</v>
      </c>
      <c r="AH76" s="1" t="s">
        <v>2109</v>
      </c>
      <c r="AI76" s="1">
        <v>50000</v>
      </c>
      <c r="AJ76" s="1">
        <v>0</v>
      </c>
      <c r="AL76" s="1">
        <v>0</v>
      </c>
      <c r="AM76" s="1">
        <v>100</v>
      </c>
      <c r="AN76" s="1">
        <v>0</v>
      </c>
    </row>
    <row r="77" spans="1:40" x14ac:dyDescent="0.25">
      <c r="A77" s="1">
        <v>103029553</v>
      </c>
      <c r="B77" s="1" t="s">
        <v>1600</v>
      </c>
      <c r="C77" s="1" t="s">
        <v>164</v>
      </c>
      <c r="D77" s="1" t="s">
        <v>229</v>
      </c>
      <c r="G77" s="1" t="s">
        <v>2565</v>
      </c>
      <c r="H77" s="1">
        <v>8048932</v>
      </c>
      <c r="I77" s="1">
        <v>7679200.9500000002</v>
      </c>
      <c r="J77" s="1">
        <v>113059</v>
      </c>
      <c r="K77" s="1">
        <v>1.4246573448181152</v>
      </c>
      <c r="L77" s="1">
        <v>2209318</v>
      </c>
      <c r="M77" s="1">
        <v>45343</v>
      </c>
      <c r="N77" s="1">
        <v>2.0953569412231445</v>
      </c>
      <c r="O77" s="1">
        <v>915391.9</v>
      </c>
      <c r="P77" s="1">
        <v>626364.5</v>
      </c>
      <c r="Q77" s="1">
        <v>289027.40000000002</v>
      </c>
      <c r="R77" s="1">
        <v>0</v>
      </c>
      <c r="S77" s="1">
        <v>288960.0625</v>
      </c>
      <c r="T77" s="1">
        <v>46.127933502197266</v>
      </c>
      <c r="U77" s="1">
        <v>289027.40000000002</v>
      </c>
      <c r="V77" s="1">
        <v>0</v>
      </c>
      <c r="W77" s="1">
        <v>2645416.5899999961</v>
      </c>
      <c r="AB77" s="1">
        <v>337321</v>
      </c>
      <c r="AC77" s="1">
        <v>289043.5</v>
      </c>
      <c r="AD77" s="1">
        <v>0</v>
      </c>
      <c r="AE77" s="1">
        <v>35195.089999999997</v>
      </c>
      <c r="AF77" s="1">
        <v>31704.509134667664</v>
      </c>
      <c r="AG77" s="1">
        <v>178023360</v>
      </c>
      <c r="AH77" s="1" t="s">
        <v>2110</v>
      </c>
      <c r="AI77" s="1">
        <v>578070.875</v>
      </c>
      <c r="AJ77" s="1">
        <v>0</v>
      </c>
      <c r="AK77" s="1">
        <v>21.851789474487305</v>
      </c>
      <c r="AL77" s="1">
        <v>100.02330017089844</v>
      </c>
      <c r="AM77" s="1">
        <v>0</v>
      </c>
      <c r="AN77" s="1">
        <v>0</v>
      </c>
    </row>
    <row r="78" spans="1:40" x14ac:dyDescent="0.25">
      <c r="A78" s="1">
        <v>103029603</v>
      </c>
      <c r="B78" s="1" t="s">
        <v>1601</v>
      </c>
      <c r="C78" s="1" t="s">
        <v>164</v>
      </c>
      <c r="D78" s="1" t="s">
        <v>229</v>
      </c>
      <c r="G78" s="1" t="s">
        <v>2565</v>
      </c>
      <c r="H78" s="1">
        <v>12069216</v>
      </c>
      <c r="I78" s="1">
        <v>11561564.880000001</v>
      </c>
      <c r="J78" s="1">
        <v>102643</v>
      </c>
      <c r="K78" s="1">
        <v>0.85774761438369751</v>
      </c>
      <c r="L78" s="1">
        <v>3140671</v>
      </c>
      <c r="M78" s="1">
        <v>41551</v>
      </c>
      <c r="N78" s="1">
        <v>1.3407354354858398</v>
      </c>
      <c r="O78" s="1">
        <v>2858104.59</v>
      </c>
      <c r="P78" s="1">
        <v>1702150.44</v>
      </c>
      <c r="Q78" s="1">
        <v>504562.66</v>
      </c>
      <c r="R78" s="1">
        <v>651391.49</v>
      </c>
      <c r="S78" s="1">
        <v>1155836.625</v>
      </c>
      <c r="T78" s="1">
        <v>67.899803161621094</v>
      </c>
      <c r="U78" s="1">
        <v>504562.66</v>
      </c>
      <c r="V78" s="1">
        <v>0</v>
      </c>
      <c r="W78" s="1">
        <v>4618172.6499999985</v>
      </c>
      <c r="AB78" s="1">
        <v>489803</v>
      </c>
      <c r="AC78" s="1">
        <v>504590.77</v>
      </c>
      <c r="AD78" s="1">
        <v>707756.67</v>
      </c>
      <c r="AE78" s="1">
        <v>134266.79</v>
      </c>
      <c r="AF78" s="1">
        <v>161744.56104897364</v>
      </c>
      <c r="AG78" s="1">
        <v>178023360</v>
      </c>
      <c r="AH78" s="1" t="s">
        <v>2111</v>
      </c>
      <c r="AI78" s="1">
        <v>1009153.4375</v>
      </c>
      <c r="AJ78" s="1">
        <v>1359148.125</v>
      </c>
      <c r="AK78" s="1">
        <v>21.851791381835938</v>
      </c>
      <c r="AL78" s="1">
        <v>43.653457641601563</v>
      </c>
      <c r="AM78" s="1">
        <v>0</v>
      </c>
      <c r="AN78" s="1">
        <v>56.356708526611328</v>
      </c>
    </row>
    <row r="79" spans="1:40" x14ac:dyDescent="0.25">
      <c r="A79" s="1">
        <v>103029803</v>
      </c>
      <c r="B79" s="1" t="s">
        <v>1602</v>
      </c>
      <c r="C79" s="1" t="s">
        <v>164</v>
      </c>
      <c r="D79" s="1" t="s">
        <v>229</v>
      </c>
      <c r="E79" s="1">
        <v>213</v>
      </c>
      <c r="G79" s="1" t="s">
        <v>2565</v>
      </c>
      <c r="H79" s="1">
        <v>13360120</v>
      </c>
      <c r="I79" s="1">
        <v>13095286.74</v>
      </c>
      <c r="J79" s="1">
        <v>23425</v>
      </c>
      <c r="K79" s="1">
        <v>0.1756432056427002</v>
      </c>
      <c r="L79" s="1">
        <v>1677348</v>
      </c>
      <c r="M79" s="1">
        <v>-6370</v>
      </c>
      <c r="N79" s="1">
        <v>-0.37832936644554138</v>
      </c>
      <c r="O79" s="1">
        <v>330424</v>
      </c>
      <c r="P79" s="1">
        <v>280424</v>
      </c>
      <c r="Q79" s="1">
        <v>50000</v>
      </c>
      <c r="R79" s="1">
        <v>0</v>
      </c>
      <c r="S79" s="1">
        <v>50000</v>
      </c>
      <c r="T79" s="1">
        <v>17.830142974853516</v>
      </c>
      <c r="U79" s="1">
        <v>0</v>
      </c>
      <c r="V79" s="1">
        <v>50000</v>
      </c>
      <c r="W79" s="1">
        <v>0</v>
      </c>
      <c r="AB79" s="1">
        <v>280424</v>
      </c>
      <c r="AC79" s="1">
        <v>0</v>
      </c>
      <c r="AD79" s="1">
        <v>0</v>
      </c>
      <c r="AE79" s="1">
        <v>177320.52</v>
      </c>
      <c r="AF79" s="1">
        <v>444060.70978717075</v>
      </c>
      <c r="AG79" s="1">
        <v>178023360</v>
      </c>
      <c r="AH79" s="1" t="s">
        <v>2112</v>
      </c>
      <c r="AI79" s="1">
        <v>50000</v>
      </c>
      <c r="AJ79" s="1">
        <v>0</v>
      </c>
      <c r="AL79" s="1">
        <v>0</v>
      </c>
      <c r="AM79" s="1">
        <v>100</v>
      </c>
      <c r="AN79" s="1">
        <v>0</v>
      </c>
    </row>
    <row r="80" spans="1:40" x14ac:dyDescent="0.25">
      <c r="A80" s="1">
        <v>103029902</v>
      </c>
      <c r="B80" s="1" t="s">
        <v>1603</v>
      </c>
      <c r="C80" s="1" t="s">
        <v>164</v>
      </c>
      <c r="D80" s="1" t="s">
        <v>229</v>
      </c>
      <c r="E80" s="1">
        <v>215</v>
      </c>
      <c r="F80" s="1">
        <v>216</v>
      </c>
      <c r="G80" s="1" t="s">
        <v>2565</v>
      </c>
      <c r="H80" s="1">
        <v>22884891</v>
      </c>
      <c r="I80" s="1">
        <v>22138632.640000001</v>
      </c>
      <c r="J80" s="1">
        <v>125155</v>
      </c>
      <c r="K80" s="1">
        <v>0.54989653825759888</v>
      </c>
      <c r="L80" s="1">
        <v>5419633</v>
      </c>
      <c r="M80" s="1">
        <v>-1808</v>
      </c>
      <c r="N80" s="1">
        <v>-3.3349066972732544E-2</v>
      </c>
      <c r="O80" s="1">
        <v>4879478.34</v>
      </c>
      <c r="P80" s="1">
        <v>2825389.49</v>
      </c>
      <c r="Q80" s="1">
        <v>1652362.18</v>
      </c>
      <c r="R80" s="1">
        <v>401726.67</v>
      </c>
      <c r="S80" s="1">
        <v>2053703.875</v>
      </c>
      <c r="T80" s="1">
        <v>72.677558898925781</v>
      </c>
      <c r="U80" s="1">
        <v>1652362.18</v>
      </c>
      <c r="V80" s="1">
        <v>0</v>
      </c>
      <c r="W80" s="1">
        <v>11123778.459999993</v>
      </c>
      <c r="AB80" s="1">
        <v>736447</v>
      </c>
      <c r="AC80" s="1">
        <v>1652454.24</v>
      </c>
      <c r="AD80" s="1">
        <v>436488.25</v>
      </c>
      <c r="AE80" s="1">
        <v>457567.26</v>
      </c>
      <c r="AF80" s="1">
        <v>1227125.9169121739</v>
      </c>
      <c r="AG80" s="1">
        <v>178023360</v>
      </c>
      <c r="AH80" s="1" t="s">
        <v>2113</v>
      </c>
      <c r="AI80" s="1">
        <v>3304816.25</v>
      </c>
      <c r="AJ80" s="1">
        <v>838214.875</v>
      </c>
      <c r="AK80" s="1">
        <v>29.709476470947266</v>
      </c>
      <c r="AL80" s="1">
        <v>80.457664489746094</v>
      </c>
      <c r="AM80" s="1">
        <v>0</v>
      </c>
      <c r="AN80" s="1">
        <v>19.561080932617188</v>
      </c>
    </row>
    <row r="81" spans="1:40" x14ac:dyDescent="0.25">
      <c r="A81" s="1">
        <v>104101252</v>
      </c>
      <c r="B81" s="1" t="s">
        <v>1604</v>
      </c>
      <c r="C81" s="1" t="s">
        <v>165</v>
      </c>
      <c r="D81" s="1" t="s">
        <v>230</v>
      </c>
      <c r="E81" s="1">
        <v>152</v>
      </c>
      <c r="G81" s="1" t="s">
        <v>2565</v>
      </c>
      <c r="H81" s="1">
        <v>29683933</v>
      </c>
      <c r="I81" s="1">
        <v>28942316.32</v>
      </c>
      <c r="J81" s="1">
        <v>242057</v>
      </c>
      <c r="K81" s="1">
        <v>0.82215207815170288</v>
      </c>
      <c r="L81" s="1">
        <v>5591724</v>
      </c>
      <c r="M81" s="1">
        <v>32109</v>
      </c>
      <c r="N81" s="1">
        <v>0.57753998041152954</v>
      </c>
      <c r="O81" s="1">
        <v>4978765.1100000003</v>
      </c>
      <c r="P81" s="1">
        <v>2593549.91</v>
      </c>
      <c r="Q81" s="1">
        <v>2385215.2000000002</v>
      </c>
      <c r="R81" s="1">
        <v>0</v>
      </c>
      <c r="S81" s="1">
        <v>2384878.5</v>
      </c>
      <c r="T81" s="1">
        <v>91.942283630371094</v>
      </c>
      <c r="U81" s="1">
        <v>2385215.2000000002</v>
      </c>
      <c r="V81" s="1">
        <v>0</v>
      </c>
      <c r="W81" s="1">
        <v>21831452.36999999</v>
      </c>
      <c r="AB81" s="1">
        <v>1147945</v>
      </c>
      <c r="AC81" s="1">
        <v>1445604.91</v>
      </c>
      <c r="AD81" s="1">
        <v>0</v>
      </c>
      <c r="AE81" s="1">
        <v>386071.11</v>
      </c>
      <c r="AF81" s="1">
        <v>500242.99327735766</v>
      </c>
      <c r="AG81" s="1">
        <v>178023360</v>
      </c>
      <c r="AH81" s="1" t="s">
        <v>2114</v>
      </c>
      <c r="AI81" s="1">
        <v>3830820.25</v>
      </c>
      <c r="AJ81" s="1">
        <v>0</v>
      </c>
      <c r="AK81" s="1">
        <v>17.547252655029297</v>
      </c>
      <c r="AL81" s="1">
        <v>100.01411437988281</v>
      </c>
      <c r="AM81" s="1">
        <v>0</v>
      </c>
      <c r="AN81" s="1">
        <v>0</v>
      </c>
    </row>
    <row r="82" spans="1:40" x14ac:dyDescent="0.25">
      <c r="A82" s="1">
        <v>104101307</v>
      </c>
      <c r="B82" s="1" t="s">
        <v>2604</v>
      </c>
      <c r="C82" s="1" t="s">
        <v>165</v>
      </c>
      <c r="D82" s="1" t="s">
        <v>230</v>
      </c>
      <c r="E82" s="1">
        <v>152</v>
      </c>
      <c r="G82" s="1" t="s">
        <v>2566</v>
      </c>
      <c r="X82" s="1">
        <v>1496032</v>
      </c>
      <c r="Y82" s="1">
        <v>22001</v>
      </c>
      <c r="Z82" s="1">
        <v>1.4925737865269184E-2</v>
      </c>
      <c r="AA82" s="1">
        <v>1.4925737380981445</v>
      </c>
      <c r="AH82" s="1" t="s">
        <v>102</v>
      </c>
      <c r="AI82" s="1">
        <v>0</v>
      </c>
      <c r="AJ82" s="1">
        <v>0</v>
      </c>
    </row>
    <row r="83" spans="1:40" x14ac:dyDescent="0.25">
      <c r="A83" s="1">
        <v>104103603</v>
      </c>
      <c r="B83" s="1" t="s">
        <v>1605</v>
      </c>
      <c r="C83" s="1" t="s">
        <v>165</v>
      </c>
      <c r="D83" s="1" t="s">
        <v>230</v>
      </c>
      <c r="E83" s="1">
        <v>152</v>
      </c>
      <c r="G83" s="1" t="s">
        <v>2565</v>
      </c>
      <c r="H83" s="1">
        <v>10815346</v>
      </c>
      <c r="I83" s="1">
        <v>10613474.289999999</v>
      </c>
      <c r="J83" s="1">
        <v>68556</v>
      </c>
      <c r="K83" s="1">
        <v>0.63792073726654053</v>
      </c>
      <c r="L83" s="1">
        <v>1394867</v>
      </c>
      <c r="M83" s="1">
        <v>7595</v>
      </c>
      <c r="N83" s="1">
        <v>0.5474773645401001</v>
      </c>
      <c r="O83" s="1">
        <v>655082.43999999994</v>
      </c>
      <c r="P83" s="1">
        <v>430868.85</v>
      </c>
      <c r="Q83" s="1">
        <v>224213.59</v>
      </c>
      <c r="R83" s="1">
        <v>0</v>
      </c>
      <c r="S83" s="1">
        <v>224186.59375</v>
      </c>
      <c r="T83" s="1">
        <v>52.028022766113281</v>
      </c>
      <c r="U83" s="1">
        <v>224213.59</v>
      </c>
      <c r="V83" s="1">
        <v>0</v>
      </c>
      <c r="W83" s="1">
        <v>2052187.3300000019</v>
      </c>
      <c r="AB83" s="1">
        <v>315032</v>
      </c>
      <c r="AC83" s="1">
        <v>115836.85</v>
      </c>
      <c r="AD83" s="1">
        <v>0</v>
      </c>
      <c r="AE83" s="1">
        <v>51444.14</v>
      </c>
      <c r="AF83" s="1">
        <v>35591.778836232785</v>
      </c>
      <c r="AG83" s="1">
        <v>178023360</v>
      </c>
      <c r="AH83" s="1" t="s">
        <v>2115</v>
      </c>
      <c r="AI83" s="1">
        <v>340050.4375</v>
      </c>
      <c r="AJ83" s="1">
        <v>0</v>
      </c>
      <c r="AK83" s="1">
        <v>16.570146560668945</v>
      </c>
      <c r="AL83" s="1">
        <v>100.01203918457031</v>
      </c>
      <c r="AM83" s="1">
        <v>0</v>
      </c>
      <c r="AN83" s="1">
        <v>0</v>
      </c>
    </row>
    <row r="84" spans="1:40" x14ac:dyDescent="0.25">
      <c r="A84" s="1">
        <v>104105003</v>
      </c>
      <c r="B84" s="1" t="s">
        <v>1606</v>
      </c>
      <c r="C84" s="1" t="s">
        <v>165</v>
      </c>
      <c r="D84" s="1" t="s">
        <v>230</v>
      </c>
      <c r="E84" s="1">
        <v>151</v>
      </c>
      <c r="G84" s="1" t="s">
        <v>2565</v>
      </c>
      <c r="H84" s="1">
        <v>7334333</v>
      </c>
      <c r="I84" s="1">
        <v>7091891.3399999999</v>
      </c>
      <c r="J84" s="1">
        <v>80092</v>
      </c>
      <c r="K84" s="1">
        <v>1.1040713787078857</v>
      </c>
      <c r="L84" s="1">
        <v>1327653</v>
      </c>
      <c r="M84" s="1">
        <v>25272</v>
      </c>
      <c r="N84" s="1">
        <v>1.9404460191726685</v>
      </c>
      <c r="O84" s="1">
        <v>1662466.21</v>
      </c>
      <c r="P84" s="1">
        <v>241656</v>
      </c>
      <c r="Q84" s="1">
        <v>1420810.21</v>
      </c>
      <c r="R84" s="1">
        <v>0</v>
      </c>
      <c r="S84" s="1">
        <v>1420810.25</v>
      </c>
      <c r="T84" s="1">
        <v>587.9473876953125</v>
      </c>
      <c r="U84" s="1">
        <v>1420810.21</v>
      </c>
      <c r="V84" s="1">
        <v>0</v>
      </c>
      <c r="W84" s="1">
        <v>13004424.289999999</v>
      </c>
      <c r="AB84" s="1">
        <v>241656</v>
      </c>
      <c r="AC84" s="1">
        <v>0</v>
      </c>
      <c r="AD84" s="1">
        <v>0</v>
      </c>
      <c r="AE84" s="1">
        <v>117436.33</v>
      </c>
      <c r="AF84" s="1">
        <v>179792.79220554442</v>
      </c>
      <c r="AG84" s="1">
        <v>178023360</v>
      </c>
      <c r="AH84" s="1" t="s">
        <v>2116</v>
      </c>
      <c r="AI84" s="1">
        <v>1420810.25</v>
      </c>
      <c r="AJ84" s="1">
        <v>0</v>
      </c>
      <c r="AK84" s="1">
        <v>10.925591468811035</v>
      </c>
      <c r="AL84" s="1">
        <v>100</v>
      </c>
      <c r="AM84" s="1">
        <v>0</v>
      </c>
      <c r="AN84" s="1">
        <v>0</v>
      </c>
    </row>
    <row r="85" spans="1:40" x14ac:dyDescent="0.25">
      <c r="A85" s="1">
        <v>104105353</v>
      </c>
      <c r="B85" s="1" t="s">
        <v>1607</v>
      </c>
      <c r="C85" s="1" t="s">
        <v>165</v>
      </c>
      <c r="D85" s="1" t="s">
        <v>230</v>
      </c>
      <c r="E85" s="1">
        <v>152</v>
      </c>
      <c r="G85" s="1" t="s">
        <v>2565</v>
      </c>
      <c r="H85" s="1">
        <v>8659219</v>
      </c>
      <c r="I85" s="1">
        <v>8502559.3800000008</v>
      </c>
      <c r="J85" s="1">
        <v>45688</v>
      </c>
      <c r="K85" s="1">
        <v>0.53042125701904297</v>
      </c>
      <c r="L85" s="1">
        <v>1225967</v>
      </c>
      <c r="M85" s="1">
        <v>-21438</v>
      </c>
      <c r="N85" s="1">
        <v>-1.7186079025268555</v>
      </c>
      <c r="O85" s="1">
        <v>685704.3</v>
      </c>
      <c r="P85" s="1">
        <v>386132.7</v>
      </c>
      <c r="Q85" s="1">
        <v>299571.59999999998</v>
      </c>
      <c r="R85" s="1">
        <v>0</v>
      </c>
      <c r="S85" s="1">
        <v>299547.84375</v>
      </c>
      <c r="T85" s="1">
        <v>77.571624755859375</v>
      </c>
      <c r="U85" s="1">
        <v>299571.59999999998</v>
      </c>
      <c r="V85" s="1">
        <v>0</v>
      </c>
      <c r="W85" s="1">
        <v>2741925.8100000024</v>
      </c>
      <c r="X85" s="1">
        <v>65160</v>
      </c>
      <c r="Y85" s="1">
        <v>4282</v>
      </c>
      <c r="Z85" s="1">
        <v>7.0337392389774323E-2</v>
      </c>
      <c r="AA85" s="1">
        <v>7.0337390899658203</v>
      </c>
      <c r="AB85" s="1">
        <v>284091</v>
      </c>
      <c r="AC85" s="1">
        <v>102041.7</v>
      </c>
      <c r="AD85" s="1">
        <v>0</v>
      </c>
      <c r="AE85" s="1">
        <v>56019.89</v>
      </c>
      <c r="AF85" s="1">
        <v>61687.134285469059</v>
      </c>
      <c r="AG85" s="1">
        <v>178023360</v>
      </c>
      <c r="AH85" s="1" t="s">
        <v>2117</v>
      </c>
      <c r="AI85" s="1">
        <v>401613.28125</v>
      </c>
      <c r="AJ85" s="1">
        <v>0</v>
      </c>
      <c r="AK85" s="1">
        <v>14.647124290466309</v>
      </c>
      <c r="AL85" s="1">
        <v>100.00792694091797</v>
      </c>
      <c r="AM85" s="1">
        <v>0</v>
      </c>
      <c r="AN85" s="1">
        <v>0</v>
      </c>
    </row>
    <row r="86" spans="1:40" x14ac:dyDescent="0.25">
      <c r="A86" s="1">
        <v>104107503</v>
      </c>
      <c r="B86" s="1" t="s">
        <v>1608</v>
      </c>
      <c r="C86" s="1" t="s">
        <v>165</v>
      </c>
      <c r="D86" s="1" t="s">
        <v>230</v>
      </c>
      <c r="E86" s="1">
        <v>152</v>
      </c>
      <c r="G86" s="1" t="s">
        <v>2565</v>
      </c>
      <c r="H86" s="1">
        <v>10058073</v>
      </c>
      <c r="I86" s="1">
        <v>9788045.9900000002</v>
      </c>
      <c r="J86" s="1">
        <v>89221</v>
      </c>
      <c r="K86" s="1">
        <v>0.89499771595001221</v>
      </c>
      <c r="L86" s="1">
        <v>1794907</v>
      </c>
      <c r="M86" s="1">
        <v>13730</v>
      </c>
      <c r="N86" s="1">
        <v>0.77083861827850342</v>
      </c>
      <c r="O86" s="1">
        <v>1149808.67</v>
      </c>
      <c r="P86" s="1">
        <v>553096.35</v>
      </c>
      <c r="Q86" s="1">
        <v>596712.31999999995</v>
      </c>
      <c r="R86" s="1">
        <v>0</v>
      </c>
      <c r="S86" s="1">
        <v>596661.5</v>
      </c>
      <c r="T86" s="1">
        <v>107.86668395996094</v>
      </c>
      <c r="U86" s="1">
        <v>596712.31999999995</v>
      </c>
      <c r="V86" s="1">
        <v>0</v>
      </c>
      <c r="W86" s="1">
        <v>5461602.2099999972</v>
      </c>
      <c r="AB86" s="1">
        <v>334886</v>
      </c>
      <c r="AC86" s="1">
        <v>218210.35</v>
      </c>
      <c r="AD86" s="1">
        <v>0</v>
      </c>
      <c r="AE86" s="1">
        <v>129409.16</v>
      </c>
      <c r="AF86" s="1">
        <v>134226.13555824221</v>
      </c>
      <c r="AG86" s="1">
        <v>178023360</v>
      </c>
      <c r="AH86" s="1" t="s">
        <v>2118</v>
      </c>
      <c r="AI86" s="1">
        <v>814922.6875</v>
      </c>
      <c r="AJ86" s="1">
        <v>0</v>
      </c>
      <c r="AK86" s="1">
        <v>14.920945167541504</v>
      </c>
      <c r="AL86" s="1">
        <v>100.00851440429688</v>
      </c>
      <c r="AM86" s="1">
        <v>0</v>
      </c>
      <c r="AN86" s="1">
        <v>0</v>
      </c>
    </row>
    <row r="87" spans="1:40" x14ac:dyDescent="0.25">
      <c r="A87" s="1">
        <v>104107803</v>
      </c>
      <c r="B87" s="1" t="s">
        <v>2605</v>
      </c>
      <c r="C87" s="1" t="s">
        <v>165</v>
      </c>
      <c r="D87" s="1" t="s">
        <v>230</v>
      </c>
      <c r="E87" s="1">
        <v>151</v>
      </c>
      <c r="G87" s="1" t="s">
        <v>2565</v>
      </c>
      <c r="H87" s="1">
        <v>8882578</v>
      </c>
      <c r="I87" s="1">
        <v>8685659.4499999993</v>
      </c>
      <c r="J87" s="1">
        <v>45691</v>
      </c>
      <c r="K87" s="1">
        <v>0.51704859733581543</v>
      </c>
      <c r="L87" s="1">
        <v>1647356</v>
      </c>
      <c r="M87" s="1">
        <v>3530</v>
      </c>
      <c r="N87" s="1">
        <v>0.21474291384220123</v>
      </c>
      <c r="O87" s="1">
        <v>386435</v>
      </c>
      <c r="P87" s="1">
        <v>336435</v>
      </c>
      <c r="Q87" s="1">
        <v>50000</v>
      </c>
      <c r="R87" s="1">
        <v>0</v>
      </c>
      <c r="S87" s="1">
        <v>50000</v>
      </c>
      <c r="T87" s="1">
        <v>14.861711502075195</v>
      </c>
      <c r="U87" s="1">
        <v>0</v>
      </c>
      <c r="V87" s="1">
        <v>50000</v>
      </c>
      <c r="W87" s="1">
        <v>0</v>
      </c>
      <c r="AB87" s="1">
        <v>336435</v>
      </c>
      <c r="AC87" s="1">
        <v>0</v>
      </c>
      <c r="AD87" s="1">
        <v>0</v>
      </c>
      <c r="AE87" s="1">
        <v>113146.89</v>
      </c>
      <c r="AF87" s="1">
        <v>74275.974796058785</v>
      </c>
      <c r="AG87" s="1">
        <v>178023360</v>
      </c>
      <c r="AH87" s="1" t="s">
        <v>2119</v>
      </c>
      <c r="AI87" s="1">
        <v>50000</v>
      </c>
      <c r="AJ87" s="1">
        <v>0</v>
      </c>
      <c r="AL87" s="1">
        <v>0</v>
      </c>
      <c r="AM87" s="1">
        <v>100</v>
      </c>
      <c r="AN87" s="1">
        <v>0</v>
      </c>
    </row>
    <row r="88" spans="1:40" x14ac:dyDescent="0.25">
      <c r="A88" s="1">
        <v>104107903</v>
      </c>
      <c r="B88" s="1" t="s">
        <v>1610</v>
      </c>
      <c r="C88" s="1" t="s">
        <v>165</v>
      </c>
      <c r="D88" s="1" t="s">
        <v>230</v>
      </c>
      <c r="E88" s="1">
        <v>151</v>
      </c>
      <c r="G88" s="1" t="s">
        <v>2565</v>
      </c>
      <c r="H88" s="1">
        <v>17327488</v>
      </c>
      <c r="I88" s="1">
        <v>16770935.42</v>
      </c>
      <c r="J88" s="1">
        <v>169823</v>
      </c>
      <c r="K88" s="1">
        <v>0.98977917432785034</v>
      </c>
      <c r="L88" s="1">
        <v>3968379</v>
      </c>
      <c r="M88" s="1">
        <v>-75075</v>
      </c>
      <c r="N88" s="1">
        <v>-1.8567045927047729</v>
      </c>
      <c r="O88" s="1">
        <v>1022587.82</v>
      </c>
      <c r="P88" s="1">
        <v>684267</v>
      </c>
      <c r="Q88" s="1">
        <v>338320.82</v>
      </c>
      <c r="R88" s="1">
        <v>0</v>
      </c>
      <c r="S88" s="1">
        <v>338320.8125</v>
      </c>
      <c r="T88" s="1">
        <v>49.442806243896484</v>
      </c>
      <c r="U88" s="1">
        <v>338320.82</v>
      </c>
      <c r="V88" s="1">
        <v>0</v>
      </c>
      <c r="W88" s="1">
        <v>3096590.5600000024</v>
      </c>
      <c r="AB88" s="1">
        <v>684267</v>
      </c>
      <c r="AC88" s="1">
        <v>0</v>
      </c>
      <c r="AD88" s="1">
        <v>0</v>
      </c>
      <c r="AE88" s="1">
        <v>147237.70000000001</v>
      </c>
      <c r="AF88" s="1">
        <v>206656.51921193965</v>
      </c>
      <c r="AG88" s="1">
        <v>178023360</v>
      </c>
      <c r="AH88" s="1" t="s">
        <v>2120</v>
      </c>
      <c r="AI88" s="1">
        <v>338320.8125</v>
      </c>
      <c r="AJ88" s="1">
        <v>0</v>
      </c>
      <c r="AK88" s="1">
        <v>10.925590515136719</v>
      </c>
      <c r="AL88" s="1">
        <v>100</v>
      </c>
      <c r="AM88" s="1">
        <v>0</v>
      </c>
      <c r="AN88" s="1">
        <v>0</v>
      </c>
    </row>
    <row r="89" spans="1:40" x14ac:dyDescent="0.25">
      <c r="A89" s="1">
        <v>104372003</v>
      </c>
      <c r="B89" s="1" t="s">
        <v>1611</v>
      </c>
      <c r="C89" s="1" t="s">
        <v>166</v>
      </c>
      <c r="D89" s="1" t="s">
        <v>230</v>
      </c>
      <c r="E89" s="1">
        <v>155</v>
      </c>
      <c r="G89" s="1" t="s">
        <v>2565</v>
      </c>
      <c r="H89" s="1">
        <v>12907628</v>
      </c>
      <c r="I89" s="1">
        <v>12676930.130000001</v>
      </c>
      <c r="J89" s="1">
        <v>63589</v>
      </c>
      <c r="K89" s="1">
        <v>0.49508568644523621</v>
      </c>
      <c r="L89" s="1">
        <v>1687940</v>
      </c>
      <c r="M89" s="1">
        <v>21594</v>
      </c>
      <c r="N89" s="1">
        <v>1.2958893775939941</v>
      </c>
      <c r="O89" s="1">
        <v>1119561.49</v>
      </c>
      <c r="P89" s="1">
        <v>681945.32</v>
      </c>
      <c r="Q89" s="1">
        <v>437616.17</v>
      </c>
      <c r="R89" s="1">
        <v>0</v>
      </c>
      <c r="S89" s="1">
        <v>437541.5</v>
      </c>
      <c r="T89" s="1">
        <v>64.153762817382813</v>
      </c>
      <c r="U89" s="1">
        <v>437616.17</v>
      </c>
      <c r="V89" s="1">
        <v>0</v>
      </c>
      <c r="W89" s="1">
        <v>4005423.3200000003</v>
      </c>
      <c r="AB89" s="1">
        <v>361395</v>
      </c>
      <c r="AC89" s="1">
        <v>320550.32</v>
      </c>
      <c r="AD89" s="1">
        <v>0</v>
      </c>
      <c r="AE89" s="1">
        <v>83075.39</v>
      </c>
      <c r="AF89" s="1">
        <v>184570.71845289436</v>
      </c>
      <c r="AG89" s="1">
        <v>178023360</v>
      </c>
      <c r="AH89" s="1" t="s">
        <v>2121</v>
      </c>
      <c r="AI89" s="1">
        <v>758166.5</v>
      </c>
      <c r="AJ89" s="1">
        <v>0</v>
      </c>
      <c r="AK89" s="1">
        <v>18.928499221801758</v>
      </c>
      <c r="AL89" s="1">
        <v>100.01706695556641</v>
      </c>
      <c r="AM89" s="1">
        <v>0</v>
      </c>
      <c r="AN89" s="1">
        <v>0</v>
      </c>
    </row>
    <row r="90" spans="1:40" x14ac:dyDescent="0.25">
      <c r="A90" s="1">
        <v>104374003</v>
      </c>
      <c r="B90" s="1" t="s">
        <v>1612</v>
      </c>
      <c r="C90" s="1" t="s">
        <v>166</v>
      </c>
      <c r="D90" s="1" t="s">
        <v>230</v>
      </c>
      <c r="E90" s="1">
        <v>158</v>
      </c>
      <c r="G90" s="1" t="s">
        <v>2565</v>
      </c>
      <c r="H90" s="1">
        <v>7957895</v>
      </c>
      <c r="I90" s="1">
        <v>7870572.0999999996</v>
      </c>
      <c r="J90" s="1">
        <v>27351</v>
      </c>
      <c r="K90" s="1">
        <v>0.34488177299499512</v>
      </c>
      <c r="L90" s="1">
        <v>912205</v>
      </c>
      <c r="M90" s="1">
        <v>7964</v>
      </c>
      <c r="N90" s="1">
        <v>0.88073861598968506</v>
      </c>
      <c r="O90" s="1">
        <v>305143</v>
      </c>
      <c r="P90" s="1">
        <v>255143</v>
      </c>
      <c r="Q90" s="1">
        <v>50000</v>
      </c>
      <c r="R90" s="1">
        <v>0</v>
      </c>
      <c r="S90" s="1">
        <v>50000</v>
      </c>
      <c r="T90" s="1">
        <v>19.596853256225586</v>
      </c>
      <c r="U90" s="1">
        <v>0</v>
      </c>
      <c r="V90" s="1">
        <v>50000</v>
      </c>
      <c r="W90" s="1">
        <v>0</v>
      </c>
      <c r="X90" s="1">
        <v>126426</v>
      </c>
      <c r="Y90" s="1">
        <v>1781</v>
      </c>
      <c r="Z90" s="1">
        <v>1.4288579113781452E-2</v>
      </c>
      <c r="AA90" s="1">
        <v>1.4288579225540161</v>
      </c>
      <c r="AB90" s="1">
        <v>255143</v>
      </c>
      <c r="AC90" s="1">
        <v>0</v>
      </c>
      <c r="AD90" s="1">
        <v>0</v>
      </c>
      <c r="AE90" s="1">
        <v>26509.86</v>
      </c>
      <c r="AF90" s="1">
        <v>17306.588564789359</v>
      </c>
      <c r="AG90" s="1">
        <v>178023360</v>
      </c>
      <c r="AH90" s="1" t="s">
        <v>2122</v>
      </c>
      <c r="AI90" s="1">
        <v>50000</v>
      </c>
      <c r="AJ90" s="1">
        <v>0</v>
      </c>
      <c r="AL90" s="1">
        <v>0</v>
      </c>
      <c r="AM90" s="1">
        <v>100</v>
      </c>
      <c r="AN90" s="1">
        <v>0</v>
      </c>
    </row>
    <row r="91" spans="1:40" x14ac:dyDescent="0.25">
      <c r="A91" s="1">
        <v>104374207</v>
      </c>
      <c r="B91" s="1" t="s">
        <v>2606</v>
      </c>
      <c r="C91" s="1" t="s">
        <v>166</v>
      </c>
      <c r="D91" s="1" t="s">
        <v>230</v>
      </c>
      <c r="E91" s="1">
        <v>155</v>
      </c>
      <c r="G91" s="1" t="s">
        <v>2566</v>
      </c>
      <c r="X91" s="1">
        <v>804067</v>
      </c>
      <c r="Y91" s="1">
        <v>62472</v>
      </c>
      <c r="Z91" s="1">
        <v>8.4240049123764038E-2</v>
      </c>
      <c r="AA91" s="1">
        <v>8.4240045547485352</v>
      </c>
      <c r="AH91" s="1" t="s">
        <v>103</v>
      </c>
      <c r="AI91" s="1">
        <v>0</v>
      </c>
      <c r="AJ91" s="1">
        <v>0</v>
      </c>
    </row>
    <row r="92" spans="1:40" x14ac:dyDescent="0.25">
      <c r="A92" s="1">
        <v>104375003</v>
      </c>
      <c r="B92" s="1" t="s">
        <v>1613</v>
      </c>
      <c r="C92" s="1" t="s">
        <v>166</v>
      </c>
      <c r="D92" s="1" t="s">
        <v>230</v>
      </c>
      <c r="E92" s="1">
        <v>155</v>
      </c>
      <c r="G92" s="1" t="s">
        <v>2565</v>
      </c>
      <c r="H92" s="1">
        <v>11223887</v>
      </c>
      <c r="I92" s="1">
        <v>11015054.800000001</v>
      </c>
      <c r="J92" s="1">
        <v>66876</v>
      </c>
      <c r="K92" s="1">
        <v>0.5994078516960144</v>
      </c>
      <c r="L92" s="1">
        <v>1376318</v>
      </c>
      <c r="M92" s="1">
        <v>5860</v>
      </c>
      <c r="N92" s="1">
        <v>0.42759427428245544</v>
      </c>
      <c r="O92" s="1">
        <v>889241.06</v>
      </c>
      <c r="P92" s="1">
        <v>473931.36</v>
      </c>
      <c r="Q92" s="1">
        <v>415309.7</v>
      </c>
      <c r="R92" s="1">
        <v>0</v>
      </c>
      <c r="S92" s="1">
        <v>415271</v>
      </c>
      <c r="T92" s="1">
        <v>87.615447998046875</v>
      </c>
      <c r="U92" s="1">
        <v>415309.7</v>
      </c>
      <c r="V92" s="1">
        <v>0</v>
      </c>
      <c r="W92" s="1">
        <v>3801256.1499999985</v>
      </c>
      <c r="X92" s="1">
        <v>152680</v>
      </c>
      <c r="Y92" s="1">
        <v>-29955</v>
      </c>
      <c r="Z92" s="1">
        <v>-0.16401566565036774</v>
      </c>
      <c r="AA92" s="1">
        <v>-16.401567459106445</v>
      </c>
      <c r="AB92" s="1">
        <v>307754</v>
      </c>
      <c r="AC92" s="1">
        <v>166177.35999999999</v>
      </c>
      <c r="AD92" s="1">
        <v>0</v>
      </c>
      <c r="AE92" s="1">
        <v>53675.23</v>
      </c>
      <c r="AF92" s="1">
        <v>62203.207473286835</v>
      </c>
      <c r="AG92" s="1">
        <v>178023360</v>
      </c>
      <c r="AH92" s="1" t="s">
        <v>2123</v>
      </c>
      <c r="AI92" s="1">
        <v>581487.0625</v>
      </c>
      <c r="AJ92" s="1">
        <v>0</v>
      </c>
      <c r="AK92" s="1">
        <v>15.297234535217285</v>
      </c>
      <c r="AL92" s="1">
        <v>100.00931549072266</v>
      </c>
      <c r="AM92" s="1">
        <v>0</v>
      </c>
      <c r="AN92" s="1">
        <v>0</v>
      </c>
    </row>
    <row r="93" spans="1:40" x14ac:dyDescent="0.25">
      <c r="A93" s="1">
        <v>104375203</v>
      </c>
      <c r="B93" s="1" t="s">
        <v>1614</v>
      </c>
      <c r="C93" s="1" t="s">
        <v>166</v>
      </c>
      <c r="D93" s="1" t="s">
        <v>230</v>
      </c>
      <c r="E93" s="1">
        <v>155</v>
      </c>
      <c r="G93" s="1" t="s">
        <v>2565</v>
      </c>
      <c r="H93" s="1">
        <v>3806446</v>
      </c>
      <c r="I93" s="1">
        <v>3695640.13</v>
      </c>
      <c r="J93" s="1">
        <v>37251</v>
      </c>
      <c r="K93" s="1">
        <v>0.98830115795135498</v>
      </c>
      <c r="L93" s="1">
        <v>860577</v>
      </c>
      <c r="M93" s="1">
        <v>25653</v>
      </c>
      <c r="N93" s="1">
        <v>3.0724952220916748</v>
      </c>
      <c r="O93" s="1">
        <v>495609.29</v>
      </c>
      <c r="P93" s="1">
        <v>318059.09000000003</v>
      </c>
      <c r="Q93" s="1">
        <v>177550.2</v>
      </c>
      <c r="R93" s="1">
        <v>0</v>
      </c>
      <c r="S93" s="1">
        <v>177508.828125</v>
      </c>
      <c r="T93" s="1">
        <v>55.802757263183594</v>
      </c>
      <c r="U93" s="1">
        <v>177550.2</v>
      </c>
      <c r="V93" s="1">
        <v>0</v>
      </c>
      <c r="W93" s="1">
        <v>1625085.5600000024</v>
      </c>
      <c r="AB93" s="1">
        <v>140499</v>
      </c>
      <c r="AC93" s="1">
        <v>177560.09</v>
      </c>
      <c r="AD93" s="1">
        <v>0</v>
      </c>
      <c r="AE93" s="1">
        <v>40446.980000000003</v>
      </c>
      <c r="AF93" s="1">
        <v>44573.473065239203</v>
      </c>
      <c r="AG93" s="1">
        <v>178023360</v>
      </c>
      <c r="AH93" s="1" t="s">
        <v>2124</v>
      </c>
      <c r="AI93" s="1">
        <v>355110.28125</v>
      </c>
      <c r="AJ93" s="1">
        <v>0</v>
      </c>
      <c r="AK93" s="1">
        <v>21.851789474487305</v>
      </c>
      <c r="AL93" s="1">
        <v>100.02330780029297</v>
      </c>
      <c r="AM93" s="1">
        <v>0</v>
      </c>
      <c r="AN93" s="1">
        <v>0</v>
      </c>
    </row>
    <row r="94" spans="1:40" x14ac:dyDescent="0.25">
      <c r="A94" s="1">
        <v>104375302</v>
      </c>
      <c r="B94" s="1" t="s">
        <v>1615</v>
      </c>
      <c r="C94" s="1" t="s">
        <v>166</v>
      </c>
      <c r="D94" s="1" t="s">
        <v>230</v>
      </c>
      <c r="G94" s="1" t="s">
        <v>2565</v>
      </c>
      <c r="H94" s="1">
        <v>34439594</v>
      </c>
      <c r="I94" s="1">
        <v>33068931.629999999</v>
      </c>
      <c r="J94" s="1">
        <v>392136</v>
      </c>
      <c r="K94" s="1">
        <v>1.1517335176467896</v>
      </c>
      <c r="L94" s="1">
        <v>3696629</v>
      </c>
      <c r="M94" s="1">
        <v>393046</v>
      </c>
      <c r="N94" s="1">
        <v>11.897566795349121</v>
      </c>
      <c r="O94" s="1">
        <v>3322668.77</v>
      </c>
      <c r="P94" s="1">
        <v>2066163.39</v>
      </c>
      <c r="Q94" s="1">
        <v>1256505.3799999999</v>
      </c>
      <c r="R94" s="1">
        <v>0</v>
      </c>
      <c r="S94" s="1">
        <v>1256212.625</v>
      </c>
      <c r="T94" s="1">
        <v>60.790676116943359</v>
      </c>
      <c r="U94" s="1">
        <v>1256505.3799999999</v>
      </c>
      <c r="V94" s="1">
        <v>0</v>
      </c>
      <c r="W94" s="1">
        <v>11500571.280000001</v>
      </c>
      <c r="AB94" s="1">
        <v>809588</v>
      </c>
      <c r="AC94" s="1">
        <v>1256575.3899999999</v>
      </c>
      <c r="AD94" s="1">
        <v>0</v>
      </c>
      <c r="AE94" s="1">
        <v>253224.27</v>
      </c>
      <c r="AF94" s="1">
        <v>709498.27766386571</v>
      </c>
      <c r="AG94" s="1">
        <v>178023360</v>
      </c>
      <c r="AH94" s="1" t="s">
        <v>2125</v>
      </c>
      <c r="AI94" s="1">
        <v>2513080.75</v>
      </c>
      <c r="AJ94" s="1">
        <v>0</v>
      </c>
      <c r="AK94" s="1">
        <v>21.851791381835938</v>
      </c>
      <c r="AL94" s="1">
        <v>100.02330780029297</v>
      </c>
      <c r="AM94" s="1">
        <v>0</v>
      </c>
      <c r="AN94" s="1">
        <v>0</v>
      </c>
    </row>
    <row r="95" spans="1:40" x14ac:dyDescent="0.25">
      <c r="A95" s="1">
        <v>104376203</v>
      </c>
      <c r="B95" s="1" t="s">
        <v>1616</v>
      </c>
      <c r="C95" s="1" t="s">
        <v>166</v>
      </c>
      <c r="D95" s="1" t="s">
        <v>230</v>
      </c>
      <c r="E95" s="1">
        <v>155</v>
      </c>
      <c r="G95" s="1" t="s">
        <v>2565</v>
      </c>
      <c r="H95" s="1">
        <v>8020157</v>
      </c>
      <c r="I95" s="1">
        <v>7925164.21</v>
      </c>
      <c r="J95" s="1">
        <v>21019</v>
      </c>
      <c r="K95" s="1">
        <v>0.26276582479476929</v>
      </c>
      <c r="L95" s="1">
        <v>988325</v>
      </c>
      <c r="M95" s="1">
        <v>11713</v>
      </c>
      <c r="N95" s="1">
        <v>1.1993503570556641</v>
      </c>
      <c r="O95" s="1">
        <v>265465</v>
      </c>
      <c r="P95" s="1">
        <v>215465</v>
      </c>
      <c r="Q95" s="1">
        <v>50000</v>
      </c>
      <c r="R95" s="1">
        <v>0</v>
      </c>
      <c r="S95" s="1">
        <v>50000</v>
      </c>
      <c r="T95" s="1">
        <v>23.205623626708984</v>
      </c>
      <c r="U95" s="1">
        <v>0</v>
      </c>
      <c r="V95" s="1">
        <v>50000</v>
      </c>
      <c r="W95" s="1">
        <v>0</v>
      </c>
      <c r="AB95" s="1">
        <v>215465</v>
      </c>
      <c r="AC95" s="1">
        <v>0</v>
      </c>
      <c r="AD95" s="1">
        <v>0</v>
      </c>
      <c r="AE95" s="1">
        <v>34857.800000000003</v>
      </c>
      <c r="AF95" s="1">
        <v>16653.640893825184</v>
      </c>
      <c r="AG95" s="1">
        <v>178023360</v>
      </c>
      <c r="AH95" s="1" t="s">
        <v>2126</v>
      </c>
      <c r="AI95" s="1">
        <v>50000</v>
      </c>
      <c r="AJ95" s="1">
        <v>0</v>
      </c>
      <c r="AL95" s="1">
        <v>0</v>
      </c>
      <c r="AM95" s="1">
        <v>100</v>
      </c>
      <c r="AN95" s="1">
        <v>0</v>
      </c>
    </row>
    <row r="96" spans="1:40" x14ac:dyDescent="0.25">
      <c r="A96" s="1">
        <v>104377003</v>
      </c>
      <c r="B96" s="1" t="s">
        <v>1617</v>
      </c>
      <c r="C96" s="1" t="s">
        <v>166</v>
      </c>
      <c r="D96" s="1" t="s">
        <v>230</v>
      </c>
      <c r="E96" s="1">
        <v>155</v>
      </c>
      <c r="G96" s="1" t="s">
        <v>2565</v>
      </c>
      <c r="H96" s="1">
        <v>5434068</v>
      </c>
      <c r="I96" s="1">
        <v>5330405.28</v>
      </c>
      <c r="J96" s="1">
        <v>22478</v>
      </c>
      <c r="K96" s="1">
        <v>0.41536778211593628</v>
      </c>
      <c r="L96" s="1">
        <v>655079</v>
      </c>
      <c r="M96" s="1">
        <v>-11747</v>
      </c>
      <c r="N96" s="1">
        <v>-1.7616291046142578</v>
      </c>
      <c r="O96" s="1">
        <v>338094.73</v>
      </c>
      <c r="P96" s="1">
        <v>228066.19</v>
      </c>
      <c r="Q96" s="1">
        <v>110028.54</v>
      </c>
      <c r="R96" s="1">
        <v>0</v>
      </c>
      <c r="S96" s="1">
        <v>110011.046875</v>
      </c>
      <c r="T96" s="1">
        <v>48.232757568359375</v>
      </c>
      <c r="U96" s="1">
        <v>110028.54</v>
      </c>
      <c r="V96" s="1">
        <v>0</v>
      </c>
      <c r="W96" s="1">
        <v>1007071.7599999998</v>
      </c>
      <c r="AB96" s="1">
        <v>152979</v>
      </c>
      <c r="AC96" s="1">
        <v>75087.19</v>
      </c>
      <c r="AD96" s="1">
        <v>0</v>
      </c>
      <c r="AE96" s="1">
        <v>37522.42</v>
      </c>
      <c r="AF96" s="1">
        <v>17187.223900455108</v>
      </c>
      <c r="AG96" s="1">
        <v>178023360</v>
      </c>
      <c r="AH96" s="1" t="s">
        <v>2127</v>
      </c>
      <c r="AI96" s="1">
        <v>185115.734375</v>
      </c>
      <c r="AJ96" s="1">
        <v>0</v>
      </c>
      <c r="AK96" s="1">
        <v>18.381584167480469</v>
      </c>
      <c r="AL96" s="1">
        <v>100.01589965820313</v>
      </c>
      <c r="AM96" s="1">
        <v>0</v>
      </c>
      <c r="AN96" s="1">
        <v>0</v>
      </c>
    </row>
    <row r="97" spans="1:40" x14ac:dyDescent="0.25">
      <c r="A97" s="1">
        <v>104378003</v>
      </c>
      <c r="B97" s="1" t="s">
        <v>1618</v>
      </c>
      <c r="C97" s="1" t="s">
        <v>166</v>
      </c>
      <c r="D97" s="1" t="s">
        <v>230</v>
      </c>
      <c r="E97" s="1">
        <v>158</v>
      </c>
      <c r="G97" s="1" t="s">
        <v>2565</v>
      </c>
      <c r="H97" s="1">
        <v>6509645</v>
      </c>
      <c r="I97" s="1">
        <v>6390352.7599999998</v>
      </c>
      <c r="J97" s="1">
        <v>34557</v>
      </c>
      <c r="K97" s="1">
        <v>0.53369158506393433</v>
      </c>
      <c r="L97" s="1">
        <v>1219879</v>
      </c>
      <c r="M97" s="1">
        <v>22624</v>
      </c>
      <c r="N97" s="1">
        <v>1.8896559476852417</v>
      </c>
      <c r="O97" s="1">
        <v>360070.06</v>
      </c>
      <c r="P97" s="1">
        <v>219259</v>
      </c>
      <c r="Q97" s="1">
        <v>140811.06</v>
      </c>
      <c r="R97" s="1">
        <v>0</v>
      </c>
      <c r="S97" s="1">
        <v>140811.0625</v>
      </c>
      <c r="T97" s="1">
        <v>64.221343994140625</v>
      </c>
      <c r="U97" s="1">
        <v>140811.06</v>
      </c>
      <c r="V97" s="1">
        <v>0</v>
      </c>
      <c r="W97" s="1">
        <v>1288818.6799999997</v>
      </c>
      <c r="X97" s="1">
        <v>100165</v>
      </c>
      <c r="Y97" s="1">
        <v>-10150</v>
      </c>
      <c r="Z97" s="1">
        <v>-9.2009246349334717E-2</v>
      </c>
      <c r="AA97" s="1">
        <v>-9.2009248733520508</v>
      </c>
      <c r="AB97" s="1">
        <v>219259</v>
      </c>
      <c r="AC97" s="1">
        <v>0</v>
      </c>
      <c r="AD97" s="1">
        <v>0</v>
      </c>
      <c r="AE97" s="1">
        <v>58229.63</v>
      </c>
      <c r="AF97" s="1">
        <v>69305.052470784518</v>
      </c>
      <c r="AG97" s="1">
        <v>178023360</v>
      </c>
      <c r="AH97" s="1" t="s">
        <v>2128</v>
      </c>
      <c r="AI97" s="1">
        <v>140811.0625</v>
      </c>
      <c r="AJ97" s="1">
        <v>0</v>
      </c>
      <c r="AK97" s="1">
        <v>10.925591468811035</v>
      </c>
      <c r="AL97" s="1">
        <v>100</v>
      </c>
      <c r="AM97" s="1">
        <v>0</v>
      </c>
      <c r="AN97" s="1">
        <v>0</v>
      </c>
    </row>
    <row r="98" spans="1:40" x14ac:dyDescent="0.25">
      <c r="A98" s="1">
        <v>104431304</v>
      </c>
      <c r="B98" s="1" t="s">
        <v>1619</v>
      </c>
      <c r="C98" s="1" t="s">
        <v>167</v>
      </c>
      <c r="D98" s="1" t="s">
        <v>230</v>
      </c>
      <c r="E98" s="1">
        <v>157</v>
      </c>
      <c r="G98" s="1" t="s">
        <v>2565</v>
      </c>
      <c r="H98" s="1">
        <v>4211126</v>
      </c>
      <c r="I98" s="1">
        <v>4145732.25</v>
      </c>
      <c r="J98" s="1">
        <v>19011</v>
      </c>
      <c r="K98" s="1">
        <v>0.45349425077438354</v>
      </c>
      <c r="L98" s="1">
        <v>473524</v>
      </c>
      <c r="M98" s="1">
        <v>5446</v>
      </c>
      <c r="N98" s="1">
        <v>1.1634812355041504</v>
      </c>
      <c r="O98" s="1">
        <v>150565</v>
      </c>
      <c r="P98" s="1">
        <v>100565</v>
      </c>
      <c r="Q98" s="1">
        <v>50000</v>
      </c>
      <c r="R98" s="1">
        <v>0</v>
      </c>
      <c r="S98" s="1">
        <v>50000</v>
      </c>
      <c r="T98" s="1">
        <v>49.719085693359375</v>
      </c>
      <c r="U98" s="1">
        <v>0</v>
      </c>
      <c r="V98" s="1">
        <v>50000</v>
      </c>
      <c r="W98" s="1">
        <v>0</v>
      </c>
      <c r="AB98" s="1">
        <v>100565</v>
      </c>
      <c r="AC98" s="1">
        <v>0</v>
      </c>
      <c r="AD98" s="1">
        <v>0</v>
      </c>
      <c r="AE98" s="1">
        <v>31651.09</v>
      </c>
      <c r="AF98" s="1">
        <v>30354.298303396325</v>
      </c>
      <c r="AG98" s="1">
        <v>178023360</v>
      </c>
      <c r="AH98" s="1" t="s">
        <v>2129</v>
      </c>
      <c r="AI98" s="1">
        <v>50000</v>
      </c>
      <c r="AJ98" s="1">
        <v>0</v>
      </c>
      <c r="AL98" s="1">
        <v>0</v>
      </c>
      <c r="AM98" s="1">
        <v>100</v>
      </c>
      <c r="AN98" s="1">
        <v>0</v>
      </c>
    </row>
    <row r="99" spans="1:40" x14ac:dyDescent="0.25">
      <c r="A99" s="1">
        <v>104432503</v>
      </c>
      <c r="B99" s="1" t="s">
        <v>1620</v>
      </c>
      <c r="C99" s="1" t="s">
        <v>167</v>
      </c>
      <c r="D99" s="1" t="s">
        <v>230</v>
      </c>
      <c r="E99" s="1">
        <v>157</v>
      </c>
      <c r="G99" s="1" t="s">
        <v>2565</v>
      </c>
      <c r="H99" s="1">
        <v>12122217</v>
      </c>
      <c r="I99" s="1">
        <v>11603574.82</v>
      </c>
      <c r="J99" s="1">
        <v>119560</v>
      </c>
      <c r="K99" s="1">
        <v>0.99611282348632813</v>
      </c>
      <c r="L99" s="1">
        <v>1315385</v>
      </c>
      <c r="M99" s="1">
        <v>86505</v>
      </c>
      <c r="N99" s="1">
        <v>7.0393366813659668</v>
      </c>
      <c r="O99" s="1">
        <v>347479.81</v>
      </c>
      <c r="P99" s="1">
        <v>285380.64</v>
      </c>
      <c r="Q99" s="1">
        <v>0</v>
      </c>
      <c r="R99" s="1">
        <v>62099.17</v>
      </c>
      <c r="S99" s="1">
        <v>62099.171875</v>
      </c>
      <c r="T99" s="1">
        <v>21.760120391845703</v>
      </c>
      <c r="U99" s="1">
        <v>0</v>
      </c>
      <c r="V99" s="1">
        <v>0</v>
      </c>
      <c r="W99" s="1">
        <v>0</v>
      </c>
      <c r="AB99" s="1">
        <v>217908</v>
      </c>
      <c r="AC99" s="1">
        <v>0</v>
      </c>
      <c r="AD99" s="1">
        <v>67472.639999999999</v>
      </c>
      <c r="AE99" s="1">
        <v>159966.99</v>
      </c>
      <c r="AF99" s="1">
        <v>392755.00187750778</v>
      </c>
      <c r="AG99" s="1">
        <v>178023360</v>
      </c>
      <c r="AH99" s="1" t="s">
        <v>2130</v>
      </c>
      <c r="AI99" s="1">
        <v>0</v>
      </c>
      <c r="AJ99" s="1">
        <v>129571.8125</v>
      </c>
      <c r="AL99" s="1">
        <v>0</v>
      </c>
      <c r="AM99" s="1">
        <v>0</v>
      </c>
      <c r="AN99" s="1">
        <v>100</v>
      </c>
    </row>
    <row r="100" spans="1:40" x14ac:dyDescent="0.25">
      <c r="A100" s="1">
        <v>104432803</v>
      </c>
      <c r="B100" s="1" t="s">
        <v>1621</v>
      </c>
      <c r="C100" s="1" t="s">
        <v>167</v>
      </c>
      <c r="D100" s="1" t="s">
        <v>230</v>
      </c>
      <c r="E100" s="1">
        <v>157</v>
      </c>
      <c r="G100" s="1" t="s">
        <v>2565</v>
      </c>
      <c r="H100" s="1">
        <v>8823947</v>
      </c>
      <c r="I100" s="1">
        <v>8579334.2200000007</v>
      </c>
      <c r="J100" s="1">
        <v>62068</v>
      </c>
      <c r="K100" s="1">
        <v>0.70838683843612671</v>
      </c>
      <c r="L100" s="1">
        <v>1386613</v>
      </c>
      <c r="M100" s="1">
        <v>10672</v>
      </c>
      <c r="N100" s="1">
        <v>0.77561467885971069</v>
      </c>
      <c r="O100" s="1">
        <v>946752.87</v>
      </c>
      <c r="P100" s="1">
        <v>605669.43999999994</v>
      </c>
      <c r="Q100" s="1">
        <v>341083.43</v>
      </c>
      <c r="R100" s="1">
        <v>0</v>
      </c>
      <c r="S100" s="1">
        <v>341003.96875</v>
      </c>
      <c r="T100" s="1">
        <v>56.294609069824219</v>
      </c>
      <c r="U100" s="1">
        <v>341083.43</v>
      </c>
      <c r="V100" s="1">
        <v>0</v>
      </c>
      <c r="W100" s="1">
        <v>3121876.2699999996</v>
      </c>
      <c r="AB100" s="1">
        <v>264567</v>
      </c>
      <c r="AC100" s="1">
        <v>341102.44</v>
      </c>
      <c r="AD100" s="1">
        <v>0</v>
      </c>
      <c r="AE100" s="1">
        <v>30172.49</v>
      </c>
      <c r="AF100" s="1">
        <v>68204.955235315429</v>
      </c>
      <c r="AG100" s="1">
        <v>178023360</v>
      </c>
      <c r="AH100" s="1" t="s">
        <v>2131</v>
      </c>
      <c r="AI100" s="1">
        <v>682185.875</v>
      </c>
      <c r="AJ100" s="1">
        <v>0</v>
      </c>
      <c r="AK100" s="1">
        <v>21.851791381835938</v>
      </c>
      <c r="AL100" s="1">
        <v>100.02330017089844</v>
      </c>
      <c r="AM100" s="1">
        <v>0</v>
      </c>
      <c r="AN100" s="1">
        <v>0</v>
      </c>
    </row>
    <row r="101" spans="1:40" x14ac:dyDescent="0.25">
      <c r="A101" s="1">
        <v>104432903</v>
      </c>
      <c r="B101" s="1" t="s">
        <v>1622</v>
      </c>
      <c r="C101" s="1" t="s">
        <v>167</v>
      </c>
      <c r="D101" s="1" t="s">
        <v>230</v>
      </c>
      <c r="E101" s="1">
        <v>154</v>
      </c>
      <c r="G101" s="1" t="s">
        <v>2565</v>
      </c>
      <c r="H101" s="1">
        <v>9311337</v>
      </c>
      <c r="I101" s="1">
        <v>9112021.0700000003</v>
      </c>
      <c r="J101" s="1">
        <v>70604</v>
      </c>
      <c r="K101" s="1">
        <v>0.76405197381973267</v>
      </c>
      <c r="L101" s="1">
        <v>1660346</v>
      </c>
      <c r="M101" s="1">
        <v>12097</v>
      </c>
      <c r="N101" s="1">
        <v>0.73393040895462036</v>
      </c>
      <c r="O101" s="1">
        <v>390539</v>
      </c>
      <c r="P101" s="1">
        <v>340539</v>
      </c>
      <c r="Q101" s="1">
        <v>50000</v>
      </c>
      <c r="R101" s="1">
        <v>0</v>
      </c>
      <c r="S101" s="1">
        <v>50000</v>
      </c>
      <c r="T101" s="1">
        <v>14.682605743408203</v>
      </c>
      <c r="U101" s="1">
        <v>0</v>
      </c>
      <c r="V101" s="1">
        <v>50000</v>
      </c>
      <c r="W101" s="1">
        <v>0</v>
      </c>
      <c r="X101" s="1">
        <v>96106</v>
      </c>
      <c r="Y101" s="1">
        <v>45639</v>
      </c>
      <c r="Z101" s="1">
        <v>0.90433353185653687</v>
      </c>
      <c r="AA101" s="1">
        <v>90.433349609375</v>
      </c>
      <c r="AB101" s="1">
        <v>340539</v>
      </c>
      <c r="AC101" s="1">
        <v>0</v>
      </c>
      <c r="AD101" s="1">
        <v>0</v>
      </c>
      <c r="AE101" s="1">
        <v>61695.46</v>
      </c>
      <c r="AF101" s="1">
        <v>73395.053011670534</v>
      </c>
      <c r="AG101" s="1">
        <v>178023360</v>
      </c>
      <c r="AH101" s="1" t="s">
        <v>2132</v>
      </c>
      <c r="AI101" s="1">
        <v>50000</v>
      </c>
      <c r="AJ101" s="1">
        <v>0</v>
      </c>
      <c r="AL101" s="1">
        <v>0</v>
      </c>
      <c r="AM101" s="1">
        <v>100</v>
      </c>
      <c r="AN101" s="1">
        <v>0</v>
      </c>
    </row>
    <row r="102" spans="1:40" x14ac:dyDescent="0.25">
      <c r="A102" s="1">
        <v>104433303</v>
      </c>
      <c r="B102" s="1" t="s">
        <v>1623</v>
      </c>
      <c r="C102" s="1" t="s">
        <v>167</v>
      </c>
      <c r="D102" s="1" t="s">
        <v>230</v>
      </c>
      <c r="E102" s="1">
        <v>157</v>
      </c>
      <c r="G102" s="1" t="s">
        <v>2565</v>
      </c>
      <c r="H102" s="1">
        <v>8053796</v>
      </c>
      <c r="I102" s="1">
        <v>7770049.4299999997</v>
      </c>
      <c r="J102" s="1">
        <v>69711</v>
      </c>
      <c r="K102" s="1">
        <v>0.87312448024749756</v>
      </c>
      <c r="L102" s="1">
        <v>1559603</v>
      </c>
      <c r="M102" s="1">
        <v>43395</v>
      </c>
      <c r="N102" s="1">
        <v>2.8620743751525879</v>
      </c>
      <c r="O102" s="1">
        <v>2359869.4500000002</v>
      </c>
      <c r="P102" s="1">
        <v>1279974.57</v>
      </c>
      <c r="Q102" s="1">
        <v>1079894.8799999999</v>
      </c>
      <c r="R102" s="1">
        <v>0</v>
      </c>
      <c r="S102" s="1">
        <v>1079659</v>
      </c>
      <c r="T102" s="1">
        <v>84.334495544433594</v>
      </c>
      <c r="U102" s="1">
        <v>1079894.8799999999</v>
      </c>
      <c r="V102" s="1">
        <v>0</v>
      </c>
      <c r="W102" s="1">
        <v>9884086.6700000018</v>
      </c>
      <c r="AB102" s="1">
        <v>267203</v>
      </c>
      <c r="AC102" s="1">
        <v>1012771.57</v>
      </c>
      <c r="AD102" s="1">
        <v>0</v>
      </c>
      <c r="AE102" s="1">
        <v>63668.75</v>
      </c>
      <c r="AF102" s="1">
        <v>74876.769192186359</v>
      </c>
      <c r="AG102" s="1">
        <v>178023360</v>
      </c>
      <c r="AH102" s="1" t="s">
        <v>2133</v>
      </c>
      <c r="AI102" s="1">
        <v>2092666.5</v>
      </c>
      <c r="AJ102" s="1">
        <v>0</v>
      </c>
      <c r="AK102" s="1">
        <v>21.172077178955078</v>
      </c>
      <c r="AL102" s="1">
        <v>100.0218505859375</v>
      </c>
      <c r="AM102" s="1">
        <v>0</v>
      </c>
      <c r="AN102" s="1">
        <v>0</v>
      </c>
    </row>
    <row r="103" spans="1:40" x14ac:dyDescent="0.25">
      <c r="A103" s="1">
        <v>104433604</v>
      </c>
      <c r="B103" s="1" t="s">
        <v>1624</v>
      </c>
      <c r="C103" s="1" t="s">
        <v>167</v>
      </c>
      <c r="D103" s="1" t="s">
        <v>230</v>
      </c>
      <c r="E103" s="1">
        <v>157</v>
      </c>
      <c r="G103" s="1" t="s">
        <v>2565</v>
      </c>
      <c r="H103" s="1">
        <v>3560666</v>
      </c>
      <c r="I103" s="1">
        <v>3492022.29</v>
      </c>
      <c r="J103" s="1">
        <v>17186</v>
      </c>
      <c r="K103" s="1">
        <v>0.48500347137451172</v>
      </c>
      <c r="L103" s="1">
        <v>486969</v>
      </c>
      <c r="M103" s="1">
        <v>3680</v>
      </c>
      <c r="N103" s="1">
        <v>0.76144915819168091</v>
      </c>
      <c r="O103" s="1">
        <v>149727.54999999999</v>
      </c>
      <c r="P103" s="1">
        <v>99727.55</v>
      </c>
      <c r="Q103" s="1">
        <v>50000</v>
      </c>
      <c r="R103" s="1">
        <v>0</v>
      </c>
      <c r="S103" s="1">
        <v>49999.0703125</v>
      </c>
      <c r="T103" s="1">
        <v>50.135196685791016</v>
      </c>
      <c r="U103" s="1">
        <v>3996.32</v>
      </c>
      <c r="V103" s="1">
        <v>46003.68</v>
      </c>
      <c r="W103" s="1">
        <v>36577.650000000373</v>
      </c>
      <c r="AB103" s="1">
        <v>95731</v>
      </c>
      <c r="AC103" s="1">
        <v>3996.55</v>
      </c>
      <c r="AD103" s="1">
        <v>0</v>
      </c>
      <c r="AE103" s="1">
        <v>24099.16</v>
      </c>
      <c r="AF103" s="1">
        <v>4288.895878543357</v>
      </c>
      <c r="AG103" s="1">
        <v>178023360</v>
      </c>
      <c r="AH103" s="1" t="s">
        <v>2134</v>
      </c>
      <c r="AI103" s="1">
        <v>53996.55078125</v>
      </c>
      <c r="AJ103" s="1">
        <v>0</v>
      </c>
      <c r="AK103" s="1">
        <v>147.6217041015625</v>
      </c>
      <c r="AL103" s="1">
        <v>7.9927887916564941</v>
      </c>
      <c r="AM103" s="1">
        <v>92.009071350097656</v>
      </c>
      <c r="AN103" s="1">
        <v>0</v>
      </c>
    </row>
    <row r="104" spans="1:40" x14ac:dyDescent="0.25">
      <c r="A104" s="1">
        <v>104433903</v>
      </c>
      <c r="B104" s="1" t="s">
        <v>1625</v>
      </c>
      <c r="C104" s="1" t="s">
        <v>167</v>
      </c>
      <c r="D104" s="1" t="s">
        <v>230</v>
      </c>
      <c r="E104" s="1">
        <v>158</v>
      </c>
      <c r="G104" s="1" t="s">
        <v>2565</v>
      </c>
      <c r="H104" s="1">
        <v>7220377</v>
      </c>
      <c r="I104" s="1">
        <v>7126768.7400000002</v>
      </c>
      <c r="J104" s="1">
        <v>29752</v>
      </c>
      <c r="K104" s="1">
        <v>0.4137609601020813</v>
      </c>
      <c r="L104" s="1">
        <v>871016</v>
      </c>
      <c r="M104" s="1">
        <v>-4186</v>
      </c>
      <c r="N104" s="1">
        <v>-0.47828960418701172</v>
      </c>
      <c r="O104" s="1">
        <v>271294</v>
      </c>
      <c r="P104" s="1">
        <v>221294</v>
      </c>
      <c r="Q104" s="1">
        <v>50000</v>
      </c>
      <c r="R104" s="1">
        <v>0</v>
      </c>
      <c r="S104" s="1">
        <v>50000</v>
      </c>
      <c r="T104" s="1">
        <v>22.594377517700195</v>
      </c>
      <c r="U104" s="1">
        <v>0</v>
      </c>
      <c r="V104" s="1">
        <v>50000</v>
      </c>
      <c r="W104" s="1">
        <v>0</v>
      </c>
      <c r="AB104" s="1">
        <v>221294</v>
      </c>
      <c r="AC104" s="1">
        <v>0</v>
      </c>
      <c r="AD104" s="1">
        <v>0</v>
      </c>
      <c r="AE104" s="1">
        <v>80905.740000000005</v>
      </c>
      <c r="AF104" s="1">
        <v>36394.892290123971</v>
      </c>
      <c r="AG104" s="1">
        <v>178023360</v>
      </c>
      <c r="AH104" s="1" t="s">
        <v>2135</v>
      </c>
      <c r="AI104" s="1">
        <v>50000</v>
      </c>
      <c r="AJ104" s="1">
        <v>0</v>
      </c>
      <c r="AL104" s="1">
        <v>0</v>
      </c>
      <c r="AM104" s="1">
        <v>100</v>
      </c>
      <c r="AN104" s="1">
        <v>0</v>
      </c>
    </row>
    <row r="105" spans="1:40" x14ac:dyDescent="0.25">
      <c r="A105" s="1">
        <v>104435003</v>
      </c>
      <c r="B105" s="1" t="s">
        <v>1626</v>
      </c>
      <c r="C105" s="1" t="s">
        <v>167</v>
      </c>
      <c r="D105" s="1" t="s">
        <v>230</v>
      </c>
      <c r="E105" s="1">
        <v>157</v>
      </c>
      <c r="G105" s="1" t="s">
        <v>2565</v>
      </c>
      <c r="H105" s="1">
        <v>6398215</v>
      </c>
      <c r="I105" s="1">
        <v>6275684.6299999999</v>
      </c>
      <c r="J105" s="1">
        <v>32658</v>
      </c>
      <c r="K105" s="1">
        <v>0.51304227113723755</v>
      </c>
      <c r="L105" s="1">
        <v>1119853</v>
      </c>
      <c r="M105" s="1">
        <v>8658</v>
      </c>
      <c r="N105" s="1">
        <v>0.77916115522384644</v>
      </c>
      <c r="O105" s="1">
        <v>909930.21</v>
      </c>
      <c r="P105" s="1">
        <v>507676.01</v>
      </c>
      <c r="Q105" s="1">
        <v>402254.2</v>
      </c>
      <c r="R105" s="1">
        <v>0</v>
      </c>
      <c r="S105" s="1">
        <v>402185.9375</v>
      </c>
      <c r="T105" s="1">
        <v>79.210334777832031</v>
      </c>
      <c r="U105" s="1">
        <v>402254.2</v>
      </c>
      <c r="V105" s="1">
        <v>0</v>
      </c>
      <c r="W105" s="1">
        <v>3681761.4499999993</v>
      </c>
      <c r="AB105" s="1">
        <v>214632</v>
      </c>
      <c r="AC105" s="1">
        <v>293044.01</v>
      </c>
      <c r="AD105" s="1">
        <v>0</v>
      </c>
      <c r="AE105" s="1">
        <v>67644.3</v>
      </c>
      <c r="AF105" s="1">
        <v>28066.383391558862</v>
      </c>
      <c r="AG105" s="1">
        <v>178023360</v>
      </c>
      <c r="AH105" s="1" t="s">
        <v>2136</v>
      </c>
      <c r="AI105" s="1">
        <v>695298.1875</v>
      </c>
      <c r="AJ105" s="1">
        <v>0</v>
      </c>
      <c r="AK105" s="1">
        <v>18.884933471679688</v>
      </c>
      <c r="AL105" s="1">
        <v>100.01697540283203</v>
      </c>
      <c r="AM105" s="1">
        <v>0</v>
      </c>
      <c r="AN105" s="1">
        <v>0</v>
      </c>
    </row>
    <row r="106" spans="1:40" x14ac:dyDescent="0.25">
      <c r="A106" s="1">
        <v>104435107</v>
      </c>
      <c r="B106" s="1" t="s">
        <v>2607</v>
      </c>
      <c r="C106" s="1" t="s">
        <v>167</v>
      </c>
      <c r="D106" s="1" t="s">
        <v>230</v>
      </c>
      <c r="E106" s="1">
        <v>158</v>
      </c>
      <c r="G106" s="1" t="s">
        <v>2566</v>
      </c>
      <c r="X106" s="1">
        <v>917805</v>
      </c>
      <c r="Y106" s="1">
        <v>80243</v>
      </c>
      <c r="Z106" s="1">
        <v>9.5805443823337555E-2</v>
      </c>
      <c r="AA106" s="1">
        <v>9.5805444717407227</v>
      </c>
      <c r="AH106" s="1" t="s">
        <v>104</v>
      </c>
      <c r="AI106" s="1">
        <v>0</v>
      </c>
      <c r="AJ106" s="1">
        <v>0</v>
      </c>
    </row>
    <row r="107" spans="1:40" x14ac:dyDescent="0.25">
      <c r="A107" s="1">
        <v>104435303</v>
      </c>
      <c r="B107" s="1" t="s">
        <v>1627</v>
      </c>
      <c r="C107" s="1" t="s">
        <v>167</v>
      </c>
      <c r="D107" s="1" t="s">
        <v>230</v>
      </c>
      <c r="E107" s="1">
        <v>157</v>
      </c>
      <c r="G107" s="1" t="s">
        <v>2565</v>
      </c>
      <c r="H107" s="1">
        <v>9257635</v>
      </c>
      <c r="I107" s="1">
        <v>9051574.4900000002</v>
      </c>
      <c r="J107" s="1">
        <v>68400</v>
      </c>
      <c r="K107" s="1">
        <v>0.74434924125671387</v>
      </c>
      <c r="L107" s="1">
        <v>1264793</v>
      </c>
      <c r="M107" s="1">
        <v>17905</v>
      </c>
      <c r="N107" s="1">
        <v>1.4359749555587769</v>
      </c>
      <c r="O107" s="1">
        <v>350803.07</v>
      </c>
      <c r="P107" s="1">
        <v>294609.09999999998</v>
      </c>
      <c r="Q107" s="1">
        <v>56193.97</v>
      </c>
      <c r="R107" s="1">
        <v>0</v>
      </c>
      <c r="S107" s="1">
        <v>56180.87890625</v>
      </c>
      <c r="T107" s="1">
        <v>19.068788528442383</v>
      </c>
      <c r="U107" s="1">
        <v>56193.97</v>
      </c>
      <c r="V107" s="1">
        <v>0</v>
      </c>
      <c r="W107" s="1">
        <v>514333.44999999925</v>
      </c>
      <c r="AB107" s="1">
        <v>238412</v>
      </c>
      <c r="AC107" s="1">
        <v>56197.1</v>
      </c>
      <c r="AD107" s="1">
        <v>0</v>
      </c>
      <c r="AE107" s="1">
        <v>69859.94</v>
      </c>
      <c r="AF107" s="1">
        <v>34652.05925793745</v>
      </c>
      <c r="AG107" s="1">
        <v>178023360</v>
      </c>
      <c r="AH107" s="1" t="s">
        <v>2137</v>
      </c>
      <c r="AI107" s="1">
        <v>112391.0703125</v>
      </c>
      <c r="AJ107" s="1">
        <v>0</v>
      </c>
      <c r="AK107" s="1">
        <v>21.851791381835938</v>
      </c>
      <c r="AL107" s="1">
        <v>100.02330017089844</v>
      </c>
      <c r="AM107" s="1">
        <v>0</v>
      </c>
      <c r="AN107" s="1">
        <v>0</v>
      </c>
    </row>
    <row r="108" spans="1:40" x14ac:dyDescent="0.25">
      <c r="A108" s="1">
        <v>104435603</v>
      </c>
      <c r="B108" s="1" t="s">
        <v>1628</v>
      </c>
      <c r="C108" s="1" t="s">
        <v>167</v>
      </c>
      <c r="D108" s="1" t="s">
        <v>230</v>
      </c>
      <c r="E108" s="1">
        <v>157</v>
      </c>
      <c r="G108" s="1" t="s">
        <v>2565</v>
      </c>
      <c r="H108" s="1">
        <v>22001703</v>
      </c>
      <c r="I108" s="1">
        <v>21155917.800000001</v>
      </c>
      <c r="J108" s="1">
        <v>219152</v>
      </c>
      <c r="K108" s="1">
        <v>1.0060896873474121</v>
      </c>
      <c r="L108" s="1">
        <v>2936103</v>
      </c>
      <c r="M108" s="1">
        <v>188200</v>
      </c>
      <c r="N108" s="1">
        <v>6.8488588333129883</v>
      </c>
      <c r="O108" s="1">
        <v>1756512.17</v>
      </c>
      <c r="P108" s="1">
        <v>1125179.67</v>
      </c>
      <c r="Q108" s="1">
        <v>631332.5</v>
      </c>
      <c r="R108" s="1">
        <v>0</v>
      </c>
      <c r="S108" s="1">
        <v>631185.4375</v>
      </c>
      <c r="T108" s="1">
        <v>56.089080810546875</v>
      </c>
      <c r="U108" s="1">
        <v>631332.5</v>
      </c>
      <c r="V108" s="1">
        <v>0</v>
      </c>
      <c r="W108" s="1">
        <v>5778474.5799999982</v>
      </c>
      <c r="AB108" s="1">
        <v>493812</v>
      </c>
      <c r="AC108" s="1">
        <v>631367.67000000004</v>
      </c>
      <c r="AD108" s="1">
        <v>0</v>
      </c>
      <c r="AE108" s="1">
        <v>198204.84</v>
      </c>
      <c r="AF108" s="1">
        <v>230605.08737944439</v>
      </c>
      <c r="AG108" s="1">
        <v>178023360</v>
      </c>
      <c r="AH108" s="1" t="s">
        <v>2138</v>
      </c>
      <c r="AI108" s="1">
        <v>1262700.125</v>
      </c>
      <c r="AJ108" s="1">
        <v>0</v>
      </c>
      <c r="AK108" s="1">
        <v>21.851789474487305</v>
      </c>
      <c r="AL108" s="1">
        <v>100.02330017089844</v>
      </c>
      <c r="AM108" s="1">
        <v>0</v>
      </c>
      <c r="AN108" s="1">
        <v>0</v>
      </c>
    </row>
    <row r="109" spans="1:40" x14ac:dyDescent="0.25">
      <c r="A109" s="1">
        <v>104435703</v>
      </c>
      <c r="B109" s="1" t="s">
        <v>1629</v>
      </c>
      <c r="C109" s="1" t="s">
        <v>167</v>
      </c>
      <c r="D109" s="1" t="s">
        <v>230</v>
      </c>
      <c r="E109" s="1">
        <v>157</v>
      </c>
      <c r="G109" s="1" t="s">
        <v>2565</v>
      </c>
      <c r="H109" s="1">
        <v>7474386</v>
      </c>
      <c r="I109" s="1">
        <v>7294711.8399999999</v>
      </c>
      <c r="J109" s="1">
        <v>51320</v>
      </c>
      <c r="K109" s="1">
        <v>0.69135850667953491</v>
      </c>
      <c r="L109" s="1">
        <v>985277</v>
      </c>
      <c r="M109" s="1">
        <v>-9611</v>
      </c>
      <c r="N109" s="1">
        <v>-0.96603834629058838</v>
      </c>
      <c r="O109" s="1">
        <v>1325463.19</v>
      </c>
      <c r="P109" s="1">
        <v>782376.22</v>
      </c>
      <c r="Q109" s="1">
        <v>543086.97</v>
      </c>
      <c r="R109" s="1">
        <v>0</v>
      </c>
      <c r="S109" s="1">
        <v>542960.4375</v>
      </c>
      <c r="T109" s="1">
        <v>69.387672424316406</v>
      </c>
      <c r="U109" s="1">
        <v>543086.97</v>
      </c>
      <c r="V109" s="1">
        <v>0</v>
      </c>
      <c r="W109" s="1">
        <v>4970778.8400000017</v>
      </c>
      <c r="AB109" s="1">
        <v>239259</v>
      </c>
      <c r="AC109" s="1">
        <v>543117.22</v>
      </c>
      <c r="AD109" s="1">
        <v>0</v>
      </c>
      <c r="AE109" s="1">
        <v>35016.61</v>
      </c>
      <c r="AF109" s="1">
        <v>45166.042239919116</v>
      </c>
      <c r="AG109" s="1">
        <v>178023360</v>
      </c>
      <c r="AH109" s="1" t="s">
        <v>2139</v>
      </c>
      <c r="AI109" s="1">
        <v>1086204.25</v>
      </c>
      <c r="AJ109" s="1">
        <v>0</v>
      </c>
      <c r="AK109" s="1">
        <v>21.851791381835938</v>
      </c>
      <c r="AL109" s="1">
        <v>100.02330780029297</v>
      </c>
      <c r="AM109" s="1">
        <v>0</v>
      </c>
      <c r="AN109" s="1">
        <v>0</v>
      </c>
    </row>
    <row r="110" spans="1:40" x14ac:dyDescent="0.25">
      <c r="A110" s="1">
        <v>104437503</v>
      </c>
      <c r="B110" s="1" t="s">
        <v>1630</v>
      </c>
      <c r="C110" s="1" t="s">
        <v>167</v>
      </c>
      <c r="D110" s="1" t="s">
        <v>230</v>
      </c>
      <c r="E110" s="1">
        <v>157</v>
      </c>
      <c r="G110" s="1" t="s">
        <v>2565</v>
      </c>
      <c r="H110" s="1">
        <v>5803798</v>
      </c>
      <c r="I110" s="1">
        <v>5731523.79</v>
      </c>
      <c r="J110" s="1">
        <v>23434</v>
      </c>
      <c r="K110" s="1">
        <v>0.40540701150894165</v>
      </c>
      <c r="L110" s="1">
        <v>899691</v>
      </c>
      <c r="M110" s="1">
        <v>9179</v>
      </c>
      <c r="N110" s="1">
        <v>1.0307552814483643</v>
      </c>
      <c r="O110" s="1">
        <v>235880</v>
      </c>
      <c r="P110" s="1">
        <v>185880</v>
      </c>
      <c r="Q110" s="1">
        <v>50000</v>
      </c>
      <c r="R110" s="1">
        <v>0</v>
      </c>
      <c r="S110" s="1">
        <v>50000</v>
      </c>
      <c r="T110" s="1">
        <v>26.899074554443359</v>
      </c>
      <c r="U110" s="1">
        <v>0</v>
      </c>
      <c r="V110" s="1">
        <v>50000</v>
      </c>
      <c r="W110" s="1">
        <v>0</v>
      </c>
      <c r="AB110" s="1">
        <v>185880</v>
      </c>
      <c r="AC110" s="1">
        <v>0</v>
      </c>
      <c r="AD110" s="1">
        <v>0</v>
      </c>
      <c r="AE110" s="1">
        <v>38105.64</v>
      </c>
      <c r="AF110" s="1">
        <v>37636.485984103958</v>
      </c>
      <c r="AG110" s="1">
        <v>178023360</v>
      </c>
      <c r="AH110" s="1" t="s">
        <v>2140</v>
      </c>
      <c r="AI110" s="1">
        <v>50000</v>
      </c>
      <c r="AJ110" s="1">
        <v>0</v>
      </c>
      <c r="AL110" s="1">
        <v>0</v>
      </c>
      <c r="AM110" s="1">
        <v>100</v>
      </c>
      <c r="AN110" s="1">
        <v>0</v>
      </c>
    </row>
    <row r="111" spans="1:40" x14ac:dyDescent="0.25">
      <c r="A111" s="1">
        <v>105201033</v>
      </c>
      <c r="B111" s="1" t="s">
        <v>1631</v>
      </c>
      <c r="C111" s="1" t="s">
        <v>168</v>
      </c>
      <c r="D111" s="1" t="s">
        <v>231</v>
      </c>
      <c r="E111" s="1">
        <v>173</v>
      </c>
      <c r="F111" s="1">
        <v>172</v>
      </c>
      <c r="G111" s="1" t="s">
        <v>2565</v>
      </c>
      <c r="H111" s="1">
        <v>12995114</v>
      </c>
      <c r="I111" s="1">
        <v>12645704.060000001</v>
      </c>
      <c r="J111" s="1">
        <v>129345</v>
      </c>
      <c r="K111" s="1">
        <v>1.0053421258926392</v>
      </c>
      <c r="L111" s="1">
        <v>2142491</v>
      </c>
      <c r="M111" s="1">
        <v>27510</v>
      </c>
      <c r="N111" s="1">
        <v>1.3007209300994873</v>
      </c>
      <c r="O111" s="1">
        <v>476026</v>
      </c>
      <c r="P111" s="1">
        <v>426026</v>
      </c>
      <c r="Q111" s="1">
        <v>50000</v>
      </c>
      <c r="R111" s="1">
        <v>0</v>
      </c>
      <c r="S111" s="1">
        <v>50000</v>
      </c>
      <c r="T111" s="1">
        <v>11.736372947692871</v>
      </c>
      <c r="U111" s="1">
        <v>0</v>
      </c>
      <c r="V111" s="1">
        <v>50000</v>
      </c>
      <c r="W111" s="1">
        <v>0</v>
      </c>
      <c r="X111" s="1">
        <v>137400</v>
      </c>
      <c r="Y111" s="1">
        <v>-89870</v>
      </c>
      <c r="Z111" s="1">
        <v>-0.3954327404499054</v>
      </c>
      <c r="AA111" s="1">
        <v>-39.54327392578125</v>
      </c>
      <c r="AB111" s="1">
        <v>426026</v>
      </c>
      <c r="AC111" s="1">
        <v>0</v>
      </c>
      <c r="AD111" s="1">
        <v>0</v>
      </c>
      <c r="AE111" s="1">
        <v>135498.20000000001</v>
      </c>
      <c r="AF111" s="1">
        <v>76094.321302902652</v>
      </c>
      <c r="AG111" s="1">
        <v>178023360</v>
      </c>
      <c r="AH111" s="1" t="s">
        <v>2141</v>
      </c>
      <c r="AI111" s="1">
        <v>50000</v>
      </c>
      <c r="AJ111" s="1">
        <v>0</v>
      </c>
      <c r="AL111" s="1">
        <v>0</v>
      </c>
      <c r="AM111" s="1">
        <v>100</v>
      </c>
      <c r="AN111" s="1">
        <v>0</v>
      </c>
    </row>
    <row r="112" spans="1:40" x14ac:dyDescent="0.25">
      <c r="A112" s="1">
        <v>105201352</v>
      </c>
      <c r="B112" s="1" t="s">
        <v>1632</v>
      </c>
      <c r="C112" s="1" t="s">
        <v>168</v>
      </c>
      <c r="D112" s="1" t="s">
        <v>231</v>
      </c>
      <c r="E112" s="1">
        <v>173</v>
      </c>
      <c r="G112" s="1" t="s">
        <v>2565</v>
      </c>
      <c r="H112" s="1">
        <v>20432463</v>
      </c>
      <c r="I112" s="1">
        <v>19754502.120000001</v>
      </c>
      <c r="J112" s="1">
        <v>208312</v>
      </c>
      <c r="K112" s="1">
        <v>1.0300160646438599</v>
      </c>
      <c r="L112" s="1">
        <v>3832463</v>
      </c>
      <c r="M112" s="1">
        <v>88915</v>
      </c>
      <c r="N112" s="1">
        <v>2.3751533031463623</v>
      </c>
      <c r="O112" s="1">
        <v>2440460.56</v>
      </c>
      <c r="P112" s="1">
        <v>1553095.5</v>
      </c>
      <c r="Q112" s="1">
        <v>887365.06</v>
      </c>
      <c r="R112" s="1">
        <v>0</v>
      </c>
      <c r="S112" s="1">
        <v>887158.3125</v>
      </c>
      <c r="T112" s="1">
        <v>57.114337921142578</v>
      </c>
      <c r="U112" s="1">
        <v>887365.06</v>
      </c>
      <c r="V112" s="1">
        <v>0</v>
      </c>
      <c r="W112" s="1">
        <v>8121895.25</v>
      </c>
      <c r="AB112" s="1">
        <v>665681</v>
      </c>
      <c r="AC112" s="1">
        <v>887414.5</v>
      </c>
      <c r="AD112" s="1">
        <v>0</v>
      </c>
      <c r="AE112" s="1">
        <v>348086.37</v>
      </c>
      <c r="AF112" s="1">
        <v>880822.25859001046</v>
      </c>
      <c r="AG112" s="1">
        <v>178023360</v>
      </c>
      <c r="AH112" s="1" t="s">
        <v>2142</v>
      </c>
      <c r="AI112" s="1">
        <v>1774779.5</v>
      </c>
      <c r="AJ112" s="1">
        <v>0</v>
      </c>
      <c r="AK112" s="1">
        <v>21.851789474487305</v>
      </c>
      <c r="AL112" s="1">
        <v>100.02330780029297</v>
      </c>
      <c r="AM112" s="1">
        <v>0</v>
      </c>
      <c r="AN112" s="1">
        <v>0</v>
      </c>
    </row>
    <row r="113" spans="1:40" x14ac:dyDescent="0.25">
      <c r="A113" s="1">
        <v>105201407</v>
      </c>
      <c r="B113" s="1" t="s">
        <v>2608</v>
      </c>
      <c r="C113" s="1" t="s">
        <v>168</v>
      </c>
      <c r="D113" s="1" t="s">
        <v>231</v>
      </c>
      <c r="E113" s="1">
        <v>172</v>
      </c>
      <c r="G113" s="1" t="s">
        <v>2566</v>
      </c>
      <c r="X113" s="1">
        <v>1010579</v>
      </c>
      <c r="Y113" s="1">
        <v>149198</v>
      </c>
      <c r="Z113" s="1">
        <v>0.17320790886878967</v>
      </c>
      <c r="AA113" s="1">
        <v>17.320791244506836</v>
      </c>
      <c r="AH113" s="1" t="s">
        <v>105</v>
      </c>
      <c r="AI113" s="1">
        <v>0</v>
      </c>
      <c r="AJ113" s="1">
        <v>0</v>
      </c>
    </row>
    <row r="114" spans="1:40" x14ac:dyDescent="0.25">
      <c r="A114" s="1">
        <v>105204703</v>
      </c>
      <c r="B114" s="1" t="s">
        <v>1633</v>
      </c>
      <c r="C114" s="1" t="s">
        <v>168</v>
      </c>
      <c r="D114" s="1" t="s">
        <v>231</v>
      </c>
      <c r="E114" s="1">
        <v>174</v>
      </c>
      <c r="G114" s="1" t="s">
        <v>2565</v>
      </c>
      <c r="H114" s="1">
        <v>20699091</v>
      </c>
      <c r="I114" s="1">
        <v>20388713.170000002</v>
      </c>
      <c r="J114" s="1">
        <v>91349</v>
      </c>
      <c r="K114" s="1">
        <v>0.44327512383460999</v>
      </c>
      <c r="L114" s="1">
        <v>3024831</v>
      </c>
      <c r="M114" s="1">
        <v>36943</v>
      </c>
      <c r="N114" s="1">
        <v>1.2364251613616943</v>
      </c>
      <c r="O114" s="1">
        <v>669569</v>
      </c>
      <c r="P114" s="1">
        <v>619569</v>
      </c>
      <c r="Q114" s="1">
        <v>50000</v>
      </c>
      <c r="R114" s="1">
        <v>0</v>
      </c>
      <c r="S114" s="1">
        <v>50000</v>
      </c>
      <c r="T114" s="1">
        <v>8.0701265335083008</v>
      </c>
      <c r="U114" s="1">
        <v>0</v>
      </c>
      <c r="V114" s="1">
        <v>50000</v>
      </c>
      <c r="W114" s="1">
        <v>0</v>
      </c>
      <c r="AB114" s="1">
        <v>619569</v>
      </c>
      <c r="AC114" s="1">
        <v>0</v>
      </c>
      <c r="AD114" s="1">
        <v>0</v>
      </c>
      <c r="AE114" s="1">
        <v>155655.16</v>
      </c>
      <c r="AF114" s="1">
        <v>89469.952099404298</v>
      </c>
      <c r="AG114" s="1">
        <v>178023360</v>
      </c>
      <c r="AH114" s="1" t="s">
        <v>2143</v>
      </c>
      <c r="AI114" s="1">
        <v>50000</v>
      </c>
      <c r="AJ114" s="1">
        <v>0</v>
      </c>
      <c r="AL114" s="1">
        <v>0</v>
      </c>
      <c r="AM114" s="1">
        <v>100</v>
      </c>
      <c r="AN114" s="1">
        <v>0</v>
      </c>
    </row>
    <row r="115" spans="1:40" x14ac:dyDescent="0.25">
      <c r="A115" s="1">
        <v>105251453</v>
      </c>
      <c r="B115" s="1" t="s">
        <v>1634</v>
      </c>
      <c r="C115" s="1" t="s">
        <v>169</v>
      </c>
      <c r="D115" s="1" t="s">
        <v>231</v>
      </c>
      <c r="E115" s="1">
        <v>173</v>
      </c>
      <c r="G115" s="1" t="s">
        <v>2565</v>
      </c>
      <c r="H115" s="1">
        <v>17048083</v>
      </c>
      <c r="I115" s="1">
        <v>16489864.119999999</v>
      </c>
      <c r="J115" s="1">
        <v>205657</v>
      </c>
      <c r="K115" s="1">
        <v>1.2210652828216553</v>
      </c>
      <c r="L115" s="1">
        <v>2101630</v>
      </c>
      <c r="M115" s="1">
        <v>36340</v>
      </c>
      <c r="N115" s="1">
        <v>1.759559154510498</v>
      </c>
      <c r="O115" s="1">
        <v>2206338.35</v>
      </c>
      <c r="P115" s="1">
        <v>1326706.83</v>
      </c>
      <c r="Q115" s="1">
        <v>879631.52</v>
      </c>
      <c r="R115" s="1">
        <v>0</v>
      </c>
      <c r="S115" s="1">
        <v>879432.125</v>
      </c>
      <c r="T115" s="1">
        <v>66.276885986328125</v>
      </c>
      <c r="U115" s="1">
        <v>879631.52</v>
      </c>
      <c r="V115" s="1">
        <v>0</v>
      </c>
      <c r="W115" s="1">
        <v>8051111.5200000033</v>
      </c>
      <c r="X115" s="1">
        <v>294995</v>
      </c>
      <c r="Y115" s="1">
        <v>18631</v>
      </c>
      <c r="Z115" s="1">
        <v>6.7414715886116028E-2</v>
      </c>
      <c r="AA115" s="1">
        <v>6.7414717674255371</v>
      </c>
      <c r="AB115" s="1">
        <v>470665</v>
      </c>
      <c r="AC115" s="1">
        <v>856041.83</v>
      </c>
      <c r="AD115" s="1">
        <v>0</v>
      </c>
      <c r="AE115" s="1">
        <v>136667.29</v>
      </c>
      <c r="AF115" s="1">
        <v>80064.252232968924</v>
      </c>
      <c r="AG115" s="1">
        <v>178023360</v>
      </c>
      <c r="AH115" s="1" t="s">
        <v>2144</v>
      </c>
      <c r="AI115" s="1">
        <v>1735673.375</v>
      </c>
      <c r="AJ115" s="1">
        <v>0</v>
      </c>
      <c r="AK115" s="1">
        <v>21.558183670043945</v>
      </c>
      <c r="AL115" s="1">
        <v>100.02267456054688</v>
      </c>
      <c r="AM115" s="1">
        <v>0</v>
      </c>
      <c r="AN115" s="1">
        <v>0</v>
      </c>
    </row>
    <row r="116" spans="1:40" x14ac:dyDescent="0.25">
      <c r="A116" s="1">
        <v>105252507</v>
      </c>
      <c r="B116" s="1" t="s">
        <v>2609</v>
      </c>
      <c r="C116" s="1" t="s">
        <v>169</v>
      </c>
      <c r="D116" s="1" t="s">
        <v>231</v>
      </c>
      <c r="G116" s="1" t="s">
        <v>2566</v>
      </c>
      <c r="X116" s="1">
        <v>1582553</v>
      </c>
      <c r="Y116" s="1">
        <v>232447</v>
      </c>
      <c r="Z116" s="1">
        <v>0.17216944694519043</v>
      </c>
      <c r="AA116" s="1">
        <v>17.216945648193359</v>
      </c>
      <c r="AH116" s="1" t="s">
        <v>2727</v>
      </c>
      <c r="AI116" s="1">
        <v>0</v>
      </c>
      <c r="AJ116" s="1">
        <v>0</v>
      </c>
    </row>
    <row r="117" spans="1:40" x14ac:dyDescent="0.25">
      <c r="A117" s="1">
        <v>105252602</v>
      </c>
      <c r="B117" s="1" t="s">
        <v>1635</v>
      </c>
      <c r="C117" s="1" t="s">
        <v>169</v>
      </c>
      <c r="D117" s="1" t="s">
        <v>231</v>
      </c>
      <c r="E117" s="1">
        <v>172</v>
      </c>
      <c r="G117" s="1" t="s">
        <v>2565</v>
      </c>
      <c r="H117" s="1">
        <v>122757817</v>
      </c>
      <c r="I117" s="1">
        <v>116721554.31</v>
      </c>
      <c r="J117" s="1">
        <v>2108121</v>
      </c>
      <c r="K117" s="1">
        <v>1.7473074197769165</v>
      </c>
      <c r="L117" s="1">
        <v>15396688</v>
      </c>
      <c r="M117" s="1">
        <v>472682</v>
      </c>
      <c r="N117" s="1">
        <v>3.167259693145752</v>
      </c>
      <c r="O117" s="1">
        <v>24844361.710000001</v>
      </c>
      <c r="P117" s="1">
        <v>13723818.140000001</v>
      </c>
      <c r="Q117" s="1">
        <v>11120543.57</v>
      </c>
      <c r="R117" s="1">
        <v>0</v>
      </c>
      <c r="S117" s="1">
        <v>11117953</v>
      </c>
      <c r="T117" s="1">
        <v>80.996803283691406</v>
      </c>
      <c r="U117" s="1">
        <v>11120543.57</v>
      </c>
      <c r="V117" s="1">
        <v>0</v>
      </c>
      <c r="W117" s="1">
        <v>101784366.27999997</v>
      </c>
      <c r="AB117" s="1">
        <v>2602655</v>
      </c>
      <c r="AC117" s="1">
        <v>11121163.140000001</v>
      </c>
      <c r="AD117" s="1">
        <v>0</v>
      </c>
      <c r="AE117" s="1">
        <v>760651.39</v>
      </c>
      <c r="AF117" s="1">
        <v>986659.72195380833</v>
      </c>
      <c r="AG117" s="1">
        <v>178023360</v>
      </c>
      <c r="AH117" s="1" t="s">
        <v>2145</v>
      </c>
      <c r="AI117" s="1">
        <v>22241708</v>
      </c>
      <c r="AJ117" s="1">
        <v>0</v>
      </c>
      <c r="AK117" s="1">
        <v>21.851791381835938</v>
      </c>
      <c r="AL117" s="1">
        <v>100.02330017089844</v>
      </c>
      <c r="AM117" s="1">
        <v>0</v>
      </c>
      <c r="AN117" s="1">
        <v>0</v>
      </c>
    </row>
    <row r="118" spans="1:40" x14ac:dyDescent="0.25">
      <c r="A118" s="1">
        <v>105252807</v>
      </c>
      <c r="B118" s="1" t="s">
        <v>2610</v>
      </c>
      <c r="C118" s="1" t="s">
        <v>169</v>
      </c>
      <c r="D118" s="1" t="s">
        <v>231</v>
      </c>
      <c r="G118" s="1" t="s">
        <v>2566</v>
      </c>
      <c r="X118" s="1">
        <v>1511150</v>
      </c>
      <c r="Y118" s="1">
        <v>117003</v>
      </c>
      <c r="Z118" s="1">
        <v>8.3924435079097748E-2</v>
      </c>
      <c r="AA118" s="1">
        <v>8.3924436569213867</v>
      </c>
      <c r="AH118" s="1" t="s">
        <v>106</v>
      </c>
      <c r="AI118" s="1">
        <v>0</v>
      </c>
      <c r="AJ118" s="1">
        <v>0</v>
      </c>
    </row>
    <row r="119" spans="1:40" x14ac:dyDescent="0.25">
      <c r="A119" s="1">
        <v>105253303</v>
      </c>
      <c r="B119" s="1" t="s">
        <v>1636</v>
      </c>
      <c r="C119" s="1" t="s">
        <v>169</v>
      </c>
      <c r="D119" s="1" t="s">
        <v>231</v>
      </c>
      <c r="E119" s="1">
        <v>172</v>
      </c>
      <c r="G119" s="1" t="s">
        <v>2565</v>
      </c>
      <c r="H119" s="1">
        <v>4529926</v>
      </c>
      <c r="I119" s="1">
        <v>4320948.74</v>
      </c>
      <c r="J119" s="1">
        <v>65231</v>
      </c>
      <c r="K119" s="1">
        <v>1.4610403776168823</v>
      </c>
      <c r="L119" s="1">
        <v>1198914</v>
      </c>
      <c r="M119" s="1">
        <v>27650</v>
      </c>
      <c r="N119" s="1">
        <v>2.3606975078582764</v>
      </c>
      <c r="O119" s="1">
        <v>1368140.85</v>
      </c>
      <c r="P119" s="1">
        <v>855777.7</v>
      </c>
      <c r="Q119" s="1">
        <v>512363.15</v>
      </c>
      <c r="R119" s="1">
        <v>0</v>
      </c>
      <c r="S119" s="1">
        <v>512243.78125</v>
      </c>
      <c r="T119" s="1">
        <v>59.848762512207031</v>
      </c>
      <c r="U119" s="1">
        <v>512363.15</v>
      </c>
      <c r="V119" s="1">
        <v>0</v>
      </c>
      <c r="W119" s="1">
        <v>4689569.1999999993</v>
      </c>
      <c r="AB119" s="1">
        <v>343386</v>
      </c>
      <c r="AC119" s="1">
        <v>512391.7</v>
      </c>
      <c r="AD119" s="1">
        <v>0</v>
      </c>
      <c r="AE119" s="1">
        <v>25443.360000000001</v>
      </c>
      <c r="AF119" s="1">
        <v>27213.91890124153</v>
      </c>
      <c r="AG119" s="1">
        <v>178023360</v>
      </c>
      <c r="AH119" s="1" t="s">
        <v>2146</v>
      </c>
      <c r="AI119" s="1">
        <v>1024754.875</v>
      </c>
      <c r="AJ119" s="1">
        <v>0</v>
      </c>
      <c r="AK119" s="1">
        <v>21.851791381835938</v>
      </c>
      <c r="AL119" s="1">
        <v>100.02330017089844</v>
      </c>
      <c r="AM119" s="1">
        <v>0</v>
      </c>
      <c r="AN119" s="1">
        <v>0</v>
      </c>
    </row>
    <row r="120" spans="1:40" x14ac:dyDescent="0.25">
      <c r="A120" s="1">
        <v>105253553</v>
      </c>
      <c r="B120" s="1" t="s">
        <v>1637</v>
      </c>
      <c r="C120" s="1" t="s">
        <v>169</v>
      </c>
      <c r="D120" s="1" t="s">
        <v>231</v>
      </c>
      <c r="E120" s="1">
        <v>171</v>
      </c>
      <c r="G120" s="1" t="s">
        <v>2565</v>
      </c>
      <c r="H120" s="1">
        <v>8828613</v>
      </c>
      <c r="I120" s="1">
        <v>8515024.6899999995</v>
      </c>
      <c r="J120" s="1">
        <v>112344</v>
      </c>
      <c r="K120" s="1">
        <v>1.2889000177383423</v>
      </c>
      <c r="L120" s="1">
        <v>1486890</v>
      </c>
      <c r="M120" s="1">
        <v>31548</v>
      </c>
      <c r="N120" s="1">
        <v>2.1677379608154297</v>
      </c>
      <c r="O120" s="1">
        <v>1416998.64</v>
      </c>
      <c r="P120" s="1">
        <v>775768.96</v>
      </c>
      <c r="Q120" s="1">
        <v>641229.68000000005</v>
      </c>
      <c r="R120" s="1">
        <v>0</v>
      </c>
      <c r="S120" s="1">
        <v>641114.5</v>
      </c>
      <c r="T120" s="1">
        <v>82.63018798828125</v>
      </c>
      <c r="U120" s="1">
        <v>641229.68000000005</v>
      </c>
      <c r="V120" s="1">
        <v>0</v>
      </c>
      <c r="W120" s="1">
        <v>5869061.7300000042</v>
      </c>
      <c r="AB120" s="1">
        <v>281428</v>
      </c>
      <c r="AC120" s="1">
        <v>494340.96</v>
      </c>
      <c r="AD120" s="1">
        <v>0</v>
      </c>
      <c r="AE120" s="1">
        <v>73012.639999999999</v>
      </c>
      <c r="AF120" s="1">
        <v>84675.004053828714</v>
      </c>
      <c r="AG120" s="1">
        <v>178023360</v>
      </c>
      <c r="AH120" s="1" t="s">
        <v>2147</v>
      </c>
      <c r="AI120" s="1">
        <v>1135570.625</v>
      </c>
      <c r="AJ120" s="1">
        <v>0</v>
      </c>
      <c r="AK120" s="1">
        <v>19.348419189453125</v>
      </c>
      <c r="AL120" s="1">
        <v>100.01796722412109</v>
      </c>
      <c r="AM120" s="1">
        <v>0</v>
      </c>
      <c r="AN120" s="1">
        <v>0</v>
      </c>
    </row>
    <row r="121" spans="1:40" x14ac:dyDescent="0.25">
      <c r="A121" s="1">
        <v>105253903</v>
      </c>
      <c r="B121" s="1" t="s">
        <v>1638</v>
      </c>
      <c r="C121" s="1" t="s">
        <v>169</v>
      </c>
      <c r="D121" s="1" t="s">
        <v>231</v>
      </c>
      <c r="E121" s="1">
        <v>173</v>
      </c>
      <c r="G121" s="1" t="s">
        <v>2565</v>
      </c>
      <c r="H121" s="1">
        <v>11986313</v>
      </c>
      <c r="I121" s="1">
        <v>11745338.35</v>
      </c>
      <c r="J121" s="1">
        <v>66391</v>
      </c>
      <c r="K121" s="1">
        <v>0.55697512626647949</v>
      </c>
      <c r="L121" s="1">
        <v>1921657</v>
      </c>
      <c r="M121" s="1">
        <v>46797</v>
      </c>
      <c r="N121" s="1">
        <v>2.4960265159606934</v>
      </c>
      <c r="O121" s="1">
        <v>958345.38</v>
      </c>
      <c r="P121" s="1">
        <v>551201.93000000005</v>
      </c>
      <c r="Q121" s="1">
        <v>407143.45</v>
      </c>
      <c r="R121" s="1">
        <v>0</v>
      </c>
      <c r="S121" s="1">
        <v>407098.6875</v>
      </c>
      <c r="T121" s="1">
        <v>73.850540161132813</v>
      </c>
      <c r="U121" s="1">
        <v>407143.45</v>
      </c>
      <c r="V121" s="1">
        <v>0</v>
      </c>
      <c r="W121" s="1">
        <v>3726511.9100000039</v>
      </c>
      <c r="AB121" s="1">
        <v>358997</v>
      </c>
      <c r="AC121" s="1">
        <v>192204.93</v>
      </c>
      <c r="AD121" s="1">
        <v>0</v>
      </c>
      <c r="AE121" s="1">
        <v>106277.07</v>
      </c>
      <c r="AF121" s="1">
        <v>71010.526702023693</v>
      </c>
      <c r="AG121" s="1">
        <v>178023360</v>
      </c>
      <c r="AH121" s="1" t="s">
        <v>2148</v>
      </c>
      <c r="AI121" s="1">
        <v>599348.375</v>
      </c>
      <c r="AJ121" s="1">
        <v>0</v>
      </c>
      <c r="AK121" s="1">
        <v>16.08336067199707</v>
      </c>
      <c r="AL121" s="1">
        <v>100.01099395751953</v>
      </c>
      <c r="AM121" s="1">
        <v>0</v>
      </c>
      <c r="AN121" s="1">
        <v>0</v>
      </c>
    </row>
    <row r="122" spans="1:40" x14ac:dyDescent="0.25">
      <c r="A122" s="1">
        <v>105254053</v>
      </c>
      <c r="B122" s="1" t="s">
        <v>1639</v>
      </c>
      <c r="C122" s="1" t="s">
        <v>169</v>
      </c>
      <c r="D122" s="1" t="s">
        <v>231</v>
      </c>
      <c r="G122" s="1" t="s">
        <v>2565</v>
      </c>
      <c r="H122" s="1">
        <v>10488271</v>
      </c>
      <c r="I122" s="1">
        <v>10251860.23</v>
      </c>
      <c r="J122" s="1">
        <v>65886</v>
      </c>
      <c r="K122" s="1">
        <v>0.63215857744216919</v>
      </c>
      <c r="L122" s="1">
        <v>1658820</v>
      </c>
      <c r="M122" s="1">
        <v>42976</v>
      </c>
      <c r="N122" s="1">
        <v>2.6596627235412598</v>
      </c>
      <c r="O122" s="1">
        <v>772518.31</v>
      </c>
      <c r="P122" s="1">
        <v>571938.74</v>
      </c>
      <c r="Q122" s="1">
        <v>200579.57</v>
      </c>
      <c r="R122" s="1">
        <v>0</v>
      </c>
      <c r="S122" s="1">
        <v>200532.84375</v>
      </c>
      <c r="T122" s="1">
        <v>35.059078216552734</v>
      </c>
      <c r="U122" s="1">
        <v>200579.57</v>
      </c>
      <c r="V122" s="1">
        <v>0</v>
      </c>
      <c r="W122" s="1">
        <v>1835869.25</v>
      </c>
      <c r="AB122" s="1">
        <v>371348</v>
      </c>
      <c r="AC122" s="1">
        <v>200590.74</v>
      </c>
      <c r="AD122" s="1">
        <v>0</v>
      </c>
      <c r="AE122" s="1">
        <v>38904.58</v>
      </c>
      <c r="AF122" s="1">
        <v>83108.487415107244</v>
      </c>
      <c r="AG122" s="1">
        <v>178023360</v>
      </c>
      <c r="AH122" s="1" t="s">
        <v>2149</v>
      </c>
      <c r="AI122" s="1">
        <v>401170.3125</v>
      </c>
      <c r="AJ122" s="1">
        <v>0</v>
      </c>
      <c r="AK122" s="1">
        <v>21.851791381835938</v>
      </c>
      <c r="AL122" s="1">
        <v>100.02330017089844</v>
      </c>
      <c r="AM122" s="1">
        <v>0</v>
      </c>
      <c r="AN122" s="1">
        <v>0</v>
      </c>
    </row>
    <row r="123" spans="1:40" x14ac:dyDescent="0.25">
      <c r="A123" s="1">
        <v>105254353</v>
      </c>
      <c r="B123" s="1" t="s">
        <v>1640</v>
      </c>
      <c r="C123" s="1" t="s">
        <v>169</v>
      </c>
      <c r="D123" s="1" t="s">
        <v>231</v>
      </c>
      <c r="E123" s="1">
        <v>171</v>
      </c>
      <c r="G123" s="1" t="s">
        <v>2565</v>
      </c>
      <c r="H123" s="1">
        <v>10669552</v>
      </c>
      <c r="I123" s="1">
        <v>10361209.52</v>
      </c>
      <c r="J123" s="1">
        <v>104166</v>
      </c>
      <c r="K123" s="1">
        <v>0.98591762781143188</v>
      </c>
      <c r="L123" s="1">
        <v>1700539</v>
      </c>
      <c r="M123" s="1">
        <v>142345</v>
      </c>
      <c r="N123" s="1">
        <v>9.1352548599243164</v>
      </c>
      <c r="O123" s="1">
        <v>1197662.72</v>
      </c>
      <c r="P123" s="1">
        <v>815379.51</v>
      </c>
      <c r="Q123" s="1">
        <v>382283.21</v>
      </c>
      <c r="R123" s="1">
        <v>0</v>
      </c>
      <c r="S123" s="1">
        <v>382194.15625</v>
      </c>
      <c r="T123" s="1">
        <v>46.868045806884766</v>
      </c>
      <c r="U123" s="1">
        <v>382283.21</v>
      </c>
      <c r="V123" s="1">
        <v>0</v>
      </c>
      <c r="W123" s="1">
        <v>3498970.5300000012</v>
      </c>
      <c r="AB123" s="1">
        <v>433075</v>
      </c>
      <c r="AC123" s="1">
        <v>382304.51</v>
      </c>
      <c r="AD123" s="1">
        <v>0</v>
      </c>
      <c r="AE123" s="1">
        <v>61388.34</v>
      </c>
      <c r="AF123" s="1">
        <v>53731.140662081976</v>
      </c>
      <c r="AG123" s="1">
        <v>178023360</v>
      </c>
      <c r="AH123" s="1" t="s">
        <v>2150</v>
      </c>
      <c r="AI123" s="1">
        <v>764587.75</v>
      </c>
      <c r="AJ123" s="1">
        <v>0</v>
      </c>
      <c r="AK123" s="1">
        <v>21.851791381835938</v>
      </c>
      <c r="AL123" s="1">
        <v>100.02330017089844</v>
      </c>
      <c r="AM123" s="1">
        <v>0</v>
      </c>
      <c r="AN123" s="1">
        <v>0</v>
      </c>
    </row>
    <row r="124" spans="1:40" x14ac:dyDescent="0.25">
      <c r="A124" s="1">
        <v>105256553</v>
      </c>
      <c r="B124" s="1" t="s">
        <v>1641</v>
      </c>
      <c r="C124" s="1" t="s">
        <v>169</v>
      </c>
      <c r="D124" s="1" t="s">
        <v>231</v>
      </c>
      <c r="E124" s="1">
        <v>172</v>
      </c>
      <c r="G124" s="1" t="s">
        <v>2565</v>
      </c>
      <c r="H124" s="1">
        <v>11032791</v>
      </c>
      <c r="I124" s="1">
        <v>10650537.470000001</v>
      </c>
      <c r="J124" s="1">
        <v>111100</v>
      </c>
      <c r="K124" s="1">
        <v>1.0172417163848877</v>
      </c>
      <c r="L124" s="1">
        <v>1336903</v>
      </c>
      <c r="M124" s="1">
        <v>49823</v>
      </c>
      <c r="N124" s="1">
        <v>3.8710103034973145</v>
      </c>
      <c r="O124" s="1">
        <v>1852564.22</v>
      </c>
      <c r="P124" s="1">
        <v>1224335.08</v>
      </c>
      <c r="Q124" s="1">
        <v>605043.94999999995</v>
      </c>
      <c r="R124" s="1">
        <v>23185.19</v>
      </c>
      <c r="S124" s="1">
        <v>628088.1875</v>
      </c>
      <c r="T124" s="1">
        <v>51.294445037841797</v>
      </c>
      <c r="U124" s="1">
        <v>605043.94999999995</v>
      </c>
      <c r="V124" s="1">
        <v>0</v>
      </c>
      <c r="W124" s="1">
        <v>5537860.1400000006</v>
      </c>
      <c r="AB124" s="1">
        <v>594066</v>
      </c>
      <c r="AC124" s="1">
        <v>605077.66</v>
      </c>
      <c r="AD124" s="1">
        <v>25191.42</v>
      </c>
      <c r="AE124" s="1">
        <v>75787.44</v>
      </c>
      <c r="AF124" s="1">
        <v>128865.35015331965</v>
      </c>
      <c r="AG124" s="1">
        <v>178023360</v>
      </c>
      <c r="AH124" s="1" t="s">
        <v>2151</v>
      </c>
      <c r="AI124" s="1">
        <v>1210121.625</v>
      </c>
      <c r="AJ124" s="1">
        <v>48376.609375</v>
      </c>
      <c r="AK124" s="1">
        <v>21.851791381835938</v>
      </c>
      <c r="AL124" s="1">
        <v>96.331047058105469</v>
      </c>
      <c r="AM124" s="1">
        <v>0</v>
      </c>
      <c r="AN124" s="1">
        <v>3.6913907527923584</v>
      </c>
    </row>
    <row r="125" spans="1:40" x14ac:dyDescent="0.25">
      <c r="A125" s="1">
        <v>105257602</v>
      </c>
      <c r="B125" s="1" t="s">
        <v>1642</v>
      </c>
      <c r="C125" s="1" t="s">
        <v>169</v>
      </c>
      <c r="D125" s="1" t="s">
        <v>231</v>
      </c>
      <c r="E125" s="1">
        <v>171</v>
      </c>
      <c r="G125" s="1" t="s">
        <v>2565</v>
      </c>
      <c r="H125" s="1">
        <v>18319051</v>
      </c>
      <c r="I125" s="1">
        <v>17574291.149999999</v>
      </c>
      <c r="J125" s="1">
        <v>251609</v>
      </c>
      <c r="K125" s="1">
        <v>1.3926099538803101</v>
      </c>
      <c r="L125" s="1">
        <v>4763725</v>
      </c>
      <c r="M125" s="1">
        <v>176559</v>
      </c>
      <c r="N125" s="1">
        <v>3.84897780418396</v>
      </c>
      <c r="O125" s="1">
        <v>3231287.11</v>
      </c>
      <c r="P125" s="1">
        <v>1941085.92</v>
      </c>
      <c r="Q125" s="1">
        <v>1290201.19</v>
      </c>
      <c r="R125" s="1">
        <v>0</v>
      </c>
      <c r="S125" s="1">
        <v>1289994.5</v>
      </c>
      <c r="T125" s="1">
        <v>66.450286865234375</v>
      </c>
      <c r="U125" s="1">
        <v>1290201.19</v>
      </c>
      <c r="V125" s="1">
        <v>0</v>
      </c>
      <c r="W125" s="1">
        <v>11808983.079999998</v>
      </c>
      <c r="AB125" s="1">
        <v>1053736</v>
      </c>
      <c r="AC125" s="1">
        <v>887349.92</v>
      </c>
      <c r="AD125" s="1">
        <v>0</v>
      </c>
      <c r="AE125" s="1">
        <v>213954.84</v>
      </c>
      <c r="AF125" s="1">
        <v>150033.21298806544</v>
      </c>
      <c r="AG125" s="1">
        <v>178023360</v>
      </c>
      <c r="AH125" s="1" t="s">
        <v>2152</v>
      </c>
      <c r="AI125" s="1">
        <v>2177551.25</v>
      </c>
      <c r="AJ125" s="1">
        <v>0</v>
      </c>
      <c r="AK125" s="1">
        <v>18.439786911010742</v>
      </c>
      <c r="AL125" s="1">
        <v>100.01602172851563</v>
      </c>
      <c r="AM125" s="1">
        <v>0</v>
      </c>
      <c r="AN125" s="1">
        <v>0</v>
      </c>
    </row>
    <row r="126" spans="1:40" x14ac:dyDescent="0.25">
      <c r="A126" s="1">
        <v>105258303</v>
      </c>
      <c r="B126" s="1" t="s">
        <v>1643</v>
      </c>
      <c r="C126" s="1" t="s">
        <v>169</v>
      </c>
      <c r="D126" s="1" t="s">
        <v>231</v>
      </c>
      <c r="E126" s="1">
        <v>171</v>
      </c>
      <c r="G126" s="1" t="s">
        <v>2565</v>
      </c>
      <c r="H126" s="1">
        <v>10209708</v>
      </c>
      <c r="I126" s="1">
        <v>9952471.6099999994</v>
      </c>
      <c r="J126" s="1">
        <v>80149</v>
      </c>
      <c r="K126" s="1">
        <v>0.79123878479003906</v>
      </c>
      <c r="L126" s="1">
        <v>1479264</v>
      </c>
      <c r="M126" s="1">
        <v>32203</v>
      </c>
      <c r="N126" s="1">
        <v>2.2254071235656738</v>
      </c>
      <c r="O126" s="1">
        <v>1449740.15</v>
      </c>
      <c r="P126" s="1">
        <v>868288.77</v>
      </c>
      <c r="Q126" s="1">
        <v>581451.38</v>
      </c>
      <c r="R126" s="1">
        <v>0</v>
      </c>
      <c r="S126" s="1">
        <v>581315.9375</v>
      </c>
      <c r="T126" s="1">
        <v>66.939163208007813</v>
      </c>
      <c r="U126" s="1">
        <v>581451.38</v>
      </c>
      <c r="V126" s="1">
        <v>0</v>
      </c>
      <c r="W126" s="1">
        <v>5321921.5099999979</v>
      </c>
      <c r="AB126" s="1">
        <v>286805</v>
      </c>
      <c r="AC126" s="1">
        <v>581483.77</v>
      </c>
      <c r="AD126" s="1">
        <v>0</v>
      </c>
      <c r="AE126" s="1">
        <v>74941.62</v>
      </c>
      <c r="AF126" s="1">
        <v>103287.11321969586</v>
      </c>
      <c r="AG126" s="1">
        <v>178023360</v>
      </c>
      <c r="AH126" s="1" t="s">
        <v>2153</v>
      </c>
      <c r="AI126" s="1">
        <v>1162935.125</v>
      </c>
      <c r="AJ126" s="1">
        <v>0</v>
      </c>
      <c r="AK126" s="1">
        <v>21.851789474487305</v>
      </c>
      <c r="AL126" s="1">
        <v>100.02330017089844</v>
      </c>
      <c r="AM126" s="1">
        <v>0</v>
      </c>
      <c r="AN126" s="1">
        <v>0</v>
      </c>
    </row>
    <row r="127" spans="1:40" x14ac:dyDescent="0.25">
      <c r="A127" s="1">
        <v>105258503</v>
      </c>
      <c r="B127" s="1" t="s">
        <v>1644</v>
      </c>
      <c r="C127" s="1" t="s">
        <v>169</v>
      </c>
      <c r="D127" s="1" t="s">
        <v>231</v>
      </c>
      <c r="E127" s="1">
        <v>172</v>
      </c>
      <c r="G127" s="1" t="s">
        <v>2565</v>
      </c>
      <c r="H127" s="1">
        <v>10344769</v>
      </c>
      <c r="I127" s="1">
        <v>10178795.970000001</v>
      </c>
      <c r="J127" s="1">
        <v>48262</v>
      </c>
      <c r="K127" s="1">
        <v>0.46872207522392273</v>
      </c>
      <c r="L127" s="1">
        <v>1490959</v>
      </c>
      <c r="M127" s="1">
        <v>8660</v>
      </c>
      <c r="N127" s="1">
        <v>0.58422756195068359</v>
      </c>
      <c r="O127" s="1">
        <v>796496.11</v>
      </c>
      <c r="P127" s="1">
        <v>464821.28</v>
      </c>
      <c r="Q127" s="1">
        <v>331674.83</v>
      </c>
      <c r="R127" s="1">
        <v>0</v>
      </c>
      <c r="S127" s="1">
        <v>331643.46875</v>
      </c>
      <c r="T127" s="1">
        <v>71.343788146972656</v>
      </c>
      <c r="U127" s="1">
        <v>331674.83</v>
      </c>
      <c r="V127" s="1">
        <v>0</v>
      </c>
      <c r="W127" s="1">
        <v>3035761.0199999996</v>
      </c>
      <c r="X127" s="1">
        <v>248900</v>
      </c>
      <c r="Y127" s="1">
        <v>11449</v>
      </c>
      <c r="Z127" s="1">
        <v>4.8216264694929123E-2</v>
      </c>
      <c r="AA127" s="1">
        <v>4.8216266632080078</v>
      </c>
      <c r="AB127" s="1">
        <v>330199</v>
      </c>
      <c r="AC127" s="1">
        <v>134622.28</v>
      </c>
      <c r="AD127" s="1">
        <v>0</v>
      </c>
      <c r="AE127" s="1">
        <v>85229.47</v>
      </c>
      <c r="AF127" s="1">
        <v>113325.09126056812</v>
      </c>
      <c r="AG127" s="1">
        <v>178023360</v>
      </c>
      <c r="AH127" s="1" t="s">
        <v>231</v>
      </c>
      <c r="AI127" s="1">
        <v>466297.125</v>
      </c>
      <c r="AJ127" s="1">
        <v>0</v>
      </c>
      <c r="AK127" s="1">
        <v>15.360139846801758</v>
      </c>
      <c r="AL127" s="1">
        <v>100.00945281982422</v>
      </c>
      <c r="AM127" s="1">
        <v>0</v>
      </c>
      <c r="AN127" s="1">
        <v>0</v>
      </c>
    </row>
    <row r="128" spans="1:40" x14ac:dyDescent="0.25">
      <c r="A128" s="1">
        <v>105259103</v>
      </c>
      <c r="B128" s="1" t="s">
        <v>1645</v>
      </c>
      <c r="C128" s="1" t="s">
        <v>169</v>
      </c>
      <c r="D128" s="1" t="s">
        <v>231</v>
      </c>
      <c r="E128" s="1">
        <v>171</v>
      </c>
      <c r="G128" s="1" t="s">
        <v>2565</v>
      </c>
      <c r="H128" s="1">
        <v>10766256</v>
      </c>
      <c r="I128" s="1">
        <v>10537175.92</v>
      </c>
      <c r="J128" s="1">
        <v>72375</v>
      </c>
      <c r="K128" s="1">
        <v>0.67678892612457275</v>
      </c>
      <c r="L128" s="1">
        <v>1201291</v>
      </c>
      <c r="M128" s="1">
        <v>29683</v>
      </c>
      <c r="N128" s="1">
        <v>2.5335264205932617</v>
      </c>
      <c r="O128" s="1">
        <v>662665.27</v>
      </c>
      <c r="P128" s="1">
        <v>424549.62</v>
      </c>
      <c r="Q128" s="1">
        <v>238115.65</v>
      </c>
      <c r="R128" s="1">
        <v>0</v>
      </c>
      <c r="S128" s="1">
        <v>238082.703125</v>
      </c>
      <c r="T128" s="1">
        <v>56.074535369873047</v>
      </c>
      <c r="U128" s="1">
        <v>238115.65</v>
      </c>
      <c r="V128" s="1">
        <v>0</v>
      </c>
      <c r="W128" s="1">
        <v>2179430.34</v>
      </c>
      <c r="X128" s="1">
        <v>111738</v>
      </c>
      <c r="Y128" s="1">
        <v>10410</v>
      </c>
      <c r="Z128" s="1">
        <v>0.10273566842079163</v>
      </c>
      <c r="AA128" s="1">
        <v>10.273567199707031</v>
      </c>
      <c r="AB128" s="1">
        <v>283155</v>
      </c>
      <c r="AC128" s="1">
        <v>141394.62</v>
      </c>
      <c r="AD128" s="1">
        <v>0</v>
      </c>
      <c r="AE128" s="1">
        <v>41882.03</v>
      </c>
      <c r="AF128" s="1">
        <v>34376.127255739295</v>
      </c>
      <c r="AG128" s="1">
        <v>178023360</v>
      </c>
      <c r="AH128" s="1" t="s">
        <v>2154</v>
      </c>
      <c r="AI128" s="1">
        <v>379510.28125</v>
      </c>
      <c r="AJ128" s="1">
        <v>0</v>
      </c>
      <c r="AK128" s="1">
        <v>17.413278579711914</v>
      </c>
      <c r="AL128" s="1">
        <v>100.01383972167969</v>
      </c>
      <c r="AM128" s="1">
        <v>0</v>
      </c>
      <c r="AN128" s="1">
        <v>0</v>
      </c>
    </row>
    <row r="129" spans="1:40" x14ac:dyDescent="0.25">
      <c r="A129" s="1">
        <v>105259703</v>
      </c>
      <c r="B129" s="1" t="s">
        <v>1646</v>
      </c>
      <c r="C129" s="1" t="s">
        <v>169</v>
      </c>
      <c r="D129" s="1" t="s">
        <v>231</v>
      </c>
      <c r="E129" s="1">
        <v>171</v>
      </c>
      <c r="F129" s="1">
        <v>173</v>
      </c>
      <c r="G129" s="1" t="s">
        <v>2565</v>
      </c>
      <c r="H129" s="1">
        <v>8160674</v>
      </c>
      <c r="I129" s="1">
        <v>7916529.2599999998</v>
      </c>
      <c r="J129" s="1">
        <v>80605</v>
      </c>
      <c r="K129" s="1">
        <v>0.99757808446884155</v>
      </c>
      <c r="L129" s="1">
        <v>1386037</v>
      </c>
      <c r="M129" s="1">
        <v>20960</v>
      </c>
      <c r="N129" s="1">
        <v>1.5354444980621338</v>
      </c>
      <c r="O129" s="1">
        <v>660462.43999999994</v>
      </c>
      <c r="P129" s="1">
        <v>452213.52</v>
      </c>
      <c r="Q129" s="1">
        <v>208248.92</v>
      </c>
      <c r="R129" s="1">
        <v>0</v>
      </c>
      <c r="S129" s="1">
        <v>208200.40625</v>
      </c>
      <c r="T129" s="1">
        <v>46.035350799560547</v>
      </c>
      <c r="U129" s="1">
        <v>208248.92</v>
      </c>
      <c r="V129" s="1">
        <v>0</v>
      </c>
      <c r="W129" s="1">
        <v>1906065.4799999967</v>
      </c>
      <c r="AB129" s="1">
        <v>243953</v>
      </c>
      <c r="AC129" s="1">
        <v>208260.52</v>
      </c>
      <c r="AD129" s="1">
        <v>0</v>
      </c>
      <c r="AE129" s="1">
        <v>56864.04</v>
      </c>
      <c r="AF129" s="1">
        <v>46108.807748887164</v>
      </c>
      <c r="AG129" s="1">
        <v>178023360</v>
      </c>
      <c r="AH129" s="1" t="s">
        <v>2155</v>
      </c>
      <c r="AI129" s="1">
        <v>416509.4375</v>
      </c>
      <c r="AJ129" s="1">
        <v>0</v>
      </c>
      <c r="AK129" s="1">
        <v>21.851791381835938</v>
      </c>
      <c r="AL129" s="1">
        <v>100.02330017089844</v>
      </c>
      <c r="AM129" s="1">
        <v>0</v>
      </c>
      <c r="AN129" s="1">
        <v>0</v>
      </c>
    </row>
    <row r="130" spans="1:40" x14ac:dyDescent="0.25">
      <c r="A130" s="1">
        <v>105628007</v>
      </c>
      <c r="B130" s="1" t="s">
        <v>2611</v>
      </c>
      <c r="C130" s="1" t="s">
        <v>170</v>
      </c>
      <c r="D130" s="1" t="s">
        <v>231</v>
      </c>
      <c r="G130" s="1" t="s">
        <v>2566</v>
      </c>
      <c r="X130" s="1">
        <v>639762</v>
      </c>
      <c r="Y130" s="1">
        <v>60409</v>
      </c>
      <c r="Z130" s="1">
        <v>0.10426976531744003</v>
      </c>
      <c r="AA130" s="1">
        <v>10.426976203918457</v>
      </c>
      <c r="AH130" s="1" t="s">
        <v>107</v>
      </c>
      <c r="AI130" s="1">
        <v>0</v>
      </c>
      <c r="AJ130" s="1">
        <v>0</v>
      </c>
    </row>
    <row r="131" spans="1:40" x14ac:dyDescent="0.25">
      <c r="A131" s="1">
        <v>105628302</v>
      </c>
      <c r="B131" s="1" t="s">
        <v>1647</v>
      </c>
      <c r="C131" s="1" t="s">
        <v>170</v>
      </c>
      <c r="D131" s="1" t="s">
        <v>231</v>
      </c>
      <c r="E131" s="1">
        <v>172</v>
      </c>
      <c r="G131" s="1" t="s">
        <v>2565</v>
      </c>
      <c r="H131" s="1">
        <v>29581874</v>
      </c>
      <c r="I131" s="1">
        <v>28819512.789999999</v>
      </c>
      <c r="J131" s="1">
        <v>251438</v>
      </c>
      <c r="K131" s="1">
        <v>0.85725969076156616</v>
      </c>
      <c r="L131" s="1">
        <v>5416215</v>
      </c>
      <c r="M131" s="1">
        <v>50971</v>
      </c>
      <c r="N131" s="1">
        <v>0.95002204179763794</v>
      </c>
      <c r="O131" s="1">
        <v>1970694</v>
      </c>
      <c r="P131" s="1">
        <v>1497079.69</v>
      </c>
      <c r="Q131" s="1">
        <v>473614.31</v>
      </c>
      <c r="R131" s="1">
        <v>0</v>
      </c>
      <c r="S131" s="1">
        <v>473503.96875</v>
      </c>
      <c r="T131" s="1">
        <v>31.626176834106445</v>
      </c>
      <c r="U131" s="1">
        <v>473614.31</v>
      </c>
      <c r="V131" s="1">
        <v>0</v>
      </c>
      <c r="W131" s="1">
        <v>4334907.8800000101</v>
      </c>
      <c r="AB131" s="1">
        <v>1023439</v>
      </c>
      <c r="AC131" s="1">
        <v>473640.69</v>
      </c>
      <c r="AD131" s="1">
        <v>0</v>
      </c>
      <c r="AE131" s="1">
        <v>223331.27</v>
      </c>
      <c r="AF131" s="1">
        <v>207857.85246985964</v>
      </c>
      <c r="AG131" s="1">
        <v>178023360</v>
      </c>
      <c r="AH131" s="1" t="s">
        <v>2156</v>
      </c>
      <c r="AI131" s="1">
        <v>947255</v>
      </c>
      <c r="AJ131" s="1">
        <v>0</v>
      </c>
      <c r="AK131" s="1">
        <v>21.851791381835938</v>
      </c>
      <c r="AL131" s="1">
        <v>100.02330017089844</v>
      </c>
      <c r="AM131" s="1">
        <v>0</v>
      </c>
      <c r="AN131" s="1">
        <v>0</v>
      </c>
    </row>
    <row r="132" spans="1:40" x14ac:dyDescent="0.25">
      <c r="A132" s="1">
        <v>106160303</v>
      </c>
      <c r="B132" s="1" t="s">
        <v>1648</v>
      </c>
      <c r="C132" s="1" t="s">
        <v>171</v>
      </c>
      <c r="D132" s="1" t="s">
        <v>230</v>
      </c>
      <c r="E132" s="1">
        <v>154</v>
      </c>
      <c r="G132" s="1" t="s">
        <v>2565</v>
      </c>
      <c r="H132" s="1">
        <v>6352547</v>
      </c>
      <c r="I132" s="1">
        <v>6267460.9500000002</v>
      </c>
      <c r="J132" s="1">
        <v>25281</v>
      </c>
      <c r="K132" s="1">
        <v>0.3995564877986908</v>
      </c>
      <c r="L132" s="1">
        <v>816735</v>
      </c>
      <c r="M132" s="1">
        <v>10855</v>
      </c>
      <c r="N132" s="1">
        <v>1.3469747304916382</v>
      </c>
      <c r="O132" s="1">
        <v>201489</v>
      </c>
      <c r="P132" s="1">
        <v>151489</v>
      </c>
      <c r="Q132" s="1">
        <v>50000</v>
      </c>
      <c r="R132" s="1">
        <v>0</v>
      </c>
      <c r="S132" s="1">
        <v>50000</v>
      </c>
      <c r="T132" s="1">
        <v>33.005695343017578</v>
      </c>
      <c r="U132" s="1">
        <v>0</v>
      </c>
      <c r="V132" s="1">
        <v>50000</v>
      </c>
      <c r="W132" s="1">
        <v>0</v>
      </c>
      <c r="AB132" s="1">
        <v>151489</v>
      </c>
      <c r="AC132" s="1">
        <v>0</v>
      </c>
      <c r="AD132" s="1">
        <v>0</v>
      </c>
      <c r="AE132" s="1">
        <v>81841.19</v>
      </c>
      <c r="AF132" s="1">
        <v>139982.6391461608</v>
      </c>
      <c r="AG132" s="1">
        <v>178023360</v>
      </c>
      <c r="AH132" s="1" t="s">
        <v>2157</v>
      </c>
      <c r="AI132" s="1">
        <v>50000</v>
      </c>
      <c r="AJ132" s="1">
        <v>0</v>
      </c>
      <c r="AL132" s="1">
        <v>0</v>
      </c>
      <c r="AM132" s="1">
        <v>100</v>
      </c>
      <c r="AN132" s="1">
        <v>0</v>
      </c>
    </row>
    <row r="133" spans="1:40" x14ac:dyDescent="0.25">
      <c r="A133" s="1">
        <v>106161203</v>
      </c>
      <c r="B133" s="1" t="s">
        <v>1649</v>
      </c>
      <c r="C133" s="1" t="s">
        <v>171</v>
      </c>
      <c r="D133" s="1" t="s">
        <v>230</v>
      </c>
      <c r="E133" s="1">
        <v>154</v>
      </c>
      <c r="G133" s="1" t="s">
        <v>2565</v>
      </c>
      <c r="H133" s="1">
        <v>4164294</v>
      </c>
      <c r="I133" s="1">
        <v>3962675.27</v>
      </c>
      <c r="J133" s="1">
        <v>83726</v>
      </c>
      <c r="K133" s="1">
        <v>2.0518221855163574</v>
      </c>
      <c r="L133" s="1">
        <v>773107</v>
      </c>
      <c r="M133" s="1">
        <v>54675</v>
      </c>
      <c r="N133" s="1">
        <v>7.610323429107666</v>
      </c>
      <c r="O133" s="1">
        <v>493142.2</v>
      </c>
      <c r="P133" s="1">
        <v>296283.58</v>
      </c>
      <c r="Q133" s="1">
        <v>196858.62</v>
      </c>
      <c r="R133" s="1">
        <v>0</v>
      </c>
      <c r="S133" s="1">
        <v>196812.765625</v>
      </c>
      <c r="T133" s="1">
        <v>66.416877746582031</v>
      </c>
      <c r="U133" s="1">
        <v>196858.62</v>
      </c>
      <c r="V133" s="1">
        <v>0</v>
      </c>
      <c r="W133" s="1">
        <v>1801812.0599999987</v>
      </c>
      <c r="AB133" s="1">
        <v>99414</v>
      </c>
      <c r="AC133" s="1">
        <v>196869.58</v>
      </c>
      <c r="AD133" s="1">
        <v>0</v>
      </c>
      <c r="AE133" s="1">
        <v>46011.79</v>
      </c>
      <c r="AF133" s="1">
        <v>48735.706195785373</v>
      </c>
      <c r="AG133" s="1">
        <v>178023360</v>
      </c>
      <c r="AH133" s="1" t="s">
        <v>2158</v>
      </c>
      <c r="AI133" s="1">
        <v>393728.21875</v>
      </c>
      <c r="AJ133" s="1">
        <v>0</v>
      </c>
      <c r="AK133" s="1">
        <v>21.851791381835938</v>
      </c>
      <c r="AL133" s="1">
        <v>100.02330017089844</v>
      </c>
      <c r="AM133" s="1">
        <v>0</v>
      </c>
      <c r="AN133" s="1">
        <v>0</v>
      </c>
    </row>
    <row r="134" spans="1:40" x14ac:dyDescent="0.25">
      <c r="A134" s="1">
        <v>106161357</v>
      </c>
      <c r="B134" s="1" t="s">
        <v>2612</v>
      </c>
      <c r="C134" s="1" t="s">
        <v>171</v>
      </c>
      <c r="D134" s="1" t="s">
        <v>230</v>
      </c>
      <c r="E134" s="1">
        <v>154</v>
      </c>
      <c r="G134" s="1" t="s">
        <v>2566</v>
      </c>
      <c r="X134" s="1">
        <v>723472</v>
      </c>
      <c r="Y134" s="1">
        <v>20306</v>
      </c>
      <c r="Z134" s="1">
        <v>2.887796051800251E-2</v>
      </c>
      <c r="AA134" s="1">
        <v>2.88779616355896</v>
      </c>
      <c r="AH134" s="1" t="s">
        <v>108</v>
      </c>
      <c r="AI134" s="1">
        <v>0</v>
      </c>
      <c r="AJ134" s="1">
        <v>0</v>
      </c>
    </row>
    <row r="135" spans="1:40" x14ac:dyDescent="0.25">
      <c r="A135" s="1">
        <v>106161703</v>
      </c>
      <c r="B135" s="1" t="s">
        <v>1650</v>
      </c>
      <c r="C135" s="1" t="s">
        <v>171</v>
      </c>
      <c r="D135" s="1" t="s">
        <v>230</v>
      </c>
      <c r="E135" s="1">
        <v>154</v>
      </c>
      <c r="G135" s="1" t="s">
        <v>2565</v>
      </c>
      <c r="H135" s="1">
        <v>6005901</v>
      </c>
      <c r="I135" s="1">
        <v>5849476.8799999999</v>
      </c>
      <c r="J135" s="1">
        <v>49696</v>
      </c>
      <c r="K135" s="1">
        <v>0.83435678482055664</v>
      </c>
      <c r="L135" s="1">
        <v>912367</v>
      </c>
      <c r="M135" s="1">
        <v>24871</v>
      </c>
      <c r="N135" s="1">
        <v>2.8023788928985596</v>
      </c>
      <c r="O135" s="1">
        <v>433818.35</v>
      </c>
      <c r="P135" s="1">
        <v>296200.51</v>
      </c>
      <c r="Q135" s="1">
        <v>137617.84</v>
      </c>
      <c r="R135" s="1">
        <v>0</v>
      </c>
      <c r="S135" s="1">
        <v>137585.78125</v>
      </c>
      <c r="T135" s="1">
        <v>46.4451904296875</v>
      </c>
      <c r="U135" s="1">
        <v>137617.84</v>
      </c>
      <c r="V135" s="1">
        <v>0</v>
      </c>
      <c r="W135" s="1">
        <v>1259591.75</v>
      </c>
      <c r="X135" s="1">
        <v>110232</v>
      </c>
      <c r="Y135" s="1">
        <v>11293</v>
      </c>
      <c r="Z135" s="1">
        <v>0.11414103955030441</v>
      </c>
      <c r="AA135" s="1">
        <v>11.414103507995605</v>
      </c>
      <c r="AB135" s="1">
        <v>158575</v>
      </c>
      <c r="AC135" s="1">
        <v>137625.51</v>
      </c>
      <c r="AD135" s="1">
        <v>0</v>
      </c>
      <c r="AE135" s="1">
        <v>66563.289999999994</v>
      </c>
      <c r="AF135" s="1">
        <v>121206.87402616785</v>
      </c>
      <c r="AG135" s="1">
        <v>178023360</v>
      </c>
      <c r="AH135" s="1" t="s">
        <v>2159</v>
      </c>
      <c r="AI135" s="1">
        <v>275243.34375</v>
      </c>
      <c r="AJ135" s="1">
        <v>0</v>
      </c>
      <c r="AK135" s="1">
        <v>21.851789474487305</v>
      </c>
      <c r="AL135" s="1">
        <v>100.02330017089844</v>
      </c>
      <c r="AM135" s="1">
        <v>0</v>
      </c>
      <c r="AN135" s="1">
        <v>0</v>
      </c>
    </row>
    <row r="136" spans="1:40" x14ac:dyDescent="0.25">
      <c r="A136" s="1">
        <v>106166503</v>
      </c>
      <c r="B136" s="1" t="s">
        <v>1651</v>
      </c>
      <c r="C136" s="1" t="s">
        <v>171</v>
      </c>
      <c r="D136" s="1" t="s">
        <v>230</v>
      </c>
      <c r="E136" s="1">
        <v>154</v>
      </c>
      <c r="G136" s="1" t="s">
        <v>2565</v>
      </c>
      <c r="H136" s="1">
        <v>8413692</v>
      </c>
      <c r="I136" s="1">
        <v>8198640.2999999998</v>
      </c>
      <c r="J136" s="1">
        <v>61169</v>
      </c>
      <c r="K136" s="1">
        <v>0.73234158754348755</v>
      </c>
      <c r="L136" s="1">
        <v>1063151</v>
      </c>
      <c r="M136" s="1">
        <v>39339</v>
      </c>
      <c r="N136" s="1">
        <v>3.8424043655395508</v>
      </c>
      <c r="O136" s="1">
        <v>787465.34</v>
      </c>
      <c r="P136" s="1">
        <v>477453.61</v>
      </c>
      <c r="Q136" s="1">
        <v>310011.73</v>
      </c>
      <c r="R136" s="1">
        <v>0</v>
      </c>
      <c r="S136" s="1">
        <v>309945.90625</v>
      </c>
      <c r="T136" s="1">
        <v>64.907493591308594</v>
      </c>
      <c r="U136" s="1">
        <v>310011.73</v>
      </c>
      <c r="V136" s="1">
        <v>0</v>
      </c>
      <c r="W136" s="1">
        <v>2837482.4700000025</v>
      </c>
      <c r="AB136" s="1">
        <v>194891</v>
      </c>
      <c r="AC136" s="1">
        <v>282562.61</v>
      </c>
      <c r="AD136" s="1">
        <v>0</v>
      </c>
      <c r="AE136" s="1">
        <v>59178.04</v>
      </c>
      <c r="AF136" s="1">
        <v>54527.846485174523</v>
      </c>
      <c r="AG136" s="1">
        <v>178023360</v>
      </c>
      <c r="AH136" s="1" t="s">
        <v>2160</v>
      </c>
      <c r="AI136" s="1">
        <v>592574.3125</v>
      </c>
      <c r="AJ136" s="1">
        <v>0</v>
      </c>
      <c r="AK136" s="1">
        <v>20.883804321289063</v>
      </c>
      <c r="AL136" s="1">
        <v>100.021240234375</v>
      </c>
      <c r="AM136" s="1">
        <v>0</v>
      </c>
      <c r="AN136" s="1">
        <v>0</v>
      </c>
    </row>
    <row r="137" spans="1:40" x14ac:dyDescent="0.25">
      <c r="A137" s="1">
        <v>106167504</v>
      </c>
      <c r="B137" s="1" t="s">
        <v>1652</v>
      </c>
      <c r="C137" s="1" t="s">
        <v>171</v>
      </c>
      <c r="D137" s="1" t="s">
        <v>230</v>
      </c>
      <c r="E137" s="1">
        <v>154</v>
      </c>
      <c r="G137" s="1" t="s">
        <v>2565</v>
      </c>
      <c r="H137" s="1">
        <v>3883603</v>
      </c>
      <c r="I137" s="1">
        <v>3801848</v>
      </c>
      <c r="J137" s="1">
        <v>24008</v>
      </c>
      <c r="K137" s="1">
        <v>0.62203419208526611</v>
      </c>
      <c r="L137" s="1">
        <v>502547</v>
      </c>
      <c r="M137" s="1">
        <v>22556</v>
      </c>
      <c r="N137" s="1">
        <v>4.6992549896240234</v>
      </c>
      <c r="O137" s="1">
        <v>432051.59</v>
      </c>
      <c r="P137" s="1">
        <v>210965.49</v>
      </c>
      <c r="Q137" s="1">
        <v>221086.1</v>
      </c>
      <c r="R137" s="1">
        <v>0</v>
      </c>
      <c r="S137" s="1">
        <v>221058.234375</v>
      </c>
      <c r="T137" s="1">
        <v>104.77023315429688</v>
      </c>
      <c r="U137" s="1">
        <v>221086.1</v>
      </c>
      <c r="V137" s="1">
        <v>0</v>
      </c>
      <c r="W137" s="1">
        <v>2023561.9299999997</v>
      </c>
      <c r="AB137" s="1">
        <v>91295</v>
      </c>
      <c r="AC137" s="1">
        <v>119670.49</v>
      </c>
      <c r="AD137" s="1">
        <v>0</v>
      </c>
      <c r="AE137" s="1">
        <v>14890.43</v>
      </c>
      <c r="AF137" s="1">
        <v>19458.740612492169</v>
      </c>
      <c r="AG137" s="1">
        <v>178023360</v>
      </c>
      <c r="AH137" s="1" t="s">
        <v>2161</v>
      </c>
      <c r="AI137" s="1">
        <v>340756.59375</v>
      </c>
      <c r="AJ137" s="1">
        <v>0</v>
      </c>
      <c r="AK137" s="1">
        <v>16.839445114135742</v>
      </c>
      <c r="AL137" s="1">
        <v>100.01260375976563</v>
      </c>
      <c r="AM137" s="1">
        <v>0</v>
      </c>
      <c r="AN137" s="1">
        <v>0</v>
      </c>
    </row>
    <row r="138" spans="1:40" x14ac:dyDescent="0.25">
      <c r="A138" s="1">
        <v>106168003</v>
      </c>
      <c r="B138" s="1" t="s">
        <v>1653</v>
      </c>
      <c r="C138" s="1" t="s">
        <v>171</v>
      </c>
      <c r="D138" s="1" t="s">
        <v>230</v>
      </c>
      <c r="E138" s="1">
        <v>152</v>
      </c>
      <c r="G138" s="1" t="s">
        <v>2565</v>
      </c>
      <c r="H138" s="1">
        <v>10069609</v>
      </c>
      <c r="I138" s="1">
        <v>9839118.6600000001</v>
      </c>
      <c r="J138" s="1">
        <v>73944</v>
      </c>
      <c r="K138" s="1">
        <v>0.73976069688796997</v>
      </c>
      <c r="L138" s="1">
        <v>1167988</v>
      </c>
      <c r="M138" s="1">
        <v>21742</v>
      </c>
      <c r="N138" s="1">
        <v>1.8968005180358887</v>
      </c>
      <c r="O138" s="1">
        <v>1006801.92</v>
      </c>
      <c r="P138" s="1">
        <v>554180.46</v>
      </c>
      <c r="Q138" s="1">
        <v>452621.46</v>
      </c>
      <c r="R138" s="1">
        <v>0</v>
      </c>
      <c r="S138" s="1">
        <v>452545.9375</v>
      </c>
      <c r="T138" s="1">
        <v>81.649261474609375</v>
      </c>
      <c r="U138" s="1">
        <v>452621.46</v>
      </c>
      <c r="V138" s="1">
        <v>0</v>
      </c>
      <c r="W138" s="1">
        <v>4142764.0399999991</v>
      </c>
      <c r="AB138" s="1">
        <v>229939</v>
      </c>
      <c r="AC138" s="1">
        <v>324241.46000000002</v>
      </c>
      <c r="AD138" s="1">
        <v>0</v>
      </c>
      <c r="AE138" s="1">
        <v>108786.61</v>
      </c>
      <c r="AF138" s="1">
        <v>139294.14492722199</v>
      </c>
      <c r="AG138" s="1">
        <v>178023360</v>
      </c>
      <c r="AH138" s="1" t="s">
        <v>2162</v>
      </c>
      <c r="AI138" s="1">
        <v>776862.9375</v>
      </c>
      <c r="AJ138" s="1">
        <v>0</v>
      </c>
      <c r="AK138" s="1">
        <v>18.752285003662109</v>
      </c>
      <c r="AL138" s="1">
        <v>100.01668548583984</v>
      </c>
      <c r="AM138" s="1">
        <v>0</v>
      </c>
      <c r="AN138" s="1">
        <v>0</v>
      </c>
    </row>
    <row r="139" spans="1:40" x14ac:dyDescent="0.25">
      <c r="A139" s="1">
        <v>106169003</v>
      </c>
      <c r="B139" s="1" t="s">
        <v>1654</v>
      </c>
      <c r="C139" s="1" t="s">
        <v>171</v>
      </c>
      <c r="D139" s="1" t="s">
        <v>230</v>
      </c>
      <c r="E139" s="1">
        <v>152</v>
      </c>
      <c r="G139" s="1" t="s">
        <v>2565</v>
      </c>
      <c r="H139" s="1">
        <v>6688900</v>
      </c>
      <c r="I139" s="1">
        <v>6514293.6299999999</v>
      </c>
      <c r="J139" s="1">
        <v>36617</v>
      </c>
      <c r="K139" s="1">
        <v>0.55044263601303101</v>
      </c>
      <c r="L139" s="1">
        <v>907663</v>
      </c>
      <c r="M139" s="1">
        <v>36043</v>
      </c>
      <c r="N139" s="1">
        <v>4.1351737976074219</v>
      </c>
      <c r="O139" s="1">
        <v>569547.27</v>
      </c>
      <c r="P139" s="1">
        <v>363670.37</v>
      </c>
      <c r="Q139" s="1">
        <v>205876.9</v>
      </c>
      <c r="R139" s="1">
        <v>0</v>
      </c>
      <c r="S139" s="1">
        <v>205828.9375</v>
      </c>
      <c r="T139" s="1">
        <v>56.590198516845703</v>
      </c>
      <c r="U139" s="1">
        <v>205876.9</v>
      </c>
      <c r="V139" s="1">
        <v>0</v>
      </c>
      <c r="W139" s="1">
        <v>1884354.8399999999</v>
      </c>
      <c r="AB139" s="1">
        <v>157782</v>
      </c>
      <c r="AC139" s="1">
        <v>205888.37</v>
      </c>
      <c r="AD139" s="1">
        <v>0</v>
      </c>
      <c r="AE139" s="1">
        <v>67794.97</v>
      </c>
      <c r="AF139" s="1">
        <v>54697.739739697776</v>
      </c>
      <c r="AG139" s="1">
        <v>178023360</v>
      </c>
      <c r="AH139" s="1" t="s">
        <v>203</v>
      </c>
      <c r="AI139" s="1">
        <v>411765.28125</v>
      </c>
      <c r="AJ139" s="1">
        <v>0</v>
      </c>
      <c r="AK139" s="1">
        <v>21.851791381835938</v>
      </c>
      <c r="AL139" s="1">
        <v>100.02330017089844</v>
      </c>
      <c r="AM139" s="1">
        <v>0</v>
      </c>
      <c r="AN139" s="1">
        <v>0</v>
      </c>
    </row>
    <row r="140" spans="1:40" x14ac:dyDescent="0.25">
      <c r="A140" s="1">
        <v>106172003</v>
      </c>
      <c r="B140" s="1" t="s">
        <v>1655</v>
      </c>
      <c r="C140" s="1" t="s">
        <v>172</v>
      </c>
      <c r="D140" s="1" t="s">
        <v>232</v>
      </c>
      <c r="E140" s="1">
        <v>113</v>
      </c>
      <c r="G140" s="1" t="s">
        <v>2565</v>
      </c>
      <c r="H140" s="1">
        <v>19933627</v>
      </c>
      <c r="I140" s="1">
        <v>19391960.829999998</v>
      </c>
      <c r="J140" s="1">
        <v>142035</v>
      </c>
      <c r="K140" s="1">
        <v>0.71765321493148804</v>
      </c>
      <c r="L140" s="1">
        <v>3924415</v>
      </c>
      <c r="M140" s="1">
        <v>69366</v>
      </c>
      <c r="N140" s="1">
        <v>1.7993545532226563</v>
      </c>
      <c r="O140" s="1">
        <v>3741759.23</v>
      </c>
      <c r="P140" s="1">
        <v>2096160.65</v>
      </c>
      <c r="Q140" s="1">
        <v>1645598.58</v>
      </c>
      <c r="R140" s="1">
        <v>0</v>
      </c>
      <c r="S140" s="1">
        <v>1645273.5</v>
      </c>
      <c r="T140" s="1">
        <v>78.477684020996094</v>
      </c>
      <c r="U140" s="1">
        <v>1645598.58</v>
      </c>
      <c r="V140" s="1">
        <v>0</v>
      </c>
      <c r="W140" s="1">
        <v>15061872.460000001</v>
      </c>
      <c r="AB140" s="1">
        <v>700394</v>
      </c>
      <c r="AC140" s="1">
        <v>1395766.65</v>
      </c>
      <c r="AD140" s="1">
        <v>0</v>
      </c>
      <c r="AE140" s="1">
        <v>149632.4</v>
      </c>
      <c r="AF140" s="1">
        <v>79530.088120254339</v>
      </c>
      <c r="AG140" s="1">
        <v>178023360</v>
      </c>
      <c r="AH140" s="1" t="s">
        <v>2163</v>
      </c>
      <c r="AI140" s="1">
        <v>3041365.25</v>
      </c>
      <c r="AJ140" s="1">
        <v>0</v>
      </c>
      <c r="AK140" s="1">
        <v>20.192478179931641</v>
      </c>
      <c r="AL140" s="1">
        <v>100.01976013183594</v>
      </c>
      <c r="AM140" s="1">
        <v>0</v>
      </c>
      <c r="AN140" s="1">
        <v>0</v>
      </c>
    </row>
    <row r="141" spans="1:40" x14ac:dyDescent="0.25">
      <c r="A141" s="1">
        <v>106272003</v>
      </c>
      <c r="B141" s="1" t="s">
        <v>1656</v>
      </c>
      <c r="C141" s="1" t="s">
        <v>173</v>
      </c>
      <c r="D141" s="1" t="s">
        <v>231</v>
      </c>
      <c r="E141" s="1">
        <v>173</v>
      </c>
      <c r="G141" s="1" t="s">
        <v>2565</v>
      </c>
      <c r="H141" s="1">
        <v>3813136</v>
      </c>
      <c r="I141" s="1">
        <v>3671321.46</v>
      </c>
      <c r="J141" s="1">
        <v>42894</v>
      </c>
      <c r="K141" s="1">
        <v>1.137698769569397</v>
      </c>
      <c r="L141" s="1">
        <v>498768</v>
      </c>
      <c r="M141" s="1">
        <v>-2996</v>
      </c>
      <c r="N141" s="1">
        <v>-0.59709346294403076</v>
      </c>
      <c r="O141" s="1">
        <v>152046</v>
      </c>
      <c r="P141" s="1">
        <v>102046</v>
      </c>
      <c r="Q141" s="1">
        <v>50000</v>
      </c>
      <c r="R141" s="1">
        <v>0</v>
      </c>
      <c r="S141" s="1">
        <v>50000</v>
      </c>
      <c r="T141" s="1">
        <v>48.997509002685547</v>
      </c>
      <c r="U141" s="1">
        <v>0</v>
      </c>
      <c r="V141" s="1">
        <v>50000</v>
      </c>
      <c r="W141" s="1">
        <v>0</v>
      </c>
      <c r="AB141" s="1">
        <v>102046</v>
      </c>
      <c r="AC141" s="1">
        <v>0</v>
      </c>
      <c r="AD141" s="1">
        <v>0</v>
      </c>
      <c r="AE141" s="1">
        <v>51686.31</v>
      </c>
      <c r="AF141" s="1">
        <v>43505.339501320457</v>
      </c>
      <c r="AG141" s="1">
        <v>178023360</v>
      </c>
      <c r="AH141" s="1" t="s">
        <v>2164</v>
      </c>
      <c r="AI141" s="1">
        <v>50000</v>
      </c>
      <c r="AJ141" s="1">
        <v>0</v>
      </c>
      <c r="AL141" s="1">
        <v>0</v>
      </c>
      <c r="AM141" s="1">
        <v>100</v>
      </c>
      <c r="AN141" s="1">
        <v>0</v>
      </c>
    </row>
    <row r="142" spans="1:40" x14ac:dyDescent="0.25">
      <c r="A142" s="1">
        <v>106330703</v>
      </c>
      <c r="B142" s="1" t="s">
        <v>1657</v>
      </c>
      <c r="C142" s="1" t="s">
        <v>174</v>
      </c>
      <c r="D142" s="1" t="s">
        <v>233</v>
      </c>
      <c r="E142" s="1">
        <v>121</v>
      </c>
      <c r="G142" s="1" t="s">
        <v>2565</v>
      </c>
      <c r="H142" s="1">
        <v>8066335</v>
      </c>
      <c r="I142" s="1">
        <v>7907285.25</v>
      </c>
      <c r="J142" s="1">
        <v>44096</v>
      </c>
      <c r="K142" s="1">
        <v>0.54967200756072998</v>
      </c>
      <c r="L142" s="1">
        <v>882028</v>
      </c>
      <c r="M142" s="1">
        <v>11581</v>
      </c>
      <c r="N142" s="1">
        <v>1.3304657936096191</v>
      </c>
      <c r="O142" s="1">
        <v>1010819.21</v>
      </c>
      <c r="P142" s="1">
        <v>502811.35</v>
      </c>
      <c r="Q142" s="1">
        <v>508007.86</v>
      </c>
      <c r="R142" s="1">
        <v>0</v>
      </c>
      <c r="S142" s="1">
        <v>507935.90625</v>
      </c>
      <c r="T142" s="1">
        <v>101.00472259521484</v>
      </c>
      <c r="U142" s="1">
        <v>508007.86</v>
      </c>
      <c r="V142" s="1">
        <v>0</v>
      </c>
      <c r="W142" s="1">
        <v>4649705.9499999993</v>
      </c>
      <c r="X142" s="1">
        <v>102631</v>
      </c>
      <c r="Y142" s="1">
        <v>37466</v>
      </c>
      <c r="Z142" s="1">
        <v>0.57494056224822998</v>
      </c>
      <c r="AA142" s="1">
        <v>57.494056701660156</v>
      </c>
      <c r="AB142" s="1">
        <v>193887</v>
      </c>
      <c r="AC142" s="1">
        <v>308924.34999999998</v>
      </c>
      <c r="AD142" s="1">
        <v>0</v>
      </c>
      <c r="AE142" s="1">
        <v>14261.23</v>
      </c>
      <c r="AF142" s="1">
        <v>17402.264090984587</v>
      </c>
      <c r="AG142" s="1">
        <v>178023360</v>
      </c>
      <c r="AH142" s="1" t="s">
        <v>2165</v>
      </c>
      <c r="AI142" s="1">
        <v>816932.25</v>
      </c>
      <c r="AJ142" s="1">
        <v>0</v>
      </c>
      <c r="AK142" s="1">
        <v>17.569545745849609</v>
      </c>
      <c r="AL142" s="1">
        <v>100.01416778564453</v>
      </c>
      <c r="AM142" s="1">
        <v>0</v>
      </c>
      <c r="AN142" s="1">
        <v>0</v>
      </c>
    </row>
    <row r="143" spans="1:40" x14ac:dyDescent="0.25">
      <c r="A143" s="1">
        <v>106330803</v>
      </c>
      <c r="B143" s="1" t="s">
        <v>1658</v>
      </c>
      <c r="C143" s="1" t="s">
        <v>174</v>
      </c>
      <c r="D143" s="1" t="s">
        <v>233</v>
      </c>
      <c r="E143" s="1">
        <v>121</v>
      </c>
      <c r="G143" s="1" t="s">
        <v>2565</v>
      </c>
      <c r="H143" s="1">
        <v>10519897</v>
      </c>
      <c r="I143" s="1">
        <v>10276932.66</v>
      </c>
      <c r="J143" s="1">
        <v>63944</v>
      </c>
      <c r="K143" s="1">
        <v>0.61155587434768677</v>
      </c>
      <c r="L143" s="1">
        <v>1434168</v>
      </c>
      <c r="M143" s="1">
        <v>9945</v>
      </c>
      <c r="N143" s="1">
        <v>0.69827550649642944</v>
      </c>
      <c r="O143" s="1">
        <v>1896645.16</v>
      </c>
      <c r="P143" s="1">
        <v>1019710.17</v>
      </c>
      <c r="Q143" s="1">
        <v>876934.99</v>
      </c>
      <c r="R143" s="1">
        <v>0</v>
      </c>
      <c r="S143" s="1">
        <v>876766.375</v>
      </c>
      <c r="T143" s="1">
        <v>85.967704772949219</v>
      </c>
      <c r="U143" s="1">
        <v>876934.99</v>
      </c>
      <c r="V143" s="1">
        <v>0</v>
      </c>
      <c r="W143" s="1">
        <v>8026430.7300000004</v>
      </c>
      <c r="AB143" s="1">
        <v>295869</v>
      </c>
      <c r="AC143" s="1">
        <v>723841.17</v>
      </c>
      <c r="AD143" s="1">
        <v>0</v>
      </c>
      <c r="AE143" s="1">
        <v>53624.83</v>
      </c>
      <c r="AF143" s="1">
        <v>58697.736937917449</v>
      </c>
      <c r="AG143" s="1">
        <v>178023360</v>
      </c>
      <c r="AH143" s="1" t="s">
        <v>2166</v>
      </c>
      <c r="AI143" s="1">
        <v>1600776.125</v>
      </c>
      <c r="AJ143" s="1">
        <v>0</v>
      </c>
      <c r="AK143" s="1">
        <v>19.943809509277344</v>
      </c>
      <c r="AL143" s="1">
        <v>100.01923370361328</v>
      </c>
      <c r="AM143" s="1">
        <v>0</v>
      </c>
      <c r="AN143" s="1">
        <v>0</v>
      </c>
    </row>
    <row r="144" spans="1:40" x14ac:dyDescent="0.25">
      <c r="A144" s="1">
        <v>106333407</v>
      </c>
      <c r="B144" s="1" t="s">
        <v>2613</v>
      </c>
      <c r="C144" s="1" t="s">
        <v>174</v>
      </c>
      <c r="D144" s="1" t="s">
        <v>233</v>
      </c>
      <c r="E144" s="1">
        <v>121</v>
      </c>
      <c r="G144" s="1" t="s">
        <v>2566</v>
      </c>
      <c r="X144" s="1">
        <v>987527</v>
      </c>
      <c r="Y144" s="1">
        <v>149234</v>
      </c>
      <c r="Z144" s="1">
        <v>0.17802128195762634</v>
      </c>
      <c r="AA144" s="1">
        <v>17.802127838134766</v>
      </c>
      <c r="AH144" s="1" t="s">
        <v>109</v>
      </c>
      <c r="AI144" s="1">
        <v>0</v>
      </c>
      <c r="AJ144" s="1">
        <v>0</v>
      </c>
    </row>
    <row r="145" spans="1:40" x14ac:dyDescent="0.25">
      <c r="A145" s="1">
        <v>106338003</v>
      </c>
      <c r="B145" s="1" t="s">
        <v>1659</v>
      </c>
      <c r="C145" s="1" t="s">
        <v>174</v>
      </c>
      <c r="D145" s="1" t="s">
        <v>233</v>
      </c>
      <c r="E145" s="1">
        <v>121</v>
      </c>
      <c r="G145" s="1" t="s">
        <v>2565</v>
      </c>
      <c r="H145" s="1">
        <v>18070912</v>
      </c>
      <c r="I145" s="1">
        <v>17703577.199999999</v>
      </c>
      <c r="J145" s="1">
        <v>108227</v>
      </c>
      <c r="K145" s="1">
        <v>0.60251015424728394</v>
      </c>
      <c r="L145" s="1">
        <v>2305160</v>
      </c>
      <c r="M145" s="1">
        <v>44955</v>
      </c>
      <c r="N145" s="1">
        <v>1.9889788627624512</v>
      </c>
      <c r="O145" s="1">
        <v>1437790.79</v>
      </c>
      <c r="P145" s="1">
        <v>753446.85</v>
      </c>
      <c r="Q145" s="1">
        <v>684343.94</v>
      </c>
      <c r="R145" s="1">
        <v>0</v>
      </c>
      <c r="S145" s="1">
        <v>684271.1875</v>
      </c>
      <c r="T145" s="1">
        <v>90.810005187988281</v>
      </c>
      <c r="U145" s="1">
        <v>684343.94</v>
      </c>
      <c r="V145" s="1">
        <v>0</v>
      </c>
      <c r="W145" s="1">
        <v>6263678.9200000018</v>
      </c>
      <c r="AB145" s="1">
        <v>441183</v>
      </c>
      <c r="AC145" s="1">
        <v>312263.84999999998</v>
      </c>
      <c r="AD145" s="1">
        <v>0</v>
      </c>
      <c r="AE145" s="1">
        <v>238050.3</v>
      </c>
      <c r="AF145" s="1">
        <v>207386.35736930487</v>
      </c>
      <c r="AG145" s="1">
        <v>178023360</v>
      </c>
      <c r="AH145" s="1" t="s">
        <v>2167</v>
      </c>
      <c r="AI145" s="1">
        <v>996607.8125</v>
      </c>
      <c r="AJ145" s="1">
        <v>0</v>
      </c>
      <c r="AK145" s="1">
        <v>15.91090202331543</v>
      </c>
      <c r="AL145" s="1">
        <v>100.01063537597656</v>
      </c>
      <c r="AM145" s="1">
        <v>0</v>
      </c>
      <c r="AN145" s="1">
        <v>0</v>
      </c>
    </row>
    <row r="146" spans="1:40" x14ac:dyDescent="0.25">
      <c r="A146" s="1">
        <v>106611303</v>
      </c>
      <c r="B146" s="1" t="s">
        <v>1660</v>
      </c>
      <c r="C146" s="1" t="s">
        <v>175</v>
      </c>
      <c r="D146" s="1" t="s">
        <v>231</v>
      </c>
      <c r="E146" s="1">
        <v>173</v>
      </c>
      <c r="G146" s="1" t="s">
        <v>2565</v>
      </c>
      <c r="H146" s="1">
        <v>7916500</v>
      </c>
      <c r="I146" s="1">
        <v>7723006.5999999996</v>
      </c>
      <c r="J146" s="1">
        <v>63005</v>
      </c>
      <c r="K146" s="1">
        <v>0.802254319190979</v>
      </c>
      <c r="L146" s="1">
        <v>1111740</v>
      </c>
      <c r="M146" s="1">
        <v>8714</v>
      </c>
      <c r="N146" s="1">
        <v>0.790008544921875</v>
      </c>
      <c r="O146" s="1">
        <v>1134382.06</v>
      </c>
      <c r="P146" s="1">
        <v>595765.56999999995</v>
      </c>
      <c r="Q146" s="1">
        <v>538616.49</v>
      </c>
      <c r="R146" s="1">
        <v>0</v>
      </c>
      <c r="S146" s="1">
        <v>538526.125</v>
      </c>
      <c r="T146" s="1">
        <v>90.378578186035156</v>
      </c>
      <c r="U146" s="1">
        <v>538616.49</v>
      </c>
      <c r="V146" s="1">
        <v>0</v>
      </c>
      <c r="W146" s="1">
        <v>4929861.379999999</v>
      </c>
      <c r="AB146" s="1">
        <v>207812</v>
      </c>
      <c r="AC146" s="1">
        <v>387953.57</v>
      </c>
      <c r="AD146" s="1">
        <v>0</v>
      </c>
      <c r="AE146" s="1">
        <v>52591.48</v>
      </c>
      <c r="AF146" s="1">
        <v>62656.827964441924</v>
      </c>
      <c r="AG146" s="1">
        <v>178023360</v>
      </c>
      <c r="AH146" s="1" t="s">
        <v>2168</v>
      </c>
      <c r="AI146" s="1">
        <v>926570.0625</v>
      </c>
      <c r="AJ146" s="1">
        <v>0</v>
      </c>
      <c r="AK146" s="1">
        <v>18.795053482055664</v>
      </c>
      <c r="AL146" s="1">
        <v>100.01677703857422</v>
      </c>
      <c r="AM146" s="1">
        <v>0</v>
      </c>
      <c r="AN146" s="1">
        <v>0</v>
      </c>
    </row>
    <row r="147" spans="1:40" x14ac:dyDescent="0.25">
      <c r="A147" s="1">
        <v>106612203</v>
      </c>
      <c r="B147" s="1" t="s">
        <v>1661</v>
      </c>
      <c r="C147" s="1" t="s">
        <v>175</v>
      </c>
      <c r="D147" s="1" t="s">
        <v>231</v>
      </c>
      <c r="E147" s="1">
        <v>174</v>
      </c>
      <c r="G147" s="1" t="s">
        <v>2565</v>
      </c>
      <c r="H147" s="1">
        <v>13754225</v>
      </c>
      <c r="I147" s="1">
        <v>13475888.07</v>
      </c>
      <c r="J147" s="1">
        <v>88627</v>
      </c>
      <c r="K147" s="1">
        <v>0.64854097366333008</v>
      </c>
      <c r="L147" s="1">
        <v>2201681</v>
      </c>
      <c r="M147" s="1">
        <v>25063</v>
      </c>
      <c r="N147" s="1">
        <v>1.1514652967453003</v>
      </c>
      <c r="O147" s="1">
        <v>1716345.61</v>
      </c>
      <c r="P147" s="1">
        <v>1049631.8799999999</v>
      </c>
      <c r="Q147" s="1">
        <v>666713.73</v>
      </c>
      <c r="R147" s="1">
        <v>0</v>
      </c>
      <c r="S147" s="1">
        <v>666558.4375</v>
      </c>
      <c r="T147" s="1">
        <v>63.494621276855469</v>
      </c>
      <c r="U147" s="1">
        <v>666713.73</v>
      </c>
      <c r="V147" s="1">
        <v>0</v>
      </c>
      <c r="W147" s="1">
        <v>6102312.7500000037</v>
      </c>
      <c r="AB147" s="1">
        <v>382881</v>
      </c>
      <c r="AC147" s="1">
        <v>666750.88</v>
      </c>
      <c r="AD147" s="1">
        <v>0</v>
      </c>
      <c r="AE147" s="1">
        <v>118671.79</v>
      </c>
      <c r="AF147" s="1">
        <v>55378.220745787723</v>
      </c>
      <c r="AG147" s="1">
        <v>178023360</v>
      </c>
      <c r="AH147" s="1" t="s">
        <v>2169</v>
      </c>
      <c r="AI147" s="1">
        <v>1333464.625</v>
      </c>
      <c r="AJ147" s="1">
        <v>0</v>
      </c>
      <c r="AK147" s="1">
        <v>21.851791381835938</v>
      </c>
      <c r="AL147" s="1">
        <v>100.02330017089844</v>
      </c>
      <c r="AM147" s="1">
        <v>0</v>
      </c>
      <c r="AN147" s="1">
        <v>0</v>
      </c>
    </row>
    <row r="148" spans="1:40" x14ac:dyDescent="0.25">
      <c r="A148" s="1">
        <v>106616203</v>
      </c>
      <c r="B148" s="1" t="s">
        <v>1662</v>
      </c>
      <c r="C148" s="1" t="s">
        <v>175</v>
      </c>
      <c r="D148" s="1" t="s">
        <v>231</v>
      </c>
      <c r="E148" s="1">
        <v>174</v>
      </c>
      <c r="G148" s="1" t="s">
        <v>2565</v>
      </c>
      <c r="H148" s="1">
        <v>17130932</v>
      </c>
      <c r="I148" s="1">
        <v>16701592.1</v>
      </c>
      <c r="J148" s="1">
        <v>144113</v>
      </c>
      <c r="K148" s="1">
        <v>0.84838134050369263</v>
      </c>
      <c r="L148" s="1">
        <v>2098232</v>
      </c>
      <c r="M148" s="1">
        <v>43365</v>
      </c>
      <c r="N148" s="1">
        <v>2.1103556156158447</v>
      </c>
      <c r="O148" s="1">
        <v>1725615.62</v>
      </c>
      <c r="P148" s="1">
        <v>1103270.96</v>
      </c>
      <c r="Q148" s="1">
        <v>622344.66</v>
      </c>
      <c r="R148" s="1">
        <v>0</v>
      </c>
      <c r="S148" s="1">
        <v>622201.0625</v>
      </c>
      <c r="T148" s="1">
        <v>56.388694763183594</v>
      </c>
      <c r="U148" s="1">
        <v>622344.66</v>
      </c>
      <c r="V148" s="1">
        <v>0</v>
      </c>
      <c r="W148" s="1">
        <v>5696210.5000000037</v>
      </c>
      <c r="AB148" s="1">
        <v>486703</v>
      </c>
      <c r="AC148" s="1">
        <v>616567.96</v>
      </c>
      <c r="AD148" s="1">
        <v>0</v>
      </c>
      <c r="AE148" s="1">
        <v>121683.08</v>
      </c>
      <c r="AF148" s="1">
        <v>139327.9402091318</v>
      </c>
      <c r="AG148" s="1">
        <v>178023360</v>
      </c>
      <c r="AH148" s="1" t="s">
        <v>2170</v>
      </c>
      <c r="AI148" s="1">
        <v>1238912.625</v>
      </c>
      <c r="AJ148" s="1">
        <v>0</v>
      </c>
      <c r="AK148" s="1">
        <v>21.74976921081543</v>
      </c>
      <c r="AL148" s="1">
        <v>100.02307891845703</v>
      </c>
      <c r="AM148" s="1">
        <v>0</v>
      </c>
      <c r="AN148" s="1">
        <v>0</v>
      </c>
    </row>
    <row r="149" spans="1:40" x14ac:dyDescent="0.25">
      <c r="A149" s="1">
        <v>106617203</v>
      </c>
      <c r="B149" s="1" t="s">
        <v>1663</v>
      </c>
      <c r="C149" s="1" t="s">
        <v>175</v>
      </c>
      <c r="D149" s="1" t="s">
        <v>231</v>
      </c>
      <c r="E149" s="1">
        <v>174</v>
      </c>
      <c r="G149" s="1" t="s">
        <v>2565</v>
      </c>
      <c r="H149" s="1">
        <v>17462786</v>
      </c>
      <c r="I149" s="1">
        <v>16886076.420000002</v>
      </c>
      <c r="J149" s="1">
        <v>203076</v>
      </c>
      <c r="K149" s="1">
        <v>1.1765899658203125</v>
      </c>
      <c r="L149" s="1">
        <v>2237489</v>
      </c>
      <c r="M149" s="1">
        <v>75475</v>
      </c>
      <c r="N149" s="1">
        <v>3.4909579753875732</v>
      </c>
      <c r="O149" s="1">
        <v>1632971.66</v>
      </c>
      <c r="P149" s="1">
        <v>1033896.52</v>
      </c>
      <c r="Q149" s="1">
        <v>599075.14</v>
      </c>
      <c r="R149" s="1">
        <v>0</v>
      </c>
      <c r="S149" s="1">
        <v>598935.5625</v>
      </c>
      <c r="T149" s="1">
        <v>57.922111511230469</v>
      </c>
      <c r="U149" s="1">
        <v>599075.14</v>
      </c>
      <c r="V149" s="1">
        <v>0</v>
      </c>
      <c r="W149" s="1">
        <v>5483228.6700000018</v>
      </c>
      <c r="X149" s="1">
        <v>49772</v>
      </c>
      <c r="Y149" s="1">
        <v>31455</v>
      </c>
      <c r="Z149" s="1">
        <v>1.7172571420669556</v>
      </c>
      <c r="AA149" s="1">
        <v>171.7257080078125</v>
      </c>
      <c r="AB149" s="1">
        <v>434788</v>
      </c>
      <c r="AC149" s="1">
        <v>599108.52</v>
      </c>
      <c r="AD149" s="1">
        <v>0</v>
      </c>
      <c r="AE149" s="1">
        <v>45924.45</v>
      </c>
      <c r="AF149" s="1">
        <v>71715.445926117594</v>
      </c>
      <c r="AG149" s="1">
        <v>178023360</v>
      </c>
      <c r="AH149" s="1" t="s">
        <v>2171</v>
      </c>
      <c r="AI149" s="1">
        <v>1198183.625</v>
      </c>
      <c r="AJ149" s="1">
        <v>0</v>
      </c>
      <c r="AK149" s="1">
        <v>21.851789474487305</v>
      </c>
      <c r="AL149" s="1">
        <v>100.02330780029297</v>
      </c>
      <c r="AM149" s="1">
        <v>0</v>
      </c>
      <c r="AN149" s="1">
        <v>0</v>
      </c>
    </row>
    <row r="150" spans="1:40" x14ac:dyDescent="0.25">
      <c r="A150" s="1">
        <v>106618603</v>
      </c>
      <c r="B150" s="1" t="s">
        <v>1664</v>
      </c>
      <c r="C150" s="1" t="s">
        <v>175</v>
      </c>
      <c r="D150" s="1" t="s">
        <v>231</v>
      </c>
      <c r="E150" s="1">
        <v>174</v>
      </c>
      <c r="G150" s="1" t="s">
        <v>2565</v>
      </c>
      <c r="H150" s="1">
        <v>7571284</v>
      </c>
      <c r="I150" s="1">
        <v>7402970.96</v>
      </c>
      <c r="J150" s="1">
        <v>55527</v>
      </c>
      <c r="K150" s="1">
        <v>0.7388077974319458</v>
      </c>
      <c r="L150" s="1">
        <v>875056</v>
      </c>
      <c r="M150" s="1">
        <v>21951</v>
      </c>
      <c r="N150" s="1">
        <v>2.5730712413787842</v>
      </c>
      <c r="O150" s="1">
        <v>685834.63</v>
      </c>
      <c r="P150" s="1">
        <v>364420.62</v>
      </c>
      <c r="Q150" s="1">
        <v>321414.01</v>
      </c>
      <c r="R150" s="1">
        <v>0</v>
      </c>
      <c r="S150" s="1">
        <v>321374.625</v>
      </c>
      <c r="T150" s="1">
        <v>88.178291320800781</v>
      </c>
      <c r="U150" s="1">
        <v>321414.01</v>
      </c>
      <c r="V150" s="1">
        <v>0</v>
      </c>
      <c r="W150" s="1">
        <v>2941845.5500000026</v>
      </c>
      <c r="AB150" s="1">
        <v>195288</v>
      </c>
      <c r="AC150" s="1">
        <v>169132.62</v>
      </c>
      <c r="AD150" s="1">
        <v>0</v>
      </c>
      <c r="AE150" s="1">
        <v>32817.440000000002</v>
      </c>
      <c r="AF150" s="1">
        <v>46157.518004754878</v>
      </c>
      <c r="AG150" s="1">
        <v>178023360</v>
      </c>
      <c r="AH150" s="1" t="s">
        <v>2172</v>
      </c>
      <c r="AI150" s="1">
        <v>490546.625</v>
      </c>
      <c r="AJ150" s="1">
        <v>0</v>
      </c>
      <c r="AK150" s="1">
        <v>16.67479133605957</v>
      </c>
      <c r="AL150" s="1">
        <v>100.01225280761719</v>
      </c>
      <c r="AM150" s="1">
        <v>0</v>
      </c>
      <c r="AN150" s="1">
        <v>0</v>
      </c>
    </row>
    <row r="151" spans="1:40" x14ac:dyDescent="0.25">
      <c r="A151" s="1">
        <v>106619107</v>
      </c>
      <c r="B151" s="1" t="s">
        <v>2614</v>
      </c>
      <c r="C151" s="1" t="s">
        <v>175</v>
      </c>
      <c r="D151" s="1" t="s">
        <v>231</v>
      </c>
      <c r="E151" s="1">
        <v>174</v>
      </c>
      <c r="G151" s="1" t="s">
        <v>2566</v>
      </c>
      <c r="X151" s="1">
        <v>1192285</v>
      </c>
      <c r="Y151" s="1">
        <v>40161</v>
      </c>
      <c r="Z151" s="1">
        <v>3.4858226776123047E-2</v>
      </c>
      <c r="AA151" s="1">
        <v>3.4858226776123047</v>
      </c>
      <c r="AH151" s="1" t="s">
        <v>110</v>
      </c>
      <c r="AI151" s="1">
        <v>0</v>
      </c>
      <c r="AJ151" s="1">
        <v>0</v>
      </c>
    </row>
    <row r="152" spans="1:40" x14ac:dyDescent="0.25">
      <c r="A152" s="1">
        <v>107650603</v>
      </c>
      <c r="B152" s="1" t="s">
        <v>1665</v>
      </c>
      <c r="C152" s="1" t="s">
        <v>176</v>
      </c>
      <c r="D152" s="1" t="s">
        <v>228</v>
      </c>
      <c r="E152" s="1">
        <v>207</v>
      </c>
      <c r="G152" s="1" t="s">
        <v>2565</v>
      </c>
      <c r="H152" s="1">
        <v>11708977</v>
      </c>
      <c r="I152" s="1">
        <v>11313327.59</v>
      </c>
      <c r="J152" s="1">
        <v>168799</v>
      </c>
      <c r="K152" s="1">
        <v>1.4627071619033813</v>
      </c>
      <c r="L152" s="1">
        <v>2037891</v>
      </c>
      <c r="M152" s="1">
        <v>45778</v>
      </c>
      <c r="N152" s="1">
        <v>2.2979621887207031</v>
      </c>
      <c r="O152" s="1">
        <v>2408289.65</v>
      </c>
      <c r="P152" s="1">
        <v>1426610.67</v>
      </c>
      <c r="Q152" s="1">
        <v>981678.98</v>
      </c>
      <c r="R152" s="1">
        <v>0</v>
      </c>
      <c r="S152" s="1">
        <v>981450.3125</v>
      </c>
      <c r="T152" s="1">
        <v>68.784919738769531</v>
      </c>
      <c r="U152" s="1">
        <v>981678.98</v>
      </c>
      <c r="V152" s="1">
        <v>0</v>
      </c>
      <c r="W152" s="1">
        <v>8985133.8799999952</v>
      </c>
      <c r="AB152" s="1">
        <v>444877</v>
      </c>
      <c r="AC152" s="1">
        <v>981733.67</v>
      </c>
      <c r="AD152" s="1">
        <v>0</v>
      </c>
      <c r="AE152" s="1">
        <v>128343.1</v>
      </c>
      <c r="AF152" s="1">
        <v>242438.5160075177</v>
      </c>
      <c r="AG152" s="1">
        <v>178023360</v>
      </c>
      <c r="AH152" s="1" t="s">
        <v>2173</v>
      </c>
      <c r="AI152" s="1">
        <v>1963412.625</v>
      </c>
      <c r="AJ152" s="1">
        <v>0</v>
      </c>
      <c r="AK152" s="1">
        <v>21.851789474487305</v>
      </c>
      <c r="AL152" s="1">
        <v>100.02330017089844</v>
      </c>
      <c r="AM152" s="1">
        <v>0</v>
      </c>
      <c r="AN152" s="1">
        <v>0</v>
      </c>
    </row>
    <row r="153" spans="1:40" x14ac:dyDescent="0.25">
      <c r="A153" s="1">
        <v>107650703</v>
      </c>
      <c r="B153" s="1" t="s">
        <v>1666</v>
      </c>
      <c r="C153" s="1" t="s">
        <v>176</v>
      </c>
      <c r="D153" s="1" t="s">
        <v>228</v>
      </c>
      <c r="E153" s="1">
        <v>202</v>
      </c>
      <c r="G153" s="1" t="s">
        <v>2565</v>
      </c>
      <c r="H153" s="1">
        <v>6946531</v>
      </c>
      <c r="I153" s="1">
        <v>6763808.1299999999</v>
      </c>
      <c r="J153" s="1">
        <v>53311</v>
      </c>
      <c r="K153" s="1">
        <v>0.77338314056396484</v>
      </c>
      <c r="L153" s="1">
        <v>1535782</v>
      </c>
      <c r="M153" s="1">
        <v>28033</v>
      </c>
      <c r="N153" s="1">
        <v>1.8592616319656372</v>
      </c>
      <c r="O153" s="1">
        <v>671464.16</v>
      </c>
      <c r="P153" s="1">
        <v>469991.69</v>
      </c>
      <c r="Q153" s="1">
        <v>201472.47</v>
      </c>
      <c r="R153" s="1">
        <v>0</v>
      </c>
      <c r="S153" s="1">
        <v>201425.53125</v>
      </c>
      <c r="T153" s="1">
        <v>42.852973937988281</v>
      </c>
      <c r="U153" s="1">
        <v>201472.47</v>
      </c>
      <c r="V153" s="1">
        <v>0</v>
      </c>
      <c r="W153" s="1">
        <v>1844041.8399999999</v>
      </c>
      <c r="AB153" s="1">
        <v>268508</v>
      </c>
      <c r="AC153" s="1">
        <v>201483.69</v>
      </c>
      <c r="AD153" s="1">
        <v>0</v>
      </c>
      <c r="AE153" s="1">
        <v>41062.629999999997</v>
      </c>
      <c r="AF153" s="1">
        <v>38942.622523012571</v>
      </c>
      <c r="AG153" s="1">
        <v>178023360</v>
      </c>
      <c r="AH153" s="1" t="s">
        <v>2174</v>
      </c>
      <c r="AI153" s="1">
        <v>402956.15625</v>
      </c>
      <c r="AJ153" s="1">
        <v>0</v>
      </c>
      <c r="AK153" s="1">
        <v>21.851789474487305</v>
      </c>
      <c r="AL153" s="1">
        <v>100.02330017089844</v>
      </c>
      <c r="AM153" s="1">
        <v>0</v>
      </c>
      <c r="AN153" s="1">
        <v>0</v>
      </c>
    </row>
    <row r="154" spans="1:40" x14ac:dyDescent="0.25">
      <c r="A154" s="1">
        <v>107651207</v>
      </c>
      <c r="B154" s="1" t="s">
        <v>2615</v>
      </c>
      <c r="C154" s="1" t="s">
        <v>176</v>
      </c>
      <c r="D154" s="1" t="s">
        <v>228</v>
      </c>
      <c r="E154" s="1">
        <v>201</v>
      </c>
      <c r="G154" s="1" t="s">
        <v>2566</v>
      </c>
      <c r="X154" s="1">
        <v>2053517</v>
      </c>
      <c r="Y154" s="1">
        <v>116743</v>
      </c>
      <c r="Z154" s="1">
        <v>6.027703732252121E-2</v>
      </c>
      <c r="AA154" s="1">
        <v>6.0277037620544434</v>
      </c>
      <c r="AH154" s="1" t="s">
        <v>111</v>
      </c>
      <c r="AI154" s="1">
        <v>0</v>
      </c>
      <c r="AJ154" s="1">
        <v>0</v>
      </c>
    </row>
    <row r="155" spans="1:40" x14ac:dyDescent="0.25">
      <c r="A155" s="1">
        <v>107651603</v>
      </c>
      <c r="B155" s="1" t="s">
        <v>1667</v>
      </c>
      <c r="C155" s="1" t="s">
        <v>176</v>
      </c>
      <c r="D155" s="1" t="s">
        <v>228</v>
      </c>
      <c r="E155" s="1">
        <v>202</v>
      </c>
      <c r="G155" s="1" t="s">
        <v>2565</v>
      </c>
      <c r="H155" s="1">
        <v>13089372</v>
      </c>
      <c r="I155" s="1">
        <v>12831487.66</v>
      </c>
      <c r="J155" s="1">
        <v>77747</v>
      </c>
      <c r="K155" s="1">
        <v>0.59751951694488525</v>
      </c>
      <c r="L155" s="1">
        <v>2087209</v>
      </c>
      <c r="M155" s="1">
        <v>15513</v>
      </c>
      <c r="N155" s="1">
        <v>0.74880677461624146</v>
      </c>
      <c r="O155" s="1">
        <v>1591895.24</v>
      </c>
      <c r="P155" s="1">
        <v>992429.32</v>
      </c>
      <c r="Q155" s="1">
        <v>599465.92000000004</v>
      </c>
      <c r="R155" s="1">
        <v>0</v>
      </c>
      <c r="S155" s="1">
        <v>599326.25</v>
      </c>
      <c r="T155" s="1">
        <v>60.381324768066406</v>
      </c>
      <c r="U155" s="1">
        <v>599465.92000000004</v>
      </c>
      <c r="V155" s="1">
        <v>0</v>
      </c>
      <c r="W155" s="1">
        <v>5486805.4600000009</v>
      </c>
      <c r="X155" s="1">
        <v>149776</v>
      </c>
      <c r="Y155" s="1">
        <v>8497</v>
      </c>
      <c r="Z155" s="1">
        <v>6.0143403708934784E-2</v>
      </c>
      <c r="AA155" s="1">
        <v>6.0143404006958008</v>
      </c>
      <c r="AB155" s="1">
        <v>392930</v>
      </c>
      <c r="AC155" s="1">
        <v>599499.31999999995</v>
      </c>
      <c r="AD155" s="1">
        <v>0</v>
      </c>
      <c r="AE155" s="1">
        <v>147912.35</v>
      </c>
      <c r="AF155" s="1">
        <v>146519.99696369097</v>
      </c>
      <c r="AG155" s="1">
        <v>178023360</v>
      </c>
      <c r="AH155" s="1" t="s">
        <v>2175</v>
      </c>
      <c r="AI155" s="1">
        <v>1198965.25</v>
      </c>
      <c r="AJ155" s="1">
        <v>0</v>
      </c>
      <c r="AK155" s="1">
        <v>21.851791381835938</v>
      </c>
      <c r="AL155" s="1">
        <v>100.02330780029297</v>
      </c>
      <c r="AM155" s="1">
        <v>0</v>
      </c>
      <c r="AN155" s="1">
        <v>0</v>
      </c>
    </row>
    <row r="156" spans="1:40" x14ac:dyDescent="0.25">
      <c r="A156" s="1">
        <v>107652207</v>
      </c>
      <c r="B156" s="1" t="s">
        <v>2616</v>
      </c>
      <c r="C156" s="1" t="s">
        <v>176</v>
      </c>
      <c r="D156" s="1" t="s">
        <v>228</v>
      </c>
      <c r="E156" s="1">
        <v>201</v>
      </c>
      <c r="G156" s="1" t="s">
        <v>2566</v>
      </c>
      <c r="X156" s="1">
        <v>669090</v>
      </c>
      <c r="Y156" s="1">
        <v>26404</v>
      </c>
      <c r="Z156" s="1">
        <v>4.1083827614784241E-2</v>
      </c>
      <c r="AA156" s="1">
        <v>4.1083827018737793</v>
      </c>
      <c r="AH156" s="1" t="s">
        <v>112</v>
      </c>
      <c r="AI156" s="1">
        <v>0</v>
      </c>
      <c r="AJ156" s="1">
        <v>0</v>
      </c>
    </row>
    <row r="157" spans="1:40" x14ac:dyDescent="0.25">
      <c r="A157" s="1">
        <v>107652603</v>
      </c>
      <c r="B157" s="1" t="s">
        <v>1668</v>
      </c>
      <c r="C157" s="1" t="s">
        <v>176</v>
      </c>
      <c r="D157" s="1" t="s">
        <v>228</v>
      </c>
      <c r="E157" s="1">
        <v>202</v>
      </c>
      <c r="G157" s="1" t="s">
        <v>2565</v>
      </c>
      <c r="H157" s="1">
        <v>8474491</v>
      </c>
      <c r="I157" s="1">
        <v>8216616.7699999996</v>
      </c>
      <c r="J157" s="1">
        <v>82819</v>
      </c>
      <c r="K157" s="1">
        <v>0.98691892623901367</v>
      </c>
      <c r="L157" s="1">
        <v>2329804</v>
      </c>
      <c r="M157" s="1">
        <v>62201</v>
      </c>
      <c r="N157" s="1">
        <v>2.7430286407470703</v>
      </c>
      <c r="O157" s="1">
        <v>409581.46</v>
      </c>
      <c r="P157" s="1">
        <v>359581.46</v>
      </c>
      <c r="Q157" s="1">
        <v>50000</v>
      </c>
      <c r="R157" s="1">
        <v>0</v>
      </c>
      <c r="S157" s="1">
        <v>49994.140625</v>
      </c>
      <c r="T157" s="1">
        <v>13.903199195861816</v>
      </c>
      <c r="U157" s="1">
        <v>25124.07</v>
      </c>
      <c r="V157" s="1">
        <v>24875.93</v>
      </c>
      <c r="W157" s="1">
        <v>229956.12000000477</v>
      </c>
      <c r="AB157" s="1">
        <v>334456</v>
      </c>
      <c r="AC157" s="1">
        <v>25125.46</v>
      </c>
      <c r="AD157" s="1">
        <v>0</v>
      </c>
      <c r="AE157" s="1">
        <v>94611.92</v>
      </c>
      <c r="AF157" s="1">
        <v>72199.698615815432</v>
      </c>
      <c r="AG157" s="1">
        <v>178023360</v>
      </c>
      <c r="AH157" s="1" t="s">
        <v>2176</v>
      </c>
      <c r="AI157" s="1">
        <v>75125.4609375</v>
      </c>
      <c r="AJ157" s="1">
        <v>0</v>
      </c>
      <c r="AK157" s="1">
        <v>32.669475555419922</v>
      </c>
      <c r="AL157" s="1">
        <v>50.2540283203125</v>
      </c>
      <c r="AM157" s="1">
        <v>49.7576904296875</v>
      </c>
      <c r="AN157" s="1">
        <v>0</v>
      </c>
    </row>
    <row r="158" spans="1:40" x14ac:dyDescent="0.25">
      <c r="A158" s="1">
        <v>107653102</v>
      </c>
      <c r="B158" s="1" t="s">
        <v>1669</v>
      </c>
      <c r="C158" s="1" t="s">
        <v>176</v>
      </c>
      <c r="D158" s="1" t="s">
        <v>228</v>
      </c>
      <c r="E158" s="1">
        <v>201</v>
      </c>
      <c r="G158" s="1" t="s">
        <v>2565</v>
      </c>
      <c r="H158" s="1">
        <v>13665895</v>
      </c>
      <c r="I158" s="1">
        <v>13170395.789999999</v>
      </c>
      <c r="J158" s="1">
        <v>171838</v>
      </c>
      <c r="K158" s="1">
        <v>1.2734347581863403</v>
      </c>
      <c r="L158" s="1">
        <v>2613344</v>
      </c>
      <c r="M158" s="1">
        <v>-524</v>
      </c>
      <c r="N158" s="1">
        <v>-2.0046919584274292E-2</v>
      </c>
      <c r="O158" s="1">
        <v>3139233.78</v>
      </c>
      <c r="P158" s="1">
        <v>1740438.43</v>
      </c>
      <c r="Q158" s="1">
        <v>1398795.35</v>
      </c>
      <c r="R158" s="1">
        <v>0</v>
      </c>
      <c r="S158" s="1">
        <v>1398510.25</v>
      </c>
      <c r="T158" s="1">
        <v>80.340751647949219</v>
      </c>
      <c r="U158" s="1">
        <v>1398795.35</v>
      </c>
      <c r="V158" s="1">
        <v>0</v>
      </c>
      <c r="W158" s="1">
        <v>12802926.189999998</v>
      </c>
      <c r="AB158" s="1">
        <v>516843</v>
      </c>
      <c r="AC158" s="1">
        <v>1223595.43</v>
      </c>
      <c r="AD158" s="1">
        <v>0</v>
      </c>
      <c r="AE158" s="1">
        <v>151092.54999999999</v>
      </c>
      <c r="AF158" s="1">
        <v>112904.49628195562</v>
      </c>
      <c r="AG158" s="1">
        <v>178023360</v>
      </c>
      <c r="AH158" s="1" t="s">
        <v>2177</v>
      </c>
      <c r="AI158" s="1">
        <v>2622390.75</v>
      </c>
      <c r="AJ158" s="1">
        <v>0</v>
      </c>
      <c r="AK158" s="1">
        <v>20.482746124267578</v>
      </c>
      <c r="AL158" s="1">
        <v>100.0203857421875</v>
      </c>
      <c r="AM158" s="1">
        <v>0</v>
      </c>
      <c r="AN158" s="1">
        <v>0</v>
      </c>
    </row>
    <row r="159" spans="1:40" x14ac:dyDescent="0.25">
      <c r="A159" s="1">
        <v>107653203</v>
      </c>
      <c r="B159" s="1" t="s">
        <v>1670</v>
      </c>
      <c r="C159" s="1" t="s">
        <v>176</v>
      </c>
      <c r="D159" s="1" t="s">
        <v>228</v>
      </c>
      <c r="E159" s="1">
        <v>201</v>
      </c>
      <c r="G159" s="1" t="s">
        <v>2565</v>
      </c>
      <c r="H159" s="1">
        <v>13192359</v>
      </c>
      <c r="I159" s="1">
        <v>12863878.34</v>
      </c>
      <c r="J159" s="1">
        <v>71940</v>
      </c>
      <c r="K159" s="1">
        <v>0.54830563068389893</v>
      </c>
      <c r="L159" s="1">
        <v>2601598</v>
      </c>
      <c r="M159" s="1">
        <v>11850</v>
      </c>
      <c r="N159" s="1">
        <v>0.45757350325584412</v>
      </c>
      <c r="O159" s="1">
        <v>2341261.7799999998</v>
      </c>
      <c r="P159" s="1">
        <v>1384263.55</v>
      </c>
      <c r="Q159" s="1">
        <v>956998.23</v>
      </c>
      <c r="R159" s="1">
        <v>0</v>
      </c>
      <c r="S159" s="1">
        <v>956775.3125</v>
      </c>
      <c r="T159" s="1">
        <v>69.10687255859375</v>
      </c>
      <c r="U159" s="1">
        <v>956998.23</v>
      </c>
      <c r="V159" s="1">
        <v>0</v>
      </c>
      <c r="W159" s="1">
        <v>8759235.3699999973</v>
      </c>
      <c r="AB159" s="1">
        <v>427212</v>
      </c>
      <c r="AC159" s="1">
        <v>957051.55</v>
      </c>
      <c r="AD159" s="1">
        <v>0</v>
      </c>
      <c r="AE159" s="1">
        <v>203325.96</v>
      </c>
      <c r="AF159" s="1">
        <v>370059.60510673537</v>
      </c>
      <c r="AG159" s="1">
        <v>178023360</v>
      </c>
      <c r="AH159" s="1" t="s">
        <v>2178</v>
      </c>
      <c r="AI159" s="1">
        <v>1914049.75</v>
      </c>
      <c r="AJ159" s="1">
        <v>0</v>
      </c>
      <c r="AK159" s="1">
        <v>21.851789474487305</v>
      </c>
      <c r="AL159" s="1">
        <v>100.02330017089844</v>
      </c>
      <c r="AM159" s="1">
        <v>0</v>
      </c>
      <c r="AN159" s="1">
        <v>0</v>
      </c>
    </row>
    <row r="160" spans="1:40" x14ac:dyDescent="0.25">
      <c r="A160" s="1">
        <v>107653802</v>
      </c>
      <c r="B160" s="1" t="s">
        <v>1671</v>
      </c>
      <c r="C160" s="1" t="s">
        <v>176</v>
      </c>
      <c r="D160" s="1" t="s">
        <v>228</v>
      </c>
      <c r="E160" s="1">
        <v>207</v>
      </c>
      <c r="G160" s="1" t="s">
        <v>2565</v>
      </c>
      <c r="H160" s="1">
        <v>21517355</v>
      </c>
      <c r="I160" s="1">
        <v>20943689.32</v>
      </c>
      <c r="J160" s="1">
        <v>171136</v>
      </c>
      <c r="K160" s="1">
        <v>0.80171573162078857</v>
      </c>
      <c r="L160" s="1">
        <v>4050288</v>
      </c>
      <c r="M160" s="1">
        <v>-27250</v>
      </c>
      <c r="N160" s="1">
        <v>-0.66829544305801392</v>
      </c>
      <c r="O160" s="1">
        <v>2867720.16</v>
      </c>
      <c r="P160" s="1">
        <v>1769842.26</v>
      </c>
      <c r="Q160" s="1">
        <v>1097877.8999999999</v>
      </c>
      <c r="R160" s="1">
        <v>0</v>
      </c>
      <c r="S160" s="1">
        <v>1097630.375</v>
      </c>
      <c r="T160" s="1">
        <v>62.009872436523438</v>
      </c>
      <c r="U160" s="1">
        <v>1097877.8999999999</v>
      </c>
      <c r="V160" s="1">
        <v>0</v>
      </c>
      <c r="W160" s="1">
        <v>10048682.060000002</v>
      </c>
      <c r="AB160" s="1">
        <v>707433</v>
      </c>
      <c r="AC160" s="1">
        <v>1062409.26</v>
      </c>
      <c r="AD160" s="1">
        <v>0</v>
      </c>
      <c r="AE160" s="1">
        <v>279779.58</v>
      </c>
      <c r="AF160" s="1">
        <v>351383.22881235043</v>
      </c>
      <c r="AG160" s="1">
        <v>178023360</v>
      </c>
      <c r="AH160" s="1" t="s">
        <v>2179</v>
      </c>
      <c r="AI160" s="1">
        <v>2160287.25</v>
      </c>
      <c r="AJ160" s="1">
        <v>0</v>
      </c>
      <c r="AK160" s="1">
        <v>21.498214721679688</v>
      </c>
      <c r="AL160" s="1">
        <v>100.02255249023438</v>
      </c>
      <c r="AM160" s="1">
        <v>0</v>
      </c>
      <c r="AN160" s="1">
        <v>0</v>
      </c>
    </row>
    <row r="161" spans="1:40" x14ac:dyDescent="0.25">
      <c r="A161" s="1">
        <v>107654103</v>
      </c>
      <c r="B161" s="1" t="s">
        <v>1672</v>
      </c>
      <c r="C161" s="1" t="s">
        <v>176</v>
      </c>
      <c r="D161" s="1" t="s">
        <v>228</v>
      </c>
      <c r="E161" s="1">
        <v>201</v>
      </c>
      <c r="G161" s="1" t="s">
        <v>2565</v>
      </c>
      <c r="H161" s="1">
        <v>10395808</v>
      </c>
      <c r="I161" s="1">
        <v>10092105.029999999</v>
      </c>
      <c r="J161" s="1">
        <v>107677</v>
      </c>
      <c r="K161" s="1">
        <v>1.0466138124465942</v>
      </c>
      <c r="L161" s="1">
        <v>1405475</v>
      </c>
      <c r="M161" s="1">
        <v>25406</v>
      </c>
      <c r="N161" s="1">
        <v>1.840922474861145</v>
      </c>
      <c r="O161" s="1">
        <v>1396830.42</v>
      </c>
      <c r="P161" s="1">
        <v>822207.22</v>
      </c>
      <c r="Q161" s="1">
        <v>574623.19999999995</v>
      </c>
      <c r="R161" s="1">
        <v>0</v>
      </c>
      <c r="S161" s="1">
        <v>574489.3125</v>
      </c>
      <c r="T161" s="1">
        <v>69.8602294921875</v>
      </c>
      <c r="U161" s="1">
        <v>574623.19999999995</v>
      </c>
      <c r="V161" s="1">
        <v>0</v>
      </c>
      <c r="W161" s="1">
        <v>5259424.4399999976</v>
      </c>
      <c r="AB161" s="1">
        <v>247552</v>
      </c>
      <c r="AC161" s="1">
        <v>574655.22</v>
      </c>
      <c r="AD161" s="1">
        <v>0</v>
      </c>
      <c r="AE161" s="1">
        <v>131923.17000000001</v>
      </c>
      <c r="AF161" s="1">
        <v>218011.83346336824</v>
      </c>
      <c r="AG161" s="1">
        <v>178023360</v>
      </c>
      <c r="AH161" s="1" t="s">
        <v>2180</v>
      </c>
      <c r="AI161" s="1">
        <v>1149278.375</v>
      </c>
      <c r="AJ161" s="1">
        <v>0</v>
      </c>
      <c r="AK161" s="1">
        <v>21.851789474487305</v>
      </c>
      <c r="AL161" s="1">
        <v>100.02330780029297</v>
      </c>
      <c r="AM161" s="1">
        <v>0</v>
      </c>
      <c r="AN161" s="1">
        <v>0</v>
      </c>
    </row>
    <row r="162" spans="1:40" x14ac:dyDescent="0.25">
      <c r="A162" s="1">
        <v>107654403</v>
      </c>
      <c r="B162" s="1" t="s">
        <v>1673</v>
      </c>
      <c r="C162" s="1" t="s">
        <v>176</v>
      </c>
      <c r="D162" s="1" t="s">
        <v>228</v>
      </c>
      <c r="E162" s="1">
        <v>207</v>
      </c>
      <c r="G162" s="1" t="s">
        <v>2565</v>
      </c>
      <c r="H162" s="1">
        <v>18683656</v>
      </c>
      <c r="I162" s="1">
        <v>18168992.68</v>
      </c>
      <c r="J162" s="1">
        <v>176615</v>
      </c>
      <c r="K162" s="1">
        <v>0.95431244373321533</v>
      </c>
      <c r="L162" s="1">
        <v>3341699</v>
      </c>
      <c r="M162" s="1">
        <v>56297</v>
      </c>
      <c r="N162" s="1">
        <v>1.7135498523712158</v>
      </c>
      <c r="O162" s="1">
        <v>2371948.7599999998</v>
      </c>
      <c r="P162" s="1">
        <v>1501071.14</v>
      </c>
      <c r="Q162" s="1">
        <v>870877.62</v>
      </c>
      <c r="R162" s="1">
        <v>0</v>
      </c>
      <c r="S162" s="1">
        <v>870674.75</v>
      </c>
      <c r="T162" s="1">
        <v>57.995723724365234</v>
      </c>
      <c r="U162" s="1">
        <v>870877.62</v>
      </c>
      <c r="V162" s="1">
        <v>0</v>
      </c>
      <c r="W162" s="1">
        <v>7970988.6799999997</v>
      </c>
      <c r="AB162" s="1">
        <v>630145</v>
      </c>
      <c r="AC162" s="1">
        <v>870926.14</v>
      </c>
      <c r="AD162" s="1">
        <v>0</v>
      </c>
      <c r="AE162" s="1">
        <v>193715.18</v>
      </c>
      <c r="AF162" s="1">
        <v>137112.37833044981</v>
      </c>
      <c r="AG162" s="1">
        <v>178023360</v>
      </c>
      <c r="AH162" s="1" t="s">
        <v>2181</v>
      </c>
      <c r="AI162" s="1">
        <v>1741803.75</v>
      </c>
      <c r="AJ162" s="1">
        <v>0</v>
      </c>
      <c r="AK162" s="1">
        <v>21.851791381835938</v>
      </c>
      <c r="AL162" s="1">
        <v>100.02330017089844</v>
      </c>
      <c r="AM162" s="1">
        <v>0</v>
      </c>
      <c r="AN162" s="1">
        <v>0</v>
      </c>
    </row>
    <row r="163" spans="1:40" x14ac:dyDescent="0.25">
      <c r="A163" s="1">
        <v>107654903</v>
      </c>
      <c r="B163" s="1" t="s">
        <v>1674</v>
      </c>
      <c r="C163" s="1" t="s">
        <v>176</v>
      </c>
      <c r="D163" s="1" t="s">
        <v>228</v>
      </c>
      <c r="E163" s="1">
        <v>202</v>
      </c>
      <c r="G163" s="1" t="s">
        <v>2565</v>
      </c>
      <c r="H163" s="1">
        <v>7193335</v>
      </c>
      <c r="I163" s="1">
        <v>6982211.8399999999</v>
      </c>
      <c r="J163" s="1">
        <v>67752</v>
      </c>
      <c r="K163" s="1">
        <v>0.95082747936248779</v>
      </c>
      <c r="L163" s="1">
        <v>1312739</v>
      </c>
      <c r="M163" s="1">
        <v>30083</v>
      </c>
      <c r="N163" s="1">
        <v>2.3453676700592041</v>
      </c>
      <c r="O163" s="1">
        <v>308772.03999999998</v>
      </c>
      <c r="P163" s="1">
        <v>167418</v>
      </c>
      <c r="Q163" s="1">
        <v>141354.04</v>
      </c>
      <c r="R163" s="1">
        <v>0</v>
      </c>
      <c r="S163" s="1">
        <v>141354.046875</v>
      </c>
      <c r="T163" s="1">
        <v>84.431808471679688</v>
      </c>
      <c r="U163" s="1">
        <v>141354.04</v>
      </c>
      <c r="V163" s="1">
        <v>0</v>
      </c>
      <c r="W163" s="1">
        <v>1293788.4700000025</v>
      </c>
      <c r="AB163" s="1">
        <v>167418</v>
      </c>
      <c r="AC163" s="1">
        <v>0</v>
      </c>
      <c r="AD163" s="1">
        <v>0</v>
      </c>
      <c r="AE163" s="1">
        <v>162027.39000000001</v>
      </c>
      <c r="AF163" s="1">
        <v>279611.27039450675</v>
      </c>
      <c r="AG163" s="1">
        <v>178023360</v>
      </c>
      <c r="AH163" s="1" t="s">
        <v>2182</v>
      </c>
      <c r="AI163" s="1">
        <v>141354.046875</v>
      </c>
      <c r="AJ163" s="1">
        <v>0</v>
      </c>
      <c r="AK163" s="1">
        <v>10.925591468811035</v>
      </c>
      <c r="AL163" s="1">
        <v>99.999992370605469</v>
      </c>
      <c r="AM163" s="1">
        <v>0</v>
      </c>
      <c r="AN163" s="1">
        <v>0</v>
      </c>
    </row>
    <row r="164" spans="1:40" x14ac:dyDescent="0.25">
      <c r="A164" s="1">
        <v>107655803</v>
      </c>
      <c r="B164" s="1" t="s">
        <v>1675</v>
      </c>
      <c r="C164" s="1" t="s">
        <v>176</v>
      </c>
      <c r="D164" s="1" t="s">
        <v>228</v>
      </c>
      <c r="E164" s="1">
        <v>207</v>
      </c>
      <c r="G164" s="1" t="s">
        <v>2565</v>
      </c>
      <c r="H164" s="1">
        <v>7193286</v>
      </c>
      <c r="I164" s="1">
        <v>7016564.2599999998</v>
      </c>
      <c r="J164" s="1">
        <v>74589</v>
      </c>
      <c r="K164" s="1">
        <v>1.0477900505065918</v>
      </c>
      <c r="L164" s="1">
        <v>985347</v>
      </c>
      <c r="M164" s="1">
        <v>14698</v>
      </c>
      <c r="N164" s="1">
        <v>1.5142446756362915</v>
      </c>
      <c r="O164" s="1">
        <v>360047.11</v>
      </c>
      <c r="P164" s="1">
        <v>280242.28000000003</v>
      </c>
      <c r="Q164" s="1">
        <v>79804.83</v>
      </c>
      <c r="R164" s="1">
        <v>0</v>
      </c>
      <c r="S164" s="1">
        <v>79786.2421875</v>
      </c>
      <c r="T164" s="1">
        <v>28.468564987182617</v>
      </c>
      <c r="U164" s="1">
        <v>79804.83</v>
      </c>
      <c r="V164" s="1">
        <v>0</v>
      </c>
      <c r="W164" s="1">
        <v>730439.47999999858</v>
      </c>
      <c r="AB164" s="1">
        <v>200433</v>
      </c>
      <c r="AC164" s="1">
        <v>79809.279999999999</v>
      </c>
      <c r="AD164" s="1">
        <v>0</v>
      </c>
      <c r="AE164" s="1">
        <v>118430.47</v>
      </c>
      <c r="AF164" s="1">
        <v>119224.65059498535</v>
      </c>
      <c r="AG164" s="1">
        <v>178023360</v>
      </c>
      <c r="AH164" s="1" t="s">
        <v>2183</v>
      </c>
      <c r="AI164" s="1">
        <v>159614.109375</v>
      </c>
      <c r="AJ164" s="1">
        <v>0</v>
      </c>
      <c r="AK164" s="1">
        <v>21.851791381835938</v>
      </c>
      <c r="AL164" s="1">
        <v>100.02330017089844</v>
      </c>
      <c r="AM164" s="1">
        <v>0</v>
      </c>
      <c r="AN164" s="1">
        <v>0</v>
      </c>
    </row>
    <row r="165" spans="1:40" x14ac:dyDescent="0.25">
      <c r="A165" s="1">
        <v>107655903</v>
      </c>
      <c r="B165" s="1" t="s">
        <v>1676</v>
      </c>
      <c r="C165" s="1" t="s">
        <v>176</v>
      </c>
      <c r="D165" s="1" t="s">
        <v>228</v>
      </c>
      <c r="E165" s="1">
        <v>204</v>
      </c>
      <c r="G165" s="1" t="s">
        <v>2565</v>
      </c>
      <c r="H165" s="1">
        <v>10913456</v>
      </c>
      <c r="I165" s="1">
        <v>10624004.949999999</v>
      </c>
      <c r="J165" s="1">
        <v>88299</v>
      </c>
      <c r="K165" s="1">
        <v>0.81568330526351929</v>
      </c>
      <c r="L165" s="1">
        <v>1814001</v>
      </c>
      <c r="M165" s="1">
        <v>32893</v>
      </c>
      <c r="N165" s="1">
        <v>1.8467718362808228</v>
      </c>
      <c r="O165" s="1">
        <v>1305345.55</v>
      </c>
      <c r="P165" s="1">
        <v>777419.3</v>
      </c>
      <c r="Q165" s="1">
        <v>527926.25</v>
      </c>
      <c r="R165" s="1">
        <v>0</v>
      </c>
      <c r="S165" s="1">
        <v>527825.375</v>
      </c>
      <c r="T165" s="1">
        <v>67.8857421875</v>
      </c>
      <c r="U165" s="1">
        <v>527926.25</v>
      </c>
      <c r="V165" s="1">
        <v>0</v>
      </c>
      <c r="W165" s="1">
        <v>4832015.4899999984</v>
      </c>
      <c r="AB165" s="1">
        <v>344356</v>
      </c>
      <c r="AC165" s="1">
        <v>433063.3</v>
      </c>
      <c r="AD165" s="1">
        <v>0</v>
      </c>
      <c r="AE165" s="1">
        <v>152345.51</v>
      </c>
      <c r="AF165" s="1">
        <v>240525.7046158805</v>
      </c>
      <c r="AG165" s="1">
        <v>178023360</v>
      </c>
      <c r="AH165" s="1" t="s">
        <v>2184</v>
      </c>
      <c r="AI165" s="1">
        <v>960989.5625</v>
      </c>
      <c r="AJ165" s="1">
        <v>0</v>
      </c>
      <c r="AK165" s="1">
        <v>19.887966156005859</v>
      </c>
      <c r="AL165" s="1">
        <v>100.01911163330078</v>
      </c>
      <c r="AM165" s="1">
        <v>0</v>
      </c>
      <c r="AN165" s="1">
        <v>0</v>
      </c>
    </row>
    <row r="166" spans="1:40" x14ac:dyDescent="0.25">
      <c r="A166" s="1">
        <v>107656303</v>
      </c>
      <c r="B166" s="1" t="s">
        <v>1677</v>
      </c>
      <c r="C166" s="1" t="s">
        <v>176</v>
      </c>
      <c r="D166" s="1" t="s">
        <v>228</v>
      </c>
      <c r="E166" s="1">
        <v>202</v>
      </c>
      <c r="G166" s="1" t="s">
        <v>2565</v>
      </c>
      <c r="H166" s="1">
        <v>17721644</v>
      </c>
      <c r="I166" s="1">
        <v>17020879.039999999</v>
      </c>
      <c r="J166" s="1">
        <v>207550</v>
      </c>
      <c r="K166" s="1">
        <v>1.185045599937439</v>
      </c>
      <c r="L166" s="1">
        <v>3028371</v>
      </c>
      <c r="M166" s="1">
        <v>96007</v>
      </c>
      <c r="N166" s="1">
        <v>3.2740478515625</v>
      </c>
      <c r="O166" s="1">
        <v>2853759.88</v>
      </c>
      <c r="P166" s="1">
        <v>1667376.99</v>
      </c>
      <c r="Q166" s="1">
        <v>1186382.8899999999</v>
      </c>
      <c r="R166" s="1">
        <v>0</v>
      </c>
      <c r="S166" s="1">
        <v>1186106.5</v>
      </c>
      <c r="T166" s="1">
        <v>71.124282836914063</v>
      </c>
      <c r="U166" s="1">
        <v>1186382.8899999999</v>
      </c>
      <c r="V166" s="1">
        <v>0</v>
      </c>
      <c r="W166" s="1">
        <v>10858752.539999999</v>
      </c>
      <c r="AB166" s="1">
        <v>480928</v>
      </c>
      <c r="AC166" s="1">
        <v>1186448.99</v>
      </c>
      <c r="AD166" s="1">
        <v>0</v>
      </c>
      <c r="AE166" s="1">
        <v>183322.43</v>
      </c>
      <c r="AF166" s="1">
        <v>583769.23976680601</v>
      </c>
      <c r="AG166" s="1">
        <v>178023360</v>
      </c>
      <c r="AH166" s="1" t="s">
        <v>2185</v>
      </c>
      <c r="AI166" s="1">
        <v>2372831.75</v>
      </c>
      <c r="AJ166" s="1">
        <v>0</v>
      </c>
      <c r="AK166" s="1">
        <v>21.851789474487305</v>
      </c>
      <c r="AL166" s="1">
        <v>100.02330017089844</v>
      </c>
      <c r="AM166" s="1">
        <v>0</v>
      </c>
      <c r="AN166" s="1">
        <v>0</v>
      </c>
    </row>
    <row r="167" spans="1:40" x14ac:dyDescent="0.25">
      <c r="A167" s="1">
        <v>107656407</v>
      </c>
      <c r="B167" s="1" t="s">
        <v>2617</v>
      </c>
      <c r="C167" s="1" t="s">
        <v>176</v>
      </c>
      <c r="D167" s="1" t="s">
        <v>228</v>
      </c>
      <c r="E167" s="1">
        <v>202</v>
      </c>
      <c r="G167" s="1" t="s">
        <v>2566</v>
      </c>
      <c r="X167" s="1">
        <v>1010305</v>
      </c>
      <c r="Y167" s="1">
        <v>148589</v>
      </c>
      <c r="Z167" s="1">
        <v>0.17243383824825287</v>
      </c>
      <c r="AA167" s="1">
        <v>17.243383407592773</v>
      </c>
      <c r="AH167" s="1" t="s">
        <v>113</v>
      </c>
      <c r="AI167" s="1">
        <v>0</v>
      </c>
      <c r="AJ167" s="1">
        <v>0</v>
      </c>
    </row>
    <row r="168" spans="1:40" x14ac:dyDescent="0.25">
      <c r="A168" s="1">
        <v>107656502</v>
      </c>
      <c r="B168" s="1" t="s">
        <v>1678</v>
      </c>
      <c r="C168" s="1" t="s">
        <v>176</v>
      </c>
      <c r="D168" s="1" t="s">
        <v>228</v>
      </c>
      <c r="E168" s="1">
        <v>201</v>
      </c>
      <c r="G168" s="1" t="s">
        <v>2565</v>
      </c>
      <c r="H168" s="1">
        <v>18651986</v>
      </c>
      <c r="I168" s="1">
        <v>18227410</v>
      </c>
      <c r="J168" s="1">
        <v>114291</v>
      </c>
      <c r="K168" s="1">
        <v>0.61653298139572144</v>
      </c>
      <c r="L168" s="1">
        <v>3542008</v>
      </c>
      <c r="M168" s="1">
        <v>58036</v>
      </c>
      <c r="N168" s="1">
        <v>1.6657998561859131</v>
      </c>
      <c r="O168" s="1">
        <v>5002218.6900000004</v>
      </c>
      <c r="P168" s="1">
        <v>2613206.12</v>
      </c>
      <c r="Q168" s="1">
        <v>2389012.5699999998</v>
      </c>
      <c r="R168" s="1">
        <v>0</v>
      </c>
      <c r="S168" s="1">
        <v>2388560.25</v>
      </c>
      <c r="T168" s="1">
        <v>91.387619018554688</v>
      </c>
      <c r="U168" s="1">
        <v>2389012.5699999998</v>
      </c>
      <c r="V168" s="1">
        <v>0</v>
      </c>
      <c r="W168" s="1">
        <v>21866209.079999998</v>
      </c>
      <c r="AB168" s="1">
        <v>671460</v>
      </c>
      <c r="AC168" s="1">
        <v>1941746.12</v>
      </c>
      <c r="AD168" s="1">
        <v>0</v>
      </c>
      <c r="AE168" s="1">
        <v>129279.06</v>
      </c>
      <c r="AF168" s="1">
        <v>170445.93481370283</v>
      </c>
      <c r="AG168" s="1">
        <v>178023360</v>
      </c>
      <c r="AH168" s="1" t="s">
        <v>2186</v>
      </c>
      <c r="AI168" s="1">
        <v>4330758.5</v>
      </c>
      <c r="AJ168" s="1">
        <v>0</v>
      </c>
      <c r="AK168" s="1">
        <v>19.80571174621582</v>
      </c>
      <c r="AL168" s="1">
        <v>100.01893615722656</v>
      </c>
      <c r="AM168" s="1">
        <v>0</v>
      </c>
      <c r="AN168" s="1">
        <v>0</v>
      </c>
    </row>
    <row r="169" spans="1:40" x14ac:dyDescent="0.25">
      <c r="A169" s="1">
        <v>107657103</v>
      </c>
      <c r="B169" s="1" t="s">
        <v>1679</v>
      </c>
      <c r="C169" s="1" t="s">
        <v>176</v>
      </c>
      <c r="D169" s="1" t="s">
        <v>228</v>
      </c>
      <c r="E169" s="1">
        <v>207</v>
      </c>
      <c r="G169" s="1" t="s">
        <v>2565</v>
      </c>
      <c r="H169" s="1">
        <v>15999020</v>
      </c>
      <c r="I169" s="1">
        <v>15699041.529999999</v>
      </c>
      <c r="J169" s="1">
        <v>74116</v>
      </c>
      <c r="K169" s="1">
        <v>0.46540939807891846</v>
      </c>
      <c r="L169" s="1">
        <v>2997048</v>
      </c>
      <c r="M169" s="1">
        <v>33849</v>
      </c>
      <c r="N169" s="1">
        <v>1.14231276512146</v>
      </c>
      <c r="O169" s="1">
        <v>1152749.1299999999</v>
      </c>
      <c r="P169" s="1">
        <v>755525.27</v>
      </c>
      <c r="Q169" s="1">
        <v>397223.86</v>
      </c>
      <c r="R169" s="1">
        <v>0</v>
      </c>
      <c r="S169" s="1">
        <v>397183.03125</v>
      </c>
      <c r="T169" s="1">
        <v>52.567607879638672</v>
      </c>
      <c r="U169" s="1">
        <v>397223.86</v>
      </c>
      <c r="V169" s="1">
        <v>0</v>
      </c>
      <c r="W169" s="1">
        <v>3635719.6899999976</v>
      </c>
      <c r="AB169" s="1">
        <v>580222</v>
      </c>
      <c r="AC169" s="1">
        <v>175303.27</v>
      </c>
      <c r="AD169" s="1">
        <v>0</v>
      </c>
      <c r="AE169" s="1">
        <v>180420.9</v>
      </c>
      <c r="AF169" s="1">
        <v>72069.484467021772</v>
      </c>
      <c r="AG169" s="1">
        <v>178023360</v>
      </c>
      <c r="AH169" s="1" t="s">
        <v>2187</v>
      </c>
      <c r="AI169" s="1">
        <v>572527.125</v>
      </c>
      <c r="AJ169" s="1">
        <v>0</v>
      </c>
      <c r="AK169" s="1">
        <v>15.747284889221191</v>
      </c>
      <c r="AL169" s="1">
        <v>100.01027679443359</v>
      </c>
      <c r="AM169" s="1">
        <v>0</v>
      </c>
      <c r="AN169" s="1">
        <v>0</v>
      </c>
    </row>
    <row r="170" spans="1:40" x14ac:dyDescent="0.25">
      <c r="A170" s="1">
        <v>107657503</v>
      </c>
      <c r="B170" s="1" t="s">
        <v>1680</v>
      </c>
      <c r="C170" s="1" t="s">
        <v>176</v>
      </c>
      <c r="D170" s="1" t="s">
        <v>228</v>
      </c>
      <c r="E170" s="1">
        <v>204</v>
      </c>
      <c r="G170" s="1" t="s">
        <v>2565</v>
      </c>
      <c r="H170" s="1">
        <v>11170509</v>
      </c>
      <c r="I170" s="1">
        <v>10901717.140000001</v>
      </c>
      <c r="J170" s="1">
        <v>84767</v>
      </c>
      <c r="K170" s="1">
        <v>0.76464885473251343</v>
      </c>
      <c r="L170" s="1">
        <v>1756580</v>
      </c>
      <c r="M170" s="1">
        <v>34481</v>
      </c>
      <c r="N170" s="1">
        <v>2.0022659301757813</v>
      </c>
      <c r="O170" s="1">
        <v>1663950.1</v>
      </c>
      <c r="P170" s="1">
        <v>893839.93</v>
      </c>
      <c r="Q170" s="1">
        <v>770110.17</v>
      </c>
      <c r="R170" s="1">
        <v>0</v>
      </c>
      <c r="S170" s="1">
        <v>769985.1875</v>
      </c>
      <c r="T170" s="1">
        <v>86.131477355957031</v>
      </c>
      <c r="U170" s="1">
        <v>770110.17</v>
      </c>
      <c r="V170" s="1">
        <v>0</v>
      </c>
      <c r="W170" s="1">
        <v>7048681.9999999963</v>
      </c>
      <c r="AB170" s="1">
        <v>357264</v>
      </c>
      <c r="AC170" s="1">
        <v>536575.93000000005</v>
      </c>
      <c r="AD170" s="1">
        <v>0</v>
      </c>
      <c r="AE170" s="1">
        <v>117137.12</v>
      </c>
      <c r="AF170" s="1">
        <v>119705.10562114255</v>
      </c>
      <c r="AG170" s="1">
        <v>178023360</v>
      </c>
      <c r="AH170" s="1" t="s">
        <v>2188</v>
      </c>
      <c r="AI170" s="1">
        <v>1306686.125</v>
      </c>
      <c r="AJ170" s="1">
        <v>0</v>
      </c>
      <c r="AK170" s="1">
        <v>18.538021087646484</v>
      </c>
      <c r="AL170" s="1">
        <v>100.0162353515625</v>
      </c>
      <c r="AM170" s="1">
        <v>0</v>
      </c>
      <c r="AN170" s="1">
        <v>0</v>
      </c>
    </row>
    <row r="171" spans="1:40" x14ac:dyDescent="0.25">
      <c r="A171" s="1">
        <v>107658903</v>
      </c>
      <c r="B171" s="1" t="s">
        <v>1681</v>
      </c>
      <c r="C171" s="1" t="s">
        <v>176</v>
      </c>
      <c r="D171" s="1" t="s">
        <v>228</v>
      </c>
      <c r="E171" s="1">
        <v>207</v>
      </c>
      <c r="G171" s="1" t="s">
        <v>2565</v>
      </c>
      <c r="H171" s="1">
        <v>11126153</v>
      </c>
      <c r="I171" s="1">
        <v>10895468.77</v>
      </c>
      <c r="J171" s="1">
        <v>75618</v>
      </c>
      <c r="K171" s="1">
        <v>0.68429267406463623</v>
      </c>
      <c r="L171" s="1">
        <v>1895030</v>
      </c>
      <c r="M171" s="1">
        <v>33266</v>
      </c>
      <c r="N171" s="1">
        <v>1.7868001461029053</v>
      </c>
      <c r="O171" s="1">
        <v>1555196.94</v>
      </c>
      <c r="P171" s="1">
        <v>953064.44</v>
      </c>
      <c r="Q171" s="1">
        <v>602132.5</v>
      </c>
      <c r="R171" s="1">
        <v>0</v>
      </c>
      <c r="S171" s="1">
        <v>602003.9375</v>
      </c>
      <c r="T171" s="1">
        <v>63.156562805175781</v>
      </c>
      <c r="U171" s="1">
        <v>602132.5</v>
      </c>
      <c r="V171" s="1">
        <v>0</v>
      </c>
      <c r="W171" s="1">
        <v>5511212.1599999964</v>
      </c>
      <c r="AB171" s="1">
        <v>401277</v>
      </c>
      <c r="AC171" s="1">
        <v>551787.43999999994</v>
      </c>
      <c r="AD171" s="1">
        <v>0</v>
      </c>
      <c r="AE171" s="1">
        <v>98610.97</v>
      </c>
      <c r="AF171" s="1">
        <v>53438.980416755774</v>
      </c>
      <c r="AG171" s="1">
        <v>178023360</v>
      </c>
      <c r="AH171" s="1" t="s">
        <v>2189</v>
      </c>
      <c r="AI171" s="1">
        <v>1153920</v>
      </c>
      <c r="AJ171" s="1">
        <v>0</v>
      </c>
      <c r="AK171" s="1">
        <v>20.937681198120117</v>
      </c>
      <c r="AL171" s="1">
        <v>100.02135467529297</v>
      </c>
      <c r="AM171" s="1">
        <v>0</v>
      </c>
      <c r="AN171" s="1">
        <v>0</v>
      </c>
    </row>
    <row r="172" spans="1:40" x14ac:dyDescent="0.25">
      <c r="A172" s="1">
        <v>108051003</v>
      </c>
      <c r="B172" s="1" t="s">
        <v>1682</v>
      </c>
      <c r="C172" s="1" t="s">
        <v>177</v>
      </c>
      <c r="D172" s="1" t="s">
        <v>233</v>
      </c>
      <c r="E172" s="1">
        <v>122</v>
      </c>
      <c r="G172" s="1" t="s">
        <v>2565</v>
      </c>
      <c r="H172" s="1">
        <v>9056528</v>
      </c>
      <c r="I172" s="1">
        <v>8785254.4700000007</v>
      </c>
      <c r="J172" s="1">
        <v>88037</v>
      </c>
      <c r="K172" s="1">
        <v>0.98162555694580078</v>
      </c>
      <c r="L172" s="1">
        <v>1567099</v>
      </c>
      <c r="M172" s="1">
        <v>18471</v>
      </c>
      <c r="N172" s="1">
        <v>1.1927331686019897</v>
      </c>
      <c r="O172" s="1">
        <v>1136628.99</v>
      </c>
      <c r="P172" s="1">
        <v>500826.27</v>
      </c>
      <c r="Q172" s="1">
        <v>635802.72</v>
      </c>
      <c r="R172" s="1">
        <v>0</v>
      </c>
      <c r="S172" s="1">
        <v>635762.5</v>
      </c>
      <c r="T172" s="1">
        <v>126.93252563476563</v>
      </c>
      <c r="U172" s="1">
        <v>635802.72</v>
      </c>
      <c r="V172" s="1">
        <v>0</v>
      </c>
      <c r="W172" s="1">
        <v>5819389.7300000004</v>
      </c>
      <c r="AB172" s="1">
        <v>328163</v>
      </c>
      <c r="AC172" s="1">
        <v>172663.27</v>
      </c>
      <c r="AD172" s="1">
        <v>0</v>
      </c>
      <c r="AE172" s="1">
        <v>46897.88</v>
      </c>
      <c r="AF172" s="1">
        <v>52771.212215264444</v>
      </c>
      <c r="AG172" s="1">
        <v>178023360</v>
      </c>
      <c r="AH172" s="1" t="s">
        <v>2190</v>
      </c>
      <c r="AI172" s="1">
        <v>808466</v>
      </c>
      <c r="AJ172" s="1">
        <v>0</v>
      </c>
      <c r="AK172" s="1">
        <v>13.892624855041504</v>
      </c>
      <c r="AL172" s="1">
        <v>100.00632476806641</v>
      </c>
      <c r="AM172" s="1">
        <v>0</v>
      </c>
      <c r="AN172" s="1">
        <v>0</v>
      </c>
    </row>
    <row r="173" spans="1:40" x14ac:dyDescent="0.25">
      <c r="A173" s="1">
        <v>108051307</v>
      </c>
      <c r="B173" s="1" t="s">
        <v>2618</v>
      </c>
      <c r="C173" s="1" t="s">
        <v>177</v>
      </c>
      <c r="D173" s="1" t="s">
        <v>233</v>
      </c>
      <c r="G173" s="1" t="s">
        <v>2566</v>
      </c>
      <c r="X173" s="1">
        <v>559365</v>
      </c>
      <c r="Y173" s="1">
        <v>51512</v>
      </c>
      <c r="Z173" s="1">
        <v>0.10143092274665833</v>
      </c>
      <c r="AA173" s="1">
        <v>10.143092155456543</v>
      </c>
      <c r="AH173" s="1" t="s">
        <v>114</v>
      </c>
      <c r="AI173" s="1">
        <v>0</v>
      </c>
      <c r="AJ173" s="1">
        <v>0</v>
      </c>
    </row>
    <row r="174" spans="1:40" x14ac:dyDescent="0.25">
      <c r="A174" s="1">
        <v>108051503</v>
      </c>
      <c r="B174" s="1" t="s">
        <v>1683</v>
      </c>
      <c r="C174" s="1" t="s">
        <v>177</v>
      </c>
      <c r="D174" s="1" t="s">
        <v>233</v>
      </c>
      <c r="E174" s="1">
        <v>122</v>
      </c>
      <c r="G174" s="1" t="s">
        <v>2565</v>
      </c>
      <c r="H174" s="1">
        <v>9362892</v>
      </c>
      <c r="I174" s="1">
        <v>9187735.6899999995</v>
      </c>
      <c r="J174" s="1">
        <v>50199</v>
      </c>
      <c r="K174" s="1">
        <v>0.53903847932815552</v>
      </c>
      <c r="L174" s="1">
        <v>1170548</v>
      </c>
      <c r="M174" s="1">
        <v>9053</v>
      </c>
      <c r="N174" s="1">
        <v>0.77942651510238647</v>
      </c>
      <c r="O174" s="1">
        <v>1115077.74</v>
      </c>
      <c r="P174" s="1">
        <v>496255.82</v>
      </c>
      <c r="Q174" s="1">
        <v>618821.92000000004</v>
      </c>
      <c r="R174" s="1">
        <v>0</v>
      </c>
      <c r="S174" s="1">
        <v>618772.8125</v>
      </c>
      <c r="T174" s="1">
        <v>124.67594146728516</v>
      </c>
      <c r="U174" s="1">
        <v>618821.92000000004</v>
      </c>
      <c r="V174" s="1">
        <v>0</v>
      </c>
      <c r="W174" s="1">
        <v>5663967.5</v>
      </c>
      <c r="X174" s="1">
        <v>151557</v>
      </c>
      <c r="Y174" s="1">
        <v>3252</v>
      </c>
      <c r="Z174" s="1">
        <v>2.1927783265709877E-2</v>
      </c>
      <c r="AA174" s="1">
        <v>2.1927783489227295</v>
      </c>
      <c r="AB174" s="1">
        <v>285476</v>
      </c>
      <c r="AC174" s="1">
        <v>210779.82</v>
      </c>
      <c r="AD174" s="1">
        <v>0</v>
      </c>
      <c r="AE174" s="1">
        <v>69422.7</v>
      </c>
      <c r="AF174" s="1">
        <v>78005.591481574171</v>
      </c>
      <c r="AG174" s="1">
        <v>178023360</v>
      </c>
      <c r="AH174" s="1" t="s">
        <v>2191</v>
      </c>
      <c r="AI174" s="1">
        <v>829601.75</v>
      </c>
      <c r="AJ174" s="1">
        <v>0</v>
      </c>
      <c r="AK174" s="1">
        <v>14.647007942199707</v>
      </c>
      <c r="AL174" s="1">
        <v>100.0079345703125</v>
      </c>
      <c r="AM174" s="1">
        <v>0</v>
      </c>
      <c r="AN174" s="1">
        <v>0</v>
      </c>
    </row>
    <row r="175" spans="1:40" x14ac:dyDescent="0.25">
      <c r="A175" s="1">
        <v>108053003</v>
      </c>
      <c r="B175" s="1" t="s">
        <v>1684</v>
      </c>
      <c r="C175" s="1" t="s">
        <v>177</v>
      </c>
      <c r="D175" s="1" t="s">
        <v>233</v>
      </c>
      <c r="E175" s="1">
        <v>122</v>
      </c>
      <c r="G175" s="1" t="s">
        <v>2565</v>
      </c>
      <c r="H175" s="1">
        <v>7841589</v>
      </c>
      <c r="I175" s="1">
        <v>7536120.5899999999</v>
      </c>
      <c r="J175" s="1">
        <v>99995</v>
      </c>
      <c r="K175" s="1">
        <v>1.2916591167449951</v>
      </c>
      <c r="L175" s="1">
        <v>1150484</v>
      </c>
      <c r="M175" s="1">
        <v>26674</v>
      </c>
      <c r="N175" s="1">
        <v>2.3735330104827881</v>
      </c>
      <c r="O175" s="1">
        <v>1381356.98</v>
      </c>
      <c r="P175" s="1">
        <v>764740.74</v>
      </c>
      <c r="Q175" s="1">
        <v>616616.24</v>
      </c>
      <c r="R175" s="1">
        <v>0</v>
      </c>
      <c r="S175" s="1">
        <v>616495.375</v>
      </c>
      <c r="T175" s="1">
        <v>80.602218627929688</v>
      </c>
      <c r="U175" s="1">
        <v>616616.24</v>
      </c>
      <c r="V175" s="1">
        <v>0</v>
      </c>
      <c r="W175" s="1">
        <v>5643779.2899999991</v>
      </c>
      <c r="AB175" s="1">
        <v>245969</v>
      </c>
      <c r="AC175" s="1">
        <v>518771.74</v>
      </c>
      <c r="AD175" s="1">
        <v>0</v>
      </c>
      <c r="AE175" s="1">
        <v>64951.65</v>
      </c>
      <c r="AF175" s="1">
        <v>58637.686457115633</v>
      </c>
      <c r="AG175" s="1">
        <v>178023360</v>
      </c>
      <c r="AH175" s="1" t="s">
        <v>2192</v>
      </c>
      <c r="AI175" s="1">
        <v>1135388</v>
      </c>
      <c r="AJ175" s="1">
        <v>0</v>
      </c>
      <c r="AK175" s="1">
        <v>20.117511749267578</v>
      </c>
      <c r="AL175" s="1">
        <v>100.01960754394531</v>
      </c>
      <c r="AM175" s="1">
        <v>0</v>
      </c>
      <c r="AN175" s="1">
        <v>0</v>
      </c>
    </row>
    <row r="176" spans="1:40" x14ac:dyDescent="0.25">
      <c r="A176" s="1">
        <v>108056004</v>
      </c>
      <c r="B176" s="1" t="s">
        <v>1685</v>
      </c>
      <c r="C176" s="1" t="s">
        <v>177</v>
      </c>
      <c r="D176" s="1" t="s">
        <v>233</v>
      </c>
      <c r="E176" s="1">
        <v>122</v>
      </c>
      <c r="G176" s="1" t="s">
        <v>2565</v>
      </c>
      <c r="H176" s="1">
        <v>6485952</v>
      </c>
      <c r="I176" s="1">
        <v>6360089.0300000003</v>
      </c>
      <c r="J176" s="1">
        <v>38398</v>
      </c>
      <c r="K176" s="1">
        <v>0.59554368257522583</v>
      </c>
      <c r="L176" s="1">
        <v>738540</v>
      </c>
      <c r="M176" s="1">
        <v>7208</v>
      </c>
      <c r="N176" s="1">
        <v>0.9855988621711731</v>
      </c>
      <c r="O176" s="1">
        <v>810448.04</v>
      </c>
      <c r="P176" s="1">
        <v>371745.82</v>
      </c>
      <c r="Q176" s="1">
        <v>438702.22</v>
      </c>
      <c r="R176" s="1">
        <v>0</v>
      </c>
      <c r="S176" s="1">
        <v>438660.5625</v>
      </c>
      <c r="T176" s="1">
        <v>117.98690795898438</v>
      </c>
      <c r="U176" s="1">
        <v>438702.22</v>
      </c>
      <c r="V176" s="1">
        <v>0</v>
      </c>
      <c r="W176" s="1">
        <v>4015363.7100000009</v>
      </c>
      <c r="X176" s="1">
        <v>166976</v>
      </c>
      <c r="Y176" s="1">
        <v>23978</v>
      </c>
      <c r="Z176" s="1">
        <v>0.16768066585063934</v>
      </c>
      <c r="AA176" s="1">
        <v>16.76806640625</v>
      </c>
      <c r="AB176" s="1">
        <v>192894</v>
      </c>
      <c r="AC176" s="1">
        <v>178851.82</v>
      </c>
      <c r="AD176" s="1">
        <v>0</v>
      </c>
      <c r="AE176" s="1">
        <v>25631.69</v>
      </c>
      <c r="AF176" s="1">
        <v>67505.942929341283</v>
      </c>
      <c r="AG176" s="1">
        <v>178023360</v>
      </c>
      <c r="AH176" s="1" t="s">
        <v>2193</v>
      </c>
      <c r="AI176" s="1">
        <v>617554.0625</v>
      </c>
      <c r="AJ176" s="1">
        <v>0</v>
      </c>
      <c r="AK176" s="1">
        <v>15.379778861999512</v>
      </c>
      <c r="AL176" s="1">
        <v>100.00949859619141</v>
      </c>
      <c r="AM176" s="1">
        <v>0</v>
      </c>
      <c r="AN176" s="1">
        <v>0</v>
      </c>
    </row>
    <row r="177" spans="1:40" x14ac:dyDescent="0.25">
      <c r="A177" s="1">
        <v>108058003</v>
      </c>
      <c r="B177" s="1" t="s">
        <v>1686</v>
      </c>
      <c r="C177" s="1" t="s">
        <v>177</v>
      </c>
      <c r="D177" s="1" t="s">
        <v>233</v>
      </c>
      <c r="E177" s="1">
        <v>122</v>
      </c>
      <c r="G177" s="1" t="s">
        <v>2565</v>
      </c>
      <c r="H177" s="1">
        <v>8762892</v>
      </c>
      <c r="I177" s="1">
        <v>8567744.8399999999</v>
      </c>
      <c r="J177" s="1">
        <v>54023</v>
      </c>
      <c r="K177" s="1">
        <v>0.62032163143157959</v>
      </c>
      <c r="L177" s="1">
        <v>974917</v>
      </c>
      <c r="M177" s="1">
        <v>14206</v>
      </c>
      <c r="N177" s="1">
        <v>1.4786964654922485</v>
      </c>
      <c r="O177" s="1">
        <v>916732.79</v>
      </c>
      <c r="P177" s="1">
        <v>517773.56</v>
      </c>
      <c r="Q177" s="1">
        <v>398959.23</v>
      </c>
      <c r="R177" s="1">
        <v>0</v>
      </c>
      <c r="S177" s="1">
        <v>398893.125</v>
      </c>
      <c r="T177" s="1">
        <v>77.030235290527344</v>
      </c>
      <c r="U177" s="1">
        <v>398959.23</v>
      </c>
      <c r="V177" s="1">
        <v>0</v>
      </c>
      <c r="W177" s="1">
        <v>3651603.16</v>
      </c>
      <c r="AB177" s="1">
        <v>233979</v>
      </c>
      <c r="AC177" s="1">
        <v>283794.56</v>
      </c>
      <c r="AD177" s="1">
        <v>0</v>
      </c>
      <c r="AE177" s="1">
        <v>43779.71</v>
      </c>
      <c r="AF177" s="1">
        <v>31356.940607474506</v>
      </c>
      <c r="AG177" s="1">
        <v>178023360</v>
      </c>
      <c r="AH177" s="1" t="s">
        <v>2194</v>
      </c>
      <c r="AI177" s="1">
        <v>682753.75</v>
      </c>
      <c r="AJ177" s="1">
        <v>0</v>
      </c>
      <c r="AK177" s="1">
        <v>18.697370529174805</v>
      </c>
      <c r="AL177" s="1">
        <v>100.01657104492188</v>
      </c>
      <c r="AM177" s="1">
        <v>0</v>
      </c>
      <c r="AN177" s="1">
        <v>0</v>
      </c>
    </row>
    <row r="178" spans="1:40" x14ac:dyDescent="0.25">
      <c r="A178" s="1">
        <v>108070502</v>
      </c>
      <c r="B178" s="1" t="s">
        <v>1687</v>
      </c>
      <c r="C178" s="1" t="s">
        <v>178</v>
      </c>
      <c r="D178" s="1" t="s">
        <v>232</v>
      </c>
      <c r="E178" s="1">
        <v>112</v>
      </c>
      <c r="G178" s="1" t="s">
        <v>2565</v>
      </c>
      <c r="H178" s="1">
        <v>49576531</v>
      </c>
      <c r="I178" s="1">
        <v>48210269.25</v>
      </c>
      <c r="J178" s="1">
        <v>411732</v>
      </c>
      <c r="K178" s="1">
        <v>0.83745282888412476</v>
      </c>
      <c r="L178" s="1">
        <v>7045464</v>
      </c>
      <c r="M178" s="1">
        <v>222348</v>
      </c>
      <c r="N178" s="1">
        <v>3.2587456703186035</v>
      </c>
      <c r="O178" s="1">
        <v>9220148.3200000003</v>
      </c>
      <c r="P178" s="1">
        <v>4503688.17</v>
      </c>
      <c r="Q178" s="1">
        <v>4716460.1500000004</v>
      </c>
      <c r="R178" s="1">
        <v>0</v>
      </c>
      <c r="S178" s="1">
        <v>4715757</v>
      </c>
      <c r="T178" s="1">
        <v>104.69243621826172</v>
      </c>
      <c r="U178" s="1">
        <v>4716460.1500000004</v>
      </c>
      <c r="V178" s="1">
        <v>0</v>
      </c>
      <c r="W178" s="1">
        <v>43168924.620000005</v>
      </c>
      <c r="AB178" s="1">
        <v>1485051</v>
      </c>
      <c r="AC178" s="1">
        <v>3018637.17</v>
      </c>
      <c r="AD178" s="1">
        <v>0</v>
      </c>
      <c r="AE178" s="1">
        <v>325440.95</v>
      </c>
      <c r="AF178" s="1">
        <v>362513.7513041168</v>
      </c>
      <c r="AG178" s="1">
        <v>178023360</v>
      </c>
      <c r="AH178" s="1" t="s">
        <v>2195</v>
      </c>
      <c r="AI178" s="1">
        <v>7735097</v>
      </c>
      <c r="AJ178" s="1">
        <v>0</v>
      </c>
      <c r="AK178" s="1">
        <v>17.918207168579102</v>
      </c>
      <c r="AL178" s="1">
        <v>100.01490783691406</v>
      </c>
      <c r="AM178" s="1">
        <v>0</v>
      </c>
      <c r="AN178" s="1">
        <v>0</v>
      </c>
    </row>
    <row r="179" spans="1:40" x14ac:dyDescent="0.25">
      <c r="A179" s="1">
        <v>108070607</v>
      </c>
      <c r="B179" s="1" t="s">
        <v>2619</v>
      </c>
      <c r="C179" s="1" t="s">
        <v>178</v>
      </c>
      <c r="D179" s="1" t="s">
        <v>232</v>
      </c>
      <c r="E179" s="1">
        <v>112</v>
      </c>
      <c r="G179" s="1" t="s">
        <v>2566</v>
      </c>
      <c r="X179" s="1">
        <v>1788235</v>
      </c>
      <c r="Y179" s="1">
        <v>141195</v>
      </c>
      <c r="Z179" s="1">
        <v>8.5726514458656311E-2</v>
      </c>
      <c r="AA179" s="1">
        <v>8.5726518630981445</v>
      </c>
      <c r="AH179" s="1" t="s">
        <v>115</v>
      </c>
      <c r="AI179" s="1">
        <v>0</v>
      </c>
      <c r="AJ179" s="1">
        <v>0</v>
      </c>
    </row>
    <row r="180" spans="1:40" x14ac:dyDescent="0.25">
      <c r="A180" s="1">
        <v>108071003</v>
      </c>
      <c r="B180" s="1" t="s">
        <v>1688</v>
      </c>
      <c r="C180" s="1" t="s">
        <v>178</v>
      </c>
      <c r="D180" s="1" t="s">
        <v>232</v>
      </c>
      <c r="E180" s="1">
        <v>112</v>
      </c>
      <c r="G180" s="1" t="s">
        <v>2565</v>
      </c>
      <c r="H180" s="1">
        <v>7782577</v>
      </c>
      <c r="I180" s="1">
        <v>7611295.0999999996</v>
      </c>
      <c r="J180" s="1">
        <v>64306</v>
      </c>
      <c r="K180" s="1">
        <v>0.83316582441329956</v>
      </c>
      <c r="L180" s="1">
        <v>1022588</v>
      </c>
      <c r="M180" s="1">
        <v>41595</v>
      </c>
      <c r="N180" s="1">
        <v>4.2400913238525391</v>
      </c>
      <c r="O180" s="1">
        <v>809689.36</v>
      </c>
      <c r="P180" s="1">
        <v>401932.15</v>
      </c>
      <c r="Q180" s="1">
        <v>407757.21</v>
      </c>
      <c r="R180" s="1">
        <v>0</v>
      </c>
      <c r="S180" s="1">
        <v>407711.625</v>
      </c>
      <c r="T180" s="1">
        <v>101.42640686035156</v>
      </c>
      <c r="U180" s="1">
        <v>407757.21</v>
      </c>
      <c r="V180" s="1">
        <v>0</v>
      </c>
      <c r="W180" s="1">
        <v>3732129.5500000007</v>
      </c>
      <c r="X180" s="1">
        <v>77109</v>
      </c>
      <c r="Y180" s="1">
        <v>-29492</v>
      </c>
      <c r="Z180" s="1">
        <v>-0.2766578197479248</v>
      </c>
      <c r="AA180" s="1">
        <v>-27.665782928466797</v>
      </c>
      <c r="AB180" s="1">
        <v>206209</v>
      </c>
      <c r="AC180" s="1">
        <v>195723.15</v>
      </c>
      <c r="AD180" s="1">
        <v>0</v>
      </c>
      <c r="AE180" s="1">
        <v>47992.02</v>
      </c>
      <c r="AF180" s="1">
        <v>23202.340757015627</v>
      </c>
      <c r="AG180" s="1">
        <v>178023360</v>
      </c>
      <c r="AH180" s="1" t="s">
        <v>2196</v>
      </c>
      <c r="AI180" s="1">
        <v>603480.375</v>
      </c>
      <c r="AJ180" s="1">
        <v>0</v>
      </c>
      <c r="AK180" s="1">
        <v>16.169866561889648</v>
      </c>
      <c r="AL180" s="1">
        <v>100.01117706298828</v>
      </c>
      <c r="AM180" s="1">
        <v>0</v>
      </c>
      <c r="AN180" s="1">
        <v>0</v>
      </c>
    </row>
    <row r="181" spans="1:40" x14ac:dyDescent="0.25">
      <c r="A181" s="1">
        <v>108071504</v>
      </c>
      <c r="B181" s="1" t="s">
        <v>1689</v>
      </c>
      <c r="C181" s="1" t="s">
        <v>178</v>
      </c>
      <c r="D181" s="1" t="s">
        <v>232</v>
      </c>
      <c r="E181" s="1">
        <v>112</v>
      </c>
      <c r="G181" s="1" t="s">
        <v>2565</v>
      </c>
      <c r="H181" s="1">
        <v>6531998</v>
      </c>
      <c r="I181" s="1">
        <v>6372656.5599999996</v>
      </c>
      <c r="J181" s="1">
        <v>37201</v>
      </c>
      <c r="K181" s="1">
        <v>0.57278156280517578</v>
      </c>
      <c r="L181" s="1">
        <v>755714</v>
      </c>
      <c r="M181" s="1">
        <v>14964</v>
      </c>
      <c r="N181" s="1">
        <v>2.0201146602630615</v>
      </c>
      <c r="O181" s="1">
        <v>852703.22</v>
      </c>
      <c r="P181" s="1">
        <v>441614.79</v>
      </c>
      <c r="Q181" s="1">
        <v>411088.43</v>
      </c>
      <c r="R181" s="1">
        <v>0</v>
      </c>
      <c r="S181" s="1">
        <v>411025.875</v>
      </c>
      <c r="T181" s="1">
        <v>93.060211181640625</v>
      </c>
      <c r="U181" s="1">
        <v>411088.43</v>
      </c>
      <c r="V181" s="1">
        <v>0</v>
      </c>
      <c r="W181" s="1">
        <v>3762619.5999999978</v>
      </c>
      <c r="AB181" s="1">
        <v>173060</v>
      </c>
      <c r="AC181" s="1">
        <v>268554.78999999998</v>
      </c>
      <c r="AD181" s="1">
        <v>0</v>
      </c>
      <c r="AE181" s="1">
        <v>16624.88</v>
      </c>
      <c r="AF181" s="1">
        <v>19704.242112297536</v>
      </c>
      <c r="AG181" s="1">
        <v>178023360</v>
      </c>
      <c r="AH181" s="1" t="s">
        <v>2197</v>
      </c>
      <c r="AI181" s="1">
        <v>679643.25</v>
      </c>
      <c r="AJ181" s="1">
        <v>0</v>
      </c>
      <c r="AK181" s="1">
        <v>18.063034057617188</v>
      </c>
      <c r="AL181" s="1">
        <v>100.01522064208984</v>
      </c>
      <c r="AM181" s="1">
        <v>0</v>
      </c>
      <c r="AN181" s="1">
        <v>0</v>
      </c>
    </row>
    <row r="182" spans="1:40" x14ac:dyDescent="0.25">
      <c r="A182" s="1">
        <v>108073503</v>
      </c>
      <c r="B182" s="1" t="s">
        <v>1690</v>
      </c>
      <c r="C182" s="1" t="s">
        <v>178</v>
      </c>
      <c r="D182" s="1" t="s">
        <v>232</v>
      </c>
      <c r="E182" s="1">
        <v>112</v>
      </c>
      <c r="G182" s="1" t="s">
        <v>2565</v>
      </c>
      <c r="H182" s="1">
        <v>13833400</v>
      </c>
      <c r="I182" s="1">
        <v>13513491.49</v>
      </c>
      <c r="J182" s="1">
        <v>91241</v>
      </c>
      <c r="K182" s="1">
        <v>0.66394954919815063</v>
      </c>
      <c r="L182" s="1">
        <v>2535088</v>
      </c>
      <c r="M182" s="1">
        <v>43546</v>
      </c>
      <c r="N182" s="1">
        <v>1.7477529048919678</v>
      </c>
      <c r="O182" s="1">
        <v>1654651.67</v>
      </c>
      <c r="P182" s="1">
        <v>608068.85</v>
      </c>
      <c r="Q182" s="1">
        <v>1046582.82</v>
      </c>
      <c r="R182" s="1">
        <v>0</v>
      </c>
      <c r="S182" s="1">
        <v>1046539.3125</v>
      </c>
      <c r="T182" s="1">
        <v>172.09637451171875</v>
      </c>
      <c r="U182" s="1">
        <v>1046582.82</v>
      </c>
      <c r="V182" s="1">
        <v>0</v>
      </c>
      <c r="W182" s="1">
        <v>9579187.2599999979</v>
      </c>
      <c r="AB182" s="1">
        <v>421318</v>
      </c>
      <c r="AC182" s="1">
        <v>186750.85</v>
      </c>
      <c r="AD182" s="1">
        <v>0</v>
      </c>
      <c r="AE182" s="1">
        <v>98005.61</v>
      </c>
      <c r="AF182" s="1">
        <v>146639.47584261996</v>
      </c>
      <c r="AG182" s="1">
        <v>178023360</v>
      </c>
      <c r="AH182" s="1" t="s">
        <v>2198</v>
      </c>
      <c r="AI182" s="1">
        <v>1233333.625</v>
      </c>
      <c r="AJ182" s="1">
        <v>0</v>
      </c>
      <c r="AK182" s="1">
        <v>12.875138282775879</v>
      </c>
      <c r="AL182" s="1">
        <v>100.00415802001953</v>
      </c>
      <c r="AM182" s="1">
        <v>0</v>
      </c>
      <c r="AN182" s="1">
        <v>0</v>
      </c>
    </row>
    <row r="183" spans="1:40" x14ac:dyDescent="0.25">
      <c r="A183" s="1">
        <v>108077503</v>
      </c>
      <c r="B183" s="1" t="s">
        <v>1691</v>
      </c>
      <c r="C183" s="1" t="s">
        <v>178</v>
      </c>
      <c r="D183" s="1" t="s">
        <v>232</v>
      </c>
      <c r="E183" s="1">
        <v>112</v>
      </c>
      <c r="G183" s="1" t="s">
        <v>2565</v>
      </c>
      <c r="H183" s="1">
        <v>8918842</v>
      </c>
      <c r="I183" s="1">
        <v>8719697.9800000004</v>
      </c>
      <c r="J183" s="1">
        <v>58769</v>
      </c>
      <c r="K183" s="1">
        <v>0.66330152750015259</v>
      </c>
      <c r="L183" s="1">
        <v>1439512</v>
      </c>
      <c r="M183" s="1">
        <v>38645</v>
      </c>
      <c r="N183" s="1">
        <v>2.7586488723754883</v>
      </c>
      <c r="O183" s="1">
        <v>1394960.13</v>
      </c>
      <c r="P183" s="1">
        <v>752564.41</v>
      </c>
      <c r="Q183" s="1">
        <v>642395.72</v>
      </c>
      <c r="R183" s="1">
        <v>0</v>
      </c>
      <c r="S183" s="1">
        <v>642288.3125</v>
      </c>
      <c r="T183" s="1">
        <v>85.334442138671875</v>
      </c>
      <c r="U183" s="1">
        <v>642395.72</v>
      </c>
      <c r="V183" s="1">
        <v>0</v>
      </c>
      <c r="W183" s="1">
        <v>5879734.25</v>
      </c>
      <c r="X183" s="1">
        <v>95946</v>
      </c>
      <c r="Y183" s="1">
        <v>-2054</v>
      </c>
      <c r="Z183" s="1">
        <v>-2.0959183573722839E-2</v>
      </c>
      <c r="AA183" s="1">
        <v>-2.0959184169769287</v>
      </c>
      <c r="AB183" s="1">
        <v>291450</v>
      </c>
      <c r="AC183" s="1">
        <v>461114.41</v>
      </c>
      <c r="AD183" s="1">
        <v>0</v>
      </c>
      <c r="AE183" s="1">
        <v>78750.81</v>
      </c>
      <c r="AF183" s="1">
        <v>115131.46836136957</v>
      </c>
      <c r="AG183" s="1">
        <v>178023360</v>
      </c>
      <c r="AH183" s="1" t="s">
        <v>2199</v>
      </c>
      <c r="AI183" s="1">
        <v>1103510.125</v>
      </c>
      <c r="AJ183" s="1">
        <v>0</v>
      </c>
      <c r="AK183" s="1">
        <v>18.768026351928711</v>
      </c>
      <c r="AL183" s="1">
        <v>100.0167236328125</v>
      </c>
      <c r="AM183" s="1">
        <v>0</v>
      </c>
      <c r="AN183" s="1">
        <v>0</v>
      </c>
    </row>
    <row r="184" spans="1:40" x14ac:dyDescent="0.25">
      <c r="A184" s="1">
        <v>108078003</v>
      </c>
      <c r="B184" s="1" t="s">
        <v>1692</v>
      </c>
      <c r="C184" s="1" t="s">
        <v>178</v>
      </c>
      <c r="D184" s="1" t="s">
        <v>232</v>
      </c>
      <c r="E184" s="1">
        <v>118</v>
      </c>
      <c r="G184" s="1" t="s">
        <v>2565</v>
      </c>
      <c r="H184" s="1">
        <v>10455257</v>
      </c>
      <c r="I184" s="1">
        <v>10266480.710000001</v>
      </c>
      <c r="J184" s="1">
        <v>49529</v>
      </c>
      <c r="K184" s="1">
        <v>0.47597825527191162</v>
      </c>
      <c r="L184" s="1">
        <v>1677623</v>
      </c>
      <c r="M184" s="1">
        <v>9813</v>
      </c>
      <c r="N184" s="1">
        <v>0.58837634325027466</v>
      </c>
      <c r="O184" s="1">
        <v>1008493.21</v>
      </c>
      <c r="P184" s="1">
        <v>402081.76</v>
      </c>
      <c r="Q184" s="1">
        <v>606411.44999999995</v>
      </c>
      <c r="R184" s="1">
        <v>0</v>
      </c>
      <c r="S184" s="1">
        <v>606389.625</v>
      </c>
      <c r="T184" s="1">
        <v>150.8043212890625</v>
      </c>
      <c r="U184" s="1">
        <v>606411.44999999995</v>
      </c>
      <c r="V184" s="1">
        <v>0</v>
      </c>
      <c r="W184" s="1">
        <v>5550376.620000001</v>
      </c>
      <c r="X184" s="1">
        <v>131274</v>
      </c>
      <c r="Y184" s="1">
        <v>18671</v>
      </c>
      <c r="Z184" s="1">
        <v>0.16581262648105621</v>
      </c>
      <c r="AA184" s="1">
        <v>16.581262588500977</v>
      </c>
      <c r="AB184" s="1">
        <v>308378</v>
      </c>
      <c r="AC184" s="1">
        <v>93703.76</v>
      </c>
      <c r="AD184" s="1">
        <v>0</v>
      </c>
      <c r="AE184" s="1">
        <v>59509.3</v>
      </c>
      <c r="AF184" s="1">
        <v>77059.283306751953</v>
      </c>
      <c r="AG184" s="1">
        <v>178023360</v>
      </c>
      <c r="AH184" s="1" t="s">
        <v>2200</v>
      </c>
      <c r="AI184" s="1">
        <v>700115.1875</v>
      </c>
      <c r="AJ184" s="1">
        <v>0</v>
      </c>
      <c r="AK184" s="1">
        <v>12.613832473754883</v>
      </c>
      <c r="AL184" s="1">
        <v>100.00360107421875</v>
      </c>
      <c r="AM184" s="1">
        <v>0</v>
      </c>
      <c r="AN184" s="1">
        <v>0</v>
      </c>
    </row>
    <row r="185" spans="1:40" x14ac:dyDescent="0.25">
      <c r="A185" s="1">
        <v>108079004</v>
      </c>
      <c r="B185" s="1" t="s">
        <v>1693</v>
      </c>
      <c r="C185" s="1" t="s">
        <v>178</v>
      </c>
      <c r="D185" s="1" t="s">
        <v>232</v>
      </c>
      <c r="E185" s="1">
        <v>112</v>
      </c>
      <c r="G185" s="1" t="s">
        <v>2565</v>
      </c>
      <c r="H185" s="1">
        <v>4163811</v>
      </c>
      <c r="I185" s="1">
        <v>4059144.93</v>
      </c>
      <c r="J185" s="1">
        <v>31387</v>
      </c>
      <c r="K185" s="1">
        <v>0.75953000783920288</v>
      </c>
      <c r="L185" s="1">
        <v>452992</v>
      </c>
      <c r="M185" s="1">
        <v>-242</v>
      </c>
      <c r="N185" s="1">
        <v>-5.3394049406051636E-2</v>
      </c>
      <c r="O185" s="1">
        <v>695660.7</v>
      </c>
      <c r="P185" s="1">
        <v>374154.76</v>
      </c>
      <c r="Q185" s="1">
        <v>321505.94</v>
      </c>
      <c r="R185" s="1">
        <v>0</v>
      </c>
      <c r="S185" s="1">
        <v>321442.71875</v>
      </c>
      <c r="T185" s="1">
        <v>85.897186279296875</v>
      </c>
      <c r="U185" s="1">
        <v>321505.94</v>
      </c>
      <c r="V185" s="1">
        <v>0</v>
      </c>
      <c r="W185" s="1">
        <v>2942686.9099999992</v>
      </c>
      <c r="X185" s="1">
        <v>58818</v>
      </c>
      <c r="Y185" s="1">
        <v>1051</v>
      </c>
      <c r="Z185" s="1">
        <v>1.8193777650594711E-2</v>
      </c>
      <c r="AA185" s="1">
        <v>1.8193777799606323</v>
      </c>
      <c r="AB185" s="1">
        <v>102791</v>
      </c>
      <c r="AC185" s="1">
        <v>271363.76</v>
      </c>
      <c r="AD185" s="1">
        <v>0</v>
      </c>
      <c r="AE185" s="1">
        <v>15803.51</v>
      </c>
      <c r="AF185" s="1">
        <v>25131.56628438866</v>
      </c>
      <c r="AG185" s="1">
        <v>178023360</v>
      </c>
      <c r="AH185" s="1" t="s">
        <v>2201</v>
      </c>
      <c r="AI185" s="1">
        <v>592869.6875</v>
      </c>
      <c r="AJ185" s="1">
        <v>0</v>
      </c>
      <c r="AK185" s="1">
        <v>20.147222518920898</v>
      </c>
      <c r="AL185" s="1">
        <v>100.01966857910156</v>
      </c>
      <c r="AM185" s="1">
        <v>0</v>
      </c>
      <c r="AN185" s="1">
        <v>0</v>
      </c>
    </row>
    <row r="186" spans="1:40" x14ac:dyDescent="0.25">
      <c r="A186" s="1">
        <v>108110307</v>
      </c>
      <c r="B186" s="1" t="s">
        <v>2620</v>
      </c>
      <c r="C186" s="1" t="s">
        <v>179</v>
      </c>
      <c r="D186" s="1" t="s">
        <v>233</v>
      </c>
      <c r="E186" s="1">
        <v>126</v>
      </c>
      <c r="G186" s="1" t="s">
        <v>2566</v>
      </c>
      <c r="X186" s="1">
        <v>1377274</v>
      </c>
      <c r="Y186" s="1">
        <v>29506</v>
      </c>
      <c r="Z186" s="1">
        <v>2.1892491728067398E-2</v>
      </c>
      <c r="AA186" s="1">
        <v>2.1892492771148682</v>
      </c>
      <c r="AH186" s="1" t="s">
        <v>116</v>
      </c>
      <c r="AI186" s="1">
        <v>0</v>
      </c>
      <c r="AJ186" s="1">
        <v>0</v>
      </c>
    </row>
    <row r="187" spans="1:40" x14ac:dyDescent="0.25">
      <c r="A187" s="1">
        <v>108110603</v>
      </c>
      <c r="B187" s="1" t="s">
        <v>1694</v>
      </c>
      <c r="C187" s="1" t="s">
        <v>179</v>
      </c>
      <c r="D187" s="1" t="s">
        <v>233</v>
      </c>
      <c r="E187" s="1">
        <v>126</v>
      </c>
      <c r="G187" s="1" t="s">
        <v>2565</v>
      </c>
      <c r="H187" s="1">
        <v>6877764</v>
      </c>
      <c r="I187" s="1">
        <v>6686942.2000000002</v>
      </c>
      <c r="J187" s="1">
        <v>48841</v>
      </c>
      <c r="K187" s="1">
        <v>0.71520793437957764</v>
      </c>
      <c r="L187" s="1">
        <v>749488</v>
      </c>
      <c r="M187" s="1">
        <v>18149</v>
      </c>
      <c r="N187" s="1">
        <v>2.4816126823425293</v>
      </c>
      <c r="O187" s="1">
        <v>1138121.6000000001</v>
      </c>
      <c r="P187" s="1">
        <v>596876.77</v>
      </c>
      <c r="Q187" s="1">
        <v>541244.82999999996</v>
      </c>
      <c r="R187" s="1">
        <v>0</v>
      </c>
      <c r="S187" s="1">
        <v>541138.8125</v>
      </c>
      <c r="T187" s="1">
        <v>90.645637512207031</v>
      </c>
      <c r="U187" s="1">
        <v>541244.82999999996</v>
      </c>
      <c r="V187" s="1">
        <v>0</v>
      </c>
      <c r="W187" s="1">
        <v>4953918.0499999989</v>
      </c>
      <c r="AB187" s="1">
        <v>141827</v>
      </c>
      <c r="AC187" s="1">
        <v>455049.77</v>
      </c>
      <c r="AD187" s="1">
        <v>0</v>
      </c>
      <c r="AE187" s="1">
        <v>48001.61</v>
      </c>
      <c r="AF187" s="1">
        <v>39131.057744346996</v>
      </c>
      <c r="AG187" s="1">
        <v>178023360</v>
      </c>
      <c r="AH187" s="1" t="s">
        <v>2202</v>
      </c>
      <c r="AI187" s="1">
        <v>996294.5625</v>
      </c>
      <c r="AJ187" s="1">
        <v>0</v>
      </c>
      <c r="AK187" s="1">
        <v>20.111244201660156</v>
      </c>
      <c r="AL187" s="1">
        <v>100.01959228515625</v>
      </c>
      <c r="AM187" s="1">
        <v>0</v>
      </c>
      <c r="AN187" s="1">
        <v>0</v>
      </c>
    </row>
    <row r="188" spans="1:40" x14ac:dyDescent="0.25">
      <c r="A188" s="1">
        <v>108111203</v>
      </c>
      <c r="B188" s="1" t="s">
        <v>1695</v>
      </c>
      <c r="C188" s="1" t="s">
        <v>179</v>
      </c>
      <c r="D188" s="1" t="s">
        <v>233</v>
      </c>
      <c r="E188" s="1">
        <v>121</v>
      </c>
      <c r="G188" s="1" t="s">
        <v>2565</v>
      </c>
      <c r="H188" s="1">
        <v>10730916</v>
      </c>
      <c r="I188" s="1">
        <v>10526476.210000001</v>
      </c>
      <c r="J188" s="1">
        <v>64837</v>
      </c>
      <c r="K188" s="1">
        <v>0.6078803539276123</v>
      </c>
      <c r="L188" s="1">
        <v>1264887</v>
      </c>
      <c r="M188" s="1">
        <v>23847</v>
      </c>
      <c r="N188" s="1">
        <v>1.9215335845947266</v>
      </c>
      <c r="O188" s="1">
        <v>637069.38</v>
      </c>
      <c r="P188" s="1">
        <v>416723.3</v>
      </c>
      <c r="Q188" s="1">
        <v>220346.08</v>
      </c>
      <c r="R188" s="1">
        <v>0</v>
      </c>
      <c r="S188" s="1">
        <v>220314.09375</v>
      </c>
      <c r="T188" s="1">
        <v>52.864139556884766</v>
      </c>
      <c r="U188" s="1">
        <v>220346.08</v>
      </c>
      <c r="V188" s="1">
        <v>0</v>
      </c>
      <c r="W188" s="1">
        <v>2016788.6999999993</v>
      </c>
      <c r="AB188" s="1">
        <v>279447</v>
      </c>
      <c r="AC188" s="1">
        <v>137276.29999999999</v>
      </c>
      <c r="AD188" s="1">
        <v>0</v>
      </c>
      <c r="AE188" s="1">
        <v>37649.71</v>
      </c>
      <c r="AF188" s="1">
        <v>59645.785226766238</v>
      </c>
      <c r="AG188" s="1">
        <v>178023360</v>
      </c>
      <c r="AH188" s="1" t="s">
        <v>2203</v>
      </c>
      <c r="AI188" s="1">
        <v>357622.375</v>
      </c>
      <c r="AJ188" s="1">
        <v>0</v>
      </c>
      <c r="AK188" s="1">
        <v>17.732267379760742</v>
      </c>
      <c r="AL188" s="1">
        <v>100.01451873779297</v>
      </c>
      <c r="AM188" s="1">
        <v>0</v>
      </c>
      <c r="AN188" s="1">
        <v>0</v>
      </c>
    </row>
    <row r="189" spans="1:40" x14ac:dyDescent="0.25">
      <c r="A189" s="1">
        <v>108111303</v>
      </c>
      <c r="B189" s="1" t="s">
        <v>1696</v>
      </c>
      <c r="C189" s="1" t="s">
        <v>179</v>
      </c>
      <c r="D189" s="1" t="s">
        <v>233</v>
      </c>
      <c r="E189" s="1">
        <v>126</v>
      </c>
      <c r="G189" s="1" t="s">
        <v>2565</v>
      </c>
      <c r="H189" s="1">
        <v>8344030</v>
      </c>
      <c r="I189" s="1">
        <v>8173164.2699999996</v>
      </c>
      <c r="J189" s="1">
        <v>54732</v>
      </c>
      <c r="K189" s="1">
        <v>0.66027307510375977</v>
      </c>
      <c r="L189" s="1">
        <v>1292769</v>
      </c>
      <c r="M189" s="1">
        <v>9644</v>
      </c>
      <c r="N189" s="1">
        <v>0.75160253047943115</v>
      </c>
      <c r="O189" s="1">
        <v>769977.58</v>
      </c>
      <c r="P189" s="1">
        <v>461606</v>
      </c>
      <c r="Q189" s="1">
        <v>308371.58</v>
      </c>
      <c r="R189" s="1">
        <v>0</v>
      </c>
      <c r="S189" s="1">
        <v>308371.59375</v>
      </c>
      <c r="T189" s="1">
        <v>66.804069519042969</v>
      </c>
      <c r="U189" s="1">
        <v>308371.58</v>
      </c>
      <c r="V189" s="1">
        <v>0</v>
      </c>
      <c r="W189" s="1">
        <v>2822470.4699999988</v>
      </c>
      <c r="AB189" s="1">
        <v>461606</v>
      </c>
      <c r="AC189" s="1">
        <v>0</v>
      </c>
      <c r="AD189" s="1">
        <v>0</v>
      </c>
      <c r="AE189" s="1">
        <v>66498.28</v>
      </c>
      <c r="AF189" s="1">
        <v>79102.539309338841</v>
      </c>
      <c r="AG189" s="1">
        <v>178023360</v>
      </c>
      <c r="AH189" s="1" t="s">
        <v>2204</v>
      </c>
      <c r="AI189" s="1">
        <v>308371.59375</v>
      </c>
      <c r="AJ189" s="1">
        <v>0</v>
      </c>
      <c r="AK189" s="1">
        <v>10.925591468811035</v>
      </c>
      <c r="AL189" s="1">
        <v>99.999992370605469</v>
      </c>
      <c r="AM189" s="1">
        <v>0</v>
      </c>
      <c r="AN189" s="1">
        <v>0</v>
      </c>
    </row>
    <row r="190" spans="1:40" x14ac:dyDescent="0.25">
      <c r="A190" s="1">
        <v>108111403</v>
      </c>
      <c r="B190" s="1" t="s">
        <v>1697</v>
      </c>
      <c r="C190" s="1" t="s">
        <v>179</v>
      </c>
      <c r="D190" s="1" t="s">
        <v>233</v>
      </c>
      <c r="E190" s="1">
        <v>125</v>
      </c>
      <c r="G190" s="1" t="s">
        <v>2565</v>
      </c>
      <c r="H190" s="1">
        <v>6562487</v>
      </c>
      <c r="I190" s="1">
        <v>6433890.79</v>
      </c>
      <c r="J190" s="1">
        <v>50977</v>
      </c>
      <c r="K190" s="1">
        <v>0.78287523984909058</v>
      </c>
      <c r="L190" s="1">
        <v>753369</v>
      </c>
      <c r="M190" s="1">
        <v>7906</v>
      </c>
      <c r="N190" s="1">
        <v>1.0605490207672119</v>
      </c>
      <c r="O190" s="1">
        <v>321026</v>
      </c>
      <c r="P190" s="1">
        <v>271026</v>
      </c>
      <c r="Q190" s="1">
        <v>50000</v>
      </c>
      <c r="R190" s="1">
        <v>0</v>
      </c>
      <c r="S190" s="1">
        <v>50000</v>
      </c>
      <c r="T190" s="1">
        <v>18.448413848876953</v>
      </c>
      <c r="U190" s="1">
        <v>0</v>
      </c>
      <c r="V190" s="1">
        <v>50000</v>
      </c>
      <c r="W190" s="1">
        <v>0</v>
      </c>
      <c r="AB190" s="1">
        <v>271026</v>
      </c>
      <c r="AC190" s="1">
        <v>0</v>
      </c>
      <c r="AD190" s="1">
        <v>0</v>
      </c>
      <c r="AE190" s="1">
        <v>45910.35</v>
      </c>
      <c r="AF190" s="1">
        <v>174932.43038136055</v>
      </c>
      <c r="AG190" s="1">
        <v>178023360</v>
      </c>
      <c r="AH190" s="1" t="s">
        <v>2205</v>
      </c>
      <c r="AI190" s="1">
        <v>50000</v>
      </c>
      <c r="AJ190" s="1">
        <v>0</v>
      </c>
      <c r="AL190" s="1">
        <v>0</v>
      </c>
      <c r="AM190" s="1">
        <v>100</v>
      </c>
      <c r="AN190" s="1">
        <v>0</v>
      </c>
    </row>
    <row r="191" spans="1:40" x14ac:dyDescent="0.25">
      <c r="A191" s="1">
        <v>108112003</v>
      </c>
      <c r="B191" s="1" t="s">
        <v>1698</v>
      </c>
      <c r="C191" s="1" t="s">
        <v>179</v>
      </c>
      <c r="D191" s="1" t="s">
        <v>233</v>
      </c>
      <c r="E191" s="1">
        <v>125</v>
      </c>
      <c r="G191" s="1" t="s">
        <v>2565</v>
      </c>
      <c r="H191" s="1">
        <v>7057294</v>
      </c>
      <c r="I191" s="1">
        <v>6836122.2199999997</v>
      </c>
      <c r="J191" s="1">
        <v>71502</v>
      </c>
      <c r="K191" s="1">
        <v>1.0235345363616943</v>
      </c>
      <c r="L191" s="1">
        <v>781689</v>
      </c>
      <c r="M191" s="1">
        <v>710</v>
      </c>
      <c r="N191" s="1">
        <v>9.0911537408828735E-2</v>
      </c>
      <c r="O191" s="1">
        <v>670579.44999999995</v>
      </c>
      <c r="P191" s="1">
        <v>414539.36</v>
      </c>
      <c r="Q191" s="1">
        <v>256040.09</v>
      </c>
      <c r="R191" s="1">
        <v>0</v>
      </c>
      <c r="S191" s="1">
        <v>255980.453125</v>
      </c>
      <c r="T191" s="1">
        <v>61.74169921875</v>
      </c>
      <c r="U191" s="1">
        <v>256040.09</v>
      </c>
      <c r="V191" s="1">
        <v>0</v>
      </c>
      <c r="W191" s="1">
        <v>2343489.6100000013</v>
      </c>
      <c r="AB191" s="1">
        <v>158485</v>
      </c>
      <c r="AC191" s="1">
        <v>256054.36</v>
      </c>
      <c r="AD191" s="1">
        <v>0</v>
      </c>
      <c r="AE191" s="1">
        <v>47264.86</v>
      </c>
      <c r="AF191" s="1">
        <v>69091.886464245908</v>
      </c>
      <c r="AG191" s="1">
        <v>178023360</v>
      </c>
      <c r="AH191" s="1" t="s">
        <v>2206</v>
      </c>
      <c r="AI191" s="1">
        <v>512094.46875</v>
      </c>
      <c r="AJ191" s="1">
        <v>0</v>
      </c>
      <c r="AK191" s="1">
        <v>21.851791381835938</v>
      </c>
      <c r="AL191" s="1">
        <v>100.02330017089844</v>
      </c>
      <c r="AM191" s="1">
        <v>0</v>
      </c>
      <c r="AN191" s="1">
        <v>0</v>
      </c>
    </row>
    <row r="192" spans="1:40" x14ac:dyDescent="0.25">
      <c r="A192" s="1">
        <v>108112203</v>
      </c>
      <c r="B192" s="1" t="s">
        <v>1699</v>
      </c>
      <c r="C192" s="1" t="s">
        <v>179</v>
      </c>
      <c r="D192" s="1" t="s">
        <v>233</v>
      </c>
      <c r="E192" s="1">
        <v>125</v>
      </c>
      <c r="G192" s="1" t="s">
        <v>2565</v>
      </c>
      <c r="H192" s="1">
        <v>13745066</v>
      </c>
      <c r="I192" s="1">
        <v>13519380.390000001</v>
      </c>
      <c r="J192" s="1">
        <v>73943</v>
      </c>
      <c r="K192" s="1">
        <v>0.54086995124816895</v>
      </c>
      <c r="L192" s="1">
        <v>1618220</v>
      </c>
      <c r="M192" s="1">
        <v>1798</v>
      </c>
      <c r="N192" s="1">
        <v>0.11123332381248474</v>
      </c>
      <c r="O192" s="1">
        <v>1336073.99</v>
      </c>
      <c r="P192" s="1">
        <v>644971.68000000005</v>
      </c>
      <c r="Q192" s="1">
        <v>691102.31</v>
      </c>
      <c r="R192" s="1">
        <v>0</v>
      </c>
      <c r="S192" s="1">
        <v>691044.6875</v>
      </c>
      <c r="T192" s="1">
        <v>107.13385009765625</v>
      </c>
      <c r="U192" s="1">
        <v>691102.31</v>
      </c>
      <c r="V192" s="1">
        <v>0</v>
      </c>
      <c r="W192" s="1">
        <v>6325537.0399999991</v>
      </c>
      <c r="AB192" s="1">
        <v>397738</v>
      </c>
      <c r="AC192" s="1">
        <v>247233.68</v>
      </c>
      <c r="AD192" s="1">
        <v>0</v>
      </c>
      <c r="AE192" s="1">
        <v>24892.69</v>
      </c>
      <c r="AF192" s="1">
        <v>57055.609289453685</v>
      </c>
      <c r="AG192" s="1">
        <v>178023360</v>
      </c>
      <c r="AH192" s="1" t="s">
        <v>2207</v>
      </c>
      <c r="AI192" s="1">
        <v>938336</v>
      </c>
      <c r="AJ192" s="1">
        <v>0</v>
      </c>
      <c r="AK192" s="1">
        <v>14.834092140197754</v>
      </c>
      <c r="AL192" s="1">
        <v>100.00833892822266</v>
      </c>
      <c r="AM192" s="1">
        <v>0</v>
      </c>
      <c r="AN192" s="1">
        <v>0</v>
      </c>
    </row>
    <row r="193" spans="1:40" x14ac:dyDescent="0.25">
      <c r="A193" s="1">
        <v>108112502</v>
      </c>
      <c r="B193" s="1" t="s">
        <v>1700</v>
      </c>
      <c r="C193" s="1" t="s">
        <v>179</v>
      </c>
      <c r="D193" s="1" t="s">
        <v>233</v>
      </c>
      <c r="E193" s="1">
        <v>121</v>
      </c>
      <c r="G193" s="1" t="s">
        <v>2565</v>
      </c>
      <c r="H193" s="1">
        <v>29834930</v>
      </c>
      <c r="I193" s="1">
        <v>28371554.399999999</v>
      </c>
      <c r="J193" s="1">
        <v>468839</v>
      </c>
      <c r="K193" s="1">
        <v>1.596531867980957</v>
      </c>
      <c r="L193" s="1">
        <v>3722110</v>
      </c>
      <c r="M193" s="1">
        <v>206981</v>
      </c>
      <c r="N193" s="1">
        <v>5.8882904052734375</v>
      </c>
      <c r="O193" s="1">
        <v>6412564.2999999998</v>
      </c>
      <c r="P193" s="1">
        <v>3543569.57</v>
      </c>
      <c r="Q193" s="1">
        <v>2868994.73</v>
      </c>
      <c r="R193" s="1">
        <v>0</v>
      </c>
      <c r="S193" s="1">
        <v>2868326.25</v>
      </c>
      <c r="T193" s="1">
        <v>80.929275512695313</v>
      </c>
      <c r="U193" s="1">
        <v>2868994.73</v>
      </c>
      <c r="V193" s="1">
        <v>0</v>
      </c>
      <c r="W193" s="1">
        <v>26259400.780000001</v>
      </c>
      <c r="X193" s="1">
        <v>597121</v>
      </c>
      <c r="Y193" s="1">
        <v>-32762</v>
      </c>
      <c r="Z193" s="1">
        <v>-5.2012834697961807E-2</v>
      </c>
      <c r="AA193" s="1">
        <v>-5.2012834548950195</v>
      </c>
      <c r="AB193" s="1">
        <v>674415</v>
      </c>
      <c r="AC193" s="1">
        <v>2869154.57</v>
      </c>
      <c r="AD193" s="1">
        <v>0</v>
      </c>
      <c r="AE193" s="1">
        <v>450540.14</v>
      </c>
      <c r="AF193" s="1">
        <v>1202758.9797671852</v>
      </c>
      <c r="AG193" s="1">
        <v>178023360</v>
      </c>
      <c r="AH193" s="1" t="s">
        <v>2208</v>
      </c>
      <c r="AI193" s="1">
        <v>5738149.5</v>
      </c>
      <c r="AJ193" s="1">
        <v>0</v>
      </c>
      <c r="AK193" s="1">
        <v>21.851791381835938</v>
      </c>
      <c r="AL193" s="1">
        <v>100.02330780029297</v>
      </c>
      <c r="AM193" s="1">
        <v>0</v>
      </c>
      <c r="AN193" s="1">
        <v>0</v>
      </c>
    </row>
    <row r="194" spans="1:40" x14ac:dyDescent="0.25">
      <c r="A194" s="1">
        <v>108112607</v>
      </c>
      <c r="B194" s="1" t="s">
        <v>2621</v>
      </c>
      <c r="C194" s="1" t="s">
        <v>179</v>
      </c>
      <c r="D194" s="1" t="s">
        <v>233</v>
      </c>
      <c r="E194" s="1">
        <v>125</v>
      </c>
      <c r="G194" s="1" t="s">
        <v>2566</v>
      </c>
      <c r="X194" s="1">
        <v>1021808</v>
      </c>
      <c r="Y194" s="1">
        <v>114505</v>
      </c>
      <c r="Z194" s="1">
        <v>0.12620370090007782</v>
      </c>
      <c r="AA194" s="1">
        <v>12.620369911193848</v>
      </c>
      <c r="AH194" s="1" t="s">
        <v>117</v>
      </c>
      <c r="AI194" s="1">
        <v>0</v>
      </c>
      <c r="AJ194" s="1">
        <v>0</v>
      </c>
    </row>
    <row r="195" spans="1:40" x14ac:dyDescent="0.25">
      <c r="A195" s="1">
        <v>108114503</v>
      </c>
      <c r="B195" s="1" t="s">
        <v>1701</v>
      </c>
      <c r="C195" s="1" t="s">
        <v>179</v>
      </c>
      <c r="D195" s="1" t="s">
        <v>233</v>
      </c>
      <c r="E195" s="1">
        <v>121</v>
      </c>
      <c r="G195" s="1" t="s">
        <v>2565</v>
      </c>
      <c r="H195" s="1">
        <v>10173681</v>
      </c>
      <c r="I195" s="1">
        <v>9940085.3100000005</v>
      </c>
      <c r="J195" s="1">
        <v>77884</v>
      </c>
      <c r="K195" s="1">
        <v>0.7714497447013855</v>
      </c>
      <c r="L195" s="1">
        <v>1016797</v>
      </c>
      <c r="M195" s="1">
        <v>8721</v>
      </c>
      <c r="N195" s="1">
        <v>0.86511337757110596</v>
      </c>
      <c r="O195" s="1">
        <v>1011688.04</v>
      </c>
      <c r="P195" s="1">
        <v>573856.69999999995</v>
      </c>
      <c r="Q195" s="1">
        <v>437831.34</v>
      </c>
      <c r="R195" s="1">
        <v>0</v>
      </c>
      <c r="S195" s="1">
        <v>437754.0625</v>
      </c>
      <c r="T195" s="1">
        <v>76.272544860839844</v>
      </c>
      <c r="U195" s="1">
        <v>437831.34</v>
      </c>
      <c r="V195" s="1">
        <v>0</v>
      </c>
      <c r="W195" s="1">
        <v>4007392.75</v>
      </c>
      <c r="AB195" s="1">
        <v>242060</v>
      </c>
      <c r="AC195" s="1">
        <v>331796.7</v>
      </c>
      <c r="AD195" s="1">
        <v>0</v>
      </c>
      <c r="AE195" s="1">
        <v>102023.87</v>
      </c>
      <c r="AF195" s="1">
        <v>90747.791409081081</v>
      </c>
      <c r="AG195" s="1">
        <v>178023360</v>
      </c>
      <c r="AH195" s="1" t="s">
        <v>2209</v>
      </c>
      <c r="AI195" s="1">
        <v>769628.0625</v>
      </c>
      <c r="AJ195" s="1">
        <v>0</v>
      </c>
      <c r="AK195" s="1">
        <v>19.205205917358398</v>
      </c>
      <c r="AL195" s="1">
        <v>100.01765441894531</v>
      </c>
      <c r="AM195" s="1">
        <v>0</v>
      </c>
      <c r="AN195" s="1">
        <v>0</v>
      </c>
    </row>
    <row r="196" spans="1:40" x14ac:dyDescent="0.25">
      <c r="A196" s="1">
        <v>108116003</v>
      </c>
      <c r="B196" s="1" t="s">
        <v>1702</v>
      </c>
      <c r="C196" s="1" t="s">
        <v>179</v>
      </c>
      <c r="D196" s="1" t="s">
        <v>233</v>
      </c>
      <c r="E196" s="1">
        <v>125</v>
      </c>
      <c r="G196" s="1" t="s">
        <v>2565</v>
      </c>
      <c r="H196" s="1">
        <v>10560702</v>
      </c>
      <c r="I196" s="1">
        <v>10401823.24</v>
      </c>
      <c r="J196" s="1">
        <v>49171</v>
      </c>
      <c r="K196" s="1">
        <v>0.46778154373168945</v>
      </c>
      <c r="L196" s="1">
        <v>1473434</v>
      </c>
      <c r="M196" s="1">
        <v>10963</v>
      </c>
      <c r="N196" s="1">
        <v>0.7496216893196106</v>
      </c>
      <c r="O196" s="1">
        <v>1334620.79</v>
      </c>
      <c r="P196" s="1">
        <v>664829.14</v>
      </c>
      <c r="Q196" s="1">
        <v>669791.65</v>
      </c>
      <c r="R196" s="1">
        <v>0</v>
      </c>
      <c r="S196" s="1">
        <v>669709.75</v>
      </c>
      <c r="T196" s="1">
        <v>100.72170257568359</v>
      </c>
      <c r="U196" s="1">
        <v>669791.65</v>
      </c>
      <c r="V196" s="1">
        <v>0</v>
      </c>
      <c r="W196" s="1">
        <v>6130484.3699999973</v>
      </c>
      <c r="AB196" s="1">
        <v>313302</v>
      </c>
      <c r="AC196" s="1">
        <v>351527.14</v>
      </c>
      <c r="AD196" s="1">
        <v>0</v>
      </c>
      <c r="AE196" s="1">
        <v>54078.5</v>
      </c>
      <c r="AF196" s="1">
        <v>115258.15395478785</v>
      </c>
      <c r="AG196" s="1">
        <v>178023360</v>
      </c>
      <c r="AH196" s="1" t="s">
        <v>2210</v>
      </c>
      <c r="AI196" s="1">
        <v>1021318.75</v>
      </c>
      <c r="AJ196" s="1">
        <v>0</v>
      </c>
      <c r="AK196" s="1">
        <v>16.659673690795898</v>
      </c>
      <c r="AL196" s="1">
        <v>100.01222991943359</v>
      </c>
      <c r="AM196" s="1">
        <v>0</v>
      </c>
      <c r="AN196" s="1">
        <v>0</v>
      </c>
    </row>
    <row r="197" spans="1:40" x14ac:dyDescent="0.25">
      <c r="A197" s="1">
        <v>108116303</v>
      </c>
      <c r="B197" s="1" t="s">
        <v>1703</v>
      </c>
      <c r="C197" s="1" t="s">
        <v>179</v>
      </c>
      <c r="D197" s="1" t="s">
        <v>233</v>
      </c>
      <c r="E197" s="1">
        <v>125</v>
      </c>
      <c r="G197" s="1" t="s">
        <v>2565</v>
      </c>
      <c r="H197" s="1">
        <v>7582902</v>
      </c>
      <c r="I197" s="1">
        <v>7427446.5700000003</v>
      </c>
      <c r="J197" s="1">
        <v>53079</v>
      </c>
      <c r="K197" s="1">
        <v>0.70491701364517212</v>
      </c>
      <c r="L197" s="1">
        <v>792841</v>
      </c>
      <c r="M197" s="1">
        <v>17286</v>
      </c>
      <c r="N197" s="1">
        <v>2.2288556098937988</v>
      </c>
      <c r="O197" s="1">
        <v>649904.85</v>
      </c>
      <c r="P197" s="1">
        <v>365215.01</v>
      </c>
      <c r="Q197" s="1">
        <v>284689.84000000003</v>
      </c>
      <c r="R197" s="1">
        <v>0</v>
      </c>
      <c r="S197" s="1">
        <v>284648.1875</v>
      </c>
      <c r="T197" s="1">
        <v>77.931007385253906</v>
      </c>
      <c r="U197" s="1">
        <v>284689.84000000003</v>
      </c>
      <c r="V197" s="1">
        <v>0</v>
      </c>
      <c r="W197" s="1">
        <v>2605715.6999999993</v>
      </c>
      <c r="AB197" s="1">
        <v>186456</v>
      </c>
      <c r="AC197" s="1">
        <v>178759.01</v>
      </c>
      <c r="AD197" s="1">
        <v>0</v>
      </c>
      <c r="AE197" s="1">
        <v>36456.33</v>
      </c>
      <c r="AF197" s="1">
        <v>55541.69640972279</v>
      </c>
      <c r="AG197" s="1">
        <v>178023360</v>
      </c>
      <c r="AH197" s="1" t="s">
        <v>2211</v>
      </c>
      <c r="AI197" s="1">
        <v>463448.84375</v>
      </c>
      <c r="AJ197" s="1">
        <v>0</v>
      </c>
      <c r="AK197" s="1">
        <v>17.785856246948242</v>
      </c>
      <c r="AL197" s="1">
        <v>100.01463317871094</v>
      </c>
      <c r="AM197" s="1">
        <v>0</v>
      </c>
      <c r="AN197" s="1">
        <v>0</v>
      </c>
    </row>
    <row r="198" spans="1:40" x14ac:dyDescent="0.25">
      <c r="A198" s="1">
        <v>108116503</v>
      </c>
      <c r="B198" s="1" t="s">
        <v>1704</v>
      </c>
      <c r="C198" s="1" t="s">
        <v>179</v>
      </c>
      <c r="D198" s="1" t="s">
        <v>233</v>
      </c>
      <c r="E198" s="1">
        <v>122</v>
      </c>
      <c r="G198" s="1" t="s">
        <v>2565</v>
      </c>
      <c r="H198" s="1">
        <v>4324919</v>
      </c>
      <c r="I198" s="1">
        <v>4142171.91</v>
      </c>
      <c r="J198" s="1">
        <v>57258</v>
      </c>
      <c r="K198" s="1">
        <v>1.3416717052459717</v>
      </c>
      <c r="L198" s="1">
        <v>938667</v>
      </c>
      <c r="M198" s="1">
        <v>38799</v>
      </c>
      <c r="N198" s="1">
        <v>4.3116321563720703</v>
      </c>
      <c r="O198" s="1">
        <v>635866.11</v>
      </c>
      <c r="P198" s="1">
        <v>257275.14</v>
      </c>
      <c r="Q198" s="1">
        <v>378590.97</v>
      </c>
      <c r="R198" s="1">
        <v>0</v>
      </c>
      <c r="S198" s="1">
        <v>378563.375</v>
      </c>
      <c r="T198" s="1">
        <v>147.12760925292969</v>
      </c>
      <c r="U198" s="1">
        <v>378590.97</v>
      </c>
      <c r="V198" s="1">
        <v>0</v>
      </c>
      <c r="W198" s="1">
        <v>3465176.120000001</v>
      </c>
      <c r="AB198" s="1">
        <v>138845</v>
      </c>
      <c r="AC198" s="1">
        <v>118430.14</v>
      </c>
      <c r="AD198" s="1">
        <v>0</v>
      </c>
      <c r="AE198" s="1">
        <v>38928.54</v>
      </c>
      <c r="AF198" s="1">
        <v>18915.132821139792</v>
      </c>
      <c r="AG198" s="1">
        <v>178023360</v>
      </c>
      <c r="AH198" s="1" t="s">
        <v>2212</v>
      </c>
      <c r="AI198" s="1">
        <v>497021.09375</v>
      </c>
      <c r="AJ198" s="1">
        <v>0</v>
      </c>
      <c r="AK198" s="1">
        <v>14.343314170837402</v>
      </c>
      <c r="AL198" s="1">
        <v>100.00728607177734</v>
      </c>
      <c r="AM198" s="1">
        <v>0</v>
      </c>
      <c r="AN198" s="1">
        <v>0</v>
      </c>
    </row>
    <row r="199" spans="1:40" x14ac:dyDescent="0.25">
      <c r="A199" s="1">
        <v>108118503</v>
      </c>
      <c r="B199" s="1" t="s">
        <v>1705</v>
      </c>
      <c r="C199" s="1" t="s">
        <v>179</v>
      </c>
      <c r="D199" s="1" t="s">
        <v>233</v>
      </c>
      <c r="E199" s="1">
        <v>125</v>
      </c>
      <c r="G199" s="1" t="s">
        <v>2565</v>
      </c>
      <c r="H199" s="1">
        <v>5091060</v>
      </c>
      <c r="I199" s="1">
        <v>4922552.18</v>
      </c>
      <c r="J199" s="1">
        <v>51650</v>
      </c>
      <c r="K199" s="1">
        <v>1.0249216556549072</v>
      </c>
      <c r="L199" s="1">
        <v>1297914</v>
      </c>
      <c r="M199" s="1">
        <v>73051</v>
      </c>
      <c r="N199" s="1">
        <v>5.9640140533447266</v>
      </c>
      <c r="O199" s="1">
        <v>1984684.17</v>
      </c>
      <c r="P199" s="1">
        <v>1181110.97</v>
      </c>
      <c r="Q199" s="1">
        <v>803573.2</v>
      </c>
      <c r="R199" s="1">
        <v>0</v>
      </c>
      <c r="S199" s="1">
        <v>803386</v>
      </c>
      <c r="T199" s="1">
        <v>68.008735656738281</v>
      </c>
      <c r="U199" s="1">
        <v>803573.2</v>
      </c>
      <c r="V199" s="1">
        <v>0</v>
      </c>
      <c r="W199" s="1">
        <v>7354963.1900000013</v>
      </c>
      <c r="AB199" s="1">
        <v>377493</v>
      </c>
      <c r="AC199" s="1">
        <v>803617.97</v>
      </c>
      <c r="AD199" s="1">
        <v>0</v>
      </c>
      <c r="AE199" s="1">
        <v>96768.99</v>
      </c>
      <c r="AF199" s="1">
        <v>88281.915770601481</v>
      </c>
      <c r="AG199" s="1">
        <v>178023360</v>
      </c>
      <c r="AH199" s="1" t="s">
        <v>2213</v>
      </c>
      <c r="AI199" s="1">
        <v>1607191.125</v>
      </c>
      <c r="AJ199" s="1">
        <v>0</v>
      </c>
      <c r="AK199" s="1">
        <v>21.851789474487305</v>
      </c>
      <c r="AL199" s="1">
        <v>100.02330017089844</v>
      </c>
      <c r="AM199" s="1">
        <v>0</v>
      </c>
      <c r="AN199" s="1">
        <v>0</v>
      </c>
    </row>
    <row r="200" spans="1:40" x14ac:dyDescent="0.25">
      <c r="A200" s="1">
        <v>108561003</v>
      </c>
      <c r="B200" s="1" t="s">
        <v>1706</v>
      </c>
      <c r="C200" s="1" t="s">
        <v>180</v>
      </c>
      <c r="D200" s="1" t="s">
        <v>233</v>
      </c>
      <c r="E200" s="1">
        <v>123</v>
      </c>
      <c r="G200" s="1" t="s">
        <v>2565</v>
      </c>
      <c r="H200" s="1">
        <v>5897018</v>
      </c>
      <c r="I200" s="1">
        <v>5750906.9900000002</v>
      </c>
      <c r="J200" s="1">
        <v>65188</v>
      </c>
      <c r="K200" s="1">
        <v>1.1177966594696045</v>
      </c>
      <c r="L200" s="1">
        <v>672960</v>
      </c>
      <c r="M200" s="1">
        <v>21512</v>
      </c>
      <c r="N200" s="1">
        <v>3.3021821975708008</v>
      </c>
      <c r="O200" s="1">
        <v>516330.98</v>
      </c>
      <c r="P200" s="1">
        <v>239172.94</v>
      </c>
      <c r="Q200" s="1">
        <v>277158.03999999998</v>
      </c>
      <c r="R200" s="1">
        <v>0</v>
      </c>
      <c r="S200" s="1">
        <v>277137.5</v>
      </c>
      <c r="T200" s="1">
        <v>115.86332702636719</v>
      </c>
      <c r="U200" s="1">
        <v>277158.03999999998</v>
      </c>
      <c r="V200" s="1">
        <v>0</v>
      </c>
      <c r="W200" s="1">
        <v>2536778.4399999995</v>
      </c>
      <c r="X200" s="1">
        <v>41129</v>
      </c>
      <c r="Y200" s="1">
        <v>1355</v>
      </c>
      <c r="Z200" s="1">
        <v>3.4067481756210327E-2</v>
      </c>
      <c r="AA200" s="1">
        <v>3.4067482948303223</v>
      </c>
      <c r="AB200" s="1">
        <v>151047</v>
      </c>
      <c r="AC200" s="1">
        <v>88125.94</v>
      </c>
      <c r="AD200" s="1">
        <v>0</v>
      </c>
      <c r="AE200" s="1">
        <v>15568.23</v>
      </c>
      <c r="AF200" s="1">
        <v>6268.8834829039843</v>
      </c>
      <c r="AG200" s="1">
        <v>178023360</v>
      </c>
      <c r="AH200" s="1" t="s">
        <v>2214</v>
      </c>
      <c r="AI200" s="1">
        <v>365283.96875</v>
      </c>
      <c r="AJ200" s="1">
        <v>0</v>
      </c>
      <c r="AK200" s="1">
        <v>14.399521827697754</v>
      </c>
      <c r="AL200" s="1">
        <v>100.00740814208984</v>
      </c>
      <c r="AM200" s="1">
        <v>0</v>
      </c>
      <c r="AN200" s="1">
        <v>0</v>
      </c>
    </row>
    <row r="201" spans="1:40" x14ac:dyDescent="0.25">
      <c r="A201" s="1">
        <v>108561803</v>
      </c>
      <c r="B201" s="1" t="s">
        <v>1707</v>
      </c>
      <c r="C201" s="1" t="s">
        <v>180</v>
      </c>
      <c r="D201" s="1" t="s">
        <v>233</v>
      </c>
      <c r="E201" s="1">
        <v>123</v>
      </c>
      <c r="G201" s="1" t="s">
        <v>2565</v>
      </c>
      <c r="H201" s="1">
        <v>7218054</v>
      </c>
      <c r="I201" s="1">
        <v>7123700.5999999996</v>
      </c>
      <c r="J201" s="1">
        <v>31314</v>
      </c>
      <c r="K201" s="1">
        <v>0.43571913242340088</v>
      </c>
      <c r="L201" s="1">
        <v>851354</v>
      </c>
      <c r="M201" s="1">
        <v>18478</v>
      </c>
      <c r="N201" s="1">
        <v>2.2185776233673096</v>
      </c>
      <c r="O201" s="1">
        <v>508739.22</v>
      </c>
      <c r="P201" s="1">
        <v>236921.1</v>
      </c>
      <c r="Q201" s="1">
        <v>271818.12</v>
      </c>
      <c r="R201" s="1">
        <v>0</v>
      </c>
      <c r="S201" s="1">
        <v>271802.9375</v>
      </c>
      <c r="T201" s="1">
        <v>114.71563720703125</v>
      </c>
      <c r="U201" s="1">
        <v>271818.12</v>
      </c>
      <c r="V201" s="1">
        <v>0</v>
      </c>
      <c r="W201" s="1">
        <v>2487903.16</v>
      </c>
      <c r="AB201" s="1">
        <v>171816</v>
      </c>
      <c r="AC201" s="1">
        <v>65105.1</v>
      </c>
      <c r="AD201" s="1">
        <v>0</v>
      </c>
      <c r="AE201" s="1">
        <v>38379.56</v>
      </c>
      <c r="AF201" s="1">
        <v>37881.130408306024</v>
      </c>
      <c r="AG201" s="1">
        <v>178023360</v>
      </c>
      <c r="AH201" s="1" t="s">
        <v>2215</v>
      </c>
      <c r="AI201" s="1">
        <v>336923.21875</v>
      </c>
      <c r="AJ201" s="1">
        <v>0</v>
      </c>
      <c r="AK201" s="1">
        <v>13.542457580566406</v>
      </c>
      <c r="AL201" s="1">
        <v>100.00558471679688</v>
      </c>
      <c r="AM201" s="1">
        <v>0</v>
      </c>
      <c r="AN201" s="1">
        <v>0</v>
      </c>
    </row>
    <row r="202" spans="1:40" x14ac:dyDescent="0.25">
      <c r="A202" s="1">
        <v>108565203</v>
      </c>
      <c r="B202" s="1" t="s">
        <v>1708</v>
      </c>
      <c r="C202" s="1" t="s">
        <v>180</v>
      </c>
      <c r="D202" s="1" t="s">
        <v>233</v>
      </c>
      <c r="E202" s="1">
        <v>123</v>
      </c>
      <c r="G202" s="1" t="s">
        <v>2565</v>
      </c>
      <c r="H202" s="1">
        <v>8074685</v>
      </c>
      <c r="I202" s="1">
        <v>7936823.46</v>
      </c>
      <c r="J202" s="1">
        <v>42988</v>
      </c>
      <c r="K202" s="1">
        <v>0.5352293848991394</v>
      </c>
      <c r="L202" s="1">
        <v>782689</v>
      </c>
      <c r="M202" s="1">
        <v>16115</v>
      </c>
      <c r="N202" s="1">
        <v>2.102210521697998</v>
      </c>
      <c r="O202" s="1">
        <v>328999.40999999997</v>
      </c>
      <c r="P202" s="1">
        <v>198784</v>
      </c>
      <c r="Q202" s="1">
        <v>130215.41</v>
      </c>
      <c r="R202" s="1">
        <v>0</v>
      </c>
      <c r="S202" s="1">
        <v>130215.40625</v>
      </c>
      <c r="T202" s="1">
        <v>65.5059814453125</v>
      </c>
      <c r="U202" s="1">
        <v>130215.41</v>
      </c>
      <c r="V202" s="1">
        <v>0</v>
      </c>
      <c r="W202" s="1">
        <v>1191838.5999999996</v>
      </c>
      <c r="X202" s="1">
        <v>26569</v>
      </c>
      <c r="Y202" s="1">
        <v>355</v>
      </c>
      <c r="Z202" s="1">
        <v>1.3542382046580315E-2</v>
      </c>
      <c r="AA202" s="1">
        <v>1.3542381525039673</v>
      </c>
      <c r="AB202" s="1">
        <v>198784</v>
      </c>
      <c r="AC202" s="1">
        <v>0</v>
      </c>
      <c r="AD202" s="1">
        <v>0</v>
      </c>
      <c r="AE202" s="1">
        <v>68550.84</v>
      </c>
      <c r="AF202" s="1">
        <v>62945.234095618915</v>
      </c>
      <c r="AG202" s="1">
        <v>178023360</v>
      </c>
      <c r="AH202" s="1" t="s">
        <v>2216</v>
      </c>
      <c r="AI202" s="1">
        <v>130215.40625</v>
      </c>
      <c r="AJ202" s="1">
        <v>0</v>
      </c>
      <c r="AK202" s="1">
        <v>10.925590515136719</v>
      </c>
      <c r="AL202" s="1">
        <v>100</v>
      </c>
      <c r="AM202" s="1">
        <v>0</v>
      </c>
      <c r="AN202" s="1">
        <v>0</v>
      </c>
    </row>
    <row r="203" spans="1:40" x14ac:dyDescent="0.25">
      <c r="A203" s="1">
        <v>108565503</v>
      </c>
      <c r="B203" s="1" t="s">
        <v>1709</v>
      </c>
      <c r="C203" s="1" t="s">
        <v>180</v>
      </c>
      <c r="D203" s="1" t="s">
        <v>233</v>
      </c>
      <c r="E203" s="1">
        <v>123</v>
      </c>
      <c r="G203" s="1" t="s">
        <v>2565</v>
      </c>
      <c r="H203" s="1">
        <v>8816178</v>
      </c>
      <c r="I203" s="1">
        <v>8606981.1999999993</v>
      </c>
      <c r="J203" s="1">
        <v>68698</v>
      </c>
      <c r="K203" s="1">
        <v>0.78534615039825439</v>
      </c>
      <c r="L203" s="1">
        <v>1035041</v>
      </c>
      <c r="M203" s="1">
        <v>19103</v>
      </c>
      <c r="N203" s="1">
        <v>1.88033127784729</v>
      </c>
      <c r="O203" s="1">
        <v>809435.57</v>
      </c>
      <c r="P203" s="1">
        <v>465751.13</v>
      </c>
      <c r="Q203" s="1">
        <v>343684.44</v>
      </c>
      <c r="R203" s="1">
        <v>0</v>
      </c>
      <c r="S203" s="1">
        <v>343628.59375</v>
      </c>
      <c r="T203" s="1">
        <v>73.770591735839844</v>
      </c>
      <c r="U203" s="1">
        <v>343684.44</v>
      </c>
      <c r="V203" s="1">
        <v>0</v>
      </c>
      <c r="W203" s="1">
        <v>3145682.870000001</v>
      </c>
      <c r="AB203" s="1">
        <v>225913</v>
      </c>
      <c r="AC203" s="1">
        <v>239838.13</v>
      </c>
      <c r="AD203" s="1">
        <v>0</v>
      </c>
      <c r="AE203" s="1">
        <v>103719.67999999999</v>
      </c>
      <c r="AF203" s="1">
        <v>70971.316140989191</v>
      </c>
      <c r="AG203" s="1">
        <v>178023360</v>
      </c>
      <c r="AH203" s="1" t="s">
        <v>2217</v>
      </c>
      <c r="AI203" s="1">
        <v>583522.5625</v>
      </c>
      <c r="AJ203" s="1">
        <v>0</v>
      </c>
      <c r="AK203" s="1">
        <v>18.549949645996094</v>
      </c>
      <c r="AL203" s="1">
        <v>100.01625061035156</v>
      </c>
      <c r="AM203" s="1">
        <v>0</v>
      </c>
      <c r="AN203" s="1">
        <v>0</v>
      </c>
    </row>
    <row r="204" spans="1:40" x14ac:dyDescent="0.25">
      <c r="A204" s="1">
        <v>108566303</v>
      </c>
      <c r="B204" s="1" t="s">
        <v>1710</v>
      </c>
      <c r="C204" s="1" t="s">
        <v>180</v>
      </c>
      <c r="D204" s="1" t="s">
        <v>233</v>
      </c>
      <c r="E204" s="1">
        <v>123</v>
      </c>
      <c r="G204" s="1" t="s">
        <v>2565</v>
      </c>
      <c r="H204" s="1">
        <v>4452066</v>
      </c>
      <c r="I204" s="1">
        <v>4320843.25</v>
      </c>
      <c r="J204" s="1">
        <v>28854</v>
      </c>
      <c r="K204" s="1">
        <v>0.65233141183853149</v>
      </c>
      <c r="L204" s="1">
        <v>489627</v>
      </c>
      <c r="M204" s="1">
        <v>9</v>
      </c>
      <c r="N204" s="1">
        <v>1.8381677800789475E-3</v>
      </c>
      <c r="O204" s="1">
        <v>286231.14</v>
      </c>
      <c r="P204" s="1">
        <v>73578</v>
      </c>
      <c r="Q204" s="1">
        <v>212653.14</v>
      </c>
      <c r="R204" s="1">
        <v>0</v>
      </c>
      <c r="S204" s="1">
        <v>212653.140625</v>
      </c>
      <c r="T204" s="1">
        <v>289.01730346679688</v>
      </c>
      <c r="U204" s="1">
        <v>212653.14</v>
      </c>
      <c r="V204" s="1">
        <v>0</v>
      </c>
      <c r="W204" s="1">
        <v>1946376.5299999993</v>
      </c>
      <c r="AB204" s="1">
        <v>73578</v>
      </c>
      <c r="AC204" s="1">
        <v>0</v>
      </c>
      <c r="AD204" s="1">
        <v>0</v>
      </c>
      <c r="AE204" s="1">
        <v>64785.67</v>
      </c>
      <c r="AF204" s="1">
        <v>53116.465497243713</v>
      </c>
      <c r="AG204" s="1">
        <v>178023360</v>
      </c>
      <c r="AH204" s="1" t="s">
        <v>2218</v>
      </c>
      <c r="AI204" s="1">
        <v>212653.140625</v>
      </c>
      <c r="AJ204" s="1">
        <v>0</v>
      </c>
      <c r="AK204" s="1">
        <v>10.925591468811035</v>
      </c>
      <c r="AL204" s="1">
        <v>100</v>
      </c>
      <c r="AM204" s="1">
        <v>0</v>
      </c>
      <c r="AN204" s="1">
        <v>0</v>
      </c>
    </row>
    <row r="205" spans="1:40" x14ac:dyDescent="0.25">
      <c r="A205" s="1">
        <v>108567004</v>
      </c>
      <c r="B205" s="1" t="s">
        <v>1711</v>
      </c>
      <c r="C205" s="1" t="s">
        <v>180</v>
      </c>
      <c r="D205" s="1" t="s">
        <v>233</v>
      </c>
      <c r="E205" s="1">
        <v>123</v>
      </c>
      <c r="G205" s="1" t="s">
        <v>2565</v>
      </c>
      <c r="H205" s="1">
        <v>2131075</v>
      </c>
      <c r="I205" s="1">
        <v>2098165.7599999998</v>
      </c>
      <c r="J205" s="1">
        <v>8933</v>
      </c>
      <c r="K205" s="1">
        <v>0.42094263434410095</v>
      </c>
      <c r="L205" s="1">
        <v>263194</v>
      </c>
      <c r="M205" s="1">
        <v>2260</v>
      </c>
      <c r="N205" s="1">
        <v>0.866119384765625</v>
      </c>
      <c r="O205" s="1">
        <v>102080</v>
      </c>
      <c r="P205" s="1">
        <v>52080</v>
      </c>
      <c r="Q205" s="1">
        <v>50000</v>
      </c>
      <c r="R205" s="1">
        <v>0</v>
      </c>
      <c r="S205" s="1">
        <v>50000</v>
      </c>
      <c r="T205" s="1">
        <v>96.006141662597656</v>
      </c>
      <c r="U205" s="1">
        <v>0</v>
      </c>
      <c r="V205" s="1">
        <v>50000</v>
      </c>
      <c r="W205" s="1">
        <v>0</v>
      </c>
      <c r="X205" s="1">
        <v>27630</v>
      </c>
      <c r="Y205" s="1">
        <v>-38741</v>
      </c>
      <c r="Z205" s="1">
        <v>-0.58370369672775269</v>
      </c>
      <c r="AA205" s="1">
        <v>-58.370368957519531</v>
      </c>
      <c r="AB205" s="1">
        <v>52080</v>
      </c>
      <c r="AC205" s="1">
        <v>0</v>
      </c>
      <c r="AD205" s="1">
        <v>0</v>
      </c>
      <c r="AE205" s="1">
        <v>23527.21</v>
      </c>
      <c r="AF205" s="1">
        <v>8534.7150174720446</v>
      </c>
      <c r="AG205" s="1">
        <v>178023360</v>
      </c>
      <c r="AH205" s="1" t="s">
        <v>2219</v>
      </c>
      <c r="AI205" s="1">
        <v>50000</v>
      </c>
      <c r="AJ205" s="1">
        <v>0</v>
      </c>
      <c r="AL205" s="1">
        <v>0</v>
      </c>
      <c r="AM205" s="1">
        <v>100</v>
      </c>
      <c r="AN205" s="1">
        <v>0</v>
      </c>
    </row>
    <row r="206" spans="1:40" x14ac:dyDescent="0.25">
      <c r="A206" s="1">
        <v>108567204</v>
      </c>
      <c r="B206" s="1" t="s">
        <v>1712</v>
      </c>
      <c r="C206" s="1" t="s">
        <v>180</v>
      </c>
      <c r="D206" s="1" t="s">
        <v>233</v>
      </c>
      <c r="E206" s="1">
        <v>123</v>
      </c>
      <c r="G206" s="1" t="s">
        <v>2565</v>
      </c>
      <c r="H206" s="1">
        <v>4279781</v>
      </c>
      <c r="I206" s="1">
        <v>4224815.12</v>
      </c>
      <c r="J206" s="1">
        <v>14206</v>
      </c>
      <c r="K206" s="1">
        <v>0.333038330078125</v>
      </c>
      <c r="L206" s="1">
        <v>472386</v>
      </c>
      <c r="M206" s="1">
        <v>-7564</v>
      </c>
      <c r="N206" s="1">
        <v>-1.5759974718093872</v>
      </c>
      <c r="O206" s="1">
        <v>164785</v>
      </c>
      <c r="P206" s="1">
        <v>114785</v>
      </c>
      <c r="Q206" s="1">
        <v>50000</v>
      </c>
      <c r="R206" s="1">
        <v>0</v>
      </c>
      <c r="S206" s="1">
        <v>50000</v>
      </c>
      <c r="T206" s="1">
        <v>43.559696197509766</v>
      </c>
      <c r="U206" s="1">
        <v>0</v>
      </c>
      <c r="V206" s="1">
        <v>50000</v>
      </c>
      <c r="W206" s="1">
        <v>0</v>
      </c>
      <c r="AB206" s="1">
        <v>114785</v>
      </c>
      <c r="AC206" s="1">
        <v>0</v>
      </c>
      <c r="AD206" s="1">
        <v>0</v>
      </c>
      <c r="AE206" s="1">
        <v>30287.29</v>
      </c>
      <c r="AF206" s="1">
        <v>21707.220336133556</v>
      </c>
      <c r="AG206" s="1">
        <v>178023360</v>
      </c>
      <c r="AH206" s="1" t="s">
        <v>2220</v>
      </c>
      <c r="AI206" s="1">
        <v>50000</v>
      </c>
      <c r="AJ206" s="1">
        <v>0</v>
      </c>
      <c r="AL206" s="1">
        <v>0</v>
      </c>
      <c r="AM206" s="1">
        <v>100</v>
      </c>
      <c r="AN206" s="1">
        <v>0</v>
      </c>
    </row>
    <row r="207" spans="1:40" x14ac:dyDescent="0.25">
      <c r="A207" s="1">
        <v>108567404</v>
      </c>
      <c r="B207" s="1" t="s">
        <v>1713</v>
      </c>
      <c r="C207" s="1" t="s">
        <v>180</v>
      </c>
      <c r="D207" s="1" t="s">
        <v>233</v>
      </c>
      <c r="E207" s="1">
        <v>123</v>
      </c>
      <c r="G207" s="1" t="s">
        <v>2565</v>
      </c>
      <c r="H207" s="1">
        <v>1782995</v>
      </c>
      <c r="I207" s="1">
        <v>1737220.22</v>
      </c>
      <c r="J207" s="1">
        <v>16497</v>
      </c>
      <c r="K207" s="1">
        <v>0.93388158082962036</v>
      </c>
      <c r="L207" s="1">
        <v>252245</v>
      </c>
      <c r="M207" s="1">
        <v>3291</v>
      </c>
      <c r="N207" s="1">
        <v>1.321931004524231</v>
      </c>
      <c r="O207" s="1">
        <v>85845</v>
      </c>
      <c r="P207" s="1">
        <v>35845</v>
      </c>
      <c r="Q207" s="1">
        <v>50000</v>
      </c>
      <c r="R207" s="1">
        <v>0</v>
      </c>
      <c r="S207" s="1">
        <v>50000</v>
      </c>
      <c r="T207" s="1">
        <v>139.48947143554688</v>
      </c>
      <c r="U207" s="1">
        <v>0</v>
      </c>
      <c r="V207" s="1">
        <v>50000</v>
      </c>
      <c r="W207" s="1">
        <v>0</v>
      </c>
      <c r="AB207" s="1">
        <v>35845</v>
      </c>
      <c r="AC207" s="1">
        <v>0</v>
      </c>
      <c r="AD207" s="1">
        <v>0</v>
      </c>
      <c r="AE207" s="1">
        <v>14097.89</v>
      </c>
      <c r="AF207" s="1">
        <v>5457.5874602041731</v>
      </c>
      <c r="AG207" s="1">
        <v>178023360</v>
      </c>
      <c r="AH207" s="1" t="s">
        <v>2221</v>
      </c>
      <c r="AI207" s="1">
        <v>50000</v>
      </c>
      <c r="AJ207" s="1">
        <v>0</v>
      </c>
      <c r="AL207" s="1">
        <v>0</v>
      </c>
      <c r="AM207" s="1">
        <v>100</v>
      </c>
      <c r="AN207" s="1">
        <v>0</v>
      </c>
    </row>
    <row r="208" spans="1:40" x14ac:dyDescent="0.25">
      <c r="A208" s="1">
        <v>108567703</v>
      </c>
      <c r="B208" s="1" t="s">
        <v>1714</v>
      </c>
      <c r="C208" s="1" t="s">
        <v>180</v>
      </c>
      <c r="D208" s="1" t="s">
        <v>233</v>
      </c>
      <c r="E208" s="1">
        <v>123</v>
      </c>
      <c r="G208" s="1" t="s">
        <v>2565</v>
      </c>
      <c r="H208" s="1">
        <v>10621737</v>
      </c>
      <c r="I208" s="1">
        <v>10189515.92</v>
      </c>
      <c r="J208" s="1">
        <v>134006</v>
      </c>
      <c r="K208" s="1">
        <v>1.2777407169342041</v>
      </c>
      <c r="L208" s="1">
        <v>1919206</v>
      </c>
      <c r="M208" s="1">
        <v>61820</v>
      </c>
      <c r="N208" s="1">
        <v>3.3283333778381348</v>
      </c>
      <c r="O208" s="1">
        <v>482826.66</v>
      </c>
      <c r="P208" s="1">
        <v>393764.81</v>
      </c>
      <c r="Q208" s="1">
        <v>89061.85</v>
      </c>
      <c r="R208" s="1">
        <v>0</v>
      </c>
      <c r="S208" s="1">
        <v>89041.1015625</v>
      </c>
      <c r="T208" s="1">
        <v>22.611570358276367</v>
      </c>
      <c r="U208" s="1">
        <v>89061.85</v>
      </c>
      <c r="V208" s="1">
        <v>0</v>
      </c>
      <c r="W208" s="1">
        <v>815167.30000000447</v>
      </c>
      <c r="X208" s="1">
        <v>82251</v>
      </c>
      <c r="Y208" s="1">
        <v>2402</v>
      </c>
      <c r="Z208" s="1">
        <v>3.0081778764724731E-2</v>
      </c>
      <c r="AA208" s="1">
        <v>3.0081777572631836</v>
      </c>
      <c r="AB208" s="1">
        <v>304698</v>
      </c>
      <c r="AC208" s="1">
        <v>89066.81</v>
      </c>
      <c r="AD208" s="1">
        <v>0</v>
      </c>
      <c r="AE208" s="1">
        <v>82288.460000000006</v>
      </c>
      <c r="AF208" s="1">
        <v>105654.17008612951</v>
      </c>
      <c r="AG208" s="1">
        <v>178023360</v>
      </c>
      <c r="AH208" s="1" t="s">
        <v>2222</v>
      </c>
      <c r="AI208" s="1">
        <v>178128.65625</v>
      </c>
      <c r="AJ208" s="1">
        <v>0</v>
      </c>
      <c r="AK208" s="1">
        <v>21.851791381835938</v>
      </c>
      <c r="AL208" s="1">
        <v>100.02330017089844</v>
      </c>
      <c r="AM208" s="1">
        <v>0</v>
      </c>
      <c r="AN208" s="1">
        <v>0</v>
      </c>
    </row>
    <row r="209" spans="1:40" x14ac:dyDescent="0.25">
      <c r="A209" s="1">
        <v>108567807</v>
      </c>
      <c r="B209" s="1" t="s">
        <v>2622</v>
      </c>
      <c r="C209" s="1" t="s">
        <v>180</v>
      </c>
      <c r="D209" s="1" t="s">
        <v>233</v>
      </c>
      <c r="E209" s="1">
        <v>123</v>
      </c>
      <c r="G209" s="1" t="s">
        <v>2566</v>
      </c>
      <c r="X209" s="1">
        <v>935850</v>
      </c>
      <c r="Y209" s="1">
        <v>10150</v>
      </c>
      <c r="Z209" s="1">
        <v>1.0964675806462765E-2</v>
      </c>
      <c r="AA209" s="1">
        <v>1.0964676141738892</v>
      </c>
      <c r="AH209" s="1" t="s">
        <v>118</v>
      </c>
      <c r="AI209" s="1">
        <v>0</v>
      </c>
      <c r="AJ209" s="1">
        <v>0</v>
      </c>
    </row>
    <row r="210" spans="1:40" x14ac:dyDescent="0.25">
      <c r="A210" s="1">
        <v>108568404</v>
      </c>
      <c r="B210" s="1" t="s">
        <v>1715</v>
      </c>
      <c r="C210" s="1" t="s">
        <v>180</v>
      </c>
      <c r="D210" s="1" t="s">
        <v>233</v>
      </c>
      <c r="E210" s="1">
        <v>123</v>
      </c>
      <c r="G210" s="1" t="s">
        <v>2565</v>
      </c>
      <c r="H210" s="1">
        <v>2584710</v>
      </c>
      <c r="I210" s="1">
        <v>2532912.96</v>
      </c>
      <c r="J210" s="1">
        <v>8894</v>
      </c>
      <c r="K210" s="1">
        <v>0.34528863430023193</v>
      </c>
      <c r="L210" s="1">
        <v>325660</v>
      </c>
      <c r="M210" s="1">
        <v>3583</v>
      </c>
      <c r="N210" s="1">
        <v>1.1124668121337891</v>
      </c>
      <c r="O210" s="1">
        <v>147700.62</v>
      </c>
      <c r="P210" s="1">
        <v>72367</v>
      </c>
      <c r="Q210" s="1">
        <v>75333.62</v>
      </c>
      <c r="R210" s="1">
        <v>0</v>
      </c>
      <c r="S210" s="1">
        <v>75333.6171875</v>
      </c>
      <c r="T210" s="1">
        <v>104.09940338134766</v>
      </c>
      <c r="U210" s="1">
        <v>75333.62</v>
      </c>
      <c r="V210" s="1">
        <v>0</v>
      </c>
      <c r="W210" s="1">
        <v>689515.26000000071</v>
      </c>
      <c r="AB210" s="1">
        <v>72367</v>
      </c>
      <c r="AC210" s="1">
        <v>0</v>
      </c>
      <c r="AD210" s="1">
        <v>0</v>
      </c>
      <c r="AE210" s="1">
        <v>22006.22</v>
      </c>
      <c r="AF210" s="1">
        <v>17059.654923434107</v>
      </c>
      <c r="AG210" s="1">
        <v>178023360</v>
      </c>
      <c r="AH210" s="1" t="s">
        <v>2223</v>
      </c>
      <c r="AI210" s="1">
        <v>75333.6171875</v>
      </c>
      <c r="AJ210" s="1">
        <v>0</v>
      </c>
      <c r="AK210" s="1">
        <v>10.925591468811035</v>
      </c>
      <c r="AL210" s="1">
        <v>100</v>
      </c>
      <c r="AM210" s="1">
        <v>0</v>
      </c>
      <c r="AN210" s="1">
        <v>0</v>
      </c>
    </row>
    <row r="211" spans="1:40" x14ac:dyDescent="0.25">
      <c r="A211" s="1">
        <v>108569103</v>
      </c>
      <c r="B211" s="1" t="s">
        <v>1716</v>
      </c>
      <c r="C211" s="1" t="s">
        <v>180</v>
      </c>
      <c r="D211" s="1" t="s">
        <v>233</v>
      </c>
      <c r="E211" s="1">
        <v>122</v>
      </c>
      <c r="G211" s="1" t="s">
        <v>2565</v>
      </c>
      <c r="H211" s="1">
        <v>10463867</v>
      </c>
      <c r="I211" s="1">
        <v>10207083.85</v>
      </c>
      <c r="J211" s="1">
        <v>86511</v>
      </c>
      <c r="K211" s="1">
        <v>0.83365160226821899</v>
      </c>
      <c r="L211" s="1">
        <v>1147667</v>
      </c>
      <c r="M211" s="1">
        <v>30349</v>
      </c>
      <c r="N211" s="1">
        <v>2.7162365913391113</v>
      </c>
      <c r="O211" s="1">
        <v>1305633.58</v>
      </c>
      <c r="P211" s="1">
        <v>681597.95</v>
      </c>
      <c r="Q211" s="1">
        <v>624035.63</v>
      </c>
      <c r="R211" s="1">
        <v>0</v>
      </c>
      <c r="S211" s="1">
        <v>623933.1875</v>
      </c>
      <c r="T211" s="1">
        <v>91.526008605957031</v>
      </c>
      <c r="U211" s="1">
        <v>624035.63</v>
      </c>
      <c r="V211" s="1">
        <v>0</v>
      </c>
      <c r="W211" s="1">
        <v>5711687.6500000022</v>
      </c>
      <c r="AB211" s="1">
        <v>241701</v>
      </c>
      <c r="AC211" s="1">
        <v>439896.95</v>
      </c>
      <c r="AD211" s="1">
        <v>0</v>
      </c>
      <c r="AE211" s="1">
        <v>49055.99</v>
      </c>
      <c r="AF211" s="1">
        <v>39819.464784677431</v>
      </c>
      <c r="AG211" s="1">
        <v>178023360</v>
      </c>
      <c r="AH211" s="1" t="s">
        <v>2224</v>
      </c>
      <c r="AI211" s="1">
        <v>1063932.625</v>
      </c>
      <c r="AJ211" s="1">
        <v>0</v>
      </c>
      <c r="AK211" s="1">
        <v>18.627290725708008</v>
      </c>
      <c r="AL211" s="1">
        <v>100.01641845703125</v>
      </c>
      <c r="AM211" s="1">
        <v>0</v>
      </c>
      <c r="AN211" s="1">
        <v>0</v>
      </c>
    </row>
    <row r="212" spans="1:40" x14ac:dyDescent="0.25">
      <c r="A212" s="1">
        <v>109122703</v>
      </c>
      <c r="B212" s="1" t="s">
        <v>1717</v>
      </c>
      <c r="C212" s="1" t="s">
        <v>181</v>
      </c>
      <c r="D212" s="1" t="s">
        <v>232</v>
      </c>
      <c r="E212" s="1">
        <v>118</v>
      </c>
      <c r="G212" s="1" t="s">
        <v>2565</v>
      </c>
      <c r="H212" s="1">
        <v>6932856</v>
      </c>
      <c r="I212" s="1">
        <v>6727984.54</v>
      </c>
      <c r="J212" s="1">
        <v>68472</v>
      </c>
      <c r="K212" s="1">
        <v>0.99749666452407837</v>
      </c>
      <c r="L212" s="1">
        <v>801192</v>
      </c>
      <c r="M212" s="1">
        <v>-19470</v>
      </c>
      <c r="N212" s="1">
        <v>-2.3724749088287354</v>
      </c>
      <c r="O212" s="1">
        <v>436451.02</v>
      </c>
      <c r="P212" s="1">
        <v>290730.57</v>
      </c>
      <c r="Q212" s="1">
        <v>145720.45000000001</v>
      </c>
      <c r="R212" s="1">
        <v>0</v>
      </c>
      <c r="S212" s="1">
        <v>145686.5</v>
      </c>
      <c r="T212" s="1">
        <v>50.104637145996094</v>
      </c>
      <c r="U212" s="1">
        <v>145720.45000000001</v>
      </c>
      <c r="V212" s="1">
        <v>0</v>
      </c>
      <c r="W212" s="1">
        <v>1333753.4800000004</v>
      </c>
      <c r="AB212" s="1">
        <v>145002</v>
      </c>
      <c r="AC212" s="1">
        <v>145728.57</v>
      </c>
      <c r="AD212" s="1">
        <v>0</v>
      </c>
      <c r="AE212" s="1">
        <v>60423.21</v>
      </c>
      <c r="AF212" s="1">
        <v>75226.377716245654</v>
      </c>
      <c r="AG212" s="1">
        <v>178023360</v>
      </c>
      <c r="AH212" s="1" t="s">
        <v>2225</v>
      </c>
      <c r="AI212" s="1">
        <v>291449.03125</v>
      </c>
      <c r="AJ212" s="1">
        <v>0</v>
      </c>
      <c r="AK212" s="1">
        <v>21.851791381835938</v>
      </c>
      <c r="AL212" s="1">
        <v>100.02330017089844</v>
      </c>
      <c r="AM212" s="1">
        <v>0</v>
      </c>
      <c r="AN212" s="1">
        <v>0</v>
      </c>
    </row>
    <row r="213" spans="1:40" x14ac:dyDescent="0.25">
      <c r="A213" s="1">
        <v>109243503</v>
      </c>
      <c r="B213" s="1" t="s">
        <v>1718</v>
      </c>
      <c r="C213" s="1" t="s">
        <v>182</v>
      </c>
      <c r="D213" s="1" t="s">
        <v>232</v>
      </c>
      <c r="E213" s="1">
        <v>116</v>
      </c>
      <c r="G213" s="1" t="s">
        <v>2565</v>
      </c>
      <c r="H213" s="1">
        <v>5920948</v>
      </c>
      <c r="I213" s="1">
        <v>5791348.79</v>
      </c>
      <c r="J213" s="1">
        <v>36168</v>
      </c>
      <c r="K213" s="1">
        <v>0.61460238695144653</v>
      </c>
      <c r="L213" s="1">
        <v>623970</v>
      </c>
      <c r="M213" s="1">
        <v>5941</v>
      </c>
      <c r="N213" s="1">
        <v>0.96128171682357788</v>
      </c>
      <c r="O213" s="1">
        <v>505741.41</v>
      </c>
      <c r="P213" s="1">
        <v>306069.05</v>
      </c>
      <c r="Q213" s="1">
        <v>199672.36</v>
      </c>
      <c r="R213" s="1">
        <v>0</v>
      </c>
      <c r="S213" s="1">
        <v>199632.1875</v>
      </c>
      <c r="T213" s="1">
        <v>65.215995788574219</v>
      </c>
      <c r="U213" s="1">
        <v>199672.36</v>
      </c>
      <c r="V213" s="1">
        <v>0</v>
      </c>
      <c r="W213" s="1">
        <v>1827565.7199999988</v>
      </c>
      <c r="AB213" s="1">
        <v>133613</v>
      </c>
      <c r="AC213" s="1">
        <v>172456.05</v>
      </c>
      <c r="AD213" s="1">
        <v>0</v>
      </c>
      <c r="AE213" s="1">
        <v>39054.14</v>
      </c>
      <c r="AF213" s="1">
        <v>39465.862382738997</v>
      </c>
      <c r="AG213" s="1">
        <v>178023360</v>
      </c>
      <c r="AH213" s="1" t="s">
        <v>2226</v>
      </c>
      <c r="AI213" s="1">
        <v>372128.40625</v>
      </c>
      <c r="AJ213" s="1">
        <v>0</v>
      </c>
      <c r="AK213" s="1">
        <v>20.361970901489258</v>
      </c>
      <c r="AL213" s="1">
        <v>100.02012634277344</v>
      </c>
      <c r="AM213" s="1">
        <v>0</v>
      </c>
      <c r="AN213" s="1">
        <v>0</v>
      </c>
    </row>
    <row r="214" spans="1:40" x14ac:dyDescent="0.25">
      <c r="A214" s="1">
        <v>109246003</v>
      </c>
      <c r="B214" s="1" t="s">
        <v>1719</v>
      </c>
      <c r="C214" s="1" t="s">
        <v>182</v>
      </c>
      <c r="D214" s="1" t="s">
        <v>232</v>
      </c>
      <c r="E214" s="1">
        <v>116</v>
      </c>
      <c r="G214" s="1" t="s">
        <v>2565</v>
      </c>
      <c r="H214" s="1">
        <v>5910023</v>
      </c>
      <c r="I214" s="1">
        <v>5752875.25</v>
      </c>
      <c r="J214" s="1">
        <v>54254</v>
      </c>
      <c r="K214" s="1">
        <v>0.92650514841079712</v>
      </c>
      <c r="L214" s="1">
        <v>852643</v>
      </c>
      <c r="M214" s="1">
        <v>21017</v>
      </c>
      <c r="N214" s="1">
        <v>2.5272178649902344</v>
      </c>
      <c r="O214" s="1">
        <v>428720.01</v>
      </c>
      <c r="P214" s="1">
        <v>293994.26</v>
      </c>
      <c r="Q214" s="1">
        <v>134725.75</v>
      </c>
      <c r="R214" s="1">
        <v>0</v>
      </c>
      <c r="S214" s="1">
        <v>134694.359375</v>
      </c>
      <c r="T214" s="1">
        <v>45.810409545898438</v>
      </c>
      <c r="U214" s="1">
        <v>134725.75</v>
      </c>
      <c r="V214" s="1">
        <v>0</v>
      </c>
      <c r="W214" s="1">
        <v>1233120.9800000004</v>
      </c>
      <c r="X214" s="1">
        <v>11079</v>
      </c>
      <c r="Y214" s="1">
        <v>-7475</v>
      </c>
      <c r="Z214" s="1">
        <v>-0.40287807583808899</v>
      </c>
      <c r="AA214" s="1">
        <v>-40.287807464599609</v>
      </c>
      <c r="AB214" s="1">
        <v>159261</v>
      </c>
      <c r="AC214" s="1">
        <v>134733.26</v>
      </c>
      <c r="AD214" s="1">
        <v>0</v>
      </c>
      <c r="AE214" s="1">
        <v>35417.550000000003</v>
      </c>
      <c r="AF214" s="1">
        <v>52020.674755012355</v>
      </c>
      <c r="AG214" s="1">
        <v>178023360</v>
      </c>
      <c r="AH214" s="1" t="s">
        <v>2227</v>
      </c>
      <c r="AI214" s="1">
        <v>269459</v>
      </c>
      <c r="AJ214" s="1">
        <v>0</v>
      </c>
      <c r="AK214" s="1">
        <v>21.851789474487305</v>
      </c>
      <c r="AL214" s="1">
        <v>100.02330780029297</v>
      </c>
      <c r="AM214" s="1">
        <v>0</v>
      </c>
      <c r="AN214" s="1">
        <v>0</v>
      </c>
    </row>
    <row r="215" spans="1:40" x14ac:dyDescent="0.25">
      <c r="A215" s="1">
        <v>109248003</v>
      </c>
      <c r="B215" s="1" t="s">
        <v>1720</v>
      </c>
      <c r="C215" s="1" t="s">
        <v>182</v>
      </c>
      <c r="D215" s="1" t="s">
        <v>232</v>
      </c>
      <c r="E215" s="1">
        <v>113</v>
      </c>
      <c r="G215" s="1" t="s">
        <v>2565</v>
      </c>
      <c r="H215" s="1">
        <v>7739705</v>
      </c>
      <c r="I215" s="1">
        <v>7521823.9100000001</v>
      </c>
      <c r="J215" s="1">
        <v>78073</v>
      </c>
      <c r="K215" s="1">
        <v>1.0190126895904541</v>
      </c>
      <c r="L215" s="1">
        <v>1640327</v>
      </c>
      <c r="M215" s="1">
        <v>19561</v>
      </c>
      <c r="N215" s="1">
        <v>1.2068984508514404</v>
      </c>
      <c r="O215" s="1">
        <v>1511124.45</v>
      </c>
      <c r="P215" s="1">
        <v>765074.7</v>
      </c>
      <c r="Q215" s="1">
        <v>746049.75</v>
      </c>
      <c r="R215" s="1">
        <v>0</v>
      </c>
      <c r="S215" s="1">
        <v>745942.875</v>
      </c>
      <c r="T215" s="1">
        <v>97.485733032226563</v>
      </c>
      <c r="U215" s="1">
        <v>746049.75</v>
      </c>
      <c r="V215" s="1">
        <v>0</v>
      </c>
      <c r="W215" s="1">
        <v>6828461.2800000012</v>
      </c>
      <c r="X215" s="1">
        <v>83887</v>
      </c>
      <c r="Y215" s="1">
        <v>-10692</v>
      </c>
      <c r="Z215" s="1">
        <v>-0.11304835230112076</v>
      </c>
      <c r="AA215" s="1">
        <v>-11.304835319519043</v>
      </c>
      <c r="AB215" s="1">
        <v>306366</v>
      </c>
      <c r="AC215" s="1">
        <v>458708.7</v>
      </c>
      <c r="AD215" s="1">
        <v>0</v>
      </c>
      <c r="AE215" s="1">
        <v>59984.04</v>
      </c>
      <c r="AF215" s="1">
        <v>29033.905739187263</v>
      </c>
      <c r="AG215" s="1">
        <v>178023360</v>
      </c>
      <c r="AH215" s="1" t="s">
        <v>2228</v>
      </c>
      <c r="AI215" s="1">
        <v>1204758.5</v>
      </c>
      <c r="AJ215" s="1">
        <v>0</v>
      </c>
      <c r="AK215" s="1">
        <v>17.643192291259766</v>
      </c>
      <c r="AL215" s="1">
        <v>100.01432800292969</v>
      </c>
      <c r="AM215" s="1">
        <v>0</v>
      </c>
      <c r="AN215" s="1">
        <v>0</v>
      </c>
    </row>
    <row r="216" spans="1:40" x14ac:dyDescent="0.25">
      <c r="A216" s="1">
        <v>109420107</v>
      </c>
      <c r="B216" s="1" t="s">
        <v>2623</v>
      </c>
      <c r="C216" s="1" t="s">
        <v>2037</v>
      </c>
      <c r="D216" s="1" t="s">
        <v>232</v>
      </c>
      <c r="E216" s="1">
        <v>116</v>
      </c>
      <c r="G216" s="1" t="s">
        <v>2566</v>
      </c>
      <c r="X216" s="1">
        <v>664492</v>
      </c>
      <c r="Y216" s="1">
        <v>-14591</v>
      </c>
      <c r="Z216" s="1">
        <v>-2.1486327052116394E-2</v>
      </c>
      <c r="AA216" s="1">
        <v>-2.1486327648162842</v>
      </c>
      <c r="AH216" s="1" t="s">
        <v>119</v>
      </c>
      <c r="AI216" s="1">
        <v>0</v>
      </c>
      <c r="AJ216" s="1">
        <v>0</v>
      </c>
    </row>
    <row r="217" spans="1:40" x14ac:dyDescent="0.25">
      <c r="A217" s="1">
        <v>109420803</v>
      </c>
      <c r="B217" s="1" t="s">
        <v>1721</v>
      </c>
      <c r="C217" s="1" t="s">
        <v>2037</v>
      </c>
      <c r="D217" s="1" t="s">
        <v>232</v>
      </c>
      <c r="E217" s="1">
        <v>116</v>
      </c>
      <c r="G217" s="1" t="s">
        <v>2565</v>
      </c>
      <c r="H217" s="1">
        <v>16364442</v>
      </c>
      <c r="I217" s="1">
        <v>15872329.630000001</v>
      </c>
      <c r="J217" s="1">
        <v>118387</v>
      </c>
      <c r="K217" s="1">
        <v>0.72871226072311401</v>
      </c>
      <c r="L217" s="1">
        <v>2753164</v>
      </c>
      <c r="M217" s="1">
        <v>61668</v>
      </c>
      <c r="N217" s="1">
        <v>2.2912166118621826</v>
      </c>
      <c r="O217" s="1">
        <v>1772379.64</v>
      </c>
      <c r="P217" s="1">
        <v>1136965.52</v>
      </c>
      <c r="Q217" s="1">
        <v>635414.12</v>
      </c>
      <c r="R217" s="1">
        <v>0</v>
      </c>
      <c r="S217" s="1">
        <v>635266.0625</v>
      </c>
      <c r="T217" s="1">
        <v>55.866546630859375</v>
      </c>
      <c r="U217" s="1">
        <v>635414.12</v>
      </c>
      <c r="V217" s="1">
        <v>0</v>
      </c>
      <c r="W217" s="1">
        <v>5815832.9600000009</v>
      </c>
      <c r="X217" s="1">
        <v>425403</v>
      </c>
      <c r="Y217" s="1">
        <v>37031</v>
      </c>
      <c r="Z217" s="1">
        <v>9.5349304378032684E-2</v>
      </c>
      <c r="AA217" s="1">
        <v>9.5349302291870117</v>
      </c>
      <c r="AB217" s="1">
        <v>501516</v>
      </c>
      <c r="AC217" s="1">
        <v>635449.52</v>
      </c>
      <c r="AD217" s="1">
        <v>0</v>
      </c>
      <c r="AE217" s="1">
        <v>109689.5</v>
      </c>
      <c r="AF217" s="1">
        <v>101709.49465897947</v>
      </c>
      <c r="AG217" s="1">
        <v>178023360</v>
      </c>
      <c r="AH217" s="1" t="s">
        <v>2229</v>
      </c>
      <c r="AI217" s="1">
        <v>1270863.625</v>
      </c>
      <c r="AJ217" s="1">
        <v>0</v>
      </c>
      <c r="AK217" s="1">
        <v>21.851789474487305</v>
      </c>
      <c r="AL217" s="1">
        <v>100.02330780029297</v>
      </c>
      <c r="AM217" s="1">
        <v>0</v>
      </c>
      <c r="AN217" s="1">
        <v>0</v>
      </c>
    </row>
    <row r="218" spans="1:40" x14ac:dyDescent="0.25">
      <c r="A218" s="1">
        <v>109422303</v>
      </c>
      <c r="B218" s="1" t="s">
        <v>1722</v>
      </c>
      <c r="C218" s="1" t="s">
        <v>2037</v>
      </c>
      <c r="D218" s="1" t="s">
        <v>232</v>
      </c>
      <c r="E218" s="1">
        <v>116</v>
      </c>
      <c r="G218" s="1" t="s">
        <v>2565</v>
      </c>
      <c r="H218" s="1">
        <v>10119104</v>
      </c>
      <c r="I218" s="1">
        <v>9860553.6799999997</v>
      </c>
      <c r="J218" s="1">
        <v>68195</v>
      </c>
      <c r="K218" s="1">
        <v>0.67849582433700562</v>
      </c>
      <c r="L218" s="1">
        <v>1174758</v>
      </c>
      <c r="M218" s="1">
        <v>23416</v>
      </c>
      <c r="N218" s="1">
        <v>2.0338006019592285</v>
      </c>
      <c r="O218" s="1">
        <v>1175978.48</v>
      </c>
      <c r="P218" s="1">
        <v>711055.19</v>
      </c>
      <c r="Q218" s="1">
        <v>464923.29</v>
      </c>
      <c r="R218" s="1">
        <v>0</v>
      </c>
      <c r="S218" s="1">
        <v>464814.96875</v>
      </c>
      <c r="T218" s="1">
        <v>65.359786987304688</v>
      </c>
      <c r="U218" s="1">
        <v>464923.29</v>
      </c>
      <c r="V218" s="1">
        <v>0</v>
      </c>
      <c r="W218" s="1">
        <v>4255360.5099999979</v>
      </c>
      <c r="AB218" s="1">
        <v>246106</v>
      </c>
      <c r="AC218" s="1">
        <v>464949.19</v>
      </c>
      <c r="AD218" s="1">
        <v>0</v>
      </c>
      <c r="AE218" s="1">
        <v>53032.68</v>
      </c>
      <c r="AF218" s="1">
        <v>65628.293107849953</v>
      </c>
      <c r="AG218" s="1">
        <v>178023360</v>
      </c>
      <c r="AH218" s="1" t="s">
        <v>2230</v>
      </c>
      <c r="AI218" s="1">
        <v>929872.5</v>
      </c>
      <c r="AJ218" s="1">
        <v>0</v>
      </c>
      <c r="AK218" s="1">
        <v>21.851791381835938</v>
      </c>
      <c r="AL218" s="1">
        <v>100.02330780029297</v>
      </c>
      <c r="AM218" s="1">
        <v>0</v>
      </c>
      <c r="AN218" s="1">
        <v>0</v>
      </c>
    </row>
    <row r="219" spans="1:40" x14ac:dyDescent="0.25">
      <c r="A219" s="1">
        <v>109426003</v>
      </c>
      <c r="B219" s="1" t="s">
        <v>1723</v>
      </c>
      <c r="C219" s="1" t="s">
        <v>2037</v>
      </c>
      <c r="D219" s="1" t="s">
        <v>232</v>
      </c>
      <c r="E219" s="1">
        <v>116</v>
      </c>
      <c r="G219" s="1" t="s">
        <v>2565</v>
      </c>
      <c r="H219" s="1">
        <v>6395555</v>
      </c>
      <c r="I219" s="1">
        <v>6270674.9100000001</v>
      </c>
      <c r="J219" s="1">
        <v>38052</v>
      </c>
      <c r="K219" s="1">
        <v>0.5985369086265564</v>
      </c>
      <c r="L219" s="1">
        <v>774409</v>
      </c>
      <c r="M219" s="1">
        <v>57043</v>
      </c>
      <c r="N219" s="1">
        <v>7.9517288208007813</v>
      </c>
      <c r="O219" s="1">
        <v>253843.47</v>
      </c>
      <c r="P219" s="1">
        <v>203843.47</v>
      </c>
      <c r="Q219" s="1">
        <v>50000</v>
      </c>
      <c r="R219" s="1">
        <v>0</v>
      </c>
      <c r="S219" s="1">
        <v>49990.578125</v>
      </c>
      <c r="T219" s="1">
        <v>24.522869110107422</v>
      </c>
      <c r="U219" s="1">
        <v>40425.22</v>
      </c>
      <c r="V219" s="1">
        <v>9574.7800000000007</v>
      </c>
      <c r="W219" s="1">
        <v>370004.86000000127</v>
      </c>
      <c r="X219" s="1">
        <v>242603</v>
      </c>
      <c r="Y219" s="1">
        <v>-19776</v>
      </c>
      <c r="Z219" s="1">
        <v>-7.5371883809566498E-2</v>
      </c>
      <c r="AA219" s="1">
        <v>-7.5371885299682617</v>
      </c>
      <c r="AB219" s="1">
        <v>163416</v>
      </c>
      <c r="AC219" s="1">
        <v>40427.47</v>
      </c>
      <c r="AD219" s="1">
        <v>0</v>
      </c>
      <c r="AE219" s="1">
        <v>32851.910000000003</v>
      </c>
      <c r="AF219" s="1">
        <v>25732.664088570826</v>
      </c>
      <c r="AG219" s="1">
        <v>178023360</v>
      </c>
      <c r="AH219" s="1" t="s">
        <v>2231</v>
      </c>
      <c r="AI219" s="1">
        <v>90427.46875</v>
      </c>
      <c r="AJ219" s="1">
        <v>0</v>
      </c>
      <c r="AK219" s="1">
        <v>24.439535140991211</v>
      </c>
      <c r="AL219" s="1">
        <v>80.865676879882813</v>
      </c>
      <c r="AM219" s="1">
        <v>19.153169631958008</v>
      </c>
      <c r="AN219" s="1">
        <v>0</v>
      </c>
    </row>
    <row r="220" spans="1:40" x14ac:dyDescent="0.25">
      <c r="A220" s="1">
        <v>109426303</v>
      </c>
      <c r="B220" s="1" t="s">
        <v>1724</v>
      </c>
      <c r="C220" s="1" t="s">
        <v>2037</v>
      </c>
      <c r="D220" s="1" t="s">
        <v>232</v>
      </c>
      <c r="E220" s="1">
        <v>116</v>
      </c>
      <c r="G220" s="1" t="s">
        <v>2565</v>
      </c>
      <c r="H220" s="1">
        <v>8719189</v>
      </c>
      <c r="I220" s="1">
        <v>8511564.7799999993</v>
      </c>
      <c r="J220" s="1">
        <v>69992</v>
      </c>
      <c r="K220" s="1">
        <v>0.8092312216758728</v>
      </c>
      <c r="L220" s="1">
        <v>1037482</v>
      </c>
      <c r="M220" s="1">
        <v>14252</v>
      </c>
      <c r="N220" s="1">
        <v>1.3928442001342773</v>
      </c>
      <c r="O220" s="1">
        <v>1484976.61</v>
      </c>
      <c r="P220" s="1">
        <v>841351.99</v>
      </c>
      <c r="Q220" s="1">
        <v>643624.62</v>
      </c>
      <c r="R220" s="1">
        <v>0</v>
      </c>
      <c r="S220" s="1">
        <v>643478.0625</v>
      </c>
      <c r="T220" s="1">
        <v>76.468109130859375</v>
      </c>
      <c r="U220" s="1">
        <v>643624.62</v>
      </c>
      <c r="V220" s="1">
        <v>0</v>
      </c>
      <c r="W220" s="1">
        <v>5890982.1799999997</v>
      </c>
      <c r="AB220" s="1">
        <v>212104</v>
      </c>
      <c r="AC220" s="1">
        <v>629247.99</v>
      </c>
      <c r="AD220" s="1">
        <v>0</v>
      </c>
      <c r="AE220" s="1">
        <v>36007.86</v>
      </c>
      <c r="AF220" s="1">
        <v>39891.404550407286</v>
      </c>
      <c r="AG220" s="1">
        <v>178023360</v>
      </c>
      <c r="AH220" s="1" t="s">
        <v>2232</v>
      </c>
      <c r="AI220" s="1">
        <v>1272872.625</v>
      </c>
      <c r="AJ220" s="1">
        <v>0</v>
      </c>
      <c r="AK220" s="1">
        <v>21.607137680053711</v>
      </c>
      <c r="AL220" s="1">
        <v>100.02277374267578</v>
      </c>
      <c r="AM220" s="1">
        <v>0</v>
      </c>
      <c r="AN220" s="1">
        <v>0</v>
      </c>
    </row>
    <row r="221" spans="1:40" x14ac:dyDescent="0.25">
      <c r="A221" s="1">
        <v>109427503</v>
      </c>
      <c r="B221" s="1" t="s">
        <v>1725</v>
      </c>
      <c r="C221" s="1" t="s">
        <v>2037</v>
      </c>
      <c r="D221" s="1" t="s">
        <v>232</v>
      </c>
      <c r="E221" s="1">
        <v>116</v>
      </c>
      <c r="G221" s="1" t="s">
        <v>2565</v>
      </c>
      <c r="H221" s="1">
        <v>8064500</v>
      </c>
      <c r="I221" s="1">
        <v>7855052.9800000004</v>
      </c>
      <c r="J221" s="1">
        <v>46127</v>
      </c>
      <c r="K221" s="1">
        <v>0.57526630163192749</v>
      </c>
      <c r="L221" s="1">
        <v>889610</v>
      </c>
      <c r="M221" s="1">
        <v>-1395</v>
      </c>
      <c r="N221" s="1">
        <v>-0.15656477212905884</v>
      </c>
      <c r="O221" s="1">
        <v>945882.86</v>
      </c>
      <c r="P221" s="1">
        <v>565613.02</v>
      </c>
      <c r="Q221" s="1">
        <v>380269.84</v>
      </c>
      <c r="R221" s="1">
        <v>0</v>
      </c>
      <c r="S221" s="1">
        <v>380181.25</v>
      </c>
      <c r="T221" s="1">
        <v>67.20526123046875</v>
      </c>
      <c r="U221" s="1">
        <v>380269.84</v>
      </c>
      <c r="V221" s="1">
        <v>0</v>
      </c>
      <c r="W221" s="1">
        <v>3480542.4899999984</v>
      </c>
      <c r="AB221" s="1">
        <v>185322</v>
      </c>
      <c r="AC221" s="1">
        <v>380291.02</v>
      </c>
      <c r="AD221" s="1">
        <v>0</v>
      </c>
      <c r="AE221" s="1">
        <v>46756.07</v>
      </c>
      <c r="AF221" s="1">
        <v>55257.765007902868</v>
      </c>
      <c r="AG221" s="1">
        <v>178023360</v>
      </c>
      <c r="AH221" s="1" t="s">
        <v>2233</v>
      </c>
      <c r="AI221" s="1">
        <v>760560.875</v>
      </c>
      <c r="AJ221" s="1">
        <v>0</v>
      </c>
      <c r="AK221" s="1">
        <v>21.851791381835938</v>
      </c>
      <c r="AL221" s="1">
        <v>100.02330017089844</v>
      </c>
      <c r="AM221" s="1">
        <v>0</v>
      </c>
      <c r="AN221" s="1">
        <v>0</v>
      </c>
    </row>
    <row r="222" spans="1:40" x14ac:dyDescent="0.25">
      <c r="A222" s="1">
        <v>109530304</v>
      </c>
      <c r="B222" s="1" t="s">
        <v>1726</v>
      </c>
      <c r="C222" s="1" t="s">
        <v>183</v>
      </c>
      <c r="D222" s="1" t="s">
        <v>232</v>
      </c>
      <c r="E222" s="1">
        <v>115</v>
      </c>
      <c r="G222" s="1" t="s">
        <v>2565</v>
      </c>
      <c r="H222" s="1">
        <v>1791173</v>
      </c>
      <c r="I222" s="1">
        <v>1748589.76</v>
      </c>
      <c r="J222" s="1">
        <v>10071</v>
      </c>
      <c r="K222" s="1">
        <v>0.56543642282485962</v>
      </c>
      <c r="L222" s="1">
        <v>171273</v>
      </c>
      <c r="M222" s="1">
        <v>2169</v>
      </c>
      <c r="N222" s="1">
        <v>1.2826426029205322</v>
      </c>
      <c r="O222" s="1">
        <v>84565</v>
      </c>
      <c r="P222" s="1">
        <v>34565</v>
      </c>
      <c r="Q222" s="1">
        <v>50000</v>
      </c>
      <c r="R222" s="1">
        <v>0</v>
      </c>
      <c r="S222" s="1">
        <v>50000</v>
      </c>
      <c r="T222" s="1">
        <v>144.65499877929688</v>
      </c>
      <c r="U222" s="1">
        <v>0</v>
      </c>
      <c r="V222" s="1">
        <v>50000</v>
      </c>
      <c r="W222" s="1">
        <v>0</v>
      </c>
      <c r="AB222" s="1">
        <v>34565</v>
      </c>
      <c r="AC222" s="1">
        <v>0</v>
      </c>
      <c r="AD222" s="1">
        <v>0</v>
      </c>
      <c r="AE222" s="1">
        <v>0</v>
      </c>
      <c r="AF222" s="1">
        <v>1278.592562690661</v>
      </c>
      <c r="AG222" s="1">
        <v>178023360</v>
      </c>
      <c r="AH222" s="1" t="s">
        <v>2234</v>
      </c>
      <c r="AI222" s="1">
        <v>50000</v>
      </c>
      <c r="AJ222" s="1">
        <v>0</v>
      </c>
      <c r="AL222" s="1">
        <v>0</v>
      </c>
      <c r="AM222" s="1">
        <v>100</v>
      </c>
      <c r="AN222" s="1">
        <v>0</v>
      </c>
    </row>
    <row r="223" spans="1:40" x14ac:dyDescent="0.25">
      <c r="A223" s="1">
        <v>109531304</v>
      </c>
      <c r="B223" s="1" t="s">
        <v>1727</v>
      </c>
      <c r="C223" s="1" t="s">
        <v>183</v>
      </c>
      <c r="D223" s="1" t="s">
        <v>232</v>
      </c>
      <c r="E223" s="1">
        <v>115</v>
      </c>
      <c r="G223" s="1" t="s">
        <v>2565</v>
      </c>
      <c r="H223" s="1">
        <v>5181524</v>
      </c>
      <c r="I223" s="1">
        <v>5060283.96</v>
      </c>
      <c r="J223" s="1">
        <v>26620</v>
      </c>
      <c r="K223" s="1">
        <v>0.51640146970748901</v>
      </c>
      <c r="L223" s="1">
        <v>682251</v>
      </c>
      <c r="M223" s="1">
        <v>-9705</v>
      </c>
      <c r="N223" s="1">
        <v>-1.4025458097457886</v>
      </c>
      <c r="O223" s="1">
        <v>545789.43999999994</v>
      </c>
      <c r="P223" s="1">
        <v>329739.09000000003</v>
      </c>
      <c r="Q223" s="1">
        <v>216050.35</v>
      </c>
      <c r="R223" s="1">
        <v>0</v>
      </c>
      <c r="S223" s="1">
        <v>216004.65625</v>
      </c>
      <c r="T223" s="1">
        <v>65.498672485351563</v>
      </c>
      <c r="U223" s="1">
        <v>216050.35</v>
      </c>
      <c r="V223" s="1">
        <v>0</v>
      </c>
      <c r="W223" s="1">
        <v>1977470.620000001</v>
      </c>
      <c r="X223" s="1">
        <v>127622</v>
      </c>
      <c r="Y223" s="1">
        <v>-7698</v>
      </c>
      <c r="Z223" s="1">
        <v>-5.6887377053499222E-2</v>
      </c>
      <c r="AA223" s="1">
        <v>-5.6887378692626953</v>
      </c>
      <c r="AB223" s="1">
        <v>133604</v>
      </c>
      <c r="AC223" s="1">
        <v>196135.09</v>
      </c>
      <c r="AD223" s="1">
        <v>0</v>
      </c>
      <c r="AE223" s="1">
        <v>61436.09</v>
      </c>
      <c r="AF223" s="1">
        <v>40382.552262350859</v>
      </c>
      <c r="AG223" s="1">
        <v>178023360</v>
      </c>
      <c r="AH223" s="1" t="s">
        <v>2235</v>
      </c>
      <c r="AI223" s="1">
        <v>412185.4375</v>
      </c>
      <c r="AJ223" s="1">
        <v>0</v>
      </c>
      <c r="AK223" s="1">
        <v>20.844074249267578</v>
      </c>
      <c r="AL223" s="1">
        <v>100.02115631103516</v>
      </c>
      <c r="AM223" s="1">
        <v>0</v>
      </c>
      <c r="AN223" s="1">
        <v>0</v>
      </c>
    </row>
    <row r="224" spans="1:40" x14ac:dyDescent="0.25">
      <c r="A224" s="1">
        <v>109532804</v>
      </c>
      <c r="B224" s="1" t="s">
        <v>1728</v>
      </c>
      <c r="C224" s="1" t="s">
        <v>183</v>
      </c>
      <c r="D224" s="1" t="s">
        <v>232</v>
      </c>
      <c r="E224" s="1">
        <v>115</v>
      </c>
      <c r="G224" s="1" t="s">
        <v>2565</v>
      </c>
      <c r="H224" s="1">
        <v>2974423</v>
      </c>
      <c r="I224" s="1">
        <v>2859533.45</v>
      </c>
      <c r="J224" s="1">
        <v>26839</v>
      </c>
      <c r="K224" s="1">
        <v>0.91054236888885498</v>
      </c>
      <c r="L224" s="1">
        <v>320418</v>
      </c>
      <c r="M224" s="1">
        <v>2492</v>
      </c>
      <c r="N224" s="1">
        <v>0.78383022546768188</v>
      </c>
      <c r="O224" s="1">
        <v>139168.74</v>
      </c>
      <c r="P224" s="1">
        <v>77673.289999999994</v>
      </c>
      <c r="Q224" s="1">
        <v>61495.45</v>
      </c>
      <c r="R224" s="1">
        <v>0</v>
      </c>
      <c r="S224" s="1">
        <v>61489.9296875</v>
      </c>
      <c r="T224" s="1">
        <v>79.159202575683594</v>
      </c>
      <c r="U224" s="1">
        <v>61495.45</v>
      </c>
      <c r="V224" s="1">
        <v>0</v>
      </c>
      <c r="W224" s="1">
        <v>562856.95000000019</v>
      </c>
      <c r="AB224" s="1">
        <v>53981</v>
      </c>
      <c r="AC224" s="1">
        <v>23692.29</v>
      </c>
      <c r="AD224" s="1">
        <v>0</v>
      </c>
      <c r="AE224" s="1">
        <v>57937.43</v>
      </c>
      <c r="AF224" s="1">
        <v>46892.881824465032</v>
      </c>
      <c r="AG224" s="1">
        <v>178023360</v>
      </c>
      <c r="AH224" s="1" t="s">
        <v>2236</v>
      </c>
      <c r="AI224" s="1">
        <v>85187.7421875</v>
      </c>
      <c r="AJ224" s="1">
        <v>0</v>
      </c>
      <c r="AK224" s="1">
        <v>15.134882926940918</v>
      </c>
      <c r="AL224" s="1">
        <v>100.00897979736328</v>
      </c>
      <c r="AM224" s="1">
        <v>0</v>
      </c>
      <c r="AN224" s="1">
        <v>0</v>
      </c>
    </row>
    <row r="225" spans="1:40" x14ac:dyDescent="0.25">
      <c r="A225" s="1">
        <v>109535504</v>
      </c>
      <c r="B225" s="1" t="s">
        <v>1729</v>
      </c>
      <c r="C225" s="1" t="s">
        <v>183</v>
      </c>
      <c r="D225" s="1" t="s">
        <v>232</v>
      </c>
      <c r="E225" s="1">
        <v>115</v>
      </c>
      <c r="G225" s="1" t="s">
        <v>2565</v>
      </c>
      <c r="H225" s="1">
        <v>5156065</v>
      </c>
      <c r="I225" s="1">
        <v>5016837.38</v>
      </c>
      <c r="J225" s="1">
        <v>41192</v>
      </c>
      <c r="K225" s="1">
        <v>0.80533772706985474</v>
      </c>
      <c r="L225" s="1">
        <v>540969</v>
      </c>
      <c r="M225" s="1">
        <v>2032</v>
      </c>
      <c r="N225" s="1">
        <v>0.37703847885131836</v>
      </c>
      <c r="O225" s="1">
        <v>200864.17</v>
      </c>
      <c r="P225" s="1">
        <v>119964.47</v>
      </c>
      <c r="Q225" s="1">
        <v>80899.7</v>
      </c>
      <c r="R225" s="1">
        <v>0</v>
      </c>
      <c r="S225" s="1">
        <v>80898.3203125</v>
      </c>
      <c r="T225" s="1">
        <v>67.434463500976563</v>
      </c>
      <c r="U225" s="1">
        <v>80899.7</v>
      </c>
      <c r="V225" s="1">
        <v>0</v>
      </c>
      <c r="W225" s="1">
        <v>740460.66000000015</v>
      </c>
      <c r="X225" s="1">
        <v>54806</v>
      </c>
      <c r="Y225" s="1">
        <v>-39868</v>
      </c>
      <c r="Z225" s="1">
        <v>-0.42110821604728699</v>
      </c>
      <c r="AA225" s="1">
        <v>-42.110820770263672</v>
      </c>
      <c r="AB225" s="1">
        <v>114077</v>
      </c>
      <c r="AC225" s="1">
        <v>5887.47</v>
      </c>
      <c r="AD225" s="1">
        <v>0</v>
      </c>
      <c r="AE225" s="1">
        <v>35821.160000000003</v>
      </c>
      <c r="AF225" s="1">
        <v>15583.343896412873</v>
      </c>
      <c r="AG225" s="1">
        <v>178023360</v>
      </c>
      <c r="AH225" s="1" t="s">
        <v>2237</v>
      </c>
      <c r="AI225" s="1">
        <v>86787.171875</v>
      </c>
      <c r="AJ225" s="1">
        <v>0</v>
      </c>
      <c r="AK225" s="1">
        <v>11.720700263977051</v>
      </c>
      <c r="AL225" s="1">
        <v>100.001708984375</v>
      </c>
      <c r="AM225" s="1">
        <v>0</v>
      </c>
      <c r="AN225" s="1">
        <v>0</v>
      </c>
    </row>
    <row r="226" spans="1:40" x14ac:dyDescent="0.25">
      <c r="A226" s="1">
        <v>109537504</v>
      </c>
      <c r="B226" s="1" t="s">
        <v>1730</v>
      </c>
      <c r="C226" s="1" t="s">
        <v>183</v>
      </c>
      <c r="D226" s="1" t="s">
        <v>232</v>
      </c>
      <c r="E226" s="1">
        <v>115</v>
      </c>
      <c r="G226" s="1" t="s">
        <v>2565</v>
      </c>
      <c r="H226" s="1">
        <v>4469787</v>
      </c>
      <c r="I226" s="1">
        <v>4351433.41</v>
      </c>
      <c r="J226" s="1">
        <v>25584</v>
      </c>
      <c r="K226" s="1">
        <v>0.57567125558853149</v>
      </c>
      <c r="L226" s="1">
        <v>491262</v>
      </c>
      <c r="M226" s="1">
        <v>12127</v>
      </c>
      <c r="N226" s="1">
        <v>2.5310194492340088</v>
      </c>
      <c r="O226" s="1">
        <v>318665.75</v>
      </c>
      <c r="P226" s="1">
        <v>213306.81</v>
      </c>
      <c r="Q226" s="1">
        <v>105358.94</v>
      </c>
      <c r="R226" s="1">
        <v>0</v>
      </c>
      <c r="S226" s="1">
        <v>105334.390625</v>
      </c>
      <c r="T226" s="1">
        <v>49.375949859619141</v>
      </c>
      <c r="U226" s="1">
        <v>105358.94</v>
      </c>
      <c r="V226" s="1">
        <v>0</v>
      </c>
      <c r="W226" s="1">
        <v>964331.73000000045</v>
      </c>
      <c r="AB226" s="1">
        <v>107942</v>
      </c>
      <c r="AC226" s="1">
        <v>105364.81</v>
      </c>
      <c r="AD226" s="1">
        <v>0</v>
      </c>
      <c r="AE226" s="1">
        <v>42617.26</v>
      </c>
      <c r="AF226" s="1">
        <v>41900.358030759817</v>
      </c>
      <c r="AG226" s="1">
        <v>178023360</v>
      </c>
      <c r="AH226" s="1" t="s">
        <v>2238</v>
      </c>
      <c r="AI226" s="1">
        <v>210723.75</v>
      </c>
      <c r="AJ226" s="1">
        <v>0</v>
      </c>
      <c r="AK226" s="1">
        <v>21.851791381835938</v>
      </c>
      <c r="AL226" s="1">
        <v>100.02330780029297</v>
      </c>
      <c r="AM226" s="1">
        <v>0</v>
      </c>
      <c r="AN226" s="1">
        <v>0</v>
      </c>
    </row>
    <row r="227" spans="1:40" x14ac:dyDescent="0.25">
      <c r="A227" s="1">
        <v>110141003</v>
      </c>
      <c r="B227" s="1" t="s">
        <v>1731</v>
      </c>
      <c r="C227" s="1" t="s">
        <v>184</v>
      </c>
      <c r="D227" s="1" t="s">
        <v>232</v>
      </c>
      <c r="E227" s="1">
        <v>118</v>
      </c>
      <c r="G227" s="1" t="s">
        <v>2565</v>
      </c>
      <c r="H227" s="1">
        <v>9967394</v>
      </c>
      <c r="I227" s="1">
        <v>9667967.0399999991</v>
      </c>
      <c r="J227" s="1">
        <v>80258</v>
      </c>
      <c r="K227" s="1">
        <v>0.81174170970916748</v>
      </c>
      <c r="L227" s="1">
        <v>1691722</v>
      </c>
      <c r="M227" s="1">
        <v>35566</v>
      </c>
      <c r="N227" s="1">
        <v>2.1475028991699219</v>
      </c>
      <c r="O227" s="1">
        <v>360813</v>
      </c>
      <c r="P227" s="1">
        <v>310813</v>
      </c>
      <c r="Q227" s="1">
        <v>50000</v>
      </c>
      <c r="R227" s="1">
        <v>0</v>
      </c>
      <c r="S227" s="1">
        <v>50000</v>
      </c>
      <c r="T227" s="1">
        <v>16.086843490600586</v>
      </c>
      <c r="U227" s="1">
        <v>0</v>
      </c>
      <c r="V227" s="1">
        <v>50000</v>
      </c>
      <c r="W227" s="1">
        <v>0</v>
      </c>
      <c r="X227" s="1">
        <v>67206</v>
      </c>
      <c r="Y227" s="1">
        <v>-12361</v>
      </c>
      <c r="Z227" s="1">
        <v>-0.1553533524274826</v>
      </c>
      <c r="AA227" s="1">
        <v>-15.535335540771484</v>
      </c>
      <c r="AB227" s="1">
        <v>310813</v>
      </c>
      <c r="AC227" s="1">
        <v>0</v>
      </c>
      <c r="AD227" s="1">
        <v>0</v>
      </c>
      <c r="AE227" s="1">
        <v>54149.94</v>
      </c>
      <c r="AF227" s="1">
        <v>25178.487135421834</v>
      </c>
      <c r="AG227" s="1">
        <v>178023360</v>
      </c>
      <c r="AH227" s="1" t="s">
        <v>2239</v>
      </c>
      <c r="AI227" s="1">
        <v>50000</v>
      </c>
      <c r="AJ227" s="1">
        <v>0</v>
      </c>
      <c r="AL227" s="1">
        <v>0</v>
      </c>
      <c r="AM227" s="1">
        <v>100</v>
      </c>
      <c r="AN227" s="1">
        <v>0</v>
      </c>
    </row>
    <row r="228" spans="1:40" x14ac:dyDescent="0.25">
      <c r="A228" s="1">
        <v>110141103</v>
      </c>
      <c r="B228" s="1" t="s">
        <v>1732</v>
      </c>
      <c r="C228" s="1" t="s">
        <v>184</v>
      </c>
      <c r="D228" s="1" t="s">
        <v>232</v>
      </c>
      <c r="E228" s="1">
        <v>118</v>
      </c>
      <c r="G228" s="1" t="s">
        <v>2565</v>
      </c>
      <c r="H228" s="1">
        <v>10627174</v>
      </c>
      <c r="I228" s="1">
        <v>10254308.359999999</v>
      </c>
      <c r="J228" s="1">
        <v>133940</v>
      </c>
      <c r="K228" s="1">
        <v>1.2764415740966797</v>
      </c>
      <c r="L228" s="1">
        <v>2320970</v>
      </c>
      <c r="M228" s="1">
        <v>13350</v>
      </c>
      <c r="N228" s="1">
        <v>0.5785180926322937</v>
      </c>
      <c r="O228" s="1">
        <v>988689.67</v>
      </c>
      <c r="P228" s="1">
        <v>698833.41</v>
      </c>
      <c r="Q228" s="1">
        <v>289856.26</v>
      </c>
      <c r="R228" s="1">
        <v>0</v>
      </c>
      <c r="S228" s="1">
        <v>289788.75</v>
      </c>
      <c r="T228" s="1">
        <v>41.463493347167969</v>
      </c>
      <c r="U228" s="1">
        <v>289856.26</v>
      </c>
      <c r="V228" s="1">
        <v>0</v>
      </c>
      <c r="W228" s="1">
        <v>2653003.0099999979</v>
      </c>
      <c r="X228" s="1">
        <v>36386</v>
      </c>
      <c r="Y228" s="1">
        <v>8701</v>
      </c>
      <c r="Z228" s="1">
        <v>0.31428572535514832</v>
      </c>
      <c r="AA228" s="1">
        <v>31.428571701049805</v>
      </c>
      <c r="AB228" s="1">
        <v>408961</v>
      </c>
      <c r="AC228" s="1">
        <v>289872.40999999997</v>
      </c>
      <c r="AD228" s="1">
        <v>0</v>
      </c>
      <c r="AE228" s="1">
        <v>112364.72</v>
      </c>
      <c r="AF228" s="1">
        <v>230469.24771058222</v>
      </c>
      <c r="AG228" s="1">
        <v>178023360</v>
      </c>
      <c r="AH228" s="1" t="s">
        <v>2240</v>
      </c>
      <c r="AI228" s="1">
        <v>579728.6875</v>
      </c>
      <c r="AJ228" s="1">
        <v>0</v>
      </c>
      <c r="AK228" s="1">
        <v>21.851791381835938</v>
      </c>
      <c r="AL228" s="1">
        <v>100.02329254150391</v>
      </c>
      <c r="AM228" s="1">
        <v>0</v>
      </c>
      <c r="AN228" s="1">
        <v>0</v>
      </c>
    </row>
    <row r="229" spans="1:40" x14ac:dyDescent="0.25">
      <c r="A229" s="1">
        <v>110141607</v>
      </c>
      <c r="B229" s="1" t="s">
        <v>2624</v>
      </c>
      <c r="C229" s="1" t="s">
        <v>184</v>
      </c>
      <c r="D229" s="1" t="s">
        <v>232</v>
      </c>
      <c r="G229" s="1" t="s">
        <v>2566</v>
      </c>
      <c r="X229" s="1">
        <v>906482</v>
      </c>
      <c r="Y229" s="1">
        <v>41634</v>
      </c>
      <c r="Z229" s="1">
        <v>4.8140250146389008E-2</v>
      </c>
      <c r="AA229" s="1">
        <v>4.8140249252319336</v>
      </c>
      <c r="AH229" s="1" t="s">
        <v>120</v>
      </c>
      <c r="AI229" s="1">
        <v>0</v>
      </c>
      <c r="AJ229" s="1">
        <v>0</v>
      </c>
    </row>
    <row r="230" spans="1:40" x14ac:dyDescent="0.25">
      <c r="A230" s="1">
        <v>110147003</v>
      </c>
      <c r="B230" s="1" t="s">
        <v>1733</v>
      </c>
      <c r="C230" s="1" t="s">
        <v>184</v>
      </c>
      <c r="D230" s="1" t="s">
        <v>232</v>
      </c>
      <c r="E230" s="1">
        <v>111</v>
      </c>
      <c r="G230" s="1" t="s">
        <v>2565</v>
      </c>
      <c r="H230" s="1">
        <v>7097942</v>
      </c>
      <c r="I230" s="1">
        <v>6792714.8899999997</v>
      </c>
      <c r="J230" s="1">
        <v>98591</v>
      </c>
      <c r="K230" s="1">
        <v>1.4085733890533447</v>
      </c>
      <c r="L230" s="1">
        <v>1157804</v>
      </c>
      <c r="M230" s="1">
        <v>10795</v>
      </c>
      <c r="N230" s="1">
        <v>0.9411434531211853</v>
      </c>
      <c r="O230" s="1">
        <v>1048008.99</v>
      </c>
      <c r="P230" s="1">
        <v>620733.4</v>
      </c>
      <c r="Q230" s="1">
        <v>427275.59</v>
      </c>
      <c r="R230" s="1">
        <v>0</v>
      </c>
      <c r="S230" s="1">
        <v>427176.0625</v>
      </c>
      <c r="T230" s="1">
        <v>68.806930541992188</v>
      </c>
      <c r="U230" s="1">
        <v>427275.59</v>
      </c>
      <c r="V230" s="1">
        <v>0</v>
      </c>
      <c r="W230" s="1">
        <v>3910777.8500000015</v>
      </c>
      <c r="AB230" s="1">
        <v>193434</v>
      </c>
      <c r="AC230" s="1">
        <v>427299.4</v>
      </c>
      <c r="AD230" s="1">
        <v>0</v>
      </c>
      <c r="AE230" s="1">
        <v>74351.759999999995</v>
      </c>
      <c r="AF230" s="1">
        <v>133875.01645753422</v>
      </c>
      <c r="AG230" s="1">
        <v>178023360</v>
      </c>
      <c r="AH230" s="1" t="s">
        <v>2241</v>
      </c>
      <c r="AI230" s="1">
        <v>854575</v>
      </c>
      <c r="AJ230" s="1">
        <v>0</v>
      </c>
      <c r="AK230" s="1">
        <v>21.851791381835938</v>
      </c>
      <c r="AL230" s="1">
        <v>100.02330017089844</v>
      </c>
      <c r="AM230" s="1">
        <v>0</v>
      </c>
      <c r="AN230" s="1">
        <v>0</v>
      </c>
    </row>
    <row r="231" spans="1:40" x14ac:dyDescent="0.25">
      <c r="A231" s="1">
        <v>110148002</v>
      </c>
      <c r="B231" s="1" t="s">
        <v>1734</v>
      </c>
      <c r="C231" s="1" t="s">
        <v>184</v>
      </c>
      <c r="D231" s="1" t="s">
        <v>232</v>
      </c>
      <c r="E231" s="1">
        <v>117</v>
      </c>
      <c r="G231" s="1" t="s">
        <v>2565</v>
      </c>
      <c r="H231" s="1">
        <v>14025977</v>
      </c>
      <c r="I231" s="1">
        <v>13098913.220000001</v>
      </c>
      <c r="J231" s="1">
        <v>249667</v>
      </c>
      <c r="K231" s="1">
        <v>1.812292218208313</v>
      </c>
      <c r="L231" s="1">
        <v>3714395</v>
      </c>
      <c r="M231" s="1">
        <v>59215</v>
      </c>
      <c r="N231" s="1">
        <v>1.6200296878814697</v>
      </c>
      <c r="O231" s="1">
        <v>360013</v>
      </c>
      <c r="P231" s="1">
        <v>310013</v>
      </c>
      <c r="Q231" s="1">
        <v>50000</v>
      </c>
      <c r="R231" s="1">
        <v>0</v>
      </c>
      <c r="S231" s="1">
        <v>50000</v>
      </c>
      <c r="T231" s="1">
        <v>16.128355026245117</v>
      </c>
      <c r="U231" s="1">
        <v>0</v>
      </c>
      <c r="V231" s="1">
        <v>50000</v>
      </c>
      <c r="W231" s="1">
        <v>0</v>
      </c>
      <c r="X231" s="1">
        <v>248199</v>
      </c>
      <c r="Y231" s="1">
        <v>-16766</v>
      </c>
      <c r="Z231" s="1">
        <v>-6.3276283442974091E-2</v>
      </c>
      <c r="AA231" s="1">
        <v>-6.3276281356811523</v>
      </c>
      <c r="AB231" s="1">
        <v>310013</v>
      </c>
      <c r="AC231" s="1">
        <v>0</v>
      </c>
      <c r="AD231" s="1">
        <v>0</v>
      </c>
      <c r="AE231" s="1">
        <v>119267.52</v>
      </c>
      <c r="AF231" s="1">
        <v>173447.16696798638</v>
      </c>
      <c r="AG231" s="1">
        <v>178023360</v>
      </c>
      <c r="AH231" s="1" t="s">
        <v>2242</v>
      </c>
      <c r="AI231" s="1">
        <v>50000</v>
      </c>
      <c r="AJ231" s="1">
        <v>0</v>
      </c>
      <c r="AL231" s="1">
        <v>0</v>
      </c>
      <c r="AM231" s="1">
        <v>100</v>
      </c>
      <c r="AN231" s="1">
        <v>0</v>
      </c>
    </row>
    <row r="232" spans="1:40" x14ac:dyDescent="0.25">
      <c r="A232" s="1">
        <v>110171003</v>
      </c>
      <c r="B232" s="1" t="s">
        <v>1735</v>
      </c>
      <c r="C232" s="1" t="s">
        <v>172</v>
      </c>
      <c r="D232" s="1" t="s">
        <v>232</v>
      </c>
      <c r="E232" s="1">
        <v>113</v>
      </c>
      <c r="G232" s="1" t="s">
        <v>2565</v>
      </c>
      <c r="H232" s="1">
        <v>15689581</v>
      </c>
      <c r="I232" s="1">
        <v>15219456.279999999</v>
      </c>
      <c r="J232" s="1">
        <v>118141</v>
      </c>
      <c r="K232" s="1">
        <v>0.75870311260223389</v>
      </c>
      <c r="L232" s="1">
        <v>2344193</v>
      </c>
      <c r="M232" s="1">
        <v>8928</v>
      </c>
      <c r="N232" s="1">
        <v>0.38231205940246582</v>
      </c>
      <c r="O232" s="1">
        <v>1578699.1</v>
      </c>
      <c r="P232" s="1">
        <v>1025231.97</v>
      </c>
      <c r="Q232" s="1">
        <v>553467.13</v>
      </c>
      <c r="R232" s="1">
        <v>0</v>
      </c>
      <c r="S232" s="1">
        <v>553338.1875</v>
      </c>
      <c r="T232" s="1">
        <v>53.9652099609375</v>
      </c>
      <c r="U232" s="1">
        <v>553467.13</v>
      </c>
      <c r="V232" s="1">
        <v>0</v>
      </c>
      <c r="W232" s="1">
        <v>5065786.6400000006</v>
      </c>
      <c r="AB232" s="1">
        <v>471734</v>
      </c>
      <c r="AC232" s="1">
        <v>553497.97</v>
      </c>
      <c r="AD232" s="1">
        <v>0</v>
      </c>
      <c r="AE232" s="1">
        <v>140621.85</v>
      </c>
      <c r="AF232" s="1">
        <v>118194.82502370345</v>
      </c>
      <c r="AG232" s="1">
        <v>178023360</v>
      </c>
      <c r="AH232" s="1" t="s">
        <v>2243</v>
      </c>
      <c r="AI232" s="1">
        <v>1106965.125</v>
      </c>
      <c r="AJ232" s="1">
        <v>0</v>
      </c>
      <c r="AK232" s="1">
        <v>21.851791381835938</v>
      </c>
      <c r="AL232" s="1">
        <v>100.02330017089844</v>
      </c>
      <c r="AM232" s="1">
        <v>0</v>
      </c>
      <c r="AN232" s="1">
        <v>0</v>
      </c>
    </row>
    <row r="233" spans="1:40" x14ac:dyDescent="0.25">
      <c r="A233" s="1">
        <v>110171607</v>
      </c>
      <c r="B233" s="1" t="s">
        <v>2625</v>
      </c>
      <c r="C233" s="1" t="s">
        <v>172</v>
      </c>
      <c r="D233" s="1" t="s">
        <v>232</v>
      </c>
      <c r="E233" s="1">
        <v>113</v>
      </c>
      <c r="G233" s="1" t="s">
        <v>2566</v>
      </c>
      <c r="X233" s="1">
        <v>984580</v>
      </c>
      <c r="Y233" s="1">
        <v>74966</v>
      </c>
      <c r="Z233" s="1">
        <v>8.2415178418159485E-2</v>
      </c>
      <c r="AA233" s="1">
        <v>8.2415180206298828</v>
      </c>
      <c r="AH233" s="1" t="s">
        <v>121</v>
      </c>
      <c r="AI233" s="1">
        <v>0</v>
      </c>
      <c r="AJ233" s="1">
        <v>0</v>
      </c>
    </row>
    <row r="234" spans="1:40" x14ac:dyDescent="0.25">
      <c r="A234" s="1">
        <v>110171803</v>
      </c>
      <c r="B234" s="1" t="s">
        <v>1736</v>
      </c>
      <c r="C234" s="1" t="s">
        <v>172</v>
      </c>
      <c r="D234" s="1" t="s">
        <v>232</v>
      </c>
      <c r="E234" s="1">
        <v>113</v>
      </c>
      <c r="G234" s="1" t="s">
        <v>2565</v>
      </c>
      <c r="H234" s="1">
        <v>8937242</v>
      </c>
      <c r="I234" s="1">
        <v>8709064.7100000009</v>
      </c>
      <c r="J234" s="1">
        <v>71410</v>
      </c>
      <c r="K234" s="1">
        <v>0.80545175075531006</v>
      </c>
      <c r="L234" s="1">
        <v>1069363</v>
      </c>
      <c r="M234" s="1">
        <v>49064</v>
      </c>
      <c r="N234" s="1">
        <v>4.8087863922119141</v>
      </c>
      <c r="O234" s="1">
        <v>1039188.29</v>
      </c>
      <c r="P234" s="1">
        <v>612970.49</v>
      </c>
      <c r="Q234" s="1">
        <v>426217.8</v>
      </c>
      <c r="R234" s="1">
        <v>0</v>
      </c>
      <c r="S234" s="1">
        <v>426127.1875</v>
      </c>
      <c r="T234" s="1">
        <v>69.508110046386719</v>
      </c>
      <c r="U234" s="1">
        <v>426217.8</v>
      </c>
      <c r="V234" s="1">
        <v>0</v>
      </c>
      <c r="W234" s="1">
        <v>3901096.0999999978</v>
      </c>
      <c r="AB234" s="1">
        <v>224051</v>
      </c>
      <c r="AC234" s="1">
        <v>388919.49</v>
      </c>
      <c r="AD234" s="1">
        <v>0</v>
      </c>
      <c r="AE234" s="1">
        <v>36278.26</v>
      </c>
      <c r="AF234" s="1">
        <v>36488.997260420831</v>
      </c>
      <c r="AG234" s="1">
        <v>178023360</v>
      </c>
      <c r="AH234" s="1" t="s">
        <v>2244</v>
      </c>
      <c r="AI234" s="1">
        <v>815137.3125</v>
      </c>
      <c r="AJ234" s="1">
        <v>0</v>
      </c>
      <c r="AK234" s="1">
        <v>20.895084381103516</v>
      </c>
      <c r="AL234" s="1">
        <v>100.02126312255859</v>
      </c>
      <c r="AM234" s="1">
        <v>0</v>
      </c>
      <c r="AN234" s="1">
        <v>0</v>
      </c>
    </row>
    <row r="235" spans="1:40" x14ac:dyDescent="0.25">
      <c r="A235" s="1">
        <v>110173003</v>
      </c>
      <c r="B235" s="1" t="s">
        <v>1737</v>
      </c>
      <c r="C235" s="1" t="s">
        <v>172</v>
      </c>
      <c r="D235" s="1" t="s">
        <v>232</v>
      </c>
      <c r="E235" s="1">
        <v>112</v>
      </c>
      <c r="G235" s="1" t="s">
        <v>2565</v>
      </c>
      <c r="H235" s="1">
        <v>6764704</v>
      </c>
      <c r="I235" s="1">
        <v>6582220.6699999999</v>
      </c>
      <c r="J235" s="1">
        <v>62763</v>
      </c>
      <c r="K235" s="1">
        <v>0.93648993968963623</v>
      </c>
      <c r="L235" s="1">
        <v>932273</v>
      </c>
      <c r="M235" s="1">
        <v>56335</v>
      </c>
      <c r="N235" s="1">
        <v>6.4313912391662598</v>
      </c>
      <c r="O235" s="1">
        <v>799288.15</v>
      </c>
      <c r="P235" s="1">
        <v>487404.26</v>
      </c>
      <c r="Q235" s="1">
        <v>311883.89</v>
      </c>
      <c r="R235" s="1">
        <v>0</v>
      </c>
      <c r="S235" s="1">
        <v>311811.21875</v>
      </c>
      <c r="T235" s="1">
        <v>63.964302062988281</v>
      </c>
      <c r="U235" s="1">
        <v>311883.89</v>
      </c>
      <c r="V235" s="1">
        <v>0</v>
      </c>
      <c r="W235" s="1">
        <v>2854618.01</v>
      </c>
      <c r="AB235" s="1">
        <v>175503</v>
      </c>
      <c r="AC235" s="1">
        <v>311901.26</v>
      </c>
      <c r="AD235" s="1">
        <v>0</v>
      </c>
      <c r="AE235" s="1">
        <v>54570.5</v>
      </c>
      <c r="AF235" s="1">
        <v>22446.051924143365</v>
      </c>
      <c r="AG235" s="1">
        <v>178023360</v>
      </c>
      <c r="AH235" s="1" t="s">
        <v>2245</v>
      </c>
      <c r="AI235" s="1">
        <v>623785.125</v>
      </c>
      <c r="AJ235" s="1">
        <v>0</v>
      </c>
      <c r="AK235" s="1">
        <v>21.851789474487305</v>
      </c>
      <c r="AL235" s="1">
        <v>100.02330780029297</v>
      </c>
      <c r="AM235" s="1">
        <v>0</v>
      </c>
      <c r="AN235" s="1">
        <v>0</v>
      </c>
    </row>
    <row r="236" spans="1:40" x14ac:dyDescent="0.25">
      <c r="A236" s="1">
        <v>110173504</v>
      </c>
      <c r="B236" s="1" t="s">
        <v>1738</v>
      </c>
      <c r="C236" s="1" t="s">
        <v>172</v>
      </c>
      <c r="D236" s="1" t="s">
        <v>232</v>
      </c>
      <c r="E236" s="1">
        <v>112</v>
      </c>
      <c r="G236" s="1" t="s">
        <v>2565</v>
      </c>
      <c r="H236" s="1">
        <v>3084741</v>
      </c>
      <c r="I236" s="1">
        <v>3036998.56</v>
      </c>
      <c r="J236" s="1">
        <v>6293</v>
      </c>
      <c r="K236" s="1">
        <v>0.20442117750644684</v>
      </c>
      <c r="L236" s="1">
        <v>320439</v>
      </c>
      <c r="M236" s="1">
        <v>4573</v>
      </c>
      <c r="N236" s="1">
        <v>1.4477658271789551</v>
      </c>
      <c r="O236" s="1">
        <v>126224.44</v>
      </c>
      <c r="P236" s="1">
        <v>76224.44</v>
      </c>
      <c r="Q236" s="1">
        <v>50000</v>
      </c>
      <c r="R236" s="1">
        <v>0</v>
      </c>
      <c r="S236" s="1">
        <v>49999.30859375</v>
      </c>
      <c r="T236" s="1">
        <v>65.594253540039063</v>
      </c>
      <c r="U236" s="1">
        <v>42697.57</v>
      </c>
      <c r="V236" s="1">
        <v>7302.43</v>
      </c>
      <c r="W236" s="1">
        <v>390803.25999999978</v>
      </c>
      <c r="AB236" s="1">
        <v>73268</v>
      </c>
      <c r="AC236" s="1">
        <v>2956.44</v>
      </c>
      <c r="AD236" s="1">
        <v>0</v>
      </c>
      <c r="AE236" s="1">
        <v>4739.3500000000004</v>
      </c>
      <c r="AF236" s="1">
        <v>1366.4324267886714</v>
      </c>
      <c r="AG236" s="1">
        <v>178023360</v>
      </c>
      <c r="AH236" s="1" t="s">
        <v>2246</v>
      </c>
      <c r="AI236" s="1">
        <v>52956.44140625</v>
      </c>
      <c r="AJ236" s="1">
        <v>0</v>
      </c>
      <c r="AK236" s="1">
        <v>13.550664901733398</v>
      </c>
      <c r="AL236" s="1">
        <v>85.396324157714844</v>
      </c>
      <c r="AM236" s="1">
        <v>14.605061531066895</v>
      </c>
      <c r="AN236" s="1">
        <v>0</v>
      </c>
    </row>
    <row r="237" spans="1:40" x14ac:dyDescent="0.25">
      <c r="A237" s="1">
        <v>110175003</v>
      </c>
      <c r="B237" s="1" t="s">
        <v>1739</v>
      </c>
      <c r="C237" s="1" t="s">
        <v>172</v>
      </c>
      <c r="D237" s="1" t="s">
        <v>232</v>
      </c>
      <c r="E237" s="1">
        <v>113</v>
      </c>
      <c r="G237" s="1" t="s">
        <v>2565</v>
      </c>
      <c r="H237" s="1">
        <v>8053636</v>
      </c>
      <c r="I237" s="1">
        <v>7904787.2999999998</v>
      </c>
      <c r="J237" s="1">
        <v>38103</v>
      </c>
      <c r="K237" s="1">
        <v>0.47536450624465942</v>
      </c>
      <c r="L237" s="1">
        <v>1002388</v>
      </c>
      <c r="M237" s="1">
        <v>24617</v>
      </c>
      <c r="N237" s="1">
        <v>2.5176651477813721</v>
      </c>
      <c r="O237" s="1">
        <v>669481.67000000004</v>
      </c>
      <c r="P237" s="1">
        <v>409676.18</v>
      </c>
      <c r="Q237" s="1">
        <v>259805.49</v>
      </c>
      <c r="R237" s="1">
        <v>0</v>
      </c>
      <c r="S237" s="1">
        <v>259760.515625</v>
      </c>
      <c r="T237" s="1">
        <v>63.399337768554688</v>
      </c>
      <c r="U237" s="1">
        <v>259805.49</v>
      </c>
      <c r="V237" s="1">
        <v>0</v>
      </c>
      <c r="W237" s="1">
        <v>2377953.6500000022</v>
      </c>
      <c r="AB237" s="1">
        <v>216577</v>
      </c>
      <c r="AC237" s="1">
        <v>193099.18</v>
      </c>
      <c r="AD237" s="1">
        <v>0</v>
      </c>
      <c r="AE237" s="1">
        <v>71604.36</v>
      </c>
      <c r="AF237" s="1">
        <v>61486.817097669089</v>
      </c>
      <c r="AG237" s="1">
        <v>178023360</v>
      </c>
      <c r="AH237" s="1" t="s">
        <v>2247</v>
      </c>
      <c r="AI237" s="1">
        <v>452904.65625</v>
      </c>
      <c r="AJ237" s="1">
        <v>0</v>
      </c>
      <c r="AK237" s="1">
        <v>19.045984268188477</v>
      </c>
      <c r="AL237" s="1">
        <v>100.01731109619141</v>
      </c>
      <c r="AM237" s="1">
        <v>0</v>
      </c>
      <c r="AN237" s="1">
        <v>0</v>
      </c>
    </row>
    <row r="238" spans="1:40" x14ac:dyDescent="0.25">
      <c r="A238" s="1">
        <v>110177003</v>
      </c>
      <c r="B238" s="1" t="s">
        <v>1740</v>
      </c>
      <c r="C238" s="1" t="s">
        <v>172</v>
      </c>
      <c r="D238" s="1" t="s">
        <v>232</v>
      </c>
      <c r="E238" s="1">
        <v>118</v>
      </c>
      <c r="G238" s="1" t="s">
        <v>2565</v>
      </c>
      <c r="H238" s="1">
        <v>14255831</v>
      </c>
      <c r="I238" s="1">
        <v>13832239.84</v>
      </c>
      <c r="J238" s="1">
        <v>136523</v>
      </c>
      <c r="K238" s="1">
        <v>0.96692413091659546</v>
      </c>
      <c r="L238" s="1">
        <v>1919004</v>
      </c>
      <c r="M238" s="1">
        <v>59007</v>
      </c>
      <c r="N238" s="1">
        <v>3.17242431640625</v>
      </c>
      <c r="O238" s="1">
        <v>905145.45</v>
      </c>
      <c r="P238" s="1">
        <v>627183.47</v>
      </c>
      <c r="Q238" s="1">
        <v>277961.98</v>
      </c>
      <c r="R238" s="1">
        <v>0</v>
      </c>
      <c r="S238" s="1">
        <v>277897.21875</v>
      </c>
      <c r="T238" s="1">
        <v>44.304187774658203</v>
      </c>
      <c r="U238" s="1">
        <v>277961.98</v>
      </c>
      <c r="V238" s="1">
        <v>0</v>
      </c>
      <c r="W238" s="1">
        <v>2544136.8099999987</v>
      </c>
      <c r="AB238" s="1">
        <v>349206</v>
      </c>
      <c r="AC238" s="1">
        <v>277977.46999999997</v>
      </c>
      <c r="AD238" s="1">
        <v>0</v>
      </c>
      <c r="AE238" s="1">
        <v>86077.42</v>
      </c>
      <c r="AF238" s="1">
        <v>111680.02334292437</v>
      </c>
      <c r="AG238" s="1">
        <v>178023360</v>
      </c>
      <c r="AH238" s="1" t="s">
        <v>2248</v>
      </c>
      <c r="AI238" s="1">
        <v>555939.4375</v>
      </c>
      <c r="AJ238" s="1">
        <v>0</v>
      </c>
      <c r="AK238" s="1">
        <v>21.851789474487305</v>
      </c>
      <c r="AL238" s="1">
        <v>100.02330780029297</v>
      </c>
      <c r="AM238" s="1">
        <v>0</v>
      </c>
      <c r="AN238" s="1">
        <v>0</v>
      </c>
    </row>
    <row r="239" spans="1:40" x14ac:dyDescent="0.25">
      <c r="A239" s="1">
        <v>110179003</v>
      </c>
      <c r="B239" s="1" t="s">
        <v>1741</v>
      </c>
      <c r="C239" s="1" t="s">
        <v>172</v>
      </c>
      <c r="D239" s="1" t="s">
        <v>232</v>
      </c>
      <c r="E239" s="1">
        <v>118</v>
      </c>
      <c r="G239" s="1" t="s">
        <v>2565</v>
      </c>
      <c r="H239" s="1">
        <v>8748387</v>
      </c>
      <c r="I239" s="1">
        <v>8571966.4000000004</v>
      </c>
      <c r="J239" s="1">
        <v>50171</v>
      </c>
      <c r="K239" s="1">
        <v>0.57679641246795654</v>
      </c>
      <c r="L239" s="1">
        <v>1174377</v>
      </c>
      <c r="M239" s="1">
        <v>22236</v>
      </c>
      <c r="N239" s="1">
        <v>1.9299721717834473</v>
      </c>
      <c r="O239" s="1">
        <v>1061096.08</v>
      </c>
      <c r="P239" s="1">
        <v>630457.42000000004</v>
      </c>
      <c r="Q239" s="1">
        <v>430638.66</v>
      </c>
      <c r="R239" s="1">
        <v>0</v>
      </c>
      <c r="S239" s="1">
        <v>430547.25</v>
      </c>
      <c r="T239" s="1">
        <v>68.281349182128906</v>
      </c>
      <c r="U239" s="1">
        <v>430638.66</v>
      </c>
      <c r="V239" s="1">
        <v>0</v>
      </c>
      <c r="W239" s="1">
        <v>3941559.4400000013</v>
      </c>
      <c r="AB239" s="1">
        <v>237979</v>
      </c>
      <c r="AC239" s="1">
        <v>392478.42</v>
      </c>
      <c r="AD239" s="1">
        <v>0</v>
      </c>
      <c r="AE239" s="1">
        <v>38859.269999999997</v>
      </c>
      <c r="AF239" s="1">
        <v>41139.640536962135</v>
      </c>
      <c r="AG239" s="1">
        <v>178023360</v>
      </c>
      <c r="AH239" s="1" t="s">
        <v>2249</v>
      </c>
      <c r="AI239" s="1">
        <v>823117.0625</v>
      </c>
      <c r="AJ239" s="1">
        <v>0</v>
      </c>
      <c r="AK239" s="1">
        <v>20.883029937744141</v>
      </c>
      <c r="AL239" s="1">
        <v>100.02123260498047</v>
      </c>
      <c r="AM239" s="1">
        <v>0</v>
      </c>
      <c r="AN239" s="1">
        <v>0</v>
      </c>
    </row>
    <row r="240" spans="1:40" x14ac:dyDescent="0.25">
      <c r="A240" s="1">
        <v>110183602</v>
      </c>
      <c r="B240" s="1" t="s">
        <v>1742</v>
      </c>
      <c r="C240" s="1" t="s">
        <v>185</v>
      </c>
      <c r="D240" s="1" t="s">
        <v>232</v>
      </c>
      <c r="E240" s="1">
        <v>118</v>
      </c>
      <c r="G240" s="1" t="s">
        <v>2565</v>
      </c>
      <c r="H240" s="1">
        <v>24660556</v>
      </c>
      <c r="I240" s="1">
        <v>23956028.199999999</v>
      </c>
      <c r="J240" s="1">
        <v>226144</v>
      </c>
      <c r="K240" s="1">
        <v>0.92551440000534058</v>
      </c>
      <c r="L240" s="1">
        <v>4198014</v>
      </c>
      <c r="M240" s="1">
        <v>24939</v>
      </c>
      <c r="N240" s="1">
        <v>0.59761685132980347</v>
      </c>
      <c r="O240" s="1">
        <v>1749718.11</v>
      </c>
      <c r="P240" s="1">
        <v>1260209.69</v>
      </c>
      <c r="Q240" s="1">
        <v>489508.42</v>
      </c>
      <c r="R240" s="1">
        <v>0</v>
      </c>
      <c r="S240" s="1">
        <v>489394.375</v>
      </c>
      <c r="T240" s="1">
        <v>38.830844879150391</v>
      </c>
      <c r="U240" s="1">
        <v>489508.42</v>
      </c>
      <c r="V240" s="1">
        <v>0</v>
      </c>
      <c r="W240" s="1">
        <v>4480383.8900000006</v>
      </c>
      <c r="AB240" s="1">
        <v>770674</v>
      </c>
      <c r="AC240" s="1">
        <v>489535.69</v>
      </c>
      <c r="AD240" s="1">
        <v>0</v>
      </c>
      <c r="AE240" s="1">
        <v>269213.87</v>
      </c>
      <c r="AF240" s="1">
        <v>90608.807830738602</v>
      </c>
      <c r="AG240" s="1">
        <v>178023360</v>
      </c>
      <c r="AH240" s="1" t="s">
        <v>2250</v>
      </c>
      <c r="AI240" s="1">
        <v>979044.125</v>
      </c>
      <c r="AJ240" s="1">
        <v>0</v>
      </c>
      <c r="AK240" s="1">
        <v>21.851791381835938</v>
      </c>
      <c r="AL240" s="1">
        <v>100.02330017089844</v>
      </c>
      <c r="AM240" s="1">
        <v>0</v>
      </c>
      <c r="AN240" s="1">
        <v>0</v>
      </c>
    </row>
    <row r="241" spans="1:40" x14ac:dyDescent="0.25">
      <c r="A241" s="1">
        <v>110183707</v>
      </c>
      <c r="B241" s="1" t="s">
        <v>2626</v>
      </c>
      <c r="C241" s="1" t="s">
        <v>185</v>
      </c>
      <c r="D241" s="1" t="s">
        <v>232</v>
      </c>
      <c r="E241" s="1">
        <v>118</v>
      </c>
      <c r="G241" s="1" t="s">
        <v>2566</v>
      </c>
      <c r="X241" s="1">
        <v>1090829</v>
      </c>
      <c r="Y241" s="1">
        <v>85292</v>
      </c>
      <c r="Z241" s="1">
        <v>8.4822341799736023E-2</v>
      </c>
      <c r="AA241" s="1">
        <v>8.482234001159668</v>
      </c>
      <c r="AH241" s="1" t="s">
        <v>2728</v>
      </c>
      <c r="AI241" s="1">
        <v>0</v>
      </c>
      <c r="AJ241" s="1">
        <v>0</v>
      </c>
    </row>
    <row r="242" spans="1:40" x14ac:dyDescent="0.25">
      <c r="A242" s="1">
        <v>111291304</v>
      </c>
      <c r="B242" s="1" t="s">
        <v>1743</v>
      </c>
      <c r="C242" s="1" t="s">
        <v>186</v>
      </c>
      <c r="D242" s="1" t="s">
        <v>234</v>
      </c>
      <c r="E242" s="1">
        <v>198</v>
      </c>
      <c r="G242" s="1" t="s">
        <v>2565</v>
      </c>
      <c r="H242" s="1">
        <v>6612413</v>
      </c>
      <c r="I242" s="1">
        <v>6434198.25</v>
      </c>
      <c r="J242" s="1">
        <v>55606</v>
      </c>
      <c r="K242" s="1">
        <v>0.84806519746780396</v>
      </c>
      <c r="L242" s="1">
        <v>745845</v>
      </c>
      <c r="M242" s="1">
        <v>11746</v>
      </c>
      <c r="N242" s="1">
        <v>1.6000566482543945</v>
      </c>
      <c r="O242" s="1">
        <v>594951.53</v>
      </c>
      <c r="P242" s="1">
        <v>340302.87</v>
      </c>
      <c r="Q242" s="1">
        <v>254648.66</v>
      </c>
      <c r="R242" s="1">
        <v>0</v>
      </c>
      <c r="S242" s="1">
        <v>254606.765625</v>
      </c>
      <c r="T242" s="1">
        <v>74.808486938476563</v>
      </c>
      <c r="U242" s="1">
        <v>254648.66</v>
      </c>
      <c r="V242" s="1">
        <v>0</v>
      </c>
      <c r="W242" s="1">
        <v>2330754.0999999978</v>
      </c>
      <c r="AB242" s="1">
        <v>160440</v>
      </c>
      <c r="AC242" s="1">
        <v>179862.87</v>
      </c>
      <c r="AD242" s="1">
        <v>0</v>
      </c>
      <c r="AE242" s="1">
        <v>98432.61</v>
      </c>
      <c r="AF242" s="1">
        <v>68016.360487434518</v>
      </c>
      <c r="AG242" s="1">
        <v>178023360</v>
      </c>
      <c r="AH242" s="1" t="s">
        <v>2251</v>
      </c>
      <c r="AI242" s="1">
        <v>434511.53125</v>
      </c>
      <c r="AJ242" s="1">
        <v>0</v>
      </c>
      <c r="AK242" s="1">
        <v>18.64253044128418</v>
      </c>
      <c r="AL242" s="1">
        <v>100.01645660400391</v>
      </c>
      <c r="AM242" s="1">
        <v>0</v>
      </c>
      <c r="AN242" s="1">
        <v>0</v>
      </c>
    </row>
    <row r="243" spans="1:40" x14ac:dyDescent="0.25">
      <c r="A243" s="1">
        <v>111292304</v>
      </c>
      <c r="B243" s="1" t="s">
        <v>1744</v>
      </c>
      <c r="C243" s="1" t="s">
        <v>186</v>
      </c>
      <c r="D243" s="1" t="s">
        <v>234</v>
      </c>
      <c r="E243" s="1">
        <v>198</v>
      </c>
      <c r="G243" s="1" t="s">
        <v>2565</v>
      </c>
      <c r="H243" s="1">
        <v>3365247</v>
      </c>
      <c r="I243" s="1">
        <v>3261601.87</v>
      </c>
      <c r="J243" s="1">
        <v>43361</v>
      </c>
      <c r="K243" s="1">
        <v>1.3053126335144043</v>
      </c>
      <c r="L243" s="1">
        <v>353905</v>
      </c>
      <c r="M243" s="1">
        <v>14736</v>
      </c>
      <c r="N243" s="1">
        <v>4.3447365760803223</v>
      </c>
      <c r="O243" s="1">
        <v>126499</v>
      </c>
      <c r="P243" s="1">
        <v>76499</v>
      </c>
      <c r="Q243" s="1">
        <v>50000</v>
      </c>
      <c r="R243" s="1">
        <v>0</v>
      </c>
      <c r="S243" s="1">
        <v>50000</v>
      </c>
      <c r="T243" s="1">
        <v>65.360328674316406</v>
      </c>
      <c r="U243" s="1">
        <v>0</v>
      </c>
      <c r="V243" s="1">
        <v>50000</v>
      </c>
      <c r="W243" s="1">
        <v>0</v>
      </c>
      <c r="AB243" s="1">
        <v>76499</v>
      </c>
      <c r="AC243" s="1">
        <v>0</v>
      </c>
      <c r="AD243" s="1">
        <v>0</v>
      </c>
      <c r="AE243" s="1">
        <v>41496.1</v>
      </c>
      <c r="AF243" s="1">
        <v>22216.226627889526</v>
      </c>
      <c r="AG243" s="1">
        <v>178023360</v>
      </c>
      <c r="AH243" s="1" t="s">
        <v>2252</v>
      </c>
      <c r="AI243" s="1">
        <v>50000</v>
      </c>
      <c r="AJ243" s="1">
        <v>0</v>
      </c>
      <c r="AL243" s="1">
        <v>0</v>
      </c>
      <c r="AM243" s="1">
        <v>100</v>
      </c>
      <c r="AN243" s="1">
        <v>0</v>
      </c>
    </row>
    <row r="244" spans="1:40" x14ac:dyDescent="0.25">
      <c r="A244" s="1">
        <v>111292507</v>
      </c>
      <c r="B244" s="1" t="s">
        <v>2627</v>
      </c>
      <c r="C244" s="1" t="s">
        <v>186</v>
      </c>
      <c r="D244" s="1" t="s">
        <v>234</v>
      </c>
      <c r="G244" s="1" t="s">
        <v>2566</v>
      </c>
      <c r="X244" s="1">
        <v>288487</v>
      </c>
      <c r="Y244" s="1">
        <v>94256</v>
      </c>
      <c r="Z244" s="1">
        <v>0.48527783155441284</v>
      </c>
      <c r="AA244" s="1">
        <v>48.527782440185547</v>
      </c>
      <c r="AH244" s="1" t="s">
        <v>122</v>
      </c>
      <c r="AI244" s="1">
        <v>0</v>
      </c>
      <c r="AJ244" s="1">
        <v>0</v>
      </c>
    </row>
    <row r="245" spans="1:40" x14ac:dyDescent="0.25">
      <c r="A245" s="1">
        <v>111297504</v>
      </c>
      <c r="B245" s="1" t="s">
        <v>1745</v>
      </c>
      <c r="C245" s="1" t="s">
        <v>186</v>
      </c>
      <c r="D245" s="1" t="s">
        <v>234</v>
      </c>
      <c r="E245" s="1">
        <v>198</v>
      </c>
      <c r="G245" s="1" t="s">
        <v>2565</v>
      </c>
      <c r="H245" s="1">
        <v>5081603</v>
      </c>
      <c r="I245" s="1">
        <v>4969926.58</v>
      </c>
      <c r="J245" s="1">
        <v>49434</v>
      </c>
      <c r="K245" s="1">
        <v>0.98235970735549927</v>
      </c>
      <c r="L245" s="1">
        <v>585238</v>
      </c>
      <c r="M245" s="1">
        <v>-141</v>
      </c>
      <c r="N245" s="1">
        <v>-2.4086959660053253E-2</v>
      </c>
      <c r="O245" s="1">
        <v>447223.48</v>
      </c>
      <c r="P245" s="1">
        <v>240072.48</v>
      </c>
      <c r="Q245" s="1">
        <v>207151</v>
      </c>
      <c r="R245" s="1">
        <v>0</v>
      </c>
      <c r="S245" s="1">
        <v>207130.734375</v>
      </c>
      <c r="T245" s="1">
        <v>86.271133422851563</v>
      </c>
      <c r="U245" s="1">
        <v>207151</v>
      </c>
      <c r="V245" s="1">
        <v>0</v>
      </c>
      <c r="W245" s="1">
        <v>1896016.42</v>
      </c>
      <c r="AB245" s="1">
        <v>153038</v>
      </c>
      <c r="AC245" s="1">
        <v>87034.48</v>
      </c>
      <c r="AD245" s="1">
        <v>0</v>
      </c>
      <c r="AE245" s="1">
        <v>55005.57</v>
      </c>
      <c r="AF245" s="1">
        <v>107113.29002462694</v>
      </c>
      <c r="AG245" s="1">
        <v>178023360</v>
      </c>
      <c r="AH245" s="1" t="s">
        <v>2253</v>
      </c>
      <c r="AI245" s="1">
        <v>294185.46875</v>
      </c>
      <c r="AJ245" s="1">
        <v>0</v>
      </c>
      <c r="AK245" s="1">
        <v>15.515976905822754</v>
      </c>
      <c r="AL245" s="1">
        <v>100.00978088378906</v>
      </c>
      <c r="AM245" s="1">
        <v>0</v>
      </c>
      <c r="AN245" s="1">
        <v>0</v>
      </c>
    </row>
    <row r="246" spans="1:40" x14ac:dyDescent="0.25">
      <c r="A246" s="1">
        <v>111312503</v>
      </c>
      <c r="B246" s="1" t="s">
        <v>1746</v>
      </c>
      <c r="C246" s="1" t="s">
        <v>187</v>
      </c>
      <c r="D246" s="1" t="s">
        <v>232</v>
      </c>
      <c r="E246" s="1">
        <v>117</v>
      </c>
      <c r="G246" s="1" t="s">
        <v>2565</v>
      </c>
      <c r="H246" s="1">
        <v>9967659</v>
      </c>
      <c r="I246" s="1">
        <v>9710782.8800000008</v>
      </c>
      <c r="J246" s="1">
        <v>67178</v>
      </c>
      <c r="K246" s="1">
        <v>0.67853271961212158</v>
      </c>
      <c r="L246" s="1">
        <v>1876627</v>
      </c>
      <c r="M246" s="1">
        <v>40192</v>
      </c>
      <c r="N246" s="1">
        <v>2.1885883808135986</v>
      </c>
      <c r="O246" s="1">
        <v>1808765.37</v>
      </c>
      <c r="P246" s="1">
        <v>902086.79</v>
      </c>
      <c r="Q246" s="1">
        <v>906678.58</v>
      </c>
      <c r="R246" s="1">
        <v>0</v>
      </c>
      <c r="S246" s="1">
        <v>906546.25</v>
      </c>
      <c r="T246" s="1">
        <v>100.4796142578125</v>
      </c>
      <c r="U246" s="1">
        <v>906678.58</v>
      </c>
      <c r="V246" s="1">
        <v>0</v>
      </c>
      <c r="W246" s="1">
        <v>8298668.4800000004</v>
      </c>
      <c r="AB246" s="1">
        <v>334138</v>
      </c>
      <c r="AC246" s="1">
        <v>567948.79</v>
      </c>
      <c r="AD246" s="1">
        <v>0</v>
      </c>
      <c r="AE246" s="1">
        <v>87885.7</v>
      </c>
      <c r="AF246" s="1">
        <v>87767.222584742936</v>
      </c>
      <c r="AG246" s="1">
        <v>178023360</v>
      </c>
      <c r="AH246" s="1" t="s">
        <v>2254</v>
      </c>
      <c r="AI246" s="1">
        <v>1474627.375</v>
      </c>
      <c r="AJ246" s="1">
        <v>0</v>
      </c>
      <c r="AK246" s="1">
        <v>17.769445419311523</v>
      </c>
      <c r="AL246" s="1">
        <v>100.01459503173828</v>
      </c>
      <c r="AM246" s="1">
        <v>0</v>
      </c>
      <c r="AN246" s="1">
        <v>0</v>
      </c>
    </row>
    <row r="247" spans="1:40" x14ac:dyDescent="0.25">
      <c r="A247" s="1">
        <v>111312607</v>
      </c>
      <c r="B247" s="1" t="s">
        <v>2628</v>
      </c>
      <c r="C247" s="1" t="s">
        <v>187</v>
      </c>
      <c r="D247" s="1" t="s">
        <v>232</v>
      </c>
      <c r="E247" s="1">
        <v>117</v>
      </c>
      <c r="G247" s="1" t="s">
        <v>2566</v>
      </c>
      <c r="X247" s="1">
        <v>702567</v>
      </c>
      <c r="Y247" s="1">
        <v>84123</v>
      </c>
      <c r="Z247" s="1">
        <v>0.13602364063262939</v>
      </c>
      <c r="AA247" s="1">
        <v>13.602363586425781</v>
      </c>
      <c r="AH247" s="1" t="s">
        <v>123</v>
      </c>
      <c r="AI247" s="1">
        <v>0</v>
      </c>
      <c r="AJ247" s="1">
        <v>0</v>
      </c>
    </row>
    <row r="248" spans="1:40" x14ac:dyDescent="0.25">
      <c r="A248" s="1">
        <v>111312804</v>
      </c>
      <c r="B248" s="1" t="s">
        <v>1747</v>
      </c>
      <c r="C248" s="1" t="s">
        <v>187</v>
      </c>
      <c r="D248" s="1" t="s">
        <v>232</v>
      </c>
      <c r="E248" s="1">
        <v>117</v>
      </c>
      <c r="G248" s="1" t="s">
        <v>2565</v>
      </c>
      <c r="H248" s="1">
        <v>5901443</v>
      </c>
      <c r="I248" s="1">
        <v>5778174.0999999996</v>
      </c>
      <c r="J248" s="1">
        <v>30956</v>
      </c>
      <c r="K248" s="1">
        <v>0.52731573581695557</v>
      </c>
      <c r="L248" s="1">
        <v>659082</v>
      </c>
      <c r="M248" s="1">
        <v>-603</v>
      </c>
      <c r="N248" s="1">
        <v>-9.1407261788845062E-2</v>
      </c>
      <c r="O248" s="1">
        <v>1042934.44</v>
      </c>
      <c r="P248" s="1">
        <v>555117.74</v>
      </c>
      <c r="Q248" s="1">
        <v>487816.7</v>
      </c>
      <c r="R248" s="1">
        <v>0</v>
      </c>
      <c r="S248" s="1">
        <v>487720.59375</v>
      </c>
      <c r="T248" s="1">
        <v>87.843742370605469</v>
      </c>
      <c r="U248" s="1">
        <v>487816.7</v>
      </c>
      <c r="V248" s="1">
        <v>0</v>
      </c>
      <c r="W248" s="1">
        <v>4464899.8699999992</v>
      </c>
      <c r="X248" s="1">
        <v>82431</v>
      </c>
      <c r="Y248" s="1">
        <v>-35381</v>
      </c>
      <c r="Z248" s="1">
        <v>-0.30031746625900269</v>
      </c>
      <c r="AA248" s="1">
        <v>-30.031745910644531</v>
      </c>
      <c r="AB248" s="1">
        <v>142555</v>
      </c>
      <c r="AC248" s="1">
        <v>412562.74</v>
      </c>
      <c r="AD248" s="1">
        <v>0</v>
      </c>
      <c r="AE248" s="1">
        <v>12038.08</v>
      </c>
      <c r="AF248" s="1">
        <v>16469.958456039683</v>
      </c>
      <c r="AG248" s="1">
        <v>178023360</v>
      </c>
      <c r="AH248" s="1" t="s">
        <v>2255</v>
      </c>
      <c r="AI248" s="1">
        <v>900379.4375</v>
      </c>
      <c r="AJ248" s="1">
        <v>0</v>
      </c>
      <c r="AK248" s="1">
        <v>20.165725708007813</v>
      </c>
      <c r="AL248" s="1">
        <v>100.01970672607422</v>
      </c>
      <c r="AM248" s="1">
        <v>0</v>
      </c>
      <c r="AN248" s="1">
        <v>0</v>
      </c>
    </row>
    <row r="249" spans="1:40" x14ac:dyDescent="0.25">
      <c r="A249" s="1">
        <v>111316003</v>
      </c>
      <c r="B249" s="1" t="s">
        <v>1748</v>
      </c>
      <c r="C249" s="1" t="s">
        <v>187</v>
      </c>
      <c r="D249" s="1" t="s">
        <v>232</v>
      </c>
      <c r="E249" s="1">
        <v>117</v>
      </c>
      <c r="G249" s="1" t="s">
        <v>2565</v>
      </c>
      <c r="H249" s="1">
        <v>11235531</v>
      </c>
      <c r="I249" s="1">
        <v>10923099.85</v>
      </c>
      <c r="J249" s="1">
        <v>102841</v>
      </c>
      <c r="K249" s="1">
        <v>0.92377495765686035</v>
      </c>
      <c r="L249" s="1">
        <v>1237162</v>
      </c>
      <c r="M249" s="1">
        <v>1157</v>
      </c>
      <c r="N249" s="1">
        <v>9.3608036637306213E-2</v>
      </c>
      <c r="O249" s="1">
        <v>1589639.82</v>
      </c>
      <c r="P249" s="1">
        <v>847311.17</v>
      </c>
      <c r="Q249" s="1">
        <v>742328.65</v>
      </c>
      <c r="R249" s="1">
        <v>0</v>
      </c>
      <c r="S249" s="1">
        <v>742209.1875</v>
      </c>
      <c r="T249" s="1">
        <v>87.583473205566406</v>
      </c>
      <c r="U249" s="1">
        <v>742328.65</v>
      </c>
      <c r="V249" s="1">
        <v>0</v>
      </c>
      <c r="W249" s="1">
        <v>6794402.6600000001</v>
      </c>
      <c r="X249" s="1">
        <v>97299</v>
      </c>
      <c r="AB249" s="1">
        <v>334502</v>
      </c>
      <c r="AC249" s="1">
        <v>512809.17</v>
      </c>
      <c r="AD249" s="1">
        <v>0</v>
      </c>
      <c r="AE249" s="1">
        <v>153562.04</v>
      </c>
      <c r="AF249" s="1">
        <v>496845.39030402864</v>
      </c>
      <c r="AG249" s="1">
        <v>178023360</v>
      </c>
      <c r="AH249" s="1" t="s">
        <v>2256</v>
      </c>
      <c r="AI249" s="1">
        <v>1255137.75</v>
      </c>
      <c r="AJ249" s="1">
        <v>0</v>
      </c>
      <c r="AK249" s="1">
        <v>18.473114013671875</v>
      </c>
      <c r="AL249" s="1">
        <v>100.01609802246094</v>
      </c>
      <c r="AM249" s="1">
        <v>0</v>
      </c>
      <c r="AN249" s="1">
        <v>0</v>
      </c>
    </row>
    <row r="250" spans="1:40" x14ac:dyDescent="0.25">
      <c r="A250" s="1">
        <v>111317503</v>
      </c>
      <c r="B250" s="1" t="s">
        <v>1749</v>
      </c>
      <c r="C250" s="1" t="s">
        <v>187</v>
      </c>
      <c r="D250" s="1" t="s">
        <v>232</v>
      </c>
      <c r="E250" s="1">
        <v>117</v>
      </c>
      <c r="G250" s="1" t="s">
        <v>2565</v>
      </c>
      <c r="H250" s="1">
        <v>8053430</v>
      </c>
      <c r="I250" s="1">
        <v>7903449.7199999997</v>
      </c>
      <c r="J250" s="1">
        <v>43604</v>
      </c>
      <c r="K250" s="1">
        <v>0.54438138008117676</v>
      </c>
      <c r="L250" s="1">
        <v>951091</v>
      </c>
      <c r="M250" s="1">
        <v>16365</v>
      </c>
      <c r="N250" s="1">
        <v>1.750780463218689</v>
      </c>
      <c r="O250" s="1">
        <v>1378473.65</v>
      </c>
      <c r="P250" s="1">
        <v>628610.39</v>
      </c>
      <c r="Q250" s="1">
        <v>749863.26</v>
      </c>
      <c r="R250" s="1">
        <v>0</v>
      </c>
      <c r="S250" s="1">
        <v>749772.3125</v>
      </c>
      <c r="T250" s="1">
        <v>119.25731658935547</v>
      </c>
      <c r="U250" s="1">
        <v>749863.26</v>
      </c>
      <c r="V250" s="1">
        <v>0</v>
      </c>
      <c r="W250" s="1">
        <v>6863365.6900000013</v>
      </c>
      <c r="X250" s="1">
        <v>155554</v>
      </c>
      <c r="Y250" s="1">
        <v>134133</v>
      </c>
      <c r="Z250" s="1">
        <v>6.2617526054382324</v>
      </c>
      <c r="AA250" s="1">
        <v>626.17523193359375</v>
      </c>
      <c r="AB250" s="1">
        <v>238273</v>
      </c>
      <c r="AC250" s="1">
        <v>390337.39</v>
      </c>
      <c r="AD250" s="1">
        <v>0</v>
      </c>
      <c r="AE250" s="1">
        <v>66054.25</v>
      </c>
      <c r="AF250" s="1">
        <v>40970.542929378571</v>
      </c>
      <c r="AG250" s="1">
        <v>178023360</v>
      </c>
      <c r="AH250" s="1" t="s">
        <v>2257</v>
      </c>
      <c r="AI250" s="1">
        <v>1140200.625</v>
      </c>
      <c r="AJ250" s="1">
        <v>0</v>
      </c>
      <c r="AK250" s="1">
        <v>16.612850189208984</v>
      </c>
      <c r="AL250" s="1">
        <v>100.01213073730469</v>
      </c>
      <c r="AM250" s="1">
        <v>0</v>
      </c>
      <c r="AN250" s="1">
        <v>0</v>
      </c>
    </row>
    <row r="251" spans="1:40" x14ac:dyDescent="0.25">
      <c r="A251" s="1">
        <v>111343603</v>
      </c>
      <c r="B251" s="1" t="s">
        <v>1750</v>
      </c>
      <c r="C251" s="1" t="s">
        <v>188</v>
      </c>
      <c r="D251" s="1" t="s">
        <v>234</v>
      </c>
      <c r="E251" s="1">
        <v>196</v>
      </c>
      <c r="G251" s="1" t="s">
        <v>2565</v>
      </c>
      <c r="H251" s="1">
        <v>12582001</v>
      </c>
      <c r="I251" s="1">
        <v>12216920.41</v>
      </c>
      <c r="J251" s="1">
        <v>116886</v>
      </c>
      <c r="K251" s="1">
        <v>0.93770492076873779</v>
      </c>
      <c r="L251" s="1">
        <v>2053369</v>
      </c>
      <c r="M251" s="1">
        <v>29887</v>
      </c>
      <c r="N251" s="1">
        <v>1.4770084619522095</v>
      </c>
      <c r="O251" s="1">
        <v>1628581.59</v>
      </c>
      <c r="P251" s="1">
        <v>668514.19999999995</v>
      </c>
      <c r="Q251" s="1">
        <v>960067.39</v>
      </c>
      <c r="R251" s="1">
        <v>0</v>
      </c>
      <c r="S251" s="1">
        <v>960016.875</v>
      </c>
      <c r="T251" s="1">
        <v>143.59370422363281</v>
      </c>
      <c r="U251" s="1">
        <v>960067.39</v>
      </c>
      <c r="V251" s="1">
        <v>0</v>
      </c>
      <c r="W251" s="1">
        <v>8787326.8400000036</v>
      </c>
      <c r="X251" s="1">
        <v>133311</v>
      </c>
      <c r="Y251" s="1">
        <v>-32392</v>
      </c>
      <c r="Z251" s="1">
        <v>-0.1954822838306427</v>
      </c>
      <c r="AA251" s="1">
        <v>-19.548229217529297</v>
      </c>
      <c r="AB251" s="1">
        <v>451696</v>
      </c>
      <c r="AC251" s="1">
        <v>216818.2</v>
      </c>
      <c r="AD251" s="1">
        <v>0</v>
      </c>
      <c r="AE251" s="1">
        <v>206119.4</v>
      </c>
      <c r="AF251" s="1">
        <v>316243.36039090028</v>
      </c>
      <c r="AG251" s="1">
        <v>178023360</v>
      </c>
      <c r="AH251" s="1" t="s">
        <v>2258</v>
      </c>
      <c r="AI251" s="1">
        <v>1176885.625</v>
      </c>
      <c r="AJ251" s="1">
        <v>0</v>
      </c>
      <c r="AK251" s="1">
        <v>13.392988204956055</v>
      </c>
      <c r="AL251" s="1">
        <v>100.00526428222656</v>
      </c>
      <c r="AM251" s="1">
        <v>0</v>
      </c>
      <c r="AN251" s="1">
        <v>0</v>
      </c>
    </row>
    <row r="252" spans="1:40" x14ac:dyDescent="0.25">
      <c r="A252" s="1">
        <v>111444307</v>
      </c>
      <c r="B252" s="1" t="s">
        <v>2629</v>
      </c>
      <c r="C252" s="1" t="s">
        <v>189</v>
      </c>
      <c r="D252" s="1" t="s">
        <v>232</v>
      </c>
      <c r="E252" s="1">
        <v>111</v>
      </c>
      <c r="G252" s="1" t="s">
        <v>2566</v>
      </c>
      <c r="X252" s="1">
        <v>634651</v>
      </c>
      <c r="Y252" s="1">
        <v>130264</v>
      </c>
      <c r="Z252" s="1">
        <v>0.25826200842857361</v>
      </c>
      <c r="AA252" s="1">
        <v>25.826200485229492</v>
      </c>
      <c r="AH252" s="1" t="s">
        <v>124</v>
      </c>
      <c r="AI252" s="1">
        <v>0</v>
      </c>
      <c r="AJ252" s="1">
        <v>0</v>
      </c>
    </row>
    <row r="253" spans="1:40" x14ac:dyDescent="0.25">
      <c r="A253" s="1">
        <v>111444602</v>
      </c>
      <c r="B253" s="1" t="s">
        <v>1751</v>
      </c>
      <c r="C253" s="1" t="s">
        <v>189</v>
      </c>
      <c r="D253" s="1" t="s">
        <v>232</v>
      </c>
      <c r="E253" s="1">
        <v>111</v>
      </c>
      <c r="G253" s="1" t="s">
        <v>2565</v>
      </c>
      <c r="H253" s="1">
        <v>27371632</v>
      </c>
      <c r="I253" s="1">
        <v>26452362.920000002</v>
      </c>
      <c r="J253" s="1">
        <v>293716</v>
      </c>
      <c r="K253" s="1">
        <v>1.0847067832946777</v>
      </c>
      <c r="L253" s="1">
        <v>4505861</v>
      </c>
      <c r="M253" s="1">
        <v>76545</v>
      </c>
      <c r="N253" s="1">
        <v>1.7281448841094971</v>
      </c>
      <c r="O253" s="1">
        <v>5977473.0999999996</v>
      </c>
      <c r="P253" s="1">
        <v>3473263.31</v>
      </c>
      <c r="Q253" s="1">
        <v>2504209.79</v>
      </c>
      <c r="R253" s="1">
        <v>0</v>
      </c>
      <c r="S253" s="1">
        <v>2503626.5</v>
      </c>
      <c r="T253" s="1">
        <v>72.070724487304688</v>
      </c>
      <c r="U253" s="1">
        <v>2504209.79</v>
      </c>
      <c r="V253" s="1">
        <v>0</v>
      </c>
      <c r="W253" s="1">
        <v>22920588.829999998</v>
      </c>
      <c r="AB253" s="1">
        <v>968914</v>
      </c>
      <c r="AC253" s="1">
        <v>2504349.31</v>
      </c>
      <c r="AD253" s="1">
        <v>0</v>
      </c>
      <c r="AE253" s="1">
        <v>247816.05</v>
      </c>
      <c r="AF253" s="1">
        <v>503092.13075586269</v>
      </c>
      <c r="AG253" s="1">
        <v>178023360</v>
      </c>
      <c r="AH253" s="1" t="s">
        <v>2259</v>
      </c>
      <c r="AI253" s="1">
        <v>5008559</v>
      </c>
      <c r="AJ253" s="1">
        <v>0</v>
      </c>
      <c r="AK253" s="1">
        <v>21.851789474487305</v>
      </c>
      <c r="AL253" s="1">
        <v>100.02330017089844</v>
      </c>
      <c r="AM253" s="1">
        <v>0</v>
      </c>
      <c r="AN253" s="1">
        <v>0</v>
      </c>
    </row>
    <row r="254" spans="1:40" x14ac:dyDescent="0.25">
      <c r="A254" s="1">
        <v>112011103</v>
      </c>
      <c r="B254" s="1" t="s">
        <v>1752</v>
      </c>
      <c r="C254" s="1" t="s">
        <v>190</v>
      </c>
      <c r="D254" s="1" t="s">
        <v>234</v>
      </c>
      <c r="E254" s="1">
        <v>193</v>
      </c>
      <c r="G254" s="1" t="s">
        <v>2565</v>
      </c>
      <c r="H254" s="1">
        <v>7647658</v>
      </c>
      <c r="I254" s="1">
        <v>7414482.3899999997</v>
      </c>
      <c r="J254" s="1">
        <v>75735</v>
      </c>
      <c r="K254" s="1">
        <v>1.0002082586288452</v>
      </c>
      <c r="L254" s="1">
        <v>1417972</v>
      </c>
      <c r="M254" s="1">
        <v>4422</v>
      </c>
      <c r="N254" s="1">
        <v>0.31282937526702881</v>
      </c>
      <c r="O254" s="1">
        <v>1055896.52</v>
      </c>
      <c r="P254" s="1">
        <v>693295.36</v>
      </c>
      <c r="Q254" s="1">
        <v>362601.16</v>
      </c>
      <c r="R254" s="1">
        <v>0</v>
      </c>
      <c r="S254" s="1">
        <v>362516.6875</v>
      </c>
      <c r="T254" s="1">
        <v>52.282554626464844</v>
      </c>
      <c r="U254" s="1">
        <v>362601.16</v>
      </c>
      <c r="V254" s="1">
        <v>0</v>
      </c>
      <c r="W254" s="1">
        <v>3318824.2199999988</v>
      </c>
      <c r="X254" s="1">
        <v>123635</v>
      </c>
      <c r="Y254" s="1">
        <v>14075</v>
      </c>
      <c r="Z254" s="1">
        <v>0.12846842408180237</v>
      </c>
      <c r="AA254" s="1">
        <v>12.846842765808105</v>
      </c>
      <c r="AB254" s="1">
        <v>330674</v>
      </c>
      <c r="AC254" s="1">
        <v>362621.36</v>
      </c>
      <c r="AD254" s="1">
        <v>0</v>
      </c>
      <c r="AE254" s="1">
        <v>112465.23</v>
      </c>
      <c r="AF254" s="1">
        <v>97478.232105298724</v>
      </c>
      <c r="AG254" s="1">
        <v>178023360</v>
      </c>
      <c r="AH254" s="1" t="s">
        <v>2260</v>
      </c>
      <c r="AI254" s="1">
        <v>725222.5</v>
      </c>
      <c r="AJ254" s="1">
        <v>0</v>
      </c>
      <c r="AK254" s="1">
        <v>21.851789474487305</v>
      </c>
      <c r="AL254" s="1">
        <v>100.02330017089844</v>
      </c>
      <c r="AM254" s="1">
        <v>0</v>
      </c>
      <c r="AN254" s="1">
        <v>0</v>
      </c>
    </row>
    <row r="255" spans="1:40" x14ac:dyDescent="0.25">
      <c r="A255" s="1">
        <v>112011603</v>
      </c>
      <c r="B255" s="1" t="s">
        <v>1753</v>
      </c>
      <c r="C255" s="1" t="s">
        <v>190</v>
      </c>
      <c r="D255" s="1" t="s">
        <v>234</v>
      </c>
      <c r="E255" s="1">
        <v>193</v>
      </c>
      <c r="G255" s="1" t="s">
        <v>2565</v>
      </c>
      <c r="H255" s="1">
        <v>13074071</v>
      </c>
      <c r="I255" s="1">
        <v>12386068.34</v>
      </c>
      <c r="J255" s="1">
        <v>207787</v>
      </c>
      <c r="K255" s="1">
        <v>1.6149729490280151</v>
      </c>
      <c r="L255" s="1">
        <v>3021960</v>
      </c>
      <c r="M255" s="1">
        <v>86256</v>
      </c>
      <c r="N255" s="1">
        <v>2.9381709098815918</v>
      </c>
      <c r="O255" s="1">
        <v>3778974.47</v>
      </c>
      <c r="P255" s="1">
        <v>2176396.88</v>
      </c>
      <c r="Q255" s="1">
        <v>1602577.59</v>
      </c>
      <c r="R255" s="1">
        <v>0</v>
      </c>
      <c r="S255" s="1">
        <v>1602204.25</v>
      </c>
      <c r="T255" s="1">
        <v>73.604652404785156</v>
      </c>
      <c r="U255" s="1">
        <v>1602577.59</v>
      </c>
      <c r="V255" s="1">
        <v>0</v>
      </c>
      <c r="W255" s="1">
        <v>14668108.960000001</v>
      </c>
      <c r="X255" s="1">
        <v>423885</v>
      </c>
      <c r="Y255" s="1">
        <v>137210</v>
      </c>
      <c r="Z255" s="1">
        <v>0.47862562537193298</v>
      </c>
      <c r="AA255" s="1">
        <v>47.862564086914063</v>
      </c>
      <c r="AB255" s="1">
        <v>573730</v>
      </c>
      <c r="AC255" s="1">
        <v>1602666.88</v>
      </c>
      <c r="AD255" s="1">
        <v>0</v>
      </c>
      <c r="AE255" s="1">
        <v>196054.49</v>
      </c>
      <c r="AF255" s="1">
        <v>321817.73473307269</v>
      </c>
      <c r="AG255" s="1">
        <v>178023360</v>
      </c>
      <c r="AH255" s="1" t="s">
        <v>2261</v>
      </c>
      <c r="AI255" s="1">
        <v>3205244.5</v>
      </c>
      <c r="AJ255" s="1">
        <v>0</v>
      </c>
      <c r="AK255" s="1">
        <v>21.851791381835938</v>
      </c>
      <c r="AL255" s="1">
        <v>100.02330017089844</v>
      </c>
      <c r="AM255" s="1">
        <v>0</v>
      </c>
      <c r="AN255" s="1">
        <v>0</v>
      </c>
    </row>
    <row r="256" spans="1:40" x14ac:dyDescent="0.25">
      <c r="A256" s="1">
        <v>112013054</v>
      </c>
      <c r="B256" s="1" t="s">
        <v>1754</v>
      </c>
      <c r="C256" s="1" t="s">
        <v>190</v>
      </c>
      <c r="D256" s="1" t="s">
        <v>234</v>
      </c>
      <c r="E256" s="1">
        <v>193</v>
      </c>
      <c r="G256" s="1" t="s">
        <v>2565</v>
      </c>
      <c r="H256" s="1">
        <v>4222742</v>
      </c>
      <c r="I256" s="1">
        <v>4098592.22</v>
      </c>
      <c r="J256" s="1">
        <v>28570</v>
      </c>
      <c r="K256" s="1">
        <v>0.68118327856063843</v>
      </c>
      <c r="L256" s="1">
        <v>808417</v>
      </c>
      <c r="M256" s="1">
        <v>18009</v>
      </c>
      <c r="N256" s="1">
        <v>2.2784435749053955</v>
      </c>
      <c r="O256" s="1">
        <v>582377.07999999996</v>
      </c>
      <c r="P256" s="1">
        <v>365156.59</v>
      </c>
      <c r="Q256" s="1">
        <v>217220.49</v>
      </c>
      <c r="R256" s="1">
        <v>0</v>
      </c>
      <c r="S256" s="1">
        <v>217169.875</v>
      </c>
      <c r="T256" s="1">
        <v>59.46484375</v>
      </c>
      <c r="U256" s="1">
        <v>217220.49</v>
      </c>
      <c r="V256" s="1">
        <v>0</v>
      </c>
      <c r="W256" s="1">
        <v>1988180.6799999997</v>
      </c>
      <c r="X256" s="1">
        <v>92927</v>
      </c>
      <c r="Y256" s="1">
        <v>23798</v>
      </c>
      <c r="Z256" s="1">
        <v>0.34425494074821472</v>
      </c>
      <c r="AA256" s="1">
        <v>34.425495147705078</v>
      </c>
      <c r="AB256" s="1">
        <v>147924</v>
      </c>
      <c r="AC256" s="1">
        <v>217232.59</v>
      </c>
      <c r="AD256" s="1">
        <v>0</v>
      </c>
      <c r="AE256" s="1">
        <v>46408.05</v>
      </c>
      <c r="AF256" s="1">
        <v>170323.43219708814</v>
      </c>
      <c r="AG256" s="1">
        <v>178023360</v>
      </c>
      <c r="AH256" s="1" t="s">
        <v>2262</v>
      </c>
      <c r="AI256" s="1">
        <v>434453.0625</v>
      </c>
      <c r="AJ256" s="1">
        <v>0</v>
      </c>
      <c r="AK256" s="1">
        <v>21.851789474487305</v>
      </c>
      <c r="AL256" s="1">
        <v>100.02330780029297</v>
      </c>
      <c r="AM256" s="1">
        <v>0</v>
      </c>
      <c r="AN256" s="1">
        <v>0</v>
      </c>
    </row>
    <row r="257" spans="1:40" x14ac:dyDescent="0.25">
      <c r="A257" s="1">
        <v>112013753</v>
      </c>
      <c r="B257" s="1" t="s">
        <v>1755</v>
      </c>
      <c r="C257" s="1" t="s">
        <v>190</v>
      </c>
      <c r="D257" s="1" t="s">
        <v>234</v>
      </c>
      <c r="E257" s="1">
        <v>193</v>
      </c>
      <c r="G257" s="1" t="s">
        <v>2565</v>
      </c>
      <c r="H257" s="1">
        <v>10344278</v>
      </c>
      <c r="I257" s="1">
        <v>9905746.7599999998</v>
      </c>
      <c r="J257" s="1">
        <v>132220</v>
      </c>
      <c r="K257" s="1">
        <v>1.2947438955307007</v>
      </c>
      <c r="L257" s="1">
        <v>2244017</v>
      </c>
      <c r="M257" s="1">
        <v>51133</v>
      </c>
      <c r="N257" s="1">
        <v>2.3317694664001465</v>
      </c>
      <c r="O257" s="1">
        <v>348479</v>
      </c>
      <c r="P257" s="1">
        <v>298479</v>
      </c>
      <c r="Q257" s="1">
        <v>50000</v>
      </c>
      <c r="R257" s="1">
        <v>0</v>
      </c>
      <c r="S257" s="1">
        <v>50000</v>
      </c>
      <c r="T257" s="1">
        <v>16.751598358154297</v>
      </c>
      <c r="U257" s="1">
        <v>0</v>
      </c>
      <c r="V257" s="1">
        <v>50000</v>
      </c>
      <c r="W257" s="1">
        <v>0</v>
      </c>
      <c r="X257" s="1">
        <v>394937</v>
      </c>
      <c r="Y257" s="1">
        <v>109310</v>
      </c>
      <c r="Z257" s="1">
        <v>0.38270190358161926</v>
      </c>
      <c r="AA257" s="1">
        <v>38.270191192626953</v>
      </c>
      <c r="AB257" s="1">
        <v>298479</v>
      </c>
      <c r="AC257" s="1">
        <v>0</v>
      </c>
      <c r="AD257" s="1">
        <v>0</v>
      </c>
      <c r="AE257" s="1">
        <v>149165.47</v>
      </c>
      <c r="AF257" s="1">
        <v>420120.31064856274</v>
      </c>
      <c r="AG257" s="1">
        <v>178023360</v>
      </c>
      <c r="AH257" s="1" t="s">
        <v>2263</v>
      </c>
      <c r="AI257" s="1">
        <v>50000</v>
      </c>
      <c r="AJ257" s="1">
        <v>0</v>
      </c>
      <c r="AL257" s="1">
        <v>0</v>
      </c>
      <c r="AM257" s="1">
        <v>100</v>
      </c>
      <c r="AN257" s="1">
        <v>0</v>
      </c>
    </row>
    <row r="258" spans="1:40" x14ac:dyDescent="0.25">
      <c r="A258" s="1">
        <v>112015106</v>
      </c>
      <c r="B258" s="1" t="s">
        <v>2630</v>
      </c>
      <c r="C258" s="1" t="s">
        <v>190</v>
      </c>
      <c r="D258" s="1" t="s">
        <v>234</v>
      </c>
      <c r="G258" s="1" t="s">
        <v>2566</v>
      </c>
      <c r="X258" s="1">
        <v>443323</v>
      </c>
      <c r="Y258" s="1">
        <v>46442</v>
      </c>
      <c r="Z258" s="1">
        <v>0.11701744049787521</v>
      </c>
      <c r="AA258" s="1">
        <v>11.701744079589844</v>
      </c>
      <c r="AH258" s="1" t="s">
        <v>2729</v>
      </c>
      <c r="AI258" s="1">
        <v>0</v>
      </c>
      <c r="AJ258" s="1">
        <v>0</v>
      </c>
    </row>
    <row r="259" spans="1:40" x14ac:dyDescent="0.25">
      <c r="A259" s="1">
        <v>112015203</v>
      </c>
      <c r="B259" s="1" t="s">
        <v>1756</v>
      </c>
      <c r="C259" s="1" t="s">
        <v>190</v>
      </c>
      <c r="D259" s="1" t="s">
        <v>234</v>
      </c>
      <c r="E259" s="1">
        <v>193</v>
      </c>
      <c r="G259" s="1" t="s">
        <v>2565</v>
      </c>
      <c r="H259" s="1">
        <v>7842145</v>
      </c>
      <c r="I259" s="1">
        <v>7594630.0199999996</v>
      </c>
      <c r="J259" s="1">
        <v>83175</v>
      </c>
      <c r="K259" s="1">
        <v>1.0719850063323975</v>
      </c>
      <c r="L259" s="1">
        <v>1612451</v>
      </c>
      <c r="M259" s="1">
        <v>156</v>
      </c>
      <c r="N259" s="1">
        <v>9.6756480634212494E-3</v>
      </c>
      <c r="O259" s="1">
        <v>1314683.1399999999</v>
      </c>
      <c r="P259" s="1">
        <v>813384.03</v>
      </c>
      <c r="Q259" s="1">
        <v>501299.11</v>
      </c>
      <c r="R259" s="1">
        <v>0</v>
      </c>
      <c r="S259" s="1">
        <v>501182.3125</v>
      </c>
      <c r="T259" s="1">
        <v>61.608089447021484</v>
      </c>
      <c r="U259" s="1">
        <v>501299.11</v>
      </c>
      <c r="V259" s="1">
        <v>0</v>
      </c>
      <c r="W259" s="1">
        <v>4588301.9499999993</v>
      </c>
      <c r="X259" s="1">
        <v>101412</v>
      </c>
      <c r="Y259" s="1">
        <v>-3380</v>
      </c>
      <c r="Z259" s="1">
        <v>-3.2254371792078018E-2</v>
      </c>
      <c r="AA259" s="1">
        <v>-3.2254371643066406</v>
      </c>
      <c r="AB259" s="1">
        <v>312057</v>
      </c>
      <c r="AC259" s="1">
        <v>501327.03</v>
      </c>
      <c r="AD259" s="1">
        <v>0</v>
      </c>
      <c r="AE259" s="1">
        <v>124650.98</v>
      </c>
      <c r="AF259" s="1">
        <v>228455.96422828682</v>
      </c>
      <c r="AG259" s="1">
        <v>178023360</v>
      </c>
      <c r="AH259" s="1" t="s">
        <v>2264</v>
      </c>
      <c r="AI259" s="1">
        <v>1002626.125</v>
      </c>
      <c r="AJ259" s="1">
        <v>0</v>
      </c>
      <c r="AK259" s="1">
        <v>21.851789474487305</v>
      </c>
      <c r="AL259" s="1">
        <v>100.02330780029297</v>
      </c>
      <c r="AM259" s="1">
        <v>0</v>
      </c>
      <c r="AN259" s="1">
        <v>0</v>
      </c>
    </row>
    <row r="260" spans="1:40" x14ac:dyDescent="0.25">
      <c r="A260" s="1">
        <v>112018523</v>
      </c>
      <c r="B260" s="1" t="s">
        <v>1757</v>
      </c>
      <c r="C260" s="1" t="s">
        <v>190</v>
      </c>
      <c r="D260" s="1" t="s">
        <v>234</v>
      </c>
      <c r="E260" s="1">
        <v>193</v>
      </c>
      <c r="G260" s="1" t="s">
        <v>2565</v>
      </c>
      <c r="H260" s="1">
        <v>8808473</v>
      </c>
      <c r="I260" s="1">
        <v>8454522.4900000002</v>
      </c>
      <c r="J260" s="1">
        <v>103726</v>
      </c>
      <c r="K260" s="1">
        <v>1.1916027069091797</v>
      </c>
      <c r="L260" s="1">
        <v>1520549</v>
      </c>
      <c r="M260" s="1">
        <v>27748</v>
      </c>
      <c r="N260" s="1">
        <v>1.8587876558303833</v>
      </c>
      <c r="O260" s="1">
        <v>1952569.41</v>
      </c>
      <c r="P260" s="1">
        <v>1110661.6599999999</v>
      </c>
      <c r="Q260" s="1">
        <v>841907.75</v>
      </c>
      <c r="R260" s="1">
        <v>0</v>
      </c>
      <c r="S260" s="1">
        <v>841711.625</v>
      </c>
      <c r="T260" s="1">
        <v>75.771316528320313</v>
      </c>
      <c r="U260" s="1">
        <v>841907.75</v>
      </c>
      <c r="V260" s="1">
        <v>0</v>
      </c>
      <c r="W260" s="1">
        <v>7705832.6000000015</v>
      </c>
      <c r="X260" s="1">
        <v>157821</v>
      </c>
      <c r="Y260" s="1">
        <v>-30574</v>
      </c>
      <c r="Z260" s="1">
        <v>-0.16228668391704559</v>
      </c>
      <c r="AA260" s="1">
        <v>-16.228668212890625</v>
      </c>
      <c r="AB260" s="1">
        <v>268707</v>
      </c>
      <c r="AC260" s="1">
        <v>841954.66</v>
      </c>
      <c r="AD260" s="1">
        <v>0</v>
      </c>
      <c r="AE260" s="1">
        <v>74041.600000000006</v>
      </c>
      <c r="AF260" s="1">
        <v>132657.12688100181</v>
      </c>
      <c r="AG260" s="1">
        <v>178023360</v>
      </c>
      <c r="AH260" s="1" t="s">
        <v>2265</v>
      </c>
      <c r="AI260" s="1">
        <v>1683862.375</v>
      </c>
      <c r="AJ260" s="1">
        <v>0</v>
      </c>
      <c r="AK260" s="1">
        <v>21.851789474487305</v>
      </c>
      <c r="AL260" s="1">
        <v>100.02330017089844</v>
      </c>
      <c r="AM260" s="1">
        <v>0</v>
      </c>
      <c r="AN260" s="1">
        <v>0</v>
      </c>
    </row>
    <row r="261" spans="1:40" x14ac:dyDescent="0.25">
      <c r="A261" s="1">
        <v>112281302</v>
      </c>
      <c r="B261" s="1" t="s">
        <v>1758</v>
      </c>
      <c r="C261" s="1" t="s">
        <v>191</v>
      </c>
      <c r="D261" s="1" t="s">
        <v>234</v>
      </c>
      <c r="E261" s="1">
        <v>198</v>
      </c>
      <c r="G261" s="1" t="s">
        <v>2565</v>
      </c>
      <c r="H261" s="1">
        <v>31677073</v>
      </c>
      <c r="I261" s="1">
        <v>29937922.239999998</v>
      </c>
      <c r="J261" s="1">
        <v>596486</v>
      </c>
      <c r="K261" s="1">
        <v>1.9191592931747437</v>
      </c>
      <c r="L261" s="1">
        <v>6234623</v>
      </c>
      <c r="M261" s="1">
        <v>241406</v>
      </c>
      <c r="N261" s="1">
        <v>4.027987003326416</v>
      </c>
      <c r="O261" s="1">
        <v>11257085.68</v>
      </c>
      <c r="P261" s="1">
        <v>6192723.4199999999</v>
      </c>
      <c r="Q261" s="1">
        <v>5064362.26</v>
      </c>
      <c r="R261" s="1">
        <v>0</v>
      </c>
      <c r="S261" s="1">
        <v>5063182.5</v>
      </c>
      <c r="T261" s="1">
        <v>81.744613647460938</v>
      </c>
      <c r="U261" s="1">
        <v>5064362.26</v>
      </c>
      <c r="V261" s="1">
        <v>0</v>
      </c>
      <c r="W261" s="1">
        <v>46353211.080000013</v>
      </c>
      <c r="AB261" s="1">
        <v>1128079</v>
      </c>
      <c r="AC261" s="1">
        <v>5064644.42</v>
      </c>
      <c r="AD261" s="1">
        <v>0</v>
      </c>
      <c r="AE261" s="1">
        <v>591648.91</v>
      </c>
      <c r="AF261" s="1">
        <v>1202692.9405981316</v>
      </c>
      <c r="AG261" s="1">
        <v>178023360</v>
      </c>
      <c r="AH261" s="1" t="s">
        <v>2266</v>
      </c>
      <c r="AI261" s="1">
        <v>10129007</v>
      </c>
      <c r="AJ261" s="1">
        <v>0</v>
      </c>
      <c r="AK261" s="1">
        <v>21.851791381835938</v>
      </c>
      <c r="AL261" s="1">
        <v>100.02330017089844</v>
      </c>
      <c r="AM261" s="1">
        <v>0</v>
      </c>
      <c r="AN261" s="1">
        <v>0</v>
      </c>
    </row>
    <row r="262" spans="1:40" x14ac:dyDescent="0.25">
      <c r="A262" s="1">
        <v>112282004</v>
      </c>
      <c r="B262" s="1" t="s">
        <v>1759</v>
      </c>
      <c r="C262" s="1" t="s">
        <v>191</v>
      </c>
      <c r="D262" s="1" t="s">
        <v>234</v>
      </c>
      <c r="E262" s="1">
        <v>198</v>
      </c>
      <c r="G262" s="1" t="s">
        <v>2565</v>
      </c>
      <c r="H262" s="1">
        <v>2848985</v>
      </c>
      <c r="I262" s="1">
        <v>2778845.84</v>
      </c>
      <c r="J262" s="1">
        <v>26477</v>
      </c>
      <c r="K262" s="1">
        <v>0.93806648254394531</v>
      </c>
      <c r="L262" s="1">
        <v>379364</v>
      </c>
      <c r="M262" s="1">
        <v>-150</v>
      </c>
      <c r="N262" s="1">
        <v>-3.9524231106042862E-2</v>
      </c>
      <c r="O262" s="1">
        <v>283347.34999999998</v>
      </c>
      <c r="P262" s="1">
        <v>76871</v>
      </c>
      <c r="Q262" s="1">
        <v>206476.35</v>
      </c>
      <c r="R262" s="1">
        <v>0</v>
      </c>
      <c r="S262" s="1">
        <v>206476.34375</v>
      </c>
      <c r="T262" s="1">
        <v>268.60107421875</v>
      </c>
      <c r="U262" s="1">
        <v>206476.35</v>
      </c>
      <c r="V262" s="1">
        <v>0</v>
      </c>
      <c r="W262" s="1">
        <v>1889841.4700000007</v>
      </c>
      <c r="AB262" s="1">
        <v>76871</v>
      </c>
      <c r="AC262" s="1">
        <v>0</v>
      </c>
      <c r="AD262" s="1">
        <v>0</v>
      </c>
      <c r="AE262" s="1">
        <v>67849.67</v>
      </c>
      <c r="AF262" s="1">
        <v>38692.220061061555</v>
      </c>
      <c r="AG262" s="1">
        <v>178023360</v>
      </c>
      <c r="AH262" s="1" t="s">
        <v>2267</v>
      </c>
      <c r="AI262" s="1">
        <v>206476.34375</v>
      </c>
      <c r="AJ262" s="1">
        <v>0</v>
      </c>
      <c r="AK262" s="1">
        <v>10.925590515136719</v>
      </c>
      <c r="AL262" s="1">
        <v>100</v>
      </c>
      <c r="AM262" s="1">
        <v>0</v>
      </c>
      <c r="AN262" s="1">
        <v>0</v>
      </c>
    </row>
    <row r="263" spans="1:40" x14ac:dyDescent="0.25">
      <c r="A263" s="1">
        <v>112282307</v>
      </c>
      <c r="B263" s="1" t="s">
        <v>2631</v>
      </c>
      <c r="C263" s="1" t="s">
        <v>191</v>
      </c>
      <c r="D263" s="1" t="s">
        <v>234</v>
      </c>
      <c r="E263" s="1">
        <v>198</v>
      </c>
      <c r="G263" s="1" t="s">
        <v>2566</v>
      </c>
      <c r="X263" s="1">
        <v>1679822</v>
      </c>
      <c r="Y263" s="1">
        <v>122804</v>
      </c>
      <c r="Z263" s="1">
        <v>7.8871279954910278E-2</v>
      </c>
      <c r="AA263" s="1">
        <v>7.8871278762817383</v>
      </c>
      <c r="AH263" s="1" t="s">
        <v>125</v>
      </c>
      <c r="AI263" s="1">
        <v>0</v>
      </c>
      <c r="AJ263" s="1">
        <v>0</v>
      </c>
    </row>
    <row r="264" spans="1:40" x14ac:dyDescent="0.25">
      <c r="A264" s="1">
        <v>112283003</v>
      </c>
      <c r="B264" s="1" t="s">
        <v>1760</v>
      </c>
      <c r="C264" s="1" t="s">
        <v>191</v>
      </c>
      <c r="D264" s="1" t="s">
        <v>234</v>
      </c>
      <c r="E264" s="1">
        <v>198</v>
      </c>
      <c r="G264" s="1" t="s">
        <v>2565</v>
      </c>
      <c r="H264" s="1">
        <v>8673020</v>
      </c>
      <c r="I264" s="1">
        <v>8271683.7999999998</v>
      </c>
      <c r="J264" s="1">
        <v>137810</v>
      </c>
      <c r="K264" s="1">
        <v>1.6146057844161987</v>
      </c>
      <c r="L264" s="1">
        <v>1734664</v>
      </c>
      <c r="M264" s="1">
        <v>18785</v>
      </c>
      <c r="N264" s="1">
        <v>1.0947741270065308</v>
      </c>
      <c r="O264" s="1">
        <v>3510313.84</v>
      </c>
      <c r="P264" s="1">
        <v>1929674.37</v>
      </c>
      <c r="Q264" s="1">
        <v>1580639.47</v>
      </c>
      <c r="R264" s="1">
        <v>0</v>
      </c>
      <c r="S264" s="1">
        <v>1580278.25</v>
      </c>
      <c r="T264" s="1">
        <v>81.878196716308594</v>
      </c>
      <c r="U264" s="1">
        <v>1580639.47</v>
      </c>
      <c r="V264" s="1">
        <v>0</v>
      </c>
      <c r="W264" s="1">
        <v>14467313.200000003</v>
      </c>
      <c r="AB264" s="1">
        <v>379241</v>
      </c>
      <c r="AC264" s="1">
        <v>1550433.37</v>
      </c>
      <c r="AD264" s="1">
        <v>0</v>
      </c>
      <c r="AE264" s="1">
        <v>64580.17</v>
      </c>
      <c r="AF264" s="1">
        <v>94676.461112569377</v>
      </c>
      <c r="AG264" s="1">
        <v>178023360</v>
      </c>
      <c r="AH264" s="1" t="s">
        <v>2268</v>
      </c>
      <c r="AI264" s="1">
        <v>3131072.75</v>
      </c>
      <c r="AJ264" s="1">
        <v>0</v>
      </c>
      <c r="AK264" s="1">
        <v>21.642393112182617</v>
      </c>
      <c r="AL264" s="1">
        <v>100.02285766601563</v>
      </c>
      <c r="AM264" s="1">
        <v>0</v>
      </c>
      <c r="AN264" s="1">
        <v>0</v>
      </c>
    </row>
    <row r="265" spans="1:40" x14ac:dyDescent="0.25">
      <c r="A265" s="1">
        <v>112286003</v>
      </c>
      <c r="B265" s="1" t="s">
        <v>1761</v>
      </c>
      <c r="C265" s="1" t="s">
        <v>191</v>
      </c>
      <c r="D265" s="1" t="s">
        <v>234</v>
      </c>
      <c r="E265" s="1">
        <v>198</v>
      </c>
      <c r="G265" s="1" t="s">
        <v>2565</v>
      </c>
      <c r="H265" s="1">
        <v>10075425</v>
      </c>
      <c r="I265" s="1">
        <v>9740289.7100000009</v>
      </c>
      <c r="J265" s="1">
        <v>120872</v>
      </c>
      <c r="K265" s="1">
        <v>1.2142384052276611</v>
      </c>
      <c r="L265" s="1">
        <v>2071080</v>
      </c>
      <c r="M265" s="1">
        <v>67509</v>
      </c>
      <c r="N265" s="1">
        <v>3.3694338798522949</v>
      </c>
      <c r="O265" s="1">
        <v>1413369.1</v>
      </c>
      <c r="P265" s="1">
        <v>887203.21</v>
      </c>
      <c r="Q265" s="1">
        <v>526165.89</v>
      </c>
      <c r="R265" s="1">
        <v>0</v>
      </c>
      <c r="S265" s="1">
        <v>526043.3125</v>
      </c>
      <c r="T265" s="1">
        <v>59.284122467041016</v>
      </c>
      <c r="U265" s="1">
        <v>526165.89</v>
      </c>
      <c r="V265" s="1">
        <v>0</v>
      </c>
      <c r="W265" s="1">
        <v>4815903.2400000021</v>
      </c>
      <c r="AB265" s="1">
        <v>361008</v>
      </c>
      <c r="AC265" s="1">
        <v>526195.21</v>
      </c>
      <c r="AD265" s="1">
        <v>0</v>
      </c>
      <c r="AE265" s="1">
        <v>147771.78</v>
      </c>
      <c r="AF265" s="1">
        <v>101689.41393392812</v>
      </c>
      <c r="AG265" s="1">
        <v>178023360</v>
      </c>
      <c r="AH265" s="1" t="s">
        <v>2269</v>
      </c>
      <c r="AI265" s="1">
        <v>1052361.125</v>
      </c>
      <c r="AJ265" s="1">
        <v>0</v>
      </c>
      <c r="AK265" s="1">
        <v>21.851791381835938</v>
      </c>
      <c r="AL265" s="1">
        <v>100.02330017089844</v>
      </c>
      <c r="AM265" s="1">
        <v>0</v>
      </c>
      <c r="AN265" s="1">
        <v>0</v>
      </c>
    </row>
    <row r="266" spans="1:40" x14ac:dyDescent="0.25">
      <c r="A266" s="1">
        <v>112289003</v>
      </c>
      <c r="B266" s="1" t="s">
        <v>1762</v>
      </c>
      <c r="C266" s="1" t="s">
        <v>191</v>
      </c>
      <c r="D266" s="1" t="s">
        <v>234</v>
      </c>
      <c r="E266" s="1">
        <v>198</v>
      </c>
      <c r="G266" s="1" t="s">
        <v>2565</v>
      </c>
      <c r="H266" s="1">
        <v>17627603</v>
      </c>
      <c r="I266" s="1">
        <v>16927380.600000001</v>
      </c>
      <c r="J266" s="1">
        <v>197244</v>
      </c>
      <c r="K266" s="1">
        <v>1.1316118240356445</v>
      </c>
      <c r="L266" s="1">
        <v>3381274</v>
      </c>
      <c r="M266" s="1">
        <v>171399</v>
      </c>
      <c r="N266" s="1">
        <v>5.3397407531738281</v>
      </c>
      <c r="O266" s="1">
        <v>5835864.6200000001</v>
      </c>
      <c r="P266" s="1">
        <v>3165790.79</v>
      </c>
      <c r="Q266" s="1">
        <v>2670073.83</v>
      </c>
      <c r="R266" s="1">
        <v>0</v>
      </c>
      <c r="S266" s="1">
        <v>2669483.75</v>
      </c>
      <c r="T266" s="1">
        <v>84.307098388671875</v>
      </c>
      <c r="U266" s="1">
        <v>2670073.83</v>
      </c>
      <c r="V266" s="1">
        <v>0</v>
      </c>
      <c r="W266" s="1">
        <v>24438712.980000004</v>
      </c>
      <c r="AB266" s="1">
        <v>632883</v>
      </c>
      <c r="AC266" s="1">
        <v>2532907.79</v>
      </c>
      <c r="AD266" s="1">
        <v>0</v>
      </c>
      <c r="AE266" s="1">
        <v>314274.58</v>
      </c>
      <c r="AF266" s="1">
        <v>177489.83727051085</v>
      </c>
      <c r="AG266" s="1">
        <v>178023360</v>
      </c>
      <c r="AH266" s="1" t="s">
        <v>2270</v>
      </c>
      <c r="AI266" s="1">
        <v>5202981.5</v>
      </c>
      <c r="AJ266" s="1">
        <v>0</v>
      </c>
      <c r="AK266" s="1">
        <v>21.2899169921875</v>
      </c>
      <c r="AL266" s="1">
        <v>100.02210235595703</v>
      </c>
      <c r="AM266" s="1">
        <v>0</v>
      </c>
      <c r="AN266" s="1">
        <v>0</v>
      </c>
    </row>
    <row r="267" spans="1:40" x14ac:dyDescent="0.25">
      <c r="A267" s="1">
        <v>112671303</v>
      </c>
      <c r="B267" s="1" t="s">
        <v>1763</v>
      </c>
      <c r="C267" s="1" t="s">
        <v>192</v>
      </c>
      <c r="D267" s="1" t="s">
        <v>234</v>
      </c>
      <c r="E267" s="1">
        <v>192</v>
      </c>
      <c r="G267" s="1" t="s">
        <v>2565</v>
      </c>
      <c r="H267" s="1">
        <v>13427477</v>
      </c>
      <c r="I267" s="1">
        <v>12531127.93</v>
      </c>
      <c r="J267" s="1">
        <v>297737</v>
      </c>
      <c r="K267" s="1">
        <v>2.2676534652709961</v>
      </c>
      <c r="L267" s="1">
        <v>3130116</v>
      </c>
      <c r="M267" s="1">
        <v>203898</v>
      </c>
      <c r="N267" s="1">
        <v>6.9679698944091797</v>
      </c>
      <c r="O267" s="1">
        <v>2732558.86</v>
      </c>
      <c r="P267" s="1">
        <v>1657039.39</v>
      </c>
      <c r="Q267" s="1">
        <v>1075519.47</v>
      </c>
      <c r="R267" s="1">
        <v>0</v>
      </c>
      <c r="S267" s="1">
        <v>1075268.875</v>
      </c>
      <c r="T267" s="1">
        <v>64.881156921386719</v>
      </c>
      <c r="U267" s="1">
        <v>1075519.47</v>
      </c>
      <c r="V267" s="1">
        <v>0</v>
      </c>
      <c r="W267" s="1">
        <v>9844039.2900000066</v>
      </c>
      <c r="AB267" s="1">
        <v>581460</v>
      </c>
      <c r="AC267" s="1">
        <v>1075579.3899999999</v>
      </c>
      <c r="AD267" s="1">
        <v>0</v>
      </c>
      <c r="AE267" s="1">
        <v>209970.2</v>
      </c>
      <c r="AF267" s="1">
        <v>247090.59477685322</v>
      </c>
      <c r="AG267" s="1">
        <v>178023360</v>
      </c>
      <c r="AH267" s="1" t="s">
        <v>2271</v>
      </c>
      <c r="AI267" s="1">
        <v>2151099</v>
      </c>
      <c r="AJ267" s="1">
        <v>0</v>
      </c>
      <c r="AK267" s="1">
        <v>21.851791381835938</v>
      </c>
      <c r="AL267" s="1">
        <v>100.02330780029297</v>
      </c>
      <c r="AM267" s="1">
        <v>0</v>
      </c>
      <c r="AN267" s="1">
        <v>0</v>
      </c>
    </row>
    <row r="268" spans="1:40" x14ac:dyDescent="0.25">
      <c r="A268" s="1">
        <v>112671603</v>
      </c>
      <c r="B268" s="1" t="s">
        <v>1764</v>
      </c>
      <c r="C268" s="1" t="s">
        <v>192</v>
      </c>
      <c r="D268" s="1" t="s">
        <v>234</v>
      </c>
      <c r="E268" s="1">
        <v>195</v>
      </c>
      <c r="G268" s="1" t="s">
        <v>2565</v>
      </c>
      <c r="H268" s="1">
        <v>17112489</v>
      </c>
      <c r="I268" s="1">
        <v>16008787.109999999</v>
      </c>
      <c r="J268" s="1">
        <v>307491</v>
      </c>
      <c r="K268" s="1">
        <v>1.8297592401504517</v>
      </c>
      <c r="L268" s="1">
        <v>4442414</v>
      </c>
      <c r="M268" s="1">
        <v>62136</v>
      </c>
      <c r="N268" s="1">
        <v>1.4185401201248169</v>
      </c>
      <c r="O268" s="1">
        <v>4636791.4400000004</v>
      </c>
      <c r="P268" s="1">
        <v>2643465.25</v>
      </c>
      <c r="Q268" s="1">
        <v>1993326.19</v>
      </c>
      <c r="R268" s="1">
        <v>0</v>
      </c>
      <c r="S268" s="1">
        <v>1992861.875</v>
      </c>
      <c r="T268" s="1">
        <v>75.375</v>
      </c>
      <c r="U268" s="1">
        <v>1993326.19</v>
      </c>
      <c r="V268" s="1">
        <v>0</v>
      </c>
      <c r="W268" s="1">
        <v>18244561.669999987</v>
      </c>
      <c r="AB268" s="1">
        <v>650028</v>
      </c>
      <c r="AC268" s="1">
        <v>1993437.25</v>
      </c>
      <c r="AD268" s="1">
        <v>0</v>
      </c>
      <c r="AE268" s="1">
        <v>73003.27</v>
      </c>
      <c r="AF268" s="1">
        <v>370891.49157283641</v>
      </c>
      <c r="AG268" s="1">
        <v>178023360</v>
      </c>
      <c r="AH268" s="1" t="s">
        <v>2272</v>
      </c>
      <c r="AI268" s="1">
        <v>3986763.5</v>
      </c>
      <c r="AJ268" s="1">
        <v>0</v>
      </c>
      <c r="AK268" s="1">
        <v>21.851791381835938</v>
      </c>
      <c r="AL268" s="1">
        <v>100.02330017089844</v>
      </c>
      <c r="AM268" s="1">
        <v>0</v>
      </c>
      <c r="AN268" s="1">
        <v>0</v>
      </c>
    </row>
    <row r="269" spans="1:40" x14ac:dyDescent="0.25">
      <c r="A269" s="1">
        <v>112671803</v>
      </c>
      <c r="B269" s="1" t="s">
        <v>1765</v>
      </c>
      <c r="C269" s="1" t="s">
        <v>192</v>
      </c>
      <c r="D269" s="1" t="s">
        <v>234</v>
      </c>
      <c r="E269" s="1">
        <v>192</v>
      </c>
      <c r="G269" s="1" t="s">
        <v>2565</v>
      </c>
      <c r="H269" s="1">
        <v>13934262</v>
      </c>
      <c r="I269" s="1">
        <v>13410055.890000001</v>
      </c>
      <c r="J269" s="1">
        <v>162438</v>
      </c>
      <c r="K269" s="1">
        <v>1.1794952154159546</v>
      </c>
      <c r="L269" s="1">
        <v>3078580</v>
      </c>
      <c r="M269" s="1">
        <v>208313</v>
      </c>
      <c r="N269" s="1">
        <v>7.2576174736022949</v>
      </c>
      <c r="O269" s="1">
        <v>1666829.73</v>
      </c>
      <c r="P269" s="1">
        <v>1113841.27</v>
      </c>
      <c r="Q269" s="1">
        <v>552988.46</v>
      </c>
      <c r="R269" s="1">
        <v>0</v>
      </c>
      <c r="S269" s="1">
        <v>552859.625</v>
      </c>
      <c r="T269" s="1">
        <v>49.629665374755859</v>
      </c>
      <c r="U269" s="1">
        <v>552988.46</v>
      </c>
      <c r="V269" s="1">
        <v>0</v>
      </c>
      <c r="W269" s="1">
        <v>5061405.4699999988</v>
      </c>
      <c r="X269" s="1">
        <v>534911</v>
      </c>
      <c r="Y269" s="1">
        <v>130384</v>
      </c>
      <c r="Z269" s="1">
        <v>0.32231223583221436</v>
      </c>
      <c r="AA269" s="1">
        <v>32.231224060058594</v>
      </c>
      <c r="AB269" s="1">
        <v>560822</v>
      </c>
      <c r="AC269" s="1">
        <v>553019.27</v>
      </c>
      <c r="AD269" s="1">
        <v>0</v>
      </c>
      <c r="AE269" s="1">
        <v>210564.93</v>
      </c>
      <c r="AF269" s="1">
        <v>445642.6668816848</v>
      </c>
      <c r="AG269" s="1">
        <v>178023360</v>
      </c>
      <c r="AH269" s="1" t="s">
        <v>2273</v>
      </c>
      <c r="AI269" s="1">
        <v>1106007.75</v>
      </c>
      <c r="AJ269" s="1">
        <v>0</v>
      </c>
      <c r="AK269" s="1">
        <v>21.851791381835938</v>
      </c>
      <c r="AL269" s="1">
        <v>100.02330017089844</v>
      </c>
      <c r="AM269" s="1">
        <v>0</v>
      </c>
      <c r="AN269" s="1">
        <v>0</v>
      </c>
    </row>
    <row r="270" spans="1:40" x14ac:dyDescent="0.25">
      <c r="A270" s="1">
        <v>112672203</v>
      </c>
      <c r="B270" s="1" t="s">
        <v>1766</v>
      </c>
      <c r="C270" s="1" t="s">
        <v>192</v>
      </c>
      <c r="D270" s="1" t="s">
        <v>234</v>
      </c>
      <c r="E270" s="1">
        <v>195</v>
      </c>
      <c r="G270" s="1" t="s">
        <v>2565</v>
      </c>
      <c r="H270" s="1">
        <v>9509006</v>
      </c>
      <c r="I270" s="1">
        <v>9180308.3100000005</v>
      </c>
      <c r="J270" s="1">
        <v>95814</v>
      </c>
      <c r="K270" s="1">
        <v>1.0178693532943726</v>
      </c>
      <c r="L270" s="1">
        <v>2545419</v>
      </c>
      <c r="M270" s="1">
        <v>77957</v>
      </c>
      <c r="N270" s="1">
        <v>3.1593999862670898</v>
      </c>
      <c r="O270" s="1">
        <v>669954.93000000005</v>
      </c>
      <c r="P270" s="1">
        <v>522319.08</v>
      </c>
      <c r="Q270" s="1">
        <v>147635.85</v>
      </c>
      <c r="R270" s="1">
        <v>0</v>
      </c>
      <c r="S270" s="1">
        <v>147601.453125</v>
      </c>
      <c r="T270" s="1">
        <v>28.25700569152832</v>
      </c>
      <c r="U270" s="1">
        <v>147635.85</v>
      </c>
      <c r="V270" s="1">
        <v>0</v>
      </c>
      <c r="W270" s="1">
        <v>1351284.8200000003</v>
      </c>
      <c r="X270" s="1">
        <v>214544</v>
      </c>
      <c r="Y270" s="1">
        <v>29409</v>
      </c>
      <c r="Z270" s="1">
        <v>0.15885165333747864</v>
      </c>
      <c r="AA270" s="1">
        <v>15.885165214538574</v>
      </c>
      <c r="AB270" s="1">
        <v>374675</v>
      </c>
      <c r="AC270" s="1">
        <v>147644.07999999999</v>
      </c>
      <c r="AD270" s="1">
        <v>0</v>
      </c>
      <c r="AE270" s="1">
        <v>235326.77</v>
      </c>
      <c r="AF270" s="1">
        <v>408211.38118994143</v>
      </c>
      <c r="AG270" s="1">
        <v>178023360</v>
      </c>
      <c r="AH270" s="1" t="s">
        <v>2274</v>
      </c>
      <c r="AI270" s="1">
        <v>295279.9375</v>
      </c>
      <c r="AJ270" s="1">
        <v>0</v>
      </c>
      <c r="AK270" s="1">
        <v>21.851791381835938</v>
      </c>
      <c r="AL270" s="1">
        <v>100.02330017089844</v>
      </c>
      <c r="AM270" s="1">
        <v>0</v>
      </c>
      <c r="AN270" s="1">
        <v>0</v>
      </c>
    </row>
    <row r="271" spans="1:40" x14ac:dyDescent="0.25">
      <c r="A271" s="1">
        <v>112672803</v>
      </c>
      <c r="B271" s="1" t="s">
        <v>1767</v>
      </c>
      <c r="C271" s="1" t="s">
        <v>192</v>
      </c>
      <c r="D271" s="1" t="s">
        <v>234</v>
      </c>
      <c r="E271" s="1">
        <v>195</v>
      </c>
      <c r="G271" s="1" t="s">
        <v>2565</v>
      </c>
      <c r="H271" s="1">
        <v>6968329</v>
      </c>
      <c r="I271" s="1">
        <v>6395338.8399999999</v>
      </c>
      <c r="J271" s="1">
        <v>170359</v>
      </c>
      <c r="K271" s="1">
        <v>2.5060274600982666</v>
      </c>
      <c r="L271" s="1">
        <v>1501131</v>
      </c>
      <c r="M271" s="1">
        <v>34649</v>
      </c>
      <c r="N271" s="1">
        <v>2.3627293109893799</v>
      </c>
      <c r="O271" s="1">
        <v>2565004.7599999998</v>
      </c>
      <c r="P271" s="1">
        <v>1383086.29</v>
      </c>
      <c r="Q271" s="1">
        <v>1130169.51</v>
      </c>
      <c r="R271" s="1">
        <v>51748.959999999999</v>
      </c>
      <c r="S271" s="1">
        <v>1181655.125</v>
      </c>
      <c r="T271" s="1">
        <v>85.419853210449219</v>
      </c>
      <c r="U271" s="1">
        <v>1130169.51</v>
      </c>
      <c r="V271" s="1">
        <v>0</v>
      </c>
      <c r="W271" s="1">
        <v>10344241.399999999</v>
      </c>
      <c r="X271" s="1">
        <v>61339</v>
      </c>
      <c r="Y271" s="1">
        <v>2226</v>
      </c>
      <c r="Z271" s="1">
        <v>3.7656690925359726E-2</v>
      </c>
      <c r="AA271" s="1">
        <v>3.7656691074371338</v>
      </c>
      <c r="AB271" s="1">
        <v>196627</v>
      </c>
      <c r="AC271" s="1">
        <v>1130232.47</v>
      </c>
      <c r="AD271" s="1">
        <v>56226.82</v>
      </c>
      <c r="AE271" s="1">
        <v>93663.14</v>
      </c>
      <c r="AF271" s="1">
        <v>199845.26217301923</v>
      </c>
      <c r="AG271" s="1">
        <v>178023360</v>
      </c>
      <c r="AH271" s="1" t="s">
        <v>2275</v>
      </c>
      <c r="AI271" s="1">
        <v>2260402</v>
      </c>
      <c r="AJ271" s="1">
        <v>107975.78125</v>
      </c>
      <c r="AK271" s="1">
        <v>21.851791381835938</v>
      </c>
      <c r="AL271" s="1">
        <v>95.642921447753906</v>
      </c>
      <c r="AM271" s="1">
        <v>0</v>
      </c>
      <c r="AN271" s="1">
        <v>4.3793625831604004</v>
      </c>
    </row>
    <row r="272" spans="1:40" x14ac:dyDescent="0.25">
      <c r="A272" s="1">
        <v>112674403</v>
      </c>
      <c r="B272" s="1" t="s">
        <v>1768</v>
      </c>
      <c r="C272" s="1" t="s">
        <v>192</v>
      </c>
      <c r="D272" s="1" t="s">
        <v>234</v>
      </c>
      <c r="E272" s="1">
        <v>192</v>
      </c>
      <c r="G272" s="1" t="s">
        <v>2565</v>
      </c>
      <c r="H272" s="1">
        <v>15419115</v>
      </c>
      <c r="I272" s="1">
        <v>14713191.51</v>
      </c>
      <c r="J272" s="1">
        <v>225601</v>
      </c>
      <c r="K272" s="1">
        <v>1.4848506450653076</v>
      </c>
      <c r="L272" s="1">
        <v>2847918</v>
      </c>
      <c r="M272" s="1">
        <v>58355</v>
      </c>
      <c r="N272" s="1">
        <v>2.0919046401977539</v>
      </c>
      <c r="O272" s="1">
        <v>1605263.44</v>
      </c>
      <c r="P272" s="1">
        <v>1074013.52</v>
      </c>
      <c r="Q272" s="1">
        <v>531249.92000000004</v>
      </c>
      <c r="R272" s="1">
        <v>0</v>
      </c>
      <c r="S272" s="1">
        <v>531126.1875</v>
      </c>
      <c r="T272" s="1">
        <v>49.446769714355469</v>
      </c>
      <c r="U272" s="1">
        <v>531249.92000000004</v>
      </c>
      <c r="V272" s="1">
        <v>0</v>
      </c>
      <c r="W272" s="1">
        <v>4862436.4800000042</v>
      </c>
      <c r="AB272" s="1">
        <v>542734</v>
      </c>
      <c r="AC272" s="1">
        <v>531279.52</v>
      </c>
      <c r="AD272" s="1">
        <v>0</v>
      </c>
      <c r="AE272" s="1">
        <v>345165.32</v>
      </c>
      <c r="AF272" s="1">
        <v>626308.13168344041</v>
      </c>
      <c r="AG272" s="1">
        <v>178023360</v>
      </c>
      <c r="AH272" s="1" t="s">
        <v>2276</v>
      </c>
      <c r="AI272" s="1">
        <v>1062529.5</v>
      </c>
      <c r="AJ272" s="1">
        <v>0</v>
      </c>
      <c r="AK272" s="1">
        <v>21.851791381835938</v>
      </c>
      <c r="AL272" s="1">
        <v>100.02329254150391</v>
      </c>
      <c r="AM272" s="1">
        <v>0</v>
      </c>
      <c r="AN272" s="1">
        <v>0</v>
      </c>
    </row>
    <row r="273" spans="1:40" x14ac:dyDescent="0.25">
      <c r="A273" s="1">
        <v>112675503</v>
      </c>
      <c r="B273" s="1" t="s">
        <v>1769</v>
      </c>
      <c r="C273" s="1" t="s">
        <v>192</v>
      </c>
      <c r="D273" s="1" t="s">
        <v>234</v>
      </c>
      <c r="E273" s="1">
        <v>195</v>
      </c>
      <c r="G273" s="1" t="s">
        <v>2565</v>
      </c>
      <c r="H273" s="1">
        <v>18415652</v>
      </c>
      <c r="I273" s="1">
        <v>17834047.050000001</v>
      </c>
      <c r="J273" s="1">
        <v>178439</v>
      </c>
      <c r="K273" s="1">
        <v>0.97843354940414429</v>
      </c>
      <c r="L273" s="1">
        <v>4572191</v>
      </c>
      <c r="M273" s="1">
        <v>83271</v>
      </c>
      <c r="N273" s="1">
        <v>1.8550342321395874</v>
      </c>
      <c r="O273" s="1">
        <v>3162587.66</v>
      </c>
      <c r="P273" s="1">
        <v>2006058.05</v>
      </c>
      <c r="Q273" s="1">
        <v>1156529.6100000001</v>
      </c>
      <c r="R273" s="1">
        <v>0</v>
      </c>
      <c r="S273" s="1">
        <v>1156260.25</v>
      </c>
      <c r="T273" s="1">
        <v>57.630683898925781</v>
      </c>
      <c r="U273" s="1">
        <v>1156529.6100000001</v>
      </c>
      <c r="V273" s="1">
        <v>0</v>
      </c>
      <c r="W273" s="1">
        <v>10585510.760000005</v>
      </c>
      <c r="X273" s="1">
        <v>128213</v>
      </c>
      <c r="Y273" s="1">
        <v>-61064</v>
      </c>
      <c r="Z273" s="1">
        <v>-0.32261711359024048</v>
      </c>
      <c r="AA273" s="1">
        <v>-32.261711120605469</v>
      </c>
      <c r="AB273" s="1">
        <v>849464</v>
      </c>
      <c r="AC273" s="1">
        <v>1156594.05</v>
      </c>
      <c r="AD273" s="1">
        <v>0</v>
      </c>
      <c r="AE273" s="1">
        <v>322564.8</v>
      </c>
      <c r="AF273" s="1">
        <v>371441.04825639119</v>
      </c>
      <c r="AG273" s="1">
        <v>178023360</v>
      </c>
      <c r="AH273" s="1" t="s">
        <v>2277</v>
      </c>
      <c r="AI273" s="1">
        <v>2313123.75</v>
      </c>
      <c r="AJ273" s="1">
        <v>0</v>
      </c>
      <c r="AK273" s="1">
        <v>21.851791381835938</v>
      </c>
      <c r="AL273" s="1">
        <v>100.02329254150391</v>
      </c>
      <c r="AM273" s="1">
        <v>0</v>
      </c>
      <c r="AN273" s="1">
        <v>0</v>
      </c>
    </row>
    <row r="274" spans="1:40" x14ac:dyDescent="0.25">
      <c r="A274" s="1">
        <v>112676203</v>
      </c>
      <c r="B274" s="1" t="s">
        <v>1770</v>
      </c>
      <c r="C274" s="1" t="s">
        <v>192</v>
      </c>
      <c r="D274" s="1" t="s">
        <v>234</v>
      </c>
      <c r="E274" s="1">
        <v>195</v>
      </c>
      <c r="G274" s="1" t="s">
        <v>2565</v>
      </c>
      <c r="H274" s="1">
        <v>10549983</v>
      </c>
      <c r="I274" s="1">
        <v>10266273.439999999</v>
      </c>
      <c r="J274" s="1">
        <v>94166</v>
      </c>
      <c r="K274" s="1">
        <v>0.90060877799987793</v>
      </c>
      <c r="L274" s="1">
        <v>2326314</v>
      </c>
      <c r="M274" s="1">
        <v>23571</v>
      </c>
      <c r="N274" s="1">
        <v>1.0236053466796875</v>
      </c>
      <c r="O274" s="1">
        <v>488108</v>
      </c>
      <c r="P274" s="1">
        <v>438108</v>
      </c>
      <c r="Q274" s="1">
        <v>50000</v>
      </c>
      <c r="R274" s="1">
        <v>0</v>
      </c>
      <c r="S274" s="1">
        <v>50000</v>
      </c>
      <c r="T274" s="1">
        <v>11.412711143493652</v>
      </c>
      <c r="U274" s="1">
        <v>0</v>
      </c>
      <c r="V274" s="1">
        <v>50000</v>
      </c>
      <c r="W274" s="1">
        <v>0</v>
      </c>
      <c r="X274" s="1">
        <v>165097</v>
      </c>
      <c r="Y274" s="1">
        <v>-17712</v>
      </c>
      <c r="Z274" s="1">
        <v>-9.688800573348999E-2</v>
      </c>
      <c r="AA274" s="1">
        <v>-9.6888008117675781</v>
      </c>
      <c r="AB274" s="1">
        <v>438108</v>
      </c>
      <c r="AC274" s="1">
        <v>0</v>
      </c>
      <c r="AD274" s="1">
        <v>0</v>
      </c>
      <c r="AE274" s="1">
        <v>123729.73</v>
      </c>
      <c r="AF274" s="1">
        <v>115497.76196826523</v>
      </c>
      <c r="AG274" s="1">
        <v>178023360</v>
      </c>
      <c r="AH274" s="1" t="s">
        <v>2278</v>
      </c>
      <c r="AI274" s="1">
        <v>50000</v>
      </c>
      <c r="AJ274" s="1">
        <v>0</v>
      </c>
      <c r="AL274" s="1">
        <v>0</v>
      </c>
      <c r="AM274" s="1">
        <v>100</v>
      </c>
      <c r="AN274" s="1">
        <v>0</v>
      </c>
    </row>
    <row r="275" spans="1:40" x14ac:dyDescent="0.25">
      <c r="A275" s="1">
        <v>112676403</v>
      </c>
      <c r="B275" s="1" t="s">
        <v>1771</v>
      </c>
      <c r="C275" s="1" t="s">
        <v>192</v>
      </c>
      <c r="D275" s="1" t="s">
        <v>234</v>
      </c>
      <c r="E275" s="1">
        <v>193</v>
      </c>
      <c r="G275" s="1" t="s">
        <v>2565</v>
      </c>
      <c r="H275" s="1">
        <v>14244897</v>
      </c>
      <c r="I275" s="1">
        <v>13557672.380000001</v>
      </c>
      <c r="J275" s="1">
        <v>246364</v>
      </c>
      <c r="K275" s="1">
        <v>1.7599273920059204</v>
      </c>
      <c r="L275" s="1">
        <v>3365929</v>
      </c>
      <c r="M275" s="1">
        <v>205561</v>
      </c>
      <c r="N275" s="1">
        <v>6.5043373107910156</v>
      </c>
      <c r="O275" s="1">
        <v>2600077.2999999998</v>
      </c>
      <c r="P275" s="1">
        <v>1560907.6</v>
      </c>
      <c r="Q275" s="1">
        <v>1039169.7</v>
      </c>
      <c r="R275" s="1">
        <v>0</v>
      </c>
      <c r="S275" s="1">
        <v>1038927.625</v>
      </c>
      <c r="T275" s="1">
        <v>66.548881530761719</v>
      </c>
      <c r="U275" s="1">
        <v>1039169.7</v>
      </c>
      <c r="V275" s="1">
        <v>0</v>
      </c>
      <c r="W275" s="1">
        <v>9511336.2900000066</v>
      </c>
      <c r="AB275" s="1">
        <v>521680</v>
      </c>
      <c r="AC275" s="1">
        <v>1039227.6</v>
      </c>
      <c r="AD275" s="1">
        <v>0</v>
      </c>
      <c r="AE275" s="1">
        <v>207526.38</v>
      </c>
      <c r="AF275" s="1">
        <v>283293.7375691731</v>
      </c>
      <c r="AG275" s="1">
        <v>178023360</v>
      </c>
      <c r="AH275" s="1" t="s">
        <v>2279</v>
      </c>
      <c r="AI275" s="1">
        <v>2078397.25</v>
      </c>
      <c r="AJ275" s="1">
        <v>0</v>
      </c>
      <c r="AK275" s="1">
        <v>21.851789474487305</v>
      </c>
      <c r="AL275" s="1">
        <v>100.02330017089844</v>
      </c>
      <c r="AM275" s="1">
        <v>0</v>
      </c>
      <c r="AN275" s="1">
        <v>0</v>
      </c>
    </row>
    <row r="276" spans="1:40" x14ac:dyDescent="0.25">
      <c r="A276" s="1">
        <v>112676503</v>
      </c>
      <c r="B276" s="1" t="s">
        <v>1772</v>
      </c>
      <c r="C276" s="1" t="s">
        <v>192</v>
      </c>
      <c r="D276" s="1" t="s">
        <v>234</v>
      </c>
      <c r="E276" s="1">
        <v>192</v>
      </c>
      <c r="G276" s="1" t="s">
        <v>2565</v>
      </c>
      <c r="H276" s="1">
        <v>9720766</v>
      </c>
      <c r="I276" s="1">
        <v>9435401.8800000008</v>
      </c>
      <c r="J276" s="1">
        <v>66595</v>
      </c>
      <c r="K276" s="1">
        <v>0.68980550765991211</v>
      </c>
      <c r="L276" s="1">
        <v>2454827</v>
      </c>
      <c r="M276" s="1">
        <v>19620</v>
      </c>
      <c r="N276" s="1">
        <v>0.80568099021911621</v>
      </c>
      <c r="O276" s="1">
        <v>1425932.05</v>
      </c>
      <c r="P276" s="1">
        <v>906169.5</v>
      </c>
      <c r="Q276" s="1">
        <v>519762.55</v>
      </c>
      <c r="R276" s="1">
        <v>0</v>
      </c>
      <c r="S276" s="1">
        <v>519641.46875</v>
      </c>
      <c r="T276" s="1">
        <v>57.337181091308594</v>
      </c>
      <c r="U276" s="1">
        <v>519762.55</v>
      </c>
      <c r="V276" s="1">
        <v>0</v>
      </c>
      <c r="W276" s="1">
        <v>4757294.5500000045</v>
      </c>
      <c r="AB276" s="1">
        <v>386378</v>
      </c>
      <c r="AC276" s="1">
        <v>519791.5</v>
      </c>
      <c r="AD276" s="1">
        <v>0</v>
      </c>
      <c r="AE276" s="1">
        <v>137220.73000000001</v>
      </c>
      <c r="AF276" s="1">
        <v>168795.65482314746</v>
      </c>
      <c r="AG276" s="1">
        <v>178023360</v>
      </c>
      <c r="AH276" s="1" t="s">
        <v>2280</v>
      </c>
      <c r="AI276" s="1">
        <v>1039554.0625</v>
      </c>
      <c r="AJ276" s="1">
        <v>0</v>
      </c>
      <c r="AK276" s="1">
        <v>21.851791381835938</v>
      </c>
      <c r="AL276" s="1">
        <v>100.02330017089844</v>
      </c>
      <c r="AM276" s="1">
        <v>0</v>
      </c>
      <c r="AN276" s="1">
        <v>0</v>
      </c>
    </row>
    <row r="277" spans="1:40" x14ac:dyDescent="0.25">
      <c r="A277" s="1">
        <v>112676703</v>
      </c>
      <c r="B277" s="1" t="s">
        <v>1773</v>
      </c>
      <c r="C277" s="1" t="s">
        <v>192</v>
      </c>
      <c r="D277" s="1" t="s">
        <v>234</v>
      </c>
      <c r="E277" s="1">
        <v>195</v>
      </c>
      <c r="G277" s="1" t="s">
        <v>2565</v>
      </c>
      <c r="H277" s="1">
        <v>13866624</v>
      </c>
      <c r="I277" s="1">
        <v>13334324.48</v>
      </c>
      <c r="J277" s="1">
        <v>180858</v>
      </c>
      <c r="K277" s="1">
        <v>1.3215043544769287</v>
      </c>
      <c r="L277" s="1">
        <v>3289325</v>
      </c>
      <c r="M277" s="1">
        <v>152953</v>
      </c>
      <c r="N277" s="1">
        <v>4.8767490386962891</v>
      </c>
      <c r="O277" s="1">
        <v>1318722.3500000001</v>
      </c>
      <c r="P277" s="1">
        <v>916134.89</v>
      </c>
      <c r="Q277" s="1">
        <v>402587.46</v>
      </c>
      <c r="R277" s="1">
        <v>0</v>
      </c>
      <c r="S277" s="1">
        <v>402493.6875</v>
      </c>
      <c r="T277" s="1">
        <v>43.929393768310547</v>
      </c>
      <c r="U277" s="1">
        <v>402587.46</v>
      </c>
      <c r="V277" s="1">
        <v>0</v>
      </c>
      <c r="W277" s="1">
        <v>3684811.7199999988</v>
      </c>
      <c r="AB277" s="1">
        <v>513525</v>
      </c>
      <c r="AC277" s="1">
        <v>402609.89</v>
      </c>
      <c r="AD277" s="1">
        <v>0</v>
      </c>
      <c r="AE277" s="1">
        <v>205058.29</v>
      </c>
      <c r="AF277" s="1">
        <v>383501.11569352064</v>
      </c>
      <c r="AG277" s="1">
        <v>178023360</v>
      </c>
      <c r="AH277" s="1" t="s">
        <v>2281</v>
      </c>
      <c r="AI277" s="1">
        <v>805197.375</v>
      </c>
      <c r="AJ277" s="1">
        <v>0</v>
      </c>
      <c r="AK277" s="1">
        <v>21.851791381835938</v>
      </c>
      <c r="AL277" s="1">
        <v>100.02330017089844</v>
      </c>
      <c r="AM277" s="1">
        <v>0</v>
      </c>
      <c r="AN277" s="1">
        <v>0</v>
      </c>
    </row>
    <row r="278" spans="1:40" x14ac:dyDescent="0.25">
      <c r="A278" s="1">
        <v>112678503</v>
      </c>
      <c r="B278" s="1" t="s">
        <v>1774</v>
      </c>
      <c r="C278" s="1" t="s">
        <v>192</v>
      </c>
      <c r="D278" s="1" t="s">
        <v>234</v>
      </c>
      <c r="E278" s="1">
        <v>192</v>
      </c>
      <c r="G278" s="1" t="s">
        <v>2565</v>
      </c>
      <c r="H278" s="1">
        <v>10207277</v>
      </c>
      <c r="I278" s="1">
        <v>9624140.8800000008</v>
      </c>
      <c r="J278" s="1">
        <v>162464</v>
      </c>
      <c r="K278" s="1">
        <v>1.6173919439315796</v>
      </c>
      <c r="L278" s="1">
        <v>2529238</v>
      </c>
      <c r="M278" s="1">
        <v>132351</v>
      </c>
      <c r="N278" s="1">
        <v>5.521787166595459</v>
      </c>
      <c r="O278" s="1">
        <v>1305677.98</v>
      </c>
      <c r="P278" s="1">
        <v>854491.22</v>
      </c>
      <c r="Q278" s="1">
        <v>428110.76</v>
      </c>
      <c r="R278" s="1">
        <v>23076</v>
      </c>
      <c r="S278" s="1">
        <v>451087.03125</v>
      </c>
      <c r="T278" s="1">
        <v>52.783973693847656</v>
      </c>
      <c r="U278" s="1">
        <v>428110.76</v>
      </c>
      <c r="V278" s="1">
        <v>0</v>
      </c>
      <c r="W278" s="1">
        <v>3918422</v>
      </c>
      <c r="AB278" s="1">
        <v>402398</v>
      </c>
      <c r="AC278" s="1">
        <v>428134.61</v>
      </c>
      <c r="AD278" s="1">
        <v>23958.61</v>
      </c>
      <c r="AE278" s="1">
        <v>113561.86</v>
      </c>
      <c r="AF278" s="1">
        <v>410738.27096728969</v>
      </c>
      <c r="AG278" s="1">
        <v>178023360</v>
      </c>
      <c r="AH278" s="1" t="s">
        <v>2282</v>
      </c>
      <c r="AI278" s="1">
        <v>856245.375</v>
      </c>
      <c r="AJ278" s="1">
        <v>47034.609375</v>
      </c>
      <c r="AK278" s="1">
        <v>21.851791381835938</v>
      </c>
      <c r="AL278" s="1">
        <v>94.906463623046875</v>
      </c>
      <c r="AM278" s="1">
        <v>0</v>
      </c>
      <c r="AN278" s="1">
        <v>5.1156425476074219</v>
      </c>
    </row>
    <row r="279" spans="1:40" x14ac:dyDescent="0.25">
      <c r="A279" s="1">
        <v>112679002</v>
      </c>
      <c r="B279" s="1" t="s">
        <v>1775</v>
      </c>
      <c r="C279" s="1" t="s">
        <v>192</v>
      </c>
      <c r="D279" s="1" t="s">
        <v>234</v>
      </c>
      <c r="E279" s="1">
        <v>192</v>
      </c>
      <c r="G279" s="1" t="s">
        <v>2565</v>
      </c>
      <c r="H279" s="1">
        <v>105717578</v>
      </c>
      <c r="I279" s="1">
        <v>100586937.66</v>
      </c>
      <c r="J279" s="1">
        <v>1489513</v>
      </c>
      <c r="K279" s="1">
        <v>1.429090142250061</v>
      </c>
      <c r="L279" s="1">
        <v>9408013</v>
      </c>
      <c r="M279" s="1">
        <v>212493</v>
      </c>
      <c r="N279" s="1">
        <v>2.3108317852020264</v>
      </c>
      <c r="O279" s="1">
        <v>17044341.989999998</v>
      </c>
      <c r="P279" s="1">
        <v>9358568.6600000001</v>
      </c>
      <c r="Q279" s="1">
        <v>6456210.1299999999</v>
      </c>
      <c r="R279" s="1">
        <v>1229563.2</v>
      </c>
      <c r="S279" s="1">
        <v>7684269.5</v>
      </c>
      <c r="T279" s="1">
        <v>82.096260070800781</v>
      </c>
      <c r="U279" s="1">
        <v>6456210.1299999999</v>
      </c>
      <c r="V279" s="1">
        <v>0</v>
      </c>
      <c r="W279" s="1">
        <v>59092548.189999998</v>
      </c>
      <c r="AB279" s="1">
        <v>1566041</v>
      </c>
      <c r="AC279" s="1">
        <v>6456569.8300000001</v>
      </c>
      <c r="AD279" s="1">
        <v>1335957.83</v>
      </c>
      <c r="AE279" s="1">
        <v>871682.24</v>
      </c>
      <c r="AF279" s="1">
        <v>1616111.3381583323</v>
      </c>
      <c r="AG279" s="1">
        <v>178023360</v>
      </c>
      <c r="AH279" s="1" t="s">
        <v>2283</v>
      </c>
      <c r="AI279" s="1">
        <v>12912780</v>
      </c>
      <c r="AJ279" s="1">
        <v>2565521</v>
      </c>
      <c r="AK279" s="1">
        <v>21.851791381835938</v>
      </c>
      <c r="AL279" s="1">
        <v>84.018531799316406</v>
      </c>
      <c r="AM279" s="1">
        <v>0</v>
      </c>
      <c r="AN279" s="1">
        <v>16.001041412353516</v>
      </c>
    </row>
    <row r="280" spans="1:40" x14ac:dyDescent="0.25">
      <c r="A280" s="1">
        <v>112679107</v>
      </c>
      <c r="B280" s="1" t="s">
        <v>2632</v>
      </c>
      <c r="C280" s="1" t="s">
        <v>192</v>
      </c>
      <c r="D280" s="1" t="s">
        <v>234</v>
      </c>
      <c r="E280" s="1">
        <v>192</v>
      </c>
      <c r="G280" s="1" t="s">
        <v>2566</v>
      </c>
      <c r="X280" s="1">
        <v>3320553</v>
      </c>
      <c r="Y280" s="1">
        <v>138203</v>
      </c>
      <c r="Z280" s="1">
        <v>4.3427970260381699E-2</v>
      </c>
      <c r="AA280" s="1">
        <v>4.342796802520752</v>
      </c>
      <c r="AH280" s="1" t="s">
        <v>126</v>
      </c>
      <c r="AI280" s="1">
        <v>0</v>
      </c>
      <c r="AJ280" s="1">
        <v>0</v>
      </c>
    </row>
    <row r="281" spans="1:40" x14ac:dyDescent="0.25">
      <c r="A281" s="1">
        <v>112679403</v>
      </c>
      <c r="B281" s="1" t="s">
        <v>1776</v>
      </c>
      <c r="C281" s="1" t="s">
        <v>192</v>
      </c>
      <c r="D281" s="1" t="s">
        <v>234</v>
      </c>
      <c r="E281" s="1">
        <v>195</v>
      </c>
      <c r="G281" s="1" t="s">
        <v>2565</v>
      </c>
      <c r="H281" s="1">
        <v>7022314</v>
      </c>
      <c r="I281" s="1">
        <v>6373008.2400000002</v>
      </c>
      <c r="J281" s="1">
        <v>184837</v>
      </c>
      <c r="K281" s="1">
        <v>2.7032923698425293</v>
      </c>
      <c r="L281" s="1">
        <v>1833631</v>
      </c>
      <c r="M281" s="1">
        <v>69161</v>
      </c>
      <c r="N281" s="1">
        <v>3.919647216796875</v>
      </c>
      <c r="O281" s="1">
        <v>829196.15</v>
      </c>
      <c r="P281" s="1">
        <v>500589.73</v>
      </c>
      <c r="Q281" s="1">
        <v>328606.42</v>
      </c>
      <c r="R281" s="1">
        <v>0</v>
      </c>
      <c r="S281" s="1">
        <v>328529.875</v>
      </c>
      <c r="T281" s="1">
        <v>65.6185302734375</v>
      </c>
      <c r="U281" s="1">
        <v>328606.42</v>
      </c>
      <c r="V281" s="1">
        <v>0</v>
      </c>
      <c r="W281" s="1">
        <v>3007676.3699999973</v>
      </c>
      <c r="AB281" s="1">
        <v>171965</v>
      </c>
      <c r="AC281" s="1">
        <v>328624.73</v>
      </c>
      <c r="AD281" s="1">
        <v>0</v>
      </c>
      <c r="AE281" s="1">
        <v>240565.66</v>
      </c>
      <c r="AF281" s="1">
        <v>253566.35998798232</v>
      </c>
      <c r="AG281" s="1">
        <v>178023360</v>
      </c>
      <c r="AH281" s="1" t="s">
        <v>2284</v>
      </c>
      <c r="AI281" s="1">
        <v>657231.125</v>
      </c>
      <c r="AJ281" s="1">
        <v>0</v>
      </c>
      <c r="AK281" s="1">
        <v>21.851789474487305</v>
      </c>
      <c r="AL281" s="1">
        <v>100.02330017089844</v>
      </c>
      <c r="AM281" s="1">
        <v>0</v>
      </c>
      <c r="AN281" s="1">
        <v>0</v>
      </c>
    </row>
    <row r="282" spans="1:40" x14ac:dyDescent="0.25">
      <c r="A282" s="1">
        <v>113361303</v>
      </c>
      <c r="B282" s="1" t="s">
        <v>1777</v>
      </c>
      <c r="C282" s="1" t="s">
        <v>193</v>
      </c>
      <c r="D282" s="1" t="s">
        <v>234</v>
      </c>
      <c r="E282" s="1">
        <v>199</v>
      </c>
      <c r="G282" s="1" t="s">
        <v>2565</v>
      </c>
      <c r="H282" s="1">
        <v>9535388</v>
      </c>
      <c r="I282" s="1">
        <v>9192979.8599999994</v>
      </c>
      <c r="J282" s="1">
        <v>97737</v>
      </c>
      <c r="K282" s="1">
        <v>1.0356072187423706</v>
      </c>
      <c r="L282" s="1">
        <v>2483274</v>
      </c>
      <c r="M282" s="1">
        <v>63737</v>
      </c>
      <c r="N282" s="1">
        <v>2.6342642307281494</v>
      </c>
      <c r="O282" s="1">
        <v>450960</v>
      </c>
      <c r="P282" s="1">
        <v>400960</v>
      </c>
      <c r="Q282" s="1">
        <v>50000</v>
      </c>
      <c r="R282" s="1">
        <v>0</v>
      </c>
      <c r="S282" s="1">
        <v>50000</v>
      </c>
      <c r="T282" s="1">
        <v>12.470071792602539</v>
      </c>
      <c r="U282" s="1">
        <v>0</v>
      </c>
      <c r="V282" s="1">
        <v>50000</v>
      </c>
      <c r="W282" s="1">
        <v>0</v>
      </c>
      <c r="AB282" s="1">
        <v>400960</v>
      </c>
      <c r="AC282" s="1">
        <v>0</v>
      </c>
      <c r="AD282" s="1">
        <v>0</v>
      </c>
      <c r="AE282" s="1">
        <v>154143.70000000001</v>
      </c>
      <c r="AF282" s="1">
        <v>171239.32226888905</v>
      </c>
      <c r="AG282" s="1">
        <v>178023360</v>
      </c>
      <c r="AH282" s="1" t="s">
        <v>2285</v>
      </c>
      <c r="AI282" s="1">
        <v>50000</v>
      </c>
      <c r="AJ282" s="1">
        <v>0</v>
      </c>
      <c r="AL282" s="1">
        <v>0</v>
      </c>
      <c r="AM282" s="1">
        <v>100</v>
      </c>
      <c r="AN282" s="1">
        <v>0</v>
      </c>
    </row>
    <row r="283" spans="1:40" x14ac:dyDescent="0.25">
      <c r="A283" s="1">
        <v>113361503</v>
      </c>
      <c r="B283" s="1" t="s">
        <v>1778</v>
      </c>
      <c r="C283" s="1" t="s">
        <v>193</v>
      </c>
      <c r="D283" s="1" t="s">
        <v>234</v>
      </c>
      <c r="E283" s="1">
        <v>191</v>
      </c>
      <c r="G283" s="1" t="s">
        <v>2565</v>
      </c>
      <c r="H283" s="1">
        <v>11296445</v>
      </c>
      <c r="I283" s="1">
        <v>10762222.32</v>
      </c>
      <c r="J283" s="1">
        <v>160131</v>
      </c>
      <c r="K283" s="1">
        <v>1.4379174709320068</v>
      </c>
      <c r="L283" s="1">
        <v>2031973</v>
      </c>
      <c r="M283" s="1">
        <v>38471</v>
      </c>
      <c r="N283" s="1">
        <v>1.9298199415206909</v>
      </c>
      <c r="O283" s="1">
        <v>1875705.98</v>
      </c>
      <c r="P283" s="1">
        <v>1092806.26</v>
      </c>
      <c r="Q283" s="1">
        <v>617603.59</v>
      </c>
      <c r="R283" s="1">
        <v>165296.13</v>
      </c>
      <c r="S283" s="1">
        <v>782755.8125</v>
      </c>
      <c r="T283" s="1">
        <v>71.618621826171875</v>
      </c>
      <c r="U283" s="1">
        <v>617603.59</v>
      </c>
      <c r="V283" s="1">
        <v>0</v>
      </c>
      <c r="W283" s="1">
        <v>5652816.2600000016</v>
      </c>
      <c r="AB283" s="1">
        <v>295569</v>
      </c>
      <c r="AC283" s="1">
        <v>617637.99</v>
      </c>
      <c r="AD283" s="1">
        <v>179599.27</v>
      </c>
      <c r="AE283" s="1">
        <v>142328.88</v>
      </c>
      <c r="AF283" s="1">
        <v>388508.77858757181</v>
      </c>
      <c r="AG283" s="1">
        <v>178023360</v>
      </c>
      <c r="AH283" s="1" t="s">
        <v>2286</v>
      </c>
      <c r="AI283" s="1">
        <v>1235241.5</v>
      </c>
      <c r="AJ283" s="1">
        <v>344895.40625</v>
      </c>
      <c r="AK283" s="1">
        <v>21.851789474487305</v>
      </c>
      <c r="AL283" s="1">
        <v>78.90118408203125</v>
      </c>
      <c r="AM283" s="1">
        <v>0</v>
      </c>
      <c r="AN283" s="1">
        <v>21.117202758789063</v>
      </c>
    </row>
    <row r="284" spans="1:40" x14ac:dyDescent="0.25">
      <c r="A284" s="1">
        <v>113361703</v>
      </c>
      <c r="B284" s="1" t="s">
        <v>1779</v>
      </c>
      <c r="C284" s="1" t="s">
        <v>193</v>
      </c>
      <c r="D284" s="1" t="s">
        <v>234</v>
      </c>
      <c r="E284" s="1">
        <v>191</v>
      </c>
      <c r="G284" s="1" t="s">
        <v>2565</v>
      </c>
      <c r="H284" s="1">
        <v>8568704</v>
      </c>
      <c r="I284" s="1">
        <v>7909356.4500000002</v>
      </c>
      <c r="J284" s="1">
        <v>179965</v>
      </c>
      <c r="K284" s="1">
        <v>2.1453163623809814</v>
      </c>
      <c r="L284" s="1">
        <v>2190803</v>
      </c>
      <c r="M284" s="1">
        <v>17139</v>
      </c>
      <c r="N284" s="1">
        <v>0.78848433494567871</v>
      </c>
      <c r="O284" s="1">
        <v>3192809.35</v>
      </c>
      <c r="P284" s="1">
        <v>1770879.79</v>
      </c>
      <c r="Q284" s="1">
        <v>1421929.56</v>
      </c>
      <c r="R284" s="1">
        <v>0</v>
      </c>
      <c r="S284" s="1">
        <v>1421598.25</v>
      </c>
      <c r="T284" s="1">
        <v>80.261367797851563</v>
      </c>
      <c r="U284" s="1">
        <v>1421929.56</v>
      </c>
      <c r="V284" s="1">
        <v>0</v>
      </c>
      <c r="W284" s="1">
        <v>13014669.530000001</v>
      </c>
      <c r="AB284" s="1">
        <v>348871</v>
      </c>
      <c r="AC284" s="1">
        <v>1422008.79</v>
      </c>
      <c r="AD284" s="1">
        <v>0</v>
      </c>
      <c r="AE284" s="1">
        <v>107001.44</v>
      </c>
      <c r="AF284" s="1">
        <v>185601.67325673951</v>
      </c>
      <c r="AG284" s="1">
        <v>178023360</v>
      </c>
      <c r="AH284" s="1" t="s">
        <v>2287</v>
      </c>
      <c r="AI284" s="1">
        <v>2843938.25</v>
      </c>
      <c r="AJ284" s="1">
        <v>0</v>
      </c>
      <c r="AK284" s="1">
        <v>21.851789474487305</v>
      </c>
      <c r="AL284" s="1">
        <v>100.02330780029297</v>
      </c>
      <c r="AM284" s="1">
        <v>0</v>
      </c>
      <c r="AN284" s="1">
        <v>0</v>
      </c>
    </row>
    <row r="285" spans="1:40" x14ac:dyDescent="0.25">
      <c r="A285" s="1">
        <v>113362203</v>
      </c>
      <c r="B285" s="1" t="s">
        <v>1780</v>
      </c>
      <c r="C285" s="1" t="s">
        <v>193</v>
      </c>
      <c r="D285" s="1" t="s">
        <v>234</v>
      </c>
      <c r="E285" s="1">
        <v>199</v>
      </c>
      <c r="G285" s="1" t="s">
        <v>2565</v>
      </c>
      <c r="H285" s="1">
        <v>9612185</v>
      </c>
      <c r="I285" s="1">
        <v>9247886.7799999993</v>
      </c>
      <c r="J285" s="1">
        <v>93374</v>
      </c>
      <c r="K285" s="1">
        <v>0.98094183206558228</v>
      </c>
      <c r="L285" s="1">
        <v>2112598</v>
      </c>
      <c r="M285" s="1">
        <v>9173</v>
      </c>
      <c r="N285" s="1">
        <v>0.43609827756881714</v>
      </c>
      <c r="O285" s="1">
        <v>2361890.08</v>
      </c>
      <c r="P285" s="1">
        <v>1377902.45</v>
      </c>
      <c r="Q285" s="1">
        <v>983987.63</v>
      </c>
      <c r="R285" s="1">
        <v>0</v>
      </c>
      <c r="S285" s="1">
        <v>983758.375</v>
      </c>
      <c r="T285" s="1">
        <v>71.38348388671875</v>
      </c>
      <c r="U285" s="1">
        <v>983987.63</v>
      </c>
      <c r="V285" s="1">
        <v>0</v>
      </c>
      <c r="W285" s="1">
        <v>9006264.5400000066</v>
      </c>
      <c r="AB285" s="1">
        <v>393860</v>
      </c>
      <c r="AC285" s="1">
        <v>984042.45</v>
      </c>
      <c r="AD285" s="1">
        <v>0</v>
      </c>
      <c r="AE285" s="1">
        <v>157567.85</v>
      </c>
      <c r="AF285" s="1">
        <v>357009.0741680644</v>
      </c>
      <c r="AG285" s="1">
        <v>178023360</v>
      </c>
      <c r="AH285" s="1" t="s">
        <v>2288</v>
      </c>
      <c r="AI285" s="1">
        <v>1968030.125</v>
      </c>
      <c r="AJ285" s="1">
        <v>0</v>
      </c>
      <c r="AK285" s="1">
        <v>21.851791381835938</v>
      </c>
      <c r="AL285" s="1">
        <v>100.02330780029297</v>
      </c>
      <c r="AM285" s="1">
        <v>0</v>
      </c>
      <c r="AN285" s="1">
        <v>0</v>
      </c>
    </row>
    <row r="286" spans="1:40" x14ac:dyDescent="0.25">
      <c r="A286" s="1">
        <v>113362303</v>
      </c>
      <c r="B286" s="1" t="s">
        <v>1781</v>
      </c>
      <c r="C286" s="1" t="s">
        <v>193</v>
      </c>
      <c r="D286" s="1" t="s">
        <v>234</v>
      </c>
      <c r="E286" s="1">
        <v>199</v>
      </c>
      <c r="G286" s="1" t="s">
        <v>2565</v>
      </c>
      <c r="H286" s="1">
        <v>6289555</v>
      </c>
      <c r="I286" s="1">
        <v>6000561.0899999999</v>
      </c>
      <c r="J286" s="1">
        <v>75635</v>
      </c>
      <c r="K286" s="1">
        <v>1.2171865701675415</v>
      </c>
      <c r="L286" s="1">
        <v>1871066</v>
      </c>
      <c r="M286" s="1">
        <v>31573</v>
      </c>
      <c r="N286" s="1">
        <v>1.7163968086242676</v>
      </c>
      <c r="O286" s="1">
        <v>297418</v>
      </c>
      <c r="P286" s="1">
        <v>247418</v>
      </c>
      <c r="Q286" s="1">
        <v>50000</v>
      </c>
      <c r="R286" s="1">
        <v>0</v>
      </c>
      <c r="S286" s="1">
        <v>50000</v>
      </c>
      <c r="T286" s="1">
        <v>20.208715438842773</v>
      </c>
      <c r="U286" s="1">
        <v>0</v>
      </c>
      <c r="V286" s="1">
        <v>50000</v>
      </c>
      <c r="W286" s="1">
        <v>0</v>
      </c>
      <c r="X286" s="1">
        <v>102962</v>
      </c>
      <c r="Y286" s="1">
        <v>52088</v>
      </c>
      <c r="Z286" s="1">
        <v>1.0238628387451172</v>
      </c>
      <c r="AA286" s="1">
        <v>102.38628387451172</v>
      </c>
      <c r="AB286" s="1">
        <v>247418</v>
      </c>
      <c r="AC286" s="1">
        <v>0</v>
      </c>
      <c r="AD286" s="1">
        <v>0</v>
      </c>
      <c r="AE286" s="1">
        <v>149058.23999999999</v>
      </c>
      <c r="AF286" s="1">
        <v>129666.21009273396</v>
      </c>
      <c r="AG286" s="1">
        <v>178023360</v>
      </c>
      <c r="AH286" s="1" t="s">
        <v>2289</v>
      </c>
      <c r="AI286" s="1">
        <v>50000</v>
      </c>
      <c r="AJ286" s="1">
        <v>0</v>
      </c>
      <c r="AL286" s="1">
        <v>0</v>
      </c>
      <c r="AM286" s="1">
        <v>100</v>
      </c>
      <c r="AN286" s="1">
        <v>0</v>
      </c>
    </row>
    <row r="287" spans="1:40" x14ac:dyDescent="0.25">
      <c r="A287" s="1">
        <v>113362403</v>
      </c>
      <c r="B287" s="1" t="s">
        <v>1782</v>
      </c>
      <c r="C287" s="1" t="s">
        <v>193</v>
      </c>
      <c r="D287" s="1" t="s">
        <v>234</v>
      </c>
      <c r="E287" s="1">
        <v>199</v>
      </c>
      <c r="G287" s="1" t="s">
        <v>2565</v>
      </c>
      <c r="H287" s="1">
        <v>11676376</v>
      </c>
      <c r="I287" s="1">
        <v>11226868.52</v>
      </c>
      <c r="J287" s="1">
        <v>132901</v>
      </c>
      <c r="K287" s="1">
        <v>1.1513084173202515</v>
      </c>
      <c r="L287" s="1">
        <v>2812801</v>
      </c>
      <c r="M287" s="1">
        <v>98185</v>
      </c>
      <c r="N287" s="1">
        <v>3.6169018745422363</v>
      </c>
      <c r="O287" s="1">
        <v>1262736.8400000001</v>
      </c>
      <c r="P287" s="1">
        <v>867877.92</v>
      </c>
      <c r="Q287" s="1">
        <v>394858.92</v>
      </c>
      <c r="R287" s="1">
        <v>0</v>
      </c>
      <c r="S287" s="1">
        <v>394766.9375</v>
      </c>
      <c r="T287" s="1">
        <v>45.481636047363281</v>
      </c>
      <c r="U287" s="1">
        <v>394858.92</v>
      </c>
      <c r="V287" s="1">
        <v>0</v>
      </c>
      <c r="W287" s="1">
        <v>3614073.8200000003</v>
      </c>
      <c r="X287" s="1">
        <v>219877</v>
      </c>
      <c r="Y287" s="1">
        <v>60246</v>
      </c>
      <c r="Z287" s="1">
        <v>0.37740790843963623</v>
      </c>
      <c r="AA287" s="1">
        <v>37.740791320800781</v>
      </c>
      <c r="AB287" s="1">
        <v>472997</v>
      </c>
      <c r="AC287" s="1">
        <v>394880.92</v>
      </c>
      <c r="AD287" s="1">
        <v>0</v>
      </c>
      <c r="AE287" s="1">
        <v>183842.98</v>
      </c>
      <c r="AF287" s="1">
        <v>305130.53528725961</v>
      </c>
      <c r="AG287" s="1">
        <v>178023360</v>
      </c>
      <c r="AH287" s="1" t="s">
        <v>2290</v>
      </c>
      <c r="AI287" s="1">
        <v>789739.8125</v>
      </c>
      <c r="AJ287" s="1">
        <v>0</v>
      </c>
      <c r="AK287" s="1">
        <v>21.851789474487305</v>
      </c>
      <c r="AL287" s="1">
        <v>100.02330017089844</v>
      </c>
      <c r="AM287" s="1">
        <v>0</v>
      </c>
      <c r="AN287" s="1">
        <v>0</v>
      </c>
    </row>
    <row r="288" spans="1:40" x14ac:dyDescent="0.25">
      <c r="A288" s="1">
        <v>113362603</v>
      </c>
      <c r="B288" s="1" t="s">
        <v>1783</v>
      </c>
      <c r="C288" s="1" t="s">
        <v>193</v>
      </c>
      <c r="D288" s="1" t="s">
        <v>234</v>
      </c>
      <c r="E288" s="1">
        <v>199</v>
      </c>
      <c r="G288" s="1" t="s">
        <v>2565</v>
      </c>
      <c r="H288" s="1">
        <v>14897966</v>
      </c>
      <c r="I288" s="1">
        <v>14286373</v>
      </c>
      <c r="J288" s="1">
        <v>180176</v>
      </c>
      <c r="K288" s="1">
        <v>1.224205493927002</v>
      </c>
      <c r="L288" s="1">
        <v>3168138</v>
      </c>
      <c r="M288" s="1">
        <v>27038</v>
      </c>
      <c r="N288" s="1">
        <v>0.86078119277954102</v>
      </c>
      <c r="O288" s="1">
        <v>3520157.53</v>
      </c>
      <c r="P288" s="1">
        <v>2017652.62</v>
      </c>
      <c r="Q288" s="1">
        <v>1502504.91</v>
      </c>
      <c r="R288" s="1">
        <v>0</v>
      </c>
      <c r="S288" s="1">
        <v>1502154.875</v>
      </c>
      <c r="T288" s="1">
        <v>74.437705993652344</v>
      </c>
      <c r="U288" s="1">
        <v>1502504.91</v>
      </c>
      <c r="V288" s="1">
        <v>0</v>
      </c>
      <c r="W288" s="1">
        <v>13752161.379999995</v>
      </c>
      <c r="X288" s="1">
        <v>70940</v>
      </c>
      <c r="Y288" s="1">
        <v>6574</v>
      </c>
      <c r="Z288" s="1">
        <v>0.10213466733694077</v>
      </c>
      <c r="AA288" s="1">
        <v>10.213466644287109</v>
      </c>
      <c r="AB288" s="1">
        <v>515064</v>
      </c>
      <c r="AC288" s="1">
        <v>1502588.62</v>
      </c>
      <c r="AD288" s="1">
        <v>0</v>
      </c>
      <c r="AE288" s="1">
        <v>148253.01</v>
      </c>
      <c r="AF288" s="1">
        <v>210382.87612485141</v>
      </c>
      <c r="AG288" s="1">
        <v>178023360</v>
      </c>
      <c r="AH288" s="1" t="s">
        <v>2291</v>
      </c>
      <c r="AI288" s="1">
        <v>3005093.5</v>
      </c>
      <c r="AJ288" s="1">
        <v>0</v>
      </c>
      <c r="AK288" s="1">
        <v>21.851791381835938</v>
      </c>
      <c r="AL288" s="1">
        <v>100.02330017089844</v>
      </c>
      <c r="AM288" s="1">
        <v>0</v>
      </c>
      <c r="AN288" s="1">
        <v>0</v>
      </c>
    </row>
    <row r="289" spans="1:40" x14ac:dyDescent="0.25">
      <c r="A289" s="1">
        <v>113363103</v>
      </c>
      <c r="B289" s="1" t="s">
        <v>1784</v>
      </c>
      <c r="C289" s="1" t="s">
        <v>193</v>
      </c>
      <c r="D289" s="1" t="s">
        <v>234</v>
      </c>
      <c r="E289" s="1">
        <v>191</v>
      </c>
      <c r="G289" s="1" t="s">
        <v>2565</v>
      </c>
      <c r="H289" s="1">
        <v>17484194</v>
      </c>
      <c r="I289" s="1">
        <v>16702724.58</v>
      </c>
      <c r="J289" s="1">
        <v>230622</v>
      </c>
      <c r="K289" s="1">
        <v>1.3366624116897583</v>
      </c>
      <c r="L289" s="1">
        <v>5123245</v>
      </c>
      <c r="M289" s="1">
        <v>131870</v>
      </c>
      <c r="N289" s="1">
        <v>2.6419575214385986</v>
      </c>
      <c r="O289" s="1">
        <v>2050330.53</v>
      </c>
      <c r="P289" s="1">
        <v>1370004.22</v>
      </c>
      <c r="Q289" s="1">
        <v>680326.31</v>
      </c>
      <c r="R289" s="1">
        <v>0</v>
      </c>
      <c r="S289" s="1">
        <v>680167.8125</v>
      </c>
      <c r="T289" s="1">
        <v>49.641391754150391</v>
      </c>
      <c r="U289" s="1">
        <v>680326.31</v>
      </c>
      <c r="V289" s="1">
        <v>0</v>
      </c>
      <c r="W289" s="1">
        <v>6226906.2699999958</v>
      </c>
      <c r="AB289" s="1">
        <v>689640</v>
      </c>
      <c r="AC289" s="1">
        <v>680364.22</v>
      </c>
      <c r="AD289" s="1">
        <v>0</v>
      </c>
      <c r="AE289" s="1">
        <v>224113.28</v>
      </c>
      <c r="AF289" s="1">
        <v>288119.23570667265</v>
      </c>
      <c r="AG289" s="1">
        <v>178023360</v>
      </c>
      <c r="AH289" s="1" t="s">
        <v>2292</v>
      </c>
      <c r="AI289" s="1">
        <v>1360690.5</v>
      </c>
      <c r="AJ289" s="1">
        <v>0</v>
      </c>
      <c r="AK289" s="1">
        <v>21.851789474487305</v>
      </c>
      <c r="AL289" s="1">
        <v>100.02330017089844</v>
      </c>
      <c r="AM289" s="1">
        <v>0</v>
      </c>
      <c r="AN289" s="1">
        <v>0</v>
      </c>
    </row>
    <row r="290" spans="1:40" x14ac:dyDescent="0.25">
      <c r="A290" s="1">
        <v>113363603</v>
      </c>
      <c r="B290" s="1" t="s">
        <v>1785</v>
      </c>
      <c r="C290" s="1" t="s">
        <v>193</v>
      </c>
      <c r="D290" s="1" t="s">
        <v>234</v>
      </c>
      <c r="E290" s="1">
        <v>191</v>
      </c>
      <c r="G290" s="1" t="s">
        <v>2565</v>
      </c>
      <c r="H290" s="1">
        <v>5803911</v>
      </c>
      <c r="I290" s="1">
        <v>5547202.96</v>
      </c>
      <c r="J290" s="1">
        <v>65546</v>
      </c>
      <c r="K290" s="1">
        <v>1.1422417163848877</v>
      </c>
      <c r="L290" s="1">
        <v>1829788</v>
      </c>
      <c r="M290" s="1">
        <v>69226</v>
      </c>
      <c r="N290" s="1">
        <v>3.932039737701416</v>
      </c>
      <c r="O290" s="1">
        <v>792946.87</v>
      </c>
      <c r="P290" s="1">
        <v>537040.56000000006</v>
      </c>
      <c r="Q290" s="1">
        <v>255906.31</v>
      </c>
      <c r="R290" s="1">
        <v>0</v>
      </c>
      <c r="S290" s="1">
        <v>255846.6875</v>
      </c>
      <c r="T290" s="1">
        <v>47.634815216064453</v>
      </c>
      <c r="U290" s="1">
        <v>255906.31</v>
      </c>
      <c r="V290" s="1">
        <v>0</v>
      </c>
      <c r="W290" s="1">
        <v>2342265.1000000015</v>
      </c>
      <c r="X290" s="1">
        <v>144704</v>
      </c>
      <c r="Y290" s="1">
        <v>8128</v>
      </c>
      <c r="Z290" s="1">
        <v>5.9512652456760406E-2</v>
      </c>
      <c r="AA290" s="1">
        <v>5.9512653350830078</v>
      </c>
      <c r="AB290" s="1">
        <v>281120</v>
      </c>
      <c r="AC290" s="1">
        <v>255920.56</v>
      </c>
      <c r="AD290" s="1">
        <v>0</v>
      </c>
      <c r="AE290" s="1">
        <v>86257.87</v>
      </c>
      <c r="AF290" s="1">
        <v>132932.14171257886</v>
      </c>
      <c r="AG290" s="1">
        <v>178023360</v>
      </c>
      <c r="AH290" s="1" t="s">
        <v>2293</v>
      </c>
      <c r="AI290" s="1">
        <v>511826.875</v>
      </c>
      <c r="AJ290" s="1">
        <v>0</v>
      </c>
      <c r="AK290" s="1">
        <v>21.851791381835938</v>
      </c>
      <c r="AL290" s="1">
        <v>100.02330780029297</v>
      </c>
      <c r="AM290" s="1">
        <v>0</v>
      </c>
      <c r="AN290" s="1">
        <v>0</v>
      </c>
    </row>
    <row r="291" spans="1:40" x14ac:dyDescent="0.25">
      <c r="A291" s="1">
        <v>113363807</v>
      </c>
      <c r="B291" s="1" t="s">
        <v>2633</v>
      </c>
      <c r="C291" s="1" t="s">
        <v>193</v>
      </c>
      <c r="D291" s="1" t="s">
        <v>234</v>
      </c>
      <c r="E291" s="1">
        <v>199</v>
      </c>
      <c r="G291" s="1" t="s">
        <v>2566</v>
      </c>
      <c r="X291" s="1">
        <v>3255114</v>
      </c>
      <c r="Y291" s="1">
        <v>302850</v>
      </c>
      <c r="Z291" s="1">
        <v>0.10258229076862335</v>
      </c>
      <c r="AA291" s="1">
        <v>10.25822925567627</v>
      </c>
      <c r="AH291" s="1" t="s">
        <v>127</v>
      </c>
      <c r="AI291" s="1">
        <v>0</v>
      </c>
      <c r="AJ291" s="1">
        <v>0</v>
      </c>
    </row>
    <row r="292" spans="1:40" x14ac:dyDescent="0.25">
      <c r="A292" s="1">
        <v>113364002</v>
      </c>
      <c r="B292" s="1" t="s">
        <v>1786</v>
      </c>
      <c r="C292" s="1" t="s">
        <v>193</v>
      </c>
      <c r="D292" s="1" t="s">
        <v>234</v>
      </c>
      <c r="E292" s="1">
        <v>191</v>
      </c>
      <c r="G292" s="1" t="s">
        <v>2565</v>
      </c>
      <c r="H292" s="1">
        <v>80329872</v>
      </c>
      <c r="I292" s="1">
        <v>77639172.319999993</v>
      </c>
      <c r="J292" s="1">
        <v>823840</v>
      </c>
      <c r="K292" s="1">
        <v>1.0361980199813843</v>
      </c>
      <c r="L292" s="1">
        <v>13157477</v>
      </c>
      <c r="M292" s="1">
        <v>394663</v>
      </c>
      <c r="N292" s="1">
        <v>3.0922882556915283</v>
      </c>
      <c r="O292" s="1">
        <v>9412320.6400000006</v>
      </c>
      <c r="P292" s="1">
        <v>5880687.7000000002</v>
      </c>
      <c r="Q292" s="1">
        <v>3531632.94</v>
      </c>
      <c r="R292" s="1">
        <v>0</v>
      </c>
      <c r="S292" s="1">
        <v>3530810.25</v>
      </c>
      <c r="T292" s="1">
        <v>60.032375335693359</v>
      </c>
      <c r="U292" s="1">
        <v>3531632.94</v>
      </c>
      <c r="V292" s="1">
        <v>0</v>
      </c>
      <c r="W292" s="1">
        <v>8324410.9600000083</v>
      </c>
      <c r="X292" s="1">
        <v>561438</v>
      </c>
      <c r="Y292" s="1">
        <v>108204</v>
      </c>
      <c r="Z292" s="1">
        <v>0.23873761296272278</v>
      </c>
      <c r="AA292" s="1">
        <v>23.873762130737305</v>
      </c>
      <c r="AB292" s="1">
        <v>2348858</v>
      </c>
      <c r="AC292" s="1">
        <v>3531829.7</v>
      </c>
      <c r="AD292" s="1">
        <v>0</v>
      </c>
      <c r="AE292" s="1">
        <v>378387.20000000001</v>
      </c>
      <c r="AF292" s="1">
        <v>559996.44868111471</v>
      </c>
      <c r="AG292" s="1">
        <v>178023360</v>
      </c>
      <c r="AH292" s="1" t="s">
        <v>193</v>
      </c>
      <c r="AI292" s="1">
        <v>7063462.5</v>
      </c>
      <c r="AJ292" s="1">
        <v>0</v>
      </c>
      <c r="AK292" s="1">
        <v>84.852401733398438</v>
      </c>
      <c r="AL292" s="1">
        <v>100.02330017089844</v>
      </c>
      <c r="AM292" s="1">
        <v>0</v>
      </c>
      <c r="AN292" s="1">
        <v>0</v>
      </c>
    </row>
    <row r="293" spans="1:40" x14ac:dyDescent="0.25">
      <c r="A293" s="1">
        <v>113364403</v>
      </c>
      <c r="B293" s="1" t="s">
        <v>1787</v>
      </c>
      <c r="C293" s="1" t="s">
        <v>193</v>
      </c>
      <c r="D293" s="1" t="s">
        <v>234</v>
      </c>
      <c r="E293" s="1">
        <v>199</v>
      </c>
      <c r="G293" s="1" t="s">
        <v>2565</v>
      </c>
      <c r="H293" s="1">
        <v>9369730</v>
      </c>
      <c r="I293" s="1">
        <v>9019478.1600000001</v>
      </c>
      <c r="J293" s="1">
        <v>94779</v>
      </c>
      <c r="K293" s="1">
        <v>1.0218813419342041</v>
      </c>
      <c r="L293" s="1">
        <v>1924011</v>
      </c>
      <c r="M293" s="1">
        <v>32372</v>
      </c>
      <c r="N293" s="1">
        <v>1.711320161819458</v>
      </c>
      <c r="O293" s="1">
        <v>1259008.81</v>
      </c>
      <c r="P293" s="1">
        <v>780350.24</v>
      </c>
      <c r="Q293" s="1">
        <v>478658.57</v>
      </c>
      <c r="R293" s="1">
        <v>0</v>
      </c>
      <c r="S293" s="1">
        <v>478547.0625</v>
      </c>
      <c r="T293" s="1">
        <v>61.315887451171875</v>
      </c>
      <c r="U293" s="1">
        <v>478658.57</v>
      </c>
      <c r="V293" s="1">
        <v>0</v>
      </c>
      <c r="W293" s="1">
        <v>4381077.18</v>
      </c>
      <c r="X293" s="1">
        <v>112814</v>
      </c>
      <c r="Y293" s="1">
        <v>9001</v>
      </c>
      <c r="Z293" s="1">
        <v>8.6703978478908539E-2</v>
      </c>
      <c r="AA293" s="1">
        <v>8.6703977584838867</v>
      </c>
      <c r="AB293" s="1">
        <v>301665</v>
      </c>
      <c r="AC293" s="1">
        <v>478685.24</v>
      </c>
      <c r="AD293" s="1">
        <v>0</v>
      </c>
      <c r="AE293" s="1">
        <v>171834.83</v>
      </c>
      <c r="AF293" s="1">
        <v>323395.44868288108</v>
      </c>
      <c r="AG293" s="1">
        <v>178023360</v>
      </c>
      <c r="AH293" s="1" t="s">
        <v>2294</v>
      </c>
      <c r="AI293" s="1">
        <v>957343.8125</v>
      </c>
      <c r="AJ293" s="1">
        <v>0</v>
      </c>
      <c r="AK293" s="1">
        <v>21.851791381835938</v>
      </c>
      <c r="AL293" s="1">
        <v>100.02330017089844</v>
      </c>
      <c r="AM293" s="1">
        <v>0</v>
      </c>
      <c r="AN293" s="1">
        <v>0</v>
      </c>
    </row>
    <row r="294" spans="1:40" x14ac:dyDescent="0.25">
      <c r="A294" s="1">
        <v>113364503</v>
      </c>
      <c r="B294" s="1" t="s">
        <v>1788</v>
      </c>
      <c r="C294" s="1" t="s">
        <v>193</v>
      </c>
      <c r="D294" s="1" t="s">
        <v>234</v>
      </c>
      <c r="E294" s="1">
        <v>191</v>
      </c>
      <c r="G294" s="1" t="s">
        <v>2565</v>
      </c>
      <c r="H294" s="1">
        <v>10010985</v>
      </c>
      <c r="I294" s="1">
        <v>9293362.2200000007</v>
      </c>
      <c r="J294" s="1">
        <v>223378</v>
      </c>
      <c r="K294" s="1">
        <v>2.2822535037994385</v>
      </c>
      <c r="L294" s="1">
        <v>3121212</v>
      </c>
      <c r="M294" s="1">
        <v>129792</v>
      </c>
      <c r="N294" s="1">
        <v>4.3388090133666992</v>
      </c>
      <c r="O294" s="1">
        <v>3990040.2</v>
      </c>
      <c r="P294" s="1">
        <v>2232087.5699999998</v>
      </c>
      <c r="Q294" s="1">
        <v>1757952.63</v>
      </c>
      <c r="R294" s="1">
        <v>0</v>
      </c>
      <c r="S294" s="1">
        <v>1757543.125</v>
      </c>
      <c r="T294" s="1">
        <v>78.725440979003906</v>
      </c>
      <c r="U294" s="1">
        <v>1757952.63</v>
      </c>
      <c r="V294" s="1">
        <v>0</v>
      </c>
      <c r="W294" s="1">
        <v>16090229.120000005</v>
      </c>
      <c r="AB294" s="1">
        <v>474037</v>
      </c>
      <c r="AC294" s="1">
        <v>1758050.57</v>
      </c>
      <c r="AD294" s="1">
        <v>0</v>
      </c>
      <c r="AE294" s="1">
        <v>156089.06</v>
      </c>
      <c r="AF294" s="1">
        <v>221859.99794469553</v>
      </c>
      <c r="AG294" s="1">
        <v>178023360</v>
      </c>
      <c r="AH294" s="1" t="s">
        <v>2295</v>
      </c>
      <c r="AI294" s="1">
        <v>3516003.25</v>
      </c>
      <c r="AJ294" s="1">
        <v>0</v>
      </c>
      <c r="AK294" s="1">
        <v>21.851791381835938</v>
      </c>
      <c r="AL294" s="1">
        <v>100.02330017089844</v>
      </c>
      <c r="AM294" s="1">
        <v>0</v>
      </c>
      <c r="AN294" s="1">
        <v>0</v>
      </c>
    </row>
    <row r="295" spans="1:40" x14ac:dyDescent="0.25">
      <c r="A295" s="1">
        <v>113365203</v>
      </c>
      <c r="B295" s="1" t="s">
        <v>1789</v>
      </c>
      <c r="C295" s="1" t="s">
        <v>193</v>
      </c>
      <c r="D295" s="1" t="s">
        <v>234</v>
      </c>
      <c r="E295" s="1">
        <v>191</v>
      </c>
      <c r="G295" s="1" t="s">
        <v>2565</v>
      </c>
      <c r="H295" s="1">
        <v>15423374</v>
      </c>
      <c r="I295" s="1">
        <v>14798947.85</v>
      </c>
      <c r="J295" s="1">
        <v>181557</v>
      </c>
      <c r="K295" s="1">
        <v>1.1911768913269043</v>
      </c>
      <c r="L295" s="1">
        <v>4218881</v>
      </c>
      <c r="M295" s="1">
        <v>149682</v>
      </c>
      <c r="N295" s="1">
        <v>3.6784143447875977</v>
      </c>
      <c r="O295" s="1">
        <v>6152902.7599999998</v>
      </c>
      <c r="P295" s="1">
        <v>3386958.43</v>
      </c>
      <c r="Q295" s="1">
        <v>2765944.33</v>
      </c>
      <c r="R295" s="1">
        <v>0</v>
      </c>
      <c r="S295" s="1">
        <v>2765300</v>
      </c>
      <c r="T295" s="1">
        <v>81.629997253417969</v>
      </c>
      <c r="U295" s="1">
        <v>2765944.33</v>
      </c>
      <c r="V295" s="1">
        <v>0</v>
      </c>
      <c r="W295" s="1">
        <v>25316198.729999989</v>
      </c>
      <c r="X295" s="1">
        <v>171753</v>
      </c>
      <c r="Y295" s="1">
        <v>22867</v>
      </c>
      <c r="Z295" s="1">
        <v>0.15358731150627136</v>
      </c>
      <c r="AA295" s="1">
        <v>15.358731269836426</v>
      </c>
      <c r="AB295" s="1">
        <v>620860</v>
      </c>
      <c r="AC295" s="1">
        <v>2766098.43</v>
      </c>
      <c r="AD295" s="1">
        <v>0</v>
      </c>
      <c r="AE295" s="1">
        <v>186243.09</v>
      </c>
      <c r="AF295" s="1">
        <v>375540.67829876614</v>
      </c>
      <c r="AG295" s="1">
        <v>178023360</v>
      </c>
      <c r="AH295" s="1" t="s">
        <v>2296</v>
      </c>
      <c r="AI295" s="1">
        <v>5532042.5</v>
      </c>
      <c r="AJ295" s="1">
        <v>0</v>
      </c>
      <c r="AK295" s="1">
        <v>21.851789474487305</v>
      </c>
      <c r="AL295" s="1">
        <v>100.02330017089844</v>
      </c>
      <c r="AM295" s="1">
        <v>0</v>
      </c>
      <c r="AN295" s="1">
        <v>0</v>
      </c>
    </row>
    <row r="296" spans="1:40" x14ac:dyDescent="0.25">
      <c r="A296" s="1">
        <v>113365303</v>
      </c>
      <c r="B296" s="1" t="s">
        <v>1790</v>
      </c>
      <c r="C296" s="1" t="s">
        <v>193</v>
      </c>
      <c r="D296" s="1" t="s">
        <v>234</v>
      </c>
      <c r="E296" s="1">
        <v>191</v>
      </c>
      <c r="G296" s="1" t="s">
        <v>2565</v>
      </c>
      <c r="H296" s="1">
        <v>3557407</v>
      </c>
      <c r="I296" s="1">
        <v>3412589.5</v>
      </c>
      <c r="J296" s="1">
        <v>46496</v>
      </c>
      <c r="K296" s="1">
        <v>1.3243286609649658</v>
      </c>
      <c r="L296" s="1">
        <v>953085</v>
      </c>
      <c r="M296" s="1">
        <v>16543</v>
      </c>
      <c r="N296" s="1">
        <v>1.7663916349411011</v>
      </c>
      <c r="O296" s="1">
        <v>163497</v>
      </c>
      <c r="P296" s="1">
        <v>113497</v>
      </c>
      <c r="Q296" s="1">
        <v>50000</v>
      </c>
      <c r="R296" s="1">
        <v>0</v>
      </c>
      <c r="S296" s="1">
        <v>50000</v>
      </c>
      <c r="T296" s="1">
        <v>44.054027557373047</v>
      </c>
      <c r="U296" s="1">
        <v>0</v>
      </c>
      <c r="V296" s="1">
        <v>50000</v>
      </c>
      <c r="W296" s="1">
        <v>0</v>
      </c>
      <c r="X296" s="1">
        <v>118126</v>
      </c>
      <c r="Y296" s="1">
        <v>-4652</v>
      </c>
      <c r="Z296" s="1">
        <v>-3.7889525294303894E-2</v>
      </c>
      <c r="AA296" s="1">
        <v>-3.7889525890350342</v>
      </c>
      <c r="AB296" s="1">
        <v>113497</v>
      </c>
      <c r="AC296" s="1">
        <v>0</v>
      </c>
      <c r="AD296" s="1">
        <v>0</v>
      </c>
      <c r="AE296" s="1">
        <v>54196.65</v>
      </c>
      <c r="AF296" s="1">
        <v>49427.557116411146</v>
      </c>
      <c r="AG296" s="1">
        <v>178023360</v>
      </c>
      <c r="AH296" s="1" t="s">
        <v>2297</v>
      </c>
      <c r="AI296" s="1">
        <v>50000</v>
      </c>
      <c r="AJ296" s="1">
        <v>0</v>
      </c>
      <c r="AL296" s="1">
        <v>0</v>
      </c>
      <c r="AM296" s="1">
        <v>100</v>
      </c>
      <c r="AN296" s="1">
        <v>0</v>
      </c>
    </row>
    <row r="297" spans="1:40" x14ac:dyDescent="0.25">
      <c r="A297" s="1">
        <v>113367003</v>
      </c>
      <c r="B297" s="1" t="s">
        <v>1791</v>
      </c>
      <c r="C297" s="1" t="s">
        <v>193</v>
      </c>
      <c r="D297" s="1" t="s">
        <v>234</v>
      </c>
      <c r="E297" s="1">
        <v>191</v>
      </c>
      <c r="G297" s="1" t="s">
        <v>2565</v>
      </c>
      <c r="H297" s="1">
        <v>12761790</v>
      </c>
      <c r="I297" s="1">
        <v>12313196.75</v>
      </c>
      <c r="J297" s="1">
        <v>151268</v>
      </c>
      <c r="K297" s="1">
        <v>1.199537992477417</v>
      </c>
      <c r="L297" s="1">
        <v>2604092</v>
      </c>
      <c r="M297" s="1">
        <v>52161</v>
      </c>
      <c r="N297" s="1">
        <v>2.0439815521240234</v>
      </c>
      <c r="O297" s="1">
        <v>1321833.6599999999</v>
      </c>
      <c r="P297" s="1">
        <v>740401.31</v>
      </c>
      <c r="Q297" s="1">
        <v>581432.35</v>
      </c>
      <c r="R297" s="1">
        <v>0</v>
      </c>
      <c r="S297" s="1">
        <v>581359.5</v>
      </c>
      <c r="T297" s="1">
        <v>78.511787414550781</v>
      </c>
      <c r="U297" s="1">
        <v>581432.35</v>
      </c>
      <c r="V297" s="1">
        <v>0</v>
      </c>
      <c r="W297" s="1">
        <v>5321747.3900000006</v>
      </c>
      <c r="X297" s="1">
        <v>188619</v>
      </c>
      <c r="Y297" s="1">
        <v>11686</v>
      </c>
      <c r="Z297" s="1">
        <v>6.6047601401805878E-2</v>
      </c>
      <c r="AA297" s="1">
        <v>6.6047601699829102</v>
      </c>
      <c r="AB297" s="1">
        <v>427715</v>
      </c>
      <c r="AC297" s="1">
        <v>312686.31</v>
      </c>
      <c r="AD297" s="1">
        <v>0</v>
      </c>
      <c r="AE297" s="1">
        <v>145386.88</v>
      </c>
      <c r="AF297" s="1">
        <v>175313.2942722938</v>
      </c>
      <c r="AG297" s="1">
        <v>178023360</v>
      </c>
      <c r="AH297" s="1" t="s">
        <v>2298</v>
      </c>
      <c r="AI297" s="1">
        <v>894118.6875</v>
      </c>
      <c r="AJ297" s="1">
        <v>0</v>
      </c>
      <c r="AK297" s="1">
        <v>16.801223754882813</v>
      </c>
      <c r="AL297" s="1">
        <v>100.01252746582031</v>
      </c>
      <c r="AM297" s="1">
        <v>0</v>
      </c>
      <c r="AN297" s="1">
        <v>0</v>
      </c>
    </row>
    <row r="298" spans="1:40" x14ac:dyDescent="0.25">
      <c r="A298" s="1">
        <v>113369003</v>
      </c>
      <c r="B298" s="1" t="s">
        <v>1792</v>
      </c>
      <c r="C298" s="1" t="s">
        <v>193</v>
      </c>
      <c r="D298" s="1" t="s">
        <v>234</v>
      </c>
      <c r="E298" s="1">
        <v>199</v>
      </c>
      <c r="G298" s="1" t="s">
        <v>2565</v>
      </c>
      <c r="H298" s="1">
        <v>12663748</v>
      </c>
      <c r="I298" s="1">
        <v>12216130.529999999</v>
      </c>
      <c r="J298" s="1">
        <v>134411</v>
      </c>
      <c r="K298" s="1">
        <v>1.0727702379226685</v>
      </c>
      <c r="L298" s="1">
        <v>2733324</v>
      </c>
      <c r="M298" s="1">
        <v>24979</v>
      </c>
      <c r="N298" s="1">
        <v>0.92229759693145752</v>
      </c>
      <c r="O298" s="1">
        <v>1730248.69</v>
      </c>
      <c r="P298" s="1">
        <v>1131721.02</v>
      </c>
      <c r="Q298" s="1">
        <v>598527.67000000004</v>
      </c>
      <c r="R298" s="1">
        <v>0</v>
      </c>
      <c r="S298" s="1">
        <v>598388.25</v>
      </c>
      <c r="T298" s="1">
        <v>52.867668151855469</v>
      </c>
      <c r="U298" s="1">
        <v>598527.67000000004</v>
      </c>
      <c r="V298" s="1">
        <v>0</v>
      </c>
      <c r="W298" s="1">
        <v>5478217.8300000057</v>
      </c>
      <c r="AB298" s="1">
        <v>533160</v>
      </c>
      <c r="AC298" s="1">
        <v>598561.02</v>
      </c>
      <c r="AD298" s="1">
        <v>0</v>
      </c>
      <c r="AE298" s="1">
        <v>134016.4</v>
      </c>
      <c r="AF298" s="1">
        <v>252232.79095654865</v>
      </c>
      <c r="AG298" s="1">
        <v>178023360</v>
      </c>
      <c r="AH298" s="1" t="s">
        <v>2299</v>
      </c>
      <c r="AI298" s="1">
        <v>1197088.75</v>
      </c>
      <c r="AJ298" s="1">
        <v>0</v>
      </c>
      <c r="AK298" s="1">
        <v>21.851791381835938</v>
      </c>
      <c r="AL298" s="1">
        <v>100.02330017089844</v>
      </c>
      <c r="AM298" s="1">
        <v>0</v>
      </c>
      <c r="AN298" s="1">
        <v>0</v>
      </c>
    </row>
    <row r="299" spans="1:40" x14ac:dyDescent="0.25">
      <c r="A299" s="1">
        <v>113380303</v>
      </c>
      <c r="B299" s="1" t="s">
        <v>1793</v>
      </c>
      <c r="C299" s="1" t="s">
        <v>194</v>
      </c>
      <c r="D299" s="1" t="s">
        <v>234</v>
      </c>
      <c r="E299" s="1">
        <v>196</v>
      </c>
      <c r="G299" s="1" t="s">
        <v>2565</v>
      </c>
      <c r="H299" s="1">
        <v>5976047</v>
      </c>
      <c r="I299" s="1">
        <v>5716019.9199999999</v>
      </c>
      <c r="J299" s="1">
        <v>100201</v>
      </c>
      <c r="K299" s="1">
        <v>1.705303430557251</v>
      </c>
      <c r="L299" s="1">
        <v>1158389</v>
      </c>
      <c r="M299" s="1">
        <v>10927</v>
      </c>
      <c r="N299" s="1">
        <v>0.95227557420730591</v>
      </c>
      <c r="O299" s="1">
        <v>546806.71</v>
      </c>
      <c r="P299" s="1">
        <v>368118.33</v>
      </c>
      <c r="Q299" s="1">
        <v>178688.38</v>
      </c>
      <c r="R299" s="1">
        <v>0</v>
      </c>
      <c r="S299" s="1">
        <v>178646.75</v>
      </c>
      <c r="T299" s="1">
        <v>48.524219512939453</v>
      </c>
      <c r="U299" s="1">
        <v>178688.38</v>
      </c>
      <c r="V299" s="1">
        <v>0</v>
      </c>
      <c r="W299" s="1">
        <v>1635503.0800000019</v>
      </c>
      <c r="AB299" s="1">
        <v>189420</v>
      </c>
      <c r="AC299" s="1">
        <v>178698.33</v>
      </c>
      <c r="AD299" s="1">
        <v>0</v>
      </c>
      <c r="AE299" s="1">
        <v>110344.57</v>
      </c>
      <c r="AF299" s="1">
        <v>93648.811569112877</v>
      </c>
      <c r="AG299" s="1">
        <v>178023360</v>
      </c>
      <c r="AH299" s="1" t="s">
        <v>2300</v>
      </c>
      <c r="AI299" s="1">
        <v>357386.71875</v>
      </c>
      <c r="AJ299" s="1">
        <v>0</v>
      </c>
      <c r="AK299" s="1">
        <v>21.851791381835938</v>
      </c>
      <c r="AL299" s="1">
        <v>100.02330017089844</v>
      </c>
      <c r="AM299" s="1">
        <v>0</v>
      </c>
      <c r="AN299" s="1">
        <v>0</v>
      </c>
    </row>
    <row r="300" spans="1:40" x14ac:dyDescent="0.25">
      <c r="A300" s="1">
        <v>113381303</v>
      </c>
      <c r="B300" s="1" t="s">
        <v>1794</v>
      </c>
      <c r="C300" s="1" t="s">
        <v>194</v>
      </c>
      <c r="D300" s="1" t="s">
        <v>234</v>
      </c>
      <c r="E300" s="1">
        <v>196</v>
      </c>
      <c r="G300" s="1" t="s">
        <v>2565</v>
      </c>
      <c r="H300" s="1">
        <v>14804667</v>
      </c>
      <c r="I300" s="1">
        <v>14090582.49</v>
      </c>
      <c r="J300" s="1">
        <v>199556</v>
      </c>
      <c r="K300" s="1">
        <v>1.36634361743927</v>
      </c>
      <c r="L300" s="1">
        <v>3399514</v>
      </c>
      <c r="M300" s="1">
        <v>91082</v>
      </c>
      <c r="N300" s="1">
        <v>2.7530262470245361</v>
      </c>
      <c r="O300" s="1">
        <v>4347992.72</v>
      </c>
      <c r="P300" s="1">
        <v>2438144.06</v>
      </c>
      <c r="Q300" s="1">
        <v>1909848.66</v>
      </c>
      <c r="R300" s="1">
        <v>0</v>
      </c>
      <c r="S300" s="1">
        <v>1909403.75</v>
      </c>
      <c r="T300" s="1">
        <v>78.299537658691406</v>
      </c>
      <c r="U300" s="1">
        <v>1909848.66</v>
      </c>
      <c r="V300" s="1">
        <v>0</v>
      </c>
      <c r="W300" s="1">
        <v>17480506.599999994</v>
      </c>
      <c r="X300" s="1">
        <v>203616</v>
      </c>
      <c r="Y300" s="1">
        <v>-8634</v>
      </c>
      <c r="Z300" s="1">
        <v>-4.0678445249795914E-2</v>
      </c>
      <c r="AA300" s="1">
        <v>-4.0678443908691406</v>
      </c>
      <c r="AB300" s="1">
        <v>528189</v>
      </c>
      <c r="AC300" s="1">
        <v>1909955.06</v>
      </c>
      <c r="AD300" s="1">
        <v>0</v>
      </c>
      <c r="AE300" s="1">
        <v>175488.96</v>
      </c>
      <c r="AF300" s="1">
        <v>403053.56814277486</v>
      </c>
      <c r="AG300" s="1">
        <v>178023360</v>
      </c>
      <c r="AH300" s="1" t="s">
        <v>2301</v>
      </c>
      <c r="AI300" s="1">
        <v>3819803.75</v>
      </c>
      <c r="AJ300" s="1">
        <v>0</v>
      </c>
      <c r="AK300" s="1">
        <v>21.851791381835938</v>
      </c>
      <c r="AL300" s="1">
        <v>100.02330017089844</v>
      </c>
      <c r="AM300" s="1">
        <v>0</v>
      </c>
      <c r="AN300" s="1">
        <v>0</v>
      </c>
    </row>
    <row r="301" spans="1:40" x14ac:dyDescent="0.25">
      <c r="A301" s="1">
        <v>113382303</v>
      </c>
      <c r="B301" s="1" t="s">
        <v>1795</v>
      </c>
      <c r="C301" s="1" t="s">
        <v>194</v>
      </c>
      <c r="D301" s="1" t="s">
        <v>234</v>
      </c>
      <c r="E301" s="1">
        <v>196</v>
      </c>
      <c r="G301" s="1" t="s">
        <v>2565</v>
      </c>
      <c r="H301" s="1">
        <v>6421961</v>
      </c>
      <c r="I301" s="1">
        <v>6172634.2400000002</v>
      </c>
      <c r="J301" s="1">
        <v>70861</v>
      </c>
      <c r="K301" s="1">
        <v>1.1157280206680298</v>
      </c>
      <c r="L301" s="1">
        <v>1637062</v>
      </c>
      <c r="M301" s="1">
        <v>1253</v>
      </c>
      <c r="N301" s="1">
        <v>7.6598182320594788E-2</v>
      </c>
      <c r="O301" s="1">
        <v>308521</v>
      </c>
      <c r="P301" s="1">
        <v>258521</v>
      </c>
      <c r="Q301" s="1">
        <v>50000</v>
      </c>
      <c r="R301" s="1">
        <v>0</v>
      </c>
      <c r="S301" s="1">
        <v>50000</v>
      </c>
      <c r="T301" s="1">
        <v>19.340787887573242</v>
      </c>
      <c r="U301" s="1">
        <v>0</v>
      </c>
      <c r="V301" s="1">
        <v>50000</v>
      </c>
      <c r="W301" s="1">
        <v>0</v>
      </c>
      <c r="X301" s="1">
        <v>59052</v>
      </c>
      <c r="Y301" s="1">
        <v>11710</v>
      </c>
      <c r="Z301" s="1">
        <v>0.2473490834236145</v>
      </c>
      <c r="AA301" s="1">
        <v>24.734909057617188</v>
      </c>
      <c r="AB301" s="1">
        <v>258521</v>
      </c>
      <c r="AC301" s="1">
        <v>0</v>
      </c>
      <c r="AD301" s="1">
        <v>0</v>
      </c>
      <c r="AE301" s="1">
        <v>133081.87</v>
      </c>
      <c r="AF301" s="1">
        <v>141950.45597995282</v>
      </c>
      <c r="AG301" s="1">
        <v>178023360</v>
      </c>
      <c r="AH301" s="1" t="s">
        <v>2302</v>
      </c>
      <c r="AI301" s="1">
        <v>50000</v>
      </c>
      <c r="AJ301" s="1">
        <v>0</v>
      </c>
      <c r="AL301" s="1">
        <v>0</v>
      </c>
      <c r="AM301" s="1">
        <v>100</v>
      </c>
      <c r="AN301" s="1">
        <v>0</v>
      </c>
    </row>
    <row r="302" spans="1:40" x14ac:dyDescent="0.25">
      <c r="A302" s="1">
        <v>113384307</v>
      </c>
      <c r="B302" s="1" t="s">
        <v>2634</v>
      </c>
      <c r="C302" s="1" t="s">
        <v>194</v>
      </c>
      <c r="D302" s="1" t="s">
        <v>234</v>
      </c>
      <c r="E302" s="1">
        <v>196</v>
      </c>
      <c r="G302" s="1" t="s">
        <v>2566</v>
      </c>
      <c r="X302" s="1">
        <v>1251525</v>
      </c>
      <c r="Y302" s="1">
        <v>199406</v>
      </c>
      <c r="Z302" s="1">
        <v>0.18952798843383789</v>
      </c>
      <c r="AA302" s="1">
        <v>18.952798843383789</v>
      </c>
      <c r="AH302" s="1" t="s">
        <v>128</v>
      </c>
      <c r="AI302" s="1">
        <v>0</v>
      </c>
      <c r="AJ302" s="1">
        <v>0</v>
      </c>
    </row>
    <row r="303" spans="1:40" x14ac:dyDescent="0.25">
      <c r="A303" s="1">
        <v>113384603</v>
      </c>
      <c r="B303" s="1" t="s">
        <v>1796</v>
      </c>
      <c r="C303" s="1" t="s">
        <v>194</v>
      </c>
      <c r="D303" s="1" t="s">
        <v>234</v>
      </c>
      <c r="E303" s="1">
        <v>196</v>
      </c>
      <c r="G303" s="1" t="s">
        <v>2565</v>
      </c>
      <c r="H303" s="1">
        <v>50077146</v>
      </c>
      <c r="I303" s="1">
        <v>47452129.060000002</v>
      </c>
      <c r="J303" s="1">
        <v>853597</v>
      </c>
      <c r="K303" s="1">
        <v>1.7341232299804688</v>
      </c>
      <c r="L303" s="1">
        <v>5313299</v>
      </c>
      <c r="M303" s="1">
        <v>38878</v>
      </c>
      <c r="N303" s="1">
        <v>0.73710459470748901</v>
      </c>
      <c r="O303" s="1">
        <v>13853358.98</v>
      </c>
      <c r="P303" s="1">
        <v>7492252.1900000004</v>
      </c>
      <c r="Q303" s="1">
        <v>6361106.79</v>
      </c>
      <c r="R303" s="1">
        <v>0</v>
      </c>
      <c r="S303" s="1">
        <v>6359625</v>
      </c>
      <c r="T303" s="1">
        <v>84.86590576171875</v>
      </c>
      <c r="U303" s="1">
        <v>6361106.79</v>
      </c>
      <c r="V303" s="1">
        <v>0</v>
      </c>
      <c r="W303" s="1">
        <v>58222084.129999995</v>
      </c>
      <c r="AB303" s="1">
        <v>1130791</v>
      </c>
      <c r="AC303" s="1">
        <v>6361461.1900000004</v>
      </c>
      <c r="AD303" s="1">
        <v>0</v>
      </c>
      <c r="AE303" s="1">
        <v>221671.71</v>
      </c>
      <c r="AF303" s="1">
        <v>436338.45181503403</v>
      </c>
      <c r="AG303" s="1">
        <v>178023360</v>
      </c>
      <c r="AH303" s="1" t="s">
        <v>194</v>
      </c>
      <c r="AI303" s="1">
        <v>12722568</v>
      </c>
      <c r="AJ303" s="1">
        <v>0</v>
      </c>
      <c r="AK303" s="1">
        <v>21.851791381835938</v>
      </c>
      <c r="AL303" s="1">
        <v>100.02330017089844</v>
      </c>
      <c r="AM303" s="1">
        <v>0</v>
      </c>
      <c r="AN303" s="1">
        <v>0</v>
      </c>
    </row>
    <row r="304" spans="1:40" x14ac:dyDescent="0.25">
      <c r="A304" s="1">
        <v>113385003</v>
      </c>
      <c r="B304" s="1" t="s">
        <v>1797</v>
      </c>
      <c r="C304" s="1" t="s">
        <v>194</v>
      </c>
      <c r="D304" s="1" t="s">
        <v>234</v>
      </c>
      <c r="E304" s="1">
        <v>196</v>
      </c>
      <c r="G304" s="1" t="s">
        <v>2565</v>
      </c>
      <c r="H304" s="1">
        <v>9730962</v>
      </c>
      <c r="I304" s="1">
        <v>9403017.2300000004</v>
      </c>
      <c r="J304" s="1">
        <v>106892</v>
      </c>
      <c r="K304" s="1">
        <v>1.1106735467910767</v>
      </c>
      <c r="L304" s="1">
        <v>1705908</v>
      </c>
      <c r="M304" s="1">
        <v>-33363</v>
      </c>
      <c r="N304" s="1">
        <v>-1.9182175397872925</v>
      </c>
      <c r="O304" s="1">
        <v>1936544.69</v>
      </c>
      <c r="P304" s="1">
        <v>1120800.57</v>
      </c>
      <c r="Q304" s="1">
        <v>815744.12</v>
      </c>
      <c r="R304" s="1">
        <v>0</v>
      </c>
      <c r="S304" s="1">
        <v>815554.0625</v>
      </c>
      <c r="T304" s="1">
        <v>72.752975463867188</v>
      </c>
      <c r="U304" s="1">
        <v>815744.12</v>
      </c>
      <c r="V304" s="1">
        <v>0</v>
      </c>
      <c r="W304" s="1">
        <v>7466361.5300000012</v>
      </c>
      <c r="X304" s="1">
        <v>157633</v>
      </c>
      <c r="Y304" s="1">
        <v>-58398</v>
      </c>
      <c r="Z304" s="1">
        <v>-0.27032232284545898</v>
      </c>
      <c r="AA304" s="1">
        <v>-27.032232284545898</v>
      </c>
      <c r="AB304" s="1">
        <v>305011</v>
      </c>
      <c r="AC304" s="1">
        <v>815789.57</v>
      </c>
      <c r="AD304" s="1">
        <v>0</v>
      </c>
      <c r="AE304" s="1">
        <v>197949.86</v>
      </c>
      <c r="AF304" s="1">
        <v>386464.79126233445</v>
      </c>
      <c r="AG304" s="1">
        <v>178023360</v>
      </c>
      <c r="AH304" s="1" t="s">
        <v>2303</v>
      </c>
      <c r="AI304" s="1">
        <v>1631533.75</v>
      </c>
      <c r="AJ304" s="1">
        <v>0</v>
      </c>
      <c r="AK304" s="1">
        <v>21.851791381835938</v>
      </c>
      <c r="AL304" s="1">
        <v>100.02330780029297</v>
      </c>
      <c r="AM304" s="1">
        <v>0</v>
      </c>
      <c r="AN304" s="1">
        <v>0</v>
      </c>
    </row>
    <row r="305" spans="1:40" x14ac:dyDescent="0.25">
      <c r="A305" s="1">
        <v>113385303</v>
      </c>
      <c r="B305" s="1" t="s">
        <v>1798</v>
      </c>
      <c r="C305" s="1" t="s">
        <v>194</v>
      </c>
      <c r="D305" s="1" t="s">
        <v>234</v>
      </c>
      <c r="E305" s="1">
        <v>196</v>
      </c>
      <c r="G305" s="1" t="s">
        <v>2565</v>
      </c>
      <c r="H305" s="1">
        <v>9917173</v>
      </c>
      <c r="I305" s="1">
        <v>9406779.0099999998</v>
      </c>
      <c r="J305" s="1">
        <v>145628</v>
      </c>
      <c r="K305" s="1">
        <v>1.4903272390365601</v>
      </c>
      <c r="L305" s="1">
        <v>2364658</v>
      </c>
      <c r="M305" s="1">
        <v>91677</v>
      </c>
      <c r="N305" s="1">
        <v>4.0333375930786133</v>
      </c>
      <c r="O305" s="1">
        <v>4343937.6100000003</v>
      </c>
      <c r="P305" s="1">
        <v>2208090.33</v>
      </c>
      <c r="Q305" s="1">
        <v>2135847.2799999998</v>
      </c>
      <c r="R305" s="1">
        <v>0</v>
      </c>
      <c r="S305" s="1">
        <v>2135417.25</v>
      </c>
      <c r="T305" s="1">
        <v>96.689949035644531</v>
      </c>
      <c r="U305" s="1">
        <v>2135847.2799999998</v>
      </c>
      <c r="V305" s="1">
        <v>0</v>
      </c>
      <c r="W305" s="1">
        <v>19549031.93999999</v>
      </c>
      <c r="AB305" s="1">
        <v>361796</v>
      </c>
      <c r="AC305" s="1">
        <v>1846294.33</v>
      </c>
      <c r="AD305" s="1">
        <v>0</v>
      </c>
      <c r="AE305" s="1">
        <v>172945.05</v>
      </c>
      <c r="AF305" s="1">
        <v>220038.53783523105</v>
      </c>
      <c r="AG305" s="1">
        <v>178023360</v>
      </c>
      <c r="AH305" s="1" t="s">
        <v>2304</v>
      </c>
      <c r="AI305" s="1">
        <v>3982141.5</v>
      </c>
      <c r="AJ305" s="1">
        <v>0</v>
      </c>
      <c r="AK305" s="1">
        <v>20.370018005371094</v>
      </c>
      <c r="AL305" s="1">
        <v>100.0201416015625</v>
      </c>
      <c r="AM305" s="1">
        <v>0</v>
      </c>
      <c r="AN305" s="1">
        <v>0</v>
      </c>
    </row>
    <row r="306" spans="1:40" x14ac:dyDescent="0.25">
      <c r="A306" s="1">
        <v>114060503</v>
      </c>
      <c r="B306" s="1" t="s">
        <v>1799</v>
      </c>
      <c r="C306" s="1" t="s">
        <v>195</v>
      </c>
      <c r="D306" s="1" t="s">
        <v>235</v>
      </c>
      <c r="E306" s="1">
        <v>137</v>
      </c>
      <c r="G306" s="1" t="s">
        <v>2565</v>
      </c>
      <c r="H306" s="1">
        <v>6402989</v>
      </c>
      <c r="I306" s="1">
        <v>6031503.7300000004</v>
      </c>
      <c r="J306" s="1">
        <v>116609</v>
      </c>
      <c r="K306" s="1">
        <v>1.8549466133117676</v>
      </c>
      <c r="L306" s="1">
        <v>1136922</v>
      </c>
      <c r="M306" s="1">
        <v>77430</v>
      </c>
      <c r="N306" s="1">
        <v>7.3082194328308105</v>
      </c>
      <c r="O306" s="1">
        <v>1880914.09</v>
      </c>
      <c r="P306" s="1">
        <v>1037245.22</v>
      </c>
      <c r="Q306" s="1">
        <v>538408.07999999996</v>
      </c>
      <c r="R306" s="1">
        <v>305260.78999999998</v>
      </c>
      <c r="S306" s="1">
        <v>843543.4375</v>
      </c>
      <c r="T306" s="1">
        <v>81.315528869628906</v>
      </c>
      <c r="U306" s="1">
        <v>538408.07999999996</v>
      </c>
      <c r="V306" s="1">
        <v>0</v>
      </c>
      <c r="W306" s="1">
        <v>4927953.8299999982</v>
      </c>
      <c r="AB306" s="1">
        <v>167132</v>
      </c>
      <c r="AC306" s="1">
        <v>538438.07999999996</v>
      </c>
      <c r="AD306" s="1">
        <v>331675.14</v>
      </c>
      <c r="AE306" s="1">
        <v>52589.279999999999</v>
      </c>
      <c r="AF306" s="1">
        <v>100803.76099641589</v>
      </c>
      <c r="AG306" s="1">
        <v>178023360</v>
      </c>
      <c r="AH306" s="1" t="s">
        <v>2305</v>
      </c>
      <c r="AI306" s="1">
        <v>1076846.125</v>
      </c>
      <c r="AJ306" s="1">
        <v>636935.9375</v>
      </c>
      <c r="AK306" s="1">
        <v>21.851789474487305</v>
      </c>
      <c r="AL306" s="1">
        <v>63.826953887939453</v>
      </c>
      <c r="AM306" s="1">
        <v>0</v>
      </c>
      <c r="AN306" s="1">
        <v>36.187915802001953</v>
      </c>
    </row>
    <row r="307" spans="1:40" x14ac:dyDescent="0.25">
      <c r="A307" s="1">
        <v>114060557</v>
      </c>
      <c r="B307" s="1" t="s">
        <v>2635</v>
      </c>
      <c r="C307" s="1" t="s">
        <v>195</v>
      </c>
      <c r="D307" s="1" t="s">
        <v>235</v>
      </c>
      <c r="E307" s="1">
        <v>137</v>
      </c>
      <c r="G307" s="1" t="s">
        <v>2566</v>
      </c>
      <c r="X307" s="1">
        <v>2877993</v>
      </c>
      <c r="Y307" s="1">
        <v>125149</v>
      </c>
      <c r="Z307" s="1">
        <v>4.5461710542440414E-2</v>
      </c>
      <c r="AA307" s="1">
        <v>4.5461711883544922</v>
      </c>
      <c r="AH307" s="1" t="s">
        <v>129</v>
      </c>
      <c r="AI307" s="1">
        <v>0</v>
      </c>
      <c r="AJ307" s="1">
        <v>0</v>
      </c>
    </row>
    <row r="308" spans="1:40" x14ac:dyDescent="0.25">
      <c r="A308" s="1">
        <v>114060753</v>
      </c>
      <c r="B308" s="1" t="s">
        <v>1800</v>
      </c>
      <c r="C308" s="1" t="s">
        <v>195</v>
      </c>
      <c r="D308" s="1" t="s">
        <v>235</v>
      </c>
      <c r="E308" s="1">
        <v>138</v>
      </c>
      <c r="G308" s="1" t="s">
        <v>2565</v>
      </c>
      <c r="H308" s="1">
        <v>19458744</v>
      </c>
      <c r="I308" s="1">
        <v>18764629.149999999</v>
      </c>
      <c r="J308" s="1">
        <v>199188</v>
      </c>
      <c r="K308" s="1">
        <v>1.0342293977737427</v>
      </c>
      <c r="L308" s="1">
        <v>5351004</v>
      </c>
      <c r="M308" s="1">
        <v>225609</v>
      </c>
      <c r="N308" s="1">
        <v>4.4017877578735352</v>
      </c>
      <c r="O308" s="1">
        <v>3675639.25</v>
      </c>
      <c r="P308" s="1">
        <v>2226276</v>
      </c>
      <c r="Q308" s="1">
        <v>1449363.25</v>
      </c>
      <c r="R308" s="1">
        <v>0</v>
      </c>
      <c r="S308" s="1">
        <v>1449025.625</v>
      </c>
      <c r="T308" s="1">
        <v>65.077552795410156</v>
      </c>
      <c r="U308" s="1">
        <v>1449363.25</v>
      </c>
      <c r="V308" s="1">
        <v>0</v>
      </c>
      <c r="W308" s="1">
        <v>13265765.210000008</v>
      </c>
      <c r="AB308" s="1">
        <v>776832</v>
      </c>
      <c r="AC308" s="1">
        <v>1449444</v>
      </c>
      <c r="AD308" s="1">
        <v>0</v>
      </c>
      <c r="AE308" s="1">
        <v>491125.51</v>
      </c>
      <c r="AF308" s="1">
        <v>393022.8098177677</v>
      </c>
      <c r="AG308" s="1">
        <v>178023360</v>
      </c>
      <c r="AH308" s="1" t="s">
        <v>2306</v>
      </c>
      <c r="AI308" s="1">
        <v>2898807.25</v>
      </c>
      <c r="AJ308" s="1">
        <v>0</v>
      </c>
      <c r="AK308" s="1">
        <v>21.851791381835938</v>
      </c>
      <c r="AL308" s="1">
        <v>100.02330017089844</v>
      </c>
      <c r="AM308" s="1">
        <v>0</v>
      </c>
      <c r="AN308" s="1">
        <v>0</v>
      </c>
    </row>
    <row r="309" spans="1:40" x14ac:dyDescent="0.25">
      <c r="A309" s="1">
        <v>114060853</v>
      </c>
      <c r="B309" s="1" t="s">
        <v>1801</v>
      </c>
      <c r="C309" s="1" t="s">
        <v>195</v>
      </c>
      <c r="D309" s="1" t="s">
        <v>235</v>
      </c>
      <c r="E309" s="1">
        <v>137</v>
      </c>
      <c r="G309" s="1" t="s">
        <v>2565</v>
      </c>
      <c r="H309" s="1">
        <v>4961639</v>
      </c>
      <c r="I309" s="1">
        <v>4837459.12</v>
      </c>
      <c r="J309" s="1">
        <v>29208</v>
      </c>
      <c r="K309" s="1">
        <v>0.5921623706817627</v>
      </c>
      <c r="L309" s="1">
        <v>1355360</v>
      </c>
      <c r="M309" s="1">
        <v>1827</v>
      </c>
      <c r="N309" s="1">
        <v>0.13498008251190186</v>
      </c>
      <c r="O309" s="1">
        <v>255220</v>
      </c>
      <c r="P309" s="1">
        <v>205220</v>
      </c>
      <c r="Q309" s="1">
        <v>50000</v>
      </c>
      <c r="R309" s="1">
        <v>0</v>
      </c>
      <c r="S309" s="1">
        <v>50000</v>
      </c>
      <c r="T309" s="1">
        <v>24.364097595214844</v>
      </c>
      <c r="U309" s="1">
        <v>0</v>
      </c>
      <c r="V309" s="1">
        <v>50000</v>
      </c>
      <c r="W309" s="1">
        <v>0</v>
      </c>
      <c r="AB309" s="1">
        <v>205220</v>
      </c>
      <c r="AC309" s="1">
        <v>0</v>
      </c>
      <c r="AD309" s="1">
        <v>0</v>
      </c>
      <c r="AE309" s="1">
        <v>48760.37</v>
      </c>
      <c r="AF309" s="1">
        <v>44123.367677411268</v>
      </c>
      <c r="AG309" s="1">
        <v>178023360</v>
      </c>
      <c r="AH309" s="1" t="s">
        <v>2307</v>
      </c>
      <c r="AI309" s="1">
        <v>50000</v>
      </c>
      <c r="AJ309" s="1">
        <v>0</v>
      </c>
      <c r="AL309" s="1">
        <v>0</v>
      </c>
      <c r="AM309" s="1">
        <v>100</v>
      </c>
      <c r="AN309" s="1">
        <v>0</v>
      </c>
    </row>
    <row r="310" spans="1:40" x14ac:dyDescent="0.25">
      <c r="A310" s="1">
        <v>114061103</v>
      </c>
      <c r="B310" s="1" t="s">
        <v>1802</v>
      </c>
      <c r="C310" s="1" t="s">
        <v>195</v>
      </c>
      <c r="D310" s="1" t="s">
        <v>235</v>
      </c>
      <c r="E310" s="1">
        <v>135</v>
      </c>
      <c r="G310" s="1" t="s">
        <v>2565</v>
      </c>
      <c r="H310" s="1">
        <v>8264435</v>
      </c>
      <c r="I310" s="1">
        <v>7962485.1600000001</v>
      </c>
      <c r="J310" s="1">
        <v>82207</v>
      </c>
      <c r="K310" s="1">
        <v>1.0047018527984619</v>
      </c>
      <c r="L310" s="1">
        <v>2430126</v>
      </c>
      <c r="M310" s="1">
        <v>61450</v>
      </c>
      <c r="N310" s="1">
        <v>2.5942764282226563</v>
      </c>
      <c r="O310" s="1">
        <v>420988</v>
      </c>
      <c r="P310" s="1">
        <v>370988</v>
      </c>
      <c r="Q310" s="1">
        <v>50000</v>
      </c>
      <c r="R310" s="1">
        <v>0</v>
      </c>
      <c r="S310" s="1">
        <v>50000</v>
      </c>
      <c r="T310" s="1">
        <v>13.477524757385254</v>
      </c>
      <c r="U310" s="1">
        <v>0</v>
      </c>
      <c r="V310" s="1">
        <v>50000</v>
      </c>
      <c r="W310" s="1">
        <v>0</v>
      </c>
      <c r="AB310" s="1">
        <v>370988</v>
      </c>
      <c r="AC310" s="1">
        <v>0</v>
      </c>
      <c r="AD310" s="1">
        <v>0</v>
      </c>
      <c r="AE310" s="1">
        <v>113933.6</v>
      </c>
      <c r="AF310" s="1">
        <v>221803.34399994009</v>
      </c>
      <c r="AG310" s="1">
        <v>178023360</v>
      </c>
      <c r="AH310" s="1" t="s">
        <v>2308</v>
      </c>
      <c r="AI310" s="1">
        <v>50000</v>
      </c>
      <c r="AJ310" s="1">
        <v>0</v>
      </c>
      <c r="AL310" s="1">
        <v>0</v>
      </c>
      <c r="AM310" s="1">
        <v>100</v>
      </c>
      <c r="AN310" s="1">
        <v>0</v>
      </c>
    </row>
    <row r="311" spans="1:40" x14ac:dyDescent="0.25">
      <c r="A311" s="1">
        <v>114061503</v>
      </c>
      <c r="B311" s="1" t="s">
        <v>1803</v>
      </c>
      <c r="C311" s="1" t="s">
        <v>195</v>
      </c>
      <c r="D311" s="1" t="s">
        <v>235</v>
      </c>
      <c r="E311" s="1">
        <v>137</v>
      </c>
      <c r="G311" s="1" t="s">
        <v>2565</v>
      </c>
      <c r="H311" s="1">
        <v>10259790</v>
      </c>
      <c r="I311" s="1">
        <v>9976293.4600000009</v>
      </c>
      <c r="J311" s="1">
        <v>70784</v>
      </c>
      <c r="K311" s="1">
        <v>0.69470953941345215</v>
      </c>
      <c r="L311" s="1">
        <v>2376916</v>
      </c>
      <c r="M311" s="1">
        <v>14024</v>
      </c>
      <c r="N311" s="1">
        <v>0.5935099720954895</v>
      </c>
      <c r="O311" s="1">
        <v>1159570.3899999999</v>
      </c>
      <c r="P311" s="1">
        <v>824367.53</v>
      </c>
      <c r="Q311" s="1">
        <v>335202.86</v>
      </c>
      <c r="R311" s="1">
        <v>0</v>
      </c>
      <c r="S311" s="1">
        <v>335124.78125</v>
      </c>
      <c r="T311" s="1">
        <v>40.64849853515625</v>
      </c>
      <c r="U311" s="1">
        <v>335202.86</v>
      </c>
      <c r="V311" s="1">
        <v>0</v>
      </c>
      <c r="W311" s="1">
        <v>3068052.4199999943</v>
      </c>
      <c r="AB311" s="1">
        <v>489146</v>
      </c>
      <c r="AC311" s="1">
        <v>335221.53000000003</v>
      </c>
      <c r="AD311" s="1">
        <v>0</v>
      </c>
      <c r="AE311" s="1">
        <v>179218</v>
      </c>
      <c r="AF311" s="1">
        <v>160968.17115564412</v>
      </c>
      <c r="AG311" s="1">
        <v>178023360</v>
      </c>
      <c r="AH311" s="1" t="s">
        <v>2309</v>
      </c>
      <c r="AI311" s="1">
        <v>670424.375</v>
      </c>
      <c r="AJ311" s="1">
        <v>0</v>
      </c>
      <c r="AK311" s="1">
        <v>21.851789474487305</v>
      </c>
      <c r="AL311" s="1">
        <v>100.02330017089844</v>
      </c>
      <c r="AM311" s="1">
        <v>0</v>
      </c>
      <c r="AN311" s="1">
        <v>0</v>
      </c>
    </row>
    <row r="312" spans="1:40" x14ac:dyDescent="0.25">
      <c r="A312" s="1">
        <v>114062003</v>
      </c>
      <c r="B312" s="1" t="s">
        <v>1804</v>
      </c>
      <c r="C312" s="1" t="s">
        <v>195</v>
      </c>
      <c r="D312" s="1" t="s">
        <v>235</v>
      </c>
      <c r="E312" s="1">
        <v>135</v>
      </c>
      <c r="G312" s="1" t="s">
        <v>2565</v>
      </c>
      <c r="H312" s="1">
        <v>11826533</v>
      </c>
      <c r="I312" s="1">
        <v>11305806.23</v>
      </c>
      <c r="J312" s="1">
        <v>170288</v>
      </c>
      <c r="K312" s="1">
        <v>1.4609163999557495</v>
      </c>
      <c r="L312" s="1">
        <v>3269337</v>
      </c>
      <c r="M312" s="1">
        <v>39487</v>
      </c>
      <c r="N312" s="1">
        <v>1.2225645780563354</v>
      </c>
      <c r="O312" s="1">
        <v>2103364.7400000002</v>
      </c>
      <c r="P312" s="1">
        <v>1326596.72</v>
      </c>
      <c r="Q312" s="1">
        <v>474994.79</v>
      </c>
      <c r="R312" s="1">
        <v>301773.23</v>
      </c>
      <c r="S312" s="1">
        <v>776657.375</v>
      </c>
      <c r="T312" s="1">
        <v>58.540218353271484</v>
      </c>
      <c r="U312" s="1">
        <v>474994.79</v>
      </c>
      <c r="V312" s="1">
        <v>0</v>
      </c>
      <c r="W312" s="1">
        <v>4347543.200000003</v>
      </c>
      <c r="AB312" s="1">
        <v>542921</v>
      </c>
      <c r="AC312" s="1">
        <v>475021.25</v>
      </c>
      <c r="AD312" s="1">
        <v>308654.46999999997</v>
      </c>
      <c r="AE312" s="1">
        <v>146179.93</v>
      </c>
      <c r="AF312" s="1">
        <v>248445.90400558943</v>
      </c>
      <c r="AG312" s="1">
        <v>178023360</v>
      </c>
      <c r="AH312" s="1" t="s">
        <v>2310</v>
      </c>
      <c r="AI312" s="1">
        <v>950016</v>
      </c>
      <c r="AJ312" s="1">
        <v>610427.6875</v>
      </c>
      <c r="AK312" s="1">
        <v>21.851789474487305</v>
      </c>
      <c r="AL312" s="1">
        <v>61.158859252929688</v>
      </c>
      <c r="AM312" s="1">
        <v>0</v>
      </c>
      <c r="AN312" s="1">
        <v>38.855388641357422</v>
      </c>
    </row>
    <row r="313" spans="1:40" x14ac:dyDescent="0.25">
      <c r="A313" s="1">
        <v>114062503</v>
      </c>
      <c r="B313" s="1" t="s">
        <v>1805</v>
      </c>
      <c r="C313" s="1" t="s">
        <v>195</v>
      </c>
      <c r="D313" s="1" t="s">
        <v>235</v>
      </c>
      <c r="E313" s="1">
        <v>138</v>
      </c>
      <c r="G313" s="1" t="s">
        <v>2565</v>
      </c>
      <c r="H313" s="1">
        <v>7333759</v>
      </c>
      <c r="I313" s="1">
        <v>7105436.75</v>
      </c>
      <c r="J313" s="1">
        <v>81174</v>
      </c>
      <c r="K313" s="1">
        <v>1.1192423105239868</v>
      </c>
      <c r="L313" s="1">
        <v>1962613</v>
      </c>
      <c r="M313" s="1">
        <v>69325</v>
      </c>
      <c r="N313" s="1">
        <v>3.6616194248199463</v>
      </c>
      <c r="O313" s="1">
        <v>421717</v>
      </c>
      <c r="P313" s="1">
        <v>371717</v>
      </c>
      <c r="Q313" s="1">
        <v>50000</v>
      </c>
      <c r="R313" s="1">
        <v>0</v>
      </c>
      <c r="S313" s="1">
        <v>50000</v>
      </c>
      <c r="T313" s="1">
        <v>13.451093673706055</v>
      </c>
      <c r="U313" s="1">
        <v>0</v>
      </c>
      <c r="V313" s="1">
        <v>50000</v>
      </c>
      <c r="W313" s="1">
        <v>0</v>
      </c>
      <c r="AB313" s="1">
        <v>371717</v>
      </c>
      <c r="AC313" s="1">
        <v>0</v>
      </c>
      <c r="AD313" s="1">
        <v>0</v>
      </c>
      <c r="AE313" s="1">
        <v>97541.62</v>
      </c>
      <c r="AF313" s="1">
        <v>121314.52193761105</v>
      </c>
      <c r="AG313" s="1">
        <v>178023360</v>
      </c>
      <c r="AH313" s="1" t="s">
        <v>2311</v>
      </c>
      <c r="AI313" s="1">
        <v>50000</v>
      </c>
      <c r="AJ313" s="1">
        <v>0</v>
      </c>
      <c r="AL313" s="1">
        <v>0</v>
      </c>
      <c r="AM313" s="1">
        <v>100</v>
      </c>
      <c r="AN313" s="1">
        <v>0</v>
      </c>
    </row>
    <row r="314" spans="1:40" x14ac:dyDescent="0.25">
      <c r="A314" s="1">
        <v>114063003</v>
      </c>
      <c r="B314" s="1" t="s">
        <v>1806</v>
      </c>
      <c r="C314" s="1" t="s">
        <v>195</v>
      </c>
      <c r="D314" s="1" t="s">
        <v>235</v>
      </c>
      <c r="E314" s="1">
        <v>138</v>
      </c>
      <c r="G314" s="1" t="s">
        <v>2565</v>
      </c>
      <c r="H314" s="1">
        <v>9515882</v>
      </c>
      <c r="I314" s="1">
        <v>8996300.9900000002</v>
      </c>
      <c r="J314" s="1">
        <v>167895</v>
      </c>
      <c r="K314" s="1">
        <v>1.7960551977157593</v>
      </c>
      <c r="L314" s="1">
        <v>3360658</v>
      </c>
      <c r="M314" s="1">
        <v>135849</v>
      </c>
      <c r="N314" s="1">
        <v>4.2126216888427734</v>
      </c>
      <c r="O314" s="1">
        <v>3867688.31</v>
      </c>
      <c r="P314" s="1">
        <v>2277340.96</v>
      </c>
      <c r="Q314" s="1">
        <v>1590347.35</v>
      </c>
      <c r="R314" s="1">
        <v>0</v>
      </c>
      <c r="S314" s="1">
        <v>1589976.875</v>
      </c>
      <c r="T314" s="1">
        <v>69.805892944335938</v>
      </c>
      <c r="U314" s="1">
        <v>1590347.35</v>
      </c>
      <c r="V314" s="1">
        <v>0</v>
      </c>
      <c r="W314" s="1">
        <v>14556167.739999995</v>
      </c>
      <c r="AB314" s="1">
        <v>686905</v>
      </c>
      <c r="AC314" s="1">
        <v>1590435.96</v>
      </c>
      <c r="AD314" s="1">
        <v>0</v>
      </c>
      <c r="AE314" s="1">
        <v>112780.69</v>
      </c>
      <c r="AF314" s="1">
        <v>188542.84380832734</v>
      </c>
      <c r="AG314" s="1">
        <v>178023360</v>
      </c>
      <c r="AH314" s="1" t="s">
        <v>2312</v>
      </c>
      <c r="AI314" s="1">
        <v>3180783.25</v>
      </c>
      <c r="AJ314" s="1">
        <v>0</v>
      </c>
      <c r="AK314" s="1">
        <v>21.851789474487305</v>
      </c>
      <c r="AL314" s="1">
        <v>100.02330017089844</v>
      </c>
      <c r="AM314" s="1">
        <v>0</v>
      </c>
      <c r="AN314" s="1">
        <v>0</v>
      </c>
    </row>
    <row r="315" spans="1:40" x14ac:dyDescent="0.25">
      <c r="A315" s="1">
        <v>114063503</v>
      </c>
      <c r="B315" s="1" t="s">
        <v>1807</v>
      </c>
      <c r="C315" s="1" t="s">
        <v>195</v>
      </c>
      <c r="D315" s="1" t="s">
        <v>235</v>
      </c>
      <c r="E315" s="1">
        <v>139</v>
      </c>
      <c r="G315" s="1" t="s">
        <v>2565</v>
      </c>
      <c r="H315" s="1">
        <v>8719766</v>
      </c>
      <c r="I315" s="1">
        <v>8388070.25</v>
      </c>
      <c r="J315" s="1">
        <v>97186</v>
      </c>
      <c r="K315" s="1">
        <v>1.127110481262207</v>
      </c>
      <c r="L315" s="1">
        <v>1735955</v>
      </c>
      <c r="M315" s="1">
        <v>-45824</v>
      </c>
      <c r="N315" s="1">
        <v>-2.5718116760253906</v>
      </c>
      <c r="O315" s="1">
        <v>408680.05</v>
      </c>
      <c r="P315" s="1">
        <v>358680.05</v>
      </c>
      <c r="Q315" s="1">
        <v>50000</v>
      </c>
      <c r="R315" s="1">
        <v>0</v>
      </c>
      <c r="S315" s="1">
        <v>49995.21875</v>
      </c>
      <c r="T315" s="1">
        <v>13.938482284545898</v>
      </c>
      <c r="U315" s="1">
        <v>20520.91</v>
      </c>
      <c r="V315" s="1">
        <v>29479.09</v>
      </c>
      <c r="W315" s="1">
        <v>187824.24000000209</v>
      </c>
      <c r="AB315" s="1">
        <v>338158</v>
      </c>
      <c r="AC315" s="1">
        <v>20522.05</v>
      </c>
      <c r="AD315" s="1">
        <v>0</v>
      </c>
      <c r="AE315" s="1">
        <v>148464.17000000001</v>
      </c>
      <c r="AF315" s="1">
        <v>307447.10534400644</v>
      </c>
      <c r="AG315" s="1">
        <v>178023360</v>
      </c>
      <c r="AH315" s="1" t="s">
        <v>2313</v>
      </c>
      <c r="AI315" s="1">
        <v>70522.046875</v>
      </c>
      <c r="AJ315" s="1">
        <v>0</v>
      </c>
      <c r="AK315" s="1">
        <v>37.546829223632813</v>
      </c>
      <c r="AL315" s="1">
        <v>41.045745849609375</v>
      </c>
      <c r="AM315" s="1">
        <v>58.963817596435547</v>
      </c>
      <c r="AN315" s="1">
        <v>0</v>
      </c>
    </row>
    <row r="316" spans="1:40" x14ac:dyDescent="0.25">
      <c r="A316" s="1">
        <v>114064003</v>
      </c>
      <c r="B316" s="1" t="s">
        <v>1808</v>
      </c>
      <c r="C316" s="1" t="s">
        <v>195</v>
      </c>
      <c r="D316" s="1" t="s">
        <v>235</v>
      </c>
      <c r="E316" s="1">
        <v>135</v>
      </c>
      <c r="G316" s="1" t="s">
        <v>2565</v>
      </c>
      <c r="H316" s="1">
        <v>4676564</v>
      </c>
      <c r="I316" s="1">
        <v>4463333.59</v>
      </c>
      <c r="J316" s="1">
        <v>70412</v>
      </c>
      <c r="K316" s="1">
        <v>1.528651237487793</v>
      </c>
      <c r="L316" s="1">
        <v>1183260</v>
      </c>
      <c r="M316" s="1">
        <v>5957</v>
      </c>
      <c r="N316" s="1">
        <v>0.50598698854446411</v>
      </c>
      <c r="O316" s="1">
        <v>190805</v>
      </c>
      <c r="P316" s="1">
        <v>140805</v>
      </c>
      <c r="Q316" s="1">
        <v>50000</v>
      </c>
      <c r="R316" s="1">
        <v>0</v>
      </c>
      <c r="S316" s="1">
        <v>50000</v>
      </c>
      <c r="T316" s="1">
        <v>35.510101318359375</v>
      </c>
      <c r="U316" s="1">
        <v>0</v>
      </c>
      <c r="V316" s="1">
        <v>50000</v>
      </c>
      <c r="W316" s="1">
        <v>0</v>
      </c>
      <c r="X316" s="1">
        <v>64809</v>
      </c>
      <c r="Y316" s="1">
        <v>2721</v>
      </c>
      <c r="Z316" s="1">
        <v>4.3824892491102219E-2</v>
      </c>
      <c r="AA316" s="1">
        <v>4.3824892044067383</v>
      </c>
      <c r="AB316" s="1">
        <v>140805</v>
      </c>
      <c r="AC316" s="1">
        <v>0</v>
      </c>
      <c r="AD316" s="1">
        <v>0</v>
      </c>
      <c r="AE316" s="1">
        <v>108910.65</v>
      </c>
      <c r="AF316" s="1">
        <v>53211.007539283601</v>
      </c>
      <c r="AG316" s="1">
        <v>178023360</v>
      </c>
      <c r="AH316" s="1" t="s">
        <v>2314</v>
      </c>
      <c r="AI316" s="1">
        <v>50000</v>
      </c>
      <c r="AJ316" s="1">
        <v>0</v>
      </c>
      <c r="AL316" s="1">
        <v>0</v>
      </c>
      <c r="AM316" s="1">
        <v>100</v>
      </c>
      <c r="AN316" s="1">
        <v>0</v>
      </c>
    </row>
    <row r="317" spans="1:40" x14ac:dyDescent="0.25">
      <c r="A317" s="1">
        <v>114065503</v>
      </c>
      <c r="B317" s="1" t="s">
        <v>1809</v>
      </c>
      <c r="C317" s="1" t="s">
        <v>195</v>
      </c>
      <c r="D317" s="1" t="s">
        <v>235</v>
      </c>
      <c r="E317" s="1">
        <v>138</v>
      </c>
      <c r="G317" s="1" t="s">
        <v>2565</v>
      </c>
      <c r="H317" s="1">
        <v>11750624</v>
      </c>
      <c r="I317" s="1">
        <v>10714358.92</v>
      </c>
      <c r="J317" s="1">
        <v>389880</v>
      </c>
      <c r="K317" s="1">
        <v>3.4318175315856934</v>
      </c>
      <c r="L317" s="1">
        <v>3149514</v>
      </c>
      <c r="M317" s="1">
        <v>219686</v>
      </c>
      <c r="N317" s="1">
        <v>7.4982562065124512</v>
      </c>
      <c r="O317" s="1">
        <v>5228470.9000000004</v>
      </c>
      <c r="P317" s="1">
        <v>3094186.64</v>
      </c>
      <c r="Q317" s="1">
        <v>1997337.03</v>
      </c>
      <c r="R317" s="1">
        <v>136947.23000000001</v>
      </c>
      <c r="S317" s="1">
        <v>2133819</v>
      </c>
      <c r="T317" s="1">
        <v>68.951828002929688</v>
      </c>
      <c r="U317" s="1">
        <v>1997337.03</v>
      </c>
      <c r="V317" s="1">
        <v>0</v>
      </c>
      <c r="W317" s="1">
        <v>18281272.200000003</v>
      </c>
      <c r="AB317" s="1">
        <v>947941</v>
      </c>
      <c r="AC317" s="1">
        <v>1997448.31</v>
      </c>
      <c r="AD317" s="1">
        <v>148797.32999999999</v>
      </c>
      <c r="AE317" s="1">
        <v>112775.61</v>
      </c>
      <c r="AF317" s="1">
        <v>147349.32050343289</v>
      </c>
      <c r="AG317" s="1">
        <v>178023360</v>
      </c>
      <c r="AH317" s="1" t="s">
        <v>2315</v>
      </c>
      <c r="AI317" s="1">
        <v>3994785.25</v>
      </c>
      <c r="AJ317" s="1">
        <v>285744.5625</v>
      </c>
      <c r="AK317" s="1">
        <v>21.851789474487305</v>
      </c>
      <c r="AL317" s="1">
        <v>93.603866577148438</v>
      </c>
      <c r="AM317" s="1">
        <v>0</v>
      </c>
      <c r="AN317" s="1">
        <v>6.4179401397705078</v>
      </c>
    </row>
    <row r="318" spans="1:40" x14ac:dyDescent="0.25">
      <c r="A318" s="1">
        <v>114066503</v>
      </c>
      <c r="B318" s="1" t="s">
        <v>1810</v>
      </c>
      <c r="C318" s="1" t="s">
        <v>195</v>
      </c>
      <c r="D318" s="1" t="s">
        <v>235</v>
      </c>
      <c r="E318" s="1">
        <v>135</v>
      </c>
      <c r="G318" s="1" t="s">
        <v>2565</v>
      </c>
      <c r="H318" s="1">
        <v>4526672</v>
      </c>
      <c r="I318" s="1">
        <v>4397366.67</v>
      </c>
      <c r="J318" s="1">
        <v>45862</v>
      </c>
      <c r="K318" s="1">
        <v>1.0235203504562378</v>
      </c>
      <c r="L318" s="1">
        <v>1342482</v>
      </c>
      <c r="M318" s="1">
        <v>12945</v>
      </c>
      <c r="N318" s="1">
        <v>0.97364717721939087</v>
      </c>
      <c r="O318" s="1">
        <v>256179</v>
      </c>
      <c r="P318" s="1">
        <v>206179</v>
      </c>
      <c r="Q318" s="1">
        <v>50000</v>
      </c>
      <c r="R318" s="1">
        <v>0</v>
      </c>
      <c r="S318" s="1">
        <v>50000</v>
      </c>
      <c r="T318" s="1">
        <v>24.250772476196289</v>
      </c>
      <c r="U318" s="1">
        <v>0</v>
      </c>
      <c r="V318" s="1">
        <v>50000</v>
      </c>
      <c r="W318" s="1">
        <v>0</v>
      </c>
      <c r="X318" s="1">
        <v>100294</v>
      </c>
      <c r="Y318" s="1">
        <v>20092</v>
      </c>
      <c r="Z318" s="1">
        <v>0.25051745772361755</v>
      </c>
      <c r="AA318" s="1">
        <v>25.051746368408203</v>
      </c>
      <c r="AB318" s="1">
        <v>206179</v>
      </c>
      <c r="AC318" s="1">
        <v>0</v>
      </c>
      <c r="AD318" s="1">
        <v>0</v>
      </c>
      <c r="AE318" s="1">
        <v>77587.55</v>
      </c>
      <c r="AF318" s="1">
        <v>88150.356303244829</v>
      </c>
      <c r="AG318" s="1">
        <v>178023360</v>
      </c>
      <c r="AH318" s="1" t="s">
        <v>2316</v>
      </c>
      <c r="AI318" s="1">
        <v>50000</v>
      </c>
      <c r="AJ318" s="1">
        <v>0</v>
      </c>
      <c r="AL318" s="1">
        <v>0</v>
      </c>
      <c r="AM318" s="1">
        <v>100</v>
      </c>
      <c r="AN318" s="1">
        <v>0</v>
      </c>
    </row>
    <row r="319" spans="1:40" x14ac:dyDescent="0.25">
      <c r="A319" s="1">
        <v>114067002</v>
      </c>
      <c r="B319" s="1" t="s">
        <v>1811</v>
      </c>
      <c r="C319" s="1" t="s">
        <v>195</v>
      </c>
      <c r="D319" s="1" t="s">
        <v>235</v>
      </c>
      <c r="E319" s="1">
        <v>138</v>
      </c>
      <c r="G319" s="1" t="s">
        <v>2565</v>
      </c>
      <c r="H319" s="1">
        <v>214830083</v>
      </c>
      <c r="I319" s="1">
        <v>204748364.38999999</v>
      </c>
      <c r="J319" s="1">
        <v>2828274</v>
      </c>
      <c r="K319" s="1">
        <v>1.3340801000595093</v>
      </c>
      <c r="L319" s="1">
        <v>22364420</v>
      </c>
      <c r="M319" s="1">
        <v>654965</v>
      </c>
      <c r="N319" s="1">
        <v>3.0169572830200195</v>
      </c>
      <c r="O319" s="1">
        <v>56065030.350000001</v>
      </c>
      <c r="P319" s="1">
        <v>30426075.899999999</v>
      </c>
      <c r="Q319" s="1">
        <v>25638954.449999999</v>
      </c>
      <c r="R319" s="1">
        <v>0</v>
      </c>
      <c r="S319" s="1">
        <v>25632982</v>
      </c>
      <c r="T319" s="1">
        <v>84.230216979980469</v>
      </c>
      <c r="U319" s="1">
        <v>25638954.449999999</v>
      </c>
      <c r="V319" s="1">
        <v>0</v>
      </c>
      <c r="W319" s="1">
        <v>234668810.38999999</v>
      </c>
      <c r="AB319" s="1">
        <v>4785693</v>
      </c>
      <c r="AC319" s="1">
        <v>25640382.899999999</v>
      </c>
      <c r="AD319" s="1">
        <v>0</v>
      </c>
      <c r="AE319" s="1">
        <v>1404681.68</v>
      </c>
      <c r="AF319" s="1">
        <v>1673826.7576488312</v>
      </c>
      <c r="AG319" s="1">
        <v>178023360</v>
      </c>
      <c r="AH319" s="1" t="s">
        <v>2317</v>
      </c>
      <c r="AI319" s="1">
        <v>51279336</v>
      </c>
      <c r="AJ319" s="1">
        <v>0</v>
      </c>
      <c r="AK319" s="1">
        <v>21.851789474487305</v>
      </c>
      <c r="AL319" s="1">
        <v>100.02330017089844</v>
      </c>
      <c r="AM319" s="1">
        <v>0</v>
      </c>
      <c r="AN319" s="1">
        <v>0</v>
      </c>
    </row>
    <row r="320" spans="1:40" x14ac:dyDescent="0.25">
      <c r="A320" s="1">
        <v>114067107</v>
      </c>
      <c r="B320" s="1" t="s">
        <v>2636</v>
      </c>
      <c r="C320" s="1" t="s">
        <v>195</v>
      </c>
      <c r="D320" s="1" t="s">
        <v>235</v>
      </c>
      <c r="E320" s="1">
        <v>138</v>
      </c>
      <c r="G320" s="1" t="s">
        <v>2566</v>
      </c>
      <c r="X320" s="1">
        <v>2605844</v>
      </c>
      <c r="Y320" s="1">
        <v>347755</v>
      </c>
      <c r="Z320" s="1">
        <v>0.15400411188602448</v>
      </c>
      <c r="AA320" s="1">
        <v>15.400411605834961</v>
      </c>
      <c r="AH320" s="1" t="s">
        <v>130</v>
      </c>
      <c r="AI320" s="1">
        <v>0</v>
      </c>
      <c r="AJ320" s="1">
        <v>0</v>
      </c>
    </row>
    <row r="321" spans="1:40" x14ac:dyDescent="0.25">
      <c r="A321" s="1">
        <v>114067503</v>
      </c>
      <c r="B321" s="1" t="s">
        <v>1812</v>
      </c>
      <c r="C321" s="1" t="s">
        <v>195</v>
      </c>
      <c r="D321" s="1" t="s">
        <v>235</v>
      </c>
      <c r="E321" s="1">
        <v>138</v>
      </c>
      <c r="G321" s="1" t="s">
        <v>2565</v>
      </c>
      <c r="H321" s="1">
        <v>4461929</v>
      </c>
      <c r="I321" s="1">
        <v>4197446.4800000004</v>
      </c>
      <c r="J321" s="1">
        <v>74852</v>
      </c>
      <c r="K321" s="1">
        <v>1.7061929702758789</v>
      </c>
      <c r="L321" s="1">
        <v>1422074</v>
      </c>
      <c r="M321" s="1">
        <v>60039</v>
      </c>
      <c r="N321" s="1">
        <v>4.4080367088317871</v>
      </c>
      <c r="O321" s="1">
        <v>247972</v>
      </c>
      <c r="P321" s="1">
        <v>197972</v>
      </c>
      <c r="Q321" s="1">
        <v>50000</v>
      </c>
      <c r="R321" s="1">
        <v>0</v>
      </c>
      <c r="S321" s="1">
        <v>50000</v>
      </c>
      <c r="T321" s="1">
        <v>25.256097793579102</v>
      </c>
      <c r="U321" s="1">
        <v>0</v>
      </c>
      <c r="V321" s="1">
        <v>50000</v>
      </c>
      <c r="W321" s="1">
        <v>0</v>
      </c>
      <c r="X321" s="1">
        <v>11768</v>
      </c>
      <c r="AB321" s="1">
        <v>197972</v>
      </c>
      <c r="AC321" s="1">
        <v>0</v>
      </c>
      <c r="AD321" s="1">
        <v>0</v>
      </c>
      <c r="AE321" s="1">
        <v>83678.17</v>
      </c>
      <c r="AF321" s="1">
        <v>136506.93219536147</v>
      </c>
      <c r="AG321" s="1">
        <v>178023360</v>
      </c>
      <c r="AH321" s="1" t="s">
        <v>2318</v>
      </c>
      <c r="AI321" s="1">
        <v>50000</v>
      </c>
      <c r="AJ321" s="1">
        <v>0</v>
      </c>
      <c r="AL321" s="1">
        <v>0</v>
      </c>
      <c r="AM321" s="1">
        <v>100</v>
      </c>
      <c r="AN321" s="1">
        <v>0</v>
      </c>
    </row>
    <row r="322" spans="1:40" x14ac:dyDescent="0.25">
      <c r="A322" s="1">
        <v>114068003</v>
      </c>
      <c r="B322" s="1" t="s">
        <v>1813</v>
      </c>
      <c r="C322" s="1" t="s">
        <v>195</v>
      </c>
      <c r="D322" s="1" t="s">
        <v>235</v>
      </c>
      <c r="E322" s="1">
        <v>139</v>
      </c>
      <c r="G322" s="1" t="s">
        <v>2565</v>
      </c>
      <c r="H322" s="1">
        <v>5333607</v>
      </c>
      <c r="I322" s="1">
        <v>5127435.1399999997</v>
      </c>
      <c r="J322" s="1">
        <v>60923</v>
      </c>
      <c r="K322" s="1">
        <v>1.1554456949234009</v>
      </c>
      <c r="L322" s="1">
        <v>988880</v>
      </c>
      <c r="M322" s="1">
        <v>-23041</v>
      </c>
      <c r="N322" s="1">
        <v>-2.2769565582275391</v>
      </c>
      <c r="O322" s="1">
        <v>250065</v>
      </c>
      <c r="P322" s="1">
        <v>200065</v>
      </c>
      <c r="Q322" s="1">
        <v>50000</v>
      </c>
      <c r="R322" s="1">
        <v>0</v>
      </c>
      <c r="S322" s="1">
        <v>50000</v>
      </c>
      <c r="T322" s="1">
        <v>24.991876602172852</v>
      </c>
      <c r="U322" s="1">
        <v>0</v>
      </c>
      <c r="V322" s="1">
        <v>50000</v>
      </c>
      <c r="W322" s="1">
        <v>0</v>
      </c>
      <c r="X322" s="1">
        <v>23827</v>
      </c>
      <c r="Y322" s="1">
        <v>-4090</v>
      </c>
      <c r="Z322" s="1">
        <v>-0.14650571346282959</v>
      </c>
      <c r="AA322" s="1">
        <v>-14.650571823120117</v>
      </c>
      <c r="AB322" s="1">
        <v>200065</v>
      </c>
      <c r="AC322" s="1">
        <v>0</v>
      </c>
      <c r="AD322" s="1">
        <v>0</v>
      </c>
      <c r="AE322" s="1">
        <v>111606.68</v>
      </c>
      <c r="AF322" s="1">
        <v>77283.602443599724</v>
      </c>
      <c r="AG322" s="1">
        <v>178023360</v>
      </c>
      <c r="AH322" s="1" t="s">
        <v>2319</v>
      </c>
      <c r="AI322" s="1">
        <v>50000</v>
      </c>
      <c r="AJ322" s="1">
        <v>0</v>
      </c>
      <c r="AL322" s="1">
        <v>0</v>
      </c>
      <c r="AM322" s="1">
        <v>100</v>
      </c>
      <c r="AN322" s="1">
        <v>0</v>
      </c>
    </row>
    <row r="323" spans="1:40" x14ac:dyDescent="0.25">
      <c r="A323" s="1">
        <v>114068103</v>
      </c>
      <c r="B323" s="1" t="s">
        <v>1814</v>
      </c>
      <c r="C323" s="1" t="s">
        <v>195</v>
      </c>
      <c r="D323" s="1" t="s">
        <v>235</v>
      </c>
      <c r="E323" s="1">
        <v>135</v>
      </c>
      <c r="G323" s="1" t="s">
        <v>2565</v>
      </c>
      <c r="H323" s="1">
        <v>8198189</v>
      </c>
      <c r="I323" s="1">
        <v>7785277.3799999999</v>
      </c>
      <c r="J323" s="1">
        <v>121365</v>
      </c>
      <c r="K323" s="1">
        <v>1.502632737159729</v>
      </c>
      <c r="L323" s="1">
        <v>2360319</v>
      </c>
      <c r="M323" s="1">
        <v>12834</v>
      </c>
      <c r="N323" s="1">
        <v>0.54671275615692139</v>
      </c>
      <c r="O323" s="1">
        <v>740845.78</v>
      </c>
      <c r="P323" s="1">
        <v>535204.12</v>
      </c>
      <c r="Q323" s="1">
        <v>205641.66</v>
      </c>
      <c r="R323" s="1">
        <v>0</v>
      </c>
      <c r="S323" s="1">
        <v>205593.75</v>
      </c>
      <c r="T323" s="1">
        <v>38.41064453125</v>
      </c>
      <c r="U323" s="1">
        <v>205641.66</v>
      </c>
      <c r="V323" s="1">
        <v>0</v>
      </c>
      <c r="W323" s="1">
        <v>1882201.7300000042</v>
      </c>
      <c r="AB323" s="1">
        <v>329551</v>
      </c>
      <c r="AC323" s="1">
        <v>205653.12</v>
      </c>
      <c r="AD323" s="1">
        <v>0</v>
      </c>
      <c r="AE323" s="1">
        <v>197218.03</v>
      </c>
      <c r="AF323" s="1">
        <v>121447.02641624468</v>
      </c>
      <c r="AG323" s="1">
        <v>178023360</v>
      </c>
      <c r="AH323" s="1" t="s">
        <v>2320</v>
      </c>
      <c r="AI323" s="1">
        <v>411294.78125</v>
      </c>
      <c r="AJ323" s="1">
        <v>0</v>
      </c>
      <c r="AK323" s="1">
        <v>21.851791381835938</v>
      </c>
      <c r="AL323" s="1">
        <v>100.02330017089844</v>
      </c>
      <c r="AM323" s="1">
        <v>0</v>
      </c>
      <c r="AN323" s="1">
        <v>0</v>
      </c>
    </row>
    <row r="324" spans="1:40" x14ac:dyDescent="0.25">
      <c r="A324" s="1">
        <v>114069103</v>
      </c>
      <c r="B324" s="1" t="s">
        <v>1815</v>
      </c>
      <c r="C324" s="1" t="s">
        <v>195</v>
      </c>
      <c r="D324" s="1" t="s">
        <v>235</v>
      </c>
      <c r="E324" s="1">
        <v>135</v>
      </c>
      <c r="G324" s="1" t="s">
        <v>2565</v>
      </c>
      <c r="H324" s="1">
        <v>14150053</v>
      </c>
      <c r="I324" s="1">
        <v>13152856.25</v>
      </c>
      <c r="J324" s="1">
        <v>343112</v>
      </c>
      <c r="K324" s="1">
        <v>2.4850687980651855</v>
      </c>
      <c r="L324" s="1">
        <v>4089824</v>
      </c>
      <c r="M324" s="1">
        <v>187951</v>
      </c>
      <c r="N324" s="1">
        <v>4.8169431686401367</v>
      </c>
      <c r="O324" s="1">
        <v>4465170.66</v>
      </c>
      <c r="P324" s="1">
        <v>2522386.9500000002</v>
      </c>
      <c r="Q324" s="1">
        <v>1942783.71</v>
      </c>
      <c r="R324" s="1">
        <v>0</v>
      </c>
      <c r="S324" s="1">
        <v>1942331.125</v>
      </c>
      <c r="T324" s="1">
        <v>76.989875793457031</v>
      </c>
      <c r="U324" s="1">
        <v>1942783.71</v>
      </c>
      <c r="V324" s="1">
        <v>0</v>
      </c>
      <c r="W324" s="1">
        <v>17781955.269999996</v>
      </c>
      <c r="AB324" s="1">
        <v>579495</v>
      </c>
      <c r="AC324" s="1">
        <v>1942891.95</v>
      </c>
      <c r="AD324" s="1">
        <v>0</v>
      </c>
      <c r="AE324" s="1">
        <v>151975.93</v>
      </c>
      <c r="AF324" s="1">
        <v>190878.13641564967</v>
      </c>
      <c r="AG324" s="1">
        <v>178023360</v>
      </c>
      <c r="AH324" s="1" t="s">
        <v>2321</v>
      </c>
      <c r="AI324" s="1">
        <v>3885675.75</v>
      </c>
      <c r="AJ324" s="1">
        <v>0</v>
      </c>
      <c r="AK324" s="1">
        <v>21.851791381835938</v>
      </c>
      <c r="AL324" s="1">
        <v>100.02330017089844</v>
      </c>
      <c r="AM324" s="1">
        <v>0</v>
      </c>
      <c r="AN324" s="1">
        <v>0</v>
      </c>
    </row>
    <row r="325" spans="1:40" x14ac:dyDescent="0.25">
      <c r="A325" s="1">
        <v>114069353</v>
      </c>
      <c r="B325" s="1" t="s">
        <v>1816</v>
      </c>
      <c r="C325" s="1" t="s">
        <v>195</v>
      </c>
      <c r="D325" s="1" t="s">
        <v>235</v>
      </c>
      <c r="E325" s="1">
        <v>137</v>
      </c>
      <c r="G325" s="1" t="s">
        <v>2565</v>
      </c>
      <c r="H325" s="1">
        <v>3404092</v>
      </c>
      <c r="I325" s="1">
        <v>3125316.24</v>
      </c>
      <c r="J325" s="1">
        <v>88357</v>
      </c>
      <c r="K325" s="1">
        <v>2.6647787094116211</v>
      </c>
      <c r="L325" s="1">
        <v>1142091</v>
      </c>
      <c r="M325" s="1">
        <v>89023</v>
      </c>
      <c r="N325" s="1">
        <v>8.4536800384521484</v>
      </c>
      <c r="O325" s="1">
        <v>189739</v>
      </c>
      <c r="P325" s="1">
        <v>139739</v>
      </c>
      <c r="Q325" s="1">
        <v>50000</v>
      </c>
      <c r="R325" s="1">
        <v>0</v>
      </c>
      <c r="S325" s="1">
        <v>50000</v>
      </c>
      <c r="T325" s="1">
        <v>35.780994415283203</v>
      </c>
      <c r="U325" s="1">
        <v>0</v>
      </c>
      <c r="V325" s="1">
        <v>50000</v>
      </c>
      <c r="W325" s="1">
        <v>0</v>
      </c>
      <c r="AB325" s="1">
        <v>139739</v>
      </c>
      <c r="AC325" s="1">
        <v>0</v>
      </c>
      <c r="AD325" s="1">
        <v>0</v>
      </c>
      <c r="AE325" s="1">
        <v>62194.55</v>
      </c>
      <c r="AF325" s="1">
        <v>174819.57324688713</v>
      </c>
      <c r="AG325" s="1">
        <v>178023360</v>
      </c>
      <c r="AH325" s="1" t="s">
        <v>2322</v>
      </c>
      <c r="AI325" s="1">
        <v>50000</v>
      </c>
      <c r="AJ325" s="1">
        <v>0</v>
      </c>
      <c r="AL325" s="1">
        <v>0</v>
      </c>
      <c r="AM325" s="1">
        <v>100</v>
      </c>
      <c r="AN325" s="1">
        <v>0</v>
      </c>
    </row>
    <row r="326" spans="1:40" x14ac:dyDescent="0.25">
      <c r="A326" s="1">
        <v>115210503</v>
      </c>
      <c r="B326" s="1" t="s">
        <v>1817</v>
      </c>
      <c r="C326" s="1" t="s">
        <v>196</v>
      </c>
      <c r="D326" s="1" t="s">
        <v>234</v>
      </c>
      <c r="E326" s="1">
        <v>193</v>
      </c>
      <c r="G326" s="1" t="s">
        <v>2565</v>
      </c>
      <c r="H326" s="1">
        <v>12634592</v>
      </c>
      <c r="I326" s="1">
        <v>12157328.68</v>
      </c>
      <c r="J326" s="1">
        <v>137969</v>
      </c>
      <c r="K326" s="1">
        <v>1.1040502786636353</v>
      </c>
      <c r="L326" s="1">
        <v>2710771</v>
      </c>
      <c r="M326" s="1">
        <v>90161</v>
      </c>
      <c r="N326" s="1">
        <v>3.4404587745666504</v>
      </c>
      <c r="O326" s="1">
        <v>943592.91</v>
      </c>
      <c r="P326" s="1">
        <v>672729.5</v>
      </c>
      <c r="Q326" s="1">
        <v>270863.40999999997</v>
      </c>
      <c r="R326" s="1">
        <v>0</v>
      </c>
      <c r="S326" s="1">
        <v>270800.3125</v>
      </c>
      <c r="T326" s="1">
        <v>40.250190734863281</v>
      </c>
      <c r="U326" s="1">
        <v>270863.40999999997</v>
      </c>
      <c r="V326" s="1">
        <v>0</v>
      </c>
      <c r="W326" s="1">
        <v>2479164.8200000003</v>
      </c>
      <c r="X326" s="1">
        <v>102903</v>
      </c>
      <c r="Y326" s="1">
        <v>18341</v>
      </c>
      <c r="Z326" s="1">
        <v>0.21689411997795105</v>
      </c>
      <c r="AA326" s="1">
        <v>21.689411163330078</v>
      </c>
      <c r="AB326" s="1">
        <v>401851</v>
      </c>
      <c r="AC326" s="1">
        <v>270878.5</v>
      </c>
      <c r="AD326" s="1">
        <v>0</v>
      </c>
      <c r="AE326" s="1">
        <v>362687.69</v>
      </c>
      <c r="AF326" s="1">
        <v>606957.92668356327</v>
      </c>
      <c r="AG326" s="1">
        <v>178023360</v>
      </c>
      <c r="AH326" s="1" t="s">
        <v>2323</v>
      </c>
      <c r="AI326" s="1">
        <v>541741.875</v>
      </c>
      <c r="AJ326" s="1">
        <v>0</v>
      </c>
      <c r="AK326" s="1">
        <v>21.851789474487305</v>
      </c>
      <c r="AL326" s="1">
        <v>100.02330017089844</v>
      </c>
      <c r="AM326" s="1">
        <v>0</v>
      </c>
      <c r="AN326" s="1">
        <v>0</v>
      </c>
    </row>
    <row r="327" spans="1:40" x14ac:dyDescent="0.25">
      <c r="A327" s="1">
        <v>115211003</v>
      </c>
      <c r="B327" s="1" t="s">
        <v>1818</v>
      </c>
      <c r="C327" s="1" t="s">
        <v>196</v>
      </c>
      <c r="D327" s="1" t="s">
        <v>234</v>
      </c>
      <c r="E327" s="1">
        <v>194</v>
      </c>
      <c r="G327" s="1" t="s">
        <v>2565</v>
      </c>
      <c r="H327" s="1">
        <v>2266018</v>
      </c>
      <c r="I327" s="1">
        <v>2153124.2799999998</v>
      </c>
      <c r="J327" s="1">
        <v>25720</v>
      </c>
      <c r="K327" s="1">
        <v>1.1480615139007568</v>
      </c>
      <c r="L327" s="1">
        <v>668146</v>
      </c>
      <c r="M327" s="1">
        <v>41524</v>
      </c>
      <c r="N327" s="1">
        <v>6.6266427040100098</v>
      </c>
      <c r="O327" s="1">
        <v>149838</v>
      </c>
      <c r="P327" s="1">
        <v>99838</v>
      </c>
      <c r="Q327" s="1">
        <v>50000</v>
      </c>
      <c r="R327" s="1">
        <v>0</v>
      </c>
      <c r="S327" s="1">
        <v>50000</v>
      </c>
      <c r="T327" s="1">
        <v>50.081134796142578</v>
      </c>
      <c r="U327" s="1">
        <v>0</v>
      </c>
      <c r="V327" s="1">
        <v>50000</v>
      </c>
      <c r="W327" s="1">
        <v>0</v>
      </c>
      <c r="AB327" s="1">
        <v>99838</v>
      </c>
      <c r="AC327" s="1">
        <v>0</v>
      </c>
      <c r="AD327" s="1">
        <v>0</v>
      </c>
      <c r="AE327" s="1">
        <v>57735.31</v>
      </c>
      <c r="AF327" s="1">
        <v>101340.89642115231</v>
      </c>
      <c r="AG327" s="1">
        <v>178023360</v>
      </c>
      <c r="AH327" s="1" t="s">
        <v>2324</v>
      </c>
      <c r="AI327" s="1">
        <v>50000</v>
      </c>
      <c r="AJ327" s="1">
        <v>0</v>
      </c>
      <c r="AL327" s="1">
        <v>0</v>
      </c>
      <c r="AM327" s="1">
        <v>100</v>
      </c>
      <c r="AN327" s="1">
        <v>0</v>
      </c>
    </row>
    <row r="328" spans="1:40" x14ac:dyDescent="0.25">
      <c r="A328" s="1">
        <v>115211103</v>
      </c>
      <c r="B328" s="1" t="s">
        <v>1819</v>
      </c>
      <c r="C328" s="1" t="s">
        <v>196</v>
      </c>
      <c r="D328" s="1" t="s">
        <v>234</v>
      </c>
      <c r="E328" s="1">
        <v>193</v>
      </c>
      <c r="G328" s="1" t="s">
        <v>2565</v>
      </c>
      <c r="H328" s="1">
        <v>18972553</v>
      </c>
      <c r="I328" s="1">
        <v>17928956.34</v>
      </c>
      <c r="J328" s="1">
        <v>362138</v>
      </c>
      <c r="K328" s="1">
        <v>1.9458887577056885</v>
      </c>
      <c r="L328" s="1">
        <v>4385220</v>
      </c>
      <c r="M328" s="1">
        <v>363028</v>
      </c>
      <c r="N328" s="1">
        <v>9.0256261825561523</v>
      </c>
      <c r="O328" s="1">
        <v>4124904.07</v>
      </c>
      <c r="P328" s="1">
        <v>2357392.27</v>
      </c>
      <c r="Q328" s="1">
        <v>1767511.8</v>
      </c>
      <c r="R328" s="1">
        <v>0</v>
      </c>
      <c r="S328" s="1">
        <v>1767100</v>
      </c>
      <c r="T328" s="1">
        <v>74.946853637695313</v>
      </c>
      <c r="U328" s="1">
        <v>1767511.8</v>
      </c>
      <c r="V328" s="1">
        <v>0</v>
      </c>
      <c r="W328" s="1">
        <v>16177722.5</v>
      </c>
      <c r="X328" s="1">
        <v>1000477</v>
      </c>
      <c r="Y328" s="1">
        <v>77317</v>
      </c>
      <c r="Z328" s="1">
        <v>8.3752542734146118E-2</v>
      </c>
      <c r="AA328" s="1">
        <v>8.3752546310424805</v>
      </c>
      <c r="AB328" s="1">
        <v>589782</v>
      </c>
      <c r="AC328" s="1">
        <v>1767610.27</v>
      </c>
      <c r="AD328" s="1">
        <v>0</v>
      </c>
      <c r="AE328" s="1">
        <v>351492.39</v>
      </c>
      <c r="AF328" s="1">
        <v>305578.08368164417</v>
      </c>
      <c r="AG328" s="1">
        <v>178023360</v>
      </c>
      <c r="AH328" s="1" t="s">
        <v>2325</v>
      </c>
      <c r="AI328" s="1">
        <v>3535122</v>
      </c>
      <c r="AJ328" s="1">
        <v>0</v>
      </c>
      <c r="AK328" s="1">
        <v>21.851789474487305</v>
      </c>
      <c r="AL328" s="1">
        <v>100.02330017089844</v>
      </c>
      <c r="AM328" s="1">
        <v>0</v>
      </c>
      <c r="AN328" s="1">
        <v>0</v>
      </c>
    </row>
    <row r="329" spans="1:40" x14ac:dyDescent="0.25">
      <c r="A329" s="1">
        <v>115211603</v>
      </c>
      <c r="B329" s="1" t="s">
        <v>1820</v>
      </c>
      <c r="C329" s="1" t="s">
        <v>196</v>
      </c>
      <c r="D329" s="1" t="s">
        <v>234</v>
      </c>
      <c r="E329" s="1">
        <v>194</v>
      </c>
      <c r="G329" s="1" t="s">
        <v>2565</v>
      </c>
      <c r="H329" s="1">
        <v>17955359</v>
      </c>
      <c r="I329" s="1">
        <v>16861871.010000002</v>
      </c>
      <c r="J329" s="1">
        <v>353692</v>
      </c>
      <c r="K329" s="1">
        <v>2.0094232559204102</v>
      </c>
      <c r="L329" s="1">
        <v>4572060</v>
      </c>
      <c r="M329" s="1">
        <v>372858</v>
      </c>
      <c r="N329" s="1">
        <v>8.8792581558227539</v>
      </c>
      <c r="O329" s="1">
        <v>3816664.61</v>
      </c>
      <c r="P329" s="1">
        <v>526437</v>
      </c>
      <c r="Q329" s="1">
        <v>3290227.61</v>
      </c>
      <c r="R329" s="1">
        <v>0</v>
      </c>
      <c r="S329" s="1">
        <v>3290227.5</v>
      </c>
      <c r="T329" s="1">
        <v>624.999267578125</v>
      </c>
      <c r="U329" s="1">
        <v>3290227.61</v>
      </c>
      <c r="V329" s="1">
        <v>0</v>
      </c>
      <c r="W329" s="1">
        <v>30114870.719999999</v>
      </c>
      <c r="X329" s="1">
        <v>265810</v>
      </c>
      <c r="Y329" s="1">
        <v>85927</v>
      </c>
      <c r="Z329" s="1">
        <v>0.47768270969390869</v>
      </c>
      <c r="AA329" s="1">
        <v>47.768272399902344</v>
      </c>
      <c r="AB329" s="1">
        <v>526437</v>
      </c>
      <c r="AC329" s="1">
        <v>0</v>
      </c>
      <c r="AD329" s="1">
        <v>0</v>
      </c>
      <c r="AE329" s="1">
        <v>487288.12</v>
      </c>
      <c r="AF329" s="1">
        <v>1120741.584368045</v>
      </c>
      <c r="AG329" s="1">
        <v>178023360</v>
      </c>
      <c r="AH329" s="1" t="s">
        <v>2326</v>
      </c>
      <c r="AI329" s="1">
        <v>3290227.5</v>
      </c>
      <c r="AJ329" s="1">
        <v>0</v>
      </c>
      <c r="AK329" s="1">
        <v>10.925590515136719</v>
      </c>
      <c r="AL329" s="1">
        <v>100</v>
      </c>
      <c r="AM329" s="1">
        <v>0</v>
      </c>
      <c r="AN329" s="1">
        <v>0</v>
      </c>
    </row>
    <row r="330" spans="1:40" x14ac:dyDescent="0.25">
      <c r="A330" s="1">
        <v>115211657</v>
      </c>
      <c r="B330" s="1" t="s">
        <v>2637</v>
      </c>
      <c r="C330" s="1" t="s">
        <v>196</v>
      </c>
      <c r="D330" s="1" t="s">
        <v>234</v>
      </c>
      <c r="E330" s="1">
        <v>194</v>
      </c>
      <c r="G330" s="1" t="s">
        <v>2566</v>
      </c>
      <c r="X330" s="1">
        <v>2037635</v>
      </c>
      <c r="Y330" s="1">
        <v>237394</v>
      </c>
      <c r="Z330" s="1">
        <v>0.1318679004907608</v>
      </c>
      <c r="AA330" s="1">
        <v>13.186790466308594</v>
      </c>
      <c r="AH330" s="1" t="s">
        <v>131</v>
      </c>
      <c r="AI330" s="1">
        <v>0</v>
      </c>
      <c r="AJ330" s="1">
        <v>0</v>
      </c>
    </row>
    <row r="331" spans="1:40" x14ac:dyDescent="0.25">
      <c r="A331" s="1">
        <v>115212503</v>
      </c>
      <c r="B331" s="1" t="s">
        <v>1821</v>
      </c>
      <c r="C331" s="1" t="s">
        <v>196</v>
      </c>
      <c r="D331" s="1" t="s">
        <v>234</v>
      </c>
      <c r="E331" s="1">
        <v>194</v>
      </c>
      <c r="G331" s="1" t="s">
        <v>2565</v>
      </c>
      <c r="H331" s="1">
        <v>8703008</v>
      </c>
      <c r="I331" s="1">
        <v>8349664.0199999996</v>
      </c>
      <c r="J331" s="1">
        <v>107088</v>
      </c>
      <c r="K331" s="1">
        <v>1.245800256729126</v>
      </c>
      <c r="L331" s="1">
        <v>2070046</v>
      </c>
      <c r="M331" s="1">
        <v>125419</v>
      </c>
      <c r="N331" s="1">
        <v>6.4495143890380859</v>
      </c>
      <c r="O331" s="1">
        <v>1753556.79</v>
      </c>
      <c r="P331" s="1">
        <v>1040416.76</v>
      </c>
      <c r="Q331" s="1">
        <v>713140.03</v>
      </c>
      <c r="R331" s="1">
        <v>0</v>
      </c>
      <c r="S331" s="1">
        <v>712973.875</v>
      </c>
      <c r="T331" s="1">
        <v>68.516777038574219</v>
      </c>
      <c r="U331" s="1">
        <v>713140.03</v>
      </c>
      <c r="V331" s="1">
        <v>0</v>
      </c>
      <c r="W331" s="1">
        <v>6527244.4400000051</v>
      </c>
      <c r="AB331" s="1">
        <v>327237</v>
      </c>
      <c r="AC331" s="1">
        <v>713179.76</v>
      </c>
      <c r="AD331" s="1">
        <v>0</v>
      </c>
      <c r="AE331" s="1">
        <v>295229.5</v>
      </c>
      <c r="AF331" s="1">
        <v>407047.14728363068</v>
      </c>
      <c r="AG331" s="1">
        <v>178023360</v>
      </c>
      <c r="AH331" s="1" t="s">
        <v>2327</v>
      </c>
      <c r="AI331" s="1">
        <v>1426319.75</v>
      </c>
      <c r="AJ331" s="1">
        <v>0</v>
      </c>
      <c r="AK331" s="1">
        <v>21.851789474487305</v>
      </c>
      <c r="AL331" s="1">
        <v>100.02330780029297</v>
      </c>
      <c r="AM331" s="1">
        <v>0</v>
      </c>
      <c r="AN331" s="1">
        <v>0</v>
      </c>
    </row>
    <row r="332" spans="1:40" x14ac:dyDescent="0.25">
      <c r="A332" s="1">
        <v>115216503</v>
      </c>
      <c r="B332" s="1" t="s">
        <v>1822</v>
      </c>
      <c r="C332" s="1" t="s">
        <v>196</v>
      </c>
      <c r="D332" s="1" t="s">
        <v>234</v>
      </c>
      <c r="E332" s="1">
        <v>194</v>
      </c>
      <c r="G332" s="1" t="s">
        <v>2565</v>
      </c>
      <c r="H332" s="1">
        <v>10650439</v>
      </c>
      <c r="I332" s="1">
        <v>9983803.4299999997</v>
      </c>
      <c r="J332" s="1">
        <v>207407</v>
      </c>
      <c r="K332" s="1">
        <v>1.9860801696777344</v>
      </c>
      <c r="L332" s="1">
        <v>2850779</v>
      </c>
      <c r="M332" s="1">
        <v>218593</v>
      </c>
      <c r="N332" s="1">
        <v>8.3046178817749023</v>
      </c>
      <c r="O332" s="1">
        <v>2819531.07</v>
      </c>
      <c r="P332" s="1">
        <v>1406407.42</v>
      </c>
      <c r="Q332" s="1">
        <v>1413123.65</v>
      </c>
      <c r="R332" s="1">
        <v>0</v>
      </c>
      <c r="S332" s="1">
        <v>1412874.875</v>
      </c>
      <c r="T332" s="1">
        <v>100.44208526611328</v>
      </c>
      <c r="U332" s="1">
        <v>1413123.65</v>
      </c>
      <c r="V332" s="1">
        <v>0</v>
      </c>
      <c r="W332" s="1">
        <v>12934070.519999996</v>
      </c>
      <c r="AB332" s="1">
        <v>338503</v>
      </c>
      <c r="AC332" s="1">
        <v>1067904.42</v>
      </c>
      <c r="AD332" s="1">
        <v>0</v>
      </c>
      <c r="AE332" s="1">
        <v>332773.15000000002</v>
      </c>
      <c r="AF332" s="1">
        <v>399181.49939772463</v>
      </c>
      <c r="AG332" s="1">
        <v>178023360</v>
      </c>
      <c r="AH332" s="1" t="s">
        <v>2328</v>
      </c>
      <c r="AI332" s="1">
        <v>2481028</v>
      </c>
      <c r="AJ332" s="1">
        <v>0</v>
      </c>
      <c r="AK332" s="1">
        <v>19.182113647460938</v>
      </c>
      <c r="AL332" s="1">
        <v>100.01760864257813</v>
      </c>
      <c r="AM332" s="1">
        <v>0</v>
      </c>
      <c r="AN332" s="1">
        <v>0</v>
      </c>
    </row>
    <row r="333" spans="1:40" x14ac:dyDescent="0.25">
      <c r="A333" s="1">
        <v>115218003</v>
      </c>
      <c r="B333" s="1" t="s">
        <v>1823</v>
      </c>
      <c r="C333" s="1" t="s">
        <v>196</v>
      </c>
      <c r="D333" s="1" t="s">
        <v>234</v>
      </c>
      <c r="E333" s="1">
        <v>198</v>
      </c>
      <c r="G333" s="1" t="s">
        <v>2565</v>
      </c>
      <c r="H333" s="1">
        <v>14017591</v>
      </c>
      <c r="I333" s="1">
        <v>13395496.1</v>
      </c>
      <c r="J333" s="1">
        <v>219116</v>
      </c>
      <c r="K333" s="1">
        <v>1.5879726409912109</v>
      </c>
      <c r="L333" s="1">
        <v>2734918</v>
      </c>
      <c r="M333" s="1">
        <v>142780</v>
      </c>
      <c r="N333" s="1">
        <v>5.5081944465637207</v>
      </c>
      <c r="O333" s="1">
        <v>3099250.69</v>
      </c>
      <c r="P333" s="1">
        <v>1813239.17</v>
      </c>
      <c r="Q333" s="1">
        <v>1286011.52</v>
      </c>
      <c r="R333" s="1">
        <v>0</v>
      </c>
      <c r="S333" s="1">
        <v>1285711.875</v>
      </c>
      <c r="T333" s="1">
        <v>70.895195007324219</v>
      </c>
      <c r="U333" s="1">
        <v>1286011.52</v>
      </c>
      <c r="V333" s="1">
        <v>0</v>
      </c>
      <c r="W333" s="1">
        <v>11770635.780000001</v>
      </c>
      <c r="AB333" s="1">
        <v>527156</v>
      </c>
      <c r="AC333" s="1">
        <v>1286083.17</v>
      </c>
      <c r="AD333" s="1">
        <v>0</v>
      </c>
      <c r="AE333" s="1">
        <v>231760.72</v>
      </c>
      <c r="AF333" s="1">
        <v>306825.81811985932</v>
      </c>
      <c r="AG333" s="1">
        <v>178023360</v>
      </c>
      <c r="AH333" s="1" t="s">
        <v>2329</v>
      </c>
      <c r="AI333" s="1">
        <v>2572094.75</v>
      </c>
      <c r="AJ333" s="1">
        <v>0</v>
      </c>
      <c r="AK333" s="1">
        <v>21.851791381835938</v>
      </c>
      <c r="AL333" s="1">
        <v>100.02330780029297</v>
      </c>
      <c r="AM333" s="1">
        <v>0</v>
      </c>
      <c r="AN333" s="1">
        <v>0</v>
      </c>
    </row>
    <row r="334" spans="1:40" x14ac:dyDescent="0.25">
      <c r="A334" s="1">
        <v>115218303</v>
      </c>
      <c r="B334" s="1" t="s">
        <v>1824</v>
      </c>
      <c r="C334" s="1" t="s">
        <v>196</v>
      </c>
      <c r="D334" s="1" t="s">
        <v>234</v>
      </c>
      <c r="E334" s="1">
        <v>194</v>
      </c>
      <c r="G334" s="1" t="s">
        <v>2565</v>
      </c>
      <c r="H334" s="1">
        <v>5909387</v>
      </c>
      <c r="I334" s="1">
        <v>5634870.3899999997</v>
      </c>
      <c r="J334" s="1">
        <v>91529</v>
      </c>
      <c r="K334" s="1">
        <v>1.5732421875</v>
      </c>
      <c r="L334" s="1">
        <v>1349314</v>
      </c>
      <c r="M334" s="1">
        <v>70960</v>
      </c>
      <c r="N334" s="1">
        <v>5.5508880615234375</v>
      </c>
      <c r="O334" s="1">
        <v>438715.52</v>
      </c>
      <c r="P334" s="1">
        <v>323576.46999999997</v>
      </c>
      <c r="Q334" s="1">
        <v>115139.05</v>
      </c>
      <c r="R334" s="1">
        <v>0</v>
      </c>
      <c r="S334" s="1">
        <v>115112.2265625</v>
      </c>
      <c r="T334" s="1">
        <v>35.572017669677734</v>
      </c>
      <c r="U334" s="1">
        <v>115139.05</v>
      </c>
      <c r="V334" s="1">
        <v>0</v>
      </c>
      <c r="W334" s="1">
        <v>1053847.3500000015</v>
      </c>
      <c r="AB334" s="1">
        <v>208431</v>
      </c>
      <c r="AC334" s="1">
        <v>115145.47</v>
      </c>
      <c r="AD334" s="1">
        <v>0</v>
      </c>
      <c r="AE334" s="1">
        <v>148893.35999999999</v>
      </c>
      <c r="AF334" s="1">
        <v>298328.99565565027</v>
      </c>
      <c r="AG334" s="1">
        <v>178023360</v>
      </c>
      <c r="AH334" s="1" t="s">
        <v>2330</v>
      </c>
      <c r="AI334" s="1">
        <v>230284.515625</v>
      </c>
      <c r="AJ334" s="1">
        <v>0</v>
      </c>
      <c r="AK334" s="1">
        <v>21.851791381835938</v>
      </c>
      <c r="AL334" s="1">
        <v>100.02330017089844</v>
      </c>
      <c r="AM334" s="1">
        <v>0</v>
      </c>
      <c r="AN334" s="1">
        <v>0</v>
      </c>
    </row>
    <row r="335" spans="1:40" x14ac:dyDescent="0.25">
      <c r="A335" s="1">
        <v>115219002</v>
      </c>
      <c r="B335" s="1" t="s">
        <v>1825</v>
      </c>
      <c r="C335" s="1" t="s">
        <v>192</v>
      </c>
      <c r="D335" s="1" t="s">
        <v>234</v>
      </c>
      <c r="E335" s="1">
        <v>194</v>
      </c>
      <c r="G335" s="1" t="s">
        <v>2565</v>
      </c>
      <c r="H335" s="1">
        <v>18189179</v>
      </c>
      <c r="I335" s="1">
        <v>17377563.120000001</v>
      </c>
      <c r="J335" s="1">
        <v>252498</v>
      </c>
      <c r="K335" s="1">
        <v>1.4077186584472656</v>
      </c>
      <c r="L335" s="1">
        <v>5608482</v>
      </c>
      <c r="M335" s="1">
        <v>286496</v>
      </c>
      <c r="N335" s="1">
        <v>5.3832535743713379</v>
      </c>
      <c r="O335" s="1">
        <v>5196425.67</v>
      </c>
      <c r="P335" s="1">
        <v>3003668.42</v>
      </c>
      <c r="Q335" s="1">
        <v>2192757.25</v>
      </c>
      <c r="R335" s="1">
        <v>0</v>
      </c>
      <c r="S335" s="1">
        <v>2192246.5</v>
      </c>
      <c r="T335" s="1">
        <v>72.973228454589844</v>
      </c>
      <c r="U335" s="1">
        <v>2192757.25</v>
      </c>
      <c r="V335" s="1">
        <v>0</v>
      </c>
      <c r="W335" s="1">
        <v>20069918.859999999</v>
      </c>
      <c r="AB335" s="1">
        <v>810789</v>
      </c>
      <c r="AC335" s="1">
        <v>2192879.42</v>
      </c>
      <c r="AD335" s="1">
        <v>0</v>
      </c>
      <c r="AE335" s="1">
        <v>782723.09</v>
      </c>
      <c r="AF335" s="1">
        <v>863949.41027364833</v>
      </c>
      <c r="AG335" s="1">
        <v>178023360</v>
      </c>
      <c r="AH335" s="1" t="s">
        <v>2331</v>
      </c>
      <c r="AI335" s="1">
        <v>4385636.5</v>
      </c>
      <c r="AJ335" s="1">
        <v>0</v>
      </c>
      <c r="AK335" s="1">
        <v>21.851789474487305</v>
      </c>
      <c r="AL335" s="1">
        <v>100.02330017089844</v>
      </c>
      <c r="AM335" s="1">
        <v>0</v>
      </c>
      <c r="AN335" s="1">
        <v>0</v>
      </c>
    </row>
    <row r="336" spans="1:40" x14ac:dyDescent="0.25">
      <c r="A336" s="1">
        <v>115221402</v>
      </c>
      <c r="B336" s="1" t="s">
        <v>1826</v>
      </c>
      <c r="C336" s="1" t="s">
        <v>197</v>
      </c>
      <c r="D336" s="1" t="s">
        <v>234</v>
      </c>
      <c r="E336" s="1">
        <v>190</v>
      </c>
      <c r="G336" s="1" t="s">
        <v>2565</v>
      </c>
      <c r="H336" s="1">
        <v>29970782</v>
      </c>
      <c r="I336" s="1">
        <v>28115092</v>
      </c>
      <c r="J336" s="1">
        <v>576343</v>
      </c>
      <c r="K336" s="1">
        <v>1.9607212543487549</v>
      </c>
      <c r="L336" s="1">
        <v>8226362</v>
      </c>
      <c r="M336" s="1">
        <v>307527</v>
      </c>
      <c r="N336" s="1">
        <v>3.8834877014160156</v>
      </c>
      <c r="O336" s="1">
        <v>12227624.67</v>
      </c>
      <c r="P336" s="1">
        <v>6077645.0700000003</v>
      </c>
      <c r="Q336" s="1">
        <v>6149979.5999999996</v>
      </c>
      <c r="R336" s="1">
        <v>0</v>
      </c>
      <c r="S336" s="1">
        <v>6148802.5</v>
      </c>
      <c r="T336" s="1">
        <v>101.15121459960938</v>
      </c>
      <c r="U336" s="1">
        <v>6149979.5999999996</v>
      </c>
      <c r="V336" s="1">
        <v>0</v>
      </c>
      <c r="W336" s="1">
        <v>56289674.340000004</v>
      </c>
      <c r="AB336" s="1">
        <v>1023711</v>
      </c>
      <c r="AC336" s="1">
        <v>5053934.07</v>
      </c>
      <c r="AD336" s="1">
        <v>0</v>
      </c>
      <c r="AE336" s="1">
        <v>933918.28</v>
      </c>
      <c r="AF336" s="1">
        <v>1785382.530750535</v>
      </c>
      <c r="AG336" s="1">
        <v>178023360</v>
      </c>
      <c r="AH336" s="1" t="s">
        <v>2332</v>
      </c>
      <c r="AI336" s="1">
        <v>11203914</v>
      </c>
      <c r="AJ336" s="1">
        <v>0</v>
      </c>
      <c r="AK336" s="1">
        <v>19.904029846191406</v>
      </c>
      <c r="AL336" s="1">
        <v>100.01914215087891</v>
      </c>
      <c r="AM336" s="1">
        <v>0</v>
      </c>
      <c r="AN336" s="1">
        <v>0</v>
      </c>
    </row>
    <row r="337" spans="1:40" x14ac:dyDescent="0.25">
      <c r="A337" s="1">
        <v>115221607</v>
      </c>
      <c r="B337" s="1" t="s">
        <v>2638</v>
      </c>
      <c r="C337" s="1" t="s">
        <v>197</v>
      </c>
      <c r="D337" s="1" t="s">
        <v>234</v>
      </c>
      <c r="E337" s="1">
        <v>190</v>
      </c>
      <c r="G337" s="1" t="s">
        <v>2566</v>
      </c>
      <c r="X337" s="1">
        <v>2036820</v>
      </c>
      <c r="Y337" s="1">
        <v>256296</v>
      </c>
      <c r="Z337" s="1">
        <v>0.1439441442489624</v>
      </c>
      <c r="AA337" s="1">
        <v>14.394414901733398</v>
      </c>
      <c r="AH337" s="1" t="s">
        <v>132</v>
      </c>
      <c r="AI337" s="1">
        <v>0</v>
      </c>
      <c r="AJ337" s="1">
        <v>0</v>
      </c>
    </row>
    <row r="338" spans="1:40" x14ac:dyDescent="0.25">
      <c r="A338" s="1">
        <v>115221753</v>
      </c>
      <c r="B338" s="1" t="s">
        <v>1827</v>
      </c>
      <c r="C338" s="1" t="s">
        <v>197</v>
      </c>
      <c r="D338" s="1" t="s">
        <v>234</v>
      </c>
      <c r="E338" s="1">
        <v>190</v>
      </c>
      <c r="G338" s="1" t="s">
        <v>2565</v>
      </c>
      <c r="H338" s="1">
        <v>6079242</v>
      </c>
      <c r="I338" s="1">
        <v>5648801.8200000003</v>
      </c>
      <c r="J338" s="1">
        <v>103041</v>
      </c>
      <c r="K338" s="1">
        <v>1.7241889238357544</v>
      </c>
      <c r="L338" s="1">
        <v>1633240</v>
      </c>
      <c r="M338" s="1">
        <v>-18132</v>
      </c>
      <c r="N338" s="1">
        <v>-1.0979961156845093</v>
      </c>
      <c r="O338" s="1">
        <v>515556.15</v>
      </c>
      <c r="P338" s="1">
        <v>285759.83</v>
      </c>
      <c r="Q338" s="1">
        <v>229796.32</v>
      </c>
      <c r="R338" s="1">
        <v>0</v>
      </c>
      <c r="S338" s="1">
        <v>229782.296875</v>
      </c>
      <c r="T338" s="1">
        <v>80.40704345703125</v>
      </c>
      <c r="U338" s="1">
        <v>229796.32</v>
      </c>
      <c r="V338" s="1">
        <v>0</v>
      </c>
      <c r="W338" s="1">
        <v>2103285.0299999937</v>
      </c>
      <c r="AB338" s="1">
        <v>225559</v>
      </c>
      <c r="AC338" s="1">
        <v>60200.83</v>
      </c>
      <c r="AD338" s="1">
        <v>0</v>
      </c>
      <c r="AE338" s="1">
        <v>159163.20000000001</v>
      </c>
      <c r="AF338" s="1">
        <v>219106.68380002992</v>
      </c>
      <c r="AG338" s="1">
        <v>178023360</v>
      </c>
      <c r="AH338" s="1" t="s">
        <v>2333</v>
      </c>
      <c r="AI338" s="1">
        <v>289997.15625</v>
      </c>
      <c r="AJ338" s="1">
        <v>0</v>
      </c>
      <c r="AK338" s="1">
        <v>13.787819862365723</v>
      </c>
      <c r="AL338" s="1">
        <v>100.006103515625</v>
      </c>
      <c r="AM338" s="1">
        <v>0</v>
      </c>
      <c r="AN338" s="1">
        <v>0</v>
      </c>
    </row>
    <row r="339" spans="1:40" x14ac:dyDescent="0.25">
      <c r="A339" s="1">
        <v>115222504</v>
      </c>
      <c r="B339" s="1" t="s">
        <v>1828</v>
      </c>
      <c r="C339" s="1" t="s">
        <v>197</v>
      </c>
      <c r="D339" s="1" t="s">
        <v>234</v>
      </c>
      <c r="E339" s="1">
        <v>196</v>
      </c>
      <c r="G339" s="1" t="s">
        <v>2565</v>
      </c>
      <c r="H339" s="1">
        <v>6413734</v>
      </c>
      <c r="I339" s="1">
        <v>6239309.5099999998</v>
      </c>
      <c r="J339" s="1">
        <v>74999</v>
      </c>
      <c r="K339" s="1">
        <v>1.1831855773925781</v>
      </c>
      <c r="L339" s="1">
        <v>1082897</v>
      </c>
      <c r="M339" s="1">
        <v>38483</v>
      </c>
      <c r="N339" s="1">
        <v>3.6846499443054199</v>
      </c>
      <c r="O339" s="1">
        <v>242577</v>
      </c>
      <c r="P339" s="1">
        <v>192577</v>
      </c>
      <c r="Q339" s="1">
        <v>50000</v>
      </c>
      <c r="R339" s="1">
        <v>0</v>
      </c>
      <c r="S339" s="1">
        <v>50000</v>
      </c>
      <c r="T339" s="1">
        <v>25.963640213012695</v>
      </c>
      <c r="U339" s="1">
        <v>0</v>
      </c>
      <c r="V339" s="1">
        <v>50000</v>
      </c>
      <c r="W339" s="1">
        <v>0</v>
      </c>
      <c r="AB339" s="1">
        <v>192577</v>
      </c>
      <c r="AC339" s="1">
        <v>0</v>
      </c>
      <c r="AD339" s="1">
        <v>0</v>
      </c>
      <c r="AE339" s="1">
        <v>91636.58</v>
      </c>
      <c r="AF339" s="1">
        <v>157165.85692466737</v>
      </c>
      <c r="AG339" s="1">
        <v>178023360</v>
      </c>
      <c r="AH339" s="1" t="s">
        <v>2334</v>
      </c>
      <c r="AI339" s="1">
        <v>50000</v>
      </c>
      <c r="AJ339" s="1">
        <v>0</v>
      </c>
      <c r="AL339" s="1">
        <v>0</v>
      </c>
      <c r="AM339" s="1">
        <v>100</v>
      </c>
      <c r="AN339" s="1">
        <v>0</v>
      </c>
    </row>
    <row r="340" spans="1:40" x14ac:dyDescent="0.25">
      <c r="A340" s="1">
        <v>115222752</v>
      </c>
      <c r="B340" s="1" t="s">
        <v>1829</v>
      </c>
      <c r="C340" s="1" t="s">
        <v>197</v>
      </c>
      <c r="D340" s="1" t="s">
        <v>234</v>
      </c>
      <c r="E340" s="1">
        <v>197</v>
      </c>
      <c r="G340" s="1" t="s">
        <v>2565</v>
      </c>
      <c r="H340" s="1">
        <v>88125936</v>
      </c>
      <c r="I340" s="1">
        <v>83085036.299999997</v>
      </c>
      <c r="J340" s="1">
        <v>1774921</v>
      </c>
      <c r="K340" s="1">
        <v>2.0554721355438232</v>
      </c>
      <c r="L340" s="1">
        <v>8769332</v>
      </c>
      <c r="M340" s="1">
        <v>165116</v>
      </c>
      <c r="N340" s="1">
        <v>1.9190126657485962</v>
      </c>
      <c r="O340" s="1">
        <v>18073483.670000002</v>
      </c>
      <c r="P340" s="1">
        <v>9969296.4399999995</v>
      </c>
      <c r="Q340" s="1">
        <v>7440331.9500000002</v>
      </c>
      <c r="R340" s="1">
        <v>663855.28</v>
      </c>
      <c r="S340" s="1">
        <v>8102454</v>
      </c>
      <c r="T340" s="1">
        <v>81.259956359863281</v>
      </c>
      <c r="U340" s="1">
        <v>7440331.9500000002</v>
      </c>
      <c r="V340" s="1">
        <v>0</v>
      </c>
      <c r="W340" s="1">
        <v>68100040.929999977</v>
      </c>
      <c r="AB340" s="1">
        <v>1807251</v>
      </c>
      <c r="AC340" s="1">
        <v>7440746.4800000004</v>
      </c>
      <c r="AD340" s="1">
        <v>721298.96</v>
      </c>
      <c r="AE340" s="1">
        <v>1076111.4099999999</v>
      </c>
      <c r="AF340" s="1">
        <v>3213374.6638890523</v>
      </c>
      <c r="AG340" s="1">
        <v>178023360</v>
      </c>
      <c r="AH340" s="1" t="s">
        <v>2335</v>
      </c>
      <c r="AI340" s="1">
        <v>14881078</v>
      </c>
      <c r="AJ340" s="1">
        <v>1385154.25</v>
      </c>
      <c r="AK340" s="1">
        <v>21.851789474487305</v>
      </c>
      <c r="AL340" s="1">
        <v>91.828132629394531</v>
      </c>
      <c r="AM340" s="1">
        <v>0</v>
      </c>
      <c r="AN340" s="1">
        <v>8.1932621002197266</v>
      </c>
    </row>
    <row r="341" spans="1:40" x14ac:dyDescent="0.25">
      <c r="A341" s="1">
        <v>115224003</v>
      </c>
      <c r="B341" s="1" t="s">
        <v>1830</v>
      </c>
      <c r="C341" s="1" t="s">
        <v>197</v>
      </c>
      <c r="D341" s="1" t="s">
        <v>234</v>
      </c>
      <c r="E341" s="1">
        <v>190</v>
      </c>
      <c r="G341" s="1" t="s">
        <v>2565</v>
      </c>
      <c r="H341" s="1">
        <v>12048818</v>
      </c>
      <c r="I341" s="1">
        <v>11679331.82</v>
      </c>
      <c r="J341" s="1">
        <v>98886</v>
      </c>
      <c r="K341" s="1">
        <v>0.82750266790390015</v>
      </c>
      <c r="L341" s="1">
        <v>2928111</v>
      </c>
      <c r="M341" s="1">
        <v>32297</v>
      </c>
      <c r="N341" s="1">
        <v>1.1152995824813843</v>
      </c>
      <c r="O341" s="1">
        <v>2162543.59</v>
      </c>
      <c r="P341" s="1">
        <v>1302248.76</v>
      </c>
      <c r="Q341" s="1">
        <v>860294.83</v>
      </c>
      <c r="R341" s="1">
        <v>0</v>
      </c>
      <c r="S341" s="1">
        <v>860094.4375</v>
      </c>
      <c r="T341" s="1">
        <v>66.036697387695313</v>
      </c>
      <c r="U341" s="1">
        <v>860294.83</v>
      </c>
      <c r="V341" s="1">
        <v>0</v>
      </c>
      <c r="W341" s="1">
        <v>7874126.2100000009</v>
      </c>
      <c r="AB341" s="1">
        <v>441906</v>
      </c>
      <c r="AC341" s="1">
        <v>860342.76</v>
      </c>
      <c r="AD341" s="1">
        <v>0</v>
      </c>
      <c r="AE341" s="1">
        <v>167462.21</v>
      </c>
      <c r="AF341" s="1">
        <v>353488.89906233945</v>
      </c>
      <c r="AG341" s="1">
        <v>178023360</v>
      </c>
      <c r="AH341" s="1" t="s">
        <v>2336</v>
      </c>
      <c r="AI341" s="1">
        <v>1720637.625</v>
      </c>
      <c r="AJ341" s="1">
        <v>0</v>
      </c>
      <c r="AK341" s="1">
        <v>21.851791381835938</v>
      </c>
      <c r="AL341" s="1">
        <v>100.02330017089844</v>
      </c>
      <c r="AM341" s="1">
        <v>0</v>
      </c>
      <c r="AN341" s="1">
        <v>0</v>
      </c>
    </row>
    <row r="342" spans="1:40" x14ac:dyDescent="0.25">
      <c r="A342" s="1">
        <v>115226003</v>
      </c>
      <c r="B342" s="1" t="s">
        <v>1831</v>
      </c>
      <c r="C342" s="1" t="s">
        <v>197</v>
      </c>
      <c r="D342" s="1" t="s">
        <v>234</v>
      </c>
      <c r="E342" s="1">
        <v>190</v>
      </c>
      <c r="G342" s="1" t="s">
        <v>2565</v>
      </c>
      <c r="H342" s="1">
        <v>10676211</v>
      </c>
      <c r="I342" s="1">
        <v>10152190.869999999</v>
      </c>
      <c r="J342" s="1">
        <v>200770</v>
      </c>
      <c r="K342" s="1">
        <v>1.9165780544281006</v>
      </c>
      <c r="L342" s="1">
        <v>2315313</v>
      </c>
      <c r="M342" s="1">
        <v>36634</v>
      </c>
      <c r="N342" s="1">
        <v>1.607685923576355</v>
      </c>
      <c r="O342" s="1">
        <v>1659984.24</v>
      </c>
      <c r="P342" s="1">
        <v>1011982.17</v>
      </c>
      <c r="Q342" s="1">
        <v>648002.06999999995</v>
      </c>
      <c r="R342" s="1">
        <v>0</v>
      </c>
      <c r="S342" s="1">
        <v>647851.125</v>
      </c>
      <c r="T342" s="1">
        <v>64.00848388671875</v>
      </c>
      <c r="U342" s="1">
        <v>648002.06999999995</v>
      </c>
      <c r="V342" s="1">
        <v>0</v>
      </c>
      <c r="W342" s="1">
        <v>5931048.1799999997</v>
      </c>
      <c r="AB342" s="1">
        <v>363944</v>
      </c>
      <c r="AC342" s="1">
        <v>648038.17000000004</v>
      </c>
      <c r="AD342" s="1">
        <v>0</v>
      </c>
      <c r="AE342" s="1">
        <v>240786.34</v>
      </c>
      <c r="AF342" s="1">
        <v>404548.47211310104</v>
      </c>
      <c r="AG342" s="1">
        <v>178023360</v>
      </c>
      <c r="AH342" s="1" t="s">
        <v>2337</v>
      </c>
      <c r="AI342" s="1">
        <v>1296040.25</v>
      </c>
      <c r="AJ342" s="1">
        <v>0</v>
      </c>
      <c r="AK342" s="1">
        <v>21.851791381835938</v>
      </c>
      <c r="AL342" s="1">
        <v>100.02330017089844</v>
      </c>
      <c r="AM342" s="1">
        <v>0</v>
      </c>
      <c r="AN342" s="1">
        <v>0</v>
      </c>
    </row>
    <row r="343" spans="1:40" x14ac:dyDescent="0.25">
      <c r="A343" s="1">
        <v>115226103</v>
      </c>
      <c r="B343" s="1" t="s">
        <v>1832</v>
      </c>
      <c r="C343" s="1" t="s">
        <v>197</v>
      </c>
      <c r="D343" s="1" t="s">
        <v>234</v>
      </c>
      <c r="E343" s="1">
        <v>196</v>
      </c>
      <c r="G343" s="1" t="s">
        <v>2565</v>
      </c>
      <c r="H343" s="1">
        <v>5175067</v>
      </c>
      <c r="I343" s="1">
        <v>4981631.46</v>
      </c>
      <c r="J343" s="1">
        <v>56669</v>
      </c>
      <c r="K343" s="1">
        <v>1.1071628332138062</v>
      </c>
      <c r="L343" s="1">
        <v>869646</v>
      </c>
      <c r="M343" s="1">
        <v>32417</v>
      </c>
      <c r="N343" s="1">
        <v>3.8719394207000732</v>
      </c>
      <c r="O343" s="1">
        <v>548070.06000000006</v>
      </c>
      <c r="P343" s="1">
        <v>337907.38</v>
      </c>
      <c r="Q343" s="1">
        <v>210162.68</v>
      </c>
      <c r="R343" s="1">
        <v>0</v>
      </c>
      <c r="S343" s="1">
        <v>210113.71875</v>
      </c>
      <c r="T343" s="1">
        <v>62.171852111816406</v>
      </c>
      <c r="U343" s="1">
        <v>210162.68</v>
      </c>
      <c r="V343" s="1">
        <v>0</v>
      </c>
      <c r="W343" s="1">
        <v>1923581.7599999998</v>
      </c>
      <c r="AB343" s="1">
        <v>127733</v>
      </c>
      <c r="AC343" s="1">
        <v>210174.38</v>
      </c>
      <c r="AD343" s="1">
        <v>0</v>
      </c>
      <c r="AE343" s="1">
        <v>138813.45000000001</v>
      </c>
      <c r="AF343" s="1">
        <v>339898.64847488177</v>
      </c>
      <c r="AG343" s="1">
        <v>178023360</v>
      </c>
      <c r="AH343" s="1" t="s">
        <v>2338</v>
      </c>
      <c r="AI343" s="1">
        <v>420337.0625</v>
      </c>
      <c r="AJ343" s="1">
        <v>0</v>
      </c>
      <c r="AK343" s="1">
        <v>21.851791381835938</v>
      </c>
      <c r="AL343" s="1">
        <v>100.02330017089844</v>
      </c>
      <c r="AM343" s="1">
        <v>0</v>
      </c>
      <c r="AN343" s="1">
        <v>0</v>
      </c>
    </row>
    <row r="344" spans="1:40" x14ac:dyDescent="0.25">
      <c r="A344" s="1">
        <v>115228003</v>
      </c>
      <c r="B344" s="1" t="s">
        <v>1833</v>
      </c>
      <c r="C344" s="1" t="s">
        <v>197</v>
      </c>
      <c r="D344" s="1" t="s">
        <v>234</v>
      </c>
      <c r="E344" s="1">
        <v>190</v>
      </c>
      <c r="G344" s="1" t="s">
        <v>2565</v>
      </c>
      <c r="H344" s="1">
        <v>13341188</v>
      </c>
      <c r="I344" s="1">
        <v>12742670.83</v>
      </c>
      <c r="J344" s="1">
        <v>194550</v>
      </c>
      <c r="K344" s="1">
        <v>1.4798460006713867</v>
      </c>
      <c r="L344" s="1">
        <v>1960914</v>
      </c>
      <c r="M344" s="1">
        <v>65405</v>
      </c>
      <c r="N344" s="1">
        <v>3.4505243301391602</v>
      </c>
      <c r="O344" s="1">
        <v>2372825.61</v>
      </c>
      <c r="P344" s="1">
        <v>1365834.53</v>
      </c>
      <c r="Q344" s="1">
        <v>936353.82</v>
      </c>
      <c r="R344" s="1">
        <v>70637.259999999995</v>
      </c>
      <c r="S344" s="1">
        <v>1006772.9375</v>
      </c>
      <c r="T344" s="1">
        <v>73.699424743652344</v>
      </c>
      <c r="U344" s="1">
        <v>936353.82</v>
      </c>
      <c r="V344" s="1">
        <v>0</v>
      </c>
      <c r="W344" s="1">
        <v>6570280.7599999979</v>
      </c>
      <c r="AB344" s="1">
        <v>352679</v>
      </c>
      <c r="AC344" s="1">
        <v>936405.99</v>
      </c>
      <c r="AD344" s="1">
        <v>76749.539999999994</v>
      </c>
      <c r="AE344" s="1">
        <v>370624.33</v>
      </c>
      <c r="AF344" s="1">
        <v>124487.19135481678</v>
      </c>
      <c r="AG344" s="1">
        <v>178023360</v>
      </c>
      <c r="AH344" s="1" t="s">
        <v>2339</v>
      </c>
      <c r="AI344" s="1">
        <v>1872759.75</v>
      </c>
      <c r="AJ344" s="1">
        <v>147386.796875</v>
      </c>
      <c r="AK344" s="1">
        <v>28.503496170043945</v>
      </c>
      <c r="AL344" s="1">
        <v>93.005462646484375</v>
      </c>
      <c r="AM344" s="1">
        <v>0</v>
      </c>
      <c r="AN344" s="1">
        <v>7.0162057876586914</v>
      </c>
    </row>
    <row r="345" spans="1:40" x14ac:dyDescent="0.25">
      <c r="A345" s="1">
        <v>115228303</v>
      </c>
      <c r="B345" s="1" t="s">
        <v>1834</v>
      </c>
      <c r="C345" s="1" t="s">
        <v>197</v>
      </c>
      <c r="D345" s="1" t="s">
        <v>234</v>
      </c>
      <c r="E345" s="1">
        <v>190</v>
      </c>
      <c r="G345" s="1" t="s">
        <v>2565</v>
      </c>
      <c r="H345" s="1">
        <v>6728762</v>
      </c>
      <c r="I345" s="1">
        <v>6274533.7300000004</v>
      </c>
      <c r="J345" s="1">
        <v>143257</v>
      </c>
      <c r="K345" s="1">
        <v>2.1753382682800293</v>
      </c>
      <c r="L345" s="1">
        <v>2092000</v>
      </c>
      <c r="M345" s="1">
        <v>122501</v>
      </c>
      <c r="N345" s="1">
        <v>6.2199068069458008</v>
      </c>
      <c r="O345" s="1">
        <v>3426515.15</v>
      </c>
      <c r="P345" s="1">
        <v>1549345.91</v>
      </c>
      <c r="Q345" s="1">
        <v>1877169.24</v>
      </c>
      <c r="R345" s="1">
        <v>0</v>
      </c>
      <c r="S345" s="1">
        <v>1876869.25</v>
      </c>
      <c r="T345" s="1">
        <v>121.11600494384766</v>
      </c>
      <c r="U345" s="1">
        <v>1877169.24</v>
      </c>
      <c r="V345" s="1">
        <v>0</v>
      </c>
      <c r="W345" s="1">
        <v>17181397.640000001</v>
      </c>
      <c r="AB345" s="1">
        <v>261665</v>
      </c>
      <c r="AC345" s="1">
        <v>1287680.9099999999</v>
      </c>
      <c r="AD345" s="1">
        <v>0</v>
      </c>
      <c r="AE345" s="1">
        <v>302104.5</v>
      </c>
      <c r="AF345" s="1">
        <v>576070.34231667034</v>
      </c>
      <c r="AG345" s="1">
        <v>178023360</v>
      </c>
      <c r="AH345" s="1" t="s">
        <v>2340</v>
      </c>
      <c r="AI345" s="1">
        <v>3164850.25</v>
      </c>
      <c r="AJ345" s="1">
        <v>0</v>
      </c>
      <c r="AK345" s="1">
        <v>18.42021369934082</v>
      </c>
      <c r="AL345" s="1">
        <v>100.01598358154297</v>
      </c>
      <c r="AM345" s="1">
        <v>0</v>
      </c>
      <c r="AN345" s="1">
        <v>0</v>
      </c>
    </row>
    <row r="346" spans="1:40" x14ac:dyDescent="0.25">
      <c r="A346" s="1">
        <v>115229003</v>
      </c>
      <c r="B346" s="1" t="s">
        <v>1835</v>
      </c>
      <c r="C346" s="1" t="s">
        <v>197</v>
      </c>
      <c r="D346" s="1" t="s">
        <v>234</v>
      </c>
      <c r="E346" s="1">
        <v>196</v>
      </c>
      <c r="G346" s="1" t="s">
        <v>2565</v>
      </c>
      <c r="H346" s="1">
        <v>6818896</v>
      </c>
      <c r="I346" s="1">
        <v>6643778.5199999996</v>
      </c>
      <c r="J346" s="1">
        <v>48265</v>
      </c>
      <c r="K346" s="1">
        <v>0.71285825967788696</v>
      </c>
      <c r="L346" s="1">
        <v>1075862</v>
      </c>
      <c r="M346" s="1">
        <v>90402</v>
      </c>
      <c r="N346" s="1">
        <v>9.173583984375</v>
      </c>
      <c r="O346" s="1">
        <v>363802.35</v>
      </c>
      <c r="P346" s="1">
        <v>282933.93</v>
      </c>
      <c r="Q346" s="1">
        <v>80868.42</v>
      </c>
      <c r="R346" s="1">
        <v>0</v>
      </c>
      <c r="S346" s="1">
        <v>80849.578125</v>
      </c>
      <c r="T346" s="1">
        <v>28.573524475097656</v>
      </c>
      <c r="U346" s="1">
        <v>80868.42</v>
      </c>
      <c r="V346" s="1">
        <v>0</v>
      </c>
      <c r="W346" s="1">
        <v>740174.33999999985</v>
      </c>
      <c r="X346" s="1">
        <v>353378</v>
      </c>
      <c r="Y346" s="1">
        <v>65019</v>
      </c>
      <c r="Z346" s="1">
        <v>0.22547934949398041</v>
      </c>
      <c r="AA346" s="1">
        <v>22.547935485839844</v>
      </c>
      <c r="AB346" s="1">
        <v>202061</v>
      </c>
      <c r="AC346" s="1">
        <v>80872.929999999993</v>
      </c>
      <c r="AD346" s="1">
        <v>0</v>
      </c>
      <c r="AE346" s="1">
        <v>138044.25</v>
      </c>
      <c r="AF346" s="1">
        <v>304392.73119558452</v>
      </c>
      <c r="AG346" s="1">
        <v>178023360</v>
      </c>
      <c r="AH346" s="1" t="s">
        <v>2341</v>
      </c>
      <c r="AI346" s="1">
        <v>161741.359375</v>
      </c>
      <c r="AJ346" s="1">
        <v>0</v>
      </c>
      <c r="AK346" s="1">
        <v>21.851791381835938</v>
      </c>
      <c r="AL346" s="1">
        <v>100.02330780029297</v>
      </c>
      <c r="AM346" s="1">
        <v>0</v>
      </c>
      <c r="AN346" s="1">
        <v>0</v>
      </c>
    </row>
    <row r="347" spans="1:40" x14ac:dyDescent="0.25">
      <c r="A347" s="1">
        <v>115503004</v>
      </c>
      <c r="B347" s="1" t="s">
        <v>1836</v>
      </c>
      <c r="C347" s="1" t="s">
        <v>198</v>
      </c>
      <c r="D347" s="1" t="s">
        <v>234</v>
      </c>
      <c r="E347" s="1">
        <v>194</v>
      </c>
      <c r="G347" s="1" t="s">
        <v>2565</v>
      </c>
      <c r="H347" s="1">
        <v>4289422</v>
      </c>
      <c r="I347" s="1">
        <v>4159361.89</v>
      </c>
      <c r="J347" s="1">
        <v>35421</v>
      </c>
      <c r="K347" s="1">
        <v>0.83265143632888794</v>
      </c>
      <c r="L347" s="1">
        <v>653824</v>
      </c>
      <c r="M347" s="1">
        <v>8986</v>
      </c>
      <c r="N347" s="1">
        <v>1.3935282230377197</v>
      </c>
      <c r="O347" s="1">
        <v>706093.73</v>
      </c>
      <c r="P347" s="1">
        <v>411253.08</v>
      </c>
      <c r="Q347" s="1">
        <v>294840.65000000002</v>
      </c>
      <c r="R347" s="1">
        <v>0</v>
      </c>
      <c r="S347" s="1">
        <v>294771.96875</v>
      </c>
      <c r="T347" s="1">
        <v>71.664573669433594</v>
      </c>
      <c r="U347" s="1">
        <v>294840.65000000002</v>
      </c>
      <c r="V347" s="1">
        <v>0</v>
      </c>
      <c r="W347" s="1">
        <v>2698624.2699999996</v>
      </c>
      <c r="X347" s="1">
        <v>71215</v>
      </c>
      <c r="Y347" s="1">
        <v>-2719</v>
      </c>
      <c r="Z347" s="1">
        <v>-3.6776043474674225E-2</v>
      </c>
      <c r="AA347" s="1">
        <v>-3.6776044368743896</v>
      </c>
      <c r="AB347" s="1">
        <v>116396</v>
      </c>
      <c r="AC347" s="1">
        <v>294857.08</v>
      </c>
      <c r="AD347" s="1">
        <v>0</v>
      </c>
      <c r="AE347" s="1">
        <v>61510.13</v>
      </c>
      <c r="AF347" s="1">
        <v>71579.352865355409</v>
      </c>
      <c r="AG347" s="1">
        <v>178023360</v>
      </c>
      <c r="AH347" s="1" t="s">
        <v>2342</v>
      </c>
      <c r="AI347" s="1">
        <v>589697.75</v>
      </c>
      <c r="AJ347" s="1">
        <v>0</v>
      </c>
      <c r="AK347" s="1">
        <v>21.851791381835938</v>
      </c>
      <c r="AL347" s="1">
        <v>100.02330017089844</v>
      </c>
      <c r="AM347" s="1">
        <v>0</v>
      </c>
      <c r="AN347" s="1">
        <v>0</v>
      </c>
    </row>
    <row r="348" spans="1:40" x14ac:dyDescent="0.25">
      <c r="A348" s="1">
        <v>115504003</v>
      </c>
      <c r="B348" s="1" t="s">
        <v>1837</v>
      </c>
      <c r="C348" s="1" t="s">
        <v>198</v>
      </c>
      <c r="D348" s="1" t="s">
        <v>234</v>
      </c>
      <c r="E348" s="1">
        <v>194</v>
      </c>
      <c r="G348" s="1" t="s">
        <v>2565</v>
      </c>
      <c r="H348" s="1">
        <v>6777848</v>
      </c>
      <c r="I348" s="1">
        <v>6612320.4199999999</v>
      </c>
      <c r="J348" s="1">
        <v>49173</v>
      </c>
      <c r="K348" s="1">
        <v>0.73079764842987061</v>
      </c>
      <c r="L348" s="1">
        <v>1243633</v>
      </c>
      <c r="M348" s="1">
        <v>28310</v>
      </c>
      <c r="N348" s="1">
        <v>2.3294219970703125</v>
      </c>
      <c r="O348" s="1">
        <v>621128.98</v>
      </c>
      <c r="P348" s="1">
        <v>410462.86</v>
      </c>
      <c r="Q348" s="1">
        <v>210666.12</v>
      </c>
      <c r="R348" s="1">
        <v>0</v>
      </c>
      <c r="S348" s="1">
        <v>210617.046875</v>
      </c>
      <c r="T348" s="1">
        <v>51.305950164794922</v>
      </c>
      <c r="U348" s="1">
        <v>210666.12</v>
      </c>
      <c r="V348" s="1">
        <v>0</v>
      </c>
      <c r="W348" s="1">
        <v>1928189.6999999993</v>
      </c>
      <c r="AB348" s="1">
        <v>199785</v>
      </c>
      <c r="AC348" s="1">
        <v>210677.86</v>
      </c>
      <c r="AD348" s="1">
        <v>0</v>
      </c>
      <c r="AE348" s="1">
        <v>132869.59</v>
      </c>
      <c r="AF348" s="1">
        <v>296856.93389609351</v>
      </c>
      <c r="AG348" s="1">
        <v>178023360</v>
      </c>
      <c r="AH348" s="1" t="s">
        <v>2343</v>
      </c>
      <c r="AI348" s="1">
        <v>421344</v>
      </c>
      <c r="AJ348" s="1">
        <v>0</v>
      </c>
      <c r="AK348" s="1">
        <v>21.851791381835938</v>
      </c>
      <c r="AL348" s="1">
        <v>100.02330017089844</v>
      </c>
      <c r="AM348" s="1">
        <v>0</v>
      </c>
      <c r="AN348" s="1">
        <v>0</v>
      </c>
    </row>
    <row r="349" spans="1:40" x14ac:dyDescent="0.25">
      <c r="A349" s="1">
        <v>115506003</v>
      </c>
      <c r="B349" s="1" t="s">
        <v>1838</v>
      </c>
      <c r="C349" s="1" t="s">
        <v>198</v>
      </c>
      <c r="D349" s="1" t="s">
        <v>234</v>
      </c>
      <c r="E349" s="1">
        <v>194</v>
      </c>
      <c r="G349" s="1" t="s">
        <v>2565</v>
      </c>
      <c r="H349" s="1">
        <v>9254724</v>
      </c>
      <c r="I349" s="1">
        <v>9025532.3900000006</v>
      </c>
      <c r="J349" s="1">
        <v>90516</v>
      </c>
      <c r="K349" s="1">
        <v>0.98771220445632935</v>
      </c>
      <c r="L349" s="1">
        <v>1955681</v>
      </c>
      <c r="M349" s="1">
        <v>47256</v>
      </c>
      <c r="N349" s="1">
        <v>2.4761779308319092</v>
      </c>
      <c r="O349" s="1">
        <v>1595749.74</v>
      </c>
      <c r="P349" s="1">
        <v>958328.13</v>
      </c>
      <c r="Q349" s="1">
        <v>637421.61</v>
      </c>
      <c r="R349" s="1">
        <v>0</v>
      </c>
      <c r="S349" s="1">
        <v>637273.125</v>
      </c>
      <c r="T349" s="1">
        <v>66.488121032714844</v>
      </c>
      <c r="U349" s="1">
        <v>637421.61</v>
      </c>
      <c r="V349" s="1">
        <v>0</v>
      </c>
      <c r="W349" s="1">
        <v>5834207.1699999981</v>
      </c>
      <c r="AB349" s="1">
        <v>320871</v>
      </c>
      <c r="AC349" s="1">
        <v>637457.13</v>
      </c>
      <c r="AD349" s="1">
        <v>0</v>
      </c>
      <c r="AE349" s="1">
        <v>237275.28</v>
      </c>
      <c r="AF349" s="1">
        <v>369691.93435446755</v>
      </c>
      <c r="AG349" s="1">
        <v>178023360</v>
      </c>
      <c r="AH349" s="1" t="s">
        <v>2344</v>
      </c>
      <c r="AI349" s="1">
        <v>1274878.75</v>
      </c>
      <c r="AJ349" s="1">
        <v>0</v>
      </c>
      <c r="AK349" s="1">
        <v>21.851791381835938</v>
      </c>
      <c r="AL349" s="1">
        <v>100.02330017089844</v>
      </c>
      <c r="AM349" s="1">
        <v>0</v>
      </c>
      <c r="AN349" s="1">
        <v>0</v>
      </c>
    </row>
    <row r="350" spans="1:40" x14ac:dyDescent="0.25">
      <c r="A350" s="1">
        <v>115508003</v>
      </c>
      <c r="B350" s="1" t="s">
        <v>1839</v>
      </c>
      <c r="C350" s="1" t="s">
        <v>198</v>
      </c>
      <c r="D350" s="1" t="s">
        <v>234</v>
      </c>
      <c r="E350" s="1">
        <v>194</v>
      </c>
      <c r="G350" s="1" t="s">
        <v>2565</v>
      </c>
      <c r="H350" s="1">
        <v>10528206</v>
      </c>
      <c r="I350" s="1">
        <v>10202056.34</v>
      </c>
      <c r="J350" s="1">
        <v>108098</v>
      </c>
      <c r="K350" s="1">
        <v>1.037398099899292</v>
      </c>
      <c r="L350" s="1">
        <v>2417217</v>
      </c>
      <c r="M350" s="1">
        <v>76711</v>
      </c>
      <c r="N350" s="1">
        <v>3.2775390148162842</v>
      </c>
      <c r="O350" s="1">
        <v>569685</v>
      </c>
      <c r="P350" s="1">
        <v>482121.44</v>
      </c>
      <c r="Q350" s="1">
        <v>87563.56</v>
      </c>
      <c r="R350" s="1">
        <v>0</v>
      </c>
      <c r="S350" s="1">
        <v>87543.15625</v>
      </c>
      <c r="T350" s="1">
        <v>18.157138824462891</v>
      </c>
      <c r="U350" s="1">
        <v>87563.56</v>
      </c>
      <c r="V350" s="1">
        <v>0</v>
      </c>
      <c r="W350" s="1">
        <v>801453.75</v>
      </c>
      <c r="X350" s="1">
        <v>184752</v>
      </c>
      <c r="Y350" s="1">
        <v>5867</v>
      </c>
      <c r="Z350" s="1">
        <v>3.2797608524560928E-2</v>
      </c>
      <c r="AA350" s="1">
        <v>3.2797608375549316</v>
      </c>
      <c r="AB350" s="1">
        <v>394553</v>
      </c>
      <c r="AC350" s="1">
        <v>87568.44</v>
      </c>
      <c r="AD350" s="1">
        <v>0</v>
      </c>
      <c r="AE350" s="1">
        <v>451567.74</v>
      </c>
      <c r="AF350" s="1">
        <v>430255.20417370577</v>
      </c>
      <c r="AG350" s="1">
        <v>178023360</v>
      </c>
      <c r="AH350" s="1" t="s">
        <v>2345</v>
      </c>
      <c r="AI350" s="1">
        <v>175132</v>
      </c>
      <c r="AJ350" s="1">
        <v>0</v>
      </c>
      <c r="AK350" s="1">
        <v>21.851791381835938</v>
      </c>
      <c r="AL350" s="1">
        <v>100.02330780029297</v>
      </c>
      <c r="AM350" s="1">
        <v>0</v>
      </c>
      <c r="AN350" s="1">
        <v>0</v>
      </c>
    </row>
    <row r="351" spans="1:40" x14ac:dyDescent="0.25">
      <c r="A351" s="1">
        <v>115674603</v>
      </c>
      <c r="B351" s="1" t="s">
        <v>1840</v>
      </c>
      <c r="C351" s="1" t="s">
        <v>192</v>
      </c>
      <c r="D351" s="1" t="s">
        <v>234</v>
      </c>
      <c r="E351" s="1">
        <v>194</v>
      </c>
      <c r="G351" s="1" t="s">
        <v>2565</v>
      </c>
      <c r="H351" s="1">
        <v>10381587</v>
      </c>
      <c r="I351" s="1">
        <v>9935285.9600000009</v>
      </c>
      <c r="J351" s="1">
        <v>135132</v>
      </c>
      <c r="K351" s="1">
        <v>1.318817138671875</v>
      </c>
      <c r="L351" s="1">
        <v>2436989</v>
      </c>
      <c r="M351" s="1">
        <v>28201</v>
      </c>
      <c r="N351" s="1">
        <v>1.1707546710968018</v>
      </c>
      <c r="O351" s="1">
        <v>2667592.81</v>
      </c>
      <c r="P351" s="1">
        <v>1525894.71</v>
      </c>
      <c r="Q351" s="1">
        <v>1141698.1000000001</v>
      </c>
      <c r="R351" s="1">
        <v>0</v>
      </c>
      <c r="S351" s="1">
        <v>1141432.125</v>
      </c>
      <c r="T351" s="1">
        <v>74.791084289550781</v>
      </c>
      <c r="U351" s="1">
        <v>1141698.1000000001</v>
      </c>
      <c r="V351" s="1">
        <v>0</v>
      </c>
      <c r="W351" s="1">
        <v>10449760.560000002</v>
      </c>
      <c r="X351" s="1">
        <v>38641</v>
      </c>
      <c r="Y351" s="1">
        <v>524</v>
      </c>
      <c r="Z351" s="1">
        <v>1.3747147284448147E-2</v>
      </c>
      <c r="AA351" s="1">
        <v>1.374714732170105</v>
      </c>
      <c r="AB351" s="1">
        <v>384133</v>
      </c>
      <c r="AC351" s="1">
        <v>1141761.71</v>
      </c>
      <c r="AD351" s="1">
        <v>0</v>
      </c>
      <c r="AE351" s="1">
        <v>252294.31</v>
      </c>
      <c r="AF351" s="1">
        <v>444808.06445752876</v>
      </c>
      <c r="AG351" s="1">
        <v>178023360</v>
      </c>
      <c r="AH351" s="1" t="s">
        <v>2346</v>
      </c>
      <c r="AI351" s="1">
        <v>2283459.75</v>
      </c>
      <c r="AJ351" s="1">
        <v>0</v>
      </c>
      <c r="AK351" s="1">
        <v>21.851789474487305</v>
      </c>
      <c r="AL351" s="1">
        <v>100.02330017089844</v>
      </c>
      <c r="AM351" s="1">
        <v>0</v>
      </c>
      <c r="AN351" s="1">
        <v>0</v>
      </c>
    </row>
    <row r="352" spans="1:40" x14ac:dyDescent="0.25">
      <c r="A352" s="1">
        <v>116191004</v>
      </c>
      <c r="B352" s="1" t="s">
        <v>1841</v>
      </c>
      <c r="C352" s="1" t="s">
        <v>199</v>
      </c>
      <c r="D352" s="1" t="s">
        <v>236</v>
      </c>
      <c r="E352" s="1">
        <v>167</v>
      </c>
      <c r="G352" s="1" t="s">
        <v>2565</v>
      </c>
      <c r="H352" s="1">
        <v>4064090</v>
      </c>
      <c r="I352" s="1">
        <v>3931422.22</v>
      </c>
      <c r="J352" s="1">
        <v>42445</v>
      </c>
      <c r="K352" s="1">
        <v>1.0554138422012329</v>
      </c>
      <c r="L352" s="1">
        <v>596592</v>
      </c>
      <c r="M352" s="1">
        <v>14899</v>
      </c>
      <c r="N352" s="1">
        <v>2.5613167285919189</v>
      </c>
      <c r="O352" s="1">
        <v>180872.91</v>
      </c>
      <c r="P352" s="1">
        <v>130872.91</v>
      </c>
      <c r="Q352" s="1">
        <v>50000</v>
      </c>
      <c r="R352" s="1">
        <v>0</v>
      </c>
      <c r="S352" s="1">
        <v>49995.671875</v>
      </c>
      <c r="T352" s="1">
        <v>38.200431823730469</v>
      </c>
      <c r="U352" s="1">
        <v>18586.88</v>
      </c>
      <c r="V352" s="1">
        <v>31413.119999999999</v>
      </c>
      <c r="W352" s="1">
        <v>170122.37999999896</v>
      </c>
      <c r="X352" s="1">
        <v>147730</v>
      </c>
      <c r="Y352" s="1">
        <v>-13980</v>
      </c>
      <c r="Z352" s="1">
        <v>-8.6451053619384766E-2</v>
      </c>
      <c r="AA352" s="1">
        <v>-8.6451053619384766</v>
      </c>
      <c r="AB352" s="1">
        <v>112285</v>
      </c>
      <c r="AC352" s="1">
        <v>18587.91</v>
      </c>
      <c r="AD352" s="1">
        <v>0</v>
      </c>
      <c r="AE352" s="1">
        <v>26478.65</v>
      </c>
      <c r="AF352" s="1">
        <v>18128.739382917847</v>
      </c>
      <c r="AG352" s="1">
        <v>178023360</v>
      </c>
      <c r="AH352" s="1" t="s">
        <v>2347</v>
      </c>
      <c r="AI352" s="1">
        <v>68587.90625</v>
      </c>
      <c r="AJ352" s="1">
        <v>0</v>
      </c>
      <c r="AK352" s="1">
        <v>40.316802978515625</v>
      </c>
      <c r="AL352" s="1">
        <v>37.176979064941406</v>
      </c>
      <c r="AM352" s="1">
        <v>62.831680297851563</v>
      </c>
      <c r="AN352" s="1">
        <v>0</v>
      </c>
    </row>
    <row r="353" spans="1:40" x14ac:dyDescent="0.25">
      <c r="A353" s="1">
        <v>116191103</v>
      </c>
      <c r="B353" s="1" t="s">
        <v>1842</v>
      </c>
      <c r="C353" s="1" t="s">
        <v>199</v>
      </c>
      <c r="D353" s="1" t="s">
        <v>236</v>
      </c>
      <c r="E353" s="1">
        <v>167</v>
      </c>
      <c r="G353" s="1" t="s">
        <v>2565</v>
      </c>
      <c r="H353" s="1">
        <v>18108964</v>
      </c>
      <c r="I353" s="1">
        <v>17568003.309999999</v>
      </c>
      <c r="J353" s="1">
        <v>193519</v>
      </c>
      <c r="K353" s="1">
        <v>1.0801796913146973</v>
      </c>
      <c r="L353" s="1">
        <v>2802728</v>
      </c>
      <c r="M353" s="1">
        <v>51137</v>
      </c>
      <c r="N353" s="1">
        <v>1.8584522008895874</v>
      </c>
      <c r="O353" s="1">
        <v>2068372.89</v>
      </c>
      <c r="P353" s="1">
        <v>1220258.6499999999</v>
      </c>
      <c r="Q353" s="1">
        <v>848114.24</v>
      </c>
      <c r="R353" s="1">
        <v>0</v>
      </c>
      <c r="S353" s="1">
        <v>847958</v>
      </c>
      <c r="T353" s="1">
        <v>69.481124877929688</v>
      </c>
      <c r="U353" s="1">
        <v>848114.24</v>
      </c>
      <c r="V353" s="1">
        <v>0</v>
      </c>
      <c r="W353" s="1">
        <v>7762639.4299999997</v>
      </c>
      <c r="X353" s="1">
        <v>33700</v>
      </c>
      <c r="Y353" s="1">
        <v>-3381</v>
      </c>
      <c r="Z353" s="1">
        <v>-9.1178767383098602E-2</v>
      </c>
      <c r="AA353" s="1">
        <v>-9.1178770065307617</v>
      </c>
      <c r="AB353" s="1">
        <v>549482</v>
      </c>
      <c r="AC353" s="1">
        <v>670776.65</v>
      </c>
      <c r="AD353" s="1">
        <v>0</v>
      </c>
      <c r="AE353" s="1">
        <v>174332.01</v>
      </c>
      <c r="AF353" s="1">
        <v>234321.11842330766</v>
      </c>
      <c r="AG353" s="1">
        <v>178023360</v>
      </c>
      <c r="AH353" s="1" t="s">
        <v>2348</v>
      </c>
      <c r="AI353" s="1">
        <v>1518890.875</v>
      </c>
      <c r="AJ353" s="1">
        <v>0</v>
      </c>
      <c r="AK353" s="1">
        <v>19.566680908203125</v>
      </c>
      <c r="AL353" s="1">
        <v>100.01842498779297</v>
      </c>
      <c r="AM353" s="1">
        <v>0</v>
      </c>
      <c r="AN353" s="1">
        <v>0</v>
      </c>
    </row>
    <row r="354" spans="1:40" x14ac:dyDescent="0.25">
      <c r="A354" s="1">
        <v>116191203</v>
      </c>
      <c r="B354" s="1" t="s">
        <v>1843</v>
      </c>
      <c r="C354" s="1" t="s">
        <v>199</v>
      </c>
      <c r="D354" s="1" t="s">
        <v>236</v>
      </c>
      <c r="E354" s="1">
        <v>167</v>
      </c>
      <c r="G354" s="1" t="s">
        <v>2565</v>
      </c>
      <c r="H354" s="1">
        <v>8161197</v>
      </c>
      <c r="I354" s="1">
        <v>7779652.0199999996</v>
      </c>
      <c r="J354" s="1">
        <v>134400</v>
      </c>
      <c r="K354" s="1">
        <v>1.6743912696838379</v>
      </c>
      <c r="L354" s="1">
        <v>1200075</v>
      </c>
      <c r="M354" s="1">
        <v>49634</v>
      </c>
      <c r="N354" s="1">
        <v>4.3143453598022461</v>
      </c>
      <c r="O354" s="1">
        <v>1346416.55</v>
      </c>
      <c r="P354" s="1">
        <v>742356.95</v>
      </c>
      <c r="Q354" s="1">
        <v>604059.6</v>
      </c>
      <c r="R354" s="1">
        <v>0</v>
      </c>
      <c r="S354" s="1">
        <v>603941.1875</v>
      </c>
      <c r="T354" s="1">
        <v>81.341583251953125</v>
      </c>
      <c r="U354" s="1">
        <v>604059.6</v>
      </c>
      <c r="V354" s="1">
        <v>0</v>
      </c>
      <c r="W354" s="1">
        <v>5528850.5300000012</v>
      </c>
      <c r="X354" s="1">
        <v>57037</v>
      </c>
      <c r="Y354" s="1">
        <v>52826</v>
      </c>
      <c r="Z354" s="1">
        <v>12.544763565063477</v>
      </c>
      <c r="AA354" s="1">
        <v>1254.476318359375</v>
      </c>
      <c r="AB354" s="1">
        <v>234078</v>
      </c>
      <c r="AC354" s="1">
        <v>508278.95</v>
      </c>
      <c r="AD354" s="1">
        <v>0</v>
      </c>
      <c r="AE354" s="1">
        <v>68330.929999999993</v>
      </c>
      <c r="AF354" s="1">
        <v>61087.422762377653</v>
      </c>
      <c r="AG354" s="1">
        <v>178023360</v>
      </c>
      <c r="AH354" s="1" t="s">
        <v>2349</v>
      </c>
      <c r="AI354" s="1">
        <v>1112338.625</v>
      </c>
      <c r="AJ354" s="1">
        <v>0</v>
      </c>
      <c r="AK354" s="1">
        <v>20.118804931640625</v>
      </c>
      <c r="AL354" s="1">
        <v>100.01960754394531</v>
      </c>
      <c r="AM354" s="1">
        <v>0</v>
      </c>
      <c r="AN354" s="1">
        <v>0</v>
      </c>
    </row>
    <row r="355" spans="1:40" x14ac:dyDescent="0.25">
      <c r="A355" s="1">
        <v>116191503</v>
      </c>
      <c r="B355" s="1" t="s">
        <v>1844</v>
      </c>
      <c r="C355" s="1" t="s">
        <v>199</v>
      </c>
      <c r="D355" s="1" t="s">
        <v>236</v>
      </c>
      <c r="E355" s="1">
        <v>161</v>
      </c>
      <c r="G355" s="1" t="s">
        <v>2565</v>
      </c>
      <c r="H355" s="1">
        <v>8036520</v>
      </c>
      <c r="I355" s="1">
        <v>7772542.1900000004</v>
      </c>
      <c r="J355" s="1">
        <v>75768</v>
      </c>
      <c r="K355" s="1">
        <v>0.95176941156387329</v>
      </c>
      <c r="L355" s="1">
        <v>1459882</v>
      </c>
      <c r="M355" s="1">
        <v>33829</v>
      </c>
      <c r="N355" s="1">
        <v>2.3722119331359863</v>
      </c>
      <c r="O355" s="1">
        <v>1167406.76</v>
      </c>
      <c r="P355" s="1">
        <v>664161.57999999996</v>
      </c>
      <c r="Q355" s="1">
        <v>503245.18</v>
      </c>
      <c r="R355" s="1">
        <v>0</v>
      </c>
      <c r="S355" s="1">
        <v>503150.0625</v>
      </c>
      <c r="T355" s="1">
        <v>75.746330261230469</v>
      </c>
      <c r="U355" s="1">
        <v>503245.18</v>
      </c>
      <c r="V355" s="1">
        <v>0</v>
      </c>
      <c r="W355" s="1">
        <v>4606114.0600000024</v>
      </c>
      <c r="X355" s="1">
        <v>157614</v>
      </c>
      <c r="Y355" s="1">
        <v>-26184</v>
      </c>
      <c r="Z355" s="1">
        <v>-0.14246074855327606</v>
      </c>
      <c r="AA355" s="1">
        <v>-14.246074676513672</v>
      </c>
      <c r="AB355" s="1">
        <v>255774</v>
      </c>
      <c r="AC355" s="1">
        <v>408387.58</v>
      </c>
      <c r="AD355" s="1">
        <v>0</v>
      </c>
      <c r="AE355" s="1">
        <v>64594.400000000001</v>
      </c>
      <c r="AF355" s="1">
        <v>32099.13700475471</v>
      </c>
      <c r="AG355" s="1">
        <v>178023360</v>
      </c>
      <c r="AH355" s="1" t="s">
        <v>2350</v>
      </c>
      <c r="AI355" s="1">
        <v>911632.75</v>
      </c>
      <c r="AJ355" s="1">
        <v>0</v>
      </c>
      <c r="AK355" s="1">
        <v>19.791797637939453</v>
      </c>
      <c r="AL355" s="1">
        <v>100.01890563964844</v>
      </c>
      <c r="AM355" s="1">
        <v>0</v>
      </c>
      <c r="AN355" s="1">
        <v>0</v>
      </c>
    </row>
    <row r="356" spans="1:40" x14ac:dyDescent="0.25">
      <c r="A356" s="1">
        <v>116191757</v>
      </c>
      <c r="B356" s="1" t="s">
        <v>2639</v>
      </c>
      <c r="C356" s="1" t="s">
        <v>199</v>
      </c>
      <c r="D356" s="1" t="s">
        <v>236</v>
      </c>
      <c r="E356" s="1">
        <v>165</v>
      </c>
      <c r="G356" s="1" t="s">
        <v>2566</v>
      </c>
      <c r="X356" s="1">
        <v>973149</v>
      </c>
      <c r="Y356" s="1">
        <v>73080</v>
      </c>
      <c r="Z356" s="1">
        <v>8.1193774938583374E-2</v>
      </c>
      <c r="AA356" s="1">
        <v>8.1193771362304688</v>
      </c>
      <c r="AH356" s="1" t="s">
        <v>133</v>
      </c>
      <c r="AI356" s="1">
        <v>0</v>
      </c>
      <c r="AJ356" s="1">
        <v>0</v>
      </c>
    </row>
    <row r="357" spans="1:40" x14ac:dyDescent="0.25">
      <c r="A357" s="1">
        <v>116195004</v>
      </c>
      <c r="B357" s="1" t="s">
        <v>1845</v>
      </c>
      <c r="C357" s="1" t="s">
        <v>199</v>
      </c>
      <c r="D357" s="1" t="s">
        <v>236</v>
      </c>
      <c r="E357" s="1">
        <v>161</v>
      </c>
      <c r="G357" s="1" t="s">
        <v>2565</v>
      </c>
      <c r="H357" s="1">
        <v>4763570</v>
      </c>
      <c r="I357" s="1">
        <v>4649638.26</v>
      </c>
      <c r="J357" s="1">
        <v>30929</v>
      </c>
      <c r="K357" s="1">
        <v>0.65352517366409302</v>
      </c>
      <c r="L357" s="1">
        <v>632092</v>
      </c>
      <c r="M357" s="1">
        <v>7857</v>
      </c>
      <c r="N357" s="1">
        <v>1.2586605548858643</v>
      </c>
      <c r="O357" s="1">
        <v>168547.09</v>
      </c>
      <c r="P357" s="1">
        <v>118547.09</v>
      </c>
      <c r="Q357" s="1">
        <v>50000</v>
      </c>
      <c r="R357" s="1">
        <v>0</v>
      </c>
      <c r="S357" s="1">
        <v>49999.41015625</v>
      </c>
      <c r="T357" s="1">
        <v>42.176624298095703</v>
      </c>
      <c r="U357" s="1">
        <v>2549.9499999999998</v>
      </c>
      <c r="V357" s="1">
        <v>47450.05</v>
      </c>
      <c r="W357" s="1">
        <v>23339.209999999031</v>
      </c>
      <c r="X357" s="1">
        <v>38803</v>
      </c>
      <c r="Y357" s="1">
        <v>16691</v>
      </c>
      <c r="Z357" s="1">
        <v>0.75483900308609009</v>
      </c>
      <c r="AA357" s="1">
        <v>75.483901977539063</v>
      </c>
      <c r="AB357" s="1">
        <v>115997</v>
      </c>
      <c r="AC357" s="1">
        <v>2550.09</v>
      </c>
      <c r="AD357" s="1">
        <v>0</v>
      </c>
      <c r="AE357" s="1">
        <v>24611.16</v>
      </c>
      <c r="AF357" s="1">
        <v>32596.626634262575</v>
      </c>
      <c r="AG357" s="1">
        <v>178023360</v>
      </c>
      <c r="AH357" s="1" t="s">
        <v>2351</v>
      </c>
      <c r="AI357" s="1">
        <v>52550.08984375</v>
      </c>
      <c r="AJ357" s="1">
        <v>0</v>
      </c>
      <c r="AK357" s="1">
        <v>225.157958984375</v>
      </c>
      <c r="AL357" s="1">
        <v>5.0999603271484375</v>
      </c>
      <c r="AM357" s="1">
        <v>94.901222229003906</v>
      </c>
      <c r="AN357" s="1">
        <v>0</v>
      </c>
    </row>
    <row r="358" spans="1:40" x14ac:dyDescent="0.25">
      <c r="A358" s="1">
        <v>116197503</v>
      </c>
      <c r="B358" s="1" t="s">
        <v>1846</v>
      </c>
      <c r="C358" s="1" t="s">
        <v>199</v>
      </c>
      <c r="D358" s="1" t="s">
        <v>236</v>
      </c>
      <c r="E358" s="1">
        <v>161</v>
      </c>
      <c r="G358" s="1" t="s">
        <v>2565</v>
      </c>
      <c r="H358" s="1">
        <v>5564133</v>
      </c>
      <c r="I358" s="1">
        <v>5403761.6200000001</v>
      </c>
      <c r="J358" s="1">
        <v>49264</v>
      </c>
      <c r="K358" s="1">
        <v>0.89329409599304199</v>
      </c>
      <c r="L358" s="1">
        <v>1065175</v>
      </c>
      <c r="M358" s="1">
        <v>8149</v>
      </c>
      <c r="N358" s="1">
        <v>0.77093660831451416</v>
      </c>
      <c r="O358" s="1">
        <v>596394.14</v>
      </c>
      <c r="P358" s="1">
        <v>397180.62</v>
      </c>
      <c r="Q358" s="1">
        <v>199213.52</v>
      </c>
      <c r="R358" s="1">
        <v>0</v>
      </c>
      <c r="S358" s="1">
        <v>199167.109375</v>
      </c>
      <c r="T358" s="1">
        <v>50.139366149902344</v>
      </c>
      <c r="U358" s="1">
        <v>199213.52</v>
      </c>
      <c r="V358" s="1">
        <v>0</v>
      </c>
      <c r="W358" s="1">
        <v>1823366.0700000003</v>
      </c>
      <c r="AB358" s="1">
        <v>197956</v>
      </c>
      <c r="AC358" s="1">
        <v>199224.62</v>
      </c>
      <c r="AD358" s="1">
        <v>0</v>
      </c>
      <c r="AE358" s="1">
        <v>46632.17</v>
      </c>
      <c r="AF358" s="1">
        <v>45493.730611340958</v>
      </c>
      <c r="AG358" s="1">
        <v>178023360</v>
      </c>
      <c r="AH358" s="1" t="s">
        <v>2352</v>
      </c>
      <c r="AI358" s="1">
        <v>398438.125</v>
      </c>
      <c r="AJ358" s="1">
        <v>0</v>
      </c>
      <c r="AK358" s="1">
        <v>21.851789474487305</v>
      </c>
      <c r="AL358" s="1">
        <v>100.02330017089844</v>
      </c>
      <c r="AM358" s="1">
        <v>0</v>
      </c>
      <c r="AN358" s="1">
        <v>0</v>
      </c>
    </row>
    <row r="359" spans="1:40" x14ac:dyDescent="0.25">
      <c r="A359" s="1">
        <v>116471803</v>
      </c>
      <c r="B359" s="1" t="s">
        <v>1847</v>
      </c>
      <c r="C359" s="1" t="s">
        <v>200</v>
      </c>
      <c r="D359" s="1" t="s">
        <v>236</v>
      </c>
      <c r="E359" s="1">
        <v>161</v>
      </c>
      <c r="F359" s="1">
        <v>164</v>
      </c>
      <c r="G359" s="1" t="s">
        <v>2565</v>
      </c>
      <c r="H359" s="1">
        <v>8915143</v>
      </c>
      <c r="I359" s="1">
        <v>8663234.7699999996</v>
      </c>
      <c r="J359" s="1">
        <v>59250</v>
      </c>
      <c r="K359" s="1">
        <v>0.66904604434967041</v>
      </c>
      <c r="L359" s="1">
        <v>1694759</v>
      </c>
      <c r="M359" s="1">
        <v>5559</v>
      </c>
      <c r="N359" s="1">
        <v>0.32909071445465088</v>
      </c>
      <c r="O359" s="1">
        <v>384371.29</v>
      </c>
      <c r="P359" s="1">
        <v>279308</v>
      </c>
      <c r="Q359" s="1">
        <v>105063.29</v>
      </c>
      <c r="R359" s="1">
        <v>0</v>
      </c>
      <c r="S359" s="1">
        <v>105063.2890625</v>
      </c>
      <c r="T359" s="1">
        <v>37.615566253662109</v>
      </c>
      <c r="U359" s="1">
        <v>105063.29</v>
      </c>
      <c r="V359" s="1">
        <v>0</v>
      </c>
      <c r="W359" s="1">
        <v>961625.64999999851</v>
      </c>
      <c r="X359" s="1">
        <v>42750</v>
      </c>
      <c r="Y359" s="1">
        <v>-1637</v>
      </c>
      <c r="Z359" s="1">
        <v>-3.6880169063806534E-2</v>
      </c>
      <c r="AA359" s="1">
        <v>-3.6880168914794922</v>
      </c>
      <c r="AB359" s="1">
        <v>279308</v>
      </c>
      <c r="AC359" s="1">
        <v>0</v>
      </c>
      <c r="AD359" s="1">
        <v>0</v>
      </c>
      <c r="AE359" s="1">
        <v>48989.33</v>
      </c>
      <c r="AF359" s="1">
        <v>46992.872905049502</v>
      </c>
      <c r="AG359" s="1">
        <v>178023360</v>
      </c>
      <c r="AH359" s="1" t="s">
        <v>2353</v>
      </c>
      <c r="AI359" s="1">
        <v>105063.2890625</v>
      </c>
      <c r="AJ359" s="1">
        <v>0</v>
      </c>
      <c r="AK359" s="1">
        <v>10.925591468811035</v>
      </c>
      <c r="AL359" s="1">
        <v>100</v>
      </c>
      <c r="AM359" s="1">
        <v>0</v>
      </c>
      <c r="AN359" s="1">
        <v>0</v>
      </c>
    </row>
    <row r="360" spans="1:40" x14ac:dyDescent="0.25">
      <c r="A360" s="1">
        <v>116493503</v>
      </c>
      <c r="B360" s="1" t="s">
        <v>1848</v>
      </c>
      <c r="C360" s="1" t="s">
        <v>201</v>
      </c>
      <c r="D360" s="1" t="s">
        <v>236</v>
      </c>
      <c r="E360" s="1">
        <v>161</v>
      </c>
      <c r="G360" s="1" t="s">
        <v>2565</v>
      </c>
      <c r="H360" s="1">
        <v>7356489</v>
      </c>
      <c r="I360" s="1">
        <v>7186527.9699999997</v>
      </c>
      <c r="J360" s="1">
        <v>51904</v>
      </c>
      <c r="K360" s="1">
        <v>0.7105674147605896</v>
      </c>
      <c r="L360" s="1">
        <v>1042541</v>
      </c>
      <c r="M360" s="1">
        <v>18439</v>
      </c>
      <c r="N360" s="1">
        <v>1.8005043268203735</v>
      </c>
      <c r="O360" s="1">
        <v>757771.15</v>
      </c>
      <c r="P360" s="1">
        <v>484053.2</v>
      </c>
      <c r="Q360" s="1">
        <v>273717.95</v>
      </c>
      <c r="R360" s="1">
        <v>0</v>
      </c>
      <c r="S360" s="1">
        <v>273654.1875</v>
      </c>
      <c r="T360" s="1">
        <v>56.526462554931641</v>
      </c>
      <c r="U360" s="1">
        <v>273717.95</v>
      </c>
      <c r="V360" s="1">
        <v>0</v>
      </c>
      <c r="W360" s="1">
        <v>2505291.91</v>
      </c>
      <c r="AB360" s="1">
        <v>210320</v>
      </c>
      <c r="AC360" s="1">
        <v>273733.2</v>
      </c>
      <c r="AD360" s="1">
        <v>0</v>
      </c>
      <c r="AE360" s="1">
        <v>87449.17</v>
      </c>
      <c r="AF360" s="1">
        <v>96261.660076735599</v>
      </c>
      <c r="AG360" s="1">
        <v>178023360</v>
      </c>
      <c r="AH360" s="1" t="s">
        <v>2354</v>
      </c>
      <c r="AI360" s="1">
        <v>547451.125</v>
      </c>
      <c r="AJ360" s="1">
        <v>0</v>
      </c>
      <c r="AK360" s="1">
        <v>21.851789474487305</v>
      </c>
      <c r="AL360" s="1">
        <v>100.02330017089844</v>
      </c>
      <c r="AM360" s="1">
        <v>0</v>
      </c>
      <c r="AN360" s="1">
        <v>0</v>
      </c>
    </row>
    <row r="361" spans="1:40" x14ac:dyDescent="0.25">
      <c r="A361" s="1">
        <v>116495003</v>
      </c>
      <c r="B361" s="1" t="s">
        <v>1849</v>
      </c>
      <c r="C361" s="1" t="s">
        <v>201</v>
      </c>
      <c r="D361" s="1" t="s">
        <v>236</v>
      </c>
      <c r="E361" s="1">
        <v>161</v>
      </c>
      <c r="G361" s="1" t="s">
        <v>2565</v>
      </c>
      <c r="H361" s="1">
        <v>11429233</v>
      </c>
      <c r="I361" s="1">
        <v>11055369.52</v>
      </c>
      <c r="J361" s="1">
        <v>122419</v>
      </c>
      <c r="K361" s="1">
        <v>1.0827010869979858</v>
      </c>
      <c r="L361" s="1">
        <v>1952539</v>
      </c>
      <c r="M361" s="1">
        <v>56246</v>
      </c>
      <c r="N361" s="1">
        <v>2.9661028385162354</v>
      </c>
      <c r="O361" s="1">
        <v>941599.55</v>
      </c>
      <c r="P361" s="1">
        <v>667471.41</v>
      </c>
      <c r="Q361" s="1">
        <v>274128.14</v>
      </c>
      <c r="R361" s="1">
        <v>0</v>
      </c>
      <c r="S361" s="1">
        <v>274064.28125</v>
      </c>
      <c r="T361" s="1">
        <v>41.056148529052734</v>
      </c>
      <c r="U361" s="1">
        <v>274128.14</v>
      </c>
      <c r="V361" s="1">
        <v>0</v>
      </c>
      <c r="W361" s="1">
        <v>2509046.3200000003</v>
      </c>
      <c r="X361" s="1">
        <v>291782</v>
      </c>
      <c r="Y361" s="1">
        <v>21247</v>
      </c>
      <c r="Z361" s="1">
        <v>7.8536972403526306E-2</v>
      </c>
      <c r="AA361" s="1">
        <v>7.8536972999572754</v>
      </c>
      <c r="AB361" s="1">
        <v>393328</v>
      </c>
      <c r="AC361" s="1">
        <v>274143.40999999997</v>
      </c>
      <c r="AD361" s="1">
        <v>0</v>
      </c>
      <c r="AE361" s="1">
        <v>86976.63</v>
      </c>
      <c r="AF361" s="1">
        <v>113756.01104869996</v>
      </c>
      <c r="AG361" s="1">
        <v>178023360</v>
      </c>
      <c r="AH361" s="1" t="s">
        <v>2355</v>
      </c>
      <c r="AI361" s="1">
        <v>548271.5625</v>
      </c>
      <c r="AJ361" s="1">
        <v>0</v>
      </c>
      <c r="AK361" s="1">
        <v>21.851791381835938</v>
      </c>
      <c r="AL361" s="1">
        <v>100.02330017089844</v>
      </c>
      <c r="AM361" s="1">
        <v>0</v>
      </c>
      <c r="AN361" s="1">
        <v>0</v>
      </c>
    </row>
    <row r="362" spans="1:40" x14ac:dyDescent="0.25">
      <c r="A362" s="1">
        <v>116495103</v>
      </c>
      <c r="B362" s="1" t="s">
        <v>1850</v>
      </c>
      <c r="C362" s="1" t="s">
        <v>201</v>
      </c>
      <c r="D362" s="1" t="s">
        <v>236</v>
      </c>
      <c r="E362" s="1">
        <v>167</v>
      </c>
      <c r="G362" s="1" t="s">
        <v>2565</v>
      </c>
      <c r="H362" s="1">
        <v>11245411</v>
      </c>
      <c r="I362" s="1">
        <v>10874646.039999999</v>
      </c>
      <c r="J362" s="1">
        <v>113366</v>
      </c>
      <c r="K362" s="1">
        <v>1.0183753967285156</v>
      </c>
      <c r="L362" s="1">
        <v>1965477</v>
      </c>
      <c r="M362" s="1">
        <v>119120</v>
      </c>
      <c r="N362" s="1">
        <v>6.4516229629516602</v>
      </c>
      <c r="O362" s="1">
        <v>2633500.9500000002</v>
      </c>
      <c r="P362" s="1">
        <v>1465573.69</v>
      </c>
      <c r="Q362" s="1">
        <v>1167927.26</v>
      </c>
      <c r="R362" s="1">
        <v>0</v>
      </c>
      <c r="S362" s="1">
        <v>1137061.5</v>
      </c>
      <c r="T362" s="1">
        <v>75.984466552734375</v>
      </c>
      <c r="U362" s="1">
        <v>1167927.26</v>
      </c>
      <c r="V362" s="1">
        <v>0</v>
      </c>
      <c r="W362" s="1">
        <v>10689831.420000002</v>
      </c>
      <c r="AB362" s="1">
        <v>328175</v>
      </c>
      <c r="AC362" s="1">
        <v>1137398.69</v>
      </c>
      <c r="AD362" s="1">
        <v>0</v>
      </c>
      <c r="AE362" s="1">
        <v>76515.89</v>
      </c>
      <c r="AF362" s="1">
        <v>142188.39207659755</v>
      </c>
      <c r="AG362" s="1">
        <v>178023360</v>
      </c>
      <c r="AH362" s="1" t="s">
        <v>2356</v>
      </c>
      <c r="AI362" s="1">
        <v>2305326</v>
      </c>
      <c r="AJ362" s="1">
        <v>0</v>
      </c>
      <c r="AK362" s="1">
        <v>21.565597534179688</v>
      </c>
      <c r="AL362" s="1">
        <v>102.71452331542969</v>
      </c>
      <c r="AM362" s="1">
        <v>0</v>
      </c>
      <c r="AN362" s="1">
        <v>0</v>
      </c>
    </row>
    <row r="363" spans="1:40" x14ac:dyDescent="0.25">
      <c r="A363" s="1">
        <v>116495207</v>
      </c>
      <c r="B363" s="1" t="s">
        <v>2640</v>
      </c>
      <c r="C363" s="1" t="s">
        <v>201</v>
      </c>
      <c r="D363" s="1" t="s">
        <v>236</v>
      </c>
      <c r="E363" s="1">
        <v>161</v>
      </c>
      <c r="G363" s="1" t="s">
        <v>2566</v>
      </c>
      <c r="X363" s="1">
        <v>575449</v>
      </c>
      <c r="Y363" s="1">
        <v>-19120</v>
      </c>
      <c r="Z363" s="1">
        <v>-3.2157748937606812E-2</v>
      </c>
      <c r="AA363" s="1">
        <v>-3.2157750129699707</v>
      </c>
      <c r="AH363" s="1" t="s">
        <v>134</v>
      </c>
      <c r="AI363" s="1">
        <v>0</v>
      </c>
      <c r="AJ363" s="1">
        <v>0</v>
      </c>
    </row>
    <row r="364" spans="1:40" x14ac:dyDescent="0.25">
      <c r="A364" s="1">
        <v>116496503</v>
      </c>
      <c r="B364" s="1" t="s">
        <v>1851</v>
      </c>
      <c r="C364" s="1" t="s">
        <v>201</v>
      </c>
      <c r="D364" s="1" t="s">
        <v>236</v>
      </c>
      <c r="E364" s="1">
        <v>166</v>
      </c>
      <c r="G364" s="1" t="s">
        <v>2565</v>
      </c>
      <c r="H364" s="1">
        <v>17021169</v>
      </c>
      <c r="I364" s="1">
        <v>16416437.779999999</v>
      </c>
      <c r="J364" s="1">
        <v>190908</v>
      </c>
      <c r="K364" s="1">
        <v>1.1343139410018921</v>
      </c>
      <c r="L364" s="1">
        <v>2509105</v>
      </c>
      <c r="M364" s="1">
        <v>119389</v>
      </c>
      <c r="N364" s="1">
        <v>4.9959492683410645</v>
      </c>
      <c r="O364" s="1">
        <v>3634765.41</v>
      </c>
      <c r="P364" s="1">
        <v>1939025.59</v>
      </c>
      <c r="Q364" s="1">
        <v>1695739.82</v>
      </c>
      <c r="R364" s="1">
        <v>0</v>
      </c>
      <c r="S364" s="1">
        <v>1695408</v>
      </c>
      <c r="T364" s="1">
        <v>87.421127319335938</v>
      </c>
      <c r="U364" s="1">
        <v>1695739.82</v>
      </c>
      <c r="V364" s="1">
        <v>0</v>
      </c>
      <c r="W364" s="1">
        <v>15520806.320000004</v>
      </c>
      <c r="AB364" s="1">
        <v>514641</v>
      </c>
      <c r="AC364" s="1">
        <v>1424384.59</v>
      </c>
      <c r="AD364" s="1">
        <v>0</v>
      </c>
      <c r="AE364" s="1">
        <v>258467.25</v>
      </c>
      <c r="AF364" s="1">
        <v>207304.94426410319</v>
      </c>
      <c r="AG364" s="1">
        <v>178023360</v>
      </c>
      <c r="AH364" s="1" t="s">
        <v>2357</v>
      </c>
      <c r="AI364" s="1">
        <v>3120124.5</v>
      </c>
      <c r="AJ364" s="1">
        <v>0</v>
      </c>
      <c r="AK364" s="1">
        <v>20.102849960327148</v>
      </c>
      <c r="AL364" s="1">
        <v>100.01956939697266</v>
      </c>
      <c r="AM364" s="1">
        <v>0</v>
      </c>
      <c r="AN364" s="1">
        <v>0</v>
      </c>
    </row>
    <row r="365" spans="1:40" x14ac:dyDescent="0.25">
      <c r="A365" s="1">
        <v>116496603</v>
      </c>
      <c r="B365" s="1" t="s">
        <v>1852</v>
      </c>
      <c r="C365" s="1" t="s">
        <v>201</v>
      </c>
      <c r="D365" s="1" t="s">
        <v>236</v>
      </c>
      <c r="E365" s="1">
        <v>161</v>
      </c>
      <c r="G365" s="1" t="s">
        <v>2565</v>
      </c>
      <c r="H365" s="1">
        <v>17274166</v>
      </c>
      <c r="I365" s="1">
        <v>16529042.460000001</v>
      </c>
      <c r="J365" s="1">
        <v>244951</v>
      </c>
      <c r="K365" s="1">
        <v>1.4384162425994873</v>
      </c>
      <c r="L365" s="1">
        <v>3035179</v>
      </c>
      <c r="M365" s="1">
        <v>72370</v>
      </c>
      <c r="N365" s="1">
        <v>2.4426143169403076</v>
      </c>
      <c r="O365" s="1">
        <v>4029069.17</v>
      </c>
      <c r="P365" s="1">
        <v>2279616.8199999998</v>
      </c>
      <c r="Q365" s="1">
        <v>1749452.35</v>
      </c>
      <c r="R365" s="1">
        <v>0</v>
      </c>
      <c r="S365" s="1">
        <v>1749044.75</v>
      </c>
      <c r="T365" s="1">
        <v>76.711669921875</v>
      </c>
      <c r="U365" s="1">
        <v>1749452.35</v>
      </c>
      <c r="V365" s="1">
        <v>0</v>
      </c>
      <c r="W365" s="1">
        <v>16012427.57</v>
      </c>
      <c r="X365" s="1">
        <v>18097</v>
      </c>
      <c r="AB365" s="1">
        <v>530067</v>
      </c>
      <c r="AC365" s="1">
        <v>1749549.82</v>
      </c>
      <c r="AD365" s="1">
        <v>0</v>
      </c>
      <c r="AE365" s="1">
        <v>201359.17</v>
      </c>
      <c r="AF365" s="1">
        <v>327848.14517517108</v>
      </c>
      <c r="AG365" s="1">
        <v>178023360</v>
      </c>
      <c r="AH365" s="1" t="s">
        <v>2358</v>
      </c>
      <c r="AI365" s="1">
        <v>3499002.25</v>
      </c>
      <c r="AJ365" s="1">
        <v>0</v>
      </c>
      <c r="AK365" s="1">
        <v>21.851791381835938</v>
      </c>
      <c r="AL365" s="1">
        <v>100.02330780029297</v>
      </c>
      <c r="AM365" s="1">
        <v>0</v>
      </c>
      <c r="AN365" s="1">
        <v>0</v>
      </c>
    </row>
    <row r="366" spans="1:40" x14ac:dyDescent="0.25">
      <c r="A366" s="1">
        <v>116498003</v>
      </c>
      <c r="B366" s="1" t="s">
        <v>1853</v>
      </c>
      <c r="C366" s="1" t="s">
        <v>201</v>
      </c>
      <c r="D366" s="1" t="s">
        <v>236</v>
      </c>
      <c r="E366" s="1">
        <v>161</v>
      </c>
      <c r="G366" s="1" t="s">
        <v>2565</v>
      </c>
      <c r="H366" s="1">
        <v>7901766</v>
      </c>
      <c r="I366" s="1">
        <v>7656835.04</v>
      </c>
      <c r="J366" s="1">
        <v>80122</v>
      </c>
      <c r="K366" s="1">
        <v>1.0243626832962036</v>
      </c>
      <c r="L366" s="1">
        <v>1278529</v>
      </c>
      <c r="M366" s="1">
        <v>1434</v>
      </c>
      <c r="N366" s="1">
        <v>0.11228608340024948</v>
      </c>
      <c r="O366" s="1">
        <v>1479365.38</v>
      </c>
      <c r="P366" s="1">
        <v>869413.18</v>
      </c>
      <c r="Q366" s="1">
        <v>609952.19999999995</v>
      </c>
      <c r="R366" s="1">
        <v>0</v>
      </c>
      <c r="S366" s="1">
        <v>609810.125</v>
      </c>
      <c r="T366" s="1">
        <v>70.12896728515625</v>
      </c>
      <c r="U366" s="1">
        <v>609952.19999999995</v>
      </c>
      <c r="V366" s="1">
        <v>0</v>
      </c>
      <c r="W366" s="1">
        <v>5582784.5</v>
      </c>
      <c r="AB366" s="1">
        <v>259427</v>
      </c>
      <c r="AC366" s="1">
        <v>609986.18000000005</v>
      </c>
      <c r="AD366" s="1">
        <v>0</v>
      </c>
      <c r="AE366" s="1">
        <v>58876.57</v>
      </c>
      <c r="AF366" s="1">
        <v>98656.971575403499</v>
      </c>
      <c r="AG366" s="1">
        <v>178023360</v>
      </c>
      <c r="AH366" s="1" t="s">
        <v>2359</v>
      </c>
      <c r="AI366" s="1">
        <v>1219938.375</v>
      </c>
      <c r="AJ366" s="1">
        <v>0</v>
      </c>
      <c r="AK366" s="1">
        <v>21.851791381835938</v>
      </c>
      <c r="AL366" s="1">
        <v>100.02330017089844</v>
      </c>
      <c r="AM366" s="1">
        <v>0</v>
      </c>
      <c r="AN366" s="1">
        <v>0</v>
      </c>
    </row>
    <row r="367" spans="1:40" x14ac:dyDescent="0.25">
      <c r="A367" s="1">
        <v>116555003</v>
      </c>
      <c r="B367" s="1" t="s">
        <v>1854</v>
      </c>
      <c r="C367" s="1" t="s">
        <v>202</v>
      </c>
      <c r="D367" s="1" t="s">
        <v>232</v>
      </c>
      <c r="E367" s="1">
        <v>111</v>
      </c>
      <c r="G367" s="1" t="s">
        <v>2565</v>
      </c>
      <c r="H367" s="1">
        <v>11109421</v>
      </c>
      <c r="I367" s="1">
        <v>10693039.91</v>
      </c>
      <c r="J367" s="1">
        <v>144346</v>
      </c>
      <c r="K367" s="1">
        <v>1.3164160251617432</v>
      </c>
      <c r="L367" s="1">
        <v>1940408</v>
      </c>
      <c r="M367" s="1">
        <v>34784</v>
      </c>
      <c r="N367" s="1">
        <v>1.8253339529037476</v>
      </c>
      <c r="O367" s="1">
        <v>1864422.07</v>
      </c>
      <c r="P367" s="1">
        <v>1198376.55</v>
      </c>
      <c r="Q367" s="1">
        <v>666045.52</v>
      </c>
      <c r="R367" s="1">
        <v>0</v>
      </c>
      <c r="S367" s="1">
        <v>818568.25</v>
      </c>
      <c r="T367" s="1">
        <v>78.2679443359375</v>
      </c>
      <c r="U367" s="1">
        <v>666045.52</v>
      </c>
      <c r="V367" s="1">
        <v>0</v>
      </c>
      <c r="W367" s="1">
        <v>6096196.6999999955</v>
      </c>
      <c r="X367" s="1">
        <v>176161</v>
      </c>
      <c r="Y367" s="1">
        <v>28129</v>
      </c>
      <c r="Z367" s="1">
        <v>0.19001972675323486</v>
      </c>
      <c r="AA367" s="1">
        <v>19.001972198486328</v>
      </c>
      <c r="AB367" s="1">
        <v>379616</v>
      </c>
      <c r="AC367" s="1">
        <v>818760.55</v>
      </c>
      <c r="AD367" s="1">
        <v>0</v>
      </c>
      <c r="AE367" s="1">
        <v>183576.19</v>
      </c>
      <c r="AF367" s="1">
        <v>214815.73548444605</v>
      </c>
      <c r="AG367" s="1">
        <v>178023360</v>
      </c>
      <c r="AH367" s="1" t="s">
        <v>2360</v>
      </c>
      <c r="AI367" s="1">
        <v>1484806</v>
      </c>
      <c r="AJ367" s="1">
        <v>0</v>
      </c>
      <c r="AK367" s="1">
        <v>24.356267929077148</v>
      </c>
      <c r="AL367" s="1">
        <v>81.367134094238281</v>
      </c>
      <c r="AM367" s="1">
        <v>0</v>
      </c>
      <c r="AN367" s="1">
        <v>0</v>
      </c>
    </row>
    <row r="368" spans="1:40" x14ac:dyDescent="0.25">
      <c r="A368" s="1">
        <v>116557103</v>
      </c>
      <c r="B368" s="1" t="s">
        <v>1855</v>
      </c>
      <c r="C368" s="1" t="s">
        <v>202</v>
      </c>
      <c r="D368" s="1" t="s">
        <v>232</v>
      </c>
      <c r="E368" s="1">
        <v>111</v>
      </c>
      <c r="G368" s="1" t="s">
        <v>2565</v>
      </c>
      <c r="H368" s="1">
        <v>9922741</v>
      </c>
      <c r="I368" s="1">
        <v>9543406.9700000007</v>
      </c>
      <c r="J368" s="1">
        <v>124474</v>
      </c>
      <c r="K368" s="1">
        <v>1.2703675031661987</v>
      </c>
      <c r="L368" s="1">
        <v>1819537</v>
      </c>
      <c r="M368" s="1">
        <v>20076</v>
      </c>
      <c r="N368" s="1">
        <v>1.115667462348938</v>
      </c>
      <c r="O368" s="1">
        <v>1373175.33</v>
      </c>
      <c r="P368" s="1">
        <v>895931.46</v>
      </c>
      <c r="Q368" s="1">
        <v>477243.87</v>
      </c>
      <c r="R368" s="1">
        <v>0</v>
      </c>
      <c r="S368" s="1">
        <v>477132.6875</v>
      </c>
      <c r="T368" s="1">
        <v>53.248882293701172</v>
      </c>
      <c r="U368" s="1">
        <v>477243.87</v>
      </c>
      <c r="V368" s="1">
        <v>0</v>
      </c>
      <c r="W368" s="1">
        <v>4368128.68</v>
      </c>
      <c r="X368" s="1">
        <v>90697</v>
      </c>
      <c r="Y368" s="1">
        <v>6705</v>
      </c>
      <c r="Z368" s="1">
        <v>7.9829029738903046E-2</v>
      </c>
      <c r="AA368" s="1">
        <v>7.982903003692627</v>
      </c>
      <c r="AB368" s="1">
        <v>418661</v>
      </c>
      <c r="AC368" s="1">
        <v>477270.46</v>
      </c>
      <c r="AD368" s="1">
        <v>0</v>
      </c>
      <c r="AE368" s="1">
        <v>168997.73</v>
      </c>
      <c r="AF368" s="1">
        <v>194776.26263068558</v>
      </c>
      <c r="AG368" s="1">
        <v>178023360</v>
      </c>
      <c r="AH368" s="1" t="s">
        <v>2361</v>
      </c>
      <c r="AI368" s="1">
        <v>954514.3125</v>
      </c>
      <c r="AJ368" s="1">
        <v>0</v>
      </c>
      <c r="AK368" s="1">
        <v>21.851789474487305</v>
      </c>
      <c r="AL368" s="1">
        <v>100.02330017089844</v>
      </c>
      <c r="AM368" s="1">
        <v>0</v>
      </c>
      <c r="AN368" s="1">
        <v>0</v>
      </c>
    </row>
    <row r="369" spans="1:40" x14ac:dyDescent="0.25">
      <c r="A369" s="1">
        <v>116604003</v>
      </c>
      <c r="B369" s="1" t="s">
        <v>1856</v>
      </c>
      <c r="C369" s="1" t="s">
        <v>203</v>
      </c>
      <c r="D369" s="1" t="s">
        <v>232</v>
      </c>
      <c r="E369" s="1">
        <v>111</v>
      </c>
      <c r="G369" s="1" t="s">
        <v>2565</v>
      </c>
      <c r="H369" s="1">
        <v>6495140</v>
      </c>
      <c r="I369" s="1">
        <v>6105218.3300000001</v>
      </c>
      <c r="J369" s="1">
        <v>75316</v>
      </c>
      <c r="K369" s="1">
        <v>1.1731785535812378</v>
      </c>
      <c r="L369" s="1">
        <v>1343923</v>
      </c>
      <c r="M369" s="1">
        <v>21429</v>
      </c>
      <c r="N369" s="1">
        <v>1.6203476190567017</v>
      </c>
      <c r="O369" s="1">
        <v>375815.32</v>
      </c>
      <c r="P369" s="1">
        <v>272110.55</v>
      </c>
      <c r="Q369" s="1">
        <v>103704.77</v>
      </c>
      <c r="R369" s="1">
        <v>0</v>
      </c>
      <c r="S369" s="1">
        <v>103680.609375</v>
      </c>
      <c r="T369" s="1">
        <v>38.099002838134766</v>
      </c>
      <c r="U369" s="1">
        <v>103704.77</v>
      </c>
      <c r="V369" s="1">
        <v>0</v>
      </c>
      <c r="W369" s="1">
        <v>949191.3900000006</v>
      </c>
      <c r="AB369" s="1">
        <v>168400</v>
      </c>
      <c r="AC369" s="1">
        <v>103710.55</v>
      </c>
      <c r="AD369" s="1">
        <v>0</v>
      </c>
      <c r="AE369" s="1">
        <v>52179.24</v>
      </c>
      <c r="AF369" s="1">
        <v>74157.575918783841</v>
      </c>
      <c r="AG369" s="1">
        <v>178023360</v>
      </c>
      <c r="AH369" s="1" t="s">
        <v>2362</v>
      </c>
      <c r="AI369" s="1">
        <v>207415.328125</v>
      </c>
      <c r="AJ369" s="1">
        <v>0</v>
      </c>
      <c r="AK369" s="1">
        <v>21.851791381835938</v>
      </c>
      <c r="AL369" s="1">
        <v>100.02330017089844</v>
      </c>
      <c r="AM369" s="1">
        <v>0</v>
      </c>
      <c r="AN369" s="1">
        <v>0</v>
      </c>
    </row>
    <row r="370" spans="1:40" x14ac:dyDescent="0.25">
      <c r="A370" s="1">
        <v>116605003</v>
      </c>
      <c r="B370" s="1" t="s">
        <v>1857</v>
      </c>
      <c r="C370" s="1" t="s">
        <v>203</v>
      </c>
      <c r="D370" s="1" t="s">
        <v>232</v>
      </c>
      <c r="E370" s="1">
        <v>111</v>
      </c>
      <c r="G370" s="1" t="s">
        <v>2565</v>
      </c>
      <c r="H370" s="1">
        <v>10032241</v>
      </c>
      <c r="I370" s="1">
        <v>9682843.7899999991</v>
      </c>
      <c r="J370" s="1">
        <v>111121</v>
      </c>
      <c r="K370" s="1">
        <v>1.1200449466705322</v>
      </c>
      <c r="L370" s="1">
        <v>1653874</v>
      </c>
      <c r="M370" s="1">
        <v>46311</v>
      </c>
      <c r="N370" s="1">
        <v>2.8808202743530273</v>
      </c>
      <c r="O370" s="1">
        <v>888537.75</v>
      </c>
      <c r="P370" s="1">
        <v>621653.81000000006</v>
      </c>
      <c r="Q370" s="1">
        <v>266883.94</v>
      </c>
      <c r="R370" s="1">
        <v>0</v>
      </c>
      <c r="S370" s="1">
        <v>266821.78125</v>
      </c>
      <c r="T370" s="1">
        <v>42.916988372802734</v>
      </c>
      <c r="U370" s="1">
        <v>266883.94</v>
      </c>
      <c r="V370" s="1">
        <v>0</v>
      </c>
      <c r="W370" s="1">
        <v>2442741.4600000009</v>
      </c>
      <c r="X370" s="1">
        <v>137019</v>
      </c>
      <c r="Y370" s="1">
        <v>-11298</v>
      </c>
      <c r="Z370" s="1">
        <v>-7.6174676418304443E-2</v>
      </c>
      <c r="AA370" s="1">
        <v>-7.6174678802490234</v>
      </c>
      <c r="AB370" s="1">
        <v>354755</v>
      </c>
      <c r="AC370" s="1">
        <v>266898.81</v>
      </c>
      <c r="AD370" s="1">
        <v>0</v>
      </c>
      <c r="AE370" s="1">
        <v>122072.31</v>
      </c>
      <c r="AF370" s="1">
        <v>65199.747762322775</v>
      </c>
      <c r="AG370" s="1">
        <v>178023360</v>
      </c>
      <c r="AH370" s="1" t="s">
        <v>2363</v>
      </c>
      <c r="AI370" s="1">
        <v>533782.75</v>
      </c>
      <c r="AJ370" s="1">
        <v>0</v>
      </c>
      <c r="AK370" s="1">
        <v>21.851791381835938</v>
      </c>
      <c r="AL370" s="1">
        <v>100.02329254150391</v>
      </c>
      <c r="AM370" s="1">
        <v>0</v>
      </c>
      <c r="AN370" s="1">
        <v>0</v>
      </c>
    </row>
    <row r="371" spans="1:40" x14ac:dyDescent="0.25">
      <c r="A371" s="1">
        <v>116606707</v>
      </c>
      <c r="B371" s="1" t="s">
        <v>2641</v>
      </c>
      <c r="C371" s="1" t="s">
        <v>203</v>
      </c>
      <c r="D371" s="1" t="s">
        <v>232</v>
      </c>
      <c r="E371" s="1">
        <v>111</v>
      </c>
      <c r="G371" s="1" t="s">
        <v>2566</v>
      </c>
      <c r="X371" s="1">
        <v>993710</v>
      </c>
      <c r="Y371" s="1">
        <v>96119</v>
      </c>
      <c r="Z371" s="1">
        <v>0.10708551853895187</v>
      </c>
      <c r="AA371" s="1">
        <v>10.708551406860352</v>
      </c>
      <c r="AH371" s="1" t="s">
        <v>135</v>
      </c>
      <c r="AI371" s="1">
        <v>0</v>
      </c>
      <c r="AJ371" s="1">
        <v>0</v>
      </c>
    </row>
    <row r="372" spans="1:40" x14ac:dyDescent="0.25">
      <c r="A372" s="1">
        <v>117080503</v>
      </c>
      <c r="B372" s="1" t="s">
        <v>1858</v>
      </c>
      <c r="C372" s="1" t="s">
        <v>204</v>
      </c>
      <c r="D372" s="1" t="s">
        <v>236</v>
      </c>
      <c r="E372" s="1">
        <v>162</v>
      </c>
      <c r="G372" s="1" t="s">
        <v>2565</v>
      </c>
      <c r="H372" s="1">
        <v>14064805</v>
      </c>
      <c r="I372" s="1">
        <v>13651039.57</v>
      </c>
      <c r="J372" s="1">
        <v>108732</v>
      </c>
      <c r="K372" s="1">
        <v>0.7791016697883606</v>
      </c>
      <c r="L372" s="1">
        <v>2317015</v>
      </c>
      <c r="M372" s="1">
        <v>74243</v>
      </c>
      <c r="N372" s="1">
        <v>3.3103232383728027</v>
      </c>
      <c r="O372" s="1">
        <v>468272</v>
      </c>
      <c r="P372" s="1">
        <v>418272</v>
      </c>
      <c r="Q372" s="1">
        <v>50000</v>
      </c>
      <c r="R372" s="1">
        <v>0</v>
      </c>
      <c r="S372" s="1">
        <v>50000</v>
      </c>
      <c r="T372" s="1">
        <v>11.953944206237793</v>
      </c>
      <c r="U372" s="1">
        <v>0</v>
      </c>
      <c r="V372" s="1">
        <v>50000</v>
      </c>
      <c r="W372" s="1">
        <v>0</v>
      </c>
      <c r="X372" s="1">
        <v>237797</v>
      </c>
      <c r="Y372" s="1">
        <v>137377</v>
      </c>
      <c r="Z372" s="1">
        <v>1.3680243492126465</v>
      </c>
      <c r="AA372" s="1">
        <v>136.80242919921875</v>
      </c>
      <c r="AB372" s="1">
        <v>418272</v>
      </c>
      <c r="AC372" s="1">
        <v>0</v>
      </c>
      <c r="AD372" s="1">
        <v>0</v>
      </c>
      <c r="AE372" s="1">
        <v>127616.11</v>
      </c>
      <c r="AF372" s="1">
        <v>209761.65915691119</v>
      </c>
      <c r="AG372" s="1">
        <v>178023360</v>
      </c>
      <c r="AH372" s="1" t="s">
        <v>2364</v>
      </c>
      <c r="AI372" s="1">
        <v>50000</v>
      </c>
      <c r="AJ372" s="1">
        <v>0</v>
      </c>
      <c r="AL372" s="1">
        <v>0</v>
      </c>
      <c r="AM372" s="1">
        <v>100</v>
      </c>
      <c r="AN372" s="1">
        <v>0</v>
      </c>
    </row>
    <row r="373" spans="1:40" x14ac:dyDescent="0.25">
      <c r="A373" s="1">
        <v>117080607</v>
      </c>
      <c r="B373" s="1" t="s">
        <v>2642</v>
      </c>
      <c r="C373" s="1" t="s">
        <v>204</v>
      </c>
      <c r="D373" s="1" t="s">
        <v>236</v>
      </c>
      <c r="E373" s="1">
        <v>162</v>
      </c>
      <c r="G373" s="1" t="s">
        <v>2566</v>
      </c>
      <c r="X373" s="1">
        <v>944373</v>
      </c>
      <c r="Y373" s="1">
        <v>72219</v>
      </c>
      <c r="Z373" s="1">
        <v>8.2805328071117401E-2</v>
      </c>
      <c r="AA373" s="1">
        <v>8.2805328369140625</v>
      </c>
      <c r="AH373" s="1" t="s">
        <v>136</v>
      </c>
      <c r="AI373" s="1">
        <v>0</v>
      </c>
      <c r="AJ373" s="1">
        <v>0</v>
      </c>
    </row>
    <row r="374" spans="1:40" x14ac:dyDescent="0.25">
      <c r="A374" s="1">
        <v>117081003</v>
      </c>
      <c r="B374" s="1" t="s">
        <v>1859</v>
      </c>
      <c r="C374" s="1" t="s">
        <v>204</v>
      </c>
      <c r="D374" s="1" t="s">
        <v>236</v>
      </c>
      <c r="E374" s="1">
        <v>162</v>
      </c>
      <c r="G374" s="1" t="s">
        <v>2565</v>
      </c>
      <c r="H374" s="1">
        <v>8549309</v>
      </c>
      <c r="I374" s="1">
        <v>8332683.0800000001</v>
      </c>
      <c r="J374" s="1">
        <v>65566</v>
      </c>
      <c r="K374" s="1">
        <v>0.7728428840637207</v>
      </c>
      <c r="L374" s="1">
        <v>906013</v>
      </c>
      <c r="M374" s="1">
        <v>-773</v>
      </c>
      <c r="N374" s="1">
        <v>-8.524613082408905E-2</v>
      </c>
      <c r="O374" s="1">
        <v>847860.77</v>
      </c>
      <c r="P374" s="1">
        <v>486744.59</v>
      </c>
      <c r="Q374" s="1">
        <v>361116.18</v>
      </c>
      <c r="R374" s="1">
        <v>0</v>
      </c>
      <c r="S374" s="1">
        <v>361050.125</v>
      </c>
      <c r="T374" s="1">
        <v>74.16644287109375</v>
      </c>
      <c r="U374" s="1">
        <v>361116.18</v>
      </c>
      <c r="V374" s="1">
        <v>0</v>
      </c>
      <c r="W374" s="1">
        <v>3305232.459999999</v>
      </c>
      <c r="X374" s="1">
        <v>22663</v>
      </c>
      <c r="Y374" s="1">
        <v>-1198</v>
      </c>
      <c r="Z374" s="1">
        <v>-5.0207450985908508E-2</v>
      </c>
      <c r="AA374" s="1">
        <v>-5.0207452774047852</v>
      </c>
      <c r="AB374" s="1">
        <v>203216</v>
      </c>
      <c r="AC374" s="1">
        <v>283528.59000000003</v>
      </c>
      <c r="AD374" s="1">
        <v>0</v>
      </c>
      <c r="AE374" s="1">
        <v>46193.14</v>
      </c>
      <c r="AF374" s="1">
        <v>21671.650059235049</v>
      </c>
      <c r="AG374" s="1">
        <v>178023360</v>
      </c>
      <c r="AH374" s="1" t="s">
        <v>2365</v>
      </c>
      <c r="AI374" s="1">
        <v>644644.75</v>
      </c>
      <c r="AJ374" s="1">
        <v>0</v>
      </c>
      <c r="AK374" s="1">
        <v>19.503765106201172</v>
      </c>
      <c r="AL374" s="1">
        <v>100.01829528808594</v>
      </c>
      <c r="AM374" s="1">
        <v>0</v>
      </c>
      <c r="AN374" s="1">
        <v>0</v>
      </c>
    </row>
    <row r="375" spans="1:40" x14ac:dyDescent="0.25">
      <c r="A375" s="1">
        <v>117083004</v>
      </c>
      <c r="B375" s="1" t="s">
        <v>1860</v>
      </c>
      <c r="C375" s="1" t="s">
        <v>204</v>
      </c>
      <c r="D375" s="1" t="s">
        <v>236</v>
      </c>
      <c r="E375" s="1">
        <v>162</v>
      </c>
      <c r="G375" s="1" t="s">
        <v>2565</v>
      </c>
      <c r="H375" s="1">
        <v>6577871</v>
      </c>
      <c r="I375" s="1">
        <v>6466018.6299999999</v>
      </c>
      <c r="J375" s="1">
        <v>28712</v>
      </c>
      <c r="K375" s="1">
        <v>0.43840742111206055</v>
      </c>
      <c r="L375" s="1">
        <v>686104</v>
      </c>
      <c r="M375" s="1">
        <v>-30467</v>
      </c>
      <c r="N375" s="1">
        <v>-4.251777172088623</v>
      </c>
      <c r="O375" s="1">
        <v>410234.35</v>
      </c>
      <c r="P375" s="1">
        <v>248884.47</v>
      </c>
      <c r="Q375" s="1">
        <v>161349.88</v>
      </c>
      <c r="R375" s="1">
        <v>0</v>
      </c>
      <c r="S375" s="1">
        <v>161330.46875</v>
      </c>
      <c r="T375" s="1">
        <v>64.816375732421875</v>
      </c>
      <c r="U375" s="1">
        <v>161349.88</v>
      </c>
      <c r="V375" s="1">
        <v>0</v>
      </c>
      <c r="W375" s="1">
        <v>1476806.8500000015</v>
      </c>
      <c r="X375" s="1">
        <v>182562</v>
      </c>
      <c r="Y375" s="1">
        <v>138793</v>
      </c>
      <c r="Z375" s="1">
        <v>3.1710343360900879</v>
      </c>
      <c r="AA375" s="1">
        <v>317.10342407226563</v>
      </c>
      <c r="AB375" s="1">
        <v>165568</v>
      </c>
      <c r="AC375" s="1">
        <v>83316.47</v>
      </c>
      <c r="AD375" s="1">
        <v>0</v>
      </c>
      <c r="AE375" s="1">
        <v>34557.019999999997</v>
      </c>
      <c r="AF375" s="1">
        <v>23996.875116414129</v>
      </c>
      <c r="AG375" s="1">
        <v>178023360</v>
      </c>
      <c r="AH375" s="1" t="s">
        <v>2366</v>
      </c>
      <c r="AI375" s="1">
        <v>244666.34375</v>
      </c>
      <c r="AJ375" s="1">
        <v>0</v>
      </c>
      <c r="AK375" s="1">
        <v>16.567255020141602</v>
      </c>
      <c r="AL375" s="1">
        <v>100.01203155517578</v>
      </c>
      <c r="AM375" s="1">
        <v>0</v>
      </c>
      <c r="AN375" s="1">
        <v>0</v>
      </c>
    </row>
    <row r="376" spans="1:40" x14ac:dyDescent="0.25">
      <c r="A376" s="1">
        <v>117086003</v>
      </c>
      <c r="B376" s="1" t="s">
        <v>1861</v>
      </c>
      <c r="C376" s="1" t="s">
        <v>204</v>
      </c>
      <c r="D376" s="1" t="s">
        <v>236</v>
      </c>
      <c r="E376" s="1">
        <v>162</v>
      </c>
      <c r="G376" s="1" t="s">
        <v>2565</v>
      </c>
      <c r="H376" s="1">
        <v>7353417</v>
      </c>
      <c r="I376" s="1">
        <v>7198930.3399999999</v>
      </c>
      <c r="J376" s="1">
        <v>-15739</v>
      </c>
      <c r="K376" s="1">
        <v>-0.21357941627502441</v>
      </c>
      <c r="L376" s="1">
        <v>1158215</v>
      </c>
      <c r="M376" s="1">
        <v>11024</v>
      </c>
      <c r="N376" s="1">
        <v>0.96095597743988037</v>
      </c>
      <c r="O376" s="1">
        <v>373912.25</v>
      </c>
      <c r="P376" s="1">
        <v>287953.52</v>
      </c>
      <c r="Q376" s="1">
        <v>85958.73</v>
      </c>
      <c r="R376" s="1">
        <v>0</v>
      </c>
      <c r="S376" s="1">
        <v>85938.7109375</v>
      </c>
      <c r="T376" s="1">
        <v>29.842573165893555</v>
      </c>
      <c r="U376" s="1">
        <v>85958.73</v>
      </c>
      <c r="V376" s="1">
        <v>0</v>
      </c>
      <c r="W376" s="1">
        <v>786765.01999999955</v>
      </c>
      <c r="AB376" s="1">
        <v>201990</v>
      </c>
      <c r="AC376" s="1">
        <v>85963.520000000004</v>
      </c>
      <c r="AD376" s="1">
        <v>0</v>
      </c>
      <c r="AE376" s="1">
        <v>67163.53</v>
      </c>
      <c r="AF376" s="1">
        <v>185644.08150044447</v>
      </c>
      <c r="AG376" s="1">
        <v>178023360</v>
      </c>
      <c r="AH376" s="1" t="s">
        <v>2367</v>
      </c>
      <c r="AI376" s="1">
        <v>171922.25</v>
      </c>
      <c r="AJ376" s="1">
        <v>0</v>
      </c>
      <c r="AK376" s="1">
        <v>21.851791381835938</v>
      </c>
      <c r="AL376" s="1">
        <v>100.02329254150391</v>
      </c>
      <c r="AM376" s="1">
        <v>0</v>
      </c>
      <c r="AN376" s="1">
        <v>0</v>
      </c>
    </row>
    <row r="377" spans="1:40" x14ac:dyDescent="0.25">
      <c r="A377" s="1">
        <v>117086503</v>
      </c>
      <c r="B377" s="1" t="s">
        <v>1862</v>
      </c>
      <c r="C377" s="1" t="s">
        <v>204</v>
      </c>
      <c r="D377" s="1" t="s">
        <v>236</v>
      </c>
      <c r="E377" s="1">
        <v>162</v>
      </c>
      <c r="G377" s="1" t="s">
        <v>2565</v>
      </c>
      <c r="H377" s="1">
        <v>9936680</v>
      </c>
      <c r="I377" s="1">
        <v>9469824.3699999992</v>
      </c>
      <c r="J377" s="1">
        <v>138198</v>
      </c>
      <c r="K377" s="1">
        <v>1.4104021787643433</v>
      </c>
      <c r="L377" s="1">
        <v>1449086</v>
      </c>
      <c r="M377" s="1">
        <v>9843</v>
      </c>
      <c r="N377" s="1">
        <v>0.68390119075775146</v>
      </c>
      <c r="O377" s="1">
        <v>1332030.3600000001</v>
      </c>
      <c r="P377" s="1">
        <v>811254.19</v>
      </c>
      <c r="Q377" s="1">
        <v>520776.17</v>
      </c>
      <c r="R377" s="1">
        <v>0</v>
      </c>
      <c r="S377" s="1">
        <v>520654.84375</v>
      </c>
      <c r="T377" s="1">
        <v>64.169403076171875</v>
      </c>
      <c r="U377" s="1">
        <v>520776.17</v>
      </c>
      <c r="V377" s="1">
        <v>0</v>
      </c>
      <c r="W377" s="1">
        <v>4766572.0900000036</v>
      </c>
      <c r="AB377" s="1">
        <v>290449</v>
      </c>
      <c r="AC377" s="1">
        <v>520805.19</v>
      </c>
      <c r="AD377" s="1">
        <v>0</v>
      </c>
      <c r="AE377" s="1">
        <v>61325.51</v>
      </c>
      <c r="AF377" s="1">
        <v>204874.91525821522</v>
      </c>
      <c r="AG377" s="1">
        <v>178023360</v>
      </c>
      <c r="AH377" s="1" t="s">
        <v>2368</v>
      </c>
      <c r="AI377" s="1">
        <v>1041581.375</v>
      </c>
      <c r="AJ377" s="1">
        <v>0</v>
      </c>
      <c r="AK377" s="1">
        <v>21.851791381835938</v>
      </c>
      <c r="AL377" s="1">
        <v>100.02330017089844</v>
      </c>
      <c r="AM377" s="1">
        <v>0</v>
      </c>
      <c r="AN377" s="1">
        <v>0</v>
      </c>
    </row>
    <row r="378" spans="1:40" x14ac:dyDescent="0.25">
      <c r="A378" s="1">
        <v>117086653</v>
      </c>
      <c r="B378" s="1" t="s">
        <v>1863</v>
      </c>
      <c r="C378" s="1" t="s">
        <v>204</v>
      </c>
      <c r="D378" s="1" t="s">
        <v>236</v>
      </c>
      <c r="E378" s="1">
        <v>162</v>
      </c>
      <c r="G378" s="1" t="s">
        <v>2565</v>
      </c>
      <c r="H378" s="1">
        <v>10986400</v>
      </c>
      <c r="I378" s="1">
        <v>10700455.51</v>
      </c>
      <c r="J378" s="1">
        <v>86399</v>
      </c>
      <c r="K378" s="1">
        <v>0.79265135526657104</v>
      </c>
      <c r="L378" s="1">
        <v>1490693</v>
      </c>
      <c r="M378" s="1">
        <v>18088</v>
      </c>
      <c r="N378" s="1">
        <v>1.2282994985580444</v>
      </c>
      <c r="O378" s="1">
        <v>1367044.24</v>
      </c>
      <c r="P378" s="1">
        <v>799206.09</v>
      </c>
      <c r="Q378" s="1">
        <v>567838.15</v>
      </c>
      <c r="R378" s="1">
        <v>0</v>
      </c>
      <c r="S378" s="1">
        <v>567724.375</v>
      </c>
      <c r="T378" s="1">
        <v>71.025932312011719</v>
      </c>
      <c r="U378" s="1">
        <v>567838.15</v>
      </c>
      <c r="V378" s="1">
        <v>0</v>
      </c>
      <c r="W378" s="1">
        <v>5197322.0100000016</v>
      </c>
      <c r="X378" s="1">
        <v>38558</v>
      </c>
      <c r="Y378" s="1">
        <v>-12244</v>
      </c>
      <c r="Z378" s="1">
        <v>-0.24101413786411285</v>
      </c>
      <c r="AA378" s="1">
        <v>-24.101413726806641</v>
      </c>
      <c r="AB378" s="1">
        <v>310736</v>
      </c>
      <c r="AC378" s="1">
        <v>488470.09</v>
      </c>
      <c r="AD378" s="1">
        <v>0</v>
      </c>
      <c r="AE378" s="1">
        <v>63144.94</v>
      </c>
      <c r="AF378" s="1">
        <v>78409.486999387911</v>
      </c>
      <c r="AG378" s="1">
        <v>178023360</v>
      </c>
      <c r="AH378" s="1" t="s">
        <v>2369</v>
      </c>
      <c r="AI378" s="1">
        <v>1056308.25</v>
      </c>
      <c r="AJ378" s="1">
        <v>0</v>
      </c>
      <c r="AK378" s="1">
        <v>20.324087142944336</v>
      </c>
      <c r="AL378" s="1">
        <v>100.02004241943359</v>
      </c>
      <c r="AM378" s="1">
        <v>0</v>
      </c>
      <c r="AN378" s="1">
        <v>0</v>
      </c>
    </row>
    <row r="379" spans="1:40" x14ac:dyDescent="0.25">
      <c r="A379" s="1">
        <v>117089003</v>
      </c>
      <c r="B379" s="1" t="s">
        <v>1864</v>
      </c>
      <c r="C379" s="1" t="s">
        <v>204</v>
      </c>
      <c r="D379" s="1" t="s">
        <v>236</v>
      </c>
      <c r="E379" s="1">
        <v>168</v>
      </c>
      <c r="G379" s="1" t="s">
        <v>2565</v>
      </c>
      <c r="H379" s="1">
        <v>8771472</v>
      </c>
      <c r="I379" s="1">
        <v>8518266.6400000006</v>
      </c>
      <c r="J379" s="1">
        <v>72888</v>
      </c>
      <c r="K379" s="1">
        <v>0.83792942762374878</v>
      </c>
      <c r="L379" s="1">
        <v>1246276</v>
      </c>
      <c r="M379" s="1">
        <v>-33497</v>
      </c>
      <c r="N379" s="1">
        <v>-2.6174173355102539</v>
      </c>
      <c r="O379" s="1">
        <v>1184292.3700000001</v>
      </c>
      <c r="P379" s="1">
        <v>707678.46</v>
      </c>
      <c r="Q379" s="1">
        <v>476613.91</v>
      </c>
      <c r="R379" s="1">
        <v>0</v>
      </c>
      <c r="S379" s="1">
        <v>476502.875</v>
      </c>
      <c r="T379" s="1">
        <v>67.322685241699219</v>
      </c>
      <c r="U379" s="1">
        <v>476613.91</v>
      </c>
      <c r="V379" s="1">
        <v>0</v>
      </c>
      <c r="W379" s="1">
        <v>4362362.7099999972</v>
      </c>
      <c r="AB379" s="1">
        <v>231038</v>
      </c>
      <c r="AC379" s="1">
        <v>476640.46</v>
      </c>
      <c r="AD379" s="1">
        <v>0</v>
      </c>
      <c r="AE379" s="1">
        <v>71530.039999999994</v>
      </c>
      <c r="AF379" s="1">
        <v>47925.057370456983</v>
      </c>
      <c r="AG379" s="1">
        <v>178023360</v>
      </c>
      <c r="AH379" s="1" t="s">
        <v>2370</v>
      </c>
      <c r="AI379" s="1">
        <v>953254.375</v>
      </c>
      <c r="AJ379" s="1">
        <v>0</v>
      </c>
      <c r="AK379" s="1">
        <v>21.851791381835938</v>
      </c>
      <c r="AL379" s="1">
        <v>100.02330017089844</v>
      </c>
      <c r="AM379" s="1">
        <v>0</v>
      </c>
      <c r="AN379" s="1">
        <v>0</v>
      </c>
    </row>
    <row r="380" spans="1:40" x14ac:dyDescent="0.25">
      <c r="A380" s="1">
        <v>117412003</v>
      </c>
      <c r="B380" s="1" t="s">
        <v>1865</v>
      </c>
      <c r="C380" s="1" t="s">
        <v>205</v>
      </c>
      <c r="D380" s="1" t="s">
        <v>232</v>
      </c>
      <c r="E380" s="1">
        <v>114</v>
      </c>
      <c r="G380" s="1" t="s">
        <v>2565</v>
      </c>
      <c r="H380" s="1">
        <v>9606614</v>
      </c>
      <c r="I380" s="1">
        <v>9367053.0199999996</v>
      </c>
      <c r="J380" s="1">
        <v>81579</v>
      </c>
      <c r="K380" s="1">
        <v>0.85646927356719971</v>
      </c>
      <c r="L380" s="1">
        <v>1396691</v>
      </c>
      <c r="M380" s="1">
        <v>34138</v>
      </c>
      <c r="N380" s="1">
        <v>2.505443811416626</v>
      </c>
      <c r="O380" s="1">
        <v>1471630.91</v>
      </c>
      <c r="P380" s="1">
        <v>841947.14</v>
      </c>
      <c r="Q380" s="1">
        <v>629683.77</v>
      </c>
      <c r="R380" s="1">
        <v>0</v>
      </c>
      <c r="S380" s="1">
        <v>629550</v>
      </c>
      <c r="T380" s="1">
        <v>74.761222839355469</v>
      </c>
      <c r="U380" s="1">
        <v>629683.77</v>
      </c>
      <c r="V380" s="1">
        <v>0</v>
      </c>
      <c r="W380" s="1">
        <v>5763384.0599999987</v>
      </c>
      <c r="AB380" s="1">
        <v>267638</v>
      </c>
      <c r="AC380" s="1">
        <v>574309.14</v>
      </c>
      <c r="AD380" s="1">
        <v>0</v>
      </c>
      <c r="AE380" s="1">
        <v>72457.34</v>
      </c>
      <c r="AF380" s="1">
        <v>84009.662363598181</v>
      </c>
      <c r="AG380" s="1">
        <v>178023360</v>
      </c>
      <c r="AH380" s="1" t="s">
        <v>2371</v>
      </c>
      <c r="AI380" s="1">
        <v>1203992.875</v>
      </c>
      <c r="AJ380" s="1">
        <v>0</v>
      </c>
      <c r="AK380" s="1">
        <v>20.890380859375</v>
      </c>
      <c r="AL380" s="1">
        <v>100.02124786376953</v>
      </c>
      <c r="AM380" s="1">
        <v>0</v>
      </c>
      <c r="AN380" s="1">
        <v>0</v>
      </c>
    </row>
    <row r="381" spans="1:40" x14ac:dyDescent="0.25">
      <c r="A381" s="1">
        <v>117414003</v>
      </c>
      <c r="B381" s="1" t="s">
        <v>1866</v>
      </c>
      <c r="C381" s="1" t="s">
        <v>205</v>
      </c>
      <c r="D381" s="1" t="s">
        <v>232</v>
      </c>
      <c r="E381" s="1">
        <v>114</v>
      </c>
      <c r="G381" s="1" t="s">
        <v>2565</v>
      </c>
      <c r="H381" s="1">
        <v>15093931</v>
      </c>
      <c r="I381" s="1">
        <v>14770020.060000001</v>
      </c>
      <c r="J381" s="1">
        <v>83115</v>
      </c>
      <c r="K381" s="1">
        <v>0.55370074510574341</v>
      </c>
      <c r="L381" s="1">
        <v>2233427</v>
      </c>
      <c r="M381" s="1">
        <v>20215</v>
      </c>
      <c r="N381" s="1">
        <v>0.91337841749191284</v>
      </c>
      <c r="O381" s="1">
        <v>926643.51</v>
      </c>
      <c r="P381" s="1">
        <v>707963.35</v>
      </c>
      <c r="Q381" s="1">
        <v>218680.16</v>
      </c>
      <c r="R381" s="1">
        <v>0</v>
      </c>
      <c r="S381" s="1">
        <v>218629.21875</v>
      </c>
      <c r="T381" s="1">
        <v>30.879207611083984</v>
      </c>
      <c r="U381" s="1">
        <v>218680.16</v>
      </c>
      <c r="V381" s="1">
        <v>0</v>
      </c>
      <c r="W381" s="1">
        <v>2001540.8100000024</v>
      </c>
      <c r="X381" s="1">
        <v>261011</v>
      </c>
      <c r="Y381" s="1">
        <v>29682</v>
      </c>
      <c r="Z381" s="1">
        <v>0.12831075489521027</v>
      </c>
      <c r="AA381" s="1">
        <v>12.831075668334961</v>
      </c>
      <c r="AB381" s="1">
        <v>489271</v>
      </c>
      <c r="AC381" s="1">
        <v>218692.35</v>
      </c>
      <c r="AD381" s="1">
        <v>0</v>
      </c>
      <c r="AE381" s="1">
        <v>175963.55</v>
      </c>
      <c r="AF381" s="1">
        <v>236124.38493545866</v>
      </c>
      <c r="AG381" s="1">
        <v>178023360</v>
      </c>
      <c r="AH381" s="1" t="s">
        <v>2372</v>
      </c>
      <c r="AI381" s="1">
        <v>437372.5</v>
      </c>
      <c r="AJ381" s="1">
        <v>0</v>
      </c>
      <c r="AK381" s="1">
        <v>21.851789474487305</v>
      </c>
      <c r="AL381" s="1">
        <v>100.02330017089844</v>
      </c>
      <c r="AM381" s="1">
        <v>0</v>
      </c>
      <c r="AN381" s="1">
        <v>0</v>
      </c>
    </row>
    <row r="382" spans="1:40" x14ac:dyDescent="0.25">
      <c r="A382" s="1">
        <v>117414203</v>
      </c>
      <c r="B382" s="1" t="s">
        <v>1867</v>
      </c>
      <c r="C382" s="1" t="s">
        <v>205</v>
      </c>
      <c r="D382" s="1" t="s">
        <v>232</v>
      </c>
      <c r="E382" s="1">
        <v>114</v>
      </c>
      <c r="G382" s="1" t="s">
        <v>2565</v>
      </c>
      <c r="H382" s="1">
        <v>4945339</v>
      </c>
      <c r="I382" s="1">
        <v>4646369.8899999997</v>
      </c>
      <c r="J382" s="1">
        <v>97321</v>
      </c>
      <c r="K382" s="1">
        <v>2.0074388980865479</v>
      </c>
      <c r="L382" s="1">
        <v>988990</v>
      </c>
      <c r="M382" s="1">
        <v>7734</v>
      </c>
      <c r="N382" s="1">
        <v>0.78817355632781982</v>
      </c>
      <c r="O382" s="1">
        <v>1507676.89</v>
      </c>
      <c r="P382" s="1">
        <v>823695.5</v>
      </c>
      <c r="Q382" s="1">
        <v>683981.39</v>
      </c>
      <c r="R382" s="1">
        <v>0</v>
      </c>
      <c r="S382" s="1">
        <v>683822.0625</v>
      </c>
      <c r="T382" s="1">
        <v>83.002731323242188</v>
      </c>
      <c r="U382" s="1">
        <v>683981.39</v>
      </c>
      <c r="V382" s="1">
        <v>0</v>
      </c>
      <c r="W382" s="1">
        <v>6260360.5600000024</v>
      </c>
      <c r="AB382" s="1">
        <v>139676</v>
      </c>
      <c r="AC382" s="1">
        <v>684019.5</v>
      </c>
      <c r="AD382" s="1">
        <v>0</v>
      </c>
      <c r="AE382" s="1">
        <v>58567.040000000001</v>
      </c>
      <c r="AF382" s="1">
        <v>90240.472097898717</v>
      </c>
      <c r="AG382" s="1">
        <v>178023360</v>
      </c>
      <c r="AH382" s="1" t="s">
        <v>2373</v>
      </c>
      <c r="AI382" s="1">
        <v>1368000.875</v>
      </c>
      <c r="AJ382" s="1">
        <v>0</v>
      </c>
      <c r="AK382" s="1">
        <v>21.851791381835938</v>
      </c>
      <c r="AL382" s="1">
        <v>100.02330017089844</v>
      </c>
      <c r="AM382" s="1">
        <v>0</v>
      </c>
      <c r="AN382" s="1">
        <v>0</v>
      </c>
    </row>
    <row r="383" spans="1:40" x14ac:dyDescent="0.25">
      <c r="A383" s="1">
        <v>117414807</v>
      </c>
      <c r="B383" s="1" t="s">
        <v>2643</v>
      </c>
      <c r="C383" s="1" t="s">
        <v>205</v>
      </c>
      <c r="D383" s="1" t="s">
        <v>232</v>
      </c>
      <c r="E383" s="1">
        <v>114</v>
      </c>
      <c r="G383" s="1" t="s">
        <v>2566</v>
      </c>
      <c r="X383" s="1">
        <v>534862</v>
      </c>
      <c r="Y383" s="1">
        <v>31510</v>
      </c>
      <c r="Z383" s="1">
        <v>6.2600329518318176E-2</v>
      </c>
      <c r="AA383" s="1">
        <v>6.260033130645752</v>
      </c>
      <c r="AH383" s="1" t="s">
        <v>137</v>
      </c>
      <c r="AI383" s="1">
        <v>0</v>
      </c>
      <c r="AJ383" s="1">
        <v>0</v>
      </c>
    </row>
    <row r="384" spans="1:40" x14ac:dyDescent="0.25">
      <c r="A384" s="1">
        <v>117415004</v>
      </c>
      <c r="B384" s="1" t="s">
        <v>1868</v>
      </c>
      <c r="C384" s="1" t="s">
        <v>205</v>
      </c>
      <c r="D384" s="1" t="s">
        <v>232</v>
      </c>
      <c r="E384" s="1">
        <v>111</v>
      </c>
      <c r="G384" s="1" t="s">
        <v>2565</v>
      </c>
      <c r="H384" s="1">
        <v>6874060</v>
      </c>
      <c r="I384" s="1">
        <v>6631116.5099999998</v>
      </c>
      <c r="J384" s="1">
        <v>67520</v>
      </c>
      <c r="K384" s="1">
        <v>0.99198716878890991</v>
      </c>
      <c r="L384" s="1">
        <v>788723</v>
      </c>
      <c r="M384" s="1">
        <v>18375</v>
      </c>
      <c r="N384" s="1">
        <v>2.3852856159210205</v>
      </c>
      <c r="O384" s="1">
        <v>454128.17</v>
      </c>
      <c r="P384" s="1">
        <v>295271.51</v>
      </c>
      <c r="Q384" s="1">
        <v>158856.66</v>
      </c>
      <c r="R384" s="1">
        <v>0</v>
      </c>
      <c r="S384" s="1">
        <v>158819.65625</v>
      </c>
      <c r="T384" s="1">
        <v>53.780925750732422</v>
      </c>
      <c r="U384" s="1">
        <v>158856.66</v>
      </c>
      <c r="V384" s="1">
        <v>0</v>
      </c>
      <c r="W384" s="1">
        <v>1453986.9100000001</v>
      </c>
      <c r="X384" s="1">
        <v>21058</v>
      </c>
      <c r="Y384" s="1">
        <v>7917</v>
      </c>
      <c r="Z384" s="1">
        <v>0.60246556997299194</v>
      </c>
      <c r="AA384" s="1">
        <v>60.246555328369141</v>
      </c>
      <c r="AB384" s="1">
        <v>136406</v>
      </c>
      <c r="AC384" s="1">
        <v>158865.51</v>
      </c>
      <c r="AD384" s="1">
        <v>0</v>
      </c>
      <c r="AE384" s="1">
        <v>40246.800000000003</v>
      </c>
      <c r="AF384" s="1">
        <v>86492.579011668044</v>
      </c>
      <c r="AG384" s="1">
        <v>178023360</v>
      </c>
      <c r="AH384" s="1" t="s">
        <v>2374</v>
      </c>
      <c r="AI384" s="1">
        <v>317722.15625</v>
      </c>
      <c r="AJ384" s="1">
        <v>0</v>
      </c>
      <c r="AK384" s="1">
        <v>21.851789474487305</v>
      </c>
      <c r="AL384" s="1">
        <v>100.02330017089844</v>
      </c>
      <c r="AM384" s="1">
        <v>0</v>
      </c>
      <c r="AN384" s="1">
        <v>0</v>
      </c>
    </row>
    <row r="385" spans="1:40" x14ac:dyDescent="0.25">
      <c r="A385" s="1">
        <v>117415103</v>
      </c>
      <c r="B385" s="1" t="s">
        <v>1869</v>
      </c>
      <c r="C385" s="1" t="s">
        <v>205</v>
      </c>
      <c r="D385" s="1" t="s">
        <v>232</v>
      </c>
      <c r="E385" s="1">
        <v>114</v>
      </c>
      <c r="G385" s="1" t="s">
        <v>2565</v>
      </c>
      <c r="H385" s="1">
        <v>8541371</v>
      </c>
      <c r="I385" s="1">
        <v>8284719.6100000003</v>
      </c>
      <c r="J385" s="1">
        <v>78937</v>
      </c>
      <c r="K385" s="1">
        <v>0.93279314041137695</v>
      </c>
      <c r="L385" s="1">
        <v>1568572</v>
      </c>
      <c r="M385" s="1">
        <v>21563</v>
      </c>
      <c r="N385" s="1">
        <v>1.3938510417938232</v>
      </c>
      <c r="O385" s="1">
        <v>1478017.92</v>
      </c>
      <c r="P385" s="1">
        <v>848557.28</v>
      </c>
      <c r="Q385" s="1">
        <v>629460.64</v>
      </c>
      <c r="R385" s="1">
        <v>0</v>
      </c>
      <c r="S385" s="1">
        <v>629324.625</v>
      </c>
      <c r="T385" s="1">
        <v>74.152191162109375</v>
      </c>
      <c r="U385" s="1">
        <v>629460.64</v>
      </c>
      <c r="V385" s="1">
        <v>0</v>
      </c>
      <c r="W385" s="1">
        <v>5761341.7800000012</v>
      </c>
      <c r="AB385" s="1">
        <v>264755</v>
      </c>
      <c r="AC385" s="1">
        <v>583802.28</v>
      </c>
      <c r="AD385" s="1">
        <v>0</v>
      </c>
      <c r="AE385" s="1">
        <v>138282.57999999999</v>
      </c>
      <c r="AF385" s="1">
        <v>135821.162177041</v>
      </c>
      <c r="AG385" s="1">
        <v>178023360</v>
      </c>
      <c r="AH385" s="1" t="s">
        <v>2375</v>
      </c>
      <c r="AI385" s="1">
        <v>1213262.875</v>
      </c>
      <c r="AJ385" s="1">
        <v>0</v>
      </c>
      <c r="AK385" s="1">
        <v>21.058685302734375</v>
      </c>
      <c r="AL385" s="1">
        <v>100.02161407470703</v>
      </c>
      <c r="AM385" s="1">
        <v>0</v>
      </c>
      <c r="AN385" s="1">
        <v>0</v>
      </c>
    </row>
    <row r="386" spans="1:40" x14ac:dyDescent="0.25">
      <c r="A386" s="1">
        <v>117415303</v>
      </c>
      <c r="B386" s="1" t="s">
        <v>1870</v>
      </c>
      <c r="C386" s="1" t="s">
        <v>205</v>
      </c>
      <c r="D386" s="1" t="s">
        <v>232</v>
      </c>
      <c r="E386" s="1">
        <v>114</v>
      </c>
      <c r="G386" s="1" t="s">
        <v>2565</v>
      </c>
      <c r="H386" s="1">
        <v>4792886</v>
      </c>
      <c r="I386" s="1">
        <v>4657530.75</v>
      </c>
      <c r="J386" s="1">
        <v>31326</v>
      </c>
      <c r="K386" s="1">
        <v>0.6578935980796814</v>
      </c>
      <c r="L386" s="1">
        <v>799669</v>
      </c>
      <c r="M386" s="1">
        <v>12125</v>
      </c>
      <c r="N386" s="1">
        <v>1.5395965576171875</v>
      </c>
      <c r="O386" s="1">
        <v>328691.20000000001</v>
      </c>
      <c r="P386" s="1">
        <v>231411.31</v>
      </c>
      <c r="Q386" s="1">
        <v>97279.89</v>
      </c>
      <c r="R386" s="1">
        <v>0</v>
      </c>
      <c r="S386" s="1">
        <v>97257.2265625</v>
      </c>
      <c r="T386" s="1">
        <v>42.023746490478516</v>
      </c>
      <c r="U386" s="1">
        <v>97279.89</v>
      </c>
      <c r="V386" s="1">
        <v>0</v>
      </c>
      <c r="W386" s="1">
        <v>890385.60000000149</v>
      </c>
      <c r="AB386" s="1">
        <v>134126</v>
      </c>
      <c r="AC386" s="1">
        <v>97285.31</v>
      </c>
      <c r="AD386" s="1">
        <v>0</v>
      </c>
      <c r="AE386" s="1">
        <v>78137.2</v>
      </c>
      <c r="AF386" s="1">
        <v>135481.30207387247</v>
      </c>
      <c r="AG386" s="1">
        <v>178023360</v>
      </c>
      <c r="AH386" s="1" t="s">
        <v>2376</v>
      </c>
      <c r="AI386" s="1">
        <v>194565.203125</v>
      </c>
      <c r="AJ386" s="1">
        <v>0</v>
      </c>
      <c r="AK386" s="1">
        <v>21.851791381835938</v>
      </c>
      <c r="AL386" s="1">
        <v>100.02330017089844</v>
      </c>
      <c r="AM386" s="1">
        <v>0</v>
      </c>
      <c r="AN386" s="1">
        <v>0</v>
      </c>
    </row>
    <row r="387" spans="1:40" x14ac:dyDescent="0.25">
      <c r="A387" s="1">
        <v>117416103</v>
      </c>
      <c r="B387" s="1" t="s">
        <v>1871</v>
      </c>
      <c r="C387" s="1" t="s">
        <v>205</v>
      </c>
      <c r="D387" s="1" t="s">
        <v>232</v>
      </c>
      <c r="E387" s="1">
        <v>114</v>
      </c>
      <c r="G387" s="1" t="s">
        <v>2565</v>
      </c>
      <c r="H387" s="1">
        <v>7337651</v>
      </c>
      <c r="I387" s="1">
        <v>7122515.9900000002</v>
      </c>
      <c r="J387" s="1">
        <v>64670</v>
      </c>
      <c r="K387" s="1">
        <v>0.88918143510818481</v>
      </c>
      <c r="L387" s="1">
        <v>1093277</v>
      </c>
      <c r="M387" s="1">
        <v>26138</v>
      </c>
      <c r="N387" s="1">
        <v>2.4493527412414551</v>
      </c>
      <c r="O387" s="1">
        <v>966334.59</v>
      </c>
      <c r="P387" s="1">
        <v>597183.07999999996</v>
      </c>
      <c r="Q387" s="1">
        <v>369151.51</v>
      </c>
      <c r="R387" s="1">
        <v>0</v>
      </c>
      <c r="S387" s="1">
        <v>369065.53125</v>
      </c>
      <c r="T387" s="1">
        <v>61.792171478271484</v>
      </c>
      <c r="U387" s="1">
        <v>369151.51</v>
      </c>
      <c r="V387" s="1">
        <v>0</v>
      </c>
      <c r="W387" s="1">
        <v>3378778.41</v>
      </c>
      <c r="AB387" s="1">
        <v>228011</v>
      </c>
      <c r="AC387" s="1">
        <v>369172.08</v>
      </c>
      <c r="AD387" s="1">
        <v>0</v>
      </c>
      <c r="AE387" s="1">
        <v>73675.710000000006</v>
      </c>
      <c r="AF387" s="1">
        <v>83883.719053590845</v>
      </c>
      <c r="AG387" s="1">
        <v>178023360</v>
      </c>
      <c r="AH387" s="1" t="s">
        <v>2377</v>
      </c>
      <c r="AI387" s="1">
        <v>738323.5625</v>
      </c>
      <c r="AJ387" s="1">
        <v>0</v>
      </c>
      <c r="AK387" s="1">
        <v>21.851789474487305</v>
      </c>
      <c r="AL387" s="1">
        <v>100.02329254150391</v>
      </c>
      <c r="AM387" s="1">
        <v>0</v>
      </c>
      <c r="AN387" s="1">
        <v>0</v>
      </c>
    </row>
    <row r="388" spans="1:40" x14ac:dyDescent="0.25">
      <c r="A388" s="1">
        <v>117417202</v>
      </c>
      <c r="B388" s="1" t="s">
        <v>1872</v>
      </c>
      <c r="C388" s="1" t="s">
        <v>205</v>
      </c>
      <c r="D388" s="1" t="s">
        <v>232</v>
      </c>
      <c r="E388" s="1">
        <v>114</v>
      </c>
      <c r="G388" s="1" t="s">
        <v>2565</v>
      </c>
      <c r="H388" s="1">
        <v>37744579</v>
      </c>
      <c r="I388" s="1">
        <v>36241374.420000002</v>
      </c>
      <c r="J388" s="1">
        <v>347741</v>
      </c>
      <c r="K388" s="1">
        <v>0.92986738681793213</v>
      </c>
      <c r="L388" s="1">
        <v>5892043</v>
      </c>
      <c r="M388" s="1">
        <v>120663</v>
      </c>
      <c r="N388" s="1">
        <v>2.0907132625579834</v>
      </c>
      <c r="O388" s="1">
        <v>4593630.76</v>
      </c>
      <c r="P388" s="1">
        <v>2791626.08</v>
      </c>
      <c r="Q388" s="1">
        <v>1802004.68</v>
      </c>
      <c r="R388" s="1">
        <v>0</v>
      </c>
      <c r="S388" s="1">
        <v>1801584.875</v>
      </c>
      <c r="T388" s="1">
        <v>64.525619506835938</v>
      </c>
      <c r="U388" s="1">
        <v>1802004.68</v>
      </c>
      <c r="V388" s="1">
        <v>0</v>
      </c>
      <c r="W388" s="1">
        <v>16493429.780000001</v>
      </c>
      <c r="X388" s="1">
        <v>978601</v>
      </c>
      <c r="Y388" s="1">
        <v>41537</v>
      </c>
      <c r="Z388" s="1">
        <v>4.4326748698949814E-2</v>
      </c>
      <c r="AA388" s="1">
        <v>4.4326748847961426</v>
      </c>
      <c r="AB388" s="1">
        <v>989521</v>
      </c>
      <c r="AC388" s="1">
        <v>1802105.08</v>
      </c>
      <c r="AD388" s="1">
        <v>0</v>
      </c>
      <c r="AE388" s="1">
        <v>554411.77</v>
      </c>
      <c r="AF388" s="1">
        <v>923866.08416096494</v>
      </c>
      <c r="AG388" s="1">
        <v>178023360</v>
      </c>
      <c r="AH388" s="1" t="s">
        <v>2378</v>
      </c>
      <c r="AI388" s="1">
        <v>3604109.75</v>
      </c>
      <c r="AJ388" s="1">
        <v>0</v>
      </c>
      <c r="AK388" s="1">
        <v>21.851791381835938</v>
      </c>
      <c r="AL388" s="1">
        <v>100.02330017089844</v>
      </c>
      <c r="AM388" s="1">
        <v>0</v>
      </c>
      <c r="AN388" s="1">
        <v>0</v>
      </c>
    </row>
    <row r="389" spans="1:40" x14ac:dyDescent="0.25">
      <c r="A389" s="1">
        <v>117576303</v>
      </c>
      <c r="B389" s="1" t="s">
        <v>1873</v>
      </c>
      <c r="C389" s="1" t="s">
        <v>206</v>
      </c>
      <c r="D389" s="1" t="s">
        <v>236</v>
      </c>
      <c r="E389" s="1">
        <v>162</v>
      </c>
      <c r="G389" s="1" t="s">
        <v>2565</v>
      </c>
      <c r="H389" s="1">
        <v>3731603</v>
      </c>
      <c r="I389" s="1">
        <v>3573703.12</v>
      </c>
      <c r="J389" s="1">
        <v>46522</v>
      </c>
      <c r="K389" s="1">
        <v>1.2624417543411255</v>
      </c>
      <c r="L389" s="1">
        <v>471265</v>
      </c>
      <c r="M389" s="1">
        <v>-1990</v>
      </c>
      <c r="N389" s="1">
        <v>-0.42049214243888855</v>
      </c>
      <c r="O389" s="1">
        <v>101245</v>
      </c>
      <c r="P389" s="1">
        <v>51245</v>
      </c>
      <c r="Q389" s="1">
        <v>50000</v>
      </c>
      <c r="R389" s="1">
        <v>0</v>
      </c>
      <c r="S389" s="1">
        <v>50000</v>
      </c>
      <c r="T389" s="1">
        <v>97.57049560546875</v>
      </c>
      <c r="U389" s="1">
        <v>0</v>
      </c>
      <c r="V389" s="1">
        <v>50000</v>
      </c>
      <c r="W389" s="1">
        <v>0</v>
      </c>
      <c r="AB389" s="1">
        <v>51245</v>
      </c>
      <c r="AC389" s="1">
        <v>0</v>
      </c>
      <c r="AD389" s="1">
        <v>0</v>
      </c>
      <c r="AE389" s="1">
        <v>105373.05</v>
      </c>
      <c r="AF389" s="1">
        <v>198363.43692338601</v>
      </c>
      <c r="AG389" s="1">
        <v>178023360</v>
      </c>
      <c r="AH389" s="1" t="s">
        <v>2379</v>
      </c>
      <c r="AI389" s="1">
        <v>50000</v>
      </c>
      <c r="AJ389" s="1">
        <v>0</v>
      </c>
      <c r="AL389" s="1">
        <v>0</v>
      </c>
      <c r="AM389" s="1">
        <v>100</v>
      </c>
      <c r="AN389" s="1">
        <v>0</v>
      </c>
    </row>
    <row r="390" spans="1:40" x14ac:dyDescent="0.25">
      <c r="A390" s="1">
        <v>117596003</v>
      </c>
      <c r="B390" s="1" t="s">
        <v>1874</v>
      </c>
      <c r="C390" s="1" t="s">
        <v>207</v>
      </c>
      <c r="D390" s="1" t="s">
        <v>232</v>
      </c>
      <c r="E390" s="1">
        <v>115</v>
      </c>
      <c r="G390" s="1" t="s">
        <v>2565</v>
      </c>
      <c r="H390" s="1">
        <v>15977021</v>
      </c>
      <c r="I390" s="1">
        <v>15429974.4</v>
      </c>
      <c r="J390" s="1">
        <v>176869</v>
      </c>
      <c r="K390" s="1">
        <v>1.1194133758544922</v>
      </c>
      <c r="L390" s="1">
        <v>2226231</v>
      </c>
      <c r="M390" s="1">
        <v>30448</v>
      </c>
      <c r="N390" s="1">
        <v>1.3866579532623291</v>
      </c>
      <c r="O390" s="1">
        <v>2287608.37</v>
      </c>
      <c r="P390" s="1">
        <v>1366955.83</v>
      </c>
      <c r="Q390" s="1">
        <v>920652.54</v>
      </c>
      <c r="R390" s="1">
        <v>0</v>
      </c>
      <c r="S390" s="1">
        <v>920438.0625</v>
      </c>
      <c r="T390" s="1">
        <v>67.324317932128906</v>
      </c>
      <c r="U390" s="1">
        <v>920652.54</v>
      </c>
      <c r="V390" s="1">
        <v>0</v>
      </c>
      <c r="W390" s="1">
        <v>8426569.6999999955</v>
      </c>
      <c r="AB390" s="1">
        <v>446252</v>
      </c>
      <c r="AC390" s="1">
        <v>920703.83</v>
      </c>
      <c r="AD390" s="1">
        <v>0</v>
      </c>
      <c r="AE390" s="1">
        <v>127216.99</v>
      </c>
      <c r="AF390" s="1">
        <v>147272.83217803051</v>
      </c>
      <c r="AG390" s="1">
        <v>178023360</v>
      </c>
      <c r="AH390" s="1" t="s">
        <v>2380</v>
      </c>
      <c r="AI390" s="1">
        <v>1841356.375</v>
      </c>
      <c r="AJ390" s="1">
        <v>0</v>
      </c>
      <c r="AK390" s="1">
        <v>21.851791381835938</v>
      </c>
      <c r="AL390" s="1">
        <v>100.02330017089844</v>
      </c>
      <c r="AM390" s="1">
        <v>0</v>
      </c>
      <c r="AN390" s="1">
        <v>0</v>
      </c>
    </row>
    <row r="391" spans="1:40" x14ac:dyDescent="0.25">
      <c r="A391" s="1">
        <v>117597003</v>
      </c>
      <c r="B391" s="1" t="s">
        <v>1875</v>
      </c>
      <c r="C391" s="1" t="s">
        <v>207</v>
      </c>
      <c r="D391" s="1" t="s">
        <v>232</v>
      </c>
      <c r="E391" s="1">
        <v>115</v>
      </c>
      <c r="G391" s="1" t="s">
        <v>2565</v>
      </c>
      <c r="H391" s="1">
        <v>10727115</v>
      </c>
      <c r="I391" s="1">
        <v>10418348.619999999</v>
      </c>
      <c r="J391" s="1">
        <v>84915</v>
      </c>
      <c r="K391" s="1">
        <v>0.79790830612182617</v>
      </c>
      <c r="L391" s="1">
        <v>1740143</v>
      </c>
      <c r="M391" s="1">
        <v>18769</v>
      </c>
      <c r="N391" s="1">
        <v>1.0903499126434326</v>
      </c>
      <c r="O391" s="1">
        <v>1565272.49</v>
      </c>
      <c r="P391" s="1">
        <v>953112.8</v>
      </c>
      <c r="Q391" s="1">
        <v>612159.68999999994</v>
      </c>
      <c r="R391" s="1">
        <v>0</v>
      </c>
      <c r="S391" s="1">
        <v>612017.0625</v>
      </c>
      <c r="T391" s="1">
        <v>64.202842712402344</v>
      </c>
      <c r="U391" s="1">
        <v>612159.68999999994</v>
      </c>
      <c r="V391" s="1">
        <v>0</v>
      </c>
      <c r="W391" s="1">
        <v>5602989.2800000012</v>
      </c>
      <c r="X391" s="1">
        <v>68236</v>
      </c>
      <c r="Y391" s="1">
        <v>-12623</v>
      </c>
      <c r="Z391" s="1">
        <v>-0.15611125528812408</v>
      </c>
      <c r="AA391" s="1">
        <v>-15.611125946044922</v>
      </c>
      <c r="AB391" s="1">
        <v>340919</v>
      </c>
      <c r="AC391" s="1">
        <v>612193.80000000005</v>
      </c>
      <c r="AD391" s="1">
        <v>0</v>
      </c>
      <c r="AE391" s="1">
        <v>111475.25</v>
      </c>
      <c r="AF391" s="1">
        <v>106408.05736684927</v>
      </c>
      <c r="AG391" s="1">
        <v>178023360</v>
      </c>
      <c r="AH391" s="1" t="s">
        <v>2381</v>
      </c>
      <c r="AI391" s="1">
        <v>1224353.5</v>
      </c>
      <c r="AJ391" s="1">
        <v>0</v>
      </c>
      <c r="AK391" s="1">
        <v>21.851791381835938</v>
      </c>
      <c r="AL391" s="1">
        <v>100.02330780029297</v>
      </c>
      <c r="AM391" s="1">
        <v>0</v>
      </c>
      <c r="AN391" s="1">
        <v>0</v>
      </c>
    </row>
    <row r="392" spans="1:40" x14ac:dyDescent="0.25">
      <c r="A392" s="1">
        <v>117598503</v>
      </c>
      <c r="B392" s="1" t="s">
        <v>1876</v>
      </c>
      <c r="C392" s="1" t="s">
        <v>207</v>
      </c>
      <c r="D392" s="1" t="s">
        <v>232</v>
      </c>
      <c r="E392" s="1">
        <v>115</v>
      </c>
      <c r="G392" s="1" t="s">
        <v>2565</v>
      </c>
      <c r="H392" s="1">
        <v>7712033</v>
      </c>
      <c r="I392" s="1">
        <v>7459140.8399999999</v>
      </c>
      <c r="J392" s="1">
        <v>65942</v>
      </c>
      <c r="K392" s="1">
        <v>0.86242759227752686</v>
      </c>
      <c r="L392" s="1">
        <v>1237709</v>
      </c>
      <c r="M392" s="1">
        <v>3936</v>
      </c>
      <c r="N392" s="1">
        <v>0.31902140378952026</v>
      </c>
      <c r="O392" s="1">
        <v>1185961.47</v>
      </c>
      <c r="P392" s="1">
        <v>702948.69</v>
      </c>
      <c r="Q392" s="1">
        <v>483012.78</v>
      </c>
      <c r="R392" s="1">
        <v>0</v>
      </c>
      <c r="S392" s="1">
        <v>482900.25</v>
      </c>
      <c r="T392" s="1">
        <v>68.685379028320313</v>
      </c>
      <c r="U392" s="1">
        <v>483012.78</v>
      </c>
      <c r="V392" s="1">
        <v>0</v>
      </c>
      <c r="W392" s="1">
        <v>4420930.4699999988</v>
      </c>
      <c r="X392" s="1">
        <v>211315</v>
      </c>
      <c r="Y392" s="1">
        <v>96386</v>
      </c>
      <c r="Z392" s="1">
        <v>0.83865690231323242</v>
      </c>
      <c r="AA392" s="1">
        <v>83.865692138671875</v>
      </c>
      <c r="AB392" s="1">
        <v>219909</v>
      </c>
      <c r="AC392" s="1">
        <v>483039.69</v>
      </c>
      <c r="AD392" s="1">
        <v>0</v>
      </c>
      <c r="AE392" s="1">
        <v>88704.45</v>
      </c>
      <c r="AF392" s="1">
        <v>98249.379101991071</v>
      </c>
      <c r="AG392" s="1">
        <v>178023360</v>
      </c>
      <c r="AH392" s="1" t="s">
        <v>2382</v>
      </c>
      <c r="AI392" s="1">
        <v>966052.5</v>
      </c>
      <c r="AJ392" s="1">
        <v>0</v>
      </c>
      <c r="AK392" s="1">
        <v>21.851791381835938</v>
      </c>
      <c r="AL392" s="1">
        <v>100.02330017089844</v>
      </c>
      <c r="AM392" s="1">
        <v>0</v>
      </c>
      <c r="AN392" s="1">
        <v>0</v>
      </c>
    </row>
    <row r="393" spans="1:40" x14ac:dyDescent="0.25">
      <c r="A393" s="1">
        <v>118401403</v>
      </c>
      <c r="B393" s="1" t="s">
        <v>1877</v>
      </c>
      <c r="C393" s="1" t="s">
        <v>208</v>
      </c>
      <c r="D393" s="1" t="s">
        <v>236</v>
      </c>
      <c r="E393" s="1">
        <v>167</v>
      </c>
      <c r="F393" s="1">
        <v>164</v>
      </c>
      <c r="G393" s="1" t="s">
        <v>2565</v>
      </c>
      <c r="H393" s="1">
        <v>8762779</v>
      </c>
      <c r="I393" s="1">
        <v>8521748.6199999992</v>
      </c>
      <c r="J393" s="1">
        <v>68716</v>
      </c>
      <c r="K393" s="1">
        <v>0.79037845134735107</v>
      </c>
      <c r="L393" s="1">
        <v>1953174</v>
      </c>
      <c r="M393" s="1">
        <v>63351</v>
      </c>
      <c r="N393" s="1">
        <v>3.3522188663482666</v>
      </c>
      <c r="O393" s="1">
        <v>2360107.2799999998</v>
      </c>
      <c r="P393" s="1">
        <v>1184002.1499999999</v>
      </c>
      <c r="Q393" s="1">
        <v>1176105.1299999999</v>
      </c>
      <c r="R393" s="1">
        <v>0</v>
      </c>
      <c r="S393" s="1">
        <v>1175910.375</v>
      </c>
      <c r="T393" s="1">
        <v>99.300239562988281</v>
      </c>
      <c r="U393" s="1">
        <v>1176105.1299999999</v>
      </c>
      <c r="V393" s="1">
        <v>0</v>
      </c>
      <c r="W393" s="1">
        <v>10764682.029999994</v>
      </c>
      <c r="AB393" s="1">
        <v>348001</v>
      </c>
      <c r="AC393" s="1">
        <v>836001.15</v>
      </c>
      <c r="AD393" s="1">
        <v>0</v>
      </c>
      <c r="AE393" s="1">
        <v>95490.27</v>
      </c>
      <c r="AF393" s="1">
        <v>123232.18864331429</v>
      </c>
      <c r="AG393" s="1">
        <v>178023360</v>
      </c>
      <c r="AH393" s="1" t="s">
        <v>2383</v>
      </c>
      <c r="AI393" s="1">
        <v>2012106.25</v>
      </c>
      <c r="AJ393" s="1">
        <v>0</v>
      </c>
      <c r="AK393" s="1">
        <v>18.691738128662109</v>
      </c>
      <c r="AL393" s="1">
        <v>100.01656341552734</v>
      </c>
      <c r="AM393" s="1">
        <v>0</v>
      </c>
      <c r="AN393" s="1">
        <v>0</v>
      </c>
    </row>
    <row r="394" spans="1:40" x14ac:dyDescent="0.25">
      <c r="A394" s="1">
        <v>118401603</v>
      </c>
      <c r="B394" s="1" t="s">
        <v>1878</v>
      </c>
      <c r="C394" s="1" t="s">
        <v>208</v>
      </c>
      <c r="D394" s="1" t="s">
        <v>236</v>
      </c>
      <c r="E394" s="1">
        <v>161</v>
      </c>
      <c r="F394" s="1">
        <v>167</v>
      </c>
      <c r="G394" s="1" t="s">
        <v>2565</v>
      </c>
      <c r="H394" s="1">
        <v>7280050</v>
      </c>
      <c r="I394" s="1">
        <v>7042652.4900000002</v>
      </c>
      <c r="J394" s="1">
        <v>67961</v>
      </c>
      <c r="K394" s="1">
        <v>0.94232058525085449</v>
      </c>
      <c r="L394" s="1">
        <v>1625619</v>
      </c>
      <c r="M394" s="1">
        <v>54134</v>
      </c>
      <c r="N394" s="1">
        <v>3.4447674751281738</v>
      </c>
      <c r="O394" s="1">
        <v>1005139.58</v>
      </c>
      <c r="P394" s="1">
        <v>522864.87</v>
      </c>
      <c r="Q394" s="1">
        <v>482274.71</v>
      </c>
      <c r="R394" s="1">
        <v>0</v>
      </c>
      <c r="S394" s="1">
        <v>482212.40625</v>
      </c>
      <c r="T394" s="1">
        <v>92.214065551757813</v>
      </c>
      <c r="U394" s="1">
        <v>482274.71</v>
      </c>
      <c r="V394" s="1">
        <v>0</v>
      </c>
      <c r="W394" s="1">
        <v>4414175.0099999979</v>
      </c>
      <c r="AB394" s="1">
        <v>255430</v>
      </c>
      <c r="AC394" s="1">
        <v>267434.87</v>
      </c>
      <c r="AD394" s="1">
        <v>0</v>
      </c>
      <c r="AE394" s="1">
        <v>171093.04</v>
      </c>
      <c r="AF394" s="1">
        <v>119815.36684025492</v>
      </c>
      <c r="AG394" s="1">
        <v>178023360</v>
      </c>
      <c r="AH394" s="1" t="s">
        <v>771</v>
      </c>
      <c r="AI394" s="1">
        <v>749709.5625</v>
      </c>
      <c r="AJ394" s="1">
        <v>0</v>
      </c>
      <c r="AK394" s="1">
        <v>16.984138488769531</v>
      </c>
      <c r="AL394" s="1">
        <v>100.01292419433594</v>
      </c>
      <c r="AM394" s="1">
        <v>0</v>
      </c>
      <c r="AN394" s="1">
        <v>0</v>
      </c>
    </row>
    <row r="395" spans="1:40" x14ac:dyDescent="0.25">
      <c r="A395" s="1">
        <v>118402603</v>
      </c>
      <c r="B395" s="1" t="s">
        <v>1879</v>
      </c>
      <c r="C395" s="1" t="s">
        <v>208</v>
      </c>
      <c r="D395" s="1" t="s">
        <v>236</v>
      </c>
      <c r="E395" s="1">
        <v>167</v>
      </c>
      <c r="G395" s="1" t="s">
        <v>2565</v>
      </c>
      <c r="H395" s="1">
        <v>16020707</v>
      </c>
      <c r="I395" s="1">
        <v>15356423.310000001</v>
      </c>
      <c r="J395" s="1">
        <v>192787</v>
      </c>
      <c r="K395" s="1">
        <v>1.2180185317993164</v>
      </c>
      <c r="L395" s="1">
        <v>2439610</v>
      </c>
      <c r="M395" s="1">
        <v>94821</v>
      </c>
      <c r="N395" s="1">
        <v>4.0439033508300781</v>
      </c>
      <c r="O395" s="1">
        <v>5516479.4000000004</v>
      </c>
      <c r="P395" s="1">
        <v>2961098.72</v>
      </c>
      <c r="Q395" s="1">
        <v>2555380.6800000002</v>
      </c>
      <c r="R395" s="1">
        <v>0</v>
      </c>
      <c r="S395" s="1">
        <v>2554793</v>
      </c>
      <c r="T395" s="1">
        <v>86.261428833007813</v>
      </c>
      <c r="U395" s="1">
        <v>2555380.6800000002</v>
      </c>
      <c r="V395" s="1">
        <v>0</v>
      </c>
      <c r="W395" s="1">
        <v>23388946.930000003</v>
      </c>
      <c r="AB395" s="1">
        <v>438389</v>
      </c>
      <c r="AC395" s="1">
        <v>2522709.7200000002</v>
      </c>
      <c r="AD395" s="1">
        <v>0</v>
      </c>
      <c r="AE395" s="1">
        <v>95195.22</v>
      </c>
      <c r="AF395" s="1">
        <v>316297.99630075158</v>
      </c>
      <c r="AG395" s="1">
        <v>178023360</v>
      </c>
      <c r="AH395" s="1" t="s">
        <v>2384</v>
      </c>
      <c r="AI395" s="1">
        <v>5078090.5</v>
      </c>
      <c r="AJ395" s="1">
        <v>0</v>
      </c>
      <c r="AK395" s="1">
        <v>21.711496353149414</v>
      </c>
      <c r="AL395" s="1">
        <v>100.02300262451172</v>
      </c>
      <c r="AM395" s="1">
        <v>0</v>
      </c>
      <c r="AN395" s="1">
        <v>0</v>
      </c>
    </row>
    <row r="396" spans="1:40" x14ac:dyDescent="0.25">
      <c r="A396" s="1">
        <v>118403003</v>
      </c>
      <c r="B396" s="1" t="s">
        <v>1880</v>
      </c>
      <c r="C396" s="1" t="s">
        <v>208</v>
      </c>
      <c r="D396" s="1" t="s">
        <v>236</v>
      </c>
      <c r="E396" s="1">
        <v>167</v>
      </c>
      <c r="G396" s="1" t="s">
        <v>2565</v>
      </c>
      <c r="H396" s="1">
        <v>12691967</v>
      </c>
      <c r="I396" s="1">
        <v>12007053.869999999</v>
      </c>
      <c r="J396" s="1">
        <v>258278</v>
      </c>
      <c r="K396" s="1">
        <v>2.0772435665130615</v>
      </c>
      <c r="L396" s="1">
        <v>2443767</v>
      </c>
      <c r="M396" s="1">
        <v>95601</v>
      </c>
      <c r="N396" s="1">
        <v>4.0713047981262207</v>
      </c>
      <c r="O396" s="1">
        <v>4155164.45</v>
      </c>
      <c r="P396" s="1">
        <v>2260659</v>
      </c>
      <c r="Q396" s="1">
        <v>1894505.45</v>
      </c>
      <c r="R396" s="1">
        <v>0</v>
      </c>
      <c r="S396" s="1">
        <v>1894064.125</v>
      </c>
      <c r="T396" s="1">
        <v>83.767356872558594</v>
      </c>
      <c r="U396" s="1">
        <v>1894505.45</v>
      </c>
      <c r="V396" s="1">
        <v>0</v>
      </c>
      <c r="W396" s="1">
        <v>17340072.910000004</v>
      </c>
      <c r="AB396" s="1">
        <v>366048</v>
      </c>
      <c r="AC396" s="1">
        <v>1894611</v>
      </c>
      <c r="AD396" s="1">
        <v>0</v>
      </c>
      <c r="AE396" s="1">
        <v>206385.73</v>
      </c>
      <c r="AF396" s="1">
        <v>268500.98259935924</v>
      </c>
      <c r="AG396" s="1">
        <v>178023360</v>
      </c>
      <c r="AH396" s="1" t="s">
        <v>2385</v>
      </c>
      <c r="AI396" s="1">
        <v>3789116.5</v>
      </c>
      <c r="AJ396" s="1">
        <v>0</v>
      </c>
      <c r="AK396" s="1">
        <v>21.851791381835938</v>
      </c>
      <c r="AL396" s="1">
        <v>100.02330017089844</v>
      </c>
      <c r="AM396" s="1">
        <v>0</v>
      </c>
      <c r="AN396" s="1">
        <v>0</v>
      </c>
    </row>
    <row r="397" spans="1:40" x14ac:dyDescent="0.25">
      <c r="A397" s="1">
        <v>118403207</v>
      </c>
      <c r="B397" s="1" t="s">
        <v>2644</v>
      </c>
      <c r="C397" s="1" t="s">
        <v>208</v>
      </c>
      <c r="D397" s="1" t="s">
        <v>236</v>
      </c>
      <c r="G397" s="1" t="s">
        <v>2566</v>
      </c>
      <c r="X397" s="1">
        <v>884137</v>
      </c>
      <c r="Y397" s="1">
        <v>66248</v>
      </c>
      <c r="Z397" s="1">
        <v>8.099876344203949E-2</v>
      </c>
      <c r="AA397" s="1">
        <v>8.0998764038085938</v>
      </c>
      <c r="AH397" s="1" t="s">
        <v>2730</v>
      </c>
      <c r="AI397" s="1">
        <v>0</v>
      </c>
      <c r="AJ397" s="1">
        <v>0</v>
      </c>
    </row>
    <row r="398" spans="1:40" x14ac:dyDescent="0.25">
      <c r="A398" s="1">
        <v>118403302</v>
      </c>
      <c r="B398" s="1" t="s">
        <v>1881</v>
      </c>
      <c r="C398" s="1" t="s">
        <v>208</v>
      </c>
      <c r="D398" s="1" t="s">
        <v>236</v>
      </c>
      <c r="E398" s="1">
        <v>167</v>
      </c>
      <c r="G398" s="1" t="s">
        <v>2565</v>
      </c>
      <c r="H398" s="1">
        <v>71088398</v>
      </c>
      <c r="I398" s="1">
        <v>66486657.619999997</v>
      </c>
      <c r="J398" s="1">
        <v>1712517</v>
      </c>
      <c r="K398" s="1">
        <v>2.4684615135192871</v>
      </c>
      <c r="L398" s="1">
        <v>7926931</v>
      </c>
      <c r="M398" s="1">
        <v>500355</v>
      </c>
      <c r="N398" s="1">
        <v>6.7373580932617188</v>
      </c>
      <c r="O398" s="1">
        <v>26389697.719999999</v>
      </c>
      <c r="P398" s="1">
        <v>14032752.59</v>
      </c>
      <c r="Q398" s="1">
        <v>12356945.130000001</v>
      </c>
      <c r="R398" s="1">
        <v>0</v>
      </c>
      <c r="S398" s="1">
        <v>12354066</v>
      </c>
      <c r="T398" s="1">
        <v>88.019309997558594</v>
      </c>
      <c r="U398" s="1">
        <v>12356945.130000001</v>
      </c>
      <c r="V398" s="1">
        <v>0</v>
      </c>
      <c r="W398" s="1">
        <v>113100930.85000002</v>
      </c>
      <c r="AB398" s="1">
        <v>1675119</v>
      </c>
      <c r="AC398" s="1">
        <v>12357633.59</v>
      </c>
      <c r="AD398" s="1">
        <v>0</v>
      </c>
      <c r="AE398" s="1">
        <v>393250.7</v>
      </c>
      <c r="AF398" s="1">
        <v>848646.79361987929</v>
      </c>
      <c r="AG398" s="1">
        <v>178023360</v>
      </c>
      <c r="AH398" s="1" t="s">
        <v>2386</v>
      </c>
      <c r="AI398" s="1">
        <v>24714578</v>
      </c>
      <c r="AJ398" s="1">
        <v>0</v>
      </c>
      <c r="AK398" s="1">
        <v>21.851789474487305</v>
      </c>
      <c r="AL398" s="1">
        <v>100.02330780029297</v>
      </c>
      <c r="AM398" s="1">
        <v>0</v>
      </c>
      <c r="AN398" s="1">
        <v>0</v>
      </c>
    </row>
    <row r="399" spans="1:40" x14ac:dyDescent="0.25">
      <c r="A399" s="1">
        <v>118403903</v>
      </c>
      <c r="B399" s="1" t="s">
        <v>1882</v>
      </c>
      <c r="C399" s="1" t="s">
        <v>208</v>
      </c>
      <c r="D399" s="1" t="s">
        <v>236</v>
      </c>
      <c r="E399" s="1">
        <v>165</v>
      </c>
      <c r="G399" s="1" t="s">
        <v>2565</v>
      </c>
      <c r="H399" s="1">
        <v>7675794</v>
      </c>
      <c r="I399" s="1">
        <v>7522362.0999999996</v>
      </c>
      <c r="J399" s="1">
        <v>51300</v>
      </c>
      <c r="K399" s="1">
        <v>0.67283153533935547</v>
      </c>
      <c r="L399" s="1">
        <v>1444170</v>
      </c>
      <c r="M399" s="1">
        <v>11220</v>
      </c>
      <c r="N399" s="1">
        <v>0.78300011157989502</v>
      </c>
      <c r="O399" s="1">
        <v>399342.98</v>
      </c>
      <c r="P399" s="1">
        <v>278523</v>
      </c>
      <c r="Q399" s="1">
        <v>120819.98</v>
      </c>
      <c r="R399" s="1">
        <v>0</v>
      </c>
      <c r="S399" s="1">
        <v>120819.9765625</v>
      </c>
      <c r="T399" s="1">
        <v>43.378814697265625</v>
      </c>
      <c r="U399" s="1">
        <v>120819.98</v>
      </c>
      <c r="V399" s="1">
        <v>0</v>
      </c>
      <c r="W399" s="1">
        <v>1105843.8900000006</v>
      </c>
      <c r="AB399" s="1">
        <v>278523</v>
      </c>
      <c r="AC399" s="1">
        <v>0</v>
      </c>
      <c r="AD399" s="1">
        <v>0</v>
      </c>
      <c r="AE399" s="1">
        <v>95741.58</v>
      </c>
      <c r="AF399" s="1">
        <v>55309.338700628374</v>
      </c>
      <c r="AG399" s="1">
        <v>178023360</v>
      </c>
      <c r="AH399" s="1" t="s">
        <v>2387</v>
      </c>
      <c r="AI399" s="1">
        <v>120819.9765625</v>
      </c>
      <c r="AJ399" s="1">
        <v>0</v>
      </c>
      <c r="AK399" s="1">
        <v>10.925590515136719</v>
      </c>
      <c r="AL399" s="1">
        <v>100</v>
      </c>
      <c r="AM399" s="1">
        <v>0</v>
      </c>
      <c r="AN399" s="1">
        <v>0</v>
      </c>
    </row>
    <row r="400" spans="1:40" x14ac:dyDescent="0.25">
      <c r="A400" s="1">
        <v>118406003</v>
      </c>
      <c r="B400" s="1" t="s">
        <v>1883</v>
      </c>
      <c r="C400" s="1" t="s">
        <v>208</v>
      </c>
      <c r="D400" s="1" t="s">
        <v>236</v>
      </c>
      <c r="E400" s="1">
        <v>169</v>
      </c>
      <c r="G400" s="1" t="s">
        <v>2565</v>
      </c>
      <c r="H400" s="1">
        <v>7763735</v>
      </c>
      <c r="I400" s="1">
        <v>7652766.0300000003</v>
      </c>
      <c r="J400" s="1">
        <v>38484</v>
      </c>
      <c r="K400" s="1">
        <v>0.49815857410430908</v>
      </c>
      <c r="L400" s="1">
        <v>1110212</v>
      </c>
      <c r="M400" s="1">
        <v>12984</v>
      </c>
      <c r="N400" s="1">
        <v>1.1833456754684448</v>
      </c>
      <c r="O400" s="1">
        <v>263067</v>
      </c>
      <c r="P400" s="1">
        <v>213067</v>
      </c>
      <c r="Q400" s="1">
        <v>50000</v>
      </c>
      <c r="R400" s="1">
        <v>0</v>
      </c>
      <c r="S400" s="1">
        <v>50000</v>
      </c>
      <c r="T400" s="1">
        <v>23.466796875</v>
      </c>
      <c r="U400" s="1">
        <v>0</v>
      </c>
      <c r="V400" s="1">
        <v>50000</v>
      </c>
      <c r="W400" s="1">
        <v>0</v>
      </c>
      <c r="X400" s="1">
        <v>45694</v>
      </c>
      <c r="Y400" s="1">
        <v>21986</v>
      </c>
      <c r="Z400" s="1">
        <v>0.92736631631851196</v>
      </c>
      <c r="AA400" s="1">
        <v>92.73663330078125</v>
      </c>
      <c r="AB400" s="1">
        <v>213067</v>
      </c>
      <c r="AC400" s="1">
        <v>0</v>
      </c>
      <c r="AD400" s="1">
        <v>0</v>
      </c>
      <c r="AE400" s="1">
        <v>97754.04</v>
      </c>
      <c r="AF400" s="1">
        <v>429098.58865533752</v>
      </c>
      <c r="AG400" s="1">
        <v>178023360</v>
      </c>
      <c r="AH400" s="1" t="s">
        <v>2388</v>
      </c>
      <c r="AI400" s="1">
        <v>50000</v>
      </c>
      <c r="AJ400" s="1">
        <v>0</v>
      </c>
      <c r="AL400" s="1">
        <v>0</v>
      </c>
      <c r="AM400" s="1">
        <v>100</v>
      </c>
      <c r="AN400" s="1">
        <v>0</v>
      </c>
    </row>
    <row r="401" spans="1:40" x14ac:dyDescent="0.25">
      <c r="A401" s="1">
        <v>118406602</v>
      </c>
      <c r="B401" s="1" t="s">
        <v>1884</v>
      </c>
      <c r="C401" s="1" t="s">
        <v>208</v>
      </c>
      <c r="D401" s="1" t="s">
        <v>236</v>
      </c>
      <c r="E401" s="1">
        <v>165</v>
      </c>
      <c r="G401" s="1" t="s">
        <v>2565</v>
      </c>
      <c r="H401" s="1">
        <v>14017847</v>
      </c>
      <c r="I401" s="1">
        <v>13312821.77</v>
      </c>
      <c r="J401" s="1">
        <v>244208</v>
      </c>
      <c r="K401" s="1">
        <v>1.7730100154876709</v>
      </c>
      <c r="L401" s="1">
        <v>2502069</v>
      </c>
      <c r="M401" s="1">
        <v>114822</v>
      </c>
      <c r="N401" s="1">
        <v>4.8098077774047852</v>
      </c>
      <c r="O401" s="1">
        <v>2976532.55</v>
      </c>
      <c r="P401" s="1">
        <v>1736096.33</v>
      </c>
      <c r="Q401" s="1">
        <v>1240436.22</v>
      </c>
      <c r="R401" s="1">
        <v>0</v>
      </c>
      <c r="S401" s="1">
        <v>1240147.25</v>
      </c>
      <c r="T401" s="1">
        <v>71.42120361328125</v>
      </c>
      <c r="U401" s="1">
        <v>1240436.22</v>
      </c>
      <c r="V401" s="1">
        <v>0</v>
      </c>
      <c r="W401" s="1">
        <v>11353493.109999999</v>
      </c>
      <c r="AB401" s="1">
        <v>495591</v>
      </c>
      <c r="AC401" s="1">
        <v>1240505.33</v>
      </c>
      <c r="AD401" s="1">
        <v>0</v>
      </c>
      <c r="AE401" s="1">
        <v>224149.55</v>
      </c>
      <c r="AF401" s="1">
        <v>228459.08924639085</v>
      </c>
      <c r="AG401" s="1">
        <v>178023360</v>
      </c>
      <c r="AH401" s="1" t="s">
        <v>2389</v>
      </c>
      <c r="AI401" s="1">
        <v>2480941.5</v>
      </c>
      <c r="AJ401" s="1">
        <v>0</v>
      </c>
      <c r="AK401" s="1">
        <v>21.851789474487305</v>
      </c>
      <c r="AL401" s="1">
        <v>100.02330017089844</v>
      </c>
      <c r="AM401" s="1">
        <v>0</v>
      </c>
      <c r="AN401" s="1">
        <v>0</v>
      </c>
    </row>
    <row r="402" spans="1:40" x14ac:dyDescent="0.25">
      <c r="A402" s="1">
        <v>118408607</v>
      </c>
      <c r="B402" s="1" t="s">
        <v>2645</v>
      </c>
      <c r="C402" s="1" t="s">
        <v>208</v>
      </c>
      <c r="D402" s="1" t="s">
        <v>236</v>
      </c>
      <c r="E402" s="1">
        <v>164</v>
      </c>
      <c r="G402" s="1" t="s">
        <v>2566</v>
      </c>
      <c r="X402" s="1">
        <v>1378040</v>
      </c>
      <c r="Y402" s="1">
        <v>188248</v>
      </c>
      <c r="Z402" s="1">
        <v>0.15821924805641174</v>
      </c>
      <c r="AA402" s="1">
        <v>15.821925163269043</v>
      </c>
      <c r="AH402" s="1" t="s">
        <v>138</v>
      </c>
      <c r="AI402" s="1">
        <v>0</v>
      </c>
      <c r="AJ402" s="1">
        <v>0</v>
      </c>
    </row>
    <row r="403" spans="1:40" x14ac:dyDescent="0.25">
      <c r="A403" s="1">
        <v>118408707</v>
      </c>
      <c r="B403" s="1" t="s">
        <v>2646</v>
      </c>
      <c r="C403" s="1" t="s">
        <v>208</v>
      </c>
      <c r="D403" s="1" t="s">
        <v>236</v>
      </c>
      <c r="E403" s="1">
        <v>164</v>
      </c>
      <c r="G403" s="1" t="s">
        <v>2566</v>
      </c>
      <c r="X403" s="1">
        <v>817066</v>
      </c>
      <c r="Y403" s="1">
        <v>50523</v>
      </c>
      <c r="Z403" s="1">
        <v>6.5910197794437408E-2</v>
      </c>
      <c r="AA403" s="1">
        <v>6.5910196304321289</v>
      </c>
      <c r="AH403" s="1" t="s">
        <v>139</v>
      </c>
      <c r="AI403" s="1">
        <v>0</v>
      </c>
      <c r="AJ403" s="1">
        <v>0</v>
      </c>
    </row>
    <row r="404" spans="1:40" x14ac:dyDescent="0.25">
      <c r="A404" s="1">
        <v>118408852</v>
      </c>
      <c r="B404" s="1" t="s">
        <v>1885</v>
      </c>
      <c r="C404" s="1" t="s">
        <v>208</v>
      </c>
      <c r="D404" s="1" t="s">
        <v>236</v>
      </c>
      <c r="E404" s="1">
        <v>167</v>
      </c>
      <c r="F404" s="1">
        <v>164</v>
      </c>
      <c r="G404" s="1" t="s">
        <v>2565</v>
      </c>
      <c r="H404" s="1">
        <v>52899005</v>
      </c>
      <c r="I404" s="1">
        <v>49276559.579999998</v>
      </c>
      <c r="J404" s="1">
        <v>1246830</v>
      </c>
      <c r="K404" s="1">
        <v>2.4138965606689453</v>
      </c>
      <c r="L404" s="1">
        <v>8001323</v>
      </c>
      <c r="M404" s="1">
        <v>396113</v>
      </c>
      <c r="N404" s="1">
        <v>5.2084426879882813</v>
      </c>
      <c r="O404" s="1">
        <v>17935086.690000001</v>
      </c>
      <c r="P404" s="1">
        <v>9546675.0199999996</v>
      </c>
      <c r="Q404" s="1">
        <v>8388411.6699999999</v>
      </c>
      <c r="R404" s="1">
        <v>0</v>
      </c>
      <c r="S404" s="1">
        <v>8386457.5</v>
      </c>
      <c r="T404" s="1">
        <v>87.82891845703125</v>
      </c>
      <c r="U404" s="1">
        <v>8388411.6699999999</v>
      </c>
      <c r="V404" s="1">
        <v>0</v>
      </c>
      <c r="W404" s="1">
        <v>57577646.710000008</v>
      </c>
      <c r="AB404" s="1">
        <v>1157796</v>
      </c>
      <c r="AC404" s="1">
        <v>8388879.0199999996</v>
      </c>
      <c r="AD404" s="1">
        <v>0</v>
      </c>
      <c r="AE404" s="1">
        <v>575552.39</v>
      </c>
      <c r="AF404" s="1">
        <v>1211905.1742514772</v>
      </c>
      <c r="AG404" s="1">
        <v>178023360</v>
      </c>
      <c r="AH404" s="1" t="s">
        <v>2390</v>
      </c>
      <c r="AI404" s="1">
        <v>16777290</v>
      </c>
      <c r="AJ404" s="1">
        <v>0</v>
      </c>
      <c r="AK404" s="1">
        <v>29.138547897338867</v>
      </c>
      <c r="AL404" s="1">
        <v>100.02330017089844</v>
      </c>
      <c r="AM404" s="1">
        <v>0</v>
      </c>
      <c r="AN404" s="1">
        <v>0</v>
      </c>
    </row>
    <row r="405" spans="1:40" x14ac:dyDescent="0.25">
      <c r="A405" s="1">
        <v>118409203</v>
      </c>
      <c r="B405" s="1" t="s">
        <v>1886</v>
      </c>
      <c r="C405" s="1" t="s">
        <v>208</v>
      </c>
      <c r="D405" s="1" t="s">
        <v>236</v>
      </c>
      <c r="E405" s="1">
        <v>164</v>
      </c>
      <c r="F405" s="1">
        <v>165</v>
      </c>
      <c r="G405" s="1" t="s">
        <v>2565</v>
      </c>
      <c r="H405" s="1">
        <v>9477824</v>
      </c>
      <c r="I405" s="1">
        <v>9179539.9399999995</v>
      </c>
      <c r="J405" s="1">
        <v>103641</v>
      </c>
      <c r="K405" s="1">
        <v>1.1056003570556641</v>
      </c>
      <c r="L405" s="1">
        <v>2259907</v>
      </c>
      <c r="M405" s="1">
        <v>162297</v>
      </c>
      <c r="N405" s="1">
        <v>7.7372341156005859</v>
      </c>
      <c r="O405" s="1">
        <v>897915.68</v>
      </c>
      <c r="P405" s="1">
        <v>627728.87</v>
      </c>
      <c r="Q405" s="1">
        <v>270186.81</v>
      </c>
      <c r="R405" s="1">
        <v>0</v>
      </c>
      <c r="S405" s="1">
        <v>270123.875</v>
      </c>
      <c r="T405" s="1">
        <v>43.027622222900391</v>
      </c>
      <c r="U405" s="1">
        <v>270186.81</v>
      </c>
      <c r="V405" s="1">
        <v>0</v>
      </c>
      <c r="W405" s="1">
        <v>2472972.0700000003</v>
      </c>
      <c r="AB405" s="1">
        <v>357527</v>
      </c>
      <c r="AC405" s="1">
        <v>270201.87</v>
      </c>
      <c r="AD405" s="1">
        <v>0</v>
      </c>
      <c r="AE405" s="1">
        <v>166447.96</v>
      </c>
      <c r="AF405" s="1">
        <v>124152.31325907633</v>
      </c>
      <c r="AG405" s="1">
        <v>178023360</v>
      </c>
      <c r="AH405" s="1" t="s">
        <v>2391</v>
      </c>
      <c r="AI405" s="1">
        <v>540388.6875</v>
      </c>
      <c r="AJ405" s="1">
        <v>0</v>
      </c>
      <c r="AK405" s="1">
        <v>21.851791381835938</v>
      </c>
      <c r="AL405" s="1">
        <v>100.02330017089844</v>
      </c>
      <c r="AM405" s="1">
        <v>0</v>
      </c>
      <c r="AN405" s="1">
        <v>0</v>
      </c>
    </row>
    <row r="406" spans="1:40" x14ac:dyDescent="0.25">
      <c r="A406" s="1">
        <v>118409302</v>
      </c>
      <c r="B406" s="1" t="s">
        <v>1887</v>
      </c>
      <c r="C406" s="1" t="s">
        <v>208</v>
      </c>
      <c r="D406" s="1" t="s">
        <v>236</v>
      </c>
      <c r="E406" s="1">
        <v>165</v>
      </c>
      <c r="G406" s="1" t="s">
        <v>2565</v>
      </c>
      <c r="H406" s="1">
        <v>30815294</v>
      </c>
      <c r="I406" s="1">
        <v>29163012.620000001</v>
      </c>
      <c r="J406" s="1">
        <v>701745</v>
      </c>
      <c r="K406" s="1">
        <v>2.3303298950195313</v>
      </c>
      <c r="L406" s="1">
        <v>5934459</v>
      </c>
      <c r="M406" s="1">
        <v>250532</v>
      </c>
      <c r="N406" s="1">
        <v>4.4077272415161133</v>
      </c>
      <c r="O406" s="1">
        <v>10137998.109999999</v>
      </c>
      <c r="P406" s="1">
        <v>5515713.3200000003</v>
      </c>
      <c r="Q406" s="1">
        <v>4622284.79</v>
      </c>
      <c r="R406" s="1">
        <v>0</v>
      </c>
      <c r="S406" s="1">
        <v>4621208</v>
      </c>
      <c r="T406" s="1">
        <v>83.766242980957031</v>
      </c>
      <c r="U406" s="1">
        <v>4622284.79</v>
      </c>
      <c r="V406" s="1">
        <v>0</v>
      </c>
      <c r="W406" s="1">
        <v>42306954.260000005</v>
      </c>
      <c r="AB406" s="1">
        <v>893171</v>
      </c>
      <c r="AC406" s="1">
        <v>4622542.32</v>
      </c>
      <c r="AD406" s="1">
        <v>0</v>
      </c>
      <c r="AE406" s="1">
        <v>355645.67</v>
      </c>
      <c r="AF406" s="1">
        <v>1693456.4155093627</v>
      </c>
      <c r="AG406" s="1">
        <v>178023360</v>
      </c>
      <c r="AH406" s="1" t="s">
        <v>2392</v>
      </c>
      <c r="AI406" s="1">
        <v>9244827</v>
      </c>
      <c r="AJ406" s="1">
        <v>0</v>
      </c>
      <c r="AK406" s="1">
        <v>21.851791381835938</v>
      </c>
      <c r="AL406" s="1">
        <v>100.02330017089844</v>
      </c>
      <c r="AM406" s="1">
        <v>0</v>
      </c>
      <c r="AN406" s="1">
        <v>0</v>
      </c>
    </row>
    <row r="407" spans="1:40" x14ac:dyDescent="0.25">
      <c r="A407" s="1">
        <v>118667503</v>
      </c>
      <c r="B407" s="1" t="s">
        <v>1888</v>
      </c>
      <c r="C407" s="1" t="s">
        <v>209</v>
      </c>
      <c r="D407" s="1" t="s">
        <v>236</v>
      </c>
      <c r="E407" s="1">
        <v>168</v>
      </c>
      <c r="G407" s="1" t="s">
        <v>2565</v>
      </c>
      <c r="H407" s="1">
        <v>12787731</v>
      </c>
      <c r="I407" s="1">
        <v>12496462.98</v>
      </c>
      <c r="J407" s="1">
        <v>78843</v>
      </c>
      <c r="K407" s="1">
        <v>0.62037688493728638</v>
      </c>
      <c r="L407" s="1">
        <v>2147399</v>
      </c>
      <c r="M407" s="1">
        <v>22093</v>
      </c>
      <c r="N407" s="1">
        <v>1.0395209789276123</v>
      </c>
      <c r="O407" s="1">
        <v>451678</v>
      </c>
      <c r="P407" s="1">
        <v>401678</v>
      </c>
      <c r="Q407" s="1">
        <v>50000</v>
      </c>
      <c r="R407" s="1">
        <v>0</v>
      </c>
      <c r="S407" s="1">
        <v>50000</v>
      </c>
      <c r="T407" s="1">
        <v>12.447781562805176</v>
      </c>
      <c r="U407" s="1">
        <v>0</v>
      </c>
      <c r="V407" s="1">
        <v>50000</v>
      </c>
      <c r="W407" s="1">
        <v>0</v>
      </c>
      <c r="X407" s="1">
        <v>172805</v>
      </c>
      <c r="Y407" s="1">
        <v>37369</v>
      </c>
      <c r="Z407" s="1">
        <v>0.27591630816459656</v>
      </c>
      <c r="AA407" s="1">
        <v>27.591630935668945</v>
      </c>
      <c r="AB407" s="1">
        <v>401678</v>
      </c>
      <c r="AC407" s="1">
        <v>0</v>
      </c>
      <c r="AD407" s="1">
        <v>0</v>
      </c>
      <c r="AE407" s="1">
        <v>230263.5</v>
      </c>
      <c r="AF407" s="1">
        <v>313031.0884943296</v>
      </c>
      <c r="AG407" s="1">
        <v>178023360</v>
      </c>
      <c r="AH407" s="1" t="s">
        <v>2393</v>
      </c>
      <c r="AI407" s="1">
        <v>50000</v>
      </c>
      <c r="AJ407" s="1">
        <v>0</v>
      </c>
      <c r="AL407" s="1">
        <v>0</v>
      </c>
      <c r="AM407" s="1">
        <v>100</v>
      </c>
      <c r="AN407" s="1">
        <v>0</v>
      </c>
    </row>
    <row r="408" spans="1:40" x14ac:dyDescent="0.25">
      <c r="A408" s="1">
        <v>119350303</v>
      </c>
      <c r="B408" s="1" t="s">
        <v>1889</v>
      </c>
      <c r="C408" s="1" t="s">
        <v>210</v>
      </c>
      <c r="D408" s="1" t="s">
        <v>236</v>
      </c>
      <c r="E408" s="1">
        <v>163</v>
      </c>
      <c r="F408" s="1">
        <v>168</v>
      </c>
      <c r="G408" s="1" t="s">
        <v>2565</v>
      </c>
      <c r="H408" s="1">
        <v>8240249</v>
      </c>
      <c r="I408" s="1">
        <v>7929753.0099999998</v>
      </c>
      <c r="J408" s="1">
        <v>98373</v>
      </c>
      <c r="K408" s="1">
        <v>1.2082350254058838</v>
      </c>
      <c r="L408" s="1">
        <v>2101686</v>
      </c>
      <c r="M408" s="1">
        <v>38323</v>
      </c>
      <c r="N408" s="1">
        <v>1.8573077917098999</v>
      </c>
      <c r="O408" s="1">
        <v>2001552.28</v>
      </c>
      <c r="P408" s="1">
        <v>857579.26</v>
      </c>
      <c r="Q408" s="1">
        <v>1143973.02</v>
      </c>
      <c r="R408" s="1">
        <v>0</v>
      </c>
      <c r="S408" s="1">
        <v>1143841.875</v>
      </c>
      <c r="T408" s="1">
        <v>133.35992431640625</v>
      </c>
      <c r="U408" s="1">
        <v>1143973.02</v>
      </c>
      <c r="V408" s="1">
        <v>0</v>
      </c>
      <c r="W408" s="1">
        <v>10470582.469999999</v>
      </c>
      <c r="AB408" s="1">
        <v>294812</v>
      </c>
      <c r="AC408" s="1">
        <v>562767.26</v>
      </c>
      <c r="AD408" s="1">
        <v>0</v>
      </c>
      <c r="AE408" s="1">
        <v>108769.71</v>
      </c>
      <c r="AF408" s="1">
        <v>143437.42023103521</v>
      </c>
      <c r="AG408" s="1">
        <v>178023360</v>
      </c>
      <c r="AH408" s="1" t="s">
        <v>2394</v>
      </c>
      <c r="AI408" s="1">
        <v>1706740.25</v>
      </c>
      <c r="AJ408" s="1">
        <v>0</v>
      </c>
      <c r="AK408" s="1">
        <v>16.300336837768555</v>
      </c>
      <c r="AL408" s="1">
        <v>100.01146697998047</v>
      </c>
      <c r="AM408" s="1">
        <v>0</v>
      </c>
      <c r="AN408" s="1">
        <v>0</v>
      </c>
    </row>
    <row r="409" spans="1:40" x14ac:dyDescent="0.25">
      <c r="A409" s="1">
        <v>119351303</v>
      </c>
      <c r="B409" s="1" t="s">
        <v>1890</v>
      </c>
      <c r="C409" s="1" t="s">
        <v>210</v>
      </c>
      <c r="D409" s="1" t="s">
        <v>236</v>
      </c>
      <c r="E409" s="1">
        <v>168</v>
      </c>
      <c r="G409" s="1" t="s">
        <v>2565</v>
      </c>
      <c r="H409" s="1">
        <v>13093425</v>
      </c>
      <c r="I409" s="1">
        <v>12511202.16</v>
      </c>
      <c r="J409" s="1">
        <v>186972</v>
      </c>
      <c r="K409" s="1">
        <v>1.4486706256866455</v>
      </c>
      <c r="L409" s="1">
        <v>1981563</v>
      </c>
      <c r="M409" s="1">
        <v>45543</v>
      </c>
      <c r="N409" s="1">
        <v>2.3524034023284912</v>
      </c>
      <c r="O409" s="1">
        <v>3538031.47</v>
      </c>
      <c r="P409" s="1">
        <v>1928532.57</v>
      </c>
      <c r="Q409" s="1">
        <v>1609498.9</v>
      </c>
      <c r="R409" s="1">
        <v>0</v>
      </c>
      <c r="S409" s="1">
        <v>1609124</v>
      </c>
      <c r="T409" s="1">
        <v>83.421524047851563</v>
      </c>
      <c r="U409" s="1">
        <v>1609498.9</v>
      </c>
      <c r="V409" s="1">
        <v>0</v>
      </c>
      <c r="W409" s="1">
        <v>14731458.43</v>
      </c>
      <c r="AB409" s="1">
        <v>318944</v>
      </c>
      <c r="AC409" s="1">
        <v>1609588.57</v>
      </c>
      <c r="AD409" s="1">
        <v>0</v>
      </c>
      <c r="AE409" s="1">
        <v>221071.72</v>
      </c>
      <c r="AF409" s="1">
        <v>326862.93057444494</v>
      </c>
      <c r="AG409" s="1">
        <v>178023360</v>
      </c>
      <c r="AH409" s="1" t="s">
        <v>2395</v>
      </c>
      <c r="AI409" s="1">
        <v>3219087.5</v>
      </c>
      <c r="AJ409" s="1">
        <v>0</v>
      </c>
      <c r="AK409" s="1">
        <v>21.851791381835938</v>
      </c>
      <c r="AL409" s="1">
        <v>100.02330017089844</v>
      </c>
      <c r="AM409" s="1">
        <v>0</v>
      </c>
      <c r="AN409" s="1">
        <v>0</v>
      </c>
    </row>
    <row r="410" spans="1:40" x14ac:dyDescent="0.25">
      <c r="A410" s="1">
        <v>119352203</v>
      </c>
      <c r="B410" s="1" t="s">
        <v>1891</v>
      </c>
      <c r="C410" s="1" t="s">
        <v>210</v>
      </c>
      <c r="D410" s="1" t="s">
        <v>236</v>
      </c>
      <c r="E410" s="1">
        <v>163</v>
      </c>
      <c r="G410" s="1" t="s">
        <v>2565</v>
      </c>
      <c r="H410" s="1">
        <v>5314515</v>
      </c>
      <c r="I410" s="1">
        <v>5156047.97</v>
      </c>
      <c r="J410" s="1">
        <v>44210</v>
      </c>
      <c r="K410" s="1">
        <v>0.83885091543197632</v>
      </c>
      <c r="L410" s="1">
        <v>1213085</v>
      </c>
      <c r="M410" s="1">
        <v>36932</v>
      </c>
      <c r="N410" s="1">
        <v>3.1400675773620605</v>
      </c>
      <c r="O410" s="1">
        <v>964086.74</v>
      </c>
      <c r="P410" s="1">
        <v>705485.56</v>
      </c>
      <c r="Q410" s="1">
        <v>258601.18</v>
      </c>
      <c r="R410" s="1">
        <v>0</v>
      </c>
      <c r="S410" s="1">
        <v>258543.8125</v>
      </c>
      <c r="T410" s="1">
        <v>36.644660949707031</v>
      </c>
      <c r="U410" s="1">
        <v>258601.18</v>
      </c>
      <c r="V410" s="1">
        <v>0</v>
      </c>
      <c r="W410" s="1">
        <v>2366930.7799999975</v>
      </c>
      <c r="AB410" s="1">
        <v>459240</v>
      </c>
      <c r="AC410" s="1">
        <v>246245.56</v>
      </c>
      <c r="AD410" s="1">
        <v>0</v>
      </c>
      <c r="AE410" s="1">
        <v>62016.14</v>
      </c>
      <c r="AF410" s="1">
        <v>116358.55082543683</v>
      </c>
      <c r="AG410" s="1">
        <v>178023360</v>
      </c>
      <c r="AH410" s="1" t="s">
        <v>2396</v>
      </c>
      <c r="AI410" s="1">
        <v>504846.75</v>
      </c>
      <c r="AJ410" s="1">
        <v>0</v>
      </c>
      <c r="AK410" s="1">
        <v>21.329172134399414</v>
      </c>
      <c r="AL410" s="1">
        <v>100.02218627929688</v>
      </c>
      <c r="AM410" s="1">
        <v>0</v>
      </c>
      <c r="AN410" s="1">
        <v>0</v>
      </c>
    </row>
    <row r="411" spans="1:40" x14ac:dyDescent="0.25">
      <c r="A411" s="1">
        <v>119354207</v>
      </c>
      <c r="B411" s="1" t="s">
        <v>2647</v>
      </c>
      <c r="C411" s="1" t="s">
        <v>210</v>
      </c>
      <c r="D411" s="1" t="s">
        <v>236</v>
      </c>
      <c r="G411" s="1" t="s">
        <v>2566</v>
      </c>
      <c r="X411" s="1">
        <v>1461993</v>
      </c>
      <c r="Y411" s="1">
        <v>63196</v>
      </c>
      <c r="Z411" s="1">
        <v>4.5178823173046112E-2</v>
      </c>
      <c r="AA411" s="1">
        <v>4.5178823471069336</v>
      </c>
      <c r="AH411" s="1" t="s">
        <v>140</v>
      </c>
      <c r="AI411" s="1">
        <v>0</v>
      </c>
      <c r="AJ411" s="1">
        <v>0</v>
      </c>
    </row>
    <row r="412" spans="1:40" x14ac:dyDescent="0.25">
      <c r="A412" s="1">
        <v>119354603</v>
      </c>
      <c r="B412" s="1" t="s">
        <v>1892</v>
      </c>
      <c r="C412" s="1" t="s">
        <v>210</v>
      </c>
      <c r="D412" s="1" t="s">
        <v>236</v>
      </c>
      <c r="E412" s="1">
        <v>169</v>
      </c>
      <c r="G412" s="1" t="s">
        <v>2565</v>
      </c>
      <c r="H412" s="1">
        <v>6218358</v>
      </c>
      <c r="I412" s="1">
        <v>6079273.1799999997</v>
      </c>
      <c r="J412" s="1">
        <v>44494</v>
      </c>
      <c r="K412" s="1">
        <v>0.72068321704864502</v>
      </c>
      <c r="L412" s="1">
        <v>1234455</v>
      </c>
      <c r="M412" s="1">
        <v>-3231</v>
      </c>
      <c r="N412" s="1">
        <v>-0.26105168461799622</v>
      </c>
      <c r="O412" s="1">
        <v>765083.84</v>
      </c>
      <c r="P412" s="1">
        <v>414912.71</v>
      </c>
      <c r="Q412" s="1">
        <v>350171.13</v>
      </c>
      <c r="R412" s="1">
        <v>0</v>
      </c>
      <c r="S412" s="1">
        <v>350129.625</v>
      </c>
      <c r="T412" s="1">
        <v>84.377899169921875</v>
      </c>
      <c r="U412" s="1">
        <v>350171.13</v>
      </c>
      <c r="V412" s="1">
        <v>0</v>
      </c>
      <c r="W412" s="1">
        <v>3205054.379999999</v>
      </c>
      <c r="AB412" s="1">
        <v>236731</v>
      </c>
      <c r="AC412" s="1">
        <v>178181.71</v>
      </c>
      <c r="AD412" s="1">
        <v>0</v>
      </c>
      <c r="AE412" s="1">
        <v>152510.25</v>
      </c>
      <c r="AF412" s="1">
        <v>218572.5177120351</v>
      </c>
      <c r="AG412" s="1">
        <v>178023360</v>
      </c>
      <c r="AH412" s="1" t="s">
        <v>2397</v>
      </c>
      <c r="AI412" s="1">
        <v>528352.8125</v>
      </c>
      <c r="AJ412" s="1">
        <v>0</v>
      </c>
      <c r="AK412" s="1">
        <v>16.484987258911133</v>
      </c>
      <c r="AL412" s="1">
        <v>100.01185607910156</v>
      </c>
      <c r="AM412" s="1">
        <v>0</v>
      </c>
      <c r="AN412" s="1">
        <v>0</v>
      </c>
    </row>
    <row r="413" spans="1:40" x14ac:dyDescent="0.25">
      <c r="A413" s="1">
        <v>119355503</v>
      </c>
      <c r="B413" s="1" t="s">
        <v>1893</v>
      </c>
      <c r="C413" s="1" t="s">
        <v>210</v>
      </c>
      <c r="D413" s="1" t="s">
        <v>236</v>
      </c>
      <c r="E413" s="1">
        <v>165</v>
      </c>
      <c r="G413" s="1" t="s">
        <v>2565</v>
      </c>
      <c r="H413" s="1">
        <v>7588334</v>
      </c>
      <c r="I413" s="1">
        <v>7166999.4500000002</v>
      </c>
      <c r="J413" s="1">
        <v>140423</v>
      </c>
      <c r="K413" s="1">
        <v>1.8854011297225952</v>
      </c>
      <c r="L413" s="1">
        <v>1319853</v>
      </c>
      <c r="M413" s="1">
        <v>32981</v>
      </c>
      <c r="N413" s="1">
        <v>2.5628809928894043</v>
      </c>
      <c r="O413" s="1">
        <v>1910852.69</v>
      </c>
      <c r="P413" s="1">
        <v>1051909.27</v>
      </c>
      <c r="Q413" s="1">
        <v>858943.42</v>
      </c>
      <c r="R413" s="1">
        <v>0</v>
      </c>
      <c r="S413" s="1">
        <v>858743.3125</v>
      </c>
      <c r="T413" s="1">
        <v>81.621101379394531</v>
      </c>
      <c r="U413" s="1">
        <v>858943.42</v>
      </c>
      <c r="V413" s="1">
        <v>0</v>
      </c>
      <c r="W413" s="1">
        <v>7861757.0100000016</v>
      </c>
      <c r="AB413" s="1">
        <v>192918</v>
      </c>
      <c r="AC413" s="1">
        <v>858991.27</v>
      </c>
      <c r="AD413" s="1">
        <v>0</v>
      </c>
      <c r="AE413" s="1">
        <v>146994.75</v>
      </c>
      <c r="AF413" s="1">
        <v>305410.33312980947</v>
      </c>
      <c r="AG413" s="1">
        <v>178023360</v>
      </c>
      <c r="AH413" s="1" t="s">
        <v>2398</v>
      </c>
      <c r="AI413" s="1">
        <v>1717934.75</v>
      </c>
      <c r="AJ413" s="1">
        <v>0</v>
      </c>
      <c r="AK413" s="1">
        <v>21.851791381835938</v>
      </c>
      <c r="AL413" s="1">
        <v>100.02330017089844</v>
      </c>
      <c r="AM413" s="1">
        <v>0</v>
      </c>
      <c r="AN413" s="1">
        <v>0</v>
      </c>
    </row>
    <row r="414" spans="1:40" x14ac:dyDescent="0.25">
      <c r="A414" s="1">
        <v>119356503</v>
      </c>
      <c r="B414" s="1" t="s">
        <v>1894</v>
      </c>
      <c r="C414" s="1" t="s">
        <v>210</v>
      </c>
      <c r="D414" s="1" t="s">
        <v>236</v>
      </c>
      <c r="E414" s="1">
        <v>163</v>
      </c>
      <c r="G414" s="1" t="s">
        <v>2565</v>
      </c>
      <c r="H414" s="1">
        <v>11023225</v>
      </c>
      <c r="I414" s="1">
        <v>10553372.449999999</v>
      </c>
      <c r="J414" s="1">
        <v>190297</v>
      </c>
      <c r="K414" s="1">
        <v>1.7566534280776978</v>
      </c>
      <c r="L414" s="1">
        <v>2329548</v>
      </c>
      <c r="M414" s="1">
        <v>8881</v>
      </c>
      <c r="N414" s="1">
        <v>0.38269168138504028</v>
      </c>
      <c r="O414" s="1">
        <v>467576</v>
      </c>
      <c r="P414" s="1">
        <v>417576</v>
      </c>
      <c r="Q414" s="1">
        <v>50000</v>
      </c>
      <c r="R414" s="1">
        <v>0</v>
      </c>
      <c r="S414" s="1">
        <v>50000</v>
      </c>
      <c r="T414" s="1">
        <v>11.973868370056152</v>
      </c>
      <c r="U414" s="1">
        <v>0</v>
      </c>
      <c r="V414" s="1">
        <v>50000</v>
      </c>
      <c r="W414" s="1">
        <v>0</v>
      </c>
      <c r="AB414" s="1">
        <v>417576</v>
      </c>
      <c r="AC414" s="1">
        <v>0</v>
      </c>
      <c r="AD414" s="1">
        <v>0</v>
      </c>
      <c r="AE414" s="1">
        <v>205095.83</v>
      </c>
      <c r="AF414" s="1">
        <v>177297.06704945443</v>
      </c>
      <c r="AG414" s="1">
        <v>178023360</v>
      </c>
      <c r="AH414" s="1" t="s">
        <v>2399</v>
      </c>
      <c r="AI414" s="1">
        <v>50000</v>
      </c>
      <c r="AJ414" s="1">
        <v>0</v>
      </c>
      <c r="AL414" s="1">
        <v>0</v>
      </c>
      <c r="AM414" s="1">
        <v>100</v>
      </c>
      <c r="AN414" s="1">
        <v>0</v>
      </c>
    </row>
    <row r="415" spans="1:40" x14ac:dyDescent="0.25">
      <c r="A415" s="1">
        <v>119356603</v>
      </c>
      <c r="B415" s="1" t="s">
        <v>1895</v>
      </c>
      <c r="C415" s="1" t="s">
        <v>210</v>
      </c>
      <c r="D415" s="1" t="s">
        <v>236</v>
      </c>
      <c r="E415" s="1">
        <v>169</v>
      </c>
      <c r="G415" s="1" t="s">
        <v>2565</v>
      </c>
      <c r="H415" s="1">
        <v>3742802</v>
      </c>
      <c r="I415" s="1">
        <v>3638750.51</v>
      </c>
      <c r="J415" s="1">
        <v>22570</v>
      </c>
      <c r="K415" s="1">
        <v>0.60668259859085083</v>
      </c>
      <c r="L415" s="1">
        <v>802886</v>
      </c>
      <c r="M415" s="1">
        <v>14775</v>
      </c>
      <c r="N415" s="1">
        <v>1.874735951423645</v>
      </c>
      <c r="O415" s="1">
        <v>2600935.69</v>
      </c>
      <c r="P415" s="1">
        <v>2117908.2999999998</v>
      </c>
      <c r="Q415" s="1">
        <v>483027.39</v>
      </c>
      <c r="R415" s="1">
        <v>0</v>
      </c>
      <c r="S415" s="1">
        <v>482914.875</v>
      </c>
      <c r="T415" s="1">
        <v>22.800289154052734</v>
      </c>
      <c r="U415" s="1">
        <v>483027.39</v>
      </c>
      <c r="V415" s="1">
        <v>0</v>
      </c>
      <c r="W415" s="1">
        <v>4421064.129999999</v>
      </c>
      <c r="AB415" s="1">
        <v>1634854</v>
      </c>
      <c r="AC415" s="1">
        <v>483054.3</v>
      </c>
      <c r="AD415" s="1">
        <v>0</v>
      </c>
      <c r="AE415" s="1">
        <v>89970.84</v>
      </c>
      <c r="AF415" s="1">
        <v>286872.74870840984</v>
      </c>
      <c r="AG415" s="1">
        <v>178023360</v>
      </c>
      <c r="AH415" s="1" t="s">
        <v>2400</v>
      </c>
      <c r="AI415" s="1">
        <v>966081.6875</v>
      </c>
      <c r="AJ415" s="1">
        <v>0</v>
      </c>
      <c r="AK415" s="1">
        <v>21.851791381835938</v>
      </c>
      <c r="AL415" s="1">
        <v>100.02330017089844</v>
      </c>
      <c r="AM415" s="1">
        <v>0</v>
      </c>
      <c r="AN415" s="1">
        <v>0</v>
      </c>
    </row>
    <row r="416" spans="1:40" x14ac:dyDescent="0.25">
      <c r="A416" s="1">
        <v>119357003</v>
      </c>
      <c r="B416" s="1" t="s">
        <v>1896</v>
      </c>
      <c r="C416" s="1" t="s">
        <v>210</v>
      </c>
      <c r="D416" s="1" t="s">
        <v>236</v>
      </c>
      <c r="E416" s="1">
        <v>163</v>
      </c>
      <c r="G416" s="1" t="s">
        <v>2565</v>
      </c>
      <c r="H416" s="1">
        <v>7166563</v>
      </c>
      <c r="I416" s="1">
        <v>6845755.8899999997</v>
      </c>
      <c r="J416" s="1">
        <v>74942</v>
      </c>
      <c r="K416" s="1">
        <v>1.0567682981491089</v>
      </c>
      <c r="L416" s="1">
        <v>1100050</v>
      </c>
      <c r="M416" s="1">
        <v>41851</v>
      </c>
      <c r="N416" s="1">
        <v>3.9549272060394287</v>
      </c>
      <c r="O416" s="1">
        <v>2597474.09</v>
      </c>
      <c r="P416" s="1">
        <v>1409848.63</v>
      </c>
      <c r="Q416" s="1">
        <v>1187625.46</v>
      </c>
      <c r="R416" s="1">
        <v>0</v>
      </c>
      <c r="S416" s="1">
        <v>1187348.75</v>
      </c>
      <c r="T416" s="1">
        <v>84.201644897460938</v>
      </c>
      <c r="U416" s="1">
        <v>1187625.46</v>
      </c>
      <c r="V416" s="1">
        <v>0</v>
      </c>
      <c r="W416" s="1">
        <v>10870125.570000004</v>
      </c>
      <c r="AB416" s="1">
        <v>222157</v>
      </c>
      <c r="AC416" s="1">
        <v>1187691.6299999999</v>
      </c>
      <c r="AD416" s="1">
        <v>0</v>
      </c>
      <c r="AE416" s="1">
        <v>66041.75</v>
      </c>
      <c r="AF416" s="1">
        <v>140820.91116136772</v>
      </c>
      <c r="AG416" s="1">
        <v>178023360</v>
      </c>
      <c r="AH416" s="1" t="s">
        <v>2401</v>
      </c>
      <c r="AI416" s="1">
        <v>2375317.25</v>
      </c>
      <c r="AJ416" s="1">
        <v>0</v>
      </c>
      <c r="AK416" s="1">
        <v>21.851791381835938</v>
      </c>
      <c r="AL416" s="1">
        <v>100.02330780029297</v>
      </c>
      <c r="AM416" s="1">
        <v>0</v>
      </c>
      <c r="AN416" s="1">
        <v>0</v>
      </c>
    </row>
    <row r="417" spans="1:40" x14ac:dyDescent="0.25">
      <c r="A417" s="1">
        <v>119357402</v>
      </c>
      <c r="B417" s="1" t="s">
        <v>1897</v>
      </c>
      <c r="C417" s="1" t="s">
        <v>210</v>
      </c>
      <c r="D417" s="1" t="s">
        <v>236</v>
      </c>
      <c r="G417" s="1" t="s">
        <v>2565</v>
      </c>
      <c r="H417" s="1">
        <v>75314995</v>
      </c>
      <c r="I417" s="1">
        <v>71201049.450000003</v>
      </c>
      <c r="J417" s="1">
        <v>1391909</v>
      </c>
      <c r="K417" s="1">
        <v>1.8829152584075928</v>
      </c>
      <c r="L417" s="1">
        <v>10683793</v>
      </c>
      <c r="M417" s="1">
        <v>467572</v>
      </c>
      <c r="N417" s="1">
        <v>4.5767607688903809</v>
      </c>
      <c r="O417" s="1">
        <v>26214824.579999998</v>
      </c>
      <c r="P417" s="1">
        <v>17057661.050000001</v>
      </c>
      <c r="Q417" s="1">
        <v>8426622.2799999993</v>
      </c>
      <c r="R417" s="1">
        <v>730541.25</v>
      </c>
      <c r="S417" s="1">
        <v>9155200</v>
      </c>
      <c r="T417" s="1">
        <v>53.6658935546875</v>
      </c>
      <c r="U417" s="1">
        <v>8426622.2799999993</v>
      </c>
      <c r="V417" s="1">
        <v>0</v>
      </c>
      <c r="W417" s="1">
        <v>57127381.669999987</v>
      </c>
      <c r="AB417" s="1">
        <v>7836814</v>
      </c>
      <c r="AC417" s="1">
        <v>8427091.7599999998</v>
      </c>
      <c r="AD417" s="1">
        <v>793755.29</v>
      </c>
      <c r="AE417" s="1">
        <v>896039.85</v>
      </c>
      <c r="AF417" s="1">
        <v>957701.99741297215</v>
      </c>
      <c r="AG417" s="1">
        <v>178023360</v>
      </c>
      <c r="AH417" s="1" t="s">
        <v>2402</v>
      </c>
      <c r="AI417" s="1">
        <v>16853714</v>
      </c>
      <c r="AJ417" s="1">
        <v>1524296.5</v>
      </c>
      <c r="AK417" s="1">
        <v>29.501989364624023</v>
      </c>
      <c r="AL417" s="1">
        <v>92.041923522949219</v>
      </c>
      <c r="AM417" s="1">
        <v>0</v>
      </c>
      <c r="AN417" s="1">
        <v>7.979522705078125</v>
      </c>
    </row>
    <row r="418" spans="1:40" x14ac:dyDescent="0.25">
      <c r="A418" s="1">
        <v>119358403</v>
      </c>
      <c r="B418" s="1" t="s">
        <v>1898</v>
      </c>
      <c r="C418" s="1" t="s">
        <v>210</v>
      </c>
      <c r="D418" s="1" t="s">
        <v>236</v>
      </c>
      <c r="E418" s="1">
        <v>163</v>
      </c>
      <c r="G418" s="1" t="s">
        <v>2565</v>
      </c>
      <c r="H418" s="1">
        <v>10421392</v>
      </c>
      <c r="I418" s="1">
        <v>10033026.27</v>
      </c>
      <c r="J418" s="1">
        <v>115757</v>
      </c>
      <c r="K418" s="1">
        <v>1.1232398748397827</v>
      </c>
      <c r="L418" s="1">
        <v>1710526</v>
      </c>
      <c r="M418" s="1">
        <v>8762</v>
      </c>
      <c r="N418" s="1">
        <v>0.51487749814987183</v>
      </c>
      <c r="O418" s="1">
        <v>2033306.08</v>
      </c>
      <c r="P418" s="1">
        <v>1159789.3899999999</v>
      </c>
      <c r="Q418" s="1">
        <v>873516.69</v>
      </c>
      <c r="R418" s="1">
        <v>0</v>
      </c>
      <c r="S418" s="1">
        <v>873396.375</v>
      </c>
      <c r="T418" s="1">
        <v>75.298652648925781</v>
      </c>
      <c r="U418" s="1">
        <v>873516.69</v>
      </c>
      <c r="V418" s="1">
        <v>0</v>
      </c>
      <c r="W418" s="1">
        <v>7995143.6400000006</v>
      </c>
      <c r="AB418" s="1">
        <v>643156</v>
      </c>
      <c r="AC418" s="1">
        <v>516633.39</v>
      </c>
      <c r="AD418" s="1">
        <v>0</v>
      </c>
      <c r="AE418" s="1">
        <v>153134.57</v>
      </c>
      <c r="AF418" s="1">
        <v>277051.53995165636</v>
      </c>
      <c r="AG418" s="1">
        <v>178023360</v>
      </c>
      <c r="AH418" s="1" t="s">
        <v>2403</v>
      </c>
      <c r="AI418" s="1">
        <v>1390150.125</v>
      </c>
      <c r="AJ418" s="1">
        <v>0</v>
      </c>
      <c r="AK418" s="1">
        <v>17.387432098388672</v>
      </c>
      <c r="AL418" s="1">
        <v>100.01377868652344</v>
      </c>
      <c r="AM418" s="1">
        <v>0</v>
      </c>
      <c r="AN418" s="1">
        <v>0</v>
      </c>
    </row>
    <row r="419" spans="1:40" x14ac:dyDescent="0.25">
      <c r="A419" s="1">
        <v>119581003</v>
      </c>
      <c r="B419" s="1" t="s">
        <v>1899</v>
      </c>
      <c r="C419" s="1" t="s">
        <v>211</v>
      </c>
      <c r="D419" s="1" t="s">
        <v>236</v>
      </c>
      <c r="E419" s="1">
        <v>168</v>
      </c>
      <c r="G419" s="1" t="s">
        <v>2565</v>
      </c>
      <c r="H419" s="1">
        <v>7958207</v>
      </c>
      <c r="I419" s="1">
        <v>7715014</v>
      </c>
      <c r="J419" s="1">
        <v>80187</v>
      </c>
      <c r="K419" s="1">
        <v>1.0178571939468384</v>
      </c>
      <c r="L419" s="1">
        <v>945853</v>
      </c>
      <c r="M419" s="1">
        <v>17633</v>
      </c>
      <c r="N419" s="1">
        <v>1.8996573686599731</v>
      </c>
      <c r="O419" s="1">
        <v>447156.88</v>
      </c>
      <c r="P419" s="1">
        <v>325217.84000000003</v>
      </c>
      <c r="Q419" s="1">
        <v>121939.04</v>
      </c>
      <c r="R419" s="1">
        <v>0</v>
      </c>
      <c r="S419" s="1">
        <v>121910.640625</v>
      </c>
      <c r="T419" s="1">
        <v>37.482566833496094</v>
      </c>
      <c r="U419" s="1">
        <v>121939.04</v>
      </c>
      <c r="V419" s="1">
        <v>0</v>
      </c>
      <c r="W419" s="1">
        <v>1116086.4800000004</v>
      </c>
      <c r="AB419" s="1">
        <v>203272</v>
      </c>
      <c r="AC419" s="1">
        <v>121945.84</v>
      </c>
      <c r="AD419" s="1">
        <v>0</v>
      </c>
      <c r="AE419" s="1">
        <v>43669.36</v>
      </c>
      <c r="AF419" s="1">
        <v>64491.160625470045</v>
      </c>
      <c r="AG419" s="1">
        <v>178023360</v>
      </c>
      <c r="AH419" s="1" t="s">
        <v>2404</v>
      </c>
      <c r="AI419" s="1">
        <v>243884.875</v>
      </c>
      <c r="AJ419" s="1">
        <v>0</v>
      </c>
      <c r="AK419" s="1">
        <v>21.851789474487305</v>
      </c>
      <c r="AL419" s="1">
        <v>100.02329254150391</v>
      </c>
      <c r="AM419" s="1">
        <v>0</v>
      </c>
      <c r="AN419" s="1">
        <v>0</v>
      </c>
    </row>
    <row r="420" spans="1:40" x14ac:dyDescent="0.25">
      <c r="A420" s="1">
        <v>119582503</v>
      </c>
      <c r="B420" s="1" t="s">
        <v>1900</v>
      </c>
      <c r="C420" s="1" t="s">
        <v>211</v>
      </c>
      <c r="D420" s="1" t="s">
        <v>236</v>
      </c>
      <c r="E420" s="1">
        <v>168</v>
      </c>
      <c r="G420" s="1" t="s">
        <v>2565</v>
      </c>
      <c r="H420" s="1">
        <v>7707140</v>
      </c>
      <c r="I420" s="1">
        <v>7556572.9100000001</v>
      </c>
      <c r="J420" s="1">
        <v>34484</v>
      </c>
      <c r="K420" s="1">
        <v>0.44944021105766296</v>
      </c>
      <c r="L420" s="1">
        <v>1191490</v>
      </c>
      <c r="M420" s="1">
        <v>1286</v>
      </c>
      <c r="N420" s="1">
        <v>0.1080487072467804</v>
      </c>
      <c r="O420" s="1">
        <v>545447.42000000004</v>
      </c>
      <c r="P420" s="1">
        <v>344167.76</v>
      </c>
      <c r="Q420" s="1">
        <v>201279.66</v>
      </c>
      <c r="R420" s="1">
        <v>0</v>
      </c>
      <c r="S420" s="1">
        <v>201252.265625</v>
      </c>
      <c r="T420" s="1">
        <v>58.47039794921875</v>
      </c>
      <c r="U420" s="1">
        <v>201279.66</v>
      </c>
      <c r="V420" s="1">
        <v>0</v>
      </c>
      <c r="W420" s="1">
        <v>1842277.0800000019</v>
      </c>
      <c r="AB420" s="1">
        <v>226601</v>
      </c>
      <c r="AC420" s="1">
        <v>117566.76</v>
      </c>
      <c r="AD420" s="1">
        <v>0</v>
      </c>
      <c r="AE420" s="1">
        <v>87162.63</v>
      </c>
      <c r="AF420" s="1">
        <v>35544.497123109701</v>
      </c>
      <c r="AG420" s="1">
        <v>178023360</v>
      </c>
      <c r="AH420" s="1" t="s">
        <v>2405</v>
      </c>
      <c r="AI420" s="1">
        <v>318846.40625</v>
      </c>
      <c r="AJ420" s="1">
        <v>0</v>
      </c>
      <c r="AK420" s="1">
        <v>17.30718994140625</v>
      </c>
      <c r="AL420" s="1">
        <v>100.01361083984375</v>
      </c>
      <c r="AM420" s="1">
        <v>0</v>
      </c>
      <c r="AN420" s="1">
        <v>0</v>
      </c>
    </row>
    <row r="421" spans="1:40" x14ac:dyDescent="0.25">
      <c r="A421" s="1">
        <v>119583003</v>
      </c>
      <c r="B421" s="1" t="s">
        <v>1901</v>
      </c>
      <c r="C421" s="1" t="s">
        <v>211</v>
      </c>
      <c r="D421" s="1" t="s">
        <v>236</v>
      </c>
      <c r="E421" s="1">
        <v>169</v>
      </c>
      <c r="F421" s="1">
        <v>164</v>
      </c>
      <c r="G421" s="1" t="s">
        <v>2565</v>
      </c>
      <c r="H421" s="1">
        <v>4412962</v>
      </c>
      <c r="I421" s="1">
        <v>4234283.34</v>
      </c>
      <c r="J421" s="1">
        <v>62030</v>
      </c>
      <c r="K421" s="1">
        <v>1.4256715774536133</v>
      </c>
      <c r="L421" s="1">
        <v>742678</v>
      </c>
      <c r="M421" s="1">
        <v>40578</v>
      </c>
      <c r="N421" s="1">
        <v>5.7795186042785645</v>
      </c>
      <c r="O421" s="1">
        <v>282563.77</v>
      </c>
      <c r="P421" s="1">
        <v>201930.63</v>
      </c>
      <c r="Q421" s="1">
        <v>80633.14</v>
      </c>
      <c r="R421" s="1">
        <v>0</v>
      </c>
      <c r="S421" s="1">
        <v>80614.3515625</v>
      </c>
      <c r="T421" s="1">
        <v>39.9180908203125</v>
      </c>
      <c r="U421" s="1">
        <v>80633.14</v>
      </c>
      <c r="V421" s="1">
        <v>0</v>
      </c>
      <c r="W421" s="1">
        <v>738020.85000000149</v>
      </c>
      <c r="AB421" s="1">
        <v>121293</v>
      </c>
      <c r="AC421" s="1">
        <v>80637.63</v>
      </c>
      <c r="AD421" s="1">
        <v>0</v>
      </c>
      <c r="AE421" s="1">
        <v>96186.46</v>
      </c>
      <c r="AF421" s="1">
        <v>65588.949601206521</v>
      </c>
      <c r="AG421" s="1">
        <v>178023360</v>
      </c>
      <c r="AH421" s="1" t="s">
        <v>2406</v>
      </c>
      <c r="AI421" s="1">
        <v>161270.765625</v>
      </c>
      <c r="AJ421" s="1">
        <v>0</v>
      </c>
      <c r="AK421" s="1">
        <v>21.851789474487305</v>
      </c>
      <c r="AL421" s="1">
        <v>100.02330780029297</v>
      </c>
      <c r="AM421" s="1">
        <v>0</v>
      </c>
      <c r="AN421" s="1">
        <v>0</v>
      </c>
    </row>
    <row r="422" spans="1:40" x14ac:dyDescent="0.25">
      <c r="A422" s="1">
        <v>119584503</v>
      </c>
      <c r="B422" s="1" t="s">
        <v>1902</v>
      </c>
      <c r="C422" s="1" t="s">
        <v>211</v>
      </c>
      <c r="D422" s="1" t="s">
        <v>236</v>
      </c>
      <c r="E422" s="1">
        <v>168</v>
      </c>
      <c r="G422" s="1" t="s">
        <v>2565</v>
      </c>
      <c r="H422" s="1">
        <v>8684346</v>
      </c>
      <c r="I422" s="1">
        <v>8495101.8300000001</v>
      </c>
      <c r="J422" s="1">
        <v>61097</v>
      </c>
      <c r="K422" s="1">
        <v>0.70851486921310425</v>
      </c>
      <c r="L422" s="1">
        <v>1314341</v>
      </c>
      <c r="M422" s="1">
        <v>-5035</v>
      </c>
      <c r="N422" s="1">
        <v>-0.38161978125572205</v>
      </c>
      <c r="O422" s="1">
        <v>340716</v>
      </c>
      <c r="P422" s="1">
        <v>290716</v>
      </c>
      <c r="Q422" s="1">
        <v>50000</v>
      </c>
      <c r="R422" s="1">
        <v>0</v>
      </c>
      <c r="S422" s="1">
        <v>50000</v>
      </c>
      <c r="T422" s="1">
        <v>17.198915481567383</v>
      </c>
      <c r="U422" s="1">
        <v>0</v>
      </c>
      <c r="V422" s="1">
        <v>50000</v>
      </c>
      <c r="W422" s="1">
        <v>0</v>
      </c>
      <c r="AB422" s="1">
        <v>290716</v>
      </c>
      <c r="AC422" s="1">
        <v>0</v>
      </c>
      <c r="AD422" s="1">
        <v>0</v>
      </c>
      <c r="AE422" s="1">
        <v>161109.1</v>
      </c>
      <c r="AF422" s="1">
        <v>229926.40468626004</v>
      </c>
      <c r="AG422" s="1">
        <v>178023360</v>
      </c>
      <c r="AH422" s="1" t="s">
        <v>2407</v>
      </c>
      <c r="AI422" s="1">
        <v>50000</v>
      </c>
      <c r="AJ422" s="1">
        <v>0</v>
      </c>
      <c r="AL422" s="1">
        <v>0</v>
      </c>
      <c r="AM422" s="1">
        <v>100</v>
      </c>
      <c r="AN422" s="1">
        <v>0</v>
      </c>
    </row>
    <row r="423" spans="1:40" x14ac:dyDescent="0.25">
      <c r="A423" s="1">
        <v>119584603</v>
      </c>
      <c r="B423" s="1" t="s">
        <v>1903</v>
      </c>
      <c r="C423" s="1" t="s">
        <v>211</v>
      </c>
      <c r="D423" s="1" t="s">
        <v>236</v>
      </c>
      <c r="E423" s="1">
        <v>166</v>
      </c>
      <c r="G423" s="1" t="s">
        <v>2565</v>
      </c>
      <c r="H423" s="1">
        <v>6022337</v>
      </c>
      <c r="I423" s="1">
        <v>5911818.8700000001</v>
      </c>
      <c r="J423" s="1">
        <v>33604</v>
      </c>
      <c r="K423" s="1">
        <v>0.56112039089202881</v>
      </c>
      <c r="L423" s="1">
        <v>932048</v>
      </c>
      <c r="M423" s="1">
        <v>12035</v>
      </c>
      <c r="N423" s="1">
        <v>1.3081337213516235</v>
      </c>
      <c r="O423" s="1">
        <v>241469</v>
      </c>
      <c r="P423" s="1">
        <v>191469</v>
      </c>
      <c r="Q423" s="1">
        <v>50000</v>
      </c>
      <c r="R423" s="1">
        <v>0</v>
      </c>
      <c r="S423" s="1">
        <v>50000</v>
      </c>
      <c r="T423" s="1">
        <v>26.113887786865234</v>
      </c>
      <c r="U423" s="1">
        <v>0</v>
      </c>
      <c r="V423" s="1">
        <v>50000</v>
      </c>
      <c r="W423" s="1">
        <v>0</v>
      </c>
      <c r="AB423" s="1">
        <v>191469</v>
      </c>
      <c r="AC423" s="1">
        <v>0</v>
      </c>
      <c r="AD423" s="1">
        <v>0</v>
      </c>
      <c r="AE423" s="1">
        <v>110243.71</v>
      </c>
      <c r="AF423" s="1">
        <v>149894.0260535616</v>
      </c>
      <c r="AG423" s="1">
        <v>178023360</v>
      </c>
      <c r="AH423" s="1" t="s">
        <v>2408</v>
      </c>
      <c r="AI423" s="1">
        <v>50000</v>
      </c>
      <c r="AJ423" s="1">
        <v>0</v>
      </c>
      <c r="AL423" s="1">
        <v>0</v>
      </c>
      <c r="AM423" s="1">
        <v>100</v>
      </c>
      <c r="AN423" s="1">
        <v>0</v>
      </c>
    </row>
    <row r="424" spans="1:40" x14ac:dyDescent="0.25">
      <c r="A424" s="1">
        <v>119584707</v>
      </c>
      <c r="B424" s="1" t="s">
        <v>2648</v>
      </c>
      <c r="C424" s="1" t="s">
        <v>211</v>
      </c>
      <c r="D424" s="1" t="s">
        <v>236</v>
      </c>
      <c r="G424" s="1" t="s">
        <v>2566</v>
      </c>
      <c r="X424" s="1">
        <v>699134</v>
      </c>
      <c r="Y424" s="1">
        <v>-38519</v>
      </c>
      <c r="Z424" s="1">
        <v>-5.2218317985534668E-2</v>
      </c>
      <c r="AA424" s="1">
        <v>-5.2218317985534668</v>
      </c>
      <c r="AH424" s="1" t="s">
        <v>141</v>
      </c>
      <c r="AI424" s="1">
        <v>0</v>
      </c>
      <c r="AJ424" s="1">
        <v>0</v>
      </c>
    </row>
    <row r="425" spans="1:40" x14ac:dyDescent="0.25">
      <c r="A425" s="1">
        <v>119586503</v>
      </c>
      <c r="B425" s="1" t="s">
        <v>1904</v>
      </c>
      <c r="C425" s="1" t="s">
        <v>211</v>
      </c>
      <c r="D425" s="1" t="s">
        <v>236</v>
      </c>
      <c r="E425" s="1">
        <v>168</v>
      </c>
      <c r="G425" s="1" t="s">
        <v>2565</v>
      </c>
      <c r="H425" s="1">
        <v>8477831</v>
      </c>
      <c r="I425" s="1">
        <v>8204529.8799999999</v>
      </c>
      <c r="J425" s="1">
        <v>71274</v>
      </c>
      <c r="K425" s="1">
        <v>0.84783816337585449</v>
      </c>
      <c r="L425" s="1">
        <v>1328177</v>
      </c>
      <c r="M425" s="1">
        <v>10284</v>
      </c>
      <c r="N425" s="1">
        <v>0.78033649921417236</v>
      </c>
      <c r="O425" s="1">
        <v>345471.36</v>
      </c>
      <c r="P425" s="1">
        <v>269124.81</v>
      </c>
      <c r="Q425" s="1">
        <v>76346.55</v>
      </c>
      <c r="R425" s="1">
        <v>0</v>
      </c>
      <c r="S425" s="1">
        <v>76328.7734375</v>
      </c>
      <c r="T425" s="1">
        <v>28.359975814819336</v>
      </c>
      <c r="U425" s="1">
        <v>76346.55</v>
      </c>
      <c r="V425" s="1">
        <v>0</v>
      </c>
      <c r="W425" s="1">
        <v>698786.48000000045</v>
      </c>
      <c r="AB425" s="1">
        <v>192774</v>
      </c>
      <c r="AC425" s="1">
        <v>76350.81</v>
      </c>
      <c r="AD425" s="1">
        <v>0</v>
      </c>
      <c r="AE425" s="1">
        <v>57729.11</v>
      </c>
      <c r="AF425" s="1">
        <v>22095.721722558024</v>
      </c>
      <c r="AG425" s="1">
        <v>178023360</v>
      </c>
      <c r="AH425" s="1" t="s">
        <v>2409</v>
      </c>
      <c r="AI425" s="1">
        <v>152697.359375</v>
      </c>
      <c r="AJ425" s="1">
        <v>0</v>
      </c>
      <c r="AK425" s="1">
        <v>21.851791381835938</v>
      </c>
      <c r="AL425" s="1">
        <v>100.02329254150391</v>
      </c>
      <c r="AM425" s="1">
        <v>0</v>
      </c>
      <c r="AN425" s="1">
        <v>0</v>
      </c>
    </row>
    <row r="426" spans="1:40" x14ac:dyDescent="0.25">
      <c r="A426" s="1">
        <v>119648303</v>
      </c>
      <c r="B426" s="1" t="s">
        <v>1905</v>
      </c>
      <c r="C426" s="1" t="s">
        <v>212</v>
      </c>
      <c r="D426" s="1" t="s">
        <v>236</v>
      </c>
      <c r="E426" s="1">
        <v>169</v>
      </c>
      <c r="G426" s="1" t="s">
        <v>2565</v>
      </c>
      <c r="H426" s="1">
        <v>8902627</v>
      </c>
      <c r="I426" s="1">
        <v>8379886.9000000004</v>
      </c>
      <c r="J426" s="1">
        <v>145657</v>
      </c>
      <c r="K426" s="1">
        <v>1.6633265018463135</v>
      </c>
      <c r="L426" s="1">
        <v>2007699</v>
      </c>
      <c r="M426" s="1">
        <v>8783</v>
      </c>
      <c r="N426" s="1">
        <v>0.43938815593719482</v>
      </c>
      <c r="O426" s="1">
        <v>357524</v>
      </c>
      <c r="P426" s="1">
        <v>307524</v>
      </c>
      <c r="Q426" s="1">
        <v>50000</v>
      </c>
      <c r="R426" s="1">
        <v>0</v>
      </c>
      <c r="S426" s="1">
        <v>50000</v>
      </c>
      <c r="T426" s="1">
        <v>16.258893966674805</v>
      </c>
      <c r="U426" s="1">
        <v>0</v>
      </c>
      <c r="V426" s="1">
        <v>50000</v>
      </c>
      <c r="W426" s="1">
        <v>0</v>
      </c>
      <c r="X426" s="1">
        <v>290069</v>
      </c>
      <c r="Y426" s="1">
        <v>6294</v>
      </c>
      <c r="Z426" s="1">
        <v>2.2179543972015381E-2</v>
      </c>
      <c r="AA426" s="1">
        <v>2.2179543972015381</v>
      </c>
      <c r="AB426" s="1">
        <v>307524</v>
      </c>
      <c r="AC426" s="1">
        <v>0</v>
      </c>
      <c r="AD426" s="1">
        <v>0</v>
      </c>
      <c r="AE426" s="1">
        <v>256820.29</v>
      </c>
      <c r="AF426" s="1">
        <v>115270.78256292257</v>
      </c>
      <c r="AG426" s="1">
        <v>178023360</v>
      </c>
      <c r="AH426" s="1" t="s">
        <v>2410</v>
      </c>
      <c r="AI426" s="1">
        <v>50000</v>
      </c>
      <c r="AJ426" s="1">
        <v>0</v>
      </c>
      <c r="AL426" s="1">
        <v>0</v>
      </c>
      <c r="AM426" s="1">
        <v>100</v>
      </c>
      <c r="AN426" s="1">
        <v>0</v>
      </c>
    </row>
    <row r="427" spans="1:40" x14ac:dyDescent="0.25">
      <c r="A427" s="1">
        <v>119648703</v>
      </c>
      <c r="B427" s="1" t="s">
        <v>1906</v>
      </c>
      <c r="C427" s="1" t="s">
        <v>213</v>
      </c>
      <c r="D427" s="1" t="s">
        <v>236</v>
      </c>
      <c r="E427" s="1">
        <v>169</v>
      </c>
      <c r="G427" s="1" t="s">
        <v>2565</v>
      </c>
      <c r="H427" s="1">
        <v>11549690</v>
      </c>
      <c r="I427" s="1">
        <v>10997285.859999999</v>
      </c>
      <c r="J427" s="1">
        <v>180654</v>
      </c>
      <c r="K427" s="1">
        <v>1.5890002250671387</v>
      </c>
      <c r="L427" s="1">
        <v>2030193</v>
      </c>
      <c r="M427" s="1">
        <v>48183</v>
      </c>
      <c r="N427" s="1">
        <v>2.4310169219970703</v>
      </c>
      <c r="O427" s="1">
        <v>390935</v>
      </c>
      <c r="P427" s="1">
        <v>340935</v>
      </c>
      <c r="Q427" s="1">
        <v>50000</v>
      </c>
      <c r="R427" s="1">
        <v>0</v>
      </c>
      <c r="S427" s="1">
        <v>50000</v>
      </c>
      <c r="T427" s="1">
        <v>14.66555118560791</v>
      </c>
      <c r="U427" s="1">
        <v>0</v>
      </c>
      <c r="V427" s="1">
        <v>50000</v>
      </c>
      <c r="W427" s="1">
        <v>0</v>
      </c>
      <c r="X427" s="1">
        <v>79289</v>
      </c>
      <c r="Y427" s="1">
        <v>16664</v>
      </c>
      <c r="Z427" s="1">
        <v>0.26609182357788086</v>
      </c>
      <c r="AA427" s="1">
        <v>26.609182357788086</v>
      </c>
      <c r="AB427" s="1">
        <v>340935</v>
      </c>
      <c r="AC427" s="1">
        <v>0</v>
      </c>
      <c r="AD427" s="1">
        <v>0</v>
      </c>
      <c r="AE427" s="1">
        <v>303507.17</v>
      </c>
      <c r="AF427" s="1">
        <v>344805.72784371721</v>
      </c>
      <c r="AG427" s="1">
        <v>178023360</v>
      </c>
      <c r="AH427" s="1" t="s">
        <v>2411</v>
      </c>
      <c r="AI427" s="1">
        <v>50000</v>
      </c>
      <c r="AJ427" s="1">
        <v>0</v>
      </c>
      <c r="AL427" s="1">
        <v>0</v>
      </c>
      <c r="AM427" s="1">
        <v>100</v>
      </c>
      <c r="AN427" s="1">
        <v>0</v>
      </c>
    </row>
    <row r="428" spans="1:40" x14ac:dyDescent="0.25">
      <c r="A428" s="1">
        <v>119648903</v>
      </c>
      <c r="B428" s="1" t="s">
        <v>1907</v>
      </c>
      <c r="C428" s="1" t="s">
        <v>213</v>
      </c>
      <c r="D428" s="1" t="s">
        <v>236</v>
      </c>
      <c r="E428" s="1">
        <v>169</v>
      </c>
      <c r="F428" s="1">
        <v>164</v>
      </c>
      <c r="G428" s="1" t="s">
        <v>2565</v>
      </c>
      <c r="H428" s="1">
        <v>7271989</v>
      </c>
      <c r="I428" s="1">
        <v>6911248.7800000003</v>
      </c>
      <c r="J428" s="1">
        <v>120759</v>
      </c>
      <c r="K428" s="1">
        <v>1.6886465549468994</v>
      </c>
      <c r="L428" s="1">
        <v>1490386</v>
      </c>
      <c r="M428" s="1">
        <v>28133</v>
      </c>
      <c r="N428" s="1">
        <v>1.9239488840103149</v>
      </c>
      <c r="O428" s="1">
        <v>289366</v>
      </c>
      <c r="P428" s="1">
        <v>239366</v>
      </c>
      <c r="Q428" s="1">
        <v>50000</v>
      </c>
      <c r="R428" s="1">
        <v>0</v>
      </c>
      <c r="S428" s="1">
        <v>50000</v>
      </c>
      <c r="T428" s="1">
        <v>20.888513565063477</v>
      </c>
      <c r="U428" s="1">
        <v>0</v>
      </c>
      <c r="V428" s="1">
        <v>50000</v>
      </c>
      <c r="W428" s="1">
        <v>0</v>
      </c>
      <c r="AB428" s="1">
        <v>239366</v>
      </c>
      <c r="AC428" s="1">
        <v>0</v>
      </c>
      <c r="AD428" s="1">
        <v>0</v>
      </c>
      <c r="AE428" s="1">
        <v>211696.75</v>
      </c>
      <c r="AF428" s="1">
        <v>254872.67016641819</v>
      </c>
      <c r="AG428" s="1">
        <v>178023360</v>
      </c>
      <c r="AH428" s="1" t="s">
        <v>2412</v>
      </c>
      <c r="AI428" s="1">
        <v>50000</v>
      </c>
      <c r="AJ428" s="1">
        <v>0</v>
      </c>
      <c r="AL428" s="1">
        <v>0</v>
      </c>
      <c r="AM428" s="1">
        <v>100</v>
      </c>
      <c r="AN428" s="1">
        <v>0</v>
      </c>
    </row>
    <row r="429" spans="1:40" x14ac:dyDescent="0.25">
      <c r="A429" s="1">
        <v>119665003</v>
      </c>
      <c r="B429" s="1" t="s">
        <v>1908</v>
      </c>
      <c r="C429" s="1" t="s">
        <v>209</v>
      </c>
      <c r="D429" s="1" t="s">
        <v>236</v>
      </c>
      <c r="E429" s="1">
        <v>168</v>
      </c>
      <c r="G429" s="1" t="s">
        <v>2565</v>
      </c>
      <c r="H429" s="1">
        <v>6803635</v>
      </c>
      <c r="I429" s="1">
        <v>6624725.1399999997</v>
      </c>
      <c r="J429" s="1">
        <v>57023</v>
      </c>
      <c r="K429" s="1">
        <v>0.84520941972732544</v>
      </c>
      <c r="L429" s="1">
        <v>1175989</v>
      </c>
      <c r="M429" s="1">
        <v>29231</v>
      </c>
      <c r="N429" s="1">
        <v>2.5490119457244873</v>
      </c>
      <c r="O429" s="1">
        <v>332372.98</v>
      </c>
      <c r="P429" s="1">
        <v>256915.59</v>
      </c>
      <c r="Q429" s="1">
        <v>75457.39</v>
      </c>
      <c r="R429" s="1">
        <v>0</v>
      </c>
      <c r="S429" s="1">
        <v>75439.8125</v>
      </c>
      <c r="T429" s="1">
        <v>29.36164665222168</v>
      </c>
      <c r="U429" s="1">
        <v>75457.39</v>
      </c>
      <c r="V429" s="1">
        <v>0</v>
      </c>
      <c r="W429" s="1">
        <v>690648.1099999994</v>
      </c>
      <c r="AB429" s="1">
        <v>181454</v>
      </c>
      <c r="AC429" s="1">
        <v>75461.59</v>
      </c>
      <c r="AD429" s="1">
        <v>0</v>
      </c>
      <c r="AE429" s="1">
        <v>111038.72</v>
      </c>
      <c r="AF429" s="1">
        <v>79381.977437318477</v>
      </c>
      <c r="AG429" s="1">
        <v>178023360</v>
      </c>
      <c r="AH429" s="1" t="s">
        <v>2413</v>
      </c>
      <c r="AI429" s="1">
        <v>150918.984375</v>
      </c>
      <c r="AJ429" s="1">
        <v>0</v>
      </c>
      <c r="AK429" s="1">
        <v>21.851791381835938</v>
      </c>
      <c r="AL429" s="1">
        <v>100.02330017089844</v>
      </c>
      <c r="AM429" s="1">
        <v>0</v>
      </c>
      <c r="AN429" s="1">
        <v>0</v>
      </c>
    </row>
    <row r="430" spans="1:40" x14ac:dyDescent="0.25">
      <c r="A430" s="1">
        <v>120452003</v>
      </c>
      <c r="B430" s="1" t="s">
        <v>1909</v>
      </c>
      <c r="C430" s="1" t="s">
        <v>214</v>
      </c>
      <c r="D430" s="1" t="s">
        <v>236</v>
      </c>
      <c r="E430" s="1">
        <v>161</v>
      </c>
      <c r="F430" s="1">
        <v>164</v>
      </c>
      <c r="G430" s="1" t="s">
        <v>2565</v>
      </c>
      <c r="H430" s="1">
        <v>26718458</v>
      </c>
      <c r="I430" s="1">
        <v>25090127.52</v>
      </c>
      <c r="J430" s="1">
        <v>415802</v>
      </c>
      <c r="K430" s="1">
        <v>1.5808366537094116</v>
      </c>
      <c r="L430" s="1">
        <v>6784262</v>
      </c>
      <c r="M430" s="1">
        <v>100480</v>
      </c>
      <c r="N430" s="1">
        <v>1.503340482711792</v>
      </c>
      <c r="O430" s="1">
        <v>12159573.300000001</v>
      </c>
      <c r="P430" s="1">
        <v>7050222.7800000003</v>
      </c>
      <c r="Q430" s="1">
        <v>0</v>
      </c>
      <c r="R430" s="1">
        <v>5109350.5199999996</v>
      </c>
      <c r="S430" s="1">
        <v>5109350.5</v>
      </c>
      <c r="T430" s="1">
        <v>72.47076416015625</v>
      </c>
      <c r="U430" s="1">
        <v>0</v>
      </c>
      <c r="V430" s="1">
        <v>0</v>
      </c>
      <c r="W430" s="1">
        <v>0</v>
      </c>
      <c r="AB430" s="1">
        <v>1498758</v>
      </c>
      <c r="AC430" s="1">
        <v>0</v>
      </c>
      <c r="AD430" s="1">
        <v>5551464.7800000003</v>
      </c>
      <c r="AE430" s="1">
        <v>656400.77</v>
      </c>
      <c r="AF430" s="1">
        <v>1166434.1318469443</v>
      </c>
      <c r="AG430" s="1">
        <v>178023360</v>
      </c>
      <c r="AH430" s="1" t="s">
        <v>2414</v>
      </c>
      <c r="AI430" s="1">
        <v>0</v>
      </c>
      <c r="AJ430" s="1">
        <v>10660815</v>
      </c>
      <c r="AL430" s="1">
        <v>0</v>
      </c>
      <c r="AM430" s="1">
        <v>0</v>
      </c>
      <c r="AN430" s="1">
        <v>100</v>
      </c>
    </row>
    <row r="431" spans="1:40" x14ac:dyDescent="0.25">
      <c r="A431" s="1">
        <v>120454507</v>
      </c>
      <c r="B431" s="1" t="s">
        <v>2649</v>
      </c>
      <c r="C431" s="1" t="s">
        <v>214</v>
      </c>
      <c r="D431" s="1" t="s">
        <v>236</v>
      </c>
      <c r="E431" s="1">
        <v>166</v>
      </c>
      <c r="G431" s="1" t="s">
        <v>2566</v>
      </c>
      <c r="X431" s="1">
        <v>2238687</v>
      </c>
      <c r="Y431" s="1">
        <v>72269</v>
      </c>
      <c r="Z431" s="1">
        <v>3.3358752727508545E-2</v>
      </c>
      <c r="AA431" s="1">
        <v>3.3358752727508545</v>
      </c>
      <c r="AH431" s="1" t="s">
        <v>142</v>
      </c>
      <c r="AI431" s="1">
        <v>0</v>
      </c>
      <c r="AJ431" s="1">
        <v>0</v>
      </c>
    </row>
    <row r="432" spans="1:40" x14ac:dyDescent="0.25">
      <c r="A432" s="1">
        <v>120455203</v>
      </c>
      <c r="B432" s="1" t="s">
        <v>1910</v>
      </c>
      <c r="C432" s="1" t="s">
        <v>214</v>
      </c>
      <c r="D432" s="1" t="s">
        <v>236</v>
      </c>
      <c r="E432" s="1">
        <v>166</v>
      </c>
      <c r="G432" s="1" t="s">
        <v>2565</v>
      </c>
      <c r="H432" s="1">
        <v>26621896</v>
      </c>
      <c r="I432" s="1">
        <v>25945963.989999998</v>
      </c>
      <c r="J432" s="1">
        <v>202574</v>
      </c>
      <c r="K432" s="1">
        <v>0.76676458120346069</v>
      </c>
      <c r="L432" s="1">
        <v>4768805</v>
      </c>
      <c r="M432" s="1">
        <v>3674</v>
      </c>
      <c r="N432" s="1">
        <v>7.7101759612560272E-2</v>
      </c>
      <c r="O432" s="1">
        <v>5191199.7699999996</v>
      </c>
      <c r="P432" s="1">
        <v>4390854.97</v>
      </c>
      <c r="Q432" s="1">
        <v>0</v>
      </c>
      <c r="R432" s="1">
        <v>800344.8</v>
      </c>
      <c r="S432" s="1">
        <v>800344.8125</v>
      </c>
      <c r="T432" s="1">
        <v>18.2275390625</v>
      </c>
      <c r="U432" s="1">
        <v>0</v>
      </c>
      <c r="V432" s="1">
        <v>0</v>
      </c>
      <c r="W432" s="1">
        <v>0</v>
      </c>
      <c r="AB432" s="1">
        <v>3521256</v>
      </c>
      <c r="AC432" s="1">
        <v>0</v>
      </c>
      <c r="AD432" s="1">
        <v>869598.97</v>
      </c>
      <c r="AE432" s="1">
        <v>323474.65999999997</v>
      </c>
      <c r="AF432" s="1">
        <v>838793.94565777946</v>
      </c>
      <c r="AG432" s="1">
        <v>178023360</v>
      </c>
      <c r="AH432" s="1" t="s">
        <v>2415</v>
      </c>
      <c r="AI432" s="1">
        <v>0</v>
      </c>
      <c r="AJ432" s="1">
        <v>1669943.75</v>
      </c>
      <c r="AL432" s="1">
        <v>0</v>
      </c>
      <c r="AM432" s="1">
        <v>0</v>
      </c>
      <c r="AN432" s="1">
        <v>100</v>
      </c>
    </row>
    <row r="433" spans="1:40" x14ac:dyDescent="0.25">
      <c r="A433" s="1">
        <v>120455403</v>
      </c>
      <c r="B433" s="1" t="s">
        <v>1911</v>
      </c>
      <c r="C433" s="1" t="s">
        <v>214</v>
      </c>
      <c r="D433" s="1" t="s">
        <v>236</v>
      </c>
      <c r="E433" s="1">
        <v>163</v>
      </c>
      <c r="G433" s="1" t="s">
        <v>2565</v>
      </c>
      <c r="H433" s="1">
        <v>37265997</v>
      </c>
      <c r="I433" s="1">
        <v>35574902.090000004</v>
      </c>
      <c r="J433" s="1">
        <v>482368</v>
      </c>
      <c r="K433" s="1">
        <v>1.3113659620285034</v>
      </c>
      <c r="L433" s="1">
        <v>8270820</v>
      </c>
      <c r="M433" s="1">
        <v>-129826</v>
      </c>
      <c r="N433" s="1">
        <v>-1.5454287528991699</v>
      </c>
      <c r="O433" s="1">
        <v>6518210.7000000002</v>
      </c>
      <c r="P433" s="1">
        <v>4315292.9000000004</v>
      </c>
      <c r="Q433" s="1">
        <v>0</v>
      </c>
      <c r="R433" s="1">
        <v>2202917.7999999998</v>
      </c>
      <c r="S433" s="1">
        <v>2202917.75</v>
      </c>
      <c r="T433" s="1">
        <v>51.049087524414063</v>
      </c>
      <c r="U433" s="1">
        <v>0</v>
      </c>
      <c r="V433" s="1">
        <v>0</v>
      </c>
      <c r="W433" s="1">
        <v>0</v>
      </c>
      <c r="AB433" s="1">
        <v>2034068</v>
      </c>
      <c r="AC433" s="1">
        <v>0</v>
      </c>
      <c r="AD433" s="1">
        <v>2281224.9</v>
      </c>
      <c r="AE433" s="1">
        <v>1088354.2</v>
      </c>
      <c r="AF433" s="1">
        <v>1545882.1274494268</v>
      </c>
      <c r="AG433" s="1">
        <v>178023360</v>
      </c>
      <c r="AH433" s="1" t="s">
        <v>2416</v>
      </c>
      <c r="AI433" s="1">
        <v>0</v>
      </c>
      <c r="AJ433" s="1">
        <v>4484142.5</v>
      </c>
      <c r="AL433" s="1">
        <v>0</v>
      </c>
      <c r="AM433" s="1">
        <v>0</v>
      </c>
      <c r="AN433" s="1">
        <v>100</v>
      </c>
    </row>
    <row r="434" spans="1:40" x14ac:dyDescent="0.25">
      <c r="A434" s="1">
        <v>120456003</v>
      </c>
      <c r="B434" s="1" t="s">
        <v>1912</v>
      </c>
      <c r="C434" s="1" t="s">
        <v>214</v>
      </c>
      <c r="D434" s="1" t="s">
        <v>236</v>
      </c>
      <c r="E434" s="1">
        <v>166</v>
      </c>
      <c r="G434" s="1" t="s">
        <v>2565</v>
      </c>
      <c r="H434" s="1">
        <v>21767385</v>
      </c>
      <c r="I434" s="1">
        <v>20762410.449999999</v>
      </c>
      <c r="J434" s="1">
        <v>259525</v>
      </c>
      <c r="K434" s="1">
        <v>1.2066519260406494</v>
      </c>
      <c r="L434" s="1">
        <v>4411036</v>
      </c>
      <c r="M434" s="1">
        <v>13521</v>
      </c>
      <c r="N434" s="1">
        <v>0.30746909976005554</v>
      </c>
      <c r="O434" s="1">
        <v>5562806.7400000002</v>
      </c>
      <c r="P434" s="1">
        <v>3268998.95</v>
      </c>
      <c r="Q434" s="1">
        <v>0</v>
      </c>
      <c r="R434" s="1">
        <v>2293807.79</v>
      </c>
      <c r="S434" s="1">
        <v>2293807.75</v>
      </c>
      <c r="T434" s="1">
        <v>70.168510437011719</v>
      </c>
      <c r="U434" s="1">
        <v>0</v>
      </c>
      <c r="V434" s="1">
        <v>0</v>
      </c>
      <c r="W434" s="1">
        <v>0</v>
      </c>
      <c r="AB434" s="1">
        <v>776707</v>
      </c>
      <c r="AC434" s="1">
        <v>0</v>
      </c>
      <c r="AD434" s="1">
        <v>2492291.9500000002</v>
      </c>
      <c r="AE434" s="1">
        <v>623115.52000000002</v>
      </c>
      <c r="AF434" s="1">
        <v>1225413.1997068296</v>
      </c>
      <c r="AG434" s="1">
        <v>178023360</v>
      </c>
      <c r="AH434" s="1" t="s">
        <v>2417</v>
      </c>
      <c r="AI434" s="1">
        <v>0</v>
      </c>
      <c r="AJ434" s="1">
        <v>4786099.5</v>
      </c>
      <c r="AL434" s="1">
        <v>0</v>
      </c>
      <c r="AM434" s="1">
        <v>0</v>
      </c>
      <c r="AN434" s="1">
        <v>100</v>
      </c>
    </row>
    <row r="435" spans="1:40" x14ac:dyDescent="0.25">
      <c r="A435" s="1">
        <v>120480803</v>
      </c>
      <c r="B435" s="1" t="s">
        <v>1913</v>
      </c>
      <c r="C435" s="1" t="s">
        <v>215</v>
      </c>
      <c r="D435" s="1" t="s">
        <v>235</v>
      </c>
      <c r="E435" s="1">
        <v>133</v>
      </c>
      <c r="G435" s="1" t="s">
        <v>2565</v>
      </c>
      <c r="H435" s="1">
        <v>12945048</v>
      </c>
      <c r="I435" s="1">
        <v>12425892.91</v>
      </c>
      <c r="J435" s="1">
        <v>159222</v>
      </c>
      <c r="K435" s="1">
        <v>1.2453008890151978</v>
      </c>
      <c r="L435" s="1">
        <v>2895878</v>
      </c>
      <c r="M435" s="1">
        <v>103695</v>
      </c>
      <c r="N435" s="1">
        <v>3.7137608528137207</v>
      </c>
      <c r="O435" s="1">
        <v>1877843.25</v>
      </c>
      <c r="P435" s="1">
        <v>1194516.1599999999</v>
      </c>
      <c r="Q435" s="1">
        <v>683327.09</v>
      </c>
      <c r="R435" s="1">
        <v>0</v>
      </c>
      <c r="S435" s="1">
        <v>683167.875</v>
      </c>
      <c r="T435" s="1">
        <v>57.184398651123047</v>
      </c>
      <c r="U435" s="1">
        <v>683327.09</v>
      </c>
      <c r="V435" s="1">
        <v>0</v>
      </c>
      <c r="W435" s="1">
        <v>6254371.8399999961</v>
      </c>
      <c r="AB435" s="1">
        <v>511151</v>
      </c>
      <c r="AC435" s="1">
        <v>683365.16</v>
      </c>
      <c r="AD435" s="1">
        <v>0</v>
      </c>
      <c r="AE435" s="1">
        <v>253731.79</v>
      </c>
      <c r="AF435" s="1">
        <v>588144.96423560707</v>
      </c>
      <c r="AG435" s="1">
        <v>178023360</v>
      </c>
      <c r="AH435" s="1" t="s">
        <v>2418</v>
      </c>
      <c r="AI435" s="1">
        <v>1366692.25</v>
      </c>
      <c r="AJ435" s="1">
        <v>0</v>
      </c>
      <c r="AK435" s="1">
        <v>21.851791381835938</v>
      </c>
      <c r="AL435" s="1">
        <v>100.02330780029297</v>
      </c>
      <c r="AM435" s="1">
        <v>0</v>
      </c>
      <c r="AN435" s="1">
        <v>0</v>
      </c>
    </row>
    <row r="436" spans="1:40" x14ac:dyDescent="0.25">
      <c r="A436" s="1">
        <v>120481002</v>
      </c>
      <c r="B436" s="1" t="s">
        <v>1914</v>
      </c>
      <c r="C436" s="1" t="s">
        <v>215</v>
      </c>
      <c r="D436" s="1" t="s">
        <v>235</v>
      </c>
      <c r="E436" s="1">
        <v>134</v>
      </c>
      <c r="G436" s="1" t="s">
        <v>2565</v>
      </c>
      <c r="H436" s="1">
        <v>56216621</v>
      </c>
      <c r="I436" s="1">
        <v>53220829.539999999</v>
      </c>
      <c r="J436" s="1">
        <v>889087</v>
      </c>
      <c r="K436" s="1">
        <v>1.6069521903991699</v>
      </c>
      <c r="L436" s="1">
        <v>10244769</v>
      </c>
      <c r="M436" s="1">
        <v>99813</v>
      </c>
      <c r="N436" s="1">
        <v>0.98386824131011963</v>
      </c>
      <c r="O436" s="1">
        <v>10801423.550000001</v>
      </c>
      <c r="P436" s="1">
        <v>6299703.6799999997</v>
      </c>
      <c r="Q436" s="1">
        <v>4501719.87</v>
      </c>
      <c r="R436" s="1">
        <v>0</v>
      </c>
      <c r="S436" s="1">
        <v>4500671</v>
      </c>
      <c r="T436" s="1">
        <v>71.430686950683594</v>
      </c>
      <c r="U436" s="1">
        <v>4501719.87</v>
      </c>
      <c r="V436" s="1">
        <v>0</v>
      </c>
      <c r="W436" s="1">
        <v>41203444.929999948</v>
      </c>
      <c r="AB436" s="1">
        <v>1797733</v>
      </c>
      <c r="AC436" s="1">
        <v>4501970.68</v>
      </c>
      <c r="AD436" s="1">
        <v>0</v>
      </c>
      <c r="AE436" s="1">
        <v>733047.44</v>
      </c>
      <c r="AF436" s="1">
        <v>852526.37096359255</v>
      </c>
      <c r="AG436" s="1">
        <v>178023360</v>
      </c>
      <c r="AH436" s="1" t="s">
        <v>2419</v>
      </c>
      <c r="AI436" s="1">
        <v>9003691</v>
      </c>
      <c r="AJ436" s="1">
        <v>0</v>
      </c>
      <c r="AK436" s="1">
        <v>21.851791381835938</v>
      </c>
      <c r="AL436" s="1">
        <v>100.02330780029297</v>
      </c>
      <c r="AM436" s="1">
        <v>0</v>
      </c>
      <c r="AN436" s="1">
        <v>0</v>
      </c>
    </row>
    <row r="437" spans="1:40" x14ac:dyDescent="0.25">
      <c r="A437" s="1">
        <v>120481107</v>
      </c>
      <c r="B437" s="1" t="s">
        <v>2650</v>
      </c>
      <c r="C437" s="1" t="s">
        <v>215</v>
      </c>
      <c r="D437" s="1" t="s">
        <v>235</v>
      </c>
      <c r="E437" s="1">
        <v>139</v>
      </c>
      <c r="G437" s="1" t="s">
        <v>2566</v>
      </c>
      <c r="X437" s="1">
        <v>1732189</v>
      </c>
      <c r="Y437" s="1">
        <v>79789</v>
      </c>
      <c r="Z437" s="1">
        <v>4.8286736011505127E-2</v>
      </c>
      <c r="AA437" s="1">
        <v>4.8286733627319336</v>
      </c>
      <c r="AH437" s="1" t="s">
        <v>143</v>
      </c>
      <c r="AI437" s="1">
        <v>0</v>
      </c>
      <c r="AJ437" s="1">
        <v>0</v>
      </c>
    </row>
    <row r="438" spans="1:40" x14ac:dyDescent="0.25">
      <c r="A438" s="1">
        <v>120483007</v>
      </c>
      <c r="B438" s="1" t="s">
        <v>2651</v>
      </c>
      <c r="C438" s="1" t="s">
        <v>215</v>
      </c>
      <c r="D438" s="1" t="s">
        <v>235</v>
      </c>
      <c r="E438" s="1">
        <v>133</v>
      </c>
      <c r="G438" s="1" t="s">
        <v>2566</v>
      </c>
      <c r="X438" s="1">
        <v>1283166</v>
      </c>
      <c r="Y438" s="1">
        <v>157432</v>
      </c>
      <c r="Z438" s="1">
        <v>0.13984830677509308</v>
      </c>
      <c r="AA438" s="1">
        <v>13.984830856323242</v>
      </c>
      <c r="AH438" s="1" t="s">
        <v>144</v>
      </c>
      <c r="AI438" s="1">
        <v>0</v>
      </c>
      <c r="AJ438" s="1">
        <v>0</v>
      </c>
    </row>
    <row r="439" spans="1:40" x14ac:dyDescent="0.25">
      <c r="A439" s="1">
        <v>120483302</v>
      </c>
      <c r="B439" s="1" t="s">
        <v>1915</v>
      </c>
      <c r="C439" s="1" t="s">
        <v>215</v>
      </c>
      <c r="D439" s="1" t="s">
        <v>235</v>
      </c>
      <c r="E439" s="1">
        <v>131</v>
      </c>
      <c r="G439" s="1" t="s">
        <v>2565</v>
      </c>
      <c r="H439" s="1">
        <v>29146209</v>
      </c>
      <c r="I439" s="1">
        <v>27800859.75</v>
      </c>
      <c r="J439" s="1">
        <v>420138</v>
      </c>
      <c r="K439" s="1">
        <v>1.4625668525695801</v>
      </c>
      <c r="L439" s="1">
        <v>6754262</v>
      </c>
      <c r="M439" s="1">
        <v>101318</v>
      </c>
      <c r="N439" s="1">
        <v>1.5229047536849976</v>
      </c>
      <c r="O439" s="1">
        <v>2632147.12</v>
      </c>
      <c r="P439" s="1">
        <v>1960934.26</v>
      </c>
      <c r="Q439" s="1">
        <v>671212.86</v>
      </c>
      <c r="R439" s="1">
        <v>0</v>
      </c>
      <c r="S439" s="1">
        <v>671056.5</v>
      </c>
      <c r="T439" s="1">
        <v>34.218536376953125</v>
      </c>
      <c r="U439" s="1">
        <v>671212.86</v>
      </c>
      <c r="V439" s="1">
        <v>0</v>
      </c>
      <c r="W439" s="1">
        <v>6143492.5</v>
      </c>
      <c r="X439" s="1">
        <v>169482</v>
      </c>
      <c r="Y439" s="1">
        <v>35771</v>
      </c>
      <c r="Z439" s="1">
        <v>0.26752474904060364</v>
      </c>
      <c r="AA439" s="1">
        <v>26.752475738525391</v>
      </c>
      <c r="AB439" s="1">
        <v>1289684</v>
      </c>
      <c r="AC439" s="1">
        <v>671250.26</v>
      </c>
      <c r="AD439" s="1">
        <v>0</v>
      </c>
      <c r="AE439" s="1">
        <v>522419.97</v>
      </c>
      <c r="AF439" s="1">
        <v>364407.46912754234</v>
      </c>
      <c r="AG439" s="1">
        <v>178023360</v>
      </c>
      <c r="AH439" s="1" t="s">
        <v>2420</v>
      </c>
      <c r="AI439" s="1">
        <v>1342463.125</v>
      </c>
      <c r="AJ439" s="1">
        <v>0</v>
      </c>
      <c r="AK439" s="1">
        <v>21.851791381835938</v>
      </c>
      <c r="AL439" s="1">
        <v>100.02330017089844</v>
      </c>
      <c r="AM439" s="1">
        <v>0</v>
      </c>
      <c r="AN439" s="1">
        <v>0</v>
      </c>
    </row>
    <row r="440" spans="1:40" x14ac:dyDescent="0.25">
      <c r="A440" s="1">
        <v>120484803</v>
      </c>
      <c r="B440" s="1" t="s">
        <v>1916</v>
      </c>
      <c r="C440" s="1" t="s">
        <v>215</v>
      </c>
      <c r="D440" s="1" t="s">
        <v>235</v>
      </c>
      <c r="E440" s="1">
        <v>133</v>
      </c>
      <c r="G440" s="1" t="s">
        <v>2565</v>
      </c>
      <c r="H440" s="1">
        <v>13072413</v>
      </c>
      <c r="I440" s="1">
        <v>12451001.220000001</v>
      </c>
      <c r="J440" s="1">
        <v>176475</v>
      </c>
      <c r="K440" s="1">
        <v>1.3684542179107666</v>
      </c>
      <c r="L440" s="1">
        <v>2755499</v>
      </c>
      <c r="M440" s="1">
        <v>42948</v>
      </c>
      <c r="N440" s="1">
        <v>1.5833066701889038</v>
      </c>
      <c r="O440" s="1">
        <v>526529</v>
      </c>
      <c r="P440" s="1">
        <v>476529</v>
      </c>
      <c r="Q440" s="1">
        <v>50000</v>
      </c>
      <c r="R440" s="1">
        <v>0</v>
      </c>
      <c r="S440" s="1">
        <v>50000</v>
      </c>
      <c r="T440" s="1">
        <v>10.492541313171387</v>
      </c>
      <c r="U440" s="1">
        <v>0</v>
      </c>
      <c r="V440" s="1">
        <v>50000</v>
      </c>
      <c r="W440" s="1">
        <v>0</v>
      </c>
      <c r="AB440" s="1">
        <v>476529</v>
      </c>
      <c r="AC440" s="1">
        <v>0</v>
      </c>
      <c r="AD440" s="1">
        <v>0</v>
      </c>
      <c r="AE440" s="1">
        <v>170414.89</v>
      </c>
      <c r="AF440" s="1">
        <v>320686.85047694761</v>
      </c>
      <c r="AG440" s="1">
        <v>178023360</v>
      </c>
      <c r="AH440" s="1" t="s">
        <v>2421</v>
      </c>
      <c r="AI440" s="1">
        <v>50000</v>
      </c>
      <c r="AJ440" s="1">
        <v>0</v>
      </c>
      <c r="AL440" s="1">
        <v>0</v>
      </c>
      <c r="AM440" s="1">
        <v>100</v>
      </c>
      <c r="AN440" s="1">
        <v>0</v>
      </c>
    </row>
    <row r="441" spans="1:40" x14ac:dyDescent="0.25">
      <c r="A441" s="1">
        <v>120484903</v>
      </c>
      <c r="B441" s="1" t="s">
        <v>1917</v>
      </c>
      <c r="C441" s="1" t="s">
        <v>215</v>
      </c>
      <c r="D441" s="1" t="s">
        <v>235</v>
      </c>
      <c r="E441" s="1">
        <v>134</v>
      </c>
      <c r="G441" s="1" t="s">
        <v>2565</v>
      </c>
      <c r="H441" s="1">
        <v>18940436</v>
      </c>
      <c r="I441" s="1">
        <v>18134624.23</v>
      </c>
      <c r="J441" s="1">
        <v>249950</v>
      </c>
      <c r="K441" s="1">
        <v>1.3373113870620728</v>
      </c>
      <c r="L441" s="1">
        <v>4170857</v>
      </c>
      <c r="M441" s="1">
        <v>-8525</v>
      </c>
      <c r="N441" s="1">
        <v>-0.20397752523422241</v>
      </c>
      <c r="O441" s="1">
        <v>1533322.16</v>
      </c>
      <c r="P441" s="1">
        <v>1075284.8400000001</v>
      </c>
      <c r="Q441" s="1">
        <v>458037.32</v>
      </c>
      <c r="R441" s="1">
        <v>0</v>
      </c>
      <c r="S441" s="1">
        <v>457930.625</v>
      </c>
      <c r="T441" s="1">
        <v>42.582687377929688</v>
      </c>
      <c r="U441" s="1">
        <v>458037.32</v>
      </c>
      <c r="V441" s="1">
        <v>0</v>
      </c>
      <c r="W441" s="1">
        <v>4192334.4600000083</v>
      </c>
      <c r="AB441" s="1">
        <v>617222</v>
      </c>
      <c r="AC441" s="1">
        <v>458062.84</v>
      </c>
      <c r="AD441" s="1">
        <v>0</v>
      </c>
      <c r="AE441" s="1">
        <v>253437.04</v>
      </c>
      <c r="AF441" s="1">
        <v>669504.35929826484</v>
      </c>
      <c r="AG441" s="1">
        <v>178023360</v>
      </c>
      <c r="AH441" s="1" t="s">
        <v>2422</v>
      </c>
      <c r="AI441" s="1">
        <v>916100.125</v>
      </c>
      <c r="AJ441" s="1">
        <v>0</v>
      </c>
      <c r="AK441" s="1">
        <v>21.851789474487305</v>
      </c>
      <c r="AL441" s="1">
        <v>100.02330017089844</v>
      </c>
      <c r="AM441" s="1">
        <v>0</v>
      </c>
      <c r="AN441" s="1">
        <v>0</v>
      </c>
    </row>
    <row r="442" spans="1:40" x14ac:dyDescent="0.25">
      <c r="A442" s="1">
        <v>120485603</v>
      </c>
      <c r="B442" s="1" t="s">
        <v>1918</v>
      </c>
      <c r="C442" s="1" t="s">
        <v>215</v>
      </c>
      <c r="D442" s="1" t="s">
        <v>235</v>
      </c>
      <c r="E442" s="1">
        <v>136</v>
      </c>
      <c r="G442" s="1" t="s">
        <v>2565</v>
      </c>
      <c r="H442" s="1">
        <v>6331776</v>
      </c>
      <c r="I442" s="1">
        <v>6083200.1600000001</v>
      </c>
      <c r="J442" s="1">
        <v>77508</v>
      </c>
      <c r="K442" s="1">
        <v>1.2392816543579102</v>
      </c>
      <c r="L442" s="1">
        <v>1455456</v>
      </c>
      <c r="M442" s="1">
        <v>26532</v>
      </c>
      <c r="N442" s="1">
        <v>1.8567817211151123</v>
      </c>
      <c r="O442" s="1">
        <v>306790</v>
      </c>
      <c r="P442" s="1">
        <v>256790</v>
      </c>
      <c r="Q442" s="1">
        <v>50000</v>
      </c>
      <c r="R442" s="1">
        <v>0</v>
      </c>
      <c r="S442" s="1">
        <v>50000</v>
      </c>
      <c r="T442" s="1">
        <v>19.471162796020508</v>
      </c>
      <c r="U442" s="1">
        <v>0</v>
      </c>
      <c r="V442" s="1">
        <v>50000</v>
      </c>
      <c r="W442" s="1">
        <v>0</v>
      </c>
      <c r="AB442" s="1">
        <v>256790</v>
      </c>
      <c r="AC442" s="1">
        <v>0</v>
      </c>
      <c r="AD442" s="1">
        <v>0</v>
      </c>
      <c r="AE442" s="1">
        <v>132426.82999999999</v>
      </c>
      <c r="AF442" s="1">
        <v>96977.242577583645</v>
      </c>
      <c r="AG442" s="1">
        <v>178023360</v>
      </c>
      <c r="AH442" s="1" t="s">
        <v>2423</v>
      </c>
      <c r="AI442" s="1">
        <v>50000</v>
      </c>
      <c r="AJ442" s="1">
        <v>0</v>
      </c>
      <c r="AL442" s="1">
        <v>0</v>
      </c>
      <c r="AM442" s="1">
        <v>100</v>
      </c>
      <c r="AN442" s="1">
        <v>0</v>
      </c>
    </row>
    <row r="443" spans="1:40" x14ac:dyDescent="0.25">
      <c r="A443" s="1">
        <v>120486003</v>
      </c>
      <c r="B443" s="1" t="s">
        <v>1919</v>
      </c>
      <c r="C443" s="1" t="s">
        <v>215</v>
      </c>
      <c r="D443" s="1" t="s">
        <v>235</v>
      </c>
      <c r="E443" s="1">
        <v>134</v>
      </c>
      <c r="F443" s="1">
        <v>133</v>
      </c>
      <c r="G443" s="1" t="s">
        <v>2565</v>
      </c>
      <c r="H443" s="1">
        <v>4651237</v>
      </c>
      <c r="I443" s="1">
        <v>4429287.34</v>
      </c>
      <c r="J443" s="1">
        <v>61498</v>
      </c>
      <c r="K443" s="1">
        <v>1.3399019241333008</v>
      </c>
      <c r="L443" s="1">
        <v>1153409</v>
      </c>
      <c r="M443" s="1">
        <v>30367</v>
      </c>
      <c r="N443" s="1">
        <v>2.7039949893951416</v>
      </c>
      <c r="O443" s="1">
        <v>192538</v>
      </c>
      <c r="P443" s="1">
        <v>142538</v>
      </c>
      <c r="Q443" s="1">
        <v>50000</v>
      </c>
      <c r="R443" s="1">
        <v>0</v>
      </c>
      <c r="S443" s="1">
        <v>50000</v>
      </c>
      <c r="T443" s="1">
        <v>35.078365325927734</v>
      </c>
      <c r="U443" s="1">
        <v>0</v>
      </c>
      <c r="V443" s="1">
        <v>50000</v>
      </c>
      <c r="W443" s="1">
        <v>0</v>
      </c>
      <c r="AB443" s="1">
        <v>142538</v>
      </c>
      <c r="AC443" s="1">
        <v>0</v>
      </c>
      <c r="AD443" s="1">
        <v>0</v>
      </c>
      <c r="AE443" s="1">
        <v>158063.82999999999</v>
      </c>
      <c r="AF443" s="1">
        <v>267341.23727893038</v>
      </c>
      <c r="AG443" s="1">
        <v>178023360</v>
      </c>
      <c r="AH443" s="1" t="s">
        <v>2424</v>
      </c>
      <c r="AI443" s="1">
        <v>50000</v>
      </c>
      <c r="AJ443" s="1">
        <v>0</v>
      </c>
      <c r="AL443" s="1">
        <v>0</v>
      </c>
      <c r="AM443" s="1">
        <v>100</v>
      </c>
      <c r="AN443" s="1">
        <v>0</v>
      </c>
    </row>
    <row r="444" spans="1:40" x14ac:dyDescent="0.25">
      <c r="A444" s="1">
        <v>120488603</v>
      </c>
      <c r="B444" s="1" t="s">
        <v>1920</v>
      </c>
      <c r="C444" s="1" t="s">
        <v>215</v>
      </c>
      <c r="D444" s="1" t="s">
        <v>235</v>
      </c>
      <c r="E444" s="1">
        <v>133</v>
      </c>
      <c r="G444" s="1" t="s">
        <v>2565</v>
      </c>
      <c r="H444" s="1">
        <v>7354331</v>
      </c>
      <c r="I444" s="1">
        <v>7055467.1399999997</v>
      </c>
      <c r="J444" s="1">
        <v>85158</v>
      </c>
      <c r="K444" s="1">
        <v>1.1714949607849121</v>
      </c>
      <c r="L444" s="1">
        <v>2054759</v>
      </c>
      <c r="M444" s="1">
        <v>94602</v>
      </c>
      <c r="N444" s="1">
        <v>4.8262462615966797</v>
      </c>
      <c r="O444" s="1">
        <v>2285899.0699999998</v>
      </c>
      <c r="P444" s="1">
        <v>1299960.5</v>
      </c>
      <c r="Q444" s="1">
        <v>985938.57</v>
      </c>
      <c r="R444" s="1">
        <v>0</v>
      </c>
      <c r="S444" s="1">
        <v>985708.875</v>
      </c>
      <c r="T444" s="1">
        <v>75.812667846679688</v>
      </c>
      <c r="U444" s="1">
        <v>985938.57</v>
      </c>
      <c r="V444" s="1">
        <v>0</v>
      </c>
      <c r="W444" s="1">
        <v>4224121.1299999952</v>
      </c>
      <c r="AB444" s="1">
        <v>313967</v>
      </c>
      <c r="AC444" s="1">
        <v>985993.5</v>
      </c>
      <c r="AD444" s="1">
        <v>0</v>
      </c>
      <c r="AE444" s="1">
        <v>124251.06</v>
      </c>
      <c r="AF444" s="1">
        <v>209217.66016475938</v>
      </c>
      <c r="AG444" s="1">
        <v>178023360</v>
      </c>
      <c r="AH444" s="1" t="s">
        <v>2425</v>
      </c>
      <c r="AI444" s="1">
        <v>1971932</v>
      </c>
      <c r="AJ444" s="1">
        <v>0</v>
      </c>
      <c r="AK444" s="1">
        <v>46.682659149169922</v>
      </c>
      <c r="AL444" s="1">
        <v>100.02330017089844</v>
      </c>
      <c r="AM444" s="1">
        <v>0</v>
      </c>
      <c r="AN444" s="1">
        <v>0</v>
      </c>
    </row>
    <row r="445" spans="1:40" x14ac:dyDescent="0.25">
      <c r="A445" s="1">
        <v>120522003</v>
      </c>
      <c r="B445" s="1" t="s">
        <v>1921</v>
      </c>
      <c r="C445" s="1" t="s">
        <v>212</v>
      </c>
      <c r="D445" s="1" t="s">
        <v>236</v>
      </c>
      <c r="E445" s="1">
        <v>166</v>
      </c>
      <c r="G445" s="1" t="s">
        <v>2565</v>
      </c>
      <c r="H445" s="1">
        <v>17486627</v>
      </c>
      <c r="I445" s="1">
        <v>16939516.989999998</v>
      </c>
      <c r="J445" s="1">
        <v>164807</v>
      </c>
      <c r="K445" s="1">
        <v>0.95144158601760864</v>
      </c>
      <c r="L445" s="1">
        <v>3611145</v>
      </c>
      <c r="M445" s="1">
        <v>5372</v>
      </c>
      <c r="N445" s="1">
        <v>0.14898331463336945</v>
      </c>
      <c r="O445" s="1">
        <v>778801</v>
      </c>
      <c r="P445" s="1">
        <v>728801</v>
      </c>
      <c r="Q445" s="1">
        <v>50000</v>
      </c>
      <c r="R445" s="1">
        <v>0</v>
      </c>
      <c r="S445" s="1">
        <v>50000</v>
      </c>
      <c r="T445" s="1">
        <v>6.8605833053588867</v>
      </c>
      <c r="U445" s="1">
        <v>0</v>
      </c>
      <c r="V445" s="1">
        <v>50000</v>
      </c>
      <c r="W445" s="1">
        <v>0</v>
      </c>
      <c r="X445" s="1">
        <v>338694</v>
      </c>
      <c r="Y445" s="1">
        <v>6854</v>
      </c>
      <c r="Z445" s="1">
        <v>2.0654533058404922E-2</v>
      </c>
      <c r="AA445" s="1">
        <v>2.0654532909393311</v>
      </c>
      <c r="AB445" s="1">
        <v>728801</v>
      </c>
      <c r="AC445" s="1">
        <v>0</v>
      </c>
      <c r="AD445" s="1">
        <v>0</v>
      </c>
      <c r="AE445" s="1">
        <v>189206.97</v>
      </c>
      <c r="AF445" s="1">
        <v>243074.92712254939</v>
      </c>
      <c r="AG445" s="1">
        <v>178023360</v>
      </c>
      <c r="AH445" s="1" t="s">
        <v>2426</v>
      </c>
      <c r="AI445" s="1">
        <v>50000</v>
      </c>
      <c r="AJ445" s="1">
        <v>0</v>
      </c>
      <c r="AL445" s="1">
        <v>0</v>
      </c>
      <c r="AM445" s="1">
        <v>100</v>
      </c>
      <c r="AN445" s="1">
        <v>0</v>
      </c>
    </row>
    <row r="446" spans="1:40" x14ac:dyDescent="0.25">
      <c r="A446" s="1">
        <v>121131507</v>
      </c>
      <c r="B446" s="1" t="s">
        <v>2652</v>
      </c>
      <c r="C446" s="1" t="s">
        <v>216</v>
      </c>
      <c r="D446" s="1" t="s">
        <v>235</v>
      </c>
      <c r="E446" s="1">
        <v>137</v>
      </c>
      <c r="G446" s="1" t="s">
        <v>2566</v>
      </c>
      <c r="X446" s="1">
        <v>809157</v>
      </c>
      <c r="Y446" s="1">
        <v>70289</v>
      </c>
      <c r="Z446" s="1">
        <v>9.5130659639835358E-2</v>
      </c>
      <c r="AA446" s="1">
        <v>9.513066291809082</v>
      </c>
      <c r="AH446" s="1" t="s">
        <v>145</v>
      </c>
      <c r="AI446" s="1">
        <v>0</v>
      </c>
      <c r="AJ446" s="1">
        <v>0</v>
      </c>
    </row>
    <row r="447" spans="1:40" x14ac:dyDescent="0.25">
      <c r="A447" s="1">
        <v>121135003</v>
      </c>
      <c r="B447" s="1" t="s">
        <v>1922</v>
      </c>
      <c r="C447" s="1" t="s">
        <v>216</v>
      </c>
      <c r="D447" s="1" t="s">
        <v>235</v>
      </c>
      <c r="E447" s="1">
        <v>131</v>
      </c>
      <c r="G447" s="1" t="s">
        <v>2565</v>
      </c>
      <c r="H447" s="1">
        <v>6359879</v>
      </c>
      <c r="I447" s="1">
        <v>5930888.7300000004</v>
      </c>
      <c r="J447" s="1">
        <v>116543</v>
      </c>
      <c r="K447" s="1">
        <v>1.8666783571243286</v>
      </c>
      <c r="L447" s="1">
        <v>1248542</v>
      </c>
      <c r="M447" s="1">
        <v>81103</v>
      </c>
      <c r="N447" s="1">
        <v>6.9470868110656738</v>
      </c>
      <c r="O447" s="1">
        <v>269928</v>
      </c>
      <c r="P447" s="1">
        <v>219928</v>
      </c>
      <c r="Q447" s="1">
        <v>50000</v>
      </c>
      <c r="R447" s="1">
        <v>0</v>
      </c>
      <c r="S447" s="1">
        <v>50000</v>
      </c>
      <c r="T447" s="1">
        <v>22.734714508056641</v>
      </c>
      <c r="U447" s="1">
        <v>0</v>
      </c>
      <c r="V447" s="1">
        <v>50000</v>
      </c>
      <c r="W447" s="1">
        <v>0</v>
      </c>
      <c r="AB447" s="1">
        <v>219928</v>
      </c>
      <c r="AC447" s="1">
        <v>0</v>
      </c>
      <c r="AD447" s="1">
        <v>0</v>
      </c>
      <c r="AE447" s="1">
        <v>355835.07</v>
      </c>
      <c r="AF447" s="1">
        <v>517205.36159462878</v>
      </c>
      <c r="AG447" s="1">
        <v>178023360</v>
      </c>
      <c r="AH447" s="1" t="s">
        <v>2427</v>
      </c>
      <c r="AI447" s="1">
        <v>50000</v>
      </c>
      <c r="AJ447" s="1">
        <v>0</v>
      </c>
      <c r="AL447" s="1">
        <v>0</v>
      </c>
      <c r="AM447" s="1">
        <v>100</v>
      </c>
      <c r="AN447" s="1">
        <v>0</v>
      </c>
    </row>
    <row r="448" spans="1:40" x14ac:dyDescent="0.25">
      <c r="A448" s="1">
        <v>121135503</v>
      </c>
      <c r="B448" s="1" t="s">
        <v>1923</v>
      </c>
      <c r="C448" s="1" t="s">
        <v>216</v>
      </c>
      <c r="D448" s="1" t="s">
        <v>235</v>
      </c>
      <c r="E448" s="1">
        <v>131</v>
      </c>
      <c r="G448" s="1" t="s">
        <v>2565</v>
      </c>
      <c r="H448" s="1">
        <v>11566165</v>
      </c>
      <c r="I448" s="1">
        <v>11201877.4</v>
      </c>
      <c r="J448" s="1">
        <v>80467</v>
      </c>
      <c r="K448" s="1">
        <v>0.70058435201644897</v>
      </c>
      <c r="L448" s="1">
        <v>2382310</v>
      </c>
      <c r="M448" s="1">
        <v>111802</v>
      </c>
      <c r="N448" s="1">
        <v>4.9240961074829102</v>
      </c>
      <c r="O448" s="1">
        <v>2072645.43</v>
      </c>
      <c r="P448" s="1">
        <v>1223425.8700000001</v>
      </c>
      <c r="Q448" s="1">
        <v>849219.56</v>
      </c>
      <c r="R448" s="1">
        <v>0</v>
      </c>
      <c r="S448" s="1">
        <v>849021.75</v>
      </c>
      <c r="T448" s="1">
        <v>69.385856628417969</v>
      </c>
      <c r="U448" s="1">
        <v>849219.56</v>
      </c>
      <c r="V448" s="1">
        <v>0</v>
      </c>
      <c r="W448" s="1">
        <v>7772756.2299999967</v>
      </c>
      <c r="AB448" s="1">
        <v>374159</v>
      </c>
      <c r="AC448" s="1">
        <v>849266.87</v>
      </c>
      <c r="AD448" s="1">
        <v>0</v>
      </c>
      <c r="AE448" s="1">
        <v>235068.43</v>
      </c>
      <c r="AF448" s="1">
        <v>373828.39145072363</v>
      </c>
      <c r="AG448" s="1">
        <v>178023360</v>
      </c>
      <c r="AH448" s="1" t="s">
        <v>2428</v>
      </c>
      <c r="AI448" s="1">
        <v>1698486.375</v>
      </c>
      <c r="AJ448" s="1">
        <v>0</v>
      </c>
      <c r="AK448" s="1">
        <v>21.851789474487305</v>
      </c>
      <c r="AL448" s="1">
        <v>100.02330017089844</v>
      </c>
      <c r="AM448" s="1">
        <v>0</v>
      </c>
      <c r="AN448" s="1">
        <v>0</v>
      </c>
    </row>
    <row r="449" spans="1:40" x14ac:dyDescent="0.25">
      <c r="A449" s="1">
        <v>121136503</v>
      </c>
      <c r="B449" s="1" t="s">
        <v>1924</v>
      </c>
      <c r="C449" s="1" t="s">
        <v>216</v>
      </c>
      <c r="D449" s="1" t="s">
        <v>235</v>
      </c>
      <c r="E449" s="1">
        <v>131</v>
      </c>
      <c r="G449" s="1" t="s">
        <v>2565</v>
      </c>
      <c r="H449" s="1">
        <v>8592749</v>
      </c>
      <c r="I449" s="1">
        <v>8254479.0800000001</v>
      </c>
      <c r="J449" s="1">
        <v>124701</v>
      </c>
      <c r="K449" s="1">
        <v>1.4726061820983887</v>
      </c>
      <c r="L449" s="1">
        <v>1806109</v>
      </c>
      <c r="M449" s="1">
        <v>58729</v>
      </c>
      <c r="N449" s="1">
        <v>3.3609747886657715</v>
      </c>
      <c r="O449" s="1">
        <v>988301.92</v>
      </c>
      <c r="P449" s="1">
        <v>645934.5</v>
      </c>
      <c r="Q449" s="1">
        <v>342367.42</v>
      </c>
      <c r="R449" s="1">
        <v>0</v>
      </c>
      <c r="S449" s="1">
        <v>342287.65625</v>
      </c>
      <c r="T449" s="1">
        <v>52.984535217285156</v>
      </c>
      <c r="U449" s="1">
        <v>342367.42</v>
      </c>
      <c r="V449" s="1">
        <v>0</v>
      </c>
      <c r="W449" s="1">
        <v>3133628.4200000018</v>
      </c>
      <c r="AB449" s="1">
        <v>303548</v>
      </c>
      <c r="AC449" s="1">
        <v>342386.5</v>
      </c>
      <c r="AD449" s="1">
        <v>0</v>
      </c>
      <c r="AE449" s="1">
        <v>196904.53</v>
      </c>
      <c r="AF449" s="1">
        <v>165616.8212494863</v>
      </c>
      <c r="AG449" s="1">
        <v>178023360</v>
      </c>
      <c r="AH449" s="1" t="s">
        <v>2429</v>
      </c>
      <c r="AI449" s="1">
        <v>684753.875</v>
      </c>
      <c r="AJ449" s="1">
        <v>0</v>
      </c>
      <c r="AK449" s="1">
        <v>21.851789474487305</v>
      </c>
      <c r="AL449" s="1">
        <v>100.02330017089844</v>
      </c>
      <c r="AM449" s="1">
        <v>0</v>
      </c>
      <c r="AN449" s="1">
        <v>0</v>
      </c>
    </row>
    <row r="450" spans="1:40" x14ac:dyDescent="0.25">
      <c r="A450" s="1">
        <v>121136603</v>
      </c>
      <c r="B450" s="1" t="s">
        <v>1925</v>
      </c>
      <c r="C450" s="1" t="s">
        <v>216</v>
      </c>
      <c r="D450" s="1" t="s">
        <v>235</v>
      </c>
      <c r="E450" s="1">
        <v>131</v>
      </c>
      <c r="G450" s="1" t="s">
        <v>2565</v>
      </c>
      <c r="H450" s="1">
        <v>15021257</v>
      </c>
      <c r="I450" s="1">
        <v>14213970.470000001</v>
      </c>
      <c r="J450" s="1">
        <v>278557</v>
      </c>
      <c r="K450" s="1">
        <v>1.8894572257995605</v>
      </c>
      <c r="L450" s="1">
        <v>2513202</v>
      </c>
      <c r="M450" s="1">
        <v>155912</v>
      </c>
      <c r="N450" s="1">
        <v>6.6140356063842773</v>
      </c>
      <c r="O450" s="1">
        <v>4311930.9400000004</v>
      </c>
      <c r="P450" s="1">
        <v>2334897.0499999998</v>
      </c>
      <c r="Q450" s="1">
        <v>1748793.57</v>
      </c>
      <c r="R450" s="1">
        <v>228240.32</v>
      </c>
      <c r="S450" s="1">
        <v>1976626.5</v>
      </c>
      <c r="T450" s="1">
        <v>84.641059875488281</v>
      </c>
      <c r="U450" s="1">
        <v>1748793.57</v>
      </c>
      <c r="V450" s="1">
        <v>0</v>
      </c>
      <c r="W450" s="1">
        <v>16006397.890000001</v>
      </c>
      <c r="AB450" s="1">
        <v>338016</v>
      </c>
      <c r="AC450" s="1">
        <v>1748891</v>
      </c>
      <c r="AD450" s="1">
        <v>247990.05</v>
      </c>
      <c r="AE450" s="1">
        <v>231913.57</v>
      </c>
      <c r="AF450" s="1">
        <v>942061.70885884645</v>
      </c>
      <c r="AG450" s="1">
        <v>178023360</v>
      </c>
      <c r="AH450" s="1" t="s">
        <v>2430</v>
      </c>
      <c r="AI450" s="1">
        <v>3497684.5</v>
      </c>
      <c r="AJ450" s="1">
        <v>476230.375</v>
      </c>
      <c r="AK450" s="1">
        <v>21.851789474487305</v>
      </c>
      <c r="AL450" s="1">
        <v>88.473648071289063</v>
      </c>
      <c r="AM450" s="1">
        <v>0</v>
      </c>
      <c r="AN450" s="1">
        <v>11.546962738037109</v>
      </c>
    </row>
    <row r="451" spans="1:40" x14ac:dyDescent="0.25">
      <c r="A451" s="1">
        <v>121139004</v>
      </c>
      <c r="B451" s="1" t="s">
        <v>1926</v>
      </c>
      <c r="C451" s="1" t="s">
        <v>216</v>
      </c>
      <c r="D451" s="1" t="s">
        <v>235</v>
      </c>
      <c r="E451" s="1">
        <v>131</v>
      </c>
      <c r="G451" s="1" t="s">
        <v>2565</v>
      </c>
      <c r="H451" s="1">
        <v>4658177</v>
      </c>
      <c r="I451" s="1">
        <v>4439336.3</v>
      </c>
      <c r="J451" s="1">
        <v>67620</v>
      </c>
      <c r="K451" s="1">
        <v>1.4730238914489746</v>
      </c>
      <c r="L451" s="1">
        <v>703529</v>
      </c>
      <c r="M451" s="1">
        <v>51348</v>
      </c>
      <c r="N451" s="1">
        <v>7.8732743263244629</v>
      </c>
      <c r="O451" s="1">
        <v>343188.96</v>
      </c>
      <c r="P451" s="1">
        <v>220833.89</v>
      </c>
      <c r="Q451" s="1">
        <v>122355.07</v>
      </c>
      <c r="R451" s="1">
        <v>0</v>
      </c>
      <c r="S451" s="1">
        <v>122326.5703125</v>
      </c>
      <c r="T451" s="1">
        <v>55.385875701904297</v>
      </c>
      <c r="U451" s="1">
        <v>122355.07</v>
      </c>
      <c r="V451" s="1">
        <v>0</v>
      </c>
      <c r="W451" s="1">
        <v>1119894.3000000007</v>
      </c>
      <c r="AB451" s="1">
        <v>98472</v>
      </c>
      <c r="AC451" s="1">
        <v>122361.89</v>
      </c>
      <c r="AD451" s="1">
        <v>0</v>
      </c>
      <c r="AE451" s="1">
        <v>70990.59</v>
      </c>
      <c r="AF451" s="1">
        <v>110230.94719922665</v>
      </c>
      <c r="AG451" s="1">
        <v>178023360</v>
      </c>
      <c r="AH451" s="1" t="s">
        <v>2431</v>
      </c>
      <c r="AI451" s="1">
        <v>244716.953125</v>
      </c>
      <c r="AJ451" s="1">
        <v>0</v>
      </c>
      <c r="AK451" s="1">
        <v>21.851789474487305</v>
      </c>
      <c r="AL451" s="1">
        <v>100.02330017089844</v>
      </c>
      <c r="AM451" s="1">
        <v>0</v>
      </c>
      <c r="AN451" s="1">
        <v>0</v>
      </c>
    </row>
    <row r="452" spans="1:40" x14ac:dyDescent="0.25">
      <c r="A452" s="1">
        <v>121390302</v>
      </c>
      <c r="B452" s="1" t="s">
        <v>1927</v>
      </c>
      <c r="C452" s="1" t="s">
        <v>217</v>
      </c>
      <c r="D452" s="1" t="s">
        <v>235</v>
      </c>
      <c r="E452" s="1">
        <v>134</v>
      </c>
      <c r="G452" s="1" t="s">
        <v>2565</v>
      </c>
      <c r="H452" s="1">
        <v>202688768</v>
      </c>
      <c r="I452" s="1">
        <v>191610873.08000001</v>
      </c>
      <c r="J452" s="1">
        <v>3292429</v>
      </c>
      <c r="K452" s="1">
        <v>1.6511982679367065</v>
      </c>
      <c r="L452" s="1">
        <v>17892893</v>
      </c>
      <c r="M452" s="1">
        <v>513922</v>
      </c>
      <c r="N452" s="1">
        <v>2.957148551940918</v>
      </c>
      <c r="O452" s="1">
        <v>55379159.909999996</v>
      </c>
      <c r="P452" s="1">
        <v>35147527.049999997</v>
      </c>
      <c r="Q452" s="1">
        <v>20231632.859999999</v>
      </c>
      <c r="R452" s="1">
        <v>0</v>
      </c>
      <c r="S452" s="1">
        <v>20226920</v>
      </c>
      <c r="T452" s="1">
        <v>57.540912628173828</v>
      </c>
      <c r="U452" s="1">
        <v>20231632.859999999</v>
      </c>
      <c r="V452" s="1">
        <v>0</v>
      </c>
      <c r="W452" s="1">
        <v>185176553.31999999</v>
      </c>
      <c r="AB452" s="1">
        <v>14914767</v>
      </c>
      <c r="AC452" s="1">
        <v>20232760.050000001</v>
      </c>
      <c r="AD452" s="1">
        <v>0</v>
      </c>
      <c r="AE452" s="1">
        <v>937431.79</v>
      </c>
      <c r="AF452" s="1">
        <v>1339549.4241240961</v>
      </c>
      <c r="AG452" s="1">
        <v>178023360</v>
      </c>
      <c r="AH452" s="1" t="s">
        <v>2432</v>
      </c>
      <c r="AI452" s="1">
        <v>40464392</v>
      </c>
      <c r="AJ452" s="1">
        <v>0</v>
      </c>
      <c r="AK452" s="1">
        <v>21.851789474487305</v>
      </c>
      <c r="AL452" s="1">
        <v>100.02330017089844</v>
      </c>
      <c r="AM452" s="1">
        <v>0</v>
      </c>
      <c r="AN452" s="1">
        <v>0</v>
      </c>
    </row>
    <row r="453" spans="1:40" x14ac:dyDescent="0.25">
      <c r="A453" s="1">
        <v>121391303</v>
      </c>
      <c r="B453" s="1" t="s">
        <v>1928</v>
      </c>
      <c r="C453" s="1" t="s">
        <v>217</v>
      </c>
      <c r="D453" s="1" t="s">
        <v>235</v>
      </c>
      <c r="E453" s="1">
        <v>134</v>
      </c>
      <c r="G453" s="1" t="s">
        <v>2565</v>
      </c>
      <c r="H453" s="1">
        <v>6588660</v>
      </c>
      <c r="I453" s="1">
        <v>6188477.0800000001</v>
      </c>
      <c r="J453" s="1">
        <v>143575</v>
      </c>
      <c r="K453" s="1">
        <v>2.2276666164398193</v>
      </c>
      <c r="L453" s="1">
        <v>1376797</v>
      </c>
      <c r="M453" s="1">
        <v>5636</v>
      </c>
      <c r="N453" s="1">
        <v>0.41103851795196533</v>
      </c>
      <c r="O453" s="1">
        <v>325675.11</v>
      </c>
      <c r="P453" s="1">
        <v>266269.71000000002</v>
      </c>
      <c r="Q453" s="1">
        <v>59405.4</v>
      </c>
      <c r="R453" s="1">
        <v>0</v>
      </c>
      <c r="S453" s="1">
        <v>59391.55859375</v>
      </c>
      <c r="T453" s="1">
        <v>22.303876876831055</v>
      </c>
      <c r="U453" s="1">
        <v>59405.4</v>
      </c>
      <c r="V453" s="1">
        <v>0</v>
      </c>
      <c r="W453" s="1">
        <v>543727.1400000006</v>
      </c>
      <c r="AB453" s="1">
        <v>206861</v>
      </c>
      <c r="AC453" s="1">
        <v>59408.71</v>
      </c>
      <c r="AD453" s="1">
        <v>0</v>
      </c>
      <c r="AE453" s="1">
        <v>82814.429999999993</v>
      </c>
      <c r="AF453" s="1">
        <v>255949.4380961454</v>
      </c>
      <c r="AG453" s="1">
        <v>178023360</v>
      </c>
      <c r="AH453" s="1" t="s">
        <v>2433</v>
      </c>
      <c r="AI453" s="1">
        <v>118814.109375</v>
      </c>
      <c r="AJ453" s="1">
        <v>0</v>
      </c>
      <c r="AK453" s="1">
        <v>21.851789474487305</v>
      </c>
      <c r="AL453" s="1">
        <v>100.02330780029297</v>
      </c>
      <c r="AM453" s="1">
        <v>0</v>
      </c>
      <c r="AN453" s="1">
        <v>0</v>
      </c>
    </row>
    <row r="454" spans="1:40" x14ac:dyDescent="0.25">
      <c r="A454" s="1">
        <v>121392303</v>
      </c>
      <c r="B454" s="1" t="s">
        <v>1929</v>
      </c>
      <c r="C454" s="1" t="s">
        <v>217</v>
      </c>
      <c r="D454" s="1" t="s">
        <v>235</v>
      </c>
      <c r="E454" s="1">
        <v>137</v>
      </c>
      <c r="G454" s="1" t="s">
        <v>2565</v>
      </c>
      <c r="H454" s="1">
        <v>18166361</v>
      </c>
      <c r="I454" s="1">
        <v>17227710.989999998</v>
      </c>
      <c r="J454" s="1">
        <v>261980</v>
      </c>
      <c r="K454" s="1">
        <v>1.4632172584533691</v>
      </c>
      <c r="L454" s="1">
        <v>4768161</v>
      </c>
      <c r="M454" s="1">
        <v>7608</v>
      </c>
      <c r="N454" s="1">
        <v>0.15981337428092957</v>
      </c>
      <c r="O454" s="1">
        <v>2895143.18</v>
      </c>
      <c r="P454" s="1">
        <v>1800564.08</v>
      </c>
      <c r="Q454" s="1">
        <v>1094579.1000000001</v>
      </c>
      <c r="R454" s="1">
        <v>0</v>
      </c>
      <c r="S454" s="1">
        <v>1094324.125</v>
      </c>
      <c r="T454" s="1">
        <v>60.768135070800781</v>
      </c>
      <c r="U454" s="1">
        <v>1094579.1000000001</v>
      </c>
      <c r="V454" s="1">
        <v>0</v>
      </c>
      <c r="W454" s="1">
        <v>10018488.700000018</v>
      </c>
      <c r="AB454" s="1">
        <v>705924</v>
      </c>
      <c r="AC454" s="1">
        <v>1094640.08</v>
      </c>
      <c r="AD454" s="1">
        <v>0</v>
      </c>
      <c r="AE454" s="1">
        <v>319335.99</v>
      </c>
      <c r="AF454" s="1">
        <v>519940.22834711988</v>
      </c>
      <c r="AG454" s="1">
        <v>178023360</v>
      </c>
      <c r="AH454" s="1" t="s">
        <v>2434</v>
      </c>
      <c r="AI454" s="1">
        <v>2189219.25</v>
      </c>
      <c r="AJ454" s="1">
        <v>0</v>
      </c>
      <c r="AK454" s="1">
        <v>21.851791381835938</v>
      </c>
      <c r="AL454" s="1">
        <v>100.02330017089844</v>
      </c>
      <c r="AM454" s="1">
        <v>0</v>
      </c>
      <c r="AN454" s="1">
        <v>0</v>
      </c>
    </row>
    <row r="455" spans="1:40" x14ac:dyDescent="0.25">
      <c r="A455" s="1">
        <v>121393007</v>
      </c>
      <c r="B455" s="1" t="s">
        <v>2653</v>
      </c>
      <c r="C455" s="1" t="s">
        <v>217</v>
      </c>
      <c r="D455" s="1" t="s">
        <v>235</v>
      </c>
      <c r="E455" s="1">
        <v>136</v>
      </c>
      <c r="G455" s="1" t="s">
        <v>2566</v>
      </c>
      <c r="X455" s="1">
        <v>3813652</v>
      </c>
      <c r="Y455" s="1">
        <v>33338</v>
      </c>
      <c r="Z455" s="1">
        <v>8.8188443332910538E-3</v>
      </c>
      <c r="AA455" s="1">
        <v>0.88188445568084717</v>
      </c>
      <c r="AH455" s="1" t="s">
        <v>146</v>
      </c>
      <c r="AI455" s="1">
        <v>0</v>
      </c>
      <c r="AJ455" s="1">
        <v>0</v>
      </c>
    </row>
    <row r="456" spans="1:40" x14ac:dyDescent="0.25">
      <c r="A456" s="1">
        <v>121394503</v>
      </c>
      <c r="B456" s="1" t="s">
        <v>1930</v>
      </c>
      <c r="C456" s="1" t="s">
        <v>217</v>
      </c>
      <c r="D456" s="1" t="s">
        <v>235</v>
      </c>
      <c r="E456" s="1">
        <v>133</v>
      </c>
      <c r="G456" s="1" t="s">
        <v>2565</v>
      </c>
      <c r="H456" s="1">
        <v>8406854</v>
      </c>
      <c r="I456" s="1">
        <v>8109412.8499999996</v>
      </c>
      <c r="J456" s="1">
        <v>116778</v>
      </c>
      <c r="K456" s="1">
        <v>1.4086481332778931</v>
      </c>
      <c r="L456" s="1">
        <v>1732371</v>
      </c>
      <c r="M456" s="1">
        <v>68774</v>
      </c>
      <c r="N456" s="1">
        <v>4.1340541839599609</v>
      </c>
      <c r="O456" s="1">
        <v>372616.11</v>
      </c>
      <c r="P456" s="1">
        <v>322616.09999999998</v>
      </c>
      <c r="Q456" s="1">
        <v>27903.88</v>
      </c>
      <c r="R456" s="1">
        <v>22096.13</v>
      </c>
      <c r="S456" s="1">
        <v>50000.01171875</v>
      </c>
      <c r="T456" s="1">
        <v>15.498299598693848</v>
      </c>
      <c r="U456" s="1">
        <v>0</v>
      </c>
      <c r="V456" s="1">
        <v>27903.88</v>
      </c>
      <c r="W456" s="1">
        <v>0</v>
      </c>
      <c r="AB456" s="1">
        <v>298608</v>
      </c>
      <c r="AC456" s="1">
        <v>0</v>
      </c>
      <c r="AD456" s="1">
        <v>24008.1</v>
      </c>
      <c r="AE456" s="1">
        <v>129631.44</v>
      </c>
      <c r="AF456" s="1">
        <v>192499.61221889348</v>
      </c>
      <c r="AG456" s="1">
        <v>178023360</v>
      </c>
      <c r="AH456" s="1" t="s">
        <v>2435</v>
      </c>
      <c r="AI456" s="1">
        <v>27903.880859375</v>
      </c>
      <c r="AJ456" s="1">
        <v>46104.23046875</v>
      </c>
      <c r="AL456" s="1">
        <v>0</v>
      </c>
      <c r="AM456" s="1">
        <v>55.807746887207031</v>
      </c>
      <c r="AN456" s="1">
        <v>44.192249298095703</v>
      </c>
    </row>
    <row r="457" spans="1:40" x14ac:dyDescent="0.25">
      <c r="A457" s="1">
        <v>121394603</v>
      </c>
      <c r="B457" s="1" t="s">
        <v>1931</v>
      </c>
      <c r="C457" s="1" t="s">
        <v>217</v>
      </c>
      <c r="D457" s="1" t="s">
        <v>235</v>
      </c>
      <c r="E457" s="1">
        <v>135</v>
      </c>
      <c r="G457" s="1" t="s">
        <v>2565</v>
      </c>
      <c r="H457" s="1">
        <v>6733993</v>
      </c>
      <c r="I457" s="1">
        <v>6555931.7199999997</v>
      </c>
      <c r="J457" s="1">
        <v>57130</v>
      </c>
      <c r="K457" s="1">
        <v>0.85564136505126953</v>
      </c>
      <c r="L457" s="1">
        <v>1641735</v>
      </c>
      <c r="M457" s="1">
        <v>49886</v>
      </c>
      <c r="N457" s="1">
        <v>3.1338400840759277</v>
      </c>
      <c r="O457" s="1">
        <v>280490</v>
      </c>
      <c r="P457" s="1">
        <v>230490</v>
      </c>
      <c r="Q457" s="1">
        <v>50000</v>
      </c>
      <c r="R457" s="1">
        <v>0</v>
      </c>
      <c r="S457" s="1">
        <v>50000</v>
      </c>
      <c r="T457" s="1">
        <v>21.692914962768555</v>
      </c>
      <c r="U457" s="1">
        <v>0</v>
      </c>
      <c r="V457" s="1">
        <v>50000</v>
      </c>
      <c r="W457" s="1">
        <v>0</v>
      </c>
      <c r="AB457" s="1">
        <v>230490</v>
      </c>
      <c r="AC457" s="1">
        <v>0</v>
      </c>
      <c r="AD457" s="1">
        <v>0</v>
      </c>
      <c r="AE457" s="1">
        <v>58791.15</v>
      </c>
      <c r="AF457" s="1">
        <v>94258.084197165357</v>
      </c>
      <c r="AG457" s="1">
        <v>178023360</v>
      </c>
      <c r="AH457" s="1" t="s">
        <v>2436</v>
      </c>
      <c r="AI457" s="1">
        <v>50000</v>
      </c>
      <c r="AJ457" s="1">
        <v>0</v>
      </c>
      <c r="AL457" s="1">
        <v>0</v>
      </c>
      <c r="AM457" s="1">
        <v>100</v>
      </c>
      <c r="AN457" s="1">
        <v>0</v>
      </c>
    </row>
    <row r="458" spans="1:40" x14ac:dyDescent="0.25">
      <c r="A458" s="1">
        <v>121395103</v>
      </c>
      <c r="B458" s="1" t="s">
        <v>1932</v>
      </c>
      <c r="C458" s="1" t="s">
        <v>217</v>
      </c>
      <c r="D458" s="1" t="s">
        <v>235</v>
      </c>
      <c r="E458" s="1">
        <v>136</v>
      </c>
      <c r="G458" s="1" t="s">
        <v>2565</v>
      </c>
      <c r="H458" s="1">
        <v>15917680</v>
      </c>
      <c r="I458" s="1">
        <v>14732925.289999999</v>
      </c>
      <c r="J458" s="1">
        <v>359646</v>
      </c>
      <c r="K458" s="1">
        <v>2.3116416931152344</v>
      </c>
      <c r="L458" s="1">
        <v>4437705</v>
      </c>
      <c r="M458" s="1">
        <v>-21954</v>
      </c>
      <c r="N458" s="1">
        <v>-0.49227979779243469</v>
      </c>
      <c r="O458" s="1">
        <v>581722</v>
      </c>
      <c r="P458" s="1">
        <v>531722</v>
      </c>
      <c r="Q458" s="1">
        <v>50000</v>
      </c>
      <c r="R458" s="1">
        <v>0</v>
      </c>
      <c r="S458" s="1">
        <v>50000</v>
      </c>
      <c r="T458" s="1">
        <v>9.4034099578857422</v>
      </c>
      <c r="U458" s="1">
        <v>0</v>
      </c>
      <c r="V458" s="1">
        <v>50000</v>
      </c>
      <c r="W458" s="1">
        <v>0</v>
      </c>
      <c r="AB458" s="1">
        <v>531722</v>
      </c>
      <c r="AC458" s="1">
        <v>0</v>
      </c>
      <c r="AD458" s="1">
        <v>0</v>
      </c>
      <c r="AE458" s="1">
        <v>342055.36</v>
      </c>
      <c r="AF458" s="1">
        <v>563592.0470825932</v>
      </c>
      <c r="AG458" s="1">
        <v>178023360</v>
      </c>
      <c r="AH458" s="1" t="s">
        <v>2437</v>
      </c>
      <c r="AI458" s="1">
        <v>50000</v>
      </c>
      <c r="AJ458" s="1">
        <v>0</v>
      </c>
      <c r="AL458" s="1">
        <v>0</v>
      </c>
      <c r="AM458" s="1">
        <v>100</v>
      </c>
      <c r="AN458" s="1">
        <v>0</v>
      </c>
    </row>
    <row r="459" spans="1:40" x14ac:dyDescent="0.25">
      <c r="A459" s="1">
        <v>121395603</v>
      </c>
      <c r="B459" s="1" t="s">
        <v>1933</v>
      </c>
      <c r="C459" s="1" t="s">
        <v>217</v>
      </c>
      <c r="D459" s="1" t="s">
        <v>235</v>
      </c>
      <c r="E459" s="1">
        <v>136</v>
      </c>
      <c r="G459" s="1" t="s">
        <v>2565</v>
      </c>
      <c r="H459" s="1">
        <v>3964350</v>
      </c>
      <c r="I459" s="1">
        <v>3737512.37</v>
      </c>
      <c r="J459" s="1">
        <v>59294</v>
      </c>
      <c r="K459" s="1">
        <v>1.5183905363082886</v>
      </c>
      <c r="L459" s="1">
        <v>1213298</v>
      </c>
      <c r="M459" s="1">
        <v>46919</v>
      </c>
      <c r="N459" s="1">
        <v>4.022620677947998</v>
      </c>
      <c r="O459" s="1">
        <v>153127</v>
      </c>
      <c r="P459" s="1">
        <v>103127</v>
      </c>
      <c r="Q459" s="1">
        <v>50000</v>
      </c>
      <c r="R459" s="1">
        <v>0</v>
      </c>
      <c r="S459" s="1">
        <v>50000</v>
      </c>
      <c r="T459" s="1">
        <v>48.483909606933594</v>
      </c>
      <c r="U459" s="1">
        <v>0</v>
      </c>
      <c r="V459" s="1">
        <v>50000</v>
      </c>
      <c r="W459" s="1">
        <v>0</v>
      </c>
      <c r="AB459" s="1">
        <v>103127</v>
      </c>
      <c r="AC459" s="1">
        <v>0</v>
      </c>
      <c r="AD459" s="1">
        <v>0</v>
      </c>
      <c r="AE459" s="1">
        <v>69550.75</v>
      </c>
      <c r="AF459" s="1">
        <v>145656.08236548235</v>
      </c>
      <c r="AG459" s="1">
        <v>178023360</v>
      </c>
      <c r="AH459" s="1" t="s">
        <v>2438</v>
      </c>
      <c r="AI459" s="1">
        <v>50000</v>
      </c>
      <c r="AJ459" s="1">
        <v>0</v>
      </c>
      <c r="AL459" s="1">
        <v>0</v>
      </c>
      <c r="AM459" s="1">
        <v>100</v>
      </c>
      <c r="AN459" s="1">
        <v>0</v>
      </c>
    </row>
    <row r="460" spans="1:40" x14ac:dyDescent="0.25">
      <c r="A460" s="1">
        <v>121395703</v>
      </c>
      <c r="B460" s="1" t="s">
        <v>1934</v>
      </c>
      <c r="C460" s="1" t="s">
        <v>217</v>
      </c>
      <c r="D460" s="1" t="s">
        <v>235</v>
      </c>
      <c r="E460" s="1">
        <v>135</v>
      </c>
      <c r="G460" s="1" t="s">
        <v>2565</v>
      </c>
      <c r="H460" s="1">
        <v>6224293</v>
      </c>
      <c r="I460" s="1">
        <v>5953375.3700000001</v>
      </c>
      <c r="J460" s="1">
        <v>78028</v>
      </c>
      <c r="K460" s="1">
        <v>1.2695189714431763</v>
      </c>
      <c r="L460" s="1">
        <v>1356219</v>
      </c>
      <c r="M460" s="1">
        <v>37700</v>
      </c>
      <c r="N460" s="1">
        <v>2.8592686653137207</v>
      </c>
      <c r="O460" s="1">
        <v>197449</v>
      </c>
      <c r="P460" s="1">
        <v>147449</v>
      </c>
      <c r="Q460" s="1">
        <v>50000</v>
      </c>
      <c r="R460" s="1">
        <v>0</v>
      </c>
      <c r="S460" s="1">
        <v>50000</v>
      </c>
      <c r="T460" s="1">
        <v>33.910030364990234</v>
      </c>
      <c r="U460" s="1">
        <v>0</v>
      </c>
      <c r="V460" s="1">
        <v>50000</v>
      </c>
      <c r="W460" s="1">
        <v>0</v>
      </c>
      <c r="AB460" s="1">
        <v>147449</v>
      </c>
      <c r="AC460" s="1">
        <v>0</v>
      </c>
      <c r="AD460" s="1">
        <v>0</v>
      </c>
      <c r="AE460" s="1">
        <v>60129.64</v>
      </c>
      <c r="AF460" s="1">
        <v>128750.45157121692</v>
      </c>
      <c r="AG460" s="1">
        <v>178023360</v>
      </c>
      <c r="AH460" s="1" t="s">
        <v>2439</v>
      </c>
      <c r="AI460" s="1">
        <v>50000</v>
      </c>
      <c r="AJ460" s="1">
        <v>0</v>
      </c>
      <c r="AL460" s="1">
        <v>0</v>
      </c>
      <c r="AM460" s="1">
        <v>100</v>
      </c>
      <c r="AN460" s="1">
        <v>0</v>
      </c>
    </row>
    <row r="461" spans="1:40" x14ac:dyDescent="0.25">
      <c r="A461" s="1">
        <v>121397803</v>
      </c>
      <c r="B461" s="1" t="s">
        <v>1935</v>
      </c>
      <c r="C461" s="1" t="s">
        <v>217</v>
      </c>
      <c r="D461" s="1" t="s">
        <v>235</v>
      </c>
      <c r="E461" s="1">
        <v>133</v>
      </c>
      <c r="G461" s="1" t="s">
        <v>2565</v>
      </c>
      <c r="H461" s="1">
        <v>14220481</v>
      </c>
      <c r="I461" s="1">
        <v>13183947.859999999</v>
      </c>
      <c r="J461" s="1">
        <v>389540</v>
      </c>
      <c r="K461" s="1">
        <v>2.8164389133453369</v>
      </c>
      <c r="L461" s="1">
        <v>3233569</v>
      </c>
      <c r="M461" s="1">
        <v>82683</v>
      </c>
      <c r="N461" s="1">
        <v>2.6241190433502197</v>
      </c>
      <c r="O461" s="1">
        <v>4171515.05</v>
      </c>
      <c r="P461" s="1">
        <v>2593209.4900000002</v>
      </c>
      <c r="Q461" s="1">
        <v>1578305.56</v>
      </c>
      <c r="R461" s="1">
        <v>0</v>
      </c>
      <c r="S461" s="1">
        <v>1577937.875</v>
      </c>
      <c r="T461" s="1">
        <v>60.840213775634766</v>
      </c>
      <c r="U461" s="1">
        <v>1578305.56</v>
      </c>
      <c r="V461" s="1">
        <v>0</v>
      </c>
      <c r="W461" s="1">
        <v>14445951.329999998</v>
      </c>
      <c r="AB461" s="1">
        <v>1014816</v>
      </c>
      <c r="AC461" s="1">
        <v>1578393.49</v>
      </c>
      <c r="AD461" s="1">
        <v>0</v>
      </c>
      <c r="AE461" s="1">
        <v>178809.56</v>
      </c>
      <c r="AF461" s="1">
        <v>268348.02566476644</v>
      </c>
      <c r="AG461" s="1">
        <v>178023360</v>
      </c>
      <c r="AH461" s="1" t="s">
        <v>2440</v>
      </c>
      <c r="AI461" s="1">
        <v>3156699</v>
      </c>
      <c r="AJ461" s="1">
        <v>0</v>
      </c>
      <c r="AK461" s="1">
        <v>21.851789474487305</v>
      </c>
      <c r="AL461" s="1">
        <v>100.02330017089844</v>
      </c>
      <c r="AM461" s="1">
        <v>0</v>
      </c>
      <c r="AN461" s="1">
        <v>0</v>
      </c>
    </row>
    <row r="462" spans="1:40" x14ac:dyDescent="0.25">
      <c r="A462" s="1">
        <v>122091002</v>
      </c>
      <c r="B462" s="1" t="s">
        <v>1936</v>
      </c>
      <c r="C462" s="1" t="s">
        <v>218</v>
      </c>
      <c r="D462" s="1" t="s">
        <v>237</v>
      </c>
      <c r="E462" s="1">
        <v>143</v>
      </c>
      <c r="G462" s="1" t="s">
        <v>2565</v>
      </c>
      <c r="H462" s="1">
        <v>22432591</v>
      </c>
      <c r="I462" s="1">
        <v>21018730.030000001</v>
      </c>
      <c r="J462" s="1">
        <v>429568</v>
      </c>
      <c r="K462" s="1">
        <v>1.9523136615753174</v>
      </c>
      <c r="L462" s="1">
        <v>6091162</v>
      </c>
      <c r="M462" s="1">
        <v>184495</v>
      </c>
      <c r="N462" s="1">
        <v>3.1235044002532959</v>
      </c>
      <c r="O462" s="1">
        <v>4181181.01</v>
      </c>
      <c r="P462" s="1">
        <v>2337488.9300000002</v>
      </c>
      <c r="Q462" s="1">
        <v>1843692.08</v>
      </c>
      <c r="R462" s="1">
        <v>0</v>
      </c>
      <c r="S462" s="1">
        <v>1843283.625</v>
      </c>
      <c r="T462" s="1">
        <v>78.843650817871094</v>
      </c>
      <c r="U462" s="1">
        <v>1843692.08</v>
      </c>
      <c r="V462" s="1">
        <v>0</v>
      </c>
      <c r="W462" s="1">
        <v>16874987.159999996</v>
      </c>
      <c r="AB462" s="1">
        <v>584234</v>
      </c>
      <c r="AC462" s="1">
        <v>1753254.93</v>
      </c>
      <c r="AD462" s="1">
        <v>0</v>
      </c>
      <c r="AE462" s="1">
        <v>261552.17</v>
      </c>
      <c r="AF462" s="1">
        <v>759513.9102474805</v>
      </c>
      <c r="AG462" s="1">
        <v>178023360</v>
      </c>
      <c r="AH462" s="1" t="s">
        <v>2441</v>
      </c>
      <c r="AI462" s="1">
        <v>3596947</v>
      </c>
      <c r="AJ462" s="1">
        <v>0</v>
      </c>
      <c r="AK462" s="1">
        <v>21.315258026123047</v>
      </c>
      <c r="AL462" s="1">
        <v>100.02215576171875</v>
      </c>
      <c r="AM462" s="1">
        <v>0</v>
      </c>
      <c r="AN462" s="1">
        <v>0</v>
      </c>
    </row>
    <row r="463" spans="1:40" x14ac:dyDescent="0.25">
      <c r="A463" s="1">
        <v>122091303</v>
      </c>
      <c r="B463" s="1" t="s">
        <v>1937</v>
      </c>
      <c r="C463" s="1" t="s">
        <v>218</v>
      </c>
      <c r="D463" s="1" t="s">
        <v>237</v>
      </c>
      <c r="E463" s="1">
        <v>147</v>
      </c>
      <c r="G463" s="1" t="s">
        <v>2565</v>
      </c>
      <c r="H463" s="1">
        <v>8000995</v>
      </c>
      <c r="I463" s="1">
        <v>7822256.7300000004</v>
      </c>
      <c r="J463" s="1">
        <v>26899</v>
      </c>
      <c r="K463" s="1">
        <v>0.33732977509498596</v>
      </c>
      <c r="L463" s="1">
        <v>1331149</v>
      </c>
      <c r="M463" s="1">
        <v>-23718</v>
      </c>
      <c r="N463" s="1">
        <v>-1.7505778074264526</v>
      </c>
      <c r="O463" s="1">
        <v>726145.73</v>
      </c>
      <c r="P463" s="1">
        <v>472143.94</v>
      </c>
      <c r="Q463" s="1">
        <v>254001.79</v>
      </c>
      <c r="R463" s="1">
        <v>0</v>
      </c>
      <c r="S463" s="1">
        <v>253942.609375</v>
      </c>
      <c r="T463" s="1">
        <v>53.778255462646484</v>
      </c>
      <c r="U463" s="1">
        <v>254001.79</v>
      </c>
      <c r="V463" s="1">
        <v>0</v>
      </c>
      <c r="W463" s="1">
        <v>2324833.4299999997</v>
      </c>
      <c r="AB463" s="1">
        <v>218128</v>
      </c>
      <c r="AC463" s="1">
        <v>254015.94</v>
      </c>
      <c r="AD463" s="1">
        <v>0</v>
      </c>
      <c r="AE463" s="1">
        <v>92539.33</v>
      </c>
      <c r="AF463" s="1">
        <v>84168.925663977512</v>
      </c>
      <c r="AG463" s="1">
        <v>178023360</v>
      </c>
      <c r="AH463" s="1" t="s">
        <v>2442</v>
      </c>
      <c r="AI463" s="1">
        <v>508017.75</v>
      </c>
      <c r="AJ463" s="1">
        <v>0</v>
      </c>
      <c r="AK463" s="1">
        <v>21.851791381835938</v>
      </c>
      <c r="AL463" s="1">
        <v>100.02330780029297</v>
      </c>
      <c r="AM463" s="1">
        <v>0</v>
      </c>
      <c r="AN463" s="1">
        <v>0</v>
      </c>
    </row>
    <row r="464" spans="1:40" x14ac:dyDescent="0.25">
      <c r="A464" s="1">
        <v>122091352</v>
      </c>
      <c r="B464" s="1" t="s">
        <v>1938</v>
      </c>
      <c r="C464" s="1" t="s">
        <v>218</v>
      </c>
      <c r="D464" s="1" t="s">
        <v>237</v>
      </c>
      <c r="E464" s="1">
        <v>148</v>
      </c>
      <c r="G464" s="1" t="s">
        <v>2565</v>
      </c>
      <c r="H464" s="1">
        <v>27862790</v>
      </c>
      <c r="I464" s="1">
        <v>26638468.670000002</v>
      </c>
      <c r="J464" s="1">
        <v>417903</v>
      </c>
      <c r="K464" s="1">
        <v>1.5226988792419434</v>
      </c>
      <c r="L464" s="1">
        <v>7232475</v>
      </c>
      <c r="M464" s="1">
        <v>597744</v>
      </c>
      <c r="N464" s="1">
        <v>9.0093183517456055</v>
      </c>
      <c r="O464" s="1">
        <v>5652178.6799999997</v>
      </c>
      <c r="P464" s="1">
        <v>3360419.18</v>
      </c>
      <c r="Q464" s="1">
        <v>1842842.1</v>
      </c>
      <c r="R464" s="1">
        <v>448917.4</v>
      </c>
      <c r="S464" s="1">
        <v>2291330.25</v>
      </c>
      <c r="T464" s="1">
        <v>68.177131652832031</v>
      </c>
      <c r="U464" s="1">
        <v>1842842.1</v>
      </c>
      <c r="V464" s="1">
        <v>0</v>
      </c>
      <c r="W464" s="1">
        <v>2467207.400000006</v>
      </c>
      <c r="AB464" s="1">
        <v>1029712</v>
      </c>
      <c r="AC464" s="1">
        <v>1842944.77</v>
      </c>
      <c r="AD464" s="1">
        <v>487762.41</v>
      </c>
      <c r="AE464" s="1">
        <v>366165.95</v>
      </c>
      <c r="AF464" s="1">
        <v>791361.62669697427</v>
      </c>
      <c r="AG464" s="1">
        <v>178023360</v>
      </c>
      <c r="AH464" s="1" t="s">
        <v>2443</v>
      </c>
      <c r="AI464" s="1">
        <v>3685787</v>
      </c>
      <c r="AJ464" s="1">
        <v>936679.8125</v>
      </c>
      <c r="AK464" s="1">
        <v>149.39105224609375</v>
      </c>
      <c r="AL464" s="1">
        <v>80.426734924316406</v>
      </c>
      <c r="AM464" s="1">
        <v>0</v>
      </c>
      <c r="AN464" s="1">
        <v>19.591999053955078</v>
      </c>
    </row>
    <row r="465" spans="1:40" x14ac:dyDescent="0.25">
      <c r="A465" s="1">
        <v>122091457</v>
      </c>
      <c r="B465" s="1" t="s">
        <v>2654</v>
      </c>
      <c r="C465" s="1" t="s">
        <v>218</v>
      </c>
      <c r="D465" s="1" t="s">
        <v>237</v>
      </c>
      <c r="E465" s="1">
        <v>145</v>
      </c>
      <c r="G465" s="1" t="s">
        <v>2566</v>
      </c>
      <c r="X465" s="1">
        <v>2237750</v>
      </c>
      <c r="Y465" s="1">
        <v>106823</v>
      </c>
      <c r="Z465" s="1">
        <v>5.0129827111959457E-2</v>
      </c>
      <c r="AA465" s="1">
        <v>5.0129828453063965</v>
      </c>
      <c r="AH465" s="1" t="s">
        <v>147</v>
      </c>
      <c r="AI465" s="1">
        <v>0</v>
      </c>
      <c r="AJ465" s="1">
        <v>0</v>
      </c>
    </row>
    <row r="466" spans="1:40" x14ac:dyDescent="0.25">
      <c r="A466" s="1">
        <v>122092002</v>
      </c>
      <c r="B466" s="1" t="s">
        <v>1939</v>
      </c>
      <c r="C466" s="1" t="s">
        <v>218</v>
      </c>
      <c r="D466" s="1" t="s">
        <v>237</v>
      </c>
      <c r="E466" s="1">
        <v>143</v>
      </c>
      <c r="G466" s="1" t="s">
        <v>2565</v>
      </c>
      <c r="H466" s="1">
        <v>15665589</v>
      </c>
      <c r="I466" s="1">
        <v>15145438.1</v>
      </c>
      <c r="J466" s="1">
        <v>128181</v>
      </c>
      <c r="K466" s="1">
        <v>0.82498311996459961</v>
      </c>
      <c r="L466" s="1">
        <v>3812521</v>
      </c>
      <c r="M466" s="1">
        <v>119876</v>
      </c>
      <c r="N466" s="1">
        <v>3.246345043182373</v>
      </c>
      <c r="O466" s="1">
        <v>430367</v>
      </c>
      <c r="P466" s="1">
        <v>380367</v>
      </c>
      <c r="Q466" s="1">
        <v>50000</v>
      </c>
      <c r="R466" s="1">
        <v>0</v>
      </c>
      <c r="S466" s="1">
        <v>50000</v>
      </c>
      <c r="T466" s="1">
        <v>13.145199775695801</v>
      </c>
      <c r="U466" s="1">
        <v>0</v>
      </c>
      <c r="V466" s="1">
        <v>50000</v>
      </c>
      <c r="W466" s="1">
        <v>0</v>
      </c>
      <c r="AB466" s="1">
        <v>380367</v>
      </c>
      <c r="AC466" s="1">
        <v>0</v>
      </c>
      <c r="AD466" s="1">
        <v>0</v>
      </c>
      <c r="AE466" s="1">
        <v>156333.70000000001</v>
      </c>
      <c r="AF466" s="1">
        <v>201511.9816387475</v>
      </c>
      <c r="AG466" s="1">
        <v>178023360</v>
      </c>
      <c r="AH466" s="1" t="s">
        <v>2444</v>
      </c>
      <c r="AI466" s="1">
        <v>50000</v>
      </c>
      <c r="AJ466" s="1">
        <v>0</v>
      </c>
      <c r="AL466" s="1">
        <v>0</v>
      </c>
      <c r="AM466" s="1">
        <v>100</v>
      </c>
      <c r="AN466" s="1">
        <v>0</v>
      </c>
    </row>
    <row r="467" spans="1:40" x14ac:dyDescent="0.25">
      <c r="A467" s="1">
        <v>122092102</v>
      </c>
      <c r="B467" s="1" t="s">
        <v>1940</v>
      </c>
      <c r="C467" s="1" t="s">
        <v>218</v>
      </c>
      <c r="D467" s="1" t="s">
        <v>237</v>
      </c>
      <c r="E467" s="1">
        <v>145</v>
      </c>
      <c r="G467" s="1" t="s">
        <v>2565</v>
      </c>
      <c r="H467" s="1">
        <v>24005322</v>
      </c>
      <c r="I467" s="1">
        <v>23002294.57</v>
      </c>
      <c r="J467" s="1">
        <v>261092</v>
      </c>
      <c r="K467" s="1">
        <v>1.0996018648147583</v>
      </c>
      <c r="L467" s="1">
        <v>7996133</v>
      </c>
      <c r="M467" s="1">
        <v>57660</v>
      </c>
      <c r="N467" s="1">
        <v>0.72633612155914307</v>
      </c>
      <c r="O467" s="1">
        <v>1074042</v>
      </c>
      <c r="P467" s="1">
        <v>1024042</v>
      </c>
      <c r="Q467" s="1">
        <v>50000</v>
      </c>
      <c r="R467" s="1">
        <v>0</v>
      </c>
      <c r="S467" s="1">
        <v>50000</v>
      </c>
      <c r="T467" s="1">
        <v>4.8826122283935547</v>
      </c>
      <c r="U467" s="1">
        <v>0</v>
      </c>
      <c r="V467" s="1">
        <v>50000</v>
      </c>
      <c r="W467" s="1">
        <v>0</v>
      </c>
      <c r="AB467" s="1">
        <v>1024042</v>
      </c>
      <c r="AC467" s="1">
        <v>0</v>
      </c>
      <c r="AD467" s="1">
        <v>0</v>
      </c>
      <c r="AE467" s="1">
        <v>347455.35</v>
      </c>
      <c r="AF467" s="1">
        <v>439093.32784714666</v>
      </c>
      <c r="AG467" s="1">
        <v>178023360</v>
      </c>
      <c r="AH467" s="1" t="s">
        <v>2445</v>
      </c>
      <c r="AI467" s="1">
        <v>50000</v>
      </c>
      <c r="AJ467" s="1">
        <v>0</v>
      </c>
      <c r="AL467" s="1">
        <v>0</v>
      </c>
      <c r="AM467" s="1">
        <v>100</v>
      </c>
      <c r="AN467" s="1">
        <v>0</v>
      </c>
    </row>
    <row r="468" spans="1:40" x14ac:dyDescent="0.25">
      <c r="A468" s="1">
        <v>122092353</v>
      </c>
      <c r="B468" s="1" t="s">
        <v>1941</v>
      </c>
      <c r="C468" s="1" t="s">
        <v>218</v>
      </c>
      <c r="D468" s="1" t="s">
        <v>237</v>
      </c>
      <c r="E468" s="1">
        <v>144</v>
      </c>
      <c r="G468" s="1" t="s">
        <v>2565</v>
      </c>
      <c r="H468" s="1">
        <v>17579139</v>
      </c>
      <c r="I468" s="1">
        <v>17059928.899999999</v>
      </c>
      <c r="J468" s="1">
        <v>170359</v>
      </c>
      <c r="K468" s="1">
        <v>0.97858095169067383</v>
      </c>
      <c r="L468" s="1">
        <v>6740084</v>
      </c>
      <c r="M468" s="1">
        <v>29853</v>
      </c>
      <c r="N468" s="1">
        <v>0.44488781690597534</v>
      </c>
      <c r="O468" s="1">
        <v>466762</v>
      </c>
      <c r="P468" s="1">
        <v>416762</v>
      </c>
      <c r="Q468" s="1">
        <v>50000</v>
      </c>
      <c r="R468" s="1">
        <v>0</v>
      </c>
      <c r="S468" s="1">
        <v>50000</v>
      </c>
      <c r="T468" s="1">
        <v>11.997255325317383</v>
      </c>
      <c r="U468" s="1">
        <v>0</v>
      </c>
      <c r="V468" s="1">
        <v>50000</v>
      </c>
      <c r="W468" s="1">
        <v>0</v>
      </c>
      <c r="AB468" s="1">
        <v>416762</v>
      </c>
      <c r="AC468" s="1">
        <v>0</v>
      </c>
      <c r="AD468" s="1">
        <v>0</v>
      </c>
      <c r="AE468" s="1">
        <v>227235.6</v>
      </c>
      <c r="AF468" s="1">
        <v>522360.33207588526</v>
      </c>
      <c r="AG468" s="1">
        <v>178023360</v>
      </c>
      <c r="AH468" s="1" t="s">
        <v>2446</v>
      </c>
      <c r="AI468" s="1">
        <v>50000</v>
      </c>
      <c r="AJ468" s="1">
        <v>0</v>
      </c>
      <c r="AL468" s="1">
        <v>0</v>
      </c>
      <c r="AM468" s="1">
        <v>100</v>
      </c>
      <c r="AN468" s="1">
        <v>0</v>
      </c>
    </row>
    <row r="469" spans="1:40" x14ac:dyDescent="0.25">
      <c r="A469" s="1">
        <v>122097007</v>
      </c>
      <c r="B469" s="1" t="s">
        <v>2655</v>
      </c>
      <c r="C469" s="1" t="s">
        <v>218</v>
      </c>
      <c r="D469" s="1" t="s">
        <v>237</v>
      </c>
      <c r="E469" s="1">
        <v>145</v>
      </c>
      <c r="G469" s="1" t="s">
        <v>2566</v>
      </c>
      <c r="X469" s="1">
        <v>1173568</v>
      </c>
      <c r="Y469" s="1">
        <v>71291</v>
      </c>
      <c r="Z469" s="1">
        <v>6.467612087726593E-2</v>
      </c>
      <c r="AA469" s="1">
        <v>6.4676122665405273</v>
      </c>
      <c r="AH469" s="1" t="s">
        <v>148</v>
      </c>
      <c r="AI469" s="1">
        <v>0</v>
      </c>
      <c r="AJ469" s="1">
        <v>0</v>
      </c>
    </row>
    <row r="470" spans="1:40" x14ac:dyDescent="0.25">
      <c r="A470" s="1">
        <v>122097203</v>
      </c>
      <c r="B470" s="1" t="s">
        <v>1942</v>
      </c>
      <c r="C470" s="1" t="s">
        <v>218</v>
      </c>
      <c r="D470" s="1" t="s">
        <v>237</v>
      </c>
      <c r="E470" s="1">
        <v>147</v>
      </c>
      <c r="G470" s="1" t="s">
        <v>2565</v>
      </c>
      <c r="H470" s="1">
        <v>3537815</v>
      </c>
      <c r="I470" s="1">
        <v>3466137.81</v>
      </c>
      <c r="J470" s="1">
        <v>22007</v>
      </c>
      <c r="K470" s="1">
        <v>0.62594431638717651</v>
      </c>
      <c r="L470" s="1">
        <v>1015399</v>
      </c>
      <c r="M470" s="1">
        <v>32210</v>
      </c>
      <c r="N470" s="1">
        <v>3.2760739326477051</v>
      </c>
      <c r="O470" s="1">
        <v>1169607</v>
      </c>
      <c r="P470" s="1">
        <v>1119607</v>
      </c>
      <c r="Q470" s="1">
        <v>50000</v>
      </c>
      <c r="R470" s="1">
        <v>0</v>
      </c>
      <c r="S470" s="1">
        <v>50000</v>
      </c>
      <c r="T470" s="1">
        <v>4.4658527374267578</v>
      </c>
      <c r="U470" s="1">
        <v>0</v>
      </c>
      <c r="V470" s="1">
        <v>50000</v>
      </c>
      <c r="W470" s="1">
        <v>0</v>
      </c>
      <c r="AB470" s="1">
        <v>1119607</v>
      </c>
      <c r="AC470" s="1">
        <v>0</v>
      </c>
      <c r="AD470" s="1">
        <v>0</v>
      </c>
      <c r="AE470" s="1">
        <v>119221.35</v>
      </c>
      <c r="AF470" s="1">
        <v>138888.65417109255</v>
      </c>
      <c r="AG470" s="1">
        <v>178023360</v>
      </c>
      <c r="AH470" s="1" t="s">
        <v>2447</v>
      </c>
      <c r="AI470" s="1">
        <v>50000</v>
      </c>
      <c r="AJ470" s="1">
        <v>0</v>
      </c>
      <c r="AL470" s="1">
        <v>0</v>
      </c>
      <c r="AM470" s="1">
        <v>100</v>
      </c>
      <c r="AN470" s="1">
        <v>0</v>
      </c>
    </row>
    <row r="471" spans="1:40" x14ac:dyDescent="0.25">
      <c r="A471" s="1">
        <v>122097502</v>
      </c>
      <c r="B471" s="1" t="s">
        <v>1943</v>
      </c>
      <c r="C471" s="1" t="s">
        <v>218</v>
      </c>
      <c r="D471" s="1" t="s">
        <v>237</v>
      </c>
      <c r="E471" s="1">
        <v>142</v>
      </c>
      <c r="G471" s="1" t="s">
        <v>2565</v>
      </c>
      <c r="H471" s="1">
        <v>19467014</v>
      </c>
      <c r="I471" s="1">
        <v>18492566.030000001</v>
      </c>
      <c r="J471" s="1">
        <v>285933</v>
      </c>
      <c r="K471" s="1">
        <v>1.4907032251358032</v>
      </c>
      <c r="L471" s="1">
        <v>8060928</v>
      </c>
      <c r="M471" s="1">
        <v>220149</v>
      </c>
      <c r="N471" s="1">
        <v>2.807744026184082</v>
      </c>
      <c r="O471" s="1">
        <v>743893.45</v>
      </c>
      <c r="P471" s="1">
        <v>693893.45</v>
      </c>
      <c r="Q471" s="1">
        <v>50000</v>
      </c>
      <c r="R471" s="1">
        <v>0</v>
      </c>
      <c r="S471" s="1">
        <v>49992.98046875</v>
      </c>
      <c r="T471" s="1">
        <v>7.2046322822570801</v>
      </c>
      <c r="U471" s="1">
        <v>30140.77</v>
      </c>
      <c r="V471" s="1">
        <v>19859.23</v>
      </c>
      <c r="W471" s="1">
        <v>275873.09999999404</v>
      </c>
      <c r="AB471" s="1">
        <v>663751</v>
      </c>
      <c r="AC471" s="1">
        <v>30142.45</v>
      </c>
      <c r="AD471" s="1">
        <v>0</v>
      </c>
      <c r="AE471" s="1">
        <v>344048.97</v>
      </c>
      <c r="AF471" s="1">
        <v>577479.12415902864</v>
      </c>
      <c r="AG471" s="1">
        <v>178023360</v>
      </c>
      <c r="AH471" s="1" t="s">
        <v>2448</v>
      </c>
      <c r="AI471" s="1">
        <v>80142.453125</v>
      </c>
      <c r="AJ471" s="1">
        <v>0</v>
      </c>
      <c r="AK471" s="1">
        <v>29.050477981567383</v>
      </c>
      <c r="AL471" s="1">
        <v>60.290004730224609</v>
      </c>
      <c r="AM471" s="1">
        <v>39.724037170410156</v>
      </c>
      <c r="AN471" s="1">
        <v>0</v>
      </c>
    </row>
    <row r="472" spans="1:40" x14ac:dyDescent="0.25">
      <c r="A472" s="1">
        <v>122097604</v>
      </c>
      <c r="B472" s="1" t="s">
        <v>1944</v>
      </c>
      <c r="C472" s="1" t="s">
        <v>218</v>
      </c>
      <c r="D472" s="1" t="s">
        <v>237</v>
      </c>
      <c r="E472" s="1">
        <v>145</v>
      </c>
      <c r="G472" s="1" t="s">
        <v>2565</v>
      </c>
      <c r="H472" s="1">
        <v>1444651</v>
      </c>
      <c r="I472" s="1">
        <v>1407662.33</v>
      </c>
      <c r="J472" s="1">
        <v>6052</v>
      </c>
      <c r="K472" s="1">
        <v>0.42068707942962646</v>
      </c>
      <c r="L472" s="1">
        <v>553892</v>
      </c>
      <c r="M472" s="1">
        <v>7172</v>
      </c>
      <c r="N472" s="1">
        <v>1.3118232488632202</v>
      </c>
      <c r="O472" s="1">
        <v>99442</v>
      </c>
      <c r="P472" s="1">
        <v>49442</v>
      </c>
      <c r="Q472" s="1">
        <v>50000</v>
      </c>
      <c r="R472" s="1">
        <v>0</v>
      </c>
      <c r="S472" s="1">
        <v>50000</v>
      </c>
      <c r="T472" s="1">
        <v>101.12859344482422</v>
      </c>
      <c r="U472" s="1">
        <v>0</v>
      </c>
      <c r="V472" s="1">
        <v>50000</v>
      </c>
      <c r="W472" s="1">
        <v>0</v>
      </c>
      <c r="AB472" s="1">
        <v>49442</v>
      </c>
      <c r="AC472" s="1">
        <v>0</v>
      </c>
      <c r="AD472" s="1">
        <v>0</v>
      </c>
      <c r="AE472" s="1">
        <v>19512.14</v>
      </c>
      <c r="AF472" s="1">
        <v>29493.602766867392</v>
      </c>
      <c r="AG472" s="1">
        <v>178023360</v>
      </c>
      <c r="AH472" s="1" t="s">
        <v>2449</v>
      </c>
      <c r="AI472" s="1">
        <v>50000</v>
      </c>
      <c r="AJ472" s="1">
        <v>0</v>
      </c>
      <c r="AL472" s="1">
        <v>0</v>
      </c>
      <c r="AM472" s="1">
        <v>100</v>
      </c>
      <c r="AN472" s="1">
        <v>0</v>
      </c>
    </row>
    <row r="473" spans="1:40" x14ac:dyDescent="0.25">
      <c r="A473" s="1">
        <v>122098003</v>
      </c>
      <c r="B473" s="1" t="s">
        <v>1945</v>
      </c>
      <c r="C473" s="1" t="s">
        <v>218</v>
      </c>
      <c r="D473" s="1" t="s">
        <v>237</v>
      </c>
      <c r="E473" s="1">
        <v>148</v>
      </c>
      <c r="G473" s="1" t="s">
        <v>2565</v>
      </c>
      <c r="H473" s="1">
        <v>3370415</v>
      </c>
      <c r="I473" s="1">
        <v>3298015.62</v>
      </c>
      <c r="J473" s="1">
        <v>18690</v>
      </c>
      <c r="K473" s="1">
        <v>0.55762326717376709</v>
      </c>
      <c r="L473" s="1">
        <v>1069423</v>
      </c>
      <c r="M473" s="1">
        <v>6308</v>
      </c>
      <c r="N473" s="1">
        <v>0.59335070848464966</v>
      </c>
      <c r="O473" s="1">
        <v>117213</v>
      </c>
      <c r="P473" s="1">
        <v>67213</v>
      </c>
      <c r="Q473" s="1">
        <v>50000</v>
      </c>
      <c r="R473" s="1">
        <v>0</v>
      </c>
      <c r="S473" s="1">
        <v>50000</v>
      </c>
      <c r="T473" s="1">
        <v>74.390373229980469</v>
      </c>
      <c r="U473" s="1">
        <v>0</v>
      </c>
      <c r="V473" s="1">
        <v>50000</v>
      </c>
      <c r="W473" s="1">
        <v>0</v>
      </c>
      <c r="AB473" s="1">
        <v>67213</v>
      </c>
      <c r="AC473" s="1">
        <v>0</v>
      </c>
      <c r="AD473" s="1">
        <v>0</v>
      </c>
      <c r="AE473" s="1">
        <v>128036.91</v>
      </c>
      <c r="AF473" s="1">
        <v>113288.39490422216</v>
      </c>
      <c r="AG473" s="1">
        <v>178023360</v>
      </c>
      <c r="AH473" s="1" t="s">
        <v>2450</v>
      </c>
      <c r="AI473" s="1">
        <v>50000</v>
      </c>
      <c r="AJ473" s="1">
        <v>0</v>
      </c>
      <c r="AL473" s="1">
        <v>0</v>
      </c>
      <c r="AM473" s="1">
        <v>100</v>
      </c>
      <c r="AN473" s="1">
        <v>0</v>
      </c>
    </row>
    <row r="474" spans="1:40" x14ac:dyDescent="0.25">
      <c r="A474" s="1">
        <v>122098103</v>
      </c>
      <c r="B474" s="1" t="s">
        <v>1946</v>
      </c>
      <c r="C474" s="1" t="s">
        <v>218</v>
      </c>
      <c r="D474" s="1" t="s">
        <v>237</v>
      </c>
      <c r="E474" s="1">
        <v>141</v>
      </c>
      <c r="G474" s="1" t="s">
        <v>2565</v>
      </c>
      <c r="H474" s="1">
        <v>13735521</v>
      </c>
      <c r="I474" s="1">
        <v>13220349.65</v>
      </c>
      <c r="J474" s="1">
        <v>165148</v>
      </c>
      <c r="K474" s="1">
        <v>1.2169746160507202</v>
      </c>
      <c r="L474" s="1">
        <v>4101459</v>
      </c>
      <c r="M474" s="1">
        <v>-47867</v>
      </c>
      <c r="N474" s="1">
        <v>-1.153609037399292</v>
      </c>
      <c r="O474" s="1">
        <v>804969.85</v>
      </c>
      <c r="P474" s="1">
        <v>715309.92</v>
      </c>
      <c r="Q474" s="1">
        <v>89659.93</v>
      </c>
      <c r="R474" s="1">
        <v>0</v>
      </c>
      <c r="S474" s="1">
        <v>89639.0390625</v>
      </c>
      <c r="T474" s="1">
        <v>12.531129837036133</v>
      </c>
      <c r="U474" s="1">
        <v>89659.93</v>
      </c>
      <c r="V474" s="1">
        <v>0</v>
      </c>
      <c r="W474" s="1">
        <v>820641.44000001252</v>
      </c>
      <c r="AB474" s="1">
        <v>625645</v>
      </c>
      <c r="AC474" s="1">
        <v>89664.92</v>
      </c>
      <c r="AD474" s="1">
        <v>0</v>
      </c>
      <c r="AE474" s="1">
        <v>205702.53</v>
      </c>
      <c r="AF474" s="1">
        <v>141866.33634413057</v>
      </c>
      <c r="AG474" s="1">
        <v>178023360</v>
      </c>
      <c r="AH474" s="1" t="s">
        <v>2451</v>
      </c>
      <c r="AI474" s="1">
        <v>179324.84375</v>
      </c>
      <c r="AJ474" s="1">
        <v>0</v>
      </c>
      <c r="AK474" s="1">
        <v>21.851789474487305</v>
      </c>
      <c r="AL474" s="1">
        <v>100.02330780029297</v>
      </c>
      <c r="AM474" s="1">
        <v>0</v>
      </c>
      <c r="AN474" s="1">
        <v>0</v>
      </c>
    </row>
    <row r="475" spans="1:40" x14ac:dyDescent="0.25">
      <c r="A475" s="1">
        <v>122098202</v>
      </c>
      <c r="B475" s="1" t="s">
        <v>1947</v>
      </c>
      <c r="C475" s="1" t="s">
        <v>218</v>
      </c>
      <c r="D475" s="1" t="s">
        <v>237</v>
      </c>
      <c r="E475" s="1">
        <v>143</v>
      </c>
      <c r="G475" s="1" t="s">
        <v>2565</v>
      </c>
      <c r="H475" s="1">
        <v>20605153</v>
      </c>
      <c r="I475" s="1">
        <v>19830849.109999999</v>
      </c>
      <c r="J475" s="1">
        <v>234234</v>
      </c>
      <c r="K475" s="1">
        <v>1.1498450040817261</v>
      </c>
      <c r="L475" s="1">
        <v>6966238</v>
      </c>
      <c r="M475" s="1">
        <v>57471</v>
      </c>
      <c r="N475" s="1">
        <v>0.8318561315536499</v>
      </c>
      <c r="O475" s="1">
        <v>833733</v>
      </c>
      <c r="P475" s="1">
        <v>783733</v>
      </c>
      <c r="Q475" s="1">
        <v>50000</v>
      </c>
      <c r="R475" s="1">
        <v>0</v>
      </c>
      <c r="S475" s="1">
        <v>50000</v>
      </c>
      <c r="T475" s="1">
        <v>6.3797235488891602</v>
      </c>
      <c r="U475" s="1">
        <v>0</v>
      </c>
      <c r="V475" s="1">
        <v>50000</v>
      </c>
      <c r="W475" s="1">
        <v>0</v>
      </c>
      <c r="AB475" s="1">
        <v>783733</v>
      </c>
      <c r="AC475" s="1">
        <v>0</v>
      </c>
      <c r="AD475" s="1">
        <v>0</v>
      </c>
      <c r="AE475" s="1">
        <v>234439.69</v>
      </c>
      <c r="AF475" s="1">
        <v>439076.58446015359</v>
      </c>
      <c r="AG475" s="1">
        <v>178023360</v>
      </c>
      <c r="AH475" s="1" t="s">
        <v>2452</v>
      </c>
      <c r="AI475" s="1">
        <v>50000</v>
      </c>
      <c r="AJ475" s="1">
        <v>0</v>
      </c>
      <c r="AL475" s="1">
        <v>0</v>
      </c>
      <c r="AM475" s="1">
        <v>100</v>
      </c>
      <c r="AN475" s="1">
        <v>0</v>
      </c>
    </row>
    <row r="476" spans="1:40" x14ac:dyDescent="0.25">
      <c r="A476" s="1">
        <v>122098403</v>
      </c>
      <c r="B476" s="1" t="s">
        <v>1948</v>
      </c>
      <c r="C476" s="1" t="s">
        <v>218</v>
      </c>
      <c r="D476" s="1" t="s">
        <v>237</v>
      </c>
      <c r="E476" s="1">
        <v>142</v>
      </c>
      <c r="G476" s="1" t="s">
        <v>2565</v>
      </c>
      <c r="H476" s="1">
        <v>13830411</v>
      </c>
      <c r="I476" s="1">
        <v>13208655.4</v>
      </c>
      <c r="J476" s="1">
        <v>179074</v>
      </c>
      <c r="K476" s="1">
        <v>1.3117690086364746</v>
      </c>
      <c r="L476" s="1">
        <v>3685457</v>
      </c>
      <c r="M476" s="1">
        <v>76222</v>
      </c>
      <c r="N476" s="1">
        <v>2.1118602752685547</v>
      </c>
      <c r="O476" s="1">
        <v>585278</v>
      </c>
      <c r="P476" s="1">
        <v>535278</v>
      </c>
      <c r="Q476" s="1">
        <v>50000</v>
      </c>
      <c r="R476" s="1">
        <v>0</v>
      </c>
      <c r="S476" s="1">
        <v>50000</v>
      </c>
      <c r="T476" s="1">
        <v>9.3409404754638672</v>
      </c>
      <c r="U476" s="1">
        <v>0</v>
      </c>
      <c r="V476" s="1">
        <v>50000</v>
      </c>
      <c r="W476" s="1">
        <v>0</v>
      </c>
      <c r="AB476" s="1">
        <v>535278</v>
      </c>
      <c r="AC476" s="1">
        <v>0</v>
      </c>
      <c r="AD476" s="1">
        <v>0</v>
      </c>
      <c r="AE476" s="1">
        <v>321785.3</v>
      </c>
      <c r="AF476" s="1">
        <v>266575.03177433717</v>
      </c>
      <c r="AG476" s="1">
        <v>178023360</v>
      </c>
      <c r="AH476" s="1" t="s">
        <v>2453</v>
      </c>
      <c r="AI476" s="1">
        <v>50000</v>
      </c>
      <c r="AJ476" s="1">
        <v>0</v>
      </c>
      <c r="AL476" s="1">
        <v>0</v>
      </c>
      <c r="AM476" s="1">
        <v>100</v>
      </c>
      <c r="AN476" s="1">
        <v>0</v>
      </c>
    </row>
    <row r="477" spans="1:40" x14ac:dyDescent="0.25">
      <c r="A477" s="1">
        <v>122099007</v>
      </c>
      <c r="B477" s="1" t="s">
        <v>2656</v>
      </c>
      <c r="C477" s="1" t="s">
        <v>218</v>
      </c>
      <c r="D477" s="1" t="s">
        <v>237</v>
      </c>
      <c r="E477" s="1">
        <v>146</v>
      </c>
      <c r="G477" s="1" t="s">
        <v>2566</v>
      </c>
      <c r="X477" s="1">
        <v>1162583</v>
      </c>
      <c r="Y477" s="1">
        <v>103503</v>
      </c>
      <c r="Z477" s="1">
        <v>9.7729161381721497E-2</v>
      </c>
      <c r="AA477" s="1">
        <v>9.7729158401489258</v>
      </c>
      <c r="AH477" s="1" t="s">
        <v>149</v>
      </c>
      <c r="AI477" s="1">
        <v>0</v>
      </c>
      <c r="AJ477" s="1">
        <v>0</v>
      </c>
    </row>
    <row r="478" spans="1:40" x14ac:dyDescent="0.25">
      <c r="A478" s="1">
        <v>123460302</v>
      </c>
      <c r="B478" s="1" t="s">
        <v>1949</v>
      </c>
      <c r="C478" s="1" t="s">
        <v>219</v>
      </c>
      <c r="D478" s="1" t="s">
        <v>237</v>
      </c>
      <c r="E478" s="1">
        <v>144</v>
      </c>
      <c r="G478" s="1" t="s">
        <v>2565</v>
      </c>
      <c r="H478" s="1">
        <v>12320208</v>
      </c>
      <c r="I478" s="1">
        <v>11431224.050000001</v>
      </c>
      <c r="J478" s="1">
        <v>295500</v>
      </c>
      <c r="K478" s="1">
        <v>2.4574401378631592</v>
      </c>
      <c r="L478" s="1">
        <v>4756763</v>
      </c>
      <c r="M478" s="1">
        <v>157209</v>
      </c>
      <c r="N478" s="1">
        <v>3.4179184436798096</v>
      </c>
      <c r="O478" s="1">
        <v>451756</v>
      </c>
      <c r="P478" s="1">
        <v>401756</v>
      </c>
      <c r="Q478" s="1">
        <v>50000</v>
      </c>
      <c r="R478" s="1">
        <v>0</v>
      </c>
      <c r="S478" s="1">
        <v>50000</v>
      </c>
      <c r="T478" s="1">
        <v>12.445364952087402</v>
      </c>
      <c r="U478" s="1">
        <v>0</v>
      </c>
      <c r="V478" s="1">
        <v>50000</v>
      </c>
      <c r="W478" s="1">
        <v>0</v>
      </c>
      <c r="AB478" s="1">
        <v>401756</v>
      </c>
      <c r="AC478" s="1">
        <v>0</v>
      </c>
      <c r="AD478" s="1">
        <v>0</v>
      </c>
      <c r="AE478" s="1">
        <v>182935.17</v>
      </c>
      <c r="AF478" s="1">
        <v>124226.44096656528</v>
      </c>
      <c r="AG478" s="1">
        <v>178023360</v>
      </c>
      <c r="AH478" s="1" t="s">
        <v>2454</v>
      </c>
      <c r="AI478" s="1">
        <v>50000</v>
      </c>
      <c r="AJ478" s="1">
        <v>0</v>
      </c>
      <c r="AL478" s="1">
        <v>0</v>
      </c>
      <c r="AM478" s="1">
        <v>100</v>
      </c>
      <c r="AN478" s="1">
        <v>0</v>
      </c>
    </row>
    <row r="479" spans="1:40" x14ac:dyDescent="0.25">
      <c r="A479" s="1">
        <v>123460504</v>
      </c>
      <c r="B479" s="1" t="s">
        <v>1950</v>
      </c>
      <c r="C479" s="1" t="s">
        <v>219</v>
      </c>
      <c r="D479" s="1" t="s">
        <v>237</v>
      </c>
      <c r="G479" s="1" t="s">
        <v>2565</v>
      </c>
      <c r="H479" s="1">
        <v>34420</v>
      </c>
      <c r="I479" s="1">
        <v>34416.6</v>
      </c>
      <c r="J479" s="1">
        <v>-2</v>
      </c>
      <c r="K479" s="1">
        <v>-5.810237955302E-3</v>
      </c>
      <c r="L479" s="1">
        <v>6130</v>
      </c>
      <c r="M479" s="1">
        <v>0</v>
      </c>
      <c r="N479" s="1">
        <v>0</v>
      </c>
      <c r="O479" s="1">
        <v>50000</v>
      </c>
      <c r="P479" s="1">
        <v>0</v>
      </c>
      <c r="Q479" s="1">
        <v>50000</v>
      </c>
      <c r="R479" s="1">
        <v>0</v>
      </c>
      <c r="S479" s="1">
        <v>50000</v>
      </c>
      <c r="U479" s="1">
        <v>0</v>
      </c>
      <c r="V479" s="1">
        <v>50000</v>
      </c>
      <c r="W479" s="1">
        <v>0</v>
      </c>
      <c r="AB479" s="1">
        <v>0</v>
      </c>
      <c r="AC479" s="1">
        <v>0</v>
      </c>
      <c r="AD479" s="1">
        <v>0</v>
      </c>
      <c r="AE479" s="1">
        <v>2414.14</v>
      </c>
      <c r="AF479" s="1">
        <v>10959.724568960242</v>
      </c>
      <c r="AG479" s="1">
        <v>178023360</v>
      </c>
      <c r="AH479" s="1" t="s">
        <v>2455</v>
      </c>
      <c r="AI479" s="1">
        <v>50000</v>
      </c>
      <c r="AJ479" s="1">
        <v>0</v>
      </c>
      <c r="AL479" s="1">
        <v>0</v>
      </c>
      <c r="AM479" s="1">
        <v>100</v>
      </c>
      <c r="AN479" s="1">
        <v>0</v>
      </c>
    </row>
    <row r="480" spans="1:40" x14ac:dyDescent="0.25">
      <c r="A480" s="1">
        <v>123460957</v>
      </c>
      <c r="B480" s="1" t="s">
        <v>2657</v>
      </c>
      <c r="C480" s="1" t="s">
        <v>219</v>
      </c>
      <c r="D480" s="1" t="s">
        <v>237</v>
      </c>
      <c r="E480" s="1">
        <v>146</v>
      </c>
      <c r="G480" s="1" t="s">
        <v>2566</v>
      </c>
      <c r="X480" s="1">
        <v>1370715</v>
      </c>
      <c r="Y480" s="1">
        <v>89825</v>
      </c>
      <c r="Z480" s="1">
        <v>7.0127017796039581E-2</v>
      </c>
      <c r="AA480" s="1">
        <v>7.0127019882202148</v>
      </c>
      <c r="AH480" s="1" t="s">
        <v>150</v>
      </c>
      <c r="AI480" s="1">
        <v>0</v>
      </c>
      <c r="AJ480" s="1">
        <v>0</v>
      </c>
    </row>
    <row r="481" spans="1:40" x14ac:dyDescent="0.25">
      <c r="A481" s="1">
        <v>123461302</v>
      </c>
      <c r="B481" s="1" t="s">
        <v>1951</v>
      </c>
      <c r="C481" s="1" t="s">
        <v>219</v>
      </c>
      <c r="D481" s="1" t="s">
        <v>237</v>
      </c>
      <c r="E481" s="1">
        <v>147</v>
      </c>
      <c r="G481" s="1" t="s">
        <v>2565</v>
      </c>
      <c r="H481" s="1">
        <v>7375405</v>
      </c>
      <c r="I481" s="1">
        <v>6997631.46</v>
      </c>
      <c r="J481" s="1">
        <v>100301</v>
      </c>
      <c r="K481" s="1">
        <v>1.3786882162094116</v>
      </c>
      <c r="L481" s="1">
        <v>3383282</v>
      </c>
      <c r="M481" s="1">
        <v>137704</v>
      </c>
      <c r="N481" s="1">
        <v>4.2428193092346191</v>
      </c>
      <c r="O481" s="1">
        <v>4056876.48</v>
      </c>
      <c r="P481" s="1">
        <v>1462576.99</v>
      </c>
      <c r="Q481" s="1">
        <v>0</v>
      </c>
      <c r="R481" s="1">
        <v>2594299.4900000002</v>
      </c>
      <c r="S481" s="1">
        <v>2594299.5</v>
      </c>
      <c r="T481" s="1">
        <v>177.378662109375</v>
      </c>
      <c r="U481" s="1">
        <v>0</v>
      </c>
      <c r="V481" s="1">
        <v>0</v>
      </c>
      <c r="W481" s="1">
        <v>0</v>
      </c>
      <c r="X481" s="1">
        <v>13900</v>
      </c>
      <c r="AB481" s="1">
        <v>340388</v>
      </c>
      <c r="AC481" s="1">
        <v>0</v>
      </c>
      <c r="AD481" s="1">
        <v>1122188.99</v>
      </c>
      <c r="AE481" s="1">
        <v>292294.34999999998</v>
      </c>
      <c r="AF481" s="1">
        <v>407873.49439290212</v>
      </c>
      <c r="AG481" s="1">
        <v>178023360</v>
      </c>
      <c r="AH481" s="1" t="s">
        <v>2456</v>
      </c>
      <c r="AI481" s="1">
        <v>0</v>
      </c>
      <c r="AJ481" s="1">
        <v>3716488.5</v>
      </c>
      <c r="AL481" s="1">
        <v>0</v>
      </c>
      <c r="AM481" s="1">
        <v>0</v>
      </c>
      <c r="AN481" s="1">
        <v>100</v>
      </c>
    </row>
    <row r="482" spans="1:40" x14ac:dyDescent="0.25">
      <c r="A482" s="1">
        <v>123461602</v>
      </c>
      <c r="B482" s="1" t="s">
        <v>1952</v>
      </c>
      <c r="C482" s="1" t="s">
        <v>219</v>
      </c>
      <c r="D482" s="1" t="s">
        <v>237</v>
      </c>
      <c r="E482" s="1">
        <v>144</v>
      </c>
      <c r="G482" s="1" t="s">
        <v>2565</v>
      </c>
      <c r="H482" s="1">
        <v>5346302</v>
      </c>
      <c r="I482" s="1">
        <v>5018041.12</v>
      </c>
      <c r="J482" s="1">
        <v>101435</v>
      </c>
      <c r="K482" s="1">
        <v>1.9339861869812012</v>
      </c>
      <c r="L482" s="1">
        <v>2294241</v>
      </c>
      <c r="M482" s="1">
        <v>32192</v>
      </c>
      <c r="N482" s="1">
        <v>1.423134446144104</v>
      </c>
      <c r="O482" s="1">
        <v>219916</v>
      </c>
      <c r="P482" s="1">
        <v>169916</v>
      </c>
      <c r="Q482" s="1">
        <v>50000</v>
      </c>
      <c r="R482" s="1">
        <v>0</v>
      </c>
      <c r="S482" s="1">
        <v>50000</v>
      </c>
      <c r="T482" s="1">
        <v>29.426303863525391</v>
      </c>
      <c r="U482" s="1">
        <v>0</v>
      </c>
      <c r="V482" s="1">
        <v>50000</v>
      </c>
      <c r="W482" s="1">
        <v>0</v>
      </c>
      <c r="AB482" s="1">
        <v>169916</v>
      </c>
      <c r="AC482" s="1">
        <v>0</v>
      </c>
      <c r="AD482" s="1">
        <v>0</v>
      </c>
      <c r="AE482" s="1">
        <v>153469.72</v>
      </c>
      <c r="AF482" s="1">
        <v>212997.1731841556</v>
      </c>
      <c r="AG482" s="1">
        <v>178023360</v>
      </c>
      <c r="AH482" s="1" t="s">
        <v>2457</v>
      </c>
      <c r="AI482" s="1">
        <v>50000</v>
      </c>
      <c r="AJ482" s="1">
        <v>0</v>
      </c>
      <c r="AL482" s="1">
        <v>0</v>
      </c>
      <c r="AM482" s="1">
        <v>100</v>
      </c>
      <c r="AN482" s="1">
        <v>0</v>
      </c>
    </row>
    <row r="483" spans="1:40" x14ac:dyDescent="0.25">
      <c r="A483" s="1">
        <v>123463507</v>
      </c>
      <c r="B483" s="1" t="s">
        <v>2658</v>
      </c>
      <c r="C483" s="1" t="s">
        <v>219</v>
      </c>
      <c r="D483" s="1" t="s">
        <v>237</v>
      </c>
      <c r="E483" s="1">
        <v>143</v>
      </c>
      <c r="G483" s="1" t="s">
        <v>2566</v>
      </c>
      <c r="X483" s="1">
        <v>821749</v>
      </c>
      <c r="Y483" s="1">
        <v>90600</v>
      </c>
      <c r="Z483" s="1">
        <v>0.12391454726457596</v>
      </c>
      <c r="AA483" s="1">
        <v>12.391454696655273</v>
      </c>
      <c r="AH483" s="1" t="s">
        <v>151</v>
      </c>
      <c r="AI483" s="1">
        <v>0</v>
      </c>
      <c r="AJ483" s="1">
        <v>0</v>
      </c>
    </row>
    <row r="484" spans="1:40" x14ac:dyDescent="0.25">
      <c r="A484" s="1">
        <v>123463603</v>
      </c>
      <c r="B484" s="1" t="s">
        <v>1953</v>
      </c>
      <c r="C484" s="1" t="s">
        <v>219</v>
      </c>
      <c r="D484" s="1" t="s">
        <v>237</v>
      </c>
      <c r="E484" s="1">
        <v>147</v>
      </c>
      <c r="G484" s="1" t="s">
        <v>2565</v>
      </c>
      <c r="H484" s="1">
        <v>7520478</v>
      </c>
      <c r="I484" s="1">
        <v>7124276.1299999999</v>
      </c>
      <c r="J484" s="1">
        <v>105048</v>
      </c>
      <c r="K484" s="1">
        <v>1.4166136980056763</v>
      </c>
      <c r="L484" s="1">
        <v>2597369</v>
      </c>
      <c r="M484" s="1">
        <v>60940</v>
      </c>
      <c r="N484" s="1">
        <v>2.4025905132293701</v>
      </c>
      <c r="O484" s="1">
        <v>320230</v>
      </c>
      <c r="P484" s="1">
        <v>270230</v>
      </c>
      <c r="Q484" s="1">
        <v>50000</v>
      </c>
      <c r="R484" s="1">
        <v>0</v>
      </c>
      <c r="S484" s="1">
        <v>50000</v>
      </c>
      <c r="T484" s="1">
        <v>18.502756118774414</v>
      </c>
      <c r="U484" s="1">
        <v>0</v>
      </c>
      <c r="V484" s="1">
        <v>50000</v>
      </c>
      <c r="W484" s="1">
        <v>0</v>
      </c>
      <c r="AB484" s="1">
        <v>270230</v>
      </c>
      <c r="AC484" s="1">
        <v>0</v>
      </c>
      <c r="AD484" s="1">
        <v>0</v>
      </c>
      <c r="AE484" s="1">
        <v>80506.25</v>
      </c>
      <c r="AF484" s="1">
        <v>128261.86386947759</v>
      </c>
      <c r="AG484" s="1">
        <v>178023360</v>
      </c>
      <c r="AH484" s="1" t="s">
        <v>2458</v>
      </c>
      <c r="AI484" s="1">
        <v>50000</v>
      </c>
      <c r="AJ484" s="1">
        <v>0</v>
      </c>
      <c r="AL484" s="1">
        <v>0</v>
      </c>
      <c r="AM484" s="1">
        <v>100</v>
      </c>
      <c r="AN484" s="1">
        <v>0</v>
      </c>
    </row>
    <row r="485" spans="1:40" x14ac:dyDescent="0.25">
      <c r="A485" s="1">
        <v>123463803</v>
      </c>
      <c r="B485" s="1" t="s">
        <v>1954</v>
      </c>
      <c r="C485" s="1" t="s">
        <v>219</v>
      </c>
      <c r="D485" s="1" t="s">
        <v>237</v>
      </c>
      <c r="E485" s="1">
        <v>141</v>
      </c>
      <c r="G485" s="1" t="s">
        <v>2565</v>
      </c>
      <c r="H485" s="1">
        <v>1154482</v>
      </c>
      <c r="I485" s="1">
        <v>1096730.51</v>
      </c>
      <c r="J485" s="1">
        <v>21974</v>
      </c>
      <c r="K485" s="1">
        <v>1.9402953386306763</v>
      </c>
      <c r="L485" s="1">
        <v>377376</v>
      </c>
      <c r="M485" s="1">
        <v>-4008</v>
      </c>
      <c r="N485" s="1">
        <v>-1.0509092807769775</v>
      </c>
      <c r="O485" s="1">
        <v>280349.8</v>
      </c>
      <c r="P485" s="1">
        <v>108704.61</v>
      </c>
      <c r="Q485" s="1">
        <v>0</v>
      </c>
      <c r="R485" s="1">
        <v>171645.19</v>
      </c>
      <c r="S485" s="1">
        <v>171645.1875</v>
      </c>
      <c r="T485" s="1">
        <v>157.90055847167969</v>
      </c>
      <c r="U485" s="1">
        <v>0</v>
      </c>
      <c r="V485" s="1">
        <v>0</v>
      </c>
      <c r="W485" s="1">
        <v>0</v>
      </c>
      <c r="AB485" s="1">
        <v>23471</v>
      </c>
      <c r="AC485" s="1">
        <v>0</v>
      </c>
      <c r="AD485" s="1">
        <v>85233.61</v>
      </c>
      <c r="AE485" s="1">
        <v>6742.03</v>
      </c>
      <c r="AF485" s="1">
        <v>22819.389976323328</v>
      </c>
      <c r="AG485" s="1">
        <v>178023360</v>
      </c>
      <c r="AH485" s="1" t="s">
        <v>2459</v>
      </c>
      <c r="AI485" s="1">
        <v>0</v>
      </c>
      <c r="AJ485" s="1">
        <v>256878.796875</v>
      </c>
      <c r="AL485" s="1">
        <v>0</v>
      </c>
      <c r="AM485" s="1">
        <v>0</v>
      </c>
      <c r="AN485" s="1">
        <v>100</v>
      </c>
    </row>
    <row r="486" spans="1:40" x14ac:dyDescent="0.25">
      <c r="A486" s="1">
        <v>123464502</v>
      </c>
      <c r="B486" s="1" t="s">
        <v>1955</v>
      </c>
      <c r="C486" s="1" t="s">
        <v>219</v>
      </c>
      <c r="D486" s="1" t="s">
        <v>237</v>
      </c>
      <c r="E486" s="1">
        <v>146</v>
      </c>
      <c r="G486" s="1" t="s">
        <v>2565</v>
      </c>
      <c r="H486" s="1">
        <v>6211349</v>
      </c>
      <c r="I486" s="1">
        <v>5870005.21</v>
      </c>
      <c r="J486" s="1">
        <v>96603</v>
      </c>
      <c r="K486" s="1">
        <v>1.5798367261886597</v>
      </c>
      <c r="L486" s="1">
        <v>3523620</v>
      </c>
      <c r="M486" s="1">
        <v>52626</v>
      </c>
      <c r="N486" s="1">
        <v>1.5161651372909546</v>
      </c>
      <c r="O486" s="1">
        <v>290611</v>
      </c>
      <c r="P486" s="1">
        <v>240611</v>
      </c>
      <c r="Q486" s="1">
        <v>50000</v>
      </c>
      <c r="R486" s="1">
        <v>0</v>
      </c>
      <c r="S486" s="1">
        <v>50000</v>
      </c>
      <c r="T486" s="1">
        <v>20.780429840087891</v>
      </c>
      <c r="U486" s="1">
        <v>0</v>
      </c>
      <c r="V486" s="1">
        <v>50000</v>
      </c>
      <c r="W486" s="1">
        <v>0</v>
      </c>
      <c r="AB486" s="1">
        <v>240611</v>
      </c>
      <c r="AC486" s="1">
        <v>0</v>
      </c>
      <c r="AD486" s="1">
        <v>0</v>
      </c>
      <c r="AE486" s="1">
        <v>122964.64</v>
      </c>
      <c r="AF486" s="1">
        <v>195578.2727798922</v>
      </c>
      <c r="AG486" s="1">
        <v>178023360</v>
      </c>
      <c r="AH486" s="1" t="s">
        <v>2460</v>
      </c>
      <c r="AI486" s="1">
        <v>50000</v>
      </c>
      <c r="AJ486" s="1">
        <v>0</v>
      </c>
      <c r="AL486" s="1">
        <v>0</v>
      </c>
      <c r="AM486" s="1">
        <v>100</v>
      </c>
      <c r="AN486" s="1">
        <v>0</v>
      </c>
    </row>
    <row r="487" spans="1:40" x14ac:dyDescent="0.25">
      <c r="A487" s="1">
        <v>123464603</v>
      </c>
      <c r="B487" s="1" t="s">
        <v>1956</v>
      </c>
      <c r="C487" s="1" t="s">
        <v>219</v>
      </c>
      <c r="D487" s="1" t="s">
        <v>237</v>
      </c>
      <c r="E487" s="1">
        <v>141</v>
      </c>
      <c r="G487" s="1" t="s">
        <v>2565</v>
      </c>
      <c r="H487" s="1">
        <v>3869397</v>
      </c>
      <c r="I487" s="1">
        <v>3622424.89</v>
      </c>
      <c r="J487" s="1">
        <v>60899</v>
      </c>
      <c r="K487" s="1">
        <v>1.5990293025970459</v>
      </c>
      <c r="L487" s="1">
        <v>1080023</v>
      </c>
      <c r="M487" s="1">
        <v>78281</v>
      </c>
      <c r="N487" s="1">
        <v>7.8144869804382324</v>
      </c>
      <c r="O487" s="1">
        <v>125809</v>
      </c>
      <c r="P487" s="1">
        <v>75809</v>
      </c>
      <c r="Q487" s="1">
        <v>50000</v>
      </c>
      <c r="R487" s="1">
        <v>0</v>
      </c>
      <c r="S487" s="1">
        <v>50000</v>
      </c>
      <c r="T487" s="1">
        <v>65.955230712890625</v>
      </c>
      <c r="U487" s="1">
        <v>0</v>
      </c>
      <c r="V487" s="1">
        <v>50000</v>
      </c>
      <c r="W487" s="1">
        <v>0</v>
      </c>
      <c r="AB487" s="1">
        <v>75809</v>
      </c>
      <c r="AC487" s="1">
        <v>0</v>
      </c>
      <c r="AD487" s="1">
        <v>0</v>
      </c>
      <c r="AE487" s="1">
        <v>26502.89</v>
      </c>
      <c r="AF487" s="1">
        <v>37030.441439417555</v>
      </c>
      <c r="AG487" s="1">
        <v>178023360</v>
      </c>
      <c r="AH487" s="1" t="s">
        <v>2461</v>
      </c>
      <c r="AI487" s="1">
        <v>50000</v>
      </c>
      <c r="AJ487" s="1">
        <v>0</v>
      </c>
      <c r="AL487" s="1">
        <v>0</v>
      </c>
      <c r="AM487" s="1">
        <v>100</v>
      </c>
      <c r="AN487" s="1">
        <v>0</v>
      </c>
    </row>
    <row r="488" spans="1:40" x14ac:dyDescent="0.25">
      <c r="A488" s="1">
        <v>123465303</v>
      </c>
      <c r="B488" s="1" t="s">
        <v>1957</v>
      </c>
      <c r="C488" s="1" t="s">
        <v>219</v>
      </c>
      <c r="D488" s="1" t="s">
        <v>237</v>
      </c>
      <c r="E488" s="1">
        <v>142</v>
      </c>
      <c r="G488" s="1" t="s">
        <v>2565</v>
      </c>
      <c r="H488" s="1">
        <v>8927356</v>
      </c>
      <c r="I488" s="1">
        <v>8614349.7599999998</v>
      </c>
      <c r="J488" s="1">
        <v>81021</v>
      </c>
      <c r="K488" s="1">
        <v>0.9158707857131958</v>
      </c>
      <c r="L488" s="1">
        <v>2789996</v>
      </c>
      <c r="M488" s="1">
        <v>77336</v>
      </c>
      <c r="N488" s="1">
        <v>2.8509285449981689</v>
      </c>
      <c r="O488" s="1">
        <v>302829</v>
      </c>
      <c r="P488" s="1">
        <v>252829</v>
      </c>
      <c r="Q488" s="1">
        <v>50000</v>
      </c>
      <c r="R488" s="1">
        <v>0</v>
      </c>
      <c r="S488" s="1">
        <v>50000</v>
      </c>
      <c r="T488" s="1">
        <v>19.776210784912109</v>
      </c>
      <c r="U488" s="1">
        <v>0</v>
      </c>
      <c r="V488" s="1">
        <v>50000</v>
      </c>
      <c r="W488" s="1">
        <v>0</v>
      </c>
      <c r="AB488" s="1">
        <v>252829</v>
      </c>
      <c r="AC488" s="1">
        <v>0</v>
      </c>
      <c r="AD488" s="1">
        <v>0</v>
      </c>
      <c r="AE488" s="1">
        <v>113712.89</v>
      </c>
      <c r="AF488" s="1">
        <v>180385.25982136466</v>
      </c>
      <c r="AG488" s="1">
        <v>178023360</v>
      </c>
      <c r="AH488" s="1" t="s">
        <v>2462</v>
      </c>
      <c r="AI488" s="1">
        <v>50000</v>
      </c>
      <c r="AJ488" s="1">
        <v>0</v>
      </c>
      <c r="AL488" s="1">
        <v>0</v>
      </c>
      <c r="AM488" s="1">
        <v>100</v>
      </c>
      <c r="AN488" s="1">
        <v>0</v>
      </c>
    </row>
    <row r="489" spans="1:40" x14ac:dyDescent="0.25">
      <c r="A489" s="1">
        <v>123465507</v>
      </c>
      <c r="B489" s="1" t="s">
        <v>2659</v>
      </c>
      <c r="C489" s="1" t="s">
        <v>219</v>
      </c>
      <c r="D489" s="1" t="s">
        <v>237</v>
      </c>
      <c r="E489" s="1">
        <v>142</v>
      </c>
      <c r="G489" s="1" t="s">
        <v>2566</v>
      </c>
      <c r="X489" s="1">
        <v>1266904</v>
      </c>
      <c r="Y489" s="1">
        <v>153457</v>
      </c>
      <c r="Z489" s="1">
        <v>0.13782155513763428</v>
      </c>
      <c r="AA489" s="1">
        <v>13.782155990600586</v>
      </c>
      <c r="AH489" s="1" t="s">
        <v>152</v>
      </c>
      <c r="AI489" s="1">
        <v>0</v>
      </c>
      <c r="AJ489" s="1">
        <v>0</v>
      </c>
    </row>
    <row r="490" spans="1:40" x14ac:dyDescent="0.25">
      <c r="A490" s="1">
        <v>123465602</v>
      </c>
      <c r="B490" s="1" t="s">
        <v>1958</v>
      </c>
      <c r="C490" s="1" t="s">
        <v>219</v>
      </c>
      <c r="D490" s="1" t="s">
        <v>237</v>
      </c>
      <c r="E490" s="1">
        <v>146</v>
      </c>
      <c r="G490" s="1" t="s">
        <v>2565</v>
      </c>
      <c r="H490" s="1">
        <v>27572640</v>
      </c>
      <c r="I490" s="1">
        <v>25792017.77</v>
      </c>
      <c r="J490" s="1">
        <v>514945</v>
      </c>
      <c r="K490" s="1">
        <v>1.9031369686126709</v>
      </c>
      <c r="L490" s="1">
        <v>7107576</v>
      </c>
      <c r="M490" s="1">
        <v>225242</v>
      </c>
      <c r="N490" s="1">
        <v>3.2727560997009277</v>
      </c>
      <c r="O490" s="1">
        <v>13336036.27</v>
      </c>
      <c r="P490" s="1">
        <v>7352221.7599999998</v>
      </c>
      <c r="Q490" s="1">
        <v>5047033.43</v>
      </c>
      <c r="R490" s="1">
        <v>936781.08</v>
      </c>
      <c r="S490" s="1">
        <v>5982639</v>
      </c>
      <c r="T490" s="1">
        <v>81.358840942382813</v>
      </c>
      <c r="U490" s="1">
        <v>5047033.43</v>
      </c>
      <c r="V490" s="1">
        <v>0</v>
      </c>
      <c r="W490" s="1">
        <v>28594603.300000012</v>
      </c>
      <c r="AB490" s="1">
        <v>1287066</v>
      </c>
      <c r="AC490" s="1">
        <v>5047314.62</v>
      </c>
      <c r="AD490" s="1">
        <v>1017841.14</v>
      </c>
      <c r="AE490" s="1">
        <v>387921.07</v>
      </c>
      <c r="AF490" s="1">
        <v>529128.12990627508</v>
      </c>
      <c r="AG490" s="1">
        <v>178023360</v>
      </c>
      <c r="AH490" s="1" t="s">
        <v>2463</v>
      </c>
      <c r="AI490" s="1">
        <v>10094348</v>
      </c>
      <c r="AJ490" s="1">
        <v>1954622.25</v>
      </c>
      <c r="AK490" s="1">
        <v>35.301586151123047</v>
      </c>
      <c r="AL490" s="1">
        <v>84.361320495605469</v>
      </c>
      <c r="AM490" s="1">
        <v>0</v>
      </c>
      <c r="AN490" s="1">
        <v>15.6583251953125</v>
      </c>
    </row>
    <row r="491" spans="1:40" x14ac:dyDescent="0.25">
      <c r="A491" s="1">
        <v>123465702</v>
      </c>
      <c r="B491" s="1" t="s">
        <v>1959</v>
      </c>
      <c r="C491" s="1" t="s">
        <v>219</v>
      </c>
      <c r="D491" s="1" t="s">
        <v>237</v>
      </c>
      <c r="E491" s="1">
        <v>141</v>
      </c>
      <c r="G491" s="1" t="s">
        <v>2565</v>
      </c>
      <c r="H491" s="1">
        <v>19085648</v>
      </c>
      <c r="I491" s="1">
        <v>17697796.949999999</v>
      </c>
      <c r="J491" s="1">
        <v>450089</v>
      </c>
      <c r="K491" s="1">
        <v>2.4152159690856934</v>
      </c>
      <c r="L491" s="1">
        <v>7960225</v>
      </c>
      <c r="M491" s="1">
        <v>176793</v>
      </c>
      <c r="N491" s="1">
        <v>2.2714016437530518</v>
      </c>
      <c r="O491" s="1">
        <v>627539</v>
      </c>
      <c r="P491" s="1">
        <v>577539</v>
      </c>
      <c r="Q491" s="1">
        <v>50000</v>
      </c>
      <c r="R491" s="1">
        <v>0</v>
      </c>
      <c r="S491" s="1">
        <v>50000</v>
      </c>
      <c r="T491" s="1">
        <v>8.6574239730834961</v>
      </c>
      <c r="U491" s="1">
        <v>0</v>
      </c>
      <c r="V491" s="1">
        <v>50000</v>
      </c>
      <c r="W491" s="1">
        <v>0</v>
      </c>
      <c r="AB491" s="1">
        <v>577539</v>
      </c>
      <c r="AC491" s="1">
        <v>0</v>
      </c>
      <c r="AD491" s="1">
        <v>0</v>
      </c>
      <c r="AE491" s="1">
        <v>389976.83</v>
      </c>
      <c r="AF491" s="1">
        <v>435810.73963262886</v>
      </c>
      <c r="AG491" s="1">
        <v>178023360</v>
      </c>
      <c r="AH491" s="1" t="s">
        <v>2464</v>
      </c>
      <c r="AI491" s="1">
        <v>50000</v>
      </c>
      <c r="AJ491" s="1">
        <v>0</v>
      </c>
      <c r="AL491" s="1">
        <v>0</v>
      </c>
      <c r="AM491" s="1">
        <v>100</v>
      </c>
      <c r="AN491" s="1">
        <v>0</v>
      </c>
    </row>
    <row r="492" spans="1:40" x14ac:dyDescent="0.25">
      <c r="A492" s="1">
        <v>123466103</v>
      </c>
      <c r="B492" s="1" t="s">
        <v>1960</v>
      </c>
      <c r="C492" s="1" t="s">
        <v>219</v>
      </c>
      <c r="D492" s="1" t="s">
        <v>237</v>
      </c>
      <c r="E492" s="1">
        <v>148</v>
      </c>
      <c r="G492" s="1" t="s">
        <v>2565</v>
      </c>
      <c r="H492" s="1">
        <v>8625397</v>
      </c>
      <c r="I492" s="1">
        <v>8277505.8499999996</v>
      </c>
      <c r="J492" s="1">
        <v>91311</v>
      </c>
      <c r="K492" s="1">
        <v>1.0699564218521118</v>
      </c>
      <c r="L492" s="1">
        <v>3299045</v>
      </c>
      <c r="M492" s="1">
        <v>228441</v>
      </c>
      <c r="N492" s="1">
        <v>7.4396109580993652</v>
      </c>
      <c r="O492" s="1">
        <v>556099</v>
      </c>
      <c r="P492" s="1">
        <v>506099</v>
      </c>
      <c r="Q492" s="1">
        <v>50000</v>
      </c>
      <c r="R492" s="1">
        <v>0</v>
      </c>
      <c r="S492" s="1">
        <v>50000</v>
      </c>
      <c r="T492" s="1">
        <v>9.8794898986816406</v>
      </c>
      <c r="U492" s="1">
        <v>0</v>
      </c>
      <c r="V492" s="1">
        <v>50000</v>
      </c>
      <c r="W492" s="1">
        <v>0</v>
      </c>
      <c r="AB492" s="1">
        <v>506099</v>
      </c>
      <c r="AC492" s="1">
        <v>0</v>
      </c>
      <c r="AD492" s="1">
        <v>0</v>
      </c>
      <c r="AE492" s="1">
        <v>107155.36</v>
      </c>
      <c r="AF492" s="1">
        <v>236848.98800872907</v>
      </c>
      <c r="AG492" s="1">
        <v>178023360</v>
      </c>
      <c r="AH492" s="1" t="s">
        <v>2465</v>
      </c>
      <c r="AI492" s="1">
        <v>50000</v>
      </c>
      <c r="AJ492" s="1">
        <v>0</v>
      </c>
      <c r="AL492" s="1">
        <v>0</v>
      </c>
      <c r="AM492" s="1">
        <v>100</v>
      </c>
      <c r="AN492" s="1">
        <v>0</v>
      </c>
    </row>
    <row r="493" spans="1:40" x14ac:dyDescent="0.25">
      <c r="A493" s="1">
        <v>123466303</v>
      </c>
      <c r="B493" s="1" t="s">
        <v>1961</v>
      </c>
      <c r="C493" s="1" t="s">
        <v>219</v>
      </c>
      <c r="D493" s="1" t="s">
        <v>237</v>
      </c>
      <c r="E493" s="1">
        <v>147</v>
      </c>
      <c r="G493" s="1" t="s">
        <v>2565</v>
      </c>
      <c r="H493" s="1">
        <v>10701587</v>
      </c>
      <c r="I493" s="1">
        <v>10275441.25</v>
      </c>
      <c r="J493" s="1">
        <v>153280</v>
      </c>
      <c r="K493" s="1">
        <v>1.4531241655349731</v>
      </c>
      <c r="L493" s="1">
        <v>2765991</v>
      </c>
      <c r="M493" s="1">
        <v>85329</v>
      </c>
      <c r="N493" s="1">
        <v>3.1831316947937012</v>
      </c>
      <c r="O493" s="1">
        <v>1382423.61</v>
      </c>
      <c r="P493" s="1">
        <v>905655.23</v>
      </c>
      <c r="Q493" s="1">
        <v>0</v>
      </c>
      <c r="R493" s="1">
        <v>476768.38</v>
      </c>
      <c r="S493" s="1">
        <v>476768.375</v>
      </c>
      <c r="T493" s="1">
        <v>52.643470764160156</v>
      </c>
      <c r="U493" s="1">
        <v>0</v>
      </c>
      <c r="V493" s="1">
        <v>0</v>
      </c>
      <c r="W493" s="1">
        <v>0</v>
      </c>
      <c r="AB493" s="1">
        <v>422968</v>
      </c>
      <c r="AC493" s="1">
        <v>0</v>
      </c>
      <c r="AD493" s="1">
        <v>482687.23</v>
      </c>
      <c r="AE493" s="1">
        <v>190936.68</v>
      </c>
      <c r="AF493" s="1">
        <v>298394.47088259913</v>
      </c>
      <c r="AG493" s="1">
        <v>178023360</v>
      </c>
      <c r="AH493" s="1" t="s">
        <v>2466</v>
      </c>
      <c r="AI493" s="1">
        <v>0</v>
      </c>
      <c r="AJ493" s="1">
        <v>959455.625</v>
      </c>
      <c r="AL493" s="1">
        <v>0</v>
      </c>
      <c r="AM493" s="1">
        <v>0</v>
      </c>
      <c r="AN493" s="1">
        <v>100</v>
      </c>
    </row>
    <row r="494" spans="1:40" x14ac:dyDescent="0.25">
      <c r="A494" s="1">
        <v>123466403</v>
      </c>
      <c r="B494" s="1" t="s">
        <v>1962</v>
      </c>
      <c r="C494" s="1" t="s">
        <v>219</v>
      </c>
      <c r="D494" s="1" t="s">
        <v>237</v>
      </c>
      <c r="G494" s="1" t="s">
        <v>2565</v>
      </c>
      <c r="H494" s="1">
        <v>21155022</v>
      </c>
      <c r="I494" s="1">
        <v>20018662.620000001</v>
      </c>
      <c r="J494" s="1">
        <v>344378</v>
      </c>
      <c r="K494" s="1">
        <v>1.6548166275024414</v>
      </c>
      <c r="L494" s="1">
        <v>3661309</v>
      </c>
      <c r="M494" s="1">
        <v>57798</v>
      </c>
      <c r="N494" s="1">
        <v>1.603935718536377</v>
      </c>
      <c r="O494" s="1">
        <v>6856328.6500000004</v>
      </c>
      <c r="P494" s="1">
        <v>4999448.0599999996</v>
      </c>
      <c r="Q494" s="1">
        <v>891777.29</v>
      </c>
      <c r="R494" s="1">
        <v>965103.3</v>
      </c>
      <c r="S494" s="1">
        <v>1856672.875</v>
      </c>
      <c r="T494" s="1">
        <v>37.136016845703125</v>
      </c>
      <c r="U494" s="1">
        <v>891777.29</v>
      </c>
      <c r="V494" s="1">
        <v>0</v>
      </c>
      <c r="W494" s="1">
        <v>8162279.6300000027</v>
      </c>
      <c r="X494" s="1">
        <v>252062</v>
      </c>
      <c r="Y494" s="1">
        <v>12106</v>
      </c>
      <c r="Z494" s="1">
        <v>5.0450917333364487E-2</v>
      </c>
      <c r="AA494" s="1">
        <v>5.0450916290283203</v>
      </c>
      <c r="AB494" s="1">
        <v>3059007</v>
      </c>
      <c r="AC494" s="1">
        <v>891826.97</v>
      </c>
      <c r="AD494" s="1">
        <v>1048614.0900000001</v>
      </c>
      <c r="AE494" s="1">
        <v>335370.39</v>
      </c>
      <c r="AF494" s="1">
        <v>747555.42431066022</v>
      </c>
      <c r="AG494" s="1">
        <v>178023360</v>
      </c>
      <c r="AH494" s="1" t="s">
        <v>2467</v>
      </c>
      <c r="AI494" s="1">
        <v>1783604.25</v>
      </c>
      <c r="AJ494" s="1">
        <v>2013717.375</v>
      </c>
      <c r="AK494" s="1">
        <v>21.851791381835938</v>
      </c>
      <c r="AL494" s="1">
        <v>48.030933380126953</v>
      </c>
      <c r="AM494" s="1">
        <v>0</v>
      </c>
      <c r="AN494" s="1">
        <v>51.980255126953125</v>
      </c>
    </row>
    <row r="495" spans="1:40" x14ac:dyDescent="0.25">
      <c r="A495" s="1">
        <v>123467103</v>
      </c>
      <c r="B495" s="1" t="s">
        <v>1963</v>
      </c>
      <c r="C495" s="1" t="s">
        <v>219</v>
      </c>
      <c r="D495" s="1" t="s">
        <v>237</v>
      </c>
      <c r="E495" s="1">
        <v>143</v>
      </c>
      <c r="G495" s="1" t="s">
        <v>2565</v>
      </c>
      <c r="H495" s="1">
        <v>12518011</v>
      </c>
      <c r="I495" s="1">
        <v>11970400.689999999</v>
      </c>
      <c r="J495" s="1">
        <v>175231</v>
      </c>
      <c r="K495" s="1">
        <v>1.4197045564651489</v>
      </c>
      <c r="L495" s="1">
        <v>4241213</v>
      </c>
      <c r="M495" s="1">
        <v>170619</v>
      </c>
      <c r="N495" s="1">
        <v>4.1915016174316406</v>
      </c>
      <c r="O495" s="1">
        <v>574477</v>
      </c>
      <c r="P495" s="1">
        <v>524477</v>
      </c>
      <c r="Q495" s="1">
        <v>50000</v>
      </c>
      <c r="R495" s="1">
        <v>0</v>
      </c>
      <c r="S495" s="1">
        <v>50000</v>
      </c>
      <c r="T495" s="1">
        <v>9.5333061218261719</v>
      </c>
      <c r="U495" s="1">
        <v>0</v>
      </c>
      <c r="V495" s="1">
        <v>50000</v>
      </c>
      <c r="W495" s="1">
        <v>0</v>
      </c>
      <c r="AB495" s="1">
        <v>524477</v>
      </c>
      <c r="AC495" s="1">
        <v>0</v>
      </c>
      <c r="AD495" s="1">
        <v>0</v>
      </c>
      <c r="AE495" s="1">
        <v>121146.33</v>
      </c>
      <c r="AF495" s="1">
        <v>212076.72656062548</v>
      </c>
      <c r="AG495" s="1">
        <v>178023360</v>
      </c>
      <c r="AH495" s="1" t="s">
        <v>2468</v>
      </c>
      <c r="AI495" s="1">
        <v>50000</v>
      </c>
      <c r="AJ495" s="1">
        <v>0</v>
      </c>
      <c r="AL495" s="1">
        <v>0</v>
      </c>
      <c r="AM495" s="1">
        <v>100</v>
      </c>
      <c r="AN495" s="1">
        <v>0</v>
      </c>
    </row>
    <row r="496" spans="1:40" x14ac:dyDescent="0.25">
      <c r="A496" s="1">
        <v>123467203</v>
      </c>
      <c r="B496" s="1" t="s">
        <v>1964</v>
      </c>
      <c r="C496" s="1" t="s">
        <v>219</v>
      </c>
      <c r="D496" s="1" t="s">
        <v>237</v>
      </c>
      <c r="E496" s="1">
        <v>146</v>
      </c>
      <c r="G496" s="1" t="s">
        <v>2565</v>
      </c>
      <c r="H496" s="1">
        <v>2643095</v>
      </c>
      <c r="I496" s="1">
        <v>2477258.37</v>
      </c>
      <c r="J496" s="1">
        <v>36761</v>
      </c>
      <c r="K496" s="1">
        <v>1.4104485511779785</v>
      </c>
      <c r="L496" s="1">
        <v>1143470</v>
      </c>
      <c r="M496" s="1">
        <v>67511</v>
      </c>
      <c r="N496" s="1">
        <v>6.2744951248168945</v>
      </c>
      <c r="O496" s="1">
        <v>126424</v>
      </c>
      <c r="P496" s="1">
        <v>76424</v>
      </c>
      <c r="Q496" s="1">
        <v>50000</v>
      </c>
      <c r="R496" s="1">
        <v>0</v>
      </c>
      <c r="S496" s="1">
        <v>50000</v>
      </c>
      <c r="T496" s="1">
        <v>65.424468994140625</v>
      </c>
      <c r="U496" s="1">
        <v>0</v>
      </c>
      <c r="V496" s="1">
        <v>50000</v>
      </c>
      <c r="W496" s="1">
        <v>0</v>
      </c>
      <c r="AB496" s="1">
        <v>76424</v>
      </c>
      <c r="AC496" s="1">
        <v>0</v>
      </c>
      <c r="AD496" s="1">
        <v>0</v>
      </c>
      <c r="AE496" s="1">
        <v>69877.78</v>
      </c>
      <c r="AF496" s="1">
        <v>52668.417408769077</v>
      </c>
      <c r="AG496" s="1">
        <v>178023360</v>
      </c>
      <c r="AH496" s="1" t="s">
        <v>2469</v>
      </c>
      <c r="AI496" s="1">
        <v>50000</v>
      </c>
      <c r="AJ496" s="1">
        <v>0</v>
      </c>
      <c r="AL496" s="1">
        <v>0</v>
      </c>
      <c r="AM496" s="1">
        <v>100</v>
      </c>
      <c r="AN496" s="1">
        <v>0</v>
      </c>
    </row>
    <row r="497" spans="1:40" x14ac:dyDescent="0.25">
      <c r="A497" s="1">
        <v>123467303</v>
      </c>
      <c r="B497" s="1" t="s">
        <v>1965</v>
      </c>
      <c r="C497" s="1" t="s">
        <v>219</v>
      </c>
      <c r="D497" s="1" t="s">
        <v>237</v>
      </c>
      <c r="E497" s="1">
        <v>142</v>
      </c>
      <c r="G497" s="1" t="s">
        <v>2565</v>
      </c>
      <c r="H497" s="1">
        <v>14730436</v>
      </c>
      <c r="I497" s="1">
        <v>13920397.470000001</v>
      </c>
      <c r="J497" s="1">
        <v>260534</v>
      </c>
      <c r="K497" s="1">
        <v>1.8005235195159912</v>
      </c>
      <c r="L497" s="1">
        <v>3595939</v>
      </c>
      <c r="M497" s="1">
        <v>130505</v>
      </c>
      <c r="N497" s="1">
        <v>3.7659063339233398</v>
      </c>
      <c r="O497" s="1">
        <v>492498</v>
      </c>
      <c r="P497" s="1">
        <v>442498</v>
      </c>
      <c r="Q497" s="1">
        <v>50000</v>
      </c>
      <c r="R497" s="1">
        <v>0</v>
      </c>
      <c r="S497" s="1">
        <v>50000</v>
      </c>
      <c r="T497" s="1">
        <v>11.29948616027832</v>
      </c>
      <c r="U497" s="1">
        <v>0</v>
      </c>
      <c r="V497" s="1">
        <v>50000</v>
      </c>
      <c r="W497" s="1">
        <v>0</v>
      </c>
      <c r="AB497" s="1">
        <v>442498</v>
      </c>
      <c r="AC497" s="1">
        <v>0</v>
      </c>
      <c r="AD497" s="1">
        <v>0</v>
      </c>
      <c r="AE497" s="1">
        <v>224935.34</v>
      </c>
      <c r="AF497" s="1">
        <v>138215.91307381296</v>
      </c>
      <c r="AG497" s="1">
        <v>178023360</v>
      </c>
      <c r="AH497" s="1" t="s">
        <v>2470</v>
      </c>
      <c r="AI497" s="1">
        <v>50000</v>
      </c>
      <c r="AJ497" s="1">
        <v>0</v>
      </c>
      <c r="AL497" s="1">
        <v>0</v>
      </c>
      <c r="AM497" s="1">
        <v>100</v>
      </c>
      <c r="AN497" s="1">
        <v>0</v>
      </c>
    </row>
    <row r="498" spans="1:40" x14ac:dyDescent="0.25">
      <c r="A498" s="1">
        <v>123468303</v>
      </c>
      <c r="B498" s="1" t="s">
        <v>1966</v>
      </c>
      <c r="C498" s="1" t="s">
        <v>219</v>
      </c>
      <c r="D498" s="1" t="s">
        <v>237</v>
      </c>
      <c r="E498" s="1">
        <v>147</v>
      </c>
      <c r="G498" s="1" t="s">
        <v>2565</v>
      </c>
      <c r="H498" s="1">
        <v>4327599</v>
      </c>
      <c r="I498" s="1">
        <v>4097161.85</v>
      </c>
      <c r="J498" s="1">
        <v>72761</v>
      </c>
      <c r="K498" s="1">
        <v>1.7100768089294434</v>
      </c>
      <c r="L498" s="1">
        <v>2189263</v>
      </c>
      <c r="M498" s="1">
        <v>48139</v>
      </c>
      <c r="N498" s="1">
        <v>2.248305082321167</v>
      </c>
      <c r="O498" s="1">
        <v>192657</v>
      </c>
      <c r="P498" s="1">
        <v>142657</v>
      </c>
      <c r="Q498" s="1">
        <v>50000</v>
      </c>
      <c r="R498" s="1">
        <v>0</v>
      </c>
      <c r="S498" s="1">
        <v>50000</v>
      </c>
      <c r="T498" s="1">
        <v>35.049102783203125</v>
      </c>
      <c r="U498" s="1">
        <v>0</v>
      </c>
      <c r="V498" s="1">
        <v>50000</v>
      </c>
      <c r="W498" s="1">
        <v>0</v>
      </c>
      <c r="AB498" s="1">
        <v>142657</v>
      </c>
      <c r="AC498" s="1">
        <v>0</v>
      </c>
      <c r="AD498" s="1">
        <v>0</v>
      </c>
      <c r="AE498" s="1">
        <v>77948.81</v>
      </c>
      <c r="AF498" s="1">
        <v>91679.43997742908</v>
      </c>
      <c r="AG498" s="1">
        <v>178023360</v>
      </c>
      <c r="AH498" s="1" t="s">
        <v>2471</v>
      </c>
      <c r="AI498" s="1">
        <v>50000</v>
      </c>
      <c r="AJ498" s="1">
        <v>0</v>
      </c>
      <c r="AL498" s="1">
        <v>0</v>
      </c>
      <c r="AM498" s="1">
        <v>100</v>
      </c>
      <c r="AN498" s="1">
        <v>0</v>
      </c>
    </row>
    <row r="499" spans="1:40" x14ac:dyDescent="0.25">
      <c r="A499" s="1">
        <v>123468402</v>
      </c>
      <c r="B499" s="1" t="s">
        <v>1967</v>
      </c>
      <c r="C499" s="1" t="s">
        <v>219</v>
      </c>
      <c r="D499" s="1" t="s">
        <v>237</v>
      </c>
      <c r="E499" s="1">
        <v>144</v>
      </c>
      <c r="G499" s="1" t="s">
        <v>2565</v>
      </c>
      <c r="H499" s="1">
        <v>4722064</v>
      </c>
      <c r="I499" s="1">
        <v>4380423.91</v>
      </c>
      <c r="J499" s="1">
        <v>105000</v>
      </c>
      <c r="K499" s="1">
        <v>2.2741725444793701</v>
      </c>
      <c r="L499" s="1">
        <v>1589714</v>
      </c>
      <c r="M499" s="1">
        <v>5112</v>
      </c>
      <c r="N499" s="1">
        <v>0.32260465621948242</v>
      </c>
      <c r="O499" s="1">
        <v>187324</v>
      </c>
      <c r="P499" s="1">
        <v>137324</v>
      </c>
      <c r="Q499" s="1">
        <v>50000</v>
      </c>
      <c r="R499" s="1">
        <v>0</v>
      </c>
      <c r="S499" s="1">
        <v>50000</v>
      </c>
      <c r="T499" s="1">
        <v>36.410243988037109</v>
      </c>
      <c r="U499" s="1">
        <v>0</v>
      </c>
      <c r="V499" s="1">
        <v>50000</v>
      </c>
      <c r="W499" s="1">
        <v>0</v>
      </c>
      <c r="AB499" s="1">
        <v>137324</v>
      </c>
      <c r="AC499" s="1">
        <v>0</v>
      </c>
      <c r="AD499" s="1">
        <v>0</v>
      </c>
      <c r="AE499" s="1">
        <v>177378.75</v>
      </c>
      <c r="AF499" s="1">
        <v>337050.33776155743</v>
      </c>
      <c r="AG499" s="1">
        <v>178023360</v>
      </c>
      <c r="AH499" s="1" t="s">
        <v>2472</v>
      </c>
      <c r="AI499" s="1">
        <v>50000</v>
      </c>
      <c r="AJ499" s="1">
        <v>0</v>
      </c>
      <c r="AL499" s="1">
        <v>0</v>
      </c>
      <c r="AM499" s="1">
        <v>100</v>
      </c>
      <c r="AN499" s="1">
        <v>0</v>
      </c>
    </row>
    <row r="500" spans="1:40" x14ac:dyDescent="0.25">
      <c r="A500" s="1">
        <v>123468503</v>
      </c>
      <c r="B500" s="1" t="s">
        <v>1968</v>
      </c>
      <c r="C500" s="1" t="s">
        <v>219</v>
      </c>
      <c r="D500" s="1" t="s">
        <v>237</v>
      </c>
      <c r="E500" s="1">
        <v>141</v>
      </c>
      <c r="G500" s="1" t="s">
        <v>2565</v>
      </c>
      <c r="H500" s="1">
        <v>6629468</v>
      </c>
      <c r="I500" s="1">
        <v>6167891.7400000002</v>
      </c>
      <c r="J500" s="1">
        <v>139110</v>
      </c>
      <c r="K500" s="1">
        <v>2.1433331966400146</v>
      </c>
      <c r="L500" s="1">
        <v>2195902</v>
      </c>
      <c r="M500" s="1">
        <v>68110</v>
      </c>
      <c r="N500" s="1">
        <v>3.2009706497192383</v>
      </c>
      <c r="O500" s="1">
        <v>237164</v>
      </c>
      <c r="P500" s="1">
        <v>187164</v>
      </c>
      <c r="Q500" s="1">
        <v>50000</v>
      </c>
      <c r="R500" s="1">
        <v>0</v>
      </c>
      <c r="S500" s="1">
        <v>50000</v>
      </c>
      <c r="T500" s="1">
        <v>26.71453857421875</v>
      </c>
      <c r="U500" s="1">
        <v>0</v>
      </c>
      <c r="V500" s="1">
        <v>50000</v>
      </c>
      <c r="W500" s="1">
        <v>0</v>
      </c>
      <c r="AB500" s="1">
        <v>187164</v>
      </c>
      <c r="AC500" s="1">
        <v>0</v>
      </c>
      <c r="AD500" s="1">
        <v>0</v>
      </c>
      <c r="AE500" s="1">
        <v>120461.06</v>
      </c>
      <c r="AF500" s="1">
        <v>107049.4109381556</v>
      </c>
      <c r="AG500" s="1">
        <v>178023360</v>
      </c>
      <c r="AH500" s="1" t="s">
        <v>2473</v>
      </c>
      <c r="AI500" s="1">
        <v>50000</v>
      </c>
      <c r="AJ500" s="1">
        <v>0</v>
      </c>
      <c r="AL500" s="1">
        <v>0</v>
      </c>
      <c r="AM500" s="1">
        <v>100</v>
      </c>
      <c r="AN500" s="1">
        <v>0</v>
      </c>
    </row>
    <row r="501" spans="1:40" x14ac:dyDescent="0.25">
      <c r="A501" s="1">
        <v>123468603</v>
      </c>
      <c r="B501" s="1" t="s">
        <v>1969</v>
      </c>
      <c r="C501" s="1" t="s">
        <v>219</v>
      </c>
      <c r="D501" s="1" t="s">
        <v>237</v>
      </c>
      <c r="E501" s="1">
        <v>142</v>
      </c>
      <c r="G501" s="1" t="s">
        <v>2565</v>
      </c>
      <c r="H501" s="1">
        <v>10680672</v>
      </c>
      <c r="I501" s="1">
        <v>10375888.83</v>
      </c>
      <c r="J501" s="1">
        <v>80588</v>
      </c>
      <c r="K501" s="1">
        <v>0.76025813817977905</v>
      </c>
      <c r="L501" s="1">
        <v>2413536</v>
      </c>
      <c r="M501" s="1">
        <v>2517</v>
      </c>
      <c r="N501" s="1">
        <v>0.10439569503068924</v>
      </c>
      <c r="O501" s="1">
        <v>428374</v>
      </c>
      <c r="P501" s="1">
        <v>378374</v>
      </c>
      <c r="Q501" s="1">
        <v>50000</v>
      </c>
      <c r="R501" s="1">
        <v>0</v>
      </c>
      <c r="S501" s="1">
        <v>50000</v>
      </c>
      <c r="T501" s="1">
        <v>13.214439392089844</v>
      </c>
      <c r="U501" s="1">
        <v>0</v>
      </c>
      <c r="V501" s="1">
        <v>50000</v>
      </c>
      <c r="W501" s="1">
        <v>0</v>
      </c>
      <c r="AB501" s="1">
        <v>378374</v>
      </c>
      <c r="AC501" s="1">
        <v>0</v>
      </c>
      <c r="AD501" s="1">
        <v>0</v>
      </c>
      <c r="AE501" s="1">
        <v>272193.24</v>
      </c>
      <c r="AF501" s="1">
        <v>400201.88409139984</v>
      </c>
      <c r="AG501" s="1">
        <v>178023360</v>
      </c>
      <c r="AH501" s="1" t="s">
        <v>2474</v>
      </c>
      <c r="AI501" s="1">
        <v>50000</v>
      </c>
      <c r="AJ501" s="1">
        <v>0</v>
      </c>
      <c r="AL501" s="1">
        <v>0</v>
      </c>
      <c r="AM501" s="1">
        <v>100</v>
      </c>
      <c r="AN501" s="1">
        <v>0</v>
      </c>
    </row>
    <row r="502" spans="1:40" x14ac:dyDescent="0.25">
      <c r="A502" s="1">
        <v>123469007</v>
      </c>
      <c r="B502" s="1" t="s">
        <v>2660</v>
      </c>
      <c r="C502" s="1" t="s">
        <v>219</v>
      </c>
      <c r="D502" s="1" t="s">
        <v>237</v>
      </c>
      <c r="G502" s="1" t="s">
        <v>2566</v>
      </c>
      <c r="X502" s="1">
        <v>1067668</v>
      </c>
      <c r="Y502" s="1">
        <v>59799</v>
      </c>
      <c r="Z502" s="1">
        <v>5.9332117438316345E-2</v>
      </c>
      <c r="AA502" s="1">
        <v>5.9332118034362793</v>
      </c>
      <c r="AH502" s="1" t="s">
        <v>153</v>
      </c>
      <c r="AI502" s="1">
        <v>0</v>
      </c>
      <c r="AJ502" s="1">
        <v>0</v>
      </c>
    </row>
    <row r="503" spans="1:40" x14ac:dyDescent="0.25">
      <c r="A503" s="1">
        <v>123469303</v>
      </c>
      <c r="B503" s="1" t="s">
        <v>1970</v>
      </c>
      <c r="C503" s="1" t="s">
        <v>219</v>
      </c>
      <c r="D503" s="1" t="s">
        <v>237</v>
      </c>
      <c r="E503" s="1">
        <v>148</v>
      </c>
      <c r="G503" s="1" t="s">
        <v>2565</v>
      </c>
      <c r="H503" s="1">
        <v>4808566</v>
      </c>
      <c r="I503" s="1">
        <v>4471257.13</v>
      </c>
      <c r="J503" s="1">
        <v>112221</v>
      </c>
      <c r="K503" s="1">
        <v>2.3895390033721924</v>
      </c>
      <c r="L503" s="1">
        <v>2191958</v>
      </c>
      <c r="M503" s="1">
        <v>20220</v>
      </c>
      <c r="N503" s="1">
        <v>0.93105155229568481</v>
      </c>
      <c r="O503" s="1">
        <v>207053</v>
      </c>
      <c r="P503" s="1">
        <v>157053</v>
      </c>
      <c r="Q503" s="1">
        <v>50000</v>
      </c>
      <c r="R503" s="1">
        <v>0</v>
      </c>
      <c r="S503" s="1">
        <v>50000</v>
      </c>
      <c r="T503" s="1">
        <v>31.836387634277344</v>
      </c>
      <c r="U503" s="1">
        <v>0</v>
      </c>
      <c r="V503" s="1">
        <v>50000</v>
      </c>
      <c r="W503" s="1">
        <v>0</v>
      </c>
      <c r="AB503" s="1">
        <v>157053</v>
      </c>
      <c r="AC503" s="1">
        <v>0</v>
      </c>
      <c r="AD503" s="1">
        <v>0</v>
      </c>
      <c r="AE503" s="1">
        <v>68445.539999999994</v>
      </c>
      <c r="AF503" s="1">
        <v>89236.65131915416</v>
      </c>
      <c r="AG503" s="1">
        <v>178023360</v>
      </c>
      <c r="AH503" s="1" t="s">
        <v>2475</v>
      </c>
      <c r="AI503" s="1">
        <v>50000</v>
      </c>
      <c r="AJ503" s="1">
        <v>0</v>
      </c>
      <c r="AL503" s="1">
        <v>0</v>
      </c>
      <c r="AM503" s="1">
        <v>100</v>
      </c>
      <c r="AN503" s="1">
        <v>0</v>
      </c>
    </row>
    <row r="504" spans="1:40" x14ac:dyDescent="0.25">
      <c r="A504" s="1">
        <v>124150503</v>
      </c>
      <c r="B504" s="1" t="s">
        <v>1971</v>
      </c>
      <c r="C504" s="1" t="s">
        <v>220</v>
      </c>
      <c r="D504" s="1" t="s">
        <v>238</v>
      </c>
      <c r="E504" s="1">
        <v>186</v>
      </c>
      <c r="G504" s="1" t="s">
        <v>2565</v>
      </c>
      <c r="H504" s="1">
        <v>17865648</v>
      </c>
      <c r="I504" s="1">
        <v>17398704.34</v>
      </c>
      <c r="J504" s="1">
        <v>146743</v>
      </c>
      <c r="K504" s="1">
        <v>0.82817196846008301</v>
      </c>
      <c r="L504" s="1">
        <v>3658855</v>
      </c>
      <c r="M504" s="1">
        <v>42059</v>
      </c>
      <c r="N504" s="1">
        <v>1.1628800630569458</v>
      </c>
      <c r="O504" s="1">
        <v>4694248.74</v>
      </c>
      <c r="P504" s="1">
        <v>2724542.24</v>
      </c>
      <c r="Q504" s="1">
        <v>1969706.5</v>
      </c>
      <c r="R504" s="1">
        <v>0</v>
      </c>
      <c r="S504" s="1">
        <v>1969247.625</v>
      </c>
      <c r="T504" s="1">
        <v>72.265937805175781</v>
      </c>
      <c r="U504" s="1">
        <v>1969706.5</v>
      </c>
      <c r="V504" s="1">
        <v>0</v>
      </c>
      <c r="W504" s="1">
        <v>18028374.810000002</v>
      </c>
      <c r="AB504" s="1">
        <v>754726</v>
      </c>
      <c r="AC504" s="1">
        <v>1969816.24</v>
      </c>
      <c r="AD504" s="1">
        <v>0</v>
      </c>
      <c r="AE504" s="1">
        <v>119833.60000000001</v>
      </c>
      <c r="AF504" s="1">
        <v>141695.2778721517</v>
      </c>
      <c r="AG504" s="1">
        <v>178023360</v>
      </c>
      <c r="AH504" s="1" t="s">
        <v>2476</v>
      </c>
      <c r="AI504" s="1">
        <v>3939522.75</v>
      </c>
      <c r="AJ504" s="1">
        <v>0</v>
      </c>
      <c r="AK504" s="1">
        <v>21.851791381835938</v>
      </c>
      <c r="AL504" s="1">
        <v>100.02330017089844</v>
      </c>
      <c r="AM504" s="1">
        <v>0</v>
      </c>
      <c r="AN504" s="1">
        <v>0</v>
      </c>
    </row>
    <row r="505" spans="1:40" x14ac:dyDescent="0.25">
      <c r="A505" s="1">
        <v>124151607</v>
      </c>
      <c r="B505" s="1" t="s">
        <v>2661</v>
      </c>
      <c r="C505" s="1" t="s">
        <v>220</v>
      </c>
      <c r="D505" s="1" t="s">
        <v>238</v>
      </c>
      <c r="G505" s="1" t="s">
        <v>2566</v>
      </c>
      <c r="X505" s="1">
        <v>3681570</v>
      </c>
      <c r="Y505" s="1">
        <v>415231</v>
      </c>
      <c r="Z505" s="1">
        <v>0.12712427973747253</v>
      </c>
      <c r="AA505" s="1">
        <v>12.712428092956543</v>
      </c>
      <c r="AH505" s="1" t="s">
        <v>154</v>
      </c>
      <c r="AI505" s="1">
        <v>0</v>
      </c>
      <c r="AJ505" s="1">
        <v>0</v>
      </c>
    </row>
    <row r="506" spans="1:40" x14ac:dyDescent="0.25">
      <c r="A506" s="1">
        <v>124151902</v>
      </c>
      <c r="B506" s="1" t="s">
        <v>1972</v>
      </c>
      <c r="C506" s="1" t="s">
        <v>220</v>
      </c>
      <c r="D506" s="1" t="s">
        <v>238</v>
      </c>
      <c r="E506" s="1">
        <v>186</v>
      </c>
      <c r="G506" s="1" t="s">
        <v>2565</v>
      </c>
      <c r="H506" s="1">
        <v>35724738</v>
      </c>
      <c r="I506" s="1">
        <v>34341970.219999999</v>
      </c>
      <c r="J506" s="1">
        <v>467801</v>
      </c>
      <c r="K506" s="1">
        <v>1.326833963394165</v>
      </c>
      <c r="L506" s="1">
        <v>8476357</v>
      </c>
      <c r="M506" s="1">
        <v>139606</v>
      </c>
      <c r="N506" s="1">
        <v>1.674585223197937</v>
      </c>
      <c r="O506" s="1">
        <v>10793178.48</v>
      </c>
      <c r="P506" s="1">
        <v>5981674.4900000002</v>
      </c>
      <c r="Q506" s="1">
        <v>3865500.81</v>
      </c>
      <c r="R506" s="1">
        <v>946003.18</v>
      </c>
      <c r="S506" s="1">
        <v>4810603.5</v>
      </c>
      <c r="T506" s="1">
        <v>80.410247802734375</v>
      </c>
      <c r="U506" s="1">
        <v>3865500.81</v>
      </c>
      <c r="V506" s="1">
        <v>0</v>
      </c>
      <c r="W506" s="1">
        <v>35380244.439999998</v>
      </c>
      <c r="AB506" s="1">
        <v>1103925</v>
      </c>
      <c r="AC506" s="1">
        <v>3865716.17</v>
      </c>
      <c r="AD506" s="1">
        <v>1012033.32</v>
      </c>
      <c r="AE506" s="1">
        <v>478010.76</v>
      </c>
      <c r="AF506" s="1">
        <v>1297537.6680452456</v>
      </c>
      <c r="AG506" s="1">
        <v>178023360</v>
      </c>
      <c r="AH506" s="1" t="s">
        <v>2477</v>
      </c>
      <c r="AI506" s="1">
        <v>7731217</v>
      </c>
      <c r="AJ506" s="1">
        <v>1958036.5</v>
      </c>
      <c r="AK506" s="1">
        <v>21.851791381835938</v>
      </c>
      <c r="AL506" s="1">
        <v>80.353759765625</v>
      </c>
      <c r="AM506" s="1">
        <v>0</v>
      </c>
      <c r="AN506" s="1">
        <v>19.664958953857422</v>
      </c>
    </row>
    <row r="507" spans="1:40" x14ac:dyDescent="0.25">
      <c r="A507" s="1">
        <v>124152003</v>
      </c>
      <c r="B507" s="1" t="s">
        <v>1973</v>
      </c>
      <c r="C507" s="1" t="s">
        <v>220</v>
      </c>
      <c r="D507" s="1" t="s">
        <v>238</v>
      </c>
      <c r="E507" s="1">
        <v>184</v>
      </c>
      <c r="G507" s="1" t="s">
        <v>2565</v>
      </c>
      <c r="H507" s="1">
        <v>19745424</v>
      </c>
      <c r="I507" s="1">
        <v>18871087.859999999</v>
      </c>
      <c r="J507" s="1">
        <v>281703</v>
      </c>
      <c r="K507" s="1">
        <v>1.4473234415054321</v>
      </c>
      <c r="L507" s="1">
        <v>7376124</v>
      </c>
      <c r="M507" s="1">
        <v>502222</v>
      </c>
      <c r="N507" s="1">
        <v>7.3062143325805664</v>
      </c>
      <c r="O507" s="1">
        <v>2926845</v>
      </c>
      <c r="P507" s="1">
        <v>1900935.58</v>
      </c>
      <c r="Q507" s="1">
        <v>1025909.42</v>
      </c>
      <c r="R507" s="1">
        <v>0</v>
      </c>
      <c r="S507" s="1">
        <v>1025670.4375</v>
      </c>
      <c r="T507" s="1">
        <v>53.949302673339844</v>
      </c>
      <c r="U507" s="1">
        <v>1025909.42</v>
      </c>
      <c r="V507" s="1">
        <v>0</v>
      </c>
      <c r="W507" s="1">
        <v>9389967.2900000215</v>
      </c>
      <c r="AB507" s="1">
        <v>874969</v>
      </c>
      <c r="AC507" s="1">
        <v>1025966.58</v>
      </c>
      <c r="AD507" s="1">
        <v>0</v>
      </c>
      <c r="AE507" s="1">
        <v>175053.65</v>
      </c>
      <c r="AF507" s="1">
        <v>209580.15874415683</v>
      </c>
      <c r="AG507" s="1">
        <v>178023360</v>
      </c>
      <c r="AH507" s="1" t="s">
        <v>2478</v>
      </c>
      <c r="AI507" s="1">
        <v>2051876</v>
      </c>
      <c r="AJ507" s="1">
        <v>0</v>
      </c>
      <c r="AK507" s="1">
        <v>21.851791381835938</v>
      </c>
      <c r="AL507" s="1">
        <v>100.02330017089844</v>
      </c>
      <c r="AM507" s="1">
        <v>0</v>
      </c>
      <c r="AN507" s="1">
        <v>0</v>
      </c>
    </row>
    <row r="508" spans="1:40" x14ac:dyDescent="0.25">
      <c r="A508" s="1">
        <v>124153503</v>
      </c>
      <c r="B508" s="1" t="s">
        <v>1974</v>
      </c>
      <c r="C508" s="1" t="s">
        <v>220</v>
      </c>
      <c r="D508" s="1" t="s">
        <v>238</v>
      </c>
      <c r="E508" s="1">
        <v>182</v>
      </c>
      <c r="G508" s="1" t="s">
        <v>2565</v>
      </c>
      <c r="H508" s="1">
        <v>4489467</v>
      </c>
      <c r="I508" s="1">
        <v>4212670.97</v>
      </c>
      <c r="J508" s="1">
        <v>69892</v>
      </c>
      <c r="K508" s="1">
        <v>1.5814191102981567</v>
      </c>
      <c r="L508" s="1">
        <v>1673827</v>
      </c>
      <c r="M508" s="1">
        <v>19302</v>
      </c>
      <c r="N508" s="1">
        <v>1.166618824005127</v>
      </c>
      <c r="O508" s="1">
        <v>186602</v>
      </c>
      <c r="P508" s="1">
        <v>136602</v>
      </c>
      <c r="Q508" s="1">
        <v>50000</v>
      </c>
      <c r="R508" s="1">
        <v>0</v>
      </c>
      <c r="S508" s="1">
        <v>50000</v>
      </c>
      <c r="T508" s="1">
        <v>36.602684020996094</v>
      </c>
      <c r="U508" s="1">
        <v>0</v>
      </c>
      <c r="V508" s="1">
        <v>50000</v>
      </c>
      <c r="W508" s="1">
        <v>0</v>
      </c>
      <c r="AB508" s="1">
        <v>136602</v>
      </c>
      <c r="AC508" s="1">
        <v>0</v>
      </c>
      <c r="AD508" s="1">
        <v>0</v>
      </c>
      <c r="AE508" s="1">
        <v>140775.32</v>
      </c>
      <c r="AF508" s="1">
        <v>216451.25687760388</v>
      </c>
      <c r="AG508" s="1">
        <v>178023360</v>
      </c>
      <c r="AH508" s="1" t="s">
        <v>2479</v>
      </c>
      <c r="AI508" s="1">
        <v>50000</v>
      </c>
      <c r="AJ508" s="1">
        <v>0</v>
      </c>
      <c r="AL508" s="1">
        <v>0</v>
      </c>
      <c r="AM508" s="1">
        <v>100</v>
      </c>
      <c r="AN508" s="1">
        <v>0</v>
      </c>
    </row>
    <row r="509" spans="1:40" x14ac:dyDescent="0.25">
      <c r="A509" s="1">
        <v>124154003</v>
      </c>
      <c r="B509" s="1" t="s">
        <v>1975</v>
      </c>
      <c r="C509" s="1" t="s">
        <v>220</v>
      </c>
      <c r="D509" s="1" t="s">
        <v>238</v>
      </c>
      <c r="E509" s="1">
        <v>184</v>
      </c>
      <c r="G509" s="1" t="s">
        <v>2565</v>
      </c>
      <c r="H509" s="1">
        <v>8592338</v>
      </c>
      <c r="I509" s="1">
        <v>8161337.46</v>
      </c>
      <c r="J509" s="1">
        <v>118293</v>
      </c>
      <c r="K509" s="1">
        <v>1.3959448337554932</v>
      </c>
      <c r="L509" s="1">
        <v>2240181</v>
      </c>
      <c r="M509" s="1">
        <v>96943</v>
      </c>
      <c r="N509" s="1">
        <v>4.5232028961181641</v>
      </c>
      <c r="O509" s="1">
        <v>958526.15</v>
      </c>
      <c r="P509" s="1">
        <v>908526.15</v>
      </c>
      <c r="Q509" s="1">
        <v>50000</v>
      </c>
      <c r="R509" s="1">
        <v>0</v>
      </c>
      <c r="S509" s="1">
        <v>49998.16015625</v>
      </c>
      <c r="T509" s="1">
        <v>5.5032052993774414</v>
      </c>
      <c r="U509" s="1">
        <v>7908.71</v>
      </c>
      <c r="V509" s="1">
        <v>42091.29</v>
      </c>
      <c r="W509" s="1">
        <v>72387.009999990463</v>
      </c>
      <c r="AB509" s="1">
        <v>900617</v>
      </c>
      <c r="AC509" s="1">
        <v>7909.15</v>
      </c>
      <c r="AD509" s="1">
        <v>0</v>
      </c>
      <c r="AE509" s="1">
        <v>52821.31</v>
      </c>
      <c r="AF509" s="1">
        <v>108303.51332561736</v>
      </c>
      <c r="AG509" s="1">
        <v>178023360</v>
      </c>
      <c r="AH509" s="1" t="s">
        <v>2480</v>
      </c>
      <c r="AI509" s="1">
        <v>57909.1484375</v>
      </c>
      <c r="AJ509" s="1">
        <v>0</v>
      </c>
      <c r="AK509" s="1">
        <v>79.999366760253906</v>
      </c>
      <c r="AL509" s="1">
        <v>15.818001747131348</v>
      </c>
      <c r="AM509" s="1">
        <v>84.185676574707031</v>
      </c>
      <c r="AN509" s="1">
        <v>0</v>
      </c>
    </row>
    <row r="510" spans="1:40" x14ac:dyDescent="0.25">
      <c r="A510" s="1">
        <v>124156503</v>
      </c>
      <c r="B510" s="1" t="s">
        <v>1976</v>
      </c>
      <c r="C510" s="1" t="s">
        <v>220</v>
      </c>
      <c r="D510" s="1" t="s">
        <v>238</v>
      </c>
      <c r="E510" s="1">
        <v>184</v>
      </c>
      <c r="G510" s="1" t="s">
        <v>2565</v>
      </c>
      <c r="H510" s="1">
        <v>7867326</v>
      </c>
      <c r="I510" s="1">
        <v>7583421.4000000004</v>
      </c>
      <c r="J510" s="1">
        <v>86044</v>
      </c>
      <c r="K510" s="1">
        <v>1.1057817935943604</v>
      </c>
      <c r="L510" s="1">
        <v>1803501</v>
      </c>
      <c r="M510" s="1">
        <v>63304</v>
      </c>
      <c r="N510" s="1">
        <v>3.6377489566802979</v>
      </c>
      <c r="O510" s="1">
        <v>513662.58</v>
      </c>
      <c r="P510" s="1">
        <v>400896.44</v>
      </c>
      <c r="Q510" s="1">
        <v>0</v>
      </c>
      <c r="R510" s="1">
        <v>112766.14</v>
      </c>
      <c r="S510" s="1">
        <v>112766.140625</v>
      </c>
      <c r="T510" s="1">
        <v>28.128496170043945</v>
      </c>
      <c r="U510" s="1">
        <v>0</v>
      </c>
      <c r="V510" s="1">
        <v>0</v>
      </c>
      <c r="W510" s="1">
        <v>0</v>
      </c>
      <c r="X510" s="1">
        <v>205379</v>
      </c>
      <c r="Y510" s="1">
        <v>126</v>
      </c>
      <c r="Z510" s="1">
        <v>6.1387656023725867E-4</v>
      </c>
      <c r="AA510" s="1">
        <v>6.1387654393911362E-2</v>
      </c>
      <c r="AB510" s="1">
        <v>318487</v>
      </c>
      <c r="AC510" s="1">
        <v>0</v>
      </c>
      <c r="AD510" s="1">
        <v>82409.440000000002</v>
      </c>
      <c r="AE510" s="1">
        <v>119269.87</v>
      </c>
      <c r="AF510" s="1">
        <v>84301.139469078509</v>
      </c>
      <c r="AG510" s="1">
        <v>178023360</v>
      </c>
      <c r="AH510" s="1" t="s">
        <v>2481</v>
      </c>
      <c r="AI510" s="1">
        <v>0</v>
      </c>
      <c r="AJ510" s="1">
        <v>195175.578125</v>
      </c>
      <c r="AL510" s="1">
        <v>0</v>
      </c>
      <c r="AM510" s="1">
        <v>0</v>
      </c>
      <c r="AN510" s="1">
        <v>100</v>
      </c>
    </row>
    <row r="511" spans="1:40" x14ac:dyDescent="0.25">
      <c r="A511" s="1">
        <v>124156603</v>
      </c>
      <c r="B511" s="1" t="s">
        <v>1977</v>
      </c>
      <c r="C511" s="1" t="s">
        <v>220</v>
      </c>
      <c r="D511" s="1" t="s">
        <v>238</v>
      </c>
      <c r="E511" s="1">
        <v>182</v>
      </c>
      <c r="G511" s="1" t="s">
        <v>2565</v>
      </c>
      <c r="H511" s="1">
        <v>9119461</v>
      </c>
      <c r="I511" s="1">
        <v>8620905</v>
      </c>
      <c r="J511" s="1">
        <v>147666</v>
      </c>
      <c r="K511" s="1">
        <v>1.6458914279937744</v>
      </c>
      <c r="L511" s="1">
        <v>2971674</v>
      </c>
      <c r="M511" s="1">
        <v>201080</v>
      </c>
      <c r="N511" s="1">
        <v>7.2576494216918945</v>
      </c>
      <c r="O511" s="1">
        <v>342196</v>
      </c>
      <c r="P511" s="1">
        <v>292196</v>
      </c>
      <c r="Q511" s="1">
        <v>50000</v>
      </c>
      <c r="R511" s="1">
        <v>0</v>
      </c>
      <c r="S511" s="1">
        <v>50000</v>
      </c>
      <c r="T511" s="1">
        <v>17.111801147460938</v>
      </c>
      <c r="U511" s="1">
        <v>0</v>
      </c>
      <c r="V511" s="1">
        <v>50000</v>
      </c>
      <c r="W511" s="1">
        <v>0</v>
      </c>
      <c r="AB511" s="1">
        <v>292196</v>
      </c>
      <c r="AC511" s="1">
        <v>0</v>
      </c>
      <c r="AD511" s="1">
        <v>0</v>
      </c>
      <c r="AE511" s="1">
        <v>179245.94</v>
      </c>
      <c r="AF511" s="1">
        <v>235818.78261009022</v>
      </c>
      <c r="AG511" s="1">
        <v>178023360</v>
      </c>
      <c r="AH511" s="1" t="s">
        <v>2482</v>
      </c>
      <c r="AI511" s="1">
        <v>50000</v>
      </c>
      <c r="AJ511" s="1">
        <v>0</v>
      </c>
      <c r="AL511" s="1">
        <v>0</v>
      </c>
      <c r="AM511" s="1">
        <v>100</v>
      </c>
      <c r="AN511" s="1">
        <v>0</v>
      </c>
    </row>
    <row r="512" spans="1:40" x14ac:dyDescent="0.25">
      <c r="A512" s="1">
        <v>124156703</v>
      </c>
      <c r="B512" s="1" t="s">
        <v>1978</v>
      </c>
      <c r="C512" s="1" t="s">
        <v>220</v>
      </c>
      <c r="D512" s="1" t="s">
        <v>238</v>
      </c>
      <c r="E512" s="1">
        <v>186</v>
      </c>
      <c r="G512" s="1" t="s">
        <v>2565</v>
      </c>
      <c r="H512" s="1">
        <v>16917770</v>
      </c>
      <c r="I512" s="1">
        <v>16391602.560000001</v>
      </c>
      <c r="J512" s="1">
        <v>140595</v>
      </c>
      <c r="K512" s="1">
        <v>0.83801352977752686</v>
      </c>
      <c r="L512" s="1">
        <v>3230531</v>
      </c>
      <c r="M512" s="1">
        <v>96775</v>
      </c>
      <c r="N512" s="1">
        <v>3.0881471633911133</v>
      </c>
      <c r="O512" s="1">
        <v>3996620.84</v>
      </c>
      <c r="P512" s="1">
        <v>2284705.61</v>
      </c>
      <c r="Q512" s="1">
        <v>1711915.23</v>
      </c>
      <c r="R512" s="1">
        <v>0</v>
      </c>
      <c r="S512" s="1">
        <v>1711516.375</v>
      </c>
      <c r="T512" s="1">
        <v>74.898826599121094</v>
      </c>
      <c r="U512" s="1">
        <v>1711915.23</v>
      </c>
      <c r="V512" s="1">
        <v>0</v>
      </c>
      <c r="W512" s="1">
        <v>15668857</v>
      </c>
      <c r="AB512" s="1">
        <v>572695</v>
      </c>
      <c r="AC512" s="1">
        <v>1712010.61</v>
      </c>
      <c r="AD512" s="1">
        <v>0</v>
      </c>
      <c r="AE512" s="1">
        <v>208637.25</v>
      </c>
      <c r="AF512" s="1">
        <v>547372.46857928904</v>
      </c>
      <c r="AG512" s="1">
        <v>178023360</v>
      </c>
      <c r="AH512" s="1" t="s">
        <v>2483</v>
      </c>
      <c r="AI512" s="1">
        <v>3423925.75</v>
      </c>
      <c r="AJ512" s="1">
        <v>0</v>
      </c>
      <c r="AK512" s="1">
        <v>21.851789474487305</v>
      </c>
      <c r="AL512" s="1">
        <v>100.02330780029297</v>
      </c>
      <c r="AM512" s="1">
        <v>0</v>
      </c>
      <c r="AN512" s="1">
        <v>0</v>
      </c>
    </row>
    <row r="513" spans="1:40" x14ac:dyDescent="0.25">
      <c r="A513" s="1">
        <v>124157203</v>
      </c>
      <c r="B513" s="1" t="s">
        <v>1979</v>
      </c>
      <c r="C513" s="1" t="s">
        <v>220</v>
      </c>
      <c r="D513" s="1" t="s">
        <v>238</v>
      </c>
      <c r="E513" s="1">
        <v>182</v>
      </c>
      <c r="G513" s="1" t="s">
        <v>2565</v>
      </c>
      <c r="H513" s="1">
        <v>7322338</v>
      </c>
      <c r="I513" s="1">
        <v>6932691.0499999998</v>
      </c>
      <c r="J513" s="1">
        <v>105744</v>
      </c>
      <c r="K513" s="1">
        <v>1.4652895927429199</v>
      </c>
      <c r="L513" s="1">
        <v>1959798</v>
      </c>
      <c r="M513" s="1">
        <v>70334</v>
      </c>
      <c r="N513" s="1">
        <v>3.7224314212799072</v>
      </c>
      <c r="O513" s="1">
        <v>177795</v>
      </c>
      <c r="P513" s="1">
        <v>127795</v>
      </c>
      <c r="Q513" s="1">
        <v>50000</v>
      </c>
      <c r="R513" s="1">
        <v>0</v>
      </c>
      <c r="S513" s="1">
        <v>50000</v>
      </c>
      <c r="T513" s="1">
        <v>39.125164031982422</v>
      </c>
      <c r="U513" s="1">
        <v>0</v>
      </c>
      <c r="V513" s="1">
        <v>50000</v>
      </c>
      <c r="W513" s="1">
        <v>0</v>
      </c>
      <c r="AB513" s="1">
        <v>127795</v>
      </c>
      <c r="AC513" s="1">
        <v>0</v>
      </c>
      <c r="AD513" s="1">
        <v>0</v>
      </c>
      <c r="AE513" s="1">
        <v>94919.360000000001</v>
      </c>
      <c r="AF513" s="1">
        <v>143600.54007570294</v>
      </c>
      <c r="AG513" s="1">
        <v>178023360</v>
      </c>
      <c r="AH513" s="1" t="s">
        <v>2484</v>
      </c>
      <c r="AI513" s="1">
        <v>50000</v>
      </c>
      <c r="AJ513" s="1">
        <v>0</v>
      </c>
      <c r="AL513" s="1">
        <v>0</v>
      </c>
      <c r="AM513" s="1">
        <v>100</v>
      </c>
      <c r="AN513" s="1">
        <v>0</v>
      </c>
    </row>
    <row r="514" spans="1:40" x14ac:dyDescent="0.25">
      <c r="A514" s="1">
        <v>124157802</v>
      </c>
      <c r="B514" s="1" t="s">
        <v>1980</v>
      </c>
      <c r="C514" s="1" t="s">
        <v>220</v>
      </c>
      <c r="D514" s="1" t="s">
        <v>238</v>
      </c>
      <c r="E514" s="1">
        <v>182</v>
      </c>
      <c r="G514" s="1" t="s">
        <v>2565</v>
      </c>
      <c r="H514" s="1">
        <v>5825574</v>
      </c>
      <c r="I514" s="1">
        <v>5489548.8099999996</v>
      </c>
      <c r="J514" s="1">
        <v>103364</v>
      </c>
      <c r="K514" s="1">
        <v>1.8063650131225586</v>
      </c>
      <c r="L514" s="1">
        <v>2627463</v>
      </c>
      <c r="M514" s="1">
        <v>29740</v>
      </c>
      <c r="N514" s="1">
        <v>1.1448488235473633</v>
      </c>
      <c r="O514" s="1">
        <v>249614</v>
      </c>
      <c r="P514" s="1">
        <v>199614</v>
      </c>
      <c r="Q514" s="1">
        <v>50000</v>
      </c>
      <c r="R514" s="1">
        <v>0</v>
      </c>
      <c r="S514" s="1">
        <v>50000</v>
      </c>
      <c r="T514" s="1">
        <v>25.048341751098633</v>
      </c>
      <c r="U514" s="1">
        <v>0</v>
      </c>
      <c r="V514" s="1">
        <v>50000</v>
      </c>
      <c r="W514" s="1">
        <v>0</v>
      </c>
      <c r="AB514" s="1">
        <v>199614</v>
      </c>
      <c r="AC514" s="1">
        <v>0</v>
      </c>
      <c r="AD514" s="1">
        <v>0</v>
      </c>
      <c r="AE514" s="1">
        <v>55094.63</v>
      </c>
      <c r="AF514" s="1">
        <v>151499.73124143272</v>
      </c>
      <c r="AG514" s="1">
        <v>178023360</v>
      </c>
      <c r="AH514" s="1" t="s">
        <v>2485</v>
      </c>
      <c r="AI514" s="1">
        <v>50000</v>
      </c>
      <c r="AJ514" s="1">
        <v>0</v>
      </c>
      <c r="AL514" s="1">
        <v>0</v>
      </c>
      <c r="AM514" s="1">
        <v>100</v>
      </c>
      <c r="AN514" s="1">
        <v>0</v>
      </c>
    </row>
    <row r="515" spans="1:40" x14ac:dyDescent="0.25">
      <c r="A515" s="1">
        <v>124158503</v>
      </c>
      <c r="B515" s="1" t="s">
        <v>1981</v>
      </c>
      <c r="C515" s="1" t="s">
        <v>220</v>
      </c>
      <c r="D515" s="1" t="s">
        <v>238</v>
      </c>
      <c r="E515" s="1">
        <v>184</v>
      </c>
      <c r="G515" s="1" t="s">
        <v>2565</v>
      </c>
      <c r="H515" s="1">
        <v>4620506</v>
      </c>
      <c r="I515" s="1">
        <v>4424606.07</v>
      </c>
      <c r="J515" s="1">
        <v>52339</v>
      </c>
      <c r="K515" s="1">
        <v>1.1457329988479614</v>
      </c>
      <c r="L515" s="1">
        <v>1912723</v>
      </c>
      <c r="M515" s="1">
        <v>28250</v>
      </c>
      <c r="N515" s="1">
        <v>1.4990928173065186</v>
      </c>
      <c r="O515" s="1">
        <v>177325</v>
      </c>
      <c r="P515" s="1">
        <v>127325</v>
      </c>
      <c r="Q515" s="1">
        <v>50000</v>
      </c>
      <c r="R515" s="1">
        <v>0</v>
      </c>
      <c r="S515" s="1">
        <v>50000</v>
      </c>
      <c r="T515" s="1">
        <v>39.269584655761719</v>
      </c>
      <c r="U515" s="1">
        <v>0</v>
      </c>
      <c r="V515" s="1">
        <v>50000</v>
      </c>
      <c r="W515" s="1">
        <v>0</v>
      </c>
      <c r="AB515" s="1">
        <v>127325</v>
      </c>
      <c r="AC515" s="1">
        <v>0</v>
      </c>
      <c r="AD515" s="1">
        <v>0</v>
      </c>
      <c r="AE515" s="1">
        <v>69580.09</v>
      </c>
      <c r="AF515" s="1">
        <v>74710.782799707536</v>
      </c>
      <c r="AG515" s="1">
        <v>178023360</v>
      </c>
      <c r="AH515" s="1" t="s">
        <v>2486</v>
      </c>
      <c r="AI515" s="1">
        <v>50000</v>
      </c>
      <c r="AJ515" s="1">
        <v>0</v>
      </c>
      <c r="AL515" s="1">
        <v>0</v>
      </c>
      <c r="AM515" s="1">
        <v>100</v>
      </c>
      <c r="AN515" s="1">
        <v>0</v>
      </c>
    </row>
    <row r="516" spans="1:40" x14ac:dyDescent="0.25">
      <c r="A516" s="1">
        <v>124159002</v>
      </c>
      <c r="B516" s="1" t="s">
        <v>1982</v>
      </c>
      <c r="C516" s="1" t="s">
        <v>220</v>
      </c>
      <c r="D516" s="1" t="s">
        <v>238</v>
      </c>
      <c r="E516" s="1">
        <v>184</v>
      </c>
      <c r="G516" s="1" t="s">
        <v>2565</v>
      </c>
      <c r="H516" s="1">
        <v>13950230</v>
      </c>
      <c r="I516" s="1">
        <v>13086442.369999999</v>
      </c>
      <c r="J516" s="1">
        <v>264468</v>
      </c>
      <c r="K516" s="1">
        <v>1.932431697845459</v>
      </c>
      <c r="L516" s="1">
        <v>5666101</v>
      </c>
      <c r="M516" s="1">
        <v>56673</v>
      </c>
      <c r="N516" s="1">
        <v>1.0103168487548828</v>
      </c>
      <c r="O516" s="1">
        <v>449095</v>
      </c>
      <c r="P516" s="1">
        <v>399095</v>
      </c>
      <c r="Q516" s="1">
        <v>50000</v>
      </c>
      <c r="R516" s="1">
        <v>0</v>
      </c>
      <c r="S516" s="1">
        <v>50000</v>
      </c>
      <c r="T516" s="1">
        <v>12.528345108032227</v>
      </c>
      <c r="U516" s="1">
        <v>19355.11</v>
      </c>
      <c r="V516" s="1">
        <v>30644.89</v>
      </c>
      <c r="W516" s="1">
        <v>177153.93999999762</v>
      </c>
      <c r="AB516" s="1">
        <v>399095</v>
      </c>
      <c r="AC516" s="1">
        <v>0</v>
      </c>
      <c r="AD516" s="1">
        <v>0</v>
      </c>
      <c r="AE516" s="1">
        <v>297146.59000000003</v>
      </c>
      <c r="AF516" s="1">
        <v>569191.3889627133</v>
      </c>
      <c r="AG516" s="1">
        <v>178023360</v>
      </c>
      <c r="AH516" s="1" t="s">
        <v>2487</v>
      </c>
      <c r="AI516" s="1">
        <v>50000</v>
      </c>
      <c r="AJ516" s="1">
        <v>0</v>
      </c>
      <c r="AK516" s="1">
        <v>28.224040985107422</v>
      </c>
      <c r="AL516" s="1">
        <v>38.710220336914063</v>
      </c>
      <c r="AM516" s="1">
        <v>61.289779663085938</v>
      </c>
      <c r="AN516" s="1">
        <v>0</v>
      </c>
    </row>
    <row r="517" spans="1:40" x14ac:dyDescent="0.25">
      <c r="A517" s="1">
        <v>125231232</v>
      </c>
      <c r="B517" s="1" t="s">
        <v>1983</v>
      </c>
      <c r="C517" s="1" t="s">
        <v>221</v>
      </c>
      <c r="D517" s="1" t="s">
        <v>238</v>
      </c>
      <c r="E517" s="1">
        <v>181</v>
      </c>
      <c r="G517" s="1" t="s">
        <v>2565</v>
      </c>
      <c r="H517" s="1">
        <v>107894694</v>
      </c>
      <c r="I517" s="1">
        <v>104432492.28</v>
      </c>
      <c r="J517" s="1">
        <v>1087122</v>
      </c>
      <c r="K517" s="1">
        <v>1.0178322792053223</v>
      </c>
      <c r="L517" s="1">
        <v>7779619</v>
      </c>
      <c r="M517" s="1">
        <v>-120037</v>
      </c>
      <c r="N517" s="1">
        <v>-1.5195218324661255</v>
      </c>
      <c r="O517" s="1">
        <v>12594299.220000001</v>
      </c>
      <c r="P517" s="1">
        <v>7007850.7300000004</v>
      </c>
      <c r="Q517" s="1">
        <v>5586448.4900000002</v>
      </c>
      <c r="R517" s="1">
        <v>0</v>
      </c>
      <c r="S517" s="1">
        <v>5585147</v>
      </c>
      <c r="T517" s="1">
        <v>79.683631896972656</v>
      </c>
      <c r="U517" s="1">
        <v>5586448.4900000002</v>
      </c>
      <c r="V517" s="1">
        <v>0</v>
      </c>
      <c r="W517" s="1">
        <v>51131773.860000014</v>
      </c>
      <c r="X517" s="1">
        <v>402055</v>
      </c>
      <c r="Y517" s="1">
        <v>-90605</v>
      </c>
      <c r="Z517" s="1">
        <v>-0.18390978872776031</v>
      </c>
      <c r="AA517" s="1">
        <v>-18.390979766845703</v>
      </c>
      <c r="AB517" s="1">
        <v>1421091</v>
      </c>
      <c r="AC517" s="1">
        <v>5586759.7300000004</v>
      </c>
      <c r="AD517" s="1">
        <v>0</v>
      </c>
      <c r="AE517" s="1">
        <v>1258669.92</v>
      </c>
      <c r="AF517" s="1">
        <v>2664189.7884323783</v>
      </c>
      <c r="AG517" s="1">
        <v>178023360</v>
      </c>
      <c r="AH517" s="1" t="s">
        <v>2488</v>
      </c>
      <c r="AI517" s="1">
        <v>11173208</v>
      </c>
      <c r="AJ517" s="1">
        <v>0</v>
      </c>
      <c r="AK517" s="1">
        <v>21.851789474487305</v>
      </c>
      <c r="AL517" s="1">
        <v>100.02330017089844</v>
      </c>
      <c r="AM517" s="1">
        <v>0</v>
      </c>
      <c r="AN517" s="1">
        <v>0</v>
      </c>
    </row>
    <row r="518" spans="1:40" x14ac:dyDescent="0.25">
      <c r="A518" s="1">
        <v>125231303</v>
      </c>
      <c r="B518" s="1" t="s">
        <v>1984</v>
      </c>
      <c r="C518" s="1" t="s">
        <v>221</v>
      </c>
      <c r="D518" s="1" t="s">
        <v>238</v>
      </c>
      <c r="E518" s="1">
        <v>181</v>
      </c>
      <c r="G518" s="1" t="s">
        <v>2565</v>
      </c>
      <c r="H518" s="1">
        <v>13617182</v>
      </c>
      <c r="I518" s="1">
        <v>13067272.85</v>
      </c>
      <c r="J518" s="1">
        <v>208720</v>
      </c>
      <c r="K518" s="1">
        <v>1.556628942489624</v>
      </c>
      <c r="L518" s="1">
        <v>3619226</v>
      </c>
      <c r="M518" s="1">
        <v>-14393</v>
      </c>
      <c r="N518" s="1">
        <v>-0.39610648155212402</v>
      </c>
      <c r="O518" s="1">
        <v>3365228.84</v>
      </c>
      <c r="P518" s="1">
        <v>2011865.47</v>
      </c>
      <c r="Q518" s="1">
        <v>0</v>
      </c>
      <c r="R518" s="1">
        <v>1353363.37</v>
      </c>
      <c r="S518" s="1">
        <v>1353363.375</v>
      </c>
      <c r="T518" s="1">
        <v>67.269081115722656</v>
      </c>
      <c r="U518" s="1">
        <v>0</v>
      </c>
      <c r="V518" s="1">
        <v>0</v>
      </c>
      <c r="W518" s="1">
        <v>0</v>
      </c>
      <c r="AB518" s="1">
        <v>541395</v>
      </c>
      <c r="AC518" s="1">
        <v>0</v>
      </c>
      <c r="AD518" s="1">
        <v>1470470.47</v>
      </c>
      <c r="AE518" s="1">
        <v>268584.38</v>
      </c>
      <c r="AF518" s="1">
        <v>507064.27060809685</v>
      </c>
      <c r="AG518" s="1">
        <v>178023360</v>
      </c>
      <c r="AH518" s="1" t="s">
        <v>2489</v>
      </c>
      <c r="AI518" s="1">
        <v>0</v>
      </c>
      <c r="AJ518" s="1">
        <v>2823833.75</v>
      </c>
      <c r="AL518" s="1">
        <v>0</v>
      </c>
      <c r="AM518" s="1">
        <v>0</v>
      </c>
      <c r="AN518" s="1">
        <v>100</v>
      </c>
    </row>
    <row r="519" spans="1:40" x14ac:dyDescent="0.25">
      <c r="A519" s="1">
        <v>125232407</v>
      </c>
      <c r="B519" s="1" t="s">
        <v>2662</v>
      </c>
      <c r="C519" s="1" t="s">
        <v>221</v>
      </c>
      <c r="D519" s="1" t="s">
        <v>238</v>
      </c>
      <c r="G519" s="1" t="s">
        <v>2566</v>
      </c>
      <c r="X519" s="1">
        <v>2330012</v>
      </c>
      <c r="Y519" s="1">
        <v>259089</v>
      </c>
      <c r="Z519" s="1">
        <v>0.12510798871517181</v>
      </c>
      <c r="AA519" s="1">
        <v>12.510798454284668</v>
      </c>
      <c r="AH519" s="1" t="s">
        <v>155</v>
      </c>
      <c r="AI519" s="1">
        <v>0</v>
      </c>
      <c r="AJ519" s="1">
        <v>0</v>
      </c>
    </row>
    <row r="520" spans="1:40" x14ac:dyDescent="0.25">
      <c r="A520" s="1">
        <v>125234103</v>
      </c>
      <c r="B520" s="1" t="s">
        <v>1985</v>
      </c>
      <c r="C520" s="1" t="s">
        <v>221</v>
      </c>
      <c r="D520" s="1" t="s">
        <v>238</v>
      </c>
      <c r="E520" s="1">
        <v>183</v>
      </c>
      <c r="G520" s="1" t="s">
        <v>2565</v>
      </c>
      <c r="H520" s="1">
        <v>6115263</v>
      </c>
      <c r="I520" s="1">
        <v>5796335.2199999997</v>
      </c>
      <c r="J520" s="1">
        <v>98567</v>
      </c>
      <c r="K520" s="1">
        <v>1.638224720954895</v>
      </c>
      <c r="L520" s="1">
        <v>2271811</v>
      </c>
      <c r="M520" s="1">
        <v>-134662</v>
      </c>
      <c r="N520" s="1">
        <v>-5.5958242416381836</v>
      </c>
      <c r="O520" s="1">
        <v>377809</v>
      </c>
      <c r="P520" s="1">
        <v>327809</v>
      </c>
      <c r="Q520" s="1">
        <v>50000</v>
      </c>
      <c r="R520" s="1">
        <v>0</v>
      </c>
      <c r="S520" s="1">
        <v>50000</v>
      </c>
      <c r="T520" s="1">
        <v>15.25278377532959</v>
      </c>
      <c r="U520" s="1">
        <v>0</v>
      </c>
      <c r="V520" s="1">
        <v>50000</v>
      </c>
      <c r="W520" s="1">
        <v>0</v>
      </c>
      <c r="AB520" s="1">
        <v>327809</v>
      </c>
      <c r="AC520" s="1">
        <v>0</v>
      </c>
      <c r="AD520" s="1">
        <v>0</v>
      </c>
      <c r="AE520" s="1">
        <v>45059.17</v>
      </c>
      <c r="AF520" s="1">
        <v>80479.553621819476</v>
      </c>
      <c r="AG520" s="1">
        <v>178023360</v>
      </c>
      <c r="AH520" s="1" t="s">
        <v>2490</v>
      </c>
      <c r="AI520" s="1">
        <v>50000</v>
      </c>
      <c r="AJ520" s="1">
        <v>0</v>
      </c>
      <c r="AL520" s="1">
        <v>0</v>
      </c>
      <c r="AM520" s="1">
        <v>100</v>
      </c>
      <c r="AN520" s="1">
        <v>0</v>
      </c>
    </row>
    <row r="521" spans="1:40" x14ac:dyDescent="0.25">
      <c r="A521" s="1">
        <v>125234502</v>
      </c>
      <c r="B521" s="1" t="s">
        <v>1986</v>
      </c>
      <c r="C521" s="1" t="s">
        <v>221</v>
      </c>
      <c r="D521" s="1" t="s">
        <v>238</v>
      </c>
      <c r="E521" s="1">
        <v>185</v>
      </c>
      <c r="G521" s="1" t="s">
        <v>2565</v>
      </c>
      <c r="H521" s="1">
        <v>6588116</v>
      </c>
      <c r="I521" s="1">
        <v>6135130.2400000002</v>
      </c>
      <c r="J521" s="1">
        <v>134701</v>
      </c>
      <c r="K521" s="1">
        <v>2.0872824192047119</v>
      </c>
      <c r="L521" s="1">
        <v>2974870</v>
      </c>
      <c r="M521" s="1">
        <v>-64081</v>
      </c>
      <c r="N521" s="1">
        <v>-2.1086552143096924</v>
      </c>
      <c r="O521" s="1">
        <v>242476</v>
      </c>
      <c r="P521" s="1">
        <v>192476</v>
      </c>
      <c r="Q521" s="1">
        <v>50000</v>
      </c>
      <c r="R521" s="1">
        <v>0</v>
      </c>
      <c r="S521" s="1">
        <v>50000</v>
      </c>
      <c r="T521" s="1">
        <v>25.977266311645508</v>
      </c>
      <c r="U521" s="1">
        <v>0</v>
      </c>
      <c r="V521" s="1">
        <v>50000</v>
      </c>
      <c r="W521" s="1">
        <v>0</v>
      </c>
      <c r="AB521" s="1">
        <v>192476</v>
      </c>
      <c r="AC521" s="1">
        <v>0</v>
      </c>
      <c r="AD521" s="1">
        <v>0</v>
      </c>
      <c r="AE521" s="1">
        <v>52663.58</v>
      </c>
      <c r="AF521" s="1">
        <v>164498.91215126324</v>
      </c>
      <c r="AG521" s="1">
        <v>178023360</v>
      </c>
      <c r="AH521" s="1" t="s">
        <v>2491</v>
      </c>
      <c r="AI521" s="1">
        <v>50000</v>
      </c>
      <c r="AJ521" s="1">
        <v>0</v>
      </c>
      <c r="AL521" s="1">
        <v>0</v>
      </c>
      <c r="AM521" s="1">
        <v>100</v>
      </c>
      <c r="AN521" s="1">
        <v>0</v>
      </c>
    </row>
    <row r="522" spans="1:40" x14ac:dyDescent="0.25">
      <c r="A522" s="1">
        <v>125235103</v>
      </c>
      <c r="B522" s="1" t="s">
        <v>1987</v>
      </c>
      <c r="C522" s="1" t="s">
        <v>221</v>
      </c>
      <c r="D522" s="1" t="s">
        <v>238</v>
      </c>
      <c r="E522" s="1">
        <v>181</v>
      </c>
      <c r="G522" s="1" t="s">
        <v>2565</v>
      </c>
      <c r="H522" s="1">
        <v>13783511</v>
      </c>
      <c r="I522" s="1">
        <v>12906820.77</v>
      </c>
      <c r="J522" s="1">
        <v>371835</v>
      </c>
      <c r="K522" s="1">
        <v>2.7724721431732178</v>
      </c>
      <c r="L522" s="1">
        <v>3201922</v>
      </c>
      <c r="M522" s="1">
        <v>-4593</v>
      </c>
      <c r="N522" s="1">
        <v>-0.14323961734771729</v>
      </c>
      <c r="O522" s="1">
        <v>2187685.7400000002</v>
      </c>
      <c r="P522" s="1">
        <v>1633915.89</v>
      </c>
      <c r="Q522" s="1">
        <v>262214.18</v>
      </c>
      <c r="R522" s="1">
        <v>291555.67</v>
      </c>
      <c r="S522" s="1">
        <v>553708.75</v>
      </c>
      <c r="T522" s="1">
        <v>33.887180328369141</v>
      </c>
      <c r="U522" s="1">
        <v>262214.18</v>
      </c>
      <c r="V522" s="1">
        <v>0</v>
      </c>
      <c r="W522" s="1">
        <v>0</v>
      </c>
      <c r="AB522" s="1">
        <v>1054903</v>
      </c>
      <c r="AC522" s="1">
        <v>262228.78999999998</v>
      </c>
      <c r="AD522" s="1">
        <v>316784.09999999998</v>
      </c>
      <c r="AE522" s="1">
        <v>79706.429999999993</v>
      </c>
      <c r="AF522" s="1">
        <v>67166.915744611964</v>
      </c>
      <c r="AG522" s="1">
        <v>178023360</v>
      </c>
      <c r="AH522" s="1" t="s">
        <v>2492</v>
      </c>
      <c r="AI522" s="1">
        <v>524443</v>
      </c>
      <c r="AJ522" s="1">
        <v>608339.75</v>
      </c>
      <c r="AL522" s="1">
        <v>47.355976104736328</v>
      </c>
      <c r="AM522" s="1">
        <v>0</v>
      </c>
      <c r="AN522" s="1">
        <v>52.655059814453125</v>
      </c>
    </row>
    <row r="523" spans="1:40" x14ac:dyDescent="0.25">
      <c r="A523" s="1">
        <v>125235502</v>
      </c>
      <c r="B523" s="1" t="s">
        <v>1988</v>
      </c>
      <c r="C523" s="1" t="s">
        <v>221</v>
      </c>
      <c r="D523" s="1" t="s">
        <v>238</v>
      </c>
      <c r="E523" s="1">
        <v>183</v>
      </c>
      <c r="G523" s="1" t="s">
        <v>2565</v>
      </c>
      <c r="H523" s="1">
        <v>3817178</v>
      </c>
      <c r="I523" s="1">
        <v>3613717.34</v>
      </c>
      <c r="J523" s="1">
        <v>63190</v>
      </c>
      <c r="K523" s="1">
        <v>1.6832765340805054</v>
      </c>
      <c r="L523" s="1">
        <v>1807129</v>
      </c>
      <c r="M523" s="1">
        <v>18611</v>
      </c>
      <c r="N523" s="1">
        <v>1.0405821800231934</v>
      </c>
      <c r="O523" s="1">
        <v>165566</v>
      </c>
      <c r="P523" s="1">
        <v>115566</v>
      </c>
      <c r="Q523" s="1">
        <v>50000</v>
      </c>
      <c r="R523" s="1">
        <v>0</v>
      </c>
      <c r="S523" s="1">
        <v>50000</v>
      </c>
      <c r="T523" s="1">
        <v>43.26531982421875</v>
      </c>
      <c r="U523" s="1">
        <v>0</v>
      </c>
      <c r="V523" s="1">
        <v>50000</v>
      </c>
      <c r="W523" s="1">
        <v>0</v>
      </c>
      <c r="AB523" s="1">
        <v>115566</v>
      </c>
      <c r="AC523" s="1">
        <v>0</v>
      </c>
      <c r="AD523" s="1">
        <v>0</v>
      </c>
      <c r="AE523" s="1">
        <v>80081.34</v>
      </c>
      <c r="AF523" s="1">
        <v>139989.21612367593</v>
      </c>
      <c r="AG523" s="1">
        <v>178023360</v>
      </c>
      <c r="AH523" s="1" t="s">
        <v>2493</v>
      </c>
      <c r="AI523" s="1">
        <v>50000</v>
      </c>
      <c r="AJ523" s="1">
        <v>0</v>
      </c>
      <c r="AL523" s="1">
        <v>0</v>
      </c>
      <c r="AM523" s="1">
        <v>100</v>
      </c>
      <c r="AN523" s="1">
        <v>0</v>
      </c>
    </row>
    <row r="524" spans="1:40" x14ac:dyDescent="0.25">
      <c r="A524" s="1">
        <v>125236903</v>
      </c>
      <c r="B524" s="1" t="s">
        <v>1989</v>
      </c>
      <c r="C524" s="1" t="s">
        <v>221</v>
      </c>
      <c r="D524" s="1" t="s">
        <v>238</v>
      </c>
      <c r="E524" s="1">
        <v>185</v>
      </c>
      <c r="G524" s="1" t="s">
        <v>2565</v>
      </c>
      <c r="H524" s="1">
        <v>8193766</v>
      </c>
      <c r="I524" s="1">
        <v>7858106.7199999997</v>
      </c>
      <c r="J524" s="1">
        <v>122853</v>
      </c>
      <c r="K524" s="1">
        <v>1.522169828414917</v>
      </c>
      <c r="L524" s="1">
        <v>2701314</v>
      </c>
      <c r="M524" s="1">
        <v>21956</v>
      </c>
      <c r="N524" s="1">
        <v>0.81945008039474487</v>
      </c>
      <c r="O524" s="1">
        <v>883678.33</v>
      </c>
      <c r="P524" s="1">
        <v>619318.03</v>
      </c>
      <c r="Q524" s="1">
        <v>264360.3</v>
      </c>
      <c r="R524" s="1">
        <v>0</v>
      </c>
      <c r="S524" s="1">
        <v>264298.71875</v>
      </c>
      <c r="T524" s="1">
        <v>42.671524047851563</v>
      </c>
      <c r="U524" s="1">
        <v>264360.3</v>
      </c>
      <c r="V524" s="1">
        <v>0</v>
      </c>
      <c r="W524" s="1">
        <v>2419643.0200000033</v>
      </c>
      <c r="AB524" s="1">
        <v>354943</v>
      </c>
      <c r="AC524" s="1">
        <v>264375.03000000003</v>
      </c>
      <c r="AD524" s="1">
        <v>0</v>
      </c>
      <c r="AE524" s="1">
        <v>113771.54</v>
      </c>
      <c r="AF524" s="1">
        <v>159641.7097382897</v>
      </c>
      <c r="AG524" s="1">
        <v>178023360</v>
      </c>
      <c r="AH524" s="1" t="s">
        <v>2494</v>
      </c>
      <c r="AI524" s="1">
        <v>528735.3125</v>
      </c>
      <c r="AJ524" s="1">
        <v>0</v>
      </c>
      <c r="AK524" s="1">
        <v>21.851789474487305</v>
      </c>
      <c r="AL524" s="1">
        <v>100.02330017089844</v>
      </c>
      <c r="AM524" s="1">
        <v>0</v>
      </c>
      <c r="AN524" s="1">
        <v>0</v>
      </c>
    </row>
    <row r="525" spans="1:40" x14ac:dyDescent="0.25">
      <c r="A525" s="1">
        <v>125237603</v>
      </c>
      <c r="B525" s="1" t="s">
        <v>1990</v>
      </c>
      <c r="C525" s="1" t="s">
        <v>221</v>
      </c>
      <c r="D525" s="1" t="s">
        <v>238</v>
      </c>
      <c r="E525" s="1">
        <v>185</v>
      </c>
      <c r="G525" s="1" t="s">
        <v>2565</v>
      </c>
      <c r="H525" s="1">
        <v>3287402</v>
      </c>
      <c r="I525" s="1">
        <v>3106239.88</v>
      </c>
      <c r="J525" s="1">
        <v>51976</v>
      </c>
      <c r="K525" s="1">
        <v>1.6064654588699341</v>
      </c>
      <c r="L525" s="1">
        <v>1422513</v>
      </c>
      <c r="M525" s="1">
        <v>20662</v>
      </c>
      <c r="N525" s="1">
        <v>1.4739084243774414</v>
      </c>
      <c r="O525" s="1">
        <v>163925</v>
      </c>
      <c r="P525" s="1">
        <v>113925</v>
      </c>
      <c r="Q525" s="1">
        <v>50000</v>
      </c>
      <c r="R525" s="1">
        <v>0</v>
      </c>
      <c r="S525" s="1">
        <v>50000</v>
      </c>
      <c r="T525" s="1">
        <v>43.888523101806641</v>
      </c>
      <c r="U525" s="1">
        <v>0</v>
      </c>
      <c r="V525" s="1">
        <v>50000</v>
      </c>
      <c r="W525" s="1">
        <v>0</v>
      </c>
      <c r="AB525" s="1">
        <v>113925</v>
      </c>
      <c r="AC525" s="1">
        <v>0</v>
      </c>
      <c r="AD525" s="1">
        <v>0</v>
      </c>
      <c r="AE525" s="1">
        <v>24602.62</v>
      </c>
      <c r="AF525" s="1">
        <v>51896.846807723588</v>
      </c>
      <c r="AG525" s="1">
        <v>178023360</v>
      </c>
      <c r="AH525" s="1" t="s">
        <v>2495</v>
      </c>
      <c r="AI525" s="1">
        <v>50000</v>
      </c>
      <c r="AJ525" s="1">
        <v>0</v>
      </c>
      <c r="AL525" s="1">
        <v>0</v>
      </c>
      <c r="AM525" s="1">
        <v>100</v>
      </c>
      <c r="AN525" s="1">
        <v>0</v>
      </c>
    </row>
    <row r="526" spans="1:40" x14ac:dyDescent="0.25">
      <c r="A526" s="1">
        <v>125237702</v>
      </c>
      <c r="B526" s="1" t="s">
        <v>1991</v>
      </c>
      <c r="C526" s="1" t="s">
        <v>221</v>
      </c>
      <c r="D526" s="1" t="s">
        <v>238</v>
      </c>
      <c r="E526" s="1">
        <v>183</v>
      </c>
      <c r="G526" s="1" t="s">
        <v>2565</v>
      </c>
      <c r="H526" s="1">
        <v>16443806</v>
      </c>
      <c r="I526" s="1">
        <v>15707822.439999999</v>
      </c>
      <c r="J526" s="1">
        <v>243156</v>
      </c>
      <c r="K526" s="1">
        <v>1.5009026527404785</v>
      </c>
      <c r="L526" s="1">
        <v>5497390</v>
      </c>
      <c r="M526" s="1">
        <v>118636</v>
      </c>
      <c r="N526" s="1">
        <v>2.2056410312652588</v>
      </c>
      <c r="O526" s="1">
        <v>2909103.82</v>
      </c>
      <c r="P526" s="1">
        <v>2001892.88</v>
      </c>
      <c r="Q526" s="1">
        <v>0</v>
      </c>
      <c r="R526" s="1">
        <v>907210.94</v>
      </c>
      <c r="S526" s="1">
        <v>907210.9375</v>
      </c>
      <c r="T526" s="1">
        <v>45.317657470703125</v>
      </c>
      <c r="U526" s="1">
        <v>0</v>
      </c>
      <c r="V526" s="1">
        <v>0</v>
      </c>
      <c r="W526" s="1">
        <v>0</v>
      </c>
      <c r="AB526" s="1">
        <v>1039095</v>
      </c>
      <c r="AC526" s="1">
        <v>0</v>
      </c>
      <c r="AD526" s="1">
        <v>962797.88</v>
      </c>
      <c r="AE526" s="1">
        <v>171400.67</v>
      </c>
      <c r="AF526" s="1">
        <v>45593.610921422835</v>
      </c>
      <c r="AG526" s="1">
        <v>178023360</v>
      </c>
      <c r="AH526" s="1" t="s">
        <v>2496</v>
      </c>
      <c r="AI526" s="1">
        <v>0</v>
      </c>
      <c r="AJ526" s="1">
        <v>1870008.875</v>
      </c>
      <c r="AL526" s="1">
        <v>0</v>
      </c>
      <c r="AM526" s="1">
        <v>0</v>
      </c>
      <c r="AN526" s="1">
        <v>100</v>
      </c>
    </row>
    <row r="527" spans="1:40" x14ac:dyDescent="0.25">
      <c r="A527" s="1">
        <v>125237903</v>
      </c>
      <c r="B527" s="1" t="s">
        <v>1992</v>
      </c>
      <c r="C527" s="1" t="s">
        <v>221</v>
      </c>
      <c r="D527" s="1" t="s">
        <v>238</v>
      </c>
      <c r="E527" s="1">
        <v>185</v>
      </c>
      <c r="G527" s="1" t="s">
        <v>2565</v>
      </c>
      <c r="H527" s="1">
        <v>4660782</v>
      </c>
      <c r="I527" s="1">
        <v>4389201.41</v>
      </c>
      <c r="J527" s="1">
        <v>90616</v>
      </c>
      <c r="K527" s="1">
        <v>1.9827725887298584</v>
      </c>
      <c r="L527" s="1">
        <v>1989149</v>
      </c>
      <c r="M527" s="1">
        <v>13355</v>
      </c>
      <c r="N527" s="1">
        <v>0.67593079805374146</v>
      </c>
      <c r="O527" s="1">
        <v>190258</v>
      </c>
      <c r="P527" s="1">
        <v>140258</v>
      </c>
      <c r="Q527" s="1">
        <v>50000</v>
      </c>
      <c r="R527" s="1">
        <v>0</v>
      </c>
      <c r="S527" s="1">
        <v>50000</v>
      </c>
      <c r="T527" s="1">
        <v>35.648590087890625</v>
      </c>
      <c r="U527" s="1">
        <v>0</v>
      </c>
      <c r="V527" s="1">
        <v>50000</v>
      </c>
      <c r="W527" s="1">
        <v>0</v>
      </c>
      <c r="AB527" s="1">
        <v>140258</v>
      </c>
      <c r="AC527" s="1">
        <v>0</v>
      </c>
      <c r="AD527" s="1">
        <v>0</v>
      </c>
      <c r="AE527" s="1">
        <v>118213.22</v>
      </c>
      <c r="AF527" s="1">
        <v>182812.2351728463</v>
      </c>
      <c r="AG527" s="1">
        <v>178023360</v>
      </c>
      <c r="AH527" s="1" t="s">
        <v>2497</v>
      </c>
      <c r="AI527" s="1">
        <v>50000</v>
      </c>
      <c r="AJ527" s="1">
        <v>0</v>
      </c>
      <c r="AL527" s="1">
        <v>0</v>
      </c>
      <c r="AM527" s="1">
        <v>100</v>
      </c>
      <c r="AN527" s="1">
        <v>0</v>
      </c>
    </row>
    <row r="528" spans="1:40" x14ac:dyDescent="0.25">
      <c r="A528" s="1">
        <v>125238402</v>
      </c>
      <c r="B528" s="1" t="s">
        <v>1993</v>
      </c>
      <c r="C528" s="1" t="s">
        <v>221</v>
      </c>
      <c r="D528" s="1" t="s">
        <v>238</v>
      </c>
      <c r="E528" s="1">
        <v>186</v>
      </c>
      <c r="G528" s="1" t="s">
        <v>2565</v>
      </c>
      <c r="H528" s="1">
        <v>30362662</v>
      </c>
      <c r="I528" s="1">
        <v>28669517.050000001</v>
      </c>
      <c r="J528" s="1">
        <v>570326</v>
      </c>
      <c r="K528" s="1">
        <v>1.9143379926681519</v>
      </c>
      <c r="L528" s="1">
        <v>4408850</v>
      </c>
      <c r="M528" s="1">
        <v>238184</v>
      </c>
      <c r="N528" s="1">
        <v>5.7109346389770508</v>
      </c>
      <c r="O528" s="1">
        <v>9096761.0700000003</v>
      </c>
      <c r="P528" s="1">
        <v>5057139.75</v>
      </c>
      <c r="Q528" s="1">
        <v>2546371.2200000002</v>
      </c>
      <c r="R528" s="1">
        <v>1493250.1</v>
      </c>
      <c r="S528" s="1">
        <v>4039028</v>
      </c>
      <c r="T528" s="1">
        <v>79.858467102050781</v>
      </c>
      <c r="U528" s="1">
        <v>2546371.2200000002</v>
      </c>
      <c r="V528" s="1">
        <v>0</v>
      </c>
      <c r="W528" s="1">
        <v>13306484.920000002</v>
      </c>
      <c r="AB528" s="1">
        <v>888165</v>
      </c>
      <c r="AC528" s="1">
        <v>2546513.09</v>
      </c>
      <c r="AD528" s="1">
        <v>1622461.66</v>
      </c>
      <c r="AE528" s="1">
        <v>555403.80000000005</v>
      </c>
      <c r="AF528" s="1">
        <v>2019684.4044056626</v>
      </c>
      <c r="AG528" s="1">
        <v>178023360</v>
      </c>
      <c r="AH528" s="1" t="s">
        <v>2498</v>
      </c>
      <c r="AI528" s="1">
        <v>5092884.5</v>
      </c>
      <c r="AJ528" s="1">
        <v>3115711.75</v>
      </c>
      <c r="AK528" s="1">
        <v>38.273704528808594</v>
      </c>
      <c r="AL528" s="1">
        <v>63.044158935546875</v>
      </c>
      <c r="AM528" s="1">
        <v>0</v>
      </c>
      <c r="AN528" s="1">
        <v>36.970531463623047</v>
      </c>
    </row>
    <row r="529" spans="1:40" x14ac:dyDescent="0.25">
      <c r="A529" s="1">
        <v>125238502</v>
      </c>
      <c r="B529" s="1" t="s">
        <v>1994</v>
      </c>
      <c r="C529" s="1" t="s">
        <v>221</v>
      </c>
      <c r="D529" s="1" t="s">
        <v>238</v>
      </c>
      <c r="E529" s="1">
        <v>183</v>
      </c>
      <c r="G529" s="1" t="s">
        <v>2565</v>
      </c>
      <c r="H529" s="1">
        <v>5358526</v>
      </c>
      <c r="I529" s="1">
        <v>4986135.2699999996</v>
      </c>
      <c r="J529" s="1">
        <v>114299</v>
      </c>
      <c r="K529" s="1">
        <v>2.1795203685760498</v>
      </c>
      <c r="L529" s="1">
        <v>2524233</v>
      </c>
      <c r="M529" s="1">
        <v>15084</v>
      </c>
      <c r="N529" s="1">
        <v>0.60115998983383179</v>
      </c>
      <c r="O529" s="1">
        <v>289989</v>
      </c>
      <c r="P529" s="1">
        <v>239989</v>
      </c>
      <c r="Q529" s="1">
        <v>50000</v>
      </c>
      <c r="R529" s="1">
        <v>0</v>
      </c>
      <c r="S529" s="1">
        <v>50000</v>
      </c>
      <c r="T529" s="1">
        <v>20.834287643432617</v>
      </c>
      <c r="U529" s="1">
        <v>0</v>
      </c>
      <c r="V529" s="1">
        <v>50000</v>
      </c>
      <c r="W529" s="1">
        <v>0</v>
      </c>
      <c r="AB529" s="1">
        <v>239989</v>
      </c>
      <c r="AC529" s="1">
        <v>0</v>
      </c>
      <c r="AD529" s="1">
        <v>0</v>
      </c>
      <c r="AE529" s="1">
        <v>39882.29</v>
      </c>
      <c r="AF529" s="1">
        <v>48533.77756697002</v>
      </c>
      <c r="AG529" s="1">
        <v>178023360</v>
      </c>
      <c r="AH529" s="1" t="s">
        <v>2499</v>
      </c>
      <c r="AI529" s="1">
        <v>50000</v>
      </c>
      <c r="AJ529" s="1">
        <v>0</v>
      </c>
      <c r="AL529" s="1">
        <v>0</v>
      </c>
      <c r="AM529" s="1">
        <v>100</v>
      </c>
      <c r="AN529" s="1">
        <v>0</v>
      </c>
    </row>
    <row r="530" spans="1:40" x14ac:dyDescent="0.25">
      <c r="A530" s="1">
        <v>125239452</v>
      </c>
      <c r="B530" s="1" t="s">
        <v>1995</v>
      </c>
      <c r="C530" s="1" t="s">
        <v>221</v>
      </c>
      <c r="D530" s="1" t="s">
        <v>238</v>
      </c>
      <c r="E530" s="1">
        <v>183</v>
      </c>
      <c r="G530" s="1" t="s">
        <v>2565</v>
      </c>
      <c r="H530" s="1">
        <v>64999373</v>
      </c>
      <c r="I530" s="1">
        <v>61688838.329999998</v>
      </c>
      <c r="J530" s="1">
        <v>1058392</v>
      </c>
      <c r="K530" s="1">
        <v>1.6552640199661255</v>
      </c>
      <c r="L530" s="1">
        <v>11956796</v>
      </c>
      <c r="M530" s="1">
        <v>187674</v>
      </c>
      <c r="N530" s="1">
        <v>1.5946304798126221</v>
      </c>
      <c r="O530" s="1">
        <v>18202782.039999999</v>
      </c>
      <c r="P530" s="1">
        <v>10169693.810000001</v>
      </c>
      <c r="Q530" s="1">
        <v>7313779.2800000003</v>
      </c>
      <c r="R530" s="1">
        <v>719308.95</v>
      </c>
      <c r="S530" s="1">
        <v>8031384.5</v>
      </c>
      <c r="T530" s="1">
        <v>78.960479736328125</v>
      </c>
      <c r="U530" s="1">
        <v>7313779.2800000003</v>
      </c>
      <c r="V530" s="1">
        <v>0</v>
      </c>
      <c r="W530" s="1">
        <v>66941726.75999999</v>
      </c>
      <c r="AB530" s="1">
        <v>2073956</v>
      </c>
      <c r="AC530" s="1">
        <v>7314186.7599999998</v>
      </c>
      <c r="AD530" s="1">
        <v>781551.05</v>
      </c>
      <c r="AE530" s="1">
        <v>538531.75</v>
      </c>
      <c r="AF530" s="1">
        <v>1170384.9773230066</v>
      </c>
      <c r="AG530" s="1">
        <v>178023360</v>
      </c>
      <c r="AH530" s="1" t="s">
        <v>2500</v>
      </c>
      <c r="AI530" s="1">
        <v>14627966</v>
      </c>
      <c r="AJ530" s="1">
        <v>1500860</v>
      </c>
      <c r="AK530" s="1">
        <v>21.851791381835938</v>
      </c>
      <c r="AL530" s="1">
        <v>91.064987182617188</v>
      </c>
      <c r="AM530" s="1">
        <v>0</v>
      </c>
      <c r="AN530" s="1">
        <v>8.9562263488769531</v>
      </c>
    </row>
    <row r="531" spans="1:40" x14ac:dyDescent="0.25">
      <c r="A531" s="1">
        <v>125239603</v>
      </c>
      <c r="B531" s="1" t="s">
        <v>1996</v>
      </c>
      <c r="C531" s="1" t="s">
        <v>221</v>
      </c>
      <c r="D531" s="1" t="s">
        <v>238</v>
      </c>
      <c r="E531" s="1">
        <v>181</v>
      </c>
      <c r="G531" s="1" t="s">
        <v>2565</v>
      </c>
      <c r="H531" s="1">
        <v>4915883</v>
      </c>
      <c r="I531" s="1">
        <v>4674982.9000000004</v>
      </c>
      <c r="J531" s="1">
        <v>74391</v>
      </c>
      <c r="K531" s="1">
        <v>1.5365304946899414</v>
      </c>
      <c r="L531" s="1">
        <v>2495663</v>
      </c>
      <c r="M531" s="1">
        <v>25301</v>
      </c>
      <c r="N531" s="1">
        <v>1.0241818428039551</v>
      </c>
      <c r="O531" s="1">
        <v>1411738.53</v>
      </c>
      <c r="P531" s="1">
        <v>621089.04</v>
      </c>
      <c r="Q531" s="1">
        <v>0</v>
      </c>
      <c r="R531" s="1">
        <v>790649.49</v>
      </c>
      <c r="S531" s="1">
        <v>790649.5</v>
      </c>
      <c r="T531" s="1">
        <v>127.30051422119141</v>
      </c>
      <c r="U531" s="1">
        <v>0</v>
      </c>
      <c r="V531" s="1">
        <v>0</v>
      </c>
      <c r="W531" s="1">
        <v>0</v>
      </c>
      <c r="AB531" s="1">
        <v>252951</v>
      </c>
      <c r="AC531" s="1">
        <v>0</v>
      </c>
      <c r="AD531" s="1">
        <v>368138.04</v>
      </c>
      <c r="AE531" s="1">
        <v>52691.75</v>
      </c>
      <c r="AF531" s="1">
        <v>126548.58939552866</v>
      </c>
      <c r="AG531" s="1">
        <v>178023360</v>
      </c>
      <c r="AH531" s="1" t="s">
        <v>2501</v>
      </c>
      <c r="AI531" s="1">
        <v>0</v>
      </c>
      <c r="AJ531" s="1">
        <v>1158787.5</v>
      </c>
      <c r="AL531" s="1">
        <v>0</v>
      </c>
      <c r="AM531" s="1">
        <v>0</v>
      </c>
      <c r="AN531" s="1">
        <v>100</v>
      </c>
    </row>
    <row r="532" spans="1:40" x14ac:dyDescent="0.25">
      <c r="A532" s="1">
        <v>125239652</v>
      </c>
      <c r="B532" s="1" t="s">
        <v>1997</v>
      </c>
      <c r="C532" s="1" t="s">
        <v>221</v>
      </c>
      <c r="D532" s="1" t="s">
        <v>238</v>
      </c>
      <c r="E532" s="1">
        <v>181</v>
      </c>
      <c r="G532" s="1" t="s">
        <v>2565</v>
      </c>
      <c r="H532" s="1">
        <v>40691821.200000003</v>
      </c>
      <c r="I532" s="1">
        <v>38988555.350000001</v>
      </c>
      <c r="J532" s="1">
        <v>5547743</v>
      </c>
      <c r="K532" s="1">
        <v>15.785712242126465</v>
      </c>
      <c r="L532" s="1">
        <v>6646264</v>
      </c>
      <c r="M532" s="1">
        <v>221310</v>
      </c>
      <c r="N532" s="1">
        <v>3.4445383548736572</v>
      </c>
      <c r="O532" s="1">
        <v>9795943.3300000001</v>
      </c>
      <c r="P532" s="1">
        <v>5511387.9699999997</v>
      </c>
      <c r="Q532" s="1">
        <v>3165524.02</v>
      </c>
      <c r="R532" s="1">
        <v>1119031.3400000001</v>
      </c>
      <c r="S532" s="1">
        <v>4283818</v>
      </c>
      <c r="T532" s="1">
        <v>77.716270446777344</v>
      </c>
      <c r="U532" s="1">
        <v>3165524.02</v>
      </c>
      <c r="V532" s="1">
        <v>0</v>
      </c>
      <c r="W532" s="1">
        <v>19373480.829999998</v>
      </c>
      <c r="AB532" s="1">
        <v>1129826</v>
      </c>
      <c r="AC532" s="1">
        <v>3165700.38</v>
      </c>
      <c r="AD532" s="1">
        <v>1215861.5900000001</v>
      </c>
      <c r="AE532" s="1">
        <v>433282.29</v>
      </c>
      <c r="AF532" s="1">
        <v>860082.51223621005</v>
      </c>
      <c r="AG532" s="1">
        <v>178023360</v>
      </c>
      <c r="AH532" s="1" t="s">
        <v>2502</v>
      </c>
      <c r="AI532" s="1">
        <v>6331224.5</v>
      </c>
      <c r="AJ532" s="1">
        <v>2334893</v>
      </c>
      <c r="AK532" s="1">
        <v>32.679851531982422</v>
      </c>
      <c r="AL532" s="1">
        <v>73.894920349121094</v>
      </c>
      <c r="AM532" s="1">
        <v>0</v>
      </c>
      <c r="AN532" s="1">
        <v>26.122289657592773</v>
      </c>
    </row>
    <row r="533" spans="1:40" x14ac:dyDescent="0.25">
      <c r="A533" s="1">
        <v>126514007</v>
      </c>
      <c r="B533" s="1" t="s">
        <v>2663</v>
      </c>
      <c r="C533" s="1" t="s">
        <v>222</v>
      </c>
      <c r="D533" s="1" t="s">
        <v>238</v>
      </c>
      <c r="G533" s="1" t="s">
        <v>2566</v>
      </c>
      <c r="X533" s="1">
        <v>12277362</v>
      </c>
      <c r="Y533" s="1">
        <v>1110892</v>
      </c>
      <c r="Z533" s="1">
        <v>9.948461502790451E-2</v>
      </c>
      <c r="AA533" s="1">
        <v>9.9484615325927734</v>
      </c>
      <c r="AH533" s="1" t="s">
        <v>156</v>
      </c>
      <c r="AI533" s="1">
        <v>0</v>
      </c>
      <c r="AJ533" s="1">
        <v>0</v>
      </c>
    </row>
    <row r="534" spans="1:40" x14ac:dyDescent="0.25">
      <c r="A534" s="1">
        <v>126515001</v>
      </c>
      <c r="B534" s="1" t="s">
        <v>1998</v>
      </c>
      <c r="C534" s="1" t="s">
        <v>222</v>
      </c>
      <c r="D534" s="1" t="s">
        <v>238</v>
      </c>
      <c r="G534" s="1" t="s">
        <v>2565</v>
      </c>
      <c r="H534" s="1">
        <v>1557271362</v>
      </c>
      <c r="I534" s="1">
        <v>1491963830.0999999</v>
      </c>
      <c r="J534" s="1">
        <v>19680174</v>
      </c>
      <c r="K534" s="1">
        <v>1.2799354791641235</v>
      </c>
      <c r="L534" s="1">
        <v>187492173</v>
      </c>
      <c r="M534" s="1">
        <v>7923998</v>
      </c>
      <c r="N534" s="1">
        <v>4.4128074645996094</v>
      </c>
      <c r="O534" s="1">
        <v>316203752.97000003</v>
      </c>
      <c r="P534" s="1">
        <v>179540013.55000001</v>
      </c>
      <c r="Q534" s="1">
        <v>136663739.41999999</v>
      </c>
      <c r="R534" s="1">
        <v>0</v>
      </c>
      <c r="S534" s="1">
        <v>136631904</v>
      </c>
      <c r="T534" s="1">
        <v>76.087593078613281</v>
      </c>
      <c r="U534" s="1">
        <v>136663739.41999999</v>
      </c>
      <c r="V534" s="1">
        <v>0</v>
      </c>
      <c r="W534" s="1">
        <v>1250859009.3500004</v>
      </c>
      <c r="AB534" s="1">
        <v>42868660</v>
      </c>
      <c r="AC534" s="1">
        <v>136671353.55000001</v>
      </c>
      <c r="AD534" s="1">
        <v>0</v>
      </c>
      <c r="AE534" s="1">
        <v>19888855.5</v>
      </c>
      <c r="AF534" s="1">
        <v>48574564.59441714</v>
      </c>
      <c r="AG534" s="1">
        <v>178023360</v>
      </c>
      <c r="AH534" s="1" t="s">
        <v>2503</v>
      </c>
      <c r="AI534" s="1">
        <v>273335104</v>
      </c>
      <c r="AJ534" s="1">
        <v>0</v>
      </c>
      <c r="AK534" s="1">
        <v>21.851791381835938</v>
      </c>
      <c r="AL534" s="1">
        <v>100.02330017089844</v>
      </c>
      <c r="AM534" s="1">
        <v>0</v>
      </c>
      <c r="AN534" s="1">
        <v>0</v>
      </c>
    </row>
    <row r="535" spans="1:40" x14ac:dyDescent="0.25">
      <c r="A535" s="1">
        <v>127040503</v>
      </c>
      <c r="B535" s="1" t="s">
        <v>1999</v>
      </c>
      <c r="C535" s="1" t="s">
        <v>223</v>
      </c>
      <c r="D535" s="1" t="s">
        <v>230</v>
      </c>
      <c r="E535" s="1">
        <v>156</v>
      </c>
      <c r="F535" s="1">
        <v>151</v>
      </c>
      <c r="G535" s="1" t="s">
        <v>2565</v>
      </c>
      <c r="H535" s="1">
        <v>15076504</v>
      </c>
      <c r="I535" s="1">
        <v>14449494.539999999</v>
      </c>
      <c r="J535" s="1">
        <v>128678</v>
      </c>
      <c r="K535" s="1">
        <v>0.86084765195846558</v>
      </c>
      <c r="L535" s="1">
        <v>1736945</v>
      </c>
      <c r="M535" s="1">
        <v>76478</v>
      </c>
      <c r="N535" s="1">
        <v>4.6058125495910645</v>
      </c>
      <c r="O535" s="1">
        <v>2192982.4700000002</v>
      </c>
      <c r="P535" s="1">
        <v>1253731.3999999999</v>
      </c>
      <c r="Q535" s="1">
        <v>939251.07</v>
      </c>
      <c r="R535" s="1">
        <v>0</v>
      </c>
      <c r="S535" s="1">
        <v>939032.25</v>
      </c>
      <c r="T535" s="1">
        <v>74.88592529296875</v>
      </c>
      <c r="U535" s="1">
        <v>939251.07</v>
      </c>
      <c r="V535" s="1">
        <v>0</v>
      </c>
      <c r="W535" s="1">
        <v>8596798.7599999979</v>
      </c>
      <c r="AB535" s="1">
        <v>314428</v>
      </c>
      <c r="AC535" s="1">
        <v>939303.4</v>
      </c>
      <c r="AD535" s="1">
        <v>0</v>
      </c>
      <c r="AE535" s="1">
        <v>371034.47</v>
      </c>
      <c r="AF535" s="1">
        <v>405292.72734608973</v>
      </c>
      <c r="AG535" s="1">
        <v>178023360</v>
      </c>
      <c r="AH535" s="1" t="s">
        <v>2504</v>
      </c>
      <c r="AI535" s="1">
        <v>1878554.5</v>
      </c>
      <c r="AJ535" s="1">
        <v>0</v>
      </c>
      <c r="AK535" s="1">
        <v>21.851791381835938</v>
      </c>
      <c r="AL535" s="1">
        <v>100.02330017089844</v>
      </c>
      <c r="AM535" s="1">
        <v>0</v>
      </c>
      <c r="AN535" s="1">
        <v>0</v>
      </c>
    </row>
    <row r="536" spans="1:40" x14ac:dyDescent="0.25">
      <c r="A536" s="1">
        <v>127040703</v>
      </c>
      <c r="B536" s="1" t="s">
        <v>2000</v>
      </c>
      <c r="C536" s="1" t="s">
        <v>223</v>
      </c>
      <c r="D536" s="1" t="s">
        <v>230</v>
      </c>
      <c r="E536" s="1">
        <v>156</v>
      </c>
      <c r="G536" s="1" t="s">
        <v>2565</v>
      </c>
      <c r="H536" s="1">
        <v>13092496</v>
      </c>
      <c r="I536" s="1">
        <v>12671461.41</v>
      </c>
      <c r="J536" s="1">
        <v>148938</v>
      </c>
      <c r="K536" s="1">
        <v>1.1506727933883667</v>
      </c>
      <c r="L536" s="1">
        <v>2946715</v>
      </c>
      <c r="M536" s="1">
        <v>-12953</v>
      </c>
      <c r="N536" s="1">
        <v>-0.43765044212341309</v>
      </c>
      <c r="O536" s="1">
        <v>2908629.51</v>
      </c>
      <c r="P536" s="1">
        <v>1790823.39</v>
      </c>
      <c r="Q536" s="1">
        <v>1117806.1200000001</v>
      </c>
      <c r="R536" s="1">
        <v>0</v>
      </c>
      <c r="S536" s="1">
        <v>1117545.75</v>
      </c>
      <c r="T536" s="1">
        <v>62.394947052001953</v>
      </c>
      <c r="U536" s="1">
        <v>1117806.1200000001</v>
      </c>
      <c r="V536" s="1">
        <v>0</v>
      </c>
      <c r="W536" s="1">
        <v>10231081.469999999</v>
      </c>
      <c r="AB536" s="1">
        <v>672955</v>
      </c>
      <c r="AC536" s="1">
        <v>1117868.3899999999</v>
      </c>
      <c r="AD536" s="1">
        <v>0</v>
      </c>
      <c r="AE536" s="1">
        <v>123776.38</v>
      </c>
      <c r="AF536" s="1">
        <v>334182.57573664968</v>
      </c>
      <c r="AG536" s="1">
        <v>178023360</v>
      </c>
      <c r="AH536" s="1" t="s">
        <v>2505</v>
      </c>
      <c r="AI536" s="1">
        <v>2235674.5</v>
      </c>
      <c r="AJ536" s="1">
        <v>0</v>
      </c>
      <c r="AK536" s="1">
        <v>21.851791381835938</v>
      </c>
      <c r="AL536" s="1">
        <v>100.02330017089844</v>
      </c>
      <c r="AM536" s="1">
        <v>0</v>
      </c>
      <c r="AN536" s="1">
        <v>0</v>
      </c>
    </row>
    <row r="537" spans="1:40" x14ac:dyDescent="0.25">
      <c r="A537" s="1">
        <v>127041203</v>
      </c>
      <c r="B537" s="1" t="s">
        <v>2001</v>
      </c>
      <c r="C537" s="1" t="s">
        <v>223</v>
      </c>
      <c r="D537" s="1" t="s">
        <v>230</v>
      </c>
      <c r="E537" s="1">
        <v>156</v>
      </c>
      <c r="G537" s="1" t="s">
        <v>2565</v>
      </c>
      <c r="H537" s="1">
        <v>7053218</v>
      </c>
      <c r="I537" s="1">
        <v>6797037.7999999998</v>
      </c>
      <c r="J537" s="1">
        <v>76994</v>
      </c>
      <c r="K537" s="1">
        <v>1.1036629676818848</v>
      </c>
      <c r="L537" s="1">
        <v>1441122</v>
      </c>
      <c r="M537" s="1">
        <v>45704</v>
      </c>
      <c r="N537" s="1">
        <v>3.2752909660339355</v>
      </c>
      <c r="O537" s="1">
        <v>1437622.36</v>
      </c>
      <c r="P537" s="1">
        <v>838802.86</v>
      </c>
      <c r="Q537" s="1">
        <v>598819.5</v>
      </c>
      <c r="R537" s="1">
        <v>0</v>
      </c>
      <c r="S537" s="1">
        <v>598680</v>
      </c>
      <c r="T537" s="1">
        <v>71.361282348632813</v>
      </c>
      <c r="U537" s="1">
        <v>598819.5</v>
      </c>
      <c r="V537" s="1">
        <v>0</v>
      </c>
      <c r="W537" s="1">
        <v>5480888.8200000003</v>
      </c>
      <c r="AB537" s="1">
        <v>239950</v>
      </c>
      <c r="AC537" s="1">
        <v>598852.86</v>
      </c>
      <c r="AD537" s="1">
        <v>0</v>
      </c>
      <c r="AE537" s="1">
        <v>47329.68</v>
      </c>
      <c r="AF537" s="1">
        <v>59946.297729010636</v>
      </c>
      <c r="AG537" s="1">
        <v>178023360</v>
      </c>
      <c r="AH537" s="1" t="s">
        <v>2506</v>
      </c>
      <c r="AI537" s="1">
        <v>1197672.375</v>
      </c>
      <c r="AJ537" s="1">
        <v>0</v>
      </c>
      <c r="AK537" s="1">
        <v>21.851791381835938</v>
      </c>
      <c r="AL537" s="1">
        <v>100.02330017089844</v>
      </c>
      <c r="AM537" s="1">
        <v>0</v>
      </c>
      <c r="AN537" s="1">
        <v>0</v>
      </c>
    </row>
    <row r="538" spans="1:40" x14ac:dyDescent="0.25">
      <c r="A538" s="1">
        <v>127041307</v>
      </c>
      <c r="B538" s="1" t="s">
        <v>2664</v>
      </c>
      <c r="C538" s="1" t="s">
        <v>223</v>
      </c>
      <c r="D538" s="1" t="s">
        <v>230</v>
      </c>
      <c r="E538" s="1">
        <v>156</v>
      </c>
      <c r="G538" s="1" t="s">
        <v>2566</v>
      </c>
      <c r="X538" s="1">
        <v>1407032</v>
      </c>
      <c r="Y538" s="1">
        <v>105491</v>
      </c>
      <c r="Z538" s="1">
        <v>8.1050843000411987E-2</v>
      </c>
      <c r="AA538" s="1">
        <v>8.1050844192504883</v>
      </c>
      <c r="AH538" s="1" t="s">
        <v>157</v>
      </c>
      <c r="AI538" s="1">
        <v>0</v>
      </c>
      <c r="AJ538" s="1">
        <v>0</v>
      </c>
    </row>
    <row r="539" spans="1:40" x14ac:dyDescent="0.25">
      <c r="A539" s="1">
        <v>127041503</v>
      </c>
      <c r="B539" s="1" t="s">
        <v>2002</v>
      </c>
      <c r="C539" s="1" t="s">
        <v>223</v>
      </c>
      <c r="D539" s="1" t="s">
        <v>230</v>
      </c>
      <c r="E539" s="1">
        <v>155</v>
      </c>
      <c r="G539" s="1" t="s">
        <v>2565</v>
      </c>
      <c r="H539" s="1">
        <v>16132393</v>
      </c>
      <c r="I539" s="1">
        <v>15498639.699999999</v>
      </c>
      <c r="J539" s="1">
        <v>177680</v>
      </c>
      <c r="K539" s="1">
        <v>1.1136521100997925</v>
      </c>
      <c r="L539" s="1">
        <v>2402757</v>
      </c>
      <c r="M539" s="1">
        <v>138149</v>
      </c>
      <c r="N539" s="1">
        <v>6.1003494262695313</v>
      </c>
      <c r="O539" s="1">
        <v>2945300.5</v>
      </c>
      <c r="P539" s="1">
        <v>1664856.42</v>
      </c>
      <c r="Q539" s="1">
        <v>1280444.08</v>
      </c>
      <c r="R539" s="1">
        <v>0</v>
      </c>
      <c r="S539" s="1">
        <v>1280145.75</v>
      </c>
      <c r="T539" s="1">
        <v>76.878486633300781</v>
      </c>
      <c r="U539" s="1">
        <v>1280444.08</v>
      </c>
      <c r="V539" s="1">
        <v>0</v>
      </c>
      <c r="W539" s="1">
        <v>11719677.930000003</v>
      </c>
      <c r="AB539" s="1">
        <v>384341</v>
      </c>
      <c r="AC539" s="1">
        <v>1280515.42</v>
      </c>
      <c r="AD539" s="1">
        <v>0</v>
      </c>
      <c r="AE539" s="1">
        <v>166615.71</v>
      </c>
      <c r="AF539" s="1">
        <v>165016.53957238659</v>
      </c>
      <c r="AG539" s="1">
        <v>178023360</v>
      </c>
      <c r="AH539" s="1" t="s">
        <v>2507</v>
      </c>
      <c r="AI539" s="1">
        <v>2560959.5</v>
      </c>
      <c r="AJ539" s="1">
        <v>0</v>
      </c>
      <c r="AK539" s="1">
        <v>21.851791381835938</v>
      </c>
      <c r="AL539" s="1">
        <v>100.02330780029297</v>
      </c>
      <c r="AM539" s="1">
        <v>0</v>
      </c>
      <c r="AN539" s="1">
        <v>0</v>
      </c>
    </row>
    <row r="540" spans="1:40" x14ac:dyDescent="0.25">
      <c r="A540" s="1">
        <v>127041603</v>
      </c>
      <c r="B540" s="1" t="s">
        <v>2003</v>
      </c>
      <c r="C540" s="1" t="s">
        <v>223</v>
      </c>
      <c r="D540" s="1" t="s">
        <v>230</v>
      </c>
      <c r="E540" s="1">
        <v>155</v>
      </c>
      <c r="G540" s="1" t="s">
        <v>2565</v>
      </c>
      <c r="H540" s="1">
        <v>10431017</v>
      </c>
      <c r="I540" s="1">
        <v>10213983.609999999</v>
      </c>
      <c r="J540" s="1">
        <v>71376</v>
      </c>
      <c r="K540" s="1">
        <v>0.68898141384124756</v>
      </c>
      <c r="L540" s="1">
        <v>2095804</v>
      </c>
      <c r="M540" s="1">
        <v>22604</v>
      </c>
      <c r="N540" s="1">
        <v>1.0902951955795288</v>
      </c>
      <c r="O540" s="1">
        <v>1383906.74</v>
      </c>
      <c r="P540" s="1">
        <v>751912.76</v>
      </c>
      <c r="Q540" s="1">
        <v>631993.98</v>
      </c>
      <c r="R540" s="1">
        <v>0</v>
      </c>
      <c r="S540" s="1">
        <v>631902.5625</v>
      </c>
      <c r="T540" s="1">
        <v>84.029129028320313</v>
      </c>
      <c r="U540" s="1">
        <v>631993.98</v>
      </c>
      <c r="V540" s="1">
        <v>0</v>
      </c>
      <c r="W540" s="1">
        <v>5784529.0099999979</v>
      </c>
      <c r="X540" s="1">
        <v>89548</v>
      </c>
      <c r="Y540" s="1">
        <v>6392</v>
      </c>
      <c r="Z540" s="1">
        <v>7.6867572963237762E-2</v>
      </c>
      <c r="AA540" s="1">
        <v>7.6867570877075195</v>
      </c>
      <c r="AB540" s="1">
        <v>359398</v>
      </c>
      <c r="AC540" s="1">
        <v>392514.76</v>
      </c>
      <c r="AD540" s="1">
        <v>0</v>
      </c>
      <c r="AE540" s="1">
        <v>3889.81</v>
      </c>
      <c r="AF540" s="1">
        <v>52867.393530483532</v>
      </c>
      <c r="AG540" s="1">
        <v>178023360</v>
      </c>
      <c r="AH540" s="1" t="s">
        <v>2508</v>
      </c>
      <c r="AI540" s="1">
        <v>1024508.75</v>
      </c>
      <c r="AJ540" s="1">
        <v>0</v>
      </c>
      <c r="AK540" s="1">
        <v>17.711187362670898</v>
      </c>
      <c r="AL540" s="1">
        <v>100.01446533203125</v>
      </c>
      <c r="AM540" s="1">
        <v>0</v>
      </c>
      <c r="AN540" s="1">
        <v>0</v>
      </c>
    </row>
    <row r="541" spans="1:40" x14ac:dyDescent="0.25">
      <c r="A541" s="1">
        <v>127042003</v>
      </c>
      <c r="B541" s="1" t="s">
        <v>2004</v>
      </c>
      <c r="C541" s="1" t="s">
        <v>223</v>
      </c>
      <c r="D541" s="1" t="s">
        <v>230</v>
      </c>
      <c r="E541" s="1">
        <v>153</v>
      </c>
      <c r="G541" s="1" t="s">
        <v>2565</v>
      </c>
      <c r="H541" s="1">
        <v>10045101</v>
      </c>
      <c r="I541" s="1">
        <v>9801725.4199999999</v>
      </c>
      <c r="J541" s="1">
        <v>86135</v>
      </c>
      <c r="K541" s="1">
        <v>0.86489903926849365</v>
      </c>
      <c r="L541" s="1">
        <v>1948997</v>
      </c>
      <c r="M541" s="1">
        <v>37547</v>
      </c>
      <c r="N541" s="1">
        <v>1.964320182800293</v>
      </c>
      <c r="O541" s="1">
        <v>1104397.52</v>
      </c>
      <c r="P541" s="1">
        <v>687713.41</v>
      </c>
      <c r="Q541" s="1">
        <v>416684.11</v>
      </c>
      <c r="R541" s="1">
        <v>0</v>
      </c>
      <c r="S541" s="1">
        <v>416599.40625</v>
      </c>
      <c r="T541" s="1">
        <v>60.570014953613281</v>
      </c>
      <c r="U541" s="1">
        <v>416684.11</v>
      </c>
      <c r="V541" s="1">
        <v>0</v>
      </c>
      <c r="W541" s="1">
        <v>3813835.8599999994</v>
      </c>
      <c r="AB541" s="1">
        <v>324054</v>
      </c>
      <c r="AC541" s="1">
        <v>363659.41</v>
      </c>
      <c r="AD541" s="1">
        <v>0</v>
      </c>
      <c r="AE541" s="1">
        <v>93911.63</v>
      </c>
      <c r="AF541" s="1">
        <v>103887.67924292828</v>
      </c>
      <c r="AG541" s="1">
        <v>178023360</v>
      </c>
      <c r="AH541" s="1" t="s">
        <v>2509</v>
      </c>
      <c r="AI541" s="1">
        <v>780343.5625</v>
      </c>
      <c r="AJ541" s="1">
        <v>0</v>
      </c>
      <c r="AK541" s="1">
        <v>20.460859298706055</v>
      </c>
      <c r="AL541" s="1">
        <v>100.02033233642578</v>
      </c>
      <c r="AM541" s="1">
        <v>0</v>
      </c>
      <c r="AN541" s="1">
        <v>0</v>
      </c>
    </row>
    <row r="542" spans="1:40" x14ac:dyDescent="0.25">
      <c r="A542" s="1">
        <v>127042853</v>
      </c>
      <c r="B542" s="1" t="s">
        <v>2005</v>
      </c>
      <c r="C542" s="1" t="s">
        <v>223</v>
      </c>
      <c r="D542" s="1" t="s">
        <v>230</v>
      </c>
      <c r="E542" s="1">
        <v>156</v>
      </c>
      <c r="G542" s="1" t="s">
        <v>2565</v>
      </c>
      <c r="H542" s="1">
        <v>9226305</v>
      </c>
      <c r="I542" s="1">
        <v>9060845.5999999996</v>
      </c>
      <c r="J542" s="1">
        <v>40387</v>
      </c>
      <c r="K542" s="1">
        <v>0.43966209888458252</v>
      </c>
      <c r="L542" s="1">
        <v>1370793</v>
      </c>
      <c r="M542" s="1">
        <v>17287</v>
      </c>
      <c r="N542" s="1">
        <v>1.2772016525268555</v>
      </c>
      <c r="O542" s="1">
        <v>1467265.72</v>
      </c>
      <c r="P542" s="1">
        <v>868052.55</v>
      </c>
      <c r="Q542" s="1">
        <v>599213.17000000004</v>
      </c>
      <c r="R542" s="1">
        <v>0</v>
      </c>
      <c r="S542" s="1">
        <v>599073.5625</v>
      </c>
      <c r="T542" s="1">
        <v>69.002418518066406</v>
      </c>
      <c r="U542" s="1">
        <v>599213.17000000004</v>
      </c>
      <c r="V542" s="1">
        <v>0</v>
      </c>
      <c r="W542" s="1">
        <v>5484492.0199999996</v>
      </c>
      <c r="AB542" s="1">
        <v>268806</v>
      </c>
      <c r="AC542" s="1">
        <v>599246.55000000005</v>
      </c>
      <c r="AD542" s="1">
        <v>0</v>
      </c>
      <c r="AE542" s="1">
        <v>74718.509999999995</v>
      </c>
      <c r="AF542" s="1">
        <v>120018.17757739039</v>
      </c>
      <c r="AG542" s="1">
        <v>178023360</v>
      </c>
      <c r="AH542" s="1" t="s">
        <v>2510</v>
      </c>
      <c r="AI542" s="1">
        <v>1198459.75</v>
      </c>
      <c r="AJ542" s="1">
        <v>0</v>
      </c>
      <c r="AK542" s="1">
        <v>21.851791381835938</v>
      </c>
      <c r="AL542" s="1">
        <v>100.02330017089844</v>
      </c>
      <c r="AM542" s="1">
        <v>0</v>
      </c>
      <c r="AN542" s="1">
        <v>0</v>
      </c>
    </row>
    <row r="543" spans="1:40" x14ac:dyDescent="0.25">
      <c r="A543" s="1">
        <v>127044103</v>
      </c>
      <c r="B543" s="1" t="s">
        <v>2006</v>
      </c>
      <c r="C543" s="1" t="s">
        <v>223</v>
      </c>
      <c r="D543" s="1" t="s">
        <v>230</v>
      </c>
      <c r="E543" s="1">
        <v>153</v>
      </c>
      <c r="G543" s="1" t="s">
        <v>2565</v>
      </c>
      <c r="H543" s="1">
        <v>10974647</v>
      </c>
      <c r="I543" s="1">
        <v>10747884.4</v>
      </c>
      <c r="J543" s="1">
        <v>87928</v>
      </c>
      <c r="K543" s="1">
        <v>0.8076629638671875</v>
      </c>
      <c r="L543" s="1">
        <v>2393758</v>
      </c>
      <c r="M543" s="1">
        <v>75190</v>
      </c>
      <c r="N543" s="1">
        <v>3.2429502010345459</v>
      </c>
      <c r="O543" s="1">
        <v>712489.02</v>
      </c>
      <c r="P543" s="1">
        <v>662489.02</v>
      </c>
      <c r="Q543" s="1">
        <v>50000</v>
      </c>
      <c r="R543" s="1">
        <v>0</v>
      </c>
      <c r="S543" s="1">
        <v>49998.37890625</v>
      </c>
      <c r="T543" s="1">
        <v>7.5470318794250488</v>
      </c>
      <c r="U543" s="1">
        <v>6965.63</v>
      </c>
      <c r="V543" s="1">
        <v>43034.37</v>
      </c>
      <c r="W543" s="1">
        <v>63755.170000001788</v>
      </c>
      <c r="AB543" s="1">
        <v>655523</v>
      </c>
      <c r="AC543" s="1">
        <v>6966.02</v>
      </c>
      <c r="AD543" s="1">
        <v>0</v>
      </c>
      <c r="AE543" s="1">
        <v>115039.16</v>
      </c>
      <c r="AF543" s="1">
        <v>177934.11703656247</v>
      </c>
      <c r="AG543" s="1">
        <v>178023360</v>
      </c>
      <c r="AH543" s="1" t="s">
        <v>2511</v>
      </c>
      <c r="AI543" s="1">
        <v>56966.01953125</v>
      </c>
      <c r="AJ543" s="1">
        <v>0</v>
      </c>
      <c r="AK543" s="1">
        <v>89.351219177246094</v>
      </c>
      <c r="AL543" s="1">
        <v>13.93171215057373</v>
      </c>
      <c r="AM543" s="1">
        <v>86.071533203125</v>
      </c>
      <c r="AN543" s="1">
        <v>0</v>
      </c>
    </row>
    <row r="544" spans="1:40" x14ac:dyDescent="0.25">
      <c r="A544" s="1">
        <v>127045303</v>
      </c>
      <c r="B544" s="1" t="s">
        <v>2007</v>
      </c>
      <c r="C544" s="1" t="s">
        <v>223</v>
      </c>
      <c r="D544" s="1" t="s">
        <v>230</v>
      </c>
      <c r="E544" s="1">
        <v>153</v>
      </c>
      <c r="G544" s="1" t="s">
        <v>2565</v>
      </c>
      <c r="H544" s="1">
        <v>3841394</v>
      </c>
      <c r="I544" s="1">
        <v>3765519.16</v>
      </c>
      <c r="J544" s="1">
        <v>28828</v>
      </c>
      <c r="K544" s="1">
        <v>0.75613117218017578</v>
      </c>
      <c r="L544" s="1">
        <v>351291</v>
      </c>
      <c r="M544" s="1">
        <v>16460</v>
      </c>
      <c r="N544" s="1">
        <v>4.9159126281738281</v>
      </c>
      <c r="O544" s="1">
        <v>411439.35999999999</v>
      </c>
      <c r="P544" s="1">
        <v>240715.79</v>
      </c>
      <c r="Q544" s="1">
        <v>170723.57</v>
      </c>
      <c r="R544" s="1">
        <v>0</v>
      </c>
      <c r="S544" s="1">
        <v>170691.546875</v>
      </c>
      <c r="T544" s="1">
        <v>70.900558471679688</v>
      </c>
      <c r="U544" s="1">
        <v>170723.57</v>
      </c>
      <c r="V544" s="1">
        <v>0</v>
      </c>
      <c r="W544" s="1">
        <v>1562602.63</v>
      </c>
      <c r="AB544" s="1">
        <v>103258</v>
      </c>
      <c r="AC544" s="1">
        <v>137457.79</v>
      </c>
      <c r="AD544" s="1">
        <v>0</v>
      </c>
      <c r="AE544" s="1">
        <v>47249.77</v>
      </c>
      <c r="AF544" s="1">
        <v>65807.501860541524</v>
      </c>
      <c r="AG544" s="1">
        <v>178023360</v>
      </c>
      <c r="AH544" s="1" t="s">
        <v>2512</v>
      </c>
      <c r="AI544" s="1">
        <v>308181.34375</v>
      </c>
      <c r="AJ544" s="1">
        <v>0</v>
      </c>
      <c r="AK544" s="1">
        <v>19.722311019897461</v>
      </c>
      <c r="AL544" s="1">
        <v>100.01876068115234</v>
      </c>
      <c r="AM544" s="1">
        <v>0</v>
      </c>
      <c r="AN544" s="1">
        <v>0</v>
      </c>
    </row>
    <row r="545" spans="1:40" x14ac:dyDescent="0.25">
      <c r="A545" s="1">
        <v>127045653</v>
      </c>
      <c r="B545" s="1" t="s">
        <v>2008</v>
      </c>
      <c r="C545" s="1" t="s">
        <v>223</v>
      </c>
      <c r="D545" s="1" t="s">
        <v>230</v>
      </c>
      <c r="E545" s="1">
        <v>156</v>
      </c>
      <c r="G545" s="1" t="s">
        <v>2565</v>
      </c>
      <c r="H545" s="1">
        <v>13106283</v>
      </c>
      <c r="I545" s="1">
        <v>12827878.75</v>
      </c>
      <c r="J545" s="1">
        <v>75161</v>
      </c>
      <c r="K545" s="1">
        <v>0.57678073644638062</v>
      </c>
      <c r="L545" s="1">
        <v>1925758</v>
      </c>
      <c r="M545" s="1">
        <v>19859</v>
      </c>
      <c r="N545" s="1">
        <v>1.0419753789901733</v>
      </c>
      <c r="O545" s="1">
        <v>1356748.01</v>
      </c>
      <c r="P545" s="1">
        <v>844182.78</v>
      </c>
      <c r="Q545" s="1">
        <v>512565.23</v>
      </c>
      <c r="R545" s="1">
        <v>0</v>
      </c>
      <c r="S545" s="1">
        <v>512445.8125</v>
      </c>
      <c r="T545" s="1">
        <v>60.694599151611328</v>
      </c>
      <c r="U545" s="1">
        <v>512565.23</v>
      </c>
      <c r="V545" s="1">
        <v>0</v>
      </c>
      <c r="W545" s="1">
        <v>4691418.7599999979</v>
      </c>
      <c r="AB545" s="1">
        <v>331589</v>
      </c>
      <c r="AC545" s="1">
        <v>512593.78</v>
      </c>
      <c r="AD545" s="1">
        <v>0</v>
      </c>
      <c r="AE545" s="1">
        <v>68313.53</v>
      </c>
      <c r="AF545" s="1">
        <v>87577.520461050619</v>
      </c>
      <c r="AG545" s="1">
        <v>178023360</v>
      </c>
      <c r="AH545" s="1" t="s">
        <v>2513</v>
      </c>
      <c r="AI545" s="1">
        <v>1025159</v>
      </c>
      <c r="AJ545" s="1">
        <v>0</v>
      </c>
      <c r="AK545" s="1">
        <v>21.851791381835938</v>
      </c>
      <c r="AL545" s="1">
        <v>100.02330017089844</v>
      </c>
      <c r="AM545" s="1">
        <v>0</v>
      </c>
      <c r="AN545" s="1">
        <v>0</v>
      </c>
    </row>
    <row r="546" spans="1:40" x14ac:dyDescent="0.25">
      <c r="A546" s="1">
        <v>127045853</v>
      </c>
      <c r="B546" s="1" t="s">
        <v>2009</v>
      </c>
      <c r="C546" s="1" t="s">
        <v>223</v>
      </c>
      <c r="D546" s="1" t="s">
        <v>230</v>
      </c>
      <c r="E546" s="1">
        <v>155</v>
      </c>
      <c r="G546" s="1" t="s">
        <v>2565</v>
      </c>
      <c r="H546" s="1">
        <v>8480791</v>
      </c>
      <c r="I546" s="1">
        <v>8353473.3700000001</v>
      </c>
      <c r="J546" s="1">
        <v>43586</v>
      </c>
      <c r="K546" s="1">
        <v>0.51659291982650757</v>
      </c>
      <c r="L546" s="1">
        <v>1492985</v>
      </c>
      <c r="M546" s="1">
        <v>43576</v>
      </c>
      <c r="N546" s="1">
        <v>3.0064668655395508</v>
      </c>
      <c r="O546" s="1">
        <v>636311.81999999995</v>
      </c>
      <c r="P546" s="1">
        <v>449257.06</v>
      </c>
      <c r="Q546" s="1">
        <v>187054.76</v>
      </c>
      <c r="R546" s="1">
        <v>0</v>
      </c>
      <c r="S546" s="1">
        <v>187017.625</v>
      </c>
      <c r="T546" s="1">
        <v>41.624755859375</v>
      </c>
      <c r="U546" s="1">
        <v>187054.76</v>
      </c>
      <c r="V546" s="1">
        <v>0</v>
      </c>
      <c r="W546" s="1">
        <v>1712079.0800000019</v>
      </c>
      <c r="AB546" s="1">
        <v>289853</v>
      </c>
      <c r="AC546" s="1">
        <v>159404.06</v>
      </c>
      <c r="AD546" s="1">
        <v>0</v>
      </c>
      <c r="AE546" s="1">
        <v>37774.620000000003</v>
      </c>
      <c r="AF546" s="1">
        <v>18686.807259871101</v>
      </c>
      <c r="AG546" s="1">
        <v>178023360</v>
      </c>
      <c r="AH546" s="1" t="s">
        <v>2514</v>
      </c>
      <c r="AI546" s="1">
        <v>346458.8125</v>
      </c>
      <c r="AJ546" s="1">
        <v>0</v>
      </c>
      <c r="AK546" s="1">
        <v>20.23614501953125</v>
      </c>
      <c r="AL546" s="1">
        <v>100.01985931396484</v>
      </c>
      <c r="AM546" s="1">
        <v>0</v>
      </c>
      <c r="AN546" s="1">
        <v>0</v>
      </c>
    </row>
    <row r="547" spans="1:40" x14ac:dyDescent="0.25">
      <c r="A547" s="1">
        <v>127046903</v>
      </c>
      <c r="B547" s="1" t="s">
        <v>2010</v>
      </c>
      <c r="C547" s="1" t="s">
        <v>223</v>
      </c>
      <c r="D547" s="1" t="s">
        <v>230</v>
      </c>
      <c r="E547" s="1">
        <v>151</v>
      </c>
      <c r="G547" s="1" t="s">
        <v>2565</v>
      </c>
      <c r="H547" s="1">
        <v>8240579</v>
      </c>
      <c r="I547" s="1">
        <v>7938656.1299999999</v>
      </c>
      <c r="J547" s="1">
        <v>117108</v>
      </c>
      <c r="K547" s="1">
        <v>1.4416005611419678</v>
      </c>
      <c r="L547" s="1">
        <v>1162002</v>
      </c>
      <c r="M547" s="1">
        <v>57793</v>
      </c>
      <c r="N547" s="1">
        <v>5.2338824272155762</v>
      </c>
      <c r="O547" s="1">
        <v>233274</v>
      </c>
      <c r="P547" s="1">
        <v>183274</v>
      </c>
      <c r="Q547" s="1">
        <v>50000</v>
      </c>
      <c r="R547" s="1">
        <v>0</v>
      </c>
      <c r="S547" s="1">
        <v>50000</v>
      </c>
      <c r="T547" s="1">
        <v>27.28155517578125</v>
      </c>
      <c r="U547" s="1">
        <v>0</v>
      </c>
      <c r="V547" s="1">
        <v>50000</v>
      </c>
      <c r="W547" s="1">
        <v>0</v>
      </c>
      <c r="AB547" s="1">
        <v>183274</v>
      </c>
      <c r="AC547" s="1">
        <v>0</v>
      </c>
      <c r="AD547" s="1">
        <v>0</v>
      </c>
      <c r="AE547" s="1">
        <v>111324.88</v>
      </c>
      <c r="AF547" s="1">
        <v>79994.837285777641</v>
      </c>
      <c r="AG547" s="1">
        <v>178023360</v>
      </c>
      <c r="AH547" s="1" t="s">
        <v>2515</v>
      </c>
      <c r="AI547" s="1">
        <v>50000</v>
      </c>
      <c r="AJ547" s="1">
        <v>0</v>
      </c>
      <c r="AL547" s="1">
        <v>0</v>
      </c>
      <c r="AM547" s="1">
        <v>100</v>
      </c>
      <c r="AN547" s="1">
        <v>0</v>
      </c>
    </row>
    <row r="548" spans="1:40" x14ac:dyDescent="0.25">
      <c r="A548" s="1">
        <v>127047404</v>
      </c>
      <c r="B548" s="1" t="s">
        <v>2011</v>
      </c>
      <c r="C548" s="1" t="s">
        <v>223</v>
      </c>
      <c r="D548" s="1" t="s">
        <v>230</v>
      </c>
      <c r="E548" s="1">
        <v>153</v>
      </c>
      <c r="G548" s="1" t="s">
        <v>2565</v>
      </c>
      <c r="H548" s="1">
        <v>10826735</v>
      </c>
      <c r="I548" s="1">
        <v>10730180.32</v>
      </c>
      <c r="J548" s="1">
        <v>25087</v>
      </c>
      <c r="K548" s="1">
        <v>0.2322515994310379</v>
      </c>
      <c r="L548" s="1">
        <v>929982</v>
      </c>
      <c r="M548" s="1">
        <v>31424</v>
      </c>
      <c r="N548" s="1">
        <v>3.4971587657928467</v>
      </c>
      <c r="O548" s="1">
        <v>238678</v>
      </c>
      <c r="P548" s="1">
        <v>188678</v>
      </c>
      <c r="Q548" s="1">
        <v>50000</v>
      </c>
      <c r="R548" s="1">
        <v>0</v>
      </c>
      <c r="S548" s="1">
        <v>50000</v>
      </c>
      <c r="T548" s="1">
        <v>26.500173568725586</v>
      </c>
      <c r="U548" s="1">
        <v>0</v>
      </c>
      <c r="V548" s="1">
        <v>50000</v>
      </c>
      <c r="W548" s="1">
        <v>0</v>
      </c>
      <c r="AB548" s="1">
        <v>188678</v>
      </c>
      <c r="AC548" s="1">
        <v>0</v>
      </c>
      <c r="AD548" s="1">
        <v>0</v>
      </c>
      <c r="AE548" s="1">
        <v>12500.46</v>
      </c>
      <c r="AF548" s="1">
        <v>73828.16252492991</v>
      </c>
      <c r="AG548" s="1">
        <v>178023360</v>
      </c>
      <c r="AH548" s="1" t="s">
        <v>2516</v>
      </c>
      <c r="AI548" s="1">
        <v>50000</v>
      </c>
      <c r="AJ548" s="1">
        <v>0</v>
      </c>
      <c r="AL548" s="1">
        <v>0</v>
      </c>
      <c r="AM548" s="1">
        <v>100</v>
      </c>
      <c r="AN548" s="1">
        <v>0</v>
      </c>
    </row>
    <row r="549" spans="1:40" x14ac:dyDescent="0.25">
      <c r="A549" s="1">
        <v>127049303</v>
      </c>
      <c r="B549" s="1" t="s">
        <v>2012</v>
      </c>
      <c r="C549" s="1" t="s">
        <v>223</v>
      </c>
      <c r="D549" s="1" t="s">
        <v>230</v>
      </c>
      <c r="E549" s="1">
        <v>155</v>
      </c>
      <c r="G549" s="1" t="s">
        <v>2565</v>
      </c>
      <c r="H549" s="1">
        <v>6161930</v>
      </c>
      <c r="I549" s="1">
        <v>6048435</v>
      </c>
      <c r="J549" s="1">
        <v>38369</v>
      </c>
      <c r="K549" s="1">
        <v>0.6265798807144165</v>
      </c>
      <c r="L549" s="1">
        <v>836416</v>
      </c>
      <c r="M549" s="1">
        <v>27774</v>
      </c>
      <c r="N549" s="1">
        <v>3.4346473217010498</v>
      </c>
      <c r="O549" s="1">
        <v>246821.66</v>
      </c>
      <c r="P549" s="1">
        <v>189547.28</v>
      </c>
      <c r="Q549" s="1">
        <v>57274.38</v>
      </c>
      <c r="R549" s="1">
        <v>0</v>
      </c>
      <c r="S549" s="1">
        <v>57263.140625</v>
      </c>
      <c r="T549" s="1">
        <v>30.208686828613281</v>
      </c>
      <c r="U549" s="1">
        <v>57274.38</v>
      </c>
      <c r="V549" s="1">
        <v>0</v>
      </c>
      <c r="W549" s="1">
        <v>524222.25</v>
      </c>
      <c r="AB549" s="1">
        <v>141256</v>
      </c>
      <c r="AC549" s="1">
        <v>48291.28</v>
      </c>
      <c r="AD549" s="1">
        <v>0</v>
      </c>
      <c r="AE549" s="1">
        <v>47242.73</v>
      </c>
      <c r="AF549" s="1">
        <v>46229.087294426485</v>
      </c>
      <c r="AG549" s="1">
        <v>178023360</v>
      </c>
      <c r="AH549" s="1" t="s">
        <v>2517</v>
      </c>
      <c r="AI549" s="1">
        <v>105565.65625</v>
      </c>
      <c r="AJ549" s="1">
        <v>0</v>
      </c>
      <c r="AK549" s="1">
        <v>20.137577056884766</v>
      </c>
      <c r="AL549" s="1">
        <v>100.01963043212891</v>
      </c>
      <c r="AM549" s="1">
        <v>0</v>
      </c>
      <c r="AN549" s="1">
        <v>0</v>
      </c>
    </row>
    <row r="550" spans="1:40" x14ac:dyDescent="0.25">
      <c r="A550" s="1">
        <v>128030603</v>
      </c>
      <c r="B550" s="1" t="s">
        <v>2013</v>
      </c>
      <c r="C550" s="1" t="s">
        <v>224</v>
      </c>
      <c r="D550" s="1" t="s">
        <v>233</v>
      </c>
      <c r="E550" s="1">
        <v>126</v>
      </c>
      <c r="G550" s="1" t="s">
        <v>2565</v>
      </c>
      <c r="H550" s="1">
        <v>9797085</v>
      </c>
      <c r="I550" s="1">
        <v>9533774.0899999999</v>
      </c>
      <c r="J550" s="1">
        <v>79100</v>
      </c>
      <c r="K550" s="1">
        <v>0.81395477056503296</v>
      </c>
      <c r="L550" s="1">
        <v>1510840</v>
      </c>
      <c r="M550" s="1">
        <v>75259</v>
      </c>
      <c r="N550" s="1">
        <v>5.2424068450927734</v>
      </c>
      <c r="O550" s="1">
        <v>335312.61</v>
      </c>
      <c r="P550" s="1">
        <v>285312.61</v>
      </c>
      <c r="Q550" s="1">
        <v>50000</v>
      </c>
      <c r="R550" s="1">
        <v>0</v>
      </c>
      <c r="S550" s="1">
        <v>49998.55078125</v>
      </c>
      <c r="T550" s="1">
        <v>17.524040222167969</v>
      </c>
      <c r="U550" s="1">
        <v>6227.26</v>
      </c>
      <c r="V550" s="1">
        <v>43772.74</v>
      </c>
      <c r="W550" s="1">
        <v>56997.050000000745</v>
      </c>
      <c r="AB550" s="1">
        <v>279085</v>
      </c>
      <c r="AC550" s="1">
        <v>6227.61</v>
      </c>
      <c r="AD550" s="1">
        <v>0</v>
      </c>
      <c r="AE550" s="1">
        <v>97735.06</v>
      </c>
      <c r="AF550" s="1">
        <v>47307.424007450871</v>
      </c>
      <c r="AG550" s="1">
        <v>178023360</v>
      </c>
      <c r="AH550" s="1" t="s">
        <v>2518</v>
      </c>
      <c r="AI550" s="1">
        <v>56227.609375</v>
      </c>
      <c r="AJ550" s="1">
        <v>0</v>
      </c>
      <c r="AK550" s="1">
        <v>98.650032043457031</v>
      </c>
      <c r="AL550" s="1">
        <v>12.454880714416504</v>
      </c>
      <c r="AM550" s="1">
        <v>87.548019409179688</v>
      </c>
      <c r="AN550" s="1">
        <v>0</v>
      </c>
    </row>
    <row r="551" spans="1:40" x14ac:dyDescent="0.25">
      <c r="A551" s="1">
        <v>128030852</v>
      </c>
      <c r="B551" s="1" t="s">
        <v>2014</v>
      </c>
      <c r="C551" s="1" t="s">
        <v>224</v>
      </c>
      <c r="D551" s="1" t="s">
        <v>233</v>
      </c>
      <c r="E551" s="1">
        <v>126</v>
      </c>
      <c r="G551" s="1" t="s">
        <v>2565</v>
      </c>
      <c r="H551" s="1">
        <v>35257231</v>
      </c>
      <c r="I551" s="1">
        <v>34411229.920000002</v>
      </c>
      <c r="J551" s="1">
        <v>196948</v>
      </c>
      <c r="K551" s="1">
        <v>0.56174105405807495</v>
      </c>
      <c r="L551" s="1">
        <v>6381519</v>
      </c>
      <c r="M551" s="1">
        <v>166975</v>
      </c>
      <c r="N551" s="1">
        <v>2.6868424415588379</v>
      </c>
      <c r="O551" s="1">
        <v>2547509.59</v>
      </c>
      <c r="P551" s="1">
        <v>1818285.11</v>
      </c>
      <c r="Q551" s="1">
        <v>729224.48</v>
      </c>
      <c r="R551" s="1">
        <v>0</v>
      </c>
      <c r="S551" s="1">
        <v>729054.625</v>
      </c>
      <c r="T551" s="1">
        <v>40.09197998046875</v>
      </c>
      <c r="U551" s="1">
        <v>729224.48</v>
      </c>
      <c r="V551" s="1">
        <v>0</v>
      </c>
      <c r="W551" s="1">
        <v>6674462.5300000012</v>
      </c>
      <c r="AB551" s="1">
        <v>1089020</v>
      </c>
      <c r="AC551" s="1">
        <v>729265.11</v>
      </c>
      <c r="AD551" s="1">
        <v>0</v>
      </c>
      <c r="AE551" s="1">
        <v>265783.8</v>
      </c>
      <c r="AF551" s="1">
        <v>336215.7467696243</v>
      </c>
      <c r="AG551" s="1">
        <v>178023360</v>
      </c>
      <c r="AH551" s="1" t="s">
        <v>224</v>
      </c>
      <c r="AI551" s="1">
        <v>1458489.625</v>
      </c>
      <c r="AJ551" s="1">
        <v>0</v>
      </c>
      <c r="AK551" s="1">
        <v>21.851791381835938</v>
      </c>
      <c r="AL551" s="1">
        <v>100.02330017089844</v>
      </c>
      <c r="AM551" s="1">
        <v>0</v>
      </c>
      <c r="AN551" s="1">
        <v>0</v>
      </c>
    </row>
    <row r="552" spans="1:40" x14ac:dyDescent="0.25">
      <c r="A552" s="1">
        <v>128033053</v>
      </c>
      <c r="B552" s="1" t="s">
        <v>2015</v>
      </c>
      <c r="C552" s="1" t="s">
        <v>224</v>
      </c>
      <c r="D552" s="1" t="s">
        <v>233</v>
      </c>
      <c r="E552" s="1">
        <v>126</v>
      </c>
      <c r="G552" s="1" t="s">
        <v>2565</v>
      </c>
      <c r="H552" s="1">
        <v>8162147</v>
      </c>
      <c r="I552" s="1">
        <v>7910486.5099999998</v>
      </c>
      <c r="J552" s="1">
        <v>80587</v>
      </c>
      <c r="K552" s="1">
        <v>0.99717134237289429</v>
      </c>
      <c r="L552" s="1">
        <v>1458472</v>
      </c>
      <c r="M552" s="1">
        <v>16636</v>
      </c>
      <c r="N552" s="1">
        <v>1.1538066864013672</v>
      </c>
      <c r="O552" s="1">
        <v>864394.79</v>
      </c>
      <c r="P552" s="1">
        <v>569123.62</v>
      </c>
      <c r="Q552" s="1">
        <v>295271.17</v>
      </c>
      <c r="R552" s="1">
        <v>0</v>
      </c>
      <c r="S552" s="1">
        <v>295202.375</v>
      </c>
      <c r="T552" s="1">
        <v>51.863372802734375</v>
      </c>
      <c r="U552" s="1">
        <v>295271.17</v>
      </c>
      <c r="V552" s="1">
        <v>0</v>
      </c>
      <c r="W552" s="1">
        <v>2702564.6999999993</v>
      </c>
      <c r="AB552" s="1">
        <v>273836</v>
      </c>
      <c r="AC552" s="1">
        <v>295287.62</v>
      </c>
      <c r="AD552" s="1">
        <v>0</v>
      </c>
      <c r="AE552" s="1">
        <v>47019.78</v>
      </c>
      <c r="AF552" s="1">
        <v>68088.151387715712</v>
      </c>
      <c r="AG552" s="1">
        <v>178023360</v>
      </c>
      <c r="AH552" s="1" t="s">
        <v>2519</v>
      </c>
      <c r="AI552" s="1">
        <v>590558.75</v>
      </c>
      <c r="AJ552" s="1">
        <v>0</v>
      </c>
      <c r="AK552" s="1">
        <v>21.851789474487305</v>
      </c>
      <c r="AL552" s="1">
        <v>100.02330780029297</v>
      </c>
      <c r="AM552" s="1">
        <v>0</v>
      </c>
      <c r="AN552" s="1">
        <v>0</v>
      </c>
    </row>
    <row r="553" spans="1:40" x14ac:dyDescent="0.25">
      <c r="A553" s="1">
        <v>128034503</v>
      </c>
      <c r="B553" s="1" t="s">
        <v>2016</v>
      </c>
      <c r="C553" s="1" t="s">
        <v>224</v>
      </c>
      <c r="D553" s="1" t="s">
        <v>233</v>
      </c>
      <c r="E553" s="1">
        <v>126</v>
      </c>
      <c r="G553" s="1" t="s">
        <v>2565</v>
      </c>
      <c r="H553" s="1">
        <v>4800792</v>
      </c>
      <c r="I553" s="1">
        <v>4691703.3</v>
      </c>
      <c r="J553" s="1">
        <v>36007</v>
      </c>
      <c r="K553" s="1">
        <v>0.75568991899490356</v>
      </c>
      <c r="L553" s="1">
        <v>796804</v>
      </c>
      <c r="M553" s="1">
        <v>29625</v>
      </c>
      <c r="N553" s="1">
        <v>3.8615498542785645</v>
      </c>
      <c r="O553" s="1">
        <v>253641.79</v>
      </c>
      <c r="P553" s="1">
        <v>199999.73</v>
      </c>
      <c r="Q553" s="1">
        <v>0</v>
      </c>
      <c r="R553" s="1">
        <v>53642.06</v>
      </c>
      <c r="S553" s="1">
        <v>53642.05859375</v>
      </c>
      <c r="T553" s="1">
        <v>26.821063995361328</v>
      </c>
      <c r="U553" s="1">
        <v>0</v>
      </c>
      <c r="V553" s="1">
        <v>0</v>
      </c>
      <c r="W553" s="1">
        <v>0</v>
      </c>
      <c r="AB553" s="1">
        <v>141716</v>
      </c>
      <c r="AC553" s="1">
        <v>0</v>
      </c>
      <c r="AD553" s="1">
        <v>58283.73</v>
      </c>
      <c r="AE553" s="1">
        <v>84018.11</v>
      </c>
      <c r="AF553" s="1">
        <v>50332.371794513892</v>
      </c>
      <c r="AG553" s="1">
        <v>178023360</v>
      </c>
      <c r="AH553" s="1" t="s">
        <v>2520</v>
      </c>
      <c r="AI553" s="1">
        <v>0</v>
      </c>
      <c r="AJ553" s="1">
        <v>111925.7890625</v>
      </c>
      <c r="AL553" s="1">
        <v>0</v>
      </c>
      <c r="AM553" s="1">
        <v>0</v>
      </c>
      <c r="AN553" s="1">
        <v>100</v>
      </c>
    </row>
    <row r="554" spans="1:40" x14ac:dyDescent="0.25">
      <c r="A554" s="1">
        <v>128034607</v>
      </c>
      <c r="B554" s="1" t="s">
        <v>2665</v>
      </c>
      <c r="C554" s="1" t="s">
        <v>224</v>
      </c>
      <c r="D554" s="1" t="s">
        <v>233</v>
      </c>
      <c r="E554" s="1">
        <v>126</v>
      </c>
      <c r="G554" s="1" t="s">
        <v>2566</v>
      </c>
      <c r="X554" s="1">
        <v>1328407</v>
      </c>
      <c r="Y554" s="1">
        <v>124992</v>
      </c>
      <c r="Z554" s="1">
        <v>0.10386441648006439</v>
      </c>
      <c r="AA554" s="1">
        <v>10.386441230773926</v>
      </c>
      <c r="AH554" s="1" t="s">
        <v>158</v>
      </c>
      <c r="AI554" s="1">
        <v>0</v>
      </c>
      <c r="AJ554" s="1">
        <v>0</v>
      </c>
    </row>
    <row r="555" spans="1:40" x14ac:dyDescent="0.25">
      <c r="A555" s="1">
        <v>128321103</v>
      </c>
      <c r="B555" s="1" t="s">
        <v>2666</v>
      </c>
      <c r="C555" s="1" t="s">
        <v>225</v>
      </c>
      <c r="D555" s="1" t="s">
        <v>233</v>
      </c>
      <c r="E555" s="1">
        <v>124</v>
      </c>
      <c r="G555" s="1" t="s">
        <v>2565</v>
      </c>
      <c r="H555" s="1">
        <v>10935943</v>
      </c>
      <c r="I555" s="1">
        <v>10650917.109999999</v>
      </c>
      <c r="J555" s="1">
        <v>109456</v>
      </c>
      <c r="K555" s="1">
        <v>1.0110019445419312</v>
      </c>
      <c r="L555" s="1">
        <v>1695501</v>
      </c>
      <c r="M555" s="1">
        <v>1958</v>
      </c>
      <c r="N555" s="1">
        <v>0.1156156063079834</v>
      </c>
      <c r="O555" s="1">
        <v>378088</v>
      </c>
      <c r="P555" s="1">
        <v>328088</v>
      </c>
      <c r="Q555" s="1">
        <v>50000</v>
      </c>
      <c r="R555" s="1">
        <v>0</v>
      </c>
      <c r="S555" s="1">
        <v>50000</v>
      </c>
      <c r="T555" s="1">
        <v>15.239813804626465</v>
      </c>
      <c r="U555" s="1">
        <v>0</v>
      </c>
      <c r="V555" s="1">
        <v>50000</v>
      </c>
      <c r="W555" s="1">
        <v>0</v>
      </c>
      <c r="X555" s="1">
        <v>159561</v>
      </c>
      <c r="Y555" s="1">
        <v>95600</v>
      </c>
      <c r="Z555" s="1">
        <v>1.4946608543395996</v>
      </c>
      <c r="AA555" s="1">
        <v>149.46607971191406</v>
      </c>
      <c r="AB555" s="1">
        <v>328088</v>
      </c>
      <c r="AC555" s="1">
        <v>0</v>
      </c>
      <c r="AD555" s="1">
        <v>0</v>
      </c>
      <c r="AE555" s="1">
        <v>114379.63</v>
      </c>
      <c r="AF555" s="1">
        <v>227635.05196119909</v>
      </c>
      <c r="AG555" s="1">
        <v>178023360</v>
      </c>
      <c r="AH555" s="1" t="s">
        <v>2521</v>
      </c>
      <c r="AI555" s="1">
        <v>50000</v>
      </c>
      <c r="AJ555" s="1">
        <v>0</v>
      </c>
      <c r="AL555" s="1">
        <v>0</v>
      </c>
      <c r="AM555" s="1">
        <v>100</v>
      </c>
      <c r="AN555" s="1">
        <v>0</v>
      </c>
    </row>
    <row r="556" spans="1:40" x14ac:dyDescent="0.25">
      <c r="A556" s="1">
        <v>128323303</v>
      </c>
      <c r="B556" s="1" t="s">
        <v>2018</v>
      </c>
      <c r="C556" s="1" t="s">
        <v>225</v>
      </c>
      <c r="D556" s="1" t="s">
        <v>233</v>
      </c>
      <c r="E556" s="1">
        <v>124</v>
      </c>
      <c r="G556" s="1" t="s">
        <v>2565</v>
      </c>
      <c r="H556" s="1">
        <v>7137850</v>
      </c>
      <c r="I556" s="1">
        <v>6927082.9299999997</v>
      </c>
      <c r="J556" s="1">
        <v>26472</v>
      </c>
      <c r="K556" s="1">
        <v>0.37224853038787842</v>
      </c>
      <c r="L556" s="1">
        <v>923584</v>
      </c>
      <c r="M556" s="1">
        <v>20308</v>
      </c>
      <c r="N556" s="1">
        <v>2.2482607364654541</v>
      </c>
      <c r="O556" s="1">
        <v>419416.19</v>
      </c>
      <c r="P556" s="1">
        <v>290813.68</v>
      </c>
      <c r="Q556" s="1">
        <v>128602.51</v>
      </c>
      <c r="R556" s="1">
        <v>0</v>
      </c>
      <c r="S556" s="1">
        <v>128572.546875</v>
      </c>
      <c r="T556" s="1">
        <v>44.206760406494141</v>
      </c>
      <c r="U556" s="1">
        <v>128602.51</v>
      </c>
      <c r="V556" s="1">
        <v>0</v>
      </c>
      <c r="W556" s="1">
        <v>1177076.0200000033</v>
      </c>
      <c r="AB556" s="1">
        <v>162204</v>
      </c>
      <c r="AC556" s="1">
        <v>128609.68</v>
      </c>
      <c r="AD556" s="1">
        <v>0</v>
      </c>
      <c r="AE556" s="1">
        <v>34502.26</v>
      </c>
      <c r="AF556" s="1">
        <v>34833.332118328603</v>
      </c>
      <c r="AG556" s="1">
        <v>178023360</v>
      </c>
      <c r="AH556" s="1" t="s">
        <v>2522</v>
      </c>
      <c r="AI556" s="1">
        <v>257212.1875</v>
      </c>
      <c r="AJ556" s="1">
        <v>0</v>
      </c>
      <c r="AK556" s="1">
        <v>21.851791381835938</v>
      </c>
      <c r="AL556" s="1">
        <v>100.02330780029297</v>
      </c>
      <c r="AM556" s="1">
        <v>0</v>
      </c>
      <c r="AN556" s="1">
        <v>0</v>
      </c>
    </row>
    <row r="557" spans="1:40" x14ac:dyDescent="0.25">
      <c r="A557" s="1">
        <v>128323703</v>
      </c>
      <c r="B557" s="1" t="s">
        <v>2019</v>
      </c>
      <c r="C557" s="1" t="s">
        <v>225</v>
      </c>
      <c r="D557" s="1" t="s">
        <v>233</v>
      </c>
      <c r="E557" s="1">
        <v>124</v>
      </c>
      <c r="G557" s="1" t="s">
        <v>2565</v>
      </c>
      <c r="H557" s="1">
        <v>12626587</v>
      </c>
      <c r="I557" s="1">
        <v>12101060.810000001</v>
      </c>
      <c r="J557" s="1">
        <v>158707</v>
      </c>
      <c r="K557" s="1">
        <v>1.272926926612854</v>
      </c>
      <c r="L557" s="1">
        <v>2415027</v>
      </c>
      <c r="M557" s="1">
        <v>104008</v>
      </c>
      <c r="N557" s="1">
        <v>4.5005254745483398</v>
      </c>
      <c r="O557" s="1">
        <v>403791</v>
      </c>
      <c r="P557" s="1">
        <v>353791</v>
      </c>
      <c r="Q557" s="1">
        <v>50000</v>
      </c>
      <c r="R557" s="1">
        <v>0</v>
      </c>
      <c r="S557" s="1">
        <v>50000</v>
      </c>
      <c r="T557" s="1">
        <v>14.132637977600098</v>
      </c>
      <c r="U557" s="1">
        <v>0</v>
      </c>
      <c r="V557" s="1">
        <v>50000</v>
      </c>
      <c r="W557" s="1">
        <v>0</v>
      </c>
      <c r="AB557" s="1">
        <v>353791</v>
      </c>
      <c r="AC557" s="1">
        <v>0</v>
      </c>
      <c r="AD557" s="1">
        <v>0</v>
      </c>
      <c r="AE557" s="1">
        <v>159129.03</v>
      </c>
      <c r="AF557" s="1">
        <v>169255.85447366454</v>
      </c>
      <c r="AG557" s="1">
        <v>178023360</v>
      </c>
      <c r="AH557" s="1" t="s">
        <v>2523</v>
      </c>
      <c r="AI557" s="1">
        <v>50000</v>
      </c>
      <c r="AJ557" s="1">
        <v>0</v>
      </c>
      <c r="AL557" s="1">
        <v>0</v>
      </c>
      <c r="AM557" s="1">
        <v>100</v>
      </c>
      <c r="AN557" s="1">
        <v>0</v>
      </c>
    </row>
    <row r="558" spans="1:40" x14ac:dyDescent="0.25">
      <c r="A558" s="1">
        <v>128324207</v>
      </c>
      <c r="B558" s="1" t="s">
        <v>2667</v>
      </c>
      <c r="C558" s="1" t="s">
        <v>225</v>
      </c>
      <c r="D558" s="1" t="s">
        <v>233</v>
      </c>
      <c r="E558" s="1">
        <v>124</v>
      </c>
      <c r="G558" s="1" t="s">
        <v>2566</v>
      </c>
      <c r="X558" s="1">
        <v>1095617</v>
      </c>
      <c r="Y558" s="1">
        <v>87685</v>
      </c>
      <c r="Z558" s="1">
        <v>8.6994953453540802E-2</v>
      </c>
      <c r="AA558" s="1">
        <v>8.6994953155517578</v>
      </c>
      <c r="AH558" s="1" t="s">
        <v>159</v>
      </c>
      <c r="AI558" s="1">
        <v>0</v>
      </c>
      <c r="AJ558" s="1">
        <v>0</v>
      </c>
    </row>
    <row r="559" spans="1:40" x14ac:dyDescent="0.25">
      <c r="A559" s="1">
        <v>128325203</v>
      </c>
      <c r="B559" s="1" t="s">
        <v>2020</v>
      </c>
      <c r="C559" s="1" t="s">
        <v>225</v>
      </c>
      <c r="D559" s="1" t="s">
        <v>233</v>
      </c>
      <c r="E559" s="1">
        <v>124</v>
      </c>
      <c r="G559" s="1" t="s">
        <v>2565</v>
      </c>
      <c r="H559" s="1">
        <v>11251887</v>
      </c>
      <c r="I559" s="1">
        <v>10953662.789999999</v>
      </c>
      <c r="J559" s="1">
        <v>99684</v>
      </c>
      <c r="K559" s="1">
        <v>0.89385032653808594</v>
      </c>
      <c r="L559" s="1">
        <v>1450401</v>
      </c>
      <c r="M559" s="1">
        <v>43404</v>
      </c>
      <c r="N559" s="1">
        <v>3.0848679542541504</v>
      </c>
      <c r="O559" s="1">
        <v>575508.09</v>
      </c>
      <c r="P559" s="1">
        <v>410912.13</v>
      </c>
      <c r="Q559" s="1">
        <v>164595.96</v>
      </c>
      <c r="R559" s="1">
        <v>0</v>
      </c>
      <c r="S559" s="1">
        <v>164557.625</v>
      </c>
      <c r="T559" s="1">
        <v>40.043178558349609</v>
      </c>
      <c r="U559" s="1">
        <v>164595.96</v>
      </c>
      <c r="V559" s="1">
        <v>0</v>
      </c>
      <c r="W559" s="1">
        <v>1506517.6499999985</v>
      </c>
      <c r="X559" s="1">
        <v>35654</v>
      </c>
      <c r="Y559" s="1">
        <v>11117</v>
      </c>
      <c r="Z559" s="1">
        <v>0.45307087898254395</v>
      </c>
      <c r="AA559" s="1">
        <v>45.307086944580078</v>
      </c>
      <c r="AB559" s="1">
        <v>246307</v>
      </c>
      <c r="AC559" s="1">
        <v>164605.13</v>
      </c>
      <c r="AD559" s="1">
        <v>0</v>
      </c>
      <c r="AE559" s="1">
        <v>73858.679999999993</v>
      </c>
      <c r="AF559" s="1">
        <v>56109.90879382845</v>
      </c>
      <c r="AG559" s="1">
        <v>178023360</v>
      </c>
      <c r="AH559" s="1" t="s">
        <v>2524</v>
      </c>
      <c r="AI559" s="1">
        <v>329201.09375</v>
      </c>
      <c r="AJ559" s="1">
        <v>0</v>
      </c>
      <c r="AK559" s="1">
        <v>21.851791381835938</v>
      </c>
      <c r="AL559" s="1">
        <v>100.02329254150391</v>
      </c>
      <c r="AM559" s="1">
        <v>0</v>
      </c>
      <c r="AN559" s="1">
        <v>0</v>
      </c>
    </row>
    <row r="560" spans="1:40" x14ac:dyDescent="0.25">
      <c r="A560" s="1">
        <v>128326303</v>
      </c>
      <c r="B560" s="1" t="s">
        <v>2021</v>
      </c>
      <c r="C560" s="1" t="s">
        <v>225</v>
      </c>
      <c r="D560" s="1" t="s">
        <v>233</v>
      </c>
      <c r="E560" s="1">
        <v>124</v>
      </c>
      <c r="G560" s="1" t="s">
        <v>2565</v>
      </c>
      <c r="H560" s="1">
        <v>8249827</v>
      </c>
      <c r="I560" s="1">
        <v>8105235.8300000001</v>
      </c>
      <c r="J560" s="1">
        <v>38885</v>
      </c>
      <c r="K560" s="1">
        <v>0.47357538342475891</v>
      </c>
      <c r="L560" s="1">
        <v>1036634</v>
      </c>
      <c r="M560" s="1">
        <v>16400</v>
      </c>
      <c r="N560" s="1">
        <v>1.6074743270874023</v>
      </c>
      <c r="O560" s="1">
        <v>244325</v>
      </c>
      <c r="P560" s="1">
        <v>194325</v>
      </c>
      <c r="Q560" s="1">
        <v>50000</v>
      </c>
      <c r="R560" s="1">
        <v>0</v>
      </c>
      <c r="S560" s="1">
        <v>50000</v>
      </c>
      <c r="T560" s="1">
        <v>25.730091094970703</v>
      </c>
      <c r="U560" s="1">
        <v>0</v>
      </c>
      <c r="V560" s="1">
        <v>50000</v>
      </c>
      <c r="W560" s="1">
        <v>0</v>
      </c>
      <c r="X560" s="1">
        <v>52012</v>
      </c>
      <c r="Y560" s="1">
        <v>-11592</v>
      </c>
      <c r="Z560" s="1">
        <v>-0.18225269019603729</v>
      </c>
      <c r="AA560" s="1">
        <v>-18.225269317626953</v>
      </c>
      <c r="AB560" s="1">
        <v>194325</v>
      </c>
      <c r="AC560" s="1">
        <v>0</v>
      </c>
      <c r="AD560" s="1">
        <v>0</v>
      </c>
      <c r="AE560" s="1">
        <v>89833.03</v>
      </c>
      <c r="AF560" s="1">
        <v>90147.058748082491</v>
      </c>
      <c r="AG560" s="1">
        <v>178023360</v>
      </c>
      <c r="AH560" s="1" t="s">
        <v>2525</v>
      </c>
      <c r="AI560" s="1">
        <v>50000</v>
      </c>
      <c r="AJ560" s="1">
        <v>0</v>
      </c>
      <c r="AL560" s="1">
        <v>0</v>
      </c>
      <c r="AM560" s="1">
        <v>100</v>
      </c>
      <c r="AN560" s="1">
        <v>0</v>
      </c>
    </row>
    <row r="561" spans="1:40" x14ac:dyDescent="0.25">
      <c r="A561" s="1">
        <v>128327303</v>
      </c>
      <c r="B561" s="1" t="s">
        <v>2022</v>
      </c>
      <c r="C561" s="1" t="s">
        <v>225</v>
      </c>
      <c r="D561" s="1" t="s">
        <v>233</v>
      </c>
      <c r="E561" s="1">
        <v>124</v>
      </c>
      <c r="G561" s="1" t="s">
        <v>2565</v>
      </c>
      <c r="H561" s="1">
        <v>9714315</v>
      </c>
      <c r="I561" s="1">
        <v>9557942.1400000006</v>
      </c>
      <c r="J561" s="1">
        <v>47915</v>
      </c>
      <c r="K561" s="1">
        <v>0.4956861138343811</v>
      </c>
      <c r="L561" s="1">
        <v>1096663</v>
      </c>
      <c r="M561" s="1">
        <v>11433</v>
      </c>
      <c r="N561" s="1">
        <v>1.0535093545913696</v>
      </c>
      <c r="O561" s="1">
        <v>268571</v>
      </c>
      <c r="P561" s="1">
        <v>218571</v>
      </c>
      <c r="Q561" s="1">
        <v>50000</v>
      </c>
      <c r="R561" s="1">
        <v>0</v>
      </c>
      <c r="S561" s="1">
        <v>50000</v>
      </c>
      <c r="T561" s="1">
        <v>22.875862121582031</v>
      </c>
      <c r="U561" s="1">
        <v>15201.07</v>
      </c>
      <c r="V561" s="1">
        <v>34798.93</v>
      </c>
      <c r="W561" s="1">
        <v>139132.66000000015</v>
      </c>
      <c r="AB561" s="1">
        <v>218571</v>
      </c>
      <c r="AC561" s="1">
        <v>0</v>
      </c>
      <c r="AD561" s="1">
        <v>0</v>
      </c>
      <c r="AE561" s="1">
        <v>62250.7</v>
      </c>
      <c r="AF561" s="1">
        <v>77040.25352985572</v>
      </c>
      <c r="AG561" s="1">
        <v>178023360</v>
      </c>
      <c r="AH561" s="1" t="s">
        <v>2526</v>
      </c>
      <c r="AI561" s="1">
        <v>50000</v>
      </c>
      <c r="AJ561" s="1">
        <v>0</v>
      </c>
      <c r="AK561" s="1">
        <v>35.936923980712891</v>
      </c>
      <c r="AL561" s="1">
        <v>30.402139663696289</v>
      </c>
      <c r="AM561" s="1">
        <v>69.597862243652344</v>
      </c>
      <c r="AN561" s="1">
        <v>0</v>
      </c>
    </row>
    <row r="562" spans="1:40" x14ac:dyDescent="0.25">
      <c r="A562" s="1">
        <v>128328003</v>
      </c>
      <c r="B562" s="1" t="s">
        <v>2023</v>
      </c>
      <c r="C562" s="1" t="s">
        <v>225</v>
      </c>
      <c r="D562" s="1" t="s">
        <v>233</v>
      </c>
      <c r="E562" s="1">
        <v>124</v>
      </c>
      <c r="G562" s="1" t="s">
        <v>2565</v>
      </c>
      <c r="H562" s="1">
        <v>9797983</v>
      </c>
      <c r="I562" s="1">
        <v>9644659.6199999992</v>
      </c>
      <c r="J562" s="1">
        <v>47206</v>
      </c>
      <c r="K562" s="1">
        <v>0.48412549495697021</v>
      </c>
      <c r="L562" s="1">
        <v>1120184</v>
      </c>
      <c r="M562" s="1">
        <v>13537</v>
      </c>
      <c r="N562" s="1">
        <v>1.2232446670532227</v>
      </c>
      <c r="O562" s="1">
        <v>261314.74</v>
      </c>
      <c r="P562" s="1">
        <v>211314.74</v>
      </c>
      <c r="Q562" s="1">
        <v>50000</v>
      </c>
      <c r="R562" s="1">
        <v>0</v>
      </c>
      <c r="S562" s="1">
        <v>49999.44140625</v>
      </c>
      <c r="T562" s="1">
        <v>23.661060333251953</v>
      </c>
      <c r="U562" s="1">
        <v>2377.61</v>
      </c>
      <c r="V562" s="1">
        <v>47622.39</v>
      </c>
      <c r="W562" s="1">
        <v>21761.839999999851</v>
      </c>
      <c r="AB562" s="1">
        <v>208937</v>
      </c>
      <c r="AC562" s="1">
        <v>2377.7399999999998</v>
      </c>
      <c r="AD562" s="1">
        <v>0</v>
      </c>
      <c r="AE562" s="1">
        <v>88887.25</v>
      </c>
      <c r="AF562" s="1">
        <v>47324.000798967783</v>
      </c>
      <c r="AG562" s="1">
        <v>178023360</v>
      </c>
      <c r="AH562" s="1" t="s">
        <v>2527</v>
      </c>
      <c r="AI562" s="1">
        <v>52377.73828125</v>
      </c>
      <c r="AJ562" s="1">
        <v>0</v>
      </c>
      <c r="AK562" s="1">
        <v>240.68617248535156</v>
      </c>
      <c r="AL562" s="1">
        <v>4.7552733421325684</v>
      </c>
      <c r="AM562" s="1">
        <v>95.245841979980469</v>
      </c>
      <c r="AN562" s="1">
        <v>0</v>
      </c>
    </row>
    <row r="563" spans="1:40" x14ac:dyDescent="0.25">
      <c r="A563" s="1">
        <v>129540803</v>
      </c>
      <c r="B563" s="1" t="s">
        <v>2024</v>
      </c>
      <c r="C563" s="1" t="s">
        <v>226</v>
      </c>
      <c r="D563" s="1" t="s">
        <v>235</v>
      </c>
      <c r="E563" s="1">
        <v>139</v>
      </c>
      <c r="G563" s="1" t="s">
        <v>2565</v>
      </c>
      <c r="H563" s="1">
        <v>9893731</v>
      </c>
      <c r="I563" s="1">
        <v>9625081.1300000008</v>
      </c>
      <c r="J563" s="1">
        <v>65019</v>
      </c>
      <c r="K563" s="1">
        <v>0.66152107715606689</v>
      </c>
      <c r="L563" s="1">
        <v>2223116</v>
      </c>
      <c r="M563" s="1">
        <v>232274</v>
      </c>
      <c r="N563" s="1">
        <v>11.667123794555664</v>
      </c>
      <c r="O563" s="1">
        <v>1325810.6399999999</v>
      </c>
      <c r="P563" s="1">
        <v>757651.44</v>
      </c>
      <c r="Q563" s="1">
        <v>568159.19999999995</v>
      </c>
      <c r="R563" s="1">
        <v>0</v>
      </c>
      <c r="S563" s="1">
        <v>568065.3125</v>
      </c>
      <c r="T563" s="1">
        <v>74.967842102050781</v>
      </c>
      <c r="U563" s="1">
        <v>568159.19999999995</v>
      </c>
      <c r="V563" s="1">
        <v>0</v>
      </c>
      <c r="W563" s="1">
        <v>5200260.5399999991</v>
      </c>
      <c r="AB563" s="1">
        <v>354683</v>
      </c>
      <c r="AC563" s="1">
        <v>402968.44</v>
      </c>
      <c r="AD563" s="1">
        <v>0</v>
      </c>
      <c r="AE563" s="1">
        <v>192529.21</v>
      </c>
      <c r="AF563" s="1">
        <v>239431.93817234202</v>
      </c>
      <c r="AG563" s="1">
        <v>178023360</v>
      </c>
      <c r="AH563" s="1" t="s">
        <v>2528</v>
      </c>
      <c r="AI563" s="1">
        <v>971127.625</v>
      </c>
      <c r="AJ563" s="1">
        <v>0</v>
      </c>
      <c r="AK563" s="1">
        <v>18.674594879150391</v>
      </c>
      <c r="AL563" s="1">
        <v>100.01652526855469</v>
      </c>
      <c r="AM563" s="1">
        <v>0</v>
      </c>
      <c r="AN563" s="1">
        <v>0</v>
      </c>
    </row>
    <row r="564" spans="1:40" x14ac:dyDescent="0.25">
      <c r="A564" s="1">
        <v>129544503</v>
      </c>
      <c r="B564" s="1" t="s">
        <v>2025</v>
      </c>
      <c r="C564" s="1" t="s">
        <v>226</v>
      </c>
      <c r="D564" s="1" t="s">
        <v>235</v>
      </c>
      <c r="E564" s="1">
        <v>137</v>
      </c>
      <c r="G564" s="1" t="s">
        <v>2565</v>
      </c>
      <c r="H564" s="1">
        <v>10681629</v>
      </c>
      <c r="I564" s="1">
        <v>10272246.65</v>
      </c>
      <c r="J564" s="1">
        <v>102902</v>
      </c>
      <c r="K564" s="1">
        <v>0.97272574901580811</v>
      </c>
      <c r="L564" s="1">
        <v>1513888</v>
      </c>
      <c r="M564" s="1">
        <v>56371</v>
      </c>
      <c r="N564" s="1">
        <v>3.8676049709320068</v>
      </c>
      <c r="O564" s="1">
        <v>1024491.6</v>
      </c>
      <c r="P564" s="1">
        <v>626381.39</v>
      </c>
      <c r="Q564" s="1">
        <v>398110.21</v>
      </c>
      <c r="R564" s="1">
        <v>0</v>
      </c>
      <c r="S564" s="1">
        <v>398017.46875</v>
      </c>
      <c r="T564" s="1">
        <v>63.532947540283203</v>
      </c>
      <c r="U564" s="1">
        <v>398110.21</v>
      </c>
      <c r="V564" s="1">
        <v>0</v>
      </c>
      <c r="W564" s="1">
        <v>3643832.2599999979</v>
      </c>
      <c r="AB564" s="1">
        <v>228249</v>
      </c>
      <c r="AC564" s="1">
        <v>398132.39</v>
      </c>
      <c r="AD564" s="1">
        <v>0</v>
      </c>
      <c r="AE564" s="1">
        <v>135365.32999999999</v>
      </c>
      <c r="AF564" s="1">
        <v>133632.79435114085</v>
      </c>
      <c r="AG564" s="1">
        <v>178023360</v>
      </c>
      <c r="AH564" s="1" t="s">
        <v>2529</v>
      </c>
      <c r="AI564" s="1">
        <v>796242.625</v>
      </c>
      <c r="AJ564" s="1">
        <v>0</v>
      </c>
      <c r="AK564" s="1">
        <v>21.851791381835938</v>
      </c>
      <c r="AL564" s="1">
        <v>100.02330017089844</v>
      </c>
      <c r="AM564" s="1">
        <v>0</v>
      </c>
      <c r="AN564" s="1">
        <v>0</v>
      </c>
    </row>
    <row r="565" spans="1:40" x14ac:dyDescent="0.25">
      <c r="A565" s="1">
        <v>129544703</v>
      </c>
      <c r="B565" s="1" t="s">
        <v>2026</v>
      </c>
      <c r="C565" s="1" t="s">
        <v>226</v>
      </c>
      <c r="D565" s="1" t="s">
        <v>235</v>
      </c>
      <c r="E565" s="1">
        <v>132</v>
      </c>
      <c r="G565" s="1" t="s">
        <v>2565</v>
      </c>
      <c r="H565" s="1">
        <v>8921452</v>
      </c>
      <c r="I565" s="1">
        <v>8557152.3900000006</v>
      </c>
      <c r="J565" s="1">
        <v>112107</v>
      </c>
      <c r="K565" s="1">
        <v>1.2725917100906372</v>
      </c>
      <c r="L565" s="1">
        <v>1367808</v>
      </c>
      <c r="M565" s="1">
        <v>12918</v>
      </c>
      <c r="N565" s="1">
        <v>0.95343536138534546</v>
      </c>
      <c r="O565" s="1">
        <v>2313464.17</v>
      </c>
      <c r="P565" s="1">
        <v>1271079.6200000001</v>
      </c>
      <c r="Q565" s="1">
        <v>1042384.55</v>
      </c>
      <c r="R565" s="1">
        <v>0</v>
      </c>
      <c r="S565" s="1">
        <v>1042141.6875</v>
      </c>
      <c r="T565" s="1">
        <v>81.973037719726563</v>
      </c>
      <c r="U565" s="1">
        <v>1042384.55</v>
      </c>
      <c r="V565" s="1">
        <v>0</v>
      </c>
      <c r="W565" s="1">
        <v>9540761.2100000009</v>
      </c>
      <c r="AB565" s="1">
        <v>228637</v>
      </c>
      <c r="AC565" s="1">
        <v>1042442.62</v>
      </c>
      <c r="AD565" s="1">
        <v>0</v>
      </c>
      <c r="AE565" s="1">
        <v>106703.79</v>
      </c>
      <c r="AF565" s="1">
        <v>342936.07508963498</v>
      </c>
      <c r="AG565" s="1">
        <v>178023360</v>
      </c>
      <c r="AH565" s="1" t="s">
        <v>2530</v>
      </c>
      <c r="AI565" s="1">
        <v>2084827.125</v>
      </c>
      <c r="AJ565" s="1">
        <v>0</v>
      </c>
      <c r="AK565" s="1">
        <v>21.851789474487305</v>
      </c>
      <c r="AL565" s="1">
        <v>100.02330780029297</v>
      </c>
      <c r="AM565" s="1">
        <v>0</v>
      </c>
      <c r="AN565" s="1">
        <v>0</v>
      </c>
    </row>
    <row r="566" spans="1:40" x14ac:dyDescent="0.25">
      <c r="A566" s="1">
        <v>129545003</v>
      </c>
      <c r="B566" s="1" t="s">
        <v>2027</v>
      </c>
      <c r="C566" s="1" t="s">
        <v>226</v>
      </c>
      <c r="D566" s="1" t="s">
        <v>235</v>
      </c>
      <c r="E566" s="1">
        <v>132</v>
      </c>
      <c r="G566" s="1" t="s">
        <v>2565</v>
      </c>
      <c r="H566" s="1">
        <v>11856259</v>
      </c>
      <c r="I566" s="1">
        <v>11443086.27</v>
      </c>
      <c r="J566" s="1">
        <v>141904</v>
      </c>
      <c r="K566" s="1">
        <v>1.2113684415817261</v>
      </c>
      <c r="L566" s="1">
        <v>2127087</v>
      </c>
      <c r="M566" s="1">
        <v>89887</v>
      </c>
      <c r="N566" s="1">
        <v>4.4122815132141113</v>
      </c>
      <c r="O566" s="1">
        <v>2274307.5499999998</v>
      </c>
      <c r="P566" s="1">
        <v>1310632.6200000001</v>
      </c>
      <c r="Q566" s="1">
        <v>963674.93</v>
      </c>
      <c r="R566" s="1">
        <v>0</v>
      </c>
      <c r="S566" s="1">
        <v>963450.4375</v>
      </c>
      <c r="T566" s="1">
        <v>73.497749328613281</v>
      </c>
      <c r="U566" s="1">
        <v>963674.93</v>
      </c>
      <c r="V566" s="1">
        <v>0</v>
      </c>
      <c r="W566" s="1">
        <v>8820346.0300000049</v>
      </c>
      <c r="AB566" s="1">
        <v>346904</v>
      </c>
      <c r="AC566" s="1">
        <v>963728.62</v>
      </c>
      <c r="AD566" s="1">
        <v>0</v>
      </c>
      <c r="AE566" s="1">
        <v>120807</v>
      </c>
      <c r="AF566" s="1">
        <v>208731.68428422534</v>
      </c>
      <c r="AG566" s="1">
        <v>178023360</v>
      </c>
      <c r="AH566" s="1" t="s">
        <v>2531</v>
      </c>
      <c r="AI566" s="1">
        <v>1927403.5</v>
      </c>
      <c r="AJ566" s="1">
        <v>0</v>
      </c>
      <c r="AK566" s="1">
        <v>21.851789474487305</v>
      </c>
      <c r="AL566" s="1">
        <v>100.02330017089844</v>
      </c>
      <c r="AM566" s="1">
        <v>0</v>
      </c>
      <c r="AN566" s="1">
        <v>0</v>
      </c>
    </row>
    <row r="567" spans="1:40" x14ac:dyDescent="0.25">
      <c r="A567" s="1">
        <v>129546003</v>
      </c>
      <c r="B567" s="1" t="s">
        <v>2028</v>
      </c>
      <c r="C567" s="1" t="s">
        <v>226</v>
      </c>
      <c r="D567" s="1" t="s">
        <v>235</v>
      </c>
      <c r="E567" s="1">
        <v>139</v>
      </c>
      <c r="G567" s="1" t="s">
        <v>2565</v>
      </c>
      <c r="H567" s="1">
        <v>7882239</v>
      </c>
      <c r="I567" s="1">
        <v>7690259.5199999996</v>
      </c>
      <c r="J567" s="1">
        <v>51670</v>
      </c>
      <c r="K567" s="1">
        <v>0.65984988212585449</v>
      </c>
      <c r="L567" s="1">
        <v>1316367</v>
      </c>
      <c r="M567" s="1">
        <v>107398</v>
      </c>
      <c r="N567" s="1">
        <v>8.8834371566772461</v>
      </c>
      <c r="O567" s="1">
        <v>1006306.73</v>
      </c>
      <c r="P567" s="1">
        <v>655353.64</v>
      </c>
      <c r="Q567" s="1">
        <v>350953.09</v>
      </c>
      <c r="R567" s="1">
        <v>0</v>
      </c>
      <c r="S567" s="1">
        <v>350871.34375</v>
      </c>
      <c r="T567" s="1">
        <v>53.532558441162109</v>
      </c>
      <c r="U567" s="1">
        <v>350953.09</v>
      </c>
      <c r="V567" s="1">
        <v>0</v>
      </c>
      <c r="W567" s="1">
        <v>3212211.4499999993</v>
      </c>
      <c r="AB567" s="1">
        <v>304381</v>
      </c>
      <c r="AC567" s="1">
        <v>350972.64</v>
      </c>
      <c r="AD567" s="1">
        <v>0</v>
      </c>
      <c r="AE567" s="1">
        <v>49305.38</v>
      </c>
      <c r="AF567" s="1">
        <v>31212.882337224641</v>
      </c>
      <c r="AG567" s="1">
        <v>178023360</v>
      </c>
      <c r="AH567" s="1" t="s">
        <v>2532</v>
      </c>
      <c r="AI567" s="1">
        <v>701925.75</v>
      </c>
      <c r="AJ567" s="1">
        <v>0</v>
      </c>
      <c r="AK567" s="1">
        <v>21.851791381835938</v>
      </c>
      <c r="AL567" s="1">
        <v>100.02330017089844</v>
      </c>
      <c r="AM567" s="1">
        <v>0</v>
      </c>
      <c r="AN567" s="1">
        <v>0</v>
      </c>
    </row>
    <row r="568" spans="1:40" x14ac:dyDescent="0.25">
      <c r="A568" s="1">
        <v>129546103</v>
      </c>
      <c r="B568" s="1" t="s">
        <v>2029</v>
      </c>
      <c r="C568" s="1" t="s">
        <v>226</v>
      </c>
      <c r="D568" s="1" t="s">
        <v>235</v>
      </c>
      <c r="E568" s="1">
        <v>132</v>
      </c>
      <c r="G568" s="1" t="s">
        <v>2565</v>
      </c>
      <c r="H568" s="1">
        <v>18985739</v>
      </c>
      <c r="I568" s="1">
        <v>18284397.66</v>
      </c>
      <c r="J568" s="1">
        <v>204902</v>
      </c>
      <c r="K568" s="1">
        <v>1.091016411781311</v>
      </c>
      <c r="L568" s="1">
        <v>2834048</v>
      </c>
      <c r="M568" s="1">
        <v>102830</v>
      </c>
      <c r="N568" s="1">
        <v>3.7649869918823242</v>
      </c>
      <c r="O568" s="1">
        <v>3613352.48</v>
      </c>
      <c r="P568" s="1">
        <v>2051004.26</v>
      </c>
      <c r="Q568" s="1">
        <v>1562348.22</v>
      </c>
      <c r="R568" s="1">
        <v>0</v>
      </c>
      <c r="S568" s="1">
        <v>1561984.25</v>
      </c>
      <c r="T568" s="1">
        <v>76.143531799316406</v>
      </c>
      <c r="U568" s="1">
        <v>1562348.22</v>
      </c>
      <c r="V568" s="1">
        <v>0</v>
      </c>
      <c r="W568" s="1">
        <v>14299896.619999997</v>
      </c>
      <c r="AB568" s="1">
        <v>488569</v>
      </c>
      <c r="AC568" s="1">
        <v>1562435.26</v>
      </c>
      <c r="AD568" s="1">
        <v>0</v>
      </c>
      <c r="AE568" s="1">
        <v>166115.6</v>
      </c>
      <c r="AF568" s="1">
        <v>329754.47879588755</v>
      </c>
      <c r="AG568" s="1">
        <v>178023360</v>
      </c>
      <c r="AH568" s="1" t="s">
        <v>2533</v>
      </c>
      <c r="AI568" s="1">
        <v>3124783.5</v>
      </c>
      <c r="AJ568" s="1">
        <v>0</v>
      </c>
      <c r="AK568" s="1">
        <v>21.851791381835938</v>
      </c>
      <c r="AL568" s="1">
        <v>100.02330017089844</v>
      </c>
      <c r="AM568" s="1">
        <v>0</v>
      </c>
      <c r="AN568" s="1">
        <v>0</v>
      </c>
    </row>
    <row r="569" spans="1:40" x14ac:dyDescent="0.25">
      <c r="A569" s="1">
        <v>129546803</v>
      </c>
      <c r="B569" s="1" t="s">
        <v>2030</v>
      </c>
      <c r="C569" s="1" t="s">
        <v>226</v>
      </c>
      <c r="D569" s="1" t="s">
        <v>235</v>
      </c>
      <c r="E569" s="1">
        <v>132</v>
      </c>
      <c r="G569" s="1" t="s">
        <v>2565</v>
      </c>
      <c r="H569" s="1">
        <v>4668321</v>
      </c>
      <c r="I569" s="1">
        <v>4493794.68</v>
      </c>
      <c r="J569" s="1">
        <v>57759</v>
      </c>
      <c r="K569" s="1">
        <v>1.2527539730072021</v>
      </c>
      <c r="L569" s="1">
        <v>875336</v>
      </c>
      <c r="M569" s="1">
        <v>-1430</v>
      </c>
      <c r="N569" s="1">
        <v>-0.16309939324855804</v>
      </c>
      <c r="O569" s="1">
        <v>1137967.53</v>
      </c>
      <c r="P569" s="1">
        <v>636322.24</v>
      </c>
      <c r="Q569" s="1">
        <v>501645.29</v>
      </c>
      <c r="R569" s="1">
        <v>0</v>
      </c>
      <c r="S569" s="1">
        <v>501528.40625</v>
      </c>
      <c r="T569" s="1">
        <v>78.802261352539063</v>
      </c>
      <c r="U569" s="1">
        <v>501645.29</v>
      </c>
      <c r="V569" s="1">
        <v>0</v>
      </c>
      <c r="W569" s="1">
        <v>4591470.5500000007</v>
      </c>
      <c r="AB569" s="1">
        <v>134649</v>
      </c>
      <c r="AC569" s="1">
        <v>501673.24</v>
      </c>
      <c r="AD569" s="1">
        <v>0</v>
      </c>
      <c r="AE569" s="1">
        <v>48145.440000000002</v>
      </c>
      <c r="AF569" s="1">
        <v>27309.035267675295</v>
      </c>
      <c r="AG569" s="1">
        <v>178023360</v>
      </c>
      <c r="AH569" s="1" t="s">
        <v>2534</v>
      </c>
      <c r="AI569" s="1">
        <v>1003318.5</v>
      </c>
      <c r="AJ569" s="1">
        <v>0</v>
      </c>
      <c r="AK569" s="1">
        <v>21.851789474487305</v>
      </c>
      <c r="AL569" s="1">
        <v>100.02330780029297</v>
      </c>
      <c r="AM569" s="1">
        <v>0</v>
      </c>
      <c r="AN569" s="1">
        <v>0</v>
      </c>
    </row>
    <row r="570" spans="1:40" x14ac:dyDescent="0.25">
      <c r="A570" s="1">
        <v>129546907</v>
      </c>
      <c r="B570" s="1" t="s">
        <v>2668</v>
      </c>
      <c r="C570" s="1" t="s">
        <v>226</v>
      </c>
      <c r="D570" s="1" t="s">
        <v>235</v>
      </c>
      <c r="E570" s="1">
        <v>139</v>
      </c>
      <c r="G570" s="1" t="s">
        <v>2566</v>
      </c>
      <c r="X570" s="1">
        <v>1486756</v>
      </c>
      <c r="Y570" s="1">
        <v>101044</v>
      </c>
      <c r="Z570" s="1">
        <v>7.2918467223644257E-2</v>
      </c>
      <c r="AA570" s="1">
        <v>7.291846752166748</v>
      </c>
      <c r="AH570" s="1" t="s">
        <v>160</v>
      </c>
      <c r="AI570" s="1">
        <v>0</v>
      </c>
      <c r="AJ570" s="1">
        <v>0</v>
      </c>
    </row>
    <row r="571" spans="1:40" x14ac:dyDescent="0.25">
      <c r="A571" s="1">
        <v>129547203</v>
      </c>
      <c r="B571" s="1" t="s">
        <v>2031</v>
      </c>
      <c r="C571" s="1" t="s">
        <v>226</v>
      </c>
      <c r="D571" s="1" t="s">
        <v>235</v>
      </c>
      <c r="E571" s="1">
        <v>139</v>
      </c>
      <c r="G571" s="1" t="s">
        <v>2565</v>
      </c>
      <c r="H571" s="1">
        <v>11518623</v>
      </c>
      <c r="I571" s="1">
        <v>10930151.08</v>
      </c>
      <c r="J571" s="1">
        <v>204065</v>
      </c>
      <c r="K571" s="1">
        <v>1.8035614490509033</v>
      </c>
      <c r="L571" s="1">
        <v>1421325</v>
      </c>
      <c r="M571" s="1">
        <v>90414</v>
      </c>
      <c r="N571" s="1">
        <v>6.7933917045593262</v>
      </c>
      <c r="O571" s="1">
        <v>2435371.73</v>
      </c>
      <c r="P571" s="1">
        <v>1337751.6299999999</v>
      </c>
      <c r="Q571" s="1">
        <v>1070081.6000000001</v>
      </c>
      <c r="R571" s="1">
        <v>27538.5</v>
      </c>
      <c r="S571" s="1">
        <v>1097370.75</v>
      </c>
      <c r="T571" s="1">
        <v>82.015693664550781</v>
      </c>
      <c r="U571" s="1">
        <v>1070081.6000000001</v>
      </c>
      <c r="V571" s="1">
        <v>0</v>
      </c>
      <c r="W571" s="1">
        <v>9794267.370000001</v>
      </c>
      <c r="AB571" s="1">
        <v>237689</v>
      </c>
      <c r="AC571" s="1">
        <v>1070141.21</v>
      </c>
      <c r="AD571" s="1">
        <v>29921.42</v>
      </c>
      <c r="AE571" s="1">
        <v>93486.71</v>
      </c>
      <c r="AF571" s="1">
        <v>281470.77991978131</v>
      </c>
      <c r="AG571" s="1">
        <v>178023360</v>
      </c>
      <c r="AH571" s="1" t="s">
        <v>2535</v>
      </c>
      <c r="AI571" s="1">
        <v>2140222.75</v>
      </c>
      <c r="AJ571" s="1">
        <v>57459.921875</v>
      </c>
      <c r="AK571" s="1">
        <v>21.851789474487305</v>
      </c>
      <c r="AL571" s="1">
        <v>97.513221740722656</v>
      </c>
      <c r="AM571" s="1">
        <v>0</v>
      </c>
      <c r="AN571" s="1">
        <v>2.5094983577728271</v>
      </c>
    </row>
    <row r="572" spans="1:40" x14ac:dyDescent="0.25">
      <c r="A572" s="1">
        <v>129547303</v>
      </c>
      <c r="B572" s="1" t="s">
        <v>2032</v>
      </c>
      <c r="C572" s="1" t="s">
        <v>226</v>
      </c>
      <c r="D572" s="1" t="s">
        <v>235</v>
      </c>
      <c r="E572" s="1">
        <v>132</v>
      </c>
      <c r="G572" s="1" t="s">
        <v>2565</v>
      </c>
      <c r="H572" s="1">
        <v>7562906</v>
      </c>
      <c r="I572" s="1">
        <v>7345499.9000000004</v>
      </c>
      <c r="J572" s="1">
        <v>67454</v>
      </c>
      <c r="K572" s="1">
        <v>0.89993232488632202</v>
      </c>
      <c r="L572" s="1">
        <v>1176302</v>
      </c>
      <c r="M572" s="1">
        <v>18565</v>
      </c>
      <c r="N572" s="1">
        <v>1.6035593748092651</v>
      </c>
      <c r="O572" s="1">
        <v>607490.89</v>
      </c>
      <c r="P572" s="1">
        <v>414446.32</v>
      </c>
      <c r="Q572" s="1">
        <v>193044.57</v>
      </c>
      <c r="R572" s="1">
        <v>0</v>
      </c>
      <c r="S572" s="1">
        <v>192999.59375</v>
      </c>
      <c r="T572" s="1">
        <v>46.563003540039063</v>
      </c>
      <c r="U572" s="1">
        <v>193044.57</v>
      </c>
      <c r="V572" s="1">
        <v>0</v>
      </c>
      <c r="W572" s="1">
        <v>1766902.7399999984</v>
      </c>
      <c r="AB572" s="1">
        <v>221391</v>
      </c>
      <c r="AC572" s="1">
        <v>193055.32</v>
      </c>
      <c r="AD572" s="1">
        <v>0</v>
      </c>
      <c r="AE572" s="1">
        <v>74158.16</v>
      </c>
      <c r="AF572" s="1">
        <v>51268.533496169664</v>
      </c>
      <c r="AG572" s="1">
        <v>178023360</v>
      </c>
      <c r="AH572" s="1" t="s">
        <v>2536</v>
      </c>
      <c r="AI572" s="1">
        <v>386099.875</v>
      </c>
      <c r="AJ572" s="1">
        <v>0</v>
      </c>
      <c r="AK572" s="1">
        <v>21.851789474487305</v>
      </c>
      <c r="AL572" s="1">
        <v>100.02330017089844</v>
      </c>
      <c r="AM572" s="1">
        <v>0</v>
      </c>
      <c r="AN572" s="1">
        <v>0</v>
      </c>
    </row>
    <row r="573" spans="1:40" x14ac:dyDescent="0.25">
      <c r="A573" s="1">
        <v>129547603</v>
      </c>
      <c r="B573" s="1" t="s">
        <v>2033</v>
      </c>
      <c r="C573" s="1" t="s">
        <v>226</v>
      </c>
      <c r="D573" s="1" t="s">
        <v>235</v>
      </c>
      <c r="E573" s="1">
        <v>132</v>
      </c>
      <c r="G573" s="1" t="s">
        <v>2565</v>
      </c>
      <c r="H573" s="1">
        <v>10692986</v>
      </c>
      <c r="I573" s="1">
        <v>10223317.550000001</v>
      </c>
      <c r="J573" s="1">
        <v>149702</v>
      </c>
      <c r="K573" s="1">
        <v>1.4198801517486572</v>
      </c>
      <c r="L573" s="1">
        <v>2158081</v>
      </c>
      <c r="M573" s="1">
        <v>66069</v>
      </c>
      <c r="N573" s="1">
        <v>3.1581559181213379</v>
      </c>
      <c r="O573" s="1">
        <v>3234415.85</v>
      </c>
      <c r="P573" s="1">
        <v>1781606.3999999999</v>
      </c>
      <c r="Q573" s="1">
        <v>1452809.45</v>
      </c>
      <c r="R573" s="1">
        <v>0</v>
      </c>
      <c r="S573" s="1">
        <v>1452471</v>
      </c>
      <c r="T573" s="1">
        <v>81.51043701171875</v>
      </c>
      <c r="U573" s="1">
        <v>1452809.45</v>
      </c>
      <c r="V573" s="1">
        <v>0</v>
      </c>
      <c r="W573" s="1">
        <v>13297307.699999999</v>
      </c>
      <c r="AB573" s="1">
        <v>328716</v>
      </c>
      <c r="AC573" s="1">
        <v>1452890.4</v>
      </c>
      <c r="AD573" s="1">
        <v>0</v>
      </c>
      <c r="AE573" s="1">
        <v>149905.26999999999</v>
      </c>
      <c r="AF573" s="1">
        <v>338811.41159078293</v>
      </c>
      <c r="AG573" s="1">
        <v>178023360</v>
      </c>
      <c r="AH573" s="1" t="s">
        <v>2537</v>
      </c>
      <c r="AI573" s="1">
        <v>2905700</v>
      </c>
      <c r="AJ573" s="1">
        <v>0</v>
      </c>
      <c r="AK573" s="1">
        <v>21.851791381835938</v>
      </c>
      <c r="AL573" s="1">
        <v>100.02330017089844</v>
      </c>
      <c r="AM573" s="1">
        <v>0</v>
      </c>
      <c r="AN573" s="1">
        <v>0</v>
      </c>
    </row>
    <row r="574" spans="1:40" x14ac:dyDescent="0.25">
      <c r="A574" s="1">
        <v>129547803</v>
      </c>
      <c r="B574" s="1" t="s">
        <v>2034</v>
      </c>
      <c r="C574" s="1" t="s">
        <v>226</v>
      </c>
      <c r="D574" s="1" t="s">
        <v>235</v>
      </c>
      <c r="E574" s="1">
        <v>132</v>
      </c>
      <c r="G574" s="1" t="s">
        <v>2565</v>
      </c>
      <c r="H574" s="1">
        <v>5146348</v>
      </c>
      <c r="I574" s="1">
        <v>5044882.6500000004</v>
      </c>
      <c r="J574" s="1">
        <v>28861</v>
      </c>
      <c r="K574" s="1">
        <v>0.56396818161010742</v>
      </c>
      <c r="L574" s="1">
        <v>797009</v>
      </c>
      <c r="M574" s="1">
        <v>22221</v>
      </c>
      <c r="N574" s="1">
        <v>2.8680102825164795</v>
      </c>
      <c r="O574" s="1">
        <v>1045924.01</v>
      </c>
      <c r="P574" s="1">
        <v>544048.72</v>
      </c>
      <c r="Q574" s="1">
        <v>501875.29</v>
      </c>
      <c r="R574" s="1">
        <v>0</v>
      </c>
      <c r="S574" s="1">
        <v>501779.5</v>
      </c>
      <c r="T574" s="1">
        <v>92.214378356933594</v>
      </c>
      <c r="U574" s="1">
        <v>501875.29</v>
      </c>
      <c r="V574" s="1">
        <v>0</v>
      </c>
      <c r="W574" s="1">
        <v>4593575.6800000016</v>
      </c>
      <c r="X574" s="1">
        <v>65541</v>
      </c>
      <c r="Y574" s="1">
        <v>8613</v>
      </c>
      <c r="Z574" s="1">
        <v>0.15129637718200684</v>
      </c>
      <c r="AA574" s="1">
        <v>15.129637718200684</v>
      </c>
      <c r="AB574" s="1">
        <v>132807</v>
      </c>
      <c r="AC574" s="1">
        <v>411241.72</v>
      </c>
      <c r="AD574" s="1">
        <v>0</v>
      </c>
      <c r="AE574" s="1">
        <v>33977.81</v>
      </c>
      <c r="AF574" s="1">
        <v>81623.929640061921</v>
      </c>
      <c r="AG574" s="1">
        <v>178023360</v>
      </c>
      <c r="AH574" s="1" t="s">
        <v>2538</v>
      </c>
      <c r="AI574" s="1">
        <v>913117</v>
      </c>
      <c r="AJ574" s="1">
        <v>0</v>
      </c>
      <c r="AK574" s="1">
        <v>19.878131866455078</v>
      </c>
      <c r="AL574" s="1">
        <v>100.01908874511719</v>
      </c>
      <c r="AM574" s="1">
        <v>0</v>
      </c>
      <c r="AN574" s="1">
        <v>0</v>
      </c>
    </row>
    <row r="575" spans="1:40" x14ac:dyDescent="0.25">
      <c r="A575" s="1">
        <v>129548803</v>
      </c>
      <c r="B575" s="1" t="s">
        <v>2035</v>
      </c>
      <c r="C575" s="1" t="s">
        <v>226</v>
      </c>
      <c r="D575" s="1" t="s">
        <v>235</v>
      </c>
      <c r="E575" s="1">
        <v>132</v>
      </c>
      <c r="G575" s="1" t="s">
        <v>2565</v>
      </c>
      <c r="H575" s="1">
        <v>8452612</v>
      </c>
      <c r="I575" s="1">
        <v>8264939.1299999999</v>
      </c>
      <c r="J575" s="1">
        <v>55551</v>
      </c>
      <c r="K575" s="1">
        <v>0.66155290603637695</v>
      </c>
      <c r="L575" s="1">
        <v>1252272</v>
      </c>
      <c r="M575" s="1">
        <v>26163</v>
      </c>
      <c r="N575" s="1">
        <v>2.1338233947753906</v>
      </c>
      <c r="O575" s="1">
        <v>945067.91</v>
      </c>
      <c r="P575" s="1">
        <v>572077.14</v>
      </c>
      <c r="Q575" s="1">
        <v>372990.77</v>
      </c>
      <c r="R575" s="1">
        <v>0</v>
      </c>
      <c r="S575" s="1">
        <v>372910.84375</v>
      </c>
      <c r="T575" s="1">
        <v>65.176300048828125</v>
      </c>
      <c r="U575" s="1">
        <v>372990.77</v>
      </c>
      <c r="V575" s="1">
        <v>0</v>
      </c>
      <c r="W575" s="1">
        <v>3413918.5100000016</v>
      </c>
      <c r="AB575" s="1">
        <v>228949</v>
      </c>
      <c r="AC575" s="1">
        <v>343128.14</v>
      </c>
      <c r="AD575" s="1">
        <v>0</v>
      </c>
      <c r="AE575" s="1">
        <v>233132.45</v>
      </c>
      <c r="AF575" s="1">
        <v>366612.28028414247</v>
      </c>
      <c r="AG575" s="1">
        <v>178023360</v>
      </c>
      <c r="AH575" s="1" t="s">
        <v>2539</v>
      </c>
      <c r="AI575" s="1">
        <v>716118.9375</v>
      </c>
      <c r="AJ575" s="1">
        <v>0</v>
      </c>
      <c r="AK575" s="1">
        <v>20.976449966430664</v>
      </c>
      <c r="AL575" s="1">
        <v>100.02143096923828</v>
      </c>
      <c r="AM575" s="1">
        <v>0</v>
      </c>
      <c r="AN575" s="1">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042F9-DBFA-47E0-8AB3-DF70EDD6E74D}">
  <sheetPr>
    <tabColor theme="6" tint="0.79995117038483843"/>
  </sheetPr>
  <dimension ref="A1:CL575"/>
  <sheetViews>
    <sheetView topLeftCell="BI1" workbookViewId="0">
      <selection sqref="A1:CL1"/>
    </sheetView>
  </sheetViews>
  <sheetFormatPr defaultColWidth="8.88671875" defaultRowHeight="13.8" x14ac:dyDescent="0.25"/>
  <cols>
    <col min="1" max="1" width="11" style="1" bestFit="1" customWidth="1"/>
    <col min="2" max="8" width="12.109375" style="1" bestFit="1" customWidth="1"/>
    <col min="9" max="14" width="9.88671875" style="1" bestFit="1" customWidth="1"/>
    <col min="15" max="16" width="13.33203125" style="1" bestFit="1" customWidth="1"/>
    <col min="17" max="17" width="11" style="1" bestFit="1" customWidth="1"/>
    <col min="18" max="21" width="13.33203125" style="1" bestFit="1" customWidth="1"/>
    <col min="22" max="22" width="11" style="1" bestFit="1" customWidth="1"/>
    <col min="23" max="24" width="12.109375" style="1" bestFit="1" customWidth="1"/>
    <col min="25" max="27" width="9" style="1" bestFit="1" customWidth="1"/>
    <col min="28" max="28" width="11" style="1" bestFit="1" customWidth="1"/>
    <col min="29" max="31" width="9.88671875" style="1" bestFit="1" customWidth="1"/>
    <col min="32" max="32" width="10.6640625" style="1" bestFit="1" customWidth="1"/>
    <col min="33" max="16384" width="8.88671875" style="1"/>
  </cols>
  <sheetData>
    <row r="1" spans="1:90" x14ac:dyDescent="0.25">
      <c r="A1" s="1" t="s">
        <v>92</v>
      </c>
      <c r="B1" s="1" t="s">
        <v>2733</v>
      </c>
      <c r="C1" s="1" t="s">
        <v>2734</v>
      </c>
      <c r="D1" s="1" t="s">
        <v>2735</v>
      </c>
      <c r="E1" s="1" t="s">
        <v>2549</v>
      </c>
      <c r="F1" s="1" t="s">
        <v>2550</v>
      </c>
      <c r="G1" s="1" t="s">
        <v>2551</v>
      </c>
      <c r="H1" s="1" t="s">
        <v>2552</v>
      </c>
      <c r="I1" s="1" t="s">
        <v>2553</v>
      </c>
      <c r="J1" s="1" t="s">
        <v>2554</v>
      </c>
      <c r="K1" s="1" t="s">
        <v>2575</v>
      </c>
      <c r="L1" s="1" t="s">
        <v>2736</v>
      </c>
      <c r="M1" s="1" t="s">
        <v>2737</v>
      </c>
      <c r="N1" s="1" t="s">
        <v>2738</v>
      </c>
      <c r="O1" s="1" t="s">
        <v>2686</v>
      </c>
      <c r="P1" s="1" t="s">
        <v>2687</v>
      </c>
      <c r="Q1" s="1" t="s">
        <v>2688</v>
      </c>
      <c r="R1" s="1" t="s">
        <v>2689</v>
      </c>
      <c r="S1" s="1" t="s">
        <v>2690</v>
      </c>
      <c r="T1" s="1" t="s">
        <v>2691</v>
      </c>
      <c r="U1" s="1" t="s">
        <v>2692</v>
      </c>
      <c r="V1" s="1" t="s">
        <v>2739</v>
      </c>
      <c r="W1" s="1" t="s">
        <v>2740</v>
      </c>
      <c r="X1" s="1" t="s">
        <v>2741</v>
      </c>
      <c r="Y1" s="1" t="s">
        <v>2555</v>
      </c>
      <c r="Z1" s="1" t="s">
        <v>2556</v>
      </c>
      <c r="AA1" s="1" t="s">
        <v>2557</v>
      </c>
      <c r="AB1" s="1" t="s">
        <v>2558</v>
      </c>
      <c r="AC1" s="1" t="s">
        <v>2559</v>
      </c>
      <c r="AD1" s="1" t="s">
        <v>2560</v>
      </c>
      <c r="AE1" s="1" t="s">
        <v>2576</v>
      </c>
      <c r="AF1" s="1" t="s">
        <v>2742</v>
      </c>
      <c r="AG1" s="1" t="s">
        <v>2743</v>
      </c>
      <c r="AH1" s="1" t="s">
        <v>2744</v>
      </c>
      <c r="AI1" s="1" t="s">
        <v>2693</v>
      </c>
      <c r="AJ1" s="1" t="s">
        <v>2694</v>
      </c>
      <c r="AK1" s="1" t="s">
        <v>2695</v>
      </c>
      <c r="AL1" s="1" t="s">
        <v>2696</v>
      </c>
      <c r="AM1" s="1" t="s">
        <v>2697</v>
      </c>
      <c r="AN1" s="1" t="s">
        <v>2698</v>
      </c>
      <c r="AO1" s="1" t="s">
        <v>2699</v>
      </c>
      <c r="AP1" s="1" t="s">
        <v>2561</v>
      </c>
      <c r="AQ1" s="1" t="s">
        <v>2700</v>
      </c>
      <c r="AR1" s="1" t="s">
        <v>2562</v>
      </c>
      <c r="AS1" s="1" t="s">
        <v>2707</v>
      </c>
      <c r="AT1" s="1" t="s">
        <v>2708</v>
      </c>
      <c r="AU1" s="1" t="s">
        <v>2787</v>
      </c>
      <c r="AV1" s="1" t="s">
        <v>2788</v>
      </c>
      <c r="AW1" s="1" t="s">
        <v>2789</v>
      </c>
      <c r="AX1" s="1" t="s">
        <v>2790</v>
      </c>
      <c r="AY1" s="1" t="s">
        <v>2747</v>
      </c>
      <c r="AZ1" s="1" t="s">
        <v>2748</v>
      </c>
      <c r="BA1" s="1" t="s">
        <v>2749</v>
      </c>
      <c r="BB1" s="1" t="s">
        <v>2750</v>
      </c>
      <c r="BC1" s="1" t="s">
        <v>2751</v>
      </c>
      <c r="BD1" s="1" t="s">
        <v>2752</v>
      </c>
      <c r="BE1" s="1" t="s">
        <v>2753</v>
      </c>
      <c r="BF1" s="1" t="s">
        <v>2754</v>
      </c>
      <c r="BG1" s="1" t="s">
        <v>2755</v>
      </c>
      <c r="BH1" s="1" t="s">
        <v>2756</v>
      </c>
      <c r="BI1" s="1" t="s">
        <v>2757</v>
      </c>
      <c r="BJ1" s="1" t="s">
        <v>2758</v>
      </c>
      <c r="BK1" s="1" t="s">
        <v>2759</v>
      </c>
      <c r="BL1" s="1" t="s">
        <v>2760</v>
      </c>
      <c r="BM1" s="1" t="s">
        <v>2761</v>
      </c>
      <c r="BN1" s="1" t="s">
        <v>2762</v>
      </c>
      <c r="BO1" s="1" t="s">
        <v>2763</v>
      </c>
      <c r="BP1" s="1" t="s">
        <v>2764</v>
      </c>
      <c r="BQ1" s="1" t="s">
        <v>2765</v>
      </c>
      <c r="BR1" s="1" t="s">
        <v>2766</v>
      </c>
      <c r="BS1" s="1" t="s">
        <v>2767</v>
      </c>
      <c r="BT1" s="1" t="s">
        <v>2768</v>
      </c>
      <c r="BU1" s="1" t="s">
        <v>2769</v>
      </c>
      <c r="BV1" s="1" t="s">
        <v>2770</v>
      </c>
      <c r="BW1" s="1" t="s">
        <v>2771</v>
      </c>
      <c r="BX1" s="1" t="s">
        <v>2772</v>
      </c>
      <c r="BY1" s="1" t="s">
        <v>2773</v>
      </c>
      <c r="BZ1" s="1" t="s">
        <v>2774</v>
      </c>
      <c r="CA1" s="1" t="s">
        <v>2775</v>
      </c>
      <c r="CB1" s="1" t="s">
        <v>2776</v>
      </c>
      <c r="CC1" s="1" t="s">
        <v>2777</v>
      </c>
      <c r="CD1" s="1" t="s">
        <v>2778</v>
      </c>
      <c r="CE1" s="1" t="s">
        <v>2779</v>
      </c>
      <c r="CF1" s="1" t="s">
        <v>2780</v>
      </c>
      <c r="CG1" s="1" t="s">
        <v>2781</v>
      </c>
      <c r="CH1" s="1" t="s">
        <v>2782</v>
      </c>
      <c r="CI1" s="1" t="s">
        <v>2783</v>
      </c>
      <c r="CJ1" s="1" t="s">
        <v>2784</v>
      </c>
      <c r="CK1" s="1" t="s">
        <v>2785</v>
      </c>
      <c r="CL1" s="1" t="s">
        <v>2786</v>
      </c>
    </row>
    <row r="2" spans="1:90" x14ac:dyDescent="0.25">
      <c r="A2" s="1">
        <v>101260303</v>
      </c>
      <c r="B2" s="1">
        <v>22833924</v>
      </c>
      <c r="C2" s="1">
        <v>23371012</v>
      </c>
      <c r="D2" s="1">
        <v>23544220</v>
      </c>
      <c r="E2" s="1">
        <v>23892112</v>
      </c>
      <c r="F2" s="1">
        <v>24216338</v>
      </c>
      <c r="G2" s="1">
        <v>24216320</v>
      </c>
      <c r="H2" s="1">
        <v>24595886</v>
      </c>
      <c r="I2" s="1">
        <v>25706724</v>
      </c>
      <c r="J2" s="1">
        <v>26394690</v>
      </c>
      <c r="K2" s="1">
        <v>26724172</v>
      </c>
      <c r="L2" s="1">
        <v>684288</v>
      </c>
      <c r="M2" s="1">
        <v>959022</v>
      </c>
      <c r="N2" s="1">
        <v>821655</v>
      </c>
      <c r="O2" s="1">
        <v>821655</v>
      </c>
      <c r="P2" s="1">
        <v>821655</v>
      </c>
      <c r="Q2" s="1">
        <v>821655</v>
      </c>
      <c r="R2" s="1">
        <v>821655</v>
      </c>
      <c r="S2" s="1">
        <v>821655</v>
      </c>
      <c r="T2" s="1">
        <v>821655</v>
      </c>
      <c r="U2" s="1">
        <v>1414719.24</v>
      </c>
      <c r="V2" s="1">
        <v>2944264.84</v>
      </c>
      <c r="W2" s="1">
        <v>2979663.98</v>
      </c>
      <c r="X2" s="1">
        <v>3023757.61</v>
      </c>
      <c r="Y2" s="1">
        <v>3030740.91</v>
      </c>
      <c r="Z2" s="1">
        <v>3112837.87</v>
      </c>
      <c r="AA2" s="1">
        <v>3112759.7</v>
      </c>
      <c r="AB2" s="1">
        <v>3195612.01</v>
      </c>
      <c r="AC2" s="1">
        <v>3393457.7</v>
      </c>
      <c r="AD2" s="1">
        <v>3502384.03</v>
      </c>
      <c r="AE2" s="1">
        <v>3703317</v>
      </c>
      <c r="AP2" s="1">
        <v>501566.8125</v>
      </c>
      <c r="AQ2" s="1">
        <v>118612.8515625</v>
      </c>
      <c r="AR2" s="1">
        <v>118095.828125</v>
      </c>
      <c r="AT2" s="1">
        <v>738275.5</v>
      </c>
      <c r="AY2" s="1">
        <v>409788</v>
      </c>
      <c r="AZ2" s="1">
        <v>65752.703125</v>
      </c>
      <c r="BA2" s="1">
        <v>32393</v>
      </c>
      <c r="BC2" s="1">
        <v>537088</v>
      </c>
      <c r="BD2" s="1">
        <v>35399.140625</v>
      </c>
      <c r="BE2" s="1">
        <v>274734</v>
      </c>
      <c r="BG2" s="1">
        <v>173208</v>
      </c>
      <c r="BH2" s="1">
        <v>44093.62890625</v>
      </c>
      <c r="BI2" s="1">
        <v>-137367</v>
      </c>
      <c r="BK2" s="1">
        <v>347892</v>
      </c>
      <c r="BL2" s="1">
        <v>6983.2998046875</v>
      </c>
      <c r="BM2" s="1">
        <v>0</v>
      </c>
      <c r="BO2" s="1">
        <v>324226</v>
      </c>
      <c r="BP2" s="1">
        <v>82096.9609375</v>
      </c>
      <c r="BQ2" s="1">
        <v>0</v>
      </c>
      <c r="BS2" s="1">
        <v>-18</v>
      </c>
      <c r="BT2" s="1">
        <v>-78.169998168945313</v>
      </c>
      <c r="BU2" s="1">
        <v>0</v>
      </c>
      <c r="BW2" s="1">
        <v>379566</v>
      </c>
      <c r="BX2" s="1">
        <v>82852.3125</v>
      </c>
      <c r="BY2" s="1">
        <v>0</v>
      </c>
      <c r="CA2" s="1">
        <v>1110838</v>
      </c>
      <c r="CB2" s="1">
        <v>197845.6875</v>
      </c>
      <c r="CC2" s="1">
        <v>0</v>
      </c>
      <c r="CE2" s="1">
        <v>687966</v>
      </c>
      <c r="CF2" s="1">
        <v>108926.328125</v>
      </c>
      <c r="CG2" s="1">
        <v>0</v>
      </c>
      <c r="CI2" s="1">
        <v>329482</v>
      </c>
      <c r="CJ2" s="1">
        <v>200932.96875</v>
      </c>
      <c r="CK2" s="1">
        <v>593064.25</v>
      </c>
    </row>
    <row r="3" spans="1:90" x14ac:dyDescent="0.25">
      <c r="A3" s="1">
        <v>101260803</v>
      </c>
      <c r="B3" s="1">
        <v>12006283</v>
      </c>
      <c r="C3" s="1">
        <v>12314941</v>
      </c>
      <c r="D3" s="1">
        <v>12447557</v>
      </c>
      <c r="E3" s="1">
        <v>12444344</v>
      </c>
      <c r="F3" s="1">
        <v>12765455</v>
      </c>
      <c r="G3" s="1">
        <v>12765444</v>
      </c>
      <c r="H3" s="1">
        <v>13620192</v>
      </c>
      <c r="I3" s="1">
        <v>14619493</v>
      </c>
      <c r="J3" s="1">
        <v>15903562</v>
      </c>
      <c r="K3" s="1">
        <v>16226635</v>
      </c>
      <c r="L3" s="1">
        <v>412719</v>
      </c>
      <c r="M3" s="1">
        <v>412719</v>
      </c>
      <c r="N3" s="1">
        <v>412719</v>
      </c>
      <c r="O3" s="1">
        <v>412719</v>
      </c>
      <c r="P3" s="1">
        <v>412719</v>
      </c>
      <c r="Q3" s="1">
        <v>412719</v>
      </c>
      <c r="R3" s="1">
        <v>412719</v>
      </c>
      <c r="S3" s="1">
        <v>412719</v>
      </c>
      <c r="T3" s="1">
        <v>412719</v>
      </c>
      <c r="U3" s="1">
        <v>1551201.93</v>
      </c>
      <c r="V3" s="1">
        <v>1352095.6</v>
      </c>
      <c r="W3" s="1">
        <v>1414096.31</v>
      </c>
      <c r="X3" s="1">
        <v>1460385.58</v>
      </c>
      <c r="Y3" s="1">
        <v>1466941.4399999999</v>
      </c>
      <c r="Z3" s="1">
        <v>1524789.24</v>
      </c>
      <c r="AA3" s="1">
        <v>1524724.97</v>
      </c>
      <c r="AB3" s="1">
        <v>1606014.81</v>
      </c>
      <c r="AC3" s="1">
        <v>1752341.9</v>
      </c>
      <c r="AD3" s="1">
        <v>1847901.22</v>
      </c>
      <c r="AE3" s="1">
        <v>2007952</v>
      </c>
      <c r="AP3" s="1">
        <v>692236</v>
      </c>
      <c r="AQ3" s="1">
        <v>227696.59375</v>
      </c>
      <c r="AR3" s="1">
        <v>96632.5546875</v>
      </c>
      <c r="AT3" s="1">
        <v>1016565.1875</v>
      </c>
      <c r="AY3" s="1">
        <v>235000</v>
      </c>
      <c r="AZ3" s="1">
        <v>23549.740234375</v>
      </c>
      <c r="BA3" s="1">
        <v>83448</v>
      </c>
      <c r="BC3" s="1">
        <v>308658</v>
      </c>
      <c r="BD3" s="1">
        <v>62000.7109375</v>
      </c>
      <c r="BE3" s="1">
        <v>0</v>
      </c>
      <c r="BG3" s="1">
        <v>132616</v>
      </c>
      <c r="BH3" s="1">
        <v>46289.26953125</v>
      </c>
      <c r="BI3" s="1">
        <v>0</v>
      </c>
      <c r="BK3" s="1">
        <v>-3213</v>
      </c>
      <c r="BL3" s="1">
        <v>6555.85986328125</v>
      </c>
      <c r="BM3" s="1">
        <v>0</v>
      </c>
      <c r="BO3" s="1">
        <v>321111</v>
      </c>
      <c r="BP3" s="1">
        <v>57847.80078125</v>
      </c>
      <c r="BQ3" s="1">
        <v>0</v>
      </c>
      <c r="BS3" s="1">
        <v>-11</v>
      </c>
      <c r="BT3" s="1">
        <v>-64.269996643066406</v>
      </c>
      <c r="BU3" s="1">
        <v>0</v>
      </c>
      <c r="BW3" s="1">
        <v>854748</v>
      </c>
      <c r="BX3" s="1">
        <v>81289.84375</v>
      </c>
      <c r="BY3" s="1">
        <v>0</v>
      </c>
      <c r="CA3" s="1">
        <v>999301</v>
      </c>
      <c r="CB3" s="1">
        <v>146327.09375</v>
      </c>
      <c r="CC3" s="1">
        <v>0</v>
      </c>
      <c r="CE3" s="1">
        <v>1284069</v>
      </c>
      <c r="CF3" s="1">
        <v>95559.3203125</v>
      </c>
      <c r="CG3" s="1">
        <v>0</v>
      </c>
      <c r="CI3" s="1">
        <v>323073</v>
      </c>
      <c r="CJ3" s="1">
        <v>160050.78125</v>
      </c>
      <c r="CK3" s="1">
        <v>1138482.875</v>
      </c>
    </row>
    <row r="4" spans="1:90" x14ac:dyDescent="0.25">
      <c r="A4" s="1">
        <v>101261302</v>
      </c>
      <c r="B4" s="1">
        <v>29670130</v>
      </c>
      <c r="C4" s="1">
        <v>30355840</v>
      </c>
      <c r="D4" s="1">
        <v>30531238</v>
      </c>
      <c r="E4" s="1">
        <v>30777174</v>
      </c>
      <c r="F4" s="1">
        <v>31166470</v>
      </c>
      <c r="G4" s="1">
        <v>31166450</v>
      </c>
      <c r="H4" s="1">
        <v>31403826</v>
      </c>
      <c r="I4" s="1">
        <v>33469500</v>
      </c>
      <c r="J4" s="1">
        <v>34472644</v>
      </c>
      <c r="K4" s="1">
        <v>34939664</v>
      </c>
      <c r="L4" s="1">
        <v>1050159</v>
      </c>
      <c r="M4" s="1">
        <v>1050159</v>
      </c>
      <c r="N4" s="1">
        <v>1050159</v>
      </c>
      <c r="O4" s="1">
        <v>1050159</v>
      </c>
      <c r="P4" s="1">
        <v>1050159</v>
      </c>
      <c r="Q4" s="1">
        <v>1050159</v>
      </c>
      <c r="R4" s="1">
        <v>1050159</v>
      </c>
      <c r="S4" s="1">
        <v>1050159</v>
      </c>
      <c r="T4" s="1">
        <v>1050159</v>
      </c>
      <c r="U4" s="1">
        <v>2315177.36</v>
      </c>
      <c r="V4" s="1">
        <v>4636663.59</v>
      </c>
      <c r="W4" s="1">
        <v>4682865.55</v>
      </c>
      <c r="X4" s="1">
        <v>4744642.33</v>
      </c>
      <c r="Y4" s="1">
        <v>4782368.75</v>
      </c>
      <c r="Z4" s="1">
        <v>4883434.25</v>
      </c>
      <c r="AA4" s="1">
        <v>4883329.0599999996</v>
      </c>
      <c r="AB4" s="1">
        <v>5045611.3600000003</v>
      </c>
      <c r="AC4" s="1">
        <v>5277749.41</v>
      </c>
      <c r="AD4" s="1">
        <v>5438274.9299999997</v>
      </c>
      <c r="AE4" s="1">
        <v>5695616</v>
      </c>
      <c r="AI4" s="1">
        <v>8235.2800000000007</v>
      </c>
      <c r="AP4" s="1">
        <v>754638.8125</v>
      </c>
      <c r="AQ4" s="1">
        <v>253003.671875</v>
      </c>
      <c r="AR4" s="1">
        <v>162436.34375</v>
      </c>
      <c r="AT4" s="1">
        <v>1170078.875</v>
      </c>
      <c r="AY4" s="1">
        <v>522966</v>
      </c>
      <c r="AZ4" s="1">
        <v>82094.5078125</v>
      </c>
      <c r="BA4" s="1">
        <v>207712</v>
      </c>
      <c r="BC4" s="1">
        <v>685710</v>
      </c>
      <c r="BD4" s="1">
        <v>46201.9609375</v>
      </c>
      <c r="BE4" s="1">
        <v>0</v>
      </c>
      <c r="BG4" s="1">
        <v>175398</v>
      </c>
      <c r="BH4" s="1">
        <v>61776.78125</v>
      </c>
      <c r="BI4" s="1">
        <v>0</v>
      </c>
      <c r="BK4" s="1">
        <v>245936</v>
      </c>
      <c r="BL4" s="1">
        <v>37726.421875</v>
      </c>
      <c r="BM4" s="1">
        <v>0</v>
      </c>
      <c r="BO4" s="1">
        <v>389296</v>
      </c>
      <c r="BP4" s="1">
        <v>101065.5</v>
      </c>
      <c r="BQ4" s="1">
        <v>0</v>
      </c>
      <c r="BS4" s="1">
        <v>-20</v>
      </c>
      <c r="BT4" s="1">
        <v>-105.19000244140625</v>
      </c>
      <c r="BU4" s="1">
        <v>0</v>
      </c>
      <c r="BW4" s="1">
        <v>237376</v>
      </c>
      <c r="BX4" s="1">
        <v>162282.296875</v>
      </c>
      <c r="BY4" s="1">
        <v>0</v>
      </c>
      <c r="CA4" s="1">
        <v>2065674</v>
      </c>
      <c r="CB4" s="1">
        <v>232138.046875</v>
      </c>
      <c r="CC4" s="1">
        <v>0</v>
      </c>
      <c r="CE4" s="1">
        <v>1003144</v>
      </c>
      <c r="CF4" s="1">
        <v>160525.515625</v>
      </c>
      <c r="CG4" s="1">
        <v>0</v>
      </c>
      <c r="CI4" s="1">
        <v>467020</v>
      </c>
      <c r="CJ4" s="1">
        <v>257341.0625</v>
      </c>
      <c r="CK4" s="1">
        <v>1265018.375</v>
      </c>
    </row>
    <row r="5" spans="1:90" x14ac:dyDescent="0.25">
      <c r="A5" s="1">
        <v>101262507</v>
      </c>
      <c r="AF5" s="1">
        <v>702934.17</v>
      </c>
      <c r="AG5" s="1">
        <v>656763.46</v>
      </c>
      <c r="AH5" s="1">
        <v>692749.59</v>
      </c>
      <c r="AI5" s="1">
        <v>817890.81</v>
      </c>
      <c r="AJ5" s="1">
        <v>847009.53</v>
      </c>
      <c r="AK5" s="1">
        <v>849244.24</v>
      </c>
      <c r="AL5" s="1">
        <v>844390.84</v>
      </c>
      <c r="AM5" s="1">
        <v>959941.79</v>
      </c>
      <c r="AN5" s="1">
        <v>1335899.22</v>
      </c>
      <c r="AO5" s="1">
        <v>1263386</v>
      </c>
      <c r="AS5" s="1">
        <v>83275.296875</v>
      </c>
      <c r="AT5" s="1">
        <v>83275.296875</v>
      </c>
      <c r="BB5" s="1">
        <v>61979.7890625</v>
      </c>
      <c r="BF5" s="1">
        <v>-46170.7109375</v>
      </c>
      <c r="BJ5" s="1">
        <v>35986.12890625</v>
      </c>
      <c r="BN5" s="1">
        <v>125141.21875</v>
      </c>
      <c r="BR5" s="1">
        <v>29118.720703125</v>
      </c>
      <c r="BV5" s="1">
        <v>2234.7099609375</v>
      </c>
      <c r="BZ5" s="1">
        <v>-4853.39990234375</v>
      </c>
      <c r="CD5" s="1">
        <v>115550.953125</v>
      </c>
      <c r="CH5" s="1">
        <v>375957.4375</v>
      </c>
      <c r="CL5" s="1">
        <v>-72513.21875</v>
      </c>
    </row>
    <row r="6" spans="1:90" x14ac:dyDescent="0.25">
      <c r="A6" s="1">
        <v>101262903</v>
      </c>
      <c r="B6" s="1">
        <v>6750128.5</v>
      </c>
      <c r="C6" s="1">
        <v>6853562.5</v>
      </c>
      <c r="D6" s="1">
        <v>6887822.5</v>
      </c>
      <c r="E6" s="1">
        <v>6954448</v>
      </c>
      <c r="F6" s="1">
        <v>7044492</v>
      </c>
      <c r="G6" s="1">
        <v>7044488</v>
      </c>
      <c r="H6" s="1">
        <v>7076387</v>
      </c>
      <c r="I6" s="1">
        <v>7431801</v>
      </c>
      <c r="J6" s="1">
        <v>7609264</v>
      </c>
      <c r="K6" s="1">
        <v>7712877</v>
      </c>
      <c r="L6" s="1">
        <v>164194</v>
      </c>
      <c r="M6" s="1">
        <v>233322</v>
      </c>
      <c r="N6" s="1">
        <v>198758</v>
      </c>
      <c r="O6" s="1">
        <v>198758</v>
      </c>
      <c r="P6" s="1">
        <v>198758</v>
      </c>
      <c r="Q6" s="1">
        <v>198758</v>
      </c>
      <c r="R6" s="1">
        <v>198758</v>
      </c>
      <c r="S6" s="1">
        <v>198758</v>
      </c>
      <c r="T6" s="1">
        <v>198758</v>
      </c>
      <c r="U6" s="1">
        <v>524676.46</v>
      </c>
      <c r="V6" s="1">
        <v>694996.44</v>
      </c>
      <c r="W6" s="1">
        <v>722922.39</v>
      </c>
      <c r="X6" s="1">
        <v>725120.62</v>
      </c>
      <c r="Y6" s="1">
        <v>732103.9</v>
      </c>
      <c r="Z6" s="1">
        <v>756107.55</v>
      </c>
      <c r="AA6" s="1">
        <v>756076.51</v>
      </c>
      <c r="AB6" s="1">
        <v>814092.68</v>
      </c>
      <c r="AC6" s="1">
        <v>863733.93</v>
      </c>
      <c r="AD6" s="1">
        <v>911736.57</v>
      </c>
      <c r="AE6" s="1">
        <v>973098</v>
      </c>
      <c r="AP6" s="1">
        <v>133677</v>
      </c>
      <c r="AQ6" s="1">
        <v>65183.69140625</v>
      </c>
      <c r="AR6" s="1">
        <v>43398.08984375</v>
      </c>
      <c r="AT6" s="1">
        <v>242258.78125</v>
      </c>
      <c r="AY6" s="1">
        <v>78719.5</v>
      </c>
      <c r="AZ6" s="1">
        <v>17702.83984375</v>
      </c>
      <c r="BA6" s="1">
        <v>12897</v>
      </c>
      <c r="BC6" s="1">
        <v>103434</v>
      </c>
      <c r="BD6" s="1">
        <v>27925.94921875</v>
      </c>
      <c r="BE6" s="1">
        <v>69128</v>
      </c>
      <c r="BG6" s="1">
        <v>34260</v>
      </c>
      <c r="BH6" s="1">
        <v>2198.22998046875</v>
      </c>
      <c r="BI6" s="1">
        <v>-34564</v>
      </c>
      <c r="BK6" s="1">
        <v>66625.5</v>
      </c>
      <c r="BL6" s="1">
        <v>6983.27978515625</v>
      </c>
      <c r="BM6" s="1">
        <v>0</v>
      </c>
      <c r="BO6" s="1">
        <v>90044</v>
      </c>
      <c r="BP6" s="1">
        <v>24003.650390625</v>
      </c>
      <c r="BQ6" s="1">
        <v>0</v>
      </c>
      <c r="BS6" s="1">
        <v>-4</v>
      </c>
      <c r="BT6" s="1">
        <v>-31.040000915527344</v>
      </c>
      <c r="BU6" s="1">
        <v>0</v>
      </c>
      <c r="BW6" s="1">
        <v>31899</v>
      </c>
      <c r="BX6" s="1">
        <v>58016.171875</v>
      </c>
      <c r="BY6" s="1">
        <v>0</v>
      </c>
      <c r="CA6" s="1">
        <v>355414</v>
      </c>
      <c r="CB6" s="1">
        <v>49641.25</v>
      </c>
      <c r="CC6" s="1">
        <v>0</v>
      </c>
      <c r="CE6" s="1">
        <v>177463</v>
      </c>
      <c r="CF6" s="1">
        <v>48002.640625</v>
      </c>
      <c r="CG6" s="1">
        <v>0</v>
      </c>
      <c r="CI6" s="1">
        <v>103613</v>
      </c>
      <c r="CJ6" s="1">
        <v>61361.4296875</v>
      </c>
      <c r="CK6" s="1">
        <v>325918.46875</v>
      </c>
    </row>
    <row r="7" spans="1:90" x14ac:dyDescent="0.25">
      <c r="A7" s="1">
        <v>101264003</v>
      </c>
      <c r="B7" s="1">
        <v>13616165</v>
      </c>
      <c r="C7" s="1">
        <v>13989379</v>
      </c>
      <c r="D7" s="1">
        <v>14177849</v>
      </c>
      <c r="E7" s="1">
        <v>14296794</v>
      </c>
      <c r="F7" s="1">
        <v>14722408</v>
      </c>
      <c r="G7" s="1">
        <v>14722393</v>
      </c>
      <c r="H7" s="1">
        <v>15182619</v>
      </c>
      <c r="I7" s="1">
        <v>16831818</v>
      </c>
      <c r="J7" s="1">
        <v>17805102</v>
      </c>
      <c r="K7" s="1">
        <v>18183400</v>
      </c>
      <c r="L7" s="1">
        <v>608349</v>
      </c>
      <c r="M7" s="1">
        <v>608349</v>
      </c>
      <c r="N7" s="1">
        <v>608349</v>
      </c>
      <c r="O7" s="1">
        <v>608349</v>
      </c>
      <c r="P7" s="1">
        <v>608349</v>
      </c>
      <c r="Q7" s="1">
        <v>608349</v>
      </c>
      <c r="R7" s="1">
        <v>608349</v>
      </c>
      <c r="S7" s="1">
        <v>608349</v>
      </c>
      <c r="T7" s="1">
        <v>608349</v>
      </c>
      <c r="U7" s="1">
        <v>1246166.3600000001</v>
      </c>
      <c r="V7" s="1">
        <v>2221821.2400000002</v>
      </c>
      <c r="W7" s="1">
        <v>2249237.09</v>
      </c>
      <c r="X7" s="1">
        <v>2302869.5699999998</v>
      </c>
      <c r="Y7" s="1">
        <v>2328669.54</v>
      </c>
      <c r="Z7" s="1">
        <v>2414587.21</v>
      </c>
      <c r="AA7" s="1">
        <v>2414511.4900000002</v>
      </c>
      <c r="AB7" s="1">
        <v>2496140.02</v>
      </c>
      <c r="AC7" s="1">
        <v>2703085.66</v>
      </c>
      <c r="AD7" s="1">
        <v>2840499.74</v>
      </c>
      <c r="AE7" s="1">
        <v>3017957</v>
      </c>
      <c r="AP7" s="1">
        <v>692198.375</v>
      </c>
      <c r="AQ7" s="1">
        <v>127563.46875</v>
      </c>
      <c r="AR7" s="1">
        <v>120673.9609375</v>
      </c>
      <c r="AT7" s="1">
        <v>940435.8125</v>
      </c>
      <c r="AY7" s="1">
        <v>288203</v>
      </c>
      <c r="AZ7" s="1">
        <v>44490.8203125</v>
      </c>
      <c r="BA7" s="1">
        <v>130022</v>
      </c>
      <c r="BC7" s="1">
        <v>373214</v>
      </c>
      <c r="BD7" s="1">
        <v>27415.849609375</v>
      </c>
      <c r="BE7" s="1">
        <v>0</v>
      </c>
      <c r="BG7" s="1">
        <v>188470</v>
      </c>
      <c r="BH7" s="1">
        <v>53632.48046875</v>
      </c>
      <c r="BI7" s="1">
        <v>0</v>
      </c>
      <c r="BK7" s="1">
        <v>118945</v>
      </c>
      <c r="BL7" s="1">
        <v>25799.970703125</v>
      </c>
      <c r="BM7" s="1">
        <v>0</v>
      </c>
      <c r="BO7" s="1">
        <v>425614</v>
      </c>
      <c r="BP7" s="1">
        <v>85917.671875</v>
      </c>
      <c r="BQ7" s="1">
        <v>0</v>
      </c>
      <c r="BS7" s="1">
        <v>-15</v>
      </c>
      <c r="BT7" s="1">
        <v>-75.720001220703125</v>
      </c>
      <c r="BU7" s="1">
        <v>0</v>
      </c>
      <c r="BW7" s="1">
        <v>460226</v>
      </c>
      <c r="BX7" s="1">
        <v>81628.53125</v>
      </c>
      <c r="BY7" s="1">
        <v>0</v>
      </c>
      <c r="CA7" s="1">
        <v>1649199</v>
      </c>
      <c r="CB7" s="1">
        <v>206945.640625</v>
      </c>
      <c r="CC7" s="1">
        <v>0</v>
      </c>
      <c r="CE7" s="1">
        <v>973284</v>
      </c>
      <c r="CF7" s="1">
        <v>137414.078125</v>
      </c>
      <c r="CG7" s="1">
        <v>0</v>
      </c>
      <c r="CI7" s="1">
        <v>378298</v>
      </c>
      <c r="CJ7" s="1">
        <v>177457.265625</v>
      </c>
      <c r="CK7" s="1">
        <v>637817.375</v>
      </c>
    </row>
    <row r="8" spans="1:90" x14ac:dyDescent="0.25">
      <c r="A8" s="1">
        <v>101266007</v>
      </c>
      <c r="AF8" s="1">
        <v>464641.66</v>
      </c>
      <c r="AG8" s="1">
        <v>445408.65</v>
      </c>
      <c r="AH8" s="1">
        <v>416307.3</v>
      </c>
      <c r="AI8" s="1">
        <v>497446.48</v>
      </c>
      <c r="AJ8" s="1">
        <v>505274.13</v>
      </c>
      <c r="AK8" s="1">
        <v>599920.64000000001</v>
      </c>
      <c r="AL8" s="1">
        <v>535178</v>
      </c>
      <c r="AM8" s="1">
        <v>455918.87</v>
      </c>
      <c r="AN8" s="1">
        <v>911343.51</v>
      </c>
      <c r="AO8" s="1">
        <v>926074</v>
      </c>
      <c r="AS8" s="1">
        <v>84159.9765625</v>
      </c>
      <c r="AT8" s="1">
        <v>84159.9765625</v>
      </c>
      <c r="BB8" s="1">
        <v>110886.171875</v>
      </c>
      <c r="BF8" s="1">
        <v>-19233.009765625</v>
      </c>
      <c r="BJ8" s="1">
        <v>-29101.349609375</v>
      </c>
      <c r="BN8" s="1">
        <v>81139.1796875</v>
      </c>
      <c r="BR8" s="1">
        <v>7827.64990234375</v>
      </c>
      <c r="BV8" s="1">
        <v>94646.5078125</v>
      </c>
      <c r="BZ8" s="1">
        <v>-64742.640625</v>
      </c>
      <c r="CD8" s="1">
        <v>-79259.1328125</v>
      </c>
      <c r="CH8" s="1">
        <v>455424.625</v>
      </c>
      <c r="CL8" s="1">
        <v>14730.490234375</v>
      </c>
    </row>
    <row r="9" spans="1:90" x14ac:dyDescent="0.25">
      <c r="A9" s="1">
        <v>101268003</v>
      </c>
      <c r="B9" s="1">
        <v>15247201</v>
      </c>
      <c r="C9" s="1">
        <v>15699966</v>
      </c>
      <c r="D9" s="1">
        <v>15763198</v>
      </c>
      <c r="E9" s="1">
        <v>16037068</v>
      </c>
      <c r="F9" s="1">
        <v>16304560</v>
      </c>
      <c r="G9" s="1">
        <v>16304546</v>
      </c>
      <c r="H9" s="1">
        <v>16655731</v>
      </c>
      <c r="I9" s="1">
        <v>19032690</v>
      </c>
      <c r="J9" s="1">
        <v>19727906</v>
      </c>
      <c r="K9" s="1">
        <v>20176506</v>
      </c>
      <c r="L9" s="1">
        <v>554307</v>
      </c>
      <c r="M9" s="1">
        <v>554307</v>
      </c>
      <c r="N9" s="1">
        <v>554307</v>
      </c>
      <c r="O9" s="1">
        <v>554307</v>
      </c>
      <c r="P9" s="1">
        <v>554307</v>
      </c>
      <c r="Q9" s="1">
        <v>554307</v>
      </c>
      <c r="R9" s="1">
        <v>554307</v>
      </c>
      <c r="S9" s="1">
        <v>554307</v>
      </c>
      <c r="T9" s="1">
        <v>554307</v>
      </c>
      <c r="U9" s="1">
        <v>747153.3</v>
      </c>
      <c r="V9" s="1">
        <v>2179371.16</v>
      </c>
      <c r="W9" s="1">
        <v>2201264.4900000002</v>
      </c>
      <c r="X9" s="1">
        <v>2228001.5299999998</v>
      </c>
      <c r="Y9" s="1">
        <v>2234790.11</v>
      </c>
      <c r="Z9" s="1">
        <v>2284011.54</v>
      </c>
      <c r="AA9" s="1">
        <v>2283962.54</v>
      </c>
      <c r="AB9" s="1">
        <v>2357103.7799999998</v>
      </c>
      <c r="AC9" s="1">
        <v>2485574.34</v>
      </c>
      <c r="AD9" s="1">
        <v>2525992.33</v>
      </c>
      <c r="AE9" s="1">
        <v>2619322</v>
      </c>
      <c r="AP9" s="1">
        <v>774389.1875</v>
      </c>
      <c r="AQ9" s="1">
        <v>38569.26171875</v>
      </c>
      <c r="AR9" s="1">
        <v>67062.09375</v>
      </c>
      <c r="AT9" s="1">
        <v>880020.5</v>
      </c>
      <c r="AY9" s="1">
        <v>345338</v>
      </c>
      <c r="AZ9" s="1">
        <v>39551.87890625</v>
      </c>
      <c r="BA9" s="1">
        <v>111743</v>
      </c>
      <c r="BC9" s="1">
        <v>452765</v>
      </c>
      <c r="BD9" s="1">
        <v>21893.330078125</v>
      </c>
      <c r="BE9" s="1">
        <v>0</v>
      </c>
      <c r="BG9" s="1">
        <v>63232</v>
      </c>
      <c r="BH9" s="1">
        <v>26737.0390625</v>
      </c>
      <c r="BI9" s="1">
        <v>0</v>
      </c>
      <c r="BK9" s="1">
        <v>273870</v>
      </c>
      <c r="BL9" s="1">
        <v>6788.580078125</v>
      </c>
      <c r="BM9" s="1">
        <v>0</v>
      </c>
      <c r="BO9" s="1">
        <v>267492</v>
      </c>
      <c r="BP9" s="1">
        <v>49221.4296875</v>
      </c>
      <c r="BQ9" s="1">
        <v>0</v>
      </c>
      <c r="BS9" s="1">
        <v>-14</v>
      </c>
      <c r="BT9" s="1">
        <v>-49</v>
      </c>
      <c r="BU9" s="1">
        <v>0</v>
      </c>
      <c r="BW9" s="1">
        <v>351185</v>
      </c>
      <c r="BX9" s="1">
        <v>73141.2421875</v>
      </c>
      <c r="BY9" s="1">
        <v>0</v>
      </c>
      <c r="CA9" s="1">
        <v>2376959</v>
      </c>
      <c r="CB9" s="1">
        <v>128470.5625</v>
      </c>
      <c r="CC9" s="1">
        <v>0</v>
      </c>
      <c r="CE9" s="1">
        <v>695216</v>
      </c>
      <c r="CF9" s="1">
        <v>40417.98828125</v>
      </c>
      <c r="CG9" s="1">
        <v>0</v>
      </c>
      <c r="CI9" s="1">
        <v>448600</v>
      </c>
      <c r="CJ9" s="1">
        <v>93329.671875</v>
      </c>
      <c r="CK9" s="1">
        <v>192846.296875</v>
      </c>
    </row>
    <row r="10" spans="1:90" x14ac:dyDescent="0.25">
      <c r="A10" s="1">
        <v>101301303</v>
      </c>
      <c r="B10" s="1">
        <v>6788655</v>
      </c>
      <c r="C10" s="1">
        <v>6936818.5</v>
      </c>
      <c r="D10" s="1">
        <v>6989880</v>
      </c>
      <c r="E10" s="1">
        <v>7140919</v>
      </c>
      <c r="F10" s="1">
        <v>7218411.5</v>
      </c>
      <c r="G10" s="1">
        <v>7218405.5</v>
      </c>
      <c r="H10" s="1">
        <v>7313846</v>
      </c>
      <c r="I10" s="1">
        <v>7639270</v>
      </c>
      <c r="J10" s="1">
        <v>7938480</v>
      </c>
      <c r="K10" s="1">
        <v>8090598</v>
      </c>
      <c r="L10" s="1">
        <v>234124</v>
      </c>
      <c r="M10" s="1">
        <v>234124</v>
      </c>
      <c r="N10" s="1">
        <v>234124</v>
      </c>
      <c r="O10" s="1">
        <v>234124</v>
      </c>
      <c r="P10" s="1">
        <v>234124</v>
      </c>
      <c r="Q10" s="1">
        <v>234124</v>
      </c>
      <c r="R10" s="1">
        <v>234124</v>
      </c>
      <c r="S10" s="1">
        <v>234124</v>
      </c>
      <c r="T10" s="1">
        <v>234124</v>
      </c>
      <c r="U10" s="1">
        <v>425309.05</v>
      </c>
      <c r="V10" s="1">
        <v>806918.44</v>
      </c>
      <c r="W10" s="1">
        <v>819938.19</v>
      </c>
      <c r="X10" s="1">
        <v>840172.4</v>
      </c>
      <c r="Y10" s="1">
        <v>858851.92</v>
      </c>
      <c r="Z10" s="1">
        <v>892275.57</v>
      </c>
      <c r="AA10" s="1">
        <v>892242.67</v>
      </c>
      <c r="AB10" s="1">
        <v>936134.12</v>
      </c>
      <c r="AC10" s="1">
        <v>1023937.08</v>
      </c>
      <c r="AD10" s="1">
        <v>1074378.81</v>
      </c>
      <c r="AE10" s="1">
        <v>1163431</v>
      </c>
      <c r="AP10" s="1">
        <v>174437.296875</v>
      </c>
      <c r="AQ10" s="1">
        <v>38237.01171875</v>
      </c>
      <c r="AR10" s="1">
        <v>54231.0859375</v>
      </c>
      <c r="AT10" s="1">
        <v>266905.40625</v>
      </c>
      <c r="AY10" s="1">
        <v>112998.5</v>
      </c>
      <c r="AZ10" s="1">
        <v>13894.8701171875</v>
      </c>
      <c r="BA10" s="1">
        <v>49190</v>
      </c>
      <c r="BC10" s="1">
        <v>148163.5</v>
      </c>
      <c r="BD10" s="1">
        <v>13019.75</v>
      </c>
      <c r="BE10" s="1">
        <v>0</v>
      </c>
      <c r="BG10" s="1">
        <v>53061.5</v>
      </c>
      <c r="BH10" s="1">
        <v>20234.2109375</v>
      </c>
      <c r="BI10" s="1">
        <v>0</v>
      </c>
      <c r="BK10" s="1">
        <v>151039</v>
      </c>
      <c r="BL10" s="1">
        <v>18679.51953125</v>
      </c>
      <c r="BM10" s="1">
        <v>0</v>
      </c>
      <c r="BO10" s="1">
        <v>77492.5</v>
      </c>
      <c r="BP10" s="1">
        <v>33423.6484375</v>
      </c>
      <c r="BQ10" s="1">
        <v>0</v>
      </c>
      <c r="BS10" s="1">
        <v>-6</v>
      </c>
      <c r="BT10" s="1">
        <v>-32.900001525878906</v>
      </c>
      <c r="BU10" s="1">
        <v>0</v>
      </c>
      <c r="BW10" s="1">
        <v>95440.5</v>
      </c>
      <c r="BX10" s="1">
        <v>43891.44921875</v>
      </c>
      <c r="BY10" s="1">
        <v>0</v>
      </c>
      <c r="CA10" s="1">
        <v>325424</v>
      </c>
      <c r="CB10" s="1">
        <v>87802.9609375</v>
      </c>
      <c r="CC10" s="1">
        <v>0</v>
      </c>
      <c r="CE10" s="1">
        <v>299210</v>
      </c>
      <c r="CF10" s="1">
        <v>50441.73046875</v>
      </c>
      <c r="CG10" s="1">
        <v>0</v>
      </c>
      <c r="CI10" s="1">
        <v>152118</v>
      </c>
      <c r="CJ10" s="1">
        <v>89052.1875</v>
      </c>
      <c r="CK10" s="1">
        <v>191185.046875</v>
      </c>
    </row>
    <row r="11" spans="1:90" x14ac:dyDescent="0.25">
      <c r="A11" s="1">
        <v>101301403</v>
      </c>
      <c r="B11" s="1">
        <v>8084063.5</v>
      </c>
      <c r="C11" s="1">
        <v>8248985</v>
      </c>
      <c r="D11" s="1">
        <v>8282097</v>
      </c>
      <c r="E11" s="1">
        <v>8386668</v>
      </c>
      <c r="F11" s="1">
        <v>8548627</v>
      </c>
      <c r="G11" s="1">
        <v>8548621</v>
      </c>
      <c r="H11" s="1">
        <v>8810166</v>
      </c>
      <c r="I11" s="1">
        <v>9247766</v>
      </c>
      <c r="J11" s="1">
        <v>10152051</v>
      </c>
      <c r="K11" s="1">
        <v>10326034</v>
      </c>
      <c r="L11" s="1">
        <v>312449</v>
      </c>
      <c r="M11" s="1">
        <v>393365</v>
      </c>
      <c r="N11" s="1">
        <v>352907</v>
      </c>
      <c r="O11" s="1">
        <v>352907</v>
      </c>
      <c r="P11" s="1">
        <v>352907</v>
      </c>
      <c r="Q11" s="1">
        <v>352907</v>
      </c>
      <c r="R11" s="1">
        <v>352907</v>
      </c>
      <c r="S11" s="1">
        <v>352907</v>
      </c>
      <c r="T11" s="1">
        <v>352907</v>
      </c>
      <c r="U11" s="1">
        <v>706991.19</v>
      </c>
      <c r="V11" s="1">
        <v>1703390.43</v>
      </c>
      <c r="W11" s="1">
        <v>1732392.14</v>
      </c>
      <c r="X11" s="1">
        <v>1775735.68</v>
      </c>
      <c r="Y11" s="1">
        <v>1810720.33</v>
      </c>
      <c r="Z11" s="1">
        <v>1883412.79</v>
      </c>
      <c r="AA11" s="1">
        <v>1882653.92</v>
      </c>
      <c r="AB11" s="1">
        <v>1934384.99</v>
      </c>
      <c r="AC11" s="1">
        <v>2087132.25</v>
      </c>
      <c r="AD11" s="1">
        <v>2164511.64</v>
      </c>
      <c r="AE11" s="1">
        <v>2290386</v>
      </c>
      <c r="AF11" s="1">
        <v>12355.18</v>
      </c>
      <c r="AG11" s="1">
        <v>7890.05</v>
      </c>
      <c r="AH11" s="1">
        <v>5419.74</v>
      </c>
      <c r="AI11" s="1">
        <v>12215.77</v>
      </c>
      <c r="AJ11" s="1">
        <v>51021</v>
      </c>
      <c r="AK11" s="1">
        <v>68372</v>
      </c>
      <c r="AL11" s="1">
        <v>78875</v>
      </c>
      <c r="AM11" s="1">
        <v>82537.600000000006</v>
      </c>
      <c r="AN11" s="1">
        <v>54488.91</v>
      </c>
      <c r="AO11" s="1">
        <v>61068</v>
      </c>
      <c r="AP11" s="1">
        <v>355481.40625</v>
      </c>
      <c r="AQ11" s="1">
        <v>70816.8359375</v>
      </c>
      <c r="AR11" s="1">
        <v>81394.640625</v>
      </c>
      <c r="AS11" s="1">
        <v>2009.4000244140625</v>
      </c>
      <c r="AT11" s="1">
        <v>509702.28125</v>
      </c>
      <c r="AY11" s="1">
        <v>125801</v>
      </c>
      <c r="AZ11" s="1">
        <v>6273.10986328125</v>
      </c>
      <c r="BA11" s="1">
        <v>27073</v>
      </c>
      <c r="BB11" s="1">
        <v>-17542.349609375</v>
      </c>
      <c r="BC11" s="1">
        <v>164921.5</v>
      </c>
      <c r="BD11" s="1">
        <v>29001.7109375</v>
      </c>
      <c r="BE11" s="1">
        <v>80916</v>
      </c>
      <c r="BF11" s="1">
        <v>-4465.1298828125</v>
      </c>
      <c r="BG11" s="1">
        <v>33112</v>
      </c>
      <c r="BH11" s="1">
        <v>43343.5390625</v>
      </c>
      <c r="BI11" s="1">
        <v>-40458</v>
      </c>
      <c r="BJ11" s="1">
        <v>-2470.31005859375</v>
      </c>
      <c r="BK11" s="1">
        <v>104571</v>
      </c>
      <c r="BL11" s="1">
        <v>34984.6484375</v>
      </c>
      <c r="BM11" s="1">
        <v>0</v>
      </c>
      <c r="BN11" s="1">
        <v>6796.02978515625</v>
      </c>
      <c r="BO11" s="1">
        <v>161959</v>
      </c>
      <c r="BP11" s="1">
        <v>72692.4609375</v>
      </c>
      <c r="BQ11" s="1">
        <v>0</v>
      </c>
      <c r="BR11" s="1">
        <v>38805.23046875</v>
      </c>
      <c r="BS11" s="1">
        <v>-6</v>
      </c>
      <c r="BT11" s="1">
        <v>-758.8699951171875</v>
      </c>
      <c r="BU11" s="1">
        <v>0</v>
      </c>
      <c r="BV11" s="1">
        <v>17351</v>
      </c>
      <c r="BW11" s="1">
        <v>261545</v>
      </c>
      <c r="BX11" s="1">
        <v>51731.0703125</v>
      </c>
      <c r="BY11" s="1">
        <v>0</v>
      </c>
      <c r="BZ11" s="1">
        <v>10503</v>
      </c>
      <c r="CA11" s="1">
        <v>437600</v>
      </c>
      <c r="CB11" s="1">
        <v>152747.265625</v>
      </c>
      <c r="CC11" s="1">
        <v>0</v>
      </c>
      <c r="CD11" s="1">
        <v>3662.60009765625</v>
      </c>
      <c r="CE11" s="1">
        <v>904285</v>
      </c>
      <c r="CF11" s="1">
        <v>77379.390625</v>
      </c>
      <c r="CG11" s="1">
        <v>0</v>
      </c>
      <c r="CH11" s="1">
        <v>-28048.689453125</v>
      </c>
      <c r="CI11" s="1">
        <v>173983</v>
      </c>
      <c r="CJ11" s="1">
        <v>125874.359375</v>
      </c>
      <c r="CK11" s="1">
        <v>354084.1875</v>
      </c>
      <c r="CL11" s="1">
        <v>6579.08984375</v>
      </c>
    </row>
    <row r="12" spans="1:90" x14ac:dyDescent="0.25">
      <c r="A12" s="1">
        <v>101302607</v>
      </c>
      <c r="AF12" s="1">
        <v>316148.69</v>
      </c>
      <c r="AG12" s="1">
        <v>314767.90999999997</v>
      </c>
      <c r="AH12" s="1">
        <v>301421.23</v>
      </c>
      <c r="AI12" s="1">
        <v>358545.68</v>
      </c>
      <c r="AJ12" s="1">
        <v>400215.27</v>
      </c>
      <c r="AK12" s="1">
        <v>402960.17</v>
      </c>
      <c r="AL12" s="1">
        <v>440841</v>
      </c>
      <c r="AM12" s="1">
        <v>424628.61</v>
      </c>
      <c r="AN12" s="1">
        <v>480978.23</v>
      </c>
      <c r="AO12" s="1">
        <v>642579</v>
      </c>
      <c r="AS12" s="1">
        <v>48472.74609375</v>
      </c>
      <c r="AT12" s="1">
        <v>48472.74609375</v>
      </c>
      <c r="BB12" s="1">
        <v>-24059.310546875</v>
      </c>
      <c r="BF12" s="1">
        <v>-1380.780029296875</v>
      </c>
      <c r="BJ12" s="1">
        <v>-13346.6796875</v>
      </c>
      <c r="BN12" s="1">
        <v>57124.44921875</v>
      </c>
      <c r="BR12" s="1">
        <v>41669.58984375</v>
      </c>
      <c r="BV12" s="1">
        <v>2744.89990234375</v>
      </c>
      <c r="BZ12" s="1">
        <v>37880.828125</v>
      </c>
      <c r="CD12" s="1">
        <v>-16212.3896484375</v>
      </c>
      <c r="CH12" s="1">
        <v>56349.62109375</v>
      </c>
      <c r="CL12" s="1">
        <v>161600.765625</v>
      </c>
    </row>
    <row r="13" spans="1:90" x14ac:dyDescent="0.25">
      <c r="A13" s="1">
        <v>101303503</v>
      </c>
      <c r="B13" s="1">
        <v>5366306</v>
      </c>
      <c r="C13" s="1">
        <v>5480854</v>
      </c>
      <c r="D13" s="1">
        <v>5487571.5</v>
      </c>
      <c r="E13" s="1">
        <v>5476672.5</v>
      </c>
      <c r="F13" s="1">
        <v>5571311.5</v>
      </c>
      <c r="G13" s="1">
        <v>5571308.5</v>
      </c>
      <c r="H13" s="1">
        <v>5556609</v>
      </c>
      <c r="I13" s="1">
        <v>5755698</v>
      </c>
      <c r="J13" s="1">
        <v>6078105</v>
      </c>
      <c r="K13" s="1">
        <v>6165646</v>
      </c>
      <c r="L13" s="1">
        <v>157649</v>
      </c>
      <c r="M13" s="1">
        <v>202549</v>
      </c>
      <c r="N13" s="1">
        <v>180099</v>
      </c>
      <c r="O13" s="1">
        <v>180099</v>
      </c>
      <c r="P13" s="1">
        <v>180099</v>
      </c>
      <c r="Q13" s="1">
        <v>180099</v>
      </c>
      <c r="R13" s="1">
        <v>194792</v>
      </c>
      <c r="S13" s="1">
        <v>194792</v>
      </c>
      <c r="T13" s="1">
        <v>194792</v>
      </c>
      <c r="U13" s="1">
        <v>194792</v>
      </c>
      <c r="V13" s="1">
        <v>663909.92000000004</v>
      </c>
      <c r="W13" s="1">
        <v>674267.97</v>
      </c>
      <c r="X13" s="1">
        <v>674629.05</v>
      </c>
      <c r="Y13" s="1">
        <v>705567.96</v>
      </c>
      <c r="Z13" s="1">
        <v>732716.62</v>
      </c>
      <c r="AA13" s="1">
        <v>732679.27</v>
      </c>
      <c r="AB13" s="1">
        <v>683933.64</v>
      </c>
      <c r="AC13" s="1">
        <v>803406.45</v>
      </c>
      <c r="AD13" s="1">
        <v>846203.56</v>
      </c>
      <c r="AE13" s="1">
        <v>922756</v>
      </c>
      <c r="AP13" s="1">
        <v>118866.8984375</v>
      </c>
      <c r="AQ13" s="1">
        <v>2938.60009765625</v>
      </c>
      <c r="AR13" s="1">
        <v>38007.875</v>
      </c>
      <c r="AT13" s="1">
        <v>159813.375</v>
      </c>
      <c r="AY13" s="1">
        <v>87376.5</v>
      </c>
      <c r="AZ13" s="1">
        <v>22456.640625</v>
      </c>
      <c r="BA13" s="1">
        <v>10974</v>
      </c>
      <c r="BC13" s="1">
        <v>114548</v>
      </c>
      <c r="BD13" s="1">
        <v>10358.0498046875</v>
      </c>
      <c r="BE13" s="1">
        <v>44900</v>
      </c>
      <c r="BG13" s="1">
        <v>6717.5</v>
      </c>
      <c r="BH13" s="1">
        <v>361.07998657226563</v>
      </c>
      <c r="BI13" s="1">
        <v>-22450</v>
      </c>
      <c r="BK13" s="1">
        <v>-10899</v>
      </c>
      <c r="BL13" s="1">
        <v>30938.91015625</v>
      </c>
      <c r="BM13" s="1">
        <v>0</v>
      </c>
      <c r="BO13" s="1">
        <v>94639</v>
      </c>
      <c r="BP13" s="1">
        <v>27148.66015625</v>
      </c>
      <c r="BQ13" s="1">
        <v>0</v>
      </c>
      <c r="BS13" s="1">
        <v>-3</v>
      </c>
      <c r="BT13" s="1">
        <v>-37.349998474121094</v>
      </c>
      <c r="BU13" s="1">
        <v>0</v>
      </c>
      <c r="BW13" s="1">
        <v>-14699.5</v>
      </c>
      <c r="BX13" s="1">
        <v>-48745.62890625</v>
      </c>
      <c r="BY13" s="1">
        <v>14693</v>
      </c>
      <c r="CA13" s="1">
        <v>199089</v>
      </c>
      <c r="CB13" s="1">
        <v>119472.8125</v>
      </c>
      <c r="CC13" s="1">
        <v>0</v>
      </c>
      <c r="CE13" s="1">
        <v>322407</v>
      </c>
      <c r="CF13" s="1">
        <v>42797.109375</v>
      </c>
      <c r="CG13" s="1">
        <v>0</v>
      </c>
      <c r="CI13" s="1">
        <v>87541</v>
      </c>
      <c r="CJ13" s="1">
        <v>76552.4375</v>
      </c>
      <c r="CK13" s="1">
        <v>0</v>
      </c>
    </row>
    <row r="14" spans="1:90" x14ac:dyDescent="0.25">
      <c r="A14" s="1">
        <v>101306503</v>
      </c>
      <c r="B14" s="1">
        <v>4890366</v>
      </c>
      <c r="C14" s="1">
        <v>4963188.5</v>
      </c>
      <c r="D14" s="1">
        <v>4995226.5</v>
      </c>
      <c r="E14" s="1">
        <v>5065739.5</v>
      </c>
      <c r="F14" s="1">
        <v>5116675</v>
      </c>
      <c r="G14" s="1">
        <v>5116672</v>
      </c>
      <c r="H14" s="1">
        <v>5211782</v>
      </c>
      <c r="I14" s="1">
        <v>5575715.5</v>
      </c>
      <c r="J14" s="1">
        <v>5750584.5</v>
      </c>
      <c r="K14" s="1">
        <v>5819185</v>
      </c>
      <c r="L14" s="1">
        <v>124219</v>
      </c>
      <c r="M14" s="1">
        <v>143461</v>
      </c>
      <c r="N14" s="1">
        <v>133840</v>
      </c>
      <c r="O14" s="1">
        <v>133840</v>
      </c>
      <c r="P14" s="1">
        <v>133840</v>
      </c>
      <c r="Q14" s="1">
        <v>133840</v>
      </c>
      <c r="R14" s="1">
        <v>133840</v>
      </c>
      <c r="S14" s="1">
        <v>133840</v>
      </c>
      <c r="T14" s="1">
        <v>135660.12</v>
      </c>
      <c r="U14" s="1">
        <v>237813.76000000001</v>
      </c>
      <c r="V14" s="1">
        <v>540987.21</v>
      </c>
      <c r="W14" s="1">
        <v>549248.52</v>
      </c>
      <c r="X14" s="1">
        <v>561156.74</v>
      </c>
      <c r="Y14" s="1">
        <v>560381.23</v>
      </c>
      <c r="Z14" s="1">
        <v>588062.41</v>
      </c>
      <c r="AA14" s="1">
        <v>588038.52</v>
      </c>
      <c r="AB14" s="1">
        <v>596663.25</v>
      </c>
      <c r="AC14" s="1">
        <v>656941.46</v>
      </c>
      <c r="AD14" s="1">
        <v>679370.2</v>
      </c>
      <c r="AE14" s="1">
        <v>737700</v>
      </c>
      <c r="AP14" s="1">
        <v>140502</v>
      </c>
      <c r="AQ14" s="1">
        <v>20794.751953125</v>
      </c>
      <c r="AR14" s="1">
        <v>29927.517578125</v>
      </c>
      <c r="AT14" s="1">
        <v>191224.265625</v>
      </c>
      <c r="AY14" s="1">
        <v>55549</v>
      </c>
      <c r="AZ14" s="1">
        <v>21376.080078125</v>
      </c>
      <c r="BA14" s="1">
        <v>15520</v>
      </c>
      <c r="BC14" s="1">
        <v>72822.5</v>
      </c>
      <c r="BD14" s="1">
        <v>8261.3095703125</v>
      </c>
      <c r="BE14" s="1">
        <v>19242</v>
      </c>
      <c r="BG14" s="1">
        <v>32038</v>
      </c>
      <c r="BH14" s="1">
        <v>11908.2197265625</v>
      </c>
      <c r="BI14" s="1">
        <v>-9621</v>
      </c>
      <c r="BK14" s="1">
        <v>70513</v>
      </c>
      <c r="BL14" s="1">
        <v>-775.510009765625</v>
      </c>
      <c r="BM14" s="1">
        <v>0</v>
      </c>
      <c r="BO14" s="1">
        <v>50935.5</v>
      </c>
      <c r="BP14" s="1">
        <v>27681.1796875</v>
      </c>
      <c r="BQ14" s="1">
        <v>0</v>
      </c>
      <c r="BS14" s="1">
        <v>-3</v>
      </c>
      <c r="BT14" s="1">
        <v>-23.889999389648438</v>
      </c>
      <c r="BU14" s="1">
        <v>0</v>
      </c>
      <c r="BW14" s="1">
        <v>95110</v>
      </c>
      <c r="BX14" s="1">
        <v>8624.73046875</v>
      </c>
      <c r="BY14" s="1">
        <v>0</v>
      </c>
      <c r="CA14" s="1">
        <v>363933.5</v>
      </c>
      <c r="CB14" s="1">
        <v>60278.2109375</v>
      </c>
      <c r="CC14" s="1">
        <v>0</v>
      </c>
      <c r="CE14" s="1">
        <v>174869</v>
      </c>
      <c r="CF14" s="1">
        <v>22428.740234375</v>
      </c>
      <c r="CG14" s="1">
        <v>1820.1199951171875</v>
      </c>
      <c r="CI14" s="1">
        <v>68600.5</v>
      </c>
      <c r="CJ14" s="1">
        <v>58329.80078125</v>
      </c>
      <c r="CK14" s="1">
        <v>102153.640625</v>
      </c>
    </row>
    <row r="15" spans="1:90" x14ac:dyDescent="0.25">
      <c r="A15" s="1">
        <v>101308503</v>
      </c>
      <c r="B15" s="1">
        <v>3254386.75</v>
      </c>
      <c r="C15" s="1">
        <v>3377713.25</v>
      </c>
      <c r="D15" s="1">
        <v>3407842.75</v>
      </c>
      <c r="E15" s="1">
        <v>3505464.25</v>
      </c>
      <c r="F15" s="1">
        <v>3656084</v>
      </c>
      <c r="G15" s="1">
        <v>3656079</v>
      </c>
      <c r="H15" s="1">
        <v>3654826.5</v>
      </c>
      <c r="I15" s="1">
        <v>3994456.75</v>
      </c>
      <c r="J15" s="1">
        <v>4194766.5</v>
      </c>
      <c r="K15" s="1">
        <v>4311256</v>
      </c>
      <c r="L15" s="1">
        <v>97413</v>
      </c>
      <c r="M15" s="1">
        <v>97413</v>
      </c>
      <c r="N15" s="1">
        <v>97413</v>
      </c>
      <c r="O15" s="1">
        <v>97413</v>
      </c>
      <c r="P15" s="1">
        <v>97413</v>
      </c>
      <c r="Q15" s="1">
        <v>97413</v>
      </c>
      <c r="R15" s="1">
        <v>98630</v>
      </c>
      <c r="S15" s="1">
        <v>98630</v>
      </c>
      <c r="T15" s="1">
        <v>98630</v>
      </c>
      <c r="U15" s="1">
        <v>98630</v>
      </c>
      <c r="V15" s="1">
        <v>670401.24</v>
      </c>
      <c r="W15" s="1">
        <v>671727.72</v>
      </c>
      <c r="X15" s="1">
        <v>679434.74</v>
      </c>
      <c r="Y15" s="1">
        <v>682922.26</v>
      </c>
      <c r="Z15" s="1">
        <v>686700.08</v>
      </c>
      <c r="AA15" s="1">
        <v>686692.22</v>
      </c>
      <c r="AB15" s="1">
        <v>690544.13</v>
      </c>
      <c r="AC15" s="1">
        <v>704091.86</v>
      </c>
      <c r="AD15" s="1">
        <v>723360.83</v>
      </c>
      <c r="AE15" s="1">
        <v>737875</v>
      </c>
      <c r="AF15" s="1">
        <v>20300.419999999998</v>
      </c>
      <c r="AG15" s="1">
        <v>17036.490000000002</v>
      </c>
      <c r="AH15" s="1">
        <v>20778.14</v>
      </c>
      <c r="AI15" s="1">
        <v>16289.89</v>
      </c>
      <c r="AJ15" s="1">
        <v>22685.93</v>
      </c>
      <c r="AK15" s="1">
        <v>35003</v>
      </c>
      <c r="AL15" s="1">
        <v>36401.67</v>
      </c>
      <c r="AM15" s="1">
        <v>49812.35</v>
      </c>
      <c r="AN15" s="1">
        <v>72378.05</v>
      </c>
      <c r="AO15" s="1">
        <v>81088</v>
      </c>
      <c r="AP15" s="1">
        <v>131034.3984375</v>
      </c>
      <c r="AQ15" s="1">
        <v>243.39999389648438</v>
      </c>
      <c r="AR15" s="1">
        <v>10234.984375</v>
      </c>
      <c r="AS15" s="1">
        <v>11680.4140625</v>
      </c>
      <c r="AT15" s="1">
        <v>153193.1875</v>
      </c>
      <c r="AY15" s="1">
        <v>94072.75</v>
      </c>
      <c r="AZ15" s="1">
        <v>1069.3399658203125</v>
      </c>
      <c r="BA15" s="1">
        <v>15964</v>
      </c>
      <c r="BB15" s="1">
        <v>20205.919921875</v>
      </c>
      <c r="BC15" s="1">
        <v>123326.5</v>
      </c>
      <c r="BD15" s="1">
        <v>1326.47998046875</v>
      </c>
      <c r="BE15" s="1">
        <v>0</v>
      </c>
      <c r="BF15" s="1">
        <v>-3263.929931640625</v>
      </c>
      <c r="BG15" s="1">
        <v>30129.5</v>
      </c>
      <c r="BH15" s="1">
        <v>7707.02001953125</v>
      </c>
      <c r="BI15" s="1">
        <v>0</v>
      </c>
      <c r="BJ15" s="1">
        <v>3741.64990234375</v>
      </c>
      <c r="BK15" s="1">
        <v>97621.5</v>
      </c>
      <c r="BL15" s="1">
        <v>3487.52001953125</v>
      </c>
      <c r="BM15" s="1">
        <v>0</v>
      </c>
      <c r="BN15" s="1">
        <v>-4488.25</v>
      </c>
      <c r="BO15" s="1">
        <v>150619.75</v>
      </c>
      <c r="BP15" s="1">
        <v>3777.820068359375</v>
      </c>
      <c r="BQ15" s="1">
        <v>0</v>
      </c>
      <c r="BR15" s="1">
        <v>6396.0400390625</v>
      </c>
      <c r="BS15" s="1">
        <v>-5</v>
      </c>
      <c r="BT15" s="1">
        <v>-7.8600001335144043</v>
      </c>
      <c r="BU15" s="1">
        <v>0</v>
      </c>
      <c r="BV15" s="1">
        <v>12317.0703125</v>
      </c>
      <c r="BW15" s="1">
        <v>-1252.5</v>
      </c>
      <c r="BX15" s="1">
        <v>3851.909912109375</v>
      </c>
      <c r="BY15" s="1">
        <v>1217</v>
      </c>
      <c r="BZ15" s="1">
        <v>1398.6700439453125</v>
      </c>
      <c r="CA15" s="1">
        <v>339630.25</v>
      </c>
      <c r="CB15" s="1">
        <v>13547.73046875</v>
      </c>
      <c r="CC15" s="1">
        <v>0</v>
      </c>
      <c r="CD15" s="1">
        <v>13410.6796875</v>
      </c>
      <c r="CE15" s="1">
        <v>200309.75</v>
      </c>
      <c r="CF15" s="1">
        <v>19268.970703125</v>
      </c>
      <c r="CG15" s="1">
        <v>0</v>
      </c>
      <c r="CH15" s="1">
        <v>22565.69921875</v>
      </c>
      <c r="CI15" s="1">
        <v>116489.5</v>
      </c>
      <c r="CJ15" s="1">
        <v>14514.169921875</v>
      </c>
      <c r="CK15" s="1">
        <v>0</v>
      </c>
      <c r="CL15" s="1">
        <v>8709.9501953125</v>
      </c>
    </row>
    <row r="16" spans="1:90" x14ac:dyDescent="0.25">
      <c r="A16" s="1">
        <v>101630504</v>
      </c>
      <c r="B16" s="1">
        <v>4243833.5</v>
      </c>
      <c r="C16" s="1">
        <v>4271557</v>
      </c>
      <c r="D16" s="1">
        <v>4279563</v>
      </c>
      <c r="E16" s="1">
        <v>4296896</v>
      </c>
      <c r="F16" s="1">
        <v>4309262.5</v>
      </c>
      <c r="G16" s="1">
        <v>4309261.5</v>
      </c>
      <c r="H16" s="1">
        <v>4322385</v>
      </c>
      <c r="I16" s="1">
        <v>4466131.5</v>
      </c>
      <c r="J16" s="1">
        <v>4637909.5</v>
      </c>
      <c r="K16" s="1">
        <v>4680044</v>
      </c>
      <c r="L16" s="1">
        <v>105057</v>
      </c>
      <c r="M16" s="1">
        <v>105057</v>
      </c>
      <c r="N16" s="1">
        <v>105057</v>
      </c>
      <c r="O16" s="1">
        <v>105057</v>
      </c>
      <c r="P16" s="1">
        <v>105057</v>
      </c>
      <c r="Q16" s="1">
        <v>105057</v>
      </c>
      <c r="R16" s="1">
        <v>105057</v>
      </c>
      <c r="S16" s="1">
        <v>105057</v>
      </c>
      <c r="T16" s="1">
        <v>105057</v>
      </c>
      <c r="U16" s="1">
        <v>105057</v>
      </c>
      <c r="V16" s="1">
        <v>555433.94999999995</v>
      </c>
      <c r="W16" s="1">
        <v>556992.59</v>
      </c>
      <c r="X16" s="1">
        <v>560815.51</v>
      </c>
      <c r="Y16" s="1">
        <v>566550.88</v>
      </c>
      <c r="Z16" s="1">
        <v>575222.82999999996</v>
      </c>
      <c r="AA16" s="1">
        <v>575210.76</v>
      </c>
      <c r="AB16" s="1">
        <v>580763.67000000004</v>
      </c>
      <c r="AC16" s="1">
        <v>608403.56999999995</v>
      </c>
      <c r="AD16" s="1">
        <v>626678.85</v>
      </c>
      <c r="AE16" s="1">
        <v>646331</v>
      </c>
      <c r="AI16" s="1">
        <v>5734.23</v>
      </c>
      <c r="AJ16" s="1">
        <v>4541.32</v>
      </c>
      <c r="AK16" s="1">
        <v>5509</v>
      </c>
      <c r="AL16" s="1">
        <v>7201</v>
      </c>
      <c r="AM16" s="1">
        <v>7568.55</v>
      </c>
      <c r="AO16" s="1">
        <v>11266</v>
      </c>
      <c r="AP16" s="1">
        <v>74156.296875</v>
      </c>
      <c r="AQ16" s="1">
        <v>0</v>
      </c>
      <c r="AR16" s="1">
        <v>14221.6337890625</v>
      </c>
      <c r="AS16" s="1">
        <v>1344.93603515625</v>
      </c>
      <c r="AT16" s="1">
        <v>89722.8671875</v>
      </c>
      <c r="AY16" s="1">
        <v>21147.5</v>
      </c>
      <c r="AZ16" s="1">
        <v>8914.5302734375</v>
      </c>
      <c r="BA16" s="1">
        <v>19403</v>
      </c>
      <c r="BC16" s="1">
        <v>27723.5</v>
      </c>
      <c r="BD16" s="1">
        <v>1558.6400146484375</v>
      </c>
      <c r="BE16" s="1">
        <v>0</v>
      </c>
      <c r="BG16" s="1">
        <v>8006</v>
      </c>
      <c r="BH16" s="1">
        <v>3822.919921875</v>
      </c>
      <c r="BI16" s="1">
        <v>0</v>
      </c>
      <c r="BK16" s="1">
        <v>17333</v>
      </c>
      <c r="BL16" s="1">
        <v>5735.3701171875</v>
      </c>
      <c r="BM16" s="1">
        <v>0</v>
      </c>
      <c r="BO16" s="1">
        <v>12366.5</v>
      </c>
      <c r="BP16" s="1">
        <v>8671.9501953125</v>
      </c>
      <c r="BQ16" s="1">
        <v>0</v>
      </c>
      <c r="BR16" s="1">
        <v>-1192.9100341796875</v>
      </c>
      <c r="BS16" s="1">
        <v>-1</v>
      </c>
      <c r="BT16" s="1">
        <v>-12.069999694824219</v>
      </c>
      <c r="BU16" s="1">
        <v>0</v>
      </c>
      <c r="BV16" s="1">
        <v>967.67999267578125</v>
      </c>
      <c r="BW16" s="1">
        <v>13123.5</v>
      </c>
      <c r="BX16" s="1">
        <v>5552.91015625</v>
      </c>
      <c r="BY16" s="1">
        <v>0</v>
      </c>
      <c r="BZ16" s="1">
        <v>1692</v>
      </c>
      <c r="CA16" s="1">
        <v>143746.5</v>
      </c>
      <c r="CB16" s="1">
        <v>27639.900390625</v>
      </c>
      <c r="CC16" s="1">
        <v>0</v>
      </c>
      <c r="CD16" s="1">
        <v>367.54998779296875</v>
      </c>
      <c r="CE16" s="1">
        <v>171778</v>
      </c>
      <c r="CF16" s="1">
        <v>18275.279296875</v>
      </c>
      <c r="CG16" s="1">
        <v>0</v>
      </c>
      <c r="CI16" s="1">
        <v>42134.5</v>
      </c>
      <c r="CJ16" s="1">
        <v>19652.150390625</v>
      </c>
      <c r="CK16" s="1">
        <v>0</v>
      </c>
    </row>
    <row r="17" spans="1:90" x14ac:dyDescent="0.25">
      <c r="A17" s="1">
        <v>101630903</v>
      </c>
      <c r="B17" s="1">
        <v>6178153</v>
      </c>
      <c r="C17" s="1">
        <v>6287795.5</v>
      </c>
      <c r="D17" s="1">
        <v>6296585.5</v>
      </c>
      <c r="E17" s="1">
        <v>6329029.5</v>
      </c>
      <c r="F17" s="1">
        <v>6444376</v>
      </c>
      <c r="G17" s="1">
        <v>6444372</v>
      </c>
      <c r="H17" s="1">
        <v>6481196</v>
      </c>
      <c r="I17" s="1">
        <v>6864608</v>
      </c>
      <c r="J17" s="1">
        <v>7460108</v>
      </c>
      <c r="K17" s="1">
        <v>7594811</v>
      </c>
      <c r="L17" s="1">
        <v>210735</v>
      </c>
      <c r="M17" s="1">
        <v>210735</v>
      </c>
      <c r="N17" s="1">
        <v>210735</v>
      </c>
      <c r="O17" s="1">
        <v>210735</v>
      </c>
      <c r="P17" s="1">
        <v>210735</v>
      </c>
      <c r="Q17" s="1">
        <v>210735</v>
      </c>
      <c r="R17" s="1">
        <v>210735</v>
      </c>
      <c r="S17" s="1">
        <v>210735</v>
      </c>
      <c r="T17" s="1">
        <v>210735</v>
      </c>
      <c r="U17" s="1">
        <v>694067.54</v>
      </c>
      <c r="V17" s="1">
        <v>771193.58</v>
      </c>
      <c r="W17" s="1">
        <v>781603.2</v>
      </c>
      <c r="X17" s="1">
        <v>792051.39</v>
      </c>
      <c r="Y17" s="1">
        <v>790756.12</v>
      </c>
      <c r="Z17" s="1">
        <v>823728.79</v>
      </c>
      <c r="AA17" s="1">
        <v>823703.63</v>
      </c>
      <c r="AB17" s="1">
        <v>857596.81</v>
      </c>
      <c r="AC17" s="1">
        <v>920734.19</v>
      </c>
      <c r="AD17" s="1">
        <v>970740.52</v>
      </c>
      <c r="AE17" s="1">
        <v>1058936</v>
      </c>
      <c r="AP17" s="1">
        <v>230087</v>
      </c>
      <c r="AQ17" s="1">
        <v>96666.5078125</v>
      </c>
      <c r="AR17" s="1">
        <v>47041.44140625</v>
      </c>
      <c r="AT17" s="1">
        <v>373794.9375</v>
      </c>
      <c r="AY17" s="1">
        <v>83634</v>
      </c>
      <c r="AZ17" s="1">
        <v>25164.26953125</v>
      </c>
      <c r="BA17" s="1">
        <v>45708</v>
      </c>
      <c r="BC17" s="1">
        <v>109642.5</v>
      </c>
      <c r="BD17" s="1">
        <v>10409.6201171875</v>
      </c>
      <c r="BE17" s="1">
        <v>0</v>
      </c>
      <c r="BG17" s="1">
        <v>8790</v>
      </c>
      <c r="BH17" s="1">
        <v>10448.1904296875</v>
      </c>
      <c r="BI17" s="1">
        <v>0</v>
      </c>
      <c r="BK17" s="1">
        <v>32444</v>
      </c>
      <c r="BL17" s="1">
        <v>-1295.27001953125</v>
      </c>
      <c r="BM17" s="1">
        <v>0</v>
      </c>
      <c r="BO17" s="1">
        <v>115346.5</v>
      </c>
      <c r="BP17" s="1">
        <v>32972.671875</v>
      </c>
      <c r="BQ17" s="1">
        <v>0</v>
      </c>
      <c r="BS17" s="1">
        <v>-4</v>
      </c>
      <c r="BT17" s="1">
        <v>-25.159999847412109</v>
      </c>
      <c r="BU17" s="1">
        <v>0</v>
      </c>
      <c r="BW17" s="1">
        <v>36824</v>
      </c>
      <c r="BX17" s="1">
        <v>33893.1796875</v>
      </c>
      <c r="BY17" s="1">
        <v>0</v>
      </c>
      <c r="CA17" s="1">
        <v>383412</v>
      </c>
      <c r="CB17" s="1">
        <v>63137.37890625</v>
      </c>
      <c r="CC17" s="1">
        <v>0</v>
      </c>
      <c r="CE17" s="1">
        <v>595500</v>
      </c>
      <c r="CF17" s="1">
        <v>50006.328125</v>
      </c>
      <c r="CG17" s="1">
        <v>0</v>
      </c>
      <c r="CI17" s="1">
        <v>134703</v>
      </c>
      <c r="CJ17" s="1">
        <v>88195.4765625</v>
      </c>
      <c r="CK17" s="1">
        <v>483332.53125</v>
      </c>
    </row>
    <row r="18" spans="1:90" x14ac:dyDescent="0.25">
      <c r="A18" s="1">
        <v>101631003</v>
      </c>
      <c r="B18" s="1">
        <v>8593607</v>
      </c>
      <c r="C18" s="1">
        <v>8715208</v>
      </c>
      <c r="D18" s="1">
        <v>8752998</v>
      </c>
      <c r="E18" s="1">
        <v>8771869</v>
      </c>
      <c r="F18" s="1">
        <v>8850632</v>
      </c>
      <c r="G18" s="1">
        <v>8850628</v>
      </c>
      <c r="H18" s="1">
        <v>8963231</v>
      </c>
      <c r="I18" s="1">
        <v>9130165</v>
      </c>
      <c r="J18" s="1">
        <v>9479325</v>
      </c>
      <c r="K18" s="1">
        <v>9576368</v>
      </c>
      <c r="L18" s="1">
        <v>252070</v>
      </c>
      <c r="M18" s="1">
        <v>252070</v>
      </c>
      <c r="O18" s="1">
        <v>252070</v>
      </c>
      <c r="P18" s="1">
        <v>252070</v>
      </c>
      <c r="Q18" s="1">
        <v>252070</v>
      </c>
      <c r="R18" s="1">
        <v>252070</v>
      </c>
      <c r="S18" s="1">
        <v>252070</v>
      </c>
      <c r="T18" s="1">
        <v>252070</v>
      </c>
      <c r="U18" s="1">
        <v>547095.52</v>
      </c>
      <c r="V18" s="1">
        <v>981625.06</v>
      </c>
      <c r="W18" s="1">
        <v>997015.16</v>
      </c>
      <c r="X18" s="1">
        <v>1015277.56</v>
      </c>
      <c r="Y18" s="1">
        <v>1026534.32</v>
      </c>
      <c r="Z18" s="1">
        <v>1031547.37</v>
      </c>
      <c r="AA18" s="1">
        <v>1031514.46</v>
      </c>
      <c r="AB18" s="1">
        <v>1107729.93</v>
      </c>
      <c r="AC18" s="1">
        <v>1177020.94</v>
      </c>
      <c r="AD18" s="1">
        <v>1258268.6299999999</v>
      </c>
      <c r="AE18" s="1">
        <v>1330300</v>
      </c>
      <c r="AP18" s="1">
        <v>145147.203125</v>
      </c>
      <c r="AQ18" s="1">
        <v>59005.10546875</v>
      </c>
      <c r="AR18" s="1">
        <v>59750.52734375</v>
      </c>
      <c r="AT18" s="1">
        <v>263902.84375</v>
      </c>
      <c r="AY18" s="1">
        <v>67610</v>
      </c>
      <c r="AZ18" s="1">
        <v>28323.740234375</v>
      </c>
      <c r="BA18" s="1">
        <v>52129</v>
      </c>
      <c r="BC18" s="1">
        <v>121601</v>
      </c>
      <c r="BD18" s="1">
        <v>15390.099609375</v>
      </c>
      <c r="BE18" s="1">
        <v>0</v>
      </c>
      <c r="BG18" s="1">
        <v>37790</v>
      </c>
      <c r="BH18" s="1">
        <v>18262.400390625</v>
      </c>
      <c r="BK18" s="1">
        <v>18871</v>
      </c>
      <c r="BL18" s="1">
        <v>11256.759765625</v>
      </c>
      <c r="BO18" s="1">
        <v>78763</v>
      </c>
      <c r="BP18" s="1">
        <v>5013.0498046875</v>
      </c>
      <c r="BQ18" s="1">
        <v>0</v>
      </c>
      <c r="BS18" s="1">
        <v>-4</v>
      </c>
      <c r="BT18" s="1">
        <v>-32.909999847412109</v>
      </c>
      <c r="BU18" s="1">
        <v>0</v>
      </c>
      <c r="BW18" s="1">
        <v>112603</v>
      </c>
      <c r="BX18" s="1">
        <v>76215.46875</v>
      </c>
      <c r="BY18" s="1">
        <v>0</v>
      </c>
      <c r="CA18" s="1">
        <v>166934</v>
      </c>
      <c r="CB18" s="1">
        <v>69291.0078125</v>
      </c>
      <c r="CC18" s="1">
        <v>0</v>
      </c>
      <c r="CE18" s="1">
        <v>349160</v>
      </c>
      <c r="CF18" s="1">
        <v>81247.6875</v>
      </c>
      <c r="CG18" s="1">
        <v>0</v>
      </c>
      <c r="CI18" s="1">
        <v>97043</v>
      </c>
      <c r="CJ18" s="1">
        <v>72031.3671875</v>
      </c>
      <c r="CK18" s="1">
        <v>295025.53125</v>
      </c>
    </row>
    <row r="19" spans="1:90" x14ac:dyDescent="0.25">
      <c r="A19" s="1">
        <v>101631203</v>
      </c>
      <c r="B19" s="1">
        <v>6191671.5</v>
      </c>
      <c r="C19" s="1">
        <v>6283067.5</v>
      </c>
      <c r="D19" s="1">
        <v>6327381</v>
      </c>
      <c r="E19" s="1">
        <v>6363939</v>
      </c>
      <c r="F19" s="1">
        <v>6454361.5</v>
      </c>
      <c r="G19" s="1">
        <v>6454358</v>
      </c>
      <c r="H19" s="1">
        <v>6521069.5</v>
      </c>
      <c r="I19" s="1">
        <v>6704429.5</v>
      </c>
      <c r="J19" s="1">
        <v>6972097</v>
      </c>
      <c r="K19" s="1">
        <v>7063648</v>
      </c>
      <c r="L19" s="1">
        <v>239888</v>
      </c>
      <c r="M19" s="1">
        <v>239888</v>
      </c>
      <c r="N19" s="1">
        <v>239888</v>
      </c>
      <c r="O19" s="1">
        <v>239888</v>
      </c>
      <c r="P19" s="1">
        <v>239888</v>
      </c>
      <c r="Q19" s="1">
        <v>239888</v>
      </c>
      <c r="R19" s="1">
        <v>239888</v>
      </c>
      <c r="S19" s="1">
        <v>239888</v>
      </c>
      <c r="T19" s="1">
        <v>239888</v>
      </c>
      <c r="U19" s="1">
        <v>242959.16</v>
      </c>
      <c r="V19" s="1">
        <v>863865.44</v>
      </c>
      <c r="W19" s="1">
        <v>870828.53</v>
      </c>
      <c r="X19" s="1">
        <v>893433.13</v>
      </c>
      <c r="Y19" s="1">
        <v>911665.22</v>
      </c>
      <c r="Z19" s="1">
        <v>929326.66</v>
      </c>
      <c r="AA19" s="1">
        <v>929290.35</v>
      </c>
      <c r="AB19" s="1">
        <v>920631.37</v>
      </c>
      <c r="AC19" s="1">
        <v>996231.19</v>
      </c>
      <c r="AD19" s="1">
        <v>1013362.93</v>
      </c>
      <c r="AE19" s="1">
        <v>1078575</v>
      </c>
      <c r="AI19" s="1">
        <v>8235.2800000000007</v>
      </c>
      <c r="AK19" s="1">
        <v>1351</v>
      </c>
      <c r="AL19" s="1">
        <v>2875</v>
      </c>
      <c r="AM19" s="1">
        <v>486.27</v>
      </c>
      <c r="AP19" s="1">
        <v>121857.296875</v>
      </c>
      <c r="AQ19" s="1">
        <v>614.23199462890625</v>
      </c>
      <c r="AR19" s="1">
        <v>29849.66796875</v>
      </c>
      <c r="AT19" s="1">
        <v>152321.203125</v>
      </c>
      <c r="AY19" s="1">
        <v>69767</v>
      </c>
      <c r="AZ19" s="1">
        <v>22390.380859375</v>
      </c>
      <c r="BA19" s="1">
        <v>48269</v>
      </c>
      <c r="BC19" s="1">
        <v>91396</v>
      </c>
      <c r="BD19" s="1">
        <v>6963.08984375</v>
      </c>
      <c r="BE19" s="1">
        <v>0</v>
      </c>
      <c r="BG19" s="1">
        <v>44313.5</v>
      </c>
      <c r="BH19" s="1">
        <v>22604.599609375</v>
      </c>
      <c r="BI19" s="1">
        <v>0</v>
      </c>
      <c r="BK19" s="1">
        <v>36558</v>
      </c>
      <c r="BL19" s="1">
        <v>18232.08984375</v>
      </c>
      <c r="BM19" s="1">
        <v>0</v>
      </c>
      <c r="BO19" s="1">
        <v>90422.5</v>
      </c>
      <c r="BP19" s="1">
        <v>17661.439453125</v>
      </c>
      <c r="BQ19" s="1">
        <v>0</v>
      </c>
      <c r="BS19" s="1">
        <v>-3.5</v>
      </c>
      <c r="BT19" s="1">
        <v>-36.310001373291016</v>
      </c>
      <c r="BU19" s="1">
        <v>0</v>
      </c>
      <c r="BW19" s="1">
        <v>66711.5</v>
      </c>
      <c r="BX19" s="1">
        <v>-8658.98046875</v>
      </c>
      <c r="BY19" s="1">
        <v>0</v>
      </c>
      <c r="BZ19" s="1">
        <v>1524</v>
      </c>
      <c r="CA19" s="1">
        <v>183360</v>
      </c>
      <c r="CB19" s="1">
        <v>75599.8203125</v>
      </c>
      <c r="CC19" s="1">
        <v>0</v>
      </c>
      <c r="CD19" s="1">
        <v>-2388.72998046875</v>
      </c>
      <c r="CE19" s="1">
        <v>267667.5</v>
      </c>
      <c r="CF19" s="1">
        <v>17131.740234375</v>
      </c>
      <c r="CG19" s="1">
        <v>0</v>
      </c>
      <c r="CI19" s="1">
        <v>91551</v>
      </c>
      <c r="CJ19" s="1">
        <v>65212.0703125</v>
      </c>
      <c r="CK19" s="1">
        <v>3071.159912109375</v>
      </c>
    </row>
    <row r="20" spans="1:90" x14ac:dyDescent="0.25">
      <c r="A20" s="1">
        <v>101631503</v>
      </c>
      <c r="B20" s="1">
        <v>5738086.5</v>
      </c>
      <c r="C20" s="1">
        <v>5813339.5</v>
      </c>
      <c r="D20" s="1">
        <v>5828933</v>
      </c>
      <c r="E20" s="1">
        <v>5852420.5</v>
      </c>
      <c r="F20" s="1">
        <v>5949852.5</v>
      </c>
      <c r="G20" s="1">
        <v>5949850</v>
      </c>
      <c r="H20" s="1">
        <v>6073710</v>
      </c>
      <c r="I20" s="1">
        <v>6441064.5</v>
      </c>
      <c r="J20" s="1">
        <v>6931948.5</v>
      </c>
      <c r="K20" s="1">
        <v>7076028</v>
      </c>
      <c r="L20" s="1">
        <v>173671</v>
      </c>
      <c r="M20" s="1">
        <v>173671</v>
      </c>
      <c r="O20" s="1">
        <v>173671</v>
      </c>
      <c r="P20" s="1">
        <v>173671</v>
      </c>
      <c r="Q20" s="1">
        <v>173671</v>
      </c>
      <c r="R20" s="1">
        <v>173671</v>
      </c>
      <c r="S20" s="1">
        <v>173671</v>
      </c>
      <c r="T20" s="1">
        <v>173671</v>
      </c>
      <c r="U20" s="1">
        <v>533775.73</v>
      </c>
      <c r="V20" s="1">
        <v>633039.91</v>
      </c>
      <c r="W20" s="1">
        <v>640428.05000000005</v>
      </c>
      <c r="X20" s="1">
        <v>657489.39</v>
      </c>
      <c r="Y20" s="1">
        <v>660905.09</v>
      </c>
      <c r="Z20" s="1">
        <v>674474.07</v>
      </c>
      <c r="AA20" s="1">
        <v>674451.92</v>
      </c>
      <c r="AB20" s="1">
        <v>702532.52</v>
      </c>
      <c r="AC20" s="1">
        <v>742450.58</v>
      </c>
      <c r="AD20" s="1">
        <v>777887.92</v>
      </c>
      <c r="AE20" s="1">
        <v>864981</v>
      </c>
      <c r="AP20" s="1">
        <v>225235.09375</v>
      </c>
      <c r="AQ20" s="1">
        <v>72020.9453125</v>
      </c>
      <c r="AR20" s="1">
        <v>38101.38671875</v>
      </c>
      <c r="AT20" s="1">
        <v>335357.40625</v>
      </c>
      <c r="AY20" s="1">
        <v>57402.5</v>
      </c>
      <c r="AZ20" s="1">
        <v>13054.5</v>
      </c>
      <c r="BA20" s="1">
        <v>36755</v>
      </c>
      <c r="BC20" s="1">
        <v>75253</v>
      </c>
      <c r="BD20" s="1">
        <v>7388.14013671875</v>
      </c>
      <c r="BE20" s="1">
        <v>0</v>
      </c>
      <c r="BG20" s="1">
        <v>15593.5</v>
      </c>
      <c r="BH20" s="1">
        <v>17061.33984375</v>
      </c>
      <c r="BK20" s="1">
        <v>23487.5</v>
      </c>
      <c r="BL20" s="1">
        <v>3415.699951171875</v>
      </c>
      <c r="BO20" s="1">
        <v>97432</v>
      </c>
      <c r="BP20" s="1">
        <v>13568.98046875</v>
      </c>
      <c r="BQ20" s="1">
        <v>0</v>
      </c>
      <c r="BS20" s="1">
        <v>-2.5</v>
      </c>
      <c r="BT20" s="1">
        <v>-22.149999618530273</v>
      </c>
      <c r="BU20" s="1">
        <v>0</v>
      </c>
      <c r="BW20" s="1">
        <v>123860</v>
      </c>
      <c r="BX20" s="1">
        <v>28080.599609375</v>
      </c>
      <c r="BY20" s="1">
        <v>0</v>
      </c>
      <c r="CA20" s="1">
        <v>367354.5</v>
      </c>
      <c r="CB20" s="1">
        <v>39918.05859375</v>
      </c>
      <c r="CC20" s="1">
        <v>0</v>
      </c>
      <c r="CE20" s="1">
        <v>490884</v>
      </c>
      <c r="CF20" s="1">
        <v>35437.33984375</v>
      </c>
      <c r="CG20" s="1">
        <v>0</v>
      </c>
      <c r="CI20" s="1">
        <v>144079.5</v>
      </c>
      <c r="CJ20" s="1">
        <v>87093.078125</v>
      </c>
      <c r="CK20" s="1">
        <v>360104.71875</v>
      </c>
    </row>
    <row r="21" spans="1:90" x14ac:dyDescent="0.25">
      <c r="A21" s="1">
        <v>101631703</v>
      </c>
      <c r="B21" s="1">
        <v>11078294</v>
      </c>
      <c r="C21" s="1">
        <v>11434163</v>
      </c>
      <c r="D21" s="1">
        <v>11588155</v>
      </c>
      <c r="E21" s="1">
        <v>11682606</v>
      </c>
      <c r="F21" s="1">
        <v>11828900</v>
      </c>
      <c r="G21" s="1">
        <v>11828889</v>
      </c>
      <c r="H21" s="1">
        <v>12486923</v>
      </c>
      <c r="I21" s="1">
        <v>13687154</v>
      </c>
      <c r="J21" s="1">
        <v>14438369</v>
      </c>
      <c r="K21" s="1">
        <v>14912911</v>
      </c>
      <c r="L21" s="1">
        <v>537616</v>
      </c>
      <c r="M21" s="1">
        <v>537616</v>
      </c>
      <c r="N21" s="1">
        <v>537616</v>
      </c>
      <c r="O21" s="1">
        <v>537616</v>
      </c>
      <c r="P21" s="1">
        <v>537616</v>
      </c>
      <c r="Q21" s="1">
        <v>537616</v>
      </c>
      <c r="R21" s="1">
        <v>537616</v>
      </c>
      <c r="S21" s="1">
        <v>537616</v>
      </c>
      <c r="T21" s="1">
        <v>537616</v>
      </c>
      <c r="U21" s="1">
        <v>719939.52</v>
      </c>
      <c r="V21" s="1">
        <v>2021759.59</v>
      </c>
      <c r="W21" s="1">
        <v>2057026.15</v>
      </c>
      <c r="X21" s="1">
        <v>2241650.5</v>
      </c>
      <c r="Y21" s="1">
        <v>2236356.7799999998</v>
      </c>
      <c r="Z21" s="1">
        <v>2319639.83</v>
      </c>
      <c r="AA21" s="1">
        <v>2407689.1800000002</v>
      </c>
      <c r="AB21" s="1">
        <v>2461248.7799999998</v>
      </c>
      <c r="AC21" s="1">
        <v>2482465.0499999998</v>
      </c>
      <c r="AD21" s="1">
        <v>2713224.04</v>
      </c>
      <c r="AE21" s="1">
        <v>2690288</v>
      </c>
      <c r="AP21" s="1">
        <v>616802.1875</v>
      </c>
      <c r="AQ21" s="1">
        <v>36464.703125</v>
      </c>
      <c r="AR21" s="1">
        <v>74129.6328125</v>
      </c>
      <c r="AT21" s="1">
        <v>727396.5</v>
      </c>
      <c r="AY21" s="1">
        <v>271087</v>
      </c>
      <c r="AZ21" s="1">
        <v>60659.55859375</v>
      </c>
      <c r="BA21" s="1">
        <v>123743</v>
      </c>
      <c r="BC21" s="1">
        <v>355869</v>
      </c>
      <c r="BD21" s="1">
        <v>35266.55859375</v>
      </c>
      <c r="BE21" s="1">
        <v>0</v>
      </c>
      <c r="BG21" s="1">
        <v>153992</v>
      </c>
      <c r="BH21" s="1">
        <v>184624.34375</v>
      </c>
      <c r="BI21" s="1">
        <v>0</v>
      </c>
      <c r="BK21" s="1">
        <v>94451</v>
      </c>
      <c r="BL21" s="1">
        <v>-5293.72021484375</v>
      </c>
      <c r="BM21" s="1">
        <v>0</v>
      </c>
      <c r="BO21" s="1">
        <v>146294</v>
      </c>
      <c r="BP21" s="1">
        <v>83283.046875</v>
      </c>
      <c r="BQ21" s="1">
        <v>0</v>
      </c>
      <c r="BS21" s="1">
        <v>-11</v>
      </c>
      <c r="BT21" s="1">
        <v>88049.3515625</v>
      </c>
      <c r="BU21" s="1">
        <v>0</v>
      </c>
      <c r="BW21" s="1">
        <v>658034</v>
      </c>
      <c r="BX21" s="1">
        <v>53559.6015625</v>
      </c>
      <c r="BY21" s="1">
        <v>0</v>
      </c>
      <c r="CA21" s="1">
        <v>1200231</v>
      </c>
      <c r="CB21" s="1">
        <v>21216.26953125</v>
      </c>
      <c r="CC21" s="1">
        <v>0</v>
      </c>
      <c r="CE21" s="1">
        <v>751215</v>
      </c>
      <c r="CF21" s="1">
        <v>230758.984375</v>
      </c>
      <c r="CG21" s="1">
        <v>0</v>
      </c>
      <c r="CI21" s="1">
        <v>474542</v>
      </c>
      <c r="CJ21" s="1">
        <v>-22936.0390625</v>
      </c>
      <c r="CK21" s="1">
        <v>182323.515625</v>
      </c>
    </row>
    <row r="22" spans="1:90" x14ac:dyDescent="0.25">
      <c r="A22" s="1">
        <v>101631803</v>
      </c>
      <c r="B22" s="1">
        <v>7582278</v>
      </c>
      <c r="C22" s="1">
        <v>7814941</v>
      </c>
      <c r="D22" s="1">
        <v>7890636</v>
      </c>
      <c r="E22" s="1">
        <v>7960417</v>
      </c>
      <c r="F22" s="1">
        <v>8205420.5</v>
      </c>
      <c r="G22" s="1">
        <v>8205412.5</v>
      </c>
      <c r="H22" s="1">
        <v>8645993</v>
      </c>
      <c r="I22" s="1">
        <v>9669694</v>
      </c>
      <c r="J22" s="1">
        <v>10766112</v>
      </c>
      <c r="K22" s="1">
        <v>11068194</v>
      </c>
      <c r="L22" s="1">
        <v>269593</v>
      </c>
      <c r="M22" s="1">
        <v>373079</v>
      </c>
      <c r="N22" s="1">
        <v>321336</v>
      </c>
      <c r="O22" s="1">
        <v>321336</v>
      </c>
      <c r="P22" s="1">
        <v>321336</v>
      </c>
      <c r="Q22" s="1">
        <v>321336</v>
      </c>
      <c r="R22" s="1">
        <v>321336</v>
      </c>
      <c r="S22" s="1">
        <v>321336</v>
      </c>
      <c r="T22" s="1">
        <v>321336</v>
      </c>
      <c r="U22" s="1">
        <v>1181543.05</v>
      </c>
      <c r="V22" s="1">
        <v>1101790.7</v>
      </c>
      <c r="W22" s="1">
        <v>1140026</v>
      </c>
      <c r="X22" s="1">
        <v>1169979</v>
      </c>
      <c r="Y22" s="1">
        <v>1188004.82</v>
      </c>
      <c r="Z22" s="1">
        <v>1245318.6299999999</v>
      </c>
      <c r="AA22" s="1">
        <v>1245247.8700000001</v>
      </c>
      <c r="AB22" s="1">
        <v>1305212.6599999999</v>
      </c>
      <c r="AC22" s="1">
        <v>1438610.63</v>
      </c>
      <c r="AD22" s="1">
        <v>1501832.79</v>
      </c>
      <c r="AE22" s="1">
        <v>1619120</v>
      </c>
      <c r="AP22" s="1">
        <v>572554.6875</v>
      </c>
      <c r="AQ22" s="1">
        <v>172041.40625</v>
      </c>
      <c r="AR22" s="1">
        <v>74760.2734375</v>
      </c>
      <c r="AT22" s="1">
        <v>819356.375</v>
      </c>
      <c r="AY22" s="1">
        <v>177586.5</v>
      </c>
      <c r="AZ22" s="1">
        <v>46427.01171875</v>
      </c>
      <c r="BA22" s="1">
        <v>19068</v>
      </c>
      <c r="BC22" s="1">
        <v>232663</v>
      </c>
      <c r="BD22" s="1">
        <v>38235.30078125</v>
      </c>
      <c r="BE22" s="1">
        <v>103486</v>
      </c>
      <c r="BG22" s="1">
        <v>75695</v>
      </c>
      <c r="BH22" s="1">
        <v>29953</v>
      </c>
      <c r="BI22" s="1">
        <v>-51743</v>
      </c>
      <c r="BK22" s="1">
        <v>69781</v>
      </c>
      <c r="BL22" s="1">
        <v>18025.8203125</v>
      </c>
      <c r="BM22" s="1">
        <v>0</v>
      </c>
      <c r="BO22" s="1">
        <v>245003.5</v>
      </c>
      <c r="BP22" s="1">
        <v>57313.80859375</v>
      </c>
      <c r="BQ22" s="1">
        <v>0</v>
      </c>
      <c r="BS22" s="1">
        <v>-8</v>
      </c>
      <c r="BT22" s="1">
        <v>-70.760002136230469</v>
      </c>
      <c r="BU22" s="1">
        <v>0</v>
      </c>
      <c r="BW22" s="1">
        <v>440580.5</v>
      </c>
      <c r="BX22" s="1">
        <v>59964.7890625</v>
      </c>
      <c r="BY22" s="1">
        <v>0</v>
      </c>
      <c r="CA22" s="1">
        <v>1023701</v>
      </c>
      <c r="CB22" s="1">
        <v>133397.96875</v>
      </c>
      <c r="CC22" s="1">
        <v>0</v>
      </c>
      <c r="CE22" s="1">
        <v>1096418</v>
      </c>
      <c r="CF22" s="1">
        <v>63222.16015625</v>
      </c>
      <c r="CG22" s="1">
        <v>0</v>
      </c>
      <c r="CI22" s="1">
        <v>302082</v>
      </c>
      <c r="CJ22" s="1">
        <v>117287.2109375</v>
      </c>
      <c r="CK22" s="1">
        <v>860207.0625</v>
      </c>
    </row>
    <row r="23" spans="1:90" x14ac:dyDescent="0.25">
      <c r="A23" s="1">
        <v>101631903</v>
      </c>
      <c r="B23" s="1">
        <v>4670658</v>
      </c>
      <c r="C23" s="1">
        <v>4746831.5</v>
      </c>
      <c r="D23" s="1">
        <v>4761617</v>
      </c>
      <c r="E23" s="1">
        <v>4837302.5</v>
      </c>
      <c r="F23" s="1">
        <v>4890965.5</v>
      </c>
      <c r="G23" s="1">
        <v>4890944</v>
      </c>
      <c r="H23" s="1">
        <v>4928660</v>
      </c>
      <c r="I23" s="1">
        <v>5174861</v>
      </c>
      <c r="J23" s="1">
        <v>5236486.5</v>
      </c>
      <c r="K23" s="1">
        <v>5315814</v>
      </c>
      <c r="L23" s="1">
        <v>154039</v>
      </c>
      <c r="M23" s="1">
        <v>203265</v>
      </c>
      <c r="N23" s="1">
        <v>178652</v>
      </c>
      <c r="O23" s="1">
        <v>178652</v>
      </c>
      <c r="P23" s="1">
        <v>178652</v>
      </c>
      <c r="Q23" s="1">
        <v>178652</v>
      </c>
      <c r="R23" s="1">
        <v>178652</v>
      </c>
      <c r="S23" s="1">
        <v>178652</v>
      </c>
      <c r="T23" s="1">
        <v>178652</v>
      </c>
      <c r="U23" s="1">
        <v>230525.59</v>
      </c>
      <c r="V23" s="1">
        <v>637315.54</v>
      </c>
      <c r="W23" s="1">
        <v>644114.66</v>
      </c>
      <c r="X23" s="1">
        <v>658034.91</v>
      </c>
      <c r="Y23" s="1">
        <v>660572.07999999996</v>
      </c>
      <c r="Z23" s="1">
        <v>701681.17</v>
      </c>
      <c r="AA23" s="1">
        <v>701646.29</v>
      </c>
      <c r="AB23" s="1">
        <v>705321.62</v>
      </c>
      <c r="AC23" s="1">
        <v>767053.84</v>
      </c>
      <c r="AD23" s="1">
        <v>786422.52</v>
      </c>
      <c r="AE23" s="1">
        <v>839265</v>
      </c>
      <c r="AP23" s="1">
        <v>84969.703125</v>
      </c>
      <c r="AQ23" s="1">
        <v>10374.7177734375</v>
      </c>
      <c r="AR23" s="1">
        <v>27516.765625</v>
      </c>
      <c r="AT23" s="1">
        <v>122861.1875</v>
      </c>
      <c r="AY23" s="1">
        <v>58046.5</v>
      </c>
      <c r="AZ23" s="1">
        <v>14469.259765625</v>
      </c>
      <c r="BA23" s="1">
        <v>11051</v>
      </c>
      <c r="BC23" s="1">
        <v>76173.5</v>
      </c>
      <c r="BD23" s="1">
        <v>6799.1201171875</v>
      </c>
      <c r="BE23" s="1">
        <v>49226</v>
      </c>
      <c r="BG23" s="1">
        <v>14785.5</v>
      </c>
      <c r="BH23" s="1">
        <v>13920.25</v>
      </c>
      <c r="BI23" s="1">
        <v>-24613</v>
      </c>
      <c r="BK23" s="1">
        <v>75685.5</v>
      </c>
      <c r="BL23" s="1">
        <v>2537.169921875</v>
      </c>
      <c r="BM23" s="1">
        <v>0</v>
      </c>
      <c r="BO23" s="1">
        <v>53663</v>
      </c>
      <c r="BP23" s="1">
        <v>41109.08984375</v>
      </c>
      <c r="BQ23" s="1">
        <v>0</v>
      </c>
      <c r="BS23" s="1">
        <v>-21.5</v>
      </c>
      <c r="BT23" s="1">
        <v>-34.880001068115234</v>
      </c>
      <c r="BU23" s="1">
        <v>0</v>
      </c>
      <c r="BW23" s="1">
        <v>37716</v>
      </c>
      <c r="BX23" s="1">
        <v>3675.330078125</v>
      </c>
      <c r="BY23" s="1">
        <v>0</v>
      </c>
      <c r="CA23" s="1">
        <v>246201</v>
      </c>
      <c r="CB23" s="1">
        <v>61732.21875</v>
      </c>
      <c r="CC23" s="1">
        <v>0</v>
      </c>
      <c r="CE23" s="1">
        <v>61625.5</v>
      </c>
      <c r="CF23" s="1">
        <v>19368.6796875</v>
      </c>
      <c r="CG23" s="1">
        <v>0</v>
      </c>
      <c r="CI23" s="1">
        <v>79327.5</v>
      </c>
      <c r="CJ23" s="1">
        <v>52842.48046875</v>
      </c>
      <c r="CK23" s="1">
        <v>51873.58984375</v>
      </c>
    </row>
    <row r="24" spans="1:90" x14ac:dyDescent="0.25">
      <c r="A24" s="1">
        <v>101632403</v>
      </c>
      <c r="B24" s="1">
        <v>6384096</v>
      </c>
      <c r="C24" s="1">
        <v>6447371.5</v>
      </c>
      <c r="D24" s="1">
        <v>6466463</v>
      </c>
      <c r="E24" s="1">
        <v>6508962.5</v>
      </c>
      <c r="F24" s="1">
        <v>6596800</v>
      </c>
      <c r="G24" s="1">
        <v>6596797.5</v>
      </c>
      <c r="H24" s="1">
        <v>6719540</v>
      </c>
      <c r="I24" s="1">
        <v>6836642.5</v>
      </c>
      <c r="J24" s="1">
        <v>7076676</v>
      </c>
      <c r="K24" s="1">
        <v>7158799</v>
      </c>
      <c r="L24" s="1">
        <v>158377</v>
      </c>
      <c r="M24" s="1">
        <v>214635</v>
      </c>
      <c r="N24" s="1">
        <v>186506</v>
      </c>
      <c r="O24" s="1">
        <v>186506</v>
      </c>
      <c r="P24" s="1">
        <v>186506</v>
      </c>
      <c r="Q24" s="1">
        <v>186506</v>
      </c>
      <c r="R24" s="1">
        <v>186506</v>
      </c>
      <c r="S24" s="1">
        <v>186506</v>
      </c>
      <c r="T24" s="1">
        <v>186506</v>
      </c>
      <c r="U24" s="1">
        <v>212497.11</v>
      </c>
      <c r="V24" s="1">
        <v>778116.15</v>
      </c>
      <c r="W24" s="1">
        <v>788971.78</v>
      </c>
      <c r="X24" s="1">
        <v>804475.11</v>
      </c>
      <c r="Y24" s="1">
        <v>808553.18</v>
      </c>
      <c r="Z24" s="1">
        <v>835536.9</v>
      </c>
      <c r="AA24" s="1">
        <v>835506.8</v>
      </c>
      <c r="AB24" s="1">
        <v>856385.14</v>
      </c>
      <c r="AC24" s="1">
        <v>925596.26</v>
      </c>
      <c r="AD24" s="1">
        <v>941092.11</v>
      </c>
      <c r="AE24" s="1">
        <v>977575</v>
      </c>
      <c r="AF24" s="1">
        <v>49036.53</v>
      </c>
      <c r="AG24" s="1">
        <v>70673.48</v>
      </c>
      <c r="AH24" s="1">
        <v>60200.6</v>
      </c>
      <c r="AI24" s="1">
        <v>70756.02</v>
      </c>
      <c r="AJ24" s="1">
        <v>82426.929999999993</v>
      </c>
      <c r="AK24" s="1">
        <v>67047.839999999997</v>
      </c>
      <c r="AL24" s="1">
        <v>64167</v>
      </c>
      <c r="AM24" s="1">
        <v>92118.68</v>
      </c>
      <c r="AN24" s="1">
        <v>76627.56</v>
      </c>
      <c r="AO24" s="1">
        <v>85878</v>
      </c>
      <c r="AP24" s="1">
        <v>112399.796875</v>
      </c>
      <c r="AQ24" s="1">
        <v>5198.22216796875</v>
      </c>
      <c r="AR24" s="1">
        <v>28407.619140625</v>
      </c>
      <c r="AS24" s="1">
        <v>690.2139892578125</v>
      </c>
      <c r="AT24" s="1">
        <v>146695.859375</v>
      </c>
      <c r="AY24" s="1">
        <v>48146.5</v>
      </c>
      <c r="AZ24" s="1">
        <v>21556.060546875</v>
      </c>
      <c r="BA24" s="1">
        <v>8042</v>
      </c>
      <c r="BB24" s="1">
        <v>-40702.9296875</v>
      </c>
      <c r="BC24" s="1">
        <v>63275.5</v>
      </c>
      <c r="BD24" s="1">
        <v>10855.6298828125</v>
      </c>
      <c r="BE24" s="1">
        <v>56258</v>
      </c>
      <c r="BF24" s="1">
        <v>21636.94921875</v>
      </c>
      <c r="BG24" s="1">
        <v>19091.5</v>
      </c>
      <c r="BH24" s="1">
        <v>15503.330078125</v>
      </c>
      <c r="BI24" s="1">
        <v>-28129</v>
      </c>
      <c r="BJ24" s="1">
        <v>-10472.8798828125</v>
      </c>
      <c r="BK24" s="1">
        <v>42499.5</v>
      </c>
      <c r="BL24" s="1">
        <v>4078.070068359375</v>
      </c>
      <c r="BM24" s="1">
        <v>0</v>
      </c>
      <c r="BN24" s="1">
        <v>10555.419921875</v>
      </c>
      <c r="BO24" s="1">
        <v>87837.5</v>
      </c>
      <c r="BP24" s="1">
        <v>26983.720703125</v>
      </c>
      <c r="BQ24" s="1">
        <v>0</v>
      </c>
      <c r="BR24" s="1">
        <v>11670.91015625</v>
      </c>
      <c r="BS24" s="1">
        <v>-2.5</v>
      </c>
      <c r="BT24" s="1">
        <v>-30.100000381469727</v>
      </c>
      <c r="BU24" s="1">
        <v>0</v>
      </c>
      <c r="BV24" s="1">
        <v>-15379.08984375</v>
      </c>
      <c r="BW24" s="1">
        <v>122742.5</v>
      </c>
      <c r="BX24" s="1">
        <v>20878.33984375</v>
      </c>
      <c r="BY24" s="1">
        <v>0</v>
      </c>
      <c r="BZ24" s="1">
        <v>-2880.840087890625</v>
      </c>
      <c r="CA24" s="1">
        <v>117102.5</v>
      </c>
      <c r="CB24" s="1">
        <v>69211.1171875</v>
      </c>
      <c r="CC24" s="1">
        <v>0</v>
      </c>
      <c r="CD24" s="1">
        <v>27951.6796875</v>
      </c>
      <c r="CE24" s="1">
        <v>240033.5</v>
      </c>
      <c r="CF24" s="1">
        <v>15495.849609375</v>
      </c>
      <c r="CG24" s="1">
        <v>0</v>
      </c>
      <c r="CH24" s="1">
        <v>-15491.1201171875</v>
      </c>
      <c r="CI24" s="1">
        <v>82123</v>
      </c>
      <c r="CJ24" s="1">
        <v>36482.890625</v>
      </c>
      <c r="CK24" s="1">
        <v>25991.109375</v>
      </c>
      <c r="CL24" s="1">
        <v>9250.4404296875</v>
      </c>
    </row>
    <row r="25" spans="1:90" x14ac:dyDescent="0.25">
      <c r="A25" s="1">
        <v>101633903</v>
      </c>
      <c r="B25" s="1">
        <v>10075109</v>
      </c>
      <c r="C25" s="1">
        <v>10193262</v>
      </c>
      <c r="D25" s="1">
        <v>10219201</v>
      </c>
      <c r="E25" s="1">
        <v>10242119</v>
      </c>
      <c r="F25" s="1">
        <v>10327500</v>
      </c>
      <c r="G25" s="1">
        <v>10327483</v>
      </c>
      <c r="H25" s="1">
        <v>10379367</v>
      </c>
      <c r="I25" s="1">
        <v>10641773</v>
      </c>
      <c r="J25" s="1">
        <v>11137867</v>
      </c>
      <c r="K25" s="1">
        <v>11254279</v>
      </c>
      <c r="L25" s="1">
        <v>339263</v>
      </c>
      <c r="M25" s="1">
        <v>339263</v>
      </c>
      <c r="N25" s="1">
        <v>339263</v>
      </c>
      <c r="O25" s="1">
        <v>339263</v>
      </c>
      <c r="P25" s="1">
        <v>339263</v>
      </c>
      <c r="Q25" s="1">
        <v>339263</v>
      </c>
      <c r="R25" s="1">
        <v>339263</v>
      </c>
      <c r="S25" s="1">
        <v>339263</v>
      </c>
      <c r="T25" s="1">
        <v>339263</v>
      </c>
      <c r="U25" s="1">
        <v>339263</v>
      </c>
      <c r="V25" s="1">
        <v>1384649.51</v>
      </c>
      <c r="W25" s="1">
        <v>1537333.34</v>
      </c>
      <c r="X25" s="1">
        <v>1551579.9</v>
      </c>
      <c r="Y25" s="1">
        <v>1550098.24</v>
      </c>
      <c r="Z25" s="1">
        <v>1417711.72</v>
      </c>
      <c r="AA25" s="1">
        <v>1417672.59</v>
      </c>
      <c r="AB25" s="1">
        <v>1484560.2</v>
      </c>
      <c r="AC25" s="1">
        <v>1537210.94</v>
      </c>
      <c r="AD25" s="1">
        <v>1622488.23</v>
      </c>
      <c r="AE25" s="1">
        <v>1708352</v>
      </c>
      <c r="AF25" s="1">
        <v>69355.649999999994</v>
      </c>
      <c r="AG25" s="1">
        <v>48480.56</v>
      </c>
      <c r="AH25" s="1">
        <v>57148.22</v>
      </c>
      <c r="AI25" s="1">
        <v>60623.08</v>
      </c>
      <c r="AJ25" s="1">
        <v>63159.7</v>
      </c>
      <c r="AK25" s="1">
        <v>99612.71</v>
      </c>
      <c r="AL25" s="1">
        <v>94730</v>
      </c>
      <c r="AM25" s="1">
        <v>129523.05</v>
      </c>
      <c r="AN25" s="1">
        <v>169349.91</v>
      </c>
      <c r="AO25" s="1">
        <v>189800</v>
      </c>
      <c r="AP25" s="1">
        <v>185355.796875</v>
      </c>
      <c r="AQ25" s="1">
        <v>0</v>
      </c>
      <c r="AR25" s="1">
        <v>58128.0546875</v>
      </c>
      <c r="AS25" s="1">
        <v>25328.060546875</v>
      </c>
      <c r="AT25" s="1">
        <v>268811.90625</v>
      </c>
      <c r="AY25" s="1">
        <v>90126</v>
      </c>
      <c r="AZ25" s="1">
        <v>-47218.96875</v>
      </c>
      <c r="BA25" s="1">
        <v>58967</v>
      </c>
      <c r="BB25" s="1">
        <v>-78254.8125</v>
      </c>
      <c r="BC25" s="1">
        <v>118153</v>
      </c>
      <c r="BD25" s="1">
        <v>152683.828125</v>
      </c>
      <c r="BE25" s="1">
        <v>0</v>
      </c>
      <c r="BF25" s="1">
        <v>-20875.08984375</v>
      </c>
      <c r="BG25" s="1">
        <v>25939</v>
      </c>
      <c r="BH25" s="1">
        <v>14246.5595703125</v>
      </c>
      <c r="BI25" s="1">
        <v>0</v>
      </c>
      <c r="BJ25" s="1">
        <v>8667.66015625</v>
      </c>
      <c r="BK25" s="1">
        <v>22918</v>
      </c>
      <c r="BL25" s="1">
        <v>-1481.6600341796875</v>
      </c>
      <c r="BM25" s="1">
        <v>0</v>
      </c>
      <c r="BN25" s="1">
        <v>3474.860107421875</v>
      </c>
      <c r="BO25" s="1">
        <v>85381</v>
      </c>
      <c r="BP25" s="1">
        <v>-132386.515625</v>
      </c>
      <c r="BQ25" s="1">
        <v>0</v>
      </c>
      <c r="BR25" s="1">
        <v>2536.6201171875</v>
      </c>
      <c r="BS25" s="1">
        <v>-17</v>
      </c>
      <c r="BT25" s="1">
        <v>-39.130001068115234</v>
      </c>
      <c r="BU25" s="1">
        <v>0</v>
      </c>
      <c r="BV25" s="1">
        <v>36453.01171875</v>
      </c>
      <c r="BW25" s="1">
        <v>51884</v>
      </c>
      <c r="BX25" s="1">
        <v>66887.609375</v>
      </c>
      <c r="BY25" s="1">
        <v>0</v>
      </c>
      <c r="BZ25" s="1">
        <v>-4882.7099609375</v>
      </c>
      <c r="CA25" s="1">
        <v>262406</v>
      </c>
      <c r="CB25" s="1">
        <v>52650.73828125</v>
      </c>
      <c r="CC25" s="1">
        <v>0</v>
      </c>
      <c r="CD25" s="1">
        <v>34793.05078125</v>
      </c>
      <c r="CE25" s="1">
        <v>496094</v>
      </c>
      <c r="CF25" s="1">
        <v>85277.2890625</v>
      </c>
      <c r="CG25" s="1">
        <v>0</v>
      </c>
      <c r="CH25" s="1">
        <v>39826.859375</v>
      </c>
      <c r="CI25" s="1">
        <v>116412</v>
      </c>
      <c r="CJ25" s="1">
        <v>85863.7734375</v>
      </c>
      <c r="CK25" s="1">
        <v>0</v>
      </c>
      <c r="CL25" s="1">
        <v>20450.08984375</v>
      </c>
    </row>
    <row r="26" spans="1:90" x14ac:dyDescent="0.25">
      <c r="A26" s="1">
        <v>101634207</v>
      </c>
      <c r="AF26" s="1">
        <v>301942.09000000003</v>
      </c>
      <c r="AG26" s="1">
        <v>298580.18</v>
      </c>
      <c r="AH26" s="1">
        <v>246798.36</v>
      </c>
      <c r="AI26" s="1">
        <v>491812.69</v>
      </c>
      <c r="AJ26" s="1">
        <v>549547.30000000005</v>
      </c>
      <c r="AK26" s="1">
        <v>594296</v>
      </c>
      <c r="AL26" s="1">
        <v>502471</v>
      </c>
      <c r="AM26" s="1">
        <v>799283.17</v>
      </c>
      <c r="AN26" s="1">
        <v>856393.01</v>
      </c>
      <c r="AO26" s="1">
        <v>959750</v>
      </c>
      <c r="AS26" s="1">
        <v>82040.5390625</v>
      </c>
      <c r="AT26" s="1">
        <v>82040.5390625</v>
      </c>
      <c r="BB26" s="1">
        <v>-10519.58984375</v>
      </c>
      <c r="BF26" s="1">
        <v>-3361.909912109375</v>
      </c>
      <c r="BJ26" s="1">
        <v>-51781.8203125</v>
      </c>
      <c r="BN26" s="1">
        <v>245014.328125</v>
      </c>
      <c r="BR26" s="1">
        <v>57734.609375</v>
      </c>
      <c r="BV26" s="1">
        <v>44748.69921875</v>
      </c>
      <c r="BZ26" s="1">
        <v>-91825</v>
      </c>
      <c r="CD26" s="1">
        <v>296812.15625</v>
      </c>
      <c r="CH26" s="1">
        <v>57109.83984375</v>
      </c>
      <c r="CL26" s="1">
        <v>103356.9921875</v>
      </c>
    </row>
    <row r="27" spans="1:90" x14ac:dyDescent="0.25">
      <c r="A27" s="1">
        <v>101636503</v>
      </c>
      <c r="B27" s="1">
        <v>5278827.5</v>
      </c>
      <c r="C27" s="1">
        <v>5413906.5</v>
      </c>
      <c r="D27" s="1">
        <v>5489147</v>
      </c>
      <c r="E27" s="1">
        <v>5553247</v>
      </c>
      <c r="F27" s="1">
        <v>5630083.5</v>
      </c>
      <c r="G27" s="1">
        <v>5630079</v>
      </c>
      <c r="H27" s="1">
        <v>5739478.5</v>
      </c>
      <c r="I27" s="1">
        <v>6089306.5</v>
      </c>
      <c r="J27" s="1">
        <v>6638882.5</v>
      </c>
      <c r="K27" s="1">
        <v>6803453</v>
      </c>
      <c r="L27" s="1">
        <v>335813</v>
      </c>
      <c r="M27" s="1">
        <v>335813</v>
      </c>
      <c r="N27" s="1">
        <v>335813</v>
      </c>
      <c r="O27" s="1">
        <v>335813</v>
      </c>
      <c r="P27" s="1">
        <v>335813</v>
      </c>
      <c r="Q27" s="1">
        <v>335813</v>
      </c>
      <c r="R27" s="1">
        <v>335813</v>
      </c>
      <c r="S27" s="1">
        <v>335813</v>
      </c>
      <c r="T27" s="1">
        <v>335813</v>
      </c>
      <c r="U27" s="1">
        <v>335813</v>
      </c>
      <c r="V27" s="1">
        <v>1574859.35</v>
      </c>
      <c r="W27" s="1">
        <v>1589122.85</v>
      </c>
      <c r="X27" s="1">
        <v>1607116.41</v>
      </c>
      <c r="Y27" s="1">
        <v>1613601.38</v>
      </c>
      <c r="Z27" s="1">
        <v>1657860.42</v>
      </c>
      <c r="AA27" s="1">
        <v>1657823</v>
      </c>
      <c r="AB27" s="1">
        <v>1673325.02</v>
      </c>
      <c r="AC27" s="1">
        <v>1749892.42</v>
      </c>
      <c r="AD27" s="1">
        <v>1759352.08</v>
      </c>
      <c r="AE27" s="1">
        <v>1829314</v>
      </c>
      <c r="AP27" s="1">
        <v>234673.90625</v>
      </c>
      <c r="AQ27" s="1">
        <v>0</v>
      </c>
      <c r="AR27" s="1">
        <v>34290.71484375</v>
      </c>
      <c r="AT27" s="1">
        <v>268964.625</v>
      </c>
      <c r="AY27" s="1">
        <v>113216</v>
      </c>
      <c r="AZ27" s="1">
        <v>29159.240234375</v>
      </c>
      <c r="BA27" s="1">
        <v>87928</v>
      </c>
      <c r="BC27" s="1">
        <v>135079</v>
      </c>
      <c r="BD27" s="1">
        <v>14263.5</v>
      </c>
      <c r="BE27" s="1">
        <v>0</v>
      </c>
      <c r="BG27" s="1">
        <v>75240.5</v>
      </c>
      <c r="BH27" s="1">
        <v>17993.560546875</v>
      </c>
      <c r="BI27" s="1">
        <v>0</v>
      </c>
      <c r="BK27" s="1">
        <v>64100</v>
      </c>
      <c r="BL27" s="1">
        <v>6484.97021484375</v>
      </c>
      <c r="BM27" s="1">
        <v>0</v>
      </c>
      <c r="BO27" s="1">
        <v>76836.5</v>
      </c>
      <c r="BP27" s="1">
        <v>44259.0390625</v>
      </c>
      <c r="BQ27" s="1">
        <v>0</v>
      </c>
      <c r="BS27" s="1">
        <v>-4.5</v>
      </c>
      <c r="BT27" s="1">
        <v>-37.419998168945313</v>
      </c>
      <c r="BU27" s="1">
        <v>0</v>
      </c>
      <c r="BW27" s="1">
        <v>109399.5</v>
      </c>
      <c r="BX27" s="1">
        <v>15502.01953125</v>
      </c>
      <c r="BY27" s="1">
        <v>0</v>
      </c>
      <c r="CA27" s="1">
        <v>349828</v>
      </c>
      <c r="CB27" s="1">
        <v>76567.3984375</v>
      </c>
      <c r="CC27" s="1">
        <v>0</v>
      </c>
      <c r="CE27" s="1">
        <v>549576</v>
      </c>
      <c r="CF27" s="1">
        <v>9459.66015625</v>
      </c>
      <c r="CG27" s="1">
        <v>0</v>
      </c>
      <c r="CI27" s="1">
        <v>164570.5</v>
      </c>
      <c r="CJ27" s="1">
        <v>69961.921875</v>
      </c>
      <c r="CK27" s="1">
        <v>0</v>
      </c>
    </row>
    <row r="28" spans="1:90" x14ac:dyDescent="0.25">
      <c r="A28" s="1">
        <v>101637002</v>
      </c>
      <c r="B28" s="1">
        <v>12491162</v>
      </c>
      <c r="C28" s="1">
        <v>12739247</v>
      </c>
      <c r="D28" s="1">
        <v>12793404</v>
      </c>
      <c r="E28" s="1">
        <v>12864326</v>
      </c>
      <c r="F28" s="1">
        <v>13063335</v>
      </c>
      <c r="G28" s="1">
        <v>13063327</v>
      </c>
      <c r="H28" s="1">
        <v>13453589</v>
      </c>
      <c r="I28" s="1">
        <v>14066085</v>
      </c>
      <c r="J28" s="1">
        <v>14738428</v>
      </c>
      <c r="K28" s="1">
        <v>14991451</v>
      </c>
      <c r="L28" s="1">
        <v>540337</v>
      </c>
      <c r="M28" s="1">
        <v>540337</v>
      </c>
      <c r="N28" s="1">
        <v>540337</v>
      </c>
      <c r="O28" s="1">
        <v>540337</v>
      </c>
      <c r="P28" s="1">
        <v>540337</v>
      </c>
      <c r="Q28" s="1">
        <v>540337</v>
      </c>
      <c r="R28" s="1">
        <v>540337</v>
      </c>
      <c r="S28" s="1">
        <v>540337</v>
      </c>
      <c r="T28" s="1">
        <v>540337</v>
      </c>
      <c r="U28" s="1">
        <v>1939297.04</v>
      </c>
      <c r="V28" s="1">
        <v>2127638.8199999998</v>
      </c>
      <c r="W28" s="1">
        <v>2049312.1</v>
      </c>
      <c r="X28" s="1">
        <v>2075857.56</v>
      </c>
      <c r="Y28" s="1">
        <v>2096778.63</v>
      </c>
      <c r="Z28" s="1">
        <v>2160071.5699999998</v>
      </c>
      <c r="AA28" s="1">
        <v>2160004.7999999998</v>
      </c>
      <c r="AB28" s="1">
        <v>2250017.7200000002</v>
      </c>
      <c r="AC28" s="1">
        <v>2398196.87</v>
      </c>
      <c r="AD28" s="1">
        <v>2643164.66</v>
      </c>
      <c r="AE28" s="1">
        <v>2686402</v>
      </c>
      <c r="AP28" s="1">
        <v>385623.1875</v>
      </c>
      <c r="AQ28" s="1">
        <v>279792</v>
      </c>
      <c r="AR28" s="1">
        <v>105266.0859375</v>
      </c>
      <c r="AT28" s="1">
        <v>770681.25</v>
      </c>
      <c r="AY28" s="1">
        <v>189151</v>
      </c>
      <c r="AZ28" s="1">
        <v>170037.484375</v>
      </c>
      <c r="BA28" s="1">
        <v>105759</v>
      </c>
      <c r="BC28" s="1">
        <v>248085</v>
      </c>
      <c r="BD28" s="1">
        <v>-78326.71875</v>
      </c>
      <c r="BE28" s="1">
        <v>0</v>
      </c>
      <c r="BG28" s="1">
        <v>54157</v>
      </c>
      <c r="BH28" s="1">
        <v>26545.4609375</v>
      </c>
      <c r="BI28" s="1">
        <v>0</v>
      </c>
      <c r="BK28" s="1">
        <v>70922</v>
      </c>
      <c r="BL28" s="1">
        <v>20921.0703125</v>
      </c>
      <c r="BM28" s="1">
        <v>0</v>
      </c>
      <c r="BO28" s="1">
        <v>199009</v>
      </c>
      <c r="BP28" s="1">
        <v>63292.94140625</v>
      </c>
      <c r="BQ28" s="1">
        <v>0</v>
      </c>
      <c r="BS28" s="1">
        <v>-8</v>
      </c>
      <c r="BT28" s="1">
        <v>-66.769996643066406</v>
      </c>
      <c r="BU28" s="1">
        <v>0</v>
      </c>
      <c r="BW28" s="1">
        <v>390262</v>
      </c>
      <c r="BX28" s="1">
        <v>90012.921875</v>
      </c>
      <c r="BY28" s="1">
        <v>0</v>
      </c>
      <c r="CA28" s="1">
        <v>612496</v>
      </c>
      <c r="CB28" s="1">
        <v>148179.15625</v>
      </c>
      <c r="CC28" s="1">
        <v>0</v>
      </c>
      <c r="CE28" s="1">
        <v>672343</v>
      </c>
      <c r="CF28" s="1">
        <v>244967.796875</v>
      </c>
      <c r="CG28" s="1">
        <v>0</v>
      </c>
      <c r="CI28" s="1">
        <v>253023</v>
      </c>
      <c r="CJ28" s="1">
        <v>43237.33984375</v>
      </c>
      <c r="CK28" s="1">
        <v>1398960</v>
      </c>
    </row>
    <row r="29" spans="1:90" x14ac:dyDescent="0.25">
      <c r="A29" s="1">
        <v>101638003</v>
      </c>
      <c r="B29" s="1">
        <v>11483959</v>
      </c>
      <c r="C29" s="1">
        <v>11673162</v>
      </c>
      <c r="D29" s="1">
        <v>11801499</v>
      </c>
      <c r="E29" s="1">
        <v>11933010</v>
      </c>
      <c r="F29" s="1">
        <v>12333689</v>
      </c>
      <c r="G29" s="1">
        <v>12333679</v>
      </c>
      <c r="H29" s="1">
        <v>12481268</v>
      </c>
      <c r="I29" s="1">
        <v>13121787</v>
      </c>
      <c r="J29" s="1">
        <v>13937673</v>
      </c>
      <c r="K29" s="1">
        <v>14219804</v>
      </c>
      <c r="L29" s="1">
        <v>418251</v>
      </c>
      <c r="M29" s="1">
        <v>522843</v>
      </c>
      <c r="N29" s="1">
        <v>470547</v>
      </c>
      <c r="O29" s="1">
        <v>470547</v>
      </c>
      <c r="P29" s="1">
        <v>470547</v>
      </c>
      <c r="Q29" s="1">
        <v>470547</v>
      </c>
      <c r="R29" s="1">
        <v>470547</v>
      </c>
      <c r="S29" s="1">
        <v>470547</v>
      </c>
      <c r="T29" s="1">
        <v>470547</v>
      </c>
      <c r="U29" s="1">
        <v>876823.42</v>
      </c>
      <c r="V29" s="1">
        <v>1969152.61</v>
      </c>
      <c r="W29" s="1">
        <v>2146115.48</v>
      </c>
      <c r="X29" s="1">
        <v>2044018.34</v>
      </c>
      <c r="Y29" s="1">
        <v>2050972.2</v>
      </c>
      <c r="Z29" s="1">
        <v>2126840.89</v>
      </c>
      <c r="AA29" s="1">
        <v>2126780.44</v>
      </c>
      <c r="AB29" s="1">
        <v>2241645.9500000002</v>
      </c>
      <c r="AC29" s="1">
        <v>2414284.36</v>
      </c>
      <c r="AD29" s="1">
        <v>2533695.7799999998</v>
      </c>
      <c r="AE29" s="1">
        <v>2703940</v>
      </c>
      <c r="AG29" s="1">
        <v>29195.94</v>
      </c>
      <c r="AH29" s="1">
        <v>41579.61</v>
      </c>
      <c r="AI29" s="1">
        <v>78385.62</v>
      </c>
      <c r="AJ29" s="1">
        <v>124432.25</v>
      </c>
      <c r="AK29" s="1">
        <v>154810.92000000001</v>
      </c>
      <c r="AL29" s="1">
        <v>188174</v>
      </c>
      <c r="AM29" s="1">
        <v>219304.72</v>
      </c>
      <c r="AN29" s="1">
        <v>346590.67</v>
      </c>
      <c r="AO29" s="1">
        <v>388446</v>
      </c>
      <c r="AP29" s="1">
        <v>377223</v>
      </c>
      <c r="AQ29" s="1">
        <v>81255.28125</v>
      </c>
      <c r="AR29" s="1">
        <v>115419.8203125</v>
      </c>
      <c r="AS29" s="1">
        <v>52802.75</v>
      </c>
      <c r="AT29" s="1">
        <v>626700.875</v>
      </c>
      <c r="AY29" s="1">
        <v>136719</v>
      </c>
      <c r="AZ29" s="1">
        <v>30537.880859375</v>
      </c>
      <c r="BA29" s="1">
        <v>40079</v>
      </c>
      <c r="BC29" s="1">
        <v>189203</v>
      </c>
      <c r="BD29" s="1">
        <v>176962.875</v>
      </c>
      <c r="BE29" s="1">
        <v>104592</v>
      </c>
      <c r="BG29" s="1">
        <v>128337</v>
      </c>
      <c r="BH29" s="1">
        <v>-102097.140625</v>
      </c>
      <c r="BI29" s="1">
        <v>-52296</v>
      </c>
      <c r="BJ29" s="1">
        <v>12383.669921875</v>
      </c>
      <c r="BK29" s="1">
        <v>131511</v>
      </c>
      <c r="BL29" s="1">
        <v>6953.85986328125</v>
      </c>
      <c r="BM29" s="1">
        <v>0</v>
      </c>
      <c r="BN29" s="1">
        <v>36806.01171875</v>
      </c>
      <c r="BO29" s="1">
        <v>400679</v>
      </c>
      <c r="BP29" s="1">
        <v>75868.6875</v>
      </c>
      <c r="BQ29" s="1">
        <v>0</v>
      </c>
      <c r="BR29" s="1">
        <v>46046.62890625</v>
      </c>
      <c r="BS29" s="1">
        <v>-10</v>
      </c>
      <c r="BT29" s="1">
        <v>-60.450000762939453</v>
      </c>
      <c r="BU29" s="1">
        <v>0</v>
      </c>
      <c r="BV29" s="1">
        <v>30378.669921875</v>
      </c>
      <c r="BW29" s="1">
        <v>147589</v>
      </c>
      <c r="BX29" s="1">
        <v>114865.5078125</v>
      </c>
      <c r="BY29" s="1">
        <v>0</v>
      </c>
      <c r="BZ29" s="1">
        <v>33363.078125</v>
      </c>
      <c r="CA29" s="1">
        <v>640519</v>
      </c>
      <c r="CB29" s="1">
        <v>172638.40625</v>
      </c>
      <c r="CC29" s="1">
        <v>0</v>
      </c>
      <c r="CD29" s="1">
        <v>31130.720703125</v>
      </c>
      <c r="CE29" s="1">
        <v>815886</v>
      </c>
      <c r="CF29" s="1">
        <v>119411.421875</v>
      </c>
      <c r="CG29" s="1">
        <v>0</v>
      </c>
      <c r="CH29" s="1">
        <v>127285.953125</v>
      </c>
      <c r="CI29" s="1">
        <v>282131</v>
      </c>
      <c r="CJ29" s="1">
        <v>170244.21875</v>
      </c>
      <c r="CK29" s="1">
        <v>406276.40625</v>
      </c>
      <c r="CL29" s="1">
        <v>41855.328125</v>
      </c>
    </row>
    <row r="30" spans="1:90" x14ac:dyDescent="0.25">
      <c r="A30" s="1">
        <v>101638803</v>
      </c>
      <c r="B30" s="1">
        <v>8516904</v>
      </c>
      <c r="C30" s="1">
        <v>8745969</v>
      </c>
      <c r="D30" s="1">
        <v>8795978</v>
      </c>
      <c r="E30" s="1">
        <v>8961950</v>
      </c>
      <c r="F30" s="1">
        <v>9107531</v>
      </c>
      <c r="G30" s="1">
        <v>9107478</v>
      </c>
      <c r="H30" s="1">
        <v>9316852</v>
      </c>
      <c r="I30" s="1">
        <v>10184308</v>
      </c>
      <c r="J30" s="1">
        <v>11046788</v>
      </c>
      <c r="K30" s="1">
        <v>11290015</v>
      </c>
      <c r="L30" s="1">
        <v>293822</v>
      </c>
      <c r="M30" s="1">
        <v>377046</v>
      </c>
      <c r="N30" s="1">
        <v>335434</v>
      </c>
      <c r="O30" s="1">
        <v>335434</v>
      </c>
      <c r="P30" s="1">
        <v>335434</v>
      </c>
      <c r="Q30" s="1">
        <v>335434</v>
      </c>
      <c r="R30" s="1">
        <v>335434</v>
      </c>
      <c r="S30" s="1">
        <v>335434</v>
      </c>
      <c r="T30" s="1">
        <v>335434</v>
      </c>
      <c r="U30" s="1">
        <v>990870.51</v>
      </c>
      <c r="V30" s="1">
        <v>1417419.69</v>
      </c>
      <c r="W30" s="1">
        <v>1450235</v>
      </c>
      <c r="X30" s="1">
        <v>1484524.94</v>
      </c>
      <c r="Y30" s="1">
        <v>1509571.55</v>
      </c>
      <c r="Z30" s="1">
        <v>1674112.46</v>
      </c>
      <c r="AA30" s="1">
        <v>1693220.68</v>
      </c>
      <c r="AB30" s="1">
        <v>1769223.91</v>
      </c>
      <c r="AC30" s="1">
        <v>1895281.59</v>
      </c>
      <c r="AD30" s="1">
        <v>2020092.25</v>
      </c>
      <c r="AE30" s="1">
        <v>2027014</v>
      </c>
      <c r="AP30" s="1">
        <v>436496.8125</v>
      </c>
      <c r="AQ30" s="1">
        <v>131087.296875</v>
      </c>
      <c r="AR30" s="1">
        <v>70580.3046875</v>
      </c>
      <c r="AT30" s="1">
        <v>638164.4375</v>
      </c>
      <c r="AY30" s="1">
        <v>174606</v>
      </c>
      <c r="AZ30" s="1">
        <v>27595.9296875</v>
      </c>
      <c r="BA30" s="1">
        <v>19726</v>
      </c>
      <c r="BC30" s="1">
        <v>229065</v>
      </c>
      <c r="BD30" s="1">
        <v>32815.30859375</v>
      </c>
      <c r="BE30" s="1">
        <v>83224</v>
      </c>
      <c r="BG30" s="1">
        <v>50009</v>
      </c>
      <c r="BH30" s="1">
        <v>34289.94140625</v>
      </c>
      <c r="BI30" s="1">
        <v>-41612</v>
      </c>
      <c r="BK30" s="1">
        <v>165972</v>
      </c>
      <c r="BL30" s="1">
        <v>25046.609375</v>
      </c>
      <c r="BM30" s="1">
        <v>0</v>
      </c>
      <c r="BO30" s="1">
        <v>145581</v>
      </c>
      <c r="BP30" s="1">
        <v>164540.90625</v>
      </c>
      <c r="BQ30" s="1">
        <v>0</v>
      </c>
      <c r="BS30" s="1">
        <v>-53</v>
      </c>
      <c r="BT30" s="1">
        <v>19108.220703125</v>
      </c>
      <c r="BU30" s="1">
        <v>0</v>
      </c>
      <c r="BW30" s="1">
        <v>209374</v>
      </c>
      <c r="BX30" s="1">
        <v>76003.2265625</v>
      </c>
      <c r="BY30" s="1">
        <v>0</v>
      </c>
      <c r="CA30" s="1">
        <v>867456</v>
      </c>
      <c r="CB30" s="1">
        <v>126057.6796875</v>
      </c>
      <c r="CC30" s="1">
        <v>0</v>
      </c>
      <c r="CE30" s="1">
        <v>862480</v>
      </c>
      <c r="CF30" s="1">
        <v>124810.65625</v>
      </c>
      <c r="CG30" s="1">
        <v>0</v>
      </c>
      <c r="CI30" s="1">
        <v>243227</v>
      </c>
      <c r="CJ30" s="1">
        <v>6921.75</v>
      </c>
      <c r="CK30" s="1">
        <v>655436.5</v>
      </c>
    </row>
    <row r="31" spans="1:90" x14ac:dyDescent="0.25">
      <c r="A31" s="1">
        <v>101638907</v>
      </c>
      <c r="AF31" s="1">
        <v>516071.2</v>
      </c>
      <c r="AG31" s="1">
        <v>467743.93</v>
      </c>
      <c r="AH31" s="1">
        <v>454560.24</v>
      </c>
      <c r="AI31" s="1">
        <v>519361.47</v>
      </c>
      <c r="AJ31" s="1">
        <v>508082.95</v>
      </c>
      <c r="AK31" s="1">
        <v>446800.73</v>
      </c>
      <c r="AL31" s="1">
        <v>476266.56</v>
      </c>
      <c r="AM31" s="1">
        <v>538363.21</v>
      </c>
      <c r="AN31" s="1">
        <v>654180.74</v>
      </c>
      <c r="AO31" s="1">
        <v>726021</v>
      </c>
      <c r="AS31" s="1">
        <v>43587.609375</v>
      </c>
      <c r="AT31" s="1">
        <v>43587.609375</v>
      </c>
      <c r="BB31" s="1">
        <v>-29854.759765625</v>
      </c>
      <c r="BF31" s="1">
        <v>-48327.26953125</v>
      </c>
      <c r="BJ31" s="1">
        <v>-13183.6904296875</v>
      </c>
      <c r="BN31" s="1">
        <v>64801.23046875</v>
      </c>
      <c r="BR31" s="1">
        <v>-11278.51953125</v>
      </c>
      <c r="BV31" s="1">
        <v>-61282.21875</v>
      </c>
      <c r="BZ31" s="1">
        <v>29465.830078125</v>
      </c>
      <c r="CD31" s="1">
        <v>62096.6484375</v>
      </c>
      <c r="CH31" s="1">
        <v>115817.53125</v>
      </c>
      <c r="CL31" s="1">
        <v>71840.2578125</v>
      </c>
    </row>
    <row r="32" spans="1:90" x14ac:dyDescent="0.25">
      <c r="A32" s="1">
        <v>102025007</v>
      </c>
      <c r="AO32" s="1">
        <v>557163</v>
      </c>
      <c r="AT32" s="1">
        <v>0</v>
      </c>
    </row>
    <row r="33" spans="1:90" x14ac:dyDescent="0.25">
      <c r="A33" s="1">
        <v>102027451</v>
      </c>
      <c r="B33" s="1">
        <v>156134688</v>
      </c>
      <c r="C33" s="1">
        <v>159190000</v>
      </c>
      <c r="D33" s="1">
        <v>160812512</v>
      </c>
      <c r="E33" s="1">
        <v>161372880</v>
      </c>
      <c r="F33" s="1">
        <v>163259824</v>
      </c>
      <c r="G33" s="1">
        <v>163259728</v>
      </c>
      <c r="H33" s="1">
        <v>163710576</v>
      </c>
      <c r="I33" s="1">
        <v>168667440</v>
      </c>
      <c r="J33" s="1">
        <v>177714592</v>
      </c>
      <c r="K33" s="1">
        <v>180161472</v>
      </c>
      <c r="M33" s="1">
        <v>3955423</v>
      </c>
      <c r="N33" s="1">
        <v>3955423</v>
      </c>
      <c r="O33" s="1">
        <v>3955423</v>
      </c>
      <c r="P33" s="1">
        <v>3955423</v>
      </c>
      <c r="Q33" s="1">
        <v>3955423</v>
      </c>
      <c r="R33" s="1">
        <v>4955423</v>
      </c>
      <c r="S33" s="1">
        <v>8955423</v>
      </c>
      <c r="T33" s="1">
        <v>4955423</v>
      </c>
      <c r="U33" s="1">
        <v>9955423</v>
      </c>
      <c r="V33" s="1">
        <v>28179701.52</v>
      </c>
      <c r="W33" s="1">
        <v>28338651.359999999</v>
      </c>
      <c r="X33" s="1">
        <v>28431928.359999999</v>
      </c>
      <c r="Y33" s="1">
        <v>28582332.449999999</v>
      </c>
      <c r="Z33" s="1">
        <v>29039497.18</v>
      </c>
      <c r="AA33" s="1">
        <v>29039059.899999999</v>
      </c>
      <c r="AB33" s="1">
        <v>28876390.420000002</v>
      </c>
      <c r="AC33" s="1">
        <v>29730590.640000001</v>
      </c>
      <c r="AD33" s="1">
        <v>30277456.079999998</v>
      </c>
      <c r="AE33" s="1">
        <v>30521537</v>
      </c>
      <c r="AF33" s="1">
        <v>315206.40000000002</v>
      </c>
      <c r="AG33" s="1">
        <v>251832.24</v>
      </c>
      <c r="AH33" s="1">
        <v>285235.76</v>
      </c>
      <c r="AI33" s="1">
        <v>333707.53000000003</v>
      </c>
      <c r="AJ33" s="1">
        <v>464388.43</v>
      </c>
      <c r="AK33" s="1">
        <v>398865.47</v>
      </c>
      <c r="AL33" s="1">
        <v>845815.49</v>
      </c>
      <c r="AM33" s="1">
        <v>466167.87</v>
      </c>
      <c r="AN33" s="1">
        <v>497163.07</v>
      </c>
      <c r="AP33" s="1">
        <v>3380329.5</v>
      </c>
      <c r="AQ33" s="1">
        <v>1200000</v>
      </c>
      <c r="AR33" s="1">
        <v>296407.96875</v>
      </c>
      <c r="AT33" s="1">
        <v>4876737.5</v>
      </c>
      <c r="AY33" s="1">
        <v>2330608</v>
      </c>
      <c r="AZ33" s="1">
        <v>421833.78125</v>
      </c>
      <c r="BB33" s="1">
        <v>13169.580078125</v>
      </c>
      <c r="BC33" s="1">
        <v>3055312</v>
      </c>
      <c r="BD33" s="1">
        <v>158949.84375</v>
      </c>
      <c r="BF33" s="1">
        <v>-63374.16015625</v>
      </c>
      <c r="BG33" s="1">
        <v>1622512</v>
      </c>
      <c r="BH33" s="1">
        <v>93277</v>
      </c>
      <c r="BI33" s="1">
        <v>0</v>
      </c>
      <c r="BJ33" s="1">
        <v>33403.51953125</v>
      </c>
      <c r="BK33" s="1">
        <v>560368</v>
      </c>
      <c r="BL33" s="1">
        <v>150404.09375</v>
      </c>
      <c r="BM33" s="1">
        <v>0</v>
      </c>
      <c r="BN33" s="1">
        <v>48471.76953125</v>
      </c>
      <c r="BO33" s="1">
        <v>1886944</v>
      </c>
      <c r="BP33" s="1">
        <v>457164.71875</v>
      </c>
      <c r="BQ33" s="1">
        <v>0</v>
      </c>
      <c r="BR33" s="1">
        <v>130680.8984375</v>
      </c>
      <c r="BS33" s="1">
        <v>-96</v>
      </c>
      <c r="BT33" s="1">
        <v>-437.27999877929688</v>
      </c>
      <c r="BU33" s="1">
        <v>0</v>
      </c>
      <c r="BV33" s="1">
        <v>-65522.9609375</v>
      </c>
      <c r="BW33" s="1">
        <v>450848</v>
      </c>
      <c r="BX33" s="1">
        <v>-162669.484375</v>
      </c>
      <c r="BY33" s="1">
        <v>1000000</v>
      </c>
      <c r="BZ33" s="1">
        <v>446950.03125</v>
      </c>
      <c r="CA33" s="1">
        <v>4956864</v>
      </c>
      <c r="CB33" s="1">
        <v>854200.25</v>
      </c>
      <c r="CC33" s="1">
        <v>4000000</v>
      </c>
      <c r="CD33" s="1">
        <v>-379647.625</v>
      </c>
      <c r="CE33" s="1">
        <v>9047152</v>
      </c>
      <c r="CF33" s="1">
        <v>546865.4375</v>
      </c>
      <c r="CG33" s="1">
        <v>-4000000</v>
      </c>
      <c r="CH33" s="1">
        <v>30995.19921875</v>
      </c>
      <c r="CI33" s="1">
        <v>2446880</v>
      </c>
      <c r="CJ33" s="1">
        <v>244080.921875</v>
      </c>
      <c r="CK33" s="1">
        <v>5000000</v>
      </c>
    </row>
    <row r="34" spans="1:90" x14ac:dyDescent="0.25">
      <c r="A34" s="1">
        <v>103020407</v>
      </c>
      <c r="AF34" s="1">
        <v>482594</v>
      </c>
      <c r="AG34" s="1">
        <v>432011</v>
      </c>
      <c r="AH34" s="1">
        <v>459782.19</v>
      </c>
      <c r="AI34" s="1">
        <v>597186</v>
      </c>
      <c r="AJ34" s="1">
        <v>698352.23</v>
      </c>
      <c r="AK34" s="1">
        <v>700206.6</v>
      </c>
      <c r="AL34" s="1">
        <v>779145</v>
      </c>
      <c r="AM34" s="1">
        <v>873606.18</v>
      </c>
      <c r="AN34" s="1">
        <v>1198758.6299999999</v>
      </c>
      <c r="AO34" s="1">
        <v>1247724</v>
      </c>
      <c r="AS34" s="1">
        <v>109874.3515625</v>
      </c>
      <c r="AT34" s="1">
        <v>109874.3515625</v>
      </c>
      <c r="BB34" s="1">
        <v>27387</v>
      </c>
      <c r="BF34" s="1">
        <v>-50583</v>
      </c>
      <c r="BJ34" s="1">
        <v>27771.189453125</v>
      </c>
      <c r="BN34" s="1">
        <v>137403.8125</v>
      </c>
      <c r="BR34" s="1">
        <v>101166.2265625</v>
      </c>
      <c r="BV34" s="1">
        <v>1854.3699951171875</v>
      </c>
      <c r="BZ34" s="1">
        <v>78938.3984375</v>
      </c>
      <c r="CD34" s="1">
        <v>94461.1796875</v>
      </c>
      <c r="CH34" s="1">
        <v>325152.4375</v>
      </c>
      <c r="CL34" s="1">
        <v>48965.37109375</v>
      </c>
    </row>
    <row r="35" spans="1:90" x14ac:dyDescent="0.25">
      <c r="A35" s="1">
        <v>103020603</v>
      </c>
      <c r="B35" s="1">
        <v>2386250</v>
      </c>
      <c r="C35" s="1">
        <v>2476219.75</v>
      </c>
      <c r="D35" s="1">
        <v>2520781.5</v>
      </c>
      <c r="E35" s="1">
        <v>2532611.25</v>
      </c>
      <c r="F35" s="1">
        <v>2575047.75</v>
      </c>
      <c r="G35" s="1">
        <v>2575045</v>
      </c>
      <c r="H35" s="1">
        <v>2654834</v>
      </c>
      <c r="I35" s="1">
        <v>2897595</v>
      </c>
      <c r="J35" s="1">
        <v>3194142</v>
      </c>
      <c r="K35" s="1">
        <v>3293446</v>
      </c>
      <c r="L35" s="1">
        <v>104493</v>
      </c>
      <c r="M35" s="1">
        <v>104493</v>
      </c>
      <c r="N35" s="1">
        <v>104493</v>
      </c>
      <c r="O35" s="1">
        <v>104493</v>
      </c>
      <c r="P35" s="1">
        <v>104493</v>
      </c>
      <c r="Q35" s="1">
        <v>104493</v>
      </c>
      <c r="R35" s="1">
        <v>104493</v>
      </c>
      <c r="S35" s="1">
        <v>104493</v>
      </c>
      <c r="T35" s="1">
        <v>104493</v>
      </c>
      <c r="U35" s="1">
        <v>104493</v>
      </c>
      <c r="V35" s="1">
        <v>682544.19</v>
      </c>
      <c r="W35" s="1">
        <v>690745.1</v>
      </c>
      <c r="X35" s="1">
        <v>696378.1</v>
      </c>
      <c r="Y35" s="1">
        <v>701880.09</v>
      </c>
      <c r="Z35" s="1">
        <v>722114</v>
      </c>
      <c r="AA35" s="1">
        <v>722098.96</v>
      </c>
      <c r="AB35" s="1">
        <v>733162.25</v>
      </c>
      <c r="AC35" s="1">
        <v>764320</v>
      </c>
      <c r="AD35" s="1">
        <v>814646</v>
      </c>
      <c r="AE35" s="1">
        <v>844848</v>
      </c>
      <c r="AP35" s="1">
        <v>143679.65625</v>
      </c>
      <c r="AQ35" s="1">
        <v>0</v>
      </c>
      <c r="AR35" s="1">
        <v>24546.80078125</v>
      </c>
      <c r="AT35" s="1">
        <v>168226.453125</v>
      </c>
      <c r="AY35" s="1">
        <v>68616.5</v>
      </c>
      <c r="AZ35" s="1">
        <v>8812.7197265625</v>
      </c>
      <c r="BA35" s="1">
        <v>22270</v>
      </c>
      <c r="BC35" s="1">
        <v>89969.75</v>
      </c>
      <c r="BD35" s="1">
        <v>8200.91015625</v>
      </c>
      <c r="BE35" s="1">
        <v>0</v>
      </c>
      <c r="BG35" s="1">
        <v>44561.75</v>
      </c>
      <c r="BH35" s="1">
        <v>5633</v>
      </c>
      <c r="BI35" s="1">
        <v>0</v>
      </c>
      <c r="BK35" s="1">
        <v>11829.75</v>
      </c>
      <c r="BL35" s="1">
        <v>5501.990234375</v>
      </c>
      <c r="BM35" s="1">
        <v>0</v>
      </c>
      <c r="BO35" s="1">
        <v>42436.5</v>
      </c>
      <c r="BP35" s="1">
        <v>20233.91015625</v>
      </c>
      <c r="BQ35" s="1">
        <v>0</v>
      </c>
      <c r="BS35" s="1">
        <v>-2.75</v>
      </c>
      <c r="BT35" s="1">
        <v>-15.039999961853027</v>
      </c>
      <c r="BU35" s="1">
        <v>0</v>
      </c>
      <c r="BW35" s="1">
        <v>79789</v>
      </c>
      <c r="BX35" s="1">
        <v>11063.2900390625</v>
      </c>
      <c r="BY35" s="1">
        <v>0</v>
      </c>
      <c r="CA35" s="1">
        <v>242761</v>
      </c>
      <c r="CB35" s="1">
        <v>31157.75</v>
      </c>
      <c r="CC35" s="1">
        <v>0</v>
      </c>
      <c r="CE35" s="1">
        <v>296547</v>
      </c>
      <c r="CF35" s="1">
        <v>50326</v>
      </c>
      <c r="CG35" s="1">
        <v>0</v>
      </c>
      <c r="CI35" s="1">
        <v>99304</v>
      </c>
      <c r="CJ35" s="1">
        <v>30202</v>
      </c>
      <c r="CK35" s="1">
        <v>0</v>
      </c>
    </row>
    <row r="36" spans="1:90" x14ac:dyDescent="0.25">
      <c r="A36" s="1">
        <v>103020753</v>
      </c>
      <c r="B36" s="1">
        <v>2450162.75</v>
      </c>
      <c r="C36" s="1">
        <v>2513506</v>
      </c>
      <c r="D36" s="1">
        <v>2549918.5</v>
      </c>
      <c r="E36" s="1">
        <v>2584648</v>
      </c>
      <c r="F36" s="1">
        <v>2649629.75</v>
      </c>
      <c r="G36" s="1">
        <v>2649627</v>
      </c>
      <c r="H36" s="1">
        <v>2826775</v>
      </c>
      <c r="I36" s="1">
        <v>3160666.25</v>
      </c>
      <c r="J36" s="1">
        <v>3565051</v>
      </c>
      <c r="K36" s="1">
        <v>3757535</v>
      </c>
      <c r="L36" s="1">
        <v>95393</v>
      </c>
      <c r="M36" s="1">
        <v>121183</v>
      </c>
      <c r="N36" s="1">
        <v>108288</v>
      </c>
      <c r="O36" s="1">
        <v>108288</v>
      </c>
      <c r="P36" s="1">
        <v>102226.24000000001</v>
      </c>
      <c r="Q36" s="1">
        <v>108288</v>
      </c>
      <c r="R36" s="1">
        <v>108288</v>
      </c>
      <c r="S36" s="1">
        <v>108288</v>
      </c>
      <c r="T36" s="1">
        <v>108288</v>
      </c>
      <c r="U36" s="1">
        <v>108288</v>
      </c>
      <c r="V36" s="1">
        <v>695434.3</v>
      </c>
      <c r="W36" s="1">
        <v>702401.5</v>
      </c>
      <c r="X36" s="1">
        <v>786818.98</v>
      </c>
      <c r="Y36" s="1">
        <v>725183.92</v>
      </c>
      <c r="Z36" s="1">
        <v>724368.18</v>
      </c>
      <c r="AA36" s="1">
        <v>724355.93</v>
      </c>
      <c r="AB36" s="1">
        <v>738587</v>
      </c>
      <c r="AC36" s="1">
        <v>768939.62</v>
      </c>
      <c r="AD36" s="1">
        <v>784526.52</v>
      </c>
      <c r="AE36" s="1">
        <v>851546</v>
      </c>
      <c r="AP36" s="1">
        <v>221581.046875</v>
      </c>
      <c r="AQ36" s="1">
        <v>1212.35205078125</v>
      </c>
      <c r="AR36" s="1">
        <v>25435.564453125</v>
      </c>
      <c r="AT36" s="1">
        <v>248228.96875</v>
      </c>
      <c r="AY36" s="1">
        <v>48278.75</v>
      </c>
      <c r="AZ36" s="1">
        <v>7648.169921875</v>
      </c>
      <c r="BA36" s="1">
        <v>13873</v>
      </c>
      <c r="BC36" s="1">
        <v>63343.25</v>
      </c>
      <c r="BD36" s="1">
        <v>6967.2001953125</v>
      </c>
      <c r="BE36" s="1">
        <v>25790</v>
      </c>
      <c r="BG36" s="1">
        <v>36412.5</v>
      </c>
      <c r="BH36" s="1">
        <v>84417.4765625</v>
      </c>
      <c r="BI36" s="1">
        <v>-12895</v>
      </c>
      <c r="BK36" s="1">
        <v>34729.5</v>
      </c>
      <c r="BL36" s="1">
        <v>-61635.05859375</v>
      </c>
      <c r="BM36" s="1">
        <v>0</v>
      </c>
      <c r="BO36" s="1">
        <v>64981.75</v>
      </c>
      <c r="BP36" s="1">
        <v>-815.739990234375</v>
      </c>
      <c r="BQ36" s="1">
        <v>-6061.759765625</v>
      </c>
      <c r="BS36" s="1">
        <v>-2.75</v>
      </c>
      <c r="BT36" s="1">
        <v>-12.25</v>
      </c>
      <c r="BU36" s="1">
        <v>6061.759765625</v>
      </c>
      <c r="BW36" s="1">
        <v>177148</v>
      </c>
      <c r="BX36" s="1">
        <v>14231.0703125</v>
      </c>
      <c r="BY36" s="1">
        <v>0</v>
      </c>
      <c r="CA36" s="1">
        <v>333891.25</v>
      </c>
      <c r="CB36" s="1">
        <v>30352.619140625</v>
      </c>
      <c r="CC36" s="1">
        <v>0</v>
      </c>
      <c r="CE36" s="1">
        <v>404384.75</v>
      </c>
      <c r="CF36" s="1">
        <v>15586.900390625</v>
      </c>
      <c r="CG36" s="1">
        <v>0</v>
      </c>
      <c r="CI36" s="1">
        <v>192484</v>
      </c>
      <c r="CJ36" s="1">
        <v>67019.4765625</v>
      </c>
      <c r="CK36" s="1">
        <v>0</v>
      </c>
    </row>
    <row r="37" spans="1:90" x14ac:dyDescent="0.25">
      <c r="A37" s="1">
        <v>103021003</v>
      </c>
      <c r="B37" s="1">
        <v>4880594</v>
      </c>
      <c r="C37" s="1">
        <v>5036127</v>
      </c>
      <c r="D37" s="1">
        <v>5137591</v>
      </c>
      <c r="E37" s="1">
        <v>5270522</v>
      </c>
      <c r="F37" s="1">
        <v>5455204</v>
      </c>
      <c r="G37" s="1">
        <v>5455196</v>
      </c>
      <c r="H37" s="1">
        <v>5600959</v>
      </c>
      <c r="I37" s="1">
        <v>5995710</v>
      </c>
      <c r="J37" s="1">
        <v>6364463</v>
      </c>
      <c r="K37" s="1">
        <v>6578512</v>
      </c>
      <c r="L37" s="1">
        <v>418675</v>
      </c>
      <c r="M37" s="1">
        <v>418675</v>
      </c>
      <c r="N37" s="1">
        <v>418675</v>
      </c>
      <c r="O37" s="1">
        <v>418675</v>
      </c>
      <c r="P37" s="1">
        <v>418675</v>
      </c>
      <c r="Q37" s="1">
        <v>418675</v>
      </c>
      <c r="R37" s="1">
        <v>418675</v>
      </c>
      <c r="S37" s="1">
        <v>418675</v>
      </c>
      <c r="T37" s="1">
        <v>418675</v>
      </c>
      <c r="U37" s="1">
        <v>418675</v>
      </c>
      <c r="V37" s="1">
        <v>1606118.6</v>
      </c>
      <c r="W37" s="1">
        <v>1621729</v>
      </c>
      <c r="X37" s="1">
        <v>1776546</v>
      </c>
      <c r="Y37" s="1">
        <v>1672780.38</v>
      </c>
      <c r="Z37" s="1">
        <v>1733955</v>
      </c>
      <c r="AA37" s="1">
        <v>1733891</v>
      </c>
      <c r="AB37" s="1">
        <v>1747236</v>
      </c>
      <c r="AC37" s="1">
        <v>1872833</v>
      </c>
      <c r="AD37" s="1">
        <v>1956489.85</v>
      </c>
      <c r="AE37" s="1">
        <v>2041929</v>
      </c>
      <c r="AP37" s="1">
        <v>224661.59375</v>
      </c>
      <c r="AQ37" s="1">
        <v>0</v>
      </c>
      <c r="AR37" s="1">
        <v>61594.80078125</v>
      </c>
      <c r="AT37" s="1">
        <v>286256.40625</v>
      </c>
      <c r="AY37" s="1">
        <v>120896</v>
      </c>
      <c r="AZ37" s="1">
        <v>-55114.3984375</v>
      </c>
      <c r="BA37" s="1">
        <v>107325</v>
      </c>
      <c r="BC37" s="1">
        <v>155533</v>
      </c>
      <c r="BD37" s="1">
        <v>15610.400390625</v>
      </c>
      <c r="BE37" s="1">
        <v>0</v>
      </c>
      <c r="BG37" s="1">
        <v>101464</v>
      </c>
      <c r="BH37" s="1">
        <v>154817</v>
      </c>
      <c r="BI37" s="1">
        <v>0</v>
      </c>
      <c r="BK37" s="1">
        <v>132931</v>
      </c>
      <c r="BL37" s="1">
        <v>-103765.6171875</v>
      </c>
      <c r="BM37" s="1">
        <v>0</v>
      </c>
      <c r="BO37" s="1">
        <v>184682</v>
      </c>
      <c r="BP37" s="1">
        <v>61174.62109375</v>
      </c>
      <c r="BQ37" s="1">
        <v>0</v>
      </c>
      <c r="BS37" s="1">
        <v>-8</v>
      </c>
      <c r="BT37" s="1">
        <v>-64</v>
      </c>
      <c r="BU37" s="1">
        <v>0</v>
      </c>
      <c r="BW37" s="1">
        <v>145763</v>
      </c>
      <c r="BX37" s="1">
        <v>13345</v>
      </c>
      <c r="BY37" s="1">
        <v>0</v>
      </c>
      <c r="CA37" s="1">
        <v>394751</v>
      </c>
      <c r="CB37" s="1">
        <v>125597</v>
      </c>
      <c r="CC37" s="1">
        <v>0</v>
      </c>
      <c r="CE37" s="1">
        <v>368753</v>
      </c>
      <c r="CF37" s="1">
        <v>83656.8515625</v>
      </c>
      <c r="CG37" s="1">
        <v>0</v>
      </c>
      <c r="CI37" s="1">
        <v>214049</v>
      </c>
      <c r="CJ37" s="1">
        <v>85439.1484375</v>
      </c>
      <c r="CK37" s="1">
        <v>0</v>
      </c>
    </row>
    <row r="38" spans="1:90" x14ac:dyDescent="0.25">
      <c r="A38" s="1">
        <v>103021102</v>
      </c>
      <c r="B38" s="1">
        <v>9280213</v>
      </c>
      <c r="C38" s="1">
        <v>9570850</v>
      </c>
      <c r="D38" s="1">
        <v>9712327</v>
      </c>
      <c r="E38" s="1">
        <v>9889193</v>
      </c>
      <c r="F38" s="1">
        <v>10212705</v>
      </c>
      <c r="G38" s="1">
        <v>10212693</v>
      </c>
      <c r="H38" s="1">
        <v>10760593</v>
      </c>
      <c r="I38" s="1">
        <v>11596282</v>
      </c>
      <c r="J38" s="1">
        <v>13181349</v>
      </c>
      <c r="K38" s="1">
        <v>13733152</v>
      </c>
      <c r="O38" s="1">
        <v>615849</v>
      </c>
      <c r="P38" s="1">
        <v>615849</v>
      </c>
      <c r="Q38" s="1">
        <v>615849</v>
      </c>
      <c r="R38" s="1">
        <v>615849</v>
      </c>
      <c r="S38" s="1">
        <v>1615849</v>
      </c>
      <c r="T38" s="1">
        <v>1115849</v>
      </c>
      <c r="U38" s="1">
        <v>3747922.59</v>
      </c>
      <c r="V38" s="1">
        <v>2691625.75</v>
      </c>
      <c r="W38" s="1">
        <v>2604730.36</v>
      </c>
      <c r="X38" s="1">
        <v>2658250.2999999998</v>
      </c>
      <c r="Y38" s="1">
        <v>2844378.23</v>
      </c>
      <c r="Z38" s="1">
        <v>2805298.43</v>
      </c>
      <c r="AA38" s="1">
        <v>2805204.46</v>
      </c>
      <c r="AB38" s="1">
        <v>2958998.72</v>
      </c>
      <c r="AC38" s="1">
        <v>3144623.22</v>
      </c>
      <c r="AD38" s="1">
        <v>3264611.63</v>
      </c>
      <c r="AE38" s="1">
        <v>3579021</v>
      </c>
      <c r="AP38" s="1">
        <v>704089.375</v>
      </c>
      <c r="AQ38" s="1">
        <v>626414.6875</v>
      </c>
      <c r="AR38" s="1">
        <v>154744.515625</v>
      </c>
      <c r="AT38" s="1">
        <v>1485248.5</v>
      </c>
      <c r="AY38" s="1">
        <v>215574</v>
      </c>
      <c r="AZ38" s="1">
        <v>97099.6875</v>
      </c>
      <c r="BC38" s="1">
        <v>290637</v>
      </c>
      <c r="BD38" s="1">
        <v>-86895.390625</v>
      </c>
      <c r="BG38" s="1">
        <v>141477</v>
      </c>
      <c r="BH38" s="1">
        <v>53519.94140625</v>
      </c>
      <c r="BK38" s="1">
        <v>176866</v>
      </c>
      <c r="BL38" s="1">
        <v>186127.9375</v>
      </c>
      <c r="BO38" s="1">
        <v>323512</v>
      </c>
      <c r="BP38" s="1">
        <v>-39079.80078125</v>
      </c>
      <c r="BQ38" s="1">
        <v>0</v>
      </c>
      <c r="BS38" s="1">
        <v>-12</v>
      </c>
      <c r="BT38" s="1">
        <v>-93.970001220703125</v>
      </c>
      <c r="BU38" s="1">
        <v>0</v>
      </c>
      <c r="BW38" s="1">
        <v>547900</v>
      </c>
      <c r="BX38" s="1">
        <v>153794.265625</v>
      </c>
      <c r="BY38" s="1">
        <v>0</v>
      </c>
      <c r="CA38" s="1">
        <v>835689</v>
      </c>
      <c r="CB38" s="1">
        <v>185624.5</v>
      </c>
      <c r="CC38" s="1">
        <v>1000000</v>
      </c>
      <c r="CE38" s="1">
        <v>1585067</v>
      </c>
      <c r="CF38" s="1">
        <v>119988.40625</v>
      </c>
      <c r="CG38" s="1">
        <v>-500000</v>
      </c>
      <c r="CI38" s="1">
        <v>551803</v>
      </c>
      <c r="CJ38" s="1">
        <v>314409.375</v>
      </c>
      <c r="CK38" s="1">
        <v>2632073.5</v>
      </c>
    </row>
    <row r="39" spans="1:90" x14ac:dyDescent="0.25">
      <c r="A39" s="1">
        <v>103021252</v>
      </c>
      <c r="B39" s="1">
        <v>8731508</v>
      </c>
      <c r="C39" s="1">
        <v>8962532</v>
      </c>
      <c r="D39" s="1">
        <v>9047616</v>
      </c>
      <c r="E39" s="1">
        <v>9134302</v>
      </c>
      <c r="F39" s="1">
        <v>9270478</v>
      </c>
      <c r="G39" s="1">
        <v>9270471</v>
      </c>
      <c r="H39" s="1">
        <v>9411249</v>
      </c>
      <c r="I39" s="1">
        <v>9833864</v>
      </c>
      <c r="J39" s="1">
        <v>10137516</v>
      </c>
      <c r="K39" s="1">
        <v>10324779</v>
      </c>
      <c r="L39" s="1">
        <v>505751</v>
      </c>
      <c r="M39" s="1">
        <v>505751</v>
      </c>
      <c r="N39" s="1">
        <v>505751</v>
      </c>
      <c r="O39" s="1">
        <v>505751</v>
      </c>
      <c r="P39" s="1">
        <v>505751</v>
      </c>
      <c r="Q39" s="1">
        <v>505751</v>
      </c>
      <c r="R39" s="1">
        <v>505751</v>
      </c>
      <c r="S39" s="1">
        <v>505751</v>
      </c>
      <c r="T39" s="1">
        <v>505751</v>
      </c>
      <c r="U39" s="1">
        <v>505751</v>
      </c>
      <c r="V39" s="1">
        <v>2522440.11</v>
      </c>
      <c r="W39" s="1">
        <v>2557376.25</v>
      </c>
      <c r="X39" s="1">
        <v>2589761.0299999998</v>
      </c>
      <c r="Y39" s="1">
        <v>2624475.84</v>
      </c>
      <c r="Z39" s="1">
        <v>2715229.17</v>
      </c>
      <c r="AA39" s="1">
        <v>2715148.63</v>
      </c>
      <c r="AB39" s="1">
        <v>2793821.28</v>
      </c>
      <c r="AC39" s="1">
        <v>2991882.97</v>
      </c>
      <c r="AD39" s="1">
        <v>3124510.63</v>
      </c>
      <c r="AE39" s="1">
        <v>3368520</v>
      </c>
      <c r="AP39" s="1">
        <v>210860.203125</v>
      </c>
      <c r="AQ39" s="1">
        <v>0</v>
      </c>
      <c r="AR39" s="1">
        <v>130658.1640625</v>
      </c>
      <c r="AT39" s="1">
        <v>341518.375</v>
      </c>
      <c r="AY39" s="1">
        <v>172416</v>
      </c>
      <c r="AZ39" s="1">
        <v>59383.4609375</v>
      </c>
      <c r="BA39" s="1">
        <v>120189</v>
      </c>
      <c r="BC39" s="1">
        <v>231024</v>
      </c>
      <c r="BD39" s="1">
        <v>34936.140625</v>
      </c>
      <c r="BE39" s="1">
        <v>0</v>
      </c>
      <c r="BG39" s="1">
        <v>85084</v>
      </c>
      <c r="BH39" s="1">
        <v>32384.779296875</v>
      </c>
      <c r="BI39" s="1">
        <v>0</v>
      </c>
      <c r="BK39" s="1">
        <v>86686</v>
      </c>
      <c r="BL39" s="1">
        <v>34714.80859375</v>
      </c>
      <c r="BM39" s="1">
        <v>0</v>
      </c>
      <c r="BO39" s="1">
        <v>136176</v>
      </c>
      <c r="BP39" s="1">
        <v>90753.328125</v>
      </c>
      <c r="BQ39" s="1">
        <v>0</v>
      </c>
      <c r="BS39" s="1">
        <v>-7</v>
      </c>
      <c r="BT39" s="1">
        <v>-80.540000915527344</v>
      </c>
      <c r="BU39" s="1">
        <v>0</v>
      </c>
      <c r="BW39" s="1">
        <v>140778</v>
      </c>
      <c r="BX39" s="1">
        <v>78672.6484375</v>
      </c>
      <c r="BY39" s="1">
        <v>0</v>
      </c>
      <c r="CA39" s="1">
        <v>422615</v>
      </c>
      <c r="CB39" s="1">
        <v>198061.6875</v>
      </c>
      <c r="CC39" s="1">
        <v>0</v>
      </c>
      <c r="CE39" s="1">
        <v>303652</v>
      </c>
      <c r="CF39" s="1">
        <v>132627.65625</v>
      </c>
      <c r="CG39" s="1">
        <v>0</v>
      </c>
      <c r="CI39" s="1">
        <v>187263</v>
      </c>
      <c r="CJ39" s="1">
        <v>244009.375</v>
      </c>
      <c r="CK39" s="1">
        <v>0</v>
      </c>
    </row>
    <row r="40" spans="1:90" x14ac:dyDescent="0.25">
      <c r="A40" s="1">
        <v>103021453</v>
      </c>
      <c r="B40" s="1">
        <v>4671590</v>
      </c>
      <c r="C40" s="1">
        <v>4801129</v>
      </c>
      <c r="D40" s="1">
        <v>4862680</v>
      </c>
      <c r="E40" s="1">
        <v>4974687.5</v>
      </c>
      <c r="F40" s="1">
        <v>5024769.5</v>
      </c>
      <c r="G40" s="1">
        <v>5024765</v>
      </c>
      <c r="H40" s="1">
        <v>5226102.5</v>
      </c>
      <c r="I40" s="1">
        <v>5809645.5</v>
      </c>
      <c r="J40" s="1">
        <v>6798372.5</v>
      </c>
      <c r="K40" s="1">
        <v>7138246</v>
      </c>
      <c r="L40" s="1">
        <v>218768</v>
      </c>
      <c r="M40" s="1">
        <v>218768</v>
      </c>
      <c r="N40" s="1">
        <v>218768</v>
      </c>
      <c r="O40" s="1">
        <v>218768</v>
      </c>
      <c r="P40" s="1">
        <v>218768</v>
      </c>
      <c r="Q40" s="1">
        <v>218768</v>
      </c>
      <c r="R40" s="1">
        <v>218768</v>
      </c>
      <c r="S40" s="1">
        <v>218768</v>
      </c>
      <c r="T40" s="1">
        <v>218768</v>
      </c>
      <c r="U40" s="1">
        <v>938637.4</v>
      </c>
      <c r="V40" s="1">
        <v>810196.08</v>
      </c>
      <c r="W40" s="1">
        <v>831967.16</v>
      </c>
      <c r="X40" s="1">
        <v>835024.42</v>
      </c>
      <c r="Y40" s="1">
        <v>885799.87</v>
      </c>
      <c r="Z40" s="1">
        <v>936388.18</v>
      </c>
      <c r="AA40" s="1">
        <v>936343.67</v>
      </c>
      <c r="AB40" s="1">
        <v>969284.78</v>
      </c>
      <c r="AC40" s="1">
        <v>1081057.98</v>
      </c>
      <c r="AD40" s="1">
        <v>1089471.68</v>
      </c>
      <c r="AE40" s="1">
        <v>1178741</v>
      </c>
      <c r="AP40" s="1">
        <v>422695.3125</v>
      </c>
      <c r="AQ40" s="1">
        <v>143973.875</v>
      </c>
      <c r="AR40" s="1">
        <v>48470.5625</v>
      </c>
      <c r="AT40" s="1">
        <v>615139.75</v>
      </c>
      <c r="AY40" s="1">
        <v>94376.5</v>
      </c>
      <c r="AZ40" s="1">
        <v>19452.419921875</v>
      </c>
      <c r="BA40" s="1">
        <v>50505</v>
      </c>
      <c r="BC40" s="1">
        <v>129539</v>
      </c>
      <c r="BD40" s="1">
        <v>21771.080078125</v>
      </c>
      <c r="BE40" s="1">
        <v>0</v>
      </c>
      <c r="BG40" s="1">
        <v>61551</v>
      </c>
      <c r="BH40" s="1">
        <v>3057.260009765625</v>
      </c>
      <c r="BI40" s="1">
        <v>0</v>
      </c>
      <c r="BK40" s="1">
        <v>112007.5</v>
      </c>
      <c r="BL40" s="1">
        <v>50775.44921875</v>
      </c>
      <c r="BM40" s="1">
        <v>0</v>
      </c>
      <c r="BO40" s="1">
        <v>50082</v>
      </c>
      <c r="BP40" s="1">
        <v>50588.30859375</v>
      </c>
      <c r="BQ40" s="1">
        <v>0</v>
      </c>
      <c r="BS40" s="1">
        <v>-4.5</v>
      </c>
      <c r="BT40" s="1">
        <v>-44.509998321533203</v>
      </c>
      <c r="BU40" s="1">
        <v>0</v>
      </c>
      <c r="BW40" s="1">
        <v>201337.5</v>
      </c>
      <c r="BX40" s="1">
        <v>32941.109375</v>
      </c>
      <c r="BY40" s="1">
        <v>0</v>
      </c>
      <c r="CA40" s="1">
        <v>583543</v>
      </c>
      <c r="CB40" s="1">
        <v>111773.203125</v>
      </c>
      <c r="CC40" s="1">
        <v>0</v>
      </c>
      <c r="CE40" s="1">
        <v>988727</v>
      </c>
      <c r="CF40" s="1">
        <v>8413.7001953125</v>
      </c>
      <c r="CG40" s="1">
        <v>0</v>
      </c>
      <c r="CI40" s="1">
        <v>339873.5</v>
      </c>
      <c r="CJ40" s="1">
        <v>89269.3203125</v>
      </c>
      <c r="CK40" s="1">
        <v>719869.375</v>
      </c>
    </row>
    <row r="41" spans="1:90" x14ac:dyDescent="0.25">
      <c r="A41" s="1">
        <v>103021603</v>
      </c>
      <c r="B41" s="1">
        <v>4123066.5</v>
      </c>
      <c r="C41" s="1">
        <v>4282850.5</v>
      </c>
      <c r="D41" s="1">
        <v>4258681</v>
      </c>
      <c r="E41" s="1">
        <v>4315122.5</v>
      </c>
      <c r="F41" s="1">
        <v>4402537.5</v>
      </c>
      <c r="G41" s="1">
        <v>4402533</v>
      </c>
      <c r="H41" s="1">
        <v>4575626.5</v>
      </c>
      <c r="I41" s="1">
        <v>4930448</v>
      </c>
      <c r="J41" s="1">
        <v>5227494.5</v>
      </c>
      <c r="K41" s="1">
        <v>5351146</v>
      </c>
      <c r="L41" s="1">
        <v>189030</v>
      </c>
      <c r="M41" s="1">
        <v>189030</v>
      </c>
      <c r="N41" s="1">
        <v>189030</v>
      </c>
      <c r="O41" s="1">
        <v>189030</v>
      </c>
      <c r="P41" s="1">
        <v>189030</v>
      </c>
      <c r="Q41" s="1">
        <v>189030</v>
      </c>
      <c r="R41" s="1">
        <v>189030</v>
      </c>
      <c r="S41" s="1">
        <v>189030</v>
      </c>
      <c r="T41" s="1">
        <v>189030</v>
      </c>
      <c r="U41" s="1">
        <v>300033.98</v>
      </c>
      <c r="V41" s="1">
        <v>875064.65</v>
      </c>
      <c r="W41" s="1">
        <v>890961.82</v>
      </c>
      <c r="X41" s="1">
        <v>919207</v>
      </c>
      <c r="Y41" s="1">
        <v>935287.2</v>
      </c>
      <c r="Z41" s="1">
        <v>971560.7</v>
      </c>
      <c r="AA41" s="1">
        <v>971522.45</v>
      </c>
      <c r="AB41" s="1">
        <v>1030057.2</v>
      </c>
      <c r="AC41" s="1">
        <v>1115755.6499999999</v>
      </c>
      <c r="AD41" s="1">
        <v>1188973.6200000001</v>
      </c>
      <c r="AE41" s="1">
        <v>1271631</v>
      </c>
      <c r="AI41" s="1">
        <v>8235.2800000000007</v>
      </c>
      <c r="AP41" s="1">
        <v>189721.703125</v>
      </c>
      <c r="AQ41" s="1">
        <v>22200.796875</v>
      </c>
      <c r="AR41" s="1">
        <v>60014.05859375</v>
      </c>
      <c r="AT41" s="1">
        <v>271936.5625</v>
      </c>
      <c r="AY41" s="1">
        <v>121896.5</v>
      </c>
      <c r="AZ41" s="1">
        <v>-107082.9921875</v>
      </c>
      <c r="BA41" s="1">
        <v>43700</v>
      </c>
      <c r="BC41" s="1">
        <v>159784</v>
      </c>
      <c r="BD41" s="1">
        <v>15897.169921875</v>
      </c>
      <c r="BE41" s="1">
        <v>0</v>
      </c>
      <c r="BG41" s="1">
        <v>-24169.5</v>
      </c>
      <c r="BH41" s="1">
        <v>28245.1796875</v>
      </c>
      <c r="BI41" s="1">
        <v>0</v>
      </c>
      <c r="BK41" s="1">
        <v>56441.5</v>
      </c>
      <c r="BL41" s="1">
        <v>16080.2001953125</v>
      </c>
      <c r="BM41" s="1">
        <v>0</v>
      </c>
      <c r="BO41" s="1">
        <v>87415</v>
      </c>
      <c r="BP41" s="1">
        <v>36273.5</v>
      </c>
      <c r="BQ41" s="1">
        <v>0</v>
      </c>
      <c r="BS41" s="1">
        <v>-4.5</v>
      </c>
      <c r="BT41" s="1">
        <v>-38.25</v>
      </c>
      <c r="BU41" s="1">
        <v>0</v>
      </c>
      <c r="BW41" s="1">
        <v>173093.5</v>
      </c>
      <c r="BX41" s="1">
        <v>58534.75</v>
      </c>
      <c r="BY41" s="1">
        <v>0</v>
      </c>
      <c r="CA41" s="1">
        <v>354821.5</v>
      </c>
      <c r="CB41" s="1">
        <v>85698.453125</v>
      </c>
      <c r="CC41" s="1">
        <v>0</v>
      </c>
      <c r="CE41" s="1">
        <v>297046.5</v>
      </c>
      <c r="CF41" s="1">
        <v>73217.96875</v>
      </c>
      <c r="CG41" s="1">
        <v>0</v>
      </c>
      <c r="CI41" s="1">
        <v>123651.5</v>
      </c>
      <c r="CJ41" s="1">
        <v>82657.3828125</v>
      </c>
      <c r="CK41" s="1">
        <v>111003.9765625</v>
      </c>
    </row>
    <row r="42" spans="1:90" x14ac:dyDescent="0.25">
      <c r="A42" s="1">
        <v>103021752</v>
      </c>
      <c r="B42" s="1">
        <v>4744541.5</v>
      </c>
      <c r="C42" s="1">
        <v>4951560</v>
      </c>
      <c r="D42" s="1">
        <v>5008317.5</v>
      </c>
      <c r="E42" s="1">
        <v>5103119.5</v>
      </c>
      <c r="F42" s="1">
        <v>5231461</v>
      </c>
      <c r="G42" s="1">
        <v>5231454.5</v>
      </c>
      <c r="H42" s="1">
        <v>5435316</v>
      </c>
      <c r="I42" s="1">
        <v>5979152</v>
      </c>
      <c r="J42" s="1">
        <v>6584035</v>
      </c>
      <c r="K42" s="1">
        <v>6937895</v>
      </c>
      <c r="L42" s="1">
        <v>303975</v>
      </c>
      <c r="M42" s="1">
        <v>303975</v>
      </c>
      <c r="N42" s="1">
        <v>303975</v>
      </c>
      <c r="O42" s="1">
        <v>303975</v>
      </c>
      <c r="P42" s="1">
        <v>303975</v>
      </c>
      <c r="Q42" s="1">
        <v>303975</v>
      </c>
      <c r="R42" s="1">
        <v>303975</v>
      </c>
      <c r="S42" s="1">
        <v>303975</v>
      </c>
      <c r="T42" s="1">
        <v>303975</v>
      </c>
      <c r="U42" s="1">
        <v>303975</v>
      </c>
      <c r="V42" s="1">
        <v>1632841.18</v>
      </c>
      <c r="W42" s="1">
        <v>1538028.16</v>
      </c>
      <c r="X42" s="1">
        <v>1565792.54</v>
      </c>
      <c r="Y42" s="1">
        <v>1603537.7</v>
      </c>
      <c r="Z42" s="1">
        <v>1616953.53</v>
      </c>
      <c r="AA42" s="1">
        <v>1819725.48</v>
      </c>
      <c r="AB42" s="1">
        <v>1852524.2</v>
      </c>
      <c r="AC42" s="1">
        <v>1902753.91</v>
      </c>
      <c r="AD42" s="1">
        <v>1839813</v>
      </c>
      <c r="AE42" s="1">
        <v>1935875</v>
      </c>
      <c r="AF42" s="1">
        <v>1871.77</v>
      </c>
      <c r="AG42" s="1">
        <v>2955.81</v>
      </c>
      <c r="AP42" s="1">
        <v>341286.8125</v>
      </c>
      <c r="AQ42" s="1">
        <v>0</v>
      </c>
      <c r="AR42" s="1">
        <v>63784.29296875</v>
      </c>
      <c r="AT42" s="1">
        <v>405071.09375</v>
      </c>
      <c r="AY42" s="1">
        <v>153755</v>
      </c>
      <c r="AZ42" s="1">
        <v>25364.859375</v>
      </c>
      <c r="BA42" s="1">
        <v>70822</v>
      </c>
      <c r="BB42" s="1">
        <v>-4082.77001953125</v>
      </c>
      <c r="BC42" s="1">
        <v>207018.5</v>
      </c>
      <c r="BD42" s="1">
        <v>-94813.0234375</v>
      </c>
      <c r="BE42" s="1">
        <v>0</v>
      </c>
      <c r="BF42" s="1">
        <v>1084.0400390625</v>
      </c>
      <c r="BG42" s="1">
        <v>56757.5</v>
      </c>
      <c r="BH42" s="1">
        <v>27764.380859375</v>
      </c>
      <c r="BI42" s="1">
        <v>0</v>
      </c>
      <c r="BK42" s="1">
        <v>94802</v>
      </c>
      <c r="BL42" s="1">
        <v>37745.16015625</v>
      </c>
      <c r="BM42" s="1">
        <v>0</v>
      </c>
      <c r="BO42" s="1">
        <v>128341.5</v>
      </c>
      <c r="BP42" s="1">
        <v>13415.830078125</v>
      </c>
      <c r="BQ42" s="1">
        <v>0</v>
      </c>
      <c r="BS42" s="1">
        <v>-6.5</v>
      </c>
      <c r="BT42" s="1">
        <v>202771.953125</v>
      </c>
      <c r="BU42" s="1">
        <v>0</v>
      </c>
      <c r="BW42" s="1">
        <v>203861.5</v>
      </c>
      <c r="BX42" s="1">
        <v>32798.71875</v>
      </c>
      <c r="BY42" s="1">
        <v>0</v>
      </c>
      <c r="CA42" s="1">
        <v>543836</v>
      </c>
      <c r="CB42" s="1">
        <v>50229.7109375</v>
      </c>
      <c r="CC42" s="1">
        <v>0</v>
      </c>
      <c r="CE42" s="1">
        <v>604883</v>
      </c>
      <c r="CF42" s="1">
        <v>-62940.91015625</v>
      </c>
      <c r="CG42" s="1">
        <v>0</v>
      </c>
      <c r="CI42" s="1">
        <v>353860</v>
      </c>
      <c r="CJ42" s="1">
        <v>96062</v>
      </c>
      <c r="CK42" s="1">
        <v>0</v>
      </c>
    </row>
    <row r="43" spans="1:90" x14ac:dyDescent="0.25">
      <c r="A43" s="1">
        <v>103021903</v>
      </c>
      <c r="B43" s="1">
        <v>7008263</v>
      </c>
      <c r="C43" s="1">
        <v>7235090</v>
      </c>
      <c r="D43" s="1">
        <v>7338617</v>
      </c>
      <c r="E43" s="1">
        <v>7531081.5</v>
      </c>
      <c r="F43" s="1">
        <v>7803671.5</v>
      </c>
      <c r="G43" s="1">
        <v>7803661.5</v>
      </c>
      <c r="H43" s="1">
        <v>8038559</v>
      </c>
      <c r="I43" s="1">
        <v>9186558</v>
      </c>
      <c r="J43" s="1">
        <v>9870420</v>
      </c>
      <c r="K43" s="1">
        <v>10139343</v>
      </c>
      <c r="L43" s="1">
        <v>220599</v>
      </c>
      <c r="M43" s="1">
        <v>220599</v>
      </c>
      <c r="N43" s="1">
        <v>220599</v>
      </c>
      <c r="O43" s="1">
        <v>220599</v>
      </c>
      <c r="P43" s="1">
        <v>220599</v>
      </c>
      <c r="Q43" s="1">
        <v>220599</v>
      </c>
      <c r="R43" s="1">
        <v>220599</v>
      </c>
      <c r="S43" s="1">
        <v>220599</v>
      </c>
      <c r="T43" s="1">
        <v>420599</v>
      </c>
      <c r="U43" s="1">
        <v>326758.5</v>
      </c>
      <c r="V43" s="1">
        <v>1054827</v>
      </c>
      <c r="W43" s="1">
        <v>1086055</v>
      </c>
      <c r="X43" s="1">
        <v>1118418</v>
      </c>
      <c r="Y43" s="1">
        <v>1146287.07</v>
      </c>
      <c r="Z43" s="1">
        <v>1215288</v>
      </c>
      <c r="AA43" s="1">
        <v>1215229.8700000001</v>
      </c>
      <c r="AB43" s="1">
        <v>1202157.52</v>
      </c>
      <c r="AC43" s="1">
        <v>1391167.84</v>
      </c>
      <c r="AD43" s="1">
        <v>1435461.76</v>
      </c>
      <c r="AE43" s="1">
        <v>1518632</v>
      </c>
      <c r="AP43" s="1">
        <v>467134.3125</v>
      </c>
      <c r="AQ43" s="1">
        <v>21231.900390625</v>
      </c>
      <c r="AR43" s="1">
        <v>60668.80078125</v>
      </c>
      <c r="AT43" s="1">
        <v>549035</v>
      </c>
      <c r="AY43" s="1">
        <v>172706</v>
      </c>
      <c r="AZ43" s="1">
        <v>30316.9296875</v>
      </c>
      <c r="BA43" s="1">
        <v>41985</v>
      </c>
      <c r="BC43" s="1">
        <v>226827</v>
      </c>
      <c r="BD43" s="1">
        <v>31228</v>
      </c>
      <c r="BE43" s="1">
        <v>0</v>
      </c>
      <c r="BG43" s="1">
        <v>103527</v>
      </c>
      <c r="BH43" s="1">
        <v>32363</v>
      </c>
      <c r="BI43" s="1">
        <v>0</v>
      </c>
      <c r="BK43" s="1">
        <v>192464.5</v>
      </c>
      <c r="BL43" s="1">
        <v>27869.0703125</v>
      </c>
      <c r="BM43" s="1">
        <v>0</v>
      </c>
      <c r="BO43" s="1">
        <v>272590</v>
      </c>
      <c r="BP43" s="1">
        <v>69000.9296875</v>
      </c>
      <c r="BQ43" s="1">
        <v>0</v>
      </c>
      <c r="BS43" s="1">
        <v>-10</v>
      </c>
      <c r="BT43" s="1">
        <v>-58.130001068115234</v>
      </c>
      <c r="BU43" s="1">
        <v>0</v>
      </c>
      <c r="BW43" s="1">
        <v>234897.5</v>
      </c>
      <c r="BX43" s="1">
        <v>-13072.349609375</v>
      </c>
      <c r="BY43" s="1">
        <v>0</v>
      </c>
      <c r="CA43" s="1">
        <v>1147999</v>
      </c>
      <c r="CB43" s="1">
        <v>189010.3125</v>
      </c>
      <c r="CC43" s="1">
        <v>0</v>
      </c>
      <c r="CE43" s="1">
        <v>683862</v>
      </c>
      <c r="CF43" s="1">
        <v>44293.921875</v>
      </c>
      <c r="CG43" s="1">
        <v>200000</v>
      </c>
      <c r="CI43" s="1">
        <v>268923</v>
      </c>
      <c r="CJ43" s="1">
        <v>83170.2421875</v>
      </c>
      <c r="CK43" s="1">
        <v>-93840.5</v>
      </c>
    </row>
    <row r="44" spans="1:90" x14ac:dyDescent="0.25">
      <c r="A44" s="1">
        <v>103022103</v>
      </c>
      <c r="B44" s="1">
        <v>1719168</v>
      </c>
      <c r="C44" s="1">
        <v>1830860</v>
      </c>
      <c r="D44" s="1">
        <v>1900164</v>
      </c>
      <c r="E44" s="1">
        <v>1841253</v>
      </c>
      <c r="F44" s="1">
        <v>1852704</v>
      </c>
      <c r="G44" s="1">
        <v>1852701</v>
      </c>
      <c r="H44" s="1">
        <v>1958603</v>
      </c>
      <c r="I44" s="1">
        <v>2056095</v>
      </c>
      <c r="J44" s="1">
        <v>2279525</v>
      </c>
      <c r="K44" s="1">
        <v>2370838</v>
      </c>
      <c r="L44" s="1">
        <v>96726</v>
      </c>
      <c r="M44" s="1">
        <v>96726</v>
      </c>
      <c r="N44" s="1">
        <v>96726</v>
      </c>
      <c r="O44" s="1">
        <v>96726</v>
      </c>
      <c r="P44" s="1">
        <v>96726</v>
      </c>
      <c r="Q44" s="1">
        <v>96726</v>
      </c>
      <c r="R44" s="1">
        <v>96726</v>
      </c>
      <c r="S44" s="1">
        <v>596726</v>
      </c>
      <c r="T44" s="1">
        <v>596726</v>
      </c>
      <c r="U44" s="1">
        <v>653204.21</v>
      </c>
      <c r="V44" s="1">
        <v>441273</v>
      </c>
      <c r="W44" s="1">
        <v>448357</v>
      </c>
      <c r="X44" s="1">
        <v>461225</v>
      </c>
      <c r="Y44" s="1">
        <v>468364</v>
      </c>
      <c r="Z44" s="1">
        <v>484474</v>
      </c>
      <c r="AA44" s="1">
        <v>484458</v>
      </c>
      <c r="AB44" s="1">
        <v>524936</v>
      </c>
      <c r="AC44" s="1">
        <v>565783</v>
      </c>
      <c r="AD44" s="1">
        <v>581544</v>
      </c>
      <c r="AE44" s="1">
        <v>609912</v>
      </c>
      <c r="AP44" s="1">
        <v>103626.796875</v>
      </c>
      <c r="AQ44" s="1">
        <v>111295.640625</v>
      </c>
      <c r="AR44" s="1">
        <v>25087.599609375</v>
      </c>
      <c r="AT44" s="1">
        <v>240010.03125</v>
      </c>
      <c r="AY44" s="1">
        <v>83391</v>
      </c>
      <c r="AZ44" s="1">
        <v>11393</v>
      </c>
      <c r="BA44" s="1">
        <v>22195</v>
      </c>
      <c r="BC44" s="1">
        <v>111692</v>
      </c>
      <c r="BD44" s="1">
        <v>7084</v>
      </c>
      <c r="BE44" s="1">
        <v>0</v>
      </c>
      <c r="BG44" s="1">
        <v>69304</v>
      </c>
      <c r="BH44" s="1">
        <v>12868</v>
      </c>
      <c r="BI44" s="1">
        <v>0</v>
      </c>
      <c r="BK44" s="1">
        <v>-58911</v>
      </c>
      <c r="BL44" s="1">
        <v>7139</v>
      </c>
      <c r="BM44" s="1">
        <v>0</v>
      </c>
      <c r="BO44" s="1">
        <v>11451</v>
      </c>
      <c r="BP44" s="1">
        <v>16110</v>
      </c>
      <c r="BQ44" s="1">
        <v>0</v>
      </c>
      <c r="BS44" s="1">
        <v>-3</v>
      </c>
      <c r="BT44" s="1">
        <v>-16</v>
      </c>
      <c r="BU44" s="1">
        <v>0</v>
      </c>
      <c r="BW44" s="1">
        <v>105902</v>
      </c>
      <c r="BX44" s="1">
        <v>40478</v>
      </c>
      <c r="BY44" s="1">
        <v>0</v>
      </c>
      <c r="CA44" s="1">
        <v>97492</v>
      </c>
      <c r="CB44" s="1">
        <v>40847</v>
      </c>
      <c r="CC44" s="1">
        <v>500000</v>
      </c>
      <c r="CE44" s="1">
        <v>223430</v>
      </c>
      <c r="CF44" s="1">
        <v>15761</v>
      </c>
      <c r="CG44" s="1">
        <v>0</v>
      </c>
      <c r="CI44" s="1">
        <v>91313</v>
      </c>
      <c r="CJ44" s="1">
        <v>28368</v>
      </c>
      <c r="CK44" s="1">
        <v>56478.2109375</v>
      </c>
    </row>
    <row r="45" spans="1:90" x14ac:dyDescent="0.25">
      <c r="A45" s="1">
        <v>103022253</v>
      </c>
      <c r="B45" s="1">
        <v>5884786</v>
      </c>
      <c r="C45" s="1">
        <v>6045648</v>
      </c>
      <c r="D45" s="1">
        <v>6093337</v>
      </c>
      <c r="E45" s="1">
        <v>6111973</v>
      </c>
      <c r="F45" s="1">
        <v>6215163</v>
      </c>
      <c r="G45" s="1">
        <v>6215158</v>
      </c>
      <c r="H45" s="1">
        <v>6346485</v>
      </c>
      <c r="I45" s="1">
        <v>6621778</v>
      </c>
      <c r="J45" s="1">
        <v>7024128.5</v>
      </c>
      <c r="K45" s="1">
        <v>7153989</v>
      </c>
      <c r="L45" s="1">
        <v>264465</v>
      </c>
      <c r="M45" s="1">
        <v>264465</v>
      </c>
      <c r="N45" s="1">
        <v>264465</v>
      </c>
      <c r="O45" s="1">
        <v>264465</v>
      </c>
      <c r="P45" s="1">
        <v>264465</v>
      </c>
      <c r="Q45" s="1">
        <v>264465</v>
      </c>
      <c r="R45" s="1">
        <v>264465</v>
      </c>
      <c r="S45" s="1">
        <v>264465</v>
      </c>
      <c r="T45" s="1">
        <v>264465</v>
      </c>
      <c r="U45" s="1">
        <v>383661.91</v>
      </c>
      <c r="V45" s="1">
        <v>1223919.0900000001</v>
      </c>
      <c r="W45" s="1">
        <v>1233421.72</v>
      </c>
      <c r="X45" s="1">
        <v>1269791.54</v>
      </c>
      <c r="Y45" s="1">
        <v>1284344.8400000001</v>
      </c>
      <c r="Z45" s="1">
        <v>1316029.01</v>
      </c>
      <c r="AA45" s="1">
        <v>1315985.79</v>
      </c>
      <c r="AB45" s="1">
        <v>1427155.78</v>
      </c>
      <c r="AC45" s="1">
        <v>1543514.66</v>
      </c>
      <c r="AD45" s="1">
        <v>1804329.72</v>
      </c>
      <c r="AE45" s="1">
        <v>1768680</v>
      </c>
      <c r="AP45" s="1">
        <v>187765.203125</v>
      </c>
      <c r="AQ45" s="1">
        <v>23839.3828125</v>
      </c>
      <c r="AR45" s="1">
        <v>90530.1953125</v>
      </c>
      <c r="AT45" s="1">
        <v>302134.78125</v>
      </c>
      <c r="AY45" s="1">
        <v>122683</v>
      </c>
      <c r="AZ45" s="1">
        <v>40390.171875</v>
      </c>
      <c r="BA45" s="1">
        <v>56252</v>
      </c>
      <c r="BC45" s="1">
        <v>160862</v>
      </c>
      <c r="BD45" s="1">
        <v>9502.6298828125</v>
      </c>
      <c r="BE45" s="1">
        <v>0</v>
      </c>
      <c r="BG45" s="1">
        <v>47689</v>
      </c>
      <c r="BH45" s="1">
        <v>36369.8203125</v>
      </c>
      <c r="BI45" s="1">
        <v>0</v>
      </c>
      <c r="BK45" s="1">
        <v>18636</v>
      </c>
      <c r="BL45" s="1">
        <v>14553.2998046875</v>
      </c>
      <c r="BM45" s="1">
        <v>0</v>
      </c>
      <c r="BO45" s="1">
        <v>103190</v>
      </c>
      <c r="BP45" s="1">
        <v>31684.169921875</v>
      </c>
      <c r="BQ45" s="1">
        <v>0</v>
      </c>
      <c r="BS45" s="1">
        <v>-5</v>
      </c>
      <c r="BT45" s="1">
        <v>-43.220001220703125</v>
      </c>
      <c r="BU45" s="1">
        <v>0</v>
      </c>
      <c r="BW45" s="1">
        <v>131327</v>
      </c>
      <c r="BX45" s="1">
        <v>111169.9921875</v>
      </c>
      <c r="BY45" s="1">
        <v>0</v>
      </c>
      <c r="CA45" s="1">
        <v>275293</v>
      </c>
      <c r="CB45" s="1">
        <v>116358.8828125</v>
      </c>
      <c r="CC45" s="1">
        <v>0</v>
      </c>
      <c r="CE45" s="1">
        <v>402350.5</v>
      </c>
      <c r="CF45" s="1">
        <v>260815.0625</v>
      </c>
      <c r="CG45" s="1">
        <v>0</v>
      </c>
      <c r="CI45" s="1">
        <v>129860.5</v>
      </c>
      <c r="CJ45" s="1">
        <v>-35649.71875</v>
      </c>
      <c r="CK45" s="1">
        <v>119196.90625</v>
      </c>
    </row>
    <row r="46" spans="1:90" x14ac:dyDescent="0.25">
      <c r="A46" s="1">
        <v>103022503</v>
      </c>
      <c r="B46" s="1">
        <v>11367142</v>
      </c>
      <c r="C46" s="1">
        <v>11767238</v>
      </c>
      <c r="D46" s="1">
        <v>11894192</v>
      </c>
      <c r="E46" s="1">
        <v>11997527</v>
      </c>
      <c r="F46" s="1">
        <v>12126262</v>
      </c>
      <c r="G46" s="1">
        <v>12126251</v>
      </c>
      <c r="H46" s="1">
        <v>12689263</v>
      </c>
      <c r="I46" s="1">
        <v>13675773</v>
      </c>
      <c r="J46" s="1">
        <v>14534802</v>
      </c>
      <c r="K46" s="1">
        <v>14828074</v>
      </c>
      <c r="L46" s="1">
        <v>202807</v>
      </c>
      <c r="M46" s="1">
        <v>202807</v>
      </c>
      <c r="N46" s="1">
        <v>202807</v>
      </c>
      <c r="O46" s="1">
        <v>202807</v>
      </c>
      <c r="P46" s="1">
        <v>202807</v>
      </c>
      <c r="Q46" s="1">
        <v>202807</v>
      </c>
      <c r="R46" s="1">
        <v>202807</v>
      </c>
      <c r="S46" s="1">
        <v>202807</v>
      </c>
      <c r="T46" s="1">
        <v>402807</v>
      </c>
      <c r="U46" s="1">
        <v>449892.84</v>
      </c>
      <c r="V46" s="1">
        <v>647826.92000000004</v>
      </c>
      <c r="W46" s="1">
        <v>642883.53</v>
      </c>
      <c r="X46" s="1">
        <v>672525.25</v>
      </c>
      <c r="Y46" s="1">
        <v>675452.01</v>
      </c>
      <c r="Z46" s="1">
        <v>746853.97</v>
      </c>
      <c r="AA46" s="1">
        <v>746818.78</v>
      </c>
      <c r="AB46" s="1">
        <v>822414</v>
      </c>
      <c r="AC46" s="1">
        <v>893146</v>
      </c>
      <c r="AD46" s="1">
        <v>945308</v>
      </c>
      <c r="AE46" s="1">
        <v>1047791</v>
      </c>
      <c r="AP46" s="1">
        <v>540362.375</v>
      </c>
      <c r="AQ46" s="1">
        <v>49417.16796875</v>
      </c>
      <c r="AR46" s="1">
        <v>60187.40625</v>
      </c>
      <c r="AT46" s="1">
        <v>649967</v>
      </c>
      <c r="AY46" s="1">
        <v>2797573</v>
      </c>
      <c r="AZ46" s="1">
        <v>9708.3896484375</v>
      </c>
      <c r="BA46" s="1">
        <v>32358</v>
      </c>
      <c r="BC46" s="1">
        <v>400096</v>
      </c>
      <c r="BD46" s="1">
        <v>-4943.39013671875</v>
      </c>
      <c r="BE46" s="1">
        <v>0</v>
      </c>
      <c r="BG46" s="1">
        <v>126954</v>
      </c>
      <c r="BH46" s="1">
        <v>29641.720703125</v>
      </c>
      <c r="BI46" s="1">
        <v>0</v>
      </c>
      <c r="BK46" s="1">
        <v>103335</v>
      </c>
      <c r="BL46" s="1">
        <v>2926.760009765625</v>
      </c>
      <c r="BM46" s="1">
        <v>0</v>
      </c>
      <c r="BO46" s="1">
        <v>128735</v>
      </c>
      <c r="BP46" s="1">
        <v>71401.9609375</v>
      </c>
      <c r="BQ46" s="1">
        <v>0</v>
      </c>
      <c r="BS46" s="1">
        <v>-11</v>
      </c>
      <c r="BT46" s="1">
        <v>-35.189998626708984</v>
      </c>
      <c r="BU46" s="1">
        <v>0</v>
      </c>
      <c r="BW46" s="1">
        <v>563012</v>
      </c>
      <c r="BX46" s="1">
        <v>75595.21875</v>
      </c>
      <c r="BY46" s="1">
        <v>0</v>
      </c>
      <c r="CA46" s="1">
        <v>986510</v>
      </c>
      <c r="CB46" s="1">
        <v>70732</v>
      </c>
      <c r="CC46" s="1">
        <v>0</v>
      </c>
      <c r="CE46" s="1">
        <v>859029</v>
      </c>
      <c r="CF46" s="1">
        <v>52162</v>
      </c>
      <c r="CG46" s="1">
        <v>200000</v>
      </c>
      <c r="CI46" s="1">
        <v>293272</v>
      </c>
      <c r="CJ46" s="1">
        <v>102483</v>
      </c>
      <c r="CK46" s="1">
        <v>47085.83984375</v>
      </c>
    </row>
    <row r="47" spans="1:90" x14ac:dyDescent="0.25">
      <c r="A47" s="1">
        <v>103022803</v>
      </c>
      <c r="B47" s="1">
        <v>6356646</v>
      </c>
      <c r="C47" s="1">
        <v>6671919.5</v>
      </c>
      <c r="D47" s="1">
        <v>6859322</v>
      </c>
      <c r="E47" s="1">
        <v>7007927.5</v>
      </c>
      <c r="F47" s="1">
        <v>7269780.5</v>
      </c>
      <c r="G47" s="1">
        <v>7269768</v>
      </c>
      <c r="H47" s="1">
        <v>7974937</v>
      </c>
      <c r="I47" s="1">
        <v>10311418</v>
      </c>
      <c r="J47" s="1">
        <v>10569939</v>
      </c>
      <c r="K47" s="1">
        <v>12671378</v>
      </c>
      <c r="L47" s="1">
        <v>376130</v>
      </c>
      <c r="M47" s="1">
        <v>376130</v>
      </c>
      <c r="N47" s="1">
        <v>376130</v>
      </c>
      <c r="O47" s="1">
        <v>2376130</v>
      </c>
      <c r="P47" s="1">
        <v>2376130</v>
      </c>
      <c r="Q47" s="1">
        <v>2376130</v>
      </c>
      <c r="R47" s="1">
        <v>2376130</v>
      </c>
      <c r="S47" s="1">
        <v>2726130</v>
      </c>
      <c r="T47" s="1">
        <v>2376130.2599999998</v>
      </c>
      <c r="U47" s="1">
        <v>3241754.68</v>
      </c>
      <c r="V47" s="1">
        <v>1349694.61</v>
      </c>
      <c r="W47" s="1">
        <v>1377490.17</v>
      </c>
      <c r="X47" s="1">
        <v>1434785.13</v>
      </c>
      <c r="Y47" s="1">
        <v>1430710.35</v>
      </c>
      <c r="Z47" s="1">
        <v>1502860.21</v>
      </c>
      <c r="AA47" s="1">
        <v>1363610</v>
      </c>
      <c r="AB47" s="1">
        <v>1442375.16</v>
      </c>
      <c r="AC47" s="1">
        <v>1639997.91</v>
      </c>
      <c r="AD47" s="1">
        <v>1741351.04</v>
      </c>
      <c r="AE47" s="1">
        <v>2056084</v>
      </c>
      <c r="AP47" s="1">
        <v>1080319.5</v>
      </c>
      <c r="AQ47" s="1">
        <v>173124.9375</v>
      </c>
      <c r="AR47" s="1">
        <v>110644.7578125</v>
      </c>
      <c r="AT47" s="1">
        <v>1364089.25</v>
      </c>
      <c r="AY47" s="1">
        <v>243839</v>
      </c>
      <c r="AZ47" s="1">
        <v>62026.62890625</v>
      </c>
      <c r="BA47" s="1">
        <v>75702.578125</v>
      </c>
      <c r="BC47" s="1">
        <v>315273.5</v>
      </c>
      <c r="BD47" s="1">
        <v>27795.560546875</v>
      </c>
      <c r="BE47" s="1">
        <v>0</v>
      </c>
      <c r="BG47" s="1">
        <v>187402.5</v>
      </c>
      <c r="BH47" s="1">
        <v>57294.9609375</v>
      </c>
      <c r="BI47" s="1">
        <v>0</v>
      </c>
      <c r="BK47" s="1">
        <v>148605.5</v>
      </c>
      <c r="BL47" s="1">
        <v>-4074.780029296875</v>
      </c>
      <c r="BM47" s="1">
        <v>2000000</v>
      </c>
      <c r="BO47" s="1">
        <v>261853</v>
      </c>
      <c r="BP47" s="1">
        <v>72149.859375</v>
      </c>
      <c r="BQ47" s="1">
        <v>0</v>
      </c>
      <c r="BS47" s="1">
        <v>-12.5</v>
      </c>
      <c r="BT47" s="1">
        <v>-139250.203125</v>
      </c>
      <c r="BU47" s="1">
        <v>0</v>
      </c>
      <c r="BW47" s="1">
        <v>705169</v>
      </c>
      <c r="BX47" s="1">
        <v>78765.15625</v>
      </c>
      <c r="BY47" s="1">
        <v>0</v>
      </c>
      <c r="CA47" s="1">
        <v>2336481</v>
      </c>
      <c r="CB47" s="1">
        <v>197622.75</v>
      </c>
      <c r="CC47" s="1">
        <v>350000</v>
      </c>
      <c r="CE47" s="1">
        <v>258521</v>
      </c>
      <c r="CF47" s="1">
        <v>101353.1328125</v>
      </c>
      <c r="CG47" s="1">
        <v>-349999.75</v>
      </c>
      <c r="CI47" s="1">
        <v>2101439</v>
      </c>
      <c r="CJ47" s="1">
        <v>314732.96875</v>
      </c>
      <c r="CK47" s="1">
        <v>865624.4375</v>
      </c>
    </row>
    <row r="48" spans="1:90" x14ac:dyDescent="0.25">
      <c r="A48" s="1">
        <v>103023153</v>
      </c>
      <c r="B48" s="1">
        <v>9077223</v>
      </c>
      <c r="C48" s="1">
        <v>9234038</v>
      </c>
      <c r="D48" s="1">
        <v>9330541</v>
      </c>
      <c r="E48" s="1">
        <v>9390689</v>
      </c>
      <c r="F48" s="1">
        <v>9620637</v>
      </c>
      <c r="G48" s="1">
        <v>9620630</v>
      </c>
      <c r="H48" s="1">
        <v>9827174</v>
      </c>
      <c r="I48" s="1">
        <v>10490950</v>
      </c>
      <c r="J48" s="1">
        <v>11373298</v>
      </c>
      <c r="K48" s="1">
        <v>11621409</v>
      </c>
      <c r="N48" s="1">
        <v>907258</v>
      </c>
      <c r="O48" s="1">
        <v>453629</v>
      </c>
      <c r="P48" s="1">
        <v>453629</v>
      </c>
      <c r="Q48" s="1">
        <v>453629</v>
      </c>
      <c r="R48" s="1">
        <v>453629</v>
      </c>
      <c r="S48" s="1">
        <v>453629</v>
      </c>
      <c r="T48" s="1">
        <v>453629</v>
      </c>
      <c r="U48" s="1">
        <v>620914.62</v>
      </c>
      <c r="V48" s="1">
        <v>1737118.79</v>
      </c>
      <c r="W48" s="1">
        <v>1755895.42</v>
      </c>
      <c r="X48" s="1">
        <v>1811237.4</v>
      </c>
      <c r="Y48" s="1">
        <v>1838991.01</v>
      </c>
      <c r="Z48" s="1">
        <v>1918700.05</v>
      </c>
      <c r="AA48" s="1">
        <v>1918627.7</v>
      </c>
      <c r="AB48" s="1">
        <v>1975448.31</v>
      </c>
      <c r="AC48" s="1">
        <v>2175298.17</v>
      </c>
      <c r="AD48" s="1">
        <v>2276575.2400000002</v>
      </c>
      <c r="AE48" s="1">
        <v>2428170</v>
      </c>
      <c r="AP48" s="1">
        <v>400154.40625</v>
      </c>
      <c r="AQ48" s="1">
        <v>33457.125</v>
      </c>
      <c r="AR48" s="1">
        <v>101893.9921875</v>
      </c>
      <c r="AT48" s="1">
        <v>535505.5</v>
      </c>
      <c r="AY48" s="1">
        <v>119597</v>
      </c>
      <c r="AZ48" s="1">
        <v>-83811.03125</v>
      </c>
      <c r="BC48" s="1">
        <v>156815</v>
      </c>
      <c r="BD48" s="1">
        <v>18776.630859375</v>
      </c>
      <c r="BG48" s="1">
        <v>96503</v>
      </c>
      <c r="BH48" s="1">
        <v>55341.98046875</v>
      </c>
      <c r="BK48" s="1">
        <v>60148</v>
      </c>
      <c r="BL48" s="1">
        <v>27753.609375</v>
      </c>
      <c r="BM48" s="1">
        <v>-453629</v>
      </c>
      <c r="BO48" s="1">
        <v>229948</v>
      </c>
      <c r="BP48" s="1">
        <v>79709.0390625</v>
      </c>
      <c r="BQ48" s="1">
        <v>0</v>
      </c>
      <c r="BS48" s="1">
        <v>-7</v>
      </c>
      <c r="BT48" s="1">
        <v>-72.349998474121094</v>
      </c>
      <c r="BU48" s="1">
        <v>0</v>
      </c>
      <c r="BW48" s="1">
        <v>206544</v>
      </c>
      <c r="BX48" s="1">
        <v>56820.609375</v>
      </c>
      <c r="BY48" s="1">
        <v>0</v>
      </c>
      <c r="CA48" s="1">
        <v>663776</v>
      </c>
      <c r="CB48" s="1">
        <v>199849.859375</v>
      </c>
      <c r="CC48" s="1">
        <v>0</v>
      </c>
      <c r="CE48" s="1">
        <v>882348</v>
      </c>
      <c r="CF48" s="1">
        <v>101277.0703125</v>
      </c>
      <c r="CG48" s="1">
        <v>0</v>
      </c>
      <c r="CI48" s="1">
        <v>248111</v>
      </c>
      <c r="CJ48" s="1">
        <v>151594.765625</v>
      </c>
      <c r="CK48" s="1">
        <v>167285.625</v>
      </c>
    </row>
    <row r="49" spans="1:90" x14ac:dyDescent="0.25">
      <c r="A49" s="1">
        <v>103023807</v>
      </c>
      <c r="AF49" s="1">
        <v>564626.06999999995</v>
      </c>
      <c r="AG49" s="1">
        <v>527741.64</v>
      </c>
      <c r="AH49" s="1">
        <v>557719.26</v>
      </c>
      <c r="AI49" s="1">
        <v>684673.21</v>
      </c>
      <c r="AJ49" s="1">
        <v>740194.6</v>
      </c>
      <c r="AK49" s="1">
        <v>770935</v>
      </c>
      <c r="AL49" s="1">
        <v>771955.4</v>
      </c>
      <c r="AM49" s="1">
        <v>934186.12</v>
      </c>
      <c r="AN49" s="1">
        <v>1385542.18</v>
      </c>
      <c r="AO49" s="1">
        <v>1552129</v>
      </c>
      <c r="AS49" s="1">
        <v>162386.875</v>
      </c>
      <c r="AT49" s="1">
        <v>162386.875</v>
      </c>
      <c r="BB49" s="1">
        <v>-170053.453125</v>
      </c>
      <c r="BF49" s="1">
        <v>-36884.4296875</v>
      </c>
      <c r="BJ49" s="1">
        <v>29977.619140625</v>
      </c>
      <c r="BN49" s="1">
        <v>126953.953125</v>
      </c>
      <c r="BR49" s="1">
        <v>55521.390625</v>
      </c>
      <c r="BV49" s="1">
        <v>30740.400390625</v>
      </c>
      <c r="BZ49" s="1">
        <v>1020.4000244140625</v>
      </c>
      <c r="CD49" s="1">
        <v>162230.71875</v>
      </c>
      <c r="CH49" s="1">
        <v>451356.0625</v>
      </c>
      <c r="CL49" s="1">
        <v>166586.8125</v>
      </c>
    </row>
    <row r="50" spans="1:90" x14ac:dyDescent="0.25">
      <c r="A50" s="1">
        <v>103023912</v>
      </c>
      <c r="B50" s="1">
        <v>3315434.5</v>
      </c>
      <c r="C50" s="1">
        <v>3542125.25</v>
      </c>
      <c r="D50" s="1">
        <v>3626930.5</v>
      </c>
      <c r="E50" s="1">
        <v>3704366.25</v>
      </c>
      <c r="F50" s="1">
        <v>3785155</v>
      </c>
      <c r="G50" s="1">
        <v>3785148.25</v>
      </c>
      <c r="H50" s="1">
        <v>4091310.5</v>
      </c>
      <c r="I50" s="1">
        <v>4958888.5</v>
      </c>
      <c r="J50" s="1">
        <v>5548713</v>
      </c>
      <c r="K50" s="1">
        <v>6069188</v>
      </c>
      <c r="L50" s="1">
        <v>205030</v>
      </c>
      <c r="M50" s="1">
        <v>205030</v>
      </c>
      <c r="N50" s="1">
        <v>205030</v>
      </c>
      <c r="O50" s="1">
        <v>205030</v>
      </c>
      <c r="P50" s="1">
        <v>205030</v>
      </c>
      <c r="Q50" s="1">
        <v>205030</v>
      </c>
      <c r="R50" s="1">
        <v>205030</v>
      </c>
      <c r="S50" s="1">
        <v>205030</v>
      </c>
      <c r="T50" s="1">
        <v>205030</v>
      </c>
      <c r="U50" s="1">
        <v>205030</v>
      </c>
      <c r="V50" s="1">
        <v>2480236.4300000002</v>
      </c>
      <c r="W50" s="1">
        <v>2374496.69</v>
      </c>
      <c r="X50" s="1">
        <v>2518397.15</v>
      </c>
      <c r="Y50" s="1">
        <v>2392145.33</v>
      </c>
      <c r="Z50" s="1">
        <v>2567776.92</v>
      </c>
      <c r="AA50" s="1">
        <v>2417751.7599999998</v>
      </c>
      <c r="AB50" s="1">
        <v>2452856.66</v>
      </c>
      <c r="AC50" s="1">
        <v>2662793.56</v>
      </c>
      <c r="AD50" s="1">
        <v>2572189.29</v>
      </c>
      <c r="AE50" s="1">
        <v>2654497</v>
      </c>
      <c r="AP50" s="1">
        <v>456806.59375</v>
      </c>
      <c r="AQ50" s="1">
        <v>0</v>
      </c>
      <c r="AR50" s="1">
        <v>17344.015625</v>
      </c>
      <c r="AT50" s="1">
        <v>474150.625</v>
      </c>
      <c r="AY50" s="1">
        <v>173437</v>
      </c>
      <c r="AZ50" s="1">
        <v>135598.671875</v>
      </c>
      <c r="BA50" s="1">
        <v>54237</v>
      </c>
      <c r="BC50" s="1">
        <v>226690.75</v>
      </c>
      <c r="BD50" s="1">
        <v>-105739.7421875</v>
      </c>
      <c r="BE50" s="1">
        <v>0</v>
      </c>
      <c r="BG50" s="1">
        <v>84805.25</v>
      </c>
      <c r="BH50" s="1">
        <v>143900.453125</v>
      </c>
      <c r="BI50" s="1">
        <v>0</v>
      </c>
      <c r="BK50" s="1">
        <v>77435.75</v>
      </c>
      <c r="BL50" s="1">
        <v>-126251.8203125</v>
      </c>
      <c r="BM50" s="1">
        <v>0</v>
      </c>
      <c r="BO50" s="1">
        <v>80788.75</v>
      </c>
      <c r="BP50" s="1">
        <v>175631.59375</v>
      </c>
      <c r="BQ50" s="1">
        <v>0</v>
      </c>
      <c r="BS50" s="1">
        <v>-6.75</v>
      </c>
      <c r="BT50" s="1">
        <v>-150025.15625</v>
      </c>
      <c r="BU50" s="1">
        <v>0</v>
      </c>
      <c r="BW50" s="1">
        <v>306162.25</v>
      </c>
      <c r="BX50" s="1">
        <v>35104.8984375</v>
      </c>
      <c r="BY50" s="1">
        <v>0</v>
      </c>
      <c r="CA50" s="1">
        <v>867578</v>
      </c>
      <c r="CB50" s="1">
        <v>209936.90625</v>
      </c>
      <c r="CC50" s="1">
        <v>0</v>
      </c>
      <c r="CE50" s="1">
        <v>589824.5</v>
      </c>
      <c r="CF50" s="1">
        <v>-90604.2734375</v>
      </c>
      <c r="CG50" s="1">
        <v>0</v>
      </c>
      <c r="CI50" s="1">
        <v>520475</v>
      </c>
      <c r="CJ50" s="1">
        <v>82307.7109375</v>
      </c>
      <c r="CK50" s="1">
        <v>0</v>
      </c>
    </row>
    <row r="51" spans="1:90" x14ac:dyDescent="0.25">
      <c r="A51" s="1">
        <v>103024102</v>
      </c>
      <c r="B51" s="1">
        <v>7258620.5</v>
      </c>
      <c r="C51" s="1">
        <v>7580223</v>
      </c>
      <c r="D51" s="1">
        <v>7708540.5</v>
      </c>
      <c r="E51" s="1">
        <v>7809745.5</v>
      </c>
      <c r="F51" s="1">
        <v>7945609</v>
      </c>
      <c r="G51" s="1">
        <v>7945599.5</v>
      </c>
      <c r="H51" s="1">
        <v>8216101</v>
      </c>
      <c r="I51" s="1">
        <v>8625179</v>
      </c>
      <c r="J51" s="1">
        <v>10373947</v>
      </c>
      <c r="K51" s="1">
        <v>10899040</v>
      </c>
      <c r="L51" s="1">
        <v>385880</v>
      </c>
      <c r="M51" s="1">
        <v>385880</v>
      </c>
      <c r="N51" s="1">
        <v>385880</v>
      </c>
      <c r="O51" s="1">
        <v>385880</v>
      </c>
      <c r="P51" s="1">
        <v>385880</v>
      </c>
      <c r="Q51" s="1">
        <v>385880</v>
      </c>
      <c r="R51" s="1">
        <v>385880</v>
      </c>
      <c r="S51" s="1">
        <v>385880</v>
      </c>
      <c r="T51" s="1">
        <v>385880</v>
      </c>
      <c r="U51" s="1">
        <v>385880</v>
      </c>
      <c r="V51" s="1">
        <v>2169168.2200000002</v>
      </c>
      <c r="W51" s="1">
        <v>2056087.6</v>
      </c>
      <c r="X51" s="1">
        <v>2100683.81</v>
      </c>
      <c r="Y51" s="1">
        <v>2139272.63</v>
      </c>
      <c r="Z51" s="1">
        <v>2258509.4700000002</v>
      </c>
      <c r="AA51" s="1">
        <v>2258426.23</v>
      </c>
      <c r="AB51" s="1">
        <v>2427539.02</v>
      </c>
      <c r="AC51" s="1">
        <v>2643685.09</v>
      </c>
      <c r="AD51" s="1">
        <v>2856788</v>
      </c>
      <c r="AE51" s="1">
        <v>3131484</v>
      </c>
      <c r="AP51" s="1">
        <v>590686.1875</v>
      </c>
      <c r="AQ51" s="1">
        <v>0</v>
      </c>
      <c r="AR51" s="1">
        <v>174594.90625</v>
      </c>
      <c r="AT51" s="1">
        <v>765281.125</v>
      </c>
      <c r="AY51" s="1">
        <v>238553.5</v>
      </c>
      <c r="AZ51" s="1">
        <v>34354.05859375</v>
      </c>
      <c r="BA51" s="1">
        <v>89765</v>
      </c>
      <c r="BC51" s="1">
        <v>321602.5</v>
      </c>
      <c r="BD51" s="1">
        <v>-113080.6171875</v>
      </c>
      <c r="BE51" s="1">
        <v>0</v>
      </c>
      <c r="BG51" s="1">
        <v>128317.5</v>
      </c>
      <c r="BH51" s="1">
        <v>44596.2109375</v>
      </c>
      <c r="BI51" s="1">
        <v>0</v>
      </c>
      <c r="BK51" s="1">
        <v>101205</v>
      </c>
      <c r="BL51" s="1">
        <v>38588.8203125</v>
      </c>
      <c r="BM51" s="1">
        <v>0</v>
      </c>
      <c r="BO51" s="1">
        <v>135863.5</v>
      </c>
      <c r="BP51" s="1">
        <v>119236.84375</v>
      </c>
      <c r="BQ51" s="1">
        <v>0</v>
      </c>
      <c r="BS51" s="1">
        <v>-9.5</v>
      </c>
      <c r="BT51" s="1">
        <v>-83.239997863769531</v>
      </c>
      <c r="BU51" s="1">
        <v>0</v>
      </c>
      <c r="BW51" s="1">
        <v>270501.5</v>
      </c>
      <c r="BX51" s="1">
        <v>169112.796875</v>
      </c>
      <c r="BY51" s="1">
        <v>0</v>
      </c>
      <c r="CA51" s="1">
        <v>409078</v>
      </c>
      <c r="CB51" s="1">
        <v>216146.0625</v>
      </c>
      <c r="CC51" s="1">
        <v>0</v>
      </c>
      <c r="CE51" s="1">
        <v>1748768</v>
      </c>
      <c r="CF51" s="1">
        <v>213102.90625</v>
      </c>
      <c r="CG51" s="1">
        <v>0</v>
      </c>
      <c r="CI51" s="1">
        <v>525093</v>
      </c>
      <c r="CJ51" s="1">
        <v>274696</v>
      </c>
      <c r="CK51" s="1">
        <v>0</v>
      </c>
    </row>
    <row r="52" spans="1:90" x14ac:dyDescent="0.25">
      <c r="A52" s="1">
        <v>103024603</v>
      </c>
      <c r="B52" s="1">
        <v>4854171.5</v>
      </c>
      <c r="C52" s="1">
        <v>4987827.5</v>
      </c>
      <c r="D52" s="1">
        <v>5048170.5</v>
      </c>
      <c r="E52" s="1">
        <v>5113574.5</v>
      </c>
      <c r="F52" s="1">
        <v>5188125</v>
      </c>
      <c r="G52" s="1">
        <v>5188120.5</v>
      </c>
      <c r="H52" s="1">
        <v>5336214.5</v>
      </c>
      <c r="I52" s="1">
        <v>5622440.5</v>
      </c>
      <c r="J52" s="1">
        <v>5981319</v>
      </c>
      <c r="K52" s="1">
        <v>6111367</v>
      </c>
      <c r="L52" s="1">
        <v>294130</v>
      </c>
      <c r="M52" s="1">
        <v>294130</v>
      </c>
      <c r="N52" s="1">
        <v>294130</v>
      </c>
      <c r="O52" s="1">
        <v>294130</v>
      </c>
      <c r="P52" s="1">
        <v>294130</v>
      </c>
      <c r="Q52" s="1">
        <v>294130</v>
      </c>
      <c r="R52" s="1">
        <v>294130</v>
      </c>
      <c r="S52" s="1">
        <v>294130</v>
      </c>
      <c r="T52" s="1">
        <v>294130</v>
      </c>
      <c r="U52" s="1">
        <v>294130</v>
      </c>
      <c r="V52" s="1">
        <v>1485845.74</v>
      </c>
      <c r="W52" s="1">
        <v>1498472.16</v>
      </c>
      <c r="X52" s="1">
        <v>1505546.66</v>
      </c>
      <c r="Y52" s="1">
        <v>1523498.72</v>
      </c>
      <c r="Z52" s="1">
        <v>1546169.27</v>
      </c>
      <c r="AA52" s="1">
        <v>1546142.71</v>
      </c>
      <c r="AB52" s="1">
        <v>1615793.1</v>
      </c>
      <c r="AC52" s="1">
        <v>1669386.81</v>
      </c>
      <c r="AD52" s="1">
        <v>1712375.86</v>
      </c>
      <c r="AE52" s="1">
        <v>1774872</v>
      </c>
      <c r="AP52" s="1">
        <v>184648.40625</v>
      </c>
      <c r="AQ52" s="1">
        <v>0</v>
      </c>
      <c r="AR52" s="1">
        <v>45740.546875</v>
      </c>
      <c r="AT52" s="1">
        <v>230388.953125</v>
      </c>
      <c r="AY52" s="1">
        <v>101969</v>
      </c>
      <c r="AZ52" s="1">
        <v>22001.890625</v>
      </c>
      <c r="BA52" s="1">
        <v>72283</v>
      </c>
      <c r="BC52" s="1">
        <v>133656</v>
      </c>
      <c r="BD52" s="1">
        <v>12626.419921875</v>
      </c>
      <c r="BE52" s="1">
        <v>0</v>
      </c>
      <c r="BG52" s="1">
        <v>60343</v>
      </c>
      <c r="BH52" s="1">
        <v>7074.5</v>
      </c>
      <c r="BI52" s="1">
        <v>0</v>
      </c>
      <c r="BK52" s="1">
        <v>65404</v>
      </c>
      <c r="BL52" s="1">
        <v>17952.060546875</v>
      </c>
      <c r="BM52" s="1">
        <v>0</v>
      </c>
      <c r="BO52" s="1">
        <v>74550.5</v>
      </c>
      <c r="BP52" s="1">
        <v>22670.55078125</v>
      </c>
      <c r="BQ52" s="1">
        <v>0</v>
      </c>
      <c r="BS52" s="1">
        <v>-4.5</v>
      </c>
      <c r="BT52" s="1">
        <v>-26.559999465942383</v>
      </c>
      <c r="BU52" s="1">
        <v>0</v>
      </c>
      <c r="BW52" s="1">
        <v>148094</v>
      </c>
      <c r="BX52" s="1">
        <v>69650.390625</v>
      </c>
      <c r="BY52" s="1">
        <v>0</v>
      </c>
      <c r="CA52" s="1">
        <v>286226</v>
      </c>
      <c r="CB52" s="1">
        <v>53593.7109375</v>
      </c>
      <c r="CC52" s="1">
        <v>0</v>
      </c>
      <c r="CE52" s="1">
        <v>358878.5</v>
      </c>
      <c r="CF52" s="1">
        <v>42989.05078125</v>
      </c>
      <c r="CG52" s="1">
        <v>0</v>
      </c>
      <c r="CI52" s="1">
        <v>130048</v>
      </c>
      <c r="CJ52" s="1">
        <v>62496.140625</v>
      </c>
      <c r="CK52" s="1">
        <v>0</v>
      </c>
    </row>
    <row r="53" spans="1:90" x14ac:dyDescent="0.25">
      <c r="A53" s="1">
        <v>103024753</v>
      </c>
      <c r="B53" s="1">
        <v>11124567</v>
      </c>
      <c r="C53" s="1">
        <v>11213577</v>
      </c>
      <c r="D53" s="1">
        <v>11566966</v>
      </c>
      <c r="E53" s="1">
        <v>11702200</v>
      </c>
      <c r="F53" s="1">
        <v>11881114</v>
      </c>
      <c r="G53" s="1">
        <v>11881104</v>
      </c>
      <c r="H53" s="1">
        <v>12332044</v>
      </c>
      <c r="I53" s="1">
        <v>13445682</v>
      </c>
      <c r="J53" s="1">
        <v>14593625</v>
      </c>
      <c r="K53" s="1">
        <v>14985168</v>
      </c>
      <c r="L53" s="1">
        <v>391629</v>
      </c>
      <c r="M53" s="1">
        <v>529885</v>
      </c>
      <c r="N53" s="1">
        <v>460757</v>
      </c>
      <c r="O53" s="1">
        <v>460757</v>
      </c>
      <c r="P53" s="1">
        <v>460757</v>
      </c>
      <c r="Q53" s="1">
        <v>460757</v>
      </c>
      <c r="R53" s="1">
        <v>460757</v>
      </c>
      <c r="S53" s="1">
        <v>460757</v>
      </c>
      <c r="T53" s="1">
        <v>460757</v>
      </c>
      <c r="U53" s="1">
        <v>1200464.3799999999</v>
      </c>
      <c r="V53" s="1">
        <v>1873765.64</v>
      </c>
      <c r="W53" s="1">
        <v>1864860.57</v>
      </c>
      <c r="X53" s="1">
        <v>1906244.96</v>
      </c>
      <c r="Y53" s="1">
        <v>1992037.81</v>
      </c>
      <c r="Z53" s="1">
        <v>2138248.54</v>
      </c>
      <c r="AA53" s="1">
        <v>2138147</v>
      </c>
      <c r="AB53" s="1">
        <v>2249518</v>
      </c>
      <c r="AC53" s="1">
        <v>2500380</v>
      </c>
      <c r="AD53" s="1">
        <v>2644228</v>
      </c>
      <c r="AE53" s="1">
        <v>2919747</v>
      </c>
      <c r="AP53" s="1">
        <v>620810.8125</v>
      </c>
      <c r="AQ53" s="1">
        <v>147941.46875</v>
      </c>
      <c r="AR53" s="1">
        <v>156299.6875</v>
      </c>
      <c r="AT53" s="1">
        <v>925051.9375</v>
      </c>
      <c r="AY53" s="1">
        <v>251165</v>
      </c>
      <c r="AZ53" s="1">
        <v>64012.73828125</v>
      </c>
      <c r="BA53" s="1">
        <v>36059</v>
      </c>
      <c r="BC53" s="1">
        <v>89010</v>
      </c>
      <c r="BD53" s="1">
        <v>-8905.0703125</v>
      </c>
      <c r="BE53" s="1">
        <v>138256</v>
      </c>
      <c r="BG53" s="1">
        <v>353389</v>
      </c>
      <c r="BH53" s="1">
        <v>41384.390625</v>
      </c>
      <c r="BI53" s="1">
        <v>-69128</v>
      </c>
      <c r="BK53" s="1">
        <v>135234</v>
      </c>
      <c r="BL53" s="1">
        <v>85792.8515625</v>
      </c>
      <c r="BM53" s="1">
        <v>0</v>
      </c>
      <c r="BO53" s="1">
        <v>178914</v>
      </c>
      <c r="BP53" s="1">
        <v>146210.734375</v>
      </c>
      <c r="BQ53" s="1">
        <v>0</v>
      </c>
      <c r="BS53" s="1">
        <v>-10</v>
      </c>
      <c r="BT53" s="1">
        <v>-101.54000091552734</v>
      </c>
      <c r="BU53" s="1">
        <v>0</v>
      </c>
      <c r="BW53" s="1">
        <v>450940</v>
      </c>
      <c r="BX53" s="1">
        <v>111371</v>
      </c>
      <c r="BY53" s="1">
        <v>0</v>
      </c>
      <c r="CA53" s="1">
        <v>1113638</v>
      </c>
      <c r="CB53" s="1">
        <v>250862</v>
      </c>
      <c r="CC53" s="1">
        <v>0</v>
      </c>
      <c r="CE53" s="1">
        <v>1147943</v>
      </c>
      <c r="CF53" s="1">
        <v>143848</v>
      </c>
      <c r="CG53" s="1">
        <v>0</v>
      </c>
      <c r="CI53" s="1">
        <v>391543</v>
      </c>
      <c r="CJ53" s="1">
        <v>275519</v>
      </c>
      <c r="CK53" s="1">
        <v>739707.375</v>
      </c>
    </row>
    <row r="54" spans="1:90" x14ac:dyDescent="0.25">
      <c r="A54" s="1">
        <v>103025002</v>
      </c>
      <c r="B54" s="1">
        <v>4738235</v>
      </c>
      <c r="C54" s="1">
        <v>4879196.5</v>
      </c>
      <c r="D54" s="1">
        <v>4936987</v>
      </c>
      <c r="E54" s="1">
        <v>4989567</v>
      </c>
      <c r="F54" s="1">
        <v>5045554</v>
      </c>
      <c r="G54" s="1">
        <v>5045550</v>
      </c>
      <c r="H54" s="1">
        <v>5143758</v>
      </c>
      <c r="I54" s="1">
        <v>5596184</v>
      </c>
      <c r="J54" s="1">
        <v>6120739.5</v>
      </c>
      <c r="K54" s="1">
        <v>6282317</v>
      </c>
      <c r="L54" s="1">
        <v>216326</v>
      </c>
      <c r="M54" s="1">
        <v>245928</v>
      </c>
      <c r="N54" s="1">
        <v>231127</v>
      </c>
      <c r="O54" s="1">
        <v>231127</v>
      </c>
      <c r="P54" s="1">
        <v>231127</v>
      </c>
      <c r="Q54" s="1">
        <v>231127</v>
      </c>
      <c r="R54" s="1">
        <v>231127</v>
      </c>
      <c r="S54" s="1">
        <v>231127</v>
      </c>
      <c r="T54" s="1">
        <v>231127</v>
      </c>
      <c r="U54" s="1">
        <v>231127</v>
      </c>
      <c r="V54" s="1">
        <v>1442905.77</v>
      </c>
      <c r="W54" s="1">
        <v>1461997.55</v>
      </c>
      <c r="X54" s="1">
        <v>1471921.46</v>
      </c>
      <c r="Y54" s="1">
        <v>1478661.63</v>
      </c>
      <c r="Z54" s="1">
        <v>1510933.03</v>
      </c>
      <c r="AA54" s="1">
        <v>1510905.57</v>
      </c>
      <c r="AB54" s="1">
        <v>1573839</v>
      </c>
      <c r="AC54" s="1">
        <v>1656046</v>
      </c>
      <c r="AD54" s="1">
        <v>1706634.15</v>
      </c>
      <c r="AE54" s="1">
        <v>1782921</v>
      </c>
      <c r="AP54" s="1">
        <v>247352.59375</v>
      </c>
      <c r="AQ54" s="1">
        <v>0</v>
      </c>
      <c r="AR54" s="1">
        <v>54397.59375</v>
      </c>
      <c r="AT54" s="1">
        <v>301750.1875</v>
      </c>
      <c r="AY54" s="1">
        <v>107996.5</v>
      </c>
      <c r="AZ54" s="1">
        <v>18149.7109375</v>
      </c>
      <c r="BA54" s="1">
        <v>32576</v>
      </c>
      <c r="BC54" s="1">
        <v>140961.5</v>
      </c>
      <c r="BD54" s="1">
        <v>19091.779296875</v>
      </c>
      <c r="BE54" s="1">
        <v>29602</v>
      </c>
      <c r="BG54" s="1">
        <v>57790.5</v>
      </c>
      <c r="BH54" s="1">
        <v>9923.91015625</v>
      </c>
      <c r="BI54" s="1">
        <v>-14801</v>
      </c>
      <c r="BK54" s="1">
        <v>52580</v>
      </c>
      <c r="BL54" s="1">
        <v>6740.169921875</v>
      </c>
      <c r="BM54" s="1">
        <v>0</v>
      </c>
      <c r="BO54" s="1">
        <v>55987</v>
      </c>
      <c r="BP54" s="1">
        <v>32271.400390625</v>
      </c>
      <c r="BQ54" s="1">
        <v>0</v>
      </c>
      <c r="BS54" s="1">
        <v>-4</v>
      </c>
      <c r="BT54" s="1">
        <v>-27.459999084472656</v>
      </c>
      <c r="BU54" s="1">
        <v>0</v>
      </c>
      <c r="BW54" s="1">
        <v>98208</v>
      </c>
      <c r="BX54" s="1">
        <v>62933.4296875</v>
      </c>
      <c r="BY54" s="1">
        <v>0</v>
      </c>
      <c r="CA54" s="1">
        <v>452426</v>
      </c>
      <c r="CB54" s="1">
        <v>82207</v>
      </c>
      <c r="CC54" s="1">
        <v>0</v>
      </c>
      <c r="CE54" s="1">
        <v>524555.5</v>
      </c>
      <c r="CF54" s="1">
        <v>50588.1484375</v>
      </c>
      <c r="CG54" s="1">
        <v>0</v>
      </c>
      <c r="CI54" s="1">
        <v>161577.5</v>
      </c>
      <c r="CJ54" s="1">
        <v>76286.8515625</v>
      </c>
      <c r="CK54" s="1">
        <v>0</v>
      </c>
    </row>
    <row r="55" spans="1:90" x14ac:dyDescent="0.25">
      <c r="A55" s="1">
        <v>103026002</v>
      </c>
      <c r="B55" s="1">
        <v>23894416</v>
      </c>
      <c r="C55" s="1">
        <v>24651096</v>
      </c>
      <c r="D55" s="1">
        <v>24979128</v>
      </c>
      <c r="E55" s="1">
        <v>25370184</v>
      </c>
      <c r="F55" s="1">
        <v>25922864</v>
      </c>
      <c r="G55" s="1">
        <v>25922836</v>
      </c>
      <c r="H55" s="1">
        <v>27927824</v>
      </c>
      <c r="I55" s="1">
        <v>33980420</v>
      </c>
      <c r="J55" s="1">
        <v>36312600</v>
      </c>
      <c r="K55" s="1">
        <v>37790544</v>
      </c>
      <c r="L55" s="1">
        <v>888223</v>
      </c>
      <c r="M55" s="1">
        <v>888223</v>
      </c>
      <c r="N55" s="1">
        <v>888223</v>
      </c>
      <c r="O55" s="1">
        <v>888223</v>
      </c>
      <c r="P55" s="1">
        <v>888223</v>
      </c>
      <c r="Q55" s="1">
        <v>888223</v>
      </c>
      <c r="R55" s="1">
        <v>888223</v>
      </c>
      <c r="S55" s="1">
        <v>888223</v>
      </c>
      <c r="T55" s="1">
        <v>1488223</v>
      </c>
      <c r="U55" s="1">
        <v>3418664.54</v>
      </c>
      <c r="V55" s="1">
        <v>3095707</v>
      </c>
      <c r="W55" s="1">
        <v>3183521</v>
      </c>
      <c r="X55" s="1">
        <v>3293768</v>
      </c>
      <c r="Y55" s="1">
        <v>3266316</v>
      </c>
      <c r="Z55" s="1">
        <v>3518645</v>
      </c>
      <c r="AA55" s="1">
        <v>3518483</v>
      </c>
      <c r="AB55" s="1">
        <v>3805260</v>
      </c>
      <c r="AC55" s="1">
        <v>4267216</v>
      </c>
      <c r="AD55" s="1">
        <v>4571001</v>
      </c>
      <c r="AE55" s="1">
        <v>4993232</v>
      </c>
      <c r="AF55" s="1">
        <v>272191</v>
      </c>
      <c r="AG55" s="1">
        <v>248313</v>
      </c>
      <c r="AH55" s="1">
        <v>230509</v>
      </c>
      <c r="AI55" s="1">
        <v>285638</v>
      </c>
      <c r="AJ55" s="1">
        <v>307402</v>
      </c>
      <c r="AK55" s="1">
        <v>348280</v>
      </c>
      <c r="AL55" s="1">
        <v>283662</v>
      </c>
      <c r="AM55" s="1">
        <v>312820</v>
      </c>
      <c r="AN55" s="1">
        <v>385959</v>
      </c>
      <c r="AP55" s="1">
        <v>2373536</v>
      </c>
      <c r="AQ55" s="1">
        <v>506088.3125</v>
      </c>
      <c r="AR55" s="1">
        <v>294917.40625</v>
      </c>
      <c r="AT55" s="1">
        <v>3174541.75</v>
      </c>
      <c r="AY55" s="1">
        <v>576348</v>
      </c>
      <c r="AZ55" s="1">
        <v>87647</v>
      </c>
      <c r="BA55" s="1">
        <v>170288</v>
      </c>
      <c r="BB55" s="1">
        <v>-31695</v>
      </c>
      <c r="BC55" s="1">
        <v>756680</v>
      </c>
      <c r="BD55" s="1">
        <v>87814</v>
      </c>
      <c r="BE55" s="1">
        <v>0</v>
      </c>
      <c r="BF55" s="1">
        <v>-23878</v>
      </c>
      <c r="BG55" s="1">
        <v>328032</v>
      </c>
      <c r="BH55" s="1">
        <v>110247</v>
      </c>
      <c r="BI55" s="1">
        <v>0</v>
      </c>
      <c r="BJ55" s="1">
        <v>-17804</v>
      </c>
      <c r="BK55" s="1">
        <v>391056</v>
      </c>
      <c r="BL55" s="1">
        <v>-27452</v>
      </c>
      <c r="BM55" s="1">
        <v>0</v>
      </c>
      <c r="BN55" s="1">
        <v>55129</v>
      </c>
      <c r="BO55" s="1">
        <v>552680</v>
      </c>
      <c r="BP55" s="1">
        <v>252329</v>
      </c>
      <c r="BQ55" s="1">
        <v>0</v>
      </c>
      <c r="BR55" s="1">
        <v>21764</v>
      </c>
      <c r="BS55" s="1">
        <v>-28</v>
      </c>
      <c r="BT55" s="1">
        <v>-162</v>
      </c>
      <c r="BU55" s="1">
        <v>0</v>
      </c>
      <c r="BV55" s="1">
        <v>40878</v>
      </c>
      <c r="BW55" s="1">
        <v>2004988</v>
      </c>
      <c r="BX55" s="1">
        <v>286777</v>
      </c>
      <c r="BY55" s="1">
        <v>0</v>
      </c>
      <c r="BZ55" s="1">
        <v>-64618</v>
      </c>
      <c r="CA55" s="1">
        <v>6052596</v>
      </c>
      <c r="CB55" s="1">
        <v>461956</v>
      </c>
      <c r="CC55" s="1">
        <v>0</v>
      </c>
      <c r="CD55" s="1">
        <v>29158</v>
      </c>
      <c r="CE55" s="1">
        <v>2332180</v>
      </c>
      <c r="CF55" s="1">
        <v>303785</v>
      </c>
      <c r="CG55" s="1">
        <v>600000</v>
      </c>
      <c r="CH55" s="1">
        <v>73139</v>
      </c>
      <c r="CI55" s="1">
        <v>1477944</v>
      </c>
      <c r="CJ55" s="1">
        <v>422231</v>
      </c>
      <c r="CK55" s="1">
        <v>1930441.5</v>
      </c>
    </row>
    <row r="56" spans="1:90" x14ac:dyDescent="0.25">
      <c r="A56" s="1">
        <v>103026037</v>
      </c>
      <c r="AO56" s="1">
        <v>432543</v>
      </c>
      <c r="AT56" s="1">
        <v>0</v>
      </c>
    </row>
    <row r="57" spans="1:90" x14ac:dyDescent="0.25">
      <c r="A57" s="1">
        <v>103026303</v>
      </c>
      <c r="B57" s="1">
        <v>3882605.25</v>
      </c>
      <c r="C57" s="1">
        <v>4027524.75</v>
      </c>
      <c r="D57" s="1">
        <v>4096452</v>
      </c>
      <c r="E57" s="1">
        <v>4173949.25</v>
      </c>
      <c r="F57" s="1">
        <v>4259545</v>
      </c>
      <c r="G57" s="1">
        <v>4259540</v>
      </c>
      <c r="H57" s="1">
        <v>4496839.5</v>
      </c>
      <c r="I57" s="1">
        <v>5198038</v>
      </c>
      <c r="J57" s="1">
        <v>5761399</v>
      </c>
      <c r="K57" s="1">
        <v>6124066</v>
      </c>
      <c r="L57" s="1">
        <v>196733</v>
      </c>
      <c r="M57" s="1">
        <v>196733</v>
      </c>
      <c r="N57" s="1">
        <v>196733</v>
      </c>
      <c r="O57" s="1">
        <v>196733</v>
      </c>
      <c r="P57" s="1">
        <v>196733</v>
      </c>
      <c r="Q57" s="1">
        <v>196733</v>
      </c>
      <c r="R57" s="1">
        <v>196733</v>
      </c>
      <c r="S57" s="1">
        <v>196733</v>
      </c>
      <c r="T57" s="1">
        <v>196733</v>
      </c>
      <c r="U57" s="1">
        <v>196733</v>
      </c>
      <c r="V57" s="1">
        <v>1621647.41</v>
      </c>
      <c r="W57" s="1">
        <v>1628505.33</v>
      </c>
      <c r="X57" s="1">
        <v>1674728.96</v>
      </c>
      <c r="Y57" s="1">
        <v>1835276.12</v>
      </c>
      <c r="Z57" s="1">
        <v>1674500.85</v>
      </c>
      <c r="AA57" s="1">
        <v>1690374.18</v>
      </c>
      <c r="AB57" s="1">
        <v>1784924.93</v>
      </c>
      <c r="AC57" s="1">
        <v>1775226.04</v>
      </c>
      <c r="AD57" s="1">
        <v>1940077.77</v>
      </c>
      <c r="AE57" s="1">
        <v>1961004</v>
      </c>
      <c r="AP57" s="1">
        <v>372904.1875</v>
      </c>
      <c r="AQ57" s="1">
        <v>0</v>
      </c>
      <c r="AR57" s="1">
        <v>57300.62890625</v>
      </c>
      <c r="AT57" s="1">
        <v>430204.8125</v>
      </c>
      <c r="AY57" s="1">
        <v>110359.5</v>
      </c>
      <c r="AZ57" s="1">
        <v>-51338.83984375</v>
      </c>
      <c r="BA57" s="1">
        <v>41610</v>
      </c>
      <c r="BC57" s="1">
        <v>144919.5</v>
      </c>
      <c r="BD57" s="1">
        <v>6857.919921875</v>
      </c>
      <c r="BE57" s="1">
        <v>0</v>
      </c>
      <c r="BG57" s="1">
        <v>68927.25</v>
      </c>
      <c r="BH57" s="1">
        <v>46223.62890625</v>
      </c>
      <c r="BI57" s="1">
        <v>0</v>
      </c>
      <c r="BK57" s="1">
        <v>77497.25</v>
      </c>
      <c r="BL57" s="1">
        <v>160547.15625</v>
      </c>
      <c r="BM57" s="1">
        <v>0</v>
      </c>
      <c r="BO57" s="1">
        <v>85595.75</v>
      </c>
      <c r="BP57" s="1">
        <v>-160775.265625</v>
      </c>
      <c r="BQ57" s="1">
        <v>0</v>
      </c>
      <c r="BS57" s="1">
        <v>-5</v>
      </c>
      <c r="BT57" s="1">
        <v>15873.330078125</v>
      </c>
      <c r="BU57" s="1">
        <v>0</v>
      </c>
      <c r="BW57" s="1">
        <v>237299.5</v>
      </c>
      <c r="BX57" s="1">
        <v>94550.75</v>
      </c>
      <c r="BY57" s="1">
        <v>0</v>
      </c>
      <c r="CA57" s="1">
        <v>701198.5</v>
      </c>
      <c r="CB57" s="1">
        <v>-9698.8896484375</v>
      </c>
      <c r="CC57" s="1">
        <v>0</v>
      </c>
      <c r="CE57" s="1">
        <v>563361</v>
      </c>
      <c r="CF57" s="1">
        <v>164851.734375</v>
      </c>
      <c r="CG57" s="1">
        <v>0</v>
      </c>
      <c r="CI57" s="1">
        <v>362667</v>
      </c>
      <c r="CJ57" s="1">
        <v>20926.23046875</v>
      </c>
      <c r="CK57" s="1">
        <v>0</v>
      </c>
    </row>
    <row r="58" spans="1:90" x14ac:dyDescent="0.25">
      <c r="A58" s="1">
        <v>103026343</v>
      </c>
      <c r="B58" s="1">
        <v>6263889</v>
      </c>
      <c r="C58" s="1">
        <v>6513992</v>
      </c>
      <c r="D58" s="1">
        <v>6557059</v>
      </c>
      <c r="E58" s="1">
        <v>6632398</v>
      </c>
      <c r="F58" s="1">
        <v>6869376.5</v>
      </c>
      <c r="G58" s="1">
        <v>6869368</v>
      </c>
      <c r="H58" s="1">
        <v>7185146.5</v>
      </c>
      <c r="I58" s="1">
        <v>8334147.5</v>
      </c>
      <c r="J58" s="1">
        <v>8958375</v>
      </c>
      <c r="K58" s="1">
        <v>9499947</v>
      </c>
      <c r="L58" s="1">
        <v>300942</v>
      </c>
      <c r="M58" s="1">
        <v>369076</v>
      </c>
      <c r="N58" s="1">
        <v>334957.40000000002</v>
      </c>
      <c r="O58" s="1">
        <v>335009</v>
      </c>
      <c r="P58" s="1">
        <v>335009</v>
      </c>
      <c r="Q58" s="1">
        <v>335009</v>
      </c>
      <c r="R58" s="1">
        <v>335009</v>
      </c>
      <c r="S58" s="1">
        <v>335009</v>
      </c>
      <c r="T58" s="1">
        <v>335009</v>
      </c>
      <c r="U58" s="1">
        <v>335009</v>
      </c>
      <c r="V58" s="1">
        <v>1659858.73</v>
      </c>
      <c r="W58" s="1">
        <v>1700297</v>
      </c>
      <c r="X58" s="1">
        <v>1734766.47</v>
      </c>
      <c r="Y58" s="1">
        <v>1767616.54</v>
      </c>
      <c r="Z58" s="1">
        <v>1836330.64</v>
      </c>
      <c r="AA58" s="1">
        <v>1836262.85</v>
      </c>
      <c r="AB58" s="1">
        <v>1956017.33</v>
      </c>
      <c r="AC58" s="1">
        <v>2136358.98</v>
      </c>
      <c r="AD58" s="1">
        <v>2298555.73</v>
      </c>
      <c r="AE58" s="1">
        <v>2498449</v>
      </c>
      <c r="AP58" s="1">
        <v>526114.125</v>
      </c>
      <c r="AQ58" s="1">
        <v>0</v>
      </c>
      <c r="AR58" s="1">
        <v>132423.671875</v>
      </c>
      <c r="AT58" s="1">
        <v>658537.8125</v>
      </c>
      <c r="AY58" s="1">
        <v>189866</v>
      </c>
      <c r="AZ58" s="1">
        <v>42682.73046875</v>
      </c>
      <c r="BA58" s="1">
        <v>51003</v>
      </c>
      <c r="BC58" s="1">
        <v>250103</v>
      </c>
      <c r="BD58" s="1">
        <v>40438.26953125</v>
      </c>
      <c r="BE58" s="1">
        <v>68134</v>
      </c>
      <c r="BG58" s="1">
        <v>43067</v>
      </c>
      <c r="BH58" s="1">
        <v>34469.46875</v>
      </c>
      <c r="BI58" s="1">
        <v>-34118.6015625</v>
      </c>
      <c r="BK58" s="1">
        <v>75339</v>
      </c>
      <c r="BL58" s="1">
        <v>32850.0703125</v>
      </c>
      <c r="BM58" s="1">
        <v>51.599998474121094</v>
      </c>
      <c r="BO58" s="1">
        <v>236978.5</v>
      </c>
      <c r="BP58" s="1">
        <v>68714.1015625</v>
      </c>
      <c r="BQ58" s="1">
        <v>0</v>
      </c>
      <c r="BS58" s="1">
        <v>-8.5</v>
      </c>
      <c r="BT58" s="1">
        <v>-67.790000915527344</v>
      </c>
      <c r="BU58" s="1">
        <v>0</v>
      </c>
      <c r="BW58" s="1">
        <v>315778.5</v>
      </c>
      <c r="BX58" s="1">
        <v>119754.4765625</v>
      </c>
      <c r="BY58" s="1">
        <v>0</v>
      </c>
      <c r="CA58" s="1">
        <v>1149001</v>
      </c>
      <c r="CB58" s="1">
        <v>180341.65625</v>
      </c>
      <c r="CC58" s="1">
        <v>0</v>
      </c>
      <c r="CE58" s="1">
        <v>624227.5</v>
      </c>
      <c r="CF58" s="1">
        <v>162196.75</v>
      </c>
      <c r="CG58" s="1">
        <v>0</v>
      </c>
      <c r="CI58" s="1">
        <v>541572</v>
      </c>
      <c r="CJ58" s="1">
        <v>199893.265625</v>
      </c>
      <c r="CK58" s="1">
        <v>0</v>
      </c>
    </row>
    <row r="59" spans="1:90" x14ac:dyDescent="0.25">
      <c r="A59" s="1">
        <v>103026402</v>
      </c>
      <c r="B59" s="1">
        <v>5987067.5</v>
      </c>
      <c r="C59" s="1">
        <v>6236735</v>
      </c>
      <c r="D59" s="1">
        <v>6381213</v>
      </c>
      <c r="E59" s="1">
        <v>6459753.5</v>
      </c>
      <c r="F59" s="1">
        <v>6587531.5</v>
      </c>
      <c r="G59" s="1">
        <v>6587523</v>
      </c>
      <c r="H59" s="1">
        <v>6855925.5</v>
      </c>
      <c r="I59" s="1">
        <v>7443715</v>
      </c>
      <c r="J59" s="1">
        <v>8271408.5</v>
      </c>
      <c r="K59" s="1">
        <v>8651701</v>
      </c>
      <c r="R59" s="1">
        <v>418618</v>
      </c>
      <c r="S59" s="1">
        <v>418618</v>
      </c>
      <c r="T59" s="1">
        <v>418618</v>
      </c>
      <c r="U59" s="1">
        <v>418618</v>
      </c>
      <c r="V59" s="1">
        <v>2571980.71</v>
      </c>
      <c r="W59" s="1">
        <v>2726261.91</v>
      </c>
      <c r="X59" s="1">
        <v>2803678.57</v>
      </c>
      <c r="Y59" s="1">
        <v>2808880.88</v>
      </c>
      <c r="Z59" s="1">
        <v>2715782.67</v>
      </c>
      <c r="AA59" s="1">
        <v>2715721.3</v>
      </c>
      <c r="AB59" s="1">
        <v>2946309.81</v>
      </c>
      <c r="AC59" s="1">
        <v>3125310.88</v>
      </c>
      <c r="AD59" s="1">
        <v>3287318.41</v>
      </c>
      <c r="AE59" s="1">
        <v>3364473</v>
      </c>
      <c r="AP59" s="1">
        <v>412833.90625</v>
      </c>
      <c r="AR59" s="1">
        <v>129738.0625</v>
      </c>
      <c r="AT59" s="1">
        <v>542572</v>
      </c>
      <c r="AY59" s="1">
        <v>190850.5</v>
      </c>
      <c r="AZ59" s="1">
        <v>27128.189453125</v>
      </c>
      <c r="BC59" s="1">
        <v>249667.5</v>
      </c>
      <c r="BD59" s="1">
        <v>154281.203125</v>
      </c>
      <c r="BG59" s="1">
        <v>144478</v>
      </c>
      <c r="BH59" s="1">
        <v>77416.65625</v>
      </c>
      <c r="BK59" s="1">
        <v>78540.5</v>
      </c>
      <c r="BL59" s="1">
        <v>5202.31005859375</v>
      </c>
      <c r="BO59" s="1">
        <v>127778</v>
      </c>
      <c r="BP59" s="1">
        <v>-93098.2109375</v>
      </c>
      <c r="BS59" s="1">
        <v>-8.5</v>
      </c>
      <c r="BT59" s="1">
        <v>-61.369998931884766</v>
      </c>
      <c r="BW59" s="1">
        <v>268402.5</v>
      </c>
      <c r="BX59" s="1">
        <v>230588.515625</v>
      </c>
      <c r="CA59" s="1">
        <v>587789.5</v>
      </c>
      <c r="CB59" s="1">
        <v>179001.0625</v>
      </c>
      <c r="CC59" s="1">
        <v>0</v>
      </c>
      <c r="CE59" s="1">
        <v>827693.5</v>
      </c>
      <c r="CF59" s="1">
        <v>162007.53125</v>
      </c>
      <c r="CG59" s="1">
        <v>0</v>
      </c>
      <c r="CI59" s="1">
        <v>380292.5</v>
      </c>
      <c r="CJ59" s="1">
        <v>77154.59375</v>
      </c>
      <c r="CK59" s="1">
        <v>0</v>
      </c>
    </row>
    <row r="60" spans="1:90" x14ac:dyDescent="0.25">
      <c r="A60" s="1">
        <v>103026852</v>
      </c>
      <c r="B60" s="1">
        <v>8999872</v>
      </c>
      <c r="C60" s="1">
        <v>9293380</v>
      </c>
      <c r="D60" s="1">
        <v>9427810</v>
      </c>
      <c r="E60" s="1">
        <v>9616874</v>
      </c>
      <c r="F60" s="1">
        <v>9865939</v>
      </c>
      <c r="G60" s="1">
        <v>9865928</v>
      </c>
      <c r="H60" s="1">
        <v>10385680</v>
      </c>
      <c r="I60" s="1">
        <v>11664445</v>
      </c>
      <c r="J60" s="1">
        <v>12830824</v>
      </c>
      <c r="K60" s="1">
        <v>13494988</v>
      </c>
      <c r="L60" s="1">
        <v>581758</v>
      </c>
      <c r="M60" s="1">
        <v>581758</v>
      </c>
      <c r="N60" s="1">
        <v>581758</v>
      </c>
      <c r="O60" s="1">
        <v>581758</v>
      </c>
      <c r="P60" s="1">
        <v>581758</v>
      </c>
      <c r="Q60" s="1">
        <v>581758</v>
      </c>
      <c r="R60" s="1">
        <v>581758</v>
      </c>
      <c r="S60" s="1">
        <v>581758</v>
      </c>
      <c r="T60" s="1">
        <v>581758</v>
      </c>
      <c r="U60" s="1">
        <v>581758</v>
      </c>
      <c r="V60" s="1">
        <v>3721497.37</v>
      </c>
      <c r="W60" s="1">
        <v>3767054</v>
      </c>
      <c r="X60" s="1">
        <v>3809086.84</v>
      </c>
      <c r="Y60" s="1">
        <v>3817827.24</v>
      </c>
      <c r="Z60" s="1">
        <v>3951055.15</v>
      </c>
      <c r="AA60" s="1">
        <v>3950969.18</v>
      </c>
      <c r="AB60" s="1">
        <v>4113959.43</v>
      </c>
      <c r="AC60" s="1">
        <v>4282402.53</v>
      </c>
      <c r="AD60" s="1">
        <v>4434588.79</v>
      </c>
      <c r="AE60" s="1">
        <v>4603182</v>
      </c>
      <c r="AP60" s="1">
        <v>725809.8125</v>
      </c>
      <c r="AQ60" s="1">
        <v>0</v>
      </c>
      <c r="AR60" s="1">
        <v>130425.3671875</v>
      </c>
      <c r="AT60" s="1">
        <v>856235.1875</v>
      </c>
      <c r="AY60" s="1">
        <v>223865</v>
      </c>
      <c r="AZ60" s="1">
        <v>57254.12890625</v>
      </c>
      <c r="BA60" s="1">
        <v>153055</v>
      </c>
      <c r="BC60" s="1">
        <v>293508</v>
      </c>
      <c r="BD60" s="1">
        <v>45556.62890625</v>
      </c>
      <c r="BE60" s="1">
        <v>0</v>
      </c>
      <c r="BG60" s="1">
        <v>134430</v>
      </c>
      <c r="BH60" s="1">
        <v>42032.83984375</v>
      </c>
      <c r="BI60" s="1">
        <v>0</v>
      </c>
      <c r="BK60" s="1">
        <v>189064</v>
      </c>
      <c r="BL60" s="1">
        <v>8740.400390625</v>
      </c>
      <c r="BM60" s="1">
        <v>0</v>
      </c>
      <c r="BO60" s="1">
        <v>249065</v>
      </c>
      <c r="BP60" s="1">
        <v>133227.90625</v>
      </c>
      <c r="BQ60" s="1">
        <v>0</v>
      </c>
      <c r="BS60" s="1">
        <v>-11</v>
      </c>
      <c r="BT60" s="1">
        <v>-85.970001220703125</v>
      </c>
      <c r="BU60" s="1">
        <v>0</v>
      </c>
      <c r="BW60" s="1">
        <v>519752</v>
      </c>
      <c r="BX60" s="1">
        <v>162990.25</v>
      </c>
      <c r="BY60" s="1">
        <v>0</v>
      </c>
      <c r="CA60" s="1">
        <v>1278765</v>
      </c>
      <c r="CB60" s="1">
        <v>168443.09375</v>
      </c>
      <c r="CC60" s="1">
        <v>0</v>
      </c>
      <c r="CE60" s="1">
        <v>1166379</v>
      </c>
      <c r="CF60" s="1">
        <v>152186.265625</v>
      </c>
      <c r="CG60" s="1">
        <v>0</v>
      </c>
      <c r="CI60" s="1">
        <v>664164</v>
      </c>
      <c r="CJ60" s="1">
        <v>168593.203125</v>
      </c>
      <c r="CK60" s="1">
        <v>0</v>
      </c>
    </row>
    <row r="61" spans="1:90" x14ac:dyDescent="0.25">
      <c r="A61" s="1">
        <v>103026873</v>
      </c>
      <c r="B61" s="1">
        <v>3954273</v>
      </c>
      <c r="C61" s="1">
        <v>4099163</v>
      </c>
      <c r="D61" s="1">
        <v>4118483</v>
      </c>
      <c r="E61" s="1">
        <v>4110621.5</v>
      </c>
      <c r="F61" s="1">
        <v>4137115</v>
      </c>
      <c r="G61" s="1">
        <v>4137112</v>
      </c>
      <c r="H61" s="1">
        <v>4222897</v>
      </c>
      <c r="I61" s="1">
        <v>4516630.5</v>
      </c>
      <c r="J61" s="1">
        <v>4744151</v>
      </c>
      <c r="K61" s="1">
        <v>4843341</v>
      </c>
      <c r="L61" s="1">
        <v>201103</v>
      </c>
      <c r="M61" s="1">
        <v>201103</v>
      </c>
      <c r="N61" s="1">
        <v>201103</v>
      </c>
      <c r="O61" s="1">
        <v>201103</v>
      </c>
      <c r="P61" s="1">
        <v>201103</v>
      </c>
      <c r="Q61" s="1">
        <v>201103</v>
      </c>
      <c r="R61" s="1">
        <v>201103</v>
      </c>
      <c r="S61" s="1">
        <v>201103</v>
      </c>
      <c r="T61" s="1">
        <v>201103</v>
      </c>
      <c r="U61" s="1">
        <v>256549.16</v>
      </c>
      <c r="V61" s="1">
        <v>861701</v>
      </c>
      <c r="W61" s="1">
        <v>871031</v>
      </c>
      <c r="X61" s="1">
        <v>892706</v>
      </c>
      <c r="Y61" s="1">
        <v>900597.68</v>
      </c>
      <c r="Z61" s="1">
        <v>953254</v>
      </c>
      <c r="AA61" s="1">
        <v>953218</v>
      </c>
      <c r="AB61" s="1">
        <v>995290</v>
      </c>
      <c r="AC61" s="1">
        <v>1087019.17</v>
      </c>
      <c r="AD61" s="1">
        <v>1157301.17</v>
      </c>
      <c r="AE61" s="1">
        <v>1259269</v>
      </c>
      <c r="AP61" s="1">
        <v>141245.203125</v>
      </c>
      <c r="AQ61" s="1">
        <v>11089.232421875</v>
      </c>
      <c r="AR61" s="1">
        <v>61203</v>
      </c>
      <c r="AT61" s="1">
        <v>213537.4375</v>
      </c>
      <c r="AY61" s="1">
        <v>113074</v>
      </c>
      <c r="AZ61" s="1">
        <v>17583</v>
      </c>
      <c r="BA61" s="1">
        <v>42919</v>
      </c>
      <c r="BC61" s="1">
        <v>144890</v>
      </c>
      <c r="BD61" s="1">
        <v>9330</v>
      </c>
      <c r="BE61" s="1">
        <v>0</v>
      </c>
      <c r="BG61" s="1">
        <v>19320</v>
      </c>
      <c r="BH61" s="1">
        <v>21675</v>
      </c>
      <c r="BI61" s="1">
        <v>0</v>
      </c>
      <c r="BK61" s="1">
        <v>-7861.5</v>
      </c>
      <c r="BL61" s="1">
        <v>7891.68017578125</v>
      </c>
      <c r="BM61" s="1">
        <v>0</v>
      </c>
      <c r="BO61" s="1">
        <v>26493.5</v>
      </c>
      <c r="BP61" s="1">
        <v>52656.3203125</v>
      </c>
      <c r="BQ61" s="1">
        <v>0</v>
      </c>
      <c r="BS61" s="1">
        <v>-3</v>
      </c>
      <c r="BT61" s="1">
        <v>-36</v>
      </c>
      <c r="BU61" s="1">
        <v>0</v>
      </c>
      <c r="BW61" s="1">
        <v>85785</v>
      </c>
      <c r="BX61" s="1">
        <v>42072</v>
      </c>
      <c r="BY61" s="1">
        <v>0</v>
      </c>
      <c r="CA61" s="1">
        <v>293733.5</v>
      </c>
      <c r="CB61" s="1">
        <v>91729.171875</v>
      </c>
      <c r="CC61" s="1">
        <v>0</v>
      </c>
      <c r="CE61" s="1">
        <v>227520.5</v>
      </c>
      <c r="CF61" s="1">
        <v>70282</v>
      </c>
      <c r="CG61" s="1">
        <v>0</v>
      </c>
      <c r="CI61" s="1">
        <v>99190</v>
      </c>
      <c r="CJ61" s="1">
        <v>101967.828125</v>
      </c>
      <c r="CK61" s="1">
        <v>55446.16015625</v>
      </c>
    </row>
    <row r="62" spans="1:90" x14ac:dyDescent="0.25">
      <c r="A62" s="1">
        <v>103026902</v>
      </c>
      <c r="B62" s="1">
        <v>5856780.5</v>
      </c>
      <c r="C62" s="1">
        <v>6108962</v>
      </c>
      <c r="D62" s="1">
        <v>6198561.5</v>
      </c>
      <c r="E62" s="1">
        <v>6329056</v>
      </c>
      <c r="F62" s="1">
        <v>6490788.5</v>
      </c>
      <c r="G62" s="1">
        <v>6490780</v>
      </c>
      <c r="H62" s="1">
        <v>6816520</v>
      </c>
      <c r="I62" s="1">
        <v>7932685</v>
      </c>
      <c r="J62" s="1">
        <v>8940329</v>
      </c>
      <c r="K62" s="1">
        <v>9531881</v>
      </c>
      <c r="L62" s="1">
        <v>393030</v>
      </c>
      <c r="M62" s="1">
        <v>393030</v>
      </c>
      <c r="N62" s="1">
        <v>393030</v>
      </c>
      <c r="O62" s="1">
        <v>393030</v>
      </c>
      <c r="P62" s="1">
        <v>393030</v>
      </c>
      <c r="Q62" s="1">
        <v>393030</v>
      </c>
      <c r="R62" s="1">
        <v>393030</v>
      </c>
      <c r="S62" s="1">
        <v>393030</v>
      </c>
      <c r="T62" s="1">
        <v>393030</v>
      </c>
      <c r="U62" s="1">
        <v>637388.66</v>
      </c>
      <c r="V62" s="1">
        <v>2323234.88</v>
      </c>
      <c r="W62" s="1">
        <v>2333351</v>
      </c>
      <c r="X62" s="1">
        <v>2378287.13</v>
      </c>
      <c r="Y62" s="1">
        <v>2396616.64</v>
      </c>
      <c r="Z62" s="1">
        <v>2480792.25</v>
      </c>
      <c r="AA62" s="1">
        <v>2485078.66</v>
      </c>
      <c r="AB62" s="1">
        <v>2615510.91</v>
      </c>
      <c r="AC62" s="1">
        <v>2784812.6</v>
      </c>
      <c r="AD62" s="1">
        <v>2885613.57</v>
      </c>
      <c r="AE62" s="1">
        <v>3069689</v>
      </c>
      <c r="AP62" s="1">
        <v>608218.5</v>
      </c>
      <c r="AQ62" s="1">
        <v>48871.73046875</v>
      </c>
      <c r="AR62" s="1">
        <v>117779.3515625</v>
      </c>
      <c r="AT62" s="1">
        <v>774869.625</v>
      </c>
      <c r="AY62" s="1">
        <v>192892</v>
      </c>
      <c r="AZ62" s="1">
        <v>52359.69921875</v>
      </c>
      <c r="BA62" s="1">
        <v>91141</v>
      </c>
      <c r="BC62" s="1">
        <v>252181.5</v>
      </c>
      <c r="BD62" s="1">
        <v>10116.1201171875</v>
      </c>
      <c r="BE62" s="1">
        <v>0</v>
      </c>
      <c r="BG62" s="1">
        <v>89599.5</v>
      </c>
      <c r="BH62" s="1">
        <v>44936.12890625</v>
      </c>
      <c r="BI62" s="1">
        <v>0</v>
      </c>
      <c r="BK62" s="1">
        <v>130494.5</v>
      </c>
      <c r="BL62" s="1">
        <v>18329.509765625</v>
      </c>
      <c r="BM62" s="1">
        <v>0</v>
      </c>
      <c r="BO62" s="1">
        <v>161732.5</v>
      </c>
      <c r="BP62" s="1">
        <v>84175.609375</v>
      </c>
      <c r="BQ62" s="1">
        <v>0</v>
      </c>
      <c r="BS62" s="1">
        <v>-8.5</v>
      </c>
      <c r="BT62" s="1">
        <v>4286.41015625</v>
      </c>
      <c r="BU62" s="1">
        <v>0</v>
      </c>
      <c r="BW62" s="1">
        <v>325740</v>
      </c>
      <c r="BX62" s="1">
        <v>130432.25</v>
      </c>
      <c r="BY62" s="1">
        <v>0</v>
      </c>
      <c r="CA62" s="1">
        <v>1116165</v>
      </c>
      <c r="CB62" s="1">
        <v>169301.6875</v>
      </c>
      <c r="CC62" s="1">
        <v>0</v>
      </c>
      <c r="CE62" s="1">
        <v>1007644</v>
      </c>
      <c r="CF62" s="1">
        <v>100800.96875</v>
      </c>
      <c r="CG62" s="1">
        <v>0</v>
      </c>
      <c r="CI62" s="1">
        <v>591552</v>
      </c>
      <c r="CJ62" s="1">
        <v>184075.4375</v>
      </c>
      <c r="CK62" s="1">
        <v>244358.65625</v>
      </c>
    </row>
    <row r="63" spans="1:90" x14ac:dyDescent="0.25">
      <c r="A63" s="1">
        <v>103027307</v>
      </c>
      <c r="AF63" s="1">
        <v>434607</v>
      </c>
      <c r="AG63" s="1">
        <v>428959</v>
      </c>
      <c r="AH63" s="1">
        <v>421234</v>
      </c>
      <c r="AI63" s="1">
        <v>611408</v>
      </c>
      <c r="AJ63" s="1">
        <v>649110</v>
      </c>
      <c r="AK63" s="1">
        <v>819528</v>
      </c>
      <c r="AL63" s="1">
        <v>843422</v>
      </c>
      <c r="AM63" s="1">
        <v>1094094</v>
      </c>
      <c r="AN63" s="1">
        <v>1398891</v>
      </c>
      <c r="AO63" s="1">
        <v>1567721</v>
      </c>
      <c r="AS63" s="1">
        <v>183722.203125</v>
      </c>
      <c r="AT63" s="1">
        <v>183722.203125</v>
      </c>
      <c r="BB63" s="1">
        <v>33970</v>
      </c>
      <c r="BF63" s="1">
        <v>-5648</v>
      </c>
      <c r="BJ63" s="1">
        <v>-7725</v>
      </c>
      <c r="BN63" s="1">
        <v>190174</v>
      </c>
      <c r="BR63" s="1">
        <v>37702</v>
      </c>
      <c r="BV63" s="1">
        <v>170418</v>
      </c>
      <c r="BZ63" s="1">
        <v>23894</v>
      </c>
      <c r="CD63" s="1">
        <v>250672</v>
      </c>
      <c r="CH63" s="1">
        <v>304797</v>
      </c>
      <c r="CL63" s="1">
        <v>168830</v>
      </c>
    </row>
    <row r="64" spans="1:90" x14ac:dyDescent="0.25">
      <c r="A64" s="1">
        <v>103027352</v>
      </c>
      <c r="B64" s="1">
        <v>15860466</v>
      </c>
      <c r="C64" s="1">
        <v>16341948</v>
      </c>
      <c r="D64" s="1">
        <v>16499430</v>
      </c>
      <c r="E64" s="1">
        <v>16652105</v>
      </c>
      <c r="F64" s="1">
        <v>16891872</v>
      </c>
      <c r="G64" s="1">
        <v>16891856</v>
      </c>
      <c r="H64" s="1">
        <v>17490950</v>
      </c>
      <c r="I64" s="1">
        <v>19149232</v>
      </c>
      <c r="J64" s="1">
        <v>20652752</v>
      </c>
      <c r="K64" s="1">
        <v>21288152</v>
      </c>
      <c r="L64" s="1">
        <v>850686</v>
      </c>
      <c r="M64" s="1">
        <v>850686</v>
      </c>
      <c r="N64" s="1">
        <v>850686</v>
      </c>
      <c r="O64" s="1">
        <v>850686</v>
      </c>
      <c r="P64" s="1">
        <v>850686</v>
      </c>
      <c r="Q64" s="1">
        <v>850686</v>
      </c>
      <c r="R64" s="1">
        <v>850686</v>
      </c>
      <c r="S64" s="1">
        <v>2100686</v>
      </c>
      <c r="T64" s="1">
        <v>2100686</v>
      </c>
      <c r="U64" s="1">
        <v>4153336.25</v>
      </c>
      <c r="V64" s="1">
        <v>3165995.45</v>
      </c>
      <c r="W64" s="1">
        <v>3212355.84</v>
      </c>
      <c r="X64" s="1">
        <v>3319969.17</v>
      </c>
      <c r="Y64" s="1">
        <v>3348097</v>
      </c>
      <c r="Z64" s="1">
        <v>3508415.39</v>
      </c>
      <c r="AA64" s="1">
        <v>3508273.43</v>
      </c>
      <c r="AB64" s="1">
        <v>3880953.9</v>
      </c>
      <c r="AC64" s="1">
        <v>4240640.4000000004</v>
      </c>
      <c r="AD64" s="1">
        <v>4565413.4000000004</v>
      </c>
      <c r="AE64" s="1">
        <v>4902585</v>
      </c>
      <c r="AP64" s="1">
        <v>879256</v>
      </c>
      <c r="AQ64" s="1">
        <v>660530.0625</v>
      </c>
      <c r="AR64" s="1">
        <v>278833.9375</v>
      </c>
      <c r="AT64" s="1">
        <v>1818620</v>
      </c>
      <c r="AY64" s="1">
        <v>367141</v>
      </c>
      <c r="AZ64" s="1">
        <v>104220.109375</v>
      </c>
      <c r="BA64" s="1">
        <v>151666</v>
      </c>
      <c r="BC64" s="1">
        <v>481482</v>
      </c>
      <c r="BD64" s="1">
        <v>46360.390625</v>
      </c>
      <c r="BE64" s="1">
        <v>0</v>
      </c>
      <c r="BG64" s="1">
        <v>157482</v>
      </c>
      <c r="BH64" s="1">
        <v>107613.328125</v>
      </c>
      <c r="BI64" s="1">
        <v>0</v>
      </c>
      <c r="BK64" s="1">
        <v>152675</v>
      </c>
      <c r="BL64" s="1">
        <v>28127.830078125</v>
      </c>
      <c r="BM64" s="1">
        <v>0</v>
      </c>
      <c r="BO64" s="1">
        <v>239767</v>
      </c>
      <c r="BP64" s="1">
        <v>160318.390625</v>
      </c>
      <c r="BQ64" s="1">
        <v>0</v>
      </c>
      <c r="BS64" s="1">
        <v>-16</v>
      </c>
      <c r="BT64" s="1">
        <v>-141.96000671386719</v>
      </c>
      <c r="BU64" s="1">
        <v>0</v>
      </c>
      <c r="BW64" s="1">
        <v>599094</v>
      </c>
      <c r="BX64" s="1">
        <v>372680.46875</v>
      </c>
      <c r="BY64" s="1">
        <v>0</v>
      </c>
      <c r="CA64" s="1">
        <v>1658282</v>
      </c>
      <c r="CB64" s="1">
        <v>359686.5</v>
      </c>
      <c r="CC64" s="1">
        <v>1250000</v>
      </c>
      <c r="CE64" s="1">
        <v>1503520</v>
      </c>
      <c r="CF64" s="1">
        <v>324773</v>
      </c>
      <c r="CG64" s="1">
        <v>0</v>
      </c>
      <c r="CI64" s="1">
        <v>635400</v>
      </c>
      <c r="CJ64" s="1">
        <v>337171.59375</v>
      </c>
      <c r="CK64" s="1">
        <v>2052650.25</v>
      </c>
    </row>
    <row r="65" spans="1:89" x14ac:dyDescent="0.25">
      <c r="A65" s="1">
        <v>103027503</v>
      </c>
      <c r="B65" s="1">
        <v>12683535</v>
      </c>
      <c r="C65" s="1">
        <v>12872967</v>
      </c>
      <c r="D65" s="1">
        <v>12932187</v>
      </c>
      <c r="E65" s="1">
        <v>12994219</v>
      </c>
      <c r="F65" s="1">
        <v>13141933</v>
      </c>
      <c r="G65" s="1">
        <v>13141927</v>
      </c>
      <c r="H65" s="1">
        <v>13336901</v>
      </c>
      <c r="I65" s="1">
        <v>13753522</v>
      </c>
      <c r="J65" s="1">
        <v>14391478</v>
      </c>
      <c r="K65" s="1">
        <v>14605587</v>
      </c>
      <c r="L65" s="1">
        <v>618345</v>
      </c>
      <c r="M65" s="1">
        <v>618345</v>
      </c>
      <c r="N65" s="1">
        <v>618345</v>
      </c>
      <c r="O65" s="1">
        <v>618345</v>
      </c>
      <c r="P65" s="1">
        <v>618345</v>
      </c>
      <c r="Q65" s="1">
        <v>618345</v>
      </c>
      <c r="R65" s="1">
        <v>618345</v>
      </c>
      <c r="S65" s="1">
        <v>618345</v>
      </c>
      <c r="T65" s="1">
        <v>618345</v>
      </c>
      <c r="U65" s="1">
        <v>1194139.47</v>
      </c>
      <c r="V65" s="1">
        <v>2334112.2000000002</v>
      </c>
      <c r="W65" s="1">
        <v>2360759.08</v>
      </c>
      <c r="X65" s="1">
        <v>2427207.7599999998</v>
      </c>
      <c r="Y65" s="1">
        <v>2464354.6</v>
      </c>
      <c r="Z65" s="1">
        <v>2550794.42</v>
      </c>
      <c r="AA65" s="1">
        <v>2550705.11</v>
      </c>
      <c r="AB65" s="1">
        <v>2661240.83</v>
      </c>
      <c r="AC65" s="1">
        <v>2863754.88</v>
      </c>
      <c r="AD65" s="1">
        <v>3000640.16</v>
      </c>
      <c r="AE65" s="1">
        <v>3227826</v>
      </c>
      <c r="AG65" s="1">
        <v>-1599</v>
      </c>
      <c r="AP65" s="1">
        <v>292730.8125</v>
      </c>
      <c r="AQ65" s="1">
        <v>115158.890625</v>
      </c>
      <c r="AR65" s="1">
        <v>135406.3125</v>
      </c>
      <c r="AT65" s="1">
        <v>543296</v>
      </c>
      <c r="AY65" s="1">
        <v>144365</v>
      </c>
      <c r="AZ65" s="1">
        <v>65041.75</v>
      </c>
      <c r="BA65" s="1">
        <v>139652</v>
      </c>
      <c r="BC65" s="1">
        <v>189432</v>
      </c>
      <c r="BD65" s="1">
        <v>26646.880859375</v>
      </c>
      <c r="BE65" s="1">
        <v>0</v>
      </c>
      <c r="BG65" s="1">
        <v>59220</v>
      </c>
      <c r="BH65" s="1">
        <v>66448.6796875</v>
      </c>
      <c r="BI65" s="1">
        <v>0</v>
      </c>
      <c r="BK65" s="1">
        <v>62032</v>
      </c>
      <c r="BL65" s="1">
        <v>37146.83984375</v>
      </c>
      <c r="BM65" s="1">
        <v>0</v>
      </c>
      <c r="BO65" s="1">
        <v>147714</v>
      </c>
      <c r="BP65" s="1">
        <v>86439.8203125</v>
      </c>
      <c r="BQ65" s="1">
        <v>0</v>
      </c>
      <c r="BS65" s="1">
        <v>-6</v>
      </c>
      <c r="BT65" s="1">
        <v>-89.30999755859375</v>
      </c>
      <c r="BU65" s="1">
        <v>0</v>
      </c>
      <c r="BW65" s="1">
        <v>194974</v>
      </c>
      <c r="BX65" s="1">
        <v>110535.71875</v>
      </c>
      <c r="BY65" s="1">
        <v>0</v>
      </c>
      <c r="CA65" s="1">
        <v>416621</v>
      </c>
      <c r="CB65" s="1">
        <v>202514.046875</v>
      </c>
      <c r="CC65" s="1">
        <v>0</v>
      </c>
      <c r="CE65" s="1">
        <v>637956</v>
      </c>
      <c r="CF65" s="1">
        <v>136885.28125</v>
      </c>
      <c r="CG65" s="1">
        <v>0</v>
      </c>
      <c r="CI65" s="1">
        <v>214109</v>
      </c>
      <c r="CJ65" s="1">
        <v>227185.84375</v>
      </c>
      <c r="CK65" s="1">
        <v>575794.5</v>
      </c>
    </row>
    <row r="66" spans="1:89" x14ac:dyDescent="0.25">
      <c r="A66" s="1">
        <v>103027753</v>
      </c>
      <c r="B66" s="1">
        <v>1275403</v>
      </c>
      <c r="C66" s="1">
        <v>1389013</v>
      </c>
      <c r="D66" s="1">
        <v>1430927</v>
      </c>
      <c r="E66" s="1">
        <v>1440736</v>
      </c>
      <c r="F66" s="1">
        <v>1527719</v>
      </c>
      <c r="G66" s="1">
        <v>1527715</v>
      </c>
      <c r="H66" s="1">
        <v>1744971.25</v>
      </c>
      <c r="I66" s="1">
        <v>2152976.25</v>
      </c>
      <c r="J66" s="1">
        <v>2566418.25</v>
      </c>
      <c r="K66" s="1">
        <v>2871005</v>
      </c>
      <c r="L66" s="1">
        <v>66366</v>
      </c>
      <c r="M66" s="1">
        <v>66366</v>
      </c>
      <c r="N66" s="1">
        <v>66366</v>
      </c>
      <c r="O66" s="1">
        <v>66366</v>
      </c>
      <c r="P66" s="1">
        <v>66366</v>
      </c>
      <c r="Q66" s="1">
        <v>66366</v>
      </c>
      <c r="R66" s="1">
        <v>66366</v>
      </c>
      <c r="S66" s="1">
        <v>66366</v>
      </c>
      <c r="T66" s="1">
        <v>66366</v>
      </c>
      <c r="U66" s="1">
        <v>66366</v>
      </c>
      <c r="V66" s="1">
        <v>807686</v>
      </c>
      <c r="W66" s="1">
        <v>812318</v>
      </c>
      <c r="X66" s="1">
        <v>825157</v>
      </c>
      <c r="Y66" s="1">
        <v>818140</v>
      </c>
      <c r="Z66" s="1">
        <v>832418</v>
      </c>
      <c r="AA66" s="1">
        <v>832406</v>
      </c>
      <c r="AB66" s="1">
        <v>858360.43</v>
      </c>
      <c r="AC66" s="1">
        <v>879839.7</v>
      </c>
      <c r="AD66" s="1">
        <v>902373.52</v>
      </c>
      <c r="AE66" s="1">
        <v>930417</v>
      </c>
      <c r="AP66" s="1">
        <v>268657.1875</v>
      </c>
      <c r="AQ66" s="1">
        <v>0</v>
      </c>
      <c r="AR66" s="1">
        <v>19599.80078125</v>
      </c>
      <c r="AT66" s="1">
        <v>288257</v>
      </c>
      <c r="AY66" s="1">
        <v>86692</v>
      </c>
      <c r="AZ66" s="1">
        <v>12537</v>
      </c>
      <c r="BA66" s="1">
        <v>15723</v>
      </c>
      <c r="BC66" s="1">
        <v>113610</v>
      </c>
      <c r="BD66" s="1">
        <v>4632</v>
      </c>
      <c r="BE66" s="1">
        <v>0</v>
      </c>
      <c r="BG66" s="1">
        <v>41914</v>
      </c>
      <c r="BH66" s="1">
        <v>12839</v>
      </c>
      <c r="BI66" s="1">
        <v>0</v>
      </c>
      <c r="BK66" s="1">
        <v>9809</v>
      </c>
      <c r="BL66" s="1">
        <v>-7017</v>
      </c>
      <c r="BM66" s="1">
        <v>0</v>
      </c>
      <c r="BO66" s="1">
        <v>86983</v>
      </c>
      <c r="BP66" s="1">
        <v>14278</v>
      </c>
      <c r="BQ66" s="1">
        <v>0</v>
      </c>
      <c r="BS66" s="1">
        <v>-4</v>
      </c>
      <c r="BT66" s="1">
        <v>-12</v>
      </c>
      <c r="BU66" s="1">
        <v>0</v>
      </c>
      <c r="BW66" s="1">
        <v>217256.25</v>
      </c>
      <c r="BX66" s="1">
        <v>25954.4296875</v>
      </c>
      <c r="BY66" s="1">
        <v>0</v>
      </c>
      <c r="CA66" s="1">
        <v>408005</v>
      </c>
      <c r="CB66" s="1">
        <v>21479.26953125</v>
      </c>
      <c r="CC66" s="1">
        <v>0</v>
      </c>
      <c r="CE66" s="1">
        <v>413442</v>
      </c>
      <c r="CF66" s="1">
        <v>22533.8203125</v>
      </c>
      <c r="CG66" s="1">
        <v>0</v>
      </c>
      <c r="CI66" s="1">
        <v>304586.75</v>
      </c>
      <c r="CJ66" s="1">
        <v>28043.48046875</v>
      </c>
      <c r="CK66" s="1">
        <v>0</v>
      </c>
    </row>
    <row r="67" spans="1:89" x14ac:dyDescent="0.25">
      <c r="A67" s="1">
        <v>103028203</v>
      </c>
      <c r="B67" s="1">
        <v>2913450.75</v>
      </c>
      <c r="C67" s="1">
        <v>3008114.25</v>
      </c>
      <c r="D67" s="1">
        <v>2998008</v>
      </c>
      <c r="E67" s="1">
        <v>3032155.75</v>
      </c>
      <c r="F67" s="1">
        <v>3095548</v>
      </c>
      <c r="G67" s="1">
        <v>3095545.5</v>
      </c>
      <c r="H67" s="1">
        <v>3226249</v>
      </c>
      <c r="I67" s="1">
        <v>3470278.25</v>
      </c>
      <c r="J67" s="1">
        <v>3644252.75</v>
      </c>
      <c r="K67" s="1">
        <v>3738750</v>
      </c>
      <c r="L67" s="1">
        <v>126151</v>
      </c>
      <c r="M67" s="1">
        <v>126151</v>
      </c>
      <c r="N67" s="1">
        <v>126151</v>
      </c>
      <c r="O67" s="1">
        <v>126151</v>
      </c>
      <c r="P67" s="1">
        <v>126151</v>
      </c>
      <c r="Q67" s="1">
        <v>126151</v>
      </c>
      <c r="R67" s="1">
        <v>126151</v>
      </c>
      <c r="S67" s="1">
        <v>126151</v>
      </c>
      <c r="T67" s="1">
        <v>126151</v>
      </c>
      <c r="U67" s="1">
        <v>126151</v>
      </c>
      <c r="V67" s="1">
        <v>660243.05000000005</v>
      </c>
      <c r="W67" s="1">
        <v>664033.28000000003</v>
      </c>
      <c r="X67" s="1">
        <v>673251.15</v>
      </c>
      <c r="Y67" s="1">
        <v>678659.8</v>
      </c>
      <c r="Z67" s="1">
        <v>704838.53</v>
      </c>
      <c r="AA67" s="1">
        <v>702906.33</v>
      </c>
      <c r="AB67" s="1">
        <v>721532</v>
      </c>
      <c r="AC67" s="1">
        <v>769368.66</v>
      </c>
      <c r="AD67" s="1">
        <v>785033.06</v>
      </c>
      <c r="AE67" s="1">
        <v>810361</v>
      </c>
      <c r="AI67" s="1">
        <v>8235.2800000000007</v>
      </c>
      <c r="AK67" s="1">
        <v>9290.5</v>
      </c>
      <c r="AP67" s="1">
        <v>128640.3984375</v>
      </c>
      <c r="AQ67" s="1">
        <v>0</v>
      </c>
      <c r="AR67" s="1">
        <v>21104.494140625</v>
      </c>
      <c r="AT67" s="1">
        <v>149744.890625</v>
      </c>
      <c r="AY67" s="1">
        <v>72145.75</v>
      </c>
      <c r="AZ67" s="1">
        <v>16376.080078125</v>
      </c>
      <c r="BA67" s="1">
        <v>27043</v>
      </c>
      <c r="BC67" s="1">
        <v>94663.5</v>
      </c>
      <c r="BD67" s="1">
        <v>3790.22998046875</v>
      </c>
      <c r="BE67" s="1">
        <v>0</v>
      </c>
      <c r="BG67" s="1">
        <v>-10106.25</v>
      </c>
      <c r="BH67" s="1">
        <v>9217.8701171875</v>
      </c>
      <c r="BI67" s="1">
        <v>0</v>
      </c>
      <c r="BK67" s="1">
        <v>34147.75</v>
      </c>
      <c r="BL67" s="1">
        <v>5408.64990234375</v>
      </c>
      <c r="BM67" s="1">
        <v>0</v>
      </c>
      <c r="BO67" s="1">
        <v>63392.25</v>
      </c>
      <c r="BP67" s="1">
        <v>26178.73046875</v>
      </c>
      <c r="BQ67" s="1">
        <v>0</v>
      </c>
      <c r="BS67" s="1">
        <v>-2.5</v>
      </c>
      <c r="BT67" s="1">
        <v>-1932.199951171875</v>
      </c>
      <c r="BU67" s="1">
        <v>0</v>
      </c>
      <c r="BW67" s="1">
        <v>130703.5</v>
      </c>
      <c r="BX67" s="1">
        <v>18625.669921875</v>
      </c>
      <c r="BY67" s="1">
        <v>0</v>
      </c>
      <c r="CA67" s="1">
        <v>244029.25</v>
      </c>
      <c r="CB67" s="1">
        <v>47836.66015625</v>
      </c>
      <c r="CC67" s="1">
        <v>0</v>
      </c>
      <c r="CE67" s="1">
        <v>173974.5</v>
      </c>
      <c r="CF67" s="1">
        <v>15664.400390625</v>
      </c>
      <c r="CG67" s="1">
        <v>0</v>
      </c>
      <c r="CI67" s="1">
        <v>94497.25</v>
      </c>
      <c r="CJ67" s="1">
        <v>25327.939453125</v>
      </c>
      <c r="CK67" s="1">
        <v>0</v>
      </c>
    </row>
    <row r="68" spans="1:89" x14ac:dyDescent="0.25">
      <c r="A68" s="1">
        <v>103028302</v>
      </c>
      <c r="B68" s="1">
        <v>10949586</v>
      </c>
      <c r="C68" s="1">
        <v>11215630</v>
      </c>
      <c r="D68" s="1">
        <v>11352110</v>
      </c>
      <c r="E68" s="1">
        <v>11509695</v>
      </c>
      <c r="F68" s="1">
        <v>11688268</v>
      </c>
      <c r="G68" s="1">
        <v>11688258</v>
      </c>
      <c r="H68" s="1">
        <v>11852416</v>
      </c>
      <c r="I68" s="1">
        <v>12620939</v>
      </c>
      <c r="J68" s="1">
        <v>13301214</v>
      </c>
      <c r="K68" s="1">
        <v>13577111</v>
      </c>
      <c r="L68" s="1">
        <v>706471</v>
      </c>
      <c r="M68" s="1">
        <v>706471</v>
      </c>
      <c r="N68" s="1">
        <v>706471</v>
      </c>
      <c r="O68" s="1">
        <v>706470</v>
      </c>
      <c r="P68" s="1">
        <v>706471</v>
      </c>
      <c r="Q68" s="1">
        <v>706471</v>
      </c>
      <c r="R68" s="1">
        <v>706471</v>
      </c>
      <c r="S68" s="1">
        <v>706471</v>
      </c>
      <c r="T68" s="1">
        <v>706471</v>
      </c>
      <c r="U68" s="1">
        <v>706471</v>
      </c>
      <c r="V68" s="1">
        <v>3307215.85</v>
      </c>
      <c r="W68" s="1">
        <v>3374547.87</v>
      </c>
      <c r="X68" s="1">
        <v>3453809.66</v>
      </c>
      <c r="Y68" s="1">
        <v>3429809.72</v>
      </c>
      <c r="Z68" s="1">
        <v>3622327.43</v>
      </c>
      <c r="AA68" s="1">
        <v>3622203.14</v>
      </c>
      <c r="AB68" s="1">
        <v>3724506.84</v>
      </c>
      <c r="AC68" s="1">
        <v>3999066.87</v>
      </c>
      <c r="AD68" s="1">
        <v>4108620</v>
      </c>
      <c r="AE68" s="1">
        <v>4316303</v>
      </c>
      <c r="AP68" s="1">
        <v>377768.59375</v>
      </c>
      <c r="AQ68" s="1">
        <v>0</v>
      </c>
      <c r="AR68" s="1">
        <v>138795.109375</v>
      </c>
      <c r="AT68" s="1">
        <v>516563.6875</v>
      </c>
      <c r="AY68" s="1">
        <v>202903</v>
      </c>
      <c r="AZ68" s="1">
        <v>79001.5390625</v>
      </c>
      <c r="BA68" s="1">
        <v>156095</v>
      </c>
      <c r="BC68" s="1">
        <v>266044</v>
      </c>
      <c r="BD68" s="1">
        <v>67332.0234375</v>
      </c>
      <c r="BE68" s="1">
        <v>0</v>
      </c>
      <c r="BG68" s="1">
        <v>136480</v>
      </c>
      <c r="BH68" s="1">
        <v>79261.7890625</v>
      </c>
      <c r="BI68" s="1">
        <v>0</v>
      </c>
      <c r="BK68" s="1">
        <v>157585</v>
      </c>
      <c r="BL68" s="1">
        <v>-23999.939453125</v>
      </c>
      <c r="BM68" s="1">
        <v>-1</v>
      </c>
      <c r="BO68" s="1">
        <v>178573</v>
      </c>
      <c r="BP68" s="1">
        <v>192517.703125</v>
      </c>
      <c r="BQ68" s="1">
        <v>1</v>
      </c>
      <c r="BS68" s="1">
        <v>-10</v>
      </c>
      <c r="BT68" s="1">
        <v>-124.29000091552734</v>
      </c>
      <c r="BU68" s="1">
        <v>0</v>
      </c>
      <c r="BW68" s="1">
        <v>164158</v>
      </c>
      <c r="BX68" s="1">
        <v>102303.703125</v>
      </c>
      <c r="BY68" s="1">
        <v>0</v>
      </c>
      <c r="CA68" s="1">
        <v>768523</v>
      </c>
      <c r="CB68" s="1">
        <v>274560.03125</v>
      </c>
      <c r="CC68" s="1">
        <v>0</v>
      </c>
      <c r="CE68" s="1">
        <v>680275</v>
      </c>
      <c r="CF68" s="1">
        <v>109553.1328125</v>
      </c>
      <c r="CG68" s="1">
        <v>0</v>
      </c>
      <c r="CI68" s="1">
        <v>275897</v>
      </c>
      <c r="CJ68" s="1">
        <v>207683</v>
      </c>
      <c r="CK68" s="1">
        <v>0</v>
      </c>
    </row>
    <row r="69" spans="1:89" x14ac:dyDescent="0.25">
      <c r="A69" s="1">
        <v>103028653</v>
      </c>
      <c r="B69" s="1">
        <v>9476443</v>
      </c>
      <c r="C69" s="1">
        <v>9663676</v>
      </c>
      <c r="D69" s="1">
        <v>9749950</v>
      </c>
      <c r="E69" s="1">
        <v>9809767</v>
      </c>
      <c r="F69" s="1">
        <v>9984452</v>
      </c>
      <c r="G69" s="1">
        <v>9984445</v>
      </c>
      <c r="H69" s="1">
        <v>10318658</v>
      </c>
      <c r="I69" s="1">
        <v>11133967</v>
      </c>
      <c r="J69" s="1">
        <v>11857890</v>
      </c>
      <c r="K69" s="1">
        <v>12073402</v>
      </c>
      <c r="L69" s="1">
        <v>343234</v>
      </c>
      <c r="M69" s="1">
        <v>343234</v>
      </c>
      <c r="N69" s="1">
        <v>343234</v>
      </c>
      <c r="O69" s="1">
        <v>343234</v>
      </c>
      <c r="P69" s="1">
        <v>343234</v>
      </c>
      <c r="Q69" s="1">
        <v>340034</v>
      </c>
      <c r="R69" s="1">
        <v>343234</v>
      </c>
      <c r="S69" s="1">
        <v>343234</v>
      </c>
      <c r="T69" s="1">
        <v>343234</v>
      </c>
      <c r="U69" s="1">
        <v>1001845.11</v>
      </c>
      <c r="V69" s="1">
        <v>1143346.67</v>
      </c>
      <c r="W69" s="1">
        <v>1161140.33</v>
      </c>
      <c r="X69" s="1">
        <v>1205378.43</v>
      </c>
      <c r="Y69" s="1">
        <v>1251194</v>
      </c>
      <c r="Z69" s="1">
        <v>1319389.58</v>
      </c>
      <c r="AA69" s="1">
        <v>1319318.27</v>
      </c>
      <c r="AB69" s="1">
        <v>1505653.09</v>
      </c>
      <c r="AC69" s="1">
        <v>1667061.26</v>
      </c>
      <c r="AD69" s="1">
        <v>1844326.13</v>
      </c>
      <c r="AE69" s="1">
        <v>2077400</v>
      </c>
      <c r="AP69" s="1">
        <v>417790</v>
      </c>
      <c r="AQ69" s="1">
        <v>131722.21875</v>
      </c>
      <c r="AR69" s="1">
        <v>151602.078125</v>
      </c>
      <c r="AT69" s="1">
        <v>701114.3125</v>
      </c>
      <c r="AY69" s="1">
        <v>140171</v>
      </c>
      <c r="AZ69" s="1">
        <v>48685.1484375</v>
      </c>
      <c r="BA69" s="1">
        <v>74081</v>
      </c>
      <c r="BC69" s="1">
        <v>187233</v>
      </c>
      <c r="BD69" s="1">
        <v>17793.66015625</v>
      </c>
      <c r="BE69" s="1">
        <v>0</v>
      </c>
      <c r="BG69" s="1">
        <v>86274</v>
      </c>
      <c r="BH69" s="1">
        <v>44238.1015625</v>
      </c>
      <c r="BI69" s="1">
        <v>0</v>
      </c>
      <c r="BK69" s="1">
        <v>59817</v>
      </c>
      <c r="BL69" s="1">
        <v>45815.5703125</v>
      </c>
      <c r="BM69" s="1">
        <v>0</v>
      </c>
      <c r="BO69" s="1">
        <v>174685</v>
      </c>
      <c r="BP69" s="1">
        <v>68195.578125</v>
      </c>
      <c r="BQ69" s="1">
        <v>0</v>
      </c>
      <c r="BS69" s="1">
        <v>-7</v>
      </c>
      <c r="BT69" s="1">
        <v>-71.30999755859375</v>
      </c>
      <c r="BU69" s="1">
        <v>-3200</v>
      </c>
      <c r="BW69" s="1">
        <v>334213</v>
      </c>
      <c r="BX69" s="1">
        <v>186334.8125</v>
      </c>
      <c r="BY69" s="1">
        <v>3200</v>
      </c>
      <c r="CA69" s="1">
        <v>815309</v>
      </c>
      <c r="CB69" s="1">
        <v>161408.171875</v>
      </c>
      <c r="CC69" s="1">
        <v>0</v>
      </c>
      <c r="CE69" s="1">
        <v>723923</v>
      </c>
      <c r="CF69" s="1">
        <v>177264.875</v>
      </c>
      <c r="CG69" s="1">
        <v>0</v>
      </c>
      <c r="CI69" s="1">
        <v>215512</v>
      </c>
      <c r="CJ69" s="1">
        <v>233073.875</v>
      </c>
      <c r="CK69" s="1">
        <v>658611.125</v>
      </c>
    </row>
    <row r="70" spans="1:89" x14ac:dyDescent="0.25">
      <c r="A70" s="1">
        <v>103028703</v>
      </c>
      <c r="B70" s="1">
        <v>2948060</v>
      </c>
      <c r="C70" s="1">
        <v>3131595.5</v>
      </c>
      <c r="D70" s="1">
        <v>3290329</v>
      </c>
      <c r="E70" s="1">
        <v>3371815.5</v>
      </c>
      <c r="F70" s="1">
        <v>3589847</v>
      </c>
      <c r="G70" s="1">
        <v>3589839</v>
      </c>
      <c r="H70" s="1">
        <v>3977928</v>
      </c>
      <c r="I70" s="1">
        <v>4621327.5</v>
      </c>
      <c r="J70" s="1">
        <v>5044221.5</v>
      </c>
      <c r="K70" s="1">
        <v>5489812</v>
      </c>
      <c r="L70" s="1">
        <v>263996</v>
      </c>
      <c r="M70" s="1">
        <v>263996</v>
      </c>
      <c r="N70" s="1">
        <v>263996</v>
      </c>
      <c r="O70" s="1">
        <v>263996</v>
      </c>
      <c r="P70" s="1">
        <v>263996</v>
      </c>
      <c r="Q70" s="1">
        <v>263996</v>
      </c>
      <c r="R70" s="1">
        <v>263996</v>
      </c>
      <c r="S70" s="1">
        <v>263996</v>
      </c>
      <c r="T70" s="1">
        <v>263996</v>
      </c>
      <c r="U70" s="1">
        <v>847863.55</v>
      </c>
      <c r="V70" s="1">
        <v>916850.45</v>
      </c>
      <c r="W70" s="1">
        <v>948931.46</v>
      </c>
      <c r="X70" s="1">
        <v>979889.57</v>
      </c>
      <c r="Y70" s="1">
        <v>978144.43</v>
      </c>
      <c r="Z70" s="1">
        <v>1057297.1399999999</v>
      </c>
      <c r="AA70" s="1">
        <v>1057244.8799999999</v>
      </c>
      <c r="AB70" s="1">
        <v>1133759</v>
      </c>
      <c r="AC70" s="1">
        <v>1253251.8</v>
      </c>
      <c r="AD70" s="1">
        <v>1342969.84</v>
      </c>
      <c r="AE70" s="1">
        <v>1522572</v>
      </c>
      <c r="AP70" s="1">
        <v>379993</v>
      </c>
      <c r="AQ70" s="1">
        <v>116773.5078125</v>
      </c>
      <c r="AR70" s="1">
        <v>93054.96875</v>
      </c>
      <c r="AT70" s="1">
        <v>589821.5</v>
      </c>
      <c r="AY70" s="1">
        <v>140026.75</v>
      </c>
      <c r="AZ70" s="1">
        <v>34051.109375</v>
      </c>
      <c r="BA70" s="1">
        <v>77258</v>
      </c>
      <c r="BC70" s="1">
        <v>183535.5</v>
      </c>
      <c r="BD70" s="1">
        <v>32081.009765625</v>
      </c>
      <c r="BE70" s="1">
        <v>0</v>
      </c>
      <c r="BG70" s="1">
        <v>158733.5</v>
      </c>
      <c r="BH70" s="1">
        <v>30958.109375</v>
      </c>
      <c r="BI70" s="1">
        <v>0</v>
      </c>
      <c r="BK70" s="1">
        <v>81486.5</v>
      </c>
      <c r="BL70" s="1">
        <v>-1745.1400146484375</v>
      </c>
      <c r="BM70" s="1">
        <v>0</v>
      </c>
      <c r="BO70" s="1">
        <v>218031.5</v>
      </c>
      <c r="BP70" s="1">
        <v>79152.7109375</v>
      </c>
      <c r="BQ70" s="1">
        <v>0</v>
      </c>
      <c r="BS70" s="1">
        <v>-8</v>
      </c>
      <c r="BT70" s="1">
        <v>-52.259998321533203</v>
      </c>
      <c r="BU70" s="1">
        <v>0</v>
      </c>
      <c r="BW70" s="1">
        <v>388089</v>
      </c>
      <c r="BX70" s="1">
        <v>76514.1171875</v>
      </c>
      <c r="BY70" s="1">
        <v>0</v>
      </c>
      <c r="CA70" s="1">
        <v>643399.5</v>
      </c>
      <c r="CB70" s="1">
        <v>119492.796875</v>
      </c>
      <c r="CC70" s="1">
        <v>0</v>
      </c>
      <c r="CE70" s="1">
        <v>422894</v>
      </c>
      <c r="CF70" s="1">
        <v>89718.0390625</v>
      </c>
      <c r="CG70" s="1">
        <v>0</v>
      </c>
      <c r="CI70" s="1">
        <v>445590.5</v>
      </c>
      <c r="CJ70" s="1">
        <v>179602.15625</v>
      </c>
      <c r="CK70" s="1">
        <v>583867.5625</v>
      </c>
    </row>
    <row r="71" spans="1:89" x14ac:dyDescent="0.25">
      <c r="A71" s="1">
        <v>103028753</v>
      </c>
      <c r="B71" s="1">
        <v>6237763.5</v>
      </c>
      <c r="C71" s="1">
        <v>6348239</v>
      </c>
      <c r="D71" s="1">
        <v>6398878</v>
      </c>
      <c r="E71" s="1">
        <v>6424921</v>
      </c>
      <c r="F71" s="1">
        <v>6499181.5</v>
      </c>
      <c r="G71" s="1">
        <v>6499178</v>
      </c>
      <c r="H71" s="1">
        <v>6663574.5</v>
      </c>
      <c r="I71" s="1">
        <v>7079023.5</v>
      </c>
      <c r="J71" s="1">
        <v>7245118.5</v>
      </c>
      <c r="K71" s="1">
        <v>7371974</v>
      </c>
      <c r="L71" s="1">
        <v>308092</v>
      </c>
      <c r="M71" s="1">
        <v>308092</v>
      </c>
      <c r="N71" s="1">
        <v>308092</v>
      </c>
      <c r="O71" s="1">
        <v>308092</v>
      </c>
      <c r="P71" s="1">
        <v>308092</v>
      </c>
      <c r="Q71" s="1">
        <v>308092</v>
      </c>
      <c r="R71" s="1">
        <v>308092</v>
      </c>
      <c r="S71" s="1">
        <v>308092</v>
      </c>
      <c r="T71" s="1">
        <v>308092</v>
      </c>
      <c r="U71" s="1">
        <v>455544.55</v>
      </c>
      <c r="V71" s="1">
        <v>1186788.56</v>
      </c>
      <c r="W71" s="1">
        <v>1197571.3600000001</v>
      </c>
      <c r="X71" s="1">
        <v>1225283.73</v>
      </c>
      <c r="Y71" s="1">
        <v>1380031.16</v>
      </c>
      <c r="Z71" s="1">
        <v>1452123.59</v>
      </c>
      <c r="AA71" s="1">
        <v>1435648.62</v>
      </c>
      <c r="AB71" s="1">
        <v>1485106.08</v>
      </c>
      <c r="AC71" s="1">
        <v>1581880.58</v>
      </c>
      <c r="AD71" s="1">
        <v>1538005.43</v>
      </c>
      <c r="AE71" s="1">
        <v>1662470</v>
      </c>
      <c r="AP71" s="1">
        <v>174558.5</v>
      </c>
      <c r="AQ71" s="1">
        <v>29490.509765625</v>
      </c>
      <c r="AR71" s="1">
        <v>42069.28125</v>
      </c>
      <c r="AT71" s="1">
        <v>246118.296875</v>
      </c>
      <c r="AY71" s="1">
        <v>84133.5</v>
      </c>
      <c r="AZ71" s="1">
        <v>33602.16015625</v>
      </c>
      <c r="BA71" s="1">
        <v>72251</v>
      </c>
      <c r="BC71" s="1">
        <v>110475.5</v>
      </c>
      <c r="BD71" s="1">
        <v>10782.7998046875</v>
      </c>
      <c r="BE71" s="1">
        <v>0</v>
      </c>
      <c r="BG71" s="1">
        <v>50639</v>
      </c>
      <c r="BH71" s="1">
        <v>27712.369140625</v>
      </c>
      <c r="BI71" s="1">
        <v>0</v>
      </c>
      <c r="BK71" s="1">
        <v>26043</v>
      </c>
      <c r="BL71" s="1">
        <v>154747.4375</v>
      </c>
      <c r="BM71" s="1">
        <v>0</v>
      </c>
      <c r="BO71" s="1">
        <v>74260.5</v>
      </c>
      <c r="BP71" s="1">
        <v>72092.4296875</v>
      </c>
      <c r="BQ71" s="1">
        <v>0</v>
      </c>
      <c r="BS71" s="1">
        <v>-3.5</v>
      </c>
      <c r="BT71" s="1">
        <v>-16474.970703125</v>
      </c>
      <c r="BU71" s="1">
        <v>0</v>
      </c>
      <c r="BW71" s="1">
        <v>164396.5</v>
      </c>
      <c r="BX71" s="1">
        <v>49457.4609375</v>
      </c>
      <c r="BY71" s="1">
        <v>0</v>
      </c>
      <c r="CA71" s="1">
        <v>415449</v>
      </c>
      <c r="CB71" s="1">
        <v>96774.5</v>
      </c>
      <c r="CC71" s="1">
        <v>0</v>
      </c>
      <c r="CE71" s="1">
        <v>166095</v>
      </c>
      <c r="CF71" s="1">
        <v>-43875.1484375</v>
      </c>
      <c r="CG71" s="1">
        <v>0</v>
      </c>
      <c r="CI71" s="1">
        <v>126855.5</v>
      </c>
      <c r="CJ71" s="1">
        <v>124464.5703125</v>
      </c>
      <c r="CK71" s="1">
        <v>147452.546875</v>
      </c>
    </row>
    <row r="72" spans="1:89" x14ac:dyDescent="0.25">
      <c r="A72" s="1">
        <v>103028807</v>
      </c>
      <c r="AF72" s="1">
        <v>596354.24</v>
      </c>
      <c r="AG72" s="1">
        <v>598711.37</v>
      </c>
      <c r="AH72" s="1">
        <v>593073</v>
      </c>
      <c r="AI72" s="1">
        <v>680264</v>
      </c>
      <c r="AJ72" s="1">
        <v>747431.79</v>
      </c>
      <c r="AK72" s="1">
        <v>893033.38</v>
      </c>
      <c r="AL72" s="1">
        <v>890854</v>
      </c>
      <c r="AM72" s="1">
        <v>1078843</v>
      </c>
      <c r="AO72" s="1">
        <v>1627506</v>
      </c>
      <c r="AS72" s="1">
        <v>176014.84375</v>
      </c>
      <c r="AT72" s="1">
        <v>176014.84375</v>
      </c>
      <c r="BB72" s="1">
        <v>17325.73046875</v>
      </c>
      <c r="BF72" s="1">
        <v>2357.1298828125</v>
      </c>
      <c r="BJ72" s="1">
        <v>-5638.3701171875</v>
      </c>
      <c r="BN72" s="1">
        <v>87191</v>
      </c>
      <c r="BR72" s="1">
        <v>67167.7890625</v>
      </c>
      <c r="BV72" s="1">
        <v>145601.59375</v>
      </c>
      <c r="BZ72" s="1">
        <v>-2179.3798828125</v>
      </c>
      <c r="CD72" s="1">
        <v>187989</v>
      </c>
    </row>
    <row r="73" spans="1:89" x14ac:dyDescent="0.25">
      <c r="A73" s="1">
        <v>103028833</v>
      </c>
      <c r="B73" s="1">
        <v>8732335</v>
      </c>
      <c r="C73" s="1">
        <v>8945820</v>
      </c>
      <c r="D73" s="1">
        <v>8989697</v>
      </c>
      <c r="E73" s="1">
        <v>9187772</v>
      </c>
      <c r="F73" s="1">
        <v>9502152</v>
      </c>
      <c r="G73" s="1">
        <v>9502143</v>
      </c>
      <c r="H73" s="1">
        <v>9919337</v>
      </c>
      <c r="I73" s="1">
        <v>11601256</v>
      </c>
      <c r="J73" s="1">
        <v>0</v>
      </c>
      <c r="K73" s="1">
        <v>12472506</v>
      </c>
      <c r="L73" s="1">
        <v>351062</v>
      </c>
      <c r="M73" s="1">
        <v>351420</v>
      </c>
      <c r="N73" s="1">
        <v>351241</v>
      </c>
      <c r="O73" s="1">
        <v>351241</v>
      </c>
      <c r="P73" s="1">
        <v>351241</v>
      </c>
      <c r="Q73" s="1">
        <v>351241</v>
      </c>
      <c r="R73" s="1">
        <v>351241</v>
      </c>
      <c r="S73" s="1">
        <v>351241</v>
      </c>
      <c r="U73" s="1">
        <v>633111.76</v>
      </c>
      <c r="V73" s="1">
        <v>1358980.66</v>
      </c>
      <c r="W73" s="1">
        <v>1360787.92</v>
      </c>
      <c r="X73" s="1">
        <v>1426883.81</v>
      </c>
      <c r="Y73" s="1">
        <v>1460846.64</v>
      </c>
      <c r="Z73" s="1">
        <v>1535086.24</v>
      </c>
      <c r="AA73" s="1">
        <v>1535014.45</v>
      </c>
      <c r="AB73" s="1">
        <v>1607607.89</v>
      </c>
      <c r="AC73" s="1">
        <v>1786867.26</v>
      </c>
      <c r="AE73" s="1">
        <v>2052902</v>
      </c>
      <c r="AP73" s="1">
        <v>594070.8125</v>
      </c>
      <c r="AQ73" s="1">
        <v>56374.15234375</v>
      </c>
      <c r="AR73" s="1">
        <v>103563.1484375</v>
      </c>
      <c r="AT73" s="1">
        <v>754008.0625</v>
      </c>
      <c r="AY73" s="1">
        <v>159583</v>
      </c>
      <c r="AZ73" s="1">
        <v>79050.4765625</v>
      </c>
      <c r="BA73" s="1">
        <v>66028</v>
      </c>
      <c r="BC73" s="1">
        <v>213485</v>
      </c>
      <c r="BD73" s="1">
        <v>1807.260009765625</v>
      </c>
      <c r="BE73" s="1">
        <v>358</v>
      </c>
      <c r="BG73" s="1">
        <v>43877</v>
      </c>
      <c r="BH73" s="1">
        <v>66095.890625</v>
      </c>
      <c r="BI73" s="1">
        <v>-179</v>
      </c>
      <c r="BK73" s="1">
        <v>198075</v>
      </c>
      <c r="BL73" s="1">
        <v>33962.828125</v>
      </c>
      <c r="BM73" s="1">
        <v>0</v>
      </c>
      <c r="BO73" s="1">
        <v>314380</v>
      </c>
      <c r="BP73" s="1">
        <v>74239.6015625</v>
      </c>
      <c r="BQ73" s="1">
        <v>0</v>
      </c>
      <c r="BS73" s="1">
        <v>-9</v>
      </c>
      <c r="BT73" s="1">
        <v>-71.790000915527344</v>
      </c>
      <c r="BU73" s="1">
        <v>0</v>
      </c>
      <c r="BW73" s="1">
        <v>417194</v>
      </c>
      <c r="BX73" s="1">
        <v>72593.4375</v>
      </c>
      <c r="BY73" s="1">
        <v>0</v>
      </c>
      <c r="CA73" s="1">
        <v>1681919</v>
      </c>
      <c r="CB73" s="1">
        <v>179259.375</v>
      </c>
      <c r="CC73" s="1">
        <v>0</v>
      </c>
      <c r="CE73" s="1">
        <v>-11601256</v>
      </c>
      <c r="CI73" s="1">
        <v>12472506</v>
      </c>
    </row>
    <row r="74" spans="1:89" x14ac:dyDescent="0.25">
      <c r="A74" s="1">
        <v>103028853</v>
      </c>
      <c r="B74" s="1">
        <v>8838824</v>
      </c>
      <c r="C74" s="1">
        <v>9360702</v>
      </c>
      <c r="D74" s="1">
        <v>9541325</v>
      </c>
      <c r="E74" s="1">
        <v>9790949</v>
      </c>
      <c r="F74" s="1">
        <v>10106623</v>
      </c>
      <c r="G74" s="1">
        <v>10106606</v>
      </c>
      <c r="H74" s="1">
        <v>11189747</v>
      </c>
      <c r="I74" s="1">
        <v>13720152</v>
      </c>
      <c r="J74" s="1">
        <v>15836121</v>
      </c>
      <c r="K74" s="1">
        <v>16872506</v>
      </c>
      <c r="L74" s="1">
        <v>392443</v>
      </c>
      <c r="M74" s="1">
        <v>392443</v>
      </c>
      <c r="N74" s="1">
        <v>392443</v>
      </c>
      <c r="O74" s="1">
        <v>392443</v>
      </c>
      <c r="P74" s="1">
        <v>392443</v>
      </c>
      <c r="Q74" s="1">
        <v>392443</v>
      </c>
      <c r="R74" s="1">
        <v>392443</v>
      </c>
      <c r="S74" s="1">
        <v>892443</v>
      </c>
      <c r="T74" s="1">
        <v>892443</v>
      </c>
      <c r="U74" s="1">
        <v>2119883.37</v>
      </c>
      <c r="V74" s="1">
        <v>1130555.7</v>
      </c>
      <c r="W74" s="1">
        <v>1168108.3999999999</v>
      </c>
      <c r="X74" s="1">
        <v>1206927.48</v>
      </c>
      <c r="Y74" s="1">
        <v>1264324.92</v>
      </c>
      <c r="Z74" s="1">
        <v>1347962.63</v>
      </c>
      <c r="AA74" s="1">
        <v>1347877.33</v>
      </c>
      <c r="AB74" s="1">
        <v>1642170.36</v>
      </c>
      <c r="AC74" s="1">
        <v>1655974.41</v>
      </c>
      <c r="AD74" s="1">
        <v>1782929.36</v>
      </c>
      <c r="AE74" s="1">
        <v>1987745</v>
      </c>
      <c r="AP74" s="1">
        <v>1353176.625</v>
      </c>
      <c r="AQ74" s="1">
        <v>345488.0625</v>
      </c>
      <c r="AR74" s="1">
        <v>127956.4765625</v>
      </c>
      <c r="AT74" s="1">
        <v>1826621.25</v>
      </c>
      <c r="AY74" s="1">
        <v>1516203.5</v>
      </c>
      <c r="AZ74" s="1">
        <v>205782.046875</v>
      </c>
      <c r="BA74" s="1">
        <v>71204</v>
      </c>
      <c r="BC74" s="1">
        <v>521878</v>
      </c>
      <c r="BD74" s="1">
        <v>37552.69921875</v>
      </c>
      <c r="BE74" s="1">
        <v>0</v>
      </c>
      <c r="BG74" s="1">
        <v>180623</v>
      </c>
      <c r="BH74" s="1">
        <v>38819.078125</v>
      </c>
      <c r="BI74" s="1">
        <v>0</v>
      </c>
      <c r="BK74" s="1">
        <v>249624</v>
      </c>
      <c r="BL74" s="1">
        <v>57397.44140625</v>
      </c>
      <c r="BM74" s="1">
        <v>0</v>
      </c>
      <c r="BO74" s="1">
        <v>315674</v>
      </c>
      <c r="BP74" s="1">
        <v>83637.7109375</v>
      </c>
      <c r="BQ74" s="1">
        <v>0</v>
      </c>
      <c r="BS74" s="1">
        <v>-17</v>
      </c>
      <c r="BT74" s="1">
        <v>-85.300003051757813</v>
      </c>
      <c r="BU74" s="1">
        <v>0</v>
      </c>
      <c r="BW74" s="1">
        <v>1083141</v>
      </c>
      <c r="BX74" s="1">
        <v>294293.03125</v>
      </c>
      <c r="BY74" s="1">
        <v>0</v>
      </c>
      <c r="CA74" s="1">
        <v>2530405</v>
      </c>
      <c r="CB74" s="1">
        <v>13804.0498046875</v>
      </c>
      <c r="CC74" s="1">
        <v>500000</v>
      </c>
      <c r="CE74" s="1">
        <v>2115969</v>
      </c>
      <c r="CF74" s="1">
        <v>126954.953125</v>
      </c>
      <c r="CG74" s="1">
        <v>0</v>
      </c>
      <c r="CI74" s="1">
        <v>1036385</v>
      </c>
      <c r="CJ74" s="1">
        <v>204815.640625</v>
      </c>
      <c r="CK74" s="1">
        <v>1227440.375</v>
      </c>
    </row>
    <row r="75" spans="1:89" x14ac:dyDescent="0.25">
      <c r="A75" s="1">
        <v>103029203</v>
      </c>
      <c r="B75" s="1">
        <v>4192498.5</v>
      </c>
      <c r="C75" s="1">
        <v>4345139.5</v>
      </c>
      <c r="D75" s="1">
        <v>4382381.5</v>
      </c>
      <c r="E75" s="1">
        <v>4502414</v>
      </c>
      <c r="F75" s="1">
        <v>4606007</v>
      </c>
      <c r="G75" s="1">
        <v>4606001.5</v>
      </c>
      <c r="H75" s="1">
        <v>4770150.5</v>
      </c>
      <c r="I75" s="1">
        <v>5291515</v>
      </c>
      <c r="J75" s="1">
        <v>5665375</v>
      </c>
      <c r="K75" s="1">
        <v>5885553</v>
      </c>
      <c r="L75" s="1">
        <v>255057</v>
      </c>
      <c r="M75" s="1">
        <v>409033</v>
      </c>
      <c r="N75" s="1">
        <v>332045</v>
      </c>
      <c r="O75" s="1">
        <v>332045</v>
      </c>
      <c r="P75" s="1">
        <v>332045</v>
      </c>
      <c r="Q75" s="1">
        <v>332045</v>
      </c>
      <c r="R75" s="1">
        <v>332045</v>
      </c>
      <c r="S75" s="1">
        <v>332045</v>
      </c>
      <c r="T75" s="1">
        <v>332045</v>
      </c>
      <c r="U75" s="1">
        <v>421681.44</v>
      </c>
      <c r="V75" s="1">
        <v>1849240.13</v>
      </c>
      <c r="W75" s="1">
        <v>1988171.37</v>
      </c>
      <c r="X75" s="1">
        <v>1887520.09</v>
      </c>
      <c r="Y75" s="1">
        <v>1896104.03</v>
      </c>
      <c r="Z75" s="1">
        <v>2059785.02</v>
      </c>
      <c r="AA75" s="1">
        <v>1911276.64</v>
      </c>
      <c r="AB75" s="1">
        <v>2166956.65</v>
      </c>
      <c r="AC75" s="1">
        <v>2250962.1</v>
      </c>
      <c r="AD75" s="1">
        <v>2374087.29</v>
      </c>
      <c r="AE75" s="1">
        <v>2316297</v>
      </c>
      <c r="AP75" s="1">
        <v>255909.203125</v>
      </c>
      <c r="AQ75" s="1">
        <v>17927.287109375</v>
      </c>
      <c r="AR75" s="1">
        <v>51302.39453125</v>
      </c>
      <c r="AT75" s="1">
        <v>325138.90625</v>
      </c>
      <c r="AY75" s="1">
        <v>116619.75</v>
      </c>
      <c r="AZ75" s="1">
        <v>-73962.25</v>
      </c>
      <c r="BA75" s="1">
        <v>11932</v>
      </c>
      <c r="BC75" s="1">
        <v>152641</v>
      </c>
      <c r="BD75" s="1">
        <v>138931.234375</v>
      </c>
      <c r="BE75" s="1">
        <v>153976</v>
      </c>
      <c r="BG75" s="1">
        <v>37242</v>
      </c>
      <c r="BH75" s="1">
        <v>-100651.28125</v>
      </c>
      <c r="BI75" s="1">
        <v>-76988</v>
      </c>
      <c r="BK75" s="1">
        <v>120032.5</v>
      </c>
      <c r="BL75" s="1">
        <v>8583.9404296875</v>
      </c>
      <c r="BM75" s="1">
        <v>0</v>
      </c>
      <c r="BO75" s="1">
        <v>103593</v>
      </c>
      <c r="BP75" s="1">
        <v>163680.984375</v>
      </c>
      <c r="BQ75" s="1">
        <v>0</v>
      </c>
      <c r="BS75" s="1">
        <v>-5.5</v>
      </c>
      <c r="BT75" s="1">
        <v>-148508.375</v>
      </c>
      <c r="BU75" s="1">
        <v>0</v>
      </c>
      <c r="BW75" s="1">
        <v>164149</v>
      </c>
      <c r="BX75" s="1">
        <v>255680.015625</v>
      </c>
      <c r="BY75" s="1">
        <v>0</v>
      </c>
      <c r="CA75" s="1">
        <v>521364.5</v>
      </c>
      <c r="CB75" s="1">
        <v>84005.453125</v>
      </c>
      <c r="CC75" s="1">
        <v>0</v>
      </c>
      <c r="CE75" s="1">
        <v>373860</v>
      </c>
      <c r="CF75" s="1">
        <v>123125.1875</v>
      </c>
      <c r="CG75" s="1">
        <v>0</v>
      </c>
      <c r="CI75" s="1">
        <v>220178</v>
      </c>
      <c r="CJ75" s="1">
        <v>-57790.2890625</v>
      </c>
      <c r="CK75" s="1">
        <v>89636.4375</v>
      </c>
    </row>
    <row r="76" spans="1:89" x14ac:dyDescent="0.25">
      <c r="A76" s="1">
        <v>103029403</v>
      </c>
      <c r="B76" s="1">
        <v>5501431</v>
      </c>
      <c r="C76" s="1">
        <v>5714173.5</v>
      </c>
      <c r="D76" s="1">
        <v>5857100.5</v>
      </c>
      <c r="E76" s="1">
        <v>5931290</v>
      </c>
      <c r="F76" s="1">
        <v>6093934.5</v>
      </c>
      <c r="G76" s="1">
        <v>6093927</v>
      </c>
      <c r="H76" s="1">
        <v>6436379.5</v>
      </c>
      <c r="I76" s="1">
        <v>6929940</v>
      </c>
      <c r="J76" s="1">
        <v>7849627.5</v>
      </c>
      <c r="K76" s="1">
        <v>8251683</v>
      </c>
      <c r="L76" s="1">
        <v>353119</v>
      </c>
      <c r="M76" s="1">
        <v>353119</v>
      </c>
      <c r="N76" s="1">
        <v>353119</v>
      </c>
      <c r="O76" s="1">
        <v>353119</v>
      </c>
      <c r="P76" s="1">
        <v>353119</v>
      </c>
      <c r="Q76" s="1">
        <v>353119</v>
      </c>
      <c r="R76" s="1">
        <v>353119</v>
      </c>
      <c r="S76" s="1">
        <v>353119</v>
      </c>
      <c r="T76" s="1">
        <v>353119</v>
      </c>
      <c r="U76" s="1">
        <v>353119</v>
      </c>
      <c r="V76" s="1">
        <v>1608291.81</v>
      </c>
      <c r="W76" s="1">
        <v>1643594.74</v>
      </c>
      <c r="X76" s="1">
        <v>1679098.5</v>
      </c>
      <c r="Y76" s="1">
        <v>1688889.29</v>
      </c>
      <c r="Z76" s="1">
        <v>1735760.29</v>
      </c>
      <c r="AA76" s="1">
        <v>1735709.45</v>
      </c>
      <c r="AB76" s="1">
        <v>1779792.47</v>
      </c>
      <c r="AC76" s="1">
        <v>1897746.34</v>
      </c>
      <c r="AD76" s="1">
        <v>1952750.66</v>
      </c>
      <c r="AE76" s="1">
        <v>2023383</v>
      </c>
      <c r="AP76" s="1">
        <v>431549.6875</v>
      </c>
      <c r="AQ76" s="1">
        <v>0</v>
      </c>
      <c r="AR76" s="1">
        <v>57524.54296875</v>
      </c>
      <c r="AT76" s="1">
        <v>489074.21875</v>
      </c>
      <c r="AY76" s="1">
        <v>162002</v>
      </c>
      <c r="AZ76" s="1">
        <v>32093.5</v>
      </c>
      <c r="BA76" s="1">
        <v>89178</v>
      </c>
      <c r="BC76" s="1">
        <v>212742.5</v>
      </c>
      <c r="BD76" s="1">
        <v>35302.9296875</v>
      </c>
      <c r="BE76" s="1">
        <v>0</v>
      </c>
      <c r="BG76" s="1">
        <v>142927</v>
      </c>
      <c r="BH76" s="1">
        <v>35503.76171875</v>
      </c>
      <c r="BI76" s="1">
        <v>0</v>
      </c>
      <c r="BK76" s="1">
        <v>74189.5</v>
      </c>
      <c r="BL76" s="1">
        <v>9790.7900390625</v>
      </c>
      <c r="BM76" s="1">
        <v>0</v>
      </c>
      <c r="BO76" s="1">
        <v>162644.5</v>
      </c>
      <c r="BP76" s="1">
        <v>46871</v>
      </c>
      <c r="BQ76" s="1">
        <v>0</v>
      </c>
      <c r="BS76" s="1">
        <v>-7.5</v>
      </c>
      <c r="BT76" s="1">
        <v>-50.840000152587891</v>
      </c>
      <c r="BU76" s="1">
        <v>0</v>
      </c>
      <c r="BW76" s="1">
        <v>342452.5</v>
      </c>
      <c r="BX76" s="1">
        <v>44083.01953125</v>
      </c>
      <c r="BY76" s="1">
        <v>0</v>
      </c>
      <c r="CA76" s="1">
        <v>493560.5</v>
      </c>
      <c r="CB76" s="1">
        <v>117953.8671875</v>
      </c>
      <c r="CC76" s="1">
        <v>0</v>
      </c>
      <c r="CE76" s="1">
        <v>919687.5</v>
      </c>
      <c r="CF76" s="1">
        <v>55004.3203125</v>
      </c>
      <c r="CG76" s="1">
        <v>0</v>
      </c>
      <c r="CI76" s="1">
        <v>402055.5</v>
      </c>
      <c r="CJ76" s="1">
        <v>70632.34375</v>
      </c>
      <c r="CK76" s="1">
        <v>0</v>
      </c>
    </row>
    <row r="77" spans="1:89" x14ac:dyDescent="0.25">
      <c r="A77" s="1">
        <v>103029553</v>
      </c>
      <c r="B77" s="1">
        <v>5437200</v>
      </c>
      <c r="C77" s="1">
        <v>5598109</v>
      </c>
      <c r="D77" s="1">
        <v>5662209.5</v>
      </c>
      <c r="E77" s="1">
        <v>5705917</v>
      </c>
      <c r="F77" s="1">
        <v>5833224</v>
      </c>
      <c r="G77" s="1">
        <v>5833218.5</v>
      </c>
      <c r="H77" s="1">
        <v>6112908</v>
      </c>
      <c r="I77" s="1">
        <v>6771229.5</v>
      </c>
      <c r="J77" s="1">
        <v>7604600</v>
      </c>
      <c r="K77" s="1">
        <v>7935873</v>
      </c>
      <c r="L77" s="1">
        <v>337321</v>
      </c>
      <c r="M77" s="1">
        <v>337321</v>
      </c>
      <c r="N77" s="1">
        <v>337321</v>
      </c>
      <c r="O77" s="1">
        <v>337321</v>
      </c>
      <c r="P77" s="1">
        <v>337321</v>
      </c>
      <c r="Q77" s="1">
        <v>337321</v>
      </c>
      <c r="R77" s="1">
        <v>337321</v>
      </c>
      <c r="S77" s="1">
        <v>337321</v>
      </c>
      <c r="T77" s="1">
        <v>337321</v>
      </c>
      <c r="U77" s="1">
        <v>626431.82999999996</v>
      </c>
      <c r="V77" s="1">
        <v>1734587.88</v>
      </c>
      <c r="W77" s="1">
        <v>1752795.09</v>
      </c>
      <c r="X77" s="1">
        <v>1770327.14</v>
      </c>
      <c r="Y77" s="1">
        <v>1788802.77</v>
      </c>
      <c r="Z77" s="1">
        <v>1839886.48</v>
      </c>
      <c r="AA77" s="1">
        <v>1839844.9</v>
      </c>
      <c r="AB77" s="1">
        <v>1893942.78</v>
      </c>
      <c r="AC77" s="1">
        <v>2001649.56</v>
      </c>
      <c r="AD77" s="1">
        <v>2069615.97</v>
      </c>
      <c r="AE77" s="1">
        <v>2163975</v>
      </c>
      <c r="AP77" s="1">
        <v>420529.8125</v>
      </c>
      <c r="AQ77" s="1">
        <v>57822.1640625</v>
      </c>
      <c r="AR77" s="1">
        <v>64817.703125</v>
      </c>
      <c r="AT77" s="1">
        <v>543169.6875</v>
      </c>
      <c r="AY77" s="1">
        <v>122540.5</v>
      </c>
      <c r="AZ77" s="1">
        <v>26821.689453125</v>
      </c>
      <c r="BA77" s="1">
        <v>81618</v>
      </c>
      <c r="BC77" s="1">
        <v>160909</v>
      </c>
      <c r="BD77" s="1">
        <v>18207.2109375</v>
      </c>
      <c r="BE77" s="1">
        <v>0</v>
      </c>
      <c r="BG77" s="1">
        <v>64100.5</v>
      </c>
      <c r="BH77" s="1">
        <v>17532.05078125</v>
      </c>
      <c r="BI77" s="1">
        <v>0</v>
      </c>
      <c r="BK77" s="1">
        <v>43707.5</v>
      </c>
      <c r="BL77" s="1">
        <v>18475.630859375</v>
      </c>
      <c r="BM77" s="1">
        <v>0</v>
      </c>
      <c r="BO77" s="1">
        <v>127307</v>
      </c>
      <c r="BP77" s="1">
        <v>51083.7109375</v>
      </c>
      <c r="BQ77" s="1">
        <v>0</v>
      </c>
      <c r="BS77" s="1">
        <v>-5.5</v>
      </c>
      <c r="BT77" s="1">
        <v>-41.580001831054688</v>
      </c>
      <c r="BU77" s="1">
        <v>0</v>
      </c>
      <c r="BW77" s="1">
        <v>279689.5</v>
      </c>
      <c r="BX77" s="1">
        <v>54097.87890625</v>
      </c>
      <c r="BY77" s="1">
        <v>0</v>
      </c>
      <c r="CA77" s="1">
        <v>658321.5</v>
      </c>
      <c r="CB77" s="1">
        <v>107706.78125</v>
      </c>
      <c r="CC77" s="1">
        <v>0</v>
      </c>
      <c r="CE77" s="1">
        <v>833370.5</v>
      </c>
      <c r="CF77" s="1">
        <v>67966.40625</v>
      </c>
      <c r="CG77" s="1">
        <v>0</v>
      </c>
      <c r="CI77" s="1">
        <v>331273</v>
      </c>
      <c r="CJ77" s="1">
        <v>94359.03125</v>
      </c>
      <c r="CK77" s="1">
        <v>289110.84375</v>
      </c>
    </row>
    <row r="78" spans="1:89" x14ac:dyDescent="0.25">
      <c r="A78" s="1">
        <v>103029603</v>
      </c>
      <c r="B78" s="1">
        <v>6810679</v>
      </c>
      <c r="C78" s="1">
        <v>7171279</v>
      </c>
      <c r="D78" s="1">
        <v>7292236.5</v>
      </c>
      <c r="E78" s="1">
        <v>7411269</v>
      </c>
      <c r="F78" s="1">
        <v>7787093</v>
      </c>
      <c r="G78" s="1">
        <v>7787080</v>
      </c>
      <c r="H78" s="1">
        <v>8566232</v>
      </c>
      <c r="I78" s="1">
        <v>10394419</v>
      </c>
      <c r="J78" s="1">
        <v>11411960</v>
      </c>
      <c r="K78" s="1">
        <v>11966573</v>
      </c>
      <c r="L78" s="1">
        <v>415436</v>
      </c>
      <c r="M78" s="1">
        <v>564170</v>
      </c>
      <c r="N78" s="1">
        <v>489803</v>
      </c>
      <c r="Q78" s="1">
        <v>489803</v>
      </c>
      <c r="R78" s="1">
        <v>489803</v>
      </c>
      <c r="S78" s="1">
        <v>489803</v>
      </c>
      <c r="T78" s="1">
        <v>839803</v>
      </c>
      <c r="U78" s="1">
        <v>1702267.98</v>
      </c>
      <c r="V78" s="1">
        <v>1953041.12</v>
      </c>
      <c r="W78" s="1">
        <v>1988500.75</v>
      </c>
      <c r="X78" s="1">
        <v>2191342.42</v>
      </c>
      <c r="Y78" s="1">
        <v>2102005.52</v>
      </c>
      <c r="Z78" s="1">
        <v>2248881.0699999998</v>
      </c>
      <c r="AA78" s="1">
        <v>2248770.5600000001</v>
      </c>
      <c r="AB78" s="1">
        <v>2399523.9</v>
      </c>
      <c r="AC78" s="1">
        <v>2676967.9900000002</v>
      </c>
      <c r="AD78" s="1">
        <v>2841641.92</v>
      </c>
      <c r="AE78" s="1">
        <v>3099120</v>
      </c>
      <c r="AP78" s="1">
        <v>835896</v>
      </c>
      <c r="AR78" s="1">
        <v>170047.78125</v>
      </c>
      <c r="AT78" s="1">
        <v>1005943.75</v>
      </c>
      <c r="AY78" s="1">
        <v>275937.5</v>
      </c>
      <c r="AZ78" s="1">
        <v>-187720.078125</v>
      </c>
      <c r="BA78" s="1">
        <v>29606</v>
      </c>
      <c r="BC78" s="1">
        <v>360600</v>
      </c>
      <c r="BD78" s="1">
        <v>35459.62890625</v>
      </c>
      <c r="BE78" s="1">
        <v>148734</v>
      </c>
      <c r="BG78" s="1">
        <v>120957.5</v>
      </c>
      <c r="BH78" s="1">
        <v>202841.671875</v>
      </c>
      <c r="BI78" s="1">
        <v>-74367</v>
      </c>
      <c r="BK78" s="1">
        <v>119032.5</v>
      </c>
      <c r="BL78" s="1">
        <v>-89336.8984375</v>
      </c>
      <c r="BO78" s="1">
        <v>375824</v>
      </c>
      <c r="BP78" s="1">
        <v>146875.546875</v>
      </c>
      <c r="BS78" s="1">
        <v>-13</v>
      </c>
      <c r="BT78" s="1">
        <v>-110.51000213623047</v>
      </c>
      <c r="BW78" s="1">
        <v>779152</v>
      </c>
      <c r="BX78" s="1">
        <v>150753.34375</v>
      </c>
      <c r="BY78" s="1">
        <v>0</v>
      </c>
      <c r="CA78" s="1">
        <v>1828187</v>
      </c>
      <c r="CB78" s="1">
        <v>277444.09375</v>
      </c>
      <c r="CC78" s="1">
        <v>0</v>
      </c>
      <c r="CE78" s="1">
        <v>1017541</v>
      </c>
      <c r="CF78" s="1">
        <v>164673.9375</v>
      </c>
      <c r="CG78" s="1">
        <v>350000</v>
      </c>
      <c r="CI78" s="1">
        <v>554613</v>
      </c>
      <c r="CJ78" s="1">
        <v>257478.078125</v>
      </c>
      <c r="CK78" s="1">
        <v>862465</v>
      </c>
    </row>
    <row r="79" spans="1:89" x14ac:dyDescent="0.25">
      <c r="A79" s="1">
        <v>103029803</v>
      </c>
      <c r="B79" s="1">
        <v>10277065</v>
      </c>
      <c r="C79" s="1">
        <v>10487310</v>
      </c>
      <c r="D79" s="1">
        <v>10579711</v>
      </c>
      <c r="E79" s="1">
        <v>10666757</v>
      </c>
      <c r="F79" s="1">
        <v>10872308</v>
      </c>
      <c r="G79" s="1">
        <v>10872300</v>
      </c>
      <c r="H79" s="1">
        <v>11090274</v>
      </c>
      <c r="I79" s="1">
        <v>12653926</v>
      </c>
      <c r="J79" s="1">
        <v>13095287</v>
      </c>
      <c r="K79" s="1">
        <v>13336695</v>
      </c>
      <c r="L79" s="1">
        <v>280424</v>
      </c>
      <c r="M79" s="1">
        <v>280424</v>
      </c>
      <c r="N79" s="1">
        <v>280424</v>
      </c>
      <c r="O79" s="1">
        <v>280424</v>
      </c>
      <c r="P79" s="1">
        <v>280424</v>
      </c>
      <c r="Q79" s="1">
        <v>280424</v>
      </c>
      <c r="R79" s="1">
        <v>280424</v>
      </c>
      <c r="S79" s="1">
        <v>280424</v>
      </c>
      <c r="T79" s="1">
        <v>483756.3</v>
      </c>
      <c r="U79" s="1">
        <v>280424</v>
      </c>
      <c r="V79" s="1">
        <v>1208627.69</v>
      </c>
      <c r="W79" s="1">
        <v>1212308.5</v>
      </c>
      <c r="X79" s="1">
        <v>1391574.7</v>
      </c>
      <c r="Y79" s="1">
        <v>1241300.6200000001</v>
      </c>
      <c r="Z79" s="1">
        <v>1272790.76</v>
      </c>
      <c r="AA79" s="1">
        <v>1272755.5900000001</v>
      </c>
      <c r="AB79" s="1">
        <v>1400049.32</v>
      </c>
      <c r="AC79" s="1">
        <v>1457111.17</v>
      </c>
      <c r="AD79" s="1">
        <v>1576866.7</v>
      </c>
      <c r="AE79" s="1">
        <v>1683718</v>
      </c>
      <c r="AP79" s="1">
        <v>492877.40625</v>
      </c>
      <c r="AQ79" s="1">
        <v>0</v>
      </c>
      <c r="AR79" s="1">
        <v>82185.4453125</v>
      </c>
      <c r="AT79" s="1">
        <v>575062.875</v>
      </c>
      <c r="AY79" s="1">
        <v>3160595.5</v>
      </c>
      <c r="AZ79" s="1">
        <v>58965.05078125</v>
      </c>
      <c r="BA79" s="1">
        <v>280424</v>
      </c>
      <c r="BC79" s="1">
        <v>210245</v>
      </c>
      <c r="BD79" s="1">
        <v>3680.81005859375</v>
      </c>
      <c r="BE79" s="1">
        <v>0</v>
      </c>
      <c r="BG79" s="1">
        <v>92401</v>
      </c>
      <c r="BH79" s="1">
        <v>179266.203125</v>
      </c>
      <c r="BI79" s="1">
        <v>0</v>
      </c>
      <c r="BK79" s="1">
        <v>87046</v>
      </c>
      <c r="BL79" s="1">
        <v>-150274.078125</v>
      </c>
      <c r="BM79" s="1">
        <v>0</v>
      </c>
      <c r="BO79" s="1">
        <v>205551</v>
      </c>
      <c r="BP79" s="1">
        <v>31490.140625</v>
      </c>
      <c r="BQ79" s="1">
        <v>0</v>
      </c>
      <c r="BS79" s="1">
        <v>-8</v>
      </c>
      <c r="BT79" s="1">
        <v>-35.169998168945313</v>
      </c>
      <c r="BU79" s="1">
        <v>0</v>
      </c>
      <c r="BW79" s="1">
        <v>217974</v>
      </c>
      <c r="BX79" s="1">
        <v>127293.7265625</v>
      </c>
      <c r="BY79" s="1">
        <v>0</v>
      </c>
      <c r="CA79" s="1">
        <v>1563652</v>
      </c>
      <c r="CB79" s="1">
        <v>57061.8515625</v>
      </c>
      <c r="CC79" s="1">
        <v>0</v>
      </c>
      <c r="CE79" s="1">
        <v>441361</v>
      </c>
      <c r="CF79" s="1">
        <v>119755.53125</v>
      </c>
      <c r="CG79" s="1">
        <v>203332.296875</v>
      </c>
      <c r="CI79" s="1">
        <v>241408</v>
      </c>
      <c r="CJ79" s="1">
        <v>106851.296875</v>
      </c>
      <c r="CK79" s="1">
        <v>-203332.296875</v>
      </c>
    </row>
    <row r="80" spans="1:89" x14ac:dyDescent="0.25">
      <c r="A80" s="1">
        <v>103029902</v>
      </c>
      <c r="B80" s="1">
        <v>14576598</v>
      </c>
      <c r="C80" s="1">
        <v>15205762</v>
      </c>
      <c r="D80" s="1">
        <v>15773674</v>
      </c>
      <c r="E80" s="1">
        <v>16067555</v>
      </c>
      <c r="F80" s="1">
        <v>16152085</v>
      </c>
      <c r="G80" s="1">
        <v>16152064</v>
      </c>
      <c r="H80" s="1">
        <v>17276420</v>
      </c>
      <c r="I80" s="1">
        <v>20857822</v>
      </c>
      <c r="J80" s="1">
        <v>22138632</v>
      </c>
      <c r="K80" s="1">
        <v>22759736</v>
      </c>
      <c r="L80" s="1">
        <v>736447</v>
      </c>
      <c r="M80" s="1">
        <v>736447</v>
      </c>
      <c r="N80" s="1">
        <v>736447</v>
      </c>
      <c r="O80" s="1">
        <v>736447</v>
      </c>
      <c r="P80" s="1">
        <v>736447</v>
      </c>
      <c r="Q80" s="1">
        <v>736447</v>
      </c>
      <c r="R80" s="1">
        <v>736447</v>
      </c>
      <c r="S80" s="1">
        <v>886447</v>
      </c>
      <c r="T80" s="1">
        <v>1236447</v>
      </c>
      <c r="U80" s="1">
        <v>2825774.42</v>
      </c>
      <c r="V80" s="1">
        <v>3584994.56</v>
      </c>
      <c r="W80" s="1">
        <v>3990757.63</v>
      </c>
      <c r="X80" s="1">
        <v>3980476.6</v>
      </c>
      <c r="Y80" s="1">
        <v>4041771.63</v>
      </c>
      <c r="Z80" s="1">
        <v>4301492.29</v>
      </c>
      <c r="AA80" s="1">
        <v>4151275.38</v>
      </c>
      <c r="AB80" s="1">
        <v>4352527.8099999996</v>
      </c>
      <c r="AC80" s="1">
        <v>4786803.58</v>
      </c>
      <c r="AD80" s="1">
        <v>5055879.6500000004</v>
      </c>
      <c r="AE80" s="1">
        <v>5421441</v>
      </c>
      <c r="AP80" s="1">
        <v>1321530.25</v>
      </c>
      <c r="AQ80" s="1">
        <v>417865.46875</v>
      </c>
      <c r="AR80" s="1">
        <v>223989.734375</v>
      </c>
      <c r="AT80" s="1">
        <v>1963385.5</v>
      </c>
      <c r="AY80" s="1">
        <v>478219</v>
      </c>
      <c r="AZ80" s="1">
        <v>140091.265625</v>
      </c>
      <c r="BA80" s="1">
        <v>143865</v>
      </c>
      <c r="BC80" s="1">
        <v>629164</v>
      </c>
      <c r="BD80" s="1">
        <v>405763.0625</v>
      </c>
      <c r="BE80" s="1">
        <v>0</v>
      </c>
      <c r="BG80" s="1">
        <v>567912</v>
      </c>
      <c r="BH80" s="1">
        <v>-10281.0302734375</v>
      </c>
      <c r="BI80" s="1">
        <v>0</v>
      </c>
      <c r="BK80" s="1">
        <v>293881</v>
      </c>
      <c r="BL80" s="1">
        <v>61295.03125</v>
      </c>
      <c r="BM80" s="1">
        <v>0</v>
      </c>
      <c r="BO80" s="1">
        <v>84530</v>
      </c>
      <c r="BP80" s="1">
        <v>259720.65625</v>
      </c>
      <c r="BQ80" s="1">
        <v>0</v>
      </c>
      <c r="BS80" s="1">
        <v>-21</v>
      </c>
      <c r="BT80" s="1">
        <v>-150216.90625</v>
      </c>
      <c r="BU80" s="1">
        <v>0</v>
      </c>
      <c r="BW80" s="1">
        <v>1124356</v>
      </c>
      <c r="BX80" s="1">
        <v>201252.4375</v>
      </c>
      <c r="BY80" s="1">
        <v>0</v>
      </c>
      <c r="CA80" s="1">
        <v>3581402</v>
      </c>
      <c r="CB80" s="1">
        <v>434275.78125</v>
      </c>
      <c r="CC80" s="1">
        <v>150000</v>
      </c>
      <c r="CE80" s="1">
        <v>1280810</v>
      </c>
      <c r="CF80" s="1">
        <v>269076.0625</v>
      </c>
      <c r="CG80" s="1">
        <v>350000</v>
      </c>
      <c r="CI80" s="1">
        <v>621104</v>
      </c>
      <c r="CJ80" s="1">
        <v>365561.34375</v>
      </c>
      <c r="CK80" s="1">
        <v>1589327.375</v>
      </c>
    </row>
    <row r="81" spans="1:90" x14ac:dyDescent="0.25">
      <c r="A81" s="1">
        <v>104101252</v>
      </c>
      <c r="B81" s="1">
        <v>24700662</v>
      </c>
      <c r="C81" s="1">
        <v>25238190</v>
      </c>
      <c r="D81" s="1">
        <v>25374350</v>
      </c>
      <c r="E81" s="1">
        <v>25529050</v>
      </c>
      <c r="F81" s="1">
        <v>25832548</v>
      </c>
      <c r="G81" s="1">
        <v>25832532</v>
      </c>
      <c r="H81" s="1">
        <v>26353966</v>
      </c>
      <c r="I81" s="1">
        <v>27524308</v>
      </c>
      <c r="J81" s="1">
        <v>28942316</v>
      </c>
      <c r="K81" s="1">
        <v>29441876</v>
      </c>
      <c r="L81" s="1">
        <v>1147945</v>
      </c>
      <c r="M81" s="1">
        <v>1147945</v>
      </c>
      <c r="N81" s="1">
        <v>1147945</v>
      </c>
      <c r="O81" s="1">
        <v>1147945</v>
      </c>
      <c r="P81" s="1">
        <v>1147945</v>
      </c>
      <c r="Q81" s="1">
        <v>1147945</v>
      </c>
      <c r="R81" s="1">
        <v>1147945</v>
      </c>
      <c r="S81" s="1">
        <v>1147945</v>
      </c>
      <c r="T81" s="1">
        <v>1147945</v>
      </c>
      <c r="U81" s="1">
        <v>2593886.66</v>
      </c>
      <c r="V81" s="1">
        <v>4523827.07</v>
      </c>
      <c r="W81" s="1">
        <v>4394646.17</v>
      </c>
      <c r="X81" s="1">
        <v>4467711.28</v>
      </c>
      <c r="Y81" s="1">
        <v>4524972</v>
      </c>
      <c r="Z81" s="1">
        <v>4673517</v>
      </c>
      <c r="AA81" s="1">
        <v>4673391</v>
      </c>
      <c r="AB81" s="1">
        <v>4874328</v>
      </c>
      <c r="AC81" s="1">
        <v>5177428.8</v>
      </c>
      <c r="AD81" s="1">
        <v>5485510.2699999996</v>
      </c>
      <c r="AE81" s="1">
        <v>5559615</v>
      </c>
      <c r="AP81" s="1">
        <v>721865.625</v>
      </c>
      <c r="AQ81" s="1">
        <v>289188.34375</v>
      </c>
      <c r="AR81" s="1">
        <v>177219.59375</v>
      </c>
      <c r="AT81" s="1">
        <v>1188273.625</v>
      </c>
      <c r="AY81" s="1">
        <v>410598</v>
      </c>
      <c r="AZ81" s="1">
        <v>257880.09375</v>
      </c>
      <c r="BA81" s="1">
        <v>252746</v>
      </c>
      <c r="BC81" s="1">
        <v>537528</v>
      </c>
      <c r="BD81" s="1">
        <v>-129180.8984375</v>
      </c>
      <c r="BE81" s="1">
        <v>0</v>
      </c>
      <c r="BG81" s="1">
        <v>136160</v>
      </c>
      <c r="BH81" s="1">
        <v>73065.109375</v>
      </c>
      <c r="BI81" s="1">
        <v>0</v>
      </c>
      <c r="BK81" s="1">
        <v>154700</v>
      </c>
      <c r="BL81" s="1">
        <v>57260.71875</v>
      </c>
      <c r="BM81" s="1">
        <v>0</v>
      </c>
      <c r="BO81" s="1">
        <v>303498</v>
      </c>
      <c r="BP81" s="1">
        <v>148545</v>
      </c>
      <c r="BQ81" s="1">
        <v>0</v>
      </c>
      <c r="BS81" s="1">
        <v>-16</v>
      </c>
      <c r="BT81" s="1">
        <v>-126</v>
      </c>
      <c r="BU81" s="1">
        <v>0</v>
      </c>
      <c r="BW81" s="1">
        <v>521434</v>
      </c>
      <c r="BX81" s="1">
        <v>200937</v>
      </c>
      <c r="BY81" s="1">
        <v>0</v>
      </c>
      <c r="CA81" s="1">
        <v>1170342</v>
      </c>
      <c r="CB81" s="1">
        <v>303100.8125</v>
      </c>
      <c r="CC81" s="1">
        <v>0</v>
      </c>
      <c r="CE81" s="1">
        <v>1418008</v>
      </c>
      <c r="CF81" s="1">
        <v>308081.46875</v>
      </c>
      <c r="CG81" s="1">
        <v>0</v>
      </c>
      <c r="CI81" s="1">
        <v>499560</v>
      </c>
      <c r="CJ81" s="1">
        <v>74104.7265625</v>
      </c>
      <c r="CK81" s="1">
        <v>1445941.625</v>
      </c>
    </row>
    <row r="82" spans="1:90" x14ac:dyDescent="0.25">
      <c r="A82" s="1">
        <v>104101307</v>
      </c>
      <c r="AF82" s="1">
        <v>624389</v>
      </c>
      <c r="AG82" s="1">
        <v>687373</v>
      </c>
      <c r="AH82" s="1">
        <v>678169</v>
      </c>
      <c r="AI82" s="1">
        <v>766543</v>
      </c>
      <c r="AJ82" s="1">
        <v>855264</v>
      </c>
      <c r="AK82" s="1">
        <v>934049</v>
      </c>
      <c r="AL82" s="1">
        <v>857470</v>
      </c>
      <c r="AM82" s="1">
        <v>1046811</v>
      </c>
      <c r="AN82" s="1">
        <v>1387088</v>
      </c>
      <c r="AO82" s="1">
        <v>1474031</v>
      </c>
      <c r="AS82" s="1">
        <v>123753.3984375</v>
      </c>
      <c r="AT82" s="1">
        <v>123753.3984375</v>
      </c>
      <c r="BB82" s="1">
        <v>-2533</v>
      </c>
      <c r="BF82" s="1">
        <v>62984</v>
      </c>
      <c r="BJ82" s="1">
        <v>-9204</v>
      </c>
      <c r="BN82" s="1">
        <v>88374</v>
      </c>
      <c r="BR82" s="1">
        <v>88721</v>
      </c>
      <c r="BV82" s="1">
        <v>78785</v>
      </c>
      <c r="BZ82" s="1">
        <v>-76579</v>
      </c>
      <c r="CD82" s="1">
        <v>189341</v>
      </c>
      <c r="CH82" s="1">
        <v>340277</v>
      </c>
      <c r="CL82" s="1">
        <v>86943</v>
      </c>
    </row>
    <row r="83" spans="1:90" x14ac:dyDescent="0.25">
      <c r="A83" s="1">
        <v>104103603</v>
      </c>
      <c r="B83" s="1">
        <v>9502451</v>
      </c>
      <c r="C83" s="1">
        <v>9639410</v>
      </c>
      <c r="D83" s="1">
        <v>9714062</v>
      </c>
      <c r="E83" s="1">
        <v>9752130</v>
      </c>
      <c r="F83" s="1">
        <v>9850728</v>
      </c>
      <c r="G83" s="1">
        <v>9850723</v>
      </c>
      <c r="H83" s="1">
        <v>9902143</v>
      </c>
      <c r="I83" s="1">
        <v>10252526</v>
      </c>
      <c r="J83" s="1">
        <v>10613474</v>
      </c>
      <c r="K83" s="1">
        <v>10746790</v>
      </c>
      <c r="L83" s="1">
        <v>272011</v>
      </c>
      <c r="M83" s="1">
        <v>358053</v>
      </c>
      <c r="N83" s="1">
        <v>315032</v>
      </c>
      <c r="O83" s="1">
        <v>315032</v>
      </c>
      <c r="P83" s="1">
        <v>315032</v>
      </c>
      <c r="Q83" s="1">
        <v>315032</v>
      </c>
      <c r="R83" s="1">
        <v>315032</v>
      </c>
      <c r="S83" s="1">
        <v>315032</v>
      </c>
      <c r="T83" s="1">
        <v>315032</v>
      </c>
      <c r="U83" s="1">
        <v>430895.84</v>
      </c>
      <c r="V83" s="1">
        <v>1155868.71</v>
      </c>
      <c r="W83" s="1">
        <v>1156858.19</v>
      </c>
      <c r="X83" s="1">
        <v>1177709.8</v>
      </c>
      <c r="Y83" s="1">
        <v>1181095.4099999999</v>
      </c>
      <c r="Z83" s="1">
        <v>1216112.8999999999</v>
      </c>
      <c r="AA83" s="1">
        <v>1216080.6299999999</v>
      </c>
      <c r="AB83" s="1">
        <v>1246272</v>
      </c>
      <c r="AC83" s="1">
        <v>1314871</v>
      </c>
      <c r="AD83" s="1">
        <v>1339022.46</v>
      </c>
      <c r="AE83" s="1">
        <v>1387272</v>
      </c>
      <c r="AP83" s="1">
        <v>179212.40625</v>
      </c>
      <c r="AQ83" s="1">
        <v>23172.767578125</v>
      </c>
      <c r="AR83" s="1">
        <v>34231.8203125</v>
      </c>
      <c r="AT83" s="1">
        <v>236617</v>
      </c>
      <c r="AY83" s="1">
        <v>104632</v>
      </c>
      <c r="AZ83" s="1">
        <v>13676.16015625</v>
      </c>
      <c r="BA83" s="1">
        <v>21750</v>
      </c>
      <c r="BC83" s="1">
        <v>136959</v>
      </c>
      <c r="BD83" s="1">
        <v>989.47998046875</v>
      </c>
      <c r="BE83" s="1">
        <v>86042</v>
      </c>
      <c r="BG83" s="1">
        <v>74652</v>
      </c>
      <c r="BH83" s="1">
        <v>20851.609375</v>
      </c>
      <c r="BI83" s="1">
        <v>-43021</v>
      </c>
      <c r="BK83" s="1">
        <v>38068</v>
      </c>
      <c r="BL83" s="1">
        <v>3385.610107421875</v>
      </c>
      <c r="BM83" s="1">
        <v>0</v>
      </c>
      <c r="BO83" s="1">
        <v>98598</v>
      </c>
      <c r="BP83" s="1">
        <v>35017.48828125</v>
      </c>
      <c r="BQ83" s="1">
        <v>0</v>
      </c>
      <c r="BS83" s="1">
        <v>-5</v>
      </c>
      <c r="BT83" s="1">
        <v>-32.270000457763672</v>
      </c>
      <c r="BU83" s="1">
        <v>0</v>
      </c>
      <c r="BW83" s="1">
        <v>51420</v>
      </c>
      <c r="BX83" s="1">
        <v>30191.369140625</v>
      </c>
      <c r="BY83" s="1">
        <v>0</v>
      </c>
      <c r="CA83" s="1">
        <v>350383</v>
      </c>
      <c r="CB83" s="1">
        <v>68599</v>
      </c>
      <c r="CC83" s="1">
        <v>0</v>
      </c>
      <c r="CE83" s="1">
        <v>360948</v>
      </c>
      <c r="CF83" s="1">
        <v>24151.4609375</v>
      </c>
      <c r="CG83" s="1">
        <v>0</v>
      </c>
      <c r="CI83" s="1">
        <v>133316</v>
      </c>
      <c r="CJ83" s="1">
        <v>48249.5390625</v>
      </c>
      <c r="CK83" s="1">
        <v>115863.84375</v>
      </c>
    </row>
    <row r="84" spans="1:90" x14ac:dyDescent="0.25">
      <c r="A84" s="1">
        <v>104105003</v>
      </c>
      <c r="B84" s="1">
        <v>5817507</v>
      </c>
      <c r="C84" s="1">
        <v>5964671.5</v>
      </c>
      <c r="D84" s="1">
        <v>5974417</v>
      </c>
      <c r="E84" s="1">
        <v>6017476</v>
      </c>
      <c r="F84" s="1">
        <v>6096349.5</v>
      </c>
      <c r="G84" s="1">
        <v>6096345</v>
      </c>
      <c r="H84" s="1">
        <v>6258009</v>
      </c>
      <c r="I84" s="1">
        <v>6716159.5</v>
      </c>
      <c r="J84" s="1">
        <v>7091891.5</v>
      </c>
      <c r="K84" s="1">
        <v>7254241</v>
      </c>
      <c r="L84" s="1">
        <v>241656</v>
      </c>
      <c r="M84" s="1">
        <v>241656</v>
      </c>
      <c r="N84" s="1">
        <v>241656</v>
      </c>
      <c r="P84" s="1">
        <v>241656</v>
      </c>
      <c r="Q84" s="1">
        <v>241656</v>
      </c>
      <c r="R84" s="1">
        <v>241656</v>
      </c>
      <c r="S84" s="1">
        <v>241656</v>
      </c>
      <c r="T84" s="1">
        <v>241656</v>
      </c>
      <c r="U84" s="1">
        <v>241656</v>
      </c>
      <c r="V84" s="1">
        <v>1154753.3899999999</v>
      </c>
      <c r="W84" s="1">
        <v>1160513.24</v>
      </c>
      <c r="X84" s="1">
        <v>1173547.8999999999</v>
      </c>
      <c r="Y84" s="1">
        <v>1178646.94</v>
      </c>
      <c r="Z84" s="1">
        <v>1192081.25</v>
      </c>
      <c r="AA84" s="1">
        <v>1192065</v>
      </c>
      <c r="AB84" s="1">
        <v>1217452.8</v>
      </c>
      <c r="AC84" s="1">
        <v>1244107.53</v>
      </c>
      <c r="AD84" s="1">
        <v>1282533.6499999999</v>
      </c>
      <c r="AE84" s="1">
        <v>1302381</v>
      </c>
      <c r="AP84" s="1">
        <v>231578.296875</v>
      </c>
      <c r="AQ84" s="1">
        <v>0</v>
      </c>
      <c r="AR84" s="1">
        <v>22059.94921875</v>
      </c>
      <c r="AT84" s="1">
        <v>253638.25</v>
      </c>
      <c r="AY84" s="1">
        <v>107719.5</v>
      </c>
      <c r="AZ84" s="1">
        <v>11784.0400390625</v>
      </c>
      <c r="BA84" s="1">
        <v>241656</v>
      </c>
      <c r="BC84" s="1">
        <v>147164.5</v>
      </c>
      <c r="BD84" s="1">
        <v>5759.85009765625</v>
      </c>
      <c r="BE84" s="1">
        <v>0</v>
      </c>
      <c r="BG84" s="1">
        <v>9745.5</v>
      </c>
      <c r="BH84" s="1">
        <v>13034.66015625</v>
      </c>
      <c r="BI84" s="1">
        <v>0</v>
      </c>
      <c r="BK84" s="1">
        <v>43059</v>
      </c>
      <c r="BL84" s="1">
        <v>5099.0400390625</v>
      </c>
      <c r="BO84" s="1">
        <v>78873.5</v>
      </c>
      <c r="BP84" s="1">
        <v>13434.3095703125</v>
      </c>
      <c r="BS84" s="1">
        <v>-4.5</v>
      </c>
      <c r="BT84" s="1">
        <v>-16.25</v>
      </c>
      <c r="BU84" s="1">
        <v>0</v>
      </c>
      <c r="BW84" s="1">
        <v>161664</v>
      </c>
      <c r="BX84" s="1">
        <v>25387.80078125</v>
      </c>
      <c r="BY84" s="1">
        <v>0</v>
      </c>
      <c r="CA84" s="1">
        <v>458150.5</v>
      </c>
      <c r="CB84" s="1">
        <v>26654.73046875</v>
      </c>
      <c r="CC84" s="1">
        <v>0</v>
      </c>
      <c r="CE84" s="1">
        <v>375732</v>
      </c>
      <c r="CF84" s="1">
        <v>38426.12109375</v>
      </c>
      <c r="CG84" s="1">
        <v>0</v>
      </c>
      <c r="CI84" s="1">
        <v>162349.5</v>
      </c>
      <c r="CJ84" s="1">
        <v>19847.349609375</v>
      </c>
      <c r="CK84" s="1">
        <v>0</v>
      </c>
    </row>
    <row r="85" spans="1:90" x14ac:dyDescent="0.25">
      <c r="A85" s="1">
        <v>104105353</v>
      </c>
      <c r="B85" s="1">
        <v>7541129.5</v>
      </c>
      <c r="C85" s="1">
        <v>7663168</v>
      </c>
      <c r="D85" s="1">
        <v>7706765.5</v>
      </c>
      <c r="E85" s="1">
        <v>7761243</v>
      </c>
      <c r="F85" s="1">
        <v>7858758.5</v>
      </c>
      <c r="G85" s="1">
        <v>7858754.5</v>
      </c>
      <c r="H85" s="1">
        <v>7931685</v>
      </c>
      <c r="I85" s="1">
        <v>8132799.5</v>
      </c>
      <c r="J85" s="1">
        <v>8502559</v>
      </c>
      <c r="K85" s="1">
        <v>8613531</v>
      </c>
      <c r="L85" s="1">
        <v>284091</v>
      </c>
      <c r="M85" s="1">
        <v>284091</v>
      </c>
      <c r="N85" s="1">
        <v>284091</v>
      </c>
      <c r="O85" s="1">
        <v>284091</v>
      </c>
      <c r="P85" s="1">
        <v>284091</v>
      </c>
      <c r="Q85" s="1">
        <v>284091</v>
      </c>
      <c r="R85" s="1">
        <v>284091</v>
      </c>
      <c r="S85" s="1">
        <v>284091</v>
      </c>
      <c r="T85" s="1">
        <v>284091</v>
      </c>
      <c r="U85" s="1">
        <v>386156.47</v>
      </c>
      <c r="V85" s="1">
        <v>1036508.92</v>
      </c>
      <c r="W85" s="1">
        <v>1049325.96</v>
      </c>
      <c r="X85" s="1">
        <v>1070613.8</v>
      </c>
      <c r="Y85" s="1">
        <v>1080764.81</v>
      </c>
      <c r="Z85" s="1">
        <v>1106390.5</v>
      </c>
      <c r="AA85" s="1">
        <v>1106432.55</v>
      </c>
      <c r="AB85" s="1">
        <v>1130361.54</v>
      </c>
      <c r="AC85" s="1">
        <v>1196161.28</v>
      </c>
      <c r="AD85" s="1">
        <v>1219015.6100000001</v>
      </c>
      <c r="AE85" s="1">
        <v>1247405</v>
      </c>
      <c r="AF85" s="1">
        <v>29692.400000000001</v>
      </c>
      <c r="AG85" s="1">
        <v>24185.48</v>
      </c>
      <c r="AH85" s="1">
        <v>27923.37</v>
      </c>
      <c r="AI85" s="1">
        <v>30298.87</v>
      </c>
      <c r="AJ85" s="1">
        <v>25567.48</v>
      </c>
      <c r="AK85" s="1">
        <v>20602.25</v>
      </c>
      <c r="AL85" s="1">
        <v>17705</v>
      </c>
      <c r="AM85" s="1">
        <v>24504.76</v>
      </c>
      <c r="AN85" s="1">
        <v>54319.87</v>
      </c>
      <c r="AO85" s="1">
        <v>60878</v>
      </c>
      <c r="AP85" s="1">
        <v>150954.5</v>
      </c>
      <c r="AQ85" s="1">
        <v>20413.09375</v>
      </c>
      <c r="AR85" s="1">
        <v>28202.900390625</v>
      </c>
      <c r="AS85" s="1">
        <v>7062.10400390625</v>
      </c>
      <c r="AT85" s="1">
        <v>206632.609375</v>
      </c>
      <c r="AY85" s="1">
        <v>46500.5</v>
      </c>
      <c r="AZ85" s="1">
        <v>11924.8603515625</v>
      </c>
      <c r="BA85" s="1">
        <v>55903</v>
      </c>
      <c r="BB85" s="1">
        <v>-12487.8798828125</v>
      </c>
      <c r="BC85" s="1">
        <v>122038.5</v>
      </c>
      <c r="BD85" s="1">
        <v>12817.0400390625</v>
      </c>
      <c r="BE85" s="1">
        <v>0</v>
      </c>
      <c r="BF85" s="1">
        <v>-5506.919921875</v>
      </c>
      <c r="BG85" s="1">
        <v>43597.5</v>
      </c>
      <c r="BH85" s="1">
        <v>21287.83984375</v>
      </c>
      <c r="BI85" s="1">
        <v>0</v>
      </c>
      <c r="BJ85" s="1">
        <v>3737.889892578125</v>
      </c>
      <c r="BK85" s="1">
        <v>54477.5</v>
      </c>
      <c r="BL85" s="1">
        <v>10151.009765625</v>
      </c>
      <c r="BM85" s="1">
        <v>0</v>
      </c>
      <c r="BN85" s="1">
        <v>2375.5</v>
      </c>
      <c r="BO85" s="1">
        <v>97515.5</v>
      </c>
      <c r="BP85" s="1">
        <v>25625.689453125</v>
      </c>
      <c r="BQ85" s="1">
        <v>0</v>
      </c>
      <c r="BR85" s="1">
        <v>-4731.39013671875</v>
      </c>
      <c r="BS85" s="1">
        <v>-4</v>
      </c>
      <c r="BT85" s="1">
        <v>42.049999237060547</v>
      </c>
      <c r="BU85" s="1">
        <v>0</v>
      </c>
      <c r="BV85" s="1">
        <v>-4965.22998046875</v>
      </c>
      <c r="BW85" s="1">
        <v>72930.5</v>
      </c>
      <c r="BX85" s="1">
        <v>23928.990234375</v>
      </c>
      <c r="BY85" s="1">
        <v>0</v>
      </c>
      <c r="BZ85" s="1">
        <v>-2897.25</v>
      </c>
      <c r="CA85" s="1">
        <v>201114.5</v>
      </c>
      <c r="CB85" s="1">
        <v>65799.7421875</v>
      </c>
      <c r="CC85" s="1">
        <v>0</v>
      </c>
      <c r="CD85" s="1">
        <v>6799.759765625</v>
      </c>
      <c r="CE85" s="1">
        <v>369759.5</v>
      </c>
      <c r="CF85" s="1">
        <v>22854.330078125</v>
      </c>
      <c r="CG85" s="1">
        <v>0</v>
      </c>
      <c r="CH85" s="1">
        <v>29815.109375</v>
      </c>
      <c r="CI85" s="1">
        <v>110972</v>
      </c>
      <c r="CJ85" s="1">
        <v>28389.390625</v>
      </c>
      <c r="CK85" s="1">
        <v>102065.46875</v>
      </c>
      <c r="CL85" s="1">
        <v>6558.1298828125</v>
      </c>
    </row>
    <row r="86" spans="1:90" x14ac:dyDescent="0.25">
      <c r="A86" s="1">
        <v>104107503</v>
      </c>
      <c r="B86" s="1">
        <v>8231908</v>
      </c>
      <c r="C86" s="1">
        <v>8393503</v>
      </c>
      <c r="D86" s="1">
        <v>8494818</v>
      </c>
      <c r="E86" s="1">
        <v>8513633</v>
      </c>
      <c r="F86" s="1">
        <v>8590788</v>
      </c>
      <c r="G86" s="1">
        <v>8590762</v>
      </c>
      <c r="H86" s="1">
        <v>8804887</v>
      </c>
      <c r="I86" s="1">
        <v>9108399</v>
      </c>
      <c r="J86" s="1">
        <v>9788046</v>
      </c>
      <c r="K86" s="1">
        <v>9968852</v>
      </c>
      <c r="L86" s="1">
        <v>311805</v>
      </c>
      <c r="M86" s="1">
        <v>357967</v>
      </c>
      <c r="N86" s="1">
        <v>334886</v>
      </c>
      <c r="O86" s="1">
        <v>334886</v>
      </c>
      <c r="P86" s="1">
        <v>334886</v>
      </c>
      <c r="Q86" s="1">
        <v>334886</v>
      </c>
      <c r="R86" s="1">
        <v>334886</v>
      </c>
      <c r="S86" s="1">
        <v>334886</v>
      </c>
      <c r="T86" s="1">
        <v>334886</v>
      </c>
      <c r="U86" s="1">
        <v>553147.18000000005</v>
      </c>
      <c r="V86" s="1">
        <v>1466647</v>
      </c>
      <c r="W86" s="1">
        <v>1485736</v>
      </c>
      <c r="X86" s="1">
        <v>1503431</v>
      </c>
      <c r="Y86" s="1">
        <v>1510358</v>
      </c>
      <c r="Z86" s="1">
        <v>1539757</v>
      </c>
      <c r="AA86" s="1">
        <v>1539722</v>
      </c>
      <c r="AB86" s="1">
        <v>1582729</v>
      </c>
      <c r="AC86" s="1">
        <v>1652816</v>
      </c>
      <c r="AD86" s="1">
        <v>1703485.9</v>
      </c>
      <c r="AE86" s="1">
        <v>1781177</v>
      </c>
      <c r="AP86" s="1">
        <v>275612.8125</v>
      </c>
      <c r="AQ86" s="1">
        <v>43652.234375</v>
      </c>
      <c r="AR86" s="1">
        <v>48284</v>
      </c>
      <c r="AT86" s="1">
        <v>367549.0625</v>
      </c>
      <c r="AY86" s="1">
        <v>121711</v>
      </c>
      <c r="AZ86" s="1">
        <v>30854</v>
      </c>
      <c r="BA86" s="1">
        <v>45585</v>
      </c>
      <c r="BC86" s="1">
        <v>161595</v>
      </c>
      <c r="BD86" s="1">
        <v>19089</v>
      </c>
      <c r="BE86" s="1">
        <v>46162</v>
      </c>
      <c r="BG86" s="1">
        <v>101315</v>
      </c>
      <c r="BH86" s="1">
        <v>17695</v>
      </c>
      <c r="BI86" s="1">
        <v>-23081</v>
      </c>
      <c r="BK86" s="1">
        <v>18815</v>
      </c>
      <c r="BL86" s="1">
        <v>6927</v>
      </c>
      <c r="BM86" s="1">
        <v>0</v>
      </c>
      <c r="BO86" s="1">
        <v>77155</v>
      </c>
      <c r="BP86" s="1">
        <v>29399</v>
      </c>
      <c r="BQ86" s="1">
        <v>0</v>
      </c>
      <c r="BS86" s="1">
        <v>-26</v>
      </c>
      <c r="BT86" s="1">
        <v>-35</v>
      </c>
      <c r="BU86" s="1">
        <v>0</v>
      </c>
      <c r="BW86" s="1">
        <v>214125</v>
      </c>
      <c r="BX86" s="1">
        <v>43007</v>
      </c>
      <c r="BY86" s="1">
        <v>0</v>
      </c>
      <c r="CA86" s="1">
        <v>303512</v>
      </c>
      <c r="CB86" s="1">
        <v>70087</v>
      </c>
      <c r="CC86" s="1">
        <v>0</v>
      </c>
      <c r="CE86" s="1">
        <v>679647</v>
      </c>
      <c r="CF86" s="1">
        <v>50669.8984375</v>
      </c>
      <c r="CG86" s="1">
        <v>0</v>
      </c>
      <c r="CI86" s="1">
        <v>180806</v>
      </c>
      <c r="CJ86" s="1">
        <v>77691.1015625</v>
      </c>
      <c r="CK86" s="1">
        <v>218261.1875</v>
      </c>
    </row>
    <row r="87" spans="1:90" x14ac:dyDescent="0.25">
      <c r="A87" s="1">
        <v>104107803</v>
      </c>
      <c r="B87" s="1">
        <v>7480892</v>
      </c>
      <c r="C87" s="1">
        <v>7639854.5</v>
      </c>
      <c r="D87" s="1">
        <v>7699078.5</v>
      </c>
      <c r="E87" s="1">
        <v>7706283</v>
      </c>
      <c r="F87" s="1">
        <v>7751675</v>
      </c>
      <c r="G87" s="1">
        <v>7751671</v>
      </c>
      <c r="H87" s="1">
        <v>7963238</v>
      </c>
      <c r="I87" s="1">
        <v>8432577</v>
      </c>
      <c r="J87" s="1">
        <v>8685659</v>
      </c>
      <c r="K87" s="1">
        <v>8836887</v>
      </c>
      <c r="L87" s="1">
        <v>336435</v>
      </c>
      <c r="M87" s="1">
        <v>336435</v>
      </c>
      <c r="N87" s="1">
        <v>336435</v>
      </c>
      <c r="O87" s="1">
        <v>336435</v>
      </c>
      <c r="P87" s="1">
        <v>336435</v>
      </c>
      <c r="Q87" s="1">
        <v>336435</v>
      </c>
      <c r="R87" s="1">
        <v>336435</v>
      </c>
      <c r="S87" s="1">
        <v>336435</v>
      </c>
      <c r="T87" s="1">
        <v>336435</v>
      </c>
      <c r="U87" s="1">
        <v>336435</v>
      </c>
      <c r="V87" s="1">
        <v>1464775.81</v>
      </c>
      <c r="W87" s="1">
        <v>1476039.01</v>
      </c>
      <c r="X87" s="1">
        <v>1484532.8</v>
      </c>
      <c r="Y87" s="1">
        <v>1489429.35</v>
      </c>
      <c r="Z87" s="1">
        <v>1511294</v>
      </c>
      <c r="AA87" s="1">
        <v>1511271.89</v>
      </c>
      <c r="AB87" s="1">
        <v>1536997.43</v>
      </c>
      <c r="AC87" s="1">
        <v>1585698.99</v>
      </c>
      <c r="AD87" s="1">
        <v>1610045.2</v>
      </c>
      <c r="AE87" s="1">
        <v>1643826</v>
      </c>
      <c r="AI87" s="1">
        <v>8235.2800000000007</v>
      </c>
      <c r="AP87" s="1">
        <v>217042.40625</v>
      </c>
      <c r="AQ87" s="1">
        <v>0</v>
      </c>
      <c r="AR87" s="1">
        <v>26506.400390625</v>
      </c>
      <c r="AT87" s="1">
        <v>243548.8125</v>
      </c>
      <c r="AY87" s="1">
        <v>118855</v>
      </c>
      <c r="AZ87" s="1">
        <v>19622.6796875</v>
      </c>
      <c r="BA87" s="1">
        <v>73033</v>
      </c>
      <c r="BC87" s="1">
        <v>158962.5</v>
      </c>
      <c r="BD87" s="1">
        <v>11263.2001953125</v>
      </c>
      <c r="BE87" s="1">
        <v>0</v>
      </c>
      <c r="BG87" s="1">
        <v>59224</v>
      </c>
      <c r="BH87" s="1">
        <v>8493.7900390625</v>
      </c>
      <c r="BI87" s="1">
        <v>0</v>
      </c>
      <c r="BK87" s="1">
        <v>7204.5</v>
      </c>
      <c r="BL87" s="1">
        <v>4896.5498046875</v>
      </c>
      <c r="BM87" s="1">
        <v>0</v>
      </c>
      <c r="BO87" s="1">
        <v>45392</v>
      </c>
      <c r="BP87" s="1">
        <v>21864.650390625</v>
      </c>
      <c r="BQ87" s="1">
        <v>0</v>
      </c>
      <c r="BS87" s="1">
        <v>-4</v>
      </c>
      <c r="BT87" s="1">
        <v>-22.110000610351563</v>
      </c>
      <c r="BU87" s="1">
        <v>0</v>
      </c>
      <c r="BW87" s="1">
        <v>211567</v>
      </c>
      <c r="BX87" s="1">
        <v>25725.5390625</v>
      </c>
      <c r="BY87" s="1">
        <v>0</v>
      </c>
      <c r="CA87" s="1">
        <v>469339</v>
      </c>
      <c r="CB87" s="1">
        <v>48701.55859375</v>
      </c>
      <c r="CC87" s="1">
        <v>0</v>
      </c>
      <c r="CE87" s="1">
        <v>253082</v>
      </c>
      <c r="CF87" s="1">
        <v>24346.2109375</v>
      </c>
      <c r="CG87" s="1">
        <v>0</v>
      </c>
      <c r="CI87" s="1">
        <v>151228</v>
      </c>
      <c r="CJ87" s="1">
        <v>33780.80078125</v>
      </c>
      <c r="CK87" s="1">
        <v>0</v>
      </c>
    </row>
    <row r="88" spans="1:90" x14ac:dyDescent="0.25">
      <c r="A88" s="1">
        <v>104107903</v>
      </c>
      <c r="B88" s="1">
        <v>13516083</v>
      </c>
      <c r="C88" s="1">
        <v>13818586</v>
      </c>
      <c r="D88" s="1">
        <v>13941684</v>
      </c>
      <c r="E88" s="1">
        <v>14031292</v>
      </c>
      <c r="F88" s="1">
        <v>14299005</v>
      </c>
      <c r="G88" s="1">
        <v>14298994</v>
      </c>
      <c r="H88" s="1">
        <v>14716447</v>
      </c>
      <c r="I88" s="1">
        <v>15563536</v>
      </c>
      <c r="J88" s="1">
        <v>16770935</v>
      </c>
      <c r="K88" s="1">
        <v>17157664</v>
      </c>
      <c r="L88" s="1">
        <v>684267</v>
      </c>
      <c r="M88" s="1">
        <v>684267</v>
      </c>
      <c r="N88" s="1">
        <v>684267</v>
      </c>
      <c r="O88" s="1">
        <v>684267</v>
      </c>
      <c r="P88" s="1">
        <v>684267</v>
      </c>
      <c r="Q88" s="1">
        <v>684267</v>
      </c>
      <c r="R88" s="1">
        <v>684267</v>
      </c>
      <c r="S88" s="1">
        <v>684267</v>
      </c>
      <c r="T88" s="1">
        <v>684267</v>
      </c>
      <c r="U88" s="1">
        <v>684267</v>
      </c>
      <c r="V88" s="1">
        <v>3586077.01</v>
      </c>
      <c r="W88" s="1">
        <v>3531999.31</v>
      </c>
      <c r="X88" s="1">
        <v>3554143.01</v>
      </c>
      <c r="Y88" s="1">
        <v>3667071.2</v>
      </c>
      <c r="Z88" s="1">
        <v>3815446.47</v>
      </c>
      <c r="AA88" s="1">
        <v>3677577.59</v>
      </c>
      <c r="AB88" s="1">
        <v>3838072.21</v>
      </c>
      <c r="AC88" s="1">
        <v>4011209.73</v>
      </c>
      <c r="AD88" s="1">
        <v>4108341.29</v>
      </c>
      <c r="AE88" s="1">
        <v>4043454</v>
      </c>
      <c r="AP88" s="1">
        <v>571731.8125</v>
      </c>
      <c r="AQ88" s="1">
        <v>0</v>
      </c>
      <c r="AR88" s="1">
        <v>45601.5078125</v>
      </c>
      <c r="AT88" s="1">
        <v>617333.3125</v>
      </c>
      <c r="AY88" s="1">
        <v>230999</v>
      </c>
      <c r="AZ88" s="1">
        <v>75981.2578125</v>
      </c>
      <c r="BA88" s="1">
        <v>152779</v>
      </c>
      <c r="BC88" s="1">
        <v>302503</v>
      </c>
      <c r="BD88" s="1">
        <v>-54077.69921875</v>
      </c>
      <c r="BE88" s="1">
        <v>0</v>
      </c>
      <c r="BG88" s="1">
        <v>123098</v>
      </c>
      <c r="BH88" s="1">
        <v>22143.69921875</v>
      </c>
      <c r="BI88" s="1">
        <v>0</v>
      </c>
      <c r="BK88" s="1">
        <v>89608</v>
      </c>
      <c r="BL88" s="1">
        <v>112928.1875</v>
      </c>
      <c r="BM88" s="1">
        <v>0</v>
      </c>
      <c r="BO88" s="1">
        <v>267713</v>
      </c>
      <c r="BP88" s="1">
        <v>148375.265625</v>
      </c>
      <c r="BQ88" s="1">
        <v>0</v>
      </c>
      <c r="BS88" s="1">
        <v>-11</v>
      </c>
      <c r="BT88" s="1">
        <v>-137868.875</v>
      </c>
      <c r="BU88" s="1">
        <v>0</v>
      </c>
      <c r="BW88" s="1">
        <v>417453</v>
      </c>
      <c r="BX88" s="1">
        <v>160494.625</v>
      </c>
      <c r="BY88" s="1">
        <v>0</v>
      </c>
      <c r="CA88" s="1">
        <v>847089</v>
      </c>
      <c r="CB88" s="1">
        <v>173137.515625</v>
      </c>
      <c r="CC88" s="1">
        <v>0</v>
      </c>
      <c r="CE88" s="1">
        <v>1207399</v>
      </c>
      <c r="CF88" s="1">
        <v>97131.5625</v>
      </c>
      <c r="CG88" s="1">
        <v>0</v>
      </c>
      <c r="CI88" s="1">
        <v>386729</v>
      </c>
      <c r="CJ88" s="1">
        <v>-64887.2890625</v>
      </c>
      <c r="CK88" s="1">
        <v>0</v>
      </c>
    </row>
    <row r="89" spans="1:90" x14ac:dyDescent="0.25">
      <c r="A89" s="1">
        <v>104372003</v>
      </c>
      <c r="B89" s="1">
        <v>11268096</v>
      </c>
      <c r="C89" s="1">
        <v>11465562</v>
      </c>
      <c r="D89" s="1">
        <v>11482939</v>
      </c>
      <c r="E89" s="1">
        <v>11571655</v>
      </c>
      <c r="F89" s="1">
        <v>11686404</v>
      </c>
      <c r="G89" s="1">
        <v>11686399</v>
      </c>
      <c r="H89" s="1">
        <v>11732948</v>
      </c>
      <c r="I89" s="1">
        <v>12187327</v>
      </c>
      <c r="J89" s="1">
        <v>12676930</v>
      </c>
      <c r="K89" s="1">
        <v>12844039</v>
      </c>
      <c r="L89" s="1">
        <v>361395</v>
      </c>
      <c r="M89" s="1">
        <v>361395</v>
      </c>
      <c r="N89" s="1">
        <v>361395</v>
      </c>
      <c r="O89" s="1">
        <v>361395</v>
      </c>
      <c r="P89" s="1">
        <v>361395</v>
      </c>
      <c r="Q89" s="1">
        <v>361395</v>
      </c>
      <c r="R89" s="1">
        <v>361395</v>
      </c>
      <c r="S89" s="1">
        <v>361395</v>
      </c>
      <c r="T89" s="1">
        <v>361395</v>
      </c>
      <c r="U89" s="1">
        <v>682019.99</v>
      </c>
      <c r="V89" s="1">
        <v>1333667.49</v>
      </c>
      <c r="W89" s="1">
        <v>1399192.96</v>
      </c>
      <c r="X89" s="1">
        <v>1431424.08</v>
      </c>
      <c r="Y89" s="1">
        <v>1444273.16</v>
      </c>
      <c r="Z89" s="1">
        <v>1487936.49</v>
      </c>
      <c r="AA89" s="1">
        <v>1489444.27</v>
      </c>
      <c r="AB89" s="1">
        <v>1519098.71</v>
      </c>
      <c r="AC89" s="1">
        <v>1557122.48</v>
      </c>
      <c r="AD89" s="1">
        <v>1607985.32</v>
      </c>
      <c r="AE89" s="1">
        <v>1666346</v>
      </c>
      <c r="AP89" s="1">
        <v>231527</v>
      </c>
      <c r="AQ89" s="1">
        <v>64124.99609375</v>
      </c>
      <c r="AR89" s="1">
        <v>35681.90234375</v>
      </c>
      <c r="AT89" s="1">
        <v>331333.90625</v>
      </c>
      <c r="AY89" s="1">
        <v>150536</v>
      </c>
      <c r="AZ89" s="1">
        <v>28175.76953125</v>
      </c>
      <c r="BA89" s="1">
        <v>78807</v>
      </c>
      <c r="BC89" s="1">
        <v>197466</v>
      </c>
      <c r="BD89" s="1">
        <v>65525.46875</v>
      </c>
      <c r="BE89" s="1">
        <v>0</v>
      </c>
      <c r="BG89" s="1">
        <v>17377</v>
      </c>
      <c r="BH89" s="1">
        <v>32231.119140625</v>
      </c>
      <c r="BI89" s="1">
        <v>0</v>
      </c>
      <c r="BK89" s="1">
        <v>88716</v>
      </c>
      <c r="BL89" s="1">
        <v>12849.080078125</v>
      </c>
      <c r="BM89" s="1">
        <v>0</v>
      </c>
      <c r="BO89" s="1">
        <v>114749</v>
      </c>
      <c r="BP89" s="1">
        <v>43663.328125</v>
      </c>
      <c r="BQ89" s="1">
        <v>0</v>
      </c>
      <c r="BS89" s="1">
        <v>-5</v>
      </c>
      <c r="BT89" s="1">
        <v>1507.780029296875</v>
      </c>
      <c r="BU89" s="1">
        <v>0</v>
      </c>
      <c r="BW89" s="1">
        <v>46549</v>
      </c>
      <c r="BX89" s="1">
        <v>29654.439453125</v>
      </c>
      <c r="BY89" s="1">
        <v>0</v>
      </c>
      <c r="CA89" s="1">
        <v>454379</v>
      </c>
      <c r="CB89" s="1">
        <v>38023.76953125</v>
      </c>
      <c r="CC89" s="1">
        <v>0</v>
      </c>
      <c r="CE89" s="1">
        <v>489603</v>
      </c>
      <c r="CF89" s="1">
        <v>50862.83984375</v>
      </c>
      <c r="CG89" s="1">
        <v>0</v>
      </c>
      <c r="CI89" s="1">
        <v>167109</v>
      </c>
      <c r="CJ89" s="1">
        <v>58360.6796875</v>
      </c>
      <c r="CK89" s="1">
        <v>320625</v>
      </c>
    </row>
    <row r="90" spans="1:90" x14ac:dyDescent="0.25">
      <c r="A90" s="1">
        <v>104374003</v>
      </c>
      <c r="B90" s="1">
        <v>7449571.5</v>
      </c>
      <c r="C90" s="1">
        <v>7532831</v>
      </c>
      <c r="D90" s="1">
        <v>7576343.5</v>
      </c>
      <c r="E90" s="1">
        <v>7592421</v>
      </c>
      <c r="F90" s="1">
        <v>7586741.5</v>
      </c>
      <c r="G90" s="1">
        <v>7586739.5</v>
      </c>
      <c r="H90" s="1">
        <v>7631731</v>
      </c>
      <c r="I90" s="1">
        <v>7766742</v>
      </c>
      <c r="J90" s="1">
        <v>7870572</v>
      </c>
      <c r="K90" s="1">
        <v>7930544</v>
      </c>
      <c r="L90" s="1">
        <v>255143</v>
      </c>
      <c r="M90" s="1">
        <v>255143</v>
      </c>
      <c r="O90" s="1">
        <v>255143</v>
      </c>
      <c r="P90" s="1">
        <v>255143</v>
      </c>
      <c r="Q90" s="1">
        <v>255143</v>
      </c>
      <c r="R90" s="1">
        <v>255143</v>
      </c>
      <c r="S90" s="1">
        <v>255143</v>
      </c>
      <c r="T90" s="1">
        <v>255143</v>
      </c>
      <c r="U90" s="1">
        <v>255143</v>
      </c>
      <c r="V90" s="1">
        <v>817129.34</v>
      </c>
      <c r="W90" s="1">
        <v>820654.98</v>
      </c>
      <c r="X90" s="1">
        <v>827763.02</v>
      </c>
      <c r="Y90" s="1">
        <v>825219.36</v>
      </c>
      <c r="Z90" s="1">
        <v>836792.74</v>
      </c>
      <c r="AA90" s="1">
        <v>836781.71</v>
      </c>
      <c r="AB90" s="1">
        <v>847928.4</v>
      </c>
      <c r="AC90" s="1">
        <v>873102.17</v>
      </c>
      <c r="AD90" s="1">
        <v>879204.36</v>
      </c>
      <c r="AE90" s="1">
        <v>904241</v>
      </c>
      <c r="AF90" s="1">
        <v>41665.919999999998</v>
      </c>
      <c r="AG90" s="1">
        <v>48140.28</v>
      </c>
      <c r="AH90" s="1">
        <v>38479.54</v>
      </c>
      <c r="AI90" s="1">
        <v>38029.94</v>
      </c>
      <c r="AJ90" s="1">
        <v>32129.040000000001</v>
      </c>
      <c r="AK90" s="1">
        <v>50552.56</v>
      </c>
      <c r="AL90" s="1">
        <v>50085</v>
      </c>
      <c r="AM90" s="1">
        <v>65431.67</v>
      </c>
      <c r="AN90" s="1">
        <v>111216.26</v>
      </c>
      <c r="AO90" s="1">
        <v>124645</v>
      </c>
      <c r="AP90" s="1">
        <v>68760.5</v>
      </c>
      <c r="AQ90" s="1">
        <v>0</v>
      </c>
      <c r="AR90" s="1">
        <v>13489.65234375</v>
      </c>
      <c r="AS90" s="1">
        <v>18503.19140625</v>
      </c>
      <c r="AT90" s="1">
        <v>100753.34375</v>
      </c>
      <c r="AY90" s="1">
        <v>63499.5</v>
      </c>
      <c r="AZ90" s="1">
        <v>12434.009765625</v>
      </c>
      <c r="BA90" s="1">
        <v>49929</v>
      </c>
      <c r="BB90" s="1">
        <v>-2395.800048828125</v>
      </c>
      <c r="BC90" s="1">
        <v>83259.5</v>
      </c>
      <c r="BD90" s="1">
        <v>3525.639892578125</v>
      </c>
      <c r="BE90" s="1">
        <v>0</v>
      </c>
      <c r="BF90" s="1">
        <v>6474.35986328125</v>
      </c>
      <c r="BG90" s="1">
        <v>43512.5</v>
      </c>
      <c r="BH90" s="1">
        <v>7108.0400390625</v>
      </c>
      <c r="BJ90" s="1">
        <v>-9660.740234375</v>
      </c>
      <c r="BK90" s="1">
        <v>16077.5</v>
      </c>
      <c r="BL90" s="1">
        <v>-2543.659912109375</v>
      </c>
      <c r="BN90" s="1">
        <v>-449.60000610351563</v>
      </c>
      <c r="BO90" s="1">
        <v>-5679.5</v>
      </c>
      <c r="BP90" s="1">
        <v>11573.3798828125</v>
      </c>
      <c r="BQ90" s="1">
        <v>0</v>
      </c>
      <c r="BR90" s="1">
        <v>-5900.89990234375</v>
      </c>
      <c r="BS90" s="1">
        <v>-2</v>
      </c>
      <c r="BT90" s="1">
        <v>-11.029999732971191</v>
      </c>
      <c r="BU90" s="1">
        <v>0</v>
      </c>
      <c r="BV90" s="1">
        <v>18423.51953125</v>
      </c>
      <c r="BW90" s="1">
        <v>44991.5</v>
      </c>
      <c r="BX90" s="1">
        <v>11146.6904296875</v>
      </c>
      <c r="BY90" s="1">
        <v>0</v>
      </c>
      <c r="BZ90" s="1">
        <v>-467.55999755859375</v>
      </c>
      <c r="CA90" s="1">
        <v>135011</v>
      </c>
      <c r="CB90" s="1">
        <v>25173.76953125</v>
      </c>
      <c r="CC90" s="1">
        <v>0</v>
      </c>
      <c r="CD90" s="1">
        <v>15346.669921875</v>
      </c>
      <c r="CE90" s="1">
        <v>103830</v>
      </c>
      <c r="CF90" s="1">
        <v>6102.18994140625</v>
      </c>
      <c r="CG90" s="1">
        <v>0</v>
      </c>
      <c r="CH90" s="1">
        <v>45784.58984375</v>
      </c>
      <c r="CI90" s="1">
        <v>59972</v>
      </c>
      <c r="CJ90" s="1">
        <v>25036.640625</v>
      </c>
      <c r="CK90" s="1">
        <v>0</v>
      </c>
      <c r="CL90" s="1">
        <v>13428.740234375</v>
      </c>
    </row>
    <row r="91" spans="1:90" x14ac:dyDescent="0.25">
      <c r="A91" s="1">
        <v>104374207</v>
      </c>
      <c r="AF91" s="1">
        <v>364772.51</v>
      </c>
      <c r="AG91" s="1">
        <v>449697.87</v>
      </c>
      <c r="AH91" s="1">
        <v>404738.44</v>
      </c>
      <c r="AI91" s="1">
        <v>448199.91</v>
      </c>
      <c r="AJ91" s="1">
        <v>515727.39</v>
      </c>
      <c r="AK91" s="1">
        <v>489407.54</v>
      </c>
      <c r="AL91" s="1">
        <v>490550</v>
      </c>
      <c r="AM91" s="1">
        <v>556221.54</v>
      </c>
      <c r="AN91" s="1">
        <v>746721.98</v>
      </c>
      <c r="AO91" s="1">
        <v>741595</v>
      </c>
      <c r="AS91" s="1">
        <v>45173.5234375</v>
      </c>
      <c r="AT91" s="1">
        <v>45173.5234375</v>
      </c>
      <c r="BB91" s="1">
        <v>11811.509765625</v>
      </c>
      <c r="BF91" s="1">
        <v>84925.359375</v>
      </c>
      <c r="BJ91" s="1">
        <v>-44959.4296875</v>
      </c>
      <c r="BN91" s="1">
        <v>43461.46875</v>
      </c>
      <c r="BR91" s="1">
        <v>67527.4765625</v>
      </c>
      <c r="BV91" s="1">
        <v>-26319.849609375</v>
      </c>
      <c r="BZ91" s="1">
        <v>1142.4599609375</v>
      </c>
      <c r="CD91" s="1">
        <v>65671.5390625</v>
      </c>
      <c r="CH91" s="1">
        <v>190500.4375</v>
      </c>
      <c r="CL91" s="1">
        <v>-5126.97998046875</v>
      </c>
    </row>
    <row r="92" spans="1:90" x14ac:dyDescent="0.25">
      <c r="A92" s="1">
        <v>104375003</v>
      </c>
      <c r="B92" s="1">
        <v>9784353</v>
      </c>
      <c r="C92" s="1">
        <v>9907875</v>
      </c>
      <c r="D92" s="1">
        <v>9938119</v>
      </c>
      <c r="E92" s="1">
        <v>9972424</v>
      </c>
      <c r="F92" s="1">
        <v>10099291</v>
      </c>
      <c r="G92" s="1">
        <v>10099287</v>
      </c>
      <c r="H92" s="1">
        <v>10198479</v>
      </c>
      <c r="I92" s="1">
        <v>10657039</v>
      </c>
      <c r="J92" s="1">
        <v>11015055</v>
      </c>
      <c r="K92" s="1">
        <v>11157011</v>
      </c>
      <c r="L92" s="1">
        <v>307754</v>
      </c>
      <c r="M92" s="1">
        <v>307754</v>
      </c>
      <c r="N92" s="1">
        <v>307754</v>
      </c>
      <c r="P92" s="1">
        <v>307754</v>
      </c>
      <c r="Q92" s="1">
        <v>307754</v>
      </c>
      <c r="R92" s="1">
        <v>307754</v>
      </c>
      <c r="S92" s="1">
        <v>307754</v>
      </c>
      <c r="T92" s="1">
        <v>307754</v>
      </c>
      <c r="U92" s="1">
        <v>473970.07</v>
      </c>
      <c r="V92" s="1">
        <v>1162316.07</v>
      </c>
      <c r="W92" s="1">
        <v>1168584.3</v>
      </c>
      <c r="X92" s="1">
        <v>1181643.18</v>
      </c>
      <c r="Y92" s="1">
        <v>1177694.42</v>
      </c>
      <c r="Z92" s="1">
        <v>1225753.56</v>
      </c>
      <c r="AA92" s="1">
        <v>1225722.1000000001</v>
      </c>
      <c r="AB92" s="1">
        <v>1242567.1399999999</v>
      </c>
      <c r="AC92" s="1">
        <v>1308838.81</v>
      </c>
      <c r="AD92" s="1">
        <v>1331391.48</v>
      </c>
      <c r="AE92" s="1">
        <v>1370458</v>
      </c>
      <c r="AF92" s="1">
        <v>175420.68</v>
      </c>
      <c r="AG92" s="1">
        <v>189857.78</v>
      </c>
      <c r="AH92" s="1">
        <v>119800.8</v>
      </c>
      <c r="AI92" s="1">
        <v>114801.62</v>
      </c>
      <c r="AJ92" s="1">
        <v>118811.26</v>
      </c>
      <c r="AK92" s="1">
        <v>124300</v>
      </c>
      <c r="AL92" s="1">
        <v>141174.04999999999</v>
      </c>
      <c r="AM92" s="1">
        <v>122757.8</v>
      </c>
      <c r="AN92" s="1">
        <v>162958.1</v>
      </c>
      <c r="AO92" s="1">
        <v>182635</v>
      </c>
      <c r="AP92" s="1">
        <v>211544</v>
      </c>
      <c r="AQ92" s="1">
        <v>33243.21484375</v>
      </c>
      <c r="AR92" s="1">
        <v>28940.888671875</v>
      </c>
      <c r="AS92" s="1">
        <v>12764.748046875</v>
      </c>
      <c r="AT92" s="1">
        <v>286492.84375</v>
      </c>
      <c r="AY92" s="1">
        <v>94385</v>
      </c>
      <c r="AZ92" s="1">
        <v>18088.599609375</v>
      </c>
      <c r="BA92" s="1">
        <v>57472</v>
      </c>
      <c r="BB92" s="1">
        <v>26185.83984375</v>
      </c>
      <c r="BC92" s="1">
        <v>123522</v>
      </c>
      <c r="BD92" s="1">
        <v>6268.22998046875</v>
      </c>
      <c r="BE92" s="1">
        <v>0</v>
      </c>
      <c r="BF92" s="1">
        <v>14437.099609375</v>
      </c>
      <c r="BG92" s="1">
        <v>30244</v>
      </c>
      <c r="BH92" s="1">
        <v>13058.8798828125</v>
      </c>
      <c r="BI92" s="1">
        <v>0</v>
      </c>
      <c r="BJ92" s="1">
        <v>-70056.9765625</v>
      </c>
      <c r="BK92" s="1">
        <v>34305</v>
      </c>
      <c r="BL92" s="1">
        <v>-3948.760009765625</v>
      </c>
      <c r="BN92" s="1">
        <v>-4999.18017578125</v>
      </c>
      <c r="BO92" s="1">
        <v>126867</v>
      </c>
      <c r="BP92" s="1">
        <v>48059.140625</v>
      </c>
      <c r="BR92" s="1">
        <v>4009.639892578125</v>
      </c>
      <c r="BS92" s="1">
        <v>-4</v>
      </c>
      <c r="BT92" s="1">
        <v>-31.459999084472656</v>
      </c>
      <c r="BU92" s="1">
        <v>0</v>
      </c>
      <c r="BV92" s="1">
        <v>5488.740234375</v>
      </c>
      <c r="BW92" s="1">
        <v>99192</v>
      </c>
      <c r="BX92" s="1">
        <v>16845.0390625</v>
      </c>
      <c r="BY92" s="1">
        <v>0</v>
      </c>
      <c r="BZ92" s="1">
        <v>16874.05078125</v>
      </c>
      <c r="CA92" s="1">
        <v>458560</v>
      </c>
      <c r="CB92" s="1">
        <v>66271.671875</v>
      </c>
      <c r="CC92" s="1">
        <v>0</v>
      </c>
      <c r="CD92" s="1">
        <v>-18416.25</v>
      </c>
      <c r="CE92" s="1">
        <v>358016</v>
      </c>
      <c r="CF92" s="1">
        <v>22552.669921875</v>
      </c>
      <c r="CG92" s="1">
        <v>0</v>
      </c>
      <c r="CH92" s="1">
        <v>40200.30078125</v>
      </c>
      <c r="CI92" s="1">
        <v>141956</v>
      </c>
      <c r="CJ92" s="1">
        <v>39066.51953125</v>
      </c>
      <c r="CK92" s="1">
        <v>166216.0625</v>
      </c>
      <c r="CL92" s="1">
        <v>19676.900390625</v>
      </c>
    </row>
    <row r="93" spans="1:90" x14ac:dyDescent="0.25">
      <c r="A93" s="1">
        <v>104375203</v>
      </c>
      <c r="B93" s="1">
        <v>3112831.75</v>
      </c>
      <c r="C93" s="1">
        <v>3188768.75</v>
      </c>
      <c r="D93" s="1">
        <v>3212173.75</v>
      </c>
      <c r="E93" s="1">
        <v>3245179</v>
      </c>
      <c r="F93" s="1">
        <v>3294605.25</v>
      </c>
      <c r="G93" s="1">
        <v>3294602.75</v>
      </c>
      <c r="H93" s="1">
        <v>3351942</v>
      </c>
      <c r="I93" s="1">
        <v>3516774</v>
      </c>
      <c r="J93" s="1">
        <v>3695640.25</v>
      </c>
      <c r="K93" s="1">
        <v>3769195</v>
      </c>
      <c r="L93" s="1">
        <v>123210</v>
      </c>
      <c r="M93" s="1">
        <v>157788</v>
      </c>
      <c r="N93" s="1">
        <v>140499</v>
      </c>
      <c r="O93" s="1">
        <v>140499</v>
      </c>
      <c r="P93" s="1">
        <v>140499</v>
      </c>
      <c r="Q93" s="1">
        <v>140499</v>
      </c>
      <c r="R93" s="1">
        <v>140499</v>
      </c>
      <c r="S93" s="1">
        <v>140499</v>
      </c>
      <c r="T93" s="1">
        <v>140499</v>
      </c>
      <c r="U93" s="1">
        <v>318100.46000000002</v>
      </c>
      <c r="V93" s="1">
        <v>650969.56999999995</v>
      </c>
      <c r="W93" s="1">
        <v>658101.43999999994</v>
      </c>
      <c r="X93" s="1">
        <v>664729.09</v>
      </c>
      <c r="Y93" s="1">
        <v>672410.49</v>
      </c>
      <c r="Z93" s="1">
        <v>692182.75</v>
      </c>
      <c r="AA93" s="1">
        <v>692165.81</v>
      </c>
      <c r="AB93" s="1">
        <v>715391.67</v>
      </c>
      <c r="AC93" s="1">
        <v>760167.4</v>
      </c>
      <c r="AD93" s="1">
        <v>790610.69</v>
      </c>
      <c r="AE93" s="1">
        <v>834924</v>
      </c>
      <c r="AP93" s="1">
        <v>94917.953125</v>
      </c>
      <c r="AQ93" s="1">
        <v>35520.29296875</v>
      </c>
      <c r="AR93" s="1">
        <v>28548.25</v>
      </c>
      <c r="AT93" s="1">
        <v>158986.5</v>
      </c>
      <c r="AY93" s="1">
        <v>61496.75</v>
      </c>
      <c r="AZ93" s="1">
        <v>12068.580078125</v>
      </c>
      <c r="BA93" s="1">
        <v>15854</v>
      </c>
      <c r="BC93" s="1">
        <v>75937</v>
      </c>
      <c r="BD93" s="1">
        <v>7131.8701171875</v>
      </c>
      <c r="BE93" s="1">
        <v>34578</v>
      </c>
      <c r="BG93" s="1">
        <v>23405</v>
      </c>
      <c r="BH93" s="1">
        <v>6627.64990234375</v>
      </c>
      <c r="BI93" s="1">
        <v>-17289</v>
      </c>
      <c r="BK93" s="1">
        <v>33005.25</v>
      </c>
      <c r="BL93" s="1">
        <v>7681.39990234375</v>
      </c>
      <c r="BM93" s="1">
        <v>0</v>
      </c>
      <c r="BO93" s="1">
        <v>49426.25</v>
      </c>
      <c r="BP93" s="1">
        <v>19772.259765625</v>
      </c>
      <c r="BQ93" s="1">
        <v>0</v>
      </c>
      <c r="BS93" s="1">
        <v>-2.5</v>
      </c>
      <c r="BT93" s="1">
        <v>-16.940000534057617</v>
      </c>
      <c r="BU93" s="1">
        <v>0</v>
      </c>
      <c r="BW93" s="1">
        <v>57339.25</v>
      </c>
      <c r="BX93" s="1">
        <v>23225.859375</v>
      </c>
      <c r="BY93" s="1">
        <v>0</v>
      </c>
      <c r="CA93" s="1">
        <v>164832</v>
      </c>
      <c r="CB93" s="1">
        <v>44775.73046875</v>
      </c>
      <c r="CC93" s="1">
        <v>0</v>
      </c>
      <c r="CE93" s="1">
        <v>178866.25</v>
      </c>
      <c r="CF93" s="1">
        <v>30443.2890625</v>
      </c>
      <c r="CG93" s="1">
        <v>0</v>
      </c>
      <c r="CI93" s="1">
        <v>73554.75</v>
      </c>
      <c r="CJ93" s="1">
        <v>44313.30859375</v>
      </c>
      <c r="CK93" s="1">
        <v>177601.453125</v>
      </c>
    </row>
    <row r="94" spans="1:90" x14ac:dyDescent="0.25">
      <c r="A94" s="1">
        <v>104375302</v>
      </c>
      <c r="B94" s="1">
        <v>22414900</v>
      </c>
      <c r="C94" s="1">
        <v>23228974</v>
      </c>
      <c r="D94" s="1">
        <v>23519012</v>
      </c>
      <c r="E94" s="1">
        <v>23809110</v>
      </c>
      <c r="F94" s="1">
        <v>24462316</v>
      </c>
      <c r="G94" s="1">
        <v>24462288</v>
      </c>
      <c r="H94" s="1">
        <v>26078190</v>
      </c>
      <c r="I94" s="1">
        <v>30074362</v>
      </c>
      <c r="J94" s="1">
        <v>33002244</v>
      </c>
      <c r="K94" s="1">
        <v>34047456</v>
      </c>
      <c r="L94" s="1">
        <v>681743</v>
      </c>
      <c r="M94" s="1">
        <v>937433</v>
      </c>
      <c r="N94" s="1">
        <v>809588</v>
      </c>
      <c r="O94" s="1">
        <v>809588</v>
      </c>
      <c r="P94" s="1">
        <v>809588</v>
      </c>
      <c r="Q94" s="1">
        <v>809588</v>
      </c>
      <c r="R94" s="1">
        <v>809588</v>
      </c>
      <c r="S94" s="1">
        <v>809588</v>
      </c>
      <c r="T94" s="1">
        <v>809588</v>
      </c>
      <c r="U94" s="1">
        <v>2066456.1</v>
      </c>
      <c r="V94" s="1">
        <v>2587460.34</v>
      </c>
      <c r="W94" s="1">
        <v>2641462.58</v>
      </c>
      <c r="X94" s="1">
        <v>2749699.29</v>
      </c>
      <c r="Y94" s="1">
        <v>2721357.31</v>
      </c>
      <c r="Z94" s="1">
        <v>2783228.03</v>
      </c>
      <c r="AA94" s="1">
        <v>2783134.79</v>
      </c>
      <c r="AB94" s="1">
        <v>3136589.53</v>
      </c>
      <c r="AC94" s="1">
        <v>2756399.77</v>
      </c>
      <c r="AD94" s="1">
        <v>2813553.74</v>
      </c>
      <c r="AE94" s="1">
        <v>3303583</v>
      </c>
      <c r="AP94" s="1">
        <v>1917028</v>
      </c>
      <c r="AQ94" s="1">
        <v>251373.625</v>
      </c>
      <c r="AR94" s="1">
        <v>104070.9921875</v>
      </c>
      <c r="AT94" s="1">
        <v>2272472.5</v>
      </c>
      <c r="AY94" s="1">
        <v>611124</v>
      </c>
      <c r="AZ94" s="1">
        <v>77807.6171875</v>
      </c>
      <c r="BA94" s="1">
        <v>36745</v>
      </c>
      <c r="BC94" s="1">
        <v>814074</v>
      </c>
      <c r="BD94" s="1">
        <v>54002.23828125</v>
      </c>
      <c r="BE94" s="1">
        <v>255690</v>
      </c>
      <c r="BG94" s="1">
        <v>290038</v>
      </c>
      <c r="BH94" s="1">
        <v>108236.7109375</v>
      </c>
      <c r="BI94" s="1">
        <v>-127845</v>
      </c>
      <c r="BK94" s="1">
        <v>290098</v>
      </c>
      <c r="BL94" s="1">
        <v>-28341.98046875</v>
      </c>
      <c r="BM94" s="1">
        <v>0</v>
      </c>
      <c r="BO94" s="1">
        <v>653206</v>
      </c>
      <c r="BP94" s="1">
        <v>61870.71875</v>
      </c>
      <c r="BQ94" s="1">
        <v>0</v>
      </c>
      <c r="BS94" s="1">
        <v>-28</v>
      </c>
      <c r="BT94" s="1">
        <v>-93.239997863769531</v>
      </c>
      <c r="BU94" s="1">
        <v>0</v>
      </c>
      <c r="BW94" s="1">
        <v>1615902</v>
      </c>
      <c r="BX94" s="1">
        <v>353454.75</v>
      </c>
      <c r="BY94" s="1">
        <v>0</v>
      </c>
      <c r="CA94" s="1">
        <v>3996172</v>
      </c>
      <c r="CB94" s="1">
        <v>-380189.75</v>
      </c>
      <c r="CC94" s="1">
        <v>0</v>
      </c>
      <c r="CE94" s="1">
        <v>2927882</v>
      </c>
      <c r="CF94" s="1">
        <v>57153.96875</v>
      </c>
      <c r="CG94" s="1">
        <v>0</v>
      </c>
      <c r="CI94" s="1">
        <v>1045212</v>
      </c>
      <c r="CJ94" s="1">
        <v>490029.25</v>
      </c>
      <c r="CK94" s="1">
        <v>1256868.125</v>
      </c>
    </row>
    <row r="95" spans="1:90" x14ac:dyDescent="0.25">
      <c r="A95" s="1">
        <v>104376203</v>
      </c>
      <c r="B95" s="1">
        <v>7198350</v>
      </c>
      <c r="C95" s="1">
        <v>7294644.5</v>
      </c>
      <c r="D95" s="1">
        <v>7332654</v>
      </c>
      <c r="E95" s="1">
        <v>7371771.5</v>
      </c>
      <c r="F95" s="1">
        <v>7463328.5</v>
      </c>
      <c r="G95" s="1">
        <v>7463325</v>
      </c>
      <c r="H95" s="1">
        <v>7541556.5</v>
      </c>
      <c r="I95" s="1">
        <v>7666349.5</v>
      </c>
      <c r="J95" s="1">
        <v>7925164</v>
      </c>
      <c r="K95" s="1">
        <v>7999138</v>
      </c>
      <c r="L95" s="1">
        <v>183235</v>
      </c>
      <c r="M95" s="1">
        <v>247695</v>
      </c>
      <c r="N95" s="1">
        <v>215465</v>
      </c>
      <c r="O95" s="1">
        <v>215465</v>
      </c>
      <c r="P95" s="1">
        <v>215465</v>
      </c>
      <c r="Q95" s="1">
        <v>215465</v>
      </c>
      <c r="R95" s="1">
        <v>215465</v>
      </c>
      <c r="S95" s="1">
        <v>215465</v>
      </c>
      <c r="T95" s="1">
        <v>215465</v>
      </c>
      <c r="U95" s="1">
        <v>215465</v>
      </c>
      <c r="V95" s="1">
        <v>779592.46</v>
      </c>
      <c r="W95" s="1">
        <v>787339.3</v>
      </c>
      <c r="X95" s="1">
        <v>794915.26</v>
      </c>
      <c r="Y95" s="1">
        <v>801464.81</v>
      </c>
      <c r="Z95" s="1">
        <v>832392.44</v>
      </c>
      <c r="AA95" s="1">
        <v>832371.76</v>
      </c>
      <c r="AB95" s="1">
        <v>852885.23</v>
      </c>
      <c r="AC95" s="1">
        <v>909099.92</v>
      </c>
      <c r="AD95" s="1">
        <v>933558.74</v>
      </c>
      <c r="AE95" s="1">
        <v>976612</v>
      </c>
      <c r="AP95" s="1">
        <v>107161.8984375</v>
      </c>
      <c r="AQ95" s="1">
        <v>0</v>
      </c>
      <c r="AR95" s="1">
        <v>28843.912109375</v>
      </c>
      <c r="AT95" s="1">
        <v>136005.8125</v>
      </c>
      <c r="AY95" s="1">
        <v>73464.5</v>
      </c>
      <c r="AZ95" s="1">
        <v>13492.5703125</v>
      </c>
      <c r="BA95" s="1">
        <v>12027</v>
      </c>
      <c r="BC95" s="1">
        <v>96294.5</v>
      </c>
      <c r="BD95" s="1">
        <v>7746.83984375</v>
      </c>
      <c r="BE95" s="1">
        <v>64460</v>
      </c>
      <c r="BG95" s="1">
        <v>38009.5</v>
      </c>
      <c r="BH95" s="1">
        <v>7575.9599609375</v>
      </c>
      <c r="BI95" s="1">
        <v>-32230</v>
      </c>
      <c r="BK95" s="1">
        <v>39117.5</v>
      </c>
      <c r="BL95" s="1">
        <v>6549.5498046875</v>
      </c>
      <c r="BM95" s="1">
        <v>0</v>
      </c>
      <c r="BO95" s="1">
        <v>91557</v>
      </c>
      <c r="BP95" s="1">
        <v>30927.630859375</v>
      </c>
      <c r="BQ95" s="1">
        <v>0</v>
      </c>
      <c r="BS95" s="1">
        <v>-3.5</v>
      </c>
      <c r="BT95" s="1">
        <v>-20.680000305175781</v>
      </c>
      <c r="BU95" s="1">
        <v>0</v>
      </c>
      <c r="BW95" s="1">
        <v>78231.5</v>
      </c>
      <c r="BX95" s="1">
        <v>20513.470703125</v>
      </c>
      <c r="BY95" s="1">
        <v>0</v>
      </c>
      <c r="CA95" s="1">
        <v>124793</v>
      </c>
      <c r="CB95" s="1">
        <v>56214.69140625</v>
      </c>
      <c r="CC95" s="1">
        <v>0</v>
      </c>
      <c r="CE95" s="1">
        <v>258814.5</v>
      </c>
      <c r="CF95" s="1">
        <v>24458.8203125</v>
      </c>
      <c r="CG95" s="1">
        <v>0</v>
      </c>
      <c r="CI95" s="1">
        <v>73974</v>
      </c>
      <c r="CJ95" s="1">
        <v>43053.26171875</v>
      </c>
      <c r="CK95" s="1">
        <v>0</v>
      </c>
    </row>
    <row r="96" spans="1:90" x14ac:dyDescent="0.25">
      <c r="A96" s="1">
        <v>104377003</v>
      </c>
      <c r="B96" s="1">
        <v>4646399.5</v>
      </c>
      <c r="C96" s="1">
        <v>4741363</v>
      </c>
      <c r="D96" s="1">
        <v>4791354</v>
      </c>
      <c r="E96" s="1">
        <v>4800435</v>
      </c>
      <c r="F96" s="1">
        <v>4827664</v>
      </c>
      <c r="G96" s="1">
        <v>4827661</v>
      </c>
      <c r="H96" s="1">
        <v>4925751</v>
      </c>
      <c r="I96" s="1">
        <v>5183562</v>
      </c>
      <c r="J96" s="1">
        <v>5330405</v>
      </c>
      <c r="K96" s="1">
        <v>5411590</v>
      </c>
      <c r="L96" s="1">
        <v>129934</v>
      </c>
      <c r="M96" s="1">
        <v>176024</v>
      </c>
      <c r="N96" s="1">
        <v>152979</v>
      </c>
      <c r="O96" s="1">
        <v>152979</v>
      </c>
      <c r="P96" s="1">
        <v>152979</v>
      </c>
      <c r="Q96" s="1">
        <v>152979</v>
      </c>
      <c r="R96" s="1">
        <v>152979</v>
      </c>
      <c r="S96" s="1">
        <v>152979</v>
      </c>
      <c r="T96" s="1">
        <v>152979</v>
      </c>
      <c r="U96" s="1">
        <v>228083.68</v>
      </c>
      <c r="V96" s="1">
        <v>478925.09</v>
      </c>
      <c r="W96" s="1">
        <v>485848</v>
      </c>
      <c r="X96" s="1">
        <v>498787</v>
      </c>
      <c r="Y96" s="1">
        <v>495195</v>
      </c>
      <c r="Z96" s="1">
        <v>520137</v>
      </c>
      <c r="AA96" s="1">
        <v>520119</v>
      </c>
      <c r="AB96" s="1">
        <v>563663</v>
      </c>
      <c r="AC96" s="1">
        <v>604089</v>
      </c>
      <c r="AD96" s="1">
        <v>637225</v>
      </c>
      <c r="AE96" s="1">
        <v>666826</v>
      </c>
      <c r="AP96" s="1">
        <v>116785.203125</v>
      </c>
      <c r="AQ96" s="1">
        <v>15020.935546875</v>
      </c>
      <c r="AR96" s="1">
        <v>29337.80078125</v>
      </c>
      <c r="AT96" s="1">
        <v>161143.9375</v>
      </c>
      <c r="AY96" s="1">
        <v>72425.5</v>
      </c>
      <c r="AZ96" s="1">
        <v>13934.08984375</v>
      </c>
      <c r="BA96" s="1">
        <v>10337</v>
      </c>
      <c r="BC96" s="1">
        <v>94963.5</v>
      </c>
      <c r="BD96" s="1">
        <v>6922.91015625</v>
      </c>
      <c r="BE96" s="1">
        <v>46090</v>
      </c>
      <c r="BG96" s="1">
        <v>49991</v>
      </c>
      <c r="BH96" s="1">
        <v>12939</v>
      </c>
      <c r="BI96" s="1">
        <v>-23045</v>
      </c>
      <c r="BK96" s="1">
        <v>9081</v>
      </c>
      <c r="BL96" s="1">
        <v>-3592</v>
      </c>
      <c r="BM96" s="1">
        <v>0</v>
      </c>
      <c r="BO96" s="1">
        <v>27229</v>
      </c>
      <c r="BP96" s="1">
        <v>24942</v>
      </c>
      <c r="BQ96" s="1">
        <v>0</v>
      </c>
      <c r="BS96" s="1">
        <v>-3</v>
      </c>
      <c r="BT96" s="1">
        <v>-18</v>
      </c>
      <c r="BU96" s="1">
        <v>0</v>
      </c>
      <c r="BW96" s="1">
        <v>98090</v>
      </c>
      <c r="BX96" s="1">
        <v>43544</v>
      </c>
      <c r="BY96" s="1">
        <v>0</v>
      </c>
      <c r="CA96" s="1">
        <v>257811</v>
      </c>
      <c r="CB96" s="1">
        <v>40426</v>
      </c>
      <c r="CC96" s="1">
        <v>0</v>
      </c>
      <c r="CE96" s="1">
        <v>146843</v>
      </c>
      <c r="CF96" s="1">
        <v>33136</v>
      </c>
      <c r="CG96" s="1">
        <v>0</v>
      </c>
      <c r="CI96" s="1">
        <v>81185</v>
      </c>
      <c r="CJ96" s="1">
        <v>29601</v>
      </c>
      <c r="CK96" s="1">
        <v>75104.6796875</v>
      </c>
    </row>
    <row r="97" spans="1:90" x14ac:dyDescent="0.25">
      <c r="A97" s="1">
        <v>104378003</v>
      </c>
      <c r="B97" s="1">
        <v>5581128</v>
      </c>
      <c r="C97" s="1">
        <v>5678936.5</v>
      </c>
      <c r="D97" s="1">
        <v>5708323</v>
      </c>
      <c r="E97" s="1">
        <v>5727461.5</v>
      </c>
      <c r="F97" s="1">
        <v>5802899</v>
      </c>
      <c r="G97" s="1">
        <v>5802896</v>
      </c>
      <c r="H97" s="1">
        <v>5834193.5</v>
      </c>
      <c r="I97" s="1">
        <v>6023410.5</v>
      </c>
      <c r="J97" s="1">
        <v>6390353</v>
      </c>
      <c r="K97" s="1">
        <v>6475088</v>
      </c>
      <c r="L97" s="1">
        <v>195077</v>
      </c>
      <c r="M97" s="1">
        <v>243441</v>
      </c>
      <c r="N97" s="1">
        <v>219259</v>
      </c>
      <c r="O97" s="1">
        <v>219259</v>
      </c>
      <c r="P97" s="1">
        <v>219259</v>
      </c>
      <c r="Q97" s="1">
        <v>219259</v>
      </c>
      <c r="R97" s="1">
        <v>219259</v>
      </c>
      <c r="S97" s="1">
        <v>219259</v>
      </c>
      <c r="T97" s="1">
        <v>219259</v>
      </c>
      <c r="U97" s="1">
        <v>219259</v>
      </c>
      <c r="V97" s="1">
        <v>1024427.67</v>
      </c>
      <c r="W97" s="1">
        <v>1034993.37</v>
      </c>
      <c r="X97" s="1">
        <v>1040757.55</v>
      </c>
      <c r="Y97" s="1">
        <v>1046206.39</v>
      </c>
      <c r="Z97" s="1">
        <v>1066818.8799999999</v>
      </c>
      <c r="AA97" s="1">
        <v>1066795.46</v>
      </c>
      <c r="AB97" s="1">
        <v>1093356.71</v>
      </c>
      <c r="AC97" s="1">
        <v>1138506.93</v>
      </c>
      <c r="AD97" s="1">
        <v>1162198.22</v>
      </c>
      <c r="AE97" s="1">
        <v>1197255</v>
      </c>
      <c r="AF97" s="1">
        <v>43620.13</v>
      </c>
      <c r="AG97" s="1">
        <v>32415.8</v>
      </c>
      <c r="AH97" s="1">
        <v>36118.93</v>
      </c>
      <c r="AI97" s="1">
        <v>66512.52</v>
      </c>
      <c r="AJ97" s="1">
        <v>49802.75</v>
      </c>
      <c r="AK97" s="1">
        <v>36011.18</v>
      </c>
      <c r="AL97" s="1">
        <v>53774</v>
      </c>
      <c r="AM97" s="1">
        <v>50573.36</v>
      </c>
      <c r="AN97" s="1">
        <v>98465.53</v>
      </c>
      <c r="AO97" s="1">
        <v>110315</v>
      </c>
      <c r="AP97" s="1">
        <v>134437.796875</v>
      </c>
      <c r="AQ97" s="1">
        <v>0</v>
      </c>
      <c r="AR97" s="1">
        <v>26087.224609375</v>
      </c>
      <c r="AS97" s="1">
        <v>12102.4501953125</v>
      </c>
      <c r="AT97" s="1">
        <v>172627.46875</v>
      </c>
      <c r="AY97" s="1">
        <v>76178.5</v>
      </c>
      <c r="AZ97" s="1">
        <v>15388.900390625</v>
      </c>
      <c r="BA97" s="1">
        <v>19076</v>
      </c>
      <c r="BB97" s="1">
        <v>-4474.02001953125</v>
      </c>
      <c r="BC97" s="1">
        <v>97808.5</v>
      </c>
      <c r="BD97" s="1">
        <v>10565.7001953125</v>
      </c>
      <c r="BE97" s="1">
        <v>48364</v>
      </c>
      <c r="BF97" s="1">
        <v>-11204.330078125</v>
      </c>
      <c r="BG97" s="1">
        <v>29386.5</v>
      </c>
      <c r="BH97" s="1">
        <v>5764.18017578125</v>
      </c>
      <c r="BI97" s="1">
        <v>-24182</v>
      </c>
      <c r="BJ97" s="1">
        <v>3703.1298828125</v>
      </c>
      <c r="BK97" s="1">
        <v>19138.5</v>
      </c>
      <c r="BL97" s="1">
        <v>5448.83984375</v>
      </c>
      <c r="BM97" s="1">
        <v>0</v>
      </c>
      <c r="BN97" s="1">
        <v>30393.58984375</v>
      </c>
      <c r="BO97" s="1">
        <v>75437.5</v>
      </c>
      <c r="BP97" s="1">
        <v>20612.490234375</v>
      </c>
      <c r="BQ97" s="1">
        <v>0</v>
      </c>
      <c r="BR97" s="1">
        <v>-16709.76953125</v>
      </c>
      <c r="BS97" s="1">
        <v>-3</v>
      </c>
      <c r="BT97" s="1">
        <v>-23.420000076293945</v>
      </c>
      <c r="BU97" s="1">
        <v>0</v>
      </c>
      <c r="BV97" s="1">
        <v>-13791.5703125</v>
      </c>
      <c r="BW97" s="1">
        <v>31297.5</v>
      </c>
      <c r="BX97" s="1">
        <v>26561.25</v>
      </c>
      <c r="BY97" s="1">
        <v>0</v>
      </c>
      <c r="BZ97" s="1">
        <v>17762.8203125</v>
      </c>
      <c r="CA97" s="1">
        <v>189217</v>
      </c>
      <c r="CB97" s="1">
        <v>45150.21875</v>
      </c>
      <c r="CC97" s="1">
        <v>0</v>
      </c>
      <c r="CD97" s="1">
        <v>-3200.639892578125</v>
      </c>
      <c r="CE97" s="1">
        <v>366942.5</v>
      </c>
      <c r="CF97" s="1">
        <v>23691.2890625</v>
      </c>
      <c r="CG97" s="1">
        <v>0</v>
      </c>
      <c r="CH97" s="1">
        <v>47892.171875</v>
      </c>
      <c r="CI97" s="1">
        <v>84735</v>
      </c>
      <c r="CJ97" s="1">
        <v>35056.78125</v>
      </c>
      <c r="CK97" s="1">
        <v>0</v>
      </c>
      <c r="CL97" s="1">
        <v>11849.4697265625</v>
      </c>
    </row>
    <row r="98" spans="1:90" x14ac:dyDescent="0.25">
      <c r="A98" s="1">
        <v>104431304</v>
      </c>
      <c r="B98" s="1">
        <v>3765759</v>
      </c>
      <c r="C98" s="1">
        <v>3809748</v>
      </c>
      <c r="D98" s="1">
        <v>3837163</v>
      </c>
      <c r="E98" s="1">
        <v>3856900</v>
      </c>
      <c r="F98" s="1">
        <v>3875309</v>
      </c>
      <c r="G98" s="1">
        <v>3875306</v>
      </c>
      <c r="H98" s="1">
        <v>3948987</v>
      </c>
      <c r="I98" s="1">
        <v>4093966</v>
      </c>
      <c r="J98" s="1">
        <v>4145732.25</v>
      </c>
      <c r="K98" s="1">
        <v>4192115</v>
      </c>
      <c r="O98" s="1">
        <v>100565</v>
      </c>
      <c r="R98" s="1">
        <v>100565</v>
      </c>
      <c r="S98" s="1">
        <v>100565</v>
      </c>
      <c r="T98" s="1">
        <v>100565</v>
      </c>
      <c r="U98" s="1">
        <v>100565</v>
      </c>
      <c r="V98" s="1">
        <v>394126.35</v>
      </c>
      <c r="W98" s="1">
        <v>397096.11</v>
      </c>
      <c r="X98" s="1">
        <v>404552.84</v>
      </c>
      <c r="Y98" s="1">
        <v>405995.26</v>
      </c>
      <c r="Z98" s="1">
        <v>416557</v>
      </c>
      <c r="AA98" s="1">
        <v>416544</v>
      </c>
      <c r="AB98" s="1">
        <v>415539</v>
      </c>
      <c r="AC98" s="1">
        <v>445399</v>
      </c>
      <c r="AD98" s="1">
        <v>453813.32</v>
      </c>
      <c r="AE98" s="1">
        <v>468078</v>
      </c>
      <c r="AP98" s="1">
        <v>63361.19921875</v>
      </c>
      <c r="AR98" s="1">
        <v>10304.2001953125</v>
      </c>
      <c r="AT98" s="1">
        <v>73665.3984375</v>
      </c>
      <c r="AY98" s="1">
        <v>33614.5</v>
      </c>
      <c r="AZ98" s="1">
        <v>8661.9599609375</v>
      </c>
      <c r="BC98" s="1">
        <v>43989</v>
      </c>
      <c r="BD98" s="1">
        <v>2969.760009765625</v>
      </c>
      <c r="BG98" s="1">
        <v>27415</v>
      </c>
      <c r="BH98" s="1">
        <v>7456.72998046875</v>
      </c>
      <c r="BK98" s="1">
        <v>19737</v>
      </c>
      <c r="BL98" s="1">
        <v>1442.4200439453125</v>
      </c>
      <c r="BO98" s="1">
        <v>18409</v>
      </c>
      <c r="BP98" s="1">
        <v>10561.740234375</v>
      </c>
      <c r="BS98" s="1">
        <v>-3</v>
      </c>
      <c r="BT98" s="1">
        <v>-13</v>
      </c>
      <c r="BW98" s="1">
        <v>73681</v>
      </c>
      <c r="BX98" s="1">
        <v>-1005</v>
      </c>
      <c r="CA98" s="1">
        <v>144979</v>
      </c>
      <c r="CB98" s="1">
        <v>29860</v>
      </c>
      <c r="CC98" s="1">
        <v>0</v>
      </c>
      <c r="CE98" s="1">
        <v>51766.25</v>
      </c>
      <c r="CF98" s="1">
        <v>8414.3203125</v>
      </c>
      <c r="CG98" s="1">
        <v>0</v>
      </c>
      <c r="CI98" s="1">
        <v>46382.75</v>
      </c>
      <c r="CJ98" s="1">
        <v>14264.6796875</v>
      </c>
      <c r="CK98" s="1">
        <v>0</v>
      </c>
    </row>
    <row r="99" spans="1:90" x14ac:dyDescent="0.25">
      <c r="A99" s="1">
        <v>104432503</v>
      </c>
      <c r="B99" s="1">
        <v>7025652</v>
      </c>
      <c r="C99" s="1">
        <v>7217937</v>
      </c>
      <c r="D99" s="1">
        <v>7386428</v>
      </c>
      <c r="E99" s="1">
        <v>7483754</v>
      </c>
      <c r="F99" s="1">
        <v>7806512</v>
      </c>
      <c r="G99" s="1">
        <v>7806502</v>
      </c>
      <c r="H99" s="1">
        <v>8355135</v>
      </c>
      <c r="I99" s="1">
        <v>10415182</v>
      </c>
      <c r="J99" s="1">
        <v>11468280</v>
      </c>
      <c r="K99" s="1">
        <v>12002657</v>
      </c>
      <c r="L99" s="1">
        <v>211969</v>
      </c>
      <c r="M99" s="1">
        <v>223847</v>
      </c>
      <c r="N99" s="1">
        <v>217908</v>
      </c>
      <c r="O99" s="1">
        <v>217908</v>
      </c>
      <c r="P99" s="1">
        <v>217908</v>
      </c>
      <c r="Q99" s="1">
        <v>217908</v>
      </c>
      <c r="R99" s="1">
        <v>217908</v>
      </c>
      <c r="S99" s="1">
        <v>217908</v>
      </c>
      <c r="T99" s="1">
        <v>217908</v>
      </c>
      <c r="U99" s="1">
        <v>285380.64</v>
      </c>
      <c r="V99" s="1">
        <v>801497</v>
      </c>
      <c r="W99" s="1">
        <v>832430</v>
      </c>
      <c r="X99" s="1">
        <v>849851</v>
      </c>
      <c r="Y99" s="1">
        <v>853756</v>
      </c>
      <c r="Z99" s="1">
        <v>908685</v>
      </c>
      <c r="AA99" s="1">
        <v>908641</v>
      </c>
      <c r="AB99" s="1">
        <v>942753</v>
      </c>
      <c r="AC99" s="1">
        <v>1041963.46</v>
      </c>
      <c r="AD99" s="1">
        <v>1104489.47</v>
      </c>
      <c r="AE99" s="1">
        <v>1228880</v>
      </c>
      <c r="AP99" s="1">
        <v>839229</v>
      </c>
      <c r="AQ99" s="1">
        <v>13494.5283203125</v>
      </c>
      <c r="AR99" s="1">
        <v>64039</v>
      </c>
      <c r="AT99" s="1">
        <v>916762.5</v>
      </c>
      <c r="AY99" s="1">
        <v>146651</v>
      </c>
      <c r="AZ99" s="1">
        <v>30421</v>
      </c>
      <c r="BA99" s="1">
        <v>35776</v>
      </c>
      <c r="BC99" s="1">
        <v>192285</v>
      </c>
      <c r="BD99" s="1">
        <v>30933</v>
      </c>
      <c r="BE99" s="1">
        <v>11878</v>
      </c>
      <c r="BG99" s="1">
        <v>168491</v>
      </c>
      <c r="BH99" s="1">
        <v>17421</v>
      </c>
      <c r="BI99" s="1">
        <v>-5939</v>
      </c>
      <c r="BK99" s="1">
        <v>97326</v>
      </c>
      <c r="BL99" s="1">
        <v>3905</v>
      </c>
      <c r="BM99" s="1">
        <v>0</v>
      </c>
      <c r="BO99" s="1">
        <v>322758</v>
      </c>
      <c r="BP99" s="1">
        <v>54929</v>
      </c>
      <c r="BQ99" s="1">
        <v>0</v>
      </c>
      <c r="BS99" s="1">
        <v>-10</v>
      </c>
      <c r="BT99" s="1">
        <v>-44</v>
      </c>
      <c r="BU99" s="1">
        <v>0</v>
      </c>
      <c r="BW99" s="1">
        <v>548633</v>
      </c>
      <c r="BX99" s="1">
        <v>34112</v>
      </c>
      <c r="BY99" s="1">
        <v>0</v>
      </c>
      <c r="CA99" s="1">
        <v>2060047</v>
      </c>
      <c r="CB99" s="1">
        <v>99210.4609375</v>
      </c>
      <c r="CC99" s="1">
        <v>0</v>
      </c>
      <c r="CE99" s="1">
        <v>1053098</v>
      </c>
      <c r="CF99" s="1">
        <v>62526.01171875</v>
      </c>
      <c r="CG99" s="1">
        <v>0</v>
      </c>
      <c r="CI99" s="1">
        <v>534377</v>
      </c>
      <c r="CJ99" s="1">
        <v>124390.53125</v>
      </c>
      <c r="CK99" s="1">
        <v>67472.640625</v>
      </c>
    </row>
    <row r="100" spans="1:90" x14ac:dyDescent="0.25">
      <c r="A100" s="1">
        <v>104432803</v>
      </c>
      <c r="B100" s="1">
        <v>6692585</v>
      </c>
      <c r="C100" s="1">
        <v>6856458.5</v>
      </c>
      <c r="D100" s="1">
        <v>6933928</v>
      </c>
      <c r="E100" s="1">
        <v>7009351</v>
      </c>
      <c r="F100" s="1">
        <v>7110166</v>
      </c>
      <c r="G100" s="1">
        <v>7110164</v>
      </c>
      <c r="H100" s="1">
        <v>7419657.5</v>
      </c>
      <c r="I100" s="1">
        <v>8255249</v>
      </c>
      <c r="J100" s="1">
        <v>8579334</v>
      </c>
      <c r="K100" s="1">
        <v>8761879</v>
      </c>
      <c r="L100" s="1">
        <v>264567</v>
      </c>
      <c r="M100" s="1">
        <v>264567</v>
      </c>
      <c r="N100" s="1">
        <v>264567</v>
      </c>
      <c r="O100" s="1">
        <v>264567</v>
      </c>
      <c r="P100" s="1">
        <v>264567</v>
      </c>
      <c r="Q100" s="1">
        <v>264567</v>
      </c>
      <c r="R100" s="1">
        <v>264567</v>
      </c>
      <c r="S100" s="1">
        <v>264567</v>
      </c>
      <c r="T100" s="1">
        <v>264567</v>
      </c>
      <c r="U100" s="1">
        <v>605748.89</v>
      </c>
      <c r="V100" s="1">
        <v>976901.01</v>
      </c>
      <c r="W100" s="1">
        <v>996826.61</v>
      </c>
      <c r="X100" s="1">
        <v>1016181.17</v>
      </c>
      <c r="Y100" s="1">
        <v>1019993.85</v>
      </c>
      <c r="Z100" s="1">
        <v>1065528.3799999999</v>
      </c>
      <c r="AA100" s="1">
        <v>1065491.52</v>
      </c>
      <c r="AB100" s="1">
        <v>1119588.1100000001</v>
      </c>
      <c r="AC100" s="1">
        <v>1221838.54</v>
      </c>
      <c r="AD100" s="1">
        <v>1277013.05</v>
      </c>
      <c r="AE100" s="1">
        <v>1375941</v>
      </c>
      <c r="AP100" s="1">
        <v>330342.59375</v>
      </c>
      <c r="AQ100" s="1">
        <v>68236.375</v>
      </c>
      <c r="AR100" s="1">
        <v>62082.5234375</v>
      </c>
      <c r="AT100" s="1">
        <v>460661.5</v>
      </c>
      <c r="AY100" s="1">
        <v>125194</v>
      </c>
      <c r="AZ100" s="1">
        <v>25702.69921875</v>
      </c>
      <c r="BA100" s="1">
        <v>57424</v>
      </c>
      <c r="BC100" s="1">
        <v>163873.5</v>
      </c>
      <c r="BD100" s="1">
        <v>19925.599609375</v>
      </c>
      <c r="BE100" s="1">
        <v>0</v>
      </c>
      <c r="BG100" s="1">
        <v>77469.5</v>
      </c>
      <c r="BH100" s="1">
        <v>19354.560546875</v>
      </c>
      <c r="BI100" s="1">
        <v>0</v>
      </c>
      <c r="BK100" s="1">
        <v>75423</v>
      </c>
      <c r="BL100" s="1">
        <v>3812.679931640625</v>
      </c>
      <c r="BM100" s="1">
        <v>0</v>
      </c>
      <c r="BO100" s="1">
        <v>100815</v>
      </c>
      <c r="BP100" s="1">
        <v>45534.53125</v>
      </c>
      <c r="BQ100" s="1">
        <v>0</v>
      </c>
      <c r="BS100" s="1">
        <v>-2</v>
      </c>
      <c r="BT100" s="1">
        <v>-36.860000610351563</v>
      </c>
      <c r="BU100" s="1">
        <v>0</v>
      </c>
      <c r="BW100" s="1">
        <v>309493.5</v>
      </c>
      <c r="BX100" s="1">
        <v>54096.58984375</v>
      </c>
      <c r="BY100" s="1">
        <v>0</v>
      </c>
      <c r="CA100" s="1">
        <v>835591.5</v>
      </c>
      <c r="CB100" s="1">
        <v>102250.4296875</v>
      </c>
      <c r="CC100" s="1">
        <v>0</v>
      </c>
      <c r="CE100" s="1">
        <v>324085</v>
      </c>
      <c r="CF100" s="1">
        <v>55174.51171875</v>
      </c>
      <c r="CG100" s="1">
        <v>0</v>
      </c>
      <c r="CI100" s="1">
        <v>182545</v>
      </c>
      <c r="CJ100" s="1">
        <v>98927.953125</v>
      </c>
      <c r="CK100" s="1">
        <v>341181.875</v>
      </c>
    </row>
    <row r="101" spans="1:90" x14ac:dyDescent="0.25">
      <c r="A101" s="1">
        <v>104432903</v>
      </c>
      <c r="B101" s="1">
        <v>8096409.5</v>
      </c>
      <c r="C101" s="1">
        <v>8223549.5</v>
      </c>
      <c r="D101" s="1">
        <v>8351969</v>
      </c>
      <c r="E101" s="1">
        <v>8354729.5</v>
      </c>
      <c r="F101" s="1">
        <v>8419569</v>
      </c>
      <c r="G101" s="1">
        <v>8419559</v>
      </c>
      <c r="H101" s="1">
        <v>8475383</v>
      </c>
      <c r="I101" s="1">
        <v>8778434</v>
      </c>
      <c r="J101" s="1">
        <v>9112021</v>
      </c>
      <c r="K101" s="1">
        <v>9240733</v>
      </c>
      <c r="L101" s="1">
        <v>340539</v>
      </c>
      <c r="M101" s="1">
        <v>340539</v>
      </c>
      <c r="N101" s="1">
        <v>340539</v>
      </c>
      <c r="O101" s="1">
        <v>340539</v>
      </c>
      <c r="P101" s="1">
        <v>340539</v>
      </c>
      <c r="Q101" s="1">
        <v>340539</v>
      </c>
      <c r="R101" s="1">
        <v>340539</v>
      </c>
      <c r="S101" s="1">
        <v>340539</v>
      </c>
      <c r="T101" s="1">
        <v>340539</v>
      </c>
      <c r="U101" s="1">
        <v>340539</v>
      </c>
      <c r="V101" s="1">
        <v>1317796.8899999999</v>
      </c>
      <c r="W101" s="1">
        <v>1336168.7</v>
      </c>
      <c r="X101" s="1">
        <v>1356787.56</v>
      </c>
      <c r="Y101" s="1">
        <v>1361834.89</v>
      </c>
      <c r="Z101" s="1">
        <v>1504975.79</v>
      </c>
      <c r="AA101" s="1">
        <v>1509844.06</v>
      </c>
      <c r="AB101" s="1">
        <v>1445781.57</v>
      </c>
      <c r="AC101" s="1">
        <v>1603951.35</v>
      </c>
      <c r="AD101" s="1">
        <v>1831510.4</v>
      </c>
      <c r="AE101" s="1">
        <v>1648249</v>
      </c>
      <c r="AF101" s="1">
        <v>71588.27</v>
      </c>
      <c r="AG101" s="1">
        <v>67489.23</v>
      </c>
      <c r="AH101" s="1">
        <v>84600.36</v>
      </c>
      <c r="AI101" s="1">
        <v>69734.31</v>
      </c>
      <c r="AJ101" s="1">
        <v>116665.94</v>
      </c>
      <c r="AK101" s="1">
        <v>87727</v>
      </c>
      <c r="AL101" s="1">
        <v>38813</v>
      </c>
      <c r="AM101" s="1">
        <v>40992.120000000003</v>
      </c>
      <c r="AN101" s="1">
        <v>45025.37</v>
      </c>
      <c r="AO101" s="1">
        <v>50467</v>
      </c>
      <c r="AP101" s="1">
        <v>164232.796875</v>
      </c>
      <c r="AQ101" s="1">
        <v>0</v>
      </c>
      <c r="AR101" s="1">
        <v>28654.642578125</v>
      </c>
      <c r="AS101" s="1">
        <v>-13239.7880859375</v>
      </c>
      <c r="AT101" s="1">
        <v>179647.65625</v>
      </c>
      <c r="AY101" s="1">
        <v>96972</v>
      </c>
      <c r="AZ101" s="1">
        <v>23527.599609375</v>
      </c>
      <c r="BA101" s="1">
        <v>76387</v>
      </c>
      <c r="BB101" s="1">
        <v>-5341.169921875</v>
      </c>
      <c r="BC101" s="1">
        <v>127140</v>
      </c>
      <c r="BD101" s="1">
        <v>18371.810546875</v>
      </c>
      <c r="BE101" s="1">
        <v>0</v>
      </c>
      <c r="BF101" s="1">
        <v>-4099.0400390625</v>
      </c>
      <c r="BG101" s="1">
        <v>128419.5</v>
      </c>
      <c r="BH101" s="1">
        <v>20618.859375</v>
      </c>
      <c r="BI101" s="1">
        <v>0</v>
      </c>
      <c r="BJ101" s="1">
        <v>17111.130859375</v>
      </c>
      <c r="BK101" s="1">
        <v>2760.5</v>
      </c>
      <c r="BL101" s="1">
        <v>5047.330078125</v>
      </c>
      <c r="BM101" s="1">
        <v>0</v>
      </c>
      <c r="BN101" s="1">
        <v>-14866.0498046875</v>
      </c>
      <c r="BO101" s="1">
        <v>64839.5</v>
      </c>
      <c r="BP101" s="1">
        <v>143140.90625</v>
      </c>
      <c r="BQ101" s="1">
        <v>0</v>
      </c>
      <c r="BR101" s="1">
        <v>46931.62890625</v>
      </c>
      <c r="BS101" s="1">
        <v>-10</v>
      </c>
      <c r="BT101" s="1">
        <v>4868.27001953125</v>
      </c>
      <c r="BU101" s="1">
        <v>0</v>
      </c>
      <c r="BV101" s="1">
        <v>-28938.939453125</v>
      </c>
      <c r="BW101" s="1">
        <v>55824</v>
      </c>
      <c r="BX101" s="1">
        <v>-64062.48828125</v>
      </c>
      <c r="BY101" s="1">
        <v>0</v>
      </c>
      <c r="BZ101" s="1">
        <v>-48914</v>
      </c>
      <c r="CA101" s="1">
        <v>303051</v>
      </c>
      <c r="CB101" s="1">
        <v>158169.78125</v>
      </c>
      <c r="CC101" s="1">
        <v>0</v>
      </c>
      <c r="CD101" s="1">
        <v>2179.1201171875</v>
      </c>
      <c r="CE101" s="1">
        <v>333587</v>
      </c>
      <c r="CF101" s="1">
        <v>227559.046875</v>
      </c>
      <c r="CG101" s="1">
        <v>0</v>
      </c>
      <c r="CH101" s="1">
        <v>4033.25</v>
      </c>
      <c r="CI101" s="1">
        <v>128712</v>
      </c>
      <c r="CJ101" s="1">
        <v>-183261.40625</v>
      </c>
      <c r="CK101" s="1">
        <v>0</v>
      </c>
      <c r="CL101" s="1">
        <v>5441.6298828125</v>
      </c>
    </row>
    <row r="102" spans="1:90" x14ac:dyDescent="0.25">
      <c r="A102" s="1">
        <v>104433303</v>
      </c>
      <c r="B102" s="1">
        <v>5784743.5</v>
      </c>
      <c r="C102" s="1">
        <v>5931594</v>
      </c>
      <c r="D102" s="1">
        <v>6001282</v>
      </c>
      <c r="E102" s="1">
        <v>6063126</v>
      </c>
      <c r="F102" s="1">
        <v>6211205</v>
      </c>
      <c r="G102" s="1">
        <v>6211194.5</v>
      </c>
      <c r="H102" s="1">
        <v>6498366</v>
      </c>
      <c r="I102" s="1">
        <v>6987395.5</v>
      </c>
      <c r="J102" s="1">
        <v>7770049.5</v>
      </c>
      <c r="K102" s="1">
        <v>7984085</v>
      </c>
      <c r="L102" s="1">
        <v>267203</v>
      </c>
      <c r="M102" s="1">
        <v>267203</v>
      </c>
      <c r="N102" s="1">
        <v>267203</v>
      </c>
      <c r="O102" s="1">
        <v>267203</v>
      </c>
      <c r="P102" s="1">
        <v>267203</v>
      </c>
      <c r="Q102" s="1">
        <v>267203</v>
      </c>
      <c r="R102" s="1">
        <v>267203</v>
      </c>
      <c r="S102" s="1">
        <v>267203</v>
      </c>
      <c r="T102" s="1">
        <v>267203</v>
      </c>
      <c r="U102" s="1">
        <v>1280210.49</v>
      </c>
      <c r="V102" s="1">
        <v>1138130.92</v>
      </c>
      <c r="W102" s="1">
        <v>1160631.6000000001</v>
      </c>
      <c r="X102" s="1">
        <v>1298334.31</v>
      </c>
      <c r="Y102" s="1">
        <v>1332659.44</v>
      </c>
      <c r="Z102" s="1">
        <v>1238219.26</v>
      </c>
      <c r="AA102" s="1">
        <v>1238180.42</v>
      </c>
      <c r="AB102" s="1">
        <v>1286362.04</v>
      </c>
      <c r="AC102" s="1">
        <v>1388633.57</v>
      </c>
      <c r="AD102" s="1">
        <v>1441565.56</v>
      </c>
      <c r="AE102" s="1">
        <v>1516208</v>
      </c>
      <c r="AP102" s="1">
        <v>354576</v>
      </c>
      <c r="AQ102" s="1">
        <v>202601.5</v>
      </c>
      <c r="AR102" s="1">
        <v>55597.74609375</v>
      </c>
      <c r="AT102" s="1">
        <v>612775.25</v>
      </c>
      <c r="AY102" s="1">
        <v>111845.5</v>
      </c>
      <c r="AZ102" s="1">
        <v>24323.029296875</v>
      </c>
      <c r="BA102" s="1">
        <v>61194</v>
      </c>
      <c r="BC102" s="1">
        <v>146850.5</v>
      </c>
      <c r="BD102" s="1">
        <v>22500.6796875</v>
      </c>
      <c r="BE102" s="1">
        <v>0</v>
      </c>
      <c r="BG102" s="1">
        <v>69688</v>
      </c>
      <c r="BH102" s="1">
        <v>137702.703125</v>
      </c>
      <c r="BI102" s="1">
        <v>0</v>
      </c>
      <c r="BK102" s="1">
        <v>61844</v>
      </c>
      <c r="BL102" s="1">
        <v>34325.12890625</v>
      </c>
      <c r="BM102" s="1">
        <v>0</v>
      </c>
      <c r="BO102" s="1">
        <v>148079</v>
      </c>
      <c r="BP102" s="1">
        <v>-94440.1796875</v>
      </c>
      <c r="BQ102" s="1">
        <v>0</v>
      </c>
      <c r="BS102" s="1">
        <v>-10.5</v>
      </c>
      <c r="BT102" s="1">
        <v>-38.840000152587891</v>
      </c>
      <c r="BU102" s="1">
        <v>0</v>
      </c>
      <c r="BW102" s="1">
        <v>287171.5</v>
      </c>
      <c r="BX102" s="1">
        <v>48181.62109375</v>
      </c>
      <c r="BY102" s="1">
        <v>0</v>
      </c>
      <c r="CA102" s="1">
        <v>489029.5</v>
      </c>
      <c r="CB102" s="1">
        <v>102271.53125</v>
      </c>
      <c r="CC102" s="1">
        <v>0</v>
      </c>
      <c r="CE102" s="1">
        <v>782654</v>
      </c>
      <c r="CF102" s="1">
        <v>52931.98828125</v>
      </c>
      <c r="CG102" s="1">
        <v>0</v>
      </c>
      <c r="CI102" s="1">
        <v>214035.5</v>
      </c>
      <c r="CJ102" s="1">
        <v>74642.4375</v>
      </c>
      <c r="CK102" s="1">
        <v>1013007.5</v>
      </c>
    </row>
    <row r="103" spans="1:90" x14ac:dyDescent="0.25">
      <c r="A103" s="1">
        <v>104433604</v>
      </c>
      <c r="B103" s="1">
        <v>2989797.5</v>
      </c>
      <c r="C103" s="1">
        <v>3057943.25</v>
      </c>
      <c r="D103" s="1">
        <v>3096272.75</v>
      </c>
      <c r="E103" s="1">
        <v>3092617.25</v>
      </c>
      <c r="F103" s="1">
        <v>3120968.75</v>
      </c>
      <c r="G103" s="1">
        <v>3120967</v>
      </c>
      <c r="H103" s="1">
        <v>3176685.5</v>
      </c>
      <c r="I103" s="1">
        <v>3292352.5</v>
      </c>
      <c r="J103" s="1">
        <v>3492022.25</v>
      </c>
      <c r="K103" s="1">
        <v>3543480</v>
      </c>
      <c r="L103" s="1">
        <v>95731</v>
      </c>
      <c r="M103" s="1">
        <v>95731</v>
      </c>
      <c r="N103" s="1">
        <v>95731</v>
      </c>
      <c r="O103" s="1">
        <v>95731</v>
      </c>
      <c r="P103" s="1">
        <v>95731</v>
      </c>
      <c r="Q103" s="1">
        <v>95731</v>
      </c>
      <c r="R103" s="1">
        <v>95731</v>
      </c>
      <c r="S103" s="1">
        <v>95731</v>
      </c>
      <c r="T103" s="1">
        <v>95731</v>
      </c>
      <c r="U103" s="1">
        <v>99728.48</v>
      </c>
      <c r="V103" s="1">
        <v>416677.89</v>
      </c>
      <c r="W103" s="1">
        <v>422605.39</v>
      </c>
      <c r="X103" s="1">
        <v>429058.75</v>
      </c>
      <c r="Y103" s="1">
        <v>426648.01</v>
      </c>
      <c r="Z103" s="1">
        <v>437151.45</v>
      </c>
      <c r="AA103" s="1">
        <v>437139</v>
      </c>
      <c r="AB103" s="1">
        <v>444154.5</v>
      </c>
      <c r="AC103" s="1">
        <v>475424.83</v>
      </c>
      <c r="AD103" s="1">
        <v>475231.57</v>
      </c>
      <c r="AE103" s="1">
        <v>483289</v>
      </c>
      <c r="AP103" s="1">
        <v>84502.25</v>
      </c>
      <c r="AQ103" s="1">
        <v>799.4959716796875</v>
      </c>
      <c r="AR103" s="1">
        <v>9227.509765625</v>
      </c>
      <c r="AT103" s="1">
        <v>94529.25</v>
      </c>
      <c r="AY103" s="1">
        <v>51981.5</v>
      </c>
      <c r="AZ103" s="1">
        <v>9465.1201171875</v>
      </c>
      <c r="BA103" s="1">
        <v>95731</v>
      </c>
      <c r="BC103" s="1">
        <v>68145.75</v>
      </c>
      <c r="BD103" s="1">
        <v>5927.5</v>
      </c>
      <c r="BE103" s="1">
        <v>0</v>
      </c>
      <c r="BG103" s="1">
        <v>38329.5</v>
      </c>
      <c r="BH103" s="1">
        <v>6453.35986328125</v>
      </c>
      <c r="BI103" s="1">
        <v>0</v>
      </c>
      <c r="BK103" s="1">
        <v>-3655.5</v>
      </c>
      <c r="BL103" s="1">
        <v>-2410.739990234375</v>
      </c>
      <c r="BM103" s="1">
        <v>0</v>
      </c>
      <c r="BO103" s="1">
        <v>28351.5</v>
      </c>
      <c r="BP103" s="1">
        <v>10503.4404296875</v>
      </c>
      <c r="BQ103" s="1">
        <v>0</v>
      </c>
      <c r="BS103" s="1">
        <v>-1.75</v>
      </c>
      <c r="BT103" s="1">
        <v>-12.449999809265137</v>
      </c>
      <c r="BU103" s="1">
        <v>0</v>
      </c>
      <c r="BW103" s="1">
        <v>55718.5</v>
      </c>
      <c r="BX103" s="1">
        <v>7015.5</v>
      </c>
      <c r="BY103" s="1">
        <v>0</v>
      </c>
      <c r="CA103" s="1">
        <v>115667</v>
      </c>
      <c r="CB103" s="1">
        <v>31270.330078125</v>
      </c>
      <c r="CC103" s="1">
        <v>0</v>
      </c>
      <c r="CE103" s="1">
        <v>199669.75</v>
      </c>
      <c r="CF103" s="1">
        <v>-193.25999450683594</v>
      </c>
      <c r="CG103" s="1">
        <v>0</v>
      </c>
      <c r="CI103" s="1">
        <v>51457.75</v>
      </c>
      <c r="CJ103" s="1">
        <v>8057.43017578125</v>
      </c>
      <c r="CK103" s="1">
        <v>3997.47998046875</v>
      </c>
    </row>
    <row r="104" spans="1:90" x14ac:dyDescent="0.25">
      <c r="A104" s="1">
        <v>104433903</v>
      </c>
      <c r="B104" s="1">
        <v>6562434</v>
      </c>
      <c r="C104" s="1">
        <v>6662014.5</v>
      </c>
      <c r="D104" s="1">
        <v>6693012.5</v>
      </c>
      <c r="E104" s="1">
        <v>6725724</v>
      </c>
      <c r="F104" s="1">
        <v>6762489.5</v>
      </c>
      <c r="G104" s="1">
        <v>6762486.5</v>
      </c>
      <c r="H104" s="1">
        <v>6781907</v>
      </c>
      <c r="I104" s="1">
        <v>6955022.5</v>
      </c>
      <c r="J104" s="1">
        <v>7126768.5</v>
      </c>
      <c r="K104" s="1">
        <v>7190625</v>
      </c>
      <c r="L104" s="1">
        <v>221294</v>
      </c>
      <c r="M104" s="1">
        <v>221294</v>
      </c>
      <c r="N104" s="1">
        <v>221294</v>
      </c>
      <c r="O104" s="1">
        <v>221294</v>
      </c>
      <c r="P104" s="1">
        <v>221294</v>
      </c>
      <c r="Q104" s="1">
        <v>221294</v>
      </c>
      <c r="R104" s="1">
        <v>221294</v>
      </c>
      <c r="S104" s="1">
        <v>221294</v>
      </c>
      <c r="T104" s="1">
        <v>221294</v>
      </c>
      <c r="U104" s="1">
        <v>221294</v>
      </c>
      <c r="V104" s="1">
        <v>752224.98</v>
      </c>
      <c r="W104" s="1">
        <v>761003.55</v>
      </c>
      <c r="X104" s="1">
        <v>764292.28</v>
      </c>
      <c r="Y104" s="1">
        <v>762379.9</v>
      </c>
      <c r="Z104" s="1">
        <v>785128.92</v>
      </c>
      <c r="AA104" s="1">
        <v>785108.21</v>
      </c>
      <c r="AB104" s="1">
        <v>797563.54</v>
      </c>
      <c r="AC104" s="1">
        <v>840876.02</v>
      </c>
      <c r="AD104" s="1">
        <v>850200.17</v>
      </c>
      <c r="AE104" s="1">
        <v>875202</v>
      </c>
      <c r="AP104" s="1">
        <v>85627.1015625</v>
      </c>
      <c r="AQ104" s="1">
        <v>0</v>
      </c>
      <c r="AR104" s="1">
        <v>18014.615234375</v>
      </c>
      <c r="AT104" s="1">
        <v>103641.71875</v>
      </c>
      <c r="AY104" s="1">
        <v>75959</v>
      </c>
      <c r="AZ104" s="1">
        <v>16756.099609375</v>
      </c>
      <c r="BA104" s="1">
        <v>45546</v>
      </c>
      <c r="BC104" s="1">
        <v>99580.5</v>
      </c>
      <c r="BD104" s="1">
        <v>8778.5703125</v>
      </c>
      <c r="BE104" s="1">
        <v>0</v>
      </c>
      <c r="BG104" s="1">
        <v>30998</v>
      </c>
      <c r="BH104" s="1">
        <v>3288.72998046875</v>
      </c>
      <c r="BI104" s="1">
        <v>0</v>
      </c>
      <c r="BK104" s="1">
        <v>32711.5</v>
      </c>
      <c r="BL104" s="1">
        <v>-1912.3800048828125</v>
      </c>
      <c r="BM104" s="1">
        <v>0</v>
      </c>
      <c r="BO104" s="1">
        <v>36765.5</v>
      </c>
      <c r="BP104" s="1">
        <v>22749.01953125</v>
      </c>
      <c r="BQ104" s="1">
        <v>0</v>
      </c>
      <c r="BS104" s="1">
        <v>-3</v>
      </c>
      <c r="BT104" s="1">
        <v>-20.709999084472656</v>
      </c>
      <c r="BU104" s="1">
        <v>0</v>
      </c>
      <c r="BW104" s="1">
        <v>19420.5</v>
      </c>
      <c r="BX104" s="1">
        <v>12455.330078125</v>
      </c>
      <c r="BY104" s="1">
        <v>0</v>
      </c>
      <c r="CA104" s="1">
        <v>173115.5</v>
      </c>
      <c r="CB104" s="1">
        <v>43312.48046875</v>
      </c>
      <c r="CC104" s="1">
        <v>0</v>
      </c>
      <c r="CE104" s="1">
        <v>171746</v>
      </c>
      <c r="CF104" s="1">
        <v>9324.150390625</v>
      </c>
      <c r="CG104" s="1">
        <v>0</v>
      </c>
      <c r="CI104" s="1">
        <v>63856.5</v>
      </c>
      <c r="CJ104" s="1">
        <v>25001.830078125</v>
      </c>
      <c r="CK104" s="1">
        <v>0</v>
      </c>
    </row>
    <row r="105" spans="1:90" x14ac:dyDescent="0.25">
      <c r="A105" s="1">
        <v>104435003</v>
      </c>
      <c r="B105" s="1">
        <v>5288549.5</v>
      </c>
      <c r="C105" s="1">
        <v>5379587.5</v>
      </c>
      <c r="D105" s="1">
        <v>5425810</v>
      </c>
      <c r="E105" s="1">
        <v>5463091.5</v>
      </c>
      <c r="F105" s="1">
        <v>5512447.5</v>
      </c>
      <c r="G105" s="1">
        <v>5512444.5</v>
      </c>
      <c r="H105" s="1">
        <v>5631443</v>
      </c>
      <c r="I105" s="1">
        <v>6004089</v>
      </c>
      <c r="J105" s="1">
        <v>6275684.5</v>
      </c>
      <c r="K105" s="1">
        <v>6365557</v>
      </c>
      <c r="L105" s="1">
        <v>190721</v>
      </c>
      <c r="M105" s="1">
        <v>238543</v>
      </c>
      <c r="N105" s="1">
        <v>214632</v>
      </c>
      <c r="O105" s="1">
        <v>214632</v>
      </c>
      <c r="P105" s="1">
        <v>214632</v>
      </c>
      <c r="Q105" s="1">
        <v>214632</v>
      </c>
      <c r="R105" s="1">
        <v>214632</v>
      </c>
      <c r="S105" s="1">
        <v>214632</v>
      </c>
      <c r="T105" s="1">
        <v>214632</v>
      </c>
      <c r="U105" s="1">
        <v>507744.27</v>
      </c>
      <c r="V105" s="1">
        <v>848085.6</v>
      </c>
      <c r="W105" s="1">
        <v>857147.45</v>
      </c>
      <c r="X105" s="1">
        <v>875670.62</v>
      </c>
      <c r="Y105" s="1">
        <v>870220.79</v>
      </c>
      <c r="Z105" s="1">
        <v>908321.96</v>
      </c>
      <c r="AA105" s="1">
        <v>909573.99</v>
      </c>
      <c r="AB105" s="1">
        <v>940709.24</v>
      </c>
      <c r="AC105" s="1">
        <v>1002432.9</v>
      </c>
      <c r="AD105" s="1">
        <v>1046467.35</v>
      </c>
      <c r="AE105" s="1">
        <v>1111195</v>
      </c>
      <c r="AP105" s="1">
        <v>170621.90625</v>
      </c>
      <c r="AQ105" s="1">
        <v>58622.453125</v>
      </c>
      <c r="AR105" s="1">
        <v>40574.609375</v>
      </c>
      <c r="AT105" s="1">
        <v>269818.96875</v>
      </c>
      <c r="AY105" s="1">
        <v>69495.5</v>
      </c>
      <c r="AZ105" s="1">
        <v>5454.08984375</v>
      </c>
      <c r="BA105" s="1">
        <v>21338</v>
      </c>
      <c r="BC105" s="1">
        <v>91038</v>
      </c>
      <c r="BD105" s="1">
        <v>9061.849609375</v>
      </c>
      <c r="BE105" s="1">
        <v>47822</v>
      </c>
      <c r="BG105" s="1">
        <v>46222.5</v>
      </c>
      <c r="BH105" s="1">
        <v>18523.169921875</v>
      </c>
      <c r="BI105" s="1">
        <v>-23911</v>
      </c>
      <c r="BK105" s="1">
        <v>37281.5</v>
      </c>
      <c r="BL105" s="1">
        <v>-5449.830078125</v>
      </c>
      <c r="BM105" s="1">
        <v>0</v>
      </c>
      <c r="BO105" s="1">
        <v>49356</v>
      </c>
      <c r="BP105" s="1">
        <v>38101.171875</v>
      </c>
      <c r="BQ105" s="1">
        <v>0</v>
      </c>
      <c r="BS105" s="1">
        <v>-3</v>
      </c>
      <c r="BT105" s="1">
        <v>1252.030029296875</v>
      </c>
      <c r="BU105" s="1">
        <v>0</v>
      </c>
      <c r="BW105" s="1">
        <v>118998.5</v>
      </c>
      <c r="BX105" s="1">
        <v>31135.25</v>
      </c>
      <c r="BY105" s="1">
        <v>0</v>
      </c>
      <c r="CA105" s="1">
        <v>372646</v>
      </c>
      <c r="CB105" s="1">
        <v>61723.66015625</v>
      </c>
      <c r="CC105" s="1">
        <v>0</v>
      </c>
      <c r="CE105" s="1">
        <v>271595.5</v>
      </c>
      <c r="CF105" s="1">
        <v>44034.44921875</v>
      </c>
      <c r="CG105" s="1">
        <v>0</v>
      </c>
      <c r="CI105" s="1">
        <v>89872.5</v>
      </c>
      <c r="CJ105" s="1">
        <v>64727.6484375</v>
      </c>
      <c r="CK105" s="1">
        <v>293112.28125</v>
      </c>
    </row>
    <row r="106" spans="1:90" x14ac:dyDescent="0.25">
      <c r="A106" s="1">
        <v>104435107</v>
      </c>
      <c r="AF106" s="1">
        <v>435222.69</v>
      </c>
      <c r="AG106" s="1">
        <v>395082.75</v>
      </c>
      <c r="AH106" s="1">
        <v>426118.32</v>
      </c>
      <c r="AI106" s="1">
        <v>516983.73</v>
      </c>
      <c r="AJ106" s="1">
        <v>578164</v>
      </c>
      <c r="AK106" s="1">
        <v>605847</v>
      </c>
      <c r="AL106" s="1">
        <v>613441</v>
      </c>
      <c r="AM106" s="1">
        <v>569179</v>
      </c>
      <c r="AN106" s="1">
        <v>868022</v>
      </c>
      <c r="AO106" s="1">
        <v>837562</v>
      </c>
      <c r="AS106" s="1">
        <v>51879.6015625</v>
      </c>
      <c r="AT106" s="1">
        <v>51879.6015625</v>
      </c>
      <c r="BB106" s="1">
        <v>-74138.78125</v>
      </c>
      <c r="BF106" s="1">
        <v>-40139.94140625</v>
      </c>
      <c r="BJ106" s="1">
        <v>31035.5703125</v>
      </c>
      <c r="BN106" s="1">
        <v>90865.40625</v>
      </c>
      <c r="BR106" s="1">
        <v>61180.26953125</v>
      </c>
      <c r="BV106" s="1">
        <v>27683</v>
      </c>
      <c r="BZ106" s="1">
        <v>7594</v>
      </c>
      <c r="CD106" s="1">
        <v>-44262</v>
      </c>
      <c r="CH106" s="1">
        <v>298843</v>
      </c>
      <c r="CL106" s="1">
        <v>-30460</v>
      </c>
    </row>
    <row r="107" spans="1:90" x14ac:dyDescent="0.25">
      <c r="A107" s="1">
        <v>104435303</v>
      </c>
      <c r="B107" s="1">
        <v>7842719</v>
      </c>
      <c r="C107" s="1">
        <v>7953923</v>
      </c>
      <c r="D107" s="1">
        <v>7964071</v>
      </c>
      <c r="E107" s="1">
        <v>8029338</v>
      </c>
      <c r="F107" s="1">
        <v>8027748</v>
      </c>
      <c r="G107" s="1">
        <v>8027745</v>
      </c>
      <c r="H107" s="1">
        <v>8130116</v>
      </c>
      <c r="I107" s="1">
        <v>8503030</v>
      </c>
      <c r="J107" s="1">
        <v>9051574</v>
      </c>
      <c r="K107" s="1">
        <v>9189235</v>
      </c>
      <c r="L107" s="1">
        <v>238412</v>
      </c>
      <c r="M107" s="1">
        <v>238412</v>
      </c>
      <c r="N107" s="1">
        <v>238412</v>
      </c>
      <c r="O107" s="1">
        <v>238412</v>
      </c>
      <c r="P107" s="1">
        <v>238412</v>
      </c>
      <c r="Q107" s="1">
        <v>238412</v>
      </c>
      <c r="R107" s="1">
        <v>238412</v>
      </c>
      <c r="S107" s="1">
        <v>238412</v>
      </c>
      <c r="T107" s="1">
        <v>238412</v>
      </c>
      <c r="U107" s="1">
        <v>294622.19</v>
      </c>
      <c r="V107" s="1">
        <v>989255.05</v>
      </c>
      <c r="W107" s="1">
        <v>1056462.3600000001</v>
      </c>
      <c r="X107" s="1">
        <v>1003245.03</v>
      </c>
      <c r="Y107" s="1">
        <v>1027366.95</v>
      </c>
      <c r="Z107" s="1">
        <v>1041988.62</v>
      </c>
      <c r="AA107" s="1">
        <v>1041954.05</v>
      </c>
      <c r="AB107" s="1">
        <v>1069032.75</v>
      </c>
      <c r="AC107" s="1">
        <v>1140723.21</v>
      </c>
      <c r="AD107" s="1">
        <v>1181112.56</v>
      </c>
      <c r="AE107" s="1">
        <v>1246888</v>
      </c>
      <c r="AP107" s="1">
        <v>232297.40625</v>
      </c>
      <c r="AQ107" s="1">
        <v>11242.0380859375</v>
      </c>
      <c r="AR107" s="1">
        <v>40979.875</v>
      </c>
      <c r="AT107" s="1">
        <v>284519.3125</v>
      </c>
      <c r="AY107" s="1">
        <v>84825.5</v>
      </c>
      <c r="AZ107" s="1">
        <v>-299201.28125</v>
      </c>
      <c r="BA107" s="1">
        <v>43796</v>
      </c>
      <c r="BC107" s="1">
        <v>111204</v>
      </c>
      <c r="BD107" s="1">
        <v>67207.3125</v>
      </c>
      <c r="BE107" s="1">
        <v>0</v>
      </c>
      <c r="BG107" s="1">
        <v>10148</v>
      </c>
      <c r="BH107" s="1">
        <v>-53217.328125</v>
      </c>
      <c r="BI107" s="1">
        <v>0</v>
      </c>
      <c r="BK107" s="1">
        <v>65267</v>
      </c>
      <c r="BL107" s="1">
        <v>24121.919921875</v>
      </c>
      <c r="BM107" s="1">
        <v>0</v>
      </c>
      <c r="BO107" s="1">
        <v>-1590</v>
      </c>
      <c r="BP107" s="1">
        <v>14621.669921875</v>
      </c>
      <c r="BQ107" s="1">
        <v>0</v>
      </c>
      <c r="BS107" s="1">
        <v>-3</v>
      </c>
      <c r="BT107" s="1">
        <v>-34.569999694824219</v>
      </c>
      <c r="BU107" s="1">
        <v>0</v>
      </c>
      <c r="BW107" s="1">
        <v>102371</v>
      </c>
      <c r="BX107" s="1">
        <v>27078.69921875</v>
      </c>
      <c r="BY107" s="1">
        <v>0</v>
      </c>
      <c r="CA107" s="1">
        <v>372914</v>
      </c>
      <c r="CB107" s="1">
        <v>71690.4609375</v>
      </c>
      <c r="CC107" s="1">
        <v>0</v>
      </c>
      <c r="CE107" s="1">
        <v>548544</v>
      </c>
      <c r="CF107" s="1">
        <v>40389.3515625</v>
      </c>
      <c r="CG107" s="1">
        <v>0</v>
      </c>
      <c r="CI107" s="1">
        <v>137661</v>
      </c>
      <c r="CJ107" s="1">
        <v>65775.4375</v>
      </c>
      <c r="CK107" s="1">
        <v>56210.19140625</v>
      </c>
    </row>
    <row r="108" spans="1:90" x14ac:dyDescent="0.25">
      <c r="A108" s="1">
        <v>104435603</v>
      </c>
      <c r="B108" s="1">
        <v>14089065</v>
      </c>
      <c r="C108" s="1">
        <v>14723728</v>
      </c>
      <c r="D108" s="1">
        <v>14906362</v>
      </c>
      <c r="E108" s="1">
        <v>14991114</v>
      </c>
      <c r="F108" s="1">
        <v>15444750</v>
      </c>
      <c r="G108" s="1">
        <v>15444731</v>
      </c>
      <c r="H108" s="1">
        <v>16904838</v>
      </c>
      <c r="I108" s="1">
        <v>19787436</v>
      </c>
      <c r="J108" s="1">
        <v>21112012</v>
      </c>
      <c r="K108" s="1">
        <v>21782552</v>
      </c>
      <c r="L108" s="1">
        <v>493812</v>
      </c>
      <c r="M108" s="1">
        <v>493812</v>
      </c>
      <c r="N108" s="1">
        <v>493812</v>
      </c>
      <c r="O108" s="1">
        <v>493812</v>
      </c>
      <c r="P108" s="1">
        <v>493812</v>
      </c>
      <c r="Q108" s="1">
        <v>493812</v>
      </c>
      <c r="R108" s="1">
        <v>493812</v>
      </c>
      <c r="S108" s="1">
        <v>493812</v>
      </c>
      <c r="T108" s="1">
        <v>493812</v>
      </c>
      <c r="U108" s="1">
        <v>1125326.75</v>
      </c>
      <c r="V108" s="1">
        <v>1569276.13</v>
      </c>
      <c r="W108" s="1">
        <v>1814581.56</v>
      </c>
      <c r="X108" s="1">
        <v>1909605.43</v>
      </c>
      <c r="Y108" s="1">
        <v>1917483.8</v>
      </c>
      <c r="Z108" s="1">
        <v>1861231.37</v>
      </c>
      <c r="AA108" s="1">
        <v>1868355.16</v>
      </c>
      <c r="AB108" s="1">
        <v>1996719.96</v>
      </c>
      <c r="AC108" s="1">
        <v>2224182.7999999998</v>
      </c>
      <c r="AD108" s="1">
        <v>2438980.81</v>
      </c>
      <c r="AE108" s="1">
        <v>2747903</v>
      </c>
      <c r="AP108" s="1">
        <v>1267560.375</v>
      </c>
      <c r="AQ108" s="1">
        <v>126302.953125</v>
      </c>
      <c r="AR108" s="1">
        <v>177334.328125</v>
      </c>
      <c r="AT108" s="1">
        <v>1571197.75</v>
      </c>
      <c r="AY108" s="1">
        <v>483630</v>
      </c>
      <c r="AZ108" s="1">
        <v>-28651.970703125</v>
      </c>
      <c r="BA108" s="1">
        <v>107141</v>
      </c>
      <c r="BC108" s="1">
        <v>634663</v>
      </c>
      <c r="BD108" s="1">
        <v>245305.4375</v>
      </c>
      <c r="BE108" s="1">
        <v>0</v>
      </c>
      <c r="BG108" s="1">
        <v>182634</v>
      </c>
      <c r="BH108" s="1">
        <v>95023.8671875</v>
      </c>
      <c r="BI108" s="1">
        <v>0</v>
      </c>
      <c r="BK108" s="1">
        <v>84752</v>
      </c>
      <c r="BL108" s="1">
        <v>7878.3701171875</v>
      </c>
      <c r="BM108" s="1">
        <v>0</v>
      </c>
      <c r="BO108" s="1">
        <v>453636</v>
      </c>
      <c r="BP108" s="1">
        <v>-56252.4296875</v>
      </c>
      <c r="BQ108" s="1">
        <v>0</v>
      </c>
      <c r="BS108" s="1">
        <v>-19</v>
      </c>
      <c r="BT108" s="1">
        <v>7123.7900390625</v>
      </c>
      <c r="BU108" s="1">
        <v>0</v>
      </c>
      <c r="BW108" s="1">
        <v>1460107</v>
      </c>
      <c r="BX108" s="1">
        <v>128364.796875</v>
      </c>
      <c r="BY108" s="1">
        <v>0</v>
      </c>
      <c r="CA108" s="1">
        <v>2882598</v>
      </c>
      <c r="CB108" s="1">
        <v>227462.84375</v>
      </c>
      <c r="CC108" s="1">
        <v>0</v>
      </c>
      <c r="CE108" s="1">
        <v>1324576</v>
      </c>
      <c r="CF108" s="1">
        <v>214798.015625</v>
      </c>
      <c r="CG108" s="1">
        <v>0</v>
      </c>
      <c r="CI108" s="1">
        <v>670540</v>
      </c>
      <c r="CJ108" s="1">
        <v>308922.1875</v>
      </c>
      <c r="CK108" s="1">
        <v>631514.75</v>
      </c>
    </row>
    <row r="109" spans="1:90" x14ac:dyDescent="0.25">
      <c r="A109" s="1">
        <v>104435703</v>
      </c>
      <c r="B109" s="1">
        <v>6136423.5</v>
      </c>
      <c r="C109" s="1">
        <v>6284669.5</v>
      </c>
      <c r="D109" s="1">
        <v>6341738.5</v>
      </c>
      <c r="E109" s="1">
        <v>6384316.5</v>
      </c>
      <c r="F109" s="1">
        <v>6456178</v>
      </c>
      <c r="G109" s="1">
        <v>6456173.5</v>
      </c>
      <c r="H109" s="1">
        <v>6546400.5</v>
      </c>
      <c r="I109" s="1">
        <v>6939588</v>
      </c>
      <c r="J109" s="1">
        <v>7294712</v>
      </c>
      <c r="K109" s="1">
        <v>7423066</v>
      </c>
      <c r="L109" s="1">
        <v>239259</v>
      </c>
      <c r="M109" s="1">
        <v>239259</v>
      </c>
      <c r="N109" s="1">
        <v>239259</v>
      </c>
      <c r="O109" s="1">
        <v>239259</v>
      </c>
      <c r="P109" s="1">
        <v>239259</v>
      </c>
      <c r="Q109" s="1">
        <v>239259</v>
      </c>
      <c r="R109" s="1">
        <v>239259</v>
      </c>
      <c r="S109" s="1">
        <v>239259</v>
      </c>
      <c r="T109" s="1">
        <v>239259</v>
      </c>
      <c r="U109" s="1">
        <v>782502.74</v>
      </c>
      <c r="V109" s="1">
        <v>706922.11</v>
      </c>
      <c r="W109" s="1">
        <v>723176.65</v>
      </c>
      <c r="X109" s="1">
        <v>742661.35</v>
      </c>
      <c r="Y109" s="1">
        <v>753639.3</v>
      </c>
      <c r="Z109" s="1">
        <v>798941.17</v>
      </c>
      <c r="AA109" s="1">
        <v>798906.02</v>
      </c>
      <c r="AB109" s="1">
        <v>839320.6</v>
      </c>
      <c r="AC109" s="1">
        <v>927966.17</v>
      </c>
      <c r="AD109" s="1">
        <v>953728.53</v>
      </c>
      <c r="AE109" s="1">
        <v>994888</v>
      </c>
      <c r="AP109" s="1">
        <v>193377.59375</v>
      </c>
      <c r="AQ109" s="1">
        <v>108648.75</v>
      </c>
      <c r="AR109" s="1">
        <v>39189.3671875</v>
      </c>
      <c r="AT109" s="1">
        <v>341215.71875</v>
      </c>
      <c r="AY109" s="1">
        <v>113140.5</v>
      </c>
      <c r="AZ109" s="1">
        <v>23768.2109375</v>
      </c>
      <c r="BA109" s="1">
        <v>54218</v>
      </c>
      <c r="BC109" s="1">
        <v>148246</v>
      </c>
      <c r="BD109" s="1">
        <v>16254.5400390625</v>
      </c>
      <c r="BE109" s="1">
        <v>0</v>
      </c>
      <c r="BG109" s="1">
        <v>57069</v>
      </c>
      <c r="BH109" s="1">
        <v>19484.69921875</v>
      </c>
      <c r="BI109" s="1">
        <v>0</v>
      </c>
      <c r="BK109" s="1">
        <v>42578</v>
      </c>
      <c r="BL109" s="1">
        <v>10977.9501953125</v>
      </c>
      <c r="BM109" s="1">
        <v>0</v>
      </c>
      <c r="BO109" s="1">
        <v>71861.5</v>
      </c>
      <c r="BP109" s="1">
        <v>45301.87109375</v>
      </c>
      <c r="BQ109" s="1">
        <v>0</v>
      </c>
      <c r="BS109" s="1">
        <v>-4.5</v>
      </c>
      <c r="BT109" s="1">
        <v>-35.150001525878906</v>
      </c>
      <c r="BU109" s="1">
        <v>0</v>
      </c>
      <c r="BW109" s="1">
        <v>90227</v>
      </c>
      <c r="BX109" s="1">
        <v>40414.578125</v>
      </c>
      <c r="BY109" s="1">
        <v>0</v>
      </c>
      <c r="CA109" s="1">
        <v>393187.5</v>
      </c>
      <c r="CB109" s="1">
        <v>88645.5703125</v>
      </c>
      <c r="CC109" s="1">
        <v>0</v>
      </c>
      <c r="CE109" s="1">
        <v>355124</v>
      </c>
      <c r="CF109" s="1">
        <v>25762.359375</v>
      </c>
      <c r="CG109" s="1">
        <v>0</v>
      </c>
      <c r="CI109" s="1">
        <v>128354</v>
      </c>
      <c r="CJ109" s="1">
        <v>41159.46875</v>
      </c>
      <c r="CK109" s="1">
        <v>543243.75</v>
      </c>
    </row>
    <row r="110" spans="1:90" x14ac:dyDescent="0.25">
      <c r="A110" s="1">
        <v>104437503</v>
      </c>
      <c r="B110" s="1">
        <v>5332927</v>
      </c>
      <c r="C110" s="1">
        <v>5465573</v>
      </c>
      <c r="D110" s="1">
        <v>5480600</v>
      </c>
      <c r="E110" s="1">
        <v>5476276</v>
      </c>
      <c r="F110" s="1">
        <v>5501075.5</v>
      </c>
      <c r="G110" s="1">
        <v>5501073</v>
      </c>
      <c r="H110" s="1">
        <v>5503502.5</v>
      </c>
      <c r="I110" s="1">
        <v>5599683</v>
      </c>
      <c r="J110" s="1">
        <v>5731524</v>
      </c>
      <c r="K110" s="1">
        <v>5780364</v>
      </c>
      <c r="L110" s="1">
        <v>185880</v>
      </c>
      <c r="M110" s="1">
        <v>185880</v>
      </c>
      <c r="N110" s="1">
        <v>185880</v>
      </c>
      <c r="O110" s="1">
        <v>185880</v>
      </c>
      <c r="P110" s="1">
        <v>185880</v>
      </c>
      <c r="Q110" s="1">
        <v>185880</v>
      </c>
      <c r="R110" s="1">
        <v>185880</v>
      </c>
      <c r="S110" s="1">
        <v>185880</v>
      </c>
      <c r="T110" s="1">
        <v>185880</v>
      </c>
      <c r="U110" s="1">
        <v>185880</v>
      </c>
      <c r="V110" s="1">
        <v>673490.46</v>
      </c>
      <c r="W110" s="1">
        <v>685759.59</v>
      </c>
      <c r="X110" s="1">
        <v>697016.1</v>
      </c>
      <c r="Y110" s="1">
        <v>701486.22</v>
      </c>
      <c r="Z110" s="1">
        <v>721530.27</v>
      </c>
      <c r="AA110" s="1">
        <v>721504.9</v>
      </c>
      <c r="AB110" s="1">
        <v>756243.99</v>
      </c>
      <c r="AC110" s="1">
        <v>811425.48</v>
      </c>
      <c r="AD110" s="1">
        <v>841957.67</v>
      </c>
      <c r="AE110" s="1">
        <v>890512</v>
      </c>
      <c r="AP110" s="1">
        <v>55857.69921875</v>
      </c>
      <c r="AQ110" s="1">
        <v>0</v>
      </c>
      <c r="AR110" s="1">
        <v>33796.34765625</v>
      </c>
      <c r="AT110" s="1">
        <v>89654.046875</v>
      </c>
      <c r="AY110" s="1">
        <v>101269.5</v>
      </c>
      <c r="AZ110" s="1">
        <v>14724.0400390625</v>
      </c>
      <c r="BA110" s="1">
        <v>5428</v>
      </c>
      <c r="BC110" s="1">
        <v>132646</v>
      </c>
      <c r="BD110" s="1">
        <v>12269.1298828125</v>
      </c>
      <c r="BE110" s="1">
        <v>0</v>
      </c>
      <c r="BG110" s="1">
        <v>15027</v>
      </c>
      <c r="BH110" s="1">
        <v>11256.509765625</v>
      </c>
      <c r="BI110" s="1">
        <v>0</v>
      </c>
      <c r="BK110" s="1">
        <v>-4324</v>
      </c>
      <c r="BL110" s="1">
        <v>4470.1201171875</v>
      </c>
      <c r="BM110" s="1">
        <v>0</v>
      </c>
      <c r="BO110" s="1">
        <v>24799.5</v>
      </c>
      <c r="BP110" s="1">
        <v>20044.05078125</v>
      </c>
      <c r="BQ110" s="1">
        <v>0</v>
      </c>
      <c r="BS110" s="1">
        <v>-2.5</v>
      </c>
      <c r="BT110" s="1">
        <v>-25.370000839233398</v>
      </c>
      <c r="BU110" s="1">
        <v>0</v>
      </c>
      <c r="BW110" s="1">
        <v>2429.5</v>
      </c>
      <c r="BX110" s="1">
        <v>34739.08984375</v>
      </c>
      <c r="BY110" s="1">
        <v>0</v>
      </c>
      <c r="CA110" s="1">
        <v>96180.5</v>
      </c>
      <c r="CB110" s="1">
        <v>55181.48828125</v>
      </c>
      <c r="CC110" s="1">
        <v>0</v>
      </c>
      <c r="CE110" s="1">
        <v>131841</v>
      </c>
      <c r="CF110" s="1">
        <v>30532.189453125</v>
      </c>
      <c r="CG110" s="1">
        <v>0</v>
      </c>
      <c r="CI110" s="1">
        <v>48840</v>
      </c>
      <c r="CJ110" s="1">
        <v>48554.328125</v>
      </c>
      <c r="CK110" s="1">
        <v>0</v>
      </c>
    </row>
    <row r="111" spans="1:90" x14ac:dyDescent="0.25">
      <c r="A111" s="1">
        <v>105201033</v>
      </c>
      <c r="B111" s="1">
        <v>10888892</v>
      </c>
      <c r="C111" s="1">
        <v>11123420</v>
      </c>
      <c r="D111" s="1">
        <v>11150939</v>
      </c>
      <c r="E111" s="1">
        <v>11214363</v>
      </c>
      <c r="F111" s="1">
        <v>11336835</v>
      </c>
      <c r="G111" s="1">
        <v>11336828</v>
      </c>
      <c r="H111" s="1">
        <v>11430534</v>
      </c>
      <c r="I111" s="1">
        <v>12054838</v>
      </c>
      <c r="J111" s="1">
        <v>12645704</v>
      </c>
      <c r="K111" s="1">
        <v>12865769</v>
      </c>
      <c r="L111" s="1">
        <v>396336</v>
      </c>
      <c r="M111" s="1">
        <v>455716</v>
      </c>
      <c r="N111" s="1">
        <v>426026</v>
      </c>
      <c r="O111" s="1">
        <v>426026</v>
      </c>
      <c r="P111" s="1">
        <v>426026</v>
      </c>
      <c r="Q111" s="1">
        <v>426026</v>
      </c>
      <c r="R111" s="1">
        <v>426026</v>
      </c>
      <c r="S111" s="1">
        <v>426026</v>
      </c>
      <c r="T111" s="1">
        <v>426026</v>
      </c>
      <c r="U111" s="1">
        <v>426026</v>
      </c>
      <c r="V111" s="1">
        <v>1668789.77</v>
      </c>
      <c r="W111" s="1">
        <v>1847280</v>
      </c>
      <c r="X111" s="1">
        <v>1726329</v>
      </c>
      <c r="Y111" s="1">
        <v>1738703.9</v>
      </c>
      <c r="Z111" s="1">
        <v>1785202.75</v>
      </c>
      <c r="AA111" s="1">
        <v>1785143</v>
      </c>
      <c r="AB111" s="1">
        <v>1846196.49</v>
      </c>
      <c r="AC111" s="1">
        <v>1966984.95</v>
      </c>
      <c r="AD111" s="1">
        <v>2023714.61</v>
      </c>
      <c r="AE111" s="1">
        <v>2114981</v>
      </c>
      <c r="AF111" s="1">
        <v>49463.24</v>
      </c>
      <c r="AG111" s="1">
        <v>44768</v>
      </c>
      <c r="AH111" s="1">
        <v>31477</v>
      </c>
      <c r="AI111" s="1">
        <v>46789.15</v>
      </c>
      <c r="AJ111" s="1">
        <v>53987.02</v>
      </c>
      <c r="AK111" s="1">
        <v>77570</v>
      </c>
      <c r="AL111" s="1">
        <v>139764</v>
      </c>
      <c r="AM111" s="1">
        <v>169443.44</v>
      </c>
      <c r="AN111" s="1">
        <v>202781.99</v>
      </c>
      <c r="AO111" s="1">
        <v>227270</v>
      </c>
      <c r="AP111" s="1">
        <v>305786.8125</v>
      </c>
      <c r="AQ111" s="1">
        <v>0</v>
      </c>
      <c r="AR111" s="1">
        <v>65955.6484375</v>
      </c>
      <c r="AS111" s="1">
        <v>34656.59765625</v>
      </c>
      <c r="AT111" s="1">
        <v>406399.0625</v>
      </c>
      <c r="AY111" s="1">
        <v>175750</v>
      </c>
      <c r="AZ111" s="1">
        <v>34779.98828125</v>
      </c>
      <c r="BA111" s="1">
        <v>52264</v>
      </c>
      <c r="BB111" s="1">
        <v>-18341.640625</v>
      </c>
      <c r="BC111" s="1">
        <v>234528</v>
      </c>
      <c r="BD111" s="1">
        <v>178490.234375</v>
      </c>
      <c r="BE111" s="1">
        <v>59380</v>
      </c>
      <c r="BF111" s="1">
        <v>-4695.240234375</v>
      </c>
      <c r="BG111" s="1">
        <v>27519</v>
      </c>
      <c r="BH111" s="1">
        <v>-120951</v>
      </c>
      <c r="BI111" s="1">
        <v>-29690</v>
      </c>
      <c r="BJ111" s="1">
        <v>-13291</v>
      </c>
      <c r="BK111" s="1">
        <v>63424</v>
      </c>
      <c r="BL111" s="1">
        <v>12374.900390625</v>
      </c>
      <c r="BM111" s="1">
        <v>0</v>
      </c>
      <c r="BN111" s="1">
        <v>15312.150390625</v>
      </c>
      <c r="BO111" s="1">
        <v>122472</v>
      </c>
      <c r="BP111" s="1">
        <v>46498.8515625</v>
      </c>
      <c r="BQ111" s="1">
        <v>0</v>
      </c>
      <c r="BR111" s="1">
        <v>7197.8701171875</v>
      </c>
      <c r="BS111" s="1">
        <v>-7</v>
      </c>
      <c r="BT111" s="1">
        <v>-59.75</v>
      </c>
      <c r="BU111" s="1">
        <v>0</v>
      </c>
      <c r="BV111" s="1">
        <v>23582.98046875</v>
      </c>
      <c r="BW111" s="1">
        <v>93706</v>
      </c>
      <c r="BX111" s="1">
        <v>61053.48828125</v>
      </c>
      <c r="BY111" s="1">
        <v>0</v>
      </c>
      <c r="BZ111" s="1">
        <v>62194</v>
      </c>
      <c r="CA111" s="1">
        <v>624304</v>
      </c>
      <c r="CB111" s="1">
        <v>120788.4609375</v>
      </c>
      <c r="CC111" s="1">
        <v>0</v>
      </c>
      <c r="CD111" s="1">
        <v>29679.439453125</v>
      </c>
      <c r="CE111" s="1">
        <v>590866</v>
      </c>
      <c r="CF111" s="1">
        <v>56729.66015625</v>
      </c>
      <c r="CG111" s="1">
        <v>0</v>
      </c>
      <c r="CH111" s="1">
        <v>33338.55078125</v>
      </c>
      <c r="CI111" s="1">
        <v>220065</v>
      </c>
      <c r="CJ111" s="1">
        <v>91266.390625</v>
      </c>
      <c r="CK111" s="1">
        <v>0</v>
      </c>
      <c r="CL111" s="1">
        <v>24488.009765625</v>
      </c>
    </row>
    <row r="112" spans="1:90" x14ac:dyDescent="0.25">
      <c r="A112" s="1">
        <v>105201352</v>
      </c>
      <c r="B112" s="1">
        <v>15749970</v>
      </c>
      <c r="C112" s="1">
        <v>16229376</v>
      </c>
      <c r="D112" s="1">
        <v>16329793</v>
      </c>
      <c r="E112" s="1">
        <v>16559380</v>
      </c>
      <c r="F112" s="1">
        <v>16866320</v>
      </c>
      <c r="G112" s="1">
        <v>16866306</v>
      </c>
      <c r="H112" s="1">
        <v>17009160</v>
      </c>
      <c r="I112" s="1">
        <v>18384032</v>
      </c>
      <c r="J112" s="1">
        <v>19754502</v>
      </c>
      <c r="K112" s="1">
        <v>20224152</v>
      </c>
      <c r="L112" s="1">
        <v>564864</v>
      </c>
      <c r="M112" s="1">
        <v>766498</v>
      </c>
      <c r="N112" s="1">
        <v>665681</v>
      </c>
      <c r="O112" s="1">
        <v>665681</v>
      </c>
      <c r="P112" s="1">
        <v>665681</v>
      </c>
      <c r="Q112" s="1">
        <v>665681</v>
      </c>
      <c r="R112" s="1">
        <v>665681</v>
      </c>
      <c r="S112" s="1">
        <v>665681</v>
      </c>
      <c r="T112" s="1">
        <v>665681</v>
      </c>
      <c r="U112" s="1">
        <v>1553302.22</v>
      </c>
      <c r="V112" s="1">
        <v>2554821.59</v>
      </c>
      <c r="W112" s="1">
        <v>2592224.54</v>
      </c>
      <c r="X112" s="1">
        <v>2697629.23</v>
      </c>
      <c r="Y112" s="1">
        <v>2741788.48</v>
      </c>
      <c r="Z112" s="1">
        <v>2871801.81</v>
      </c>
      <c r="AA112" s="1">
        <v>2871685.69</v>
      </c>
      <c r="AB112" s="1">
        <v>2991293.07</v>
      </c>
      <c r="AC112" s="1">
        <v>3273856.97</v>
      </c>
      <c r="AD112" s="1">
        <v>3444844.37</v>
      </c>
      <c r="AE112" s="1">
        <v>3743548</v>
      </c>
      <c r="AP112" s="1">
        <v>671566.375</v>
      </c>
      <c r="AQ112" s="1">
        <v>177524.25</v>
      </c>
      <c r="AR112" s="1">
        <v>174349.234375</v>
      </c>
      <c r="AT112" s="1">
        <v>1023439.875</v>
      </c>
      <c r="AY112" s="1">
        <v>366147</v>
      </c>
      <c r="AZ112" s="1">
        <v>71304.53125</v>
      </c>
      <c r="BA112" s="1">
        <v>48596</v>
      </c>
      <c r="BC112" s="1">
        <v>479406</v>
      </c>
      <c r="BD112" s="1">
        <v>37402.94921875</v>
      </c>
      <c r="BE112" s="1">
        <v>201634</v>
      </c>
      <c r="BG112" s="1">
        <v>100417</v>
      </c>
      <c r="BH112" s="1">
        <v>105404.6875</v>
      </c>
      <c r="BI112" s="1">
        <v>-100817</v>
      </c>
      <c r="BK112" s="1">
        <v>229587</v>
      </c>
      <c r="BL112" s="1">
        <v>44159.25</v>
      </c>
      <c r="BM112" s="1">
        <v>0</v>
      </c>
      <c r="BO112" s="1">
        <v>306940</v>
      </c>
      <c r="BP112" s="1">
        <v>130013.328125</v>
      </c>
      <c r="BQ112" s="1">
        <v>0</v>
      </c>
      <c r="BS112" s="1">
        <v>-14</v>
      </c>
      <c r="BT112" s="1">
        <v>-116.12000274658203</v>
      </c>
      <c r="BU112" s="1">
        <v>0</v>
      </c>
      <c r="BW112" s="1">
        <v>142854</v>
      </c>
      <c r="BX112" s="1">
        <v>119607.3828125</v>
      </c>
      <c r="BY112" s="1">
        <v>0</v>
      </c>
      <c r="CA112" s="1">
        <v>1374872</v>
      </c>
      <c r="CB112" s="1">
        <v>282563.90625</v>
      </c>
      <c r="CC112" s="1">
        <v>0</v>
      </c>
      <c r="CE112" s="1">
        <v>1370470</v>
      </c>
      <c r="CF112" s="1">
        <v>170987.40625</v>
      </c>
      <c r="CG112" s="1">
        <v>0</v>
      </c>
      <c r="CI112" s="1">
        <v>469650</v>
      </c>
      <c r="CJ112" s="1">
        <v>298703.625</v>
      </c>
      <c r="CK112" s="1">
        <v>887621.25</v>
      </c>
    </row>
    <row r="113" spans="1:90" x14ac:dyDescent="0.25">
      <c r="A113" s="1">
        <v>105201407</v>
      </c>
      <c r="AF113" s="1">
        <v>649578.9</v>
      </c>
      <c r="AG113" s="1">
        <v>559687.75</v>
      </c>
      <c r="AH113" s="1">
        <v>558467.03</v>
      </c>
      <c r="AI113" s="1">
        <v>690550.17</v>
      </c>
      <c r="AJ113" s="1">
        <v>723631.35</v>
      </c>
      <c r="AK113" s="1">
        <v>590217.93999999994</v>
      </c>
      <c r="AL113" s="1">
        <v>660410.85</v>
      </c>
      <c r="AM113" s="1">
        <v>662223</v>
      </c>
      <c r="AN113" s="1">
        <v>884231.22</v>
      </c>
      <c r="AO113" s="1">
        <v>861381</v>
      </c>
      <c r="AS113" s="1">
        <v>27549.9296875</v>
      </c>
      <c r="AT113" s="1">
        <v>27549.9296875</v>
      </c>
      <c r="BB113" s="1">
        <v>52973.0703125</v>
      </c>
      <c r="BF113" s="1">
        <v>-89891.1484375</v>
      </c>
      <c r="BJ113" s="1">
        <v>-1220.719970703125</v>
      </c>
      <c r="BN113" s="1">
        <v>132083.140625</v>
      </c>
      <c r="BR113" s="1">
        <v>33081.1796875</v>
      </c>
      <c r="BV113" s="1">
        <v>-133413.40625</v>
      </c>
      <c r="BZ113" s="1">
        <v>70192.90625</v>
      </c>
      <c r="CD113" s="1">
        <v>1812.1500244140625</v>
      </c>
      <c r="CH113" s="1">
        <v>222008.21875</v>
      </c>
      <c r="CL113" s="1">
        <v>-22850.220703125</v>
      </c>
    </row>
    <row r="114" spans="1:90" x14ac:dyDescent="0.25">
      <c r="A114" s="1">
        <v>105204703</v>
      </c>
      <c r="B114" s="1">
        <v>18580368</v>
      </c>
      <c r="C114" s="1">
        <v>18859084</v>
      </c>
      <c r="D114" s="1">
        <v>18962106</v>
      </c>
      <c r="E114" s="1">
        <v>19026560</v>
      </c>
      <c r="F114" s="1">
        <v>19116560</v>
      </c>
      <c r="G114" s="1">
        <v>19116552</v>
      </c>
      <c r="H114" s="1">
        <v>19195518</v>
      </c>
      <c r="I114" s="1">
        <v>19730002</v>
      </c>
      <c r="J114" s="1">
        <v>20388714</v>
      </c>
      <c r="K114" s="1">
        <v>20607742</v>
      </c>
      <c r="L114" s="1">
        <v>545988</v>
      </c>
      <c r="M114" s="1">
        <v>693150</v>
      </c>
      <c r="N114" s="1">
        <v>619569</v>
      </c>
      <c r="O114" s="1">
        <v>619569</v>
      </c>
      <c r="P114" s="1">
        <v>619569</v>
      </c>
      <c r="Q114" s="1">
        <v>619569</v>
      </c>
      <c r="R114" s="1">
        <v>619569</v>
      </c>
      <c r="S114" s="1">
        <v>619569</v>
      </c>
      <c r="T114" s="1">
        <v>619569</v>
      </c>
      <c r="U114" s="1">
        <v>619569</v>
      </c>
      <c r="V114" s="1">
        <v>2391764.92</v>
      </c>
      <c r="W114" s="1">
        <v>2418422.37</v>
      </c>
      <c r="X114" s="1">
        <v>2484647.34</v>
      </c>
      <c r="Y114" s="1">
        <v>2499150.2400000002</v>
      </c>
      <c r="Z114" s="1">
        <v>2508735.2400000002</v>
      </c>
      <c r="AA114" s="1">
        <v>2536448.64</v>
      </c>
      <c r="AB114" s="1">
        <v>2647334.9</v>
      </c>
      <c r="AC114" s="1">
        <v>2774361.91</v>
      </c>
      <c r="AD114" s="1">
        <v>2839405.37</v>
      </c>
      <c r="AE114" s="1">
        <v>2987888</v>
      </c>
      <c r="AP114" s="1">
        <v>298236.40625</v>
      </c>
      <c r="AQ114" s="1">
        <v>0</v>
      </c>
      <c r="AR114" s="1">
        <v>95830.5546875</v>
      </c>
      <c r="AT114" s="1">
        <v>394066.96875</v>
      </c>
      <c r="AY114" s="1">
        <v>212684</v>
      </c>
      <c r="AZ114" s="1">
        <v>53711.921875</v>
      </c>
      <c r="BA114" s="1">
        <v>58126</v>
      </c>
      <c r="BC114" s="1">
        <v>278716</v>
      </c>
      <c r="BD114" s="1">
        <v>26657.44921875</v>
      </c>
      <c r="BE114" s="1">
        <v>147162</v>
      </c>
      <c r="BG114" s="1">
        <v>103022</v>
      </c>
      <c r="BH114" s="1">
        <v>66224.96875</v>
      </c>
      <c r="BI114" s="1">
        <v>-73581</v>
      </c>
      <c r="BK114" s="1">
        <v>64454</v>
      </c>
      <c r="BL114" s="1">
        <v>14502.900390625</v>
      </c>
      <c r="BM114" s="1">
        <v>0</v>
      </c>
      <c r="BO114" s="1">
        <v>90000</v>
      </c>
      <c r="BP114" s="1">
        <v>9585</v>
      </c>
      <c r="BQ114" s="1">
        <v>0</v>
      </c>
      <c r="BS114" s="1">
        <v>-8</v>
      </c>
      <c r="BT114" s="1">
        <v>27713.400390625</v>
      </c>
      <c r="BU114" s="1">
        <v>0</v>
      </c>
      <c r="BW114" s="1">
        <v>78966</v>
      </c>
      <c r="BX114" s="1">
        <v>110886.2578125</v>
      </c>
      <c r="BY114" s="1">
        <v>0</v>
      </c>
      <c r="CA114" s="1">
        <v>534484</v>
      </c>
      <c r="CB114" s="1">
        <v>127027.0078125</v>
      </c>
      <c r="CC114" s="1">
        <v>0</v>
      </c>
      <c r="CE114" s="1">
        <v>658712</v>
      </c>
      <c r="CF114" s="1">
        <v>65043.4609375</v>
      </c>
      <c r="CG114" s="1">
        <v>0</v>
      </c>
      <c r="CI114" s="1">
        <v>219028</v>
      </c>
      <c r="CJ114" s="1">
        <v>148482.625</v>
      </c>
      <c r="CK114" s="1">
        <v>0</v>
      </c>
    </row>
    <row r="115" spans="1:90" x14ac:dyDescent="0.25">
      <c r="A115" s="1">
        <v>105251453</v>
      </c>
      <c r="B115" s="1">
        <v>12768867</v>
      </c>
      <c r="C115" s="1">
        <v>13081799</v>
      </c>
      <c r="D115" s="1">
        <v>13102885</v>
      </c>
      <c r="E115" s="1">
        <v>13147905</v>
      </c>
      <c r="F115" s="1">
        <v>13359159</v>
      </c>
      <c r="G115" s="1">
        <v>13359150</v>
      </c>
      <c r="H115" s="1">
        <v>13834293</v>
      </c>
      <c r="I115" s="1">
        <v>15162237</v>
      </c>
      <c r="J115" s="1">
        <v>16489864</v>
      </c>
      <c r="K115" s="1">
        <v>16842426</v>
      </c>
      <c r="L115" s="1">
        <v>387305</v>
      </c>
      <c r="M115" s="1">
        <v>470665</v>
      </c>
      <c r="N115" s="1">
        <v>470665</v>
      </c>
      <c r="O115" s="1">
        <v>470665</v>
      </c>
      <c r="P115" s="1">
        <v>470665</v>
      </c>
      <c r="Q115" s="1">
        <v>470665</v>
      </c>
      <c r="R115" s="1">
        <v>470665</v>
      </c>
      <c r="S115" s="1">
        <v>470665</v>
      </c>
      <c r="T115" s="1">
        <v>470665</v>
      </c>
      <c r="U115" s="1">
        <v>1326906.25</v>
      </c>
      <c r="V115" s="1">
        <v>1528648.75</v>
      </c>
      <c r="W115" s="1">
        <v>1557348</v>
      </c>
      <c r="X115" s="1">
        <v>1573628.31</v>
      </c>
      <c r="Y115" s="1">
        <v>1597147</v>
      </c>
      <c r="Z115" s="1">
        <v>1662431.94</v>
      </c>
      <c r="AA115" s="1">
        <v>1662366.55</v>
      </c>
      <c r="AB115" s="1">
        <v>1726936.17</v>
      </c>
      <c r="AC115" s="1">
        <v>1891912.62</v>
      </c>
      <c r="AD115" s="1">
        <v>1951631.9</v>
      </c>
      <c r="AE115" s="1">
        <v>2065290</v>
      </c>
      <c r="AF115" s="1">
        <v>152707.01999999999</v>
      </c>
      <c r="AG115" s="1">
        <v>153757.06</v>
      </c>
      <c r="AH115" s="1">
        <v>137617.38</v>
      </c>
      <c r="AI115" s="1">
        <v>139689.79</v>
      </c>
      <c r="AJ115" s="1">
        <v>167232.38</v>
      </c>
      <c r="AK115" s="1">
        <v>176882</v>
      </c>
      <c r="AL115" s="1">
        <v>200988</v>
      </c>
      <c r="AM115" s="1">
        <v>205627.42</v>
      </c>
      <c r="AN115" s="1">
        <v>325050.99</v>
      </c>
      <c r="AO115" s="1">
        <v>276364</v>
      </c>
      <c r="AP115" s="1">
        <v>696653.375</v>
      </c>
      <c r="AQ115" s="1">
        <v>171248.25</v>
      </c>
      <c r="AR115" s="1">
        <v>80571.609375</v>
      </c>
      <c r="AS115" s="1">
        <v>21826.32421875</v>
      </c>
      <c r="AT115" s="1">
        <v>970299.5625</v>
      </c>
      <c r="AY115" s="1">
        <v>238707</v>
      </c>
      <c r="AZ115" s="1">
        <v>61500.73828125</v>
      </c>
      <c r="BA115" s="1">
        <v>14329</v>
      </c>
      <c r="BB115" s="1">
        <v>43987.21875</v>
      </c>
      <c r="BC115" s="1">
        <v>312932</v>
      </c>
      <c r="BD115" s="1">
        <v>28699.25</v>
      </c>
      <c r="BE115" s="1">
        <v>83360</v>
      </c>
      <c r="BF115" s="1">
        <v>1050.0400390625</v>
      </c>
      <c r="BG115" s="1">
        <v>21086</v>
      </c>
      <c r="BH115" s="1">
        <v>16280.3095703125</v>
      </c>
      <c r="BI115" s="1">
        <v>0</v>
      </c>
      <c r="BJ115" s="1">
        <v>-16139.6796875</v>
      </c>
      <c r="BK115" s="1">
        <v>45020</v>
      </c>
      <c r="BL115" s="1">
        <v>23518.689453125</v>
      </c>
      <c r="BM115" s="1">
        <v>0</v>
      </c>
      <c r="BN115" s="1">
        <v>2072.409912109375</v>
      </c>
      <c r="BO115" s="1">
        <v>211254</v>
      </c>
      <c r="BP115" s="1">
        <v>65284.94140625</v>
      </c>
      <c r="BQ115" s="1">
        <v>0</v>
      </c>
      <c r="BR115" s="1">
        <v>27542.58984375</v>
      </c>
      <c r="BS115" s="1">
        <v>-9</v>
      </c>
      <c r="BT115" s="1">
        <v>-65.389999389648438</v>
      </c>
      <c r="BU115" s="1">
        <v>0</v>
      </c>
      <c r="BV115" s="1">
        <v>9649.6201171875</v>
      </c>
      <c r="BW115" s="1">
        <v>475143</v>
      </c>
      <c r="BX115" s="1">
        <v>64569.62109375</v>
      </c>
      <c r="BY115" s="1">
        <v>0</v>
      </c>
      <c r="BZ115" s="1">
        <v>24106</v>
      </c>
      <c r="CA115" s="1">
        <v>1327944</v>
      </c>
      <c r="CB115" s="1">
        <v>164976.453125</v>
      </c>
      <c r="CC115" s="1">
        <v>0</v>
      </c>
      <c r="CD115" s="1">
        <v>4639.419921875</v>
      </c>
      <c r="CE115" s="1">
        <v>1327627</v>
      </c>
      <c r="CF115" s="1">
        <v>59719.28125</v>
      </c>
      <c r="CG115" s="1">
        <v>0</v>
      </c>
      <c r="CH115" s="1">
        <v>119423.5703125</v>
      </c>
      <c r="CI115" s="1">
        <v>352562</v>
      </c>
      <c r="CJ115" s="1">
        <v>113658.1015625</v>
      </c>
      <c r="CK115" s="1">
        <v>856241.25</v>
      </c>
      <c r="CL115" s="1">
        <v>-48686.98828125</v>
      </c>
    </row>
    <row r="116" spans="1:90" x14ac:dyDescent="0.25">
      <c r="A116" s="1">
        <v>105252507</v>
      </c>
      <c r="AO116" s="1">
        <v>1350106</v>
      </c>
      <c r="AT116" s="1">
        <v>0</v>
      </c>
    </row>
    <row r="117" spans="1:90" x14ac:dyDescent="0.25">
      <c r="A117" s="1">
        <v>105252602</v>
      </c>
      <c r="B117" s="1">
        <v>59910692</v>
      </c>
      <c r="C117" s="1">
        <v>63209896</v>
      </c>
      <c r="D117" s="1">
        <v>64264148</v>
      </c>
      <c r="E117" s="1">
        <v>79309304</v>
      </c>
      <c r="F117" s="1">
        <v>81822616</v>
      </c>
      <c r="G117" s="1">
        <v>81822512</v>
      </c>
      <c r="H117" s="1">
        <v>88302624</v>
      </c>
      <c r="I117" s="1">
        <v>104095784</v>
      </c>
      <c r="J117" s="1">
        <v>115534872</v>
      </c>
      <c r="K117" s="1">
        <v>120649696</v>
      </c>
      <c r="L117" s="1">
        <v>2602655</v>
      </c>
      <c r="M117" s="1">
        <v>2602655</v>
      </c>
      <c r="N117" s="1">
        <v>2602655</v>
      </c>
      <c r="O117" s="1">
        <v>2602655</v>
      </c>
      <c r="P117" s="1">
        <v>2602655</v>
      </c>
      <c r="Q117" s="1">
        <v>2602655</v>
      </c>
      <c r="R117" s="1">
        <v>2602655</v>
      </c>
      <c r="S117" s="1">
        <v>3102655</v>
      </c>
      <c r="T117" s="1">
        <v>2602655</v>
      </c>
      <c r="U117" s="1">
        <v>13726408.779999999</v>
      </c>
      <c r="V117" s="1">
        <v>10029256.609999999</v>
      </c>
      <c r="W117" s="1">
        <v>10215969</v>
      </c>
      <c r="X117" s="1">
        <v>10464272</v>
      </c>
      <c r="Y117" s="1">
        <v>10929648</v>
      </c>
      <c r="Z117" s="1">
        <v>11322932.619999999</v>
      </c>
      <c r="AA117" s="1">
        <v>11297457</v>
      </c>
      <c r="AB117" s="1">
        <v>11783835</v>
      </c>
      <c r="AC117" s="1">
        <v>13150993.65</v>
      </c>
      <c r="AD117" s="1">
        <v>13991142.609999999</v>
      </c>
      <c r="AE117" s="1">
        <v>14924006</v>
      </c>
      <c r="AF117" s="1">
        <v>928772.01</v>
      </c>
      <c r="AG117" s="1">
        <v>818464</v>
      </c>
      <c r="AH117" s="1">
        <v>789665</v>
      </c>
      <c r="AI117" s="1">
        <v>1038637</v>
      </c>
      <c r="AJ117" s="1">
        <v>1073634</v>
      </c>
      <c r="AK117" s="1">
        <v>1035887</v>
      </c>
      <c r="AL117" s="1">
        <v>468129</v>
      </c>
      <c r="AM117" s="1">
        <v>1446212</v>
      </c>
      <c r="AN117" s="1">
        <v>1279374.08</v>
      </c>
      <c r="AP117" s="1">
        <v>7765416</v>
      </c>
      <c r="AQ117" s="1">
        <v>2224750.75</v>
      </c>
      <c r="AR117" s="1">
        <v>720214.6875</v>
      </c>
      <c r="AT117" s="1">
        <v>10710382</v>
      </c>
      <c r="AY117" s="1">
        <v>2579868</v>
      </c>
      <c r="AZ117" s="1">
        <v>396153.53125</v>
      </c>
      <c r="BA117" s="1">
        <v>572344</v>
      </c>
      <c r="BB117" s="1">
        <v>-130738.5078125</v>
      </c>
      <c r="BC117" s="1">
        <v>3299204</v>
      </c>
      <c r="BD117" s="1">
        <v>186712.390625</v>
      </c>
      <c r="BE117" s="1">
        <v>0</v>
      </c>
      <c r="BF117" s="1">
        <v>-110308.0078125</v>
      </c>
      <c r="BG117" s="1">
        <v>1054252</v>
      </c>
      <c r="BH117" s="1">
        <v>248303</v>
      </c>
      <c r="BI117" s="1">
        <v>0</v>
      </c>
      <c r="BJ117" s="1">
        <v>-28799</v>
      </c>
      <c r="BK117" s="1">
        <v>15045156</v>
      </c>
      <c r="BL117" s="1">
        <v>465376</v>
      </c>
      <c r="BM117" s="1">
        <v>0</v>
      </c>
      <c r="BN117" s="1">
        <v>248972</v>
      </c>
      <c r="BO117" s="1">
        <v>2513312</v>
      </c>
      <c r="BP117" s="1">
        <v>393284.625</v>
      </c>
      <c r="BQ117" s="1">
        <v>0</v>
      </c>
      <c r="BR117" s="1">
        <v>34997</v>
      </c>
      <c r="BS117" s="1">
        <v>-104</v>
      </c>
      <c r="BT117" s="1">
        <v>-25475.619140625</v>
      </c>
      <c r="BU117" s="1">
        <v>0</v>
      </c>
      <c r="BV117" s="1">
        <v>-37747</v>
      </c>
      <c r="BW117" s="1">
        <v>6480112</v>
      </c>
      <c r="BX117" s="1">
        <v>486378</v>
      </c>
      <c r="BY117" s="1">
        <v>0</v>
      </c>
      <c r="BZ117" s="1">
        <v>-567758</v>
      </c>
      <c r="CA117" s="1">
        <v>15793160</v>
      </c>
      <c r="CB117" s="1">
        <v>1367158.625</v>
      </c>
      <c r="CC117" s="1">
        <v>500000</v>
      </c>
      <c r="CD117" s="1">
        <v>978083</v>
      </c>
      <c r="CE117" s="1">
        <v>11439088</v>
      </c>
      <c r="CF117" s="1">
        <v>840148.9375</v>
      </c>
      <c r="CG117" s="1">
        <v>-500000</v>
      </c>
      <c r="CH117" s="1">
        <v>-166837.921875</v>
      </c>
      <c r="CI117" s="1">
        <v>5114824</v>
      </c>
      <c r="CJ117" s="1">
        <v>932863.375</v>
      </c>
      <c r="CK117" s="1">
        <v>11123754</v>
      </c>
    </row>
    <row r="118" spans="1:90" x14ac:dyDescent="0.25">
      <c r="A118" s="1">
        <v>105252807</v>
      </c>
      <c r="AF118" s="1">
        <v>630010.71</v>
      </c>
      <c r="AG118" s="1">
        <v>626440.84</v>
      </c>
      <c r="AH118" s="1">
        <v>625999.63</v>
      </c>
      <c r="AI118" s="1">
        <v>710191.48</v>
      </c>
      <c r="AJ118" s="1">
        <v>761516.66</v>
      </c>
      <c r="AK118" s="1">
        <v>781641.77</v>
      </c>
      <c r="AL118" s="1">
        <v>774636</v>
      </c>
      <c r="AM118" s="1">
        <v>859256</v>
      </c>
      <c r="AN118" s="1">
        <v>1307612.6599999999</v>
      </c>
      <c r="AO118" s="1">
        <v>1394147</v>
      </c>
      <c r="AS118" s="1">
        <v>126526.0703125</v>
      </c>
      <c r="AT118" s="1">
        <v>126526.0703125</v>
      </c>
      <c r="BB118" s="1">
        <v>13444.599609375</v>
      </c>
      <c r="BF118" s="1">
        <v>-3569.8701171875</v>
      </c>
      <c r="BJ118" s="1">
        <v>-441.20999145507813</v>
      </c>
      <c r="BN118" s="1">
        <v>84191.8515625</v>
      </c>
      <c r="BR118" s="1">
        <v>51325.1796875</v>
      </c>
      <c r="BV118" s="1">
        <v>20125.109375</v>
      </c>
      <c r="BZ118" s="1">
        <v>-7005.77001953125</v>
      </c>
      <c r="CD118" s="1">
        <v>84620</v>
      </c>
      <c r="CH118" s="1">
        <v>448356.65625</v>
      </c>
      <c r="CL118" s="1">
        <v>86534.34375</v>
      </c>
    </row>
    <row r="119" spans="1:90" x14ac:dyDescent="0.25">
      <c r="A119" s="1">
        <v>105253303</v>
      </c>
      <c r="B119" s="1">
        <v>3062313</v>
      </c>
      <c r="C119" s="1">
        <v>3152271</v>
      </c>
      <c r="D119" s="1">
        <v>3197763</v>
      </c>
      <c r="E119" s="1">
        <v>3242309</v>
      </c>
      <c r="F119" s="1">
        <v>3297928</v>
      </c>
      <c r="G119" s="1">
        <v>3297924</v>
      </c>
      <c r="H119" s="1">
        <v>3434154</v>
      </c>
      <c r="I119" s="1">
        <v>3826938</v>
      </c>
      <c r="J119" s="1">
        <v>4280335</v>
      </c>
      <c r="K119" s="1">
        <v>4464695</v>
      </c>
      <c r="L119" s="1">
        <v>143386</v>
      </c>
      <c r="M119" s="1">
        <v>143386</v>
      </c>
      <c r="N119" s="1">
        <v>143386</v>
      </c>
      <c r="O119" s="1">
        <v>143386</v>
      </c>
      <c r="P119" s="1">
        <v>143386</v>
      </c>
      <c r="Q119" s="1">
        <v>143386</v>
      </c>
      <c r="R119" s="1">
        <v>143386</v>
      </c>
      <c r="S119" s="1">
        <v>343386</v>
      </c>
      <c r="T119" s="1">
        <v>343386</v>
      </c>
      <c r="U119" s="1">
        <v>855897.06</v>
      </c>
      <c r="V119" s="1">
        <v>899674</v>
      </c>
      <c r="W119" s="1">
        <v>912891</v>
      </c>
      <c r="X119" s="1">
        <v>921420</v>
      </c>
      <c r="Y119" s="1">
        <v>933433</v>
      </c>
      <c r="Z119" s="1">
        <v>964313</v>
      </c>
      <c r="AA119" s="1">
        <v>964288</v>
      </c>
      <c r="AB119" s="1">
        <v>1009131</v>
      </c>
      <c r="AC119" s="1">
        <v>1069222</v>
      </c>
      <c r="AD119" s="1">
        <v>1121193</v>
      </c>
      <c r="AE119" s="1">
        <v>1171264</v>
      </c>
      <c r="AP119" s="1">
        <v>233353.40625</v>
      </c>
      <c r="AQ119" s="1">
        <v>142502.21875</v>
      </c>
      <c r="AR119" s="1">
        <v>41390.19921875</v>
      </c>
      <c r="AT119" s="1">
        <v>417245.8125</v>
      </c>
      <c r="AY119" s="1">
        <v>68651</v>
      </c>
      <c r="AZ119" s="1">
        <v>16025</v>
      </c>
      <c r="BA119" s="1">
        <v>38176</v>
      </c>
      <c r="BC119" s="1">
        <v>89958</v>
      </c>
      <c r="BD119" s="1">
        <v>13217</v>
      </c>
      <c r="BE119" s="1">
        <v>0</v>
      </c>
      <c r="BG119" s="1">
        <v>45492</v>
      </c>
      <c r="BH119" s="1">
        <v>8529</v>
      </c>
      <c r="BI119" s="1">
        <v>0</v>
      </c>
      <c r="BK119" s="1">
        <v>44546</v>
      </c>
      <c r="BL119" s="1">
        <v>12013</v>
      </c>
      <c r="BM119" s="1">
        <v>0</v>
      </c>
      <c r="BO119" s="1">
        <v>55619</v>
      </c>
      <c r="BP119" s="1">
        <v>30880</v>
      </c>
      <c r="BQ119" s="1">
        <v>0</v>
      </c>
      <c r="BS119" s="1">
        <v>-4</v>
      </c>
      <c r="BT119" s="1">
        <v>-25</v>
      </c>
      <c r="BU119" s="1">
        <v>0</v>
      </c>
      <c r="BW119" s="1">
        <v>136230</v>
      </c>
      <c r="BX119" s="1">
        <v>44843</v>
      </c>
      <c r="BY119" s="1">
        <v>0</v>
      </c>
      <c r="CA119" s="1">
        <v>392784</v>
      </c>
      <c r="CB119" s="1">
        <v>60091</v>
      </c>
      <c r="CC119" s="1">
        <v>200000</v>
      </c>
      <c r="CE119" s="1">
        <v>453397</v>
      </c>
      <c r="CF119" s="1">
        <v>51971</v>
      </c>
      <c r="CG119" s="1">
        <v>0</v>
      </c>
      <c r="CI119" s="1">
        <v>184360</v>
      </c>
      <c r="CJ119" s="1">
        <v>50071</v>
      </c>
      <c r="CK119" s="1">
        <v>512511.0625</v>
      </c>
    </row>
    <row r="120" spans="1:90" x14ac:dyDescent="0.25">
      <c r="A120" s="1">
        <v>105253553</v>
      </c>
      <c r="B120" s="1">
        <v>6681701.5</v>
      </c>
      <c r="C120" s="1">
        <v>6855116.5</v>
      </c>
      <c r="D120" s="1">
        <v>6953925.5</v>
      </c>
      <c r="E120" s="1">
        <v>7040647.5</v>
      </c>
      <c r="F120" s="1">
        <v>7130692</v>
      </c>
      <c r="G120" s="1">
        <v>7130665</v>
      </c>
      <c r="H120" s="1">
        <v>7321219</v>
      </c>
      <c r="I120" s="1">
        <v>7656146.5</v>
      </c>
      <c r="J120" s="1">
        <v>8515025</v>
      </c>
      <c r="K120" s="1">
        <v>8716269</v>
      </c>
      <c r="L120" s="1">
        <v>237740</v>
      </c>
      <c r="M120" s="1">
        <v>325116</v>
      </c>
      <c r="N120" s="1">
        <v>281428</v>
      </c>
      <c r="O120" s="1">
        <v>281428</v>
      </c>
      <c r="P120" s="1">
        <v>281428</v>
      </c>
      <c r="Q120" s="1">
        <v>281428</v>
      </c>
      <c r="R120" s="1">
        <v>281428</v>
      </c>
      <c r="S120" s="1">
        <v>281428</v>
      </c>
      <c r="T120" s="1">
        <v>281428</v>
      </c>
      <c r="U120" s="1">
        <v>775884.12</v>
      </c>
      <c r="V120" s="1">
        <v>1174261.25</v>
      </c>
      <c r="W120" s="1">
        <v>1189207.6200000001</v>
      </c>
      <c r="X120" s="1">
        <v>1193603.73</v>
      </c>
      <c r="Y120" s="1">
        <v>1213634.17</v>
      </c>
      <c r="Z120" s="1">
        <v>1240003.55</v>
      </c>
      <c r="AA120" s="1">
        <v>1239976.1000000001</v>
      </c>
      <c r="AB120" s="1">
        <v>1273706.01</v>
      </c>
      <c r="AC120" s="1">
        <v>1359336.85</v>
      </c>
      <c r="AD120" s="1">
        <v>1398136.97</v>
      </c>
      <c r="AE120" s="1">
        <v>1455342</v>
      </c>
      <c r="AP120" s="1">
        <v>317115.40625</v>
      </c>
      <c r="AQ120" s="1">
        <v>98891.2265625</v>
      </c>
      <c r="AR120" s="1">
        <v>43067.69140625</v>
      </c>
      <c r="AT120" s="1">
        <v>459074.3125</v>
      </c>
      <c r="AY120" s="1">
        <v>132085</v>
      </c>
      <c r="AZ120" s="1">
        <v>20997.599609375</v>
      </c>
      <c r="BA120" s="1">
        <v>16608</v>
      </c>
      <c r="BC120" s="1">
        <v>173415</v>
      </c>
      <c r="BD120" s="1">
        <v>14946.3701171875</v>
      </c>
      <c r="BE120" s="1">
        <v>87376</v>
      </c>
      <c r="BG120" s="1">
        <v>98809</v>
      </c>
      <c r="BH120" s="1">
        <v>4396.10986328125</v>
      </c>
      <c r="BI120" s="1">
        <v>-43688</v>
      </c>
      <c r="BK120" s="1">
        <v>86722</v>
      </c>
      <c r="BL120" s="1">
        <v>20030.439453125</v>
      </c>
      <c r="BM120" s="1">
        <v>0</v>
      </c>
      <c r="BO120" s="1">
        <v>90044.5</v>
      </c>
      <c r="BP120" s="1">
        <v>26369.380859375</v>
      </c>
      <c r="BQ120" s="1">
        <v>0</v>
      </c>
      <c r="BS120" s="1">
        <v>-27</v>
      </c>
      <c r="BT120" s="1">
        <v>-27.450000762939453</v>
      </c>
      <c r="BU120" s="1">
        <v>0</v>
      </c>
      <c r="BW120" s="1">
        <v>190554</v>
      </c>
      <c r="BX120" s="1">
        <v>33729.91015625</v>
      </c>
      <c r="BY120" s="1">
        <v>0</v>
      </c>
      <c r="CA120" s="1">
        <v>334927.5</v>
      </c>
      <c r="CB120" s="1">
        <v>85630.84375</v>
      </c>
      <c r="CC120" s="1">
        <v>0</v>
      </c>
      <c r="CE120" s="1">
        <v>858878.5</v>
      </c>
      <c r="CF120" s="1">
        <v>38800.12109375</v>
      </c>
      <c r="CG120" s="1">
        <v>0</v>
      </c>
      <c r="CI120" s="1">
        <v>201244</v>
      </c>
      <c r="CJ120" s="1">
        <v>57205.03125</v>
      </c>
      <c r="CK120" s="1">
        <v>494456.125</v>
      </c>
    </row>
    <row r="121" spans="1:90" x14ac:dyDescent="0.25">
      <c r="A121" s="1">
        <v>105253903</v>
      </c>
      <c r="B121" s="1">
        <v>10318677</v>
      </c>
      <c r="C121" s="1">
        <v>10467188</v>
      </c>
      <c r="D121" s="1">
        <v>10526478</v>
      </c>
      <c r="E121" s="1">
        <v>10619172</v>
      </c>
      <c r="F121" s="1">
        <v>10730653</v>
      </c>
      <c r="G121" s="1">
        <v>10730647</v>
      </c>
      <c r="H121" s="1">
        <v>10701076</v>
      </c>
      <c r="I121" s="1">
        <v>11227921</v>
      </c>
      <c r="J121" s="1">
        <v>11745338</v>
      </c>
      <c r="K121" s="1">
        <v>11919922</v>
      </c>
      <c r="L121" s="1">
        <v>278072</v>
      </c>
      <c r="M121" s="1">
        <v>380808</v>
      </c>
      <c r="N121" s="1">
        <v>329440</v>
      </c>
      <c r="O121" s="1">
        <v>329440</v>
      </c>
      <c r="P121" s="1">
        <v>329440</v>
      </c>
      <c r="Q121" s="1">
        <v>329440</v>
      </c>
      <c r="R121" s="1">
        <v>358997</v>
      </c>
      <c r="S121" s="1">
        <v>358997</v>
      </c>
      <c r="T121" s="1">
        <v>358997</v>
      </c>
      <c r="U121" s="1">
        <v>551246.69999999995</v>
      </c>
      <c r="V121" s="1">
        <v>1441104.68</v>
      </c>
      <c r="W121" s="1">
        <v>1462237</v>
      </c>
      <c r="X121" s="1">
        <v>1492570.53</v>
      </c>
      <c r="Y121" s="1">
        <v>1504997.42</v>
      </c>
      <c r="Z121" s="1">
        <v>1529951.75</v>
      </c>
      <c r="AA121" s="1">
        <v>1546780.64</v>
      </c>
      <c r="AB121" s="1">
        <v>1596178.35</v>
      </c>
      <c r="AC121" s="1">
        <v>1664732.71</v>
      </c>
      <c r="AD121" s="1">
        <v>1728413.12</v>
      </c>
      <c r="AE121" s="1">
        <v>1874860</v>
      </c>
      <c r="AP121" s="1">
        <v>237853.796875</v>
      </c>
      <c r="AQ121" s="1">
        <v>44361.33984375</v>
      </c>
      <c r="AR121" s="1">
        <v>68981.6484375</v>
      </c>
      <c r="AT121" s="1">
        <v>351196.78125</v>
      </c>
      <c r="AY121" s="1">
        <v>113404</v>
      </c>
      <c r="AZ121" s="1">
        <v>4009.989990234375</v>
      </c>
      <c r="BA121" s="1">
        <v>17918</v>
      </c>
      <c r="BC121" s="1">
        <v>148511</v>
      </c>
      <c r="BD121" s="1">
        <v>21132.3203125</v>
      </c>
      <c r="BE121" s="1">
        <v>102736</v>
      </c>
      <c r="BG121" s="1">
        <v>59290</v>
      </c>
      <c r="BH121" s="1">
        <v>30333.529296875</v>
      </c>
      <c r="BI121" s="1">
        <v>-51368</v>
      </c>
      <c r="BK121" s="1">
        <v>92694</v>
      </c>
      <c r="BL121" s="1">
        <v>12426.8896484375</v>
      </c>
      <c r="BM121" s="1">
        <v>0</v>
      </c>
      <c r="BO121" s="1">
        <v>111481</v>
      </c>
      <c r="BP121" s="1">
        <v>24954.330078125</v>
      </c>
      <c r="BQ121" s="1">
        <v>0</v>
      </c>
      <c r="BS121" s="1">
        <v>-6</v>
      </c>
      <c r="BT121" s="1">
        <v>16828.890625</v>
      </c>
      <c r="BU121" s="1">
        <v>0</v>
      </c>
      <c r="BW121" s="1">
        <v>-29571</v>
      </c>
      <c r="BX121" s="1">
        <v>49397.7109375</v>
      </c>
      <c r="BY121" s="1">
        <v>29557</v>
      </c>
      <c r="CA121" s="1">
        <v>526845</v>
      </c>
      <c r="CB121" s="1">
        <v>68554.359375</v>
      </c>
      <c r="CC121" s="1">
        <v>0</v>
      </c>
      <c r="CE121" s="1">
        <v>517417</v>
      </c>
      <c r="CF121" s="1">
        <v>63680.41015625</v>
      </c>
      <c r="CG121" s="1">
        <v>0</v>
      </c>
      <c r="CI121" s="1">
        <v>174584</v>
      </c>
      <c r="CJ121" s="1">
        <v>146446.875</v>
      </c>
      <c r="CK121" s="1">
        <v>192249.703125</v>
      </c>
    </row>
    <row r="122" spans="1:90" x14ac:dyDescent="0.25">
      <c r="A122" s="1">
        <v>105254053</v>
      </c>
      <c r="B122" s="1">
        <v>8480469</v>
      </c>
      <c r="C122" s="1">
        <v>8680495</v>
      </c>
      <c r="D122" s="1">
        <v>8823388</v>
      </c>
      <c r="E122" s="1">
        <v>8915700</v>
      </c>
      <c r="F122" s="1">
        <v>9094495</v>
      </c>
      <c r="G122" s="1">
        <v>9103047</v>
      </c>
      <c r="H122" s="1">
        <v>9429171</v>
      </c>
      <c r="I122" s="1">
        <v>9863212</v>
      </c>
      <c r="J122" s="1">
        <v>10251860</v>
      </c>
      <c r="K122" s="1">
        <v>10422385</v>
      </c>
      <c r="L122" s="1">
        <v>371348</v>
      </c>
      <c r="M122" s="1">
        <v>371348</v>
      </c>
      <c r="N122" s="1">
        <v>371348</v>
      </c>
      <c r="O122" s="1">
        <v>371348</v>
      </c>
      <c r="P122" s="1">
        <v>371348</v>
      </c>
      <c r="Q122" s="1">
        <v>371348</v>
      </c>
      <c r="R122" s="1">
        <v>371348</v>
      </c>
      <c r="S122" s="1">
        <v>371348</v>
      </c>
      <c r="T122" s="1">
        <v>371348</v>
      </c>
      <c r="U122" s="1">
        <v>571985.47</v>
      </c>
      <c r="V122" s="1">
        <v>1215023.97</v>
      </c>
      <c r="W122" s="1">
        <v>1232437.92</v>
      </c>
      <c r="X122" s="1">
        <v>1176846.49</v>
      </c>
      <c r="Y122" s="1">
        <v>1186442.6499999999</v>
      </c>
      <c r="Z122" s="1">
        <v>1243639.6399999999</v>
      </c>
      <c r="AA122" s="1">
        <v>1243972.8899999999</v>
      </c>
      <c r="AB122" s="1">
        <v>1305184.53</v>
      </c>
      <c r="AC122" s="1">
        <v>1446907.32</v>
      </c>
      <c r="AD122" s="1">
        <v>1497205.22</v>
      </c>
      <c r="AE122" s="1">
        <v>1615844</v>
      </c>
      <c r="AP122" s="1">
        <v>265578</v>
      </c>
      <c r="AQ122" s="1">
        <v>40127.4921875</v>
      </c>
      <c r="AR122" s="1">
        <v>74440.875</v>
      </c>
      <c r="AT122" s="1">
        <v>380146.375</v>
      </c>
      <c r="AY122" s="1">
        <v>152479.5</v>
      </c>
      <c r="AZ122" s="1">
        <v>47258.109375</v>
      </c>
      <c r="BA122" s="1">
        <v>80386</v>
      </c>
      <c r="BC122" s="1">
        <v>200026</v>
      </c>
      <c r="BD122" s="1">
        <v>17413.94921875</v>
      </c>
      <c r="BE122" s="1">
        <v>0</v>
      </c>
      <c r="BG122" s="1">
        <v>142893</v>
      </c>
      <c r="BH122" s="1">
        <v>-55591.4296875</v>
      </c>
      <c r="BI122" s="1">
        <v>0</v>
      </c>
      <c r="BK122" s="1">
        <v>92312</v>
      </c>
      <c r="BL122" s="1">
        <v>9596.16015625</v>
      </c>
      <c r="BM122" s="1">
        <v>0</v>
      </c>
      <c r="BO122" s="1">
        <v>178795</v>
      </c>
      <c r="BP122" s="1">
        <v>57196.98828125</v>
      </c>
      <c r="BQ122" s="1">
        <v>0</v>
      </c>
      <c r="BS122" s="1">
        <v>8552</v>
      </c>
      <c r="BT122" s="1">
        <v>333.25</v>
      </c>
      <c r="BU122" s="1">
        <v>0</v>
      </c>
      <c r="BW122" s="1">
        <v>326124</v>
      </c>
      <c r="BX122" s="1">
        <v>61211.640625</v>
      </c>
      <c r="BY122" s="1">
        <v>0</v>
      </c>
      <c r="CA122" s="1">
        <v>434041</v>
      </c>
      <c r="CB122" s="1">
        <v>141722.796875</v>
      </c>
      <c r="CC122" s="1">
        <v>0</v>
      </c>
      <c r="CE122" s="1">
        <v>388648</v>
      </c>
      <c r="CF122" s="1">
        <v>50297.8984375</v>
      </c>
      <c r="CG122" s="1">
        <v>0</v>
      </c>
      <c r="CI122" s="1">
        <v>170525</v>
      </c>
      <c r="CJ122" s="1">
        <v>118638.78125</v>
      </c>
      <c r="CK122" s="1">
        <v>200637.46875</v>
      </c>
    </row>
    <row r="123" spans="1:90" x14ac:dyDescent="0.25">
      <c r="A123" s="1">
        <v>105254353</v>
      </c>
      <c r="B123" s="1">
        <v>8657214</v>
      </c>
      <c r="C123" s="1">
        <v>8778900</v>
      </c>
      <c r="D123" s="1">
        <v>8841881</v>
      </c>
      <c r="E123" s="1">
        <v>8899078</v>
      </c>
      <c r="F123" s="1">
        <v>9031425</v>
      </c>
      <c r="G123" s="1">
        <v>9031420</v>
      </c>
      <c r="H123" s="1">
        <v>9282874</v>
      </c>
      <c r="I123" s="1">
        <v>9731000</v>
      </c>
      <c r="J123" s="1">
        <v>10361210</v>
      </c>
      <c r="K123" s="1">
        <v>10565386</v>
      </c>
      <c r="L123" s="1">
        <v>283075</v>
      </c>
      <c r="M123" s="1">
        <v>283075</v>
      </c>
      <c r="N123" s="1">
        <v>283075</v>
      </c>
      <c r="O123" s="1">
        <v>283075</v>
      </c>
      <c r="P123" s="1">
        <v>283075</v>
      </c>
      <c r="Q123" s="1">
        <v>283075</v>
      </c>
      <c r="R123" s="1">
        <v>283075</v>
      </c>
      <c r="S123" s="1">
        <v>433075</v>
      </c>
      <c r="T123" s="1">
        <v>433075</v>
      </c>
      <c r="U123" s="1">
        <v>815468.56</v>
      </c>
      <c r="V123" s="1">
        <v>1273143.3600000001</v>
      </c>
      <c r="W123" s="1">
        <v>1293950.3600000001</v>
      </c>
      <c r="X123" s="1">
        <v>1307665.17</v>
      </c>
      <c r="Y123" s="1">
        <v>1327807.07</v>
      </c>
      <c r="Z123" s="1">
        <v>1375586.9</v>
      </c>
      <c r="AA123" s="1">
        <v>1375544.17</v>
      </c>
      <c r="AB123" s="1">
        <v>1270000.1100000001</v>
      </c>
      <c r="AC123" s="1">
        <v>1455980.98</v>
      </c>
      <c r="AD123" s="1">
        <v>1490281.5</v>
      </c>
      <c r="AE123" s="1">
        <v>1558194</v>
      </c>
      <c r="AP123" s="1">
        <v>306792.1875</v>
      </c>
      <c r="AQ123" s="1">
        <v>106478.7109375</v>
      </c>
      <c r="AR123" s="1">
        <v>36521.421875</v>
      </c>
      <c r="AT123" s="1">
        <v>449792.3125</v>
      </c>
      <c r="AY123" s="1">
        <v>92765</v>
      </c>
      <c r="AZ123" s="1">
        <v>33089.21875</v>
      </c>
      <c r="BA123" s="1">
        <v>65279</v>
      </c>
      <c r="BC123" s="1">
        <v>121686</v>
      </c>
      <c r="BD123" s="1">
        <v>20807</v>
      </c>
      <c r="BE123" s="1">
        <v>0</v>
      </c>
      <c r="BG123" s="1">
        <v>62981</v>
      </c>
      <c r="BH123" s="1">
        <v>13714.8095703125</v>
      </c>
      <c r="BI123" s="1">
        <v>0</v>
      </c>
      <c r="BK123" s="1">
        <v>57197</v>
      </c>
      <c r="BL123" s="1">
        <v>20141.900390625</v>
      </c>
      <c r="BM123" s="1">
        <v>0</v>
      </c>
      <c r="BO123" s="1">
        <v>132347</v>
      </c>
      <c r="BP123" s="1">
        <v>47779.828125</v>
      </c>
      <c r="BQ123" s="1">
        <v>0</v>
      </c>
      <c r="BS123" s="1">
        <v>-5</v>
      </c>
      <c r="BT123" s="1">
        <v>-42.729999542236328</v>
      </c>
      <c r="BU123" s="1">
        <v>0</v>
      </c>
      <c r="BW123" s="1">
        <v>251454</v>
      </c>
      <c r="BX123" s="1">
        <v>-105544.0625</v>
      </c>
      <c r="BY123" s="1">
        <v>0</v>
      </c>
      <c r="CA123" s="1">
        <v>448126</v>
      </c>
      <c r="CB123" s="1">
        <v>185980.875</v>
      </c>
      <c r="CC123" s="1">
        <v>150000</v>
      </c>
      <c r="CE123" s="1">
        <v>630210</v>
      </c>
      <c r="CF123" s="1">
        <v>34300.51953125</v>
      </c>
      <c r="CG123" s="1">
        <v>0</v>
      </c>
      <c r="CI123" s="1">
        <v>204176</v>
      </c>
      <c r="CJ123" s="1">
        <v>67912.5</v>
      </c>
      <c r="CK123" s="1">
        <v>382393.5625</v>
      </c>
    </row>
    <row r="124" spans="1:90" x14ac:dyDescent="0.25">
      <c r="A124" s="1">
        <v>105256553</v>
      </c>
      <c r="B124" s="1">
        <v>8280591.5</v>
      </c>
      <c r="C124" s="1">
        <v>8399051</v>
      </c>
      <c r="D124" s="1">
        <v>8478005</v>
      </c>
      <c r="E124" s="1">
        <v>8585411</v>
      </c>
      <c r="F124" s="1">
        <v>8745296</v>
      </c>
      <c r="G124" s="1">
        <v>8745291</v>
      </c>
      <c r="H124" s="1">
        <v>8983453</v>
      </c>
      <c r="I124" s="1">
        <v>9884587</v>
      </c>
      <c r="J124" s="1">
        <v>10650537</v>
      </c>
      <c r="K124" s="1">
        <v>10921691</v>
      </c>
      <c r="L124" s="1">
        <v>244066</v>
      </c>
      <c r="M124" s="1">
        <v>244066</v>
      </c>
      <c r="N124" s="1">
        <v>244066</v>
      </c>
      <c r="O124" s="1">
        <v>244066</v>
      </c>
      <c r="P124" s="1">
        <v>244066</v>
      </c>
      <c r="Q124" s="1">
        <v>244066</v>
      </c>
      <c r="R124" s="1">
        <v>244066</v>
      </c>
      <c r="S124" s="1">
        <v>594066</v>
      </c>
      <c r="T124" s="1">
        <v>594066</v>
      </c>
      <c r="U124" s="1">
        <v>1224476.03</v>
      </c>
      <c r="V124" s="1">
        <v>762168.92</v>
      </c>
      <c r="W124" s="1">
        <v>775856.04</v>
      </c>
      <c r="X124" s="1">
        <v>814398.52</v>
      </c>
      <c r="Y124" s="1">
        <v>845131.26</v>
      </c>
      <c r="Z124" s="1">
        <v>892886.21</v>
      </c>
      <c r="AA124" s="1">
        <v>892095.42</v>
      </c>
      <c r="AB124" s="1">
        <v>967524</v>
      </c>
      <c r="AC124" s="1">
        <v>1087123.17</v>
      </c>
      <c r="AD124" s="1">
        <v>1163712.6000000001</v>
      </c>
      <c r="AE124" s="1">
        <v>1287080</v>
      </c>
      <c r="AP124" s="1">
        <v>435279</v>
      </c>
      <c r="AQ124" s="1">
        <v>196082</v>
      </c>
      <c r="AR124" s="1">
        <v>78838.7578125</v>
      </c>
      <c r="AT124" s="1">
        <v>710199.75</v>
      </c>
      <c r="AY124" s="1">
        <v>90382</v>
      </c>
      <c r="AZ124" s="1">
        <v>25612.369140625</v>
      </c>
      <c r="BA124" s="1">
        <v>54823</v>
      </c>
      <c r="BC124" s="1">
        <v>118459.5</v>
      </c>
      <c r="BD124" s="1">
        <v>13687.1201171875</v>
      </c>
      <c r="BE124" s="1">
        <v>0</v>
      </c>
      <c r="BG124" s="1">
        <v>78954</v>
      </c>
      <c r="BH124" s="1">
        <v>38542.48046875</v>
      </c>
      <c r="BI124" s="1">
        <v>0</v>
      </c>
      <c r="BK124" s="1">
        <v>107406</v>
      </c>
      <c r="BL124" s="1">
        <v>30732.740234375</v>
      </c>
      <c r="BM124" s="1">
        <v>0</v>
      </c>
      <c r="BO124" s="1">
        <v>159885</v>
      </c>
      <c r="BP124" s="1">
        <v>47754.94921875</v>
      </c>
      <c r="BQ124" s="1">
        <v>0</v>
      </c>
      <c r="BS124" s="1">
        <v>-5</v>
      </c>
      <c r="BT124" s="1">
        <v>-790.78997802734375</v>
      </c>
      <c r="BU124" s="1">
        <v>0</v>
      </c>
      <c r="BW124" s="1">
        <v>238162</v>
      </c>
      <c r="BX124" s="1">
        <v>75428.578125</v>
      </c>
      <c r="BY124" s="1">
        <v>0</v>
      </c>
      <c r="CA124" s="1">
        <v>901134</v>
      </c>
      <c r="CB124" s="1">
        <v>119599.171875</v>
      </c>
      <c r="CC124" s="1">
        <v>350000</v>
      </c>
      <c r="CE124" s="1">
        <v>765950</v>
      </c>
      <c r="CF124" s="1">
        <v>76589.4296875</v>
      </c>
      <c r="CG124" s="1">
        <v>0</v>
      </c>
      <c r="CI124" s="1">
        <v>271154</v>
      </c>
      <c r="CJ124" s="1">
        <v>123367.3984375</v>
      </c>
      <c r="CK124" s="1">
        <v>630410</v>
      </c>
    </row>
    <row r="125" spans="1:90" x14ac:dyDescent="0.25">
      <c r="A125" s="1">
        <v>105257602</v>
      </c>
      <c r="B125" s="1">
        <v>13680146</v>
      </c>
      <c r="C125" s="1">
        <v>14173819</v>
      </c>
      <c r="D125" s="1">
        <v>14393762</v>
      </c>
      <c r="E125" s="1">
        <v>14559754</v>
      </c>
      <c r="F125" s="1">
        <v>14897027</v>
      </c>
      <c r="G125" s="1">
        <v>14897010</v>
      </c>
      <c r="H125" s="1">
        <v>15273361</v>
      </c>
      <c r="I125" s="1">
        <v>16415143</v>
      </c>
      <c r="J125" s="1">
        <v>17574292</v>
      </c>
      <c r="K125" s="1">
        <v>18067442</v>
      </c>
      <c r="L125" s="1">
        <v>613964</v>
      </c>
      <c r="M125" s="1">
        <v>893508</v>
      </c>
      <c r="N125" s="1">
        <v>753736</v>
      </c>
      <c r="O125" s="1">
        <v>753736</v>
      </c>
      <c r="P125" s="1">
        <v>753736</v>
      </c>
      <c r="Q125" s="1">
        <v>753736</v>
      </c>
      <c r="R125" s="1">
        <v>753736</v>
      </c>
      <c r="S125" s="1">
        <v>1053736</v>
      </c>
      <c r="T125" s="1">
        <v>1053736</v>
      </c>
      <c r="U125" s="1">
        <v>1941292.63</v>
      </c>
      <c r="V125" s="1">
        <v>3488450.63</v>
      </c>
      <c r="W125" s="1">
        <v>3611357.45</v>
      </c>
      <c r="X125" s="1">
        <v>3660748.21</v>
      </c>
      <c r="Y125" s="1">
        <v>3714873.18</v>
      </c>
      <c r="Z125" s="1">
        <v>3746977.19</v>
      </c>
      <c r="AA125" s="1">
        <v>3930027.8</v>
      </c>
      <c r="AB125" s="1">
        <v>3943096.49</v>
      </c>
      <c r="AC125" s="1">
        <v>4275128.63</v>
      </c>
      <c r="AD125" s="1">
        <v>4474967.08</v>
      </c>
      <c r="AE125" s="1">
        <v>4587166</v>
      </c>
      <c r="AP125" s="1">
        <v>634083</v>
      </c>
      <c r="AQ125" s="1">
        <v>237511.328125</v>
      </c>
      <c r="AR125" s="1">
        <v>168037.765625</v>
      </c>
      <c r="AT125" s="1">
        <v>1039632.0625</v>
      </c>
      <c r="AY125" s="1">
        <v>376015</v>
      </c>
      <c r="AZ125" s="1">
        <v>71829.703125</v>
      </c>
      <c r="BA125" s="1">
        <v>50862</v>
      </c>
      <c r="BC125" s="1">
        <v>493673</v>
      </c>
      <c r="BD125" s="1">
        <v>122906.8203125</v>
      </c>
      <c r="BE125" s="1">
        <v>279544</v>
      </c>
      <c r="BG125" s="1">
        <v>219943</v>
      </c>
      <c r="BH125" s="1">
        <v>49390.76171875</v>
      </c>
      <c r="BI125" s="1">
        <v>-139772</v>
      </c>
      <c r="BK125" s="1">
        <v>165992</v>
      </c>
      <c r="BL125" s="1">
        <v>54124.96875</v>
      </c>
      <c r="BM125" s="1">
        <v>0</v>
      </c>
      <c r="BO125" s="1">
        <v>337273</v>
      </c>
      <c r="BP125" s="1">
        <v>32104.009765625</v>
      </c>
      <c r="BQ125" s="1">
        <v>0</v>
      </c>
      <c r="BS125" s="1">
        <v>-17</v>
      </c>
      <c r="BT125" s="1">
        <v>183050.609375</v>
      </c>
      <c r="BU125" s="1">
        <v>0</v>
      </c>
      <c r="BW125" s="1">
        <v>376351</v>
      </c>
      <c r="BX125" s="1">
        <v>13068.6904296875</v>
      </c>
      <c r="BY125" s="1">
        <v>0</v>
      </c>
      <c r="CA125" s="1">
        <v>1141782</v>
      </c>
      <c r="CB125" s="1">
        <v>332032.125</v>
      </c>
      <c r="CC125" s="1">
        <v>300000</v>
      </c>
      <c r="CE125" s="1">
        <v>1159149</v>
      </c>
      <c r="CF125" s="1">
        <v>199838.453125</v>
      </c>
      <c r="CG125" s="1">
        <v>0</v>
      </c>
      <c r="CI125" s="1">
        <v>493150</v>
      </c>
      <c r="CJ125" s="1">
        <v>112198.921875</v>
      </c>
      <c r="CK125" s="1">
        <v>887556.625</v>
      </c>
    </row>
    <row r="126" spans="1:90" x14ac:dyDescent="0.25">
      <c r="A126" s="1">
        <v>105258303</v>
      </c>
      <c r="B126" s="1">
        <v>8424759</v>
      </c>
      <c r="C126" s="1">
        <v>8595962</v>
      </c>
      <c r="D126" s="1">
        <v>8658639</v>
      </c>
      <c r="E126" s="1">
        <v>8741302</v>
      </c>
      <c r="F126" s="1">
        <v>8875712</v>
      </c>
      <c r="G126" s="1">
        <v>8875706</v>
      </c>
      <c r="H126" s="1">
        <v>9013210</v>
      </c>
      <c r="I126" s="1">
        <v>9431357</v>
      </c>
      <c r="J126" s="1">
        <v>9952472</v>
      </c>
      <c r="K126" s="1">
        <v>10129559</v>
      </c>
      <c r="L126" s="1">
        <v>286805</v>
      </c>
      <c r="M126" s="1">
        <v>286805</v>
      </c>
      <c r="N126" s="1">
        <v>286805</v>
      </c>
      <c r="O126" s="1">
        <v>286805</v>
      </c>
      <c r="P126" s="1">
        <v>286805</v>
      </c>
      <c r="Q126" s="1">
        <v>286805</v>
      </c>
      <c r="R126" s="1">
        <v>286805</v>
      </c>
      <c r="S126" s="1">
        <v>286805</v>
      </c>
      <c r="T126" s="1">
        <v>286805</v>
      </c>
      <c r="U126" s="1">
        <v>868424.23</v>
      </c>
      <c r="V126" s="1">
        <v>1150071.46</v>
      </c>
      <c r="W126" s="1">
        <v>1167059.1599999999</v>
      </c>
      <c r="X126" s="1">
        <v>1184464.58</v>
      </c>
      <c r="Y126" s="1">
        <v>1182258.24</v>
      </c>
      <c r="Z126" s="1">
        <v>1218319.46</v>
      </c>
      <c r="AA126" s="1">
        <v>1218290.93</v>
      </c>
      <c r="AB126" s="1">
        <v>1269817.9099999999</v>
      </c>
      <c r="AC126" s="1">
        <v>1333100.92</v>
      </c>
      <c r="AD126" s="1">
        <v>1378789.13</v>
      </c>
      <c r="AE126" s="1">
        <v>1447061</v>
      </c>
      <c r="AP126" s="1">
        <v>250769.40625</v>
      </c>
      <c r="AQ126" s="1">
        <v>116323.84375</v>
      </c>
      <c r="AR126" s="1">
        <v>45748.30859375</v>
      </c>
      <c r="AT126" s="1">
        <v>412841.5625</v>
      </c>
      <c r="AY126" s="1">
        <v>121518.5</v>
      </c>
      <c r="AZ126" s="1">
        <v>19874.490234375</v>
      </c>
      <c r="BA126" s="1">
        <v>63961</v>
      </c>
      <c r="BC126" s="1">
        <v>171203</v>
      </c>
      <c r="BD126" s="1">
        <v>16987.69921875</v>
      </c>
      <c r="BE126" s="1">
        <v>0</v>
      </c>
      <c r="BG126" s="1">
        <v>62677</v>
      </c>
      <c r="BH126" s="1">
        <v>17405.419921875</v>
      </c>
      <c r="BI126" s="1">
        <v>0</v>
      </c>
      <c r="BK126" s="1">
        <v>82663</v>
      </c>
      <c r="BL126" s="1">
        <v>-2206.340087890625</v>
      </c>
      <c r="BM126" s="1">
        <v>0</v>
      </c>
      <c r="BO126" s="1">
        <v>134410</v>
      </c>
      <c r="BP126" s="1">
        <v>36061.21875</v>
      </c>
      <c r="BQ126" s="1">
        <v>0</v>
      </c>
      <c r="BS126" s="1">
        <v>-6</v>
      </c>
      <c r="BT126" s="1">
        <v>-28.530000686645508</v>
      </c>
      <c r="BU126" s="1">
        <v>0</v>
      </c>
      <c r="BW126" s="1">
        <v>137504</v>
      </c>
      <c r="BX126" s="1">
        <v>51526.98046875</v>
      </c>
      <c r="BY126" s="1">
        <v>0</v>
      </c>
      <c r="CA126" s="1">
        <v>418147</v>
      </c>
      <c r="CB126" s="1">
        <v>63283.01171875</v>
      </c>
      <c r="CC126" s="1">
        <v>0</v>
      </c>
      <c r="CE126" s="1">
        <v>521115</v>
      </c>
      <c r="CF126" s="1">
        <v>45688.2109375</v>
      </c>
      <c r="CG126" s="1">
        <v>0</v>
      </c>
      <c r="CI126" s="1">
        <v>177087</v>
      </c>
      <c r="CJ126" s="1">
        <v>68271.8671875</v>
      </c>
      <c r="CK126" s="1">
        <v>581619.25</v>
      </c>
    </row>
    <row r="127" spans="1:90" x14ac:dyDescent="0.25">
      <c r="A127" s="1">
        <v>105258503</v>
      </c>
      <c r="B127" s="1">
        <v>8931534</v>
      </c>
      <c r="C127" s="1">
        <v>9051088</v>
      </c>
      <c r="D127" s="1">
        <v>9110213</v>
      </c>
      <c r="E127" s="1">
        <v>9171456</v>
      </c>
      <c r="F127" s="1">
        <v>9264907</v>
      </c>
      <c r="G127" s="1">
        <v>9264902</v>
      </c>
      <c r="H127" s="1">
        <v>9508650</v>
      </c>
      <c r="I127" s="1">
        <v>9892229</v>
      </c>
      <c r="J127" s="1">
        <v>10178796</v>
      </c>
      <c r="K127" s="1">
        <v>10296507</v>
      </c>
      <c r="L127" s="1">
        <v>280298</v>
      </c>
      <c r="M127" s="1">
        <v>380100</v>
      </c>
      <c r="N127" s="1">
        <v>330199</v>
      </c>
      <c r="O127" s="1">
        <v>330199</v>
      </c>
      <c r="P127" s="1">
        <v>330199</v>
      </c>
      <c r="Q127" s="1">
        <v>330199</v>
      </c>
      <c r="R127" s="1">
        <v>330199</v>
      </c>
      <c r="S127" s="1">
        <v>330199</v>
      </c>
      <c r="T127" s="1">
        <v>330199</v>
      </c>
      <c r="U127" s="1">
        <v>464852.64</v>
      </c>
      <c r="V127" s="1">
        <v>1152503.99</v>
      </c>
      <c r="W127" s="1">
        <v>1170908.98</v>
      </c>
      <c r="X127" s="1">
        <v>1194165.04</v>
      </c>
      <c r="Y127" s="1">
        <v>1199174.1000000001</v>
      </c>
      <c r="Z127" s="1">
        <v>1233233.1499999999</v>
      </c>
      <c r="AA127" s="1">
        <v>1233200.78</v>
      </c>
      <c r="AB127" s="1">
        <v>1279165.95</v>
      </c>
      <c r="AC127" s="1">
        <v>1363359.76</v>
      </c>
      <c r="AD127" s="1">
        <v>1402197</v>
      </c>
      <c r="AE127" s="1">
        <v>1482299</v>
      </c>
      <c r="AF127" s="1">
        <v>70139.37</v>
      </c>
      <c r="AG127" s="1">
        <v>71237.06</v>
      </c>
      <c r="AH127" s="1">
        <v>72887.47</v>
      </c>
      <c r="AI127" s="1">
        <v>83705.42</v>
      </c>
      <c r="AJ127" s="1">
        <v>75320.509999999995</v>
      </c>
      <c r="AK127" s="1">
        <v>74338</v>
      </c>
      <c r="AL127" s="1">
        <v>183780</v>
      </c>
      <c r="AM127" s="1">
        <v>171534.8</v>
      </c>
      <c r="AN127" s="1">
        <v>211867.74</v>
      </c>
      <c r="AO127" s="1">
        <v>237451</v>
      </c>
      <c r="AP127" s="1">
        <v>206320</v>
      </c>
      <c r="AQ127" s="1">
        <v>26930.728515625</v>
      </c>
      <c r="AR127" s="1">
        <v>49813.171875</v>
      </c>
      <c r="AS127" s="1">
        <v>32426.09765625</v>
      </c>
      <c r="AT127" s="1">
        <v>315490</v>
      </c>
      <c r="AY127" s="1">
        <v>91194</v>
      </c>
      <c r="AZ127" s="1">
        <v>20185.560546875</v>
      </c>
      <c r="BA127" s="1">
        <v>16590</v>
      </c>
      <c r="BB127" s="1">
        <v>9325.16015625</v>
      </c>
      <c r="BC127" s="1">
        <v>119554</v>
      </c>
      <c r="BD127" s="1">
        <v>18404.990234375</v>
      </c>
      <c r="BE127" s="1">
        <v>99802</v>
      </c>
      <c r="BF127" s="1">
        <v>1097.68994140625</v>
      </c>
      <c r="BG127" s="1">
        <v>59125</v>
      </c>
      <c r="BH127" s="1">
        <v>23256.060546875</v>
      </c>
      <c r="BI127" s="1">
        <v>-49901</v>
      </c>
      <c r="BJ127" s="1">
        <v>1650.4100341796875</v>
      </c>
      <c r="BK127" s="1">
        <v>61243</v>
      </c>
      <c r="BL127" s="1">
        <v>5009.06005859375</v>
      </c>
      <c r="BM127" s="1">
        <v>0</v>
      </c>
      <c r="BN127" s="1">
        <v>10817.9501953125</v>
      </c>
      <c r="BO127" s="1">
        <v>93451</v>
      </c>
      <c r="BP127" s="1">
        <v>34059.05078125</v>
      </c>
      <c r="BQ127" s="1">
        <v>0</v>
      </c>
      <c r="BR127" s="1">
        <v>-8384.91015625</v>
      </c>
      <c r="BS127" s="1">
        <v>-5</v>
      </c>
      <c r="BT127" s="1">
        <v>-32.369998931884766</v>
      </c>
      <c r="BU127" s="1">
        <v>0</v>
      </c>
      <c r="BV127" s="1">
        <v>-982.510009765625</v>
      </c>
      <c r="BW127" s="1">
        <v>243748</v>
      </c>
      <c r="BX127" s="1">
        <v>45965.171875</v>
      </c>
      <c r="BY127" s="1">
        <v>0</v>
      </c>
      <c r="BZ127" s="1">
        <v>109442</v>
      </c>
      <c r="CA127" s="1">
        <v>383579</v>
      </c>
      <c r="CB127" s="1">
        <v>84193.8125</v>
      </c>
      <c r="CC127" s="1">
        <v>0</v>
      </c>
      <c r="CD127" s="1">
        <v>-12245.2001953125</v>
      </c>
      <c r="CE127" s="1">
        <v>286567</v>
      </c>
      <c r="CF127" s="1">
        <v>38837.23828125</v>
      </c>
      <c r="CG127" s="1">
        <v>0</v>
      </c>
      <c r="CH127" s="1">
        <v>40332.94140625</v>
      </c>
      <c r="CI127" s="1">
        <v>117711</v>
      </c>
      <c r="CJ127" s="1">
        <v>80102</v>
      </c>
      <c r="CK127" s="1">
        <v>134653.640625</v>
      </c>
      <c r="CL127" s="1">
        <v>25583.259765625</v>
      </c>
    </row>
    <row r="128" spans="1:90" x14ac:dyDescent="0.25">
      <c r="A128" s="1">
        <v>105259103</v>
      </c>
      <c r="B128" s="1">
        <v>9207762</v>
      </c>
      <c r="C128" s="1">
        <v>9338653</v>
      </c>
      <c r="D128" s="1">
        <v>9414525</v>
      </c>
      <c r="E128" s="1">
        <v>9461648</v>
      </c>
      <c r="F128" s="1">
        <v>9568824</v>
      </c>
      <c r="G128" s="1">
        <v>9568837</v>
      </c>
      <c r="H128" s="1">
        <v>9710624</v>
      </c>
      <c r="I128" s="1">
        <v>10105701</v>
      </c>
      <c r="J128" s="1">
        <v>10537176</v>
      </c>
      <c r="K128" s="1">
        <v>10693881</v>
      </c>
      <c r="L128" s="1">
        <v>283155</v>
      </c>
      <c r="M128" s="1">
        <v>283155</v>
      </c>
      <c r="N128" s="1">
        <v>283155</v>
      </c>
      <c r="O128" s="1">
        <v>283155</v>
      </c>
      <c r="P128" s="1">
        <v>283155</v>
      </c>
      <c r="Q128" s="1">
        <v>283155</v>
      </c>
      <c r="R128" s="1">
        <v>283155</v>
      </c>
      <c r="S128" s="1">
        <v>283155</v>
      </c>
      <c r="T128" s="1">
        <v>283155</v>
      </c>
      <c r="U128" s="1">
        <v>424582.56</v>
      </c>
      <c r="V128" s="1">
        <v>888534.16</v>
      </c>
      <c r="W128" s="1">
        <v>898864.15</v>
      </c>
      <c r="X128" s="1">
        <v>912759.27</v>
      </c>
      <c r="Y128" s="1">
        <v>922506.52</v>
      </c>
      <c r="Z128" s="1">
        <v>942049.31</v>
      </c>
      <c r="AA128" s="1">
        <v>945656.04</v>
      </c>
      <c r="AB128" s="1">
        <v>995706.37</v>
      </c>
      <c r="AC128" s="1">
        <v>1058516.72</v>
      </c>
      <c r="AD128" s="1">
        <v>1104794.44</v>
      </c>
      <c r="AE128" s="1">
        <v>1171608</v>
      </c>
      <c r="AG128" s="1">
        <v>17998.68</v>
      </c>
      <c r="AH128" s="1">
        <v>21548.69</v>
      </c>
      <c r="AI128" s="1">
        <v>31847.15</v>
      </c>
      <c r="AJ128" s="1">
        <v>85790.12</v>
      </c>
      <c r="AK128" s="1">
        <v>46836</v>
      </c>
      <c r="AL128" s="1">
        <v>40228.199999999997</v>
      </c>
      <c r="AM128" s="1">
        <v>55759.27</v>
      </c>
      <c r="AN128" s="1">
        <v>90411.25</v>
      </c>
      <c r="AO128" s="1">
        <v>101328</v>
      </c>
      <c r="AP128" s="1">
        <v>225011.40625</v>
      </c>
      <c r="AQ128" s="1">
        <v>28285.51171875</v>
      </c>
      <c r="AR128" s="1">
        <v>45911.73828125</v>
      </c>
      <c r="AS128" s="1">
        <v>3107.575927734375</v>
      </c>
      <c r="AT128" s="1">
        <v>302316.21875</v>
      </c>
      <c r="AY128" s="1">
        <v>99843</v>
      </c>
      <c r="AZ128" s="1">
        <v>17471.7109375</v>
      </c>
      <c r="BA128" s="1">
        <v>283155</v>
      </c>
      <c r="BC128" s="1">
        <v>130891</v>
      </c>
      <c r="BD128" s="1">
        <v>10329.990234375</v>
      </c>
      <c r="BE128" s="1">
        <v>0</v>
      </c>
      <c r="BG128" s="1">
        <v>75872</v>
      </c>
      <c r="BH128" s="1">
        <v>13895.1201171875</v>
      </c>
      <c r="BI128" s="1">
        <v>0</v>
      </c>
      <c r="BJ128" s="1">
        <v>3550.010009765625</v>
      </c>
      <c r="BK128" s="1">
        <v>47123</v>
      </c>
      <c r="BL128" s="1">
        <v>9747.25</v>
      </c>
      <c r="BM128" s="1">
        <v>0</v>
      </c>
      <c r="BN128" s="1">
        <v>10298.4599609375</v>
      </c>
      <c r="BO128" s="1">
        <v>107176</v>
      </c>
      <c r="BP128" s="1">
        <v>19542.7890625</v>
      </c>
      <c r="BQ128" s="1">
        <v>0</v>
      </c>
      <c r="BR128" s="1">
        <v>53942.96875</v>
      </c>
      <c r="BS128" s="1">
        <v>13</v>
      </c>
      <c r="BT128" s="1">
        <v>3606.72998046875</v>
      </c>
      <c r="BU128" s="1">
        <v>0</v>
      </c>
      <c r="BV128" s="1">
        <v>-38954.12109375</v>
      </c>
      <c r="BW128" s="1">
        <v>141787</v>
      </c>
      <c r="BX128" s="1">
        <v>50050.328125</v>
      </c>
      <c r="BY128" s="1">
        <v>0</v>
      </c>
      <c r="BZ128" s="1">
        <v>-6607.7998046875</v>
      </c>
      <c r="CA128" s="1">
        <v>395077</v>
      </c>
      <c r="CB128" s="1">
        <v>62810.3515625</v>
      </c>
      <c r="CC128" s="1">
        <v>0</v>
      </c>
      <c r="CD128" s="1">
        <v>15531.0703125</v>
      </c>
      <c r="CE128" s="1">
        <v>431475</v>
      </c>
      <c r="CF128" s="1">
        <v>46277.71875</v>
      </c>
      <c r="CG128" s="1">
        <v>0</v>
      </c>
      <c r="CH128" s="1">
        <v>34651.98046875</v>
      </c>
      <c r="CI128" s="1">
        <v>156705</v>
      </c>
      <c r="CJ128" s="1">
        <v>66813.5625</v>
      </c>
      <c r="CK128" s="1">
        <v>141427.5625</v>
      </c>
      <c r="CL128" s="1">
        <v>10916.75</v>
      </c>
    </row>
    <row r="129" spans="1:90" x14ac:dyDescent="0.25">
      <c r="A129" s="1">
        <v>105259703</v>
      </c>
      <c r="B129" s="1">
        <v>6604695</v>
      </c>
      <c r="C129" s="1">
        <v>6698495.5</v>
      </c>
      <c r="D129" s="1">
        <v>6734534</v>
      </c>
      <c r="E129" s="1">
        <v>6792466</v>
      </c>
      <c r="F129" s="1">
        <v>6885270.5</v>
      </c>
      <c r="G129" s="1">
        <v>6885266.5</v>
      </c>
      <c r="H129" s="1">
        <v>7011101.5</v>
      </c>
      <c r="I129" s="1">
        <v>7521344</v>
      </c>
      <c r="J129" s="1">
        <v>7916529.5</v>
      </c>
      <c r="K129" s="1">
        <v>8080069</v>
      </c>
      <c r="L129" s="1">
        <v>243953</v>
      </c>
      <c r="M129" s="1">
        <v>243953</v>
      </c>
      <c r="N129" s="1">
        <v>243953</v>
      </c>
      <c r="O129" s="1">
        <v>243953</v>
      </c>
      <c r="P129" s="1">
        <v>243953</v>
      </c>
      <c r="Q129" s="1">
        <v>243953</v>
      </c>
      <c r="R129" s="1">
        <v>243953</v>
      </c>
      <c r="S129" s="1">
        <v>243953</v>
      </c>
      <c r="T129" s="1">
        <v>243953</v>
      </c>
      <c r="U129" s="1">
        <v>452262.03</v>
      </c>
      <c r="V129" s="1">
        <v>950539</v>
      </c>
      <c r="W129" s="1">
        <v>965556.08</v>
      </c>
      <c r="X129" s="1">
        <v>989892.71</v>
      </c>
      <c r="Y129" s="1">
        <v>999711</v>
      </c>
      <c r="Z129" s="1">
        <v>1044068.97</v>
      </c>
      <c r="AA129" s="1">
        <v>1044019.88</v>
      </c>
      <c r="AB129" s="1">
        <v>1108743.04</v>
      </c>
      <c r="AC129" s="1">
        <v>1194711.5</v>
      </c>
      <c r="AD129" s="1">
        <v>1239148.1299999999</v>
      </c>
      <c r="AE129" s="1">
        <v>1365077</v>
      </c>
      <c r="AP129" s="1">
        <v>238959.703125</v>
      </c>
      <c r="AQ129" s="1">
        <v>41661.8046875</v>
      </c>
      <c r="AR129" s="1">
        <v>64201.60546875</v>
      </c>
      <c r="AT129" s="1">
        <v>344823.09375</v>
      </c>
      <c r="AY129" s="1">
        <v>71704</v>
      </c>
      <c r="AZ129" s="1">
        <v>27203</v>
      </c>
      <c r="BA129" s="1">
        <v>50768</v>
      </c>
      <c r="BC129" s="1">
        <v>93800.5</v>
      </c>
      <c r="BD129" s="1">
        <v>15017.080078125</v>
      </c>
      <c r="BE129" s="1">
        <v>0</v>
      </c>
      <c r="BG129" s="1">
        <v>36038.5</v>
      </c>
      <c r="BH129" s="1">
        <v>24336.630859375</v>
      </c>
      <c r="BI129" s="1">
        <v>0</v>
      </c>
      <c r="BK129" s="1">
        <v>57932</v>
      </c>
      <c r="BL129" s="1">
        <v>9818.2900390625</v>
      </c>
      <c r="BM129" s="1">
        <v>0</v>
      </c>
      <c r="BO129" s="1">
        <v>92804.5</v>
      </c>
      <c r="BP129" s="1">
        <v>44357.96875</v>
      </c>
      <c r="BQ129" s="1">
        <v>0</v>
      </c>
      <c r="BS129" s="1">
        <v>-4</v>
      </c>
      <c r="BT129" s="1">
        <v>-49.090000152587891</v>
      </c>
      <c r="BU129" s="1">
        <v>0</v>
      </c>
      <c r="BW129" s="1">
        <v>125835</v>
      </c>
      <c r="BX129" s="1">
        <v>64723.16015625</v>
      </c>
      <c r="BY129" s="1">
        <v>0</v>
      </c>
      <c r="CA129" s="1">
        <v>510242.5</v>
      </c>
      <c r="CB129" s="1">
        <v>85968.4609375</v>
      </c>
      <c r="CC129" s="1">
        <v>0</v>
      </c>
      <c r="CE129" s="1">
        <v>395185.5</v>
      </c>
      <c r="CF129" s="1">
        <v>44436.62890625</v>
      </c>
      <c r="CG129" s="1">
        <v>0</v>
      </c>
      <c r="CI129" s="1">
        <v>163539.5</v>
      </c>
      <c r="CJ129" s="1">
        <v>125928.8671875</v>
      </c>
      <c r="CK129" s="1">
        <v>208309.03125</v>
      </c>
    </row>
    <row r="130" spans="1:90" x14ac:dyDescent="0.25">
      <c r="A130" s="1">
        <v>105628007</v>
      </c>
      <c r="AO130" s="1">
        <v>579353</v>
      </c>
      <c r="AT130" s="1">
        <v>0</v>
      </c>
    </row>
    <row r="131" spans="1:90" x14ac:dyDescent="0.25">
      <c r="A131" s="1">
        <v>105628302</v>
      </c>
      <c r="B131" s="1">
        <v>24562950</v>
      </c>
      <c r="C131" s="1">
        <v>25065862</v>
      </c>
      <c r="D131" s="1">
        <v>25261460</v>
      </c>
      <c r="E131" s="1">
        <v>25498740</v>
      </c>
      <c r="F131" s="1">
        <v>25863764</v>
      </c>
      <c r="G131" s="1">
        <v>25863746</v>
      </c>
      <c r="H131" s="1">
        <v>26298870</v>
      </c>
      <c r="I131" s="1">
        <v>27639540</v>
      </c>
      <c r="J131" s="1">
        <v>28819512</v>
      </c>
      <c r="K131" s="1">
        <v>29330436</v>
      </c>
      <c r="L131" s="1">
        <v>987960.25</v>
      </c>
      <c r="M131" s="1">
        <v>1058716</v>
      </c>
      <c r="N131" s="1">
        <v>1023439</v>
      </c>
      <c r="O131" s="1">
        <v>1023439</v>
      </c>
      <c r="P131" s="1">
        <v>1023439</v>
      </c>
      <c r="Q131" s="1">
        <v>1023439</v>
      </c>
      <c r="R131" s="1">
        <v>1023439</v>
      </c>
      <c r="S131" s="1">
        <v>1023439</v>
      </c>
      <c r="T131" s="1">
        <v>1023439</v>
      </c>
      <c r="U131" s="1">
        <v>1497190.03</v>
      </c>
      <c r="V131" s="1">
        <v>4050953.91</v>
      </c>
      <c r="W131" s="1">
        <v>4088315</v>
      </c>
      <c r="X131" s="1">
        <v>4186275.44</v>
      </c>
      <c r="Y131" s="1">
        <v>4210311.7699999996</v>
      </c>
      <c r="Z131" s="1">
        <v>4315497.3</v>
      </c>
      <c r="AA131" s="1">
        <v>4349489.5199999996</v>
      </c>
      <c r="AB131" s="1">
        <v>4737599.4000000004</v>
      </c>
      <c r="AC131" s="1">
        <v>4854028.1399999997</v>
      </c>
      <c r="AD131" s="1">
        <v>5048296.43</v>
      </c>
      <c r="AE131" s="1">
        <v>5365244</v>
      </c>
      <c r="AF131" s="1">
        <v>277638.48</v>
      </c>
      <c r="AG131" s="1">
        <v>375945.64</v>
      </c>
      <c r="AH131" s="1">
        <v>329027.03999999998</v>
      </c>
      <c r="AI131" s="1">
        <v>408895.11</v>
      </c>
      <c r="AJ131" s="1">
        <v>414742.06</v>
      </c>
      <c r="AK131" s="1">
        <v>390939.42</v>
      </c>
      <c r="AL131" s="1">
        <v>369029</v>
      </c>
      <c r="AM131" s="1">
        <v>435012.57</v>
      </c>
      <c r="AN131" s="1">
        <v>599459.31999999995</v>
      </c>
      <c r="AP131" s="1">
        <v>693334.375</v>
      </c>
      <c r="AQ131" s="1">
        <v>94750.203125</v>
      </c>
      <c r="AR131" s="1">
        <v>209949.34375</v>
      </c>
      <c r="AT131" s="1">
        <v>998033.875</v>
      </c>
      <c r="AY131" s="1">
        <v>383622</v>
      </c>
      <c r="AZ131" s="1">
        <v>95338.2109375</v>
      </c>
      <c r="BA131" s="1">
        <v>148235.53125</v>
      </c>
      <c r="BB131" s="1">
        <v>-5263.419921875</v>
      </c>
      <c r="BC131" s="1">
        <v>502912</v>
      </c>
      <c r="BD131" s="1">
        <v>37361.08984375</v>
      </c>
      <c r="BE131" s="1">
        <v>70755.75</v>
      </c>
      <c r="BF131" s="1">
        <v>98307.15625</v>
      </c>
      <c r="BG131" s="1">
        <v>195598</v>
      </c>
      <c r="BH131" s="1">
        <v>97960.4375</v>
      </c>
      <c r="BI131" s="1">
        <v>-35277</v>
      </c>
      <c r="BJ131" s="1">
        <v>-46918.6015625</v>
      </c>
      <c r="BK131" s="1">
        <v>237280</v>
      </c>
      <c r="BL131" s="1">
        <v>24036.330078125</v>
      </c>
      <c r="BM131" s="1">
        <v>0</v>
      </c>
      <c r="BN131" s="1">
        <v>79868.0703125</v>
      </c>
      <c r="BO131" s="1">
        <v>365024</v>
      </c>
      <c r="BP131" s="1">
        <v>105185.53125</v>
      </c>
      <c r="BQ131" s="1">
        <v>0</v>
      </c>
      <c r="BR131" s="1">
        <v>5846.9501953125</v>
      </c>
      <c r="BS131" s="1">
        <v>-18</v>
      </c>
      <c r="BT131" s="1">
        <v>33992.21875</v>
      </c>
      <c r="BU131" s="1">
        <v>0</v>
      </c>
      <c r="BV131" s="1">
        <v>-23802.640625</v>
      </c>
      <c r="BW131" s="1">
        <v>435124</v>
      </c>
      <c r="BX131" s="1">
        <v>388109.875</v>
      </c>
      <c r="BY131" s="1">
        <v>0</v>
      </c>
      <c r="BZ131" s="1">
        <v>-21910.419921875</v>
      </c>
      <c r="CA131" s="1">
        <v>1340670</v>
      </c>
      <c r="CB131" s="1">
        <v>116428.7421875</v>
      </c>
      <c r="CC131" s="1">
        <v>0</v>
      </c>
      <c r="CD131" s="1">
        <v>65983.5703125</v>
      </c>
      <c r="CE131" s="1">
        <v>1179972</v>
      </c>
      <c r="CF131" s="1">
        <v>194268.296875</v>
      </c>
      <c r="CG131" s="1">
        <v>0</v>
      </c>
      <c r="CH131" s="1">
        <v>164446.75</v>
      </c>
      <c r="CI131" s="1">
        <v>510924</v>
      </c>
      <c r="CJ131" s="1">
        <v>316947.5625</v>
      </c>
      <c r="CK131" s="1">
        <v>473751.03125</v>
      </c>
    </row>
    <row r="132" spans="1:90" x14ac:dyDescent="0.25">
      <c r="A132" s="1">
        <v>106160303</v>
      </c>
      <c r="B132" s="1">
        <v>5785185.5</v>
      </c>
      <c r="C132" s="1">
        <v>5841652.5</v>
      </c>
      <c r="D132" s="1">
        <v>5903833</v>
      </c>
      <c r="E132" s="1">
        <v>5912081</v>
      </c>
      <c r="F132" s="1">
        <v>5941858</v>
      </c>
      <c r="G132" s="1">
        <v>5941856</v>
      </c>
      <c r="H132" s="1">
        <v>5993199</v>
      </c>
      <c r="I132" s="1">
        <v>6128701.5</v>
      </c>
      <c r="J132" s="1">
        <v>6267461</v>
      </c>
      <c r="K132" s="1">
        <v>6327266</v>
      </c>
      <c r="L132" s="1">
        <v>130448</v>
      </c>
      <c r="M132" s="1">
        <v>172530</v>
      </c>
      <c r="N132" s="1">
        <v>151489</v>
      </c>
      <c r="O132" s="1">
        <v>151489</v>
      </c>
      <c r="P132" s="1">
        <v>151489</v>
      </c>
      <c r="Q132" s="1">
        <v>151489</v>
      </c>
      <c r="R132" s="1">
        <v>151489</v>
      </c>
      <c r="S132" s="1">
        <v>151489</v>
      </c>
      <c r="T132" s="1">
        <v>151489</v>
      </c>
      <c r="U132" s="1">
        <v>151489</v>
      </c>
      <c r="V132" s="1">
        <v>657240.51</v>
      </c>
      <c r="W132" s="1">
        <v>673118.58</v>
      </c>
      <c r="X132" s="1">
        <v>670958.38</v>
      </c>
      <c r="Y132" s="1">
        <v>674108.18</v>
      </c>
      <c r="Z132" s="1">
        <v>687345.35</v>
      </c>
      <c r="AA132" s="1">
        <v>687328.97</v>
      </c>
      <c r="AB132" s="1">
        <v>709634.81</v>
      </c>
      <c r="AC132" s="1">
        <v>741918.73</v>
      </c>
      <c r="AD132" s="1">
        <v>768726.76</v>
      </c>
      <c r="AE132" s="1">
        <v>805880</v>
      </c>
      <c r="AP132" s="1">
        <v>77081.6015625</v>
      </c>
      <c r="AQ132" s="1">
        <v>0</v>
      </c>
      <c r="AR132" s="1">
        <v>23706.9296875</v>
      </c>
      <c r="AT132" s="1">
        <v>100788.53125</v>
      </c>
      <c r="AY132" s="1">
        <v>43072.5</v>
      </c>
      <c r="AZ132" s="1">
        <v>10601.919921875</v>
      </c>
      <c r="BA132" s="1">
        <v>7018</v>
      </c>
      <c r="BC132" s="1">
        <v>56467</v>
      </c>
      <c r="BD132" s="1">
        <v>15878.0703125</v>
      </c>
      <c r="BE132" s="1">
        <v>42082</v>
      </c>
      <c r="BG132" s="1">
        <v>62180.5</v>
      </c>
      <c r="BH132" s="1">
        <v>-2160.199951171875</v>
      </c>
      <c r="BI132" s="1">
        <v>-21041</v>
      </c>
      <c r="BK132" s="1">
        <v>8248</v>
      </c>
      <c r="BL132" s="1">
        <v>3149.800048828125</v>
      </c>
      <c r="BM132" s="1">
        <v>0</v>
      </c>
      <c r="BO132" s="1">
        <v>29777</v>
      </c>
      <c r="BP132" s="1">
        <v>13237.169921875</v>
      </c>
      <c r="BQ132" s="1">
        <v>0</v>
      </c>
      <c r="BS132" s="1">
        <v>-2</v>
      </c>
      <c r="BT132" s="1">
        <v>-16.379999160766602</v>
      </c>
      <c r="BU132" s="1">
        <v>0</v>
      </c>
      <c r="BW132" s="1">
        <v>51343</v>
      </c>
      <c r="BX132" s="1">
        <v>22305.83984375</v>
      </c>
      <c r="BY132" s="1">
        <v>0</v>
      </c>
      <c r="CA132" s="1">
        <v>135502.5</v>
      </c>
      <c r="CB132" s="1">
        <v>32283.919921875</v>
      </c>
      <c r="CC132" s="1">
        <v>0</v>
      </c>
      <c r="CE132" s="1">
        <v>138759.5</v>
      </c>
      <c r="CF132" s="1">
        <v>26808.029296875</v>
      </c>
      <c r="CG132" s="1">
        <v>0</v>
      </c>
      <c r="CI132" s="1">
        <v>59805</v>
      </c>
      <c r="CJ132" s="1">
        <v>37153.23828125</v>
      </c>
      <c r="CK132" s="1">
        <v>0</v>
      </c>
    </row>
    <row r="133" spans="1:90" x14ac:dyDescent="0.25">
      <c r="A133" s="1">
        <v>106161203</v>
      </c>
      <c r="B133" s="1">
        <v>2731378.25</v>
      </c>
      <c r="C133" s="1">
        <v>2827318.25</v>
      </c>
      <c r="D133" s="1">
        <v>2880679.25</v>
      </c>
      <c r="E133" s="1">
        <v>3066104</v>
      </c>
      <c r="F133" s="1">
        <v>3129316.5</v>
      </c>
      <c r="G133" s="1">
        <v>3129311.5</v>
      </c>
      <c r="H133" s="1">
        <v>3297378.75</v>
      </c>
      <c r="I133" s="1">
        <v>3673537.5</v>
      </c>
      <c r="J133" s="1">
        <v>3953433</v>
      </c>
      <c r="K133" s="1">
        <v>4080568</v>
      </c>
      <c r="L133" s="1">
        <v>99414</v>
      </c>
      <c r="M133" s="1">
        <v>99414</v>
      </c>
      <c r="N133" s="1">
        <v>99414</v>
      </c>
      <c r="O133" s="1">
        <v>99414</v>
      </c>
      <c r="P133" s="1">
        <v>99414</v>
      </c>
      <c r="Q133" s="1">
        <v>99414</v>
      </c>
      <c r="R133" s="1">
        <v>99414</v>
      </c>
      <c r="S133" s="1">
        <v>99414</v>
      </c>
      <c r="T133" s="1">
        <v>99414</v>
      </c>
      <c r="U133" s="1">
        <v>296329.44</v>
      </c>
      <c r="V133" s="1">
        <v>463042.48</v>
      </c>
      <c r="W133" s="1">
        <v>468152.42</v>
      </c>
      <c r="X133" s="1">
        <v>491098.51</v>
      </c>
      <c r="Y133" s="1">
        <v>506089.68</v>
      </c>
      <c r="Z133" s="1">
        <v>524282.09</v>
      </c>
      <c r="AA133" s="1">
        <v>524255.05</v>
      </c>
      <c r="AB133" s="1">
        <v>564912.02</v>
      </c>
      <c r="AC133" s="1">
        <v>611961.66</v>
      </c>
      <c r="AD133" s="1">
        <v>667745.43000000005</v>
      </c>
      <c r="AE133" s="1">
        <v>718432</v>
      </c>
      <c r="AP133" s="1">
        <v>190250.296875</v>
      </c>
      <c r="AQ133" s="1">
        <v>39383.08984375</v>
      </c>
      <c r="AR133" s="1">
        <v>38829.98046875</v>
      </c>
      <c r="AT133" s="1">
        <v>268463.375</v>
      </c>
      <c r="AY133" s="1">
        <v>70701.75</v>
      </c>
      <c r="AZ133" s="1">
        <v>12530.8603515625</v>
      </c>
      <c r="BA133" s="1">
        <v>22730</v>
      </c>
      <c r="BC133" s="1">
        <v>95940</v>
      </c>
      <c r="BD133" s="1">
        <v>5109.93994140625</v>
      </c>
      <c r="BE133" s="1">
        <v>0</v>
      </c>
      <c r="BG133" s="1">
        <v>53361</v>
      </c>
      <c r="BH133" s="1">
        <v>22946.08984375</v>
      </c>
      <c r="BI133" s="1">
        <v>0</v>
      </c>
      <c r="BK133" s="1">
        <v>185424.75</v>
      </c>
      <c r="BL133" s="1">
        <v>14991.169921875</v>
      </c>
      <c r="BM133" s="1">
        <v>0</v>
      </c>
      <c r="BO133" s="1">
        <v>63212.5</v>
      </c>
      <c r="BP133" s="1">
        <v>18192.41015625</v>
      </c>
      <c r="BQ133" s="1">
        <v>0</v>
      </c>
      <c r="BS133" s="1">
        <v>-5</v>
      </c>
      <c r="BT133" s="1">
        <v>-27.040000915527344</v>
      </c>
      <c r="BU133" s="1">
        <v>0</v>
      </c>
      <c r="BW133" s="1">
        <v>168067.25</v>
      </c>
      <c r="BX133" s="1">
        <v>40656.96875</v>
      </c>
      <c r="BY133" s="1">
        <v>0</v>
      </c>
      <c r="CA133" s="1">
        <v>376158.75</v>
      </c>
      <c r="CB133" s="1">
        <v>47049.640625</v>
      </c>
      <c r="CC133" s="1">
        <v>0</v>
      </c>
      <c r="CE133" s="1">
        <v>279895.5</v>
      </c>
      <c r="CF133" s="1">
        <v>55783.76953125</v>
      </c>
      <c r="CG133" s="1">
        <v>0</v>
      </c>
      <c r="CI133" s="1">
        <v>127135</v>
      </c>
      <c r="CJ133" s="1">
        <v>50686.5703125</v>
      </c>
      <c r="CK133" s="1">
        <v>196915.4375</v>
      </c>
    </row>
    <row r="134" spans="1:90" x14ac:dyDescent="0.25">
      <c r="A134" s="1">
        <v>106161357</v>
      </c>
      <c r="AF134" s="1">
        <v>397072.9</v>
      </c>
      <c r="AG134" s="1">
        <v>405431.84</v>
      </c>
      <c r="AH134" s="1">
        <v>409770.93</v>
      </c>
      <c r="AI134" s="1">
        <v>411106.02</v>
      </c>
      <c r="AJ134" s="1">
        <v>430090.38</v>
      </c>
      <c r="AK134" s="1">
        <v>432522.84</v>
      </c>
      <c r="AL134" s="1">
        <v>428787.6</v>
      </c>
      <c r="AM134" s="1">
        <v>507431.49</v>
      </c>
      <c r="AN134" s="1">
        <v>627772.34</v>
      </c>
      <c r="AO134" s="1">
        <v>703166</v>
      </c>
      <c r="AS134" s="1">
        <v>54615.125</v>
      </c>
      <c r="AT134" s="1">
        <v>54615.125</v>
      </c>
      <c r="BB134" s="1">
        <v>11665.8095703125</v>
      </c>
      <c r="BF134" s="1">
        <v>8358.9404296875</v>
      </c>
      <c r="BJ134" s="1">
        <v>4339.08984375</v>
      </c>
      <c r="BN134" s="1">
        <v>1335.0899658203125</v>
      </c>
      <c r="BR134" s="1">
        <v>18984.359375</v>
      </c>
      <c r="BV134" s="1">
        <v>2432.4599609375</v>
      </c>
      <c r="BZ134" s="1">
        <v>-3735.239990234375</v>
      </c>
      <c r="CD134" s="1">
        <v>78643.890625</v>
      </c>
      <c r="CH134" s="1">
        <v>120340.8515625</v>
      </c>
      <c r="CL134" s="1">
        <v>75393.65625</v>
      </c>
    </row>
    <row r="135" spans="1:90" x14ac:dyDescent="0.25">
      <c r="A135" s="1">
        <v>106161703</v>
      </c>
      <c r="B135" s="1">
        <v>5040313</v>
      </c>
      <c r="C135" s="1">
        <v>5213794.5</v>
      </c>
      <c r="D135" s="1">
        <v>5230017.5</v>
      </c>
      <c r="E135" s="1">
        <v>5314571</v>
      </c>
      <c r="F135" s="1">
        <v>5264758</v>
      </c>
      <c r="G135" s="1">
        <v>5264754.5</v>
      </c>
      <c r="H135" s="1">
        <v>5280185.5</v>
      </c>
      <c r="I135" s="1">
        <v>5580741</v>
      </c>
      <c r="J135" s="1">
        <v>5849477</v>
      </c>
      <c r="K135" s="1">
        <v>5956205</v>
      </c>
      <c r="L135" s="1">
        <v>158575</v>
      </c>
      <c r="M135" s="1">
        <v>158575</v>
      </c>
      <c r="N135" s="1">
        <v>158575</v>
      </c>
      <c r="O135" s="1">
        <v>158575</v>
      </c>
      <c r="P135" s="1">
        <v>158575</v>
      </c>
      <c r="Q135" s="1">
        <v>158575</v>
      </c>
      <c r="R135" s="1">
        <v>158575</v>
      </c>
      <c r="S135" s="1">
        <v>158575</v>
      </c>
      <c r="T135" s="1">
        <v>158575</v>
      </c>
      <c r="U135" s="1">
        <v>296232.57</v>
      </c>
      <c r="V135" s="1">
        <v>659713.81999999995</v>
      </c>
      <c r="W135" s="1">
        <v>653220.47</v>
      </c>
      <c r="X135" s="1">
        <v>671055.15</v>
      </c>
      <c r="Y135" s="1">
        <v>678662.35</v>
      </c>
      <c r="Z135" s="1">
        <v>688701.05</v>
      </c>
      <c r="AA135" s="1">
        <v>688675.47</v>
      </c>
      <c r="AB135" s="1">
        <v>723560.68</v>
      </c>
      <c r="AC135" s="1">
        <v>767489.91</v>
      </c>
      <c r="AD135" s="1">
        <v>812605.21</v>
      </c>
      <c r="AE135" s="1">
        <v>887496</v>
      </c>
      <c r="AF135" s="1">
        <v>23027.31</v>
      </c>
      <c r="AG135" s="1">
        <v>20139.84</v>
      </c>
      <c r="AH135" s="1">
        <v>24585.78</v>
      </c>
      <c r="AI135" s="1">
        <v>23339.33</v>
      </c>
      <c r="AJ135" s="1">
        <v>53896.49</v>
      </c>
      <c r="AK135" s="1">
        <v>58309</v>
      </c>
      <c r="AL135" s="1">
        <v>47876</v>
      </c>
      <c r="AM135" s="1">
        <v>68785.47</v>
      </c>
      <c r="AN135" s="1">
        <v>92220.64</v>
      </c>
      <c r="AO135" s="1">
        <v>98939</v>
      </c>
      <c r="AP135" s="1">
        <v>138289.40625</v>
      </c>
      <c r="AQ135" s="1">
        <v>27531.513671875</v>
      </c>
      <c r="AR135" s="1">
        <v>39758.98828125</v>
      </c>
      <c r="AS135" s="1">
        <v>9008.501953125</v>
      </c>
      <c r="AT135" s="1">
        <v>214588.40625</v>
      </c>
      <c r="AY135" s="1">
        <v>132331</v>
      </c>
      <c r="AZ135" s="1">
        <v>32405.859375</v>
      </c>
      <c r="BA135" s="1">
        <v>34064</v>
      </c>
      <c r="BB135" s="1">
        <v>-15717.4599609375</v>
      </c>
      <c r="BC135" s="1">
        <v>173481.5</v>
      </c>
      <c r="BD135" s="1">
        <v>-6493.35009765625</v>
      </c>
      <c r="BE135" s="1">
        <v>0</v>
      </c>
      <c r="BF135" s="1">
        <v>-2887.469970703125</v>
      </c>
      <c r="BG135" s="1">
        <v>16223</v>
      </c>
      <c r="BH135" s="1">
        <v>17834.6796875</v>
      </c>
      <c r="BI135" s="1">
        <v>0</v>
      </c>
      <c r="BJ135" s="1">
        <v>4445.93994140625</v>
      </c>
      <c r="BK135" s="1">
        <v>84553.5</v>
      </c>
      <c r="BL135" s="1">
        <v>7607.2001953125</v>
      </c>
      <c r="BM135" s="1">
        <v>0</v>
      </c>
      <c r="BN135" s="1">
        <v>-1246.449951171875</v>
      </c>
      <c r="BO135" s="1">
        <v>-49813</v>
      </c>
      <c r="BP135" s="1">
        <v>10038.7001953125</v>
      </c>
      <c r="BQ135" s="1">
        <v>0</v>
      </c>
      <c r="BR135" s="1">
        <v>30557.16015625</v>
      </c>
      <c r="BS135" s="1">
        <v>-3.5</v>
      </c>
      <c r="BT135" s="1">
        <v>-25.579999923706055</v>
      </c>
      <c r="BU135" s="1">
        <v>0</v>
      </c>
      <c r="BV135" s="1">
        <v>4412.509765625</v>
      </c>
      <c r="BW135" s="1">
        <v>15431</v>
      </c>
      <c r="BX135" s="1">
        <v>34885.2109375</v>
      </c>
      <c r="BY135" s="1">
        <v>0</v>
      </c>
      <c r="BZ135" s="1">
        <v>-10433</v>
      </c>
      <c r="CA135" s="1">
        <v>300555.5</v>
      </c>
      <c r="CB135" s="1">
        <v>43929.23046875</v>
      </c>
      <c r="CC135" s="1">
        <v>0</v>
      </c>
      <c r="CD135" s="1">
        <v>20909.470703125</v>
      </c>
      <c r="CE135" s="1">
        <v>268736</v>
      </c>
      <c r="CF135" s="1">
        <v>45115.30078125</v>
      </c>
      <c r="CG135" s="1">
        <v>0</v>
      </c>
      <c r="CH135" s="1">
        <v>23435.169921875</v>
      </c>
      <c r="CI135" s="1">
        <v>106728</v>
      </c>
      <c r="CJ135" s="1">
        <v>74890.7890625</v>
      </c>
      <c r="CK135" s="1">
        <v>137657.5625</v>
      </c>
      <c r="CL135" s="1">
        <v>6718.35986328125</v>
      </c>
    </row>
    <row r="136" spans="1:90" x14ac:dyDescent="0.25">
      <c r="A136" s="1">
        <v>106166503</v>
      </c>
      <c r="B136" s="1">
        <v>6839563</v>
      </c>
      <c r="C136" s="1">
        <v>6948194.5</v>
      </c>
      <c r="D136" s="1">
        <v>6989886</v>
      </c>
      <c r="E136" s="1">
        <v>7015581</v>
      </c>
      <c r="F136" s="1">
        <v>7126983</v>
      </c>
      <c r="G136" s="1">
        <v>7126979</v>
      </c>
      <c r="H136" s="1">
        <v>7250173</v>
      </c>
      <c r="I136" s="1">
        <v>7713240</v>
      </c>
      <c r="J136" s="1">
        <v>8198640.5</v>
      </c>
      <c r="K136" s="1">
        <v>8352523</v>
      </c>
      <c r="L136" s="1">
        <v>194891</v>
      </c>
      <c r="M136" s="1">
        <v>194891</v>
      </c>
      <c r="N136" s="1">
        <v>194891</v>
      </c>
      <c r="O136" s="1">
        <v>194891</v>
      </c>
      <c r="P136" s="1">
        <v>194891</v>
      </c>
      <c r="Q136" s="1">
        <v>194891</v>
      </c>
      <c r="R136" s="1">
        <v>194891</v>
      </c>
      <c r="S136" s="1">
        <v>194891</v>
      </c>
      <c r="T136" s="1">
        <v>194891</v>
      </c>
      <c r="U136" s="1">
        <v>477519.44</v>
      </c>
      <c r="V136" s="1">
        <v>738269.08</v>
      </c>
      <c r="W136" s="1">
        <v>749993.13</v>
      </c>
      <c r="X136" s="1">
        <v>764259.22</v>
      </c>
      <c r="Y136" s="1">
        <v>771055.4</v>
      </c>
      <c r="Z136" s="1">
        <v>798448.34</v>
      </c>
      <c r="AA136" s="1">
        <v>798419.43</v>
      </c>
      <c r="AB136" s="1">
        <v>843029.47</v>
      </c>
      <c r="AC136" s="1">
        <v>895798.74</v>
      </c>
      <c r="AD136" s="1">
        <v>937348.83</v>
      </c>
      <c r="AE136" s="1">
        <v>1023812</v>
      </c>
      <c r="AP136" s="1">
        <v>245108</v>
      </c>
      <c r="AQ136" s="1">
        <v>56525.6875</v>
      </c>
      <c r="AR136" s="1">
        <v>45072.73046875</v>
      </c>
      <c r="AT136" s="1">
        <v>346706.40625</v>
      </c>
      <c r="AY136" s="1">
        <v>82863.5</v>
      </c>
      <c r="AZ136" s="1">
        <v>15637.599609375</v>
      </c>
      <c r="BA136" s="1">
        <v>41872</v>
      </c>
      <c r="BC136" s="1">
        <v>108631.5</v>
      </c>
      <c r="BD136" s="1">
        <v>11724.0498046875</v>
      </c>
      <c r="BE136" s="1">
        <v>0</v>
      </c>
      <c r="BG136" s="1">
        <v>41691.5</v>
      </c>
      <c r="BH136" s="1">
        <v>14266.08984375</v>
      </c>
      <c r="BI136" s="1">
        <v>0</v>
      </c>
      <c r="BK136" s="1">
        <v>25695</v>
      </c>
      <c r="BL136" s="1">
        <v>6796.18017578125</v>
      </c>
      <c r="BM136" s="1">
        <v>0</v>
      </c>
      <c r="BO136" s="1">
        <v>111402</v>
      </c>
      <c r="BP136" s="1">
        <v>27392.939453125</v>
      </c>
      <c r="BQ136" s="1">
        <v>0</v>
      </c>
      <c r="BS136" s="1">
        <v>-4</v>
      </c>
      <c r="BT136" s="1">
        <v>-28.909999847412109</v>
      </c>
      <c r="BU136" s="1">
        <v>0</v>
      </c>
      <c r="BW136" s="1">
        <v>123194</v>
      </c>
      <c r="BX136" s="1">
        <v>44610.0390625</v>
      </c>
      <c r="BY136" s="1">
        <v>0</v>
      </c>
      <c r="CA136" s="1">
        <v>463067</v>
      </c>
      <c r="CB136" s="1">
        <v>52769.26953125</v>
      </c>
      <c r="CC136" s="1">
        <v>0</v>
      </c>
      <c r="CE136" s="1">
        <v>485400.5</v>
      </c>
      <c r="CF136" s="1">
        <v>41550.08984375</v>
      </c>
      <c r="CG136" s="1">
        <v>0</v>
      </c>
      <c r="CI136" s="1">
        <v>153882.5</v>
      </c>
      <c r="CJ136" s="1">
        <v>86463.171875</v>
      </c>
      <c r="CK136" s="1">
        <v>282628.4375</v>
      </c>
    </row>
    <row r="137" spans="1:90" x14ac:dyDescent="0.25">
      <c r="A137" s="1">
        <v>106167504</v>
      </c>
      <c r="B137" s="1">
        <v>3336776</v>
      </c>
      <c r="C137" s="1">
        <v>3373901.75</v>
      </c>
      <c r="D137" s="1">
        <v>3388252</v>
      </c>
      <c r="E137" s="1">
        <v>3434651</v>
      </c>
      <c r="F137" s="1">
        <v>3497953.25</v>
      </c>
      <c r="G137" s="1">
        <v>3497951.25</v>
      </c>
      <c r="H137" s="1">
        <v>3589296</v>
      </c>
      <c r="I137" s="1">
        <v>3711810.25</v>
      </c>
      <c r="J137" s="1">
        <v>3801848</v>
      </c>
      <c r="K137" s="1">
        <v>3859595</v>
      </c>
      <c r="L137" s="1">
        <v>77403</v>
      </c>
      <c r="M137" s="1">
        <v>105187</v>
      </c>
      <c r="N137" s="1">
        <v>91295</v>
      </c>
      <c r="O137" s="1">
        <v>91295</v>
      </c>
      <c r="P137" s="1">
        <v>91295</v>
      </c>
      <c r="Q137" s="1">
        <v>91295</v>
      </c>
      <c r="R137" s="1">
        <v>91295</v>
      </c>
      <c r="S137" s="1">
        <v>91295</v>
      </c>
      <c r="T137" s="1">
        <v>91295</v>
      </c>
      <c r="U137" s="1">
        <v>210993.36</v>
      </c>
      <c r="V137" s="1">
        <v>379435.75</v>
      </c>
      <c r="W137" s="1">
        <v>382404.97</v>
      </c>
      <c r="X137" s="1">
        <v>387096.26</v>
      </c>
      <c r="Y137" s="1">
        <v>392133.19</v>
      </c>
      <c r="Z137" s="1">
        <v>376583.44</v>
      </c>
      <c r="AA137" s="1">
        <v>376581.36</v>
      </c>
      <c r="AB137" s="1">
        <v>410767.27</v>
      </c>
      <c r="AC137" s="1">
        <v>414652.95</v>
      </c>
      <c r="AD137" s="1">
        <v>448838.47</v>
      </c>
      <c r="AE137" s="1">
        <v>479991</v>
      </c>
      <c r="AP137" s="1">
        <v>72328.3515625</v>
      </c>
      <c r="AQ137" s="1">
        <v>23939.671875</v>
      </c>
      <c r="AR137" s="1">
        <v>20681.51171875</v>
      </c>
      <c r="AT137" s="1">
        <v>116949.53125</v>
      </c>
      <c r="AY137" s="1">
        <v>28319.25</v>
      </c>
      <c r="AZ137" s="1">
        <v>4604.47021484375</v>
      </c>
      <c r="BA137" s="1">
        <v>4515</v>
      </c>
      <c r="BC137" s="1">
        <v>37125.75</v>
      </c>
      <c r="BD137" s="1">
        <v>2969.219970703125</v>
      </c>
      <c r="BE137" s="1">
        <v>27784</v>
      </c>
      <c r="BG137" s="1">
        <v>14350.25</v>
      </c>
      <c r="BH137" s="1">
        <v>4691.2900390625</v>
      </c>
      <c r="BI137" s="1">
        <v>-13892</v>
      </c>
      <c r="BK137" s="1">
        <v>46399</v>
      </c>
      <c r="BL137" s="1">
        <v>5036.93017578125</v>
      </c>
      <c r="BM137" s="1">
        <v>0</v>
      </c>
      <c r="BO137" s="1">
        <v>63302.25</v>
      </c>
      <c r="BP137" s="1">
        <v>-15549.75</v>
      </c>
      <c r="BQ137" s="1">
        <v>0</v>
      </c>
      <c r="BS137" s="1">
        <v>-2</v>
      </c>
      <c r="BT137" s="1">
        <v>-2.0799999237060547</v>
      </c>
      <c r="BU137" s="1">
        <v>0</v>
      </c>
      <c r="BW137" s="1">
        <v>91344.75</v>
      </c>
      <c r="BX137" s="1">
        <v>34185.91015625</v>
      </c>
      <c r="BY137" s="1">
        <v>0</v>
      </c>
      <c r="CA137" s="1">
        <v>122514.25</v>
      </c>
      <c r="CB137" s="1">
        <v>3885.679931640625</v>
      </c>
      <c r="CC137" s="1">
        <v>0</v>
      </c>
      <c r="CE137" s="1">
        <v>90037.75</v>
      </c>
      <c r="CF137" s="1">
        <v>34185.51953125</v>
      </c>
      <c r="CG137" s="1">
        <v>0</v>
      </c>
      <c r="CI137" s="1">
        <v>57747</v>
      </c>
      <c r="CJ137" s="1">
        <v>31152.529296875</v>
      </c>
      <c r="CK137" s="1">
        <v>119698.359375</v>
      </c>
    </row>
    <row r="138" spans="1:90" x14ac:dyDescent="0.25">
      <c r="A138" s="1">
        <v>106168003</v>
      </c>
      <c r="B138" s="1">
        <v>8438914</v>
      </c>
      <c r="C138" s="1">
        <v>8551964</v>
      </c>
      <c r="D138" s="1">
        <v>8599743</v>
      </c>
      <c r="E138" s="1">
        <v>8653689</v>
      </c>
      <c r="F138" s="1">
        <v>8740046</v>
      </c>
      <c r="G138" s="1">
        <v>8740042</v>
      </c>
      <c r="H138" s="1">
        <v>8935063</v>
      </c>
      <c r="I138" s="1">
        <v>9405594</v>
      </c>
      <c r="J138" s="1">
        <v>9839119</v>
      </c>
      <c r="K138" s="1">
        <v>9995665</v>
      </c>
      <c r="L138" s="1">
        <v>229939</v>
      </c>
      <c r="M138" s="1">
        <v>229939</v>
      </c>
      <c r="N138" s="1">
        <v>229939</v>
      </c>
      <c r="O138" s="1">
        <v>229939</v>
      </c>
      <c r="P138" s="1">
        <v>229939</v>
      </c>
      <c r="Q138" s="1">
        <v>229939</v>
      </c>
      <c r="R138" s="1">
        <v>229939</v>
      </c>
      <c r="S138" s="1">
        <v>229939</v>
      </c>
      <c r="T138" s="1">
        <v>229939</v>
      </c>
      <c r="U138" s="1">
        <v>554255.99</v>
      </c>
      <c r="V138" s="1">
        <v>858769.27</v>
      </c>
      <c r="W138" s="1">
        <v>870588.51</v>
      </c>
      <c r="X138" s="1">
        <v>884753.74</v>
      </c>
      <c r="Y138" s="1">
        <v>894477.65</v>
      </c>
      <c r="Z138" s="1">
        <v>922438.73</v>
      </c>
      <c r="AA138" s="1">
        <v>922408.75</v>
      </c>
      <c r="AB138" s="1">
        <v>961747.75</v>
      </c>
      <c r="AC138" s="1">
        <v>1025597.66</v>
      </c>
      <c r="AD138" s="1">
        <v>1073438.9099999999</v>
      </c>
      <c r="AE138" s="1">
        <v>1146246</v>
      </c>
      <c r="AP138" s="1">
        <v>251123.796875</v>
      </c>
      <c r="AQ138" s="1">
        <v>64863.3984375</v>
      </c>
      <c r="AR138" s="1">
        <v>44761.453125</v>
      </c>
      <c r="AT138" s="1">
        <v>360748.625</v>
      </c>
      <c r="AY138" s="1">
        <v>86251.5</v>
      </c>
      <c r="AZ138" s="1">
        <v>14860.259765625</v>
      </c>
      <c r="BA138" s="1">
        <v>46604</v>
      </c>
      <c r="BC138" s="1">
        <v>113050</v>
      </c>
      <c r="BD138" s="1">
        <v>11819.240234375</v>
      </c>
      <c r="BE138" s="1">
        <v>0</v>
      </c>
      <c r="BG138" s="1">
        <v>47779</v>
      </c>
      <c r="BH138" s="1">
        <v>14165.23046875</v>
      </c>
      <c r="BI138" s="1">
        <v>0</v>
      </c>
      <c r="BK138" s="1">
        <v>53946</v>
      </c>
      <c r="BL138" s="1">
        <v>9723.91015625</v>
      </c>
      <c r="BM138" s="1">
        <v>0</v>
      </c>
      <c r="BO138" s="1">
        <v>86357</v>
      </c>
      <c r="BP138" s="1">
        <v>27961.080078125</v>
      </c>
      <c r="BQ138" s="1">
        <v>0</v>
      </c>
      <c r="BS138" s="1">
        <v>-4</v>
      </c>
      <c r="BT138" s="1">
        <v>-29.979999542236328</v>
      </c>
      <c r="BU138" s="1">
        <v>0</v>
      </c>
      <c r="BW138" s="1">
        <v>195021</v>
      </c>
      <c r="BX138" s="1">
        <v>39339</v>
      </c>
      <c r="BY138" s="1">
        <v>0</v>
      </c>
      <c r="CA138" s="1">
        <v>470531</v>
      </c>
      <c r="CB138" s="1">
        <v>63849.91015625</v>
      </c>
      <c r="CC138" s="1">
        <v>0</v>
      </c>
      <c r="CE138" s="1">
        <v>433525</v>
      </c>
      <c r="CF138" s="1">
        <v>47841.25</v>
      </c>
      <c r="CG138" s="1">
        <v>0</v>
      </c>
      <c r="CI138" s="1">
        <v>156546</v>
      </c>
      <c r="CJ138" s="1">
        <v>72807.09375</v>
      </c>
      <c r="CK138" s="1">
        <v>324317</v>
      </c>
    </row>
    <row r="139" spans="1:90" x14ac:dyDescent="0.25">
      <c r="A139" s="1">
        <v>106169003</v>
      </c>
      <c r="B139" s="1">
        <v>5524853.5</v>
      </c>
      <c r="C139" s="1">
        <v>5609874</v>
      </c>
      <c r="D139" s="1">
        <v>5649471</v>
      </c>
      <c r="E139" s="1">
        <v>5704265</v>
      </c>
      <c r="F139" s="1">
        <v>5787299.5</v>
      </c>
      <c r="G139" s="1">
        <v>5787296</v>
      </c>
      <c r="H139" s="1">
        <v>6084223.5</v>
      </c>
      <c r="I139" s="1">
        <v>6321990.5</v>
      </c>
      <c r="J139" s="1">
        <v>6514293.5</v>
      </c>
      <c r="K139" s="1">
        <v>6652283</v>
      </c>
      <c r="L139" s="1">
        <v>136775</v>
      </c>
      <c r="M139" s="1">
        <v>178789</v>
      </c>
      <c r="N139" s="1">
        <v>157782</v>
      </c>
      <c r="O139" s="1">
        <v>157782</v>
      </c>
      <c r="P139" s="1">
        <v>157782</v>
      </c>
      <c r="Q139" s="1">
        <v>157782</v>
      </c>
      <c r="R139" s="1">
        <v>157782</v>
      </c>
      <c r="S139" s="1">
        <v>157782</v>
      </c>
      <c r="T139" s="1">
        <v>157782</v>
      </c>
      <c r="U139" s="1">
        <v>363718.33</v>
      </c>
      <c r="V139" s="1">
        <v>555229.48</v>
      </c>
      <c r="W139" s="1">
        <v>564842.25</v>
      </c>
      <c r="X139" s="1">
        <v>577625.97</v>
      </c>
      <c r="Y139" s="1">
        <v>589396.59</v>
      </c>
      <c r="Z139" s="1">
        <v>609452.78</v>
      </c>
      <c r="AA139" s="1">
        <v>609426.14</v>
      </c>
      <c r="AB139" s="1">
        <v>669764.91</v>
      </c>
      <c r="AC139" s="1">
        <v>716266.68</v>
      </c>
      <c r="AD139" s="1">
        <v>774316.33</v>
      </c>
      <c r="AE139" s="1">
        <v>871620</v>
      </c>
      <c r="AP139" s="1">
        <v>172996.703125</v>
      </c>
      <c r="AQ139" s="1">
        <v>41187.265625</v>
      </c>
      <c r="AR139" s="1">
        <v>52433.4453125</v>
      </c>
      <c r="AT139" s="1">
        <v>266617.40625</v>
      </c>
      <c r="AY139" s="1">
        <v>64853.5</v>
      </c>
      <c r="AZ139" s="1">
        <v>14646.6103515625</v>
      </c>
      <c r="BA139" s="1">
        <v>7532</v>
      </c>
      <c r="BC139" s="1">
        <v>85020.5</v>
      </c>
      <c r="BD139" s="1">
        <v>9612.76953125</v>
      </c>
      <c r="BE139" s="1">
        <v>42014</v>
      </c>
      <c r="BG139" s="1">
        <v>39597</v>
      </c>
      <c r="BH139" s="1">
        <v>12783.7197265625</v>
      </c>
      <c r="BI139" s="1">
        <v>-21007</v>
      </c>
      <c r="BK139" s="1">
        <v>54794</v>
      </c>
      <c r="BL139" s="1">
        <v>11770.6201171875</v>
      </c>
      <c r="BM139" s="1">
        <v>0</v>
      </c>
      <c r="BO139" s="1">
        <v>83034.5</v>
      </c>
      <c r="BP139" s="1">
        <v>20056.189453125</v>
      </c>
      <c r="BQ139" s="1">
        <v>0</v>
      </c>
      <c r="BS139" s="1">
        <v>-3.5</v>
      </c>
      <c r="BT139" s="1">
        <v>-26.639999389648438</v>
      </c>
      <c r="BU139" s="1">
        <v>0</v>
      </c>
      <c r="BW139" s="1">
        <v>296927.5</v>
      </c>
      <c r="BX139" s="1">
        <v>60338.76953125</v>
      </c>
      <c r="BY139" s="1">
        <v>0</v>
      </c>
      <c r="CA139" s="1">
        <v>237767</v>
      </c>
      <c r="CB139" s="1">
        <v>46501.76953125</v>
      </c>
      <c r="CC139" s="1">
        <v>0</v>
      </c>
      <c r="CE139" s="1">
        <v>192303</v>
      </c>
      <c r="CF139" s="1">
        <v>58049.6484375</v>
      </c>
      <c r="CG139" s="1">
        <v>0</v>
      </c>
      <c r="CI139" s="1">
        <v>137989.5</v>
      </c>
      <c r="CJ139" s="1">
        <v>97303.671875</v>
      </c>
      <c r="CK139" s="1">
        <v>205936.328125</v>
      </c>
    </row>
    <row r="140" spans="1:90" x14ac:dyDescent="0.25">
      <c r="A140" s="1">
        <v>106172003</v>
      </c>
      <c r="B140" s="1">
        <v>15200377</v>
      </c>
      <c r="C140" s="1">
        <v>15667341</v>
      </c>
      <c r="D140" s="1">
        <v>15736448</v>
      </c>
      <c r="E140" s="1">
        <v>15971086</v>
      </c>
      <c r="F140" s="1">
        <v>16194889</v>
      </c>
      <c r="G140" s="1">
        <v>16194972</v>
      </c>
      <c r="H140" s="1">
        <v>16800316</v>
      </c>
      <c r="I140" s="1">
        <v>18552952</v>
      </c>
      <c r="J140" s="1">
        <v>19391960</v>
      </c>
      <c r="K140" s="1">
        <v>19791592</v>
      </c>
      <c r="L140" s="1">
        <v>580713</v>
      </c>
      <c r="M140" s="1">
        <v>820075</v>
      </c>
      <c r="N140" s="1">
        <v>700394</v>
      </c>
      <c r="O140" s="1">
        <v>700394</v>
      </c>
      <c r="P140" s="1">
        <v>700394</v>
      </c>
      <c r="Q140" s="1">
        <v>700394</v>
      </c>
      <c r="R140" s="1">
        <v>700394</v>
      </c>
      <c r="S140" s="1">
        <v>700394</v>
      </c>
      <c r="T140" s="1">
        <v>700394</v>
      </c>
      <c r="U140" s="1">
        <v>2096485.79</v>
      </c>
      <c r="V140" s="1">
        <v>2910997.46</v>
      </c>
      <c r="W140" s="1">
        <v>2963293.36</v>
      </c>
      <c r="X140" s="1">
        <v>3027732.04</v>
      </c>
      <c r="Y140" s="1">
        <v>3043409.91</v>
      </c>
      <c r="Z140" s="1">
        <v>3123752.75</v>
      </c>
      <c r="AA140" s="1">
        <v>3123661.52</v>
      </c>
      <c r="AB140" s="1">
        <v>3276572.53</v>
      </c>
      <c r="AC140" s="1">
        <v>3470753.17</v>
      </c>
      <c r="AD140" s="1">
        <v>3621074.97</v>
      </c>
      <c r="AE140" s="1">
        <v>3855049</v>
      </c>
      <c r="AI140" s="1">
        <v>8235.2800000000007</v>
      </c>
      <c r="AP140" s="1">
        <v>719340.625</v>
      </c>
      <c r="AQ140" s="1">
        <v>279218.34375</v>
      </c>
      <c r="AR140" s="1">
        <v>146259.25</v>
      </c>
      <c r="AT140" s="1">
        <v>1144818.25</v>
      </c>
      <c r="AY140" s="1">
        <v>348710</v>
      </c>
      <c r="AZ140" s="1">
        <v>74833.390625</v>
      </c>
      <c r="BA140" s="1">
        <v>34453</v>
      </c>
      <c r="BC140" s="1">
        <v>466964</v>
      </c>
      <c r="BD140" s="1">
        <v>52295.8984375</v>
      </c>
      <c r="BE140" s="1">
        <v>239362</v>
      </c>
      <c r="BG140" s="1">
        <v>69107</v>
      </c>
      <c r="BH140" s="1">
        <v>64438.6796875</v>
      </c>
      <c r="BI140" s="1">
        <v>-119681</v>
      </c>
      <c r="BK140" s="1">
        <v>234638</v>
      </c>
      <c r="BL140" s="1">
        <v>15677.8701171875</v>
      </c>
      <c r="BM140" s="1">
        <v>0</v>
      </c>
      <c r="BO140" s="1">
        <v>223803</v>
      </c>
      <c r="BP140" s="1">
        <v>80342.84375</v>
      </c>
      <c r="BQ140" s="1">
        <v>0</v>
      </c>
      <c r="BS140" s="1">
        <v>83</v>
      </c>
      <c r="BT140" s="1">
        <v>-91.230003356933594</v>
      </c>
      <c r="BU140" s="1">
        <v>0</v>
      </c>
      <c r="BW140" s="1">
        <v>605344</v>
      </c>
      <c r="BX140" s="1">
        <v>152911.015625</v>
      </c>
      <c r="BY140" s="1">
        <v>0</v>
      </c>
      <c r="CA140" s="1">
        <v>1752636</v>
      </c>
      <c r="CB140" s="1">
        <v>194180.640625</v>
      </c>
      <c r="CC140" s="1">
        <v>0</v>
      </c>
      <c r="CE140" s="1">
        <v>839008</v>
      </c>
      <c r="CF140" s="1">
        <v>150321.796875</v>
      </c>
      <c r="CG140" s="1">
        <v>0</v>
      </c>
      <c r="CI140" s="1">
        <v>399632</v>
      </c>
      <c r="CJ140" s="1">
        <v>233974.03125</v>
      </c>
      <c r="CK140" s="1">
        <v>1396091.75</v>
      </c>
    </row>
    <row r="141" spans="1:90" x14ac:dyDescent="0.25">
      <c r="A141" s="1">
        <v>106272003</v>
      </c>
      <c r="B141" s="1">
        <v>2563429.25</v>
      </c>
      <c r="C141" s="1">
        <v>2650742.25</v>
      </c>
      <c r="D141" s="1">
        <v>2760895</v>
      </c>
      <c r="E141" s="1">
        <v>2758787.75</v>
      </c>
      <c r="F141" s="1">
        <v>3019474.25</v>
      </c>
      <c r="G141" s="1">
        <v>3019468.75</v>
      </c>
      <c r="H141" s="1">
        <v>2978140.25</v>
      </c>
      <c r="I141" s="1">
        <v>2999961.5</v>
      </c>
      <c r="J141" s="1">
        <v>3671321.5</v>
      </c>
      <c r="K141" s="1">
        <v>3770242</v>
      </c>
      <c r="L141" s="1">
        <v>60729</v>
      </c>
      <c r="M141" s="1">
        <v>60729</v>
      </c>
      <c r="N141" s="1">
        <v>60729</v>
      </c>
      <c r="O141" s="1">
        <v>60729</v>
      </c>
      <c r="P141" s="1">
        <v>60729</v>
      </c>
      <c r="Q141" s="1">
        <v>60729</v>
      </c>
      <c r="R141" s="1">
        <v>102046</v>
      </c>
      <c r="S141" s="1">
        <v>102046</v>
      </c>
      <c r="T141" s="1">
        <v>102046</v>
      </c>
      <c r="U141" s="1">
        <v>102046</v>
      </c>
      <c r="V141" s="1">
        <v>451756.74</v>
      </c>
      <c r="W141" s="1">
        <v>453710.03</v>
      </c>
      <c r="X141" s="1">
        <v>456981.19</v>
      </c>
      <c r="Y141" s="1">
        <v>460300.47</v>
      </c>
      <c r="Z141" s="1">
        <v>465451.94</v>
      </c>
      <c r="AA141" s="1">
        <v>465444.42</v>
      </c>
      <c r="AB141" s="1">
        <v>473871.06</v>
      </c>
      <c r="AC141" s="1">
        <v>551341.43000000005</v>
      </c>
      <c r="AD141" s="1">
        <v>511673.8</v>
      </c>
      <c r="AE141" s="1">
        <v>501764</v>
      </c>
      <c r="AP141" s="1">
        <v>150153.546875</v>
      </c>
      <c r="AQ141" s="1">
        <v>8263.400390625</v>
      </c>
      <c r="AR141" s="1">
        <v>7262.412109375</v>
      </c>
      <c r="AT141" s="1">
        <v>165679.359375</v>
      </c>
      <c r="AY141" s="1">
        <v>66601.75</v>
      </c>
      <c r="AZ141" s="1">
        <v>4120.259765625</v>
      </c>
      <c r="BA141" s="1">
        <v>10525</v>
      </c>
      <c r="BC141" s="1">
        <v>87313</v>
      </c>
      <c r="BD141" s="1">
        <v>1953.2900390625</v>
      </c>
      <c r="BE141" s="1">
        <v>0</v>
      </c>
      <c r="BG141" s="1">
        <v>110152.75</v>
      </c>
      <c r="BH141" s="1">
        <v>3271.159912109375</v>
      </c>
      <c r="BI141" s="1">
        <v>0</v>
      </c>
      <c r="BK141" s="1">
        <v>-2107.25</v>
      </c>
      <c r="BL141" s="1">
        <v>3319.280029296875</v>
      </c>
      <c r="BM141" s="1">
        <v>0</v>
      </c>
      <c r="BO141" s="1">
        <v>260686.5</v>
      </c>
      <c r="BP141" s="1">
        <v>5151.47021484375</v>
      </c>
      <c r="BQ141" s="1">
        <v>0</v>
      </c>
      <c r="BS141" s="1">
        <v>-5.5</v>
      </c>
      <c r="BT141" s="1">
        <v>-7.5199999809265137</v>
      </c>
      <c r="BU141" s="1">
        <v>0</v>
      </c>
      <c r="BW141" s="1">
        <v>-41328.5</v>
      </c>
      <c r="BX141" s="1">
        <v>8426.6396484375</v>
      </c>
      <c r="BY141" s="1">
        <v>41317</v>
      </c>
      <c r="CA141" s="1">
        <v>21821.25</v>
      </c>
      <c r="CB141" s="1">
        <v>77470.3671875</v>
      </c>
      <c r="CC141" s="1">
        <v>0</v>
      </c>
      <c r="CE141" s="1">
        <v>671360</v>
      </c>
      <c r="CF141" s="1">
        <v>-39667.62890625</v>
      </c>
      <c r="CG141" s="1">
        <v>0</v>
      </c>
      <c r="CI141" s="1">
        <v>98920.5</v>
      </c>
      <c r="CJ141" s="1">
        <v>-9909.7998046875</v>
      </c>
      <c r="CK141" s="1">
        <v>0</v>
      </c>
    </row>
    <row r="142" spans="1:90" x14ac:dyDescent="0.25">
      <c r="A142" s="1">
        <v>106330703</v>
      </c>
      <c r="B142" s="1">
        <v>6883651.5</v>
      </c>
      <c r="C142" s="1">
        <v>6983314</v>
      </c>
      <c r="D142" s="1">
        <v>7001864.5</v>
      </c>
      <c r="E142" s="1">
        <v>7047559.5</v>
      </c>
      <c r="F142" s="1">
        <v>7091107</v>
      </c>
      <c r="G142" s="1">
        <v>7091104.5</v>
      </c>
      <c r="H142" s="1">
        <v>7216780.5</v>
      </c>
      <c r="I142" s="1">
        <v>7605374.5</v>
      </c>
      <c r="J142" s="1">
        <v>7907285</v>
      </c>
      <c r="K142" s="1">
        <v>8022239</v>
      </c>
      <c r="L142" s="1">
        <v>156485</v>
      </c>
      <c r="M142" s="1">
        <v>231289</v>
      </c>
      <c r="N142" s="1">
        <v>193887</v>
      </c>
      <c r="O142" s="1">
        <v>193887</v>
      </c>
      <c r="P142" s="1">
        <v>193887</v>
      </c>
      <c r="Q142" s="1">
        <v>193887</v>
      </c>
      <c r="R142" s="1">
        <v>193887</v>
      </c>
      <c r="S142" s="1">
        <v>193887</v>
      </c>
      <c r="T142" s="1">
        <v>193887</v>
      </c>
      <c r="U142" s="1">
        <v>502883.31</v>
      </c>
      <c r="V142" s="1">
        <v>714363.02</v>
      </c>
      <c r="W142" s="1">
        <v>719433.4</v>
      </c>
      <c r="X142" s="1">
        <v>726620.12</v>
      </c>
      <c r="Y142" s="1">
        <v>738722.13</v>
      </c>
      <c r="Z142" s="1">
        <v>754780.43</v>
      </c>
      <c r="AA142" s="1">
        <v>754761.27</v>
      </c>
      <c r="AB142" s="1">
        <v>779060.58</v>
      </c>
      <c r="AC142" s="1">
        <v>818759.61</v>
      </c>
      <c r="AD142" s="1">
        <v>844598.79</v>
      </c>
      <c r="AE142" s="1">
        <v>870447</v>
      </c>
      <c r="AF142" s="1">
        <v>34440.67</v>
      </c>
      <c r="AG142" s="1">
        <v>39428.18</v>
      </c>
      <c r="AH142" s="1">
        <v>33646.19</v>
      </c>
      <c r="AI142" s="1">
        <v>47204.1</v>
      </c>
      <c r="AJ142" s="1">
        <v>45679.35</v>
      </c>
      <c r="AK142" s="1">
        <v>48729.04</v>
      </c>
      <c r="AL142" s="1">
        <v>48747</v>
      </c>
      <c r="AM142" s="1">
        <v>41778.629999999997</v>
      </c>
      <c r="AN142" s="1">
        <v>58143.91</v>
      </c>
      <c r="AO142" s="1">
        <v>65165</v>
      </c>
      <c r="AP142" s="1">
        <v>186226.40625</v>
      </c>
      <c r="AQ142" s="1">
        <v>61799.26171875</v>
      </c>
      <c r="AR142" s="1">
        <v>23133.314453125</v>
      </c>
      <c r="AS142" s="1">
        <v>3897.1298828125</v>
      </c>
      <c r="AT142" s="1">
        <v>275056.125</v>
      </c>
      <c r="AY142" s="1">
        <v>68425.5</v>
      </c>
      <c r="AZ142" s="1">
        <v>9367.830078125</v>
      </c>
      <c r="BA142" s="1">
        <v>2784</v>
      </c>
      <c r="BB142" s="1">
        <v>-7074.919921875</v>
      </c>
      <c r="BC142" s="1">
        <v>99662.5</v>
      </c>
      <c r="BD142" s="1">
        <v>5070.3798828125</v>
      </c>
      <c r="BE142" s="1">
        <v>74804</v>
      </c>
      <c r="BF142" s="1">
        <v>4987.509765625</v>
      </c>
      <c r="BG142" s="1">
        <v>18550.5</v>
      </c>
      <c r="BH142" s="1">
        <v>7186.72021484375</v>
      </c>
      <c r="BI142" s="1">
        <v>-37402</v>
      </c>
      <c r="BJ142" s="1">
        <v>-5781.990234375</v>
      </c>
      <c r="BK142" s="1">
        <v>45695</v>
      </c>
      <c r="BL142" s="1">
        <v>12102.009765625</v>
      </c>
      <c r="BM142" s="1">
        <v>0</v>
      </c>
      <c r="BN142" s="1">
        <v>13557.91015625</v>
      </c>
      <c r="BO142" s="1">
        <v>43547.5</v>
      </c>
      <c r="BP142" s="1">
        <v>16058.2998046875</v>
      </c>
      <c r="BQ142" s="1">
        <v>0</v>
      </c>
      <c r="BR142" s="1">
        <v>-1524.75</v>
      </c>
      <c r="BS142" s="1">
        <v>-2.5</v>
      </c>
      <c r="BT142" s="1">
        <v>-19.159999847412109</v>
      </c>
      <c r="BU142" s="1">
        <v>0</v>
      </c>
      <c r="BV142" s="1">
        <v>3049.68994140625</v>
      </c>
      <c r="BW142" s="1">
        <v>125676</v>
      </c>
      <c r="BX142" s="1">
        <v>24299.310546875</v>
      </c>
      <c r="BY142" s="1">
        <v>0</v>
      </c>
      <c r="BZ142" s="1">
        <v>17.959999084472656</v>
      </c>
      <c r="CA142" s="1">
        <v>388594</v>
      </c>
      <c r="CB142" s="1">
        <v>39699.03125</v>
      </c>
      <c r="CC142" s="1">
        <v>0</v>
      </c>
      <c r="CD142" s="1">
        <v>-6968.3701171875</v>
      </c>
      <c r="CE142" s="1">
        <v>301910.5</v>
      </c>
      <c r="CF142" s="1">
        <v>25839.1796875</v>
      </c>
      <c r="CG142" s="1">
        <v>0</v>
      </c>
      <c r="CH142" s="1">
        <v>16365.2802734375</v>
      </c>
      <c r="CI142" s="1">
        <v>114954</v>
      </c>
      <c r="CJ142" s="1">
        <v>25848.2109375</v>
      </c>
      <c r="CK142" s="1">
        <v>308996.3125</v>
      </c>
      <c r="CL142" s="1">
        <v>7021.08984375</v>
      </c>
    </row>
    <row r="143" spans="1:90" x14ac:dyDescent="0.25">
      <c r="A143" s="1">
        <v>106330803</v>
      </c>
      <c r="B143" s="1">
        <v>8790252</v>
      </c>
      <c r="C143" s="1">
        <v>8956347</v>
      </c>
      <c r="D143" s="1">
        <v>9036473</v>
      </c>
      <c r="E143" s="1">
        <v>9066629</v>
      </c>
      <c r="F143" s="1">
        <v>9181633</v>
      </c>
      <c r="G143" s="1">
        <v>9181628</v>
      </c>
      <c r="H143" s="1">
        <v>9382559</v>
      </c>
      <c r="I143" s="1">
        <v>9752844</v>
      </c>
      <c r="J143" s="1">
        <v>10276933</v>
      </c>
      <c r="K143" s="1">
        <v>10455953</v>
      </c>
      <c r="L143" s="1">
        <v>295869</v>
      </c>
      <c r="M143" s="1">
        <v>295869</v>
      </c>
      <c r="N143" s="1">
        <v>295869</v>
      </c>
      <c r="O143" s="1">
        <v>295869</v>
      </c>
      <c r="P143" s="1">
        <v>295869</v>
      </c>
      <c r="Q143" s="1">
        <v>295869</v>
      </c>
      <c r="R143" s="1">
        <v>295869</v>
      </c>
      <c r="S143" s="1">
        <v>295869</v>
      </c>
      <c r="T143" s="1">
        <v>295869</v>
      </c>
      <c r="U143" s="1">
        <v>1019878.79</v>
      </c>
      <c r="V143" s="1">
        <v>1150532.8400000001</v>
      </c>
      <c r="W143" s="1">
        <v>1167108.8</v>
      </c>
      <c r="X143" s="1">
        <v>1175642.6399999999</v>
      </c>
      <c r="Y143" s="1">
        <v>1191415.1399999999</v>
      </c>
      <c r="Z143" s="1">
        <v>1221831.3700000001</v>
      </c>
      <c r="AA143" s="1">
        <v>1221793.28</v>
      </c>
      <c r="AB143" s="1">
        <v>1258818.46</v>
      </c>
      <c r="AC143" s="1">
        <v>1333032.94</v>
      </c>
      <c r="AD143" s="1">
        <v>1367334.26</v>
      </c>
      <c r="AE143" s="1">
        <v>1424223</v>
      </c>
      <c r="AP143" s="1">
        <v>254864</v>
      </c>
      <c r="AQ143" s="1">
        <v>144801.953125</v>
      </c>
      <c r="AR143" s="1">
        <v>40478.32421875</v>
      </c>
      <c r="AT143" s="1">
        <v>440144.25</v>
      </c>
      <c r="AY143" s="1">
        <v>128353</v>
      </c>
      <c r="AZ143" s="1">
        <v>23278.630859375</v>
      </c>
      <c r="BA143" s="1">
        <v>59980</v>
      </c>
      <c r="BC143" s="1">
        <v>166095</v>
      </c>
      <c r="BD143" s="1">
        <v>16575.9609375</v>
      </c>
      <c r="BE143" s="1">
        <v>0</v>
      </c>
      <c r="BG143" s="1">
        <v>80126</v>
      </c>
      <c r="BH143" s="1">
        <v>8533.83984375</v>
      </c>
      <c r="BI143" s="1">
        <v>0</v>
      </c>
      <c r="BK143" s="1">
        <v>30156</v>
      </c>
      <c r="BL143" s="1">
        <v>15772.5</v>
      </c>
      <c r="BM143" s="1">
        <v>0</v>
      </c>
      <c r="BO143" s="1">
        <v>115004</v>
      </c>
      <c r="BP143" s="1">
        <v>30416.23046875</v>
      </c>
      <c r="BQ143" s="1">
        <v>0</v>
      </c>
      <c r="BS143" s="1">
        <v>-5</v>
      </c>
      <c r="BT143" s="1">
        <v>-38.090000152587891</v>
      </c>
      <c r="BU143" s="1">
        <v>0</v>
      </c>
      <c r="BW143" s="1">
        <v>200931</v>
      </c>
      <c r="BX143" s="1">
        <v>37025.1796875</v>
      </c>
      <c r="BY143" s="1">
        <v>0</v>
      </c>
      <c r="CA143" s="1">
        <v>370285</v>
      </c>
      <c r="CB143" s="1">
        <v>74214.4765625</v>
      </c>
      <c r="CC143" s="1">
        <v>0</v>
      </c>
      <c r="CE143" s="1">
        <v>524089</v>
      </c>
      <c r="CF143" s="1">
        <v>34301.3203125</v>
      </c>
      <c r="CG143" s="1">
        <v>0</v>
      </c>
      <c r="CI143" s="1">
        <v>179020</v>
      </c>
      <c r="CJ143" s="1">
        <v>56888.73828125</v>
      </c>
      <c r="CK143" s="1">
        <v>724009.8125</v>
      </c>
    </row>
    <row r="144" spans="1:90" x14ac:dyDescent="0.25">
      <c r="A144" s="1">
        <v>106333407</v>
      </c>
      <c r="AF144" s="1">
        <v>472282.61</v>
      </c>
      <c r="AG144" s="1">
        <v>379369.16</v>
      </c>
      <c r="AH144" s="1">
        <v>362879.1</v>
      </c>
      <c r="AI144" s="1">
        <v>392984.22</v>
      </c>
      <c r="AJ144" s="1">
        <v>415876.45</v>
      </c>
      <c r="AK144" s="1">
        <v>454017.77</v>
      </c>
      <c r="AL144" s="1">
        <v>461358.86</v>
      </c>
      <c r="AM144" s="1">
        <v>624055.94999999995</v>
      </c>
      <c r="AN144" s="1">
        <v>792722.15</v>
      </c>
      <c r="AO144" s="1">
        <v>838293</v>
      </c>
      <c r="AS144" s="1">
        <v>84483.3125</v>
      </c>
      <c r="AT144" s="1">
        <v>84483.3125</v>
      </c>
      <c r="BB144" s="1">
        <v>82334.703125</v>
      </c>
      <c r="BF144" s="1">
        <v>-92913.453125</v>
      </c>
      <c r="BJ144" s="1">
        <v>-16490.060546875</v>
      </c>
      <c r="BN144" s="1">
        <v>30105.119140625</v>
      </c>
      <c r="BR144" s="1">
        <v>22892.23046875</v>
      </c>
      <c r="BV144" s="1">
        <v>38141.3203125</v>
      </c>
      <c r="BZ144" s="1">
        <v>7341.08984375</v>
      </c>
      <c r="CD144" s="1">
        <v>162697.09375</v>
      </c>
      <c r="CH144" s="1">
        <v>168666.203125</v>
      </c>
      <c r="CL144" s="1">
        <v>45570.8515625</v>
      </c>
    </row>
    <row r="145" spans="1:90" x14ac:dyDescent="0.25">
      <c r="A145" s="1">
        <v>106338003</v>
      </c>
      <c r="B145" s="1">
        <v>15143668</v>
      </c>
      <c r="C145" s="1">
        <v>15342030</v>
      </c>
      <c r="D145" s="1">
        <v>15435989</v>
      </c>
      <c r="E145" s="1">
        <v>15544686</v>
      </c>
      <c r="F145" s="1">
        <v>15671291</v>
      </c>
      <c r="G145" s="1">
        <v>15671284</v>
      </c>
      <c r="H145" s="1">
        <v>15970720</v>
      </c>
      <c r="I145" s="1">
        <v>17115054</v>
      </c>
      <c r="J145" s="1">
        <v>17703578</v>
      </c>
      <c r="K145" s="1">
        <v>17962684</v>
      </c>
      <c r="L145" s="1">
        <v>441183</v>
      </c>
      <c r="M145" s="1">
        <v>441183</v>
      </c>
      <c r="N145" s="1">
        <v>441183</v>
      </c>
      <c r="O145" s="1">
        <v>441183</v>
      </c>
      <c r="P145" s="1">
        <v>441183</v>
      </c>
      <c r="Q145" s="1">
        <v>441183</v>
      </c>
      <c r="R145" s="1">
        <v>441183</v>
      </c>
      <c r="S145" s="1">
        <v>441183</v>
      </c>
      <c r="T145" s="1">
        <v>441183</v>
      </c>
      <c r="U145" s="1">
        <v>753519.59</v>
      </c>
      <c r="V145" s="1">
        <v>1772809.32</v>
      </c>
      <c r="W145" s="1">
        <v>1788173.75</v>
      </c>
      <c r="X145" s="1">
        <v>1814297.27</v>
      </c>
      <c r="Y145" s="1">
        <v>1829396.76</v>
      </c>
      <c r="Z145" s="1">
        <v>1900040.49</v>
      </c>
      <c r="AA145" s="1">
        <v>1899988.06</v>
      </c>
      <c r="AB145" s="1">
        <v>1963279.13</v>
      </c>
      <c r="AC145" s="1">
        <v>2080238.96</v>
      </c>
      <c r="AD145" s="1">
        <v>2146956.54</v>
      </c>
      <c r="AE145" s="1">
        <v>2260205</v>
      </c>
      <c r="AI145" s="1">
        <v>8116.72</v>
      </c>
      <c r="AP145" s="1">
        <v>458278.59375</v>
      </c>
      <c r="AQ145" s="1">
        <v>62467.31640625</v>
      </c>
      <c r="AR145" s="1">
        <v>72032.8984375</v>
      </c>
      <c r="AT145" s="1">
        <v>592778.8125</v>
      </c>
      <c r="AY145" s="1">
        <v>145811</v>
      </c>
      <c r="AZ145" s="1">
        <v>8296.51953125</v>
      </c>
      <c r="BA145" s="1">
        <v>86211</v>
      </c>
      <c r="BC145" s="1">
        <v>198362</v>
      </c>
      <c r="BD145" s="1">
        <v>15364.4296875</v>
      </c>
      <c r="BE145" s="1">
        <v>0</v>
      </c>
      <c r="BG145" s="1">
        <v>93959</v>
      </c>
      <c r="BH145" s="1">
        <v>26123.51953125</v>
      </c>
      <c r="BI145" s="1">
        <v>0</v>
      </c>
      <c r="BK145" s="1">
        <v>108697</v>
      </c>
      <c r="BL145" s="1">
        <v>15099.490234375</v>
      </c>
      <c r="BM145" s="1">
        <v>0</v>
      </c>
      <c r="BO145" s="1">
        <v>126605</v>
      </c>
      <c r="BP145" s="1">
        <v>70643.7265625</v>
      </c>
      <c r="BQ145" s="1">
        <v>0</v>
      </c>
      <c r="BS145" s="1">
        <v>-7</v>
      </c>
      <c r="BT145" s="1">
        <v>-52.430000305175781</v>
      </c>
      <c r="BU145" s="1">
        <v>0</v>
      </c>
      <c r="BW145" s="1">
        <v>299436</v>
      </c>
      <c r="BX145" s="1">
        <v>63291.0703125</v>
      </c>
      <c r="BY145" s="1">
        <v>0</v>
      </c>
      <c r="CA145" s="1">
        <v>1144334</v>
      </c>
      <c r="CB145" s="1">
        <v>116959.828125</v>
      </c>
      <c r="CC145" s="1">
        <v>0</v>
      </c>
      <c r="CE145" s="1">
        <v>588524</v>
      </c>
      <c r="CF145" s="1">
        <v>66717.578125</v>
      </c>
      <c r="CG145" s="1">
        <v>0</v>
      </c>
      <c r="CI145" s="1">
        <v>259106</v>
      </c>
      <c r="CJ145" s="1">
        <v>113248.4609375</v>
      </c>
      <c r="CK145" s="1">
        <v>312336.59375</v>
      </c>
    </row>
    <row r="146" spans="1:90" x14ac:dyDescent="0.25">
      <c r="A146" s="1">
        <v>106611303</v>
      </c>
      <c r="B146" s="1">
        <v>6637914.5</v>
      </c>
      <c r="C146" s="1">
        <v>6726220.5</v>
      </c>
      <c r="D146" s="1">
        <v>6779618.5</v>
      </c>
      <c r="E146" s="1">
        <v>6821152</v>
      </c>
      <c r="F146" s="1">
        <v>6870460.5</v>
      </c>
      <c r="G146" s="1">
        <v>6870451</v>
      </c>
      <c r="H146" s="1">
        <v>7020106.5</v>
      </c>
      <c r="I146" s="1">
        <v>7400175.5</v>
      </c>
      <c r="J146" s="1">
        <v>7723006.5</v>
      </c>
      <c r="K146" s="1">
        <v>7853495</v>
      </c>
      <c r="L146" s="1">
        <v>185648</v>
      </c>
      <c r="M146" s="1">
        <v>229976</v>
      </c>
      <c r="N146" s="1">
        <v>207812</v>
      </c>
      <c r="O146" s="1">
        <v>207812</v>
      </c>
      <c r="P146" s="1">
        <v>207812</v>
      </c>
      <c r="Q146" s="1">
        <v>207812</v>
      </c>
      <c r="R146" s="1">
        <v>207812</v>
      </c>
      <c r="S146" s="1">
        <v>207812</v>
      </c>
      <c r="T146" s="1">
        <v>207812</v>
      </c>
      <c r="U146" s="1">
        <v>595855.93999999994</v>
      </c>
      <c r="V146" s="1">
        <v>857593.11</v>
      </c>
      <c r="W146" s="1">
        <v>872544.78</v>
      </c>
      <c r="X146" s="1">
        <v>887483.08</v>
      </c>
      <c r="Y146" s="1">
        <v>893882.79</v>
      </c>
      <c r="Z146" s="1">
        <v>917143.56</v>
      </c>
      <c r="AA146" s="1">
        <v>917119.31</v>
      </c>
      <c r="AB146" s="1">
        <v>949248.07</v>
      </c>
      <c r="AC146" s="1">
        <v>1008783.04</v>
      </c>
      <c r="AD146" s="1">
        <v>1045874.31</v>
      </c>
      <c r="AE146" s="1">
        <v>1103026</v>
      </c>
      <c r="AP146" s="1">
        <v>196606.90625</v>
      </c>
      <c r="AQ146" s="1">
        <v>77608.7890625</v>
      </c>
      <c r="AR146" s="1">
        <v>37176.48828125</v>
      </c>
      <c r="AT146" s="1">
        <v>311392.1875</v>
      </c>
      <c r="AY146" s="1">
        <v>67313.5</v>
      </c>
      <c r="AZ146" s="1">
        <v>15034.8798828125</v>
      </c>
      <c r="BA146" s="1">
        <v>17164</v>
      </c>
      <c r="BC146" s="1">
        <v>88306</v>
      </c>
      <c r="BD146" s="1">
        <v>14951.669921875</v>
      </c>
      <c r="BE146" s="1">
        <v>44328</v>
      </c>
      <c r="BG146" s="1">
        <v>53398</v>
      </c>
      <c r="BH146" s="1">
        <v>14938.2998046875</v>
      </c>
      <c r="BI146" s="1">
        <v>-22164</v>
      </c>
      <c r="BK146" s="1">
        <v>41533.5</v>
      </c>
      <c r="BL146" s="1">
        <v>6399.7099609375</v>
      </c>
      <c r="BM146" s="1">
        <v>0</v>
      </c>
      <c r="BO146" s="1">
        <v>49308.5</v>
      </c>
      <c r="BP146" s="1">
        <v>23260.76953125</v>
      </c>
      <c r="BQ146" s="1">
        <v>0</v>
      </c>
      <c r="BS146" s="1">
        <v>-9.5</v>
      </c>
      <c r="BT146" s="1">
        <v>-24.25</v>
      </c>
      <c r="BU146" s="1">
        <v>0</v>
      </c>
      <c r="BW146" s="1">
        <v>149655.5</v>
      </c>
      <c r="BX146" s="1">
        <v>32128.759765625</v>
      </c>
      <c r="BY146" s="1">
        <v>0</v>
      </c>
      <c r="CA146" s="1">
        <v>380069</v>
      </c>
      <c r="CB146" s="1">
        <v>59534.96875</v>
      </c>
      <c r="CC146" s="1">
        <v>0</v>
      </c>
      <c r="CE146" s="1">
        <v>322831</v>
      </c>
      <c r="CF146" s="1">
        <v>37091.26953125</v>
      </c>
      <c r="CG146" s="1">
        <v>0</v>
      </c>
      <c r="CI146" s="1">
        <v>130488.5</v>
      </c>
      <c r="CJ146" s="1">
        <v>57151.69140625</v>
      </c>
      <c r="CK146" s="1">
        <v>388043.9375</v>
      </c>
    </row>
    <row r="147" spans="1:90" x14ac:dyDescent="0.25">
      <c r="A147" s="1">
        <v>106612203</v>
      </c>
      <c r="B147" s="1">
        <v>11377393</v>
      </c>
      <c r="C147" s="1">
        <v>11591888</v>
      </c>
      <c r="D147" s="1">
        <v>11701100</v>
      </c>
      <c r="E147" s="1">
        <v>11736839</v>
      </c>
      <c r="F147" s="1">
        <v>11903670</v>
      </c>
      <c r="G147" s="1">
        <v>11903663</v>
      </c>
      <c r="H147" s="1">
        <v>12168005</v>
      </c>
      <c r="I147" s="1">
        <v>12977007</v>
      </c>
      <c r="J147" s="1">
        <v>13475888</v>
      </c>
      <c r="K147" s="1">
        <v>13665598</v>
      </c>
      <c r="L147" s="1">
        <v>338704</v>
      </c>
      <c r="M147" s="1">
        <v>427058</v>
      </c>
      <c r="N147" s="1">
        <v>382881</v>
      </c>
      <c r="O147" s="1">
        <v>382881</v>
      </c>
      <c r="P147" s="1">
        <v>382881</v>
      </c>
      <c r="Q147" s="1">
        <v>382881</v>
      </c>
      <c r="R147" s="1">
        <v>382881</v>
      </c>
      <c r="S147" s="1">
        <v>382881</v>
      </c>
      <c r="T147" s="1">
        <v>382881</v>
      </c>
      <c r="U147" s="1">
        <v>1049787.2</v>
      </c>
      <c r="V147" s="1">
        <v>1560498.81</v>
      </c>
      <c r="W147" s="1">
        <v>1567763.17</v>
      </c>
      <c r="X147" s="1">
        <v>1585723.35</v>
      </c>
      <c r="Y147" s="1">
        <v>1601527.82</v>
      </c>
      <c r="Z147" s="1">
        <v>1679703.07</v>
      </c>
      <c r="AA147" s="1">
        <v>1679620.49</v>
      </c>
      <c r="AB147" s="1">
        <v>1766697.06</v>
      </c>
      <c r="AC147" s="1">
        <v>1929922.5</v>
      </c>
      <c r="AD147" s="1">
        <v>2018753.76</v>
      </c>
      <c r="AE147" s="1">
        <v>2176618</v>
      </c>
      <c r="AP147" s="1">
        <v>352385.59375</v>
      </c>
      <c r="AQ147" s="1">
        <v>133381.234375</v>
      </c>
      <c r="AR147" s="1">
        <v>99382.984375</v>
      </c>
      <c r="AT147" s="1">
        <v>585149.8125</v>
      </c>
      <c r="AY147" s="1">
        <v>160809</v>
      </c>
      <c r="AZ147" s="1">
        <v>83789.0625</v>
      </c>
      <c r="BA147" s="1">
        <v>33503</v>
      </c>
      <c r="BC147" s="1">
        <v>214495</v>
      </c>
      <c r="BD147" s="1">
        <v>7264.35986328125</v>
      </c>
      <c r="BE147" s="1">
        <v>88354</v>
      </c>
      <c r="BG147" s="1">
        <v>109212</v>
      </c>
      <c r="BH147" s="1">
        <v>17960.1796875</v>
      </c>
      <c r="BI147" s="1">
        <v>-44177</v>
      </c>
      <c r="BK147" s="1">
        <v>35739</v>
      </c>
      <c r="BL147" s="1">
        <v>15804.4697265625</v>
      </c>
      <c r="BM147" s="1">
        <v>0</v>
      </c>
      <c r="BO147" s="1">
        <v>166831</v>
      </c>
      <c r="BP147" s="1">
        <v>78175.25</v>
      </c>
      <c r="BQ147" s="1">
        <v>0</v>
      </c>
      <c r="BS147" s="1">
        <v>-7</v>
      </c>
      <c r="BT147" s="1">
        <v>-82.580001831054688</v>
      </c>
      <c r="BU147" s="1">
        <v>0</v>
      </c>
      <c r="BW147" s="1">
        <v>264342</v>
      </c>
      <c r="BX147" s="1">
        <v>87076.5703125</v>
      </c>
      <c r="BY147" s="1">
        <v>0</v>
      </c>
      <c r="CA147" s="1">
        <v>809002</v>
      </c>
      <c r="CB147" s="1">
        <v>163225.4375</v>
      </c>
      <c r="CC147" s="1">
        <v>0</v>
      </c>
      <c r="CE147" s="1">
        <v>498881</v>
      </c>
      <c r="CF147" s="1">
        <v>88831.2578125</v>
      </c>
      <c r="CG147" s="1">
        <v>0</v>
      </c>
      <c r="CI147" s="1">
        <v>189710</v>
      </c>
      <c r="CJ147" s="1">
        <v>157864.234375</v>
      </c>
      <c r="CK147" s="1">
        <v>666906.1875</v>
      </c>
    </row>
    <row r="148" spans="1:90" x14ac:dyDescent="0.25">
      <c r="A148" s="1">
        <v>106616203</v>
      </c>
      <c r="B148" s="1">
        <v>13574548</v>
      </c>
      <c r="C148" s="1">
        <v>13928268</v>
      </c>
      <c r="D148" s="1">
        <v>14050991</v>
      </c>
      <c r="E148" s="1">
        <v>14144677</v>
      </c>
      <c r="F148" s="1">
        <v>14287602</v>
      </c>
      <c r="G148" s="1">
        <v>14287592</v>
      </c>
      <c r="H148" s="1">
        <v>14722280</v>
      </c>
      <c r="I148" s="1">
        <v>16112018</v>
      </c>
      <c r="J148" s="1">
        <v>16701592</v>
      </c>
      <c r="K148" s="1">
        <v>16986820</v>
      </c>
      <c r="L148" s="1">
        <v>486703</v>
      </c>
      <c r="M148" s="1">
        <v>486703</v>
      </c>
      <c r="N148" s="1">
        <v>486703</v>
      </c>
      <c r="O148" s="1">
        <v>486703</v>
      </c>
      <c r="P148" s="1">
        <v>486703</v>
      </c>
      <c r="Q148" s="1">
        <v>486703</v>
      </c>
      <c r="R148" s="1">
        <v>486703</v>
      </c>
      <c r="S148" s="1">
        <v>486703</v>
      </c>
      <c r="T148" s="1">
        <v>486703</v>
      </c>
      <c r="U148" s="1">
        <v>1103414.58</v>
      </c>
      <c r="V148" s="1">
        <v>1522842.4</v>
      </c>
      <c r="W148" s="1">
        <v>1566990.01</v>
      </c>
      <c r="X148" s="1">
        <v>1600407.99</v>
      </c>
      <c r="Y148" s="1">
        <v>1593668.29</v>
      </c>
      <c r="Z148" s="1">
        <v>1670719.89</v>
      </c>
      <c r="AA148" s="1">
        <v>1921272.39</v>
      </c>
      <c r="AB148" s="1">
        <v>1736916.8</v>
      </c>
      <c r="AC148" s="1">
        <v>1844717.3</v>
      </c>
      <c r="AD148" s="1">
        <v>2105910.36</v>
      </c>
      <c r="AE148" s="1">
        <v>2054867</v>
      </c>
      <c r="AP148" s="1">
        <v>539843.625</v>
      </c>
      <c r="AQ148" s="1">
        <v>123342.3125</v>
      </c>
      <c r="AR148" s="1">
        <v>76829.421875</v>
      </c>
      <c r="AT148" s="1">
        <v>740015.375</v>
      </c>
      <c r="AY148" s="1">
        <v>269768</v>
      </c>
      <c r="AZ148" s="1">
        <v>17002.759765625</v>
      </c>
      <c r="BA148" s="1">
        <v>103216</v>
      </c>
      <c r="BC148" s="1">
        <v>353720</v>
      </c>
      <c r="BD148" s="1">
        <v>44147.609375</v>
      </c>
      <c r="BE148" s="1">
        <v>0</v>
      </c>
      <c r="BG148" s="1">
        <v>122723</v>
      </c>
      <c r="BH148" s="1">
        <v>33417.98046875</v>
      </c>
      <c r="BI148" s="1">
        <v>0</v>
      </c>
      <c r="BK148" s="1">
        <v>93686</v>
      </c>
      <c r="BL148" s="1">
        <v>-6739.7001953125</v>
      </c>
      <c r="BM148" s="1">
        <v>0</v>
      </c>
      <c r="BO148" s="1">
        <v>142925</v>
      </c>
      <c r="BP148" s="1">
        <v>77051.6015625</v>
      </c>
      <c r="BQ148" s="1">
        <v>0</v>
      </c>
      <c r="BS148" s="1">
        <v>-10</v>
      </c>
      <c r="BT148" s="1">
        <v>250552.5</v>
      </c>
      <c r="BU148" s="1">
        <v>0</v>
      </c>
      <c r="BW148" s="1">
        <v>434688</v>
      </c>
      <c r="BX148" s="1">
        <v>-184355.59375</v>
      </c>
      <c r="BY148" s="1">
        <v>0</v>
      </c>
      <c r="CA148" s="1">
        <v>1389738</v>
      </c>
      <c r="CB148" s="1">
        <v>107800.5</v>
      </c>
      <c r="CC148" s="1">
        <v>0</v>
      </c>
      <c r="CE148" s="1">
        <v>589574</v>
      </c>
      <c r="CF148" s="1">
        <v>261193.0625</v>
      </c>
      <c r="CG148" s="1">
        <v>0</v>
      </c>
      <c r="CI148" s="1">
        <v>285228</v>
      </c>
      <c r="CJ148" s="1">
        <v>-51043.359375</v>
      </c>
      <c r="CK148" s="1">
        <v>616711.5625</v>
      </c>
    </row>
    <row r="149" spans="1:90" x14ac:dyDescent="0.25">
      <c r="A149" s="1">
        <v>106617203</v>
      </c>
      <c r="B149" s="1">
        <v>13377298</v>
      </c>
      <c r="C149" s="1">
        <v>13728270</v>
      </c>
      <c r="D149" s="1">
        <v>13840065</v>
      </c>
      <c r="E149" s="1">
        <v>13955243</v>
      </c>
      <c r="F149" s="1">
        <v>13995879</v>
      </c>
      <c r="G149" s="1">
        <v>13996149</v>
      </c>
      <c r="H149" s="1">
        <v>14667762</v>
      </c>
      <c r="I149" s="1">
        <v>15606857</v>
      </c>
      <c r="J149" s="1">
        <v>16886076</v>
      </c>
      <c r="K149" s="1">
        <v>17259710</v>
      </c>
      <c r="L149" s="1">
        <v>434788</v>
      </c>
      <c r="M149" s="1">
        <v>434788</v>
      </c>
      <c r="N149" s="1">
        <v>434788</v>
      </c>
      <c r="O149" s="1">
        <v>434788</v>
      </c>
      <c r="P149" s="1">
        <v>434788</v>
      </c>
      <c r="Q149" s="1">
        <v>434788</v>
      </c>
      <c r="R149" s="1">
        <v>434788</v>
      </c>
      <c r="S149" s="1">
        <v>434788</v>
      </c>
      <c r="T149" s="1">
        <v>434788</v>
      </c>
      <c r="U149" s="1">
        <v>1034036.08</v>
      </c>
      <c r="V149" s="1">
        <v>1611391.19</v>
      </c>
      <c r="W149" s="1">
        <v>1631183.35</v>
      </c>
      <c r="X149" s="1">
        <v>1661769.34</v>
      </c>
      <c r="Y149" s="1">
        <v>1667854.3</v>
      </c>
      <c r="Z149" s="1">
        <v>1716844.51</v>
      </c>
      <c r="AA149" s="1">
        <v>1716809.96</v>
      </c>
      <c r="AB149" s="1">
        <v>1815581.73</v>
      </c>
      <c r="AC149" s="1">
        <v>1917473.85</v>
      </c>
      <c r="AD149" s="1">
        <v>2049142.72</v>
      </c>
      <c r="AE149" s="1">
        <v>2162014</v>
      </c>
      <c r="AF149" s="1">
        <v>50233.02</v>
      </c>
      <c r="AG149" s="1">
        <v>42501.73</v>
      </c>
      <c r="AH149" s="1">
        <v>35502.49</v>
      </c>
      <c r="AI149" s="1">
        <v>29432.01</v>
      </c>
      <c r="AJ149" s="1">
        <v>55501.9</v>
      </c>
      <c r="AK149" s="1">
        <v>6805.59</v>
      </c>
      <c r="AM149" s="1">
        <v>5004.55</v>
      </c>
      <c r="AN149" s="1">
        <v>16343.22</v>
      </c>
      <c r="AO149" s="1">
        <v>18317</v>
      </c>
      <c r="AP149" s="1">
        <v>652766.1875</v>
      </c>
      <c r="AQ149" s="1">
        <v>119849.6171875</v>
      </c>
      <c r="AR149" s="1">
        <v>89033.8984375</v>
      </c>
      <c r="AS149" s="1">
        <v>-7436.97998046875</v>
      </c>
      <c r="AT149" s="1">
        <v>854212.6875</v>
      </c>
      <c r="AY149" s="1">
        <v>268018</v>
      </c>
      <c r="AZ149" s="1">
        <v>39532.96875</v>
      </c>
      <c r="BA149" s="1">
        <v>92731</v>
      </c>
      <c r="BB149" s="1">
        <v>6109.25</v>
      </c>
      <c r="BC149" s="1">
        <v>350972</v>
      </c>
      <c r="BD149" s="1">
        <v>19792.16015625</v>
      </c>
      <c r="BE149" s="1">
        <v>0</v>
      </c>
      <c r="BF149" s="1">
        <v>-7731.2900390625</v>
      </c>
      <c r="BG149" s="1">
        <v>111795</v>
      </c>
      <c r="BH149" s="1">
        <v>30585.990234375</v>
      </c>
      <c r="BI149" s="1">
        <v>0</v>
      </c>
      <c r="BJ149" s="1">
        <v>-6999.240234375</v>
      </c>
      <c r="BK149" s="1">
        <v>115178</v>
      </c>
      <c r="BL149" s="1">
        <v>6084.9599609375</v>
      </c>
      <c r="BM149" s="1">
        <v>0</v>
      </c>
      <c r="BN149" s="1">
        <v>-6070.47998046875</v>
      </c>
      <c r="BO149" s="1">
        <v>40636</v>
      </c>
      <c r="BP149" s="1">
        <v>48990.2109375</v>
      </c>
      <c r="BQ149" s="1">
        <v>0</v>
      </c>
      <c r="BR149" s="1">
        <v>26069.890625</v>
      </c>
      <c r="BS149" s="1">
        <v>270</v>
      </c>
      <c r="BT149" s="1">
        <v>-34.549999237060547</v>
      </c>
      <c r="BU149" s="1">
        <v>0</v>
      </c>
      <c r="BV149" s="1">
        <v>-48696.30859375</v>
      </c>
      <c r="BW149" s="1">
        <v>671613</v>
      </c>
      <c r="BX149" s="1">
        <v>98771.7734375</v>
      </c>
      <c r="BY149" s="1">
        <v>0</v>
      </c>
      <c r="CA149" s="1">
        <v>939095</v>
      </c>
      <c r="CB149" s="1">
        <v>101892.1171875</v>
      </c>
      <c r="CC149" s="1">
        <v>0</v>
      </c>
      <c r="CE149" s="1">
        <v>1279219</v>
      </c>
      <c r="CF149" s="1">
        <v>131668.875</v>
      </c>
      <c r="CG149" s="1">
        <v>0</v>
      </c>
      <c r="CH149" s="1">
        <v>11338.669921875</v>
      </c>
      <c r="CI149" s="1">
        <v>373634</v>
      </c>
      <c r="CJ149" s="1">
        <v>112871.28125</v>
      </c>
      <c r="CK149" s="1">
        <v>599248.0625</v>
      </c>
      <c r="CL149" s="1">
        <v>1973.780029296875</v>
      </c>
    </row>
    <row r="150" spans="1:90" x14ac:dyDescent="0.25">
      <c r="A150" s="1">
        <v>106618603</v>
      </c>
      <c r="B150" s="1">
        <v>6511394</v>
      </c>
      <c r="C150" s="1">
        <v>6607571.5</v>
      </c>
      <c r="D150" s="1">
        <v>6620026</v>
      </c>
      <c r="E150" s="1">
        <v>6686544</v>
      </c>
      <c r="F150" s="1">
        <v>6707795.5</v>
      </c>
      <c r="G150" s="1">
        <v>6707793</v>
      </c>
      <c r="H150" s="1">
        <v>6811017.5</v>
      </c>
      <c r="I150" s="1">
        <v>7126258.5</v>
      </c>
      <c r="J150" s="1">
        <v>7402971</v>
      </c>
      <c r="K150" s="1">
        <v>7515757</v>
      </c>
      <c r="L150" s="1">
        <v>195288</v>
      </c>
      <c r="M150" s="1">
        <v>195288</v>
      </c>
      <c r="N150" s="1">
        <v>195288</v>
      </c>
      <c r="O150" s="1">
        <v>195288</v>
      </c>
      <c r="P150" s="1">
        <v>195288</v>
      </c>
      <c r="Q150" s="1">
        <v>195288</v>
      </c>
      <c r="R150" s="1">
        <v>195288</v>
      </c>
      <c r="S150" s="1">
        <v>195288</v>
      </c>
      <c r="T150" s="1">
        <v>195288</v>
      </c>
      <c r="U150" s="1">
        <v>364460.02</v>
      </c>
      <c r="V150" s="1">
        <v>675435.14</v>
      </c>
      <c r="W150" s="1">
        <v>681633.96</v>
      </c>
      <c r="X150" s="1">
        <v>686778</v>
      </c>
      <c r="Y150" s="1">
        <v>694660.24</v>
      </c>
      <c r="Z150" s="1">
        <v>711741.99</v>
      </c>
      <c r="AA150" s="1">
        <v>711724.37</v>
      </c>
      <c r="AB150" s="1">
        <v>732409.44</v>
      </c>
      <c r="AC150" s="1">
        <v>772739.25</v>
      </c>
      <c r="AD150" s="1">
        <v>802480.27</v>
      </c>
      <c r="AE150" s="1">
        <v>853105</v>
      </c>
      <c r="AP150" s="1">
        <v>161592.296875</v>
      </c>
      <c r="AQ150" s="1">
        <v>33834.40234375</v>
      </c>
      <c r="AR150" s="1">
        <v>28272.6015625</v>
      </c>
      <c r="AT150" s="1">
        <v>223699.3125</v>
      </c>
      <c r="AY150" s="1">
        <v>74071.5</v>
      </c>
      <c r="AZ150" s="1">
        <v>14408.259765625</v>
      </c>
      <c r="BA150" s="1">
        <v>41082</v>
      </c>
      <c r="BC150" s="1">
        <v>96177.5</v>
      </c>
      <c r="BD150" s="1">
        <v>6198.81982421875</v>
      </c>
      <c r="BE150" s="1">
        <v>0</v>
      </c>
      <c r="BG150" s="1">
        <v>12454.5</v>
      </c>
      <c r="BH150" s="1">
        <v>5144.0400390625</v>
      </c>
      <c r="BI150" s="1">
        <v>0</v>
      </c>
      <c r="BK150" s="1">
        <v>66518</v>
      </c>
      <c r="BL150" s="1">
        <v>7882.240234375</v>
      </c>
      <c r="BM150" s="1">
        <v>0</v>
      </c>
      <c r="BO150" s="1">
        <v>21251.5</v>
      </c>
      <c r="BP150" s="1">
        <v>17081.75</v>
      </c>
      <c r="BQ150" s="1">
        <v>0</v>
      </c>
      <c r="BS150" s="1">
        <v>-2.5</v>
      </c>
      <c r="BT150" s="1">
        <v>-17.620000839233398</v>
      </c>
      <c r="BU150" s="1">
        <v>0</v>
      </c>
      <c r="BW150" s="1">
        <v>103224.5</v>
      </c>
      <c r="BX150" s="1">
        <v>20685.0703125</v>
      </c>
      <c r="BY150" s="1">
        <v>0</v>
      </c>
      <c r="CA150" s="1">
        <v>315241</v>
      </c>
      <c r="CB150" s="1">
        <v>40329.80859375</v>
      </c>
      <c r="CC150" s="1">
        <v>0</v>
      </c>
      <c r="CE150" s="1">
        <v>276712.5</v>
      </c>
      <c r="CF150" s="1">
        <v>29741.01953125</v>
      </c>
      <c r="CG150" s="1">
        <v>0</v>
      </c>
      <c r="CI150" s="1">
        <v>112786</v>
      </c>
      <c r="CJ150" s="1">
        <v>50624.73046875</v>
      </c>
      <c r="CK150" s="1">
        <v>169172.015625</v>
      </c>
    </row>
    <row r="151" spans="1:90" x14ac:dyDescent="0.25">
      <c r="A151" s="1">
        <v>106619107</v>
      </c>
      <c r="AF151" s="1">
        <v>630154.37</v>
      </c>
      <c r="AG151" s="1">
        <v>604838.68999999994</v>
      </c>
      <c r="AH151" s="1">
        <v>634750.46</v>
      </c>
      <c r="AI151" s="1">
        <v>744325.76</v>
      </c>
      <c r="AJ151" s="1">
        <v>763031.92</v>
      </c>
      <c r="AK151" s="1">
        <v>777128.21</v>
      </c>
      <c r="AL151" s="1">
        <v>722322.22</v>
      </c>
      <c r="AM151" s="1">
        <v>837418.21</v>
      </c>
      <c r="AN151" s="1">
        <v>1135832.51</v>
      </c>
      <c r="AO151" s="1">
        <v>1152124</v>
      </c>
      <c r="AS151" s="1">
        <v>77818.4140625</v>
      </c>
      <c r="AT151" s="1">
        <v>77818.4140625</v>
      </c>
      <c r="BB151" s="1">
        <v>-15861.259765625</v>
      </c>
      <c r="BF151" s="1">
        <v>-25315.6796875</v>
      </c>
      <c r="BJ151" s="1">
        <v>29911.76953125</v>
      </c>
      <c r="BN151" s="1">
        <v>109575.296875</v>
      </c>
      <c r="BR151" s="1">
        <v>18706.16015625</v>
      </c>
      <c r="BV151" s="1">
        <v>14096.2900390625</v>
      </c>
      <c r="BZ151" s="1">
        <v>-54805.98828125</v>
      </c>
      <c r="CD151" s="1">
        <v>115095.9921875</v>
      </c>
      <c r="CH151" s="1">
        <v>298414.3125</v>
      </c>
      <c r="CL151" s="1">
        <v>16291.490234375</v>
      </c>
    </row>
    <row r="152" spans="1:90" x14ac:dyDescent="0.25">
      <c r="A152" s="1">
        <v>107650603</v>
      </c>
      <c r="B152" s="1">
        <v>9492397</v>
      </c>
      <c r="C152" s="1">
        <v>9688567</v>
      </c>
      <c r="D152" s="1">
        <v>9728579</v>
      </c>
      <c r="E152" s="1">
        <v>9761380</v>
      </c>
      <c r="F152" s="1">
        <v>9848524</v>
      </c>
      <c r="G152" s="1">
        <v>9848519</v>
      </c>
      <c r="H152" s="1">
        <v>9985814</v>
      </c>
      <c r="I152" s="1">
        <v>10564690</v>
      </c>
      <c r="J152" s="1">
        <v>11313328</v>
      </c>
      <c r="K152" s="1">
        <v>11540178</v>
      </c>
      <c r="L152" s="1">
        <v>444877</v>
      </c>
      <c r="M152" s="1">
        <v>444877</v>
      </c>
      <c r="N152" s="1">
        <v>444877</v>
      </c>
      <c r="O152" s="1">
        <v>444877</v>
      </c>
      <c r="P152" s="1">
        <v>444877</v>
      </c>
      <c r="Q152" s="1">
        <v>444877</v>
      </c>
      <c r="R152" s="1">
        <v>444877</v>
      </c>
      <c r="S152" s="1">
        <v>444877</v>
      </c>
      <c r="T152" s="1">
        <v>444877</v>
      </c>
      <c r="U152" s="1">
        <v>1426839.36</v>
      </c>
      <c r="V152" s="1">
        <v>1590966.9</v>
      </c>
      <c r="W152" s="1">
        <v>1625441.53</v>
      </c>
      <c r="X152" s="1">
        <v>1644892.86</v>
      </c>
      <c r="Y152" s="1">
        <v>1641794.3</v>
      </c>
      <c r="Z152" s="1">
        <v>1693814.14</v>
      </c>
      <c r="AA152" s="1">
        <v>1693771</v>
      </c>
      <c r="AB152" s="1">
        <v>1726794.3</v>
      </c>
      <c r="AC152" s="1">
        <v>1836801</v>
      </c>
      <c r="AD152" s="1">
        <v>1894278</v>
      </c>
      <c r="AE152" s="1">
        <v>1992113</v>
      </c>
      <c r="AP152" s="1">
        <v>338330.8125</v>
      </c>
      <c r="AQ152" s="1">
        <v>196392.46875</v>
      </c>
      <c r="AR152" s="1">
        <v>59659.7734375</v>
      </c>
      <c r="AT152" s="1">
        <v>594383</v>
      </c>
      <c r="AY152" s="1">
        <v>149769</v>
      </c>
      <c r="AZ152" s="1">
        <v>23240.05078125</v>
      </c>
      <c r="BA152" s="1">
        <v>91500</v>
      </c>
      <c r="BC152" s="1">
        <v>196170</v>
      </c>
      <c r="BD152" s="1">
        <v>34474.62890625</v>
      </c>
      <c r="BE152" s="1">
        <v>0</v>
      </c>
      <c r="BG152" s="1">
        <v>40012</v>
      </c>
      <c r="BH152" s="1">
        <v>19451.330078125</v>
      </c>
      <c r="BI152" s="1">
        <v>0</v>
      </c>
      <c r="BK152" s="1">
        <v>32801</v>
      </c>
      <c r="BL152" s="1">
        <v>-3098.56005859375</v>
      </c>
      <c r="BM152" s="1">
        <v>0</v>
      </c>
      <c r="BO152" s="1">
        <v>87144</v>
      </c>
      <c r="BP152" s="1">
        <v>52019.83984375</v>
      </c>
      <c r="BQ152" s="1">
        <v>0</v>
      </c>
      <c r="BS152" s="1">
        <v>-5</v>
      </c>
      <c r="BT152" s="1">
        <v>-43.139999389648438</v>
      </c>
      <c r="BU152" s="1">
        <v>0</v>
      </c>
      <c r="BW152" s="1">
        <v>137295</v>
      </c>
      <c r="BX152" s="1">
        <v>33023.30078125</v>
      </c>
      <c r="BY152" s="1">
        <v>0</v>
      </c>
      <c r="CA152" s="1">
        <v>578876</v>
      </c>
      <c r="CB152" s="1">
        <v>110006.703125</v>
      </c>
      <c r="CC152" s="1">
        <v>0</v>
      </c>
      <c r="CE152" s="1">
        <v>748638</v>
      </c>
      <c r="CF152" s="1">
        <v>57477</v>
      </c>
      <c r="CG152" s="1">
        <v>0</v>
      </c>
      <c r="CI152" s="1">
        <v>226850</v>
      </c>
      <c r="CJ152" s="1">
        <v>97835</v>
      </c>
      <c r="CK152" s="1">
        <v>981962.375</v>
      </c>
    </row>
    <row r="153" spans="1:90" x14ac:dyDescent="0.25">
      <c r="A153" s="1">
        <v>107650703</v>
      </c>
      <c r="B153" s="1">
        <v>5702497.5</v>
      </c>
      <c r="C153" s="1">
        <v>5846353.5</v>
      </c>
      <c r="D153" s="1">
        <v>5840849</v>
      </c>
      <c r="E153" s="1">
        <v>5894489</v>
      </c>
      <c r="F153" s="1">
        <v>5969126.5</v>
      </c>
      <c r="G153" s="1">
        <v>5969122.5</v>
      </c>
      <c r="H153" s="1">
        <v>6161672.5</v>
      </c>
      <c r="I153" s="1">
        <v>6562329</v>
      </c>
      <c r="J153" s="1">
        <v>6763808</v>
      </c>
      <c r="K153" s="1">
        <v>6893220</v>
      </c>
      <c r="L153" s="1">
        <v>268508</v>
      </c>
      <c r="M153" s="1">
        <v>268508</v>
      </c>
      <c r="N153" s="1">
        <v>268508</v>
      </c>
      <c r="O153" s="1">
        <v>268508</v>
      </c>
      <c r="P153" s="1">
        <v>268508</v>
      </c>
      <c r="Q153" s="1">
        <v>268508</v>
      </c>
      <c r="R153" s="1">
        <v>268508</v>
      </c>
      <c r="S153" s="1">
        <v>268508</v>
      </c>
      <c r="T153" s="1">
        <v>268508</v>
      </c>
      <c r="U153" s="1">
        <v>470038.63</v>
      </c>
      <c r="V153" s="1">
        <v>1148397.5900000001</v>
      </c>
      <c r="W153" s="1">
        <v>1151724.93</v>
      </c>
      <c r="X153" s="1">
        <v>1190321.99</v>
      </c>
      <c r="Y153" s="1">
        <v>1200141.8999999999</v>
      </c>
      <c r="Z153" s="1">
        <v>1238476.51</v>
      </c>
      <c r="AA153" s="1">
        <v>1238440.19</v>
      </c>
      <c r="AB153" s="1">
        <v>1282440.8799999999</v>
      </c>
      <c r="AC153" s="1">
        <v>1382320.15</v>
      </c>
      <c r="AD153" s="1">
        <v>1429450.87</v>
      </c>
      <c r="AE153" s="1">
        <v>1507749</v>
      </c>
      <c r="AP153" s="1">
        <v>184818.703125</v>
      </c>
      <c r="AQ153" s="1">
        <v>40306.125</v>
      </c>
      <c r="AR153" s="1">
        <v>53854.49609375</v>
      </c>
      <c r="AT153" s="1">
        <v>278979.3125</v>
      </c>
      <c r="AY153" s="1">
        <v>109605</v>
      </c>
      <c r="AZ153" s="1">
        <v>21079.689453125</v>
      </c>
      <c r="BA153" s="1">
        <v>57815</v>
      </c>
      <c r="BC153" s="1">
        <v>143856</v>
      </c>
      <c r="BD153" s="1">
        <v>3327.340087890625</v>
      </c>
      <c r="BE153" s="1">
        <v>0</v>
      </c>
      <c r="BG153" s="1">
        <v>-5504.5</v>
      </c>
      <c r="BH153" s="1">
        <v>38597.05859375</v>
      </c>
      <c r="BI153" s="1">
        <v>0</v>
      </c>
      <c r="BK153" s="1">
        <v>53640</v>
      </c>
      <c r="BL153" s="1">
        <v>9819.91015625</v>
      </c>
      <c r="BM153" s="1">
        <v>0</v>
      </c>
      <c r="BO153" s="1">
        <v>74637.5</v>
      </c>
      <c r="BP153" s="1">
        <v>38334.609375</v>
      </c>
      <c r="BQ153" s="1">
        <v>0</v>
      </c>
      <c r="BS153" s="1">
        <v>-4</v>
      </c>
      <c r="BT153" s="1">
        <v>-36.319999694824219</v>
      </c>
      <c r="BU153" s="1">
        <v>0</v>
      </c>
      <c r="BW153" s="1">
        <v>192550</v>
      </c>
      <c r="BX153" s="1">
        <v>44000.69140625</v>
      </c>
      <c r="BY153" s="1">
        <v>0</v>
      </c>
      <c r="CA153" s="1">
        <v>400656.5</v>
      </c>
      <c r="CB153" s="1">
        <v>99879.2734375</v>
      </c>
      <c r="CC153" s="1">
        <v>0</v>
      </c>
      <c r="CE153" s="1">
        <v>201479</v>
      </c>
      <c r="CF153" s="1">
        <v>47130.71875</v>
      </c>
      <c r="CG153" s="1">
        <v>0</v>
      </c>
      <c r="CI153" s="1">
        <v>129412</v>
      </c>
      <c r="CJ153" s="1">
        <v>78298.1328125</v>
      </c>
      <c r="CK153" s="1">
        <v>201530.625</v>
      </c>
    </row>
    <row r="154" spans="1:90" x14ac:dyDescent="0.25">
      <c r="A154" s="1">
        <v>107651207</v>
      </c>
      <c r="AF154" s="1">
        <v>880358</v>
      </c>
      <c r="AG154" s="1">
        <v>821825</v>
      </c>
      <c r="AH154" s="1">
        <v>769837</v>
      </c>
      <c r="AI154" s="1">
        <v>940604</v>
      </c>
      <c r="AJ154" s="1">
        <v>1057017.07</v>
      </c>
      <c r="AK154" s="1">
        <v>1110095.3899999999</v>
      </c>
      <c r="AL154" s="1">
        <v>1180475.3700000001</v>
      </c>
      <c r="AM154" s="1">
        <v>1298162</v>
      </c>
      <c r="AN154" s="1">
        <v>1821301.2</v>
      </c>
      <c r="AO154" s="1">
        <v>1936774</v>
      </c>
      <c r="AS154" s="1">
        <v>175951.390625</v>
      </c>
      <c r="AT154" s="1">
        <v>175951.390625</v>
      </c>
      <c r="BB154" s="1">
        <v>22929</v>
      </c>
      <c r="BF154" s="1">
        <v>-58533</v>
      </c>
      <c r="BJ154" s="1">
        <v>-51988</v>
      </c>
      <c r="BN154" s="1">
        <v>170767</v>
      </c>
      <c r="BR154" s="1">
        <v>116413.0703125</v>
      </c>
      <c r="BV154" s="1">
        <v>53078.3203125</v>
      </c>
      <c r="BZ154" s="1">
        <v>70379.9765625</v>
      </c>
      <c r="CD154" s="1">
        <v>117686.6328125</v>
      </c>
      <c r="CH154" s="1">
        <v>523139.1875</v>
      </c>
      <c r="CL154" s="1">
        <v>115472.796875</v>
      </c>
    </row>
    <row r="155" spans="1:90" x14ac:dyDescent="0.25">
      <c r="A155" s="1">
        <v>107651603</v>
      </c>
      <c r="B155" s="1">
        <v>11079149</v>
      </c>
      <c r="C155" s="1">
        <v>11292227</v>
      </c>
      <c r="D155" s="1">
        <v>11365789</v>
      </c>
      <c r="E155" s="1">
        <v>11382291</v>
      </c>
      <c r="F155" s="1">
        <v>11530164</v>
      </c>
      <c r="G155" s="1">
        <v>11530157</v>
      </c>
      <c r="H155" s="1">
        <v>11584557</v>
      </c>
      <c r="I155" s="1">
        <v>12041500</v>
      </c>
      <c r="J155" s="1">
        <v>12831488</v>
      </c>
      <c r="K155" s="1">
        <v>13011625</v>
      </c>
      <c r="L155" s="1">
        <v>392930</v>
      </c>
      <c r="M155" s="1">
        <v>392930</v>
      </c>
      <c r="N155" s="1">
        <v>392930</v>
      </c>
      <c r="O155" s="1">
        <v>392930</v>
      </c>
      <c r="P155" s="1">
        <v>392930</v>
      </c>
      <c r="Q155" s="1">
        <v>392930</v>
      </c>
      <c r="R155" s="1">
        <v>392930</v>
      </c>
      <c r="S155" s="1">
        <v>392930</v>
      </c>
      <c r="T155" s="1">
        <v>392930</v>
      </c>
      <c r="U155" s="1">
        <v>992568.97</v>
      </c>
      <c r="V155" s="1">
        <v>1591743.58</v>
      </c>
      <c r="W155" s="1">
        <v>1625547.82</v>
      </c>
      <c r="X155" s="1">
        <v>1689801.52</v>
      </c>
      <c r="Y155" s="1">
        <v>1701321.8</v>
      </c>
      <c r="Z155" s="1">
        <v>1723086.06</v>
      </c>
      <c r="AA155" s="1">
        <v>1747116.3</v>
      </c>
      <c r="AB155" s="1">
        <v>1828292.72</v>
      </c>
      <c r="AC155" s="1">
        <v>1964142.38</v>
      </c>
      <c r="AD155" s="1">
        <v>2029822.24</v>
      </c>
      <c r="AE155" s="1">
        <v>2071696</v>
      </c>
      <c r="AF155" s="1">
        <v>57320.07</v>
      </c>
      <c r="AG155" s="1">
        <v>51156.93</v>
      </c>
      <c r="AH155" s="1">
        <v>51573.18</v>
      </c>
      <c r="AI155" s="1">
        <v>63778.879999999997</v>
      </c>
      <c r="AJ155" s="1">
        <v>66401.73</v>
      </c>
      <c r="AK155" s="1">
        <v>72983.14</v>
      </c>
      <c r="AL155" s="1">
        <v>95205</v>
      </c>
      <c r="AM155" s="1">
        <v>93495.54</v>
      </c>
      <c r="AN155" s="1">
        <v>126055.41</v>
      </c>
      <c r="AO155" s="1">
        <v>141279</v>
      </c>
      <c r="AP155" s="1">
        <v>296292.1875</v>
      </c>
      <c r="AQ155" s="1">
        <v>119927.796875</v>
      </c>
      <c r="AR155" s="1">
        <v>69721.984375</v>
      </c>
      <c r="AS155" s="1">
        <v>14975.4541015625</v>
      </c>
      <c r="AT155" s="1">
        <v>500917.46875</v>
      </c>
      <c r="AY155" s="1">
        <v>162507</v>
      </c>
      <c r="AZ155" s="1">
        <v>33660.7890625</v>
      </c>
      <c r="BA155" s="1">
        <v>83027</v>
      </c>
      <c r="BB155" s="1">
        <v>-7243.080078125</v>
      </c>
      <c r="BC155" s="1">
        <v>213078</v>
      </c>
      <c r="BD155" s="1">
        <v>33804.23828125</v>
      </c>
      <c r="BE155" s="1">
        <v>0</v>
      </c>
      <c r="BF155" s="1">
        <v>-6163.14013671875</v>
      </c>
      <c r="BG155" s="1">
        <v>73562</v>
      </c>
      <c r="BH155" s="1">
        <v>64253.69921875</v>
      </c>
      <c r="BI155" s="1">
        <v>0</v>
      </c>
      <c r="BJ155" s="1">
        <v>416.25</v>
      </c>
      <c r="BK155" s="1">
        <v>16502</v>
      </c>
      <c r="BL155" s="1">
        <v>11520.2802734375</v>
      </c>
      <c r="BM155" s="1">
        <v>0</v>
      </c>
      <c r="BN155" s="1">
        <v>12205.7001953125</v>
      </c>
      <c r="BO155" s="1">
        <v>147873</v>
      </c>
      <c r="BP155" s="1">
        <v>21764.259765625</v>
      </c>
      <c r="BQ155" s="1">
        <v>0</v>
      </c>
      <c r="BR155" s="1">
        <v>2622.85009765625</v>
      </c>
      <c r="BS155" s="1">
        <v>-7</v>
      </c>
      <c r="BT155" s="1">
        <v>24030.240234375</v>
      </c>
      <c r="BU155" s="1">
        <v>0</v>
      </c>
      <c r="BV155" s="1">
        <v>6581.41015625</v>
      </c>
      <c r="BW155" s="1">
        <v>54400</v>
      </c>
      <c r="BX155" s="1">
        <v>81176.421875</v>
      </c>
      <c r="BY155" s="1">
        <v>0</v>
      </c>
      <c r="BZ155" s="1">
        <v>22221.859375</v>
      </c>
      <c r="CA155" s="1">
        <v>456943</v>
      </c>
      <c r="CB155" s="1">
        <v>135849.65625</v>
      </c>
      <c r="CC155" s="1">
        <v>0</v>
      </c>
      <c r="CD155" s="1">
        <v>-1709.4599609375</v>
      </c>
      <c r="CE155" s="1">
        <v>789988</v>
      </c>
      <c r="CF155" s="1">
        <v>65679.859375</v>
      </c>
      <c r="CG155" s="1">
        <v>0</v>
      </c>
      <c r="CH155" s="1">
        <v>32559.869140625</v>
      </c>
      <c r="CI155" s="1">
        <v>180137</v>
      </c>
      <c r="CJ155" s="1">
        <v>41873.76171875</v>
      </c>
      <c r="CK155" s="1">
        <v>599639</v>
      </c>
      <c r="CL155" s="1">
        <v>15223.58984375</v>
      </c>
    </row>
    <row r="156" spans="1:90" x14ac:dyDescent="0.25">
      <c r="A156" s="1">
        <v>107652207</v>
      </c>
      <c r="AF156" s="1">
        <v>405915</v>
      </c>
      <c r="AG156" s="1">
        <v>346722.45</v>
      </c>
      <c r="AH156" s="1">
        <v>373303</v>
      </c>
      <c r="AI156" s="1">
        <v>419039.35</v>
      </c>
      <c r="AJ156" s="1">
        <v>505318.64</v>
      </c>
      <c r="AK156" s="1">
        <v>503024</v>
      </c>
      <c r="AL156" s="1">
        <v>474162.08</v>
      </c>
      <c r="AM156" s="1">
        <v>529718.82999999996</v>
      </c>
      <c r="AN156" s="1">
        <v>658662.6</v>
      </c>
      <c r="AO156" s="1">
        <v>642686</v>
      </c>
      <c r="AS156" s="1">
        <v>27473.47265625</v>
      </c>
      <c r="AT156" s="1">
        <v>27473.47265625</v>
      </c>
      <c r="BB156" s="1">
        <v>-14630</v>
      </c>
      <c r="BF156" s="1">
        <v>-59192.55078125</v>
      </c>
      <c r="BJ156" s="1">
        <v>26580.55078125</v>
      </c>
      <c r="BN156" s="1">
        <v>45736.3515625</v>
      </c>
      <c r="BR156" s="1">
        <v>86279.2890625</v>
      </c>
      <c r="BV156" s="1">
        <v>-2294.639892578125</v>
      </c>
      <c r="BZ156" s="1">
        <v>-28861.919921875</v>
      </c>
      <c r="CD156" s="1">
        <v>55556.75</v>
      </c>
      <c r="CH156" s="1">
        <v>128943.7734375</v>
      </c>
      <c r="CL156" s="1">
        <v>-15976.599609375</v>
      </c>
    </row>
    <row r="157" spans="1:90" x14ac:dyDescent="0.25">
      <c r="A157" s="1">
        <v>107652603</v>
      </c>
      <c r="B157" s="1">
        <v>6783664</v>
      </c>
      <c r="C157" s="1">
        <v>6944702</v>
      </c>
      <c r="D157" s="1">
        <v>6999832.5</v>
      </c>
      <c r="E157" s="1">
        <v>7063889.5</v>
      </c>
      <c r="F157" s="1">
        <v>7142753.5</v>
      </c>
      <c r="G157" s="1">
        <v>7142748.5</v>
      </c>
      <c r="H157" s="1">
        <v>7253393</v>
      </c>
      <c r="I157" s="1">
        <v>7696873.5</v>
      </c>
      <c r="J157" s="1">
        <v>8216617</v>
      </c>
      <c r="K157" s="1">
        <v>8391672</v>
      </c>
      <c r="L157" s="1">
        <v>334456</v>
      </c>
      <c r="M157" s="1">
        <v>334456</v>
      </c>
      <c r="N157" s="1">
        <v>334456</v>
      </c>
      <c r="O157" s="1">
        <v>334456</v>
      </c>
      <c r="P157" s="1">
        <v>334456</v>
      </c>
      <c r="Q157" s="1">
        <v>334456</v>
      </c>
      <c r="R157" s="1">
        <v>334456</v>
      </c>
      <c r="S157" s="1">
        <v>334456</v>
      </c>
      <c r="T157" s="1">
        <v>334456</v>
      </c>
      <c r="U157" s="1">
        <v>359587.32</v>
      </c>
      <c r="V157" s="1">
        <v>1782504.67</v>
      </c>
      <c r="W157" s="1">
        <v>1795260.96</v>
      </c>
      <c r="X157" s="1">
        <v>1828400.6</v>
      </c>
      <c r="Y157" s="1">
        <v>1845736.38</v>
      </c>
      <c r="Z157" s="1">
        <v>1891805.18</v>
      </c>
      <c r="AA157" s="1">
        <v>1891758.83</v>
      </c>
      <c r="AB157" s="1">
        <v>1954032.14</v>
      </c>
      <c r="AC157" s="1">
        <v>2184735.12</v>
      </c>
      <c r="AD157" s="1">
        <v>2129016.1800000002</v>
      </c>
      <c r="AE157" s="1">
        <v>2267603</v>
      </c>
      <c r="AP157" s="1">
        <v>249783.703125</v>
      </c>
      <c r="AQ157" s="1">
        <v>5026.26416015625</v>
      </c>
      <c r="AR157" s="1">
        <v>75159.5625</v>
      </c>
      <c r="AT157" s="1">
        <v>329969.53125</v>
      </c>
      <c r="AY157" s="1">
        <v>122849.5</v>
      </c>
      <c r="AZ157" s="1">
        <v>32240.080078125</v>
      </c>
      <c r="BA157" s="1">
        <v>80676</v>
      </c>
      <c r="BC157" s="1">
        <v>161038</v>
      </c>
      <c r="BD157" s="1">
        <v>12756.2900390625</v>
      </c>
      <c r="BE157" s="1">
        <v>0</v>
      </c>
      <c r="BG157" s="1">
        <v>55130.5</v>
      </c>
      <c r="BH157" s="1">
        <v>33139.640625</v>
      </c>
      <c r="BI157" s="1">
        <v>0</v>
      </c>
      <c r="BK157" s="1">
        <v>64057</v>
      </c>
      <c r="BL157" s="1">
        <v>17335.779296875</v>
      </c>
      <c r="BM157" s="1">
        <v>0</v>
      </c>
      <c r="BO157" s="1">
        <v>78864</v>
      </c>
      <c r="BP157" s="1">
        <v>46068.80078125</v>
      </c>
      <c r="BQ157" s="1">
        <v>0</v>
      </c>
      <c r="BS157" s="1">
        <v>-5</v>
      </c>
      <c r="BT157" s="1">
        <v>-46.349998474121094</v>
      </c>
      <c r="BU157" s="1">
        <v>0</v>
      </c>
      <c r="BW157" s="1">
        <v>110644.5</v>
      </c>
      <c r="BX157" s="1">
        <v>62273.30859375</v>
      </c>
      <c r="BY157" s="1">
        <v>0</v>
      </c>
      <c r="CA157" s="1">
        <v>443480.5</v>
      </c>
      <c r="CB157" s="1">
        <v>230702.984375</v>
      </c>
      <c r="CC157" s="1">
        <v>0</v>
      </c>
      <c r="CE157" s="1">
        <v>519743.5</v>
      </c>
      <c r="CF157" s="1">
        <v>-55718.94140625</v>
      </c>
      <c r="CG157" s="1">
        <v>0</v>
      </c>
      <c r="CI157" s="1">
        <v>175055</v>
      </c>
      <c r="CJ157" s="1">
        <v>138586.8125</v>
      </c>
      <c r="CK157" s="1">
        <v>25131.3203125</v>
      </c>
    </row>
    <row r="158" spans="1:90" x14ac:dyDescent="0.25">
      <c r="A158" s="1">
        <v>107653102</v>
      </c>
      <c r="B158" s="1">
        <v>10357804</v>
      </c>
      <c r="C158" s="1">
        <v>10682102</v>
      </c>
      <c r="D158" s="1">
        <v>10771864</v>
      </c>
      <c r="E158" s="1">
        <v>10854095</v>
      </c>
      <c r="F158" s="1">
        <v>10960913</v>
      </c>
      <c r="G158" s="1">
        <v>10960904</v>
      </c>
      <c r="H158" s="1">
        <v>11191012</v>
      </c>
      <c r="I158" s="1">
        <v>12149090</v>
      </c>
      <c r="J158" s="1">
        <v>13170396</v>
      </c>
      <c r="K158" s="1">
        <v>13494057</v>
      </c>
      <c r="L158" s="1">
        <v>516843</v>
      </c>
      <c r="M158" s="1">
        <v>516843</v>
      </c>
      <c r="N158" s="1">
        <v>516843</v>
      </c>
      <c r="O158" s="1">
        <v>516843</v>
      </c>
      <c r="P158" s="1">
        <v>516843</v>
      </c>
      <c r="Q158" s="1">
        <v>516843</v>
      </c>
      <c r="R158" s="1">
        <v>516843</v>
      </c>
      <c r="S158" s="1">
        <v>516843</v>
      </c>
      <c r="T158" s="1">
        <v>516843</v>
      </c>
      <c r="U158" s="1">
        <v>1740723.47</v>
      </c>
      <c r="V158" s="1">
        <v>2125336.4700000002</v>
      </c>
      <c r="W158" s="1">
        <v>2166279.81</v>
      </c>
      <c r="X158" s="1">
        <v>2181845.4700000002</v>
      </c>
      <c r="Y158" s="1">
        <v>2191886.41</v>
      </c>
      <c r="Z158" s="1">
        <v>2238073.09</v>
      </c>
      <c r="AA158" s="1">
        <v>2321997.48</v>
      </c>
      <c r="AB158" s="1">
        <v>2314052.09</v>
      </c>
      <c r="AC158" s="1">
        <v>2466591.39</v>
      </c>
      <c r="AD158" s="1">
        <v>2579881.27</v>
      </c>
      <c r="AE158" s="1">
        <v>2613868</v>
      </c>
      <c r="AP158" s="1">
        <v>506628.8125</v>
      </c>
      <c r="AQ158" s="1">
        <v>244776.09375</v>
      </c>
      <c r="AR158" s="1">
        <v>75158.984375</v>
      </c>
      <c r="AT158" s="1">
        <v>826563.875</v>
      </c>
      <c r="AY158" s="1">
        <v>247217</v>
      </c>
      <c r="AZ158" s="1">
        <v>58458.3515625</v>
      </c>
      <c r="BA158" s="1">
        <v>122063</v>
      </c>
      <c r="BC158" s="1">
        <v>324298</v>
      </c>
      <c r="BD158" s="1">
        <v>40943.33984375</v>
      </c>
      <c r="BE158" s="1">
        <v>0</v>
      </c>
      <c r="BG158" s="1">
        <v>89762</v>
      </c>
      <c r="BH158" s="1">
        <v>15565.66015625</v>
      </c>
      <c r="BI158" s="1">
        <v>0</v>
      </c>
      <c r="BK158" s="1">
        <v>82231</v>
      </c>
      <c r="BL158" s="1">
        <v>10040.9404296875</v>
      </c>
      <c r="BM158" s="1">
        <v>0</v>
      </c>
      <c r="BO158" s="1">
        <v>106818</v>
      </c>
      <c r="BP158" s="1">
        <v>46186.6796875</v>
      </c>
      <c r="BQ158" s="1">
        <v>0</v>
      </c>
      <c r="BS158" s="1">
        <v>-9</v>
      </c>
      <c r="BT158" s="1">
        <v>83924.390625</v>
      </c>
      <c r="BU158" s="1">
        <v>0</v>
      </c>
      <c r="BW158" s="1">
        <v>230108</v>
      </c>
      <c r="BX158" s="1">
        <v>-7945.39013671875</v>
      </c>
      <c r="BY158" s="1">
        <v>0</v>
      </c>
      <c r="CA158" s="1">
        <v>958078</v>
      </c>
      <c r="CB158" s="1">
        <v>152539.296875</v>
      </c>
      <c r="CC158" s="1">
        <v>0</v>
      </c>
      <c r="CE158" s="1">
        <v>1021306</v>
      </c>
      <c r="CF158" s="1">
        <v>113289.8828125</v>
      </c>
      <c r="CG158" s="1">
        <v>0</v>
      </c>
      <c r="CI158" s="1">
        <v>323661</v>
      </c>
      <c r="CJ158" s="1">
        <v>33986.73046875</v>
      </c>
      <c r="CK158" s="1">
        <v>1223880.5</v>
      </c>
    </row>
    <row r="159" spans="1:90" x14ac:dyDescent="0.25">
      <c r="A159" s="1">
        <v>107653203</v>
      </c>
      <c r="B159" s="1">
        <v>9914180</v>
      </c>
      <c r="C159" s="1">
        <v>10215673</v>
      </c>
      <c r="D159" s="1">
        <v>10453401</v>
      </c>
      <c r="E159" s="1">
        <v>10674261</v>
      </c>
      <c r="F159" s="1">
        <v>10993177</v>
      </c>
      <c r="G159" s="1">
        <v>10993151</v>
      </c>
      <c r="H159" s="1">
        <v>11245953</v>
      </c>
      <c r="I159" s="1">
        <v>12399264</v>
      </c>
      <c r="J159" s="1">
        <v>12863878</v>
      </c>
      <c r="K159" s="1">
        <v>13120419</v>
      </c>
      <c r="L159" s="1">
        <v>427212</v>
      </c>
      <c r="M159" s="1">
        <v>427212</v>
      </c>
      <c r="N159" s="1">
        <v>427212</v>
      </c>
      <c r="O159" s="1">
        <v>427212</v>
      </c>
      <c r="P159" s="1">
        <v>427212</v>
      </c>
      <c r="Q159" s="1">
        <v>427212</v>
      </c>
      <c r="R159" s="1">
        <v>427212</v>
      </c>
      <c r="S159" s="1">
        <v>427212</v>
      </c>
      <c r="T159" s="1">
        <v>427212</v>
      </c>
      <c r="U159" s="1">
        <v>1384486.49</v>
      </c>
      <c r="V159" s="1">
        <v>1920510.25</v>
      </c>
      <c r="W159" s="1">
        <v>1950589.62</v>
      </c>
      <c r="X159" s="1">
        <v>2039516.57</v>
      </c>
      <c r="Y159" s="1">
        <v>2052958.98</v>
      </c>
      <c r="Z159" s="1">
        <v>2123046.65</v>
      </c>
      <c r="AA159" s="1">
        <v>2122944.64</v>
      </c>
      <c r="AB159" s="1">
        <v>2200601.92</v>
      </c>
      <c r="AC159" s="1">
        <v>2381431.9700000002</v>
      </c>
      <c r="AD159" s="1">
        <v>2459087.15</v>
      </c>
      <c r="AE159" s="1">
        <v>2589748</v>
      </c>
      <c r="AP159" s="1">
        <v>425448.40625</v>
      </c>
      <c r="AQ159" s="1">
        <v>191454.890625</v>
      </c>
      <c r="AR159" s="1">
        <v>93340.2734375</v>
      </c>
      <c r="AT159" s="1">
        <v>710243.5625</v>
      </c>
      <c r="AY159" s="1">
        <v>229871</v>
      </c>
      <c r="AZ159" s="1">
        <v>57095.76171875</v>
      </c>
      <c r="BA159" s="1">
        <v>93291</v>
      </c>
      <c r="BC159" s="1">
        <v>301493</v>
      </c>
      <c r="BD159" s="1">
        <v>30079.369140625</v>
      </c>
      <c r="BE159" s="1">
        <v>0</v>
      </c>
      <c r="BG159" s="1">
        <v>237728</v>
      </c>
      <c r="BH159" s="1">
        <v>88926.953125</v>
      </c>
      <c r="BI159" s="1">
        <v>0</v>
      </c>
      <c r="BK159" s="1">
        <v>220860</v>
      </c>
      <c r="BL159" s="1">
        <v>13442.41015625</v>
      </c>
      <c r="BM159" s="1">
        <v>0</v>
      </c>
      <c r="BO159" s="1">
        <v>318916</v>
      </c>
      <c r="BP159" s="1">
        <v>70087.671875</v>
      </c>
      <c r="BQ159" s="1">
        <v>0</v>
      </c>
      <c r="BS159" s="1">
        <v>-26</v>
      </c>
      <c r="BT159" s="1">
        <v>-102.01000213623047</v>
      </c>
      <c r="BU159" s="1">
        <v>0</v>
      </c>
      <c r="BW159" s="1">
        <v>252802</v>
      </c>
      <c r="BX159" s="1">
        <v>77657.28125</v>
      </c>
      <c r="BY159" s="1">
        <v>0</v>
      </c>
      <c r="CA159" s="1">
        <v>1153311</v>
      </c>
      <c r="CB159" s="1">
        <v>180830.046875</v>
      </c>
      <c r="CC159" s="1">
        <v>0</v>
      </c>
      <c r="CE159" s="1">
        <v>464614</v>
      </c>
      <c r="CF159" s="1">
        <v>77655.1796875</v>
      </c>
      <c r="CG159" s="1">
        <v>0</v>
      </c>
      <c r="CI159" s="1">
        <v>256541</v>
      </c>
      <c r="CJ159" s="1">
        <v>130660.8515625</v>
      </c>
      <c r="CK159" s="1">
        <v>957274.5</v>
      </c>
    </row>
    <row r="160" spans="1:90" x14ac:dyDescent="0.25">
      <c r="A160" s="1">
        <v>107653802</v>
      </c>
      <c r="B160" s="1">
        <v>17374080</v>
      </c>
      <c r="C160" s="1">
        <v>17814212</v>
      </c>
      <c r="D160" s="1">
        <v>18003340</v>
      </c>
      <c r="E160" s="1">
        <v>18108688</v>
      </c>
      <c r="F160" s="1">
        <v>18323572</v>
      </c>
      <c r="G160" s="1">
        <v>18323558</v>
      </c>
      <c r="H160" s="1">
        <v>18796918</v>
      </c>
      <c r="I160" s="1">
        <v>19643068</v>
      </c>
      <c r="J160" s="1">
        <v>20943690</v>
      </c>
      <c r="K160" s="1">
        <v>21346220</v>
      </c>
      <c r="L160" s="1">
        <v>612307</v>
      </c>
      <c r="M160" s="1">
        <v>802559</v>
      </c>
      <c r="N160" s="1">
        <v>707433</v>
      </c>
      <c r="O160" s="1">
        <v>707433</v>
      </c>
      <c r="P160" s="1">
        <v>707433</v>
      </c>
      <c r="Q160" s="1">
        <v>707433</v>
      </c>
      <c r="R160" s="1">
        <v>707433</v>
      </c>
      <c r="S160" s="1">
        <v>707433</v>
      </c>
      <c r="T160" s="1">
        <v>707433</v>
      </c>
      <c r="U160" s="1">
        <v>1770089.75</v>
      </c>
      <c r="V160" s="1">
        <v>3320329</v>
      </c>
      <c r="W160" s="1">
        <v>3378892</v>
      </c>
      <c r="X160" s="1">
        <v>3428176</v>
      </c>
      <c r="Y160" s="1">
        <v>3445173</v>
      </c>
      <c r="Z160" s="1">
        <v>3522195</v>
      </c>
      <c r="AA160" s="1">
        <v>3522106</v>
      </c>
      <c r="AB160" s="1">
        <v>3606664.7</v>
      </c>
      <c r="AC160" s="1">
        <v>3820992.01</v>
      </c>
      <c r="AD160" s="1">
        <v>3895626.92</v>
      </c>
      <c r="AE160" s="1">
        <v>4077538</v>
      </c>
      <c r="AI160" s="1">
        <v>8235</v>
      </c>
      <c r="AP160" s="1">
        <v>604529.625</v>
      </c>
      <c r="AQ160" s="1">
        <v>212531.34375</v>
      </c>
      <c r="AR160" s="1">
        <v>111068.6015625</v>
      </c>
      <c r="AT160" s="1">
        <v>928129.625</v>
      </c>
      <c r="AY160" s="1">
        <v>342568</v>
      </c>
      <c r="AZ160" s="1">
        <v>45582</v>
      </c>
      <c r="BA160" s="1">
        <v>68165</v>
      </c>
      <c r="BC160" s="1">
        <v>440132</v>
      </c>
      <c r="BD160" s="1">
        <v>58563</v>
      </c>
      <c r="BE160" s="1">
        <v>190252</v>
      </c>
      <c r="BG160" s="1">
        <v>189128</v>
      </c>
      <c r="BH160" s="1">
        <v>49284</v>
      </c>
      <c r="BI160" s="1">
        <v>-95126</v>
      </c>
      <c r="BK160" s="1">
        <v>105348</v>
      </c>
      <c r="BL160" s="1">
        <v>16997</v>
      </c>
      <c r="BM160" s="1">
        <v>0</v>
      </c>
      <c r="BO160" s="1">
        <v>214884</v>
      </c>
      <c r="BP160" s="1">
        <v>77022</v>
      </c>
      <c r="BQ160" s="1">
        <v>0</v>
      </c>
      <c r="BS160" s="1">
        <v>-14</v>
      </c>
      <c r="BT160" s="1">
        <v>-89</v>
      </c>
      <c r="BU160" s="1">
        <v>0</v>
      </c>
      <c r="BW160" s="1">
        <v>473360</v>
      </c>
      <c r="BX160" s="1">
        <v>84558.703125</v>
      </c>
      <c r="BY160" s="1">
        <v>0</v>
      </c>
      <c r="CA160" s="1">
        <v>846150</v>
      </c>
      <c r="CB160" s="1">
        <v>214327.3125</v>
      </c>
      <c r="CC160" s="1">
        <v>0</v>
      </c>
      <c r="CE160" s="1">
        <v>1300622</v>
      </c>
      <c r="CF160" s="1">
        <v>74634.90625</v>
      </c>
      <c r="CG160" s="1">
        <v>0</v>
      </c>
      <c r="CI160" s="1">
        <v>402530</v>
      </c>
      <c r="CJ160" s="1">
        <v>181911.078125</v>
      </c>
      <c r="CK160" s="1">
        <v>1062656.75</v>
      </c>
    </row>
    <row r="161" spans="1:90" x14ac:dyDescent="0.25">
      <c r="A161" s="1">
        <v>107654103</v>
      </c>
      <c r="B161" s="1">
        <v>7821051</v>
      </c>
      <c r="C161" s="1">
        <v>7942367.5</v>
      </c>
      <c r="D161" s="1">
        <v>8033417.5</v>
      </c>
      <c r="E161" s="1">
        <v>8127208.5</v>
      </c>
      <c r="F161" s="1">
        <v>8245025</v>
      </c>
      <c r="G161" s="1">
        <v>8245020</v>
      </c>
      <c r="H161" s="1">
        <v>8793174</v>
      </c>
      <c r="I161" s="1">
        <v>9542372</v>
      </c>
      <c r="J161" s="1">
        <v>10092105</v>
      </c>
      <c r="K161" s="1">
        <v>10288131</v>
      </c>
      <c r="L161" s="1">
        <v>247552</v>
      </c>
      <c r="M161" s="1">
        <v>247552</v>
      </c>
      <c r="N161" s="1">
        <v>247552</v>
      </c>
      <c r="O161" s="1">
        <v>247552</v>
      </c>
      <c r="P161" s="1">
        <v>247552</v>
      </c>
      <c r="Q161" s="1">
        <v>247552</v>
      </c>
      <c r="R161" s="1">
        <v>247552</v>
      </c>
      <c r="S161" s="1">
        <v>247552</v>
      </c>
      <c r="T161" s="1">
        <v>247552</v>
      </c>
      <c r="U161" s="1">
        <v>822341.08</v>
      </c>
      <c r="V161" s="1">
        <v>1002818.91</v>
      </c>
      <c r="W161" s="1">
        <v>1036420.92</v>
      </c>
      <c r="X161" s="1">
        <v>1047703</v>
      </c>
      <c r="Y161" s="1">
        <v>1054080.93</v>
      </c>
      <c r="Z161" s="1">
        <v>1103321.99</v>
      </c>
      <c r="AA161" s="1">
        <v>1103269.45</v>
      </c>
      <c r="AB161" s="1">
        <v>1134645.31</v>
      </c>
      <c r="AC161" s="1">
        <v>1239028.7</v>
      </c>
      <c r="AD161" s="1">
        <v>1289443.29</v>
      </c>
      <c r="AE161" s="1">
        <v>1380069</v>
      </c>
      <c r="AP161" s="1">
        <v>408621.1875</v>
      </c>
      <c r="AQ161" s="1">
        <v>114957.8125</v>
      </c>
      <c r="AR161" s="1">
        <v>55349.40234375</v>
      </c>
      <c r="AT161" s="1">
        <v>578928.375</v>
      </c>
      <c r="AY161" s="1">
        <v>92523.5</v>
      </c>
      <c r="AZ161" s="1">
        <v>25084.2890625</v>
      </c>
      <c r="BA161" s="1">
        <v>50970</v>
      </c>
      <c r="BC161" s="1">
        <v>121316.5</v>
      </c>
      <c r="BD161" s="1">
        <v>33602.01171875</v>
      </c>
      <c r="BE161" s="1">
        <v>0</v>
      </c>
      <c r="BG161" s="1">
        <v>91050</v>
      </c>
      <c r="BH161" s="1">
        <v>11282.080078125</v>
      </c>
      <c r="BI161" s="1">
        <v>0</v>
      </c>
      <c r="BK161" s="1">
        <v>93791</v>
      </c>
      <c r="BL161" s="1">
        <v>6377.93017578125</v>
      </c>
      <c r="BM161" s="1">
        <v>0</v>
      </c>
      <c r="BO161" s="1">
        <v>117816.5</v>
      </c>
      <c r="BP161" s="1">
        <v>49241.05859375</v>
      </c>
      <c r="BQ161" s="1">
        <v>0</v>
      </c>
      <c r="BS161" s="1">
        <v>-5</v>
      </c>
      <c r="BT161" s="1">
        <v>-52.540000915527344</v>
      </c>
      <c r="BU161" s="1">
        <v>0</v>
      </c>
      <c r="BW161" s="1">
        <v>548154</v>
      </c>
      <c r="BX161" s="1">
        <v>31375.859375</v>
      </c>
      <c r="BY161" s="1">
        <v>0</v>
      </c>
      <c r="CA161" s="1">
        <v>749198</v>
      </c>
      <c r="CB161" s="1">
        <v>104383.390625</v>
      </c>
      <c r="CC161" s="1">
        <v>0</v>
      </c>
      <c r="CE161" s="1">
        <v>549733</v>
      </c>
      <c r="CF161" s="1">
        <v>50414.58984375</v>
      </c>
      <c r="CG161" s="1">
        <v>0</v>
      </c>
      <c r="CI161" s="1">
        <v>196026</v>
      </c>
      <c r="CJ161" s="1">
        <v>90625.7109375</v>
      </c>
      <c r="CK161" s="1">
        <v>574789.0625</v>
      </c>
    </row>
    <row r="162" spans="1:90" x14ac:dyDescent="0.25">
      <c r="A162" s="1">
        <v>107654403</v>
      </c>
      <c r="B162" s="1">
        <v>15475710</v>
      </c>
      <c r="C162" s="1">
        <v>15796870</v>
      </c>
      <c r="D162" s="1">
        <v>15890553</v>
      </c>
      <c r="E162" s="1">
        <v>15973677</v>
      </c>
      <c r="F162" s="1">
        <v>16213841</v>
      </c>
      <c r="G162" s="1">
        <v>16213830</v>
      </c>
      <c r="H162" s="1">
        <v>16441797</v>
      </c>
      <c r="I162" s="1">
        <v>17440166</v>
      </c>
      <c r="J162" s="1">
        <v>18168992</v>
      </c>
      <c r="K162" s="1">
        <v>18507040</v>
      </c>
      <c r="L162" s="1">
        <v>630145</v>
      </c>
      <c r="M162" s="1">
        <v>630145</v>
      </c>
      <c r="N162" s="1">
        <v>630145</v>
      </c>
      <c r="O162" s="1">
        <v>630145</v>
      </c>
      <c r="P162" s="1">
        <v>630145</v>
      </c>
      <c r="Q162" s="1">
        <v>630145</v>
      </c>
      <c r="R162" s="1">
        <v>630145</v>
      </c>
      <c r="S162" s="1">
        <v>630145</v>
      </c>
      <c r="T162" s="1">
        <v>630145</v>
      </c>
      <c r="U162" s="1">
        <v>1501274.02</v>
      </c>
      <c r="V162" s="1">
        <v>2494759.9300000002</v>
      </c>
      <c r="W162" s="1">
        <v>2528876.69</v>
      </c>
      <c r="X162" s="1">
        <v>2585618.0099999998</v>
      </c>
      <c r="Y162" s="1">
        <v>2610161.13</v>
      </c>
      <c r="Z162" s="1">
        <v>2691915.21</v>
      </c>
      <c r="AA162" s="1">
        <v>2691833.27</v>
      </c>
      <c r="AB162" s="1">
        <v>2834719.26</v>
      </c>
      <c r="AC162" s="1">
        <v>3021282.49</v>
      </c>
      <c r="AD162" s="1">
        <v>3119750.64</v>
      </c>
      <c r="AE162" s="1">
        <v>3285402</v>
      </c>
      <c r="AP162" s="1">
        <v>458639.8125</v>
      </c>
      <c r="AQ162" s="1">
        <v>174225.796875</v>
      </c>
      <c r="AR162" s="1">
        <v>118697.359375</v>
      </c>
      <c r="AT162" s="1">
        <v>751563</v>
      </c>
      <c r="AY162" s="1">
        <v>244884</v>
      </c>
      <c r="AZ162" s="1">
        <v>61166.5</v>
      </c>
      <c r="BA162" s="1">
        <v>142405</v>
      </c>
      <c r="BC162" s="1">
        <v>321160</v>
      </c>
      <c r="BD162" s="1">
        <v>34116.76171875</v>
      </c>
      <c r="BE162" s="1">
        <v>0</v>
      </c>
      <c r="BG162" s="1">
        <v>93683</v>
      </c>
      <c r="BH162" s="1">
        <v>56741.3203125</v>
      </c>
      <c r="BI162" s="1">
        <v>0</v>
      </c>
      <c r="BK162" s="1">
        <v>83124</v>
      </c>
      <c r="BL162" s="1">
        <v>24543.119140625</v>
      </c>
      <c r="BM162" s="1">
        <v>0</v>
      </c>
      <c r="BO162" s="1">
        <v>240164</v>
      </c>
      <c r="BP162" s="1">
        <v>81754.078125</v>
      </c>
      <c r="BQ162" s="1">
        <v>0</v>
      </c>
      <c r="BS162" s="1">
        <v>-11</v>
      </c>
      <c r="BT162" s="1">
        <v>-81.94000244140625</v>
      </c>
      <c r="BU162" s="1">
        <v>0</v>
      </c>
      <c r="BW162" s="1">
        <v>227967</v>
      </c>
      <c r="BX162" s="1">
        <v>142885.984375</v>
      </c>
      <c r="BY162" s="1">
        <v>0</v>
      </c>
      <c r="CA162" s="1">
        <v>998369</v>
      </c>
      <c r="CB162" s="1">
        <v>186563.234375</v>
      </c>
      <c r="CC162" s="1">
        <v>0</v>
      </c>
      <c r="CE162" s="1">
        <v>728826</v>
      </c>
      <c r="CF162" s="1">
        <v>98468.1484375</v>
      </c>
      <c r="CG162" s="1">
        <v>0</v>
      </c>
      <c r="CI162" s="1">
        <v>338048</v>
      </c>
      <c r="CJ162" s="1">
        <v>165651.359375</v>
      </c>
      <c r="CK162" s="1">
        <v>871129</v>
      </c>
    </row>
    <row r="163" spans="1:90" x14ac:dyDescent="0.25">
      <c r="A163" s="1">
        <v>107654903</v>
      </c>
      <c r="B163" s="1">
        <v>5635977.5</v>
      </c>
      <c r="C163" s="1">
        <v>5785807.5</v>
      </c>
      <c r="D163" s="1">
        <v>5850972.5</v>
      </c>
      <c r="E163" s="1">
        <v>5911348.5</v>
      </c>
      <c r="F163" s="1">
        <v>6036388.5</v>
      </c>
      <c r="G163" s="1">
        <v>6036383</v>
      </c>
      <c r="H163" s="1">
        <v>6154026</v>
      </c>
      <c r="I163" s="1">
        <v>6428109.5</v>
      </c>
      <c r="J163" s="1">
        <v>6982212</v>
      </c>
      <c r="K163" s="1">
        <v>7125583</v>
      </c>
      <c r="L163" s="1">
        <v>167418</v>
      </c>
      <c r="M163" s="1">
        <v>167418</v>
      </c>
      <c r="N163" s="1">
        <v>167418</v>
      </c>
      <c r="O163" s="1">
        <v>167418</v>
      </c>
      <c r="P163" s="1">
        <v>167418</v>
      </c>
      <c r="Q163" s="1">
        <v>167418</v>
      </c>
      <c r="R163" s="1">
        <v>167418</v>
      </c>
      <c r="S163" s="1">
        <v>167418</v>
      </c>
      <c r="T163" s="1">
        <v>167418</v>
      </c>
      <c r="U163" s="1">
        <v>167418</v>
      </c>
      <c r="V163" s="1">
        <v>1134677.67</v>
      </c>
      <c r="W163" s="1">
        <v>1147682.22</v>
      </c>
      <c r="X163" s="1">
        <v>1159048.8400000001</v>
      </c>
      <c r="Y163" s="1">
        <v>1169972.31</v>
      </c>
      <c r="Z163" s="1">
        <v>1191721.5900000001</v>
      </c>
      <c r="AA163" s="1">
        <v>1336442.5900000001</v>
      </c>
      <c r="AB163" s="1">
        <v>1352480.1</v>
      </c>
      <c r="AC163" s="1">
        <v>1398481.27</v>
      </c>
      <c r="AD163" s="1">
        <v>1405560.91</v>
      </c>
      <c r="AE163" s="1">
        <v>1282656</v>
      </c>
      <c r="AP163" s="1">
        <v>217838.90625</v>
      </c>
      <c r="AQ163" s="1">
        <v>0</v>
      </c>
      <c r="AR163" s="1">
        <v>18186.8828125</v>
      </c>
      <c r="AT163" s="1">
        <v>236025.78125</v>
      </c>
      <c r="AY163" s="1">
        <v>114351.5</v>
      </c>
      <c r="AZ163" s="1">
        <v>10511.5703125</v>
      </c>
      <c r="BA163" s="1">
        <v>29728</v>
      </c>
      <c r="BC163" s="1">
        <v>149830</v>
      </c>
      <c r="BD163" s="1">
        <v>13004.5498046875</v>
      </c>
      <c r="BE163" s="1">
        <v>0</v>
      </c>
      <c r="BG163" s="1">
        <v>65165</v>
      </c>
      <c r="BH163" s="1">
        <v>11366.6201171875</v>
      </c>
      <c r="BI163" s="1">
        <v>0</v>
      </c>
      <c r="BK163" s="1">
        <v>60376</v>
      </c>
      <c r="BL163" s="1">
        <v>10923.4697265625</v>
      </c>
      <c r="BM163" s="1">
        <v>0</v>
      </c>
      <c r="BO163" s="1">
        <v>125040</v>
      </c>
      <c r="BP163" s="1">
        <v>21749.279296875</v>
      </c>
      <c r="BQ163" s="1">
        <v>0</v>
      </c>
      <c r="BS163" s="1">
        <v>-5.5</v>
      </c>
      <c r="BT163" s="1">
        <v>144721</v>
      </c>
      <c r="BU163" s="1">
        <v>0</v>
      </c>
      <c r="BW163" s="1">
        <v>117643</v>
      </c>
      <c r="BX163" s="1">
        <v>16037.509765625</v>
      </c>
      <c r="BY163" s="1">
        <v>0</v>
      </c>
      <c r="CA163" s="1">
        <v>274083.5</v>
      </c>
      <c r="CB163" s="1">
        <v>46001.171875</v>
      </c>
      <c r="CC163" s="1">
        <v>0</v>
      </c>
      <c r="CE163" s="1">
        <v>554102.5</v>
      </c>
      <c r="CF163" s="1">
        <v>7079.64013671875</v>
      </c>
      <c r="CG163" s="1">
        <v>0</v>
      </c>
      <c r="CI163" s="1">
        <v>143371</v>
      </c>
      <c r="CJ163" s="1">
        <v>-122904.90625</v>
      </c>
      <c r="CK163" s="1">
        <v>0</v>
      </c>
    </row>
    <row r="164" spans="1:90" x14ac:dyDescent="0.25">
      <c r="A164" s="1">
        <v>107655803</v>
      </c>
      <c r="B164" s="1">
        <v>6066757</v>
      </c>
      <c r="C164" s="1">
        <v>6250204.5</v>
      </c>
      <c r="D164" s="1">
        <v>6262632</v>
      </c>
      <c r="E164" s="1">
        <v>6233520.5</v>
      </c>
      <c r="F164" s="1">
        <v>6280537</v>
      </c>
      <c r="G164" s="1">
        <v>6280533.5</v>
      </c>
      <c r="H164" s="1">
        <v>6413877</v>
      </c>
      <c r="I164" s="1">
        <v>6617237.5</v>
      </c>
      <c r="J164" s="1">
        <v>7016564.5</v>
      </c>
      <c r="K164" s="1">
        <v>7118697</v>
      </c>
      <c r="L164" s="1">
        <v>179973</v>
      </c>
      <c r="M164" s="1">
        <v>220893</v>
      </c>
      <c r="N164" s="1">
        <v>200433</v>
      </c>
      <c r="O164" s="1">
        <v>200433</v>
      </c>
      <c r="P164" s="1">
        <v>200433</v>
      </c>
      <c r="Q164" s="1">
        <v>200433</v>
      </c>
      <c r="R164" s="1">
        <v>200433</v>
      </c>
      <c r="S164" s="1">
        <v>200433</v>
      </c>
      <c r="T164" s="1">
        <v>200433</v>
      </c>
      <c r="U164" s="1">
        <v>280260.87</v>
      </c>
      <c r="V164" s="1">
        <v>672503.91</v>
      </c>
      <c r="W164" s="1">
        <v>680674.61</v>
      </c>
      <c r="X164" s="1">
        <v>726693.36</v>
      </c>
      <c r="Y164" s="1">
        <v>740147.04</v>
      </c>
      <c r="Z164" s="1">
        <v>768788.55</v>
      </c>
      <c r="AA164" s="1">
        <v>768755.22</v>
      </c>
      <c r="AB164" s="1">
        <v>813313.23</v>
      </c>
      <c r="AC164" s="1">
        <v>894299.52</v>
      </c>
      <c r="AD164" s="1">
        <v>921629</v>
      </c>
      <c r="AE164" s="1">
        <v>970649</v>
      </c>
      <c r="AP164" s="1">
        <v>167632</v>
      </c>
      <c r="AQ164" s="1">
        <v>15965.57421875</v>
      </c>
      <c r="AR164" s="1">
        <v>40372.08984375</v>
      </c>
      <c r="AT164" s="1">
        <v>223969.671875</v>
      </c>
      <c r="AY164" s="1">
        <v>140026.5</v>
      </c>
      <c r="AZ164" s="1">
        <v>7059.5498046875</v>
      </c>
      <c r="BA164" s="1">
        <v>18816</v>
      </c>
      <c r="BC164" s="1">
        <v>183447.5</v>
      </c>
      <c r="BD164" s="1">
        <v>8170.7001953125</v>
      </c>
      <c r="BE164" s="1">
        <v>40920</v>
      </c>
      <c r="BG164" s="1">
        <v>12427.5</v>
      </c>
      <c r="BH164" s="1">
        <v>46018.75</v>
      </c>
      <c r="BI164" s="1">
        <v>-20460</v>
      </c>
      <c r="BK164" s="1">
        <v>-29111.5</v>
      </c>
      <c r="BL164" s="1">
        <v>13453.6796875</v>
      </c>
      <c r="BM164" s="1">
        <v>0</v>
      </c>
      <c r="BO164" s="1">
        <v>47016.5</v>
      </c>
      <c r="BP164" s="1">
        <v>28641.509765625</v>
      </c>
      <c r="BQ164" s="1">
        <v>0</v>
      </c>
      <c r="BS164" s="1">
        <v>-3.5</v>
      </c>
      <c r="BT164" s="1">
        <v>-33.330001831054688</v>
      </c>
      <c r="BU164" s="1">
        <v>0</v>
      </c>
      <c r="BW164" s="1">
        <v>133343.5</v>
      </c>
      <c r="BX164" s="1">
        <v>44558.01171875</v>
      </c>
      <c r="BY164" s="1">
        <v>0</v>
      </c>
      <c r="CA164" s="1">
        <v>203360.5</v>
      </c>
      <c r="CB164" s="1">
        <v>80986.2890625</v>
      </c>
      <c r="CC164" s="1">
        <v>0</v>
      </c>
      <c r="CE164" s="1">
        <v>399327</v>
      </c>
      <c r="CF164" s="1">
        <v>27329.48046875</v>
      </c>
      <c r="CG164" s="1">
        <v>0</v>
      </c>
      <c r="CI164" s="1">
        <v>102132.5</v>
      </c>
      <c r="CJ164" s="1">
        <v>49020</v>
      </c>
      <c r="CK164" s="1">
        <v>79827.8671875</v>
      </c>
    </row>
    <row r="165" spans="1:90" x14ac:dyDescent="0.25">
      <c r="A165" s="1">
        <v>107655903</v>
      </c>
      <c r="B165" s="1">
        <v>8842853</v>
      </c>
      <c r="C165" s="1">
        <v>9034932</v>
      </c>
      <c r="D165" s="1">
        <v>9085053</v>
      </c>
      <c r="E165" s="1">
        <v>9132272</v>
      </c>
      <c r="F165" s="1">
        <v>9267075</v>
      </c>
      <c r="G165" s="1">
        <v>9267069</v>
      </c>
      <c r="H165" s="1">
        <v>9486970</v>
      </c>
      <c r="I165" s="1">
        <v>10025788</v>
      </c>
      <c r="J165" s="1">
        <v>10624005</v>
      </c>
      <c r="K165" s="1">
        <v>10825157</v>
      </c>
      <c r="L165" s="1">
        <v>311186</v>
      </c>
      <c r="M165" s="1">
        <v>377526</v>
      </c>
      <c r="N165" s="1">
        <v>344356</v>
      </c>
      <c r="O165" s="1">
        <v>344356</v>
      </c>
      <c r="P165" s="1">
        <v>344356</v>
      </c>
      <c r="Q165" s="1">
        <v>344356</v>
      </c>
      <c r="R165" s="1">
        <v>344356</v>
      </c>
      <c r="S165" s="1">
        <v>344356</v>
      </c>
      <c r="T165" s="1">
        <v>344356</v>
      </c>
      <c r="U165" s="1">
        <v>777520.18</v>
      </c>
      <c r="V165" s="1">
        <v>1418571.39</v>
      </c>
      <c r="W165" s="1">
        <v>1459191.65</v>
      </c>
      <c r="X165" s="1">
        <v>1477991.62</v>
      </c>
      <c r="Y165" s="1">
        <v>1482578.44</v>
      </c>
      <c r="Z165" s="1">
        <v>1546938.35</v>
      </c>
      <c r="AA165" s="1">
        <v>1546887.89</v>
      </c>
      <c r="AB165" s="1">
        <v>1542006.7</v>
      </c>
      <c r="AC165" s="1">
        <v>1669614.1</v>
      </c>
      <c r="AD165" s="1">
        <v>1706308.66</v>
      </c>
      <c r="AE165" s="1">
        <v>1781108</v>
      </c>
      <c r="AP165" s="1">
        <v>311616.40625</v>
      </c>
      <c r="AQ165" s="1">
        <v>86632.8359375</v>
      </c>
      <c r="AR165" s="1">
        <v>46833.9296875</v>
      </c>
      <c r="AT165" s="1">
        <v>445083.1875</v>
      </c>
      <c r="AY165" s="1">
        <v>146375</v>
      </c>
      <c r="AZ165" s="1">
        <v>31924.470703125</v>
      </c>
      <c r="BA165" s="1">
        <v>41932</v>
      </c>
      <c r="BC165" s="1">
        <v>192079</v>
      </c>
      <c r="BD165" s="1">
        <v>40620.26171875</v>
      </c>
      <c r="BE165" s="1">
        <v>66340</v>
      </c>
      <c r="BG165" s="1">
        <v>50121</v>
      </c>
      <c r="BH165" s="1">
        <v>18799.970703125</v>
      </c>
      <c r="BI165" s="1">
        <v>-33170</v>
      </c>
      <c r="BK165" s="1">
        <v>47219</v>
      </c>
      <c r="BL165" s="1">
        <v>4586.81982421875</v>
      </c>
      <c r="BM165" s="1">
        <v>0</v>
      </c>
      <c r="BO165" s="1">
        <v>134803</v>
      </c>
      <c r="BP165" s="1">
        <v>64359.91015625</v>
      </c>
      <c r="BQ165" s="1">
        <v>0</v>
      </c>
      <c r="BS165" s="1">
        <v>-6</v>
      </c>
      <c r="BT165" s="1">
        <v>-50.459999084472656</v>
      </c>
      <c r="BU165" s="1">
        <v>0</v>
      </c>
      <c r="BW165" s="1">
        <v>219901</v>
      </c>
      <c r="BX165" s="1">
        <v>-4881.18994140625</v>
      </c>
      <c r="BY165" s="1">
        <v>0</v>
      </c>
      <c r="CA165" s="1">
        <v>538818</v>
      </c>
      <c r="CB165" s="1">
        <v>127607.3984375</v>
      </c>
      <c r="CC165" s="1">
        <v>0</v>
      </c>
      <c r="CE165" s="1">
        <v>598217</v>
      </c>
      <c r="CF165" s="1">
        <v>36694.55859375</v>
      </c>
      <c r="CG165" s="1">
        <v>0</v>
      </c>
      <c r="CI165" s="1">
        <v>201152</v>
      </c>
      <c r="CJ165" s="1">
        <v>74799.34375</v>
      </c>
      <c r="CK165" s="1">
        <v>433164.1875</v>
      </c>
    </row>
    <row r="166" spans="1:90" x14ac:dyDescent="0.25">
      <c r="A166" s="1">
        <v>107656303</v>
      </c>
      <c r="B166" s="1">
        <v>11531549</v>
      </c>
      <c r="C166" s="1">
        <v>12063015</v>
      </c>
      <c r="D166" s="1">
        <v>12188207</v>
      </c>
      <c r="E166" s="1">
        <v>12282003</v>
      </c>
      <c r="F166" s="1">
        <v>12553975</v>
      </c>
      <c r="G166" s="1">
        <v>12553960</v>
      </c>
      <c r="H166" s="1">
        <v>13373498</v>
      </c>
      <c r="I166" s="1">
        <v>15379301</v>
      </c>
      <c r="J166" s="1">
        <v>17007520</v>
      </c>
      <c r="K166" s="1">
        <v>17514094</v>
      </c>
      <c r="L166" s="1">
        <v>480928</v>
      </c>
      <c r="M166" s="1">
        <v>480928</v>
      </c>
      <c r="N166" s="1">
        <v>480928</v>
      </c>
      <c r="O166" s="1">
        <v>480928</v>
      </c>
      <c r="P166" s="1">
        <v>480928</v>
      </c>
      <c r="Q166" s="1">
        <v>480928</v>
      </c>
      <c r="R166" s="1">
        <v>480928</v>
      </c>
      <c r="S166" s="1">
        <v>480928</v>
      </c>
      <c r="T166" s="1">
        <v>480928</v>
      </c>
      <c r="U166" s="1">
        <v>1667653.37</v>
      </c>
      <c r="V166" s="1">
        <v>1908589.48</v>
      </c>
      <c r="W166" s="1">
        <v>1947553.16</v>
      </c>
      <c r="X166" s="1">
        <v>1973923.33</v>
      </c>
      <c r="Y166" s="1">
        <v>1937698.67</v>
      </c>
      <c r="Z166" s="1">
        <v>2098538.44</v>
      </c>
      <c r="AA166" s="1">
        <v>2098451.42</v>
      </c>
      <c r="AB166" s="1">
        <v>2218755.19</v>
      </c>
      <c r="AC166" s="1">
        <v>2444091.44</v>
      </c>
      <c r="AD166" s="1">
        <v>2660705.44</v>
      </c>
      <c r="AE166" s="1">
        <v>2932364</v>
      </c>
      <c r="AP166" s="1">
        <v>992023.8125</v>
      </c>
      <c r="AQ166" s="1">
        <v>237345.078125</v>
      </c>
      <c r="AR166" s="1">
        <v>166765.109375</v>
      </c>
      <c r="AT166" s="1">
        <v>1396134</v>
      </c>
      <c r="AY166" s="1">
        <v>400927</v>
      </c>
      <c r="AZ166" s="1">
        <v>74142.7890625</v>
      </c>
      <c r="BA166" s="1">
        <v>96871</v>
      </c>
      <c r="BC166" s="1">
        <v>531466</v>
      </c>
      <c r="BD166" s="1">
        <v>38963.6796875</v>
      </c>
      <c r="BE166" s="1">
        <v>0</v>
      </c>
      <c r="BG166" s="1">
        <v>125192</v>
      </c>
      <c r="BH166" s="1">
        <v>26370.169921875</v>
      </c>
      <c r="BI166" s="1">
        <v>0</v>
      </c>
      <c r="BK166" s="1">
        <v>93796</v>
      </c>
      <c r="BL166" s="1">
        <v>-36224.66015625</v>
      </c>
      <c r="BM166" s="1">
        <v>0</v>
      </c>
      <c r="BO166" s="1">
        <v>271972</v>
      </c>
      <c r="BP166" s="1">
        <v>160839.765625</v>
      </c>
      <c r="BQ166" s="1">
        <v>0</v>
      </c>
      <c r="BS166" s="1">
        <v>-15</v>
      </c>
      <c r="BT166" s="1">
        <v>-87.019996643066406</v>
      </c>
      <c r="BU166" s="1">
        <v>0</v>
      </c>
      <c r="BW166" s="1">
        <v>819538</v>
      </c>
      <c r="BX166" s="1">
        <v>120303.7734375</v>
      </c>
      <c r="BY166" s="1">
        <v>0</v>
      </c>
      <c r="CA166" s="1">
        <v>2005803</v>
      </c>
      <c r="CB166" s="1">
        <v>225336.25</v>
      </c>
      <c r="CC166" s="1">
        <v>0</v>
      </c>
      <c r="CE166" s="1">
        <v>1628219</v>
      </c>
      <c r="CF166" s="1">
        <v>216614</v>
      </c>
      <c r="CG166" s="1">
        <v>0</v>
      </c>
      <c r="CI166" s="1">
        <v>506574</v>
      </c>
      <c r="CJ166" s="1">
        <v>271658.5625</v>
      </c>
      <c r="CK166" s="1">
        <v>1186725.375</v>
      </c>
    </row>
    <row r="167" spans="1:90" x14ac:dyDescent="0.25">
      <c r="A167" s="1">
        <v>107656407</v>
      </c>
      <c r="AF167" s="1">
        <v>307727.83</v>
      </c>
      <c r="AG167" s="1">
        <v>293985.49</v>
      </c>
      <c r="AH167" s="1">
        <v>357873.48</v>
      </c>
      <c r="AI167" s="1">
        <v>437762.79</v>
      </c>
      <c r="AJ167" s="1">
        <v>459086.55</v>
      </c>
      <c r="AK167" s="1">
        <v>502018.41</v>
      </c>
      <c r="AL167" s="1">
        <v>487698.31</v>
      </c>
      <c r="AM167" s="1">
        <v>557526.17000000004</v>
      </c>
      <c r="AN167" s="1">
        <v>860204.16</v>
      </c>
      <c r="AO167" s="1">
        <v>861716</v>
      </c>
      <c r="AS167" s="1">
        <v>80525.890625</v>
      </c>
      <c r="AT167" s="1">
        <v>80525.890625</v>
      </c>
      <c r="BB167" s="1">
        <v>17908.740234375</v>
      </c>
      <c r="BF167" s="1">
        <v>-13742.33984375</v>
      </c>
      <c r="BJ167" s="1">
        <v>63887.98828125</v>
      </c>
      <c r="BN167" s="1">
        <v>79889.3125</v>
      </c>
      <c r="BR167" s="1">
        <v>21323.759765625</v>
      </c>
      <c r="BV167" s="1">
        <v>42931.859375</v>
      </c>
      <c r="BZ167" s="1">
        <v>-14320.099609375</v>
      </c>
      <c r="CD167" s="1">
        <v>69827.859375</v>
      </c>
      <c r="CH167" s="1">
        <v>302678</v>
      </c>
      <c r="CL167" s="1">
        <v>1511.8399658203125</v>
      </c>
    </row>
    <row r="168" spans="1:90" x14ac:dyDescent="0.25">
      <c r="A168" s="1">
        <v>107656502</v>
      </c>
      <c r="B168" s="1">
        <v>15544332</v>
      </c>
      <c r="C168" s="1">
        <v>15780170</v>
      </c>
      <c r="D168" s="1">
        <v>15874351</v>
      </c>
      <c r="E168" s="1">
        <v>16000330</v>
      </c>
      <c r="F168" s="1">
        <v>16186371</v>
      </c>
      <c r="G168" s="1">
        <v>16186363</v>
      </c>
      <c r="H168" s="1">
        <v>16556620</v>
      </c>
      <c r="I168" s="1">
        <v>17488990</v>
      </c>
      <c r="J168" s="1">
        <v>18227410</v>
      </c>
      <c r="K168" s="1">
        <v>18537696</v>
      </c>
      <c r="L168" s="1">
        <v>671460</v>
      </c>
      <c r="M168" s="1">
        <v>671460</v>
      </c>
      <c r="N168" s="1">
        <v>671460</v>
      </c>
      <c r="O168" s="1">
        <v>671460</v>
      </c>
      <c r="P168" s="1">
        <v>671460</v>
      </c>
      <c r="Q168" s="1">
        <v>671460</v>
      </c>
      <c r="R168" s="1">
        <v>671460</v>
      </c>
      <c r="S168" s="1">
        <v>671460</v>
      </c>
      <c r="T168" s="1">
        <v>671460</v>
      </c>
      <c r="U168" s="1">
        <v>2613658.44</v>
      </c>
      <c r="V168" s="1">
        <v>2606725.7400000002</v>
      </c>
      <c r="W168" s="1">
        <v>2631536.7599999998</v>
      </c>
      <c r="X168" s="1">
        <v>2697389.4</v>
      </c>
      <c r="Y168" s="1">
        <v>2736253.64</v>
      </c>
      <c r="Z168" s="1">
        <v>2816564.78</v>
      </c>
      <c r="AA168" s="1">
        <v>2816481.97</v>
      </c>
      <c r="AB168" s="1">
        <v>2952084.06</v>
      </c>
      <c r="AC168" s="1">
        <v>3148521.43</v>
      </c>
      <c r="AD168" s="1">
        <v>3283402.67</v>
      </c>
      <c r="AE168" s="1">
        <v>3483972</v>
      </c>
      <c r="AP168" s="1">
        <v>470265</v>
      </c>
      <c r="AQ168" s="1">
        <v>388439.6875</v>
      </c>
      <c r="AR168" s="1">
        <v>133481.4375</v>
      </c>
      <c r="AT168" s="1">
        <v>992186.125</v>
      </c>
      <c r="AY168" s="1">
        <v>179864</v>
      </c>
      <c r="AZ168" s="1">
        <v>59537.73828125</v>
      </c>
      <c r="BA168" s="1">
        <v>158056</v>
      </c>
      <c r="BC168" s="1">
        <v>235838</v>
      </c>
      <c r="BD168" s="1">
        <v>24811.01953125</v>
      </c>
      <c r="BE168" s="1">
        <v>0</v>
      </c>
      <c r="BG168" s="1">
        <v>94181</v>
      </c>
      <c r="BH168" s="1">
        <v>65852.640625</v>
      </c>
      <c r="BI168" s="1">
        <v>0</v>
      </c>
      <c r="BK168" s="1">
        <v>125979</v>
      </c>
      <c r="BL168" s="1">
        <v>38864.23828125</v>
      </c>
      <c r="BM168" s="1">
        <v>0</v>
      </c>
      <c r="BO168" s="1">
        <v>186041</v>
      </c>
      <c r="BP168" s="1">
        <v>80311.140625</v>
      </c>
      <c r="BQ168" s="1">
        <v>0</v>
      </c>
      <c r="BS168" s="1">
        <v>-8</v>
      </c>
      <c r="BT168" s="1">
        <v>-82.80999755859375</v>
      </c>
      <c r="BU168" s="1">
        <v>0</v>
      </c>
      <c r="BW168" s="1">
        <v>370257</v>
      </c>
      <c r="BX168" s="1">
        <v>135602.09375</v>
      </c>
      <c r="BY168" s="1">
        <v>0</v>
      </c>
      <c r="CA168" s="1">
        <v>932370</v>
      </c>
      <c r="CB168" s="1">
        <v>196437.375</v>
      </c>
      <c r="CC168" s="1">
        <v>0</v>
      </c>
      <c r="CE168" s="1">
        <v>738420</v>
      </c>
      <c r="CF168" s="1">
        <v>134881.234375</v>
      </c>
      <c r="CG168" s="1">
        <v>0</v>
      </c>
      <c r="CI168" s="1">
        <v>310286</v>
      </c>
      <c r="CJ168" s="1">
        <v>200569.328125</v>
      </c>
      <c r="CK168" s="1">
        <v>1942198.5</v>
      </c>
    </row>
    <row r="169" spans="1:90" x14ac:dyDescent="0.25">
      <c r="A169" s="1">
        <v>107657103</v>
      </c>
      <c r="B169" s="1">
        <v>13901391</v>
      </c>
      <c r="C169" s="1">
        <v>14066213</v>
      </c>
      <c r="D169" s="1">
        <v>14139866</v>
      </c>
      <c r="E169" s="1">
        <v>14245428</v>
      </c>
      <c r="F169" s="1">
        <v>14343978</v>
      </c>
      <c r="G169" s="1">
        <v>14343972</v>
      </c>
      <c r="H169" s="1">
        <v>14635388</v>
      </c>
      <c r="I169" s="1">
        <v>15297460</v>
      </c>
      <c r="J169" s="1">
        <v>15699042</v>
      </c>
      <c r="K169" s="1">
        <v>15924904</v>
      </c>
      <c r="L169" s="1">
        <v>475288</v>
      </c>
      <c r="M169" s="1">
        <v>685156</v>
      </c>
      <c r="N169" s="1">
        <v>580222</v>
      </c>
      <c r="O169" s="1">
        <v>580222</v>
      </c>
      <c r="P169" s="1">
        <v>580222</v>
      </c>
      <c r="Q169" s="1">
        <v>580222</v>
      </c>
      <c r="R169" s="1">
        <v>580222</v>
      </c>
      <c r="S169" s="1">
        <v>580222</v>
      </c>
      <c r="T169" s="1">
        <v>580222</v>
      </c>
      <c r="U169" s="1">
        <v>755566.11</v>
      </c>
      <c r="V169" s="1">
        <v>2409154.33</v>
      </c>
      <c r="W169" s="1">
        <v>2398968.36</v>
      </c>
      <c r="X169" s="1">
        <v>2448403.04</v>
      </c>
      <c r="Y169" s="1">
        <v>2465991.0499999998</v>
      </c>
      <c r="Z169" s="1">
        <v>2530291.12</v>
      </c>
      <c r="AA169" s="1">
        <v>2530241.5</v>
      </c>
      <c r="AB169" s="1">
        <v>2612208.2799999998</v>
      </c>
      <c r="AC169" s="1">
        <v>2727914.07</v>
      </c>
      <c r="AD169" s="1">
        <v>2812874.31</v>
      </c>
      <c r="AE169" s="1">
        <v>2963199</v>
      </c>
      <c r="AP169" s="1">
        <v>316185.1875</v>
      </c>
      <c r="AQ169" s="1">
        <v>35068.8203125</v>
      </c>
      <c r="AR169" s="1">
        <v>86581.578125</v>
      </c>
      <c r="AT169" s="1">
        <v>437835.5625</v>
      </c>
      <c r="AY169" s="1">
        <v>125760</v>
      </c>
      <c r="AZ169" s="1">
        <v>35455.6484375</v>
      </c>
      <c r="BA169" s="1">
        <v>22380</v>
      </c>
      <c r="BC169" s="1">
        <v>164822</v>
      </c>
      <c r="BD169" s="1">
        <v>-10185.9697265625</v>
      </c>
      <c r="BE169" s="1">
        <v>209868</v>
      </c>
      <c r="BG169" s="1">
        <v>73653</v>
      </c>
      <c r="BH169" s="1">
        <v>49434.6796875</v>
      </c>
      <c r="BI169" s="1">
        <v>-104934</v>
      </c>
      <c r="BK169" s="1">
        <v>105562</v>
      </c>
      <c r="BL169" s="1">
        <v>17588.009765625</v>
      </c>
      <c r="BM169" s="1">
        <v>0</v>
      </c>
      <c r="BO169" s="1">
        <v>98550</v>
      </c>
      <c r="BP169" s="1">
        <v>64300.0703125</v>
      </c>
      <c r="BQ169" s="1">
        <v>0</v>
      </c>
      <c r="BS169" s="1">
        <v>-6</v>
      </c>
      <c r="BT169" s="1">
        <v>-49.619998931884766</v>
      </c>
      <c r="BU169" s="1">
        <v>0</v>
      </c>
      <c r="BW169" s="1">
        <v>291416</v>
      </c>
      <c r="BX169" s="1">
        <v>81966.78125</v>
      </c>
      <c r="BY169" s="1">
        <v>0</v>
      </c>
      <c r="CA169" s="1">
        <v>662072</v>
      </c>
      <c r="CB169" s="1">
        <v>115705.7890625</v>
      </c>
      <c r="CC169" s="1">
        <v>0</v>
      </c>
      <c r="CE169" s="1">
        <v>401582</v>
      </c>
      <c r="CF169" s="1">
        <v>84960.2421875</v>
      </c>
      <c r="CG169" s="1">
        <v>0</v>
      </c>
      <c r="CI169" s="1">
        <v>225862</v>
      </c>
      <c r="CJ169" s="1">
        <v>150324.6875</v>
      </c>
      <c r="CK169" s="1">
        <v>175344.109375</v>
      </c>
    </row>
    <row r="170" spans="1:90" x14ac:dyDescent="0.25">
      <c r="A170" s="1">
        <v>107657503</v>
      </c>
      <c r="B170" s="1">
        <v>9415215</v>
      </c>
      <c r="C170" s="1">
        <v>9598784</v>
      </c>
      <c r="D170" s="1">
        <v>9657547</v>
      </c>
      <c r="E170" s="1">
        <v>9728251</v>
      </c>
      <c r="F170" s="1">
        <v>9750809</v>
      </c>
      <c r="G170" s="1">
        <v>9750804</v>
      </c>
      <c r="H170" s="1">
        <v>9909165</v>
      </c>
      <c r="I170" s="1">
        <v>10401752</v>
      </c>
      <c r="J170" s="1">
        <v>10901717</v>
      </c>
      <c r="K170" s="1">
        <v>11085742</v>
      </c>
      <c r="L170" s="1">
        <v>357264</v>
      </c>
      <c r="M170" s="1">
        <v>357264</v>
      </c>
      <c r="N170" s="1">
        <v>357264</v>
      </c>
      <c r="O170" s="1">
        <v>357264</v>
      </c>
      <c r="P170" s="1">
        <v>357264</v>
      </c>
      <c r="Q170" s="1">
        <v>357264</v>
      </c>
      <c r="R170" s="1">
        <v>357264</v>
      </c>
      <c r="S170" s="1">
        <v>357264</v>
      </c>
      <c r="T170" s="1">
        <v>357264</v>
      </c>
      <c r="U170" s="1">
        <v>893964.92</v>
      </c>
      <c r="V170" s="1">
        <v>1399677.54</v>
      </c>
      <c r="W170" s="1">
        <v>1416741.44</v>
      </c>
      <c r="X170" s="1">
        <v>1432069.94</v>
      </c>
      <c r="Y170" s="1">
        <v>1431442.21</v>
      </c>
      <c r="Z170" s="1">
        <v>1463797.31</v>
      </c>
      <c r="AA170" s="1">
        <v>1463762.97</v>
      </c>
      <c r="AB170" s="1">
        <v>1500540.25</v>
      </c>
      <c r="AC170" s="1">
        <v>1587881.15</v>
      </c>
      <c r="AD170" s="1">
        <v>1630038.48</v>
      </c>
      <c r="AE170" s="1">
        <v>1722099</v>
      </c>
      <c r="AP170" s="1">
        <v>266986.59375</v>
      </c>
      <c r="AQ170" s="1">
        <v>107340.1875</v>
      </c>
      <c r="AR170" s="1">
        <v>51660.33984375</v>
      </c>
      <c r="AT170" s="1">
        <v>425987.125</v>
      </c>
      <c r="AY170" s="1">
        <v>140064</v>
      </c>
      <c r="AZ170" s="1">
        <v>35858.12109375</v>
      </c>
      <c r="BA170" s="1">
        <v>74115</v>
      </c>
      <c r="BC170" s="1">
        <v>183569</v>
      </c>
      <c r="BD170" s="1">
        <v>17063.900390625</v>
      </c>
      <c r="BE170" s="1">
        <v>0</v>
      </c>
      <c r="BG170" s="1">
        <v>58763</v>
      </c>
      <c r="BH170" s="1">
        <v>15328.5</v>
      </c>
      <c r="BI170" s="1">
        <v>0</v>
      </c>
      <c r="BK170" s="1">
        <v>70704</v>
      </c>
      <c r="BL170" s="1">
        <v>-627.72998046875</v>
      </c>
      <c r="BM170" s="1">
        <v>0</v>
      </c>
      <c r="BO170" s="1">
        <v>22558</v>
      </c>
      <c r="BP170" s="1">
        <v>32355.099609375</v>
      </c>
      <c r="BQ170" s="1">
        <v>0</v>
      </c>
      <c r="BS170" s="1">
        <v>-5</v>
      </c>
      <c r="BT170" s="1">
        <v>-34.340000152587891</v>
      </c>
      <c r="BU170" s="1">
        <v>0</v>
      </c>
      <c r="BW170" s="1">
        <v>158361</v>
      </c>
      <c r="BX170" s="1">
        <v>36777.28125</v>
      </c>
      <c r="BY170" s="1">
        <v>0</v>
      </c>
      <c r="CA170" s="1">
        <v>492587</v>
      </c>
      <c r="CB170" s="1">
        <v>87340.8984375</v>
      </c>
      <c r="CC170" s="1">
        <v>0</v>
      </c>
      <c r="CE170" s="1">
        <v>499965</v>
      </c>
      <c r="CF170" s="1">
        <v>42157.328125</v>
      </c>
      <c r="CG170" s="1">
        <v>0</v>
      </c>
      <c r="CI170" s="1">
        <v>184025</v>
      </c>
      <c r="CJ170" s="1">
        <v>92060.5234375</v>
      </c>
      <c r="CK170" s="1">
        <v>536700.9375</v>
      </c>
    </row>
    <row r="171" spans="1:90" x14ac:dyDescent="0.25">
      <c r="A171" s="1">
        <v>107658903</v>
      </c>
      <c r="B171" s="1">
        <v>9588386</v>
      </c>
      <c r="C171" s="1">
        <v>9774091</v>
      </c>
      <c r="D171" s="1">
        <v>9868901</v>
      </c>
      <c r="E171" s="1">
        <v>9892489</v>
      </c>
      <c r="F171" s="1">
        <v>9990405</v>
      </c>
      <c r="G171" s="1">
        <v>9990398</v>
      </c>
      <c r="H171" s="1">
        <v>10052191</v>
      </c>
      <c r="I171" s="1">
        <v>10369916</v>
      </c>
      <c r="J171" s="1">
        <v>10895469</v>
      </c>
      <c r="K171" s="1">
        <v>11050535</v>
      </c>
      <c r="L171" s="1">
        <v>401277</v>
      </c>
      <c r="M171" s="1">
        <v>401277</v>
      </c>
      <c r="N171" s="1">
        <v>401277</v>
      </c>
      <c r="O171" s="1">
        <v>401277</v>
      </c>
      <c r="P171" s="1">
        <v>401277</v>
      </c>
      <c r="Q171" s="1">
        <v>401277</v>
      </c>
      <c r="R171" s="1">
        <v>401277</v>
      </c>
      <c r="S171" s="1">
        <v>401277</v>
      </c>
      <c r="T171" s="1">
        <v>401277</v>
      </c>
      <c r="U171" s="1">
        <v>953192.98</v>
      </c>
      <c r="V171" s="1">
        <v>1443359.08</v>
      </c>
      <c r="W171" s="1">
        <v>1586988.28</v>
      </c>
      <c r="X171" s="1">
        <v>1497537.85</v>
      </c>
      <c r="Y171" s="1">
        <v>1513728.28</v>
      </c>
      <c r="Z171" s="1">
        <v>1702028.91</v>
      </c>
      <c r="AA171" s="1">
        <v>1712477.19</v>
      </c>
      <c r="AB171" s="1">
        <v>1743627.85</v>
      </c>
      <c r="AC171" s="1">
        <v>1864703.74</v>
      </c>
      <c r="AD171" s="1">
        <v>1907062.63</v>
      </c>
      <c r="AE171" s="1">
        <v>1861764</v>
      </c>
      <c r="AP171" s="1">
        <v>212026</v>
      </c>
      <c r="AQ171" s="1">
        <v>110383.1953125</v>
      </c>
      <c r="AR171" s="1">
        <v>31947.017578125</v>
      </c>
      <c r="AT171" s="1">
        <v>354356.21875</v>
      </c>
      <c r="AY171" s="1">
        <v>141745</v>
      </c>
      <c r="AZ171" s="1">
        <v>39782.26953125</v>
      </c>
      <c r="BA171" s="1">
        <v>84277</v>
      </c>
      <c r="BC171" s="1">
        <v>185705</v>
      </c>
      <c r="BD171" s="1">
        <v>143629.203125</v>
      </c>
      <c r="BE171" s="1">
        <v>0</v>
      </c>
      <c r="BG171" s="1">
        <v>94810</v>
      </c>
      <c r="BH171" s="1">
        <v>-89450.4296875</v>
      </c>
      <c r="BI171" s="1">
        <v>0</v>
      </c>
      <c r="BK171" s="1">
        <v>23588</v>
      </c>
      <c r="BL171" s="1">
        <v>16190.4296875</v>
      </c>
      <c r="BM171" s="1">
        <v>0</v>
      </c>
      <c r="BO171" s="1">
        <v>97916</v>
      </c>
      <c r="BP171" s="1">
        <v>188300.625</v>
      </c>
      <c r="BQ171" s="1">
        <v>0</v>
      </c>
      <c r="BS171" s="1">
        <v>-7</v>
      </c>
      <c r="BT171" s="1">
        <v>10448.2802734375</v>
      </c>
      <c r="BU171" s="1">
        <v>0</v>
      </c>
      <c r="BW171" s="1">
        <v>61793</v>
      </c>
      <c r="BX171" s="1">
        <v>31150.66015625</v>
      </c>
      <c r="BY171" s="1">
        <v>0</v>
      </c>
      <c r="CA171" s="1">
        <v>317725</v>
      </c>
      <c r="CB171" s="1">
        <v>121075.890625</v>
      </c>
      <c r="CC171" s="1">
        <v>0</v>
      </c>
      <c r="CE171" s="1">
        <v>525553</v>
      </c>
      <c r="CF171" s="1">
        <v>42358.890625</v>
      </c>
      <c r="CG171" s="1">
        <v>0</v>
      </c>
      <c r="CI171" s="1">
        <v>155066</v>
      </c>
      <c r="CJ171" s="1">
        <v>-45298.62890625</v>
      </c>
      <c r="CK171" s="1">
        <v>551916</v>
      </c>
    </row>
    <row r="172" spans="1:90" x14ac:dyDescent="0.25">
      <c r="A172" s="1">
        <v>108051003</v>
      </c>
      <c r="B172" s="1">
        <v>7298745</v>
      </c>
      <c r="C172" s="1">
        <v>7472200</v>
      </c>
      <c r="D172" s="1">
        <v>7507619</v>
      </c>
      <c r="E172" s="1">
        <v>7594745.5</v>
      </c>
      <c r="F172" s="1">
        <v>7700329.5</v>
      </c>
      <c r="G172" s="1">
        <v>7700324</v>
      </c>
      <c r="H172" s="1">
        <v>7876821.5</v>
      </c>
      <c r="I172" s="1">
        <v>8295847</v>
      </c>
      <c r="J172" s="1">
        <v>8785254</v>
      </c>
      <c r="K172" s="1">
        <v>8968491</v>
      </c>
      <c r="L172" s="1">
        <v>328163</v>
      </c>
      <c r="M172" s="1">
        <v>328163</v>
      </c>
      <c r="N172" s="1">
        <v>328163</v>
      </c>
      <c r="O172" s="1">
        <v>328163</v>
      </c>
      <c r="P172" s="1">
        <v>328163</v>
      </c>
      <c r="Q172" s="1">
        <v>328163</v>
      </c>
      <c r="R172" s="1">
        <v>328163</v>
      </c>
      <c r="S172" s="1">
        <v>328163</v>
      </c>
      <c r="T172" s="1">
        <v>328163</v>
      </c>
      <c r="U172" s="1">
        <v>500866.49</v>
      </c>
      <c r="V172" s="1">
        <v>1313839.3600000001</v>
      </c>
      <c r="W172" s="1">
        <v>1326201.97</v>
      </c>
      <c r="X172" s="1">
        <v>1337359.94</v>
      </c>
      <c r="Y172" s="1">
        <v>1342906.46</v>
      </c>
      <c r="Z172" s="1">
        <v>1364221.17</v>
      </c>
      <c r="AA172" s="1">
        <v>1364192.02</v>
      </c>
      <c r="AB172" s="1">
        <v>1379979.7</v>
      </c>
      <c r="AC172" s="1">
        <v>1443755.45</v>
      </c>
      <c r="AD172" s="1">
        <v>1482171.87</v>
      </c>
      <c r="AE172" s="1">
        <v>1548628</v>
      </c>
      <c r="AP172" s="1">
        <v>253632.296875</v>
      </c>
      <c r="AQ172" s="1">
        <v>34540.69921875</v>
      </c>
      <c r="AR172" s="1">
        <v>36881.3671875</v>
      </c>
      <c r="AT172" s="1">
        <v>325054.375</v>
      </c>
      <c r="AY172" s="1">
        <v>132471.5</v>
      </c>
      <c r="AZ172" s="1">
        <v>20507.630859375</v>
      </c>
      <c r="BA172" s="1">
        <v>64685</v>
      </c>
      <c r="BC172" s="1">
        <v>173455</v>
      </c>
      <c r="BD172" s="1">
        <v>12362.6103515625</v>
      </c>
      <c r="BE172" s="1">
        <v>0</v>
      </c>
      <c r="BG172" s="1">
        <v>35419</v>
      </c>
      <c r="BH172" s="1">
        <v>11157.9697265625</v>
      </c>
      <c r="BI172" s="1">
        <v>0</v>
      </c>
      <c r="BK172" s="1">
        <v>87126.5</v>
      </c>
      <c r="BL172" s="1">
        <v>5546.52001953125</v>
      </c>
      <c r="BM172" s="1">
        <v>0</v>
      </c>
      <c r="BO172" s="1">
        <v>105584</v>
      </c>
      <c r="BP172" s="1">
        <v>21314.7109375</v>
      </c>
      <c r="BQ172" s="1">
        <v>0</v>
      </c>
      <c r="BS172" s="1">
        <v>-5.5</v>
      </c>
      <c r="BT172" s="1">
        <v>-29.149999618530273</v>
      </c>
      <c r="BU172" s="1">
        <v>0</v>
      </c>
      <c r="BW172" s="1">
        <v>176497.5</v>
      </c>
      <c r="BX172" s="1">
        <v>15787.6796875</v>
      </c>
      <c r="BY172" s="1">
        <v>0</v>
      </c>
      <c r="CA172" s="1">
        <v>419025.5</v>
      </c>
      <c r="CB172" s="1">
        <v>63775.75</v>
      </c>
      <c r="CC172" s="1">
        <v>0</v>
      </c>
      <c r="CE172" s="1">
        <v>489407</v>
      </c>
      <c r="CF172" s="1">
        <v>38416.421875</v>
      </c>
      <c r="CG172" s="1">
        <v>0</v>
      </c>
      <c r="CI172" s="1">
        <v>183237</v>
      </c>
      <c r="CJ172" s="1">
        <v>66456.1328125</v>
      </c>
      <c r="CK172" s="1">
        <v>172703.484375</v>
      </c>
    </row>
    <row r="173" spans="1:90" x14ac:dyDescent="0.25">
      <c r="A173" s="1">
        <v>108051307</v>
      </c>
      <c r="AF173" s="1">
        <v>367483.09</v>
      </c>
      <c r="AG173" s="1">
        <v>399716.96</v>
      </c>
      <c r="AH173" s="1">
        <v>267397.24</v>
      </c>
      <c r="AI173" s="1">
        <v>319624.52</v>
      </c>
      <c r="AJ173" s="1">
        <v>350714.63</v>
      </c>
      <c r="AK173" s="1">
        <v>306353.8</v>
      </c>
      <c r="AL173" s="1">
        <v>297253.71999999997</v>
      </c>
      <c r="AM173" s="1">
        <v>330581.21999999997</v>
      </c>
      <c r="AN173" s="1">
        <v>498089.12</v>
      </c>
      <c r="AO173" s="1">
        <v>507853</v>
      </c>
      <c r="AS173" s="1">
        <v>31427.673828125</v>
      </c>
      <c r="AT173" s="1">
        <v>31427.673828125</v>
      </c>
      <c r="BB173" s="1">
        <v>-41007.328125</v>
      </c>
      <c r="BF173" s="1">
        <v>32233.869140625</v>
      </c>
      <c r="BJ173" s="1">
        <v>-132319.71875</v>
      </c>
      <c r="BN173" s="1">
        <v>52227.28125</v>
      </c>
      <c r="BR173" s="1">
        <v>31090.109375</v>
      </c>
      <c r="BV173" s="1">
        <v>-44360.828125</v>
      </c>
      <c r="BZ173" s="1">
        <v>-9100.080078125</v>
      </c>
      <c r="CD173" s="1">
        <v>33327.5</v>
      </c>
      <c r="CH173" s="1">
        <v>167507.90625</v>
      </c>
      <c r="CL173" s="1">
        <v>9763.8798828125</v>
      </c>
    </row>
    <row r="174" spans="1:90" x14ac:dyDescent="0.25">
      <c r="A174" s="1">
        <v>108051503</v>
      </c>
      <c r="B174" s="1">
        <v>8118758</v>
      </c>
      <c r="C174" s="1">
        <v>8260304</v>
      </c>
      <c r="D174" s="1">
        <v>8294718.5</v>
      </c>
      <c r="E174" s="1">
        <v>8300969</v>
      </c>
      <c r="F174" s="1">
        <v>8382937</v>
      </c>
      <c r="G174" s="1">
        <v>8382933</v>
      </c>
      <c r="H174" s="1">
        <v>8449584</v>
      </c>
      <c r="I174" s="1">
        <v>8790541</v>
      </c>
      <c r="J174" s="1">
        <v>9187736</v>
      </c>
      <c r="K174" s="1">
        <v>9312693</v>
      </c>
      <c r="L174" s="1">
        <v>236310</v>
      </c>
      <c r="M174" s="1">
        <v>334642</v>
      </c>
      <c r="N174" s="1">
        <v>285476</v>
      </c>
      <c r="O174" s="1">
        <v>285476</v>
      </c>
      <c r="P174" s="1">
        <v>285476</v>
      </c>
      <c r="Q174" s="1">
        <v>285476</v>
      </c>
      <c r="R174" s="1">
        <v>285476</v>
      </c>
      <c r="S174" s="1">
        <v>285476</v>
      </c>
      <c r="T174" s="1">
        <v>285476</v>
      </c>
      <c r="U174" s="1">
        <v>496304.92</v>
      </c>
      <c r="V174" s="1">
        <v>1011958.4</v>
      </c>
      <c r="W174" s="1">
        <v>1015635.93</v>
      </c>
      <c r="X174" s="1">
        <v>1025639.41</v>
      </c>
      <c r="Y174" s="1">
        <v>1028602.32</v>
      </c>
      <c r="Z174" s="1">
        <v>1049100.8799999999</v>
      </c>
      <c r="AA174" s="1">
        <v>1049083.21</v>
      </c>
      <c r="AB174" s="1">
        <v>1062751.3</v>
      </c>
      <c r="AC174" s="1">
        <v>1106870.3799999999</v>
      </c>
      <c r="AD174" s="1">
        <v>1125471.29</v>
      </c>
      <c r="AE174" s="1">
        <v>1161495</v>
      </c>
      <c r="AF174" s="1">
        <v>13605.58</v>
      </c>
      <c r="AG174" s="1">
        <v>32208.03</v>
      </c>
      <c r="AH174" s="1">
        <v>43769.62</v>
      </c>
      <c r="AI174" s="1">
        <v>63700.14</v>
      </c>
      <c r="AJ174" s="1">
        <v>39866.5</v>
      </c>
      <c r="AK174" s="1">
        <v>5870</v>
      </c>
      <c r="AL174" s="1">
        <v>44099</v>
      </c>
      <c r="AM174" s="1">
        <v>43402.239999999998</v>
      </c>
      <c r="AN174" s="1">
        <v>132325.57</v>
      </c>
      <c r="AO174" s="1">
        <v>148305</v>
      </c>
      <c r="AP174" s="1">
        <v>185951.203125</v>
      </c>
      <c r="AQ174" s="1">
        <v>42165.78515625</v>
      </c>
      <c r="AR174" s="1">
        <v>22478.82421875</v>
      </c>
      <c r="AS174" s="1">
        <v>21687.69921875</v>
      </c>
      <c r="AT174" s="1">
        <v>272283.5</v>
      </c>
      <c r="AY174" s="1">
        <v>107650.5</v>
      </c>
      <c r="AZ174" s="1">
        <v>15273.3798828125</v>
      </c>
      <c r="BA174" s="1">
        <v>11422</v>
      </c>
      <c r="BB174" s="1">
        <v>-7164.83984375</v>
      </c>
      <c r="BC174" s="1">
        <v>141546</v>
      </c>
      <c r="BD174" s="1">
        <v>3677.530029296875</v>
      </c>
      <c r="BE174" s="1">
        <v>98332</v>
      </c>
      <c r="BF174" s="1">
        <v>18602.44921875</v>
      </c>
      <c r="BG174" s="1">
        <v>34414.5</v>
      </c>
      <c r="BH174" s="1">
        <v>10003.48046875</v>
      </c>
      <c r="BI174" s="1">
        <v>-49166</v>
      </c>
      <c r="BJ174" s="1">
        <v>11561.58984375</v>
      </c>
      <c r="BK174" s="1">
        <v>6250.5</v>
      </c>
      <c r="BL174" s="1">
        <v>2962.909912109375</v>
      </c>
      <c r="BM174" s="1">
        <v>0</v>
      </c>
      <c r="BN174" s="1">
        <v>19930.51953125</v>
      </c>
      <c r="BO174" s="1">
        <v>81968</v>
      </c>
      <c r="BP174" s="1">
        <v>20498.560546875</v>
      </c>
      <c r="BQ174" s="1">
        <v>0</v>
      </c>
      <c r="BR174" s="1">
        <v>-23833.640625</v>
      </c>
      <c r="BS174" s="1">
        <v>-4</v>
      </c>
      <c r="BT174" s="1">
        <v>-17.670000076293945</v>
      </c>
      <c r="BU174" s="1">
        <v>0</v>
      </c>
      <c r="BV174" s="1">
        <v>-33996.5</v>
      </c>
      <c r="BW174" s="1">
        <v>66651</v>
      </c>
      <c r="BX174" s="1">
        <v>13668.08984375</v>
      </c>
      <c r="BY174" s="1">
        <v>0</v>
      </c>
      <c r="BZ174" s="1">
        <v>38229</v>
      </c>
      <c r="CA174" s="1">
        <v>340957</v>
      </c>
      <c r="CB174" s="1">
        <v>44119.078125</v>
      </c>
      <c r="CC174" s="1">
        <v>0</v>
      </c>
      <c r="CD174" s="1">
        <v>-696.760009765625</v>
      </c>
      <c r="CE174" s="1">
        <v>397195</v>
      </c>
      <c r="CF174" s="1">
        <v>18600.91015625</v>
      </c>
      <c r="CG174" s="1">
        <v>0</v>
      </c>
      <c r="CH174" s="1">
        <v>88923.328125</v>
      </c>
      <c r="CI174" s="1">
        <v>124957</v>
      </c>
      <c r="CJ174" s="1">
        <v>36023.7109375</v>
      </c>
      <c r="CK174" s="1">
        <v>210828.921875</v>
      </c>
      <c r="CL174" s="1">
        <v>15979.4296875</v>
      </c>
    </row>
    <row r="175" spans="1:90" x14ac:dyDescent="0.25">
      <c r="A175" s="1">
        <v>108053003</v>
      </c>
      <c r="B175" s="1">
        <v>5720677.5</v>
      </c>
      <c r="C175" s="1">
        <v>5908303.5</v>
      </c>
      <c r="D175" s="1">
        <v>6024941</v>
      </c>
      <c r="E175" s="1">
        <v>6082750</v>
      </c>
      <c r="F175" s="1">
        <v>6194054</v>
      </c>
      <c r="G175" s="1">
        <v>6194047.5</v>
      </c>
      <c r="H175" s="1">
        <v>6470609.5</v>
      </c>
      <c r="I175" s="1">
        <v>7010309</v>
      </c>
      <c r="J175" s="1">
        <v>7536120.5</v>
      </c>
      <c r="K175" s="1">
        <v>7741594</v>
      </c>
      <c r="L175" s="1">
        <v>245969</v>
      </c>
      <c r="M175" s="1">
        <v>245969</v>
      </c>
      <c r="N175" s="1">
        <v>245969</v>
      </c>
      <c r="O175" s="1">
        <v>245969</v>
      </c>
      <c r="P175" s="1">
        <v>245969</v>
      </c>
      <c r="Q175" s="1">
        <v>245969</v>
      </c>
      <c r="R175" s="1">
        <v>245969</v>
      </c>
      <c r="S175" s="1">
        <v>245969</v>
      </c>
      <c r="T175" s="1">
        <v>245969</v>
      </c>
      <c r="U175" s="1">
        <v>764861.59</v>
      </c>
      <c r="V175" s="1">
        <v>916877.9</v>
      </c>
      <c r="W175" s="1">
        <v>937338.86</v>
      </c>
      <c r="X175" s="1">
        <v>948450.54</v>
      </c>
      <c r="Y175" s="1">
        <v>951657.53</v>
      </c>
      <c r="Z175" s="1">
        <v>979187.19</v>
      </c>
      <c r="AA175" s="1">
        <v>979157.37</v>
      </c>
      <c r="AB175" s="1">
        <v>990970.04</v>
      </c>
      <c r="AC175" s="1">
        <v>1057098.29</v>
      </c>
      <c r="AD175" s="1">
        <v>1087182.81</v>
      </c>
      <c r="AE175" s="1">
        <v>1123810</v>
      </c>
      <c r="AP175" s="1">
        <v>309508</v>
      </c>
      <c r="AQ175" s="1">
        <v>103778.515625</v>
      </c>
      <c r="AR175" s="1">
        <v>28924.5625</v>
      </c>
      <c r="AT175" s="1">
        <v>442211.0625</v>
      </c>
      <c r="AY175" s="1">
        <v>143216</v>
      </c>
      <c r="AZ175" s="1">
        <v>11350.5595703125</v>
      </c>
      <c r="BA175" s="1">
        <v>50956</v>
      </c>
      <c r="BC175" s="1">
        <v>187626</v>
      </c>
      <c r="BD175" s="1">
        <v>20460.9609375</v>
      </c>
      <c r="BE175" s="1">
        <v>0</v>
      </c>
      <c r="BG175" s="1">
        <v>116637.5</v>
      </c>
      <c r="BH175" s="1">
        <v>11111.6796875</v>
      </c>
      <c r="BI175" s="1">
        <v>0</v>
      </c>
      <c r="BK175" s="1">
        <v>57809</v>
      </c>
      <c r="BL175" s="1">
        <v>3206.989990234375</v>
      </c>
      <c r="BM175" s="1">
        <v>0</v>
      </c>
      <c r="BO175" s="1">
        <v>111304</v>
      </c>
      <c r="BP175" s="1">
        <v>27529.66015625</v>
      </c>
      <c r="BQ175" s="1">
        <v>0</v>
      </c>
      <c r="BS175" s="1">
        <v>-6.5</v>
      </c>
      <c r="BT175" s="1">
        <v>-29.819999694824219</v>
      </c>
      <c r="BU175" s="1">
        <v>0</v>
      </c>
      <c r="BW175" s="1">
        <v>276562</v>
      </c>
      <c r="BX175" s="1">
        <v>11812.669921875</v>
      </c>
      <c r="BY175" s="1">
        <v>0</v>
      </c>
      <c r="CA175" s="1">
        <v>539699.5</v>
      </c>
      <c r="CB175" s="1">
        <v>66128.25</v>
      </c>
      <c r="CC175" s="1">
        <v>0</v>
      </c>
      <c r="CE175" s="1">
        <v>525811.5</v>
      </c>
      <c r="CF175" s="1">
        <v>30084.51953125</v>
      </c>
      <c r="CG175" s="1">
        <v>0</v>
      </c>
      <c r="CI175" s="1">
        <v>205473.5</v>
      </c>
      <c r="CJ175" s="1">
        <v>36627.19140625</v>
      </c>
      <c r="CK175" s="1">
        <v>518892.59375</v>
      </c>
    </row>
    <row r="176" spans="1:90" x14ac:dyDescent="0.25">
      <c r="A176" s="1">
        <v>108056004</v>
      </c>
      <c r="B176" s="1">
        <v>5712964.5</v>
      </c>
      <c r="C176" s="1">
        <v>5792320</v>
      </c>
      <c r="D176" s="1">
        <v>5810224</v>
      </c>
      <c r="E176" s="1">
        <v>5848301.5</v>
      </c>
      <c r="F176" s="1">
        <v>5883162</v>
      </c>
      <c r="G176" s="1">
        <v>5883159.5</v>
      </c>
      <c r="H176" s="1">
        <v>5980317</v>
      </c>
      <c r="I176" s="1">
        <v>6165502.5</v>
      </c>
      <c r="J176" s="1">
        <v>6360089</v>
      </c>
      <c r="K176" s="1">
        <v>6447554</v>
      </c>
      <c r="L176" s="1">
        <v>158877</v>
      </c>
      <c r="M176" s="1">
        <v>226911</v>
      </c>
      <c r="N176" s="1">
        <v>192894</v>
      </c>
      <c r="O176" s="1">
        <v>192894</v>
      </c>
      <c r="P176" s="1">
        <v>192894</v>
      </c>
      <c r="Q176" s="1">
        <v>192894</v>
      </c>
      <c r="R176" s="1">
        <v>192894</v>
      </c>
      <c r="S176" s="1">
        <v>192894</v>
      </c>
      <c r="T176" s="1">
        <v>192894</v>
      </c>
      <c r="U176" s="1">
        <v>371787.48</v>
      </c>
      <c r="V176" s="1">
        <v>620335.59</v>
      </c>
      <c r="W176" s="1">
        <v>621514.52</v>
      </c>
      <c r="X176" s="1">
        <v>629719.30000000005</v>
      </c>
      <c r="Y176" s="1">
        <v>630214.84</v>
      </c>
      <c r="Z176" s="1">
        <v>620149.54</v>
      </c>
      <c r="AA176" s="1">
        <v>620144.47</v>
      </c>
      <c r="AB176" s="1">
        <v>663301.76</v>
      </c>
      <c r="AC176" s="1">
        <v>672180.32</v>
      </c>
      <c r="AD176" s="1">
        <v>703076.17</v>
      </c>
      <c r="AE176" s="1">
        <v>731332</v>
      </c>
      <c r="AF176" s="1">
        <v>127549.55</v>
      </c>
      <c r="AG176" s="1">
        <v>104839.72</v>
      </c>
      <c r="AH176" s="1">
        <v>86812</v>
      </c>
      <c r="AI176" s="1">
        <v>116600.76</v>
      </c>
      <c r="AJ176" s="1">
        <v>107015.9</v>
      </c>
      <c r="AK176" s="1">
        <v>114725.56</v>
      </c>
      <c r="AL176" s="1">
        <v>117319</v>
      </c>
      <c r="AM176" s="1">
        <v>120206.74</v>
      </c>
      <c r="AN176" s="1">
        <v>127591.92</v>
      </c>
      <c r="AO176" s="1">
        <v>142998</v>
      </c>
      <c r="AP176" s="1">
        <v>112878.3984375</v>
      </c>
      <c r="AQ176" s="1">
        <v>35778.6953125</v>
      </c>
      <c r="AR176" s="1">
        <v>22236.4921875</v>
      </c>
      <c r="AS176" s="1">
        <v>7196.419921875</v>
      </c>
      <c r="AT176" s="1">
        <v>178090.015625</v>
      </c>
      <c r="AY176" s="1">
        <v>62452</v>
      </c>
      <c r="AZ176" s="1">
        <v>9320.4404296875</v>
      </c>
      <c r="BA176" s="1">
        <v>6815</v>
      </c>
      <c r="BB176" s="1">
        <v>4409.580078125</v>
      </c>
      <c r="BC176" s="1">
        <v>79355.5</v>
      </c>
      <c r="BD176" s="1">
        <v>1178.9300537109375</v>
      </c>
      <c r="BE176" s="1">
        <v>68034</v>
      </c>
      <c r="BF176" s="1">
        <v>-22709.830078125</v>
      </c>
      <c r="BG176" s="1">
        <v>17904</v>
      </c>
      <c r="BH176" s="1">
        <v>8204.7802734375</v>
      </c>
      <c r="BI176" s="1">
        <v>-34017</v>
      </c>
      <c r="BJ176" s="1">
        <v>-18027.720703125</v>
      </c>
      <c r="BK176" s="1">
        <v>38077.5</v>
      </c>
      <c r="BL176" s="1">
        <v>495.54000854492188</v>
      </c>
      <c r="BM176" s="1">
        <v>0</v>
      </c>
      <c r="BN176" s="1">
        <v>29788.759765625</v>
      </c>
      <c r="BO176" s="1">
        <v>34860.5</v>
      </c>
      <c r="BP176" s="1">
        <v>-10065.2998046875</v>
      </c>
      <c r="BQ176" s="1">
        <v>0</v>
      </c>
      <c r="BR176" s="1">
        <v>-9584.8603515625</v>
      </c>
      <c r="BS176" s="1">
        <v>-2.5</v>
      </c>
      <c r="BT176" s="1">
        <v>-5.070000171661377</v>
      </c>
      <c r="BU176" s="1">
        <v>0</v>
      </c>
      <c r="BV176" s="1">
        <v>7709.66015625</v>
      </c>
      <c r="BW176" s="1">
        <v>97157.5</v>
      </c>
      <c r="BX176" s="1">
        <v>43157.2890625</v>
      </c>
      <c r="BY176" s="1">
        <v>0</v>
      </c>
      <c r="BZ176" s="1">
        <v>2593.43994140625</v>
      </c>
      <c r="CA176" s="1">
        <v>185185.5</v>
      </c>
      <c r="CB176" s="1">
        <v>8878.5595703125</v>
      </c>
      <c r="CC176" s="1">
        <v>0</v>
      </c>
      <c r="CD176" s="1">
        <v>2887.739990234375</v>
      </c>
      <c r="CE176" s="1">
        <v>194586.5</v>
      </c>
      <c r="CF176" s="1">
        <v>30895.849609375</v>
      </c>
      <c r="CG176" s="1">
        <v>0</v>
      </c>
      <c r="CH176" s="1">
        <v>7385.18017578125</v>
      </c>
      <c r="CI176" s="1">
        <v>87465</v>
      </c>
      <c r="CJ176" s="1">
        <v>28255.830078125</v>
      </c>
      <c r="CK176" s="1">
        <v>178893.484375</v>
      </c>
      <c r="CL176" s="1">
        <v>15406.080078125</v>
      </c>
    </row>
    <row r="177" spans="1:90" x14ac:dyDescent="0.25">
      <c r="A177" s="1">
        <v>108058003</v>
      </c>
      <c r="B177" s="1">
        <v>7427209</v>
      </c>
      <c r="C177" s="1">
        <v>7565990.5</v>
      </c>
      <c r="D177" s="1">
        <v>7591097.5</v>
      </c>
      <c r="E177" s="1">
        <v>7623547.5</v>
      </c>
      <c r="F177" s="1">
        <v>7683272</v>
      </c>
      <c r="G177" s="1">
        <v>7683268</v>
      </c>
      <c r="H177" s="1">
        <v>7819419.5</v>
      </c>
      <c r="I177" s="1">
        <v>8185056</v>
      </c>
      <c r="J177" s="1">
        <v>8567745</v>
      </c>
      <c r="K177" s="1">
        <v>8708869</v>
      </c>
      <c r="L177" s="1">
        <v>233979</v>
      </c>
      <c r="M177" s="1">
        <v>233979</v>
      </c>
      <c r="N177" s="1">
        <v>233979</v>
      </c>
      <c r="O177" s="1">
        <v>233979</v>
      </c>
      <c r="P177" s="1">
        <v>233979</v>
      </c>
      <c r="Q177" s="1">
        <v>233979</v>
      </c>
      <c r="R177" s="1">
        <v>233979</v>
      </c>
      <c r="S177" s="1">
        <v>233979</v>
      </c>
      <c r="T177" s="1">
        <v>233979</v>
      </c>
      <c r="U177" s="1">
        <v>517839.67</v>
      </c>
      <c r="V177" s="1">
        <v>738219.75</v>
      </c>
      <c r="W177" s="1">
        <v>750676.29</v>
      </c>
      <c r="X177" s="1">
        <v>756798.28</v>
      </c>
      <c r="Y177" s="1">
        <v>761153.44</v>
      </c>
      <c r="Z177" s="1">
        <v>785768.59</v>
      </c>
      <c r="AA177" s="1">
        <v>785744</v>
      </c>
      <c r="AB177" s="1">
        <v>822477.39</v>
      </c>
      <c r="AC177" s="1">
        <v>863979.61</v>
      </c>
      <c r="AD177" s="1">
        <v>900921.44</v>
      </c>
      <c r="AE177" s="1">
        <v>960711</v>
      </c>
      <c r="AF177" s="1">
        <v>30763.46</v>
      </c>
      <c r="AG177" s="1">
        <v>32736.53</v>
      </c>
      <c r="AH177" s="1">
        <v>36179.360000000001</v>
      </c>
      <c r="AI177" s="1">
        <v>28277.11</v>
      </c>
      <c r="AJ177" s="1">
        <v>14600.24</v>
      </c>
      <c r="AK177" s="1">
        <v>298</v>
      </c>
      <c r="AP177" s="1">
        <v>205119.40625</v>
      </c>
      <c r="AQ177" s="1">
        <v>56772.1328125</v>
      </c>
      <c r="AR177" s="1">
        <v>34988.48046875</v>
      </c>
      <c r="AT177" s="1">
        <v>296880</v>
      </c>
      <c r="AY177" s="1">
        <v>106081.5</v>
      </c>
      <c r="AZ177" s="1">
        <v>14293.240234375</v>
      </c>
      <c r="BA177" s="1">
        <v>47126</v>
      </c>
      <c r="BB177" s="1">
        <v>-8556.58984375</v>
      </c>
      <c r="BC177" s="1">
        <v>138781.5</v>
      </c>
      <c r="BD177" s="1">
        <v>12456.5400390625</v>
      </c>
      <c r="BE177" s="1">
        <v>0</v>
      </c>
      <c r="BF177" s="1">
        <v>1973.0699462890625</v>
      </c>
      <c r="BG177" s="1">
        <v>25107</v>
      </c>
      <c r="BH177" s="1">
        <v>6121.990234375</v>
      </c>
      <c r="BI177" s="1">
        <v>0</v>
      </c>
      <c r="BJ177" s="1">
        <v>3442.830078125</v>
      </c>
      <c r="BK177" s="1">
        <v>32450</v>
      </c>
      <c r="BL177" s="1">
        <v>4355.16015625</v>
      </c>
      <c r="BM177" s="1">
        <v>0</v>
      </c>
      <c r="BN177" s="1">
        <v>-7902.25</v>
      </c>
      <c r="BO177" s="1">
        <v>59724.5</v>
      </c>
      <c r="BP177" s="1">
        <v>24615.150390625</v>
      </c>
      <c r="BQ177" s="1">
        <v>0</v>
      </c>
      <c r="BR177" s="1">
        <v>-13676.8701171875</v>
      </c>
      <c r="BS177" s="1">
        <v>-4</v>
      </c>
      <c r="BT177" s="1">
        <v>-24.590000152587891</v>
      </c>
      <c r="BU177" s="1">
        <v>0</v>
      </c>
      <c r="BV177" s="1">
        <v>-14302.240234375</v>
      </c>
      <c r="BW177" s="1">
        <v>136151.5</v>
      </c>
      <c r="BX177" s="1">
        <v>36733.390625</v>
      </c>
      <c r="BY177" s="1">
        <v>0</v>
      </c>
      <c r="CA177" s="1">
        <v>365636.5</v>
      </c>
      <c r="CB177" s="1">
        <v>41502.21875</v>
      </c>
      <c r="CC177" s="1">
        <v>0</v>
      </c>
      <c r="CE177" s="1">
        <v>382689</v>
      </c>
      <c r="CF177" s="1">
        <v>36941.828125</v>
      </c>
      <c r="CG177" s="1">
        <v>0</v>
      </c>
      <c r="CI177" s="1">
        <v>141124</v>
      </c>
      <c r="CJ177" s="1">
        <v>59789.55859375</v>
      </c>
      <c r="CK177" s="1">
        <v>283860.65625</v>
      </c>
    </row>
    <row r="178" spans="1:90" x14ac:dyDescent="0.25">
      <c r="A178" s="1">
        <v>108070502</v>
      </c>
      <c r="B178" s="1">
        <v>38073348</v>
      </c>
      <c r="C178" s="1">
        <v>38936560</v>
      </c>
      <c r="D178" s="1">
        <v>39345732</v>
      </c>
      <c r="E178" s="1">
        <v>39680332</v>
      </c>
      <c r="F178" s="1">
        <v>40260976</v>
      </c>
      <c r="G178" s="1">
        <v>40260944</v>
      </c>
      <c r="H178" s="1">
        <v>41800628</v>
      </c>
      <c r="I178" s="1">
        <v>46096204</v>
      </c>
      <c r="J178" s="1">
        <v>48210268</v>
      </c>
      <c r="K178" s="1">
        <v>49164800</v>
      </c>
      <c r="L178" s="1">
        <v>1485051</v>
      </c>
      <c r="M178" s="1">
        <v>1485051</v>
      </c>
      <c r="N178" s="1">
        <v>1485051</v>
      </c>
      <c r="O178" s="1">
        <v>1485051</v>
      </c>
      <c r="P178" s="1">
        <v>1485051</v>
      </c>
      <c r="Q178" s="1">
        <v>1485051</v>
      </c>
      <c r="R178" s="1">
        <v>1485051</v>
      </c>
      <c r="S178" s="1">
        <v>1485051</v>
      </c>
      <c r="T178" s="1">
        <v>1485051</v>
      </c>
      <c r="U178" s="1">
        <v>4504391.3499999996</v>
      </c>
      <c r="V178" s="1">
        <v>5232141.93</v>
      </c>
      <c r="W178" s="1">
        <v>5302709.5199999996</v>
      </c>
      <c r="X178" s="1">
        <v>5392591.9699999997</v>
      </c>
      <c r="Y178" s="1">
        <v>5430988.1799999997</v>
      </c>
      <c r="Z178" s="1">
        <v>5603790.5599999996</v>
      </c>
      <c r="AA178" s="1">
        <v>5603634.1399999997</v>
      </c>
      <c r="AB178" s="1">
        <v>5806048.1399999997</v>
      </c>
      <c r="AC178" s="1">
        <v>6187631.8200000003</v>
      </c>
      <c r="AD178" s="1">
        <v>6409394.9000000004</v>
      </c>
      <c r="AE178" s="1">
        <v>6823116</v>
      </c>
      <c r="AF178" s="1">
        <v>31109.15</v>
      </c>
      <c r="AG178" s="1">
        <v>21680.82</v>
      </c>
      <c r="AH178" s="1">
        <v>16772.29</v>
      </c>
      <c r="AI178" s="1">
        <v>28737.24</v>
      </c>
      <c r="AJ178" s="1">
        <v>39391.74</v>
      </c>
      <c r="AK178" s="1">
        <v>25373.68</v>
      </c>
      <c r="AP178" s="1">
        <v>1780764.75</v>
      </c>
      <c r="AQ178" s="1">
        <v>603868.0625</v>
      </c>
      <c r="AR178" s="1">
        <v>243865.09375</v>
      </c>
      <c r="AT178" s="1">
        <v>2628497.75</v>
      </c>
      <c r="AY178" s="1">
        <v>657536</v>
      </c>
      <c r="AZ178" s="1">
        <v>122473.96875</v>
      </c>
      <c r="BA178" s="1">
        <v>323590</v>
      </c>
      <c r="BB178" s="1">
        <v>-14163.23046875</v>
      </c>
      <c r="BC178" s="1">
        <v>863212</v>
      </c>
      <c r="BD178" s="1">
        <v>70567.59375</v>
      </c>
      <c r="BE178" s="1">
        <v>0</v>
      </c>
      <c r="BF178" s="1">
        <v>-9428.330078125</v>
      </c>
      <c r="BG178" s="1">
        <v>409172</v>
      </c>
      <c r="BH178" s="1">
        <v>89882.453125</v>
      </c>
      <c r="BI178" s="1">
        <v>0</v>
      </c>
      <c r="BJ178" s="1">
        <v>-4908.52978515625</v>
      </c>
      <c r="BK178" s="1">
        <v>334600</v>
      </c>
      <c r="BL178" s="1">
        <v>38396.2109375</v>
      </c>
      <c r="BM178" s="1">
        <v>0</v>
      </c>
      <c r="BN178" s="1">
        <v>11964.9501953125</v>
      </c>
      <c r="BO178" s="1">
        <v>580644</v>
      </c>
      <c r="BP178" s="1">
        <v>172802.375</v>
      </c>
      <c r="BQ178" s="1">
        <v>0</v>
      </c>
      <c r="BR178" s="1">
        <v>10654.5</v>
      </c>
      <c r="BS178" s="1">
        <v>-32</v>
      </c>
      <c r="BT178" s="1">
        <v>-156.41999816894531</v>
      </c>
      <c r="BU178" s="1">
        <v>0</v>
      </c>
      <c r="BV178" s="1">
        <v>-14018.0595703125</v>
      </c>
      <c r="BW178" s="1">
        <v>1539684</v>
      </c>
      <c r="BX178" s="1">
        <v>202414</v>
      </c>
      <c r="BY178" s="1">
        <v>0</v>
      </c>
      <c r="CA178" s="1">
        <v>4295576</v>
      </c>
      <c r="CB178" s="1">
        <v>381583.6875</v>
      </c>
      <c r="CC178" s="1">
        <v>0</v>
      </c>
      <c r="CE178" s="1">
        <v>2114064</v>
      </c>
      <c r="CF178" s="1">
        <v>221763.078125</v>
      </c>
      <c r="CG178" s="1">
        <v>0</v>
      </c>
      <c r="CI178" s="1">
        <v>954532</v>
      </c>
      <c r="CJ178" s="1">
        <v>413721.09375</v>
      </c>
      <c r="CK178" s="1">
        <v>3019340.25</v>
      </c>
    </row>
    <row r="179" spans="1:90" x14ac:dyDescent="0.25">
      <c r="A179" s="1">
        <v>108070607</v>
      </c>
      <c r="AF179" s="1">
        <v>986731.13</v>
      </c>
      <c r="AG179" s="1">
        <v>936539.71</v>
      </c>
      <c r="AH179" s="1">
        <v>986171.81</v>
      </c>
      <c r="AI179" s="1">
        <v>1158290.99</v>
      </c>
      <c r="AJ179" s="1">
        <v>1279283.21</v>
      </c>
      <c r="AK179" s="1">
        <v>1315079.6599999999</v>
      </c>
      <c r="AL179" s="1">
        <v>1299210.2</v>
      </c>
      <c r="AM179" s="1">
        <v>1295698.1599999999</v>
      </c>
      <c r="AN179" s="1">
        <v>1614728.93</v>
      </c>
      <c r="AO179" s="1">
        <v>1647040</v>
      </c>
      <c r="AS179" s="1">
        <v>73551.359375</v>
      </c>
      <c r="AT179" s="1">
        <v>73551.359375</v>
      </c>
      <c r="BB179" s="1">
        <v>54849.421875</v>
      </c>
      <c r="BF179" s="1">
        <v>-50191.421875</v>
      </c>
      <c r="BJ179" s="1">
        <v>49632.1015625</v>
      </c>
      <c r="BN179" s="1">
        <v>172119.1875</v>
      </c>
      <c r="BR179" s="1">
        <v>120992.21875</v>
      </c>
      <c r="BV179" s="1">
        <v>35796.44921875</v>
      </c>
      <c r="BZ179" s="1">
        <v>-15869.4599609375</v>
      </c>
      <c r="CD179" s="1">
        <v>-3512.0400390625</v>
      </c>
      <c r="CH179" s="1">
        <v>319030.78125</v>
      </c>
      <c r="CL179" s="1">
        <v>32311.0703125</v>
      </c>
    </row>
    <row r="180" spans="1:90" x14ac:dyDescent="0.25">
      <c r="A180" s="1">
        <v>108071003</v>
      </c>
      <c r="B180" s="1">
        <v>6790983.5</v>
      </c>
      <c r="C180" s="1">
        <v>6869128.5</v>
      </c>
      <c r="D180" s="1">
        <v>6905116.5</v>
      </c>
      <c r="E180" s="1">
        <v>6936167</v>
      </c>
      <c r="F180" s="1">
        <v>6971273.5</v>
      </c>
      <c r="G180" s="1">
        <v>6971267</v>
      </c>
      <c r="H180" s="1">
        <v>7149073.5</v>
      </c>
      <c r="I180" s="1">
        <v>7360904.5</v>
      </c>
      <c r="J180" s="1">
        <v>7611295</v>
      </c>
      <c r="K180" s="1">
        <v>7718271</v>
      </c>
      <c r="M180" s="1">
        <v>245373</v>
      </c>
      <c r="N180" s="1">
        <v>206209</v>
      </c>
      <c r="O180" s="1">
        <v>206209</v>
      </c>
      <c r="P180" s="1">
        <v>206209</v>
      </c>
      <c r="Q180" s="1">
        <v>206209</v>
      </c>
      <c r="R180" s="1">
        <v>206209</v>
      </c>
      <c r="S180" s="1">
        <v>206209</v>
      </c>
      <c r="T180" s="1">
        <v>206209</v>
      </c>
      <c r="U180" s="1">
        <v>401977.75</v>
      </c>
      <c r="V180" s="1">
        <v>750513.55</v>
      </c>
      <c r="W180" s="1">
        <v>766953.44</v>
      </c>
      <c r="X180" s="1">
        <v>780106.4</v>
      </c>
      <c r="Y180" s="1">
        <v>786811.7</v>
      </c>
      <c r="Z180" s="1">
        <v>810104.15</v>
      </c>
      <c r="AA180" s="1">
        <v>810075.78</v>
      </c>
      <c r="AB180" s="1">
        <v>835278.81</v>
      </c>
      <c r="AC180" s="1">
        <v>883973.32</v>
      </c>
      <c r="AD180" s="1">
        <v>916001</v>
      </c>
      <c r="AE180" s="1">
        <v>980993</v>
      </c>
      <c r="AF180" s="1">
        <v>35170.839999999997</v>
      </c>
      <c r="AG180" s="1">
        <v>42241.88</v>
      </c>
      <c r="AH180" s="1">
        <v>39301.96</v>
      </c>
      <c r="AI180" s="1">
        <v>42254.71</v>
      </c>
      <c r="AJ180" s="1">
        <v>55305.83</v>
      </c>
      <c r="AK180" s="1">
        <v>59427</v>
      </c>
      <c r="AL180" s="1">
        <v>61664</v>
      </c>
      <c r="AM180" s="1">
        <v>84884.38</v>
      </c>
      <c r="AN180" s="1">
        <v>95116</v>
      </c>
      <c r="AO180" s="1">
        <v>106601</v>
      </c>
      <c r="AP180" s="1">
        <v>149399.5</v>
      </c>
      <c r="AQ180" s="1">
        <v>39153.75</v>
      </c>
      <c r="AR180" s="1">
        <v>34177.76953125</v>
      </c>
      <c r="AS180" s="1">
        <v>10259.0341796875</v>
      </c>
      <c r="AT180" s="1">
        <v>232990.046875</v>
      </c>
      <c r="AY180" s="1">
        <v>59822</v>
      </c>
      <c r="AZ180" s="1">
        <v>17257.650390625</v>
      </c>
      <c r="BB180" s="1">
        <v>-590.8699951171875</v>
      </c>
      <c r="BC180" s="1">
        <v>78145</v>
      </c>
      <c r="BD180" s="1">
        <v>16439.890625</v>
      </c>
      <c r="BF180" s="1">
        <v>7071.0400390625</v>
      </c>
      <c r="BG180" s="1">
        <v>35988</v>
      </c>
      <c r="BH180" s="1">
        <v>13152.9599609375</v>
      </c>
      <c r="BI180" s="1">
        <v>-39164</v>
      </c>
      <c r="BJ180" s="1">
        <v>-2939.919921875</v>
      </c>
      <c r="BK180" s="1">
        <v>31050.5</v>
      </c>
      <c r="BL180" s="1">
        <v>6705.2998046875</v>
      </c>
      <c r="BM180" s="1">
        <v>0</v>
      </c>
      <c r="BN180" s="1">
        <v>2952.75</v>
      </c>
      <c r="BO180" s="1">
        <v>35106.5</v>
      </c>
      <c r="BP180" s="1">
        <v>23292.44921875</v>
      </c>
      <c r="BQ180" s="1">
        <v>0</v>
      </c>
      <c r="BR180" s="1">
        <v>13051.1201171875</v>
      </c>
      <c r="BS180" s="1">
        <v>-6.5</v>
      </c>
      <c r="BT180" s="1">
        <v>-28.370000839233398</v>
      </c>
      <c r="BU180" s="1">
        <v>0</v>
      </c>
      <c r="BV180" s="1">
        <v>4121.169921875</v>
      </c>
      <c r="BW180" s="1">
        <v>177806.5</v>
      </c>
      <c r="BX180" s="1">
        <v>25203.029296875</v>
      </c>
      <c r="BY180" s="1">
        <v>0</v>
      </c>
      <c r="BZ180" s="1">
        <v>2237</v>
      </c>
      <c r="CA180" s="1">
        <v>211831</v>
      </c>
      <c r="CB180" s="1">
        <v>48694.51171875</v>
      </c>
      <c r="CC180" s="1">
        <v>0</v>
      </c>
      <c r="CD180" s="1">
        <v>23220.380859375</v>
      </c>
      <c r="CE180" s="1">
        <v>250390.5</v>
      </c>
      <c r="CF180" s="1">
        <v>32027.6796875</v>
      </c>
      <c r="CG180" s="1">
        <v>0</v>
      </c>
      <c r="CH180" s="1">
        <v>10231.6201171875</v>
      </c>
      <c r="CI180" s="1">
        <v>106976</v>
      </c>
      <c r="CJ180" s="1">
        <v>64992</v>
      </c>
      <c r="CK180" s="1">
        <v>195768.75</v>
      </c>
      <c r="CL180" s="1">
        <v>11485</v>
      </c>
    </row>
    <row r="181" spans="1:90" x14ac:dyDescent="0.25">
      <c r="A181" s="1">
        <v>108071504</v>
      </c>
      <c r="B181" s="1">
        <v>5148055</v>
      </c>
      <c r="C181" s="1">
        <v>5269261.5</v>
      </c>
      <c r="D181" s="1">
        <v>5373671.5</v>
      </c>
      <c r="E181" s="1">
        <v>5464665.5</v>
      </c>
      <c r="F181" s="1">
        <v>5545665.5</v>
      </c>
      <c r="G181" s="1">
        <v>5545660.5</v>
      </c>
      <c r="H181" s="1">
        <v>5661518</v>
      </c>
      <c r="I181" s="1">
        <v>6134308.5</v>
      </c>
      <c r="J181" s="1">
        <v>6372656.5</v>
      </c>
      <c r="K181" s="1">
        <v>6494797</v>
      </c>
      <c r="L181" s="1">
        <v>141048</v>
      </c>
      <c r="M181" s="1">
        <v>205072</v>
      </c>
      <c r="N181" s="1">
        <v>173060</v>
      </c>
      <c r="O181" s="1">
        <v>173060</v>
      </c>
      <c r="P181" s="1">
        <v>173060</v>
      </c>
      <c r="Q181" s="1">
        <v>173060</v>
      </c>
      <c r="R181" s="1">
        <v>173060</v>
      </c>
      <c r="S181" s="1">
        <v>173060</v>
      </c>
      <c r="T181" s="1">
        <v>173060</v>
      </c>
      <c r="U181" s="1">
        <v>441677.35</v>
      </c>
      <c r="V181" s="1">
        <v>576032.68000000005</v>
      </c>
      <c r="W181" s="1">
        <v>582486.19999999995</v>
      </c>
      <c r="X181" s="1">
        <v>592621.81999999995</v>
      </c>
      <c r="Y181" s="1">
        <v>595606.94999999995</v>
      </c>
      <c r="Z181" s="1">
        <v>617499.06999999995</v>
      </c>
      <c r="AA181" s="1">
        <v>617477.57999999996</v>
      </c>
      <c r="AB181" s="1">
        <v>633006.61</v>
      </c>
      <c r="AC181" s="1">
        <v>665750.42000000004</v>
      </c>
      <c r="AD181" s="1">
        <v>693251.98</v>
      </c>
      <c r="AE181" s="1">
        <v>740750</v>
      </c>
      <c r="AP181" s="1">
        <v>189826.296875</v>
      </c>
      <c r="AQ181" s="1">
        <v>53723.46875</v>
      </c>
      <c r="AR181" s="1">
        <v>24650.185546875</v>
      </c>
      <c r="AT181" s="1">
        <v>268199.9375</v>
      </c>
      <c r="AY181" s="1">
        <v>92455</v>
      </c>
      <c r="AZ181" s="1">
        <v>13962.0498046875</v>
      </c>
      <c r="BA181" s="1">
        <v>4855</v>
      </c>
      <c r="BC181" s="1">
        <v>121206.5</v>
      </c>
      <c r="BD181" s="1">
        <v>6453.52001953125</v>
      </c>
      <c r="BE181" s="1">
        <v>64024</v>
      </c>
      <c r="BG181" s="1">
        <v>104410</v>
      </c>
      <c r="BH181" s="1">
        <v>10135.6201171875</v>
      </c>
      <c r="BI181" s="1">
        <v>-32012</v>
      </c>
      <c r="BK181" s="1">
        <v>90994</v>
      </c>
      <c r="BL181" s="1">
        <v>2985.1298828125</v>
      </c>
      <c r="BM181" s="1">
        <v>0</v>
      </c>
      <c r="BO181" s="1">
        <v>81000</v>
      </c>
      <c r="BP181" s="1">
        <v>21892.119140625</v>
      </c>
      <c r="BQ181" s="1">
        <v>0</v>
      </c>
      <c r="BS181" s="1">
        <v>-5</v>
      </c>
      <c r="BT181" s="1">
        <v>-21.489999771118164</v>
      </c>
      <c r="BU181" s="1">
        <v>0</v>
      </c>
      <c r="BW181" s="1">
        <v>115857.5</v>
      </c>
      <c r="BX181" s="1">
        <v>15529.0302734375</v>
      </c>
      <c r="BY181" s="1">
        <v>0</v>
      </c>
      <c r="CA181" s="1">
        <v>472790.5</v>
      </c>
      <c r="CB181" s="1">
        <v>32743.810546875</v>
      </c>
      <c r="CC181" s="1">
        <v>0</v>
      </c>
      <c r="CE181" s="1">
        <v>238348</v>
      </c>
      <c r="CF181" s="1">
        <v>27501.560546875</v>
      </c>
      <c r="CG181" s="1">
        <v>0</v>
      </c>
      <c r="CI181" s="1">
        <v>122140.5</v>
      </c>
      <c r="CJ181" s="1">
        <v>47498.01953125</v>
      </c>
      <c r="CK181" s="1">
        <v>268617.34375</v>
      </c>
    </row>
    <row r="182" spans="1:90" x14ac:dyDescent="0.25">
      <c r="A182" s="1">
        <v>108073503</v>
      </c>
      <c r="B182" s="1">
        <v>11595582</v>
      </c>
      <c r="C182" s="1">
        <v>11828616</v>
      </c>
      <c r="D182" s="1">
        <v>11909637</v>
      </c>
      <c r="E182" s="1">
        <v>12033144</v>
      </c>
      <c r="F182" s="1">
        <v>12263336</v>
      </c>
      <c r="G182" s="1">
        <v>12263327</v>
      </c>
      <c r="H182" s="1">
        <v>12428773</v>
      </c>
      <c r="I182" s="1">
        <v>13030841</v>
      </c>
      <c r="J182" s="1">
        <v>13513491</v>
      </c>
      <c r="K182" s="1">
        <v>13742159</v>
      </c>
      <c r="L182" s="1">
        <v>421318</v>
      </c>
      <c r="M182" s="1">
        <v>421318</v>
      </c>
      <c r="N182" s="1">
        <v>421318</v>
      </c>
      <c r="O182" s="1">
        <v>421318</v>
      </c>
      <c r="P182" s="1">
        <v>421318</v>
      </c>
      <c r="Q182" s="1">
        <v>421318</v>
      </c>
      <c r="R182" s="1">
        <v>421318</v>
      </c>
      <c r="S182" s="1">
        <v>421318</v>
      </c>
      <c r="T182" s="1">
        <v>421318</v>
      </c>
      <c r="U182" s="1">
        <v>608112.36</v>
      </c>
      <c r="V182" s="1">
        <v>2111737.65</v>
      </c>
      <c r="W182" s="1">
        <v>2126997.52</v>
      </c>
      <c r="X182" s="1">
        <v>2164161.9900000002</v>
      </c>
      <c r="Y182" s="1">
        <v>2168740.64</v>
      </c>
      <c r="Z182" s="1">
        <v>2212641.09</v>
      </c>
      <c r="AA182" s="1">
        <v>2212602.2000000002</v>
      </c>
      <c r="AB182" s="1">
        <v>2271790.88</v>
      </c>
      <c r="AC182" s="1">
        <v>2349405.58</v>
      </c>
      <c r="AD182" s="1">
        <v>2400698.31</v>
      </c>
      <c r="AE182" s="1">
        <v>2491542</v>
      </c>
      <c r="AP182" s="1">
        <v>295764.59375</v>
      </c>
      <c r="AQ182" s="1">
        <v>37358.87109375</v>
      </c>
      <c r="AR182" s="1">
        <v>55780.18359375</v>
      </c>
      <c r="AT182" s="1">
        <v>388903.65625</v>
      </c>
      <c r="AY182" s="1">
        <v>177574</v>
      </c>
      <c r="AZ182" s="1">
        <v>23304.830078125</v>
      </c>
      <c r="BA182" s="1">
        <v>91454</v>
      </c>
      <c r="BC182" s="1">
        <v>233034</v>
      </c>
      <c r="BD182" s="1">
        <v>15259.8701171875</v>
      </c>
      <c r="BE182" s="1">
        <v>0</v>
      </c>
      <c r="BG182" s="1">
        <v>81021</v>
      </c>
      <c r="BH182" s="1">
        <v>37164.46875</v>
      </c>
      <c r="BI182" s="1">
        <v>0</v>
      </c>
      <c r="BK182" s="1">
        <v>123507</v>
      </c>
      <c r="BL182" s="1">
        <v>4578.64990234375</v>
      </c>
      <c r="BM182" s="1">
        <v>0</v>
      </c>
      <c r="BO182" s="1">
        <v>230192</v>
      </c>
      <c r="BP182" s="1">
        <v>43900.44921875</v>
      </c>
      <c r="BQ182" s="1">
        <v>0</v>
      </c>
      <c r="BS182" s="1">
        <v>-9</v>
      </c>
      <c r="BT182" s="1">
        <v>-38.889999389648438</v>
      </c>
      <c r="BU182" s="1">
        <v>0</v>
      </c>
      <c r="BW182" s="1">
        <v>165446</v>
      </c>
      <c r="BX182" s="1">
        <v>59188.6796875</v>
      </c>
      <c r="BY182" s="1">
        <v>0</v>
      </c>
      <c r="CA182" s="1">
        <v>602068</v>
      </c>
      <c r="CB182" s="1">
        <v>77614.703125</v>
      </c>
      <c r="CC182" s="1">
        <v>0</v>
      </c>
      <c r="CE182" s="1">
        <v>482650</v>
      </c>
      <c r="CF182" s="1">
        <v>51292.73046875</v>
      </c>
      <c r="CG182" s="1">
        <v>0</v>
      </c>
      <c r="CI182" s="1">
        <v>228668</v>
      </c>
      <c r="CJ182" s="1">
        <v>90843.6875</v>
      </c>
      <c r="CK182" s="1">
        <v>186794.359375</v>
      </c>
    </row>
    <row r="183" spans="1:90" x14ac:dyDescent="0.25">
      <c r="A183" s="1">
        <v>108077503</v>
      </c>
      <c r="B183" s="1">
        <v>7524205</v>
      </c>
      <c r="C183" s="1">
        <v>7656810</v>
      </c>
      <c r="D183" s="1">
        <v>7750122.5</v>
      </c>
      <c r="E183" s="1">
        <v>7843119</v>
      </c>
      <c r="F183" s="1">
        <v>7907565.5</v>
      </c>
      <c r="G183" s="1">
        <v>7907560.5</v>
      </c>
      <c r="H183" s="1">
        <v>8077502.5</v>
      </c>
      <c r="I183" s="1">
        <v>8324089</v>
      </c>
      <c r="J183" s="1">
        <v>8719698</v>
      </c>
      <c r="K183" s="1">
        <v>8860073</v>
      </c>
      <c r="L183" s="1">
        <v>291450</v>
      </c>
      <c r="M183" s="1">
        <v>291450</v>
      </c>
      <c r="N183" s="1">
        <v>291450</v>
      </c>
      <c r="O183" s="1">
        <v>291450</v>
      </c>
      <c r="P183" s="1">
        <v>291450</v>
      </c>
      <c r="Q183" s="1">
        <v>291450</v>
      </c>
      <c r="R183" s="1">
        <v>291450</v>
      </c>
      <c r="S183" s="1">
        <v>291450</v>
      </c>
      <c r="T183" s="1">
        <v>291450</v>
      </c>
      <c r="U183" s="1">
        <v>752671.83</v>
      </c>
      <c r="V183" s="1">
        <v>1100161.32</v>
      </c>
      <c r="W183" s="1">
        <v>1110819.6000000001</v>
      </c>
      <c r="X183" s="1">
        <v>1140038.33</v>
      </c>
      <c r="Y183" s="1">
        <v>1150461.07</v>
      </c>
      <c r="Z183" s="1">
        <v>1177118.49</v>
      </c>
      <c r="AA183" s="1">
        <v>1177087.94</v>
      </c>
      <c r="AB183" s="1">
        <v>1197827.71</v>
      </c>
      <c r="AC183" s="1">
        <v>1282141.01</v>
      </c>
      <c r="AD183" s="1">
        <v>1319824.68</v>
      </c>
      <c r="AE183" s="1">
        <v>1400867</v>
      </c>
      <c r="AF183" s="1">
        <v>49849.35</v>
      </c>
      <c r="AG183" s="1">
        <v>49085.04</v>
      </c>
      <c r="AH183" s="1">
        <v>50667.42</v>
      </c>
      <c r="AI183" s="1">
        <v>63770.62</v>
      </c>
      <c r="AJ183" s="1">
        <v>64441.27</v>
      </c>
      <c r="AK183" s="1">
        <v>79063</v>
      </c>
      <c r="AL183" s="1">
        <v>69735</v>
      </c>
      <c r="AM183" s="1">
        <v>59336.62</v>
      </c>
      <c r="AN183" s="1">
        <v>90535.59</v>
      </c>
      <c r="AO183" s="1">
        <v>98000</v>
      </c>
      <c r="AP183" s="1">
        <v>190501.5</v>
      </c>
      <c r="AQ183" s="1">
        <v>92244.3671875</v>
      </c>
      <c r="AR183" s="1">
        <v>44749.703125</v>
      </c>
      <c r="AS183" s="1">
        <v>6711.74609375</v>
      </c>
      <c r="AT183" s="1">
        <v>334207.3125</v>
      </c>
      <c r="AY183" s="1">
        <v>100926.5</v>
      </c>
      <c r="AZ183" s="1">
        <v>20699.029296875</v>
      </c>
      <c r="BA183" s="1">
        <v>62805</v>
      </c>
      <c r="BB183" s="1">
        <v>8271.6298828125</v>
      </c>
      <c r="BC183" s="1">
        <v>132605</v>
      </c>
      <c r="BD183" s="1">
        <v>10658.2802734375</v>
      </c>
      <c r="BE183" s="1">
        <v>0</v>
      </c>
      <c r="BF183" s="1">
        <v>-764.30999755859375</v>
      </c>
      <c r="BG183" s="1">
        <v>93312.5</v>
      </c>
      <c r="BH183" s="1">
        <v>29218.73046875</v>
      </c>
      <c r="BI183" s="1">
        <v>0</v>
      </c>
      <c r="BJ183" s="1">
        <v>1582.3800048828125</v>
      </c>
      <c r="BK183" s="1">
        <v>92996.5</v>
      </c>
      <c r="BL183" s="1">
        <v>10422.740234375</v>
      </c>
      <c r="BM183" s="1">
        <v>0</v>
      </c>
      <c r="BN183" s="1">
        <v>13103.2001953125</v>
      </c>
      <c r="BO183" s="1">
        <v>64446.5</v>
      </c>
      <c r="BP183" s="1">
        <v>26657.419921875</v>
      </c>
      <c r="BQ183" s="1">
        <v>0</v>
      </c>
      <c r="BR183" s="1">
        <v>670.6500244140625</v>
      </c>
      <c r="BS183" s="1">
        <v>-5</v>
      </c>
      <c r="BT183" s="1">
        <v>-30.549999237060547</v>
      </c>
      <c r="BU183" s="1">
        <v>0</v>
      </c>
      <c r="BV183" s="1">
        <v>14621.73046875</v>
      </c>
      <c r="BW183" s="1">
        <v>169942</v>
      </c>
      <c r="BX183" s="1">
        <v>20739.76953125</v>
      </c>
      <c r="BY183" s="1">
        <v>0</v>
      </c>
      <c r="BZ183" s="1">
        <v>-9328</v>
      </c>
      <c r="CA183" s="1">
        <v>246586.5</v>
      </c>
      <c r="CB183" s="1">
        <v>84313.296875</v>
      </c>
      <c r="CC183" s="1">
        <v>0</v>
      </c>
      <c r="CD183" s="1">
        <v>-10398.3798828125</v>
      </c>
      <c r="CE183" s="1">
        <v>395609</v>
      </c>
      <c r="CF183" s="1">
        <v>37683.671875</v>
      </c>
      <c r="CG183" s="1">
        <v>0</v>
      </c>
      <c r="CH183" s="1">
        <v>31198.970703125</v>
      </c>
      <c r="CI183" s="1">
        <v>140375</v>
      </c>
      <c r="CJ183" s="1">
        <v>81042.3203125</v>
      </c>
      <c r="CK183" s="1">
        <v>461221.84375</v>
      </c>
      <c r="CL183" s="1">
        <v>7464.41015625</v>
      </c>
    </row>
    <row r="184" spans="1:90" x14ac:dyDescent="0.25">
      <c r="A184" s="1">
        <v>108078003</v>
      </c>
      <c r="B184" s="1">
        <v>9060832</v>
      </c>
      <c r="C184" s="1">
        <v>9184761</v>
      </c>
      <c r="D184" s="1">
        <v>9238850</v>
      </c>
      <c r="E184" s="1">
        <v>9293600</v>
      </c>
      <c r="F184" s="1">
        <v>9423360</v>
      </c>
      <c r="G184" s="1">
        <v>9423356</v>
      </c>
      <c r="H184" s="1">
        <v>9576218</v>
      </c>
      <c r="I184" s="1">
        <v>9958875</v>
      </c>
      <c r="J184" s="1">
        <v>10266481</v>
      </c>
      <c r="K184" s="1">
        <v>10405728</v>
      </c>
      <c r="L184" s="1">
        <v>261525</v>
      </c>
      <c r="M184" s="1">
        <v>355231</v>
      </c>
      <c r="N184" s="1">
        <v>308378</v>
      </c>
      <c r="O184" s="1">
        <v>308378</v>
      </c>
      <c r="P184" s="1">
        <v>308378</v>
      </c>
      <c r="Q184" s="1">
        <v>308378</v>
      </c>
      <c r="R184" s="1">
        <v>308378</v>
      </c>
      <c r="S184" s="1">
        <v>308378</v>
      </c>
      <c r="T184" s="1">
        <v>308378</v>
      </c>
      <c r="U184" s="1">
        <v>402103.59</v>
      </c>
      <c r="V184" s="1">
        <v>1475040.94</v>
      </c>
      <c r="W184" s="1">
        <v>1477181.42</v>
      </c>
      <c r="X184" s="1">
        <v>1496221.51</v>
      </c>
      <c r="Y184" s="1">
        <v>1502640.72</v>
      </c>
      <c r="Z184" s="1">
        <v>1517977.08</v>
      </c>
      <c r="AA184" s="1">
        <v>1517957.66</v>
      </c>
      <c r="AB184" s="1">
        <v>1550765</v>
      </c>
      <c r="AC184" s="1">
        <v>1598133.66</v>
      </c>
      <c r="AD184" s="1">
        <v>1619908.56</v>
      </c>
      <c r="AE184" s="1">
        <v>1667810</v>
      </c>
      <c r="AF184" s="1">
        <v>125822.28</v>
      </c>
      <c r="AG184" s="1">
        <v>110969.51</v>
      </c>
      <c r="AH184" s="1">
        <v>89177.23</v>
      </c>
      <c r="AI184" s="1">
        <v>75656.55</v>
      </c>
      <c r="AJ184" s="1">
        <v>102502.73</v>
      </c>
      <c r="AK184" s="1">
        <v>98102.47</v>
      </c>
      <c r="AL184" s="1">
        <v>81291</v>
      </c>
      <c r="AM184" s="1">
        <v>90116.38</v>
      </c>
      <c r="AN184" s="1">
        <v>100472.98</v>
      </c>
      <c r="AO184" s="1">
        <v>112603</v>
      </c>
      <c r="AP184" s="1">
        <v>196473.59375</v>
      </c>
      <c r="AQ184" s="1">
        <v>18745.1171875</v>
      </c>
      <c r="AR184" s="1">
        <v>29966.583984375</v>
      </c>
      <c r="AS184" s="1">
        <v>2020.053955078125</v>
      </c>
      <c r="AT184" s="1">
        <v>247205.34375</v>
      </c>
      <c r="AY184" s="1">
        <v>94676</v>
      </c>
      <c r="AZ184" s="1">
        <v>17603.2890625</v>
      </c>
      <c r="BA184" s="1">
        <v>21901</v>
      </c>
      <c r="BB184" s="1">
        <v>23434.75</v>
      </c>
      <c r="BC184" s="1">
        <v>123929</v>
      </c>
      <c r="BD184" s="1">
        <v>2140.47998046875</v>
      </c>
      <c r="BE184" s="1">
        <v>93706</v>
      </c>
      <c r="BF184" s="1">
        <v>-14852.76953125</v>
      </c>
      <c r="BG184" s="1">
        <v>54089</v>
      </c>
      <c r="BH184" s="1">
        <v>19040.08984375</v>
      </c>
      <c r="BI184" s="1">
        <v>-46853</v>
      </c>
      <c r="BJ184" s="1">
        <v>-21792.279296875</v>
      </c>
      <c r="BK184" s="1">
        <v>54750</v>
      </c>
      <c r="BL184" s="1">
        <v>6419.2099609375</v>
      </c>
      <c r="BM184" s="1">
        <v>0</v>
      </c>
      <c r="BN184" s="1">
        <v>-13520.6796875</v>
      </c>
      <c r="BO184" s="1">
        <v>129760</v>
      </c>
      <c r="BP184" s="1">
        <v>15336.3603515625</v>
      </c>
      <c r="BQ184" s="1">
        <v>0</v>
      </c>
      <c r="BR184" s="1">
        <v>26846.1796875</v>
      </c>
      <c r="BS184" s="1">
        <v>-4</v>
      </c>
      <c r="BT184" s="1">
        <v>-19.420000076293945</v>
      </c>
      <c r="BU184" s="1">
        <v>0</v>
      </c>
      <c r="BV184" s="1">
        <v>-4400.259765625</v>
      </c>
      <c r="BW184" s="1">
        <v>152862</v>
      </c>
      <c r="BX184" s="1">
        <v>32807.33984375</v>
      </c>
      <c r="BY184" s="1">
        <v>0</v>
      </c>
      <c r="BZ184" s="1">
        <v>-16811.470703125</v>
      </c>
      <c r="CA184" s="1">
        <v>382657</v>
      </c>
      <c r="CB184" s="1">
        <v>47368.66015625</v>
      </c>
      <c r="CC184" s="1">
        <v>0</v>
      </c>
      <c r="CD184" s="1">
        <v>8825.3798828125</v>
      </c>
      <c r="CE184" s="1">
        <v>307606</v>
      </c>
      <c r="CF184" s="1">
        <v>21774.900390625</v>
      </c>
      <c r="CG184" s="1">
        <v>0</v>
      </c>
      <c r="CH184" s="1">
        <v>10356.599609375</v>
      </c>
      <c r="CI184" s="1">
        <v>139247</v>
      </c>
      <c r="CJ184" s="1">
        <v>47901.44140625</v>
      </c>
      <c r="CK184" s="1">
        <v>93725.59375</v>
      </c>
      <c r="CL184" s="1">
        <v>12130.01953125</v>
      </c>
    </row>
    <row r="185" spans="1:90" x14ac:dyDescent="0.25">
      <c r="A185" s="1">
        <v>108079004</v>
      </c>
      <c r="B185" s="1">
        <v>3248439</v>
      </c>
      <c r="C185" s="1">
        <v>3312995.5</v>
      </c>
      <c r="D185" s="1">
        <v>3341363.5</v>
      </c>
      <c r="E185" s="1">
        <v>3367437.5</v>
      </c>
      <c r="F185" s="1">
        <v>3390571.25</v>
      </c>
      <c r="G185" s="1">
        <v>3390569.25</v>
      </c>
      <c r="H185" s="1">
        <v>3533081.25</v>
      </c>
      <c r="I185" s="1">
        <v>3882002.5</v>
      </c>
      <c r="J185" s="1">
        <v>4059145</v>
      </c>
      <c r="K185" s="1">
        <v>4132424</v>
      </c>
      <c r="L185" s="1">
        <v>87281</v>
      </c>
      <c r="M185" s="1">
        <v>118301</v>
      </c>
      <c r="N185" s="1">
        <v>102791</v>
      </c>
      <c r="O185" s="1">
        <v>102791</v>
      </c>
      <c r="P185" s="1">
        <v>102791</v>
      </c>
      <c r="Q185" s="1">
        <v>102791</v>
      </c>
      <c r="R185" s="1">
        <v>102791</v>
      </c>
      <c r="S185" s="1">
        <v>102791</v>
      </c>
      <c r="T185" s="1">
        <v>102791</v>
      </c>
      <c r="U185" s="1">
        <v>374217.98</v>
      </c>
      <c r="V185" s="1">
        <v>342366.53</v>
      </c>
      <c r="W185" s="1">
        <v>352016.11</v>
      </c>
      <c r="X185" s="1">
        <v>356505.25</v>
      </c>
      <c r="Y185" s="1">
        <v>364609.19</v>
      </c>
      <c r="Z185" s="1">
        <v>378239.14</v>
      </c>
      <c r="AA185" s="1">
        <v>378221.25</v>
      </c>
      <c r="AB185" s="1">
        <v>386101.89</v>
      </c>
      <c r="AC185" s="1">
        <v>418964.65</v>
      </c>
      <c r="AD185" s="1">
        <v>428839</v>
      </c>
      <c r="AE185" s="1">
        <v>453234</v>
      </c>
      <c r="AF185" s="1">
        <v>22164.53</v>
      </c>
      <c r="AG185" s="1">
        <v>15635.33</v>
      </c>
      <c r="AH185" s="1">
        <v>16556.509999999998</v>
      </c>
      <c r="AI185" s="1">
        <v>27493.63</v>
      </c>
      <c r="AJ185" s="1">
        <v>26382.93</v>
      </c>
      <c r="AK185" s="1">
        <v>31942.32</v>
      </c>
      <c r="AL185" s="1">
        <v>36781</v>
      </c>
      <c r="AM185" s="1">
        <v>34610.14</v>
      </c>
      <c r="AN185" s="1">
        <v>51543.85</v>
      </c>
      <c r="AO185" s="1">
        <v>57767</v>
      </c>
      <c r="AP185" s="1">
        <v>148370.546875</v>
      </c>
      <c r="AQ185" s="1">
        <v>54285.39453125</v>
      </c>
      <c r="AR185" s="1">
        <v>14998.9716796875</v>
      </c>
      <c r="AS185" s="1">
        <v>6276.81396484375</v>
      </c>
      <c r="AT185" s="1">
        <v>223931.71875</v>
      </c>
      <c r="AY185" s="1">
        <v>49185.75</v>
      </c>
      <c r="AZ185" s="1">
        <v>9574.1201171875</v>
      </c>
      <c r="BA185" s="1">
        <v>5856</v>
      </c>
      <c r="BB185" s="1">
        <v>-10951.48046875</v>
      </c>
      <c r="BC185" s="1">
        <v>64556.5</v>
      </c>
      <c r="BD185" s="1">
        <v>9649.580078125</v>
      </c>
      <c r="BE185" s="1">
        <v>31020</v>
      </c>
      <c r="BF185" s="1">
        <v>-6529.2001953125</v>
      </c>
      <c r="BG185" s="1">
        <v>28368</v>
      </c>
      <c r="BH185" s="1">
        <v>4489.14013671875</v>
      </c>
      <c r="BI185" s="1">
        <v>-15510</v>
      </c>
      <c r="BJ185" s="1">
        <v>921.17999267578125</v>
      </c>
      <c r="BK185" s="1">
        <v>26074</v>
      </c>
      <c r="BL185" s="1">
        <v>8103.93994140625</v>
      </c>
      <c r="BM185" s="1">
        <v>0</v>
      </c>
      <c r="BN185" s="1">
        <v>10937.1201171875</v>
      </c>
      <c r="BO185" s="1">
        <v>23133.75</v>
      </c>
      <c r="BP185" s="1">
        <v>13629.9501953125</v>
      </c>
      <c r="BQ185" s="1">
        <v>0</v>
      </c>
      <c r="BR185" s="1">
        <v>-1110.699951171875</v>
      </c>
      <c r="BS185" s="1">
        <v>-2</v>
      </c>
      <c r="BT185" s="1">
        <v>-17.889999389648438</v>
      </c>
      <c r="BU185" s="1">
        <v>0</v>
      </c>
      <c r="BV185" s="1">
        <v>5559.39013671875</v>
      </c>
      <c r="BW185" s="1">
        <v>142512</v>
      </c>
      <c r="BX185" s="1">
        <v>7880.64013671875</v>
      </c>
      <c r="BY185" s="1">
        <v>0</v>
      </c>
      <c r="BZ185" s="1">
        <v>4838.68017578125</v>
      </c>
      <c r="CA185" s="1">
        <v>348921.25</v>
      </c>
      <c r="CB185" s="1">
        <v>32862.76171875</v>
      </c>
      <c r="CC185" s="1">
        <v>0</v>
      </c>
      <c r="CD185" s="1">
        <v>-2170.860107421875</v>
      </c>
      <c r="CE185" s="1">
        <v>177142.5</v>
      </c>
      <c r="CF185" s="1">
        <v>9874.349609375</v>
      </c>
      <c r="CG185" s="1">
        <v>0</v>
      </c>
      <c r="CH185" s="1">
        <v>16933.7109375</v>
      </c>
      <c r="CI185" s="1">
        <v>73279</v>
      </c>
      <c r="CJ185" s="1">
        <v>24395</v>
      </c>
      <c r="CK185" s="1">
        <v>271426.96875</v>
      </c>
      <c r="CL185" s="1">
        <v>6223.14990234375</v>
      </c>
    </row>
    <row r="186" spans="1:90" x14ac:dyDescent="0.25">
      <c r="A186" s="1">
        <v>108110307</v>
      </c>
      <c r="AF186" s="1">
        <v>383103.78</v>
      </c>
      <c r="AG186" s="1">
        <v>402717.26</v>
      </c>
      <c r="AH186" s="1">
        <v>410784.18</v>
      </c>
      <c r="AI186" s="1">
        <v>537071.66</v>
      </c>
      <c r="AJ186" s="1">
        <v>604706.37</v>
      </c>
      <c r="AK186" s="1">
        <v>634724.22</v>
      </c>
      <c r="AL186" s="1">
        <v>591611.29</v>
      </c>
      <c r="AM186" s="1">
        <v>777776.27</v>
      </c>
      <c r="AN186" s="1">
        <v>1428206.27</v>
      </c>
      <c r="AO186" s="1">
        <v>1347768</v>
      </c>
      <c r="AS186" s="1">
        <v>148612.328125</v>
      </c>
      <c r="AT186" s="1">
        <v>148612.328125</v>
      </c>
      <c r="BB186" s="1">
        <v>40294.94921875</v>
      </c>
      <c r="BF186" s="1">
        <v>19613.48046875</v>
      </c>
      <c r="BJ186" s="1">
        <v>8066.919921875</v>
      </c>
      <c r="BN186" s="1">
        <v>126287.4765625</v>
      </c>
      <c r="BR186" s="1">
        <v>67634.7109375</v>
      </c>
      <c r="BV186" s="1">
        <v>30017.849609375</v>
      </c>
      <c r="BZ186" s="1">
        <v>-43112.9296875</v>
      </c>
      <c r="CD186" s="1">
        <v>186164.984375</v>
      </c>
      <c r="CH186" s="1">
        <v>650430</v>
      </c>
      <c r="CL186" s="1">
        <v>-80438.2734375</v>
      </c>
    </row>
    <row r="187" spans="1:90" x14ac:dyDescent="0.25">
      <c r="A187" s="1">
        <v>108110603</v>
      </c>
      <c r="B187" s="1">
        <v>5079853.5</v>
      </c>
      <c r="C187" s="1">
        <v>5172626</v>
      </c>
      <c r="D187" s="1">
        <v>5229179.5</v>
      </c>
      <c r="E187" s="1">
        <v>5281903</v>
      </c>
      <c r="F187" s="1">
        <v>5383897.5</v>
      </c>
      <c r="G187" s="1">
        <v>5383893.5</v>
      </c>
      <c r="H187" s="1">
        <v>5606221</v>
      </c>
      <c r="I187" s="1">
        <v>6248466</v>
      </c>
      <c r="J187" s="1">
        <v>6686942</v>
      </c>
      <c r="K187" s="1">
        <v>6828923</v>
      </c>
      <c r="L187" s="1">
        <v>141827</v>
      </c>
      <c r="M187" s="1">
        <v>141827</v>
      </c>
      <c r="N187" s="1">
        <v>141827</v>
      </c>
      <c r="O187" s="1">
        <v>141827</v>
      </c>
      <c r="P187" s="1">
        <v>141827</v>
      </c>
      <c r="Q187" s="1">
        <v>141827</v>
      </c>
      <c r="R187" s="1">
        <v>141827</v>
      </c>
      <c r="S187" s="1">
        <v>141827</v>
      </c>
      <c r="T187" s="1">
        <v>141827</v>
      </c>
      <c r="U187" s="1">
        <v>596982.77</v>
      </c>
      <c r="V187" s="1">
        <v>531540.89</v>
      </c>
      <c r="W187" s="1">
        <v>545943.43999999994</v>
      </c>
      <c r="X187" s="1">
        <v>539688.25</v>
      </c>
      <c r="Y187" s="1">
        <v>548696.17000000004</v>
      </c>
      <c r="Z187" s="1">
        <v>580893.27</v>
      </c>
      <c r="AA187" s="1">
        <v>580869.47</v>
      </c>
      <c r="AB187" s="1">
        <v>612510.49</v>
      </c>
      <c r="AC187" s="1">
        <v>645766.67000000004</v>
      </c>
      <c r="AD187" s="1">
        <v>809368.42</v>
      </c>
      <c r="AE187" s="1">
        <v>731339</v>
      </c>
      <c r="AP187" s="1">
        <v>289005.09375</v>
      </c>
      <c r="AQ187" s="1">
        <v>91031.15625</v>
      </c>
      <c r="AR187" s="1">
        <v>30089.146484375</v>
      </c>
      <c r="AT187" s="1">
        <v>410125.40625</v>
      </c>
      <c r="AY187" s="1">
        <v>70822.5</v>
      </c>
      <c r="AZ187" s="1">
        <v>12053.8896484375</v>
      </c>
      <c r="BA187" s="1">
        <v>29145</v>
      </c>
      <c r="BC187" s="1">
        <v>92772.5</v>
      </c>
      <c r="BD187" s="1">
        <v>14402.5498046875</v>
      </c>
      <c r="BE187" s="1">
        <v>0</v>
      </c>
      <c r="BG187" s="1">
        <v>56553.5</v>
      </c>
      <c r="BH187" s="1">
        <v>-6255.18994140625</v>
      </c>
      <c r="BI187" s="1">
        <v>0</v>
      </c>
      <c r="BK187" s="1">
        <v>52723.5</v>
      </c>
      <c r="BL187" s="1">
        <v>9007.919921875</v>
      </c>
      <c r="BM187" s="1">
        <v>0</v>
      </c>
      <c r="BO187" s="1">
        <v>101994.5</v>
      </c>
      <c r="BP187" s="1">
        <v>32197.099609375</v>
      </c>
      <c r="BQ187" s="1">
        <v>0</v>
      </c>
      <c r="BS187" s="1">
        <v>-4</v>
      </c>
      <c r="BT187" s="1">
        <v>-23.799999237060547</v>
      </c>
      <c r="BU187" s="1">
        <v>0</v>
      </c>
      <c r="BW187" s="1">
        <v>222327.5</v>
      </c>
      <c r="BX187" s="1">
        <v>31641.01953125</v>
      </c>
      <c r="BY187" s="1">
        <v>0</v>
      </c>
      <c r="CA187" s="1">
        <v>642245</v>
      </c>
      <c r="CB187" s="1">
        <v>33256.1796875</v>
      </c>
      <c r="CC187" s="1">
        <v>0</v>
      </c>
      <c r="CE187" s="1">
        <v>438476</v>
      </c>
      <c r="CF187" s="1">
        <v>163601.75</v>
      </c>
      <c r="CG187" s="1">
        <v>0</v>
      </c>
      <c r="CI187" s="1">
        <v>141981</v>
      </c>
      <c r="CJ187" s="1">
        <v>-78029.421875</v>
      </c>
      <c r="CK187" s="1">
        <v>455155.78125</v>
      </c>
    </row>
    <row r="188" spans="1:90" x14ac:dyDescent="0.25">
      <c r="A188" s="1">
        <v>108111203</v>
      </c>
      <c r="B188" s="1">
        <v>9399421</v>
      </c>
      <c r="C188" s="1">
        <v>9532278</v>
      </c>
      <c r="D188" s="1">
        <v>9590068</v>
      </c>
      <c r="E188" s="1">
        <v>9664735</v>
      </c>
      <c r="F188" s="1">
        <v>9736194</v>
      </c>
      <c r="G188" s="1">
        <v>9736189</v>
      </c>
      <c r="H188" s="1">
        <v>9883233</v>
      </c>
      <c r="I188" s="1">
        <v>10175505</v>
      </c>
      <c r="J188" s="1">
        <v>10526476</v>
      </c>
      <c r="K188" s="1">
        <v>10666079</v>
      </c>
      <c r="L188" s="1">
        <v>279447</v>
      </c>
      <c r="N188" s="1">
        <v>279447</v>
      </c>
      <c r="O188" s="1">
        <v>279447</v>
      </c>
      <c r="P188" s="1">
        <v>279447</v>
      </c>
      <c r="Q188" s="1">
        <v>279447</v>
      </c>
      <c r="R188" s="1">
        <v>279447</v>
      </c>
      <c r="S188" s="1">
        <v>279447</v>
      </c>
      <c r="T188" s="1">
        <v>279447</v>
      </c>
      <c r="U188" s="1">
        <v>416755.28</v>
      </c>
      <c r="V188" s="1">
        <v>960183.81</v>
      </c>
      <c r="W188" s="1">
        <v>987534.49</v>
      </c>
      <c r="X188" s="1">
        <v>996592.84</v>
      </c>
      <c r="Y188" s="1">
        <v>999495.85</v>
      </c>
      <c r="Z188" s="1">
        <v>1031890.22</v>
      </c>
      <c r="AA188" s="1">
        <v>1031857.04</v>
      </c>
      <c r="AB188" s="1">
        <v>1063047.52</v>
      </c>
      <c r="AC188" s="1">
        <v>1130173.4399999999</v>
      </c>
      <c r="AD188" s="1">
        <v>1165775.3700000001</v>
      </c>
      <c r="AE188" s="1">
        <v>1241040</v>
      </c>
      <c r="AL188" s="1">
        <v>55629.45</v>
      </c>
      <c r="AP188" s="1">
        <v>185977</v>
      </c>
      <c r="AQ188" s="1">
        <v>27461.65625</v>
      </c>
      <c r="AR188" s="1">
        <v>41829.95703125</v>
      </c>
      <c r="AT188" s="1">
        <v>255268.609375</v>
      </c>
      <c r="AY188" s="1">
        <v>101281</v>
      </c>
      <c r="AZ188" s="1">
        <v>10437.1904296875</v>
      </c>
      <c r="BA188" s="1">
        <v>60525</v>
      </c>
      <c r="BC188" s="1">
        <v>132857</v>
      </c>
      <c r="BD188" s="1">
        <v>27350.6796875</v>
      </c>
      <c r="BG188" s="1">
        <v>57790</v>
      </c>
      <c r="BH188" s="1">
        <v>9058.349609375</v>
      </c>
      <c r="BK188" s="1">
        <v>74667</v>
      </c>
      <c r="BL188" s="1">
        <v>2903.010009765625</v>
      </c>
      <c r="BM188" s="1">
        <v>0</v>
      </c>
      <c r="BO188" s="1">
        <v>71459</v>
      </c>
      <c r="BP188" s="1">
        <v>32394.369140625</v>
      </c>
      <c r="BQ188" s="1">
        <v>0</v>
      </c>
      <c r="BS188" s="1">
        <v>-5</v>
      </c>
      <c r="BT188" s="1">
        <v>-33.180000305175781</v>
      </c>
      <c r="BU188" s="1">
        <v>0</v>
      </c>
      <c r="BW188" s="1">
        <v>147044</v>
      </c>
      <c r="BX188" s="1">
        <v>31190.48046875</v>
      </c>
      <c r="BY188" s="1">
        <v>0</v>
      </c>
      <c r="CA188" s="1">
        <v>292272</v>
      </c>
      <c r="CB188" s="1">
        <v>67125.921875</v>
      </c>
      <c r="CC188" s="1">
        <v>0</v>
      </c>
      <c r="CE188" s="1">
        <v>350971</v>
      </c>
      <c r="CF188" s="1">
        <v>35601.9296875</v>
      </c>
      <c r="CG188" s="1">
        <v>0</v>
      </c>
      <c r="CI188" s="1">
        <v>139603</v>
      </c>
      <c r="CJ188" s="1">
        <v>75264.6328125</v>
      </c>
      <c r="CK188" s="1">
        <v>137308.28125</v>
      </c>
    </row>
    <row r="189" spans="1:90" x14ac:dyDescent="0.25">
      <c r="A189" s="1">
        <v>108111303</v>
      </c>
      <c r="B189" s="1">
        <v>7214201</v>
      </c>
      <c r="C189" s="1">
        <v>7310644</v>
      </c>
      <c r="D189" s="1">
        <v>7352590.5</v>
      </c>
      <c r="E189" s="1">
        <v>7384933</v>
      </c>
      <c r="F189" s="1">
        <v>7444763</v>
      </c>
      <c r="G189" s="1">
        <v>7444760</v>
      </c>
      <c r="H189" s="1">
        <v>7566932</v>
      </c>
      <c r="I189" s="1">
        <v>7906948</v>
      </c>
      <c r="J189" s="1">
        <v>8173164.5</v>
      </c>
      <c r="K189" s="1">
        <v>8289298</v>
      </c>
      <c r="L189" s="1">
        <v>261606</v>
      </c>
      <c r="M189" s="1">
        <v>261606</v>
      </c>
      <c r="N189" s="1">
        <v>261606</v>
      </c>
      <c r="O189" s="1">
        <v>261606</v>
      </c>
      <c r="P189" s="1">
        <v>261606</v>
      </c>
      <c r="Q189" s="1">
        <v>261606</v>
      </c>
      <c r="R189" s="1">
        <v>261606</v>
      </c>
      <c r="S189" s="1">
        <v>461606</v>
      </c>
      <c r="T189" s="1">
        <v>461606</v>
      </c>
      <c r="U189" s="1">
        <v>461606</v>
      </c>
      <c r="V189" s="1">
        <v>1074137.45</v>
      </c>
      <c r="W189" s="1">
        <v>1079345.17</v>
      </c>
      <c r="X189" s="1">
        <v>1096368.94</v>
      </c>
      <c r="Y189" s="1">
        <v>1099025.6000000001</v>
      </c>
      <c r="Z189" s="1">
        <v>1120616.01</v>
      </c>
      <c r="AA189" s="1">
        <v>1120589.02</v>
      </c>
      <c r="AB189" s="1">
        <v>1141488.5900000001</v>
      </c>
      <c r="AC189" s="1">
        <v>1205325.82</v>
      </c>
      <c r="AD189" s="1">
        <v>1244677.8</v>
      </c>
      <c r="AE189" s="1">
        <v>1283125</v>
      </c>
      <c r="AP189" s="1">
        <v>168907</v>
      </c>
      <c r="AQ189" s="1">
        <v>40000</v>
      </c>
      <c r="AR189" s="1">
        <v>32501.798828125</v>
      </c>
      <c r="AT189" s="1">
        <v>241408.796875</v>
      </c>
      <c r="AY189" s="1">
        <v>73512.5</v>
      </c>
      <c r="AZ189" s="1">
        <v>19740.560546875</v>
      </c>
      <c r="BA189" s="1">
        <v>58148</v>
      </c>
      <c r="BC189" s="1">
        <v>96443</v>
      </c>
      <c r="BD189" s="1">
        <v>5207.72021484375</v>
      </c>
      <c r="BE189" s="1">
        <v>0</v>
      </c>
      <c r="BG189" s="1">
        <v>41946.5</v>
      </c>
      <c r="BH189" s="1">
        <v>17023.76953125</v>
      </c>
      <c r="BI189" s="1">
        <v>0</v>
      </c>
      <c r="BK189" s="1">
        <v>32342.5</v>
      </c>
      <c r="BL189" s="1">
        <v>2656.659912109375</v>
      </c>
      <c r="BM189" s="1">
        <v>0</v>
      </c>
      <c r="BO189" s="1">
        <v>59830</v>
      </c>
      <c r="BP189" s="1">
        <v>21590.41015625</v>
      </c>
      <c r="BQ189" s="1">
        <v>0</v>
      </c>
      <c r="BS189" s="1">
        <v>-3</v>
      </c>
      <c r="BT189" s="1">
        <v>-26.989999771118164</v>
      </c>
      <c r="BU189" s="1">
        <v>0</v>
      </c>
      <c r="BW189" s="1">
        <v>122172</v>
      </c>
      <c r="BX189" s="1">
        <v>20899.5703125</v>
      </c>
      <c r="BY189" s="1">
        <v>0</v>
      </c>
      <c r="CA189" s="1">
        <v>340016</v>
      </c>
      <c r="CB189" s="1">
        <v>63837.23046875</v>
      </c>
      <c r="CC189" s="1">
        <v>200000</v>
      </c>
      <c r="CE189" s="1">
        <v>266216.5</v>
      </c>
      <c r="CF189" s="1">
        <v>39351.98046875</v>
      </c>
      <c r="CG189" s="1">
        <v>0</v>
      </c>
      <c r="CI189" s="1">
        <v>116133.5</v>
      </c>
      <c r="CJ189" s="1">
        <v>38447.19921875</v>
      </c>
      <c r="CK189" s="1">
        <v>0</v>
      </c>
    </row>
    <row r="190" spans="1:90" x14ac:dyDescent="0.25">
      <c r="A190" s="1">
        <v>108111403</v>
      </c>
      <c r="B190" s="1">
        <v>5779646</v>
      </c>
      <c r="C190" s="1">
        <v>5851615.5</v>
      </c>
      <c r="D190" s="1">
        <v>5878794.5</v>
      </c>
      <c r="E190" s="1">
        <v>5911054.5</v>
      </c>
      <c r="F190" s="1">
        <v>5966041.5</v>
      </c>
      <c r="G190" s="1">
        <v>5966039</v>
      </c>
      <c r="H190" s="1">
        <v>6025377.5</v>
      </c>
      <c r="I190" s="1">
        <v>6239653</v>
      </c>
      <c r="J190" s="1">
        <v>6433891</v>
      </c>
      <c r="K190" s="1">
        <v>6511510</v>
      </c>
      <c r="L190" s="1">
        <v>171026</v>
      </c>
      <c r="M190" s="1">
        <v>171026</v>
      </c>
      <c r="N190" s="1">
        <v>171026</v>
      </c>
      <c r="O190" s="1">
        <v>171026</v>
      </c>
      <c r="P190" s="1">
        <v>171026</v>
      </c>
      <c r="Q190" s="1">
        <v>171026</v>
      </c>
      <c r="R190" s="1">
        <v>171026</v>
      </c>
      <c r="S190" s="1">
        <v>271026</v>
      </c>
      <c r="T190" s="1">
        <v>271026</v>
      </c>
      <c r="U190" s="1">
        <v>271026</v>
      </c>
      <c r="V190" s="1">
        <v>554046.51</v>
      </c>
      <c r="W190" s="1">
        <v>567206.40000000002</v>
      </c>
      <c r="X190" s="1">
        <v>574366.94999999995</v>
      </c>
      <c r="Y190" s="1">
        <v>583929.49</v>
      </c>
      <c r="Z190" s="1">
        <v>601765.47</v>
      </c>
      <c r="AA190" s="1">
        <v>601748.55000000005</v>
      </c>
      <c r="AB190" s="1">
        <v>627756.29</v>
      </c>
      <c r="AC190" s="1">
        <v>673121.07</v>
      </c>
      <c r="AD190" s="1">
        <v>701420.57</v>
      </c>
      <c r="AE190" s="1">
        <v>745463</v>
      </c>
      <c r="AP190" s="1">
        <v>109093.703125</v>
      </c>
      <c r="AQ190" s="1">
        <v>20000</v>
      </c>
      <c r="AR190" s="1">
        <v>28739.505859375</v>
      </c>
      <c r="AT190" s="1">
        <v>157833.203125</v>
      </c>
      <c r="AY190" s="1">
        <v>60006</v>
      </c>
      <c r="AZ190" s="1">
        <v>6811.080078125</v>
      </c>
      <c r="BA190" s="1">
        <v>38653</v>
      </c>
      <c r="BC190" s="1">
        <v>71969.5</v>
      </c>
      <c r="BD190" s="1">
        <v>13159.8896484375</v>
      </c>
      <c r="BE190" s="1">
        <v>0</v>
      </c>
      <c r="BG190" s="1">
        <v>27179</v>
      </c>
      <c r="BH190" s="1">
        <v>7160.5498046875</v>
      </c>
      <c r="BI190" s="1">
        <v>0</v>
      </c>
      <c r="BK190" s="1">
        <v>32260</v>
      </c>
      <c r="BL190" s="1">
        <v>9562.5400390625</v>
      </c>
      <c r="BM190" s="1">
        <v>0</v>
      </c>
      <c r="BO190" s="1">
        <v>54987</v>
      </c>
      <c r="BP190" s="1">
        <v>17835.98046875</v>
      </c>
      <c r="BQ190" s="1">
        <v>0</v>
      </c>
      <c r="BS190" s="1">
        <v>-2.5</v>
      </c>
      <c r="BT190" s="1">
        <v>-16.920000076293945</v>
      </c>
      <c r="BU190" s="1">
        <v>0</v>
      </c>
      <c r="BW190" s="1">
        <v>59338.5</v>
      </c>
      <c r="BX190" s="1">
        <v>26007.740234375</v>
      </c>
      <c r="BY190" s="1">
        <v>0</v>
      </c>
      <c r="CA190" s="1">
        <v>214275.5</v>
      </c>
      <c r="CB190" s="1">
        <v>45364.78125</v>
      </c>
      <c r="CC190" s="1">
        <v>100000</v>
      </c>
      <c r="CE190" s="1">
        <v>194238</v>
      </c>
      <c r="CF190" s="1">
        <v>28299.5</v>
      </c>
      <c r="CG190" s="1">
        <v>0</v>
      </c>
      <c r="CI190" s="1">
        <v>77619</v>
      </c>
      <c r="CJ190" s="1">
        <v>44042.4296875</v>
      </c>
      <c r="CK190" s="1">
        <v>0</v>
      </c>
    </row>
    <row r="191" spans="1:90" x14ac:dyDescent="0.25">
      <c r="A191" s="1">
        <v>108112003</v>
      </c>
      <c r="B191" s="1">
        <v>5219361</v>
      </c>
      <c r="C191" s="1">
        <v>5318531.5</v>
      </c>
      <c r="D191" s="1">
        <v>5354323</v>
      </c>
      <c r="E191" s="1">
        <v>5393885</v>
      </c>
      <c r="F191" s="1">
        <v>5514867.5</v>
      </c>
      <c r="G191" s="1">
        <v>5514863.5</v>
      </c>
      <c r="H191" s="1">
        <v>5781793</v>
      </c>
      <c r="I191" s="1">
        <v>6265739.5</v>
      </c>
      <c r="J191" s="1">
        <v>6836122</v>
      </c>
      <c r="K191" s="1">
        <v>6985792</v>
      </c>
      <c r="L191" s="1">
        <v>158485</v>
      </c>
      <c r="M191" s="1">
        <v>158485</v>
      </c>
      <c r="N191" s="1">
        <v>158485</v>
      </c>
      <c r="O191" s="1">
        <v>158485</v>
      </c>
      <c r="P191" s="1">
        <v>158485</v>
      </c>
      <c r="Q191" s="1">
        <v>158485</v>
      </c>
      <c r="R191" s="1">
        <v>158485</v>
      </c>
      <c r="S191" s="1">
        <v>158485</v>
      </c>
      <c r="T191" s="1">
        <v>158485</v>
      </c>
      <c r="U191" s="1">
        <v>414599</v>
      </c>
      <c r="V191" s="1">
        <v>499056.49</v>
      </c>
      <c r="W191" s="1">
        <v>512771.22</v>
      </c>
      <c r="X191" s="1">
        <v>536335.68999999994</v>
      </c>
      <c r="Y191" s="1">
        <v>556200.99</v>
      </c>
      <c r="Z191" s="1">
        <v>605525.98</v>
      </c>
      <c r="AA191" s="1">
        <v>605487.25</v>
      </c>
      <c r="AB191" s="1">
        <v>611169.24</v>
      </c>
      <c r="AC191" s="1">
        <v>706456.55</v>
      </c>
      <c r="AD191" s="1">
        <v>729395.39</v>
      </c>
      <c r="AE191" s="1">
        <v>780979</v>
      </c>
      <c r="AP191" s="1">
        <v>294184.90625</v>
      </c>
      <c r="AQ191" s="1">
        <v>51222.80078125</v>
      </c>
      <c r="AR191" s="1">
        <v>35090.60546875</v>
      </c>
      <c r="AT191" s="1">
        <v>380498.3125</v>
      </c>
      <c r="AY191" s="1">
        <v>73417.5</v>
      </c>
      <c r="AZ191" s="1">
        <v>19746.919921875</v>
      </c>
      <c r="BA191" s="1">
        <v>37303</v>
      </c>
      <c r="BC191" s="1">
        <v>99170.5</v>
      </c>
      <c r="BD191" s="1">
        <v>13714.73046875</v>
      </c>
      <c r="BE191" s="1">
        <v>0</v>
      </c>
      <c r="BG191" s="1">
        <v>35791.5</v>
      </c>
      <c r="BH191" s="1">
        <v>23564.470703125</v>
      </c>
      <c r="BI191" s="1">
        <v>0</v>
      </c>
      <c r="BK191" s="1">
        <v>39562</v>
      </c>
      <c r="BL191" s="1">
        <v>19865.30078125</v>
      </c>
      <c r="BM191" s="1">
        <v>0</v>
      </c>
      <c r="BO191" s="1">
        <v>120982.5</v>
      </c>
      <c r="BP191" s="1">
        <v>49324.98828125</v>
      </c>
      <c r="BQ191" s="1">
        <v>0</v>
      </c>
      <c r="BS191" s="1">
        <v>-4</v>
      </c>
      <c r="BT191" s="1">
        <v>-38.729999542236328</v>
      </c>
      <c r="BU191" s="1">
        <v>0</v>
      </c>
      <c r="BW191" s="1">
        <v>266929.5</v>
      </c>
      <c r="BX191" s="1">
        <v>5681.990234375</v>
      </c>
      <c r="BY191" s="1">
        <v>0</v>
      </c>
      <c r="CA191" s="1">
        <v>483946.5</v>
      </c>
      <c r="CB191" s="1">
        <v>95287.3125</v>
      </c>
      <c r="CC191" s="1">
        <v>0</v>
      </c>
      <c r="CE191" s="1">
        <v>570382.5</v>
      </c>
      <c r="CF191" s="1">
        <v>22938.83984375</v>
      </c>
      <c r="CG191" s="1">
        <v>0</v>
      </c>
      <c r="CI191" s="1">
        <v>149670</v>
      </c>
      <c r="CJ191" s="1">
        <v>51583.609375</v>
      </c>
      <c r="CK191" s="1">
        <v>256114</v>
      </c>
    </row>
    <row r="192" spans="1:90" x14ac:dyDescent="0.25">
      <c r="A192" s="1">
        <v>108112203</v>
      </c>
      <c r="B192" s="1">
        <v>12329356</v>
      </c>
      <c r="C192" s="1">
        <v>12459707</v>
      </c>
      <c r="D192" s="1">
        <v>12531631</v>
      </c>
      <c r="E192" s="1">
        <v>12605988</v>
      </c>
      <c r="F192" s="1">
        <v>12626211</v>
      </c>
      <c r="G192" s="1">
        <v>12626207</v>
      </c>
      <c r="H192" s="1">
        <v>12723834</v>
      </c>
      <c r="I192" s="1">
        <v>13199804</v>
      </c>
      <c r="J192" s="1">
        <v>13519380</v>
      </c>
      <c r="K192" s="1">
        <v>13671123</v>
      </c>
      <c r="L192" s="1">
        <v>397738</v>
      </c>
      <c r="M192" s="1">
        <v>397738</v>
      </c>
      <c r="N192" s="1">
        <v>397738</v>
      </c>
      <c r="O192" s="1">
        <v>397738</v>
      </c>
      <c r="P192" s="1">
        <v>397738</v>
      </c>
      <c r="Q192" s="1">
        <v>397738</v>
      </c>
      <c r="R192" s="1">
        <v>397738</v>
      </c>
      <c r="S192" s="1">
        <v>397738</v>
      </c>
      <c r="T192" s="1">
        <v>397738</v>
      </c>
      <c r="U192" s="1">
        <v>645029.28</v>
      </c>
      <c r="V192" s="1">
        <v>1428209.59</v>
      </c>
      <c r="W192" s="1">
        <v>1437184.93</v>
      </c>
      <c r="X192" s="1">
        <v>1406352.29</v>
      </c>
      <c r="Y192" s="1">
        <v>1404788.51</v>
      </c>
      <c r="Z192" s="1">
        <v>1433873.39</v>
      </c>
      <c r="AA192" s="1">
        <v>1433850.05</v>
      </c>
      <c r="AB192" s="1">
        <v>1476989.23</v>
      </c>
      <c r="AC192" s="1">
        <v>1527441.24</v>
      </c>
      <c r="AD192" s="1">
        <v>1561814.89</v>
      </c>
      <c r="AE192" s="1">
        <v>1616422</v>
      </c>
      <c r="AP192" s="1">
        <v>208982.40625</v>
      </c>
      <c r="AQ192" s="1">
        <v>49458.2578125</v>
      </c>
      <c r="AR192" s="1">
        <v>36509.72265625</v>
      </c>
      <c r="AT192" s="1">
        <v>294950.375</v>
      </c>
      <c r="AY192" s="1">
        <v>99366</v>
      </c>
      <c r="AZ192" s="1">
        <v>57836.66015625</v>
      </c>
      <c r="BA192" s="1">
        <v>81532</v>
      </c>
      <c r="BC192" s="1">
        <v>130351</v>
      </c>
      <c r="BD192" s="1">
        <v>8975.33984375</v>
      </c>
      <c r="BE192" s="1">
        <v>0</v>
      </c>
      <c r="BG192" s="1">
        <v>71924</v>
      </c>
      <c r="BH192" s="1">
        <v>-30832.640625</v>
      </c>
      <c r="BI192" s="1">
        <v>0</v>
      </c>
      <c r="BK192" s="1">
        <v>74357</v>
      </c>
      <c r="BL192" s="1">
        <v>-1563.780029296875</v>
      </c>
      <c r="BM192" s="1">
        <v>0</v>
      </c>
      <c r="BO192" s="1">
        <v>20223</v>
      </c>
      <c r="BP192" s="1">
        <v>29084.880859375</v>
      </c>
      <c r="BQ192" s="1">
        <v>0</v>
      </c>
      <c r="BS192" s="1">
        <v>-4</v>
      </c>
      <c r="BT192" s="1">
        <v>-23.340000152587891</v>
      </c>
      <c r="BU192" s="1">
        <v>0</v>
      </c>
      <c r="BW192" s="1">
        <v>97627</v>
      </c>
      <c r="BX192" s="1">
        <v>43139.1796875</v>
      </c>
      <c r="BY192" s="1">
        <v>0</v>
      </c>
      <c r="CA192" s="1">
        <v>475970</v>
      </c>
      <c r="CB192" s="1">
        <v>50452.01171875</v>
      </c>
      <c r="CC192" s="1">
        <v>0</v>
      </c>
      <c r="CE192" s="1">
        <v>319576</v>
      </c>
      <c r="CF192" s="1">
        <v>34373.6484375</v>
      </c>
      <c r="CG192" s="1">
        <v>0</v>
      </c>
      <c r="CI192" s="1">
        <v>151743</v>
      </c>
      <c r="CJ192" s="1">
        <v>54607.109375</v>
      </c>
      <c r="CK192" s="1">
        <v>247291.28125</v>
      </c>
    </row>
    <row r="193" spans="1:90" x14ac:dyDescent="0.25">
      <c r="A193" s="1">
        <v>108112502</v>
      </c>
      <c r="B193" s="1">
        <v>17338918</v>
      </c>
      <c r="C193" s="1">
        <v>18093786</v>
      </c>
      <c r="D193" s="1">
        <v>18455844</v>
      </c>
      <c r="E193" s="1">
        <v>19181716</v>
      </c>
      <c r="F193" s="1">
        <v>19621708</v>
      </c>
      <c r="G193" s="1">
        <v>19621678</v>
      </c>
      <c r="H193" s="1">
        <v>22159476</v>
      </c>
      <c r="I193" s="1">
        <v>24978322</v>
      </c>
      <c r="J193" s="1">
        <v>28003094</v>
      </c>
      <c r="K193" s="1">
        <v>29366092</v>
      </c>
      <c r="L193" s="1">
        <v>674415</v>
      </c>
      <c r="M193" s="1">
        <v>674415</v>
      </c>
      <c r="N193" s="1">
        <v>674415</v>
      </c>
      <c r="O193" s="1">
        <v>674415</v>
      </c>
      <c r="P193" s="1">
        <v>674415</v>
      </c>
      <c r="Q193" s="1">
        <v>674415</v>
      </c>
      <c r="R193" s="1">
        <v>674415</v>
      </c>
      <c r="S193" s="1">
        <v>1174415</v>
      </c>
      <c r="T193" s="1">
        <v>674415</v>
      </c>
      <c r="U193" s="1">
        <v>3544237.93</v>
      </c>
      <c r="V193" s="1">
        <v>2349816</v>
      </c>
      <c r="W193" s="1">
        <v>2404684.33</v>
      </c>
      <c r="X193" s="1">
        <v>2461437.54</v>
      </c>
      <c r="Y193" s="1">
        <v>2481088.2799999998</v>
      </c>
      <c r="Z193" s="1">
        <v>2669224</v>
      </c>
      <c r="AA193" s="1">
        <v>2669102.5299999998</v>
      </c>
      <c r="AB193" s="1">
        <v>2796914.51</v>
      </c>
      <c r="AC193" s="1">
        <v>3043509.65</v>
      </c>
      <c r="AD193" s="1">
        <v>3199905.31</v>
      </c>
      <c r="AE193" s="1">
        <v>3515129</v>
      </c>
      <c r="AF193" s="1">
        <v>287840</v>
      </c>
      <c r="AG193" s="1">
        <v>202990.14</v>
      </c>
      <c r="AH193" s="1">
        <v>228290.59</v>
      </c>
      <c r="AI193" s="1">
        <v>348640.37</v>
      </c>
      <c r="AJ193" s="1">
        <v>480988</v>
      </c>
      <c r="AK193" s="1">
        <v>526910.11</v>
      </c>
      <c r="AL193" s="1">
        <v>462270</v>
      </c>
      <c r="AM193" s="1">
        <v>497304.73</v>
      </c>
      <c r="AN193" s="1">
        <v>647021.55000000005</v>
      </c>
      <c r="AO193" s="1">
        <v>629883</v>
      </c>
      <c r="AP193" s="1">
        <v>1948876.75</v>
      </c>
      <c r="AQ193" s="1">
        <v>573964.5625</v>
      </c>
      <c r="AR193" s="1">
        <v>169181</v>
      </c>
      <c r="AS193" s="1">
        <v>29779</v>
      </c>
      <c r="AT193" s="1">
        <v>2721801.25</v>
      </c>
      <c r="AY193" s="1">
        <v>572340</v>
      </c>
      <c r="AZ193" s="1">
        <v>76796</v>
      </c>
      <c r="BA193" s="1">
        <v>144759</v>
      </c>
      <c r="BB193" s="1">
        <v>12905</v>
      </c>
      <c r="BC193" s="1">
        <v>754868</v>
      </c>
      <c r="BD193" s="1">
        <v>54868.328125</v>
      </c>
      <c r="BE193" s="1">
        <v>0</v>
      </c>
      <c r="BF193" s="1">
        <v>-84849.859375</v>
      </c>
      <c r="BG193" s="1">
        <v>362058</v>
      </c>
      <c r="BH193" s="1">
        <v>56753.2109375</v>
      </c>
      <c r="BI193" s="1">
        <v>0</v>
      </c>
      <c r="BJ193" s="1">
        <v>25300.44921875</v>
      </c>
      <c r="BK193" s="1">
        <v>725872</v>
      </c>
      <c r="BL193" s="1">
        <v>19650.740234375</v>
      </c>
      <c r="BM193" s="1">
        <v>0</v>
      </c>
      <c r="BN193" s="1">
        <v>120349.78125</v>
      </c>
      <c r="BO193" s="1">
        <v>439992</v>
      </c>
      <c r="BP193" s="1">
        <v>188135.71875</v>
      </c>
      <c r="BQ193" s="1">
        <v>0</v>
      </c>
      <c r="BR193" s="1">
        <v>132347.625</v>
      </c>
      <c r="BS193" s="1">
        <v>-30</v>
      </c>
      <c r="BT193" s="1">
        <v>-121.47000122070313</v>
      </c>
      <c r="BU193" s="1">
        <v>0</v>
      </c>
      <c r="BV193" s="1">
        <v>45922.109375</v>
      </c>
      <c r="BW193" s="1">
        <v>2537798</v>
      </c>
      <c r="BX193" s="1">
        <v>127811.9765625</v>
      </c>
      <c r="BY193" s="1">
        <v>0</v>
      </c>
      <c r="BZ193" s="1">
        <v>-64640.109375</v>
      </c>
      <c r="CA193" s="1">
        <v>2818846</v>
      </c>
      <c r="CB193" s="1">
        <v>246595.140625</v>
      </c>
      <c r="CC193" s="1">
        <v>500000</v>
      </c>
      <c r="CD193" s="1">
        <v>35034.73046875</v>
      </c>
      <c r="CE193" s="1">
        <v>3024772</v>
      </c>
      <c r="CF193" s="1">
        <v>156395.65625</v>
      </c>
      <c r="CG193" s="1">
        <v>-500000</v>
      </c>
      <c r="CH193" s="1">
        <v>149716.8125</v>
      </c>
      <c r="CI193" s="1">
        <v>1362998</v>
      </c>
      <c r="CJ193" s="1">
        <v>315223.6875</v>
      </c>
      <c r="CK193" s="1">
        <v>2869823</v>
      </c>
      <c r="CL193" s="1">
        <v>-17138.55078125</v>
      </c>
    </row>
    <row r="194" spans="1:90" x14ac:dyDescent="0.25">
      <c r="A194" s="1">
        <v>108112607</v>
      </c>
      <c r="AF194" s="1">
        <v>519576.17</v>
      </c>
      <c r="AG194" s="1">
        <v>508896.59</v>
      </c>
      <c r="AH194" s="1">
        <v>566381</v>
      </c>
      <c r="AI194" s="1">
        <v>663909.31000000006</v>
      </c>
      <c r="AJ194" s="1">
        <v>704285.98</v>
      </c>
      <c r="AK194" s="1">
        <v>713052.17</v>
      </c>
      <c r="AL194" s="1">
        <v>644796.16000000003</v>
      </c>
      <c r="AM194" s="1">
        <v>830183.59</v>
      </c>
      <c r="AN194" s="1">
        <v>1032053.36</v>
      </c>
      <c r="AO194" s="1">
        <v>907303</v>
      </c>
      <c r="AS194" s="1">
        <v>40603.40234375</v>
      </c>
      <c r="AT194" s="1">
        <v>40603.40234375</v>
      </c>
      <c r="BB194" s="1">
        <v>40548.75</v>
      </c>
      <c r="BF194" s="1">
        <v>-10679.580078125</v>
      </c>
      <c r="BJ194" s="1">
        <v>57484.41015625</v>
      </c>
      <c r="BN194" s="1">
        <v>97528.3125</v>
      </c>
      <c r="BR194" s="1">
        <v>40376.671875</v>
      </c>
      <c r="BV194" s="1">
        <v>8766.1904296875</v>
      </c>
      <c r="BZ194" s="1">
        <v>-68256.0078125</v>
      </c>
      <c r="CD194" s="1">
        <v>185387.4375</v>
      </c>
      <c r="CH194" s="1">
        <v>201869.765625</v>
      </c>
      <c r="CL194" s="1">
        <v>-124750.359375</v>
      </c>
    </row>
    <row r="195" spans="1:90" x14ac:dyDescent="0.25">
      <c r="A195" s="1">
        <v>108114503</v>
      </c>
      <c r="B195" s="1">
        <v>8550188</v>
      </c>
      <c r="C195" s="1">
        <v>8687280</v>
      </c>
      <c r="D195" s="1">
        <v>8715261</v>
      </c>
      <c r="E195" s="1">
        <v>8764095</v>
      </c>
      <c r="F195" s="1">
        <v>8847706</v>
      </c>
      <c r="G195" s="1">
        <v>8847703</v>
      </c>
      <c r="H195" s="1">
        <v>8984575</v>
      </c>
      <c r="I195" s="1">
        <v>9477292</v>
      </c>
      <c r="J195" s="1">
        <v>9940085</v>
      </c>
      <c r="K195" s="1">
        <v>10095797</v>
      </c>
      <c r="L195" s="1">
        <v>198158</v>
      </c>
      <c r="M195" s="1">
        <v>242060</v>
      </c>
      <c r="N195" s="1">
        <v>242060</v>
      </c>
      <c r="O195" s="1">
        <v>242060</v>
      </c>
      <c r="P195" s="1">
        <v>242060</v>
      </c>
      <c r="Q195" s="1">
        <v>242060</v>
      </c>
      <c r="R195" s="1">
        <v>242060</v>
      </c>
      <c r="S195" s="1">
        <v>242060</v>
      </c>
      <c r="T195" s="1">
        <v>242060</v>
      </c>
      <c r="U195" s="1">
        <v>573933.99</v>
      </c>
      <c r="V195" s="1">
        <v>774513.92</v>
      </c>
      <c r="W195" s="1">
        <v>787256.28</v>
      </c>
      <c r="X195" s="1">
        <v>798312.46</v>
      </c>
      <c r="Y195" s="1">
        <v>796970.87</v>
      </c>
      <c r="Z195" s="1">
        <v>821348.47</v>
      </c>
      <c r="AA195" s="1">
        <v>821328.5</v>
      </c>
      <c r="AB195" s="1">
        <v>863169.65</v>
      </c>
      <c r="AC195" s="1">
        <v>909127.12</v>
      </c>
      <c r="AD195" s="1">
        <v>932669.01</v>
      </c>
      <c r="AE195" s="1">
        <v>1008076</v>
      </c>
      <c r="AP195" s="1">
        <v>249618.203125</v>
      </c>
      <c r="AQ195" s="1">
        <v>66374.796875</v>
      </c>
      <c r="AR195" s="1">
        <v>37345.5078125</v>
      </c>
      <c r="AT195" s="1">
        <v>353338.5</v>
      </c>
      <c r="AY195" s="1">
        <v>80999</v>
      </c>
      <c r="AZ195" s="1">
        <v>14637.1396484375</v>
      </c>
      <c r="BA195" s="1">
        <v>8296</v>
      </c>
      <c r="BC195" s="1">
        <v>137092</v>
      </c>
      <c r="BD195" s="1">
        <v>12742.3603515625</v>
      </c>
      <c r="BE195" s="1">
        <v>43902</v>
      </c>
      <c r="BG195" s="1">
        <v>27981</v>
      </c>
      <c r="BH195" s="1">
        <v>11056.1796875</v>
      </c>
      <c r="BI195" s="1">
        <v>0</v>
      </c>
      <c r="BK195" s="1">
        <v>48834</v>
      </c>
      <c r="BL195" s="1">
        <v>-1341.5899658203125</v>
      </c>
      <c r="BM195" s="1">
        <v>0</v>
      </c>
      <c r="BO195" s="1">
        <v>83611</v>
      </c>
      <c r="BP195" s="1">
        <v>24377.599609375</v>
      </c>
      <c r="BQ195" s="1">
        <v>0</v>
      </c>
      <c r="BS195" s="1">
        <v>-3</v>
      </c>
      <c r="BT195" s="1">
        <v>-19.969999313354492</v>
      </c>
      <c r="BU195" s="1">
        <v>0</v>
      </c>
      <c r="BW195" s="1">
        <v>136872</v>
      </c>
      <c r="BX195" s="1">
        <v>41841.1484375</v>
      </c>
      <c r="BY195" s="1">
        <v>0</v>
      </c>
      <c r="CA195" s="1">
        <v>492717</v>
      </c>
      <c r="CB195" s="1">
        <v>45957.46875</v>
      </c>
      <c r="CC195" s="1">
        <v>0</v>
      </c>
      <c r="CE195" s="1">
        <v>462793</v>
      </c>
      <c r="CF195" s="1">
        <v>23541.890625</v>
      </c>
      <c r="CG195" s="1">
        <v>0</v>
      </c>
      <c r="CI195" s="1">
        <v>155712</v>
      </c>
      <c r="CJ195" s="1">
        <v>75406.9921875</v>
      </c>
      <c r="CK195" s="1">
        <v>331874</v>
      </c>
    </row>
    <row r="196" spans="1:90" x14ac:dyDescent="0.25">
      <c r="A196" s="1">
        <v>108116003</v>
      </c>
      <c r="B196" s="1">
        <v>9396701</v>
      </c>
      <c r="C196" s="1">
        <v>9523883</v>
      </c>
      <c r="D196" s="1">
        <v>9576811</v>
      </c>
      <c r="E196" s="1">
        <v>9609513</v>
      </c>
      <c r="F196" s="1">
        <v>9696296</v>
      </c>
      <c r="G196" s="1">
        <v>9696292</v>
      </c>
      <c r="H196" s="1">
        <v>9894621</v>
      </c>
      <c r="I196" s="1">
        <v>10127673</v>
      </c>
      <c r="J196" s="1">
        <v>10401823</v>
      </c>
      <c r="K196" s="1">
        <v>10511531</v>
      </c>
      <c r="L196" s="1">
        <v>259025</v>
      </c>
      <c r="M196" s="1">
        <v>313302</v>
      </c>
      <c r="N196" s="1">
        <v>313302</v>
      </c>
      <c r="O196" s="1">
        <v>313302</v>
      </c>
      <c r="P196" s="1">
        <v>313302</v>
      </c>
      <c r="Q196" s="1">
        <v>313302</v>
      </c>
      <c r="R196" s="1">
        <v>313302</v>
      </c>
      <c r="S196" s="1">
        <v>313302</v>
      </c>
      <c r="T196" s="1">
        <v>313302</v>
      </c>
      <c r="U196" s="1">
        <v>664911.03</v>
      </c>
      <c r="V196" s="1">
        <v>1199457.27</v>
      </c>
      <c r="W196" s="1">
        <v>1214476.18</v>
      </c>
      <c r="X196" s="1">
        <v>1240336.1499999999</v>
      </c>
      <c r="Y196" s="1">
        <v>1243599.6100000001</v>
      </c>
      <c r="Z196" s="1">
        <v>1275837.19</v>
      </c>
      <c r="AA196" s="1">
        <v>1275802.51</v>
      </c>
      <c r="AB196" s="1">
        <v>1300835.07</v>
      </c>
      <c r="AC196" s="1">
        <v>1380060.34</v>
      </c>
      <c r="AD196" s="1">
        <v>1558028.77</v>
      </c>
      <c r="AE196" s="1">
        <v>1462471</v>
      </c>
      <c r="AP196" s="1">
        <v>163047</v>
      </c>
      <c r="AQ196" s="1">
        <v>70321.8046875</v>
      </c>
      <c r="AR196" s="1">
        <v>37326.76171875</v>
      </c>
      <c r="AT196" s="1">
        <v>270695.5625</v>
      </c>
      <c r="AY196" s="1">
        <v>97012</v>
      </c>
      <c r="AZ196" s="1">
        <v>29556.509765625</v>
      </c>
      <c r="BA196" s="1">
        <v>13139</v>
      </c>
      <c r="BC196" s="1">
        <v>127182</v>
      </c>
      <c r="BD196" s="1">
        <v>15018.91015625</v>
      </c>
      <c r="BE196" s="1">
        <v>54277</v>
      </c>
      <c r="BG196" s="1">
        <v>52928</v>
      </c>
      <c r="BH196" s="1">
        <v>25859.970703125</v>
      </c>
      <c r="BI196" s="1">
        <v>0</v>
      </c>
      <c r="BK196" s="1">
        <v>32702</v>
      </c>
      <c r="BL196" s="1">
        <v>3263.4599609375</v>
      </c>
      <c r="BM196" s="1">
        <v>0</v>
      </c>
      <c r="BO196" s="1">
        <v>86783</v>
      </c>
      <c r="BP196" s="1">
        <v>32237.580078125</v>
      </c>
      <c r="BQ196" s="1">
        <v>0</v>
      </c>
      <c r="BS196" s="1">
        <v>-4</v>
      </c>
      <c r="BT196" s="1">
        <v>-34.680000305175781</v>
      </c>
      <c r="BU196" s="1">
        <v>0</v>
      </c>
      <c r="BW196" s="1">
        <v>198329</v>
      </c>
      <c r="BX196" s="1">
        <v>25032.560546875</v>
      </c>
      <c r="BY196" s="1">
        <v>0</v>
      </c>
      <c r="CA196" s="1">
        <v>233052</v>
      </c>
      <c r="CB196" s="1">
        <v>79225.2734375</v>
      </c>
      <c r="CC196" s="1">
        <v>0</v>
      </c>
      <c r="CE196" s="1">
        <v>274150</v>
      </c>
      <c r="CF196" s="1">
        <v>177968.4375</v>
      </c>
      <c r="CG196" s="1">
        <v>0</v>
      </c>
      <c r="CI196" s="1">
        <v>109708</v>
      </c>
      <c r="CJ196" s="1">
        <v>-95557.7734375</v>
      </c>
      <c r="CK196" s="1">
        <v>351609.03125</v>
      </c>
    </row>
    <row r="197" spans="1:90" x14ac:dyDescent="0.25">
      <c r="A197" s="1">
        <v>108116303</v>
      </c>
      <c r="B197" s="1">
        <v>6615943</v>
      </c>
      <c r="C197" s="1">
        <v>6697306.5</v>
      </c>
      <c r="D197" s="1">
        <v>6746942</v>
      </c>
      <c r="E197" s="1">
        <v>6781556.5</v>
      </c>
      <c r="F197" s="1">
        <v>6781582.5</v>
      </c>
      <c r="G197" s="1">
        <v>6781580</v>
      </c>
      <c r="H197" s="1">
        <v>6872780</v>
      </c>
      <c r="I197" s="1">
        <v>7164253.5</v>
      </c>
      <c r="J197" s="1">
        <v>7427446.5</v>
      </c>
      <c r="K197" s="1">
        <v>7529823</v>
      </c>
      <c r="L197" s="1">
        <v>186456</v>
      </c>
      <c r="N197" s="1">
        <v>186456</v>
      </c>
      <c r="O197" s="1">
        <v>186456</v>
      </c>
      <c r="P197" s="1">
        <v>186456</v>
      </c>
      <c r="Q197" s="1">
        <v>186456</v>
      </c>
      <c r="R197" s="1">
        <v>186456</v>
      </c>
      <c r="S197" s="1">
        <v>186456</v>
      </c>
      <c r="T197" s="1">
        <v>186456</v>
      </c>
      <c r="U197" s="1">
        <v>365256.65</v>
      </c>
      <c r="V197" s="1">
        <v>608072</v>
      </c>
      <c r="W197" s="1">
        <v>612854.43999999994</v>
      </c>
      <c r="X197" s="1">
        <v>619608.88</v>
      </c>
      <c r="Y197" s="1">
        <v>623718.43000000005</v>
      </c>
      <c r="Z197" s="1">
        <v>644010.97</v>
      </c>
      <c r="AA197" s="1">
        <v>643994.81999999995</v>
      </c>
      <c r="AB197" s="1">
        <v>661869.31000000006</v>
      </c>
      <c r="AC197" s="1">
        <v>704899.83</v>
      </c>
      <c r="AD197" s="1">
        <v>731597.53</v>
      </c>
      <c r="AE197" s="1">
        <v>775555</v>
      </c>
      <c r="AP197" s="1">
        <v>149648.09375</v>
      </c>
      <c r="AQ197" s="1">
        <v>35760.12890625</v>
      </c>
      <c r="AR197" s="1">
        <v>26308.806640625</v>
      </c>
      <c r="AT197" s="1">
        <v>211717.03125</v>
      </c>
      <c r="AY197" s="1">
        <v>62113</v>
      </c>
      <c r="AZ197" s="1">
        <v>14785.5</v>
      </c>
      <c r="BA197" s="1">
        <v>40734</v>
      </c>
      <c r="BC197" s="1">
        <v>81363.5</v>
      </c>
      <c r="BD197" s="1">
        <v>4782.43994140625</v>
      </c>
      <c r="BG197" s="1">
        <v>49635.5</v>
      </c>
      <c r="BH197" s="1">
        <v>6754.43994140625</v>
      </c>
      <c r="BK197" s="1">
        <v>34614.5</v>
      </c>
      <c r="BL197" s="1">
        <v>4109.5498046875</v>
      </c>
      <c r="BM197" s="1">
        <v>0</v>
      </c>
      <c r="BO197" s="1">
        <v>26</v>
      </c>
      <c r="BP197" s="1">
        <v>20292.5390625</v>
      </c>
      <c r="BQ197" s="1">
        <v>0</v>
      </c>
      <c r="BS197" s="1">
        <v>-2.5</v>
      </c>
      <c r="BT197" s="1">
        <v>-16.149999618530273</v>
      </c>
      <c r="BU197" s="1">
        <v>0</v>
      </c>
      <c r="BW197" s="1">
        <v>91200</v>
      </c>
      <c r="BX197" s="1">
        <v>17874.490234375</v>
      </c>
      <c r="BY197" s="1">
        <v>0</v>
      </c>
      <c r="CA197" s="1">
        <v>291473.5</v>
      </c>
      <c r="CB197" s="1">
        <v>43030.51953125</v>
      </c>
      <c r="CC197" s="1">
        <v>0</v>
      </c>
      <c r="CE197" s="1">
        <v>263193</v>
      </c>
      <c r="CF197" s="1">
        <v>26697.69921875</v>
      </c>
      <c r="CG197" s="1">
        <v>0</v>
      </c>
      <c r="CI197" s="1">
        <v>102376.5</v>
      </c>
      <c r="CJ197" s="1">
        <v>43957.46875</v>
      </c>
      <c r="CK197" s="1">
        <v>178800.65625</v>
      </c>
    </row>
    <row r="198" spans="1:90" x14ac:dyDescent="0.25">
      <c r="A198" s="1">
        <v>108116503</v>
      </c>
      <c r="B198" s="1">
        <v>3149816.5</v>
      </c>
      <c r="C198" s="1">
        <v>3299032.75</v>
      </c>
      <c r="D198" s="1">
        <v>3315927.25</v>
      </c>
      <c r="E198" s="1">
        <v>3326336</v>
      </c>
      <c r="F198" s="1">
        <v>3409912.25</v>
      </c>
      <c r="G198" s="1">
        <v>3409908.5</v>
      </c>
      <c r="H198" s="1">
        <v>3460491.5</v>
      </c>
      <c r="I198" s="1">
        <v>3879069</v>
      </c>
      <c r="J198" s="1">
        <v>4127955.75</v>
      </c>
      <c r="K198" s="1">
        <v>4267661</v>
      </c>
      <c r="L198" s="1">
        <v>138845</v>
      </c>
      <c r="M198" s="1">
        <v>138845</v>
      </c>
      <c r="N198" s="1">
        <v>138845</v>
      </c>
      <c r="O198" s="1">
        <v>138845</v>
      </c>
      <c r="P198" s="1">
        <v>138845</v>
      </c>
      <c r="Q198" s="1">
        <v>138845</v>
      </c>
      <c r="R198" s="1">
        <v>138845</v>
      </c>
      <c r="S198" s="1">
        <v>138845</v>
      </c>
      <c r="T198" s="1">
        <v>138845</v>
      </c>
      <c r="U198" s="1">
        <v>257302.73</v>
      </c>
      <c r="V198" s="1">
        <v>747823.14</v>
      </c>
      <c r="W198" s="1">
        <v>758336.6</v>
      </c>
      <c r="X198" s="1">
        <v>753117.82</v>
      </c>
      <c r="Y198" s="1">
        <v>766884.1</v>
      </c>
      <c r="Z198" s="1">
        <v>746863.51</v>
      </c>
      <c r="AA198" s="1">
        <v>779561.4</v>
      </c>
      <c r="AB198" s="1">
        <v>797990.81</v>
      </c>
      <c r="AC198" s="1">
        <v>830077.37</v>
      </c>
      <c r="AD198" s="1">
        <v>853275.58</v>
      </c>
      <c r="AE198" s="1">
        <v>899868</v>
      </c>
      <c r="AP198" s="1">
        <v>171549.75</v>
      </c>
      <c r="AQ198" s="1">
        <v>23691.546875</v>
      </c>
      <c r="AR198" s="1">
        <v>30600.8984375</v>
      </c>
      <c r="AT198" s="1">
        <v>225842.1875</v>
      </c>
      <c r="AY198" s="1">
        <v>113485.25</v>
      </c>
      <c r="AZ198" s="1">
        <v>10162.5595703125</v>
      </c>
      <c r="BA198" s="1">
        <v>36080</v>
      </c>
      <c r="BC198" s="1">
        <v>149216.25</v>
      </c>
      <c r="BD198" s="1">
        <v>10513.4599609375</v>
      </c>
      <c r="BE198" s="1">
        <v>0</v>
      </c>
      <c r="BG198" s="1">
        <v>16894.5</v>
      </c>
      <c r="BH198" s="1">
        <v>-5218.77978515625</v>
      </c>
      <c r="BI198" s="1">
        <v>0</v>
      </c>
      <c r="BK198" s="1">
        <v>10408.75</v>
      </c>
      <c r="BL198" s="1">
        <v>13766.2802734375</v>
      </c>
      <c r="BM198" s="1">
        <v>0</v>
      </c>
      <c r="BO198" s="1">
        <v>83576.25</v>
      </c>
      <c r="BP198" s="1">
        <v>-20020.58984375</v>
      </c>
      <c r="BQ198" s="1">
        <v>0</v>
      </c>
      <c r="BS198" s="1">
        <v>-3.75</v>
      </c>
      <c r="BT198" s="1">
        <v>32697.890625</v>
      </c>
      <c r="BU198" s="1">
        <v>0</v>
      </c>
      <c r="BW198" s="1">
        <v>50583</v>
      </c>
      <c r="BX198" s="1">
        <v>18429.41015625</v>
      </c>
      <c r="BY198" s="1">
        <v>0</v>
      </c>
      <c r="CA198" s="1">
        <v>418577.5</v>
      </c>
      <c r="CB198" s="1">
        <v>32086.560546875</v>
      </c>
      <c r="CC198" s="1">
        <v>0</v>
      </c>
      <c r="CE198" s="1">
        <v>248886.75</v>
      </c>
      <c r="CF198" s="1">
        <v>23198.2109375</v>
      </c>
      <c r="CG198" s="1">
        <v>0</v>
      </c>
      <c r="CI198" s="1">
        <v>139705.25</v>
      </c>
      <c r="CJ198" s="1">
        <v>46592.421875</v>
      </c>
      <c r="CK198" s="1">
        <v>118457.7265625</v>
      </c>
    </row>
    <row r="199" spans="1:90" x14ac:dyDescent="0.25">
      <c r="A199" s="1">
        <v>108118503</v>
      </c>
      <c r="B199" s="1">
        <v>3898915</v>
      </c>
      <c r="C199" s="1">
        <v>3984431.75</v>
      </c>
      <c r="D199" s="1">
        <v>4014019.75</v>
      </c>
      <c r="E199" s="1">
        <v>4028369</v>
      </c>
      <c r="F199" s="1">
        <v>4078844.75</v>
      </c>
      <c r="G199" s="1">
        <v>4078639.75</v>
      </c>
      <c r="H199" s="1">
        <v>4292979</v>
      </c>
      <c r="I199" s="1">
        <v>4567627</v>
      </c>
      <c r="J199" s="1">
        <v>4922552</v>
      </c>
      <c r="K199" s="1">
        <v>5039410</v>
      </c>
      <c r="L199" s="1">
        <v>177493</v>
      </c>
      <c r="M199" s="1">
        <v>177493</v>
      </c>
      <c r="N199" s="1">
        <v>177493</v>
      </c>
      <c r="O199" s="1">
        <v>177493</v>
      </c>
      <c r="P199" s="1">
        <v>177493</v>
      </c>
      <c r="Q199" s="1">
        <v>177493</v>
      </c>
      <c r="R199" s="1">
        <v>177493</v>
      </c>
      <c r="S199" s="1">
        <v>377493</v>
      </c>
      <c r="T199" s="1">
        <v>377493</v>
      </c>
      <c r="U199" s="1">
        <v>1181298.17</v>
      </c>
      <c r="V199" s="1">
        <v>805797.65</v>
      </c>
      <c r="W199" s="1">
        <v>814953.99</v>
      </c>
      <c r="X199" s="1">
        <v>826884.23</v>
      </c>
      <c r="Y199" s="1">
        <v>838857.2</v>
      </c>
      <c r="Z199" s="1">
        <v>879091.27</v>
      </c>
      <c r="AA199" s="1">
        <v>878969.48</v>
      </c>
      <c r="AB199" s="1">
        <v>955215.43</v>
      </c>
      <c r="AC199" s="1">
        <v>1029578.23</v>
      </c>
      <c r="AD199" s="1">
        <v>1111851.8799999999</v>
      </c>
      <c r="AE199" s="1">
        <v>1224863</v>
      </c>
      <c r="AP199" s="1">
        <v>192113.046875</v>
      </c>
      <c r="AQ199" s="1">
        <v>200761.03125</v>
      </c>
      <c r="AR199" s="1">
        <v>69154.34375</v>
      </c>
      <c r="AT199" s="1">
        <v>462028.40625</v>
      </c>
      <c r="AY199" s="1">
        <v>65380.75</v>
      </c>
      <c r="AZ199" s="1">
        <v>15902.8603515625</v>
      </c>
      <c r="BA199" s="1">
        <v>45357</v>
      </c>
      <c r="BC199" s="1">
        <v>85516.75</v>
      </c>
      <c r="BD199" s="1">
        <v>9156.33984375</v>
      </c>
      <c r="BE199" s="1">
        <v>0</v>
      </c>
      <c r="BG199" s="1">
        <v>29588</v>
      </c>
      <c r="BH199" s="1">
        <v>11930.240234375</v>
      </c>
      <c r="BI199" s="1">
        <v>0</v>
      </c>
      <c r="BK199" s="1">
        <v>14349.25</v>
      </c>
      <c r="BL199" s="1">
        <v>11972.9697265625</v>
      </c>
      <c r="BM199" s="1">
        <v>0</v>
      </c>
      <c r="BO199" s="1">
        <v>50475.75</v>
      </c>
      <c r="BP199" s="1">
        <v>40234.0703125</v>
      </c>
      <c r="BQ199" s="1">
        <v>0</v>
      </c>
      <c r="BS199" s="1">
        <v>-205</v>
      </c>
      <c r="BT199" s="1">
        <v>-121.79000091552734</v>
      </c>
      <c r="BU199" s="1">
        <v>0</v>
      </c>
      <c r="BW199" s="1">
        <v>214339.25</v>
      </c>
      <c r="BX199" s="1">
        <v>76245.953125</v>
      </c>
      <c r="BY199" s="1">
        <v>0</v>
      </c>
      <c r="CA199" s="1">
        <v>274648</v>
      </c>
      <c r="CB199" s="1">
        <v>74362.796875</v>
      </c>
      <c r="CC199" s="1">
        <v>200000</v>
      </c>
      <c r="CE199" s="1">
        <v>354925</v>
      </c>
      <c r="CF199" s="1">
        <v>82273.6484375</v>
      </c>
      <c r="CG199" s="1">
        <v>0</v>
      </c>
      <c r="CI199" s="1">
        <v>116858</v>
      </c>
      <c r="CJ199" s="1">
        <v>113011.1171875</v>
      </c>
      <c r="CK199" s="1">
        <v>803805.1875</v>
      </c>
    </row>
    <row r="200" spans="1:90" x14ac:dyDescent="0.25">
      <c r="A200" s="1">
        <v>108561003</v>
      </c>
      <c r="B200" s="1">
        <v>5124926</v>
      </c>
      <c r="C200" s="1">
        <v>5213022</v>
      </c>
      <c r="D200" s="1">
        <v>5242339.5</v>
      </c>
      <c r="E200" s="1">
        <v>5234241</v>
      </c>
      <c r="F200" s="1">
        <v>5251778</v>
      </c>
      <c r="G200" s="1">
        <v>5251776</v>
      </c>
      <c r="H200" s="1">
        <v>5309009</v>
      </c>
      <c r="I200" s="1">
        <v>5488730</v>
      </c>
      <c r="J200" s="1">
        <v>5750907</v>
      </c>
      <c r="K200" s="1">
        <v>5831830</v>
      </c>
      <c r="L200" s="1">
        <v>151047</v>
      </c>
      <c r="M200" s="1">
        <v>151047</v>
      </c>
      <c r="N200" s="1">
        <v>151047</v>
      </c>
      <c r="O200" s="1">
        <v>151047</v>
      </c>
      <c r="P200" s="1">
        <v>151047</v>
      </c>
      <c r="Q200" s="1">
        <v>151047</v>
      </c>
      <c r="R200" s="1">
        <v>151047</v>
      </c>
      <c r="S200" s="1">
        <v>151047</v>
      </c>
      <c r="T200" s="1">
        <v>151047</v>
      </c>
      <c r="U200" s="1">
        <v>239193.47</v>
      </c>
      <c r="V200" s="1">
        <v>545567.02</v>
      </c>
      <c r="W200" s="1">
        <v>551895.27</v>
      </c>
      <c r="X200" s="1">
        <v>556389.44999999995</v>
      </c>
      <c r="Y200" s="1">
        <v>556536.54</v>
      </c>
      <c r="Z200" s="1">
        <v>567789.37</v>
      </c>
      <c r="AA200" s="1">
        <v>567777.26</v>
      </c>
      <c r="AB200" s="1">
        <v>574196.97</v>
      </c>
      <c r="AC200" s="1">
        <v>601141.74</v>
      </c>
      <c r="AD200" s="1">
        <v>619530.35</v>
      </c>
      <c r="AE200" s="1">
        <v>651448</v>
      </c>
      <c r="AF200" s="1">
        <v>28995.82</v>
      </c>
      <c r="AG200" s="1">
        <v>33137.86</v>
      </c>
      <c r="AH200" s="1">
        <v>20887.689999999999</v>
      </c>
      <c r="AI200" s="1">
        <v>28588.95</v>
      </c>
      <c r="AJ200" s="1">
        <v>28462.52</v>
      </c>
      <c r="AK200" s="1">
        <v>33288.559999999998</v>
      </c>
      <c r="AL200" s="1">
        <v>28606</v>
      </c>
      <c r="AM200" s="1">
        <v>30110.34</v>
      </c>
      <c r="AN200" s="1">
        <v>35486.9</v>
      </c>
      <c r="AO200" s="1">
        <v>39774</v>
      </c>
      <c r="AP200" s="1">
        <v>116010.3984375</v>
      </c>
      <c r="AQ200" s="1">
        <v>17629.294921875</v>
      </c>
      <c r="AR200" s="1">
        <v>16731.7265625</v>
      </c>
      <c r="AS200" s="1">
        <v>2262.2958984375</v>
      </c>
      <c r="AT200" s="1">
        <v>152633.703125</v>
      </c>
      <c r="AY200" s="1">
        <v>67129</v>
      </c>
      <c r="AZ200" s="1">
        <v>7940.8701171875</v>
      </c>
      <c r="BA200" s="1">
        <v>31572</v>
      </c>
      <c r="BB200" s="1">
        <v>10667.0498046875</v>
      </c>
      <c r="BC200" s="1">
        <v>88096</v>
      </c>
      <c r="BD200" s="1">
        <v>6328.25</v>
      </c>
      <c r="BE200" s="1">
        <v>0</v>
      </c>
      <c r="BF200" s="1">
        <v>4142.0400390625</v>
      </c>
      <c r="BG200" s="1">
        <v>29317.5</v>
      </c>
      <c r="BH200" s="1">
        <v>4494.18017578125</v>
      </c>
      <c r="BI200" s="1">
        <v>0</v>
      </c>
      <c r="BJ200" s="1">
        <v>-12250.169921875</v>
      </c>
      <c r="BK200" s="1">
        <v>-8098.5</v>
      </c>
      <c r="BL200" s="1">
        <v>147.08999633789063</v>
      </c>
      <c r="BM200" s="1">
        <v>0</v>
      </c>
      <c r="BN200" s="1">
        <v>7701.259765625</v>
      </c>
      <c r="BO200" s="1">
        <v>17537</v>
      </c>
      <c r="BP200" s="1">
        <v>11252.830078125</v>
      </c>
      <c r="BQ200" s="1">
        <v>0</v>
      </c>
      <c r="BR200" s="1">
        <v>-126.43000030517578</v>
      </c>
      <c r="BS200" s="1">
        <v>-2</v>
      </c>
      <c r="BT200" s="1">
        <v>-12.109999656677246</v>
      </c>
      <c r="BU200" s="1">
        <v>0</v>
      </c>
      <c r="BV200" s="1">
        <v>4826.0400390625</v>
      </c>
      <c r="BW200" s="1">
        <v>57233</v>
      </c>
      <c r="BX200" s="1">
        <v>6419.7099609375</v>
      </c>
      <c r="BY200" s="1">
        <v>0</v>
      </c>
      <c r="BZ200" s="1">
        <v>-4682.56005859375</v>
      </c>
      <c r="CA200" s="1">
        <v>179721</v>
      </c>
      <c r="CB200" s="1">
        <v>26944.76953125</v>
      </c>
      <c r="CC200" s="1">
        <v>0</v>
      </c>
      <c r="CD200" s="1">
        <v>1504.3399658203125</v>
      </c>
      <c r="CE200" s="1">
        <v>262177</v>
      </c>
      <c r="CF200" s="1">
        <v>18388.609375</v>
      </c>
      <c r="CG200" s="1">
        <v>0</v>
      </c>
      <c r="CH200" s="1">
        <v>5376.56005859375</v>
      </c>
      <c r="CI200" s="1">
        <v>80923</v>
      </c>
      <c r="CJ200" s="1">
        <v>31917.650390625</v>
      </c>
      <c r="CK200" s="1">
        <v>88146.46875</v>
      </c>
      <c r="CL200" s="1">
        <v>4287.10009765625</v>
      </c>
    </row>
    <row r="201" spans="1:90" x14ac:dyDescent="0.25">
      <c r="A201" s="1">
        <v>108561803</v>
      </c>
      <c r="B201" s="1">
        <v>6640788.5</v>
      </c>
      <c r="C201" s="1">
        <v>6702061.5</v>
      </c>
      <c r="D201" s="1">
        <v>6752265.5</v>
      </c>
      <c r="E201" s="1">
        <v>6776225</v>
      </c>
      <c r="F201" s="1">
        <v>6846420</v>
      </c>
      <c r="G201" s="1">
        <v>6846417.5</v>
      </c>
      <c r="H201" s="1">
        <v>6904631</v>
      </c>
      <c r="I201" s="1">
        <v>6953708</v>
      </c>
      <c r="J201" s="1">
        <v>7123700.5</v>
      </c>
      <c r="K201" s="1">
        <v>7186740</v>
      </c>
      <c r="L201" s="1">
        <v>171816</v>
      </c>
      <c r="P201" s="1">
        <v>171816</v>
      </c>
      <c r="Q201" s="1">
        <v>171816</v>
      </c>
      <c r="R201" s="1">
        <v>171816</v>
      </c>
      <c r="S201" s="1">
        <v>171816</v>
      </c>
      <c r="T201" s="1">
        <v>171816</v>
      </c>
      <c r="U201" s="1">
        <v>236936.27</v>
      </c>
      <c r="V201" s="1">
        <v>676814.16</v>
      </c>
      <c r="W201" s="1">
        <v>686376.03</v>
      </c>
      <c r="X201" s="1">
        <v>698753.68</v>
      </c>
      <c r="Y201" s="1">
        <v>703554.73</v>
      </c>
      <c r="Z201" s="1">
        <v>714601.68</v>
      </c>
      <c r="AA201" s="1">
        <v>714586.34</v>
      </c>
      <c r="AB201" s="1">
        <v>729797.22</v>
      </c>
      <c r="AC201" s="1">
        <v>769528.01</v>
      </c>
      <c r="AD201" s="1">
        <v>789082.58</v>
      </c>
      <c r="AE201" s="1">
        <v>832876</v>
      </c>
      <c r="AP201" s="1">
        <v>68064</v>
      </c>
      <c r="AQ201" s="1">
        <v>13024.0537109375</v>
      </c>
      <c r="AR201" s="1">
        <v>23654.86328125</v>
      </c>
      <c r="AT201" s="1">
        <v>104742.921875</v>
      </c>
      <c r="AY201" s="1">
        <v>46738.5</v>
      </c>
      <c r="AZ201" s="1">
        <v>10684.080078125</v>
      </c>
      <c r="BA201" s="1">
        <v>35786</v>
      </c>
      <c r="BC201" s="1">
        <v>61273</v>
      </c>
      <c r="BD201" s="1">
        <v>9561.8701171875</v>
      </c>
      <c r="BG201" s="1">
        <v>50204</v>
      </c>
      <c r="BH201" s="1">
        <v>12377.650390625</v>
      </c>
      <c r="BK201" s="1">
        <v>23959.5</v>
      </c>
      <c r="BL201" s="1">
        <v>4801.0498046875</v>
      </c>
      <c r="BO201" s="1">
        <v>70195</v>
      </c>
      <c r="BP201" s="1">
        <v>11046.9501953125</v>
      </c>
      <c r="BS201" s="1">
        <v>-2.5</v>
      </c>
      <c r="BT201" s="1">
        <v>-15.340000152587891</v>
      </c>
      <c r="BU201" s="1">
        <v>0</v>
      </c>
      <c r="BW201" s="1">
        <v>58213.5</v>
      </c>
      <c r="BX201" s="1">
        <v>15210.8798828125</v>
      </c>
      <c r="BY201" s="1">
        <v>0</v>
      </c>
      <c r="CA201" s="1">
        <v>49077</v>
      </c>
      <c r="CB201" s="1">
        <v>39730.7890625</v>
      </c>
      <c r="CC201" s="1">
        <v>0</v>
      </c>
      <c r="CE201" s="1">
        <v>169992.5</v>
      </c>
      <c r="CF201" s="1">
        <v>19554.5703125</v>
      </c>
      <c r="CG201" s="1">
        <v>0</v>
      </c>
      <c r="CI201" s="1">
        <v>63039.5</v>
      </c>
      <c r="CJ201" s="1">
        <v>43793.421875</v>
      </c>
      <c r="CK201" s="1">
        <v>65120.26953125</v>
      </c>
    </row>
    <row r="202" spans="1:90" x14ac:dyDescent="0.25">
      <c r="A202" s="1">
        <v>108565203</v>
      </c>
      <c r="B202" s="1">
        <v>7158100.5</v>
      </c>
      <c r="C202" s="1">
        <v>7240775.5</v>
      </c>
      <c r="D202" s="1">
        <v>7261389</v>
      </c>
      <c r="E202" s="1">
        <v>7299173</v>
      </c>
      <c r="F202" s="1">
        <v>7366267</v>
      </c>
      <c r="G202" s="1">
        <v>7366264</v>
      </c>
      <c r="H202" s="1">
        <v>7468451</v>
      </c>
      <c r="I202" s="1">
        <v>7710423.5</v>
      </c>
      <c r="J202" s="1">
        <v>7936823.5</v>
      </c>
      <c r="K202" s="1">
        <v>8031697</v>
      </c>
      <c r="L202" s="1">
        <v>198784</v>
      </c>
      <c r="M202" s="1">
        <v>198784</v>
      </c>
      <c r="N202" s="1">
        <v>198784</v>
      </c>
      <c r="O202" s="1">
        <v>198784</v>
      </c>
      <c r="P202" s="1">
        <v>198784</v>
      </c>
      <c r="Q202" s="1">
        <v>198784</v>
      </c>
      <c r="R202" s="1">
        <v>198784</v>
      </c>
      <c r="S202" s="1">
        <v>198784</v>
      </c>
      <c r="T202" s="1">
        <v>198784</v>
      </c>
      <c r="U202" s="1">
        <v>198784</v>
      </c>
      <c r="V202" s="1">
        <v>710414.7</v>
      </c>
      <c r="W202" s="1">
        <v>711493.93</v>
      </c>
      <c r="X202" s="1">
        <v>678066.41</v>
      </c>
      <c r="Y202" s="1">
        <v>669945.1</v>
      </c>
      <c r="Z202" s="1">
        <v>693089.3</v>
      </c>
      <c r="AA202" s="1">
        <v>693076.71</v>
      </c>
      <c r="AB202" s="1">
        <v>705664.42</v>
      </c>
      <c r="AC202" s="1">
        <v>735587.21</v>
      </c>
      <c r="AD202" s="1">
        <v>748904.2</v>
      </c>
      <c r="AE202" s="1">
        <v>766574</v>
      </c>
      <c r="AF202" s="1">
        <v>40973.14</v>
      </c>
      <c r="AG202" s="1">
        <v>12276.78</v>
      </c>
      <c r="AH202" s="1">
        <v>12789.96</v>
      </c>
      <c r="AI202" s="1">
        <v>5784.1</v>
      </c>
      <c r="AJ202" s="1">
        <v>7257.07</v>
      </c>
      <c r="AK202" s="1">
        <v>19721.07</v>
      </c>
      <c r="AL202" s="1">
        <v>15006</v>
      </c>
      <c r="AM202" s="1">
        <v>24046.6</v>
      </c>
      <c r="AN202" s="1">
        <v>23401.16</v>
      </c>
      <c r="AO202" s="1">
        <v>26214</v>
      </c>
      <c r="AP202" s="1">
        <v>133086</v>
      </c>
      <c r="AQ202" s="1">
        <v>0</v>
      </c>
      <c r="AR202" s="1">
        <v>14696.9404296875</v>
      </c>
      <c r="AS202" s="1">
        <v>3791.385986328125</v>
      </c>
      <c r="AT202" s="1">
        <v>151574.328125</v>
      </c>
      <c r="AY202" s="1">
        <v>63150.5</v>
      </c>
      <c r="AZ202" s="1">
        <v>21430.16015625</v>
      </c>
      <c r="BA202" s="1">
        <v>36862</v>
      </c>
      <c r="BB202" s="1">
        <v>4793.990234375</v>
      </c>
      <c r="BC202" s="1">
        <v>82675</v>
      </c>
      <c r="BD202" s="1">
        <v>1079.22998046875</v>
      </c>
      <c r="BE202" s="1">
        <v>0</v>
      </c>
      <c r="BF202" s="1">
        <v>-28696.359375</v>
      </c>
      <c r="BG202" s="1">
        <v>20613.5</v>
      </c>
      <c r="BH202" s="1">
        <v>-33427.51953125</v>
      </c>
      <c r="BI202" s="1">
        <v>0</v>
      </c>
      <c r="BJ202" s="1">
        <v>513.17999267578125</v>
      </c>
      <c r="BK202" s="1">
        <v>37784</v>
      </c>
      <c r="BL202" s="1">
        <v>-8121.31005859375</v>
      </c>
      <c r="BM202" s="1">
        <v>0</v>
      </c>
      <c r="BN202" s="1">
        <v>-7005.85986328125</v>
      </c>
      <c r="BO202" s="1">
        <v>67094</v>
      </c>
      <c r="BP202" s="1">
        <v>23144.19921875</v>
      </c>
      <c r="BQ202" s="1">
        <v>0</v>
      </c>
      <c r="BR202" s="1">
        <v>1472.969970703125</v>
      </c>
      <c r="BS202" s="1">
        <v>-3</v>
      </c>
      <c r="BT202" s="1">
        <v>-12.590000152587891</v>
      </c>
      <c r="BU202" s="1">
        <v>0</v>
      </c>
      <c r="BV202" s="1">
        <v>12464</v>
      </c>
      <c r="BW202" s="1">
        <v>102187</v>
      </c>
      <c r="BX202" s="1">
        <v>12587.7099609375</v>
      </c>
      <c r="BY202" s="1">
        <v>0</v>
      </c>
      <c r="BZ202" s="1">
        <v>-4715.06982421875</v>
      </c>
      <c r="CA202" s="1">
        <v>241972.5</v>
      </c>
      <c r="CB202" s="1">
        <v>29922.7890625</v>
      </c>
      <c r="CC202" s="1">
        <v>0</v>
      </c>
      <c r="CD202" s="1">
        <v>9040.599609375</v>
      </c>
      <c r="CE202" s="1">
        <v>226400</v>
      </c>
      <c r="CF202" s="1">
        <v>13316.990234375</v>
      </c>
      <c r="CG202" s="1">
        <v>0</v>
      </c>
      <c r="CH202" s="1">
        <v>-645.44000244140625</v>
      </c>
      <c r="CI202" s="1">
        <v>94873.5</v>
      </c>
      <c r="CJ202" s="1">
        <v>17669.80078125</v>
      </c>
      <c r="CK202" s="1">
        <v>0</v>
      </c>
      <c r="CL202" s="1">
        <v>2812.840087890625</v>
      </c>
    </row>
    <row r="203" spans="1:90" x14ac:dyDescent="0.25">
      <c r="A203" s="1">
        <v>108565503</v>
      </c>
      <c r="B203" s="1">
        <v>7443310.5</v>
      </c>
      <c r="C203" s="1">
        <v>7557462</v>
      </c>
      <c r="D203" s="1">
        <v>7629197</v>
      </c>
      <c r="E203" s="1">
        <v>7690354</v>
      </c>
      <c r="F203" s="1">
        <v>7829840.5</v>
      </c>
      <c r="G203" s="1">
        <v>7829835.5</v>
      </c>
      <c r="H203" s="1">
        <v>7882459.5</v>
      </c>
      <c r="I203" s="1">
        <v>8248905.5</v>
      </c>
      <c r="J203" s="1">
        <v>8606981</v>
      </c>
      <c r="K203" s="1">
        <v>8747480</v>
      </c>
      <c r="L203" s="1">
        <v>225913</v>
      </c>
      <c r="M203" s="1">
        <v>225913</v>
      </c>
      <c r="N203" s="1">
        <v>225913</v>
      </c>
      <c r="O203" s="1">
        <v>225913</v>
      </c>
      <c r="P203" s="1">
        <v>225913</v>
      </c>
      <c r="Q203" s="1">
        <v>225913</v>
      </c>
      <c r="R203" s="1">
        <v>225913</v>
      </c>
      <c r="S203" s="1">
        <v>225913</v>
      </c>
      <c r="T203" s="1">
        <v>225913</v>
      </c>
      <c r="U203" s="1">
        <v>465806.99</v>
      </c>
      <c r="V203" s="1">
        <v>821918.66</v>
      </c>
      <c r="W203" s="1">
        <v>831692.51</v>
      </c>
      <c r="X203" s="1">
        <v>847075.52</v>
      </c>
      <c r="Y203" s="1">
        <v>853187.71</v>
      </c>
      <c r="Z203" s="1">
        <v>871409.54</v>
      </c>
      <c r="AA203" s="1">
        <v>871382.55</v>
      </c>
      <c r="AB203" s="1">
        <v>894819.04</v>
      </c>
      <c r="AC203" s="1">
        <v>948785.41</v>
      </c>
      <c r="AD203" s="1">
        <v>970522.96</v>
      </c>
      <c r="AE203" s="1">
        <v>1015938</v>
      </c>
      <c r="AP203" s="1">
        <v>183527.90625</v>
      </c>
      <c r="AQ203" s="1">
        <v>47978.796875</v>
      </c>
      <c r="AR203" s="1">
        <v>28905.69140625</v>
      </c>
      <c r="AT203" s="1">
        <v>260412.390625</v>
      </c>
      <c r="AY203" s="1">
        <v>87074</v>
      </c>
      <c r="AZ203" s="1">
        <v>17477.560546875</v>
      </c>
      <c r="BA203" s="1">
        <v>46484</v>
      </c>
      <c r="BC203" s="1">
        <v>114151.5</v>
      </c>
      <c r="BD203" s="1">
        <v>9773.849609375</v>
      </c>
      <c r="BE203" s="1">
        <v>0</v>
      </c>
      <c r="BG203" s="1">
        <v>71735</v>
      </c>
      <c r="BH203" s="1">
        <v>15383.009765625</v>
      </c>
      <c r="BI203" s="1">
        <v>0</v>
      </c>
      <c r="BK203" s="1">
        <v>61157</v>
      </c>
      <c r="BL203" s="1">
        <v>6112.18994140625</v>
      </c>
      <c r="BM203" s="1">
        <v>0</v>
      </c>
      <c r="BO203" s="1">
        <v>139486.5</v>
      </c>
      <c r="BP203" s="1">
        <v>18221.830078125</v>
      </c>
      <c r="BQ203" s="1">
        <v>0</v>
      </c>
      <c r="BS203" s="1">
        <v>-5</v>
      </c>
      <c r="BT203" s="1">
        <v>-26.989999771118164</v>
      </c>
      <c r="BU203" s="1">
        <v>0</v>
      </c>
      <c r="BW203" s="1">
        <v>52624</v>
      </c>
      <c r="BX203" s="1">
        <v>23436.490234375</v>
      </c>
      <c r="BY203" s="1">
        <v>0</v>
      </c>
      <c r="CA203" s="1">
        <v>366446</v>
      </c>
      <c r="CB203" s="1">
        <v>53966.37109375</v>
      </c>
      <c r="CC203" s="1">
        <v>0</v>
      </c>
      <c r="CE203" s="1">
        <v>358075.5</v>
      </c>
      <c r="CF203" s="1">
        <v>21737.55078125</v>
      </c>
      <c r="CG203" s="1">
        <v>0</v>
      </c>
      <c r="CI203" s="1">
        <v>140499</v>
      </c>
      <c r="CJ203" s="1">
        <v>45415.0390625</v>
      </c>
      <c r="CK203" s="1">
        <v>239893.984375</v>
      </c>
    </row>
    <row r="204" spans="1:90" x14ac:dyDescent="0.25">
      <c r="A204" s="1">
        <v>108566303</v>
      </c>
      <c r="B204" s="1">
        <v>3317456</v>
      </c>
      <c r="C204" s="1">
        <v>3400546</v>
      </c>
      <c r="D204" s="1">
        <v>3424493</v>
      </c>
      <c r="E204" s="1">
        <v>3437109</v>
      </c>
      <c r="F204" s="1">
        <v>3488197.25</v>
      </c>
      <c r="G204" s="1">
        <v>3488194.75</v>
      </c>
      <c r="H204" s="1">
        <v>3619764</v>
      </c>
      <c r="I204" s="1">
        <v>3972396.25</v>
      </c>
      <c r="J204" s="1">
        <v>4320843</v>
      </c>
      <c r="K204" s="1">
        <v>4423212</v>
      </c>
      <c r="L204" s="1">
        <v>73578</v>
      </c>
      <c r="M204" s="1">
        <v>73578</v>
      </c>
      <c r="N204" s="1">
        <v>73578</v>
      </c>
      <c r="O204" s="1">
        <v>73578</v>
      </c>
      <c r="P204" s="1">
        <v>73578</v>
      </c>
      <c r="Q204" s="1">
        <v>73578</v>
      </c>
      <c r="R204" s="1">
        <v>73578</v>
      </c>
      <c r="S204" s="1">
        <v>73578</v>
      </c>
      <c r="T204" s="1">
        <v>73578</v>
      </c>
      <c r="U204" s="1">
        <v>73578</v>
      </c>
      <c r="V204" s="1">
        <v>462167.66</v>
      </c>
      <c r="W204" s="1">
        <v>463181.41</v>
      </c>
      <c r="X204" s="1">
        <v>464282.43</v>
      </c>
      <c r="Y204" s="1">
        <v>464053.7</v>
      </c>
      <c r="Z204" s="1">
        <v>466567.02</v>
      </c>
      <c r="AA204" s="1">
        <v>466560.56</v>
      </c>
      <c r="AB204" s="1">
        <v>470818.93</v>
      </c>
      <c r="AC204" s="1">
        <v>476533.63</v>
      </c>
      <c r="AD204" s="1">
        <v>482956.35</v>
      </c>
      <c r="AE204" s="1">
        <v>489618</v>
      </c>
      <c r="AF204" s="1">
        <v>525.44000000000005</v>
      </c>
      <c r="AG204" s="1">
        <v>494.4</v>
      </c>
      <c r="AH204" s="1">
        <v>761.44</v>
      </c>
      <c r="AI204" s="1">
        <v>1189.44</v>
      </c>
      <c r="AJ204" s="1">
        <v>870.08</v>
      </c>
      <c r="AK204" s="1">
        <v>889.28</v>
      </c>
      <c r="AL204" s="1">
        <v>374.24</v>
      </c>
      <c r="AM204" s="1">
        <v>682.4</v>
      </c>
      <c r="AN204" s="1">
        <v>631.84</v>
      </c>
      <c r="AP204" s="1">
        <v>187002.953125</v>
      </c>
      <c r="AQ204" s="1">
        <v>0</v>
      </c>
      <c r="AR204" s="1">
        <v>4610.19580078125</v>
      </c>
      <c r="AT204" s="1">
        <v>191613.15625</v>
      </c>
      <c r="AY204" s="1">
        <v>63380.25</v>
      </c>
      <c r="AZ204" s="1">
        <v>1936.97998046875</v>
      </c>
      <c r="BA204" s="1">
        <v>12057</v>
      </c>
      <c r="BB204" s="1">
        <v>108.31999969482422</v>
      </c>
      <c r="BC204" s="1">
        <v>83090</v>
      </c>
      <c r="BD204" s="1">
        <v>1013.75</v>
      </c>
      <c r="BE204" s="1">
        <v>0</v>
      </c>
      <c r="BF204" s="1">
        <v>-31.040000915527344</v>
      </c>
      <c r="BG204" s="1">
        <v>23947</v>
      </c>
      <c r="BH204" s="1">
        <v>1101.02001953125</v>
      </c>
      <c r="BI204" s="1">
        <v>0</v>
      </c>
      <c r="BJ204" s="1">
        <v>267.04000854492188</v>
      </c>
      <c r="BK204" s="1">
        <v>12616</v>
      </c>
      <c r="BL204" s="1">
        <v>-228.72999572753906</v>
      </c>
      <c r="BM204" s="1">
        <v>0</v>
      </c>
      <c r="BN204" s="1">
        <v>428</v>
      </c>
      <c r="BO204" s="1">
        <v>51088.25</v>
      </c>
      <c r="BP204" s="1">
        <v>2513.320068359375</v>
      </c>
      <c r="BQ204" s="1">
        <v>0</v>
      </c>
      <c r="BR204" s="1">
        <v>-319.3599853515625</v>
      </c>
      <c r="BS204" s="1">
        <v>-2.5</v>
      </c>
      <c r="BT204" s="1">
        <v>-6.4600000381469727</v>
      </c>
      <c r="BU204" s="1">
        <v>0</v>
      </c>
      <c r="BV204" s="1">
        <v>19.200000762939453</v>
      </c>
      <c r="BW204" s="1">
        <v>131569.25</v>
      </c>
      <c r="BX204" s="1">
        <v>4258.3701171875</v>
      </c>
      <c r="BY204" s="1">
        <v>0</v>
      </c>
      <c r="BZ204" s="1">
        <v>-515.03997802734375</v>
      </c>
      <c r="CA204" s="1">
        <v>352632.25</v>
      </c>
      <c r="CB204" s="1">
        <v>5714.7001953125</v>
      </c>
      <c r="CC204" s="1">
        <v>0</v>
      </c>
      <c r="CD204" s="1">
        <v>308.16000366210938</v>
      </c>
      <c r="CE204" s="1">
        <v>348446.75</v>
      </c>
      <c r="CF204" s="1">
        <v>6422.72021484375</v>
      </c>
      <c r="CG204" s="1">
        <v>0</v>
      </c>
      <c r="CH204" s="1">
        <v>-50.560001373291016</v>
      </c>
      <c r="CI204" s="1">
        <v>102369</v>
      </c>
      <c r="CJ204" s="1">
        <v>6661.64990234375</v>
      </c>
      <c r="CK204" s="1">
        <v>0</v>
      </c>
    </row>
    <row r="205" spans="1:90" x14ac:dyDescent="0.25">
      <c r="A205" s="1">
        <v>108567004</v>
      </c>
      <c r="B205" s="1">
        <v>1935873.25</v>
      </c>
      <c r="C205" s="1">
        <v>1964680.875</v>
      </c>
      <c r="D205" s="1">
        <v>1968987.5</v>
      </c>
      <c r="E205" s="1">
        <v>1991587.5</v>
      </c>
      <c r="F205" s="1">
        <v>1977312.375</v>
      </c>
      <c r="G205" s="1">
        <v>1977311.75</v>
      </c>
      <c r="H205" s="1">
        <v>2019915.75</v>
      </c>
      <c r="I205" s="1">
        <v>2050959.25</v>
      </c>
      <c r="J205" s="1">
        <v>2098165.75</v>
      </c>
      <c r="K205" s="1">
        <v>2122142</v>
      </c>
      <c r="L205" s="1">
        <v>52080</v>
      </c>
      <c r="M205" s="1">
        <v>52080</v>
      </c>
      <c r="N205" s="1">
        <v>52080</v>
      </c>
      <c r="O205" s="1">
        <v>52080</v>
      </c>
      <c r="P205" s="1">
        <v>52080</v>
      </c>
      <c r="Q205" s="1">
        <v>52080</v>
      </c>
      <c r="R205" s="1">
        <v>52080</v>
      </c>
      <c r="S205" s="1">
        <v>52080</v>
      </c>
      <c r="T205" s="1">
        <v>52080</v>
      </c>
      <c r="U205" s="1">
        <v>52080</v>
      </c>
      <c r="V205" s="1">
        <v>230089.91</v>
      </c>
      <c r="W205" s="1">
        <v>241501.61</v>
      </c>
      <c r="X205" s="1">
        <v>233361.61</v>
      </c>
      <c r="Y205" s="1">
        <v>234581.96</v>
      </c>
      <c r="Z205" s="1">
        <v>236062.81</v>
      </c>
      <c r="AA205" s="1">
        <v>236059.91</v>
      </c>
      <c r="AB205" s="1">
        <v>241606.19</v>
      </c>
      <c r="AC205" s="1">
        <v>246890.49</v>
      </c>
      <c r="AD205" s="1">
        <v>254377.94</v>
      </c>
      <c r="AE205" s="1">
        <v>260934</v>
      </c>
      <c r="AF205" s="1">
        <v>44845.03</v>
      </c>
      <c r="AG205" s="1">
        <v>43693.03</v>
      </c>
      <c r="AH205" s="1">
        <v>33150.980000000003</v>
      </c>
      <c r="AI205" s="1">
        <v>40582.65</v>
      </c>
      <c r="AJ205" s="1">
        <v>33364.44</v>
      </c>
      <c r="AK205" s="1">
        <v>48141</v>
      </c>
      <c r="AL205" s="1">
        <v>28138</v>
      </c>
      <c r="AM205" s="1">
        <v>60384.32</v>
      </c>
      <c r="AN205" s="1">
        <v>59217.87</v>
      </c>
      <c r="AO205" s="1">
        <v>66371</v>
      </c>
      <c r="AP205" s="1">
        <v>28965.92578125</v>
      </c>
      <c r="AQ205" s="1">
        <v>0</v>
      </c>
      <c r="AR205" s="1">
        <v>4974.23779296875</v>
      </c>
      <c r="AS205" s="1">
        <v>6601.31201171875</v>
      </c>
      <c r="AT205" s="1">
        <v>40541.4765625</v>
      </c>
      <c r="AY205" s="1">
        <v>21974.25</v>
      </c>
      <c r="AZ205" s="1">
        <v>-23072.259765625</v>
      </c>
      <c r="BA205" s="1">
        <v>9176</v>
      </c>
      <c r="BB205" s="1">
        <v>-7039</v>
      </c>
      <c r="BC205" s="1">
        <v>28807.625</v>
      </c>
      <c r="BD205" s="1">
        <v>11411.7001953125</v>
      </c>
      <c r="BE205" s="1">
        <v>0</v>
      </c>
      <c r="BF205" s="1">
        <v>-1152</v>
      </c>
      <c r="BG205" s="1">
        <v>4306.625</v>
      </c>
      <c r="BH205" s="1">
        <v>-8140</v>
      </c>
      <c r="BI205" s="1">
        <v>0</v>
      </c>
      <c r="BJ205" s="1">
        <v>-10542.0498046875</v>
      </c>
      <c r="BK205" s="1">
        <v>22600</v>
      </c>
      <c r="BL205" s="1">
        <v>1220.3499755859375</v>
      </c>
      <c r="BM205" s="1">
        <v>0</v>
      </c>
      <c r="BN205" s="1">
        <v>7431.669921875</v>
      </c>
      <c r="BO205" s="1">
        <v>-14275.125</v>
      </c>
      <c r="BP205" s="1">
        <v>1480.8499755859375</v>
      </c>
      <c r="BQ205" s="1">
        <v>0</v>
      </c>
      <c r="BR205" s="1">
        <v>-7218.2099609375</v>
      </c>
      <c r="BS205" s="1">
        <v>-0.625</v>
      </c>
      <c r="BT205" s="1">
        <v>-2.9000000953674316</v>
      </c>
      <c r="BU205" s="1">
        <v>0</v>
      </c>
      <c r="BV205" s="1">
        <v>14776.5595703125</v>
      </c>
      <c r="BW205" s="1">
        <v>42604</v>
      </c>
      <c r="BX205" s="1">
        <v>5546.27978515625</v>
      </c>
      <c r="BY205" s="1">
        <v>0</v>
      </c>
      <c r="BZ205" s="1">
        <v>-20003</v>
      </c>
      <c r="CA205" s="1">
        <v>31043.5</v>
      </c>
      <c r="CB205" s="1">
        <v>5284.2998046875</v>
      </c>
      <c r="CC205" s="1">
        <v>0</v>
      </c>
      <c r="CD205" s="1">
        <v>32246.3203125</v>
      </c>
      <c r="CE205" s="1">
        <v>47206.5</v>
      </c>
      <c r="CF205" s="1">
        <v>7487.4501953125</v>
      </c>
      <c r="CG205" s="1">
        <v>0</v>
      </c>
      <c r="CH205" s="1">
        <v>-1166.449951171875</v>
      </c>
      <c r="CI205" s="1">
        <v>23976.25</v>
      </c>
      <c r="CJ205" s="1">
        <v>6556.06005859375</v>
      </c>
      <c r="CK205" s="1">
        <v>0</v>
      </c>
      <c r="CL205" s="1">
        <v>7153.1298828125</v>
      </c>
    </row>
    <row r="206" spans="1:90" x14ac:dyDescent="0.25">
      <c r="A206" s="1">
        <v>108567204</v>
      </c>
      <c r="B206" s="1">
        <v>3882483.5</v>
      </c>
      <c r="C206" s="1">
        <v>3947486.75</v>
      </c>
      <c r="D206" s="1">
        <v>3961510.5</v>
      </c>
      <c r="E206" s="1">
        <v>3993091.5</v>
      </c>
      <c r="F206" s="1">
        <v>4033009.25</v>
      </c>
      <c r="G206" s="1">
        <v>4033007</v>
      </c>
      <c r="H206" s="1">
        <v>4034454.5</v>
      </c>
      <c r="I206" s="1">
        <v>4157527.25</v>
      </c>
      <c r="J206" s="1">
        <v>4224815</v>
      </c>
      <c r="K206" s="1">
        <v>4265575</v>
      </c>
      <c r="L206" s="1">
        <v>114785</v>
      </c>
      <c r="M206" s="1">
        <v>114785</v>
      </c>
      <c r="N206" s="1">
        <v>114785</v>
      </c>
      <c r="O206" s="1">
        <v>114785</v>
      </c>
      <c r="P206" s="1">
        <v>114785</v>
      </c>
      <c r="Q206" s="1">
        <v>114785</v>
      </c>
      <c r="R206" s="1">
        <v>114785</v>
      </c>
      <c r="S206" s="1">
        <v>114785</v>
      </c>
      <c r="T206" s="1">
        <v>114785</v>
      </c>
      <c r="U206" s="1">
        <v>114785</v>
      </c>
      <c r="V206" s="1">
        <v>355047.71</v>
      </c>
      <c r="W206" s="1">
        <v>356354.07</v>
      </c>
      <c r="X206" s="1">
        <v>367170.62</v>
      </c>
      <c r="Y206" s="1">
        <v>372103.78</v>
      </c>
      <c r="Z206" s="1">
        <v>379293.53</v>
      </c>
      <c r="AA206" s="1">
        <v>379278.96</v>
      </c>
      <c r="AB206" s="1">
        <v>407707.69</v>
      </c>
      <c r="AC206" s="1">
        <v>434218.68</v>
      </c>
      <c r="AD206" s="1">
        <v>460481.78</v>
      </c>
      <c r="AE206" s="1">
        <v>479950</v>
      </c>
      <c r="AP206" s="1">
        <v>46513.1484375</v>
      </c>
      <c r="AQ206" s="1">
        <v>0</v>
      </c>
      <c r="AR206" s="1">
        <v>20131.294921875</v>
      </c>
      <c r="AT206" s="1">
        <v>66644.4453125</v>
      </c>
      <c r="AY206" s="1">
        <v>49577.25</v>
      </c>
      <c r="AZ206" s="1">
        <v>8201.76953125</v>
      </c>
      <c r="BA206" s="1">
        <v>22597</v>
      </c>
      <c r="BC206" s="1">
        <v>65003.25</v>
      </c>
      <c r="BD206" s="1">
        <v>1306.3599853515625</v>
      </c>
      <c r="BE206" s="1">
        <v>0</v>
      </c>
      <c r="BG206" s="1">
        <v>14023.75</v>
      </c>
      <c r="BH206" s="1">
        <v>10816.5498046875</v>
      </c>
      <c r="BI206" s="1">
        <v>0</v>
      </c>
      <c r="BK206" s="1">
        <v>31581</v>
      </c>
      <c r="BL206" s="1">
        <v>4933.16015625</v>
      </c>
      <c r="BM206" s="1">
        <v>0</v>
      </c>
      <c r="BO206" s="1">
        <v>39917.75</v>
      </c>
      <c r="BP206" s="1">
        <v>7189.75</v>
      </c>
      <c r="BQ206" s="1">
        <v>0</v>
      </c>
      <c r="BS206" s="1">
        <v>-2.25</v>
      </c>
      <c r="BT206" s="1">
        <v>-14.569999694824219</v>
      </c>
      <c r="BU206" s="1">
        <v>0</v>
      </c>
      <c r="BW206" s="1">
        <v>1447.5</v>
      </c>
      <c r="BX206" s="1">
        <v>28428.73046875</v>
      </c>
      <c r="BY206" s="1">
        <v>0</v>
      </c>
      <c r="CA206" s="1">
        <v>123072.75</v>
      </c>
      <c r="CB206" s="1">
        <v>26510.990234375</v>
      </c>
      <c r="CC206" s="1">
        <v>0</v>
      </c>
      <c r="CE206" s="1">
        <v>67287.75</v>
      </c>
      <c r="CF206" s="1">
        <v>26263.099609375</v>
      </c>
      <c r="CG206" s="1">
        <v>0</v>
      </c>
      <c r="CI206" s="1">
        <v>40760</v>
      </c>
      <c r="CJ206" s="1">
        <v>19468.220703125</v>
      </c>
      <c r="CK206" s="1">
        <v>0</v>
      </c>
    </row>
    <row r="207" spans="1:90" x14ac:dyDescent="0.25">
      <c r="A207" s="1">
        <v>108567404</v>
      </c>
      <c r="B207" s="1">
        <v>1511795.25</v>
      </c>
      <c r="C207" s="1">
        <v>1560172.5</v>
      </c>
      <c r="D207" s="1">
        <v>1560798.5</v>
      </c>
      <c r="E207" s="1">
        <v>1588819.625</v>
      </c>
      <c r="F207" s="1">
        <v>1597039</v>
      </c>
      <c r="G207" s="1">
        <v>1597037.75</v>
      </c>
      <c r="H207" s="1">
        <v>1608012.625</v>
      </c>
      <c r="I207" s="1">
        <v>1669482.625</v>
      </c>
      <c r="J207" s="1">
        <v>1737220.25</v>
      </c>
      <c r="K207" s="1">
        <v>1766498</v>
      </c>
      <c r="L207" s="1">
        <v>35845</v>
      </c>
      <c r="M207" s="1">
        <v>35845</v>
      </c>
      <c r="N207" s="1">
        <v>35845</v>
      </c>
      <c r="O207" s="1">
        <v>35845</v>
      </c>
      <c r="Q207" s="1">
        <v>35845</v>
      </c>
      <c r="R207" s="1">
        <v>35845</v>
      </c>
      <c r="S207" s="1">
        <v>35845</v>
      </c>
      <c r="T207" s="1">
        <v>35845</v>
      </c>
      <c r="U207" s="1">
        <v>35845</v>
      </c>
      <c r="V207" s="1">
        <v>231844.25</v>
      </c>
      <c r="W207" s="1">
        <v>232449.37</v>
      </c>
      <c r="X207" s="1">
        <v>234692.61</v>
      </c>
      <c r="Y207" s="1">
        <v>235063.23</v>
      </c>
      <c r="Z207" s="1">
        <v>238707</v>
      </c>
      <c r="AA207" s="1">
        <v>238704.01</v>
      </c>
      <c r="AB207" s="1">
        <v>240536.01</v>
      </c>
      <c r="AC207" s="1">
        <v>247217.9</v>
      </c>
      <c r="AD207" s="1">
        <v>246469.87</v>
      </c>
      <c r="AE207" s="1">
        <v>248954</v>
      </c>
      <c r="AP207" s="1">
        <v>33891.80078125</v>
      </c>
      <c r="AR207" s="1">
        <v>2049.39990234375</v>
      </c>
      <c r="AT207" s="1">
        <v>35941.19921875</v>
      </c>
      <c r="AY207" s="1">
        <v>36901.875</v>
      </c>
      <c r="AZ207" s="1">
        <v>1466.4200439453125</v>
      </c>
      <c r="BA207" s="1">
        <v>6171</v>
      </c>
      <c r="BC207" s="1">
        <v>48377.25</v>
      </c>
      <c r="BD207" s="1">
        <v>605.1199951171875</v>
      </c>
      <c r="BE207" s="1">
        <v>0</v>
      </c>
      <c r="BG207" s="1">
        <v>626</v>
      </c>
      <c r="BH207" s="1">
        <v>2243.239990234375</v>
      </c>
      <c r="BI207" s="1">
        <v>0</v>
      </c>
      <c r="BK207" s="1">
        <v>28021.125</v>
      </c>
      <c r="BL207" s="1">
        <v>370.6199951171875</v>
      </c>
      <c r="BM207" s="1">
        <v>0</v>
      </c>
      <c r="BO207" s="1">
        <v>8219.375</v>
      </c>
      <c r="BP207" s="1">
        <v>3643.77001953125</v>
      </c>
      <c r="BS207" s="1">
        <v>-1.25</v>
      </c>
      <c r="BT207" s="1">
        <v>-2.9900000095367432</v>
      </c>
      <c r="BW207" s="1">
        <v>10974.875</v>
      </c>
      <c r="BX207" s="1">
        <v>1832</v>
      </c>
      <c r="BY207" s="1">
        <v>0</v>
      </c>
      <c r="CA207" s="1">
        <v>61470</v>
      </c>
      <c r="CB207" s="1">
        <v>6681.89013671875</v>
      </c>
      <c r="CC207" s="1">
        <v>0</v>
      </c>
      <c r="CE207" s="1">
        <v>67737.625</v>
      </c>
      <c r="CF207" s="1">
        <v>-748.030029296875</v>
      </c>
      <c r="CG207" s="1">
        <v>0</v>
      </c>
      <c r="CI207" s="1">
        <v>29277.75</v>
      </c>
      <c r="CJ207" s="1">
        <v>2484.1298828125</v>
      </c>
      <c r="CK207" s="1">
        <v>0</v>
      </c>
    </row>
    <row r="208" spans="1:90" x14ac:dyDescent="0.25">
      <c r="A208" s="1">
        <v>108567703</v>
      </c>
      <c r="B208" s="1">
        <v>7719191.5</v>
      </c>
      <c r="C208" s="1">
        <v>8009242.5</v>
      </c>
      <c r="D208" s="1">
        <v>8039754.5</v>
      </c>
      <c r="E208" s="1">
        <v>8113656</v>
      </c>
      <c r="F208" s="1">
        <v>8294901</v>
      </c>
      <c r="G208" s="1">
        <v>8294892.5</v>
      </c>
      <c r="H208" s="1">
        <v>8641093</v>
      </c>
      <c r="I208" s="1">
        <v>9162896</v>
      </c>
      <c r="J208" s="1">
        <v>10175589</v>
      </c>
      <c r="K208" s="1">
        <v>10487731</v>
      </c>
      <c r="L208" s="1">
        <v>304698</v>
      </c>
      <c r="M208" s="1">
        <v>304698</v>
      </c>
      <c r="N208" s="1">
        <v>304698</v>
      </c>
      <c r="O208" s="1">
        <v>304698</v>
      </c>
      <c r="P208" s="1">
        <v>304698</v>
      </c>
      <c r="Q208" s="1">
        <v>304698</v>
      </c>
      <c r="R208" s="1">
        <v>304698</v>
      </c>
      <c r="S208" s="1">
        <v>304698</v>
      </c>
      <c r="T208" s="1">
        <v>304698</v>
      </c>
      <c r="U208" s="1">
        <v>393785.56</v>
      </c>
      <c r="V208" s="1">
        <v>1477211.53</v>
      </c>
      <c r="W208" s="1">
        <v>1490725.86</v>
      </c>
      <c r="X208" s="1">
        <v>1507346.11</v>
      </c>
      <c r="Y208" s="1">
        <v>1518107.8</v>
      </c>
      <c r="Z208" s="1">
        <v>1674932.59</v>
      </c>
      <c r="AA208" s="1">
        <v>1692891.2</v>
      </c>
      <c r="AB208" s="1">
        <v>1575155.64</v>
      </c>
      <c r="AC208" s="1">
        <v>1821491.69</v>
      </c>
      <c r="AD208" s="1">
        <v>1892148.44</v>
      </c>
      <c r="AE208" s="1">
        <v>1857386</v>
      </c>
      <c r="AF208" s="1">
        <v>64399.97</v>
      </c>
      <c r="AG208" s="1">
        <v>43690.58</v>
      </c>
      <c r="AH208" s="1">
        <v>44817.35</v>
      </c>
      <c r="AI208" s="1">
        <v>50197.34</v>
      </c>
      <c r="AJ208" s="1">
        <v>33698.58</v>
      </c>
      <c r="AK208" s="1">
        <v>45258</v>
      </c>
      <c r="AL208" s="1">
        <v>45697</v>
      </c>
      <c r="AM208" s="1">
        <v>58233.9</v>
      </c>
      <c r="AN208" s="1">
        <v>71242.14</v>
      </c>
      <c r="AO208" s="1">
        <v>79849</v>
      </c>
      <c r="AP208" s="1">
        <v>438566</v>
      </c>
      <c r="AQ208" s="1">
        <v>17817.51171875</v>
      </c>
      <c r="AR208" s="1">
        <v>36490.68359375</v>
      </c>
      <c r="AS208" s="1">
        <v>9230.083984375</v>
      </c>
      <c r="AT208" s="1">
        <v>502104.28125</v>
      </c>
      <c r="AY208" s="1">
        <v>221461.5</v>
      </c>
      <c r="AZ208" s="1">
        <v>35892.421875</v>
      </c>
      <c r="BA208" s="1">
        <v>57488</v>
      </c>
      <c r="BB208" s="1">
        <v>-17753.009765625</v>
      </c>
      <c r="BC208" s="1">
        <v>290051</v>
      </c>
      <c r="BD208" s="1">
        <v>13514.330078125</v>
      </c>
      <c r="BE208" s="1">
        <v>0</v>
      </c>
      <c r="BF208" s="1">
        <v>-20709.390625</v>
      </c>
      <c r="BG208" s="1">
        <v>30512</v>
      </c>
      <c r="BH208" s="1">
        <v>16620.25</v>
      </c>
      <c r="BI208" s="1">
        <v>0</v>
      </c>
      <c r="BJ208" s="1">
        <v>1126.77001953125</v>
      </c>
      <c r="BK208" s="1">
        <v>73901.5</v>
      </c>
      <c r="BL208" s="1">
        <v>10761.6904296875</v>
      </c>
      <c r="BM208" s="1">
        <v>0</v>
      </c>
      <c r="BN208" s="1">
        <v>5379.990234375</v>
      </c>
      <c r="BO208" s="1">
        <v>181245</v>
      </c>
      <c r="BP208" s="1">
        <v>156824.796875</v>
      </c>
      <c r="BQ208" s="1">
        <v>0</v>
      </c>
      <c r="BR208" s="1">
        <v>-16498.759765625</v>
      </c>
      <c r="BS208" s="1">
        <v>-8.5</v>
      </c>
      <c r="BT208" s="1">
        <v>17958.609375</v>
      </c>
      <c r="BU208" s="1">
        <v>0</v>
      </c>
      <c r="BV208" s="1">
        <v>11559.419921875</v>
      </c>
      <c r="BW208" s="1">
        <v>346200.5</v>
      </c>
      <c r="BX208" s="1">
        <v>-117735.5625</v>
      </c>
      <c r="BY208" s="1">
        <v>0</v>
      </c>
      <c r="BZ208" s="1">
        <v>439</v>
      </c>
      <c r="CA208" s="1">
        <v>521803</v>
      </c>
      <c r="CB208" s="1">
        <v>246336.046875</v>
      </c>
      <c r="CC208" s="1">
        <v>0</v>
      </c>
      <c r="CD208" s="1">
        <v>12536.900390625</v>
      </c>
      <c r="CE208" s="1">
        <v>1012693</v>
      </c>
      <c r="CF208" s="1">
        <v>70656.75</v>
      </c>
      <c r="CG208" s="1">
        <v>0</v>
      </c>
      <c r="CH208" s="1">
        <v>13008.240234375</v>
      </c>
      <c r="CI208" s="1">
        <v>312142</v>
      </c>
      <c r="CJ208" s="1">
        <v>-34762.44140625</v>
      </c>
      <c r="CK208" s="1">
        <v>89087.5625</v>
      </c>
      <c r="CL208" s="1">
        <v>8606.8603515625</v>
      </c>
    </row>
    <row r="209" spans="1:90" x14ac:dyDescent="0.25">
      <c r="A209" s="1">
        <v>108567807</v>
      </c>
      <c r="AF209" s="1">
        <v>404181.06</v>
      </c>
      <c r="AG209" s="1">
        <v>465976.61</v>
      </c>
      <c r="AH209" s="1">
        <v>445367.76</v>
      </c>
      <c r="AI209" s="1">
        <v>495421.92</v>
      </c>
      <c r="AJ209" s="1">
        <v>495863.03</v>
      </c>
      <c r="AK209" s="1">
        <v>485130.77</v>
      </c>
      <c r="AL209" s="1">
        <v>526339.41</v>
      </c>
      <c r="AM209" s="1">
        <v>627551.06000000006</v>
      </c>
      <c r="AN209" s="1">
        <v>866735.38</v>
      </c>
      <c r="AO209" s="1">
        <v>925700</v>
      </c>
      <c r="AS209" s="1">
        <v>85967.390625</v>
      </c>
      <c r="AT209" s="1">
        <v>85967.390625</v>
      </c>
      <c r="BB209" s="1">
        <v>-2573.3798828125</v>
      </c>
      <c r="BF209" s="1">
        <v>61795.55078125</v>
      </c>
      <c r="BJ209" s="1">
        <v>-20608.849609375</v>
      </c>
      <c r="BN209" s="1">
        <v>50054.16015625</v>
      </c>
      <c r="BR209" s="1">
        <v>441.1099853515625</v>
      </c>
      <c r="BV209" s="1">
        <v>-10732.259765625</v>
      </c>
      <c r="BZ209" s="1">
        <v>41208.640625</v>
      </c>
      <c r="CD209" s="1">
        <v>101211.6484375</v>
      </c>
      <c r="CH209" s="1">
        <v>239184.3125</v>
      </c>
      <c r="CL209" s="1">
        <v>58964.62109375</v>
      </c>
    </row>
    <row r="210" spans="1:90" x14ac:dyDescent="0.25">
      <c r="A210" s="1">
        <v>108568404</v>
      </c>
      <c r="B210" s="1">
        <v>2246349.5</v>
      </c>
      <c r="C210" s="1">
        <v>2299666</v>
      </c>
      <c r="D210" s="1">
        <v>2331010.75</v>
      </c>
      <c r="E210" s="1">
        <v>2362244.75</v>
      </c>
      <c r="F210" s="1">
        <v>2396934.5</v>
      </c>
      <c r="G210" s="1">
        <v>2396932.5</v>
      </c>
      <c r="H210" s="1">
        <v>2426863</v>
      </c>
      <c r="I210" s="1">
        <v>2500444</v>
      </c>
      <c r="J210" s="1">
        <v>2532913</v>
      </c>
      <c r="K210" s="1">
        <v>2575816</v>
      </c>
      <c r="L210" s="1">
        <v>72367</v>
      </c>
      <c r="M210" s="1">
        <v>72367</v>
      </c>
      <c r="N210" s="1">
        <v>72367</v>
      </c>
      <c r="O210" s="1">
        <v>72367</v>
      </c>
      <c r="P210" s="1">
        <v>72367</v>
      </c>
      <c r="Q210" s="1">
        <v>72367</v>
      </c>
      <c r="R210" s="1">
        <v>72367</v>
      </c>
      <c r="S210" s="1">
        <v>72367</v>
      </c>
      <c r="T210" s="1">
        <v>72367</v>
      </c>
      <c r="U210" s="1">
        <v>72367</v>
      </c>
      <c r="V210" s="1">
        <v>286355.34999999998</v>
      </c>
      <c r="W210" s="1">
        <v>289499.59999999998</v>
      </c>
      <c r="X210" s="1">
        <v>289279.69</v>
      </c>
      <c r="Y210" s="1">
        <v>289453.67</v>
      </c>
      <c r="Z210" s="1">
        <v>294888.5</v>
      </c>
      <c r="AA210" s="1">
        <v>294883.3</v>
      </c>
      <c r="AB210" s="1">
        <v>298981.81</v>
      </c>
      <c r="AC210" s="1">
        <v>307945.3</v>
      </c>
      <c r="AD210" s="1">
        <v>312702.87</v>
      </c>
      <c r="AE210" s="1">
        <v>322077</v>
      </c>
      <c r="AJ210" s="1">
        <v>16375.13</v>
      </c>
      <c r="AP210" s="1">
        <v>35776.30078125</v>
      </c>
      <c r="AQ210" s="1">
        <v>0</v>
      </c>
      <c r="AR210" s="1">
        <v>5437.7001953125</v>
      </c>
      <c r="AT210" s="1">
        <v>41214</v>
      </c>
      <c r="AY210" s="1">
        <v>40669.5</v>
      </c>
      <c r="AZ210" s="1">
        <v>3343.050048828125</v>
      </c>
      <c r="BA210" s="1">
        <v>15291</v>
      </c>
      <c r="BC210" s="1">
        <v>53316.5</v>
      </c>
      <c r="BD210" s="1">
        <v>3144.25</v>
      </c>
      <c r="BE210" s="1">
        <v>0</v>
      </c>
      <c r="BG210" s="1">
        <v>31344.75</v>
      </c>
      <c r="BH210" s="1">
        <v>-219.91000366210938</v>
      </c>
      <c r="BI210" s="1">
        <v>0</v>
      </c>
      <c r="BK210" s="1">
        <v>31234</v>
      </c>
      <c r="BL210" s="1">
        <v>173.97999572753906</v>
      </c>
      <c r="BM210" s="1">
        <v>0</v>
      </c>
      <c r="BO210" s="1">
        <v>34689.75</v>
      </c>
      <c r="BP210" s="1">
        <v>5434.830078125</v>
      </c>
      <c r="BQ210" s="1">
        <v>0</v>
      </c>
      <c r="BS210" s="1">
        <v>-2</v>
      </c>
      <c r="BT210" s="1">
        <v>-5.1999998092651367</v>
      </c>
      <c r="BU210" s="1">
        <v>0</v>
      </c>
      <c r="BW210" s="1">
        <v>29930.5</v>
      </c>
      <c r="BX210" s="1">
        <v>4098.509765625</v>
      </c>
      <c r="BY210" s="1">
        <v>0</v>
      </c>
      <c r="CA210" s="1">
        <v>73581</v>
      </c>
      <c r="CB210" s="1">
        <v>8963.490234375</v>
      </c>
      <c r="CC210" s="1">
        <v>0</v>
      </c>
      <c r="CE210" s="1">
        <v>32469</v>
      </c>
      <c r="CF210" s="1">
        <v>4757.56982421875</v>
      </c>
      <c r="CG210" s="1">
        <v>0</v>
      </c>
      <c r="CI210" s="1">
        <v>42903</v>
      </c>
      <c r="CJ210" s="1">
        <v>9374.1298828125</v>
      </c>
      <c r="CK210" s="1">
        <v>0</v>
      </c>
    </row>
    <row r="211" spans="1:90" x14ac:dyDescent="0.25">
      <c r="A211" s="1">
        <v>108569103</v>
      </c>
      <c r="B211" s="1">
        <v>8499916</v>
      </c>
      <c r="C211" s="1">
        <v>8622010</v>
      </c>
      <c r="D211" s="1">
        <v>8694975</v>
      </c>
      <c r="E211" s="1">
        <v>8748777</v>
      </c>
      <c r="F211" s="1">
        <v>8945150</v>
      </c>
      <c r="G211" s="1">
        <v>8945145</v>
      </c>
      <c r="H211" s="1">
        <v>9230388</v>
      </c>
      <c r="I211" s="1">
        <v>9702459</v>
      </c>
      <c r="J211" s="1">
        <v>10207084</v>
      </c>
      <c r="K211" s="1">
        <v>10377356</v>
      </c>
      <c r="L211" s="1">
        <v>241701</v>
      </c>
      <c r="M211" s="1">
        <v>241701</v>
      </c>
      <c r="N211" s="1">
        <v>241701</v>
      </c>
      <c r="O211" s="1">
        <v>241701</v>
      </c>
      <c r="P211" s="1">
        <v>241701</v>
      </c>
      <c r="Q211" s="1">
        <v>241701</v>
      </c>
      <c r="R211" s="1">
        <v>241701</v>
      </c>
      <c r="S211" s="1">
        <v>241701</v>
      </c>
      <c r="T211" s="1">
        <v>241701</v>
      </c>
      <c r="U211" s="1">
        <v>681700.42</v>
      </c>
      <c r="V211" s="1">
        <v>903293.72</v>
      </c>
      <c r="W211" s="1">
        <v>911996.7</v>
      </c>
      <c r="X211" s="1">
        <v>919844.34</v>
      </c>
      <c r="Y211" s="1">
        <v>930951</v>
      </c>
      <c r="Z211" s="1">
        <v>948843.96</v>
      </c>
      <c r="AA211" s="1">
        <v>948826.35</v>
      </c>
      <c r="AB211" s="1">
        <v>984767.34</v>
      </c>
      <c r="AC211" s="1">
        <v>1032579.05</v>
      </c>
      <c r="AD211" s="1">
        <v>1064424.24</v>
      </c>
      <c r="AE211" s="1">
        <v>1117318</v>
      </c>
      <c r="AP211" s="1">
        <v>286441.1875</v>
      </c>
      <c r="AQ211" s="1">
        <v>87999.8828125</v>
      </c>
      <c r="AR211" s="1">
        <v>33694.80859375</v>
      </c>
      <c r="AT211" s="1">
        <v>408135.875</v>
      </c>
      <c r="AY211" s="1">
        <v>93131</v>
      </c>
      <c r="AZ211" s="1">
        <v>11017.6796875</v>
      </c>
      <c r="BA211" s="1">
        <v>51751</v>
      </c>
      <c r="BC211" s="1">
        <v>122094</v>
      </c>
      <c r="BD211" s="1">
        <v>8702.98046875</v>
      </c>
      <c r="BE211" s="1">
        <v>0</v>
      </c>
      <c r="BG211" s="1">
        <v>72965</v>
      </c>
      <c r="BH211" s="1">
        <v>7847.64013671875</v>
      </c>
      <c r="BI211" s="1">
        <v>0</v>
      </c>
      <c r="BK211" s="1">
        <v>53802</v>
      </c>
      <c r="BL211" s="1">
        <v>11106.66015625</v>
      </c>
      <c r="BM211" s="1">
        <v>0</v>
      </c>
      <c r="BO211" s="1">
        <v>196373</v>
      </c>
      <c r="BP211" s="1">
        <v>17892.9609375</v>
      </c>
      <c r="BQ211" s="1">
        <v>0</v>
      </c>
      <c r="BS211" s="1">
        <v>-5</v>
      </c>
      <c r="BT211" s="1">
        <v>-17.610000610351563</v>
      </c>
      <c r="BU211" s="1">
        <v>0</v>
      </c>
      <c r="BW211" s="1">
        <v>285243</v>
      </c>
      <c r="BX211" s="1">
        <v>35940.98828125</v>
      </c>
      <c r="BY211" s="1">
        <v>0</v>
      </c>
      <c r="CA211" s="1">
        <v>472071</v>
      </c>
      <c r="CB211" s="1">
        <v>47811.7109375</v>
      </c>
      <c r="CC211" s="1">
        <v>0</v>
      </c>
      <c r="CE211" s="1">
        <v>504625</v>
      </c>
      <c r="CF211" s="1">
        <v>31845.189453125</v>
      </c>
      <c r="CG211" s="1">
        <v>0</v>
      </c>
      <c r="CI211" s="1">
        <v>170272</v>
      </c>
      <c r="CJ211" s="1">
        <v>52893.76171875</v>
      </c>
      <c r="CK211" s="1">
        <v>439999.40625</v>
      </c>
    </row>
    <row r="212" spans="1:90" x14ac:dyDescent="0.25">
      <c r="A212" s="1">
        <v>109122703</v>
      </c>
      <c r="B212" s="1">
        <v>5293336</v>
      </c>
      <c r="C212" s="1">
        <v>5388401</v>
      </c>
      <c r="D212" s="1">
        <v>5430152</v>
      </c>
      <c r="E212" s="1">
        <v>5480713</v>
      </c>
      <c r="F212" s="1">
        <v>5540285.5</v>
      </c>
      <c r="G212" s="1">
        <v>5540282</v>
      </c>
      <c r="H212" s="1">
        <v>5662479</v>
      </c>
      <c r="I212" s="1">
        <v>6301711</v>
      </c>
      <c r="J212" s="1">
        <v>6727985.5</v>
      </c>
      <c r="K212" s="1">
        <v>6864384</v>
      </c>
      <c r="L212" s="1">
        <v>128016</v>
      </c>
      <c r="M212" s="1">
        <v>161988</v>
      </c>
      <c r="N212" s="1">
        <v>145002</v>
      </c>
      <c r="O212" s="1">
        <v>145002</v>
      </c>
      <c r="P212" s="1">
        <v>145002</v>
      </c>
      <c r="Q212" s="1">
        <v>145002</v>
      </c>
      <c r="R212" s="1">
        <v>145002</v>
      </c>
      <c r="S212" s="1">
        <v>145002</v>
      </c>
      <c r="T212" s="1">
        <v>145002</v>
      </c>
      <c r="U212" s="1">
        <v>290764.52</v>
      </c>
      <c r="V212" s="1">
        <v>619539</v>
      </c>
      <c r="W212" s="1">
        <v>742071</v>
      </c>
      <c r="X212" s="1">
        <v>648488.5</v>
      </c>
      <c r="Y212" s="1">
        <v>660290.68000000005</v>
      </c>
      <c r="Z212" s="1">
        <v>691945.56</v>
      </c>
      <c r="AA212" s="1">
        <v>691911</v>
      </c>
      <c r="AB212" s="1">
        <v>714852</v>
      </c>
      <c r="AC212" s="1">
        <v>789720</v>
      </c>
      <c r="AD212" s="1">
        <v>808436.99</v>
      </c>
      <c r="AE212" s="1">
        <v>820662</v>
      </c>
      <c r="AP212" s="1">
        <v>264819.6875</v>
      </c>
      <c r="AQ212" s="1">
        <v>29152.50390625</v>
      </c>
      <c r="AR212" s="1">
        <v>25743.287109375</v>
      </c>
      <c r="AT212" s="1">
        <v>319715.46875</v>
      </c>
      <c r="AY212" s="1">
        <v>70599</v>
      </c>
      <c r="AZ212" s="1">
        <v>15563.25</v>
      </c>
      <c r="BA212" s="1">
        <v>9910</v>
      </c>
      <c r="BC212" s="1">
        <v>95065</v>
      </c>
      <c r="BD212" s="1">
        <v>122532</v>
      </c>
      <c r="BE212" s="1">
        <v>33972</v>
      </c>
      <c r="BG212" s="1">
        <v>41751</v>
      </c>
      <c r="BH212" s="1">
        <v>-93582.5</v>
      </c>
      <c r="BI212" s="1">
        <v>-16986</v>
      </c>
      <c r="BK212" s="1">
        <v>50561</v>
      </c>
      <c r="BL212" s="1">
        <v>11802.1796875</v>
      </c>
      <c r="BM212" s="1">
        <v>0</v>
      </c>
      <c r="BO212" s="1">
        <v>59572.5</v>
      </c>
      <c r="BP212" s="1">
        <v>31654.880859375</v>
      </c>
      <c r="BQ212" s="1">
        <v>0</v>
      </c>
      <c r="BS212" s="1">
        <v>-3.5</v>
      </c>
      <c r="BT212" s="1">
        <v>-34.560001373291016</v>
      </c>
      <c r="BU212" s="1">
        <v>0</v>
      </c>
      <c r="BW212" s="1">
        <v>122197</v>
      </c>
      <c r="BX212" s="1">
        <v>22941</v>
      </c>
      <c r="BY212" s="1">
        <v>0</v>
      </c>
      <c r="CA212" s="1">
        <v>639232</v>
      </c>
      <c r="CB212" s="1">
        <v>74868</v>
      </c>
      <c r="CC212" s="1">
        <v>0</v>
      </c>
      <c r="CE212" s="1">
        <v>426274.5</v>
      </c>
      <c r="CF212" s="1">
        <v>18716.990234375</v>
      </c>
      <c r="CG212" s="1">
        <v>0</v>
      </c>
      <c r="CI212" s="1">
        <v>136398.5</v>
      </c>
      <c r="CJ212" s="1">
        <v>12225.009765625</v>
      </c>
      <c r="CK212" s="1">
        <v>145762.515625</v>
      </c>
    </row>
    <row r="213" spans="1:90" x14ac:dyDescent="0.25">
      <c r="A213" s="1">
        <v>109243503</v>
      </c>
      <c r="B213" s="1">
        <v>4996436</v>
      </c>
      <c r="C213" s="1">
        <v>5069724.5</v>
      </c>
      <c r="D213" s="1">
        <v>5093710.5</v>
      </c>
      <c r="E213" s="1">
        <v>5129930</v>
      </c>
      <c r="F213" s="1">
        <v>5169827.5</v>
      </c>
      <c r="G213" s="1">
        <v>5169825</v>
      </c>
      <c r="H213" s="1">
        <v>5210957</v>
      </c>
      <c r="I213" s="1">
        <v>5516972</v>
      </c>
      <c r="J213" s="1">
        <v>5791349</v>
      </c>
      <c r="K213" s="1">
        <v>5884780</v>
      </c>
      <c r="M213" s="1">
        <v>153966</v>
      </c>
      <c r="N213" s="1">
        <v>133613</v>
      </c>
      <c r="O213" s="1">
        <v>133613</v>
      </c>
      <c r="P213" s="1">
        <v>133613</v>
      </c>
      <c r="Q213" s="1">
        <v>133613</v>
      </c>
      <c r="R213" s="1">
        <v>133613</v>
      </c>
      <c r="S213" s="1">
        <v>133613</v>
      </c>
      <c r="T213" s="1">
        <v>133613</v>
      </c>
      <c r="U213" s="1">
        <v>306109.21999999997</v>
      </c>
      <c r="V213" s="1">
        <v>474713.4</v>
      </c>
      <c r="W213" s="1">
        <v>477485.01</v>
      </c>
      <c r="X213" s="1">
        <v>489742.95</v>
      </c>
      <c r="Y213" s="1">
        <v>492588.97</v>
      </c>
      <c r="Z213" s="1">
        <v>516143.06</v>
      </c>
      <c r="AA213" s="1">
        <v>516121.99</v>
      </c>
      <c r="AB213" s="1">
        <v>528402.15</v>
      </c>
      <c r="AC213" s="1">
        <v>576331.27</v>
      </c>
      <c r="AD213" s="1">
        <v>588500.47999999998</v>
      </c>
      <c r="AE213" s="1">
        <v>618029</v>
      </c>
      <c r="AF213" s="1">
        <v>35324.69</v>
      </c>
      <c r="AG213" s="1">
        <v>35777.620000000003</v>
      </c>
      <c r="AH213" s="1">
        <v>38999.019999999997</v>
      </c>
      <c r="AI213" s="1">
        <v>43908.27</v>
      </c>
      <c r="AJ213" s="1">
        <v>40582.86</v>
      </c>
      <c r="AK213" s="1">
        <v>35555.050000000003</v>
      </c>
      <c r="AL213" s="1">
        <v>34114</v>
      </c>
      <c r="AM213" s="1">
        <v>48.42</v>
      </c>
      <c r="AP213" s="1">
        <v>142990.5</v>
      </c>
      <c r="AQ213" s="1">
        <v>34499.2421875</v>
      </c>
      <c r="AR213" s="1">
        <v>20377.1875</v>
      </c>
      <c r="AT213" s="1">
        <v>197866.9375</v>
      </c>
      <c r="AY213" s="1">
        <v>55954</v>
      </c>
      <c r="AZ213" s="1">
        <v>10783.8603515625</v>
      </c>
      <c r="BB213" s="1">
        <v>-12059.169921875</v>
      </c>
      <c r="BC213" s="1">
        <v>73288.5</v>
      </c>
      <c r="BD213" s="1">
        <v>2771.610107421875</v>
      </c>
      <c r="BF213" s="1">
        <v>452.92999267578125</v>
      </c>
      <c r="BG213" s="1">
        <v>23986</v>
      </c>
      <c r="BH213" s="1">
        <v>12257.9404296875</v>
      </c>
      <c r="BI213" s="1">
        <v>-20353</v>
      </c>
      <c r="BJ213" s="1">
        <v>3221.39990234375</v>
      </c>
      <c r="BK213" s="1">
        <v>36219.5</v>
      </c>
      <c r="BL213" s="1">
        <v>2846.02001953125</v>
      </c>
      <c r="BM213" s="1">
        <v>0</v>
      </c>
      <c r="BN213" s="1">
        <v>4909.25</v>
      </c>
      <c r="BO213" s="1">
        <v>39897.5</v>
      </c>
      <c r="BP213" s="1">
        <v>23554.08984375</v>
      </c>
      <c r="BQ213" s="1">
        <v>0</v>
      </c>
      <c r="BR213" s="1">
        <v>-3325.409912109375</v>
      </c>
      <c r="BS213" s="1">
        <v>-2.5</v>
      </c>
      <c r="BT213" s="1">
        <v>-21.069999694824219</v>
      </c>
      <c r="BU213" s="1">
        <v>0</v>
      </c>
      <c r="BV213" s="1">
        <v>-5027.81005859375</v>
      </c>
      <c r="BW213" s="1">
        <v>41132</v>
      </c>
      <c r="BX213" s="1">
        <v>12280.16015625</v>
      </c>
      <c r="BY213" s="1">
        <v>0</v>
      </c>
      <c r="BZ213" s="1">
        <v>-1441.050048828125</v>
      </c>
      <c r="CA213" s="1">
        <v>306015</v>
      </c>
      <c r="CB213" s="1">
        <v>47929.12109375</v>
      </c>
      <c r="CC213" s="1">
        <v>0</v>
      </c>
      <c r="CD213" s="1">
        <v>-34065.578125</v>
      </c>
      <c r="CE213" s="1">
        <v>274377</v>
      </c>
      <c r="CF213" s="1">
        <v>12169.2099609375</v>
      </c>
      <c r="CG213" s="1">
        <v>0</v>
      </c>
      <c r="CI213" s="1">
        <v>93431</v>
      </c>
      <c r="CJ213" s="1">
        <v>29528.51953125</v>
      </c>
      <c r="CK213" s="1">
        <v>172496.21875</v>
      </c>
    </row>
    <row r="214" spans="1:90" x14ac:dyDescent="0.25">
      <c r="A214" s="1">
        <v>109246003</v>
      </c>
      <c r="B214" s="1">
        <v>4994646</v>
      </c>
      <c r="C214" s="1">
        <v>5106552.5</v>
      </c>
      <c r="D214" s="1">
        <v>5101252.5</v>
      </c>
      <c r="E214" s="1">
        <v>5132256.5</v>
      </c>
      <c r="F214" s="1">
        <v>5194797</v>
      </c>
      <c r="G214" s="1">
        <v>5194794</v>
      </c>
      <c r="H214" s="1">
        <v>5313878.5</v>
      </c>
      <c r="I214" s="1">
        <v>5517965</v>
      </c>
      <c r="J214" s="1">
        <v>5752875</v>
      </c>
      <c r="K214" s="1">
        <v>5855769</v>
      </c>
      <c r="L214" s="1">
        <v>131771</v>
      </c>
      <c r="M214" s="1">
        <v>186751</v>
      </c>
      <c r="N214" s="1">
        <v>159261</v>
      </c>
      <c r="O214" s="1">
        <v>159261</v>
      </c>
      <c r="P214" s="1">
        <v>159261</v>
      </c>
      <c r="Q214" s="1">
        <v>159261</v>
      </c>
      <c r="R214" s="1">
        <v>159261</v>
      </c>
      <c r="S214" s="1">
        <v>159261</v>
      </c>
      <c r="T214" s="1">
        <v>159261</v>
      </c>
      <c r="U214" s="1">
        <v>294025.65000000002</v>
      </c>
      <c r="V214" s="1">
        <v>619982</v>
      </c>
      <c r="W214" s="1">
        <v>636155.62</v>
      </c>
      <c r="X214" s="1">
        <v>648707.17000000004</v>
      </c>
      <c r="Y214" s="1">
        <v>651453.31000000006</v>
      </c>
      <c r="Z214" s="1">
        <v>661518.36</v>
      </c>
      <c r="AA214" s="1">
        <v>661494.15</v>
      </c>
      <c r="AB214" s="1">
        <v>699458.71</v>
      </c>
      <c r="AC214" s="1">
        <v>743803.42</v>
      </c>
      <c r="AD214" s="1">
        <v>778319.24</v>
      </c>
      <c r="AE214" s="1">
        <v>831626</v>
      </c>
      <c r="AK214" s="1">
        <v>5480</v>
      </c>
      <c r="AL214" s="1">
        <v>2316</v>
      </c>
      <c r="AM214" s="1">
        <v>8762.69</v>
      </c>
      <c r="AN214" s="1">
        <v>18173.189999999999</v>
      </c>
      <c r="AO214" s="1">
        <v>18554</v>
      </c>
      <c r="AP214" s="1">
        <v>132194.40625</v>
      </c>
      <c r="AQ214" s="1">
        <v>26952.9296875</v>
      </c>
      <c r="AR214" s="1">
        <v>34021.52734375</v>
      </c>
      <c r="AT214" s="1">
        <v>193168.875</v>
      </c>
      <c r="AY214" s="1">
        <v>85361</v>
      </c>
      <c r="AZ214" s="1">
        <v>15865.150390625</v>
      </c>
      <c r="BA214" s="1">
        <v>8352</v>
      </c>
      <c r="BC214" s="1">
        <v>111906.5</v>
      </c>
      <c r="BD214" s="1">
        <v>16173.6201171875</v>
      </c>
      <c r="BE214" s="1">
        <v>54980</v>
      </c>
      <c r="BG214" s="1">
        <v>-5300</v>
      </c>
      <c r="BH214" s="1">
        <v>12551.5498046875</v>
      </c>
      <c r="BI214" s="1">
        <v>-27490</v>
      </c>
      <c r="BK214" s="1">
        <v>31004</v>
      </c>
      <c r="BL214" s="1">
        <v>2746.139892578125</v>
      </c>
      <c r="BM214" s="1">
        <v>0</v>
      </c>
      <c r="BO214" s="1">
        <v>62540.5</v>
      </c>
      <c r="BP214" s="1">
        <v>10065.0498046875</v>
      </c>
      <c r="BQ214" s="1">
        <v>0</v>
      </c>
      <c r="BS214" s="1">
        <v>-3</v>
      </c>
      <c r="BT214" s="1">
        <v>-24.209999084472656</v>
      </c>
      <c r="BU214" s="1">
        <v>0</v>
      </c>
      <c r="BW214" s="1">
        <v>119084.5</v>
      </c>
      <c r="BX214" s="1">
        <v>37964.55859375</v>
      </c>
      <c r="BY214" s="1">
        <v>0</v>
      </c>
      <c r="BZ214" s="1">
        <v>-3164</v>
      </c>
      <c r="CA214" s="1">
        <v>204086.5</v>
      </c>
      <c r="CB214" s="1">
        <v>44344.7109375</v>
      </c>
      <c r="CC214" s="1">
        <v>0</v>
      </c>
      <c r="CD214" s="1">
        <v>6446.68994140625</v>
      </c>
      <c r="CE214" s="1">
        <v>234910</v>
      </c>
      <c r="CF214" s="1">
        <v>34515.8203125</v>
      </c>
      <c r="CG214" s="1">
        <v>0</v>
      </c>
      <c r="CH214" s="1">
        <v>9410.5</v>
      </c>
      <c r="CI214" s="1">
        <v>102894</v>
      </c>
      <c r="CJ214" s="1">
        <v>53306.76171875</v>
      </c>
      <c r="CK214" s="1">
        <v>134764.65625</v>
      </c>
      <c r="CL214" s="1">
        <v>380.80999755859375</v>
      </c>
    </row>
    <row r="215" spans="1:90" x14ac:dyDescent="0.25">
      <c r="A215" s="1">
        <v>109248003</v>
      </c>
      <c r="B215" s="1">
        <v>6392813</v>
      </c>
      <c r="C215" s="1">
        <v>6536144.5</v>
      </c>
      <c r="D215" s="1">
        <v>6612487.5</v>
      </c>
      <c r="E215" s="1">
        <v>6652404</v>
      </c>
      <c r="F215" s="1">
        <v>6746726.5</v>
      </c>
      <c r="G215" s="1">
        <v>6746722</v>
      </c>
      <c r="H215" s="1">
        <v>6842673.5</v>
      </c>
      <c r="I215" s="1">
        <v>7120308</v>
      </c>
      <c r="J215" s="1">
        <v>7521824</v>
      </c>
      <c r="K215" s="1">
        <v>7661632</v>
      </c>
      <c r="L215" s="1">
        <v>306366</v>
      </c>
      <c r="M215" s="1">
        <v>306366</v>
      </c>
      <c r="N215" s="1">
        <v>306366</v>
      </c>
      <c r="O215" s="1">
        <v>306366</v>
      </c>
      <c r="P215" s="1">
        <v>306366</v>
      </c>
      <c r="Q215" s="1">
        <v>306366</v>
      </c>
      <c r="R215" s="1">
        <v>306366</v>
      </c>
      <c r="S215" s="1">
        <v>306366</v>
      </c>
      <c r="T215" s="1">
        <v>306366</v>
      </c>
      <c r="U215" s="1">
        <v>765181.56</v>
      </c>
      <c r="V215" s="1">
        <v>1251030.32</v>
      </c>
      <c r="W215" s="1">
        <v>1259866.92</v>
      </c>
      <c r="X215" s="1">
        <v>1290513.97</v>
      </c>
      <c r="Y215" s="1">
        <v>1309950.6200000001</v>
      </c>
      <c r="Z215" s="1">
        <v>1346866.01</v>
      </c>
      <c r="AA215" s="1">
        <v>1346818.19</v>
      </c>
      <c r="AB215" s="1">
        <v>1385281.47</v>
      </c>
      <c r="AC215" s="1">
        <v>1484772.11</v>
      </c>
      <c r="AD215" s="1">
        <v>1544940.91</v>
      </c>
      <c r="AE215" s="1">
        <v>1620766</v>
      </c>
      <c r="AF215" s="1">
        <v>52287.72</v>
      </c>
      <c r="AG215" s="1">
        <v>37826.800000000003</v>
      </c>
      <c r="AH215" s="1">
        <v>47393.52</v>
      </c>
      <c r="AI215" s="1">
        <v>29753</v>
      </c>
      <c r="AJ215" s="1">
        <v>58799.59</v>
      </c>
      <c r="AK215" s="1">
        <v>74484</v>
      </c>
      <c r="AL215" s="1">
        <v>57917</v>
      </c>
      <c r="AM215" s="1">
        <v>72402.960000000006</v>
      </c>
      <c r="AN215" s="1">
        <v>110809.19</v>
      </c>
      <c r="AO215" s="1">
        <v>94579</v>
      </c>
      <c r="AP215" s="1">
        <v>182981.09375</v>
      </c>
      <c r="AQ215" s="1">
        <v>91763.109375</v>
      </c>
      <c r="AR215" s="1">
        <v>54779.99609375</v>
      </c>
      <c r="AS215" s="1">
        <v>7155.8818359375</v>
      </c>
      <c r="AT215" s="1">
        <v>336680.0625</v>
      </c>
      <c r="AY215" s="1">
        <v>109335.5</v>
      </c>
      <c r="AZ215" s="1">
        <v>28557.640625</v>
      </c>
      <c r="BA215" s="1">
        <v>69052</v>
      </c>
      <c r="BB215" s="1">
        <v>-3908.090087890625</v>
      </c>
      <c r="BC215" s="1">
        <v>143331.5</v>
      </c>
      <c r="BD215" s="1">
        <v>8836.599609375</v>
      </c>
      <c r="BE215" s="1">
        <v>0</v>
      </c>
      <c r="BF215" s="1">
        <v>-14460.919921875</v>
      </c>
      <c r="BG215" s="1">
        <v>76343</v>
      </c>
      <c r="BH215" s="1">
        <v>30647.05078125</v>
      </c>
      <c r="BI215" s="1">
        <v>0</v>
      </c>
      <c r="BJ215" s="1">
        <v>9566.7197265625</v>
      </c>
      <c r="BK215" s="1">
        <v>39916.5</v>
      </c>
      <c r="BL215" s="1">
        <v>19436.650390625</v>
      </c>
      <c r="BM215" s="1">
        <v>0</v>
      </c>
      <c r="BN215" s="1">
        <v>-17640.51953125</v>
      </c>
      <c r="BO215" s="1">
        <v>94322.5</v>
      </c>
      <c r="BP215" s="1">
        <v>36915.390625</v>
      </c>
      <c r="BQ215" s="1">
        <v>0</v>
      </c>
      <c r="BR215" s="1">
        <v>29046.58984375</v>
      </c>
      <c r="BS215" s="1">
        <v>-4.5</v>
      </c>
      <c r="BT215" s="1">
        <v>-47.819999694824219</v>
      </c>
      <c r="BU215" s="1">
        <v>0</v>
      </c>
      <c r="BV215" s="1">
        <v>15684.41015625</v>
      </c>
      <c r="BW215" s="1">
        <v>95951.5</v>
      </c>
      <c r="BX215" s="1">
        <v>38463.28125</v>
      </c>
      <c r="BY215" s="1">
        <v>0</v>
      </c>
      <c r="BZ215" s="1">
        <v>-16567</v>
      </c>
      <c r="CA215" s="1">
        <v>277634.5</v>
      </c>
      <c r="CB215" s="1">
        <v>99490.640625</v>
      </c>
      <c r="CC215" s="1">
        <v>0</v>
      </c>
      <c r="CD215" s="1">
        <v>14485.9599609375</v>
      </c>
      <c r="CE215" s="1">
        <v>401516</v>
      </c>
      <c r="CF215" s="1">
        <v>60168.80078125</v>
      </c>
      <c r="CG215" s="1">
        <v>0</v>
      </c>
      <c r="CH215" s="1">
        <v>38406.23046875</v>
      </c>
      <c r="CI215" s="1">
        <v>139808</v>
      </c>
      <c r="CJ215" s="1">
        <v>75825.09375</v>
      </c>
      <c r="CK215" s="1">
        <v>458815.5625</v>
      </c>
      <c r="CL215" s="1">
        <v>-16230.1904296875</v>
      </c>
    </row>
    <row r="216" spans="1:90" x14ac:dyDescent="0.25">
      <c r="A216" s="1">
        <v>109420107</v>
      </c>
      <c r="AF216" s="1">
        <v>314868.96000000002</v>
      </c>
      <c r="AG216" s="1">
        <v>287490.36</v>
      </c>
      <c r="AH216" s="1">
        <v>290381.96000000002</v>
      </c>
      <c r="AI216" s="1">
        <v>378620.24</v>
      </c>
      <c r="AJ216" s="1">
        <v>386196.66</v>
      </c>
      <c r="AK216" s="1">
        <v>407801</v>
      </c>
      <c r="AL216" s="1">
        <v>453839.02</v>
      </c>
      <c r="AM216" s="1">
        <v>457486.46</v>
      </c>
      <c r="AN216" s="1">
        <v>690944.63</v>
      </c>
      <c r="AO216" s="1">
        <v>679083</v>
      </c>
      <c r="AS216" s="1">
        <v>58577.26953125</v>
      </c>
      <c r="AT216" s="1">
        <v>58577.26953125</v>
      </c>
      <c r="BB216" s="1">
        <v>-14123.259765625</v>
      </c>
      <c r="BF216" s="1">
        <v>-27378.599609375</v>
      </c>
      <c r="BJ216" s="1">
        <v>2891.60009765625</v>
      </c>
      <c r="BN216" s="1">
        <v>88238.28125</v>
      </c>
      <c r="BR216" s="1">
        <v>7576.419921875</v>
      </c>
      <c r="BV216" s="1">
        <v>21604.33984375</v>
      </c>
      <c r="BZ216" s="1">
        <v>46038.01953125</v>
      </c>
      <c r="CD216" s="1">
        <v>3647.43994140625</v>
      </c>
      <c r="CH216" s="1">
        <v>233458.171875</v>
      </c>
      <c r="CL216" s="1">
        <v>-11861.6298828125</v>
      </c>
    </row>
    <row r="217" spans="1:90" x14ac:dyDescent="0.25">
      <c r="A217" s="1">
        <v>109420803</v>
      </c>
      <c r="B217" s="1">
        <v>12675293</v>
      </c>
      <c r="C217" s="1">
        <v>12993791</v>
      </c>
      <c r="D217" s="1">
        <v>13096641</v>
      </c>
      <c r="E217" s="1">
        <v>13310514</v>
      </c>
      <c r="F217" s="1">
        <v>13587389</v>
      </c>
      <c r="G217" s="1">
        <v>13587377</v>
      </c>
      <c r="H217" s="1">
        <v>13942888</v>
      </c>
      <c r="I217" s="1">
        <v>15157606</v>
      </c>
      <c r="J217" s="1">
        <v>15872330</v>
      </c>
      <c r="K217" s="1">
        <v>16246055</v>
      </c>
      <c r="L217" s="1">
        <v>425116</v>
      </c>
      <c r="M217" s="1">
        <v>577916</v>
      </c>
      <c r="N217" s="1">
        <v>501516</v>
      </c>
      <c r="O217" s="1">
        <v>501516</v>
      </c>
      <c r="P217" s="1">
        <v>501516</v>
      </c>
      <c r="Q217" s="1">
        <v>501516</v>
      </c>
      <c r="R217" s="1">
        <v>501516</v>
      </c>
      <c r="S217" s="1">
        <v>501516</v>
      </c>
      <c r="T217" s="1">
        <v>501516</v>
      </c>
      <c r="U217" s="1">
        <v>1137113.55</v>
      </c>
      <c r="V217" s="1">
        <v>1888282.29</v>
      </c>
      <c r="W217" s="1">
        <v>1925796.9</v>
      </c>
      <c r="X217" s="1">
        <v>2048187.61</v>
      </c>
      <c r="Y217" s="1">
        <v>1945371.22</v>
      </c>
      <c r="Z217" s="1">
        <v>2160050.81</v>
      </c>
      <c r="AA217" s="1">
        <v>2234715.7999999998</v>
      </c>
      <c r="AB217" s="1">
        <v>2220963.48</v>
      </c>
      <c r="AC217" s="1">
        <v>2368316.9900000002</v>
      </c>
      <c r="AD217" s="1">
        <v>2491929.09</v>
      </c>
      <c r="AE217" s="1">
        <v>2691496</v>
      </c>
      <c r="AF217" s="1">
        <v>203285.87</v>
      </c>
      <c r="AG217" s="1">
        <v>191971.39</v>
      </c>
      <c r="AH217" s="1">
        <v>196702.28</v>
      </c>
      <c r="AI217" s="1">
        <v>212691.29</v>
      </c>
      <c r="AJ217" s="1">
        <v>278225.21999999997</v>
      </c>
      <c r="AK217" s="1">
        <v>270902</v>
      </c>
      <c r="AL217" s="1">
        <v>270324</v>
      </c>
      <c r="AM217" s="1">
        <v>268184.78999999998</v>
      </c>
      <c r="AN217" s="1">
        <v>346524.37</v>
      </c>
      <c r="AO217" s="1">
        <v>388372</v>
      </c>
      <c r="AP217" s="1">
        <v>531733.1875</v>
      </c>
      <c r="AQ217" s="1">
        <v>127119.5078125</v>
      </c>
      <c r="AR217" s="1">
        <v>106289.0390625</v>
      </c>
      <c r="AS217" s="1">
        <v>22029.35546875</v>
      </c>
      <c r="AT217" s="1">
        <v>787171.125</v>
      </c>
      <c r="AY217" s="1">
        <v>242636</v>
      </c>
      <c r="AZ217" s="1">
        <v>55994.05078125</v>
      </c>
      <c r="BA217" s="1">
        <v>23912</v>
      </c>
      <c r="BB217" s="1">
        <v>20960.0390625</v>
      </c>
      <c r="BC217" s="1">
        <v>318498</v>
      </c>
      <c r="BD217" s="1">
        <v>37514.609375</v>
      </c>
      <c r="BE217" s="1">
        <v>152800</v>
      </c>
      <c r="BF217" s="1">
        <v>-11314.48046875</v>
      </c>
      <c r="BG217" s="1">
        <v>102850</v>
      </c>
      <c r="BH217" s="1">
        <v>122390.7109375</v>
      </c>
      <c r="BI217" s="1">
        <v>-76400</v>
      </c>
      <c r="BJ217" s="1">
        <v>4730.89013671875</v>
      </c>
      <c r="BK217" s="1">
        <v>213873</v>
      </c>
      <c r="BL217" s="1">
        <v>-102816.390625</v>
      </c>
      <c r="BM217" s="1">
        <v>0</v>
      </c>
      <c r="BN217" s="1">
        <v>15989.009765625</v>
      </c>
      <c r="BO217" s="1">
        <v>276875</v>
      </c>
      <c r="BP217" s="1">
        <v>214679.59375</v>
      </c>
      <c r="BQ217" s="1">
        <v>0</v>
      </c>
      <c r="BR217" s="1">
        <v>65533.9296875</v>
      </c>
      <c r="BS217" s="1">
        <v>-12</v>
      </c>
      <c r="BT217" s="1">
        <v>74664.9921875</v>
      </c>
      <c r="BU217" s="1">
        <v>0</v>
      </c>
      <c r="BV217" s="1">
        <v>-7323.22021484375</v>
      </c>
      <c r="BW217" s="1">
        <v>355511</v>
      </c>
      <c r="BX217" s="1">
        <v>-13752.3203125</v>
      </c>
      <c r="BY217" s="1">
        <v>0</v>
      </c>
      <c r="BZ217" s="1">
        <v>-578</v>
      </c>
      <c r="CA217" s="1">
        <v>1214718</v>
      </c>
      <c r="CB217" s="1">
        <v>147353.515625</v>
      </c>
      <c r="CC217" s="1">
        <v>0</v>
      </c>
      <c r="CD217" s="1">
        <v>-2139.2099609375</v>
      </c>
      <c r="CE217" s="1">
        <v>714724</v>
      </c>
      <c r="CF217" s="1">
        <v>123612.1015625</v>
      </c>
      <c r="CG217" s="1">
        <v>0</v>
      </c>
      <c r="CH217" s="1">
        <v>78339.578125</v>
      </c>
      <c r="CI217" s="1">
        <v>373725</v>
      </c>
      <c r="CJ217" s="1">
        <v>199566.90625</v>
      </c>
      <c r="CK217" s="1">
        <v>635597.5625</v>
      </c>
      <c r="CL217" s="1">
        <v>41847.62890625</v>
      </c>
    </row>
    <row r="218" spans="1:90" x14ac:dyDescent="0.25">
      <c r="A218" s="1">
        <v>109422303</v>
      </c>
      <c r="B218" s="1">
        <v>8015234</v>
      </c>
      <c r="C218" s="1">
        <v>8175815</v>
      </c>
      <c r="D218" s="1">
        <v>8259318.5</v>
      </c>
      <c r="E218" s="1">
        <v>8340125</v>
      </c>
      <c r="F218" s="1">
        <v>8475452</v>
      </c>
      <c r="G218" s="1">
        <v>8475446</v>
      </c>
      <c r="H218" s="1">
        <v>8759990</v>
      </c>
      <c r="I218" s="1">
        <v>9271469</v>
      </c>
      <c r="J218" s="1">
        <v>9860554</v>
      </c>
      <c r="K218" s="1">
        <v>10050909</v>
      </c>
      <c r="L218" s="1">
        <v>246106</v>
      </c>
      <c r="M218" s="1">
        <v>246106</v>
      </c>
      <c r="N218" s="1">
        <v>246106</v>
      </c>
      <c r="O218" s="1">
        <v>246106</v>
      </c>
      <c r="P218" s="1">
        <v>246106</v>
      </c>
      <c r="Q218" s="1">
        <v>246106</v>
      </c>
      <c r="R218" s="1">
        <v>246106</v>
      </c>
      <c r="S218" s="1">
        <v>246106</v>
      </c>
      <c r="T218" s="1">
        <v>246106</v>
      </c>
      <c r="U218" s="1">
        <v>711163.5</v>
      </c>
      <c r="V218" s="1">
        <v>804722.81</v>
      </c>
      <c r="W218" s="1">
        <v>827452.65</v>
      </c>
      <c r="X218" s="1">
        <v>847228.59</v>
      </c>
      <c r="Y218" s="1">
        <v>863918.55</v>
      </c>
      <c r="Z218" s="1">
        <v>896574.43</v>
      </c>
      <c r="AA218" s="1">
        <v>896526.58</v>
      </c>
      <c r="AB218" s="1">
        <v>932944.72</v>
      </c>
      <c r="AC218" s="1">
        <v>1034810.04</v>
      </c>
      <c r="AD218" s="1">
        <v>1070556.49</v>
      </c>
      <c r="AE218" s="1">
        <v>1151342</v>
      </c>
      <c r="AP218" s="1">
        <v>315091.40625</v>
      </c>
      <c r="AQ218" s="1">
        <v>93011.5</v>
      </c>
      <c r="AR218" s="1">
        <v>50953.515625</v>
      </c>
      <c r="AT218" s="1">
        <v>459056.4375</v>
      </c>
      <c r="AY218" s="1">
        <v>122401.5</v>
      </c>
      <c r="AZ218" s="1">
        <v>30094.369140625</v>
      </c>
      <c r="BA218" s="1">
        <v>54503</v>
      </c>
      <c r="BC218" s="1">
        <v>160581</v>
      </c>
      <c r="BD218" s="1">
        <v>22729.83984375</v>
      </c>
      <c r="BE218" s="1">
        <v>0</v>
      </c>
      <c r="BG218" s="1">
        <v>83503.5</v>
      </c>
      <c r="BH218" s="1">
        <v>19775.939453125</v>
      </c>
      <c r="BI218" s="1">
        <v>0</v>
      </c>
      <c r="BK218" s="1">
        <v>80806.5</v>
      </c>
      <c r="BL218" s="1">
        <v>16689.9609375</v>
      </c>
      <c r="BM218" s="1">
        <v>0</v>
      </c>
      <c r="BO218" s="1">
        <v>135327</v>
      </c>
      <c r="BP218" s="1">
        <v>32655.880859375</v>
      </c>
      <c r="BQ218" s="1">
        <v>0</v>
      </c>
      <c r="BS218" s="1">
        <v>-6</v>
      </c>
      <c r="BT218" s="1">
        <v>-47.849998474121094</v>
      </c>
      <c r="BU218" s="1">
        <v>0</v>
      </c>
      <c r="BW218" s="1">
        <v>284544</v>
      </c>
      <c r="BX218" s="1">
        <v>36418.140625</v>
      </c>
      <c r="BY218" s="1">
        <v>0</v>
      </c>
      <c r="CA218" s="1">
        <v>511479</v>
      </c>
      <c r="CB218" s="1">
        <v>101865.3203125</v>
      </c>
      <c r="CC218" s="1">
        <v>0</v>
      </c>
      <c r="CE218" s="1">
        <v>589085</v>
      </c>
      <c r="CF218" s="1">
        <v>35746.44921875</v>
      </c>
      <c r="CG218" s="1">
        <v>0</v>
      </c>
      <c r="CI218" s="1">
        <v>190355</v>
      </c>
      <c r="CJ218" s="1">
        <v>80785.5078125</v>
      </c>
      <c r="CK218" s="1">
        <v>465057.5</v>
      </c>
    </row>
    <row r="219" spans="1:90" x14ac:dyDescent="0.25">
      <c r="A219" s="1">
        <v>109426003</v>
      </c>
      <c r="B219" s="1">
        <v>5520909.5</v>
      </c>
      <c r="C219" s="1">
        <v>5609072</v>
      </c>
      <c r="D219" s="1">
        <v>5638810.5</v>
      </c>
      <c r="E219" s="1">
        <v>5690031.5</v>
      </c>
      <c r="F219" s="1">
        <v>5721213</v>
      </c>
      <c r="G219" s="1">
        <v>5721210</v>
      </c>
      <c r="H219" s="1">
        <v>5815921.5</v>
      </c>
      <c r="I219" s="1">
        <v>6018385.5</v>
      </c>
      <c r="J219" s="1">
        <v>6270675</v>
      </c>
      <c r="K219" s="1">
        <v>6357503</v>
      </c>
      <c r="L219" s="1">
        <v>135621</v>
      </c>
      <c r="M219" s="1">
        <v>191211</v>
      </c>
      <c r="N219" s="1">
        <v>163416</v>
      </c>
      <c r="O219" s="1">
        <v>163416</v>
      </c>
      <c r="P219" s="1">
        <v>163416</v>
      </c>
      <c r="Q219" s="1">
        <v>163416</v>
      </c>
      <c r="R219" s="1">
        <v>163416</v>
      </c>
      <c r="S219" s="1">
        <v>163416</v>
      </c>
      <c r="T219" s="1">
        <v>163416</v>
      </c>
      <c r="U219" s="1">
        <v>203852.89</v>
      </c>
      <c r="V219" s="1">
        <v>554288.46</v>
      </c>
      <c r="W219" s="1">
        <v>565650.98</v>
      </c>
      <c r="X219" s="1">
        <v>554745.51</v>
      </c>
      <c r="Y219" s="1">
        <v>556807.52</v>
      </c>
      <c r="Z219" s="1">
        <v>614492.6</v>
      </c>
      <c r="AA219" s="1">
        <v>614467.79</v>
      </c>
      <c r="AB219" s="1">
        <v>569369.65</v>
      </c>
      <c r="AC219" s="1">
        <v>664232.73</v>
      </c>
      <c r="AD219" s="1">
        <v>688614.11</v>
      </c>
      <c r="AE219" s="1">
        <v>717366</v>
      </c>
      <c r="AM219" s="1">
        <v>171674.38</v>
      </c>
      <c r="AN219" s="1">
        <v>234109.68</v>
      </c>
      <c r="AO219" s="1">
        <v>262379</v>
      </c>
      <c r="AP219" s="1">
        <v>127258</v>
      </c>
      <c r="AQ219" s="1">
        <v>8087.3779296875</v>
      </c>
      <c r="AR219" s="1">
        <v>20574.6796875</v>
      </c>
      <c r="AT219" s="1">
        <v>155920.0625</v>
      </c>
      <c r="AY219" s="1">
        <v>67250</v>
      </c>
      <c r="AZ219" s="1">
        <v>13111.8896484375</v>
      </c>
      <c r="BA219" s="1">
        <v>6739</v>
      </c>
      <c r="BC219" s="1">
        <v>88162.5</v>
      </c>
      <c r="BD219" s="1">
        <v>11362.51953125</v>
      </c>
      <c r="BE219" s="1">
        <v>55590</v>
      </c>
      <c r="BG219" s="1">
        <v>29738.5</v>
      </c>
      <c r="BH219" s="1">
        <v>-10905.4697265625</v>
      </c>
      <c r="BI219" s="1">
        <v>-27795</v>
      </c>
      <c r="BK219" s="1">
        <v>51221</v>
      </c>
      <c r="BL219" s="1">
        <v>2062.010009765625</v>
      </c>
      <c r="BM219" s="1">
        <v>0</v>
      </c>
      <c r="BO219" s="1">
        <v>31181.5</v>
      </c>
      <c r="BP219" s="1">
        <v>57685.078125</v>
      </c>
      <c r="BQ219" s="1">
        <v>0</v>
      </c>
      <c r="BS219" s="1">
        <v>-3</v>
      </c>
      <c r="BT219" s="1">
        <v>-24.809999465942383</v>
      </c>
      <c r="BU219" s="1">
        <v>0</v>
      </c>
      <c r="BW219" s="1">
        <v>94711.5</v>
      </c>
      <c r="BX219" s="1">
        <v>-45098.140625</v>
      </c>
      <c r="BY219" s="1">
        <v>0</v>
      </c>
      <c r="CA219" s="1">
        <v>202464</v>
      </c>
      <c r="CB219" s="1">
        <v>94863.078125</v>
      </c>
      <c r="CC219" s="1">
        <v>0</v>
      </c>
      <c r="CE219" s="1">
        <v>252289.5</v>
      </c>
      <c r="CF219" s="1">
        <v>24381.380859375</v>
      </c>
      <c r="CG219" s="1">
        <v>0</v>
      </c>
      <c r="CH219" s="1">
        <v>62435.30078125</v>
      </c>
      <c r="CI219" s="1">
        <v>86828</v>
      </c>
      <c r="CJ219" s="1">
        <v>28751.890625</v>
      </c>
      <c r="CK219" s="1">
        <v>40436.890625</v>
      </c>
      <c r="CL219" s="1">
        <v>28269.3203125</v>
      </c>
    </row>
    <row r="220" spans="1:90" x14ac:dyDescent="0.25">
      <c r="A220" s="1">
        <v>109426303</v>
      </c>
      <c r="B220" s="1">
        <v>7114243</v>
      </c>
      <c r="C220" s="1">
        <v>7260877</v>
      </c>
      <c r="D220" s="1">
        <v>7303617</v>
      </c>
      <c r="E220" s="1">
        <v>7343359.5</v>
      </c>
      <c r="F220" s="1">
        <v>7415416.5</v>
      </c>
      <c r="G220" s="1">
        <v>7415412.5</v>
      </c>
      <c r="H220" s="1">
        <v>7576535</v>
      </c>
      <c r="I220" s="1">
        <v>8074904.5</v>
      </c>
      <c r="J220" s="1">
        <v>8511564</v>
      </c>
      <c r="K220" s="1">
        <v>8649197</v>
      </c>
      <c r="L220" s="1">
        <v>181149</v>
      </c>
      <c r="M220" s="1">
        <v>243059</v>
      </c>
      <c r="N220" s="1">
        <v>212104</v>
      </c>
      <c r="O220" s="1">
        <v>212104</v>
      </c>
      <c r="P220" s="1">
        <v>212104</v>
      </c>
      <c r="Q220" s="1">
        <v>212104</v>
      </c>
      <c r="R220" s="1">
        <v>212104</v>
      </c>
      <c r="S220" s="1">
        <v>212104</v>
      </c>
      <c r="T220" s="1">
        <v>212104</v>
      </c>
      <c r="U220" s="1">
        <v>841498.57</v>
      </c>
      <c r="V220" s="1">
        <v>698167.46</v>
      </c>
      <c r="W220" s="1">
        <v>709087.23</v>
      </c>
      <c r="X220" s="1">
        <v>716334.05</v>
      </c>
      <c r="Y220" s="1">
        <v>734638.88</v>
      </c>
      <c r="Z220" s="1">
        <v>767793.28</v>
      </c>
      <c r="AA220" s="1">
        <v>767759.87</v>
      </c>
      <c r="AB220" s="1">
        <v>831010.72</v>
      </c>
      <c r="AC220" s="1">
        <v>879128.04</v>
      </c>
      <c r="AD220" s="1">
        <v>937766.9</v>
      </c>
      <c r="AE220" s="1">
        <v>1023230</v>
      </c>
      <c r="AP220" s="1">
        <v>246756.09375</v>
      </c>
      <c r="AQ220" s="1">
        <v>125878.9140625</v>
      </c>
      <c r="AR220" s="1">
        <v>51087.34375</v>
      </c>
      <c r="AT220" s="1">
        <v>423722.34375</v>
      </c>
      <c r="AY220" s="1">
        <v>104997.5</v>
      </c>
      <c r="AZ220" s="1">
        <v>17219.80078125</v>
      </c>
      <c r="BA220" s="1">
        <v>8537</v>
      </c>
      <c r="BC220" s="1">
        <v>146634</v>
      </c>
      <c r="BD220" s="1">
        <v>10919.76953125</v>
      </c>
      <c r="BE220" s="1">
        <v>61910</v>
      </c>
      <c r="BG220" s="1">
        <v>42740</v>
      </c>
      <c r="BH220" s="1">
        <v>7246.81982421875</v>
      </c>
      <c r="BI220" s="1">
        <v>-30955</v>
      </c>
      <c r="BK220" s="1">
        <v>39742.5</v>
      </c>
      <c r="BL220" s="1">
        <v>18304.830078125</v>
      </c>
      <c r="BM220" s="1">
        <v>0</v>
      </c>
      <c r="BO220" s="1">
        <v>72057</v>
      </c>
      <c r="BP220" s="1">
        <v>33154.3984375</v>
      </c>
      <c r="BQ220" s="1">
        <v>0</v>
      </c>
      <c r="BS220" s="1">
        <v>-4</v>
      </c>
      <c r="BT220" s="1">
        <v>-33.409999847412109</v>
      </c>
      <c r="BU220" s="1">
        <v>0</v>
      </c>
      <c r="BW220" s="1">
        <v>161122.5</v>
      </c>
      <c r="BX220" s="1">
        <v>63250.8515625</v>
      </c>
      <c r="BY220" s="1">
        <v>0</v>
      </c>
      <c r="CA220" s="1">
        <v>498369.5</v>
      </c>
      <c r="CB220" s="1">
        <v>48117.3203125</v>
      </c>
      <c r="CC220" s="1">
        <v>0</v>
      </c>
      <c r="CE220" s="1">
        <v>436659.5</v>
      </c>
      <c r="CF220" s="1">
        <v>58638.859375</v>
      </c>
      <c r="CG220" s="1">
        <v>0</v>
      </c>
      <c r="CI220" s="1">
        <v>137633</v>
      </c>
      <c r="CJ220" s="1">
        <v>85463.1015625</v>
      </c>
      <c r="CK220" s="1">
        <v>629394.5625</v>
      </c>
    </row>
    <row r="221" spans="1:90" x14ac:dyDescent="0.25">
      <c r="A221" s="1">
        <v>109427503</v>
      </c>
      <c r="B221" s="1">
        <v>6337523</v>
      </c>
      <c r="C221" s="1">
        <v>6478001.5</v>
      </c>
      <c r="D221" s="1">
        <v>6486138</v>
      </c>
      <c r="E221" s="1">
        <v>6541720.5</v>
      </c>
      <c r="F221" s="1">
        <v>6626693.5</v>
      </c>
      <c r="G221" s="1">
        <v>6626689.5</v>
      </c>
      <c r="H221" s="1">
        <v>6776433.5</v>
      </c>
      <c r="I221" s="1">
        <v>7319353.5</v>
      </c>
      <c r="J221" s="1">
        <v>7855053</v>
      </c>
      <c r="K221" s="1">
        <v>8018373</v>
      </c>
      <c r="L221" s="1">
        <v>161719</v>
      </c>
      <c r="M221" s="1">
        <v>208925</v>
      </c>
      <c r="N221" s="1">
        <v>185322</v>
      </c>
      <c r="O221" s="1">
        <v>185322</v>
      </c>
      <c r="P221" s="1">
        <v>185322</v>
      </c>
      <c r="Q221" s="1">
        <v>185322</v>
      </c>
      <c r="R221" s="1">
        <v>185322</v>
      </c>
      <c r="S221" s="1">
        <v>185322</v>
      </c>
      <c r="T221" s="1">
        <v>185322</v>
      </c>
      <c r="U221" s="1">
        <v>565701.61</v>
      </c>
      <c r="V221" s="1">
        <v>636986.81000000006</v>
      </c>
      <c r="W221" s="1">
        <v>648064.69999999995</v>
      </c>
      <c r="X221" s="1">
        <v>667350.80000000005</v>
      </c>
      <c r="Y221" s="1">
        <v>673491.56</v>
      </c>
      <c r="Z221" s="1">
        <v>705231.07</v>
      </c>
      <c r="AA221" s="1">
        <v>705196.75</v>
      </c>
      <c r="AB221" s="1">
        <v>739414.74</v>
      </c>
      <c r="AC221" s="1">
        <v>813992.55</v>
      </c>
      <c r="AD221" s="1">
        <v>843979.17</v>
      </c>
      <c r="AE221" s="1">
        <v>891005</v>
      </c>
      <c r="AP221" s="1">
        <v>278335.90625</v>
      </c>
      <c r="AQ221" s="1">
        <v>76075.921875</v>
      </c>
      <c r="AR221" s="1">
        <v>37154.78515625</v>
      </c>
      <c r="AT221" s="1">
        <v>391566.59375</v>
      </c>
      <c r="AY221" s="1">
        <v>100054.5</v>
      </c>
      <c r="AZ221" s="1">
        <v>19834.439453125</v>
      </c>
      <c r="BA221" s="1">
        <v>14313</v>
      </c>
      <c r="BC221" s="1">
        <v>140478.5</v>
      </c>
      <c r="BD221" s="1">
        <v>11077.8896484375</v>
      </c>
      <c r="BE221" s="1">
        <v>47206</v>
      </c>
      <c r="BG221" s="1">
        <v>8136.5</v>
      </c>
      <c r="BH221" s="1">
        <v>19286.099609375</v>
      </c>
      <c r="BI221" s="1">
        <v>-23603</v>
      </c>
      <c r="BK221" s="1">
        <v>55582.5</v>
      </c>
      <c r="BL221" s="1">
        <v>6140.759765625</v>
      </c>
      <c r="BM221" s="1">
        <v>0</v>
      </c>
      <c r="BO221" s="1">
        <v>84973</v>
      </c>
      <c r="BP221" s="1">
        <v>31739.509765625</v>
      </c>
      <c r="BQ221" s="1">
        <v>0</v>
      </c>
      <c r="BS221" s="1">
        <v>-4</v>
      </c>
      <c r="BT221" s="1">
        <v>-34.319999694824219</v>
      </c>
      <c r="BU221" s="1">
        <v>0</v>
      </c>
      <c r="BW221" s="1">
        <v>149744</v>
      </c>
      <c r="BX221" s="1">
        <v>34217.98828125</v>
      </c>
      <c r="BY221" s="1">
        <v>0</v>
      </c>
      <c r="CA221" s="1">
        <v>542920</v>
      </c>
      <c r="CB221" s="1">
        <v>74577.8125</v>
      </c>
      <c r="CC221" s="1">
        <v>0</v>
      </c>
      <c r="CE221" s="1">
        <v>535699.5</v>
      </c>
      <c r="CF221" s="1">
        <v>29986.619140625</v>
      </c>
      <c r="CG221" s="1">
        <v>0</v>
      </c>
      <c r="CI221" s="1">
        <v>163320</v>
      </c>
      <c r="CJ221" s="1">
        <v>47025.828125</v>
      </c>
      <c r="CK221" s="1">
        <v>380379.625</v>
      </c>
    </row>
    <row r="222" spans="1:90" x14ac:dyDescent="0.25">
      <c r="A222" s="1">
        <v>109530304</v>
      </c>
      <c r="B222" s="1">
        <v>1438485</v>
      </c>
      <c r="C222" s="1">
        <v>1465790.75</v>
      </c>
      <c r="D222" s="1">
        <v>1477825.875</v>
      </c>
      <c r="E222" s="1">
        <v>1478737</v>
      </c>
      <c r="F222" s="1">
        <v>1491527.375</v>
      </c>
      <c r="G222" s="1">
        <v>1491527</v>
      </c>
      <c r="H222" s="1">
        <v>1526165</v>
      </c>
      <c r="I222" s="1">
        <v>1591115</v>
      </c>
      <c r="J222" s="1">
        <v>1748590</v>
      </c>
      <c r="K222" s="1">
        <v>1781102</v>
      </c>
      <c r="L222" s="1">
        <v>29582</v>
      </c>
      <c r="M222" s="1">
        <v>39548</v>
      </c>
      <c r="N222" s="1">
        <v>34565</v>
      </c>
      <c r="O222" s="1">
        <v>34565</v>
      </c>
      <c r="P222" s="1">
        <v>34565</v>
      </c>
      <c r="Q222" s="1">
        <v>34565</v>
      </c>
      <c r="R222" s="1">
        <v>34565</v>
      </c>
      <c r="S222" s="1">
        <v>34565</v>
      </c>
      <c r="T222" s="1">
        <v>34565</v>
      </c>
      <c r="U222" s="1">
        <v>34565</v>
      </c>
      <c r="V222" s="1">
        <v>140590.32</v>
      </c>
      <c r="W222" s="1">
        <v>142037.25</v>
      </c>
      <c r="X222" s="1">
        <v>142937.76999999999</v>
      </c>
      <c r="Y222" s="1">
        <v>144561.03</v>
      </c>
      <c r="Z222" s="1">
        <v>146132.76999999999</v>
      </c>
      <c r="AA222" s="1">
        <v>146128</v>
      </c>
      <c r="AB222" s="1">
        <v>147843</v>
      </c>
      <c r="AC222" s="1">
        <v>155257</v>
      </c>
      <c r="AD222" s="1">
        <v>155691</v>
      </c>
      <c r="AE222" s="1">
        <v>169104</v>
      </c>
      <c r="AP222" s="1">
        <v>57914.92578125</v>
      </c>
      <c r="AQ222" s="1">
        <v>0</v>
      </c>
      <c r="AR222" s="1">
        <v>4594.24609375</v>
      </c>
      <c r="AT222" s="1">
        <v>62509.171875</v>
      </c>
      <c r="AY222" s="1">
        <v>19738.625</v>
      </c>
      <c r="AZ222" s="1">
        <v>5337.9501953125</v>
      </c>
      <c r="BA222" s="1">
        <v>625</v>
      </c>
      <c r="BC222" s="1">
        <v>27305.75</v>
      </c>
      <c r="BD222" s="1">
        <v>1446.9300537109375</v>
      </c>
      <c r="BE222" s="1">
        <v>9966</v>
      </c>
      <c r="BG222" s="1">
        <v>12035.125</v>
      </c>
      <c r="BH222" s="1">
        <v>900.52001953125</v>
      </c>
      <c r="BI222" s="1">
        <v>-4983</v>
      </c>
      <c r="BK222" s="1">
        <v>911.125</v>
      </c>
      <c r="BL222" s="1">
        <v>1623.260009765625</v>
      </c>
      <c r="BM222" s="1">
        <v>0</v>
      </c>
      <c r="BO222" s="1">
        <v>12790.375</v>
      </c>
      <c r="BP222" s="1">
        <v>1571.739990234375</v>
      </c>
      <c r="BQ222" s="1">
        <v>0</v>
      </c>
      <c r="BS222" s="1">
        <v>-0.375</v>
      </c>
      <c r="BT222" s="1">
        <v>-4.7699999809265137</v>
      </c>
      <c r="BU222" s="1">
        <v>0</v>
      </c>
      <c r="BW222" s="1">
        <v>34638</v>
      </c>
      <c r="BX222" s="1">
        <v>1715</v>
      </c>
      <c r="BY222" s="1">
        <v>0</v>
      </c>
      <c r="CA222" s="1">
        <v>64950</v>
      </c>
      <c r="CB222" s="1">
        <v>7414</v>
      </c>
      <c r="CC222" s="1">
        <v>0</v>
      </c>
      <c r="CE222" s="1">
        <v>157475</v>
      </c>
      <c r="CF222" s="1">
        <v>434</v>
      </c>
      <c r="CG222" s="1">
        <v>0</v>
      </c>
      <c r="CI222" s="1">
        <v>32512</v>
      </c>
      <c r="CJ222" s="1">
        <v>13413</v>
      </c>
      <c r="CK222" s="1">
        <v>0</v>
      </c>
    </row>
    <row r="223" spans="1:90" x14ac:dyDescent="0.25">
      <c r="A223" s="1">
        <v>109531304</v>
      </c>
      <c r="B223" s="1">
        <v>4167430.5</v>
      </c>
      <c r="C223" s="1">
        <v>4274930</v>
      </c>
      <c r="D223" s="1">
        <v>4333559.5</v>
      </c>
      <c r="E223" s="1">
        <v>4348630</v>
      </c>
      <c r="F223" s="1">
        <v>4443600</v>
      </c>
      <c r="G223" s="1">
        <v>4443596.5</v>
      </c>
      <c r="H223" s="1">
        <v>4488823.5</v>
      </c>
      <c r="I223" s="1">
        <v>4694947</v>
      </c>
      <c r="J223" s="1">
        <v>5060284</v>
      </c>
      <c r="K223" s="1">
        <v>5154904</v>
      </c>
      <c r="M223" s="1">
        <v>156023</v>
      </c>
      <c r="N223" s="1">
        <v>133604</v>
      </c>
      <c r="O223" s="1">
        <v>133604</v>
      </c>
      <c r="R223" s="1">
        <v>133604</v>
      </c>
      <c r="S223" s="1">
        <v>133604</v>
      </c>
      <c r="T223" s="1">
        <v>133604</v>
      </c>
      <c r="U223" s="1">
        <v>329784.78000000003</v>
      </c>
      <c r="V223" s="1">
        <v>536477.05000000005</v>
      </c>
      <c r="W223" s="1">
        <v>549570.22</v>
      </c>
      <c r="X223" s="1">
        <v>560363.28</v>
      </c>
      <c r="Y223" s="1">
        <v>562754.64</v>
      </c>
      <c r="Z223" s="1">
        <v>577214.07999999996</v>
      </c>
      <c r="AA223" s="1">
        <v>577196.28</v>
      </c>
      <c r="AB223" s="1">
        <v>593799.88</v>
      </c>
      <c r="AC223" s="1">
        <v>639559.16</v>
      </c>
      <c r="AD223" s="1">
        <v>658401.73</v>
      </c>
      <c r="AE223" s="1">
        <v>691956</v>
      </c>
      <c r="AF223" s="1">
        <v>47526.87</v>
      </c>
      <c r="AG223" s="1">
        <v>47450.74</v>
      </c>
      <c r="AH223" s="1">
        <v>55716.12</v>
      </c>
      <c r="AI223" s="1">
        <v>70006.39</v>
      </c>
      <c r="AJ223" s="1">
        <v>82039.850000000006</v>
      </c>
      <c r="AK223" s="1">
        <v>88108.95</v>
      </c>
      <c r="AL223" s="1">
        <v>73903</v>
      </c>
      <c r="AM223" s="1">
        <v>106391.02</v>
      </c>
      <c r="AN223" s="1">
        <v>120737.08</v>
      </c>
      <c r="AO223" s="1">
        <v>135320</v>
      </c>
      <c r="AP223" s="1">
        <v>142260.796875</v>
      </c>
      <c r="AR223" s="1">
        <v>22948.384765625</v>
      </c>
      <c r="AS223" s="1">
        <v>10656.0302734375</v>
      </c>
      <c r="AT223" s="1">
        <v>175865.21875</v>
      </c>
      <c r="AY223" s="1">
        <v>80069.25</v>
      </c>
      <c r="AZ223" s="1">
        <v>14044.1298828125</v>
      </c>
      <c r="BB223" s="1">
        <v>-7741.2099609375</v>
      </c>
      <c r="BC223" s="1">
        <v>107499.5</v>
      </c>
      <c r="BD223" s="1">
        <v>13093.169921875</v>
      </c>
      <c r="BF223" s="1">
        <v>-76.129997253417969</v>
      </c>
      <c r="BG223" s="1">
        <v>58629.5</v>
      </c>
      <c r="BH223" s="1">
        <v>10793.0595703125</v>
      </c>
      <c r="BI223" s="1">
        <v>-22419</v>
      </c>
      <c r="BJ223" s="1">
        <v>8265.3798828125</v>
      </c>
      <c r="BK223" s="1">
        <v>15070.5</v>
      </c>
      <c r="BL223" s="1">
        <v>2391.360107421875</v>
      </c>
      <c r="BM223" s="1">
        <v>0</v>
      </c>
      <c r="BN223" s="1">
        <v>14290.26953125</v>
      </c>
      <c r="BO223" s="1">
        <v>94970</v>
      </c>
      <c r="BP223" s="1">
        <v>14459.4404296875</v>
      </c>
      <c r="BR223" s="1">
        <v>12033.4599609375</v>
      </c>
      <c r="BS223" s="1">
        <v>-3.5</v>
      </c>
      <c r="BT223" s="1">
        <v>-17.799999237060547</v>
      </c>
      <c r="BV223" s="1">
        <v>6069.10009765625</v>
      </c>
      <c r="BW223" s="1">
        <v>45227</v>
      </c>
      <c r="BX223" s="1">
        <v>16603.599609375</v>
      </c>
      <c r="BZ223" s="1">
        <v>-14205.9501953125</v>
      </c>
      <c r="CA223" s="1">
        <v>206123.5</v>
      </c>
      <c r="CB223" s="1">
        <v>45759.28125</v>
      </c>
      <c r="CC223" s="1">
        <v>0</v>
      </c>
      <c r="CD223" s="1">
        <v>32488.01953125</v>
      </c>
      <c r="CE223" s="1">
        <v>365337</v>
      </c>
      <c r="CF223" s="1">
        <v>18842.5703125</v>
      </c>
      <c r="CG223" s="1">
        <v>0</v>
      </c>
      <c r="CH223" s="1">
        <v>14346.0595703125</v>
      </c>
      <c r="CI223" s="1">
        <v>94620</v>
      </c>
      <c r="CJ223" s="1">
        <v>33554.26953125</v>
      </c>
      <c r="CK223" s="1">
        <v>196180.78125</v>
      </c>
      <c r="CL223" s="1">
        <v>14582.919921875</v>
      </c>
    </row>
    <row r="224" spans="1:90" x14ac:dyDescent="0.25">
      <c r="A224" s="1">
        <v>109532804</v>
      </c>
      <c r="B224" s="1">
        <v>2082080</v>
      </c>
      <c r="C224" s="1">
        <v>2139804.75</v>
      </c>
      <c r="D224" s="1">
        <v>2166412</v>
      </c>
      <c r="E224" s="1">
        <v>2210349</v>
      </c>
      <c r="F224" s="1">
        <v>2297356</v>
      </c>
      <c r="G224" s="1">
        <v>2297353.25</v>
      </c>
      <c r="H224" s="1">
        <v>2379013</v>
      </c>
      <c r="I224" s="1">
        <v>2663208.75</v>
      </c>
      <c r="J224" s="1">
        <v>2846868</v>
      </c>
      <c r="K224" s="1">
        <v>2947584</v>
      </c>
      <c r="L224" s="1">
        <v>53981</v>
      </c>
      <c r="M224" s="1">
        <v>53981</v>
      </c>
      <c r="N224" s="1">
        <v>53981</v>
      </c>
      <c r="O224" s="1">
        <v>53981</v>
      </c>
      <c r="P224" s="1">
        <v>53981</v>
      </c>
      <c r="Q224" s="1">
        <v>53981</v>
      </c>
      <c r="R224" s="1">
        <v>53981</v>
      </c>
      <c r="S224" s="1">
        <v>53981</v>
      </c>
      <c r="T224" s="1">
        <v>53981</v>
      </c>
      <c r="U224" s="1">
        <v>77678.81</v>
      </c>
      <c r="V224" s="1">
        <v>266779</v>
      </c>
      <c r="W224" s="1">
        <v>269702.15000000002</v>
      </c>
      <c r="X224" s="1">
        <v>272639</v>
      </c>
      <c r="Y224" s="1">
        <v>274505</v>
      </c>
      <c r="Z224" s="1">
        <v>279780.09999999998</v>
      </c>
      <c r="AA224" s="1">
        <v>279773.81</v>
      </c>
      <c r="AB224" s="1">
        <v>287528.36</v>
      </c>
      <c r="AC224" s="1">
        <v>301488.42</v>
      </c>
      <c r="AD224" s="1">
        <v>313557.61</v>
      </c>
      <c r="AE224" s="1">
        <v>317926</v>
      </c>
      <c r="AP224" s="1">
        <v>130045.6015625</v>
      </c>
      <c r="AQ224" s="1">
        <v>4739.56201171875</v>
      </c>
      <c r="AR224" s="1">
        <v>7629.18017578125</v>
      </c>
      <c r="AT224" s="1">
        <v>142414.34375</v>
      </c>
      <c r="AY224" s="1">
        <v>44893.875</v>
      </c>
      <c r="AZ224" s="1">
        <v>2503.550048828125</v>
      </c>
      <c r="BA224" s="1">
        <v>9160</v>
      </c>
      <c r="BC224" s="1">
        <v>57724.75</v>
      </c>
      <c r="BD224" s="1">
        <v>2923.14990234375</v>
      </c>
      <c r="BE224" s="1">
        <v>0</v>
      </c>
      <c r="BG224" s="1">
        <v>26607.25</v>
      </c>
      <c r="BH224" s="1">
        <v>2936.85009765625</v>
      </c>
      <c r="BI224" s="1">
        <v>0</v>
      </c>
      <c r="BK224" s="1">
        <v>43937</v>
      </c>
      <c r="BL224" s="1">
        <v>1866</v>
      </c>
      <c r="BM224" s="1">
        <v>0</v>
      </c>
      <c r="BO224" s="1">
        <v>87007</v>
      </c>
      <c r="BP224" s="1">
        <v>5275.10009765625</v>
      </c>
      <c r="BQ224" s="1">
        <v>0</v>
      </c>
      <c r="BS224" s="1">
        <v>-2.75</v>
      </c>
      <c r="BT224" s="1">
        <v>-6.2899999618530273</v>
      </c>
      <c r="BU224" s="1">
        <v>0</v>
      </c>
      <c r="BW224" s="1">
        <v>81659.75</v>
      </c>
      <c r="BX224" s="1">
        <v>7754.5498046875</v>
      </c>
      <c r="BY224" s="1">
        <v>0</v>
      </c>
      <c r="CA224" s="1">
        <v>284195.75</v>
      </c>
      <c r="CB224" s="1">
        <v>13960.0595703125</v>
      </c>
      <c r="CC224" s="1">
        <v>0</v>
      </c>
      <c r="CE224" s="1">
        <v>183659.25</v>
      </c>
      <c r="CF224" s="1">
        <v>12069.1904296875</v>
      </c>
      <c r="CG224" s="1">
        <v>0</v>
      </c>
      <c r="CI224" s="1">
        <v>100716</v>
      </c>
      <c r="CJ224" s="1">
        <v>4368.39013671875</v>
      </c>
      <c r="CK224" s="1">
        <v>23697.810546875</v>
      </c>
    </row>
    <row r="225" spans="1:90" x14ac:dyDescent="0.25">
      <c r="A225" s="1">
        <v>109535504</v>
      </c>
      <c r="B225" s="1">
        <v>4210361</v>
      </c>
      <c r="C225" s="1">
        <v>4281540</v>
      </c>
      <c r="D225" s="1">
        <v>4333460.5</v>
      </c>
      <c r="E225" s="1">
        <v>4382401.5</v>
      </c>
      <c r="F225" s="1">
        <v>4465874.5</v>
      </c>
      <c r="G225" s="1">
        <v>4465872</v>
      </c>
      <c r="H225" s="1">
        <v>4629705</v>
      </c>
      <c r="I225" s="1">
        <v>4811655</v>
      </c>
      <c r="J225" s="1">
        <v>5016837.5</v>
      </c>
      <c r="K225" s="1">
        <v>5114873</v>
      </c>
      <c r="L225" s="1">
        <v>98467</v>
      </c>
      <c r="M225" s="1">
        <v>129687</v>
      </c>
      <c r="N225" s="1">
        <v>114077</v>
      </c>
      <c r="O225" s="1">
        <v>114077</v>
      </c>
      <c r="P225" s="1">
        <v>114077</v>
      </c>
      <c r="Q225" s="1">
        <v>114077</v>
      </c>
      <c r="R225" s="1">
        <v>114077</v>
      </c>
      <c r="S225" s="1">
        <v>114077</v>
      </c>
      <c r="T225" s="1">
        <v>114077</v>
      </c>
      <c r="U225" s="1">
        <v>119965.85</v>
      </c>
      <c r="V225" s="1">
        <v>433038.67</v>
      </c>
      <c r="W225" s="1">
        <v>437638.64</v>
      </c>
      <c r="X225" s="1">
        <v>442315.52000000002</v>
      </c>
      <c r="Y225" s="1">
        <v>449419.7</v>
      </c>
      <c r="Z225" s="1">
        <v>460838.45</v>
      </c>
      <c r="AA225" s="1">
        <v>460825.61</v>
      </c>
      <c r="AB225" s="1">
        <v>477521.56</v>
      </c>
      <c r="AC225" s="1">
        <v>505229.62</v>
      </c>
      <c r="AD225" s="1">
        <v>515812.25</v>
      </c>
      <c r="AE225" s="1">
        <v>538937</v>
      </c>
      <c r="AF225" s="1">
        <v>49530.400000000001</v>
      </c>
      <c r="AG225" s="1">
        <v>40862.879999999997</v>
      </c>
      <c r="AH225" s="1">
        <v>42584.42</v>
      </c>
      <c r="AI225" s="1">
        <v>58714.35</v>
      </c>
      <c r="AJ225" s="1">
        <v>78422.59</v>
      </c>
      <c r="AK225" s="1">
        <v>53949.51</v>
      </c>
      <c r="AL225" s="1">
        <v>50048</v>
      </c>
      <c r="AM225" s="1">
        <v>38645.43</v>
      </c>
      <c r="AN225" s="1">
        <v>79370.559999999998</v>
      </c>
      <c r="AO225" s="1">
        <v>94674</v>
      </c>
      <c r="AP225" s="1">
        <v>129799.703125</v>
      </c>
      <c r="AQ225" s="1">
        <v>1177.77001953125</v>
      </c>
      <c r="AR225" s="1">
        <v>15619.7099609375</v>
      </c>
      <c r="AS225" s="1">
        <v>3250.281982421875</v>
      </c>
      <c r="AT225" s="1">
        <v>149847.46875</v>
      </c>
      <c r="AY225" s="1">
        <v>51877.75</v>
      </c>
      <c r="AZ225" s="1">
        <v>5956.60986328125</v>
      </c>
      <c r="BA225" s="1">
        <v>4304</v>
      </c>
      <c r="BB225" s="1">
        <v>13327.509765625</v>
      </c>
      <c r="BC225" s="1">
        <v>71179</v>
      </c>
      <c r="BD225" s="1">
        <v>4599.97021484375</v>
      </c>
      <c r="BE225" s="1">
        <v>31220</v>
      </c>
      <c r="BF225" s="1">
        <v>-8667.51953125</v>
      </c>
      <c r="BG225" s="1">
        <v>51920.5</v>
      </c>
      <c r="BH225" s="1">
        <v>4676.8798828125</v>
      </c>
      <c r="BI225" s="1">
        <v>-15610</v>
      </c>
      <c r="BJ225" s="1">
        <v>1721.5400390625</v>
      </c>
      <c r="BK225" s="1">
        <v>48941</v>
      </c>
      <c r="BL225" s="1">
        <v>7104.18017578125</v>
      </c>
      <c r="BM225" s="1">
        <v>0</v>
      </c>
      <c r="BN225" s="1">
        <v>16129.9296875</v>
      </c>
      <c r="BO225" s="1">
        <v>83473</v>
      </c>
      <c r="BP225" s="1">
        <v>11418.75</v>
      </c>
      <c r="BQ225" s="1">
        <v>0</v>
      </c>
      <c r="BR225" s="1">
        <v>19708.240234375</v>
      </c>
      <c r="BS225" s="1">
        <v>-2.5</v>
      </c>
      <c r="BT225" s="1">
        <v>-12.840000152587891</v>
      </c>
      <c r="BU225" s="1">
        <v>0</v>
      </c>
      <c r="BV225" s="1">
        <v>-24473.080078125</v>
      </c>
      <c r="BW225" s="1">
        <v>163833</v>
      </c>
      <c r="BX225" s="1">
        <v>16695.94921875</v>
      </c>
      <c r="BY225" s="1">
        <v>0</v>
      </c>
      <c r="BZ225" s="1">
        <v>-3901.510009765625</v>
      </c>
      <c r="CA225" s="1">
        <v>181950</v>
      </c>
      <c r="CB225" s="1">
        <v>27708.060546875</v>
      </c>
      <c r="CC225" s="1">
        <v>0</v>
      </c>
      <c r="CD225" s="1">
        <v>-11402.5703125</v>
      </c>
      <c r="CE225" s="1">
        <v>205182.5</v>
      </c>
      <c r="CF225" s="1">
        <v>10582.6298828125</v>
      </c>
      <c r="CG225" s="1">
        <v>0</v>
      </c>
      <c r="CH225" s="1">
        <v>40725.12890625</v>
      </c>
      <c r="CI225" s="1">
        <v>98035.5</v>
      </c>
      <c r="CJ225" s="1">
        <v>23124.75</v>
      </c>
      <c r="CK225" s="1">
        <v>5888.85009765625</v>
      </c>
      <c r="CL225" s="1">
        <v>15303.4404296875</v>
      </c>
    </row>
    <row r="226" spans="1:90" x14ac:dyDescent="0.25">
      <c r="A226" s="1">
        <v>109537504</v>
      </c>
      <c r="B226" s="1">
        <v>3550261</v>
      </c>
      <c r="C226" s="1">
        <v>3618490.5</v>
      </c>
      <c r="D226" s="1">
        <v>3692769</v>
      </c>
      <c r="E226" s="1">
        <v>3692501.75</v>
      </c>
      <c r="F226" s="1">
        <v>3760674.75</v>
      </c>
      <c r="G226" s="1">
        <v>3760674.75</v>
      </c>
      <c r="H226" s="1">
        <v>3820908.75</v>
      </c>
      <c r="I226" s="1">
        <v>3996112.75</v>
      </c>
      <c r="J226" s="1">
        <v>4351433.5</v>
      </c>
      <c r="K226" s="1">
        <v>4444203</v>
      </c>
      <c r="L226" s="1">
        <v>94864</v>
      </c>
      <c r="M226" s="1">
        <v>121020</v>
      </c>
      <c r="N226" s="1">
        <v>107942</v>
      </c>
      <c r="O226" s="1">
        <v>107942</v>
      </c>
      <c r="P226" s="1">
        <v>107942</v>
      </c>
      <c r="Q226" s="1">
        <v>107942</v>
      </c>
      <c r="R226" s="1">
        <v>107942</v>
      </c>
      <c r="S226" s="1">
        <v>107942</v>
      </c>
      <c r="T226" s="1">
        <v>107942</v>
      </c>
      <c r="U226" s="1">
        <v>213331.36</v>
      </c>
      <c r="V226" s="1">
        <v>354499.75</v>
      </c>
      <c r="W226" s="1">
        <v>358223.1</v>
      </c>
      <c r="X226" s="1">
        <v>362038.29</v>
      </c>
      <c r="Y226" s="1">
        <v>367599.2</v>
      </c>
      <c r="Z226" s="1">
        <v>383032.13</v>
      </c>
      <c r="AA226" s="1">
        <v>383017.75</v>
      </c>
      <c r="AB226" s="1">
        <v>397944.87</v>
      </c>
      <c r="AC226" s="1">
        <v>426267.06</v>
      </c>
      <c r="AD226" s="1">
        <v>442843.69</v>
      </c>
      <c r="AE226" s="1">
        <v>479135</v>
      </c>
      <c r="AP226" s="1">
        <v>136705.65625</v>
      </c>
      <c r="AQ226" s="1">
        <v>21077.87109375</v>
      </c>
      <c r="AR226" s="1">
        <v>19220.57421875</v>
      </c>
      <c r="AT226" s="1">
        <v>177004.109375</v>
      </c>
      <c r="AY226" s="1">
        <v>57574.25</v>
      </c>
      <c r="AZ226" s="1">
        <v>9029.7900390625</v>
      </c>
      <c r="BA226" s="1">
        <v>6617</v>
      </c>
      <c r="BC226" s="1">
        <v>68229.5</v>
      </c>
      <c r="BD226" s="1">
        <v>3723.35009765625</v>
      </c>
      <c r="BE226" s="1">
        <v>26156</v>
      </c>
      <c r="BG226" s="1">
        <v>74278.5</v>
      </c>
      <c r="BH226" s="1">
        <v>3815.18994140625</v>
      </c>
      <c r="BI226" s="1">
        <v>-13078</v>
      </c>
      <c r="BK226" s="1">
        <v>-267.25</v>
      </c>
      <c r="BL226" s="1">
        <v>5560.91015625</v>
      </c>
      <c r="BM226" s="1">
        <v>0</v>
      </c>
      <c r="BO226" s="1">
        <v>68173</v>
      </c>
      <c r="BP226" s="1">
        <v>15432.9296875</v>
      </c>
      <c r="BQ226" s="1">
        <v>0</v>
      </c>
      <c r="BS226" s="1">
        <v>0</v>
      </c>
      <c r="BT226" s="1">
        <v>-14.380000114440918</v>
      </c>
      <c r="BU226" s="1">
        <v>0</v>
      </c>
      <c r="BW226" s="1">
        <v>60234</v>
      </c>
      <c r="BX226" s="1">
        <v>14927.1201171875</v>
      </c>
      <c r="BY226" s="1">
        <v>0</v>
      </c>
      <c r="CA226" s="1">
        <v>175204</v>
      </c>
      <c r="CB226" s="1">
        <v>28322.189453125</v>
      </c>
      <c r="CC226" s="1">
        <v>0</v>
      </c>
      <c r="CE226" s="1">
        <v>355320.75</v>
      </c>
      <c r="CF226" s="1">
        <v>16576.630859375</v>
      </c>
      <c r="CG226" s="1">
        <v>0</v>
      </c>
      <c r="CI226" s="1">
        <v>92769.5</v>
      </c>
      <c r="CJ226" s="1">
        <v>36291.30859375</v>
      </c>
      <c r="CK226" s="1">
        <v>105389.359375</v>
      </c>
    </row>
    <row r="227" spans="1:90" x14ac:dyDescent="0.25">
      <c r="A227" s="1">
        <v>110141003</v>
      </c>
      <c r="B227" s="1">
        <v>7958435.5</v>
      </c>
      <c r="C227" s="1">
        <v>8103461.5</v>
      </c>
      <c r="D227" s="1">
        <v>8199646.5</v>
      </c>
      <c r="E227" s="1">
        <v>8293518.5</v>
      </c>
      <c r="F227" s="1">
        <v>8366263</v>
      </c>
      <c r="G227" s="1">
        <v>8366258</v>
      </c>
      <c r="H227" s="1">
        <v>8559354</v>
      </c>
      <c r="I227" s="1">
        <v>9140873</v>
      </c>
      <c r="J227" s="1">
        <v>9667967</v>
      </c>
      <c r="K227" s="1">
        <v>9887136</v>
      </c>
      <c r="L227" s="1">
        <v>310813</v>
      </c>
      <c r="M227" s="1">
        <v>310813</v>
      </c>
      <c r="N227" s="1">
        <v>310813</v>
      </c>
      <c r="O227" s="1">
        <v>310813</v>
      </c>
      <c r="P227" s="1">
        <v>310813</v>
      </c>
      <c r="Q227" s="1">
        <v>310813</v>
      </c>
      <c r="R227" s="1">
        <v>310813</v>
      </c>
      <c r="S227" s="1">
        <v>310813</v>
      </c>
      <c r="T227" s="1">
        <v>310813</v>
      </c>
      <c r="U227" s="1">
        <v>310813</v>
      </c>
      <c r="V227" s="1">
        <v>1219698.68</v>
      </c>
      <c r="W227" s="1">
        <v>1249308.8</v>
      </c>
      <c r="X227" s="1">
        <v>1270507.43</v>
      </c>
      <c r="Y227" s="1">
        <v>1287806.43</v>
      </c>
      <c r="Z227" s="1">
        <v>1331881.3600000001</v>
      </c>
      <c r="AA227" s="1">
        <v>1331822.67</v>
      </c>
      <c r="AB227" s="1">
        <v>1372317.2</v>
      </c>
      <c r="AC227" s="1">
        <v>1500177.81</v>
      </c>
      <c r="AD227" s="1">
        <v>1551264.82</v>
      </c>
      <c r="AE227" s="1">
        <v>1656156</v>
      </c>
      <c r="AF227" s="1">
        <v>61430.81</v>
      </c>
      <c r="AG227" s="1">
        <v>44340.04</v>
      </c>
      <c r="AH227" s="1">
        <v>34330.949999999997</v>
      </c>
      <c r="AI227" s="1">
        <v>35760.730000000003</v>
      </c>
      <c r="AJ227" s="1">
        <v>53815.28</v>
      </c>
      <c r="AK227" s="1">
        <v>59021.05</v>
      </c>
      <c r="AL227" s="1">
        <v>32676</v>
      </c>
      <c r="AM227" s="1">
        <v>37769.94</v>
      </c>
      <c r="AN227" s="1">
        <v>70998.33</v>
      </c>
      <c r="AO227" s="1">
        <v>79567</v>
      </c>
      <c r="AP227" s="1">
        <v>304174.59375</v>
      </c>
      <c r="AQ227" s="1">
        <v>0</v>
      </c>
      <c r="AR227" s="1">
        <v>64854.9296875</v>
      </c>
      <c r="AS227" s="1">
        <v>5150.34423828125</v>
      </c>
      <c r="AT227" s="1">
        <v>374179.875</v>
      </c>
      <c r="AY227" s="1">
        <v>110555.5</v>
      </c>
      <c r="AZ227" s="1">
        <v>33686.05078125</v>
      </c>
      <c r="BA227" s="1">
        <v>65966</v>
      </c>
      <c r="BB227" s="1">
        <v>13362.51953125</v>
      </c>
      <c r="BC227" s="1">
        <v>145026</v>
      </c>
      <c r="BD227" s="1">
        <v>29610.119140625</v>
      </c>
      <c r="BE227" s="1">
        <v>0</v>
      </c>
      <c r="BF227" s="1">
        <v>-17090.76953125</v>
      </c>
      <c r="BG227" s="1">
        <v>96185</v>
      </c>
      <c r="BH227" s="1">
        <v>21198.630859375</v>
      </c>
      <c r="BI227" s="1">
        <v>0</v>
      </c>
      <c r="BJ227" s="1">
        <v>-10009.08984375</v>
      </c>
      <c r="BK227" s="1">
        <v>93872</v>
      </c>
      <c r="BL227" s="1">
        <v>17299</v>
      </c>
      <c r="BM227" s="1">
        <v>0</v>
      </c>
      <c r="BN227" s="1">
        <v>1429.780029296875</v>
      </c>
      <c r="BO227" s="1">
        <v>72744.5</v>
      </c>
      <c r="BP227" s="1">
        <v>44074.9296875</v>
      </c>
      <c r="BQ227" s="1">
        <v>0</v>
      </c>
      <c r="BR227" s="1">
        <v>18054.55078125</v>
      </c>
      <c r="BS227" s="1">
        <v>-5</v>
      </c>
      <c r="BT227" s="1">
        <v>-58.689998626708984</v>
      </c>
      <c r="BU227" s="1">
        <v>0</v>
      </c>
      <c r="BV227" s="1">
        <v>5205.77001953125</v>
      </c>
      <c r="BW227" s="1">
        <v>193096</v>
      </c>
      <c r="BX227" s="1">
        <v>40494.53125</v>
      </c>
      <c r="BY227" s="1">
        <v>0</v>
      </c>
      <c r="BZ227" s="1">
        <v>-26345.05078125</v>
      </c>
      <c r="CA227" s="1">
        <v>581519</v>
      </c>
      <c r="CB227" s="1">
        <v>127860.609375</v>
      </c>
      <c r="CC227" s="1">
        <v>0</v>
      </c>
      <c r="CD227" s="1">
        <v>5093.93994140625</v>
      </c>
      <c r="CE227" s="1">
        <v>527094</v>
      </c>
      <c r="CF227" s="1">
        <v>51087.01171875</v>
      </c>
      <c r="CG227" s="1">
        <v>0</v>
      </c>
      <c r="CH227" s="1">
        <v>33228.390625</v>
      </c>
      <c r="CI227" s="1">
        <v>219169</v>
      </c>
      <c r="CJ227" s="1">
        <v>104891.1796875</v>
      </c>
      <c r="CK227" s="1">
        <v>0</v>
      </c>
      <c r="CL227" s="1">
        <v>8568.669921875</v>
      </c>
    </row>
    <row r="228" spans="1:90" x14ac:dyDescent="0.25">
      <c r="A228" s="1">
        <v>110141103</v>
      </c>
      <c r="B228" s="1">
        <v>8125451.5</v>
      </c>
      <c r="C228" s="1">
        <v>8357527</v>
      </c>
      <c r="D228" s="1">
        <v>8416160</v>
      </c>
      <c r="E228" s="1">
        <v>8456906</v>
      </c>
      <c r="F228" s="1">
        <v>8606521</v>
      </c>
      <c r="G228" s="1">
        <v>8606514</v>
      </c>
      <c r="H228" s="1">
        <v>8845206</v>
      </c>
      <c r="I228" s="1">
        <v>9347231</v>
      </c>
      <c r="J228" s="1">
        <v>10254308</v>
      </c>
      <c r="K228" s="1">
        <v>10493234</v>
      </c>
      <c r="L228" s="1">
        <v>408961</v>
      </c>
      <c r="M228" s="1">
        <v>408961</v>
      </c>
      <c r="N228" s="1">
        <v>408961</v>
      </c>
      <c r="O228" s="1">
        <v>408961</v>
      </c>
      <c r="P228" s="1">
        <v>408961</v>
      </c>
      <c r="Q228" s="1">
        <v>408961</v>
      </c>
      <c r="R228" s="1">
        <v>408961</v>
      </c>
      <c r="S228" s="1">
        <v>408961</v>
      </c>
      <c r="T228" s="1">
        <v>408961</v>
      </c>
      <c r="U228" s="1">
        <v>698900.93</v>
      </c>
      <c r="V228" s="1">
        <v>1669914.91</v>
      </c>
      <c r="W228" s="1">
        <v>1692764.12</v>
      </c>
      <c r="X228" s="1">
        <v>1727952.68</v>
      </c>
      <c r="Y228" s="1">
        <v>1753590.61</v>
      </c>
      <c r="Z228" s="1">
        <v>1848131.01</v>
      </c>
      <c r="AA228" s="1">
        <v>1848063.76</v>
      </c>
      <c r="AB228" s="1">
        <v>1918547.45</v>
      </c>
      <c r="AC228" s="1">
        <v>2076280.37</v>
      </c>
      <c r="AD228" s="1">
        <v>2153893.86</v>
      </c>
      <c r="AE228" s="1">
        <v>2307620</v>
      </c>
      <c r="AF228" s="1">
        <v>24757.13</v>
      </c>
      <c r="AG228" s="1">
        <v>15959.24</v>
      </c>
      <c r="AH228" s="1">
        <v>12049.27</v>
      </c>
      <c r="AI228" s="1">
        <v>12570.91</v>
      </c>
      <c r="AJ228" s="1">
        <v>10810.54</v>
      </c>
      <c r="AK228" s="1">
        <v>15805.63</v>
      </c>
      <c r="AL228" s="1">
        <v>25953</v>
      </c>
      <c r="AM228" s="1">
        <v>18021.36</v>
      </c>
      <c r="AN228" s="1">
        <v>24707.37</v>
      </c>
      <c r="AO228" s="1">
        <v>27685</v>
      </c>
      <c r="AP228" s="1">
        <v>377342.59375</v>
      </c>
      <c r="AQ228" s="1">
        <v>57987.984375</v>
      </c>
      <c r="AR228" s="1">
        <v>91897.796875</v>
      </c>
      <c r="AS228" s="1">
        <v>3374.89208984375</v>
      </c>
      <c r="AT228" s="1">
        <v>530603.25</v>
      </c>
      <c r="AY228" s="1">
        <v>176294.5</v>
      </c>
      <c r="AZ228" s="1">
        <v>37865.921875</v>
      </c>
      <c r="BA228" s="1">
        <v>84412</v>
      </c>
      <c r="BB228" s="1">
        <v>-15697.0703125</v>
      </c>
      <c r="BC228" s="1">
        <v>232075.5</v>
      </c>
      <c r="BD228" s="1">
        <v>22849.2109375</v>
      </c>
      <c r="BE228" s="1">
        <v>0</v>
      </c>
      <c r="BF228" s="1">
        <v>-8797.8896484375</v>
      </c>
      <c r="BG228" s="1">
        <v>58633</v>
      </c>
      <c r="BH228" s="1">
        <v>35188.55859375</v>
      </c>
      <c r="BI228" s="1">
        <v>0</v>
      </c>
      <c r="BJ228" s="1">
        <v>-3909.969970703125</v>
      </c>
      <c r="BK228" s="1">
        <v>40746</v>
      </c>
      <c r="BL228" s="1">
        <v>25637.9296875</v>
      </c>
      <c r="BM228" s="1">
        <v>0</v>
      </c>
      <c r="BN228" s="1">
        <v>521.6400146484375</v>
      </c>
      <c r="BO228" s="1">
        <v>149615</v>
      </c>
      <c r="BP228" s="1">
        <v>94540.3984375</v>
      </c>
      <c r="BQ228" s="1">
        <v>0</v>
      </c>
      <c r="BR228" s="1">
        <v>-1760.3699951171875</v>
      </c>
      <c r="BS228" s="1">
        <v>-7</v>
      </c>
      <c r="BT228" s="1">
        <v>-67.25</v>
      </c>
      <c r="BU228" s="1">
        <v>0</v>
      </c>
      <c r="BV228" s="1">
        <v>4995.08984375</v>
      </c>
      <c r="BW228" s="1">
        <v>238692</v>
      </c>
      <c r="BX228" s="1">
        <v>70483.6875</v>
      </c>
      <c r="BY228" s="1">
        <v>0</v>
      </c>
      <c r="BZ228" s="1">
        <v>10147.3701171875</v>
      </c>
      <c r="CA228" s="1">
        <v>502025</v>
      </c>
      <c r="CB228" s="1">
        <v>157732.921875</v>
      </c>
      <c r="CC228" s="1">
        <v>0</v>
      </c>
      <c r="CD228" s="1">
        <v>-7931.64013671875</v>
      </c>
      <c r="CE228" s="1">
        <v>907077</v>
      </c>
      <c r="CF228" s="1">
        <v>77613.4921875</v>
      </c>
      <c r="CG228" s="1">
        <v>0</v>
      </c>
      <c r="CH228" s="1">
        <v>6686.009765625</v>
      </c>
      <c r="CI228" s="1">
        <v>238926</v>
      </c>
      <c r="CJ228" s="1">
        <v>153726.140625</v>
      </c>
      <c r="CK228" s="1">
        <v>289939.9375</v>
      </c>
      <c r="CL228" s="1">
        <v>2977.6298828125</v>
      </c>
    </row>
    <row r="229" spans="1:90" x14ac:dyDescent="0.25">
      <c r="A229" s="1">
        <v>110141607</v>
      </c>
      <c r="AF229" s="1">
        <v>557983.4</v>
      </c>
      <c r="AG229" s="1">
        <v>665755.32999999996</v>
      </c>
      <c r="AH229" s="1">
        <v>649704.25</v>
      </c>
      <c r="AI229" s="1">
        <v>845602.6</v>
      </c>
      <c r="AJ229" s="1">
        <v>744495.63</v>
      </c>
      <c r="AK229" s="1">
        <v>839904.84</v>
      </c>
      <c r="AL229" s="1">
        <v>779237.4</v>
      </c>
      <c r="AM229" s="1">
        <v>932432.64</v>
      </c>
      <c r="AN229" s="1">
        <v>1123624.53</v>
      </c>
      <c r="AO229" s="1">
        <v>864848</v>
      </c>
      <c r="AS229" s="1">
        <v>24070.474609375</v>
      </c>
      <c r="AT229" s="1">
        <v>24070.474609375</v>
      </c>
      <c r="BB229" s="1">
        <v>-19082.259765625</v>
      </c>
      <c r="BF229" s="1">
        <v>107771.9296875</v>
      </c>
      <c r="BJ229" s="1">
        <v>-16051.080078125</v>
      </c>
      <c r="BN229" s="1">
        <v>195898.34375</v>
      </c>
      <c r="BR229" s="1">
        <v>-101106.96875</v>
      </c>
      <c r="BV229" s="1">
        <v>95409.2109375</v>
      </c>
      <c r="BZ229" s="1">
        <v>-60667.44140625</v>
      </c>
      <c r="CD229" s="1">
        <v>153195.234375</v>
      </c>
      <c r="CH229" s="1">
        <v>191191.890625</v>
      </c>
      <c r="CL229" s="1">
        <v>-258776.53125</v>
      </c>
    </row>
    <row r="230" spans="1:90" x14ac:dyDescent="0.25">
      <c r="A230" s="1">
        <v>110147003</v>
      </c>
      <c r="B230" s="1">
        <v>5033484</v>
      </c>
      <c r="C230" s="1">
        <v>5218114</v>
      </c>
      <c r="D230" s="1">
        <v>5275856</v>
      </c>
      <c r="E230" s="1">
        <v>5310366</v>
      </c>
      <c r="F230" s="1">
        <v>5401030.5</v>
      </c>
      <c r="G230" s="1">
        <v>5401025</v>
      </c>
      <c r="H230" s="1">
        <v>5532656</v>
      </c>
      <c r="I230" s="1">
        <v>6087459.5</v>
      </c>
      <c r="J230" s="1">
        <v>6767700.5</v>
      </c>
      <c r="K230" s="1">
        <v>6999351</v>
      </c>
      <c r="L230" s="1">
        <v>191494</v>
      </c>
      <c r="M230" s="1">
        <v>195374</v>
      </c>
      <c r="N230" s="1">
        <v>193434</v>
      </c>
      <c r="O230" s="1">
        <v>193434</v>
      </c>
      <c r="P230" s="1">
        <v>193434</v>
      </c>
      <c r="Q230" s="1">
        <v>193434</v>
      </c>
      <c r="R230" s="1">
        <v>193434</v>
      </c>
      <c r="S230" s="1">
        <v>193434</v>
      </c>
      <c r="T230" s="1">
        <v>193434</v>
      </c>
      <c r="U230" s="1">
        <v>620832.93999999994</v>
      </c>
      <c r="V230" s="1">
        <v>840493.98</v>
      </c>
      <c r="W230" s="1">
        <v>851368.5</v>
      </c>
      <c r="X230" s="1">
        <v>867511.46</v>
      </c>
      <c r="Y230" s="1">
        <v>878773.13</v>
      </c>
      <c r="Z230" s="1">
        <v>907078.87</v>
      </c>
      <c r="AA230" s="1">
        <v>907044.47</v>
      </c>
      <c r="AB230" s="1">
        <v>972776.91</v>
      </c>
      <c r="AC230" s="1">
        <v>1024808.25</v>
      </c>
      <c r="AD230" s="1">
        <v>1072333.74</v>
      </c>
      <c r="AE230" s="1">
        <v>1147009</v>
      </c>
      <c r="AF230" s="1">
        <v>688</v>
      </c>
      <c r="AG230" s="1">
        <v>688</v>
      </c>
      <c r="AH230" s="1">
        <v>688</v>
      </c>
      <c r="AI230" s="1">
        <v>688</v>
      </c>
      <c r="AJ230" s="1">
        <v>688</v>
      </c>
      <c r="AK230" s="1">
        <v>344</v>
      </c>
      <c r="AL230" s="1">
        <v>571.04</v>
      </c>
      <c r="AM230" s="1">
        <v>667.36</v>
      </c>
      <c r="AN230" s="1">
        <v>577.91999999999996</v>
      </c>
      <c r="AP230" s="1">
        <v>319664.09375</v>
      </c>
      <c r="AQ230" s="1">
        <v>85479.7890625</v>
      </c>
      <c r="AR230" s="1">
        <v>47986.02734375</v>
      </c>
      <c r="AT230" s="1">
        <v>453129.90625</v>
      </c>
      <c r="AY230" s="1">
        <v>143117</v>
      </c>
      <c r="AZ230" s="1">
        <v>22949.73046875</v>
      </c>
      <c r="BA230" s="1">
        <v>37845</v>
      </c>
      <c r="BB230" s="1">
        <v>344</v>
      </c>
      <c r="BC230" s="1">
        <v>184630</v>
      </c>
      <c r="BD230" s="1">
        <v>10874.51953125</v>
      </c>
      <c r="BE230" s="1">
        <v>3880</v>
      </c>
      <c r="BF230" s="1">
        <v>0</v>
      </c>
      <c r="BG230" s="1">
        <v>57742</v>
      </c>
      <c r="BH230" s="1">
        <v>16142.9599609375</v>
      </c>
      <c r="BI230" s="1">
        <v>-1940</v>
      </c>
      <c r="BJ230" s="1">
        <v>0</v>
      </c>
      <c r="BK230" s="1">
        <v>34510</v>
      </c>
      <c r="BL230" s="1">
        <v>11261.669921875</v>
      </c>
      <c r="BM230" s="1">
        <v>0</v>
      </c>
      <c r="BN230" s="1">
        <v>0</v>
      </c>
      <c r="BO230" s="1">
        <v>90664.5</v>
      </c>
      <c r="BP230" s="1">
        <v>28305.740234375</v>
      </c>
      <c r="BQ230" s="1">
        <v>0</v>
      </c>
      <c r="BR230" s="1">
        <v>0</v>
      </c>
      <c r="BS230" s="1">
        <v>-5.5</v>
      </c>
      <c r="BT230" s="1">
        <v>-34.400001525878906</v>
      </c>
      <c r="BU230" s="1">
        <v>0</v>
      </c>
      <c r="BV230" s="1">
        <v>-344</v>
      </c>
      <c r="BW230" s="1">
        <v>131631</v>
      </c>
      <c r="BX230" s="1">
        <v>65732.4375</v>
      </c>
      <c r="BY230" s="1">
        <v>0</v>
      </c>
      <c r="BZ230" s="1">
        <v>227.03999328613281</v>
      </c>
      <c r="CA230" s="1">
        <v>554803.5</v>
      </c>
      <c r="CB230" s="1">
        <v>52031.33984375</v>
      </c>
      <c r="CC230" s="1">
        <v>0</v>
      </c>
      <c r="CD230" s="1">
        <v>96.319999694824219</v>
      </c>
      <c r="CE230" s="1">
        <v>680241</v>
      </c>
      <c r="CF230" s="1">
        <v>47525.48828125</v>
      </c>
      <c r="CG230" s="1">
        <v>0</v>
      </c>
      <c r="CH230" s="1">
        <v>-89.44000244140625</v>
      </c>
      <c r="CI230" s="1">
        <v>231650.5</v>
      </c>
      <c r="CJ230" s="1">
        <v>74675.2578125</v>
      </c>
      <c r="CK230" s="1">
        <v>427398.9375</v>
      </c>
    </row>
    <row r="231" spans="1:90" x14ac:dyDescent="0.25">
      <c r="A231" s="1">
        <v>110148002</v>
      </c>
      <c r="B231" s="1">
        <v>6903016</v>
      </c>
      <c r="C231" s="1">
        <v>7543444.5</v>
      </c>
      <c r="D231" s="1">
        <v>7724156</v>
      </c>
      <c r="E231" s="1">
        <v>7920858.5</v>
      </c>
      <c r="F231" s="1">
        <v>8406928</v>
      </c>
      <c r="G231" s="1">
        <v>8406907</v>
      </c>
      <c r="H231" s="1">
        <v>9039483</v>
      </c>
      <c r="I231" s="1">
        <v>10597444</v>
      </c>
      <c r="J231" s="1">
        <v>12490613</v>
      </c>
      <c r="K231" s="1">
        <v>13776310</v>
      </c>
      <c r="L231" s="1">
        <v>310013</v>
      </c>
      <c r="M231" s="1">
        <v>310013</v>
      </c>
      <c r="N231" s="1">
        <v>310013</v>
      </c>
      <c r="O231" s="1">
        <v>310013</v>
      </c>
      <c r="P231" s="1">
        <v>310013</v>
      </c>
      <c r="Q231" s="1">
        <v>310013</v>
      </c>
      <c r="R231" s="1">
        <v>310013</v>
      </c>
      <c r="S231" s="1">
        <v>310013</v>
      </c>
      <c r="T231" s="1">
        <v>310013</v>
      </c>
      <c r="U231" s="1">
        <v>310013</v>
      </c>
      <c r="V231" s="1">
        <v>3255596.77</v>
      </c>
      <c r="W231" s="1">
        <v>3270066.74</v>
      </c>
      <c r="X231" s="1">
        <v>3302371.58</v>
      </c>
      <c r="Y231" s="1">
        <v>3292352.42</v>
      </c>
      <c r="Z231" s="1">
        <v>3358750.03</v>
      </c>
      <c r="AA231" s="1">
        <v>3358712.86</v>
      </c>
      <c r="AB231" s="1">
        <v>3411034.5</v>
      </c>
      <c r="AC231" s="1">
        <v>3485010.08</v>
      </c>
      <c r="AD231" s="1">
        <v>3536976.84</v>
      </c>
      <c r="AE231" s="1">
        <v>3655180</v>
      </c>
      <c r="AF231" s="1">
        <v>90891.15</v>
      </c>
      <c r="AG231" s="1">
        <v>154017.17000000001</v>
      </c>
      <c r="AH231" s="1">
        <v>87618.99</v>
      </c>
      <c r="AI231" s="1">
        <v>227171.75</v>
      </c>
      <c r="AJ231" s="1">
        <v>197227.6</v>
      </c>
      <c r="AK231" s="1">
        <v>218773</v>
      </c>
      <c r="AL231" s="1">
        <v>250919</v>
      </c>
      <c r="AM231" s="1">
        <v>279629.28000000003</v>
      </c>
      <c r="AN231" s="1">
        <v>282520.46999999997</v>
      </c>
      <c r="AO231" s="1">
        <v>264965</v>
      </c>
      <c r="AP231" s="1">
        <v>1073876.375</v>
      </c>
      <c r="AQ231" s="1">
        <v>0</v>
      </c>
      <c r="AR231" s="1">
        <v>59285.9921875</v>
      </c>
      <c r="AS231" s="1">
        <v>13547.48046875</v>
      </c>
      <c r="AT231" s="1">
        <v>1146709.875</v>
      </c>
      <c r="AY231" s="1">
        <v>469574.5</v>
      </c>
      <c r="AZ231" s="1">
        <v>18688.80078125</v>
      </c>
      <c r="BA231" s="1">
        <v>63935</v>
      </c>
      <c r="BB231" s="1">
        <v>16783.890625</v>
      </c>
      <c r="BC231" s="1">
        <v>640428.5</v>
      </c>
      <c r="BD231" s="1">
        <v>14469.9697265625</v>
      </c>
      <c r="BE231" s="1">
        <v>0</v>
      </c>
      <c r="BF231" s="1">
        <v>63126.01953125</v>
      </c>
      <c r="BG231" s="1">
        <v>180711.5</v>
      </c>
      <c r="BH231" s="1">
        <v>32304.83984375</v>
      </c>
      <c r="BI231" s="1">
        <v>0</v>
      </c>
      <c r="BJ231" s="1">
        <v>-66398.1796875</v>
      </c>
      <c r="BK231" s="1">
        <v>196702.5</v>
      </c>
      <c r="BL231" s="1">
        <v>-10019.16015625</v>
      </c>
      <c r="BM231" s="1">
        <v>0</v>
      </c>
      <c r="BN231" s="1">
        <v>139552.765625</v>
      </c>
      <c r="BO231" s="1">
        <v>486069.5</v>
      </c>
      <c r="BP231" s="1">
        <v>66397.609375</v>
      </c>
      <c r="BQ231" s="1">
        <v>0</v>
      </c>
      <c r="BR231" s="1">
        <v>-29944.150390625</v>
      </c>
      <c r="BS231" s="1">
        <v>-21</v>
      </c>
      <c r="BT231" s="1">
        <v>-37.169998168945313</v>
      </c>
      <c r="BU231" s="1">
        <v>0</v>
      </c>
      <c r="BV231" s="1">
        <v>21545.400390625</v>
      </c>
      <c r="BW231" s="1">
        <v>632576</v>
      </c>
      <c r="BX231" s="1">
        <v>52321.640625</v>
      </c>
      <c r="BY231" s="1">
        <v>0</v>
      </c>
      <c r="BZ231" s="1">
        <v>32146</v>
      </c>
      <c r="CA231" s="1">
        <v>1557961</v>
      </c>
      <c r="CB231" s="1">
        <v>73975.578125</v>
      </c>
      <c r="CC231" s="1">
        <v>0</v>
      </c>
      <c r="CD231" s="1">
        <v>28710.279296875</v>
      </c>
      <c r="CE231" s="1">
        <v>1893169</v>
      </c>
      <c r="CF231" s="1">
        <v>51966.76171875</v>
      </c>
      <c r="CG231" s="1">
        <v>0</v>
      </c>
      <c r="CH231" s="1">
        <v>2891.18994140625</v>
      </c>
      <c r="CI231" s="1">
        <v>1285697</v>
      </c>
      <c r="CJ231" s="1">
        <v>118203.15625</v>
      </c>
      <c r="CK231" s="1">
        <v>0</v>
      </c>
      <c r="CL231" s="1">
        <v>-17555.470703125</v>
      </c>
    </row>
    <row r="232" spans="1:90" x14ac:dyDescent="0.25">
      <c r="A232" s="1">
        <v>110171003</v>
      </c>
      <c r="B232" s="1">
        <v>12265594</v>
      </c>
      <c r="C232" s="1">
        <v>12531990</v>
      </c>
      <c r="D232" s="1">
        <v>12630485</v>
      </c>
      <c r="E232" s="1">
        <v>12722776</v>
      </c>
      <c r="F232" s="1">
        <v>12867072</v>
      </c>
      <c r="G232" s="1">
        <v>12867093</v>
      </c>
      <c r="H232" s="1">
        <v>13229599</v>
      </c>
      <c r="I232" s="1">
        <v>14187354</v>
      </c>
      <c r="J232" s="1">
        <v>15219456</v>
      </c>
      <c r="K232" s="1">
        <v>15571440</v>
      </c>
      <c r="L232" s="1">
        <v>471734</v>
      </c>
      <c r="M232" s="1">
        <v>471734</v>
      </c>
      <c r="N232" s="1">
        <v>471734</v>
      </c>
      <c r="O232" s="1">
        <v>471734</v>
      </c>
      <c r="P232" s="1">
        <v>471734</v>
      </c>
      <c r="Q232" s="1">
        <v>471734</v>
      </c>
      <c r="R232" s="1">
        <v>471734</v>
      </c>
      <c r="S232" s="1">
        <v>471734</v>
      </c>
      <c r="T232" s="1">
        <v>471734</v>
      </c>
      <c r="U232" s="1">
        <v>1025360.9</v>
      </c>
      <c r="V232" s="1">
        <v>1682568.11</v>
      </c>
      <c r="W232" s="1">
        <v>1719737.49</v>
      </c>
      <c r="X232" s="1">
        <v>1768708.38</v>
      </c>
      <c r="Y232" s="1">
        <v>1786874.21</v>
      </c>
      <c r="Z232" s="1">
        <v>1842512.07</v>
      </c>
      <c r="AA232" s="1">
        <v>1842446.84</v>
      </c>
      <c r="AB232" s="1">
        <v>1941752.23</v>
      </c>
      <c r="AC232" s="1">
        <v>2094666.3</v>
      </c>
      <c r="AD232" s="1">
        <v>2194003.48</v>
      </c>
      <c r="AE232" s="1">
        <v>2335265</v>
      </c>
      <c r="AF232" s="1">
        <v>7154.7</v>
      </c>
      <c r="AG232" s="1">
        <v>1442.07</v>
      </c>
      <c r="AP232" s="1">
        <v>540873.625</v>
      </c>
      <c r="AQ232" s="1">
        <v>110725.3828125</v>
      </c>
      <c r="AR232" s="1">
        <v>98550.5859375</v>
      </c>
      <c r="AT232" s="1">
        <v>750149.5625</v>
      </c>
      <c r="AY232" s="1">
        <v>203330</v>
      </c>
      <c r="AZ232" s="1">
        <v>50572.46875</v>
      </c>
      <c r="BA232" s="1">
        <v>90286</v>
      </c>
      <c r="BB232" s="1">
        <v>-10896.0703125</v>
      </c>
      <c r="BC232" s="1">
        <v>266396</v>
      </c>
      <c r="BD232" s="1">
        <v>37169.37890625</v>
      </c>
      <c r="BE232" s="1">
        <v>0</v>
      </c>
      <c r="BF232" s="1">
        <v>-5712.6298828125</v>
      </c>
      <c r="BG232" s="1">
        <v>98495</v>
      </c>
      <c r="BH232" s="1">
        <v>48970.890625</v>
      </c>
      <c r="BI232" s="1">
        <v>0</v>
      </c>
      <c r="BK232" s="1">
        <v>92291</v>
      </c>
      <c r="BL232" s="1">
        <v>18165.830078125</v>
      </c>
      <c r="BM232" s="1">
        <v>0</v>
      </c>
      <c r="BO232" s="1">
        <v>144296</v>
      </c>
      <c r="BP232" s="1">
        <v>55637.859375</v>
      </c>
      <c r="BQ232" s="1">
        <v>0</v>
      </c>
      <c r="BS232" s="1">
        <v>21</v>
      </c>
      <c r="BT232" s="1">
        <v>-65.230003356933594</v>
      </c>
      <c r="BU232" s="1">
        <v>0</v>
      </c>
      <c r="BW232" s="1">
        <v>362506</v>
      </c>
      <c r="BX232" s="1">
        <v>99305.390625</v>
      </c>
      <c r="BY232" s="1">
        <v>0</v>
      </c>
      <c r="CA232" s="1">
        <v>957755</v>
      </c>
      <c r="CB232" s="1">
        <v>152914.0625</v>
      </c>
      <c r="CC232" s="1">
        <v>0</v>
      </c>
      <c r="CE232" s="1">
        <v>1032102</v>
      </c>
      <c r="CF232" s="1">
        <v>99337.1796875</v>
      </c>
      <c r="CG232" s="1">
        <v>0</v>
      </c>
      <c r="CI232" s="1">
        <v>351984</v>
      </c>
      <c r="CJ232" s="1">
        <v>141261.515625</v>
      </c>
      <c r="CK232" s="1">
        <v>553626.875</v>
      </c>
    </row>
    <row r="233" spans="1:90" x14ac:dyDescent="0.25">
      <c r="A233" s="1">
        <v>110171607</v>
      </c>
      <c r="AF233" s="1">
        <v>504045.78</v>
      </c>
      <c r="AG233" s="1">
        <v>541956</v>
      </c>
      <c r="AH233" s="1">
        <v>494838</v>
      </c>
      <c r="AI233" s="1">
        <v>576870.87</v>
      </c>
      <c r="AJ233" s="1">
        <v>590888</v>
      </c>
      <c r="AK233" s="1">
        <v>589901</v>
      </c>
      <c r="AL233" s="1">
        <v>572527.71</v>
      </c>
      <c r="AM233" s="1">
        <v>663110.68000000005</v>
      </c>
      <c r="AN233" s="1">
        <v>916832</v>
      </c>
      <c r="AO233" s="1">
        <v>909614</v>
      </c>
      <c r="AS233" s="1">
        <v>63745.19921875</v>
      </c>
      <c r="AT233" s="1">
        <v>63745.19921875</v>
      </c>
      <c r="BB233" s="1">
        <v>51858.78125</v>
      </c>
      <c r="BF233" s="1">
        <v>37910.21875</v>
      </c>
      <c r="BJ233" s="1">
        <v>-47118</v>
      </c>
      <c r="BN233" s="1">
        <v>82032.8671875</v>
      </c>
      <c r="BR233" s="1">
        <v>14017.1298828125</v>
      </c>
      <c r="BV233" s="1">
        <v>-987</v>
      </c>
      <c r="BZ233" s="1">
        <v>-17373.2890625</v>
      </c>
      <c r="CD233" s="1">
        <v>90582.96875</v>
      </c>
      <c r="CH233" s="1">
        <v>253721.3125</v>
      </c>
      <c r="CL233" s="1">
        <v>-7218</v>
      </c>
    </row>
    <row r="234" spans="1:90" x14ac:dyDescent="0.25">
      <c r="A234" s="1">
        <v>110171803</v>
      </c>
      <c r="B234" s="1">
        <v>7292808.5</v>
      </c>
      <c r="C234" s="1">
        <v>7438563.5</v>
      </c>
      <c r="D234" s="1">
        <v>7530713.5</v>
      </c>
      <c r="E234" s="1">
        <v>7608110</v>
      </c>
      <c r="F234" s="1">
        <v>7715572</v>
      </c>
      <c r="G234" s="1">
        <v>7715566.5</v>
      </c>
      <c r="H234" s="1">
        <v>7895400</v>
      </c>
      <c r="I234" s="1">
        <v>8283777</v>
      </c>
      <c r="J234" s="1">
        <v>8709065</v>
      </c>
      <c r="K234" s="1">
        <v>8865832</v>
      </c>
      <c r="L234" s="1">
        <v>179072</v>
      </c>
      <c r="M234" s="1">
        <v>269030</v>
      </c>
      <c r="N234" s="1">
        <v>224051</v>
      </c>
      <c r="O234" s="1">
        <v>224051</v>
      </c>
      <c r="P234" s="1">
        <v>224051</v>
      </c>
      <c r="Q234" s="1">
        <v>224051</v>
      </c>
      <c r="R234" s="1">
        <v>224051</v>
      </c>
      <c r="S234" s="1">
        <v>224051</v>
      </c>
      <c r="T234" s="1">
        <v>224051</v>
      </c>
      <c r="U234" s="1">
        <v>613061.09</v>
      </c>
      <c r="V234" s="1">
        <v>736482.97</v>
      </c>
      <c r="W234" s="1">
        <v>748355.12</v>
      </c>
      <c r="X234" s="1">
        <v>757612.32</v>
      </c>
      <c r="Y234" s="1">
        <v>749468.42</v>
      </c>
      <c r="Z234" s="1">
        <v>794887.09</v>
      </c>
      <c r="AA234" s="1">
        <v>794859.62</v>
      </c>
      <c r="AB234" s="1">
        <v>823976.2</v>
      </c>
      <c r="AC234" s="1">
        <v>889055</v>
      </c>
      <c r="AD234" s="1">
        <v>937706.26</v>
      </c>
      <c r="AE234" s="1">
        <v>1020299</v>
      </c>
      <c r="AI234" s="1">
        <v>8235.2800000000007</v>
      </c>
      <c r="AP234" s="1">
        <v>230052</v>
      </c>
      <c r="AQ234" s="1">
        <v>77802.015625</v>
      </c>
      <c r="AR234" s="1">
        <v>45082.3828125</v>
      </c>
      <c r="AT234" s="1">
        <v>352936.375</v>
      </c>
      <c r="AY234" s="1">
        <v>111458</v>
      </c>
      <c r="AZ234" s="1">
        <v>23463.470703125</v>
      </c>
      <c r="BA234" s="1">
        <v>3568</v>
      </c>
      <c r="BC234" s="1">
        <v>145755</v>
      </c>
      <c r="BD234" s="1">
        <v>11872.150390625</v>
      </c>
      <c r="BE234" s="1">
        <v>89958</v>
      </c>
      <c r="BG234" s="1">
        <v>92150</v>
      </c>
      <c r="BH234" s="1">
        <v>9257.2001953125</v>
      </c>
      <c r="BI234" s="1">
        <v>-44979</v>
      </c>
      <c r="BK234" s="1">
        <v>77396.5</v>
      </c>
      <c r="BL234" s="1">
        <v>-8143.89990234375</v>
      </c>
      <c r="BM234" s="1">
        <v>0</v>
      </c>
      <c r="BO234" s="1">
        <v>107462</v>
      </c>
      <c r="BP234" s="1">
        <v>45418.671875</v>
      </c>
      <c r="BQ234" s="1">
        <v>0</v>
      </c>
      <c r="BS234" s="1">
        <v>-5.5</v>
      </c>
      <c r="BT234" s="1">
        <v>-27.469999313354492</v>
      </c>
      <c r="BU234" s="1">
        <v>0</v>
      </c>
      <c r="BW234" s="1">
        <v>179833.5</v>
      </c>
      <c r="BX234" s="1">
        <v>29116.580078125</v>
      </c>
      <c r="BY234" s="1">
        <v>0</v>
      </c>
      <c r="CA234" s="1">
        <v>388377</v>
      </c>
      <c r="CB234" s="1">
        <v>65078.80078125</v>
      </c>
      <c r="CC234" s="1">
        <v>0</v>
      </c>
      <c r="CE234" s="1">
        <v>425288</v>
      </c>
      <c r="CF234" s="1">
        <v>48651.26171875</v>
      </c>
      <c r="CG234" s="1">
        <v>0</v>
      </c>
      <c r="CI234" s="1">
        <v>156767</v>
      </c>
      <c r="CJ234" s="1">
        <v>82592.7421875</v>
      </c>
      <c r="CK234" s="1">
        <v>389010.09375</v>
      </c>
    </row>
    <row r="235" spans="1:90" x14ac:dyDescent="0.25">
      <c r="A235" s="1">
        <v>110173003</v>
      </c>
      <c r="B235" s="1">
        <v>5461669.5</v>
      </c>
      <c r="C235" s="1">
        <v>5602700</v>
      </c>
      <c r="D235" s="1">
        <v>5654118.5</v>
      </c>
      <c r="E235" s="1">
        <v>5687350</v>
      </c>
      <c r="F235" s="1">
        <v>5771438.5</v>
      </c>
      <c r="G235" s="1">
        <v>5771434</v>
      </c>
      <c r="H235" s="1">
        <v>6021951</v>
      </c>
      <c r="I235" s="1">
        <v>6251169</v>
      </c>
      <c r="J235" s="1">
        <v>6582220.5</v>
      </c>
      <c r="K235" s="1">
        <v>6701941</v>
      </c>
      <c r="L235" s="1">
        <v>175503</v>
      </c>
      <c r="M235" s="1">
        <v>175503</v>
      </c>
      <c r="N235" s="1">
        <v>175503</v>
      </c>
      <c r="O235" s="1">
        <v>175503</v>
      </c>
      <c r="P235" s="1">
        <v>175503</v>
      </c>
      <c r="Q235" s="1">
        <v>175503</v>
      </c>
      <c r="R235" s="1">
        <v>175503</v>
      </c>
      <c r="S235" s="1">
        <v>175503</v>
      </c>
      <c r="T235" s="1">
        <v>175503</v>
      </c>
      <c r="U235" s="1">
        <v>487476.92</v>
      </c>
      <c r="V235" s="1">
        <v>562745.80000000005</v>
      </c>
      <c r="W235" s="1">
        <v>575699.81000000006</v>
      </c>
      <c r="X235" s="1">
        <v>592762.26</v>
      </c>
      <c r="Y235" s="1">
        <v>591508.06999999995</v>
      </c>
      <c r="Z235" s="1">
        <v>615360.22</v>
      </c>
      <c r="AA235" s="1">
        <v>615324.75</v>
      </c>
      <c r="AB235" s="1">
        <v>648535.62</v>
      </c>
      <c r="AC235" s="1">
        <v>727105.78</v>
      </c>
      <c r="AD235" s="1">
        <v>781122.66</v>
      </c>
      <c r="AE235" s="1">
        <v>875938</v>
      </c>
      <c r="AP235" s="1">
        <v>186100.5</v>
      </c>
      <c r="AQ235" s="1">
        <v>62394.78515625</v>
      </c>
      <c r="AR235" s="1">
        <v>52115.5546875</v>
      </c>
      <c r="AT235" s="1">
        <v>300610.84375</v>
      </c>
      <c r="AY235" s="1">
        <v>107600</v>
      </c>
      <c r="AZ235" s="1">
        <v>30049.810546875</v>
      </c>
      <c r="BA235" s="1">
        <v>37242</v>
      </c>
      <c r="BC235" s="1">
        <v>141030.5</v>
      </c>
      <c r="BD235" s="1">
        <v>12954.009765625</v>
      </c>
      <c r="BE235" s="1">
        <v>0</v>
      </c>
      <c r="BG235" s="1">
        <v>51418.5</v>
      </c>
      <c r="BH235" s="1">
        <v>17062.44921875</v>
      </c>
      <c r="BI235" s="1">
        <v>0</v>
      </c>
      <c r="BK235" s="1">
        <v>33231.5</v>
      </c>
      <c r="BL235" s="1">
        <v>-1254.18994140625</v>
      </c>
      <c r="BM235" s="1">
        <v>0</v>
      </c>
      <c r="BO235" s="1">
        <v>84088.5</v>
      </c>
      <c r="BP235" s="1">
        <v>23852.150390625</v>
      </c>
      <c r="BQ235" s="1">
        <v>0</v>
      </c>
      <c r="BS235" s="1">
        <v>-4.5</v>
      </c>
      <c r="BT235" s="1">
        <v>-35.470001220703125</v>
      </c>
      <c r="BU235" s="1">
        <v>0</v>
      </c>
      <c r="BW235" s="1">
        <v>250517</v>
      </c>
      <c r="BX235" s="1">
        <v>33210.87109375</v>
      </c>
      <c r="BY235" s="1">
        <v>0</v>
      </c>
      <c r="CA235" s="1">
        <v>229218</v>
      </c>
      <c r="CB235" s="1">
        <v>78570.15625</v>
      </c>
      <c r="CC235" s="1">
        <v>0</v>
      </c>
      <c r="CE235" s="1">
        <v>331051.5</v>
      </c>
      <c r="CF235" s="1">
        <v>54016.87890625</v>
      </c>
      <c r="CG235" s="1">
        <v>0</v>
      </c>
      <c r="CI235" s="1">
        <v>119720.5</v>
      </c>
      <c r="CJ235" s="1">
        <v>94815.34375</v>
      </c>
      <c r="CK235" s="1">
        <v>311973.90625</v>
      </c>
    </row>
    <row r="236" spans="1:90" x14ac:dyDescent="0.25">
      <c r="A236" s="1">
        <v>110173504</v>
      </c>
      <c r="B236" s="1">
        <v>2686681.25</v>
      </c>
      <c r="C236" s="1">
        <v>2731203.75</v>
      </c>
      <c r="D236" s="1">
        <v>2759395.75</v>
      </c>
      <c r="E236" s="1">
        <v>2755111.25</v>
      </c>
      <c r="F236" s="1">
        <v>2796446.25</v>
      </c>
      <c r="G236" s="1">
        <v>2796444.75</v>
      </c>
      <c r="H236" s="1">
        <v>2838527</v>
      </c>
      <c r="I236" s="1">
        <v>2944499.25</v>
      </c>
      <c r="J236" s="1">
        <v>3036998.5</v>
      </c>
      <c r="K236" s="1">
        <v>3078448</v>
      </c>
      <c r="L236" s="1">
        <v>73268</v>
      </c>
      <c r="M236" s="1">
        <v>77268</v>
      </c>
      <c r="N236" s="1">
        <v>73268</v>
      </c>
      <c r="O236" s="1">
        <v>73268</v>
      </c>
      <c r="P236" s="1">
        <v>73268</v>
      </c>
      <c r="Q236" s="1">
        <v>73268</v>
      </c>
      <c r="R236" s="1">
        <v>73268</v>
      </c>
      <c r="S236" s="1">
        <v>73268</v>
      </c>
      <c r="T236" s="1">
        <v>73268</v>
      </c>
      <c r="U236" s="1">
        <v>76225.13</v>
      </c>
      <c r="V236" s="1">
        <v>260112.32</v>
      </c>
      <c r="W236" s="1">
        <v>259585.54</v>
      </c>
      <c r="X236" s="1">
        <v>266921.27</v>
      </c>
      <c r="Y236" s="1">
        <v>266110.59000000003</v>
      </c>
      <c r="Z236" s="1">
        <v>271168.63</v>
      </c>
      <c r="AA236" s="1">
        <v>271158.23</v>
      </c>
      <c r="AB236" s="1">
        <v>278485.65000000002</v>
      </c>
      <c r="AC236" s="1">
        <v>296235.89</v>
      </c>
      <c r="AD236" s="1">
        <v>301274.93</v>
      </c>
      <c r="AE236" s="1">
        <v>315866</v>
      </c>
      <c r="AF236" s="1">
        <v>14326.27</v>
      </c>
      <c r="AG236" s="1">
        <v>12168</v>
      </c>
      <c r="AH236" s="1">
        <v>16016.33</v>
      </c>
      <c r="AI236" s="1">
        <v>22720.16</v>
      </c>
      <c r="AP236" s="1">
        <v>56400.3515625</v>
      </c>
      <c r="AQ236" s="1">
        <v>591.426025390625</v>
      </c>
      <c r="AR236" s="1">
        <v>8939.4736328125</v>
      </c>
      <c r="AT236" s="1">
        <v>65931.25</v>
      </c>
      <c r="AY236" s="1">
        <v>33961.75</v>
      </c>
      <c r="AZ236" s="1">
        <v>-100206.3984375</v>
      </c>
      <c r="BA236" s="1">
        <v>14829</v>
      </c>
      <c r="BB236" s="1">
        <v>-8139.75</v>
      </c>
      <c r="BC236" s="1">
        <v>44522.5</v>
      </c>
      <c r="BD236" s="1">
        <v>-526.780029296875</v>
      </c>
      <c r="BE236" s="1">
        <v>4000</v>
      </c>
      <c r="BF236" s="1">
        <v>-2158.27001953125</v>
      </c>
      <c r="BG236" s="1">
        <v>28192</v>
      </c>
      <c r="BH236" s="1">
        <v>7335.72998046875</v>
      </c>
      <c r="BI236" s="1">
        <v>-4000</v>
      </c>
      <c r="BJ236" s="1">
        <v>3848.330078125</v>
      </c>
      <c r="BK236" s="1">
        <v>-4284.5</v>
      </c>
      <c r="BL236" s="1">
        <v>-810.67999267578125</v>
      </c>
      <c r="BM236" s="1">
        <v>0</v>
      </c>
      <c r="BN236" s="1">
        <v>6703.830078125</v>
      </c>
      <c r="BO236" s="1">
        <v>41335</v>
      </c>
      <c r="BP236" s="1">
        <v>5058.0400390625</v>
      </c>
      <c r="BQ236" s="1">
        <v>0</v>
      </c>
      <c r="BS236" s="1">
        <v>-1.5</v>
      </c>
      <c r="BT236" s="1">
        <v>-10.399999618530273</v>
      </c>
      <c r="BU236" s="1">
        <v>0</v>
      </c>
      <c r="BW236" s="1">
        <v>42082.25</v>
      </c>
      <c r="BX236" s="1">
        <v>7327.419921875</v>
      </c>
      <c r="BY236" s="1">
        <v>0</v>
      </c>
      <c r="CA236" s="1">
        <v>105972.25</v>
      </c>
      <c r="CB236" s="1">
        <v>17750.240234375</v>
      </c>
      <c r="CC236" s="1">
        <v>0</v>
      </c>
      <c r="CE236" s="1">
        <v>92499.25</v>
      </c>
      <c r="CF236" s="1">
        <v>5039.0400390625</v>
      </c>
      <c r="CG236" s="1">
        <v>0</v>
      </c>
      <c r="CI236" s="1">
        <v>41449.5</v>
      </c>
      <c r="CJ236" s="1">
        <v>14591.0703125</v>
      </c>
      <c r="CK236" s="1">
        <v>2957.1298828125</v>
      </c>
    </row>
    <row r="237" spans="1:90" x14ac:dyDescent="0.25">
      <c r="A237" s="1">
        <v>110175003</v>
      </c>
      <c r="B237" s="1">
        <v>6733417.5</v>
      </c>
      <c r="C237" s="1">
        <v>6872831</v>
      </c>
      <c r="D237" s="1">
        <v>6932467</v>
      </c>
      <c r="E237" s="1">
        <v>6964927</v>
      </c>
      <c r="F237" s="1">
        <v>7077417</v>
      </c>
      <c r="G237" s="1">
        <v>7077412.5</v>
      </c>
      <c r="H237" s="1">
        <v>7208074</v>
      </c>
      <c r="I237" s="1">
        <v>7676702</v>
      </c>
      <c r="J237" s="1">
        <v>7904787.5</v>
      </c>
      <c r="K237" s="1">
        <v>8015533</v>
      </c>
      <c r="L237" s="1">
        <v>189909</v>
      </c>
      <c r="M237" s="1">
        <v>243245</v>
      </c>
      <c r="N237" s="1">
        <v>216577</v>
      </c>
      <c r="O237" s="1">
        <v>216577</v>
      </c>
      <c r="P237" s="1">
        <v>216577</v>
      </c>
      <c r="Q237" s="1">
        <v>216577</v>
      </c>
      <c r="R237" s="1">
        <v>216577</v>
      </c>
      <c r="S237" s="1">
        <v>216577</v>
      </c>
      <c r="T237" s="1">
        <v>216577</v>
      </c>
      <c r="U237" s="1">
        <v>409721.16</v>
      </c>
      <c r="V237" s="1">
        <v>712678.85</v>
      </c>
      <c r="W237" s="1">
        <v>717386.84</v>
      </c>
      <c r="X237" s="1">
        <v>735411.6</v>
      </c>
      <c r="Y237" s="1">
        <v>739121.45</v>
      </c>
      <c r="Z237" s="1">
        <v>774861.75</v>
      </c>
      <c r="AA237" s="1">
        <v>774827.69</v>
      </c>
      <c r="AB237" s="1">
        <v>815348.54</v>
      </c>
      <c r="AC237" s="1">
        <v>874371.68</v>
      </c>
      <c r="AD237" s="1">
        <v>909217.32</v>
      </c>
      <c r="AE237" s="1">
        <v>977771</v>
      </c>
      <c r="AP237" s="1">
        <v>187623.203125</v>
      </c>
      <c r="AQ237" s="1">
        <v>38628.83203125</v>
      </c>
      <c r="AR237" s="1">
        <v>40581.8515625</v>
      </c>
      <c r="AT237" s="1">
        <v>266833.875</v>
      </c>
      <c r="AY237" s="1">
        <v>106245</v>
      </c>
      <c r="AZ237" s="1">
        <v>21305.640625</v>
      </c>
      <c r="BA237" s="1">
        <v>12803</v>
      </c>
      <c r="BC237" s="1">
        <v>139413.5</v>
      </c>
      <c r="BD237" s="1">
        <v>4707.990234375</v>
      </c>
      <c r="BE237" s="1">
        <v>53336</v>
      </c>
      <c r="BG237" s="1">
        <v>59636</v>
      </c>
      <c r="BH237" s="1">
        <v>18024.759765625</v>
      </c>
      <c r="BI237" s="1">
        <v>-26668</v>
      </c>
      <c r="BK237" s="1">
        <v>32460</v>
      </c>
      <c r="BL237" s="1">
        <v>3709.85009765625</v>
      </c>
      <c r="BM237" s="1">
        <v>0</v>
      </c>
      <c r="BO237" s="1">
        <v>112490</v>
      </c>
      <c r="BP237" s="1">
        <v>35740.30078125</v>
      </c>
      <c r="BQ237" s="1">
        <v>0</v>
      </c>
      <c r="BS237" s="1">
        <v>-4.5</v>
      </c>
      <c r="BT237" s="1">
        <v>-34.060001373291016</v>
      </c>
      <c r="BU237" s="1">
        <v>0</v>
      </c>
      <c r="BW237" s="1">
        <v>130661.5</v>
      </c>
      <c r="BX237" s="1">
        <v>40520.8515625</v>
      </c>
      <c r="BY237" s="1">
        <v>0</v>
      </c>
      <c r="CA237" s="1">
        <v>468628</v>
      </c>
      <c r="CB237" s="1">
        <v>59023.140625</v>
      </c>
      <c r="CC237" s="1">
        <v>0</v>
      </c>
      <c r="CE237" s="1">
        <v>228085.5</v>
      </c>
      <c r="CF237" s="1">
        <v>34845.640625</v>
      </c>
      <c r="CG237" s="1">
        <v>0</v>
      </c>
      <c r="CI237" s="1">
        <v>110745.5</v>
      </c>
      <c r="CJ237" s="1">
        <v>68553.6796875</v>
      </c>
      <c r="CK237" s="1">
        <v>193144.15625</v>
      </c>
    </row>
    <row r="238" spans="1:90" x14ac:dyDescent="0.25">
      <c r="A238" s="1">
        <v>110177003</v>
      </c>
      <c r="B238" s="1">
        <v>11418781</v>
      </c>
      <c r="C238" s="1">
        <v>11621608</v>
      </c>
      <c r="D238" s="1">
        <v>11770633</v>
      </c>
      <c r="E238" s="1">
        <v>11810411</v>
      </c>
      <c r="F238" s="1">
        <v>12010609</v>
      </c>
      <c r="G238" s="1">
        <v>12010601</v>
      </c>
      <c r="H238" s="1">
        <v>12267153</v>
      </c>
      <c r="I238" s="1">
        <v>12909997</v>
      </c>
      <c r="J238" s="1">
        <v>13832240</v>
      </c>
      <c r="K238" s="1">
        <v>14119308</v>
      </c>
      <c r="L238" s="1">
        <v>305033</v>
      </c>
      <c r="M238" s="1">
        <v>393379</v>
      </c>
      <c r="N238" s="1">
        <v>349206</v>
      </c>
      <c r="O238" s="1">
        <v>349206</v>
      </c>
      <c r="P238" s="1">
        <v>349206</v>
      </c>
      <c r="Q238" s="1">
        <v>349206</v>
      </c>
      <c r="R238" s="1">
        <v>349206</v>
      </c>
      <c r="S238" s="1">
        <v>349206</v>
      </c>
      <c r="T238" s="1">
        <v>349206</v>
      </c>
      <c r="U238" s="1">
        <v>627248.22</v>
      </c>
      <c r="V238" s="1">
        <v>1325620.3899999999</v>
      </c>
      <c r="W238" s="1">
        <v>1340194.18</v>
      </c>
      <c r="X238" s="1">
        <v>1375243.29</v>
      </c>
      <c r="Y238" s="1">
        <v>1322876.7</v>
      </c>
      <c r="Z238" s="1">
        <v>1429964.11</v>
      </c>
      <c r="AA238" s="1">
        <v>1429896.25</v>
      </c>
      <c r="AB238" s="1">
        <v>1501053.89</v>
      </c>
      <c r="AC238" s="1">
        <v>1624882.62</v>
      </c>
      <c r="AD238" s="1">
        <v>1703941.63</v>
      </c>
      <c r="AE238" s="1">
        <v>1859997</v>
      </c>
      <c r="AP238" s="1">
        <v>421739.8125</v>
      </c>
      <c r="AQ238" s="1">
        <v>55608.4453125</v>
      </c>
      <c r="AR238" s="1">
        <v>86006.578125</v>
      </c>
      <c r="AT238" s="1">
        <v>563354.8125</v>
      </c>
      <c r="AY238" s="1">
        <v>159711</v>
      </c>
      <c r="AZ238" s="1">
        <v>68855.8203125</v>
      </c>
      <c r="BA238" s="1">
        <v>28839</v>
      </c>
      <c r="BC238" s="1">
        <v>202827</v>
      </c>
      <c r="BD238" s="1">
        <v>14573.7900390625</v>
      </c>
      <c r="BE238" s="1">
        <v>88346</v>
      </c>
      <c r="BG238" s="1">
        <v>149025</v>
      </c>
      <c r="BH238" s="1">
        <v>35049.109375</v>
      </c>
      <c r="BI238" s="1">
        <v>-44173</v>
      </c>
      <c r="BK238" s="1">
        <v>39778</v>
      </c>
      <c r="BL238" s="1">
        <v>-52366.58984375</v>
      </c>
      <c r="BM238" s="1">
        <v>0</v>
      </c>
      <c r="BO238" s="1">
        <v>200198</v>
      </c>
      <c r="BP238" s="1">
        <v>107087.40625</v>
      </c>
      <c r="BQ238" s="1">
        <v>0</v>
      </c>
      <c r="BS238" s="1">
        <v>-8</v>
      </c>
      <c r="BT238" s="1">
        <v>-67.860000610351563</v>
      </c>
      <c r="BU238" s="1">
        <v>0</v>
      </c>
      <c r="BW238" s="1">
        <v>256552</v>
      </c>
      <c r="BX238" s="1">
        <v>71157.640625</v>
      </c>
      <c r="BY238" s="1">
        <v>0</v>
      </c>
      <c r="CA238" s="1">
        <v>642844</v>
      </c>
      <c r="CB238" s="1">
        <v>123828.7265625</v>
      </c>
      <c r="CC238" s="1">
        <v>0</v>
      </c>
      <c r="CE238" s="1">
        <v>922243</v>
      </c>
      <c r="CF238" s="1">
        <v>79059.0078125</v>
      </c>
      <c r="CG238" s="1">
        <v>0</v>
      </c>
      <c r="CI238" s="1">
        <v>287068</v>
      </c>
      <c r="CJ238" s="1">
        <v>156055.375</v>
      </c>
      <c r="CK238" s="1">
        <v>278042.21875</v>
      </c>
    </row>
    <row r="239" spans="1:90" x14ac:dyDescent="0.25">
      <c r="A239" s="1">
        <v>110179003</v>
      </c>
      <c r="B239" s="1">
        <v>7177755.5</v>
      </c>
      <c r="C239" s="1">
        <v>7312628.5</v>
      </c>
      <c r="D239" s="1">
        <v>7410952.5</v>
      </c>
      <c r="E239" s="1">
        <v>7470410</v>
      </c>
      <c r="F239" s="1">
        <v>7553046.5</v>
      </c>
      <c r="G239" s="1">
        <v>7553041.5</v>
      </c>
      <c r="H239" s="1">
        <v>7749874</v>
      </c>
      <c r="I239" s="1">
        <v>8268655</v>
      </c>
      <c r="J239" s="1">
        <v>8571966</v>
      </c>
      <c r="K239" s="1">
        <v>8698216</v>
      </c>
      <c r="L239" s="1">
        <v>212223</v>
      </c>
      <c r="M239" s="1">
        <v>263735</v>
      </c>
      <c r="N239" s="1">
        <v>237979</v>
      </c>
      <c r="O239" s="1">
        <v>237979</v>
      </c>
      <c r="P239" s="1">
        <v>237979</v>
      </c>
      <c r="Q239" s="1">
        <v>237979</v>
      </c>
      <c r="R239" s="1">
        <v>237979</v>
      </c>
      <c r="S239" s="1">
        <v>237979</v>
      </c>
      <c r="T239" s="1">
        <v>237979</v>
      </c>
      <c r="U239" s="1">
        <v>630548.84</v>
      </c>
      <c r="V239" s="1">
        <v>766227</v>
      </c>
      <c r="W239" s="1">
        <v>783339.27</v>
      </c>
      <c r="X239" s="1">
        <v>800931.86</v>
      </c>
      <c r="Y239" s="1">
        <v>817363.5</v>
      </c>
      <c r="Z239" s="1">
        <v>860859.48</v>
      </c>
      <c r="AA239" s="1">
        <v>860817.05</v>
      </c>
      <c r="AB239" s="1">
        <v>888021.85</v>
      </c>
      <c r="AC239" s="1">
        <v>978254.33</v>
      </c>
      <c r="AD239" s="1">
        <v>1053760.74</v>
      </c>
      <c r="AE239" s="1">
        <v>1152141</v>
      </c>
      <c r="AI239" s="1">
        <v>8235.2800000000007</v>
      </c>
      <c r="AN239" s="1">
        <v>62798.93</v>
      </c>
      <c r="AP239" s="1">
        <v>229033.90625</v>
      </c>
      <c r="AQ239" s="1">
        <v>78513.96875</v>
      </c>
      <c r="AR239" s="1">
        <v>58256.3046875</v>
      </c>
      <c r="AT239" s="1">
        <v>365804.1875</v>
      </c>
      <c r="AY239" s="1">
        <v>102832</v>
      </c>
      <c r="AZ239" s="1">
        <v>26801.2109375</v>
      </c>
      <c r="BA239" s="1">
        <v>22024</v>
      </c>
      <c r="BC239" s="1">
        <v>134873</v>
      </c>
      <c r="BD239" s="1">
        <v>17112.26953125</v>
      </c>
      <c r="BE239" s="1">
        <v>51512</v>
      </c>
      <c r="BG239" s="1">
        <v>98324</v>
      </c>
      <c r="BH239" s="1">
        <v>17592.58984375</v>
      </c>
      <c r="BI239" s="1">
        <v>-25756</v>
      </c>
      <c r="BK239" s="1">
        <v>59457.5</v>
      </c>
      <c r="BL239" s="1">
        <v>16431.640625</v>
      </c>
      <c r="BM239" s="1">
        <v>0</v>
      </c>
      <c r="BO239" s="1">
        <v>82636.5</v>
      </c>
      <c r="BP239" s="1">
        <v>43495.98046875</v>
      </c>
      <c r="BQ239" s="1">
        <v>0</v>
      </c>
      <c r="BS239" s="1">
        <v>-5</v>
      </c>
      <c r="BT239" s="1">
        <v>-42.430000305175781</v>
      </c>
      <c r="BU239" s="1">
        <v>0</v>
      </c>
      <c r="BW239" s="1">
        <v>196832.5</v>
      </c>
      <c r="BX239" s="1">
        <v>27204.80078125</v>
      </c>
      <c r="BY239" s="1">
        <v>0</v>
      </c>
      <c r="CA239" s="1">
        <v>518781</v>
      </c>
      <c r="CB239" s="1">
        <v>90232.4765625</v>
      </c>
      <c r="CC239" s="1">
        <v>0</v>
      </c>
      <c r="CE239" s="1">
        <v>303311</v>
      </c>
      <c r="CF239" s="1">
        <v>75506.40625</v>
      </c>
      <c r="CG239" s="1">
        <v>0</v>
      </c>
      <c r="CI239" s="1">
        <v>126250</v>
      </c>
      <c r="CJ239" s="1">
        <v>98380.2578125</v>
      </c>
      <c r="CK239" s="1">
        <v>392569.84375</v>
      </c>
    </row>
    <row r="240" spans="1:90" x14ac:dyDescent="0.25">
      <c r="A240" s="1">
        <v>110183602</v>
      </c>
      <c r="B240" s="1">
        <v>19749896</v>
      </c>
      <c r="C240" s="1">
        <v>20257704</v>
      </c>
      <c r="D240" s="1">
        <v>20464266</v>
      </c>
      <c r="E240" s="1">
        <v>20553394</v>
      </c>
      <c r="F240" s="1">
        <v>20955608</v>
      </c>
      <c r="G240" s="1">
        <v>20955590</v>
      </c>
      <c r="H240" s="1">
        <v>21438342</v>
      </c>
      <c r="I240" s="1">
        <v>22502594</v>
      </c>
      <c r="J240" s="1">
        <v>23956028</v>
      </c>
      <c r="K240" s="1">
        <v>24434412</v>
      </c>
      <c r="L240" s="1">
        <v>770674</v>
      </c>
      <c r="M240" s="1">
        <v>770674</v>
      </c>
      <c r="N240" s="1">
        <v>770674</v>
      </c>
      <c r="O240" s="1">
        <v>770674</v>
      </c>
      <c r="P240" s="1">
        <v>770674</v>
      </c>
      <c r="Q240" s="1">
        <v>770674</v>
      </c>
      <c r="R240" s="1">
        <v>770674</v>
      </c>
      <c r="S240" s="1">
        <v>770674</v>
      </c>
      <c r="T240" s="1">
        <v>770674</v>
      </c>
      <c r="U240" s="1">
        <v>1260323.73</v>
      </c>
      <c r="V240" s="1">
        <v>3238091.03</v>
      </c>
      <c r="W240" s="1">
        <v>3279249.22</v>
      </c>
      <c r="X240" s="1">
        <v>3340855.3</v>
      </c>
      <c r="Y240" s="1">
        <v>3383929.93</v>
      </c>
      <c r="Z240" s="1">
        <v>3485545.1</v>
      </c>
      <c r="AA240" s="1">
        <v>3613931.27</v>
      </c>
      <c r="AB240" s="1">
        <v>3753356.83</v>
      </c>
      <c r="AC240" s="1">
        <v>4012387.36</v>
      </c>
      <c r="AD240" s="1">
        <v>4004276.32</v>
      </c>
      <c r="AE240" s="1">
        <v>4173075</v>
      </c>
      <c r="AF240" s="1">
        <v>413740.17</v>
      </c>
      <c r="AG240" s="1">
        <v>233346.67</v>
      </c>
      <c r="AH240" s="1">
        <v>236285.4</v>
      </c>
      <c r="AI240" s="1">
        <v>265858.86</v>
      </c>
      <c r="AJ240" s="1">
        <v>293152.53999999998</v>
      </c>
      <c r="AK240" s="1">
        <v>530438.5</v>
      </c>
      <c r="AL240" s="1">
        <v>577727</v>
      </c>
      <c r="AM240" s="1">
        <v>684282.79</v>
      </c>
      <c r="AN240" s="1">
        <v>981468.82</v>
      </c>
      <c r="AP240" s="1">
        <v>695760.8125</v>
      </c>
      <c r="AQ240" s="1">
        <v>97929.9453125</v>
      </c>
      <c r="AR240" s="1">
        <v>137505.984375</v>
      </c>
      <c r="AT240" s="1">
        <v>931196.75</v>
      </c>
      <c r="AY240" s="1">
        <v>387218</v>
      </c>
      <c r="AZ240" s="1">
        <v>77211.2890625</v>
      </c>
      <c r="BA240" s="1">
        <v>156757</v>
      </c>
      <c r="BB240" s="1">
        <v>14778.8798828125</v>
      </c>
      <c r="BC240" s="1">
        <v>507808</v>
      </c>
      <c r="BD240" s="1">
        <v>41158.19140625</v>
      </c>
      <c r="BE240" s="1">
        <v>0</v>
      </c>
      <c r="BF240" s="1">
        <v>-180393.5</v>
      </c>
      <c r="BG240" s="1">
        <v>206562</v>
      </c>
      <c r="BH240" s="1">
        <v>61606.078125</v>
      </c>
      <c r="BI240" s="1">
        <v>0</v>
      </c>
      <c r="BJ240" s="1">
        <v>2938.72998046875</v>
      </c>
      <c r="BK240" s="1">
        <v>89128</v>
      </c>
      <c r="BL240" s="1">
        <v>43074.62890625</v>
      </c>
      <c r="BM240" s="1">
        <v>0</v>
      </c>
      <c r="BN240" s="1">
        <v>29573.4609375</v>
      </c>
      <c r="BO240" s="1">
        <v>402214</v>
      </c>
      <c r="BP240" s="1">
        <v>101615.171875</v>
      </c>
      <c r="BQ240" s="1">
        <v>0</v>
      </c>
      <c r="BR240" s="1">
        <v>27293.6796875</v>
      </c>
      <c r="BS240" s="1">
        <v>-18</v>
      </c>
      <c r="BT240" s="1">
        <v>128386.171875</v>
      </c>
      <c r="BU240" s="1">
        <v>0</v>
      </c>
      <c r="BV240" s="1">
        <v>237285.953125</v>
      </c>
      <c r="BW240" s="1">
        <v>482752</v>
      </c>
      <c r="BX240" s="1">
        <v>139425.5625</v>
      </c>
      <c r="BY240" s="1">
        <v>0</v>
      </c>
      <c r="BZ240" s="1">
        <v>47288.5</v>
      </c>
      <c r="CA240" s="1">
        <v>1064252</v>
      </c>
      <c r="CB240" s="1">
        <v>259030.53125</v>
      </c>
      <c r="CC240" s="1">
        <v>0</v>
      </c>
      <c r="CD240" s="1">
        <v>106555.7890625</v>
      </c>
      <c r="CE240" s="1">
        <v>1453434</v>
      </c>
      <c r="CF240" s="1">
        <v>-8111.0400390625</v>
      </c>
      <c r="CG240" s="1">
        <v>0</v>
      </c>
      <c r="CH240" s="1">
        <v>297186.03125</v>
      </c>
      <c r="CI240" s="1">
        <v>478384</v>
      </c>
      <c r="CJ240" s="1">
        <v>168798.6875</v>
      </c>
      <c r="CK240" s="1">
        <v>489649.71875</v>
      </c>
    </row>
    <row r="241" spans="1:90" x14ac:dyDescent="0.25">
      <c r="A241" s="1">
        <v>110183707</v>
      </c>
      <c r="AO241" s="1">
        <v>1005537</v>
      </c>
      <c r="AT241" s="1">
        <v>0</v>
      </c>
    </row>
    <row r="242" spans="1:90" x14ac:dyDescent="0.25">
      <c r="A242" s="1">
        <v>111291304</v>
      </c>
      <c r="B242" s="1">
        <v>5375794</v>
      </c>
      <c r="C242" s="1">
        <v>5487097.5</v>
      </c>
      <c r="D242" s="1">
        <v>5544493</v>
      </c>
      <c r="E242" s="1">
        <v>5619272</v>
      </c>
      <c r="F242" s="1">
        <v>5718206</v>
      </c>
      <c r="G242" s="1">
        <v>5718201.5</v>
      </c>
      <c r="H242" s="1">
        <v>5865662.5</v>
      </c>
      <c r="I242" s="1">
        <v>6150692</v>
      </c>
      <c r="J242" s="1">
        <v>6434198</v>
      </c>
      <c r="K242" s="1">
        <v>6556807</v>
      </c>
      <c r="L242" s="1">
        <v>140573</v>
      </c>
      <c r="M242" s="1">
        <v>180307</v>
      </c>
      <c r="N242" s="1">
        <v>160440</v>
      </c>
      <c r="O242" s="1">
        <v>160440</v>
      </c>
      <c r="P242" s="1">
        <v>160440</v>
      </c>
      <c r="Q242" s="1">
        <v>160440</v>
      </c>
      <c r="R242" s="1">
        <v>160440</v>
      </c>
      <c r="S242" s="1">
        <v>160440</v>
      </c>
      <c r="T242" s="1">
        <v>160440</v>
      </c>
      <c r="U242" s="1">
        <v>340344.77</v>
      </c>
      <c r="V242" s="1">
        <v>579187</v>
      </c>
      <c r="W242" s="1">
        <v>584322.19999999995</v>
      </c>
      <c r="X242" s="1">
        <v>588470</v>
      </c>
      <c r="Y242" s="1">
        <v>598045.16</v>
      </c>
      <c r="Z242" s="1">
        <v>619537.93000000005</v>
      </c>
      <c r="AA242" s="1">
        <v>619516.85</v>
      </c>
      <c r="AB242" s="1">
        <v>636287.82999999996</v>
      </c>
      <c r="AC242" s="1">
        <v>681895.81</v>
      </c>
      <c r="AD242" s="1">
        <v>702058.67</v>
      </c>
      <c r="AE242" s="1">
        <v>734099</v>
      </c>
      <c r="AP242" s="1">
        <v>167720.203125</v>
      </c>
      <c r="AQ242" s="1">
        <v>35980.953125</v>
      </c>
      <c r="AR242" s="1">
        <v>22912.21484375</v>
      </c>
      <c r="AT242" s="1">
        <v>226613.375</v>
      </c>
      <c r="AY242" s="1">
        <v>85704</v>
      </c>
      <c r="AZ242" s="1">
        <v>12140</v>
      </c>
      <c r="BA242" s="1">
        <v>13624</v>
      </c>
      <c r="BC242" s="1">
        <v>111303.5</v>
      </c>
      <c r="BD242" s="1">
        <v>5135.2001953125</v>
      </c>
      <c r="BE242" s="1">
        <v>39734</v>
      </c>
      <c r="BG242" s="1">
        <v>57395.5</v>
      </c>
      <c r="BH242" s="1">
        <v>4147.7998046875</v>
      </c>
      <c r="BI242" s="1">
        <v>-19867</v>
      </c>
      <c r="BK242" s="1">
        <v>74779</v>
      </c>
      <c r="BL242" s="1">
        <v>9575.16015625</v>
      </c>
      <c r="BM242" s="1">
        <v>0</v>
      </c>
      <c r="BO242" s="1">
        <v>98934</v>
      </c>
      <c r="BP242" s="1">
        <v>21492.76953125</v>
      </c>
      <c r="BQ242" s="1">
        <v>0</v>
      </c>
      <c r="BS242" s="1">
        <v>-4.5</v>
      </c>
      <c r="BT242" s="1">
        <v>-21.079999923706055</v>
      </c>
      <c r="BU242" s="1">
        <v>0</v>
      </c>
      <c r="BW242" s="1">
        <v>147461</v>
      </c>
      <c r="BX242" s="1">
        <v>16770.98046875</v>
      </c>
      <c r="BY242" s="1">
        <v>0</v>
      </c>
      <c r="CA242" s="1">
        <v>285029.5</v>
      </c>
      <c r="CB242" s="1">
        <v>45607.98046875</v>
      </c>
      <c r="CC242" s="1">
        <v>0</v>
      </c>
      <c r="CE242" s="1">
        <v>283506</v>
      </c>
      <c r="CF242" s="1">
        <v>20162.859375</v>
      </c>
      <c r="CG242" s="1">
        <v>0</v>
      </c>
      <c r="CI242" s="1">
        <v>122609</v>
      </c>
      <c r="CJ242" s="1">
        <v>32040.330078125</v>
      </c>
      <c r="CK242" s="1">
        <v>179904.765625</v>
      </c>
    </row>
    <row r="243" spans="1:90" x14ac:dyDescent="0.25">
      <c r="A243" s="1">
        <v>111292304</v>
      </c>
      <c r="B243" s="1">
        <v>2795746</v>
      </c>
      <c r="C243" s="1">
        <v>2840375.25</v>
      </c>
      <c r="D243" s="1">
        <v>2855649</v>
      </c>
      <c r="E243" s="1">
        <v>2893500</v>
      </c>
      <c r="F243" s="1">
        <v>2940723</v>
      </c>
      <c r="G243" s="1">
        <v>2940721</v>
      </c>
      <c r="H243" s="1">
        <v>2965651.5</v>
      </c>
      <c r="I243" s="1">
        <v>3137250</v>
      </c>
      <c r="J243" s="1">
        <v>3261602</v>
      </c>
      <c r="K243" s="1">
        <v>3321886</v>
      </c>
      <c r="L243" s="1">
        <v>68764</v>
      </c>
      <c r="M243" s="1">
        <v>84234</v>
      </c>
      <c r="N243" s="1">
        <v>76499</v>
      </c>
      <c r="O243" s="1">
        <v>76499</v>
      </c>
      <c r="P243" s="1">
        <v>76499</v>
      </c>
      <c r="Q243" s="1">
        <v>76499</v>
      </c>
      <c r="R243" s="1">
        <v>76499</v>
      </c>
      <c r="S243" s="1">
        <v>76499</v>
      </c>
      <c r="T243" s="1">
        <v>76499</v>
      </c>
      <c r="U243" s="1">
        <v>76499</v>
      </c>
      <c r="V243" s="1">
        <v>284310</v>
      </c>
      <c r="W243" s="1">
        <v>285000</v>
      </c>
      <c r="X243" s="1">
        <v>288012.31</v>
      </c>
      <c r="Y243" s="1">
        <v>289876.99</v>
      </c>
      <c r="Z243" s="1">
        <v>286168.43</v>
      </c>
      <c r="AA243" s="1">
        <v>286164</v>
      </c>
      <c r="AB243" s="1">
        <v>300812</v>
      </c>
      <c r="AC243" s="1">
        <v>313525</v>
      </c>
      <c r="AD243" s="1">
        <v>328108</v>
      </c>
      <c r="AE243" s="1">
        <v>339169</v>
      </c>
      <c r="AP243" s="1">
        <v>76232.6015625</v>
      </c>
      <c r="AQ243" s="1">
        <v>0</v>
      </c>
      <c r="AR243" s="1">
        <v>10600.1142578125</v>
      </c>
      <c r="AT243" s="1">
        <v>86832.71875</v>
      </c>
      <c r="AY243" s="1">
        <v>34212.5</v>
      </c>
      <c r="AZ243" s="1">
        <v>5882.47021484375</v>
      </c>
      <c r="BA243" s="1">
        <v>7234</v>
      </c>
      <c r="BC243" s="1">
        <v>44629.25</v>
      </c>
      <c r="BD243" s="1">
        <v>690</v>
      </c>
      <c r="BE243" s="1">
        <v>15470</v>
      </c>
      <c r="BG243" s="1">
        <v>15273.75</v>
      </c>
      <c r="BH243" s="1">
        <v>3012.31005859375</v>
      </c>
      <c r="BI243" s="1">
        <v>-7735</v>
      </c>
      <c r="BK243" s="1">
        <v>37851</v>
      </c>
      <c r="BL243" s="1">
        <v>1864.6800537109375</v>
      </c>
      <c r="BM243" s="1">
        <v>0</v>
      </c>
      <c r="BO243" s="1">
        <v>47223</v>
      </c>
      <c r="BP243" s="1">
        <v>-3708.56005859375</v>
      </c>
      <c r="BQ243" s="1">
        <v>0</v>
      </c>
      <c r="BS243" s="1">
        <v>-2</v>
      </c>
      <c r="BT243" s="1">
        <v>-4.429999828338623</v>
      </c>
      <c r="BU243" s="1">
        <v>0</v>
      </c>
      <c r="BW243" s="1">
        <v>24930.5</v>
      </c>
      <c r="BX243" s="1">
        <v>14648</v>
      </c>
      <c r="BY243" s="1">
        <v>0</v>
      </c>
      <c r="CA243" s="1">
        <v>171598.5</v>
      </c>
      <c r="CB243" s="1">
        <v>12713</v>
      </c>
      <c r="CC243" s="1">
        <v>0</v>
      </c>
      <c r="CE243" s="1">
        <v>124352</v>
      </c>
      <c r="CF243" s="1">
        <v>14583</v>
      </c>
      <c r="CG243" s="1">
        <v>0</v>
      </c>
      <c r="CI243" s="1">
        <v>60284</v>
      </c>
      <c r="CJ243" s="1">
        <v>11061</v>
      </c>
      <c r="CK243" s="1">
        <v>0</v>
      </c>
    </row>
    <row r="244" spans="1:90" x14ac:dyDescent="0.25">
      <c r="A244" s="1">
        <v>111292507</v>
      </c>
      <c r="AF244" s="1">
        <v>145962.04</v>
      </c>
      <c r="AG244" s="1">
        <v>151800</v>
      </c>
      <c r="AH244" s="1">
        <v>133823</v>
      </c>
      <c r="AI244" s="1">
        <v>145402</v>
      </c>
      <c r="AJ244" s="1">
        <v>184992</v>
      </c>
      <c r="AK244" s="1">
        <v>158417</v>
      </c>
      <c r="AL244" s="1">
        <v>157858</v>
      </c>
      <c r="AM244" s="1">
        <v>192915.71</v>
      </c>
      <c r="AO244" s="1">
        <v>194231</v>
      </c>
      <c r="AS244" s="1">
        <v>1847.800048828125</v>
      </c>
      <c r="AT244" s="1">
        <v>1847.800048828125</v>
      </c>
      <c r="BB244" s="1">
        <v>8291.8603515625</v>
      </c>
      <c r="BF244" s="1">
        <v>5837.9599609375</v>
      </c>
      <c r="BJ244" s="1">
        <v>-17977</v>
      </c>
      <c r="BN244" s="1">
        <v>11579</v>
      </c>
      <c r="BR244" s="1">
        <v>39590</v>
      </c>
      <c r="BV244" s="1">
        <v>-26575</v>
      </c>
      <c r="BZ244" s="1">
        <v>-559</v>
      </c>
      <c r="CD244" s="1">
        <v>35057.7109375</v>
      </c>
    </row>
    <row r="245" spans="1:90" x14ac:dyDescent="0.25">
      <c r="A245" s="1">
        <v>111297504</v>
      </c>
      <c r="B245" s="1">
        <v>4354998.5</v>
      </c>
      <c r="C245" s="1">
        <v>4421425.5</v>
      </c>
      <c r="D245" s="1">
        <v>4433817.5</v>
      </c>
      <c r="E245" s="1">
        <v>4472582</v>
      </c>
      <c r="F245" s="1">
        <v>4524871</v>
      </c>
      <c r="G245" s="1">
        <v>4524868.5</v>
      </c>
      <c r="H245" s="1">
        <v>4592559</v>
      </c>
      <c r="I245" s="1">
        <v>4762314</v>
      </c>
      <c r="J245" s="1">
        <v>0</v>
      </c>
      <c r="K245" s="1">
        <v>5032169</v>
      </c>
      <c r="L245" s="1">
        <v>153038</v>
      </c>
      <c r="M245" s="1">
        <v>153038</v>
      </c>
      <c r="N245" s="1">
        <v>153038</v>
      </c>
      <c r="O245" s="1">
        <v>153038</v>
      </c>
      <c r="P245" s="1">
        <v>153038</v>
      </c>
      <c r="Q245" s="1">
        <v>153038</v>
      </c>
      <c r="R245" s="1">
        <v>153038</v>
      </c>
      <c r="S245" s="1">
        <v>153038</v>
      </c>
      <c r="U245" s="1">
        <v>240092.75</v>
      </c>
      <c r="V245" s="1">
        <v>478350.04</v>
      </c>
      <c r="W245" s="1">
        <v>480816.83</v>
      </c>
      <c r="X245" s="1">
        <v>489737.88</v>
      </c>
      <c r="Y245" s="1">
        <v>492199.71</v>
      </c>
      <c r="Z245" s="1">
        <v>508369</v>
      </c>
      <c r="AA245" s="1">
        <v>508353.28000000003</v>
      </c>
      <c r="AB245" s="1">
        <v>515416.29</v>
      </c>
      <c r="AC245" s="1">
        <v>550660.16</v>
      </c>
      <c r="AE245" s="1">
        <v>585379</v>
      </c>
      <c r="AP245" s="1">
        <v>101459.6015625</v>
      </c>
      <c r="AQ245" s="1">
        <v>17410.94921875</v>
      </c>
      <c r="AR245" s="1">
        <v>15402</v>
      </c>
      <c r="AT245" s="1">
        <v>134272.546875</v>
      </c>
      <c r="AY245" s="1">
        <v>50786</v>
      </c>
      <c r="AZ245" s="1">
        <v>8748.349609375</v>
      </c>
      <c r="BA245" s="1">
        <v>31262</v>
      </c>
      <c r="BC245" s="1">
        <v>66427</v>
      </c>
      <c r="BD245" s="1">
        <v>2466.7900390625</v>
      </c>
      <c r="BE245" s="1">
        <v>0</v>
      </c>
      <c r="BG245" s="1">
        <v>12392</v>
      </c>
      <c r="BH245" s="1">
        <v>8921.0498046875</v>
      </c>
      <c r="BI245" s="1">
        <v>0</v>
      </c>
      <c r="BK245" s="1">
        <v>38764.5</v>
      </c>
      <c r="BL245" s="1">
        <v>2461.830078125</v>
      </c>
      <c r="BM245" s="1">
        <v>0</v>
      </c>
      <c r="BO245" s="1">
        <v>52289</v>
      </c>
      <c r="BP245" s="1">
        <v>16169.2900390625</v>
      </c>
      <c r="BQ245" s="1">
        <v>0</v>
      </c>
      <c r="BS245" s="1">
        <v>-2.5</v>
      </c>
      <c r="BT245" s="1">
        <v>-15.720000267028809</v>
      </c>
      <c r="BU245" s="1">
        <v>0</v>
      </c>
      <c r="BW245" s="1">
        <v>67690.5</v>
      </c>
      <c r="BX245" s="1">
        <v>7063.009765625</v>
      </c>
      <c r="BY245" s="1">
        <v>0</v>
      </c>
      <c r="CA245" s="1">
        <v>169755</v>
      </c>
      <c r="CB245" s="1">
        <v>35243.87109375</v>
      </c>
      <c r="CC245" s="1">
        <v>0</v>
      </c>
      <c r="CE245" s="1">
        <v>-4762314</v>
      </c>
      <c r="CI245" s="1">
        <v>5032169</v>
      </c>
    </row>
    <row r="246" spans="1:90" x14ac:dyDescent="0.25">
      <c r="A246" s="1">
        <v>111312503</v>
      </c>
      <c r="B246" s="1">
        <v>7725801</v>
      </c>
      <c r="C246" s="1">
        <v>7879044.5</v>
      </c>
      <c r="D246" s="1">
        <v>7997120</v>
      </c>
      <c r="E246" s="1">
        <v>8039757</v>
      </c>
      <c r="F246" s="1">
        <v>8226778</v>
      </c>
      <c r="G246" s="1">
        <v>8226772</v>
      </c>
      <c r="H246" s="1">
        <v>8572667</v>
      </c>
      <c r="I246" s="1">
        <v>9273266</v>
      </c>
      <c r="J246" s="1">
        <v>9710783</v>
      </c>
      <c r="K246" s="1">
        <v>9900481</v>
      </c>
      <c r="L246" s="1">
        <v>334138</v>
      </c>
      <c r="M246" s="1">
        <v>334138</v>
      </c>
      <c r="N246" s="1">
        <v>334138</v>
      </c>
      <c r="O246" s="1">
        <v>334138</v>
      </c>
      <c r="P246" s="1">
        <v>334138</v>
      </c>
      <c r="Q246" s="1">
        <v>334138</v>
      </c>
      <c r="R246" s="1">
        <v>334138</v>
      </c>
      <c r="S246" s="1">
        <v>334138</v>
      </c>
      <c r="T246" s="1">
        <v>334138</v>
      </c>
      <c r="U246" s="1">
        <v>902219.09</v>
      </c>
      <c r="V246" s="1">
        <v>1426154.3</v>
      </c>
      <c r="W246" s="1">
        <v>1444906.36</v>
      </c>
      <c r="X246" s="1">
        <v>1464523.49</v>
      </c>
      <c r="Y246" s="1">
        <v>1468050.9</v>
      </c>
      <c r="Z246" s="1">
        <v>1516777.93</v>
      </c>
      <c r="AA246" s="1">
        <v>1516730.5</v>
      </c>
      <c r="AB246" s="1">
        <v>1586609.72</v>
      </c>
      <c r="AC246" s="1">
        <v>1674300.54</v>
      </c>
      <c r="AD246" s="1">
        <v>1724155.98</v>
      </c>
      <c r="AE246" s="1">
        <v>1836435</v>
      </c>
      <c r="AP246" s="1">
        <v>334740.59375</v>
      </c>
      <c r="AQ246" s="1">
        <v>113616.21875</v>
      </c>
      <c r="AR246" s="1">
        <v>63931.4140625</v>
      </c>
      <c r="AT246" s="1">
        <v>512288.21875</v>
      </c>
      <c r="AY246" s="1">
        <v>116723</v>
      </c>
      <c r="AZ246" s="1">
        <v>27966.5</v>
      </c>
      <c r="BA246" s="1">
        <v>69668</v>
      </c>
      <c r="BC246" s="1">
        <v>153243.5</v>
      </c>
      <c r="BD246" s="1">
        <v>18752.060546875</v>
      </c>
      <c r="BE246" s="1">
        <v>0</v>
      </c>
      <c r="BG246" s="1">
        <v>118075.5</v>
      </c>
      <c r="BH246" s="1">
        <v>19617.130859375</v>
      </c>
      <c r="BI246" s="1">
        <v>0</v>
      </c>
      <c r="BK246" s="1">
        <v>42637</v>
      </c>
      <c r="BL246" s="1">
        <v>3527.409912109375</v>
      </c>
      <c r="BM246" s="1">
        <v>0</v>
      </c>
      <c r="BO246" s="1">
        <v>187021</v>
      </c>
      <c r="BP246" s="1">
        <v>48727.03125</v>
      </c>
      <c r="BQ246" s="1">
        <v>0</v>
      </c>
      <c r="BS246" s="1">
        <v>-6</v>
      </c>
      <c r="BT246" s="1">
        <v>-47.430000305175781</v>
      </c>
      <c r="BU246" s="1">
        <v>0</v>
      </c>
      <c r="BW246" s="1">
        <v>345895</v>
      </c>
      <c r="BX246" s="1">
        <v>69879.21875</v>
      </c>
      <c r="BY246" s="1">
        <v>0</v>
      </c>
      <c r="CA246" s="1">
        <v>700599</v>
      </c>
      <c r="CB246" s="1">
        <v>87690.8203125</v>
      </c>
      <c r="CC246" s="1">
        <v>0</v>
      </c>
      <c r="CE246" s="1">
        <v>437517</v>
      </c>
      <c r="CF246" s="1">
        <v>49855.44140625</v>
      </c>
      <c r="CG246" s="1">
        <v>0</v>
      </c>
      <c r="CI246" s="1">
        <v>189698</v>
      </c>
      <c r="CJ246" s="1">
        <v>112279.0234375</v>
      </c>
      <c r="CK246" s="1">
        <v>568081.0625</v>
      </c>
    </row>
    <row r="247" spans="1:90" x14ac:dyDescent="0.25">
      <c r="A247" s="1">
        <v>111312607</v>
      </c>
      <c r="AF247" s="1">
        <v>247750.45</v>
      </c>
      <c r="AG247" s="1">
        <v>252459.46</v>
      </c>
      <c r="AH247" s="1">
        <v>255203.33</v>
      </c>
      <c r="AI247" s="1">
        <v>290995.86</v>
      </c>
      <c r="AJ247" s="1">
        <v>268398.40999999997</v>
      </c>
      <c r="AK247" s="1">
        <v>315821</v>
      </c>
      <c r="AL247" s="1">
        <v>376255</v>
      </c>
      <c r="AM247" s="1">
        <v>423002.31</v>
      </c>
      <c r="AN247" s="1">
        <v>551839.36</v>
      </c>
      <c r="AO247" s="1">
        <v>618444</v>
      </c>
      <c r="AS247" s="1">
        <v>70009.1171875</v>
      </c>
      <c r="AT247" s="1">
        <v>70009.1171875</v>
      </c>
      <c r="BB247" s="1">
        <v>11275.3203125</v>
      </c>
      <c r="BF247" s="1">
        <v>4709.009765625</v>
      </c>
      <c r="BJ247" s="1">
        <v>2743.8701171875</v>
      </c>
      <c r="BN247" s="1">
        <v>35792.53125</v>
      </c>
      <c r="BR247" s="1">
        <v>-22597.44921875</v>
      </c>
      <c r="BV247" s="1">
        <v>47422.58984375</v>
      </c>
      <c r="BZ247" s="1">
        <v>60434</v>
      </c>
      <c r="CD247" s="1">
        <v>46747.30859375</v>
      </c>
      <c r="CH247" s="1">
        <v>128837.046875</v>
      </c>
      <c r="CL247" s="1">
        <v>66604.640625</v>
      </c>
    </row>
    <row r="248" spans="1:90" x14ac:dyDescent="0.25">
      <c r="A248" s="1">
        <v>111312804</v>
      </c>
      <c r="B248" s="1">
        <v>4911980</v>
      </c>
      <c r="C248" s="1">
        <v>4993441</v>
      </c>
      <c r="D248" s="1">
        <v>5020042.5</v>
      </c>
      <c r="E248" s="1">
        <v>5057143</v>
      </c>
      <c r="F248" s="1">
        <v>5124384</v>
      </c>
      <c r="G248" s="1">
        <v>5124381</v>
      </c>
      <c r="H248" s="1">
        <v>5194483.5</v>
      </c>
      <c r="I248" s="1">
        <v>5427614.5</v>
      </c>
      <c r="J248" s="1">
        <v>5778174</v>
      </c>
      <c r="K248" s="1">
        <v>5870487</v>
      </c>
      <c r="L248" s="1">
        <v>142555</v>
      </c>
      <c r="M248" s="1">
        <v>142555</v>
      </c>
      <c r="N248" s="1">
        <v>142555</v>
      </c>
      <c r="O248" s="1">
        <v>142555</v>
      </c>
      <c r="P248" s="1">
        <v>142555</v>
      </c>
      <c r="Q248" s="1">
        <v>142555</v>
      </c>
      <c r="R248" s="1">
        <v>142555</v>
      </c>
      <c r="S248" s="1">
        <v>142555</v>
      </c>
      <c r="T248" s="1">
        <v>142555</v>
      </c>
      <c r="U248" s="1">
        <v>555213.84</v>
      </c>
      <c r="V248" s="1">
        <v>505751.64</v>
      </c>
      <c r="W248" s="1">
        <v>511731.15</v>
      </c>
      <c r="X248" s="1">
        <v>518257.68</v>
      </c>
      <c r="Y248" s="1">
        <v>521772.46</v>
      </c>
      <c r="Z248" s="1">
        <v>545157.71</v>
      </c>
      <c r="AA248" s="1">
        <v>545136</v>
      </c>
      <c r="AB248" s="1">
        <v>565700.98</v>
      </c>
      <c r="AC248" s="1">
        <v>607518.96</v>
      </c>
      <c r="AD248" s="1">
        <v>626914.69999999995</v>
      </c>
      <c r="AE248" s="1">
        <v>659685</v>
      </c>
      <c r="AF248" s="1">
        <v>59838.71</v>
      </c>
      <c r="AG248" s="1">
        <v>33496.33</v>
      </c>
      <c r="AH248" s="1">
        <v>24063.84</v>
      </c>
      <c r="AI248" s="1">
        <v>107066.4</v>
      </c>
      <c r="AJ248" s="1">
        <v>128881.92</v>
      </c>
      <c r="AK248" s="1">
        <v>151790.71</v>
      </c>
      <c r="AL248" s="1">
        <v>116914</v>
      </c>
      <c r="AM248" s="1">
        <v>88375.56</v>
      </c>
      <c r="AN248" s="1">
        <v>105121.23</v>
      </c>
      <c r="AO248" s="1">
        <v>117812</v>
      </c>
      <c r="AP248" s="1">
        <v>149220.59375</v>
      </c>
      <c r="AQ248" s="1">
        <v>82531.765625</v>
      </c>
      <c r="AR248" s="1">
        <v>22905.45703125</v>
      </c>
      <c r="AS248" s="1">
        <v>-2213.98388671875</v>
      </c>
      <c r="AT248" s="1">
        <v>252443.828125</v>
      </c>
      <c r="AY248" s="1">
        <v>62138.5</v>
      </c>
      <c r="AZ248" s="1">
        <v>15150.4697265625</v>
      </c>
      <c r="BA248" s="1">
        <v>28792</v>
      </c>
      <c r="BB248" s="1">
        <v>7631.990234375</v>
      </c>
      <c r="BC248" s="1">
        <v>81461</v>
      </c>
      <c r="BD248" s="1">
        <v>5979.509765625</v>
      </c>
      <c r="BE248" s="1">
        <v>0</v>
      </c>
      <c r="BF248" s="1">
        <v>-26342.380859375</v>
      </c>
      <c r="BG248" s="1">
        <v>26601.5</v>
      </c>
      <c r="BH248" s="1">
        <v>6526.52978515625</v>
      </c>
      <c r="BI248" s="1">
        <v>0</v>
      </c>
      <c r="BJ248" s="1">
        <v>-9432.490234375</v>
      </c>
      <c r="BK248" s="1">
        <v>37100.5</v>
      </c>
      <c r="BL248" s="1">
        <v>3514.780029296875</v>
      </c>
      <c r="BM248" s="1">
        <v>0</v>
      </c>
      <c r="BN248" s="1">
        <v>83002.5625</v>
      </c>
      <c r="BO248" s="1">
        <v>67241</v>
      </c>
      <c r="BP248" s="1">
        <v>23385.25</v>
      </c>
      <c r="BQ248" s="1">
        <v>0</v>
      </c>
      <c r="BR248" s="1">
        <v>21815.51953125</v>
      </c>
      <c r="BS248" s="1">
        <v>-3</v>
      </c>
      <c r="BT248" s="1">
        <v>-21.709999084472656</v>
      </c>
      <c r="BU248" s="1">
        <v>0</v>
      </c>
      <c r="BV248" s="1">
        <v>22908.7890625</v>
      </c>
      <c r="BW248" s="1">
        <v>70102.5</v>
      </c>
      <c r="BX248" s="1">
        <v>20564.98046875</v>
      </c>
      <c r="BY248" s="1">
        <v>0</v>
      </c>
      <c r="BZ248" s="1">
        <v>-34876.7109375</v>
      </c>
      <c r="CA248" s="1">
        <v>233131</v>
      </c>
      <c r="CB248" s="1">
        <v>41817.98046875</v>
      </c>
      <c r="CC248" s="1">
        <v>0</v>
      </c>
      <c r="CD248" s="1">
        <v>-28538.439453125</v>
      </c>
      <c r="CE248" s="1">
        <v>350559.5</v>
      </c>
      <c r="CF248" s="1">
        <v>19395.740234375</v>
      </c>
      <c r="CG248" s="1">
        <v>0</v>
      </c>
      <c r="CH248" s="1">
        <v>16745.669921875</v>
      </c>
      <c r="CI248" s="1">
        <v>92313</v>
      </c>
      <c r="CJ248" s="1">
        <v>32770.30078125</v>
      </c>
      <c r="CK248" s="1">
        <v>412658.84375</v>
      </c>
      <c r="CL248" s="1">
        <v>12690.76953125</v>
      </c>
    </row>
    <row r="249" spans="1:90" x14ac:dyDescent="0.25">
      <c r="A249" s="1">
        <v>111316003</v>
      </c>
      <c r="B249" s="1">
        <v>8579170</v>
      </c>
      <c r="C249" s="1">
        <v>8798357</v>
      </c>
      <c r="D249" s="1">
        <v>8877311</v>
      </c>
      <c r="E249" s="1">
        <v>8967330</v>
      </c>
      <c r="F249" s="1">
        <v>9122794</v>
      </c>
      <c r="G249" s="1">
        <v>9122787</v>
      </c>
      <c r="H249" s="1">
        <v>9399577</v>
      </c>
      <c r="I249" s="1">
        <v>10258838</v>
      </c>
      <c r="J249" s="1">
        <v>10923100</v>
      </c>
      <c r="K249" s="1">
        <v>11132690</v>
      </c>
      <c r="L249" s="1">
        <v>279299</v>
      </c>
      <c r="M249" s="1">
        <v>389705</v>
      </c>
      <c r="N249" s="1">
        <v>334502</v>
      </c>
      <c r="O249" s="1">
        <v>334502</v>
      </c>
      <c r="P249" s="1">
        <v>334502</v>
      </c>
      <c r="Q249" s="1">
        <v>334502</v>
      </c>
      <c r="R249" s="1">
        <v>334502</v>
      </c>
      <c r="S249" s="1">
        <v>334502</v>
      </c>
      <c r="T249" s="1">
        <v>334502</v>
      </c>
      <c r="U249" s="1">
        <v>847430.62</v>
      </c>
      <c r="V249" s="1">
        <v>941265.84</v>
      </c>
      <c r="W249" s="1">
        <v>957802.6</v>
      </c>
      <c r="X249" s="1">
        <v>982503.85</v>
      </c>
      <c r="Y249" s="1">
        <v>988251</v>
      </c>
      <c r="Z249" s="1">
        <v>1027849.84</v>
      </c>
      <c r="AA249" s="1">
        <v>1027815</v>
      </c>
      <c r="AB249" s="1">
        <v>1059138.1100000001</v>
      </c>
      <c r="AC249" s="1">
        <v>1139934.1100000001</v>
      </c>
      <c r="AD249" s="1">
        <v>1181227.68</v>
      </c>
      <c r="AE249" s="1">
        <v>1236005</v>
      </c>
      <c r="AF249" s="1">
        <v>47970.59</v>
      </c>
      <c r="AG249" s="1">
        <v>56072.05</v>
      </c>
      <c r="AH249" s="1">
        <v>83018.899999999994</v>
      </c>
      <c r="AI249" s="1">
        <v>119313.79</v>
      </c>
      <c r="AJ249" s="1">
        <v>77472.75</v>
      </c>
      <c r="AK249" s="1">
        <v>66742</v>
      </c>
      <c r="AL249" s="1">
        <v>60713</v>
      </c>
      <c r="AM249" s="1">
        <v>53632.47</v>
      </c>
      <c r="AN249" s="1">
        <v>-8294</v>
      </c>
      <c r="AP249" s="1">
        <v>401979.1875</v>
      </c>
      <c r="AQ249" s="1">
        <v>102585.7265625</v>
      </c>
      <c r="AR249" s="1">
        <v>41631.03125</v>
      </c>
      <c r="AT249" s="1">
        <v>546195.9375</v>
      </c>
      <c r="AY249" s="1">
        <v>167300</v>
      </c>
      <c r="AZ249" s="1">
        <v>21072.099609375</v>
      </c>
      <c r="BA249" s="1">
        <v>15918</v>
      </c>
      <c r="BB249" s="1">
        <v>-24000.869140625</v>
      </c>
      <c r="BC249" s="1">
        <v>219187</v>
      </c>
      <c r="BD249" s="1">
        <v>16536.759765625</v>
      </c>
      <c r="BE249" s="1">
        <v>110406</v>
      </c>
      <c r="BF249" s="1">
        <v>8101.4599609375</v>
      </c>
      <c r="BG249" s="1">
        <v>78954</v>
      </c>
      <c r="BH249" s="1">
        <v>24701.25</v>
      </c>
      <c r="BI249" s="1">
        <v>-55203</v>
      </c>
      <c r="BJ249" s="1">
        <v>26946.849609375</v>
      </c>
      <c r="BK249" s="1">
        <v>90019</v>
      </c>
      <c r="BL249" s="1">
        <v>5747.14990234375</v>
      </c>
      <c r="BM249" s="1">
        <v>0</v>
      </c>
      <c r="BN249" s="1">
        <v>36294.890625</v>
      </c>
      <c r="BO249" s="1">
        <v>155464</v>
      </c>
      <c r="BP249" s="1">
        <v>39598.83984375</v>
      </c>
      <c r="BQ249" s="1">
        <v>0</v>
      </c>
      <c r="BR249" s="1">
        <v>-41841.0390625</v>
      </c>
      <c r="BS249" s="1">
        <v>-7</v>
      </c>
      <c r="BT249" s="1">
        <v>-34.840000152587891</v>
      </c>
      <c r="BU249" s="1">
        <v>0</v>
      </c>
      <c r="BV249" s="1">
        <v>-10730.75</v>
      </c>
      <c r="BW249" s="1">
        <v>276790</v>
      </c>
      <c r="BX249" s="1">
        <v>31323.109375</v>
      </c>
      <c r="BY249" s="1">
        <v>0</v>
      </c>
      <c r="BZ249" s="1">
        <v>-6029</v>
      </c>
      <c r="CA249" s="1">
        <v>859261</v>
      </c>
      <c r="CB249" s="1">
        <v>80796</v>
      </c>
      <c r="CC249" s="1">
        <v>0</v>
      </c>
      <c r="CD249" s="1">
        <v>-7080.52978515625</v>
      </c>
      <c r="CE249" s="1">
        <v>664262</v>
      </c>
      <c r="CF249" s="1">
        <v>41293.5703125</v>
      </c>
      <c r="CG249" s="1">
        <v>0</v>
      </c>
      <c r="CH249" s="1">
        <v>-61926.46875</v>
      </c>
      <c r="CI249" s="1">
        <v>209590</v>
      </c>
      <c r="CJ249" s="1">
        <v>54777.3203125</v>
      </c>
      <c r="CK249" s="1">
        <v>512928.625</v>
      </c>
    </row>
    <row r="250" spans="1:90" x14ac:dyDescent="0.25">
      <c r="A250" s="1">
        <v>111317503</v>
      </c>
      <c r="B250" s="1">
        <v>6695224</v>
      </c>
      <c r="C250" s="1">
        <v>6822982.5</v>
      </c>
      <c r="D250" s="1">
        <v>6874020</v>
      </c>
      <c r="E250" s="1">
        <v>6922517</v>
      </c>
      <c r="F250" s="1">
        <v>7022372</v>
      </c>
      <c r="G250" s="1">
        <v>7022368</v>
      </c>
      <c r="H250" s="1">
        <v>7158882</v>
      </c>
      <c r="I250" s="1">
        <v>7587987.5</v>
      </c>
      <c r="J250" s="1">
        <v>7903449.5</v>
      </c>
      <c r="K250" s="1">
        <v>8009826</v>
      </c>
      <c r="L250" s="1">
        <v>206398</v>
      </c>
      <c r="M250" s="1">
        <v>270148</v>
      </c>
      <c r="N250" s="1">
        <v>238273</v>
      </c>
      <c r="O250" s="1">
        <v>238273</v>
      </c>
      <c r="P250" s="1">
        <v>269155</v>
      </c>
      <c r="Q250" s="1">
        <v>238273</v>
      </c>
      <c r="R250" s="1">
        <v>238273</v>
      </c>
      <c r="S250" s="1">
        <v>238273</v>
      </c>
      <c r="T250" s="1">
        <v>238273</v>
      </c>
      <c r="U250" s="1">
        <v>628701.31999999995</v>
      </c>
      <c r="V250" s="1">
        <v>739938</v>
      </c>
      <c r="W250" s="1">
        <v>754922.88</v>
      </c>
      <c r="X250" s="1">
        <v>763731</v>
      </c>
      <c r="Y250" s="1">
        <v>770108.48</v>
      </c>
      <c r="Z250" s="1">
        <v>788785</v>
      </c>
      <c r="AA250" s="1">
        <v>788762.46</v>
      </c>
      <c r="AB250" s="1">
        <v>817234.39</v>
      </c>
      <c r="AC250" s="1">
        <v>861042.56</v>
      </c>
      <c r="AD250" s="1">
        <v>892490.92</v>
      </c>
      <c r="AE250" s="1">
        <v>934726</v>
      </c>
      <c r="AF250" s="1">
        <v>23418</v>
      </c>
      <c r="AG250" s="1">
        <v>26649.99</v>
      </c>
      <c r="AH250" s="1">
        <v>41647</v>
      </c>
      <c r="AI250" s="1">
        <v>29380.68</v>
      </c>
      <c r="AJ250" s="1">
        <v>24924</v>
      </c>
      <c r="AK250" s="1">
        <v>30680</v>
      </c>
      <c r="AL250" s="1">
        <v>37159</v>
      </c>
      <c r="AM250" s="1">
        <v>37516.15</v>
      </c>
      <c r="AN250" s="1">
        <v>19113.34</v>
      </c>
      <c r="AO250" s="1">
        <v>21421</v>
      </c>
      <c r="AP250" s="1">
        <v>197490.796875</v>
      </c>
      <c r="AQ250" s="1">
        <v>71909.265625</v>
      </c>
      <c r="AR250" s="1">
        <v>29188.19921875</v>
      </c>
      <c r="AS250" s="1">
        <v>-700.5999755859375</v>
      </c>
      <c r="AT250" s="1">
        <v>297887.65625</v>
      </c>
      <c r="AY250" s="1">
        <v>97456.5</v>
      </c>
      <c r="AZ250" s="1">
        <v>9974.4599609375</v>
      </c>
      <c r="BA250" s="1">
        <v>15863</v>
      </c>
      <c r="BB250" s="1">
        <v>-17870.16015625</v>
      </c>
      <c r="BC250" s="1">
        <v>127758.5</v>
      </c>
      <c r="BD250" s="1">
        <v>14984.8798828125</v>
      </c>
      <c r="BE250" s="1">
        <v>63750</v>
      </c>
      <c r="BF250" s="1">
        <v>3231.989990234375</v>
      </c>
      <c r="BG250" s="1">
        <v>51037.5</v>
      </c>
      <c r="BH250" s="1">
        <v>8808.1201171875</v>
      </c>
      <c r="BI250" s="1">
        <v>-31875</v>
      </c>
      <c r="BJ250" s="1">
        <v>14997.009765625</v>
      </c>
      <c r="BK250" s="1">
        <v>48497</v>
      </c>
      <c r="BL250" s="1">
        <v>6377.47998046875</v>
      </c>
      <c r="BM250" s="1">
        <v>0</v>
      </c>
      <c r="BN250" s="1">
        <v>-12266.3203125</v>
      </c>
      <c r="BO250" s="1">
        <v>99855</v>
      </c>
      <c r="BP250" s="1">
        <v>18676.51953125</v>
      </c>
      <c r="BQ250" s="1">
        <v>30882</v>
      </c>
      <c r="BR250" s="1">
        <v>-4456.68017578125</v>
      </c>
      <c r="BS250" s="1">
        <v>-4</v>
      </c>
      <c r="BT250" s="1">
        <v>-22.540000915527344</v>
      </c>
      <c r="BU250" s="1">
        <v>-30882</v>
      </c>
      <c r="BV250" s="1">
        <v>5756</v>
      </c>
      <c r="BW250" s="1">
        <v>136514</v>
      </c>
      <c r="BX250" s="1">
        <v>28471.9296875</v>
      </c>
      <c r="BY250" s="1">
        <v>0</v>
      </c>
      <c r="BZ250" s="1">
        <v>6479</v>
      </c>
      <c r="CA250" s="1">
        <v>429105.5</v>
      </c>
      <c r="CB250" s="1">
        <v>43808.171875</v>
      </c>
      <c r="CC250" s="1">
        <v>0</v>
      </c>
      <c r="CD250" s="1">
        <v>357.14999389648438</v>
      </c>
      <c r="CE250" s="1">
        <v>315462</v>
      </c>
      <c r="CF250" s="1">
        <v>31448.359375</v>
      </c>
      <c r="CG250" s="1">
        <v>0</v>
      </c>
      <c r="CH250" s="1">
        <v>-18402.810546875</v>
      </c>
      <c r="CI250" s="1">
        <v>106376.5</v>
      </c>
      <c r="CJ250" s="1">
        <v>42235.078125</v>
      </c>
      <c r="CK250" s="1">
        <v>390428.3125</v>
      </c>
      <c r="CL250" s="1">
        <v>2307.659912109375</v>
      </c>
    </row>
    <row r="251" spans="1:90" x14ac:dyDescent="0.25">
      <c r="A251" s="1">
        <v>111343603</v>
      </c>
      <c r="B251" s="1">
        <v>9974802</v>
      </c>
      <c r="C251" s="1">
        <v>10180370</v>
      </c>
      <c r="D251" s="1">
        <v>10278572</v>
      </c>
      <c r="E251" s="1">
        <v>10356980</v>
      </c>
      <c r="F251" s="1">
        <v>10527288</v>
      </c>
      <c r="G251" s="1">
        <v>10527281</v>
      </c>
      <c r="H251" s="1">
        <v>10733126</v>
      </c>
      <c r="I251" s="1">
        <v>11380764</v>
      </c>
      <c r="J251" s="1">
        <v>12216920</v>
      </c>
      <c r="K251" s="1">
        <v>12465115</v>
      </c>
      <c r="L251" s="1">
        <v>388470</v>
      </c>
      <c r="M251" s="1">
        <v>514922</v>
      </c>
      <c r="N251" s="1">
        <v>451696</v>
      </c>
      <c r="O251" s="1">
        <v>451696</v>
      </c>
      <c r="P251" s="1">
        <v>451696</v>
      </c>
      <c r="Q251" s="1">
        <v>451696</v>
      </c>
      <c r="R251" s="1">
        <v>451696</v>
      </c>
      <c r="S251" s="1">
        <v>451696</v>
      </c>
      <c r="T251" s="1">
        <v>451696</v>
      </c>
      <c r="U251" s="1">
        <v>668564.71</v>
      </c>
      <c r="V251" s="1">
        <v>1691801.74</v>
      </c>
      <c r="W251" s="1">
        <v>1701484.62</v>
      </c>
      <c r="X251" s="1">
        <v>1670128.75</v>
      </c>
      <c r="Y251" s="1">
        <v>1735472.49</v>
      </c>
      <c r="Z251" s="1">
        <v>1774069.66</v>
      </c>
      <c r="AA251" s="1">
        <v>1774036.73</v>
      </c>
      <c r="AB251" s="1">
        <v>1827047.72</v>
      </c>
      <c r="AC251" s="1">
        <v>1904493.81</v>
      </c>
      <c r="AD251" s="1">
        <v>1941605.53</v>
      </c>
      <c r="AE251" s="1">
        <v>2023482</v>
      </c>
      <c r="AF251" s="1">
        <v>74914.44</v>
      </c>
      <c r="AG251" s="1">
        <v>66027.460000000006</v>
      </c>
      <c r="AH251" s="1">
        <v>59466.09</v>
      </c>
      <c r="AI251" s="1">
        <v>138208.51</v>
      </c>
      <c r="AJ251" s="1">
        <v>103988.21</v>
      </c>
      <c r="AK251" s="1">
        <v>108146.78</v>
      </c>
      <c r="AL251" s="1">
        <v>53765</v>
      </c>
      <c r="AM251" s="1">
        <v>95205.07</v>
      </c>
      <c r="AN251" s="1">
        <v>147849.46</v>
      </c>
      <c r="AO251" s="1">
        <v>165703</v>
      </c>
      <c r="AP251" s="1">
        <v>387565.40625</v>
      </c>
      <c r="AQ251" s="1">
        <v>43373.7421875</v>
      </c>
      <c r="AR251" s="1">
        <v>49882.46875</v>
      </c>
      <c r="AS251" s="1">
        <v>12342.9580078125</v>
      </c>
      <c r="AT251" s="1">
        <v>493164.59375</v>
      </c>
      <c r="AY251" s="1">
        <v>157109</v>
      </c>
      <c r="AZ251" s="1">
        <v>24882.140625</v>
      </c>
      <c r="BA251" s="1">
        <v>32791</v>
      </c>
      <c r="BB251" s="1">
        <v>-58420.98046875</v>
      </c>
      <c r="BC251" s="1">
        <v>205568</v>
      </c>
      <c r="BD251" s="1">
        <v>9682.8798828125</v>
      </c>
      <c r="BE251" s="1">
        <v>126452</v>
      </c>
      <c r="BF251" s="1">
        <v>-8886.98046875</v>
      </c>
      <c r="BG251" s="1">
        <v>98202</v>
      </c>
      <c r="BH251" s="1">
        <v>-31355.869140625</v>
      </c>
      <c r="BI251" s="1">
        <v>-63226</v>
      </c>
      <c r="BJ251" s="1">
        <v>-6561.3701171875</v>
      </c>
      <c r="BK251" s="1">
        <v>78408</v>
      </c>
      <c r="BL251" s="1">
        <v>65343.73828125</v>
      </c>
      <c r="BM251" s="1">
        <v>0</v>
      </c>
      <c r="BN251" s="1">
        <v>78742.421875</v>
      </c>
      <c r="BO251" s="1">
        <v>170308</v>
      </c>
      <c r="BP251" s="1">
        <v>38597.171875</v>
      </c>
      <c r="BQ251" s="1">
        <v>0</v>
      </c>
      <c r="BR251" s="1">
        <v>-34220.30078125</v>
      </c>
      <c r="BS251" s="1">
        <v>-7</v>
      </c>
      <c r="BT251" s="1">
        <v>-32.930000305175781</v>
      </c>
      <c r="BU251" s="1">
        <v>0</v>
      </c>
      <c r="BV251" s="1">
        <v>4158.56982421875</v>
      </c>
      <c r="BW251" s="1">
        <v>205845</v>
      </c>
      <c r="BX251" s="1">
        <v>53010.98828125</v>
      </c>
      <c r="BY251" s="1">
        <v>0</v>
      </c>
      <c r="BZ251" s="1">
        <v>-54381.78125</v>
      </c>
      <c r="CA251" s="1">
        <v>647638</v>
      </c>
      <c r="CB251" s="1">
        <v>77446.09375</v>
      </c>
      <c r="CC251" s="1">
        <v>0</v>
      </c>
      <c r="CD251" s="1">
        <v>41440.0703125</v>
      </c>
      <c r="CE251" s="1">
        <v>836156</v>
      </c>
      <c r="CF251" s="1">
        <v>37111.71875</v>
      </c>
      <c r="CG251" s="1">
        <v>0</v>
      </c>
      <c r="CH251" s="1">
        <v>52644.390625</v>
      </c>
      <c r="CI251" s="1">
        <v>248195</v>
      </c>
      <c r="CJ251" s="1">
        <v>81876.46875</v>
      </c>
      <c r="CK251" s="1">
        <v>216868.703125</v>
      </c>
      <c r="CL251" s="1">
        <v>17853.5390625</v>
      </c>
    </row>
    <row r="252" spans="1:90" x14ac:dyDescent="0.25">
      <c r="A252" s="1">
        <v>111444307</v>
      </c>
      <c r="AF252" s="1">
        <v>292381.95</v>
      </c>
      <c r="AG252" s="1">
        <v>290160.71000000002</v>
      </c>
      <c r="AH252" s="1">
        <v>307368</v>
      </c>
      <c r="AI252" s="1">
        <v>380803</v>
      </c>
      <c r="AJ252" s="1">
        <v>434813</v>
      </c>
      <c r="AK252" s="1">
        <v>441371</v>
      </c>
      <c r="AL252" s="1">
        <v>406494</v>
      </c>
      <c r="AM252" s="1">
        <v>417074</v>
      </c>
      <c r="AN252" s="1">
        <v>621646.79</v>
      </c>
      <c r="AO252" s="1">
        <v>504387</v>
      </c>
      <c r="AS252" s="1">
        <v>13914.7998046875</v>
      </c>
      <c r="AT252" s="1">
        <v>13914.7998046875</v>
      </c>
      <c r="BB252" s="1">
        <v>-38791.03125</v>
      </c>
      <c r="BF252" s="1">
        <v>-2221.239990234375</v>
      </c>
      <c r="BJ252" s="1">
        <v>17207.2890625</v>
      </c>
      <c r="BN252" s="1">
        <v>73435</v>
      </c>
      <c r="BR252" s="1">
        <v>54010</v>
      </c>
      <c r="BV252" s="1">
        <v>6558</v>
      </c>
      <c r="BZ252" s="1">
        <v>-34877</v>
      </c>
      <c r="CD252" s="1">
        <v>10580</v>
      </c>
      <c r="CH252" s="1">
        <v>204572.796875</v>
      </c>
      <c r="CL252" s="1">
        <v>-117259.7890625</v>
      </c>
    </row>
    <row r="253" spans="1:90" x14ac:dyDescent="0.25">
      <c r="A253" s="1">
        <v>111444602</v>
      </c>
      <c r="B253" s="1">
        <v>20270490</v>
      </c>
      <c r="C253" s="1">
        <v>20925962</v>
      </c>
      <c r="D253" s="1">
        <v>21199022</v>
      </c>
      <c r="E253" s="1">
        <v>21468418</v>
      </c>
      <c r="F253" s="1">
        <v>21567768</v>
      </c>
      <c r="G253" s="1">
        <v>21567750</v>
      </c>
      <c r="H253" s="1">
        <v>22118356</v>
      </c>
      <c r="I253" s="1">
        <v>24727730</v>
      </c>
      <c r="J253" s="1">
        <v>26452362</v>
      </c>
      <c r="K253" s="1">
        <v>27077916</v>
      </c>
      <c r="L253" s="1">
        <v>968914</v>
      </c>
      <c r="M253" s="1">
        <v>968914</v>
      </c>
      <c r="N253" s="1">
        <v>968914</v>
      </c>
      <c r="O253" s="1">
        <v>968914</v>
      </c>
      <c r="P253" s="1">
        <v>968914</v>
      </c>
      <c r="Q253" s="1">
        <v>968914</v>
      </c>
      <c r="R253" s="1">
        <v>968914</v>
      </c>
      <c r="S253" s="1">
        <v>968914</v>
      </c>
      <c r="T253" s="1">
        <v>968914</v>
      </c>
      <c r="U253" s="1">
        <v>3473846.69</v>
      </c>
      <c r="V253" s="1">
        <v>3309166.76</v>
      </c>
      <c r="W253" s="1">
        <v>3378983.23</v>
      </c>
      <c r="X253" s="1">
        <v>3543935.52</v>
      </c>
      <c r="Y253" s="1">
        <v>3441983.42</v>
      </c>
      <c r="Z253" s="1">
        <v>3574547.07</v>
      </c>
      <c r="AA253" s="1">
        <v>3574435.49</v>
      </c>
      <c r="AB253" s="1">
        <v>3766177.75</v>
      </c>
      <c r="AC253" s="1">
        <v>4019417.47</v>
      </c>
      <c r="AD253" s="1">
        <v>4197584.12</v>
      </c>
      <c r="AE253" s="1">
        <v>4429316</v>
      </c>
      <c r="AP253" s="1">
        <v>1102029.625</v>
      </c>
      <c r="AQ253" s="1">
        <v>500986.53125</v>
      </c>
      <c r="AR253" s="1">
        <v>170953.78125</v>
      </c>
      <c r="AT253" s="1">
        <v>1773969.875</v>
      </c>
      <c r="AY253" s="1">
        <v>499994</v>
      </c>
      <c r="AZ253" s="1">
        <v>84945.1875</v>
      </c>
      <c r="BA253" s="1">
        <v>203692</v>
      </c>
      <c r="BC253" s="1">
        <v>655472</v>
      </c>
      <c r="BD253" s="1">
        <v>69816.46875</v>
      </c>
      <c r="BE253" s="1">
        <v>0</v>
      </c>
      <c r="BG253" s="1">
        <v>273060</v>
      </c>
      <c r="BH253" s="1">
        <v>164952.296875</v>
      </c>
      <c r="BI253" s="1">
        <v>0</v>
      </c>
      <c r="BK253" s="1">
        <v>269396</v>
      </c>
      <c r="BL253" s="1">
        <v>-101952.1015625</v>
      </c>
      <c r="BM253" s="1">
        <v>0</v>
      </c>
      <c r="BO253" s="1">
        <v>99350</v>
      </c>
      <c r="BP253" s="1">
        <v>132563.65625</v>
      </c>
      <c r="BQ253" s="1">
        <v>0</v>
      </c>
      <c r="BS253" s="1">
        <v>-18</v>
      </c>
      <c r="BT253" s="1">
        <v>-111.58000183105469</v>
      </c>
      <c r="BU253" s="1">
        <v>0</v>
      </c>
      <c r="BW253" s="1">
        <v>550606</v>
      </c>
      <c r="BX253" s="1">
        <v>191742.265625</v>
      </c>
      <c r="BY253" s="1">
        <v>0</v>
      </c>
      <c r="CA253" s="1">
        <v>2609374</v>
      </c>
      <c r="CB253" s="1">
        <v>253239.71875</v>
      </c>
      <c r="CC253" s="1">
        <v>0</v>
      </c>
      <c r="CE253" s="1">
        <v>1724632</v>
      </c>
      <c r="CF253" s="1">
        <v>178166.65625</v>
      </c>
      <c r="CG253" s="1">
        <v>0</v>
      </c>
      <c r="CI253" s="1">
        <v>625554</v>
      </c>
      <c r="CJ253" s="1">
        <v>231731.875</v>
      </c>
      <c r="CK253" s="1">
        <v>2504932.75</v>
      </c>
    </row>
    <row r="254" spans="1:90" x14ac:dyDescent="0.25">
      <c r="A254" s="1">
        <v>112011103</v>
      </c>
      <c r="B254" s="1">
        <v>5980420</v>
      </c>
      <c r="C254" s="1">
        <v>6114324.5</v>
      </c>
      <c r="D254" s="1">
        <v>6184824.5</v>
      </c>
      <c r="E254" s="1">
        <v>6215548.5</v>
      </c>
      <c r="F254" s="1">
        <v>6337439.5</v>
      </c>
      <c r="G254" s="1">
        <v>6337434.5</v>
      </c>
      <c r="H254" s="1">
        <v>6456388.5</v>
      </c>
      <c r="I254" s="1">
        <v>6990375.5</v>
      </c>
      <c r="J254" s="1">
        <v>7414482.5</v>
      </c>
      <c r="K254" s="1">
        <v>7571923</v>
      </c>
      <c r="L254" s="1">
        <v>288462</v>
      </c>
      <c r="M254" s="1">
        <v>372886</v>
      </c>
      <c r="N254" s="1">
        <v>330674</v>
      </c>
      <c r="O254" s="1">
        <v>330674</v>
      </c>
      <c r="P254" s="1">
        <v>330674</v>
      </c>
      <c r="Q254" s="1">
        <v>330674</v>
      </c>
      <c r="R254" s="1">
        <v>330674</v>
      </c>
      <c r="S254" s="1">
        <v>330674</v>
      </c>
      <c r="T254" s="1">
        <v>330674</v>
      </c>
      <c r="U254" s="1">
        <v>693379.83</v>
      </c>
      <c r="V254" s="1">
        <v>1094472.9099999999</v>
      </c>
      <c r="W254" s="1">
        <v>1115259.17</v>
      </c>
      <c r="X254" s="1">
        <v>1132571.71</v>
      </c>
      <c r="Y254" s="1">
        <v>1150647.3400000001</v>
      </c>
      <c r="Z254" s="1">
        <v>1191844.44</v>
      </c>
      <c r="AA254" s="1">
        <v>1191805.6200000001</v>
      </c>
      <c r="AB254" s="1">
        <v>1229161.02</v>
      </c>
      <c r="AC254" s="1">
        <v>1318804.3400000001</v>
      </c>
      <c r="AD254" s="1">
        <v>1345049.3</v>
      </c>
      <c r="AE254" s="1">
        <v>1413550</v>
      </c>
      <c r="AF254" s="1">
        <v>58702.22</v>
      </c>
      <c r="AG254" s="1">
        <v>66324.38</v>
      </c>
      <c r="AH254" s="1">
        <v>61916.53</v>
      </c>
      <c r="AI254" s="1">
        <v>96153.59</v>
      </c>
      <c r="AJ254" s="1">
        <v>114166.72</v>
      </c>
      <c r="AK254" s="1">
        <v>84410.880000000005</v>
      </c>
      <c r="AL254" s="1">
        <v>51434</v>
      </c>
      <c r="AM254" s="1">
        <v>70911.789999999994</v>
      </c>
      <c r="AN254" s="1">
        <v>97757.91</v>
      </c>
      <c r="AO254" s="1">
        <v>109560</v>
      </c>
      <c r="AP254" s="1">
        <v>246896.703125</v>
      </c>
      <c r="AQ254" s="1">
        <v>72541.1640625</v>
      </c>
      <c r="AR254" s="1">
        <v>44341.11328125</v>
      </c>
      <c r="AS254" s="1">
        <v>-921.343994140625</v>
      </c>
      <c r="AT254" s="1">
        <v>362857.65625</v>
      </c>
      <c r="AY254" s="1">
        <v>102110.5</v>
      </c>
      <c r="AZ254" s="1">
        <v>28436.869140625</v>
      </c>
      <c r="BA254" s="1">
        <v>27239</v>
      </c>
      <c r="BB254" s="1">
        <v>-3571.659912109375</v>
      </c>
      <c r="BC254" s="1">
        <v>133904.5</v>
      </c>
      <c r="BD254" s="1">
        <v>20786.259765625</v>
      </c>
      <c r="BE254" s="1">
        <v>84424</v>
      </c>
      <c r="BF254" s="1">
        <v>7622.16015625</v>
      </c>
      <c r="BG254" s="1">
        <v>70500</v>
      </c>
      <c r="BH254" s="1">
        <v>17312.5390625</v>
      </c>
      <c r="BI254" s="1">
        <v>-42212</v>
      </c>
      <c r="BJ254" s="1">
        <v>-4407.85009765625</v>
      </c>
      <c r="BK254" s="1">
        <v>30724</v>
      </c>
      <c r="BL254" s="1">
        <v>18075.630859375</v>
      </c>
      <c r="BM254" s="1">
        <v>0</v>
      </c>
      <c r="BN254" s="1">
        <v>34237.05859375</v>
      </c>
      <c r="BO254" s="1">
        <v>121891</v>
      </c>
      <c r="BP254" s="1">
        <v>41197.1015625</v>
      </c>
      <c r="BQ254" s="1">
        <v>0</v>
      </c>
      <c r="BR254" s="1">
        <v>18013.130859375</v>
      </c>
      <c r="BS254" s="1">
        <v>-5</v>
      </c>
      <c r="BT254" s="1">
        <v>-38.819999694824219</v>
      </c>
      <c r="BU254" s="1">
        <v>0</v>
      </c>
      <c r="BV254" s="1">
        <v>-29755.83984375</v>
      </c>
      <c r="BW254" s="1">
        <v>118954</v>
      </c>
      <c r="BX254" s="1">
        <v>37355.3984375</v>
      </c>
      <c r="BY254" s="1">
        <v>0</v>
      </c>
      <c r="BZ254" s="1">
        <v>-32976.87890625</v>
      </c>
      <c r="CA254" s="1">
        <v>533987</v>
      </c>
      <c r="CB254" s="1">
        <v>89643.3203125</v>
      </c>
      <c r="CC254" s="1">
        <v>0</v>
      </c>
      <c r="CD254" s="1">
        <v>19477.7890625</v>
      </c>
      <c r="CE254" s="1">
        <v>424107</v>
      </c>
      <c r="CF254" s="1">
        <v>26244.9609375</v>
      </c>
      <c r="CG254" s="1">
        <v>0</v>
      </c>
      <c r="CH254" s="1">
        <v>26846.119140625</v>
      </c>
      <c r="CI254" s="1">
        <v>157440.5</v>
      </c>
      <c r="CJ254" s="1">
        <v>68500.703125</v>
      </c>
      <c r="CK254" s="1">
        <v>362705.84375</v>
      </c>
      <c r="CL254" s="1">
        <v>11802.08984375</v>
      </c>
    </row>
    <row r="255" spans="1:90" x14ac:dyDescent="0.25">
      <c r="A255" s="1">
        <v>112011603</v>
      </c>
      <c r="B255" s="1">
        <v>8309479.5</v>
      </c>
      <c r="C255" s="1">
        <v>8628824</v>
      </c>
      <c r="D255" s="1">
        <v>8826139</v>
      </c>
      <c r="E255" s="1">
        <v>8994585</v>
      </c>
      <c r="F255" s="1">
        <v>9318192</v>
      </c>
      <c r="G255" s="1">
        <v>9318179</v>
      </c>
      <c r="H255" s="1">
        <v>9872772</v>
      </c>
      <c r="I255" s="1">
        <v>11174001</v>
      </c>
      <c r="J255" s="1">
        <v>12133419</v>
      </c>
      <c r="K255" s="1">
        <v>12866284</v>
      </c>
      <c r="L255" s="1">
        <v>496761</v>
      </c>
      <c r="M255" s="1">
        <v>650699</v>
      </c>
      <c r="N255" s="1">
        <v>573730</v>
      </c>
      <c r="O255" s="1">
        <v>573730</v>
      </c>
      <c r="P255" s="1">
        <v>573730</v>
      </c>
      <c r="Q255" s="1">
        <v>573730</v>
      </c>
      <c r="R255" s="1">
        <v>573730</v>
      </c>
      <c r="S255" s="1">
        <v>573730</v>
      </c>
      <c r="T255" s="1">
        <v>573730</v>
      </c>
      <c r="U255" s="1">
        <v>2176770.2200000002</v>
      </c>
      <c r="V255" s="1">
        <v>1809161.96</v>
      </c>
      <c r="W255" s="1">
        <v>1844861.62</v>
      </c>
      <c r="X255" s="1">
        <v>1914566.08</v>
      </c>
      <c r="Y255" s="1">
        <v>1946775.16</v>
      </c>
      <c r="Z255" s="1">
        <v>2107877.13</v>
      </c>
      <c r="AA255" s="1">
        <v>2107771.35</v>
      </c>
      <c r="AB255" s="1">
        <v>2289148.06</v>
      </c>
      <c r="AC255" s="1">
        <v>2521800.9500000002</v>
      </c>
      <c r="AD255" s="1">
        <v>2660382.69</v>
      </c>
      <c r="AE255" s="1">
        <v>2935704</v>
      </c>
      <c r="AH255" s="1">
        <v>18571.189999999999</v>
      </c>
      <c r="AI255" s="1">
        <v>8071.76</v>
      </c>
      <c r="AL255" s="1">
        <v>36812</v>
      </c>
      <c r="AM255" s="1">
        <v>166128.09</v>
      </c>
      <c r="AN255" s="1">
        <v>255788.94</v>
      </c>
      <c r="AO255" s="1">
        <v>286675</v>
      </c>
      <c r="AP255" s="1">
        <v>709618.375</v>
      </c>
      <c r="AQ255" s="1">
        <v>320608.03125</v>
      </c>
      <c r="AR255" s="1">
        <v>165565.375</v>
      </c>
      <c r="AT255" s="1">
        <v>1195791.75</v>
      </c>
      <c r="AY255" s="1">
        <v>243505</v>
      </c>
      <c r="AZ255" s="1">
        <v>52906.96875</v>
      </c>
      <c r="BA255" s="1">
        <v>51640</v>
      </c>
      <c r="BC255" s="1">
        <v>319344.5</v>
      </c>
      <c r="BD255" s="1">
        <v>35699.66015625</v>
      </c>
      <c r="BE255" s="1">
        <v>153938</v>
      </c>
      <c r="BG255" s="1">
        <v>197315</v>
      </c>
      <c r="BH255" s="1">
        <v>69704.4609375</v>
      </c>
      <c r="BI255" s="1">
        <v>-76969</v>
      </c>
      <c r="BK255" s="1">
        <v>168446</v>
      </c>
      <c r="BL255" s="1">
        <v>32209.080078125</v>
      </c>
      <c r="BM255" s="1">
        <v>0</v>
      </c>
      <c r="BN255" s="1">
        <v>-10499.4296875</v>
      </c>
      <c r="BO255" s="1">
        <v>323607</v>
      </c>
      <c r="BP255" s="1">
        <v>161101.96875</v>
      </c>
      <c r="BQ255" s="1">
        <v>0</v>
      </c>
      <c r="BS255" s="1">
        <v>-13</v>
      </c>
      <c r="BT255" s="1">
        <v>-105.77999877929688</v>
      </c>
      <c r="BU255" s="1">
        <v>0</v>
      </c>
      <c r="BW255" s="1">
        <v>554593</v>
      </c>
      <c r="BX255" s="1">
        <v>181376.703125</v>
      </c>
      <c r="BY255" s="1">
        <v>0</v>
      </c>
      <c r="CA255" s="1">
        <v>1301229</v>
      </c>
      <c r="CB255" s="1">
        <v>232652.890625</v>
      </c>
      <c r="CC255" s="1">
        <v>0</v>
      </c>
      <c r="CD255" s="1">
        <v>129316.09375</v>
      </c>
      <c r="CE255" s="1">
        <v>959418</v>
      </c>
      <c r="CF255" s="1">
        <v>138581.734375</v>
      </c>
      <c r="CG255" s="1">
        <v>0</v>
      </c>
      <c r="CH255" s="1">
        <v>89660.8515625</v>
      </c>
      <c r="CI255" s="1">
        <v>732865</v>
      </c>
      <c r="CJ255" s="1">
        <v>275321.3125</v>
      </c>
      <c r="CK255" s="1">
        <v>1603040.25</v>
      </c>
      <c r="CL255" s="1">
        <v>30886.060546875</v>
      </c>
    </row>
    <row r="256" spans="1:90" x14ac:dyDescent="0.25">
      <c r="A256" s="1">
        <v>112013054</v>
      </c>
      <c r="B256" s="1">
        <v>3396980</v>
      </c>
      <c r="C256" s="1">
        <v>3468321.5</v>
      </c>
      <c r="D256" s="1">
        <v>3500117</v>
      </c>
      <c r="E256" s="1">
        <v>3522816.75</v>
      </c>
      <c r="F256" s="1">
        <v>3569217.5</v>
      </c>
      <c r="G256" s="1">
        <v>3569217</v>
      </c>
      <c r="H256" s="1">
        <v>3603431.5</v>
      </c>
      <c r="I256" s="1">
        <v>3977442</v>
      </c>
      <c r="J256" s="1">
        <v>4098592.25</v>
      </c>
      <c r="K256" s="1">
        <v>4194172</v>
      </c>
      <c r="L256" s="1">
        <v>147924</v>
      </c>
      <c r="M256" s="1">
        <v>147924</v>
      </c>
      <c r="N256" s="1">
        <v>147924</v>
      </c>
      <c r="O256" s="1">
        <v>147924</v>
      </c>
      <c r="P256" s="1">
        <v>147924</v>
      </c>
      <c r="Q256" s="1">
        <v>147924</v>
      </c>
      <c r="R256" s="1">
        <v>147924</v>
      </c>
      <c r="S256" s="1">
        <v>147924</v>
      </c>
      <c r="T256" s="1">
        <v>147924</v>
      </c>
      <c r="U256" s="1">
        <v>365207.2</v>
      </c>
      <c r="V256" s="1">
        <v>630984.34</v>
      </c>
      <c r="W256" s="1">
        <v>633716.66</v>
      </c>
      <c r="X256" s="1">
        <v>635911.34</v>
      </c>
      <c r="Y256" s="1">
        <v>646992.55000000005</v>
      </c>
      <c r="Z256" s="1">
        <v>659754.94999999995</v>
      </c>
      <c r="AA256" s="1">
        <v>659738.5</v>
      </c>
      <c r="AB256" s="1">
        <v>686558.98</v>
      </c>
      <c r="AC256" s="1">
        <v>713985.32</v>
      </c>
      <c r="AD256" s="1">
        <v>739834.74</v>
      </c>
      <c r="AE256" s="1">
        <v>790408</v>
      </c>
      <c r="AF256" s="1">
        <v>26039.49</v>
      </c>
      <c r="AG256" s="1">
        <v>29596.36</v>
      </c>
      <c r="AH256" s="1">
        <v>15886.67</v>
      </c>
      <c r="AI256" s="1">
        <v>19941.53</v>
      </c>
      <c r="AJ256" s="1">
        <v>17776.7</v>
      </c>
      <c r="AK256" s="1">
        <v>8903</v>
      </c>
      <c r="AL256" s="1">
        <v>2241</v>
      </c>
      <c r="AM256" s="1">
        <v>17148.84</v>
      </c>
      <c r="AN256" s="1">
        <v>61681.08</v>
      </c>
      <c r="AO256" s="1">
        <v>69129</v>
      </c>
      <c r="AP256" s="1">
        <v>124990.8984375</v>
      </c>
      <c r="AQ256" s="1">
        <v>43456.640625</v>
      </c>
      <c r="AR256" s="1">
        <v>26130.609375</v>
      </c>
      <c r="AS256" s="1">
        <v>10270.4599609375</v>
      </c>
      <c r="AT256" s="1">
        <v>204848.59375</v>
      </c>
      <c r="AY256" s="1">
        <v>54220.25</v>
      </c>
      <c r="AZ256" s="1">
        <v>12081.8896484375</v>
      </c>
      <c r="BA256" s="1">
        <v>29293</v>
      </c>
      <c r="BB256" s="1">
        <v>-4202.85009765625</v>
      </c>
      <c r="BC256" s="1">
        <v>71341.5</v>
      </c>
      <c r="BD256" s="1">
        <v>2732.320068359375</v>
      </c>
      <c r="BE256" s="1">
        <v>0</v>
      </c>
      <c r="BF256" s="1">
        <v>3556.8701171875</v>
      </c>
      <c r="BG256" s="1">
        <v>31795.5</v>
      </c>
      <c r="BH256" s="1">
        <v>2194.679931640625</v>
      </c>
      <c r="BI256" s="1">
        <v>0</v>
      </c>
      <c r="BJ256" s="1">
        <v>-13709.6904296875</v>
      </c>
      <c r="BK256" s="1">
        <v>22699.75</v>
      </c>
      <c r="BL256" s="1">
        <v>11081.2099609375</v>
      </c>
      <c r="BM256" s="1">
        <v>0</v>
      </c>
      <c r="BN256" s="1">
        <v>4054.860107421875</v>
      </c>
      <c r="BO256" s="1">
        <v>46400.75</v>
      </c>
      <c r="BP256" s="1">
        <v>12762.400390625</v>
      </c>
      <c r="BQ256" s="1">
        <v>0</v>
      </c>
      <c r="BR256" s="1">
        <v>-2164.830078125</v>
      </c>
      <c r="BS256" s="1">
        <v>-0.5</v>
      </c>
      <c r="BT256" s="1">
        <v>-16.450000762939453</v>
      </c>
      <c r="BU256" s="1">
        <v>0</v>
      </c>
      <c r="BV256" s="1">
        <v>-8873.7001953125</v>
      </c>
      <c r="BW256" s="1">
        <v>34214.5</v>
      </c>
      <c r="BX256" s="1">
        <v>26820.48046875</v>
      </c>
      <c r="BY256" s="1">
        <v>0</v>
      </c>
      <c r="BZ256" s="1">
        <v>-6662</v>
      </c>
      <c r="CA256" s="1">
        <v>374010.5</v>
      </c>
      <c r="CB256" s="1">
        <v>27426.33984375</v>
      </c>
      <c r="CC256" s="1">
        <v>0</v>
      </c>
      <c r="CD256" s="1">
        <v>14907.83984375</v>
      </c>
      <c r="CE256" s="1">
        <v>121150.25</v>
      </c>
      <c r="CF256" s="1">
        <v>25849.419921875</v>
      </c>
      <c r="CG256" s="1">
        <v>0</v>
      </c>
      <c r="CH256" s="1">
        <v>44532.23828125</v>
      </c>
      <c r="CI256" s="1">
        <v>95579.75</v>
      </c>
      <c r="CJ256" s="1">
        <v>50573.26171875</v>
      </c>
      <c r="CK256" s="1">
        <v>217283.203125</v>
      </c>
      <c r="CL256" s="1">
        <v>7447.919921875</v>
      </c>
    </row>
    <row r="257" spans="1:90" x14ac:dyDescent="0.25">
      <c r="A257" s="1">
        <v>112013753</v>
      </c>
      <c r="B257" s="1">
        <v>7467021.5</v>
      </c>
      <c r="C257" s="1">
        <v>7741814</v>
      </c>
      <c r="D257" s="1">
        <v>7816293.5</v>
      </c>
      <c r="E257" s="1">
        <v>7968509</v>
      </c>
      <c r="F257" s="1">
        <v>8213313.5</v>
      </c>
      <c r="G257" s="1">
        <v>8213303.5</v>
      </c>
      <c r="H257" s="1">
        <v>8526327</v>
      </c>
      <c r="I257" s="1">
        <v>9137236</v>
      </c>
      <c r="J257" s="1">
        <v>9859367</v>
      </c>
      <c r="K257" s="1">
        <v>10212058</v>
      </c>
      <c r="L257" s="1">
        <v>298479</v>
      </c>
      <c r="M257" s="1">
        <v>298479</v>
      </c>
      <c r="N257" s="1">
        <v>298479</v>
      </c>
      <c r="O257" s="1">
        <v>298479</v>
      </c>
      <c r="P257" s="1">
        <v>298479</v>
      </c>
      <c r="Q257" s="1">
        <v>298479</v>
      </c>
      <c r="R257" s="1">
        <v>298479</v>
      </c>
      <c r="S257" s="1">
        <v>298479</v>
      </c>
      <c r="T257" s="1">
        <v>298479</v>
      </c>
      <c r="U257" s="1">
        <v>298479</v>
      </c>
      <c r="V257" s="1">
        <v>1857383.7</v>
      </c>
      <c r="W257" s="1">
        <v>1900290.49</v>
      </c>
      <c r="X257" s="1">
        <v>1928724.07</v>
      </c>
      <c r="Y257" s="1">
        <v>1791896.88</v>
      </c>
      <c r="Z257" s="1">
        <v>1838944.95</v>
      </c>
      <c r="AA257" s="1">
        <v>1988903.33</v>
      </c>
      <c r="AB257" s="1">
        <v>2078759.97</v>
      </c>
      <c r="AC257" s="1">
        <v>2031999.45</v>
      </c>
      <c r="AD257" s="1">
        <v>2103754.7200000002</v>
      </c>
      <c r="AE257" s="1">
        <v>2192884</v>
      </c>
      <c r="AF257" s="1">
        <v>116608.02</v>
      </c>
      <c r="AG257" s="1">
        <v>117688.95</v>
      </c>
      <c r="AH257" s="1">
        <v>111589.64</v>
      </c>
      <c r="AI257" s="1">
        <v>140366.32999999999</v>
      </c>
      <c r="AJ257" s="1">
        <v>204738.06</v>
      </c>
      <c r="AK257" s="1">
        <v>330703</v>
      </c>
      <c r="AL257" s="1">
        <v>241855</v>
      </c>
      <c r="AM257" s="1">
        <v>273718.46000000002</v>
      </c>
      <c r="AN257" s="1">
        <v>254851.57</v>
      </c>
      <c r="AO257" s="1">
        <v>285627</v>
      </c>
      <c r="AP257" s="1">
        <v>399748.90625</v>
      </c>
      <c r="AQ257" s="1">
        <v>0</v>
      </c>
      <c r="AR257" s="1">
        <v>70787.8125</v>
      </c>
      <c r="AS257" s="1">
        <v>16177.7880859375</v>
      </c>
      <c r="AT257" s="1">
        <v>486714.5</v>
      </c>
      <c r="AY257" s="1">
        <v>209327</v>
      </c>
      <c r="AZ257" s="1">
        <v>53147.7109375</v>
      </c>
      <c r="BA257" s="1">
        <v>50835</v>
      </c>
      <c r="BB257" s="1">
        <v>-74568.4765625</v>
      </c>
      <c r="BC257" s="1">
        <v>274792.5</v>
      </c>
      <c r="BD257" s="1">
        <v>42906.7890625</v>
      </c>
      <c r="BE257" s="1">
        <v>0</v>
      </c>
      <c r="BF257" s="1">
        <v>1080.9300537109375</v>
      </c>
      <c r="BG257" s="1">
        <v>74479.5</v>
      </c>
      <c r="BH257" s="1">
        <v>28433.580078125</v>
      </c>
      <c r="BI257" s="1">
        <v>0</v>
      </c>
      <c r="BJ257" s="1">
        <v>-6099.31005859375</v>
      </c>
      <c r="BK257" s="1">
        <v>152215.5</v>
      </c>
      <c r="BL257" s="1">
        <v>-136827.1875</v>
      </c>
      <c r="BM257" s="1">
        <v>0</v>
      </c>
      <c r="BN257" s="1">
        <v>28776.689453125</v>
      </c>
      <c r="BO257" s="1">
        <v>244804.5</v>
      </c>
      <c r="BP257" s="1">
        <v>47048.0703125</v>
      </c>
      <c r="BQ257" s="1">
        <v>0</v>
      </c>
      <c r="BR257" s="1">
        <v>64371.73046875</v>
      </c>
      <c r="BS257" s="1">
        <v>-10</v>
      </c>
      <c r="BT257" s="1">
        <v>149958.375</v>
      </c>
      <c r="BU257" s="1">
        <v>0</v>
      </c>
      <c r="BV257" s="1">
        <v>125964.9375</v>
      </c>
      <c r="BW257" s="1">
        <v>313023.5</v>
      </c>
      <c r="BX257" s="1">
        <v>89856.640625</v>
      </c>
      <c r="BY257" s="1">
        <v>0</v>
      </c>
      <c r="BZ257" s="1">
        <v>-88848</v>
      </c>
      <c r="CA257" s="1">
        <v>610909</v>
      </c>
      <c r="CB257" s="1">
        <v>-46760.51953125</v>
      </c>
      <c r="CC257" s="1">
        <v>0</v>
      </c>
      <c r="CD257" s="1">
        <v>31863.4609375</v>
      </c>
      <c r="CE257" s="1">
        <v>722131</v>
      </c>
      <c r="CF257" s="1">
        <v>71755.2734375</v>
      </c>
      <c r="CG257" s="1">
        <v>0</v>
      </c>
      <c r="CH257" s="1">
        <v>-18866.890625</v>
      </c>
      <c r="CI257" s="1">
        <v>352691</v>
      </c>
      <c r="CJ257" s="1">
        <v>89129.28125</v>
      </c>
      <c r="CK257" s="1">
        <v>0</v>
      </c>
      <c r="CL257" s="1">
        <v>30775.4296875</v>
      </c>
    </row>
    <row r="258" spans="1:90" x14ac:dyDescent="0.25">
      <c r="A258" s="1">
        <v>112015106</v>
      </c>
      <c r="AL258" s="1">
        <v>249448</v>
      </c>
      <c r="AM258" s="1">
        <v>296403.61</v>
      </c>
      <c r="AN258" s="1">
        <v>398458.15</v>
      </c>
      <c r="AO258" s="1">
        <v>396881</v>
      </c>
      <c r="AT258" s="1">
        <v>0</v>
      </c>
      <c r="CD258" s="1">
        <v>46955.609375</v>
      </c>
      <c r="CH258" s="1">
        <v>102054.5390625</v>
      </c>
      <c r="CL258" s="1">
        <v>-1577.1500244140625</v>
      </c>
    </row>
    <row r="259" spans="1:90" x14ac:dyDescent="0.25">
      <c r="A259" s="1">
        <v>112015203</v>
      </c>
      <c r="B259" s="1">
        <v>6181806.5</v>
      </c>
      <c r="C259" s="1">
        <v>6310824.5</v>
      </c>
      <c r="D259" s="1">
        <v>6366883</v>
      </c>
      <c r="E259" s="1">
        <v>6443806</v>
      </c>
      <c r="F259" s="1">
        <v>6539888</v>
      </c>
      <c r="G259" s="1">
        <v>6539883</v>
      </c>
      <c r="H259" s="1">
        <v>6684262.5</v>
      </c>
      <c r="I259" s="1">
        <v>7045239.5</v>
      </c>
      <c r="J259" s="1">
        <v>7594630</v>
      </c>
      <c r="K259" s="1">
        <v>7758970</v>
      </c>
      <c r="L259" s="1">
        <v>285937</v>
      </c>
      <c r="M259" s="1">
        <v>338177</v>
      </c>
      <c r="N259" s="1">
        <v>312057</v>
      </c>
      <c r="O259" s="1">
        <v>312057</v>
      </c>
      <c r="P259" s="1">
        <v>312057</v>
      </c>
      <c r="Q259" s="1">
        <v>312057</v>
      </c>
      <c r="R259" s="1">
        <v>312057</v>
      </c>
      <c r="S259" s="1">
        <v>312057</v>
      </c>
      <c r="T259" s="1">
        <v>312057</v>
      </c>
      <c r="U259" s="1">
        <v>813500.82</v>
      </c>
      <c r="V259" s="1">
        <v>1295592.05</v>
      </c>
      <c r="W259" s="1">
        <v>1309600.3</v>
      </c>
      <c r="X259" s="1">
        <v>1335541.55</v>
      </c>
      <c r="Y259" s="1">
        <v>1350482.62</v>
      </c>
      <c r="Z259" s="1">
        <v>1349163.07</v>
      </c>
      <c r="AA259" s="1">
        <v>1349136.86</v>
      </c>
      <c r="AB259" s="1">
        <v>1424764.34</v>
      </c>
      <c r="AC259" s="1">
        <v>1503945.89</v>
      </c>
      <c r="AD259" s="1">
        <v>1552864.86</v>
      </c>
      <c r="AE259" s="1">
        <v>1612295</v>
      </c>
      <c r="AF259" s="1">
        <v>63280.480000000003</v>
      </c>
      <c r="AG259" s="1">
        <v>71426.820000000007</v>
      </c>
      <c r="AH259" s="1">
        <v>54539.64</v>
      </c>
      <c r="AI259" s="1">
        <v>54020.72</v>
      </c>
      <c r="AJ259" s="1">
        <v>53769.85</v>
      </c>
      <c r="AK259" s="1">
        <v>39723.19</v>
      </c>
      <c r="AL259" s="1">
        <v>61163</v>
      </c>
      <c r="AM259" s="1">
        <v>63863</v>
      </c>
      <c r="AN259" s="1">
        <v>93497.85</v>
      </c>
      <c r="AO259" s="1">
        <v>104792</v>
      </c>
      <c r="AP259" s="1">
        <v>243816.40625</v>
      </c>
      <c r="AQ259" s="1">
        <v>100288.765625</v>
      </c>
      <c r="AR259" s="1">
        <v>52626.38671875</v>
      </c>
      <c r="AS259" s="1">
        <v>10204.4296875</v>
      </c>
      <c r="AT259" s="1">
        <v>406936</v>
      </c>
      <c r="AY259" s="1">
        <v>97937</v>
      </c>
      <c r="AZ259" s="1">
        <v>28435.76953125</v>
      </c>
      <c r="BA259" s="1">
        <v>36364</v>
      </c>
      <c r="BB259" s="1">
        <v>-4560.5498046875</v>
      </c>
      <c r="BC259" s="1">
        <v>129018</v>
      </c>
      <c r="BD259" s="1">
        <v>14008.25</v>
      </c>
      <c r="BE259" s="1">
        <v>52240</v>
      </c>
      <c r="BF259" s="1">
        <v>8146.33984375</v>
      </c>
      <c r="BG259" s="1">
        <v>56058.5</v>
      </c>
      <c r="BH259" s="1">
        <v>25941.25</v>
      </c>
      <c r="BI259" s="1">
        <v>-26120</v>
      </c>
      <c r="BJ259" s="1">
        <v>-16887.1796875</v>
      </c>
      <c r="BK259" s="1">
        <v>76923</v>
      </c>
      <c r="BL259" s="1">
        <v>14941.0703125</v>
      </c>
      <c r="BM259" s="1">
        <v>0</v>
      </c>
      <c r="BN259" s="1">
        <v>-518.91998291015625</v>
      </c>
      <c r="BO259" s="1">
        <v>96082</v>
      </c>
      <c r="BP259" s="1">
        <v>-1319.550048828125</v>
      </c>
      <c r="BQ259" s="1">
        <v>0</v>
      </c>
      <c r="BR259" s="1">
        <v>-250.8699951171875</v>
      </c>
      <c r="BS259" s="1">
        <v>-5</v>
      </c>
      <c r="BT259" s="1">
        <v>-26.209999084472656</v>
      </c>
      <c r="BU259" s="1">
        <v>0</v>
      </c>
      <c r="BV259" s="1">
        <v>-14046.66015625</v>
      </c>
      <c r="BW259" s="1">
        <v>144379.5</v>
      </c>
      <c r="BX259" s="1">
        <v>75627.4765625</v>
      </c>
      <c r="BY259" s="1">
        <v>0</v>
      </c>
      <c r="BZ259" s="1">
        <v>21439.810546875</v>
      </c>
      <c r="CA259" s="1">
        <v>360977</v>
      </c>
      <c r="CB259" s="1">
        <v>79181.546875</v>
      </c>
      <c r="CC259" s="1">
        <v>0</v>
      </c>
      <c r="CD259" s="1">
        <v>2700</v>
      </c>
      <c r="CE259" s="1">
        <v>549390.5</v>
      </c>
      <c r="CF259" s="1">
        <v>48918.96875</v>
      </c>
      <c r="CG259" s="1">
        <v>0</v>
      </c>
      <c r="CH259" s="1">
        <v>29634.849609375</v>
      </c>
      <c r="CI259" s="1">
        <v>164340</v>
      </c>
      <c r="CJ259" s="1">
        <v>59430.140625</v>
      </c>
      <c r="CK259" s="1">
        <v>501443.8125</v>
      </c>
      <c r="CL259" s="1">
        <v>11294.150390625</v>
      </c>
    </row>
    <row r="260" spans="1:90" x14ac:dyDescent="0.25">
      <c r="A260" s="1">
        <v>112018523</v>
      </c>
      <c r="B260" s="1">
        <v>6195731</v>
      </c>
      <c r="C260" s="1">
        <v>6369378</v>
      </c>
      <c r="D260" s="1">
        <v>6471854.5</v>
      </c>
      <c r="E260" s="1">
        <v>6587971.5</v>
      </c>
      <c r="F260" s="1">
        <v>6689479</v>
      </c>
      <c r="G260" s="1">
        <v>6689472.5</v>
      </c>
      <c r="H260" s="1">
        <v>6968518.5</v>
      </c>
      <c r="I260" s="1">
        <v>7558693</v>
      </c>
      <c r="J260" s="1">
        <v>8437926</v>
      </c>
      <c r="K260" s="1">
        <v>8704747</v>
      </c>
      <c r="L260" s="1">
        <v>246843</v>
      </c>
      <c r="M260" s="1">
        <v>290571</v>
      </c>
      <c r="N260" s="1">
        <v>268707</v>
      </c>
      <c r="O260" s="1">
        <v>268707</v>
      </c>
      <c r="P260" s="1">
        <v>268707</v>
      </c>
      <c r="Q260" s="1">
        <v>268707</v>
      </c>
      <c r="R260" s="1">
        <v>268707</v>
      </c>
      <c r="S260" s="1">
        <v>268707</v>
      </c>
      <c r="T260" s="1">
        <v>268707</v>
      </c>
      <c r="U260" s="1">
        <v>1110857.79</v>
      </c>
      <c r="V260" s="1">
        <v>972119.62</v>
      </c>
      <c r="W260" s="1">
        <v>992797.09</v>
      </c>
      <c r="X260" s="1">
        <v>1011222.95</v>
      </c>
      <c r="Y260" s="1">
        <v>1035133.33</v>
      </c>
      <c r="Z260" s="1">
        <v>1080355.78</v>
      </c>
      <c r="AA260" s="1">
        <v>1080316.03</v>
      </c>
      <c r="AB260" s="1">
        <v>1187222.19</v>
      </c>
      <c r="AC260" s="1">
        <v>1266785.4099999999</v>
      </c>
      <c r="AD260" s="1">
        <v>1353226.61</v>
      </c>
      <c r="AE260" s="1">
        <v>1492801</v>
      </c>
      <c r="AF260" s="1">
        <v>73224.13</v>
      </c>
      <c r="AG260" s="1">
        <v>69029.37</v>
      </c>
      <c r="AH260" s="1">
        <v>70949</v>
      </c>
      <c r="AI260" s="1">
        <v>51017.09</v>
      </c>
      <c r="AJ260" s="1">
        <v>80142.11</v>
      </c>
      <c r="AK260" s="1">
        <v>94247</v>
      </c>
      <c r="AL260" s="1">
        <v>88050</v>
      </c>
      <c r="AM260" s="1">
        <v>93500.71</v>
      </c>
      <c r="AN260" s="1">
        <v>168099.14</v>
      </c>
      <c r="AO260" s="1">
        <v>188395</v>
      </c>
      <c r="AP260" s="1">
        <v>403053.59375</v>
      </c>
      <c r="AQ260" s="1">
        <v>168430.15625</v>
      </c>
      <c r="AR260" s="1">
        <v>82489.046875</v>
      </c>
      <c r="AS260" s="1">
        <v>21650.578125</v>
      </c>
      <c r="AT260" s="1">
        <v>675623.375</v>
      </c>
      <c r="AY260" s="1">
        <v>130640.5</v>
      </c>
      <c r="AZ260" s="1">
        <v>21255.740234375</v>
      </c>
      <c r="BA260" s="1">
        <v>246843</v>
      </c>
      <c r="BB260" s="1">
        <v>30057.650390625</v>
      </c>
      <c r="BC260" s="1">
        <v>173647</v>
      </c>
      <c r="BD260" s="1">
        <v>20677.470703125</v>
      </c>
      <c r="BE260" s="1">
        <v>43728</v>
      </c>
      <c r="BF260" s="1">
        <v>-4194.759765625</v>
      </c>
      <c r="BG260" s="1">
        <v>102476.5</v>
      </c>
      <c r="BH260" s="1">
        <v>18425.859375</v>
      </c>
      <c r="BI260" s="1">
        <v>-21864</v>
      </c>
      <c r="BJ260" s="1">
        <v>1919.6300048828125</v>
      </c>
      <c r="BK260" s="1">
        <v>116117</v>
      </c>
      <c r="BL260" s="1">
        <v>23910.380859375</v>
      </c>
      <c r="BM260" s="1">
        <v>0</v>
      </c>
      <c r="BN260" s="1">
        <v>-19931.91015625</v>
      </c>
      <c r="BO260" s="1">
        <v>101507.5</v>
      </c>
      <c r="BP260" s="1">
        <v>45222.44921875</v>
      </c>
      <c r="BQ260" s="1">
        <v>0</v>
      </c>
      <c r="BR260" s="1">
        <v>29125.01953125</v>
      </c>
      <c r="BS260" s="1">
        <v>-6.5</v>
      </c>
      <c r="BT260" s="1">
        <v>-39.75</v>
      </c>
      <c r="BU260" s="1">
        <v>0</v>
      </c>
      <c r="BV260" s="1">
        <v>14104.8896484375</v>
      </c>
      <c r="BW260" s="1">
        <v>279046</v>
      </c>
      <c r="BX260" s="1">
        <v>106906.15625</v>
      </c>
      <c r="BY260" s="1">
        <v>0</v>
      </c>
      <c r="BZ260" s="1">
        <v>-6197</v>
      </c>
      <c r="CA260" s="1">
        <v>590174.5</v>
      </c>
      <c r="CB260" s="1">
        <v>79563.21875</v>
      </c>
      <c r="CC260" s="1">
        <v>0</v>
      </c>
      <c r="CD260" s="1">
        <v>5450.7099609375</v>
      </c>
      <c r="CE260" s="1">
        <v>879233</v>
      </c>
      <c r="CF260" s="1">
        <v>86441.203125</v>
      </c>
      <c r="CG260" s="1">
        <v>0</v>
      </c>
      <c r="CH260" s="1">
        <v>74598.4296875</v>
      </c>
      <c r="CI260" s="1">
        <v>266821</v>
      </c>
      <c r="CJ260" s="1">
        <v>139574.390625</v>
      </c>
      <c r="CK260" s="1">
        <v>842150.8125</v>
      </c>
      <c r="CL260" s="1">
        <v>20295.859375</v>
      </c>
    </row>
    <row r="261" spans="1:90" x14ac:dyDescent="0.25">
      <c r="A261" s="1">
        <v>112281302</v>
      </c>
      <c r="B261" s="1">
        <v>19988860</v>
      </c>
      <c r="C261" s="1">
        <v>20845024</v>
      </c>
      <c r="D261" s="1">
        <v>21205316</v>
      </c>
      <c r="E261" s="1">
        <v>21488080</v>
      </c>
      <c r="F261" s="1">
        <v>21992552</v>
      </c>
      <c r="G261" s="1">
        <v>21992524</v>
      </c>
      <c r="H261" s="1">
        <v>23244016</v>
      </c>
      <c r="I261" s="1">
        <v>26303452</v>
      </c>
      <c r="J261" s="1">
        <v>29361940</v>
      </c>
      <c r="K261" s="1">
        <v>31080588</v>
      </c>
      <c r="L261" s="1">
        <v>1128079</v>
      </c>
      <c r="M261" s="1">
        <v>1128079</v>
      </c>
      <c r="N261" s="1">
        <v>1128079</v>
      </c>
      <c r="O261" s="1">
        <v>1128079</v>
      </c>
      <c r="P261" s="1">
        <v>1128079</v>
      </c>
      <c r="Q261" s="1">
        <v>1128079</v>
      </c>
      <c r="R261" s="1">
        <v>1128079</v>
      </c>
      <c r="S261" s="1">
        <v>1128079</v>
      </c>
      <c r="T261" s="1">
        <v>1128079</v>
      </c>
      <c r="U261" s="1">
        <v>6193903.21</v>
      </c>
      <c r="V261" s="1">
        <v>3875053</v>
      </c>
      <c r="W261" s="1">
        <v>3924531</v>
      </c>
      <c r="X261" s="1">
        <v>4196968</v>
      </c>
      <c r="Y261" s="1">
        <v>4229889</v>
      </c>
      <c r="Z261" s="1">
        <v>4547361</v>
      </c>
      <c r="AA261" s="1">
        <v>4552091</v>
      </c>
      <c r="AB261" s="1">
        <v>4818057</v>
      </c>
      <c r="AC261" s="1">
        <v>5281105</v>
      </c>
      <c r="AD261" s="1">
        <v>5575939</v>
      </c>
      <c r="AE261" s="1">
        <v>5993217</v>
      </c>
      <c r="AF261" s="1">
        <v>6477</v>
      </c>
      <c r="AP261" s="1">
        <v>1817607.25</v>
      </c>
      <c r="AQ261" s="1">
        <v>1013164.8125</v>
      </c>
      <c r="AR261" s="1">
        <v>289171.1875</v>
      </c>
      <c r="AT261" s="1">
        <v>3119943.25</v>
      </c>
      <c r="AY261" s="1">
        <v>650020</v>
      </c>
      <c r="AZ261" s="1">
        <v>68440</v>
      </c>
      <c r="BA261" s="1">
        <v>255370</v>
      </c>
      <c r="BB261" s="1">
        <v>-185155</v>
      </c>
      <c r="BC261" s="1">
        <v>856164</v>
      </c>
      <c r="BD261" s="1">
        <v>49478</v>
      </c>
      <c r="BE261" s="1">
        <v>0</v>
      </c>
      <c r="BG261" s="1">
        <v>360292</v>
      </c>
      <c r="BH261" s="1">
        <v>272437</v>
      </c>
      <c r="BI261" s="1">
        <v>0</v>
      </c>
      <c r="BK261" s="1">
        <v>282764</v>
      </c>
      <c r="BL261" s="1">
        <v>32921</v>
      </c>
      <c r="BM261" s="1">
        <v>0</v>
      </c>
      <c r="BO261" s="1">
        <v>504472</v>
      </c>
      <c r="BP261" s="1">
        <v>317472</v>
      </c>
      <c r="BQ261" s="1">
        <v>0</v>
      </c>
      <c r="BS261" s="1">
        <v>-28</v>
      </c>
      <c r="BT261" s="1">
        <v>4730</v>
      </c>
      <c r="BU261" s="1">
        <v>0</v>
      </c>
      <c r="BW261" s="1">
        <v>1251492</v>
      </c>
      <c r="BX261" s="1">
        <v>265966</v>
      </c>
      <c r="BY261" s="1">
        <v>0</v>
      </c>
      <c r="CA261" s="1">
        <v>3059436</v>
      </c>
      <c r="CB261" s="1">
        <v>463048</v>
      </c>
      <c r="CC261" s="1">
        <v>0</v>
      </c>
      <c r="CE261" s="1">
        <v>3058488</v>
      </c>
      <c r="CF261" s="1">
        <v>294834</v>
      </c>
      <c r="CG261" s="1">
        <v>0</v>
      </c>
      <c r="CI261" s="1">
        <v>1718648</v>
      </c>
      <c r="CJ261" s="1">
        <v>417278</v>
      </c>
      <c r="CK261" s="1">
        <v>5065824</v>
      </c>
    </row>
    <row r="262" spans="1:90" x14ac:dyDescent="0.25">
      <c r="A262" s="1">
        <v>112282004</v>
      </c>
      <c r="B262" s="1">
        <v>2240533.75</v>
      </c>
      <c r="C262" s="1">
        <v>2284247.5</v>
      </c>
      <c r="D262" s="1">
        <v>2338874.5</v>
      </c>
      <c r="E262" s="1">
        <v>2394911.25</v>
      </c>
      <c r="F262" s="1">
        <v>2392907.75</v>
      </c>
      <c r="G262" s="1">
        <v>2392906</v>
      </c>
      <c r="H262" s="1">
        <v>2468624.75</v>
      </c>
      <c r="I262" s="1">
        <v>2604532.75</v>
      </c>
      <c r="J262" s="1">
        <v>2778845.75</v>
      </c>
      <c r="K262" s="1">
        <v>2822508</v>
      </c>
      <c r="L262" s="1">
        <v>76871</v>
      </c>
      <c r="M262" s="1">
        <v>76871</v>
      </c>
      <c r="N262" s="1">
        <v>76871</v>
      </c>
      <c r="O262" s="1">
        <v>76871</v>
      </c>
      <c r="P262" s="1">
        <v>76871</v>
      </c>
      <c r="Q262" s="1">
        <v>76871</v>
      </c>
      <c r="R262" s="1">
        <v>76871</v>
      </c>
      <c r="S262" s="1">
        <v>76871</v>
      </c>
      <c r="T262" s="1">
        <v>76871</v>
      </c>
      <c r="U262" s="1">
        <v>76871</v>
      </c>
      <c r="V262" s="1">
        <v>335496.77</v>
      </c>
      <c r="W262" s="1">
        <v>338027.42</v>
      </c>
      <c r="X262" s="1">
        <v>342127.32</v>
      </c>
      <c r="Y262" s="1">
        <v>343829.78</v>
      </c>
      <c r="Z262" s="1">
        <v>352276.51</v>
      </c>
      <c r="AA262" s="1">
        <v>352267.32</v>
      </c>
      <c r="AB262" s="1">
        <v>353442.54</v>
      </c>
      <c r="AC262" s="1">
        <v>368141.57</v>
      </c>
      <c r="AD262" s="1">
        <v>370992.94</v>
      </c>
      <c r="AE262" s="1">
        <v>379514</v>
      </c>
      <c r="AP262" s="1">
        <v>85920.046875</v>
      </c>
      <c r="AQ262" s="1">
        <v>0</v>
      </c>
      <c r="AR262" s="1">
        <v>5447.498046875</v>
      </c>
      <c r="AT262" s="1">
        <v>91367.546875</v>
      </c>
      <c r="AY262" s="1">
        <v>33344.5</v>
      </c>
      <c r="AZ262" s="1">
        <v>5544</v>
      </c>
      <c r="BA262" s="1">
        <v>16021</v>
      </c>
      <c r="BC262" s="1">
        <v>43713.75</v>
      </c>
      <c r="BD262" s="1">
        <v>2530.64990234375</v>
      </c>
      <c r="BE262" s="1">
        <v>0</v>
      </c>
      <c r="BG262" s="1">
        <v>54627</v>
      </c>
      <c r="BH262" s="1">
        <v>4099.89990234375</v>
      </c>
      <c r="BI262" s="1">
        <v>0</v>
      </c>
      <c r="BK262" s="1">
        <v>56036.75</v>
      </c>
      <c r="BL262" s="1">
        <v>1702.4599609375</v>
      </c>
      <c r="BM262" s="1">
        <v>0</v>
      </c>
      <c r="BO262" s="1">
        <v>-2003.5</v>
      </c>
      <c r="BP262" s="1">
        <v>8446.73046875</v>
      </c>
      <c r="BQ262" s="1">
        <v>0</v>
      </c>
      <c r="BS262" s="1">
        <v>-1.75</v>
      </c>
      <c r="BT262" s="1">
        <v>-9.1899995803833008</v>
      </c>
      <c r="BU262" s="1">
        <v>0</v>
      </c>
      <c r="BW262" s="1">
        <v>75718.75</v>
      </c>
      <c r="BX262" s="1">
        <v>1175.219970703125</v>
      </c>
      <c r="BY262" s="1">
        <v>0</v>
      </c>
      <c r="CA262" s="1">
        <v>135908</v>
      </c>
      <c r="CB262" s="1">
        <v>14699.0302734375</v>
      </c>
      <c r="CC262" s="1">
        <v>0</v>
      </c>
      <c r="CE262" s="1">
        <v>174313</v>
      </c>
      <c r="CF262" s="1">
        <v>2851.3701171875</v>
      </c>
      <c r="CG262" s="1">
        <v>0</v>
      </c>
      <c r="CI262" s="1">
        <v>43662.25</v>
      </c>
      <c r="CJ262" s="1">
        <v>8521.0595703125</v>
      </c>
      <c r="CK262" s="1">
        <v>0</v>
      </c>
    </row>
    <row r="263" spans="1:90" x14ac:dyDescent="0.25">
      <c r="A263" s="1">
        <v>112282307</v>
      </c>
      <c r="AF263" s="1">
        <v>583369.93999999994</v>
      </c>
      <c r="AG263" s="1">
        <v>688046.61</v>
      </c>
      <c r="AH263" s="1">
        <v>717382.8</v>
      </c>
      <c r="AI263" s="1">
        <v>848003.77</v>
      </c>
      <c r="AJ263" s="1">
        <v>881171.36</v>
      </c>
      <c r="AK263" s="1">
        <v>964726.87</v>
      </c>
      <c r="AL263" s="1">
        <v>973302.32</v>
      </c>
      <c r="AM263" s="1">
        <v>1109131.96</v>
      </c>
      <c r="AN263" s="1">
        <v>1496678.01</v>
      </c>
      <c r="AO263" s="1">
        <v>1557018</v>
      </c>
      <c r="AS263" s="1">
        <v>135169.328125</v>
      </c>
      <c r="AT263" s="1">
        <v>135169.328125</v>
      </c>
      <c r="BB263" s="1">
        <v>71058.8203125</v>
      </c>
      <c r="BF263" s="1">
        <v>104676.671875</v>
      </c>
      <c r="BJ263" s="1">
        <v>29336.189453125</v>
      </c>
      <c r="BN263" s="1">
        <v>130620.96875</v>
      </c>
      <c r="BR263" s="1">
        <v>33167.58984375</v>
      </c>
      <c r="BV263" s="1">
        <v>83555.5078125</v>
      </c>
      <c r="BZ263" s="1">
        <v>8575.4501953125</v>
      </c>
      <c r="CD263" s="1">
        <v>135829.640625</v>
      </c>
      <c r="CH263" s="1">
        <v>387546.0625</v>
      </c>
      <c r="CL263" s="1">
        <v>60339.98828125</v>
      </c>
    </row>
    <row r="264" spans="1:90" x14ac:dyDescent="0.25">
      <c r="A264" s="1">
        <v>112283003</v>
      </c>
      <c r="B264" s="1">
        <v>5830574.5</v>
      </c>
      <c r="C264" s="1">
        <v>6025261</v>
      </c>
      <c r="D264" s="1">
        <v>6070742</v>
      </c>
      <c r="E264" s="1">
        <v>6167764.5</v>
      </c>
      <c r="F264" s="1">
        <v>6370577</v>
      </c>
      <c r="G264" s="1">
        <v>6370570</v>
      </c>
      <c r="H264" s="1">
        <v>6683762</v>
      </c>
      <c r="I264" s="1">
        <v>7420546.5</v>
      </c>
      <c r="J264" s="1">
        <v>8217327.5</v>
      </c>
      <c r="K264" s="1">
        <v>8535210</v>
      </c>
      <c r="L264" s="1">
        <v>303942</v>
      </c>
      <c r="M264" s="1">
        <v>454540</v>
      </c>
      <c r="N264" s="1">
        <v>379241</v>
      </c>
      <c r="O264" s="1">
        <v>379241</v>
      </c>
      <c r="P264" s="1">
        <v>379241</v>
      </c>
      <c r="Q264" s="1">
        <v>379241</v>
      </c>
      <c r="R264" s="1">
        <v>379241</v>
      </c>
      <c r="S264" s="1">
        <v>379241</v>
      </c>
      <c r="T264" s="1">
        <v>379241</v>
      </c>
      <c r="U264" s="1">
        <v>1930035.54</v>
      </c>
      <c r="V264" s="1">
        <v>1292679.1200000001</v>
      </c>
      <c r="W264" s="1">
        <v>1321446.3899999999</v>
      </c>
      <c r="X264" s="1">
        <v>1349483.27</v>
      </c>
      <c r="Y264" s="1">
        <v>1363156.48</v>
      </c>
      <c r="Z264" s="1">
        <v>1408684.82</v>
      </c>
      <c r="AA264" s="1">
        <v>1408639.43</v>
      </c>
      <c r="AB264" s="1">
        <v>1467662.04</v>
      </c>
      <c r="AC264" s="1">
        <v>1568527.25</v>
      </c>
      <c r="AD264" s="1">
        <v>1622752.89</v>
      </c>
      <c r="AE264" s="1">
        <v>1715879</v>
      </c>
      <c r="AP264" s="1">
        <v>432926.59375</v>
      </c>
      <c r="AQ264" s="1">
        <v>310158.90625</v>
      </c>
      <c r="AR264" s="1">
        <v>61438.8359375</v>
      </c>
      <c r="AT264" s="1">
        <v>804524.3125</v>
      </c>
      <c r="AY264" s="1">
        <v>148385.5</v>
      </c>
      <c r="AZ264" s="1">
        <v>30802.44921875</v>
      </c>
      <c r="BA264" s="1">
        <v>10280</v>
      </c>
      <c r="BC264" s="1">
        <v>194686.5</v>
      </c>
      <c r="BD264" s="1">
        <v>28767.26953125</v>
      </c>
      <c r="BE264" s="1">
        <v>150598</v>
      </c>
      <c r="BG264" s="1">
        <v>45481</v>
      </c>
      <c r="BH264" s="1">
        <v>28036.880859375</v>
      </c>
      <c r="BI264" s="1">
        <v>-75299</v>
      </c>
      <c r="BK264" s="1">
        <v>97022.5</v>
      </c>
      <c r="BL264" s="1">
        <v>13673.2099609375</v>
      </c>
      <c r="BM264" s="1">
        <v>0</v>
      </c>
      <c r="BO264" s="1">
        <v>202812.5</v>
      </c>
      <c r="BP264" s="1">
        <v>45528.33984375</v>
      </c>
      <c r="BQ264" s="1">
        <v>0</v>
      </c>
      <c r="BS264" s="1">
        <v>-7</v>
      </c>
      <c r="BT264" s="1">
        <v>-45.389999389648438</v>
      </c>
      <c r="BU264" s="1">
        <v>0</v>
      </c>
      <c r="BW264" s="1">
        <v>313192</v>
      </c>
      <c r="BX264" s="1">
        <v>59022.609375</v>
      </c>
      <c r="BY264" s="1">
        <v>0</v>
      </c>
      <c r="CA264" s="1">
        <v>736784.5</v>
      </c>
      <c r="CB264" s="1">
        <v>100865.2109375</v>
      </c>
      <c r="CC264" s="1">
        <v>0</v>
      </c>
      <c r="CE264" s="1">
        <v>796781</v>
      </c>
      <c r="CF264" s="1">
        <v>54225.640625</v>
      </c>
      <c r="CG264" s="1">
        <v>0</v>
      </c>
      <c r="CI264" s="1">
        <v>317882.5</v>
      </c>
      <c r="CJ264" s="1">
        <v>93126.109375</v>
      </c>
      <c r="CK264" s="1">
        <v>1550794.5</v>
      </c>
    </row>
    <row r="265" spans="1:90" x14ac:dyDescent="0.25">
      <c r="A265" s="1">
        <v>112286003</v>
      </c>
      <c r="B265" s="1">
        <v>8023209.5</v>
      </c>
      <c r="C265" s="1">
        <v>8241047.5</v>
      </c>
      <c r="D265" s="1">
        <v>8363123</v>
      </c>
      <c r="E265" s="1">
        <v>8371637.5</v>
      </c>
      <c r="F265" s="1">
        <v>8491778</v>
      </c>
      <c r="G265" s="1">
        <v>8491771</v>
      </c>
      <c r="H265" s="1">
        <v>8612597</v>
      </c>
      <c r="I265" s="1">
        <v>9056257</v>
      </c>
      <c r="J265" s="1">
        <v>9740290</v>
      </c>
      <c r="K265" s="1">
        <v>9954553</v>
      </c>
      <c r="L265" s="1">
        <v>361008</v>
      </c>
      <c r="M265" s="1">
        <v>361008</v>
      </c>
      <c r="N265" s="1">
        <v>361008</v>
      </c>
      <c r="O265" s="1">
        <v>361008</v>
      </c>
      <c r="P265" s="1">
        <v>361008</v>
      </c>
      <c r="Q265" s="1">
        <v>361008</v>
      </c>
      <c r="R265" s="1">
        <v>361008</v>
      </c>
      <c r="S265" s="1">
        <v>361008</v>
      </c>
      <c r="T265" s="1">
        <v>361008</v>
      </c>
      <c r="U265" s="1">
        <v>887325.78</v>
      </c>
      <c r="V265" s="1">
        <v>1631459.19</v>
      </c>
      <c r="W265" s="1">
        <v>1638297.5</v>
      </c>
      <c r="X265" s="1">
        <v>1662922.35</v>
      </c>
      <c r="Y265" s="1">
        <v>1662717.91</v>
      </c>
      <c r="Z265" s="1">
        <v>1694846</v>
      </c>
      <c r="AA265" s="1">
        <v>1694818</v>
      </c>
      <c r="AB265" s="1">
        <v>1763683</v>
      </c>
      <c r="AC265" s="1">
        <v>1813665</v>
      </c>
      <c r="AD265" s="1">
        <v>1887184</v>
      </c>
      <c r="AE265" s="1">
        <v>2003571</v>
      </c>
      <c r="AI265" s="1">
        <v>6971.04</v>
      </c>
      <c r="AJ265" s="1">
        <v>16838</v>
      </c>
      <c r="AP265" s="1">
        <v>292555</v>
      </c>
      <c r="AQ265" s="1">
        <v>105263.5546875</v>
      </c>
      <c r="AR265" s="1">
        <v>61745</v>
      </c>
      <c r="AT265" s="1">
        <v>459563.5625</v>
      </c>
      <c r="AY265" s="1">
        <v>165441.5</v>
      </c>
      <c r="AZ265" s="1">
        <v>22957.609375</v>
      </c>
      <c r="BA265" s="1">
        <v>78408</v>
      </c>
      <c r="BC265" s="1">
        <v>217838</v>
      </c>
      <c r="BD265" s="1">
        <v>6838.31005859375</v>
      </c>
      <c r="BE265" s="1">
        <v>0</v>
      </c>
      <c r="BG265" s="1">
        <v>122075.5</v>
      </c>
      <c r="BH265" s="1">
        <v>24624.849609375</v>
      </c>
      <c r="BI265" s="1">
        <v>0</v>
      </c>
      <c r="BK265" s="1">
        <v>8514.5</v>
      </c>
      <c r="BL265" s="1">
        <v>-204.44000244140625</v>
      </c>
      <c r="BM265" s="1">
        <v>0</v>
      </c>
      <c r="BO265" s="1">
        <v>120140.5</v>
      </c>
      <c r="BP265" s="1">
        <v>32128.08984375</v>
      </c>
      <c r="BQ265" s="1">
        <v>0</v>
      </c>
      <c r="BR265" s="1">
        <v>9866.9599609375</v>
      </c>
      <c r="BS265" s="1">
        <v>-7</v>
      </c>
      <c r="BT265" s="1">
        <v>-28</v>
      </c>
      <c r="BU265" s="1">
        <v>0</v>
      </c>
      <c r="BW265" s="1">
        <v>120826</v>
      </c>
      <c r="BX265" s="1">
        <v>68865</v>
      </c>
      <c r="BY265" s="1">
        <v>0</v>
      </c>
      <c r="CA265" s="1">
        <v>443660</v>
      </c>
      <c r="CB265" s="1">
        <v>49982</v>
      </c>
      <c r="CC265" s="1">
        <v>0</v>
      </c>
      <c r="CE265" s="1">
        <v>684033</v>
      </c>
      <c r="CF265" s="1">
        <v>73519</v>
      </c>
      <c r="CG265" s="1">
        <v>0</v>
      </c>
      <c r="CI265" s="1">
        <v>214263</v>
      </c>
      <c r="CJ265" s="1">
        <v>116387</v>
      </c>
      <c r="CK265" s="1">
        <v>526317.75</v>
      </c>
    </row>
    <row r="266" spans="1:90" x14ac:dyDescent="0.25">
      <c r="A266" s="1">
        <v>112289003</v>
      </c>
      <c r="B266" s="1">
        <v>12827548</v>
      </c>
      <c r="C266" s="1">
        <v>13114881</v>
      </c>
      <c r="D266" s="1">
        <v>13291901</v>
      </c>
      <c r="E266" s="1">
        <v>13534598</v>
      </c>
      <c r="F266" s="1">
        <v>13775100</v>
      </c>
      <c r="G266" s="1">
        <v>13775083</v>
      </c>
      <c r="H266" s="1">
        <v>14444129</v>
      </c>
      <c r="I266" s="1">
        <v>15757676</v>
      </c>
      <c r="J266" s="1">
        <v>16889052</v>
      </c>
      <c r="K266" s="1">
        <v>17430360</v>
      </c>
      <c r="L266" s="1">
        <v>538830</v>
      </c>
      <c r="M266" s="1">
        <v>726936</v>
      </c>
      <c r="N266" s="1">
        <v>632883</v>
      </c>
      <c r="O266" s="1">
        <v>632883</v>
      </c>
      <c r="P266" s="1">
        <v>632883</v>
      </c>
      <c r="Q266" s="1">
        <v>632883</v>
      </c>
      <c r="R266" s="1">
        <v>632883</v>
      </c>
      <c r="S266" s="1">
        <v>632883</v>
      </c>
      <c r="T266" s="1">
        <v>632883</v>
      </c>
      <c r="U266" s="1">
        <v>3166380.83</v>
      </c>
      <c r="V266" s="1">
        <v>2366135</v>
      </c>
      <c r="W266" s="1">
        <v>2412552.66</v>
      </c>
      <c r="X266" s="1">
        <v>2520941.8199999998</v>
      </c>
      <c r="Y266" s="1">
        <v>2495885.92</v>
      </c>
      <c r="Z266" s="1">
        <v>2487188.2599999998</v>
      </c>
      <c r="AA266" s="1">
        <v>2645955.89</v>
      </c>
      <c r="AB266" s="1">
        <v>2684657.1</v>
      </c>
      <c r="AC266" s="1">
        <v>2847976.64</v>
      </c>
      <c r="AD266" s="1">
        <v>2943243.44</v>
      </c>
      <c r="AE266" s="1">
        <v>3209875</v>
      </c>
      <c r="AP266" s="1">
        <v>731052</v>
      </c>
      <c r="AQ266" s="1">
        <v>506699.5625</v>
      </c>
      <c r="AR266" s="1">
        <v>144537.34375</v>
      </c>
      <c r="AT266" s="1">
        <v>1382288.875</v>
      </c>
      <c r="AY266" s="1">
        <v>219184</v>
      </c>
      <c r="AZ266" s="1">
        <v>48128.73828125</v>
      </c>
      <c r="BA266" s="1">
        <v>44585</v>
      </c>
      <c r="BC266" s="1">
        <v>287333</v>
      </c>
      <c r="BD266" s="1">
        <v>46417.66015625</v>
      </c>
      <c r="BE266" s="1">
        <v>188106</v>
      </c>
      <c r="BG266" s="1">
        <v>177020</v>
      </c>
      <c r="BH266" s="1">
        <v>108389.15625</v>
      </c>
      <c r="BI266" s="1">
        <v>-94053</v>
      </c>
      <c r="BK266" s="1">
        <v>242697</v>
      </c>
      <c r="BL266" s="1">
        <v>-25055.900390625</v>
      </c>
      <c r="BM266" s="1">
        <v>0</v>
      </c>
      <c r="BO266" s="1">
        <v>240502</v>
      </c>
      <c r="BP266" s="1">
        <v>-8697.66015625</v>
      </c>
      <c r="BQ266" s="1">
        <v>0</v>
      </c>
      <c r="BS266" s="1">
        <v>-17</v>
      </c>
      <c r="BT266" s="1">
        <v>158767.625</v>
      </c>
      <c r="BU266" s="1">
        <v>0</v>
      </c>
      <c r="BW266" s="1">
        <v>669046</v>
      </c>
      <c r="BX266" s="1">
        <v>38701.2109375</v>
      </c>
      <c r="BY266" s="1">
        <v>0</v>
      </c>
      <c r="CA266" s="1">
        <v>1313547</v>
      </c>
      <c r="CB266" s="1">
        <v>163319.546875</v>
      </c>
      <c r="CC266" s="1">
        <v>0</v>
      </c>
      <c r="CE266" s="1">
        <v>1131376</v>
      </c>
      <c r="CF266" s="1">
        <v>95266.796875</v>
      </c>
      <c r="CG266" s="1">
        <v>0</v>
      </c>
      <c r="CI266" s="1">
        <v>541308</v>
      </c>
      <c r="CJ266" s="1">
        <v>266631.5625</v>
      </c>
      <c r="CK266" s="1">
        <v>2533497.75</v>
      </c>
    </row>
    <row r="267" spans="1:90" x14ac:dyDescent="0.25">
      <c r="A267" s="1">
        <v>112671303</v>
      </c>
      <c r="B267" s="1">
        <v>7185519</v>
      </c>
      <c r="C267" s="1">
        <v>7687477.5</v>
      </c>
      <c r="D267" s="1">
        <v>7999024.5</v>
      </c>
      <c r="E267" s="1">
        <v>8334994</v>
      </c>
      <c r="F267" s="1">
        <v>8823421</v>
      </c>
      <c r="G267" s="1">
        <v>8823400</v>
      </c>
      <c r="H267" s="1">
        <v>9194031</v>
      </c>
      <c r="I267" s="1">
        <v>10683975</v>
      </c>
      <c r="J267" s="1">
        <v>12048287</v>
      </c>
      <c r="K267" s="1">
        <v>13129740</v>
      </c>
      <c r="L267" s="1">
        <v>470789</v>
      </c>
      <c r="M267" s="1">
        <v>692131</v>
      </c>
      <c r="N267" s="1">
        <v>581460</v>
      </c>
      <c r="O267" s="1">
        <v>581460</v>
      </c>
      <c r="P267" s="1">
        <v>581460</v>
      </c>
      <c r="Q267" s="1">
        <v>581460</v>
      </c>
      <c r="R267" s="1">
        <v>581460</v>
      </c>
      <c r="S267" s="1">
        <v>581460</v>
      </c>
      <c r="T267" s="1">
        <v>581460</v>
      </c>
      <c r="U267" s="1">
        <v>1657289.95</v>
      </c>
      <c r="V267" s="1">
        <v>2000958.61</v>
      </c>
      <c r="W267" s="1">
        <v>2047112.27</v>
      </c>
      <c r="X267" s="1">
        <v>2090982.28</v>
      </c>
      <c r="Y267" s="1">
        <v>2121393.27</v>
      </c>
      <c r="Z267" s="1">
        <v>2260626.4500000002</v>
      </c>
      <c r="AA267" s="1">
        <v>2260531.77</v>
      </c>
      <c r="AB267" s="1">
        <v>2340277.5299999998</v>
      </c>
      <c r="AC267" s="1">
        <v>2578599.63</v>
      </c>
      <c r="AD267" s="1">
        <v>2675353.79</v>
      </c>
      <c r="AE267" s="1">
        <v>2926218</v>
      </c>
      <c r="AP267" s="1">
        <v>861263.8125</v>
      </c>
      <c r="AQ267" s="1">
        <v>215165.984375</v>
      </c>
      <c r="AR267" s="1">
        <v>133118.3125</v>
      </c>
      <c r="AT267" s="1">
        <v>1209548</v>
      </c>
      <c r="AY267" s="1">
        <v>383816</v>
      </c>
      <c r="AZ267" s="1">
        <v>47489.890625</v>
      </c>
      <c r="BA267" s="1">
        <v>45701</v>
      </c>
      <c r="BC267" s="1">
        <v>501958.5</v>
      </c>
      <c r="BD267" s="1">
        <v>46153.66015625</v>
      </c>
      <c r="BE267" s="1">
        <v>221342</v>
      </c>
      <c r="BG267" s="1">
        <v>311547</v>
      </c>
      <c r="BH267" s="1">
        <v>43870.01171875</v>
      </c>
      <c r="BI267" s="1">
        <v>-110671</v>
      </c>
      <c r="BK267" s="1">
        <v>335969.5</v>
      </c>
      <c r="BL267" s="1">
        <v>30410.990234375</v>
      </c>
      <c r="BM267" s="1">
        <v>0</v>
      </c>
      <c r="BO267" s="1">
        <v>488427</v>
      </c>
      <c r="BP267" s="1">
        <v>139233.1875</v>
      </c>
      <c r="BQ267" s="1">
        <v>0</v>
      </c>
      <c r="BS267" s="1">
        <v>-21</v>
      </c>
      <c r="BT267" s="1">
        <v>-94.680000305175781</v>
      </c>
      <c r="BU267" s="1">
        <v>0</v>
      </c>
      <c r="BW267" s="1">
        <v>370631</v>
      </c>
      <c r="BX267" s="1">
        <v>79745.7578125</v>
      </c>
      <c r="BY267" s="1">
        <v>0</v>
      </c>
      <c r="CA267" s="1">
        <v>1489944</v>
      </c>
      <c r="CB267" s="1">
        <v>238322.09375</v>
      </c>
      <c r="CC267" s="1">
        <v>0</v>
      </c>
      <c r="CE267" s="1">
        <v>1364312</v>
      </c>
      <c r="CF267" s="1">
        <v>96754.15625</v>
      </c>
      <c r="CG267" s="1">
        <v>0</v>
      </c>
      <c r="CI267" s="1">
        <v>1081453</v>
      </c>
      <c r="CJ267" s="1">
        <v>250864.203125</v>
      </c>
      <c r="CK267" s="1">
        <v>1075830</v>
      </c>
    </row>
    <row r="268" spans="1:90" x14ac:dyDescent="0.25">
      <c r="A268" s="1">
        <v>112671603</v>
      </c>
      <c r="B268" s="1">
        <v>8593550</v>
      </c>
      <c r="C268" s="1">
        <v>9096604</v>
      </c>
      <c r="D268" s="1">
        <v>9426358</v>
      </c>
      <c r="E268" s="1">
        <v>9716854</v>
      </c>
      <c r="F268" s="1">
        <v>10215957</v>
      </c>
      <c r="G268" s="1">
        <v>10215937</v>
      </c>
      <c r="H268" s="1">
        <v>11020170</v>
      </c>
      <c r="I268" s="1">
        <v>13054996</v>
      </c>
      <c r="J268" s="1">
        <v>15328991</v>
      </c>
      <c r="K268" s="1">
        <v>16804998</v>
      </c>
      <c r="L268" s="1">
        <v>650028</v>
      </c>
      <c r="M268" s="1">
        <v>650028</v>
      </c>
      <c r="N268" s="1">
        <v>650028</v>
      </c>
      <c r="O268" s="1">
        <v>650028</v>
      </c>
      <c r="P268" s="1">
        <v>650028</v>
      </c>
      <c r="Q268" s="1">
        <v>650028</v>
      </c>
      <c r="R268" s="1">
        <v>650028</v>
      </c>
      <c r="S268" s="1">
        <v>650028</v>
      </c>
      <c r="T268" s="1">
        <v>650028</v>
      </c>
      <c r="U268" s="1">
        <v>2643929.61</v>
      </c>
      <c r="V268" s="1">
        <v>2595556.13</v>
      </c>
      <c r="W268" s="1">
        <v>2673692.09</v>
      </c>
      <c r="X268" s="1">
        <v>2743658.58</v>
      </c>
      <c r="Y268" s="1">
        <v>2846354.41</v>
      </c>
      <c r="Z268" s="1">
        <v>2968631.76</v>
      </c>
      <c r="AA268" s="1">
        <v>2968486.03</v>
      </c>
      <c r="AB268" s="1">
        <v>3313610.82</v>
      </c>
      <c r="AC268" s="1">
        <v>3661501.91</v>
      </c>
      <c r="AD268" s="1">
        <v>3977615.27</v>
      </c>
      <c r="AE268" s="1">
        <v>4380278</v>
      </c>
      <c r="AN268" s="1">
        <v>29890.6</v>
      </c>
      <c r="AP268" s="1">
        <v>1317808.25</v>
      </c>
      <c r="AQ268" s="1">
        <v>398780.3125</v>
      </c>
      <c r="AR268" s="1">
        <v>282329.25</v>
      </c>
      <c r="AT268" s="1">
        <v>1998917.75</v>
      </c>
      <c r="AY268" s="1">
        <v>383657</v>
      </c>
      <c r="AZ268" s="1">
        <v>97868.0703125</v>
      </c>
      <c r="BA268" s="1">
        <v>164328</v>
      </c>
      <c r="BC268" s="1">
        <v>503054</v>
      </c>
      <c r="BD268" s="1">
        <v>78135.9609375</v>
      </c>
      <c r="BE268" s="1">
        <v>0</v>
      </c>
      <c r="BG268" s="1">
        <v>329754</v>
      </c>
      <c r="BH268" s="1">
        <v>69966.4921875</v>
      </c>
      <c r="BI268" s="1">
        <v>0</v>
      </c>
      <c r="BK268" s="1">
        <v>290496</v>
      </c>
      <c r="BL268" s="1">
        <v>102695.828125</v>
      </c>
      <c r="BM268" s="1">
        <v>0</v>
      </c>
      <c r="BO268" s="1">
        <v>499103</v>
      </c>
      <c r="BP268" s="1">
        <v>122277.3515625</v>
      </c>
      <c r="BQ268" s="1">
        <v>0</v>
      </c>
      <c r="BS268" s="1">
        <v>-20</v>
      </c>
      <c r="BT268" s="1">
        <v>-145.72999572753906</v>
      </c>
      <c r="BU268" s="1">
        <v>0</v>
      </c>
      <c r="BW268" s="1">
        <v>804233</v>
      </c>
      <c r="BX268" s="1">
        <v>345124.78125</v>
      </c>
      <c r="BY268" s="1">
        <v>0</v>
      </c>
      <c r="CA268" s="1">
        <v>2034826</v>
      </c>
      <c r="CB268" s="1">
        <v>347891.09375</v>
      </c>
      <c r="CC268" s="1">
        <v>0</v>
      </c>
      <c r="CE268" s="1">
        <v>2273995</v>
      </c>
      <c r="CF268" s="1">
        <v>316113.375</v>
      </c>
      <c r="CG268" s="1">
        <v>0</v>
      </c>
      <c r="CI268" s="1">
        <v>1476007</v>
      </c>
      <c r="CJ268" s="1">
        <v>402662.71875</v>
      </c>
      <c r="CK268" s="1">
        <v>1993901.625</v>
      </c>
    </row>
    <row r="269" spans="1:90" x14ac:dyDescent="0.25">
      <c r="A269" s="1">
        <v>112671803</v>
      </c>
      <c r="B269" s="1">
        <v>11038710</v>
      </c>
      <c r="C269" s="1">
        <v>11369734</v>
      </c>
      <c r="D269" s="1">
        <v>11496673</v>
      </c>
      <c r="E269" s="1">
        <v>11606493</v>
      </c>
      <c r="F269" s="1">
        <v>11905499</v>
      </c>
      <c r="G269" s="1">
        <v>11905487</v>
      </c>
      <c r="H269" s="1">
        <v>12264828</v>
      </c>
      <c r="I269" s="1">
        <v>13144665</v>
      </c>
      <c r="J269" s="1">
        <v>13410056</v>
      </c>
      <c r="K269" s="1">
        <v>13771824</v>
      </c>
      <c r="L269" s="1">
        <v>560822</v>
      </c>
      <c r="M269" s="1">
        <v>560822</v>
      </c>
      <c r="N269" s="1">
        <v>560822</v>
      </c>
      <c r="O269" s="1">
        <v>560822</v>
      </c>
      <c r="P269" s="1">
        <v>560822</v>
      </c>
      <c r="Q269" s="1">
        <v>560822</v>
      </c>
      <c r="R269" s="1">
        <v>560822</v>
      </c>
      <c r="S269" s="1">
        <v>560822</v>
      </c>
      <c r="T269" s="1">
        <v>560822</v>
      </c>
      <c r="U269" s="1">
        <v>1113970.0900000001</v>
      </c>
      <c r="V269" s="1">
        <v>1943977.73</v>
      </c>
      <c r="W269" s="1">
        <v>1993897.83</v>
      </c>
      <c r="X269" s="1">
        <v>2055523.35</v>
      </c>
      <c r="Y269" s="1">
        <v>2113294.77</v>
      </c>
      <c r="Z269" s="1">
        <v>2247000.23</v>
      </c>
      <c r="AA269" s="1">
        <v>2246887.4</v>
      </c>
      <c r="AB269" s="1">
        <v>2233387.59</v>
      </c>
      <c r="AC269" s="1">
        <v>2568829.8199999998</v>
      </c>
      <c r="AD269" s="1">
        <v>2691980.59</v>
      </c>
      <c r="AE269" s="1">
        <v>2870267</v>
      </c>
      <c r="AF269" s="1">
        <v>124381.48</v>
      </c>
      <c r="AG269" s="1">
        <v>163242.14000000001</v>
      </c>
      <c r="AH269" s="1">
        <v>93423.28</v>
      </c>
      <c r="AI269" s="1">
        <v>138087.73000000001</v>
      </c>
      <c r="AJ269" s="1">
        <v>144447.82</v>
      </c>
      <c r="AK269" s="1">
        <v>194466.32</v>
      </c>
      <c r="AL269" s="1">
        <v>174437</v>
      </c>
      <c r="AM269" s="1">
        <v>287082.53999999998</v>
      </c>
      <c r="AN269" s="1">
        <v>360943.35</v>
      </c>
      <c r="AO269" s="1">
        <v>404527</v>
      </c>
      <c r="AP269" s="1">
        <v>373265</v>
      </c>
      <c r="AQ269" s="1">
        <v>110629.6171875</v>
      </c>
      <c r="AR269" s="1">
        <v>124653.3515625</v>
      </c>
      <c r="AS269" s="1">
        <v>52015.8359375</v>
      </c>
      <c r="AT269" s="1">
        <v>660563.8125</v>
      </c>
      <c r="AY269" s="1">
        <v>252897</v>
      </c>
      <c r="AZ269" s="1">
        <v>62880.328125</v>
      </c>
      <c r="BA269" s="1">
        <v>130198</v>
      </c>
      <c r="BB269" s="1">
        <v>31455.51953125</v>
      </c>
      <c r="BC269" s="1">
        <v>331024</v>
      </c>
      <c r="BD269" s="1">
        <v>49920.1015625</v>
      </c>
      <c r="BE269" s="1">
        <v>0</v>
      </c>
      <c r="BF269" s="1">
        <v>38860.66015625</v>
      </c>
      <c r="BG269" s="1">
        <v>126939</v>
      </c>
      <c r="BH269" s="1">
        <v>61625.51953125</v>
      </c>
      <c r="BI269" s="1">
        <v>0</v>
      </c>
      <c r="BJ269" s="1">
        <v>-69818.859375</v>
      </c>
      <c r="BK269" s="1">
        <v>109820</v>
      </c>
      <c r="BL269" s="1">
        <v>57771.421875</v>
      </c>
      <c r="BM269" s="1">
        <v>0</v>
      </c>
      <c r="BN269" s="1">
        <v>44664.44921875</v>
      </c>
      <c r="BO269" s="1">
        <v>299006</v>
      </c>
      <c r="BP269" s="1">
        <v>133705.453125</v>
      </c>
      <c r="BQ269" s="1">
        <v>0</v>
      </c>
      <c r="BR269" s="1">
        <v>6360.08984375</v>
      </c>
      <c r="BS269" s="1">
        <v>-12</v>
      </c>
      <c r="BT269" s="1">
        <v>-112.83000183105469</v>
      </c>
      <c r="BU269" s="1">
        <v>0</v>
      </c>
      <c r="BV269" s="1">
        <v>50018.5</v>
      </c>
      <c r="BW269" s="1">
        <v>359341</v>
      </c>
      <c r="BX269" s="1">
        <v>-13499.8095703125</v>
      </c>
      <c r="BY269" s="1">
        <v>0</v>
      </c>
      <c r="BZ269" s="1">
        <v>-20029.3203125</v>
      </c>
      <c r="CA269" s="1">
        <v>879837</v>
      </c>
      <c r="CB269" s="1">
        <v>335442.21875</v>
      </c>
      <c r="CC269" s="1">
        <v>0</v>
      </c>
      <c r="CD269" s="1">
        <v>112645.5390625</v>
      </c>
      <c r="CE269" s="1">
        <v>265391</v>
      </c>
      <c r="CF269" s="1">
        <v>123150.7734375</v>
      </c>
      <c r="CG269" s="1">
        <v>0</v>
      </c>
      <c r="CH269" s="1">
        <v>73860.8125</v>
      </c>
      <c r="CI269" s="1">
        <v>361768</v>
      </c>
      <c r="CJ269" s="1">
        <v>178286.40625</v>
      </c>
      <c r="CK269" s="1">
        <v>553148.0625</v>
      </c>
      <c r="CL269" s="1">
        <v>43583.6484375</v>
      </c>
    </row>
    <row r="270" spans="1:90" x14ac:dyDescent="0.25">
      <c r="A270" s="1">
        <v>112672203</v>
      </c>
      <c r="B270" s="1">
        <v>7321192.5</v>
      </c>
      <c r="C270" s="1">
        <v>7542306</v>
      </c>
      <c r="D270" s="1">
        <v>7714117</v>
      </c>
      <c r="E270" s="1">
        <v>7810290</v>
      </c>
      <c r="F270" s="1">
        <v>8006732</v>
      </c>
      <c r="G270" s="1">
        <v>8006723</v>
      </c>
      <c r="H270" s="1">
        <v>8265324.5</v>
      </c>
      <c r="I270" s="1">
        <v>8872434</v>
      </c>
      <c r="J270" s="1">
        <v>9180308</v>
      </c>
      <c r="K270" s="1">
        <v>9413192</v>
      </c>
      <c r="L270" s="1">
        <v>374675</v>
      </c>
      <c r="M270" s="1">
        <v>374675</v>
      </c>
      <c r="N270" s="1">
        <v>374675</v>
      </c>
      <c r="O270" s="1">
        <v>374675</v>
      </c>
      <c r="P270" s="1">
        <v>374675</v>
      </c>
      <c r="Q270" s="1">
        <v>374675</v>
      </c>
      <c r="R270" s="1">
        <v>374675</v>
      </c>
      <c r="S270" s="1">
        <v>374675</v>
      </c>
      <c r="T270" s="1">
        <v>374675</v>
      </c>
      <c r="U270" s="1">
        <v>522353.47</v>
      </c>
      <c r="V270" s="1">
        <v>1806109.01</v>
      </c>
      <c r="W270" s="1">
        <v>1850738.21</v>
      </c>
      <c r="X270" s="1">
        <v>1978218.8</v>
      </c>
      <c r="Y270" s="1">
        <v>1927757.76</v>
      </c>
      <c r="Z270" s="1">
        <v>1994695.58</v>
      </c>
      <c r="AA270" s="1">
        <v>1994627.45</v>
      </c>
      <c r="AB270" s="1">
        <v>2073641.37</v>
      </c>
      <c r="AC270" s="1">
        <v>2214223.73</v>
      </c>
      <c r="AD270" s="1">
        <v>2303801.73</v>
      </c>
      <c r="AE270" s="1">
        <v>2467462</v>
      </c>
      <c r="AN270" s="1">
        <v>165249.56</v>
      </c>
      <c r="AO270" s="1">
        <v>185135</v>
      </c>
      <c r="AP270" s="1">
        <v>281292</v>
      </c>
      <c r="AQ270" s="1">
        <v>29535.693359375</v>
      </c>
      <c r="AR270" s="1">
        <v>94553.28125</v>
      </c>
      <c r="AT270" s="1">
        <v>405380.96875</v>
      </c>
      <c r="AY270" s="1">
        <v>168803.5</v>
      </c>
      <c r="AZ270" s="1">
        <v>35533.26171875</v>
      </c>
      <c r="BA270" s="1">
        <v>75874</v>
      </c>
      <c r="BC270" s="1">
        <v>221113.5</v>
      </c>
      <c r="BD270" s="1">
        <v>44629.19921875</v>
      </c>
      <c r="BE270" s="1">
        <v>0</v>
      </c>
      <c r="BG270" s="1">
        <v>171811</v>
      </c>
      <c r="BH270" s="1">
        <v>127480.59375</v>
      </c>
      <c r="BI270" s="1">
        <v>0</v>
      </c>
      <c r="BK270" s="1">
        <v>96173</v>
      </c>
      <c r="BL270" s="1">
        <v>-50461.0390625</v>
      </c>
      <c r="BM270" s="1">
        <v>0</v>
      </c>
      <c r="BO270" s="1">
        <v>196442</v>
      </c>
      <c r="BP270" s="1">
        <v>66937.8203125</v>
      </c>
      <c r="BQ270" s="1">
        <v>0</v>
      </c>
      <c r="BS270" s="1">
        <v>-9</v>
      </c>
      <c r="BT270" s="1">
        <v>-68.129997253417969</v>
      </c>
      <c r="BU270" s="1">
        <v>0</v>
      </c>
      <c r="BW270" s="1">
        <v>258601.5</v>
      </c>
      <c r="BX270" s="1">
        <v>79013.921875</v>
      </c>
      <c r="BY270" s="1">
        <v>0</v>
      </c>
      <c r="CA270" s="1">
        <v>607109.5</v>
      </c>
      <c r="CB270" s="1">
        <v>140582.359375</v>
      </c>
      <c r="CC270" s="1">
        <v>0</v>
      </c>
      <c r="CE270" s="1">
        <v>307874</v>
      </c>
      <c r="CF270" s="1">
        <v>89578</v>
      </c>
      <c r="CG270" s="1">
        <v>0</v>
      </c>
      <c r="CI270" s="1">
        <v>232884</v>
      </c>
      <c r="CJ270" s="1">
        <v>163660.265625</v>
      </c>
      <c r="CK270" s="1">
        <v>147678.46875</v>
      </c>
      <c r="CL270" s="1">
        <v>19885.439453125</v>
      </c>
    </row>
    <row r="271" spans="1:90" x14ac:dyDescent="0.25">
      <c r="A271" s="1">
        <v>112672803</v>
      </c>
      <c r="B271" s="1">
        <v>2693412</v>
      </c>
      <c r="C271" s="1">
        <v>2980711</v>
      </c>
      <c r="D271" s="1">
        <v>3139789</v>
      </c>
      <c r="E271" s="1">
        <v>3314017</v>
      </c>
      <c r="F271" s="1">
        <v>3615518</v>
      </c>
      <c r="G271" s="1">
        <v>3615507</v>
      </c>
      <c r="H271" s="1">
        <v>3961345</v>
      </c>
      <c r="I271" s="1">
        <v>4923920</v>
      </c>
      <c r="J271" s="1">
        <v>5954317</v>
      </c>
      <c r="K271" s="1">
        <v>6797970</v>
      </c>
      <c r="L271" s="1">
        <v>196627</v>
      </c>
      <c r="M271" s="1">
        <v>196627</v>
      </c>
      <c r="N271" s="1">
        <v>196627</v>
      </c>
      <c r="O271" s="1">
        <v>196627</v>
      </c>
      <c r="P271" s="1">
        <v>196627</v>
      </c>
      <c r="R271" s="1">
        <v>196627</v>
      </c>
      <c r="S271" s="1">
        <v>196627</v>
      </c>
      <c r="T271" s="1">
        <v>196627</v>
      </c>
      <c r="U271" s="1">
        <v>1383349.58</v>
      </c>
      <c r="V271" s="1">
        <v>858304</v>
      </c>
      <c r="W271" s="1">
        <v>861424</v>
      </c>
      <c r="X271" s="1">
        <v>886437</v>
      </c>
      <c r="Y271" s="1">
        <v>930276</v>
      </c>
      <c r="Z271" s="1">
        <v>986109</v>
      </c>
      <c r="AA271" s="1">
        <v>986067</v>
      </c>
      <c r="AB271" s="1">
        <v>1126933</v>
      </c>
      <c r="AC271" s="1">
        <v>1215572</v>
      </c>
      <c r="AD271" s="1">
        <v>1327947</v>
      </c>
      <c r="AE271" s="1">
        <v>1466482</v>
      </c>
      <c r="AH271" s="1">
        <v>3115</v>
      </c>
      <c r="AI271" s="1">
        <v>23666</v>
      </c>
      <c r="AJ271" s="1">
        <v>76539</v>
      </c>
      <c r="AK271" s="1">
        <v>21210</v>
      </c>
      <c r="AL271" s="1">
        <v>38700</v>
      </c>
      <c r="AM271" s="1">
        <v>41132</v>
      </c>
      <c r="AN271" s="1">
        <v>52747</v>
      </c>
      <c r="AO271" s="1">
        <v>59113</v>
      </c>
      <c r="AP271" s="1">
        <v>636490.375</v>
      </c>
      <c r="AQ271" s="1">
        <v>237344.515625</v>
      </c>
      <c r="AR271" s="1">
        <v>96074.6015625</v>
      </c>
      <c r="AS271" s="1">
        <v>-3485.199951171875</v>
      </c>
      <c r="AT271" s="1">
        <v>966424.3125</v>
      </c>
      <c r="AY271" s="1">
        <v>219529</v>
      </c>
      <c r="AZ271" s="1">
        <v>12075</v>
      </c>
      <c r="BA271" s="1">
        <v>43585</v>
      </c>
      <c r="BC271" s="1">
        <v>287299</v>
      </c>
      <c r="BD271" s="1">
        <v>3120</v>
      </c>
      <c r="BE271" s="1">
        <v>0</v>
      </c>
      <c r="BG271" s="1">
        <v>159078</v>
      </c>
      <c r="BH271" s="1">
        <v>25013</v>
      </c>
      <c r="BI271" s="1">
        <v>0</v>
      </c>
      <c r="BK271" s="1">
        <v>174228</v>
      </c>
      <c r="BL271" s="1">
        <v>43839</v>
      </c>
      <c r="BM271" s="1">
        <v>0</v>
      </c>
      <c r="BN271" s="1">
        <v>20551</v>
      </c>
      <c r="BO271" s="1">
        <v>301501</v>
      </c>
      <c r="BP271" s="1">
        <v>55833</v>
      </c>
      <c r="BQ271" s="1">
        <v>0</v>
      </c>
      <c r="BR271" s="1">
        <v>52873</v>
      </c>
      <c r="BS271" s="1">
        <v>-11</v>
      </c>
      <c r="BT271" s="1">
        <v>-42</v>
      </c>
      <c r="BV271" s="1">
        <v>-55329</v>
      </c>
      <c r="BW271" s="1">
        <v>345838</v>
      </c>
      <c r="BX271" s="1">
        <v>140866</v>
      </c>
      <c r="BZ271" s="1">
        <v>17490</v>
      </c>
      <c r="CA271" s="1">
        <v>962575</v>
      </c>
      <c r="CB271" s="1">
        <v>88639</v>
      </c>
      <c r="CC271" s="1">
        <v>0</v>
      </c>
      <c r="CD271" s="1">
        <v>2432</v>
      </c>
      <c r="CE271" s="1">
        <v>1030397</v>
      </c>
      <c r="CF271" s="1">
        <v>112375</v>
      </c>
      <c r="CG271" s="1">
        <v>0</v>
      </c>
      <c r="CH271" s="1">
        <v>11615</v>
      </c>
      <c r="CI271" s="1">
        <v>843653</v>
      </c>
      <c r="CJ271" s="1">
        <v>138535</v>
      </c>
      <c r="CK271" s="1">
        <v>1186722.625</v>
      </c>
      <c r="CL271" s="1">
        <v>6366</v>
      </c>
    </row>
    <row r="272" spans="1:90" x14ac:dyDescent="0.25">
      <c r="A272" s="1">
        <v>112674403</v>
      </c>
      <c r="B272" s="1">
        <v>10706231</v>
      </c>
      <c r="C272" s="1">
        <v>11068937</v>
      </c>
      <c r="D272" s="1">
        <v>11328756</v>
      </c>
      <c r="E272" s="1">
        <v>11429466</v>
      </c>
      <c r="F272" s="1">
        <v>11890327</v>
      </c>
      <c r="G272" s="1">
        <v>11890312</v>
      </c>
      <c r="H272" s="1">
        <v>12470969</v>
      </c>
      <c r="I272" s="1">
        <v>13296830</v>
      </c>
      <c r="J272" s="1">
        <v>14593261</v>
      </c>
      <c r="K272" s="1">
        <v>15193514</v>
      </c>
      <c r="L272" s="1">
        <v>542734</v>
      </c>
      <c r="M272" s="1">
        <v>542734</v>
      </c>
      <c r="N272" s="1">
        <v>542734</v>
      </c>
      <c r="O272" s="1">
        <v>542734</v>
      </c>
      <c r="P272" s="1">
        <v>542734</v>
      </c>
      <c r="Q272" s="1">
        <v>542734</v>
      </c>
      <c r="R272" s="1">
        <v>542734</v>
      </c>
      <c r="S272" s="1">
        <v>542734</v>
      </c>
      <c r="T272" s="1">
        <v>542734</v>
      </c>
      <c r="U272" s="1">
        <v>1074137.28</v>
      </c>
      <c r="V272" s="1">
        <v>1828066.36</v>
      </c>
      <c r="W272" s="1">
        <v>1863453.61</v>
      </c>
      <c r="X272" s="1">
        <v>1939434.81</v>
      </c>
      <c r="Y272" s="1">
        <v>1998339.16</v>
      </c>
      <c r="Z272" s="1">
        <v>2100241.19</v>
      </c>
      <c r="AA272" s="1">
        <v>2100136.39</v>
      </c>
      <c r="AB272" s="1">
        <v>2211027.7599999998</v>
      </c>
      <c r="AC272" s="1">
        <v>2491873.7000000002</v>
      </c>
      <c r="AD272" s="1">
        <v>2574666.56</v>
      </c>
      <c r="AE272" s="1">
        <v>2789563</v>
      </c>
      <c r="AI272" s="1">
        <v>9350</v>
      </c>
      <c r="AP272" s="1">
        <v>660637.375</v>
      </c>
      <c r="AQ272" s="1">
        <v>106280.65625</v>
      </c>
      <c r="AR272" s="1">
        <v>137864.359375</v>
      </c>
      <c r="AT272" s="1">
        <v>904782.375</v>
      </c>
      <c r="AY272" s="1">
        <v>276688</v>
      </c>
      <c r="AZ272" s="1">
        <v>53532.9609375</v>
      </c>
      <c r="BA272" s="1">
        <v>130692</v>
      </c>
      <c r="BC272" s="1">
        <v>362706</v>
      </c>
      <c r="BD272" s="1">
        <v>35387.25</v>
      </c>
      <c r="BE272" s="1">
        <v>0</v>
      </c>
      <c r="BG272" s="1">
        <v>259819</v>
      </c>
      <c r="BH272" s="1">
        <v>75981.203125</v>
      </c>
      <c r="BI272" s="1">
        <v>0</v>
      </c>
      <c r="BK272" s="1">
        <v>100710</v>
      </c>
      <c r="BL272" s="1">
        <v>58904.3515625</v>
      </c>
      <c r="BM272" s="1">
        <v>0</v>
      </c>
      <c r="BO272" s="1">
        <v>460861</v>
      </c>
      <c r="BP272" s="1">
        <v>101902.03125</v>
      </c>
      <c r="BQ272" s="1">
        <v>0</v>
      </c>
      <c r="BS272" s="1">
        <v>-15</v>
      </c>
      <c r="BT272" s="1">
        <v>-104.80000305175781</v>
      </c>
      <c r="BU272" s="1">
        <v>0</v>
      </c>
      <c r="BW272" s="1">
        <v>580657</v>
      </c>
      <c r="BX272" s="1">
        <v>110891.3671875</v>
      </c>
      <c r="BY272" s="1">
        <v>0</v>
      </c>
      <c r="CA272" s="1">
        <v>825861</v>
      </c>
      <c r="CB272" s="1">
        <v>280845.9375</v>
      </c>
      <c r="CC272" s="1">
        <v>0</v>
      </c>
      <c r="CE272" s="1">
        <v>1296431</v>
      </c>
      <c r="CF272" s="1">
        <v>82792.859375</v>
      </c>
      <c r="CG272" s="1">
        <v>0</v>
      </c>
      <c r="CI272" s="1">
        <v>600253</v>
      </c>
      <c r="CJ272" s="1">
        <v>214896.4375</v>
      </c>
      <c r="CK272" s="1">
        <v>531403.25</v>
      </c>
    </row>
    <row r="273" spans="1:90" x14ac:dyDescent="0.25">
      <c r="A273" s="1">
        <v>112675503</v>
      </c>
      <c r="B273" s="1">
        <v>14589102</v>
      </c>
      <c r="C273" s="1">
        <v>15076722</v>
      </c>
      <c r="D273" s="1">
        <v>15289317</v>
      </c>
      <c r="E273" s="1">
        <v>15469081</v>
      </c>
      <c r="F273" s="1">
        <v>15169059</v>
      </c>
      <c r="G273" s="1">
        <v>15573845</v>
      </c>
      <c r="H273" s="1">
        <v>15911023</v>
      </c>
      <c r="I273" s="1">
        <v>16695713</v>
      </c>
      <c r="J273" s="1">
        <v>17834048</v>
      </c>
      <c r="K273" s="1">
        <v>18237212</v>
      </c>
      <c r="L273" s="1">
        <v>727278</v>
      </c>
      <c r="M273" s="1">
        <v>971650</v>
      </c>
      <c r="N273" s="1">
        <v>849464</v>
      </c>
      <c r="O273" s="1">
        <v>849464</v>
      </c>
      <c r="P273" s="1">
        <v>849464</v>
      </c>
      <c r="Q273" s="1">
        <v>849464</v>
      </c>
      <c r="R273" s="1">
        <v>849464</v>
      </c>
      <c r="S273" s="1">
        <v>849464</v>
      </c>
      <c r="T273" s="1">
        <v>849464</v>
      </c>
      <c r="U273" s="1">
        <v>2006327.47</v>
      </c>
      <c r="V273" s="1">
        <v>3085454</v>
      </c>
      <c r="W273" s="1">
        <v>3127260</v>
      </c>
      <c r="X273" s="1">
        <v>3078491</v>
      </c>
      <c r="Y273" s="1">
        <v>3180867</v>
      </c>
      <c r="Z273" s="1">
        <v>3380865</v>
      </c>
      <c r="AA273" s="1">
        <v>3301761</v>
      </c>
      <c r="AB273" s="1">
        <v>3507377</v>
      </c>
      <c r="AC273" s="1">
        <v>3854351</v>
      </c>
      <c r="AD273" s="1">
        <v>4080829</v>
      </c>
      <c r="AE273" s="1">
        <v>4488920</v>
      </c>
      <c r="AF273" s="1">
        <v>19922</v>
      </c>
      <c r="AG273" s="1">
        <v>10276</v>
      </c>
      <c r="AH273" s="1">
        <v>17482</v>
      </c>
      <c r="AI273" s="1">
        <v>84943</v>
      </c>
      <c r="AJ273" s="1">
        <v>97103</v>
      </c>
      <c r="AK273" s="1">
        <v>166438</v>
      </c>
      <c r="AL273" s="1">
        <v>84886</v>
      </c>
      <c r="AM273" s="1">
        <v>106794</v>
      </c>
      <c r="AN273" s="1">
        <v>180994</v>
      </c>
      <c r="AO273" s="1">
        <v>189277</v>
      </c>
      <c r="AP273" s="1">
        <v>613630.625</v>
      </c>
      <c r="AQ273" s="1">
        <v>231372.6875</v>
      </c>
      <c r="AR273" s="1">
        <v>221611</v>
      </c>
      <c r="AS273" s="1">
        <v>18434.80078125</v>
      </c>
      <c r="AT273" s="1">
        <v>1085049</v>
      </c>
      <c r="AY273" s="1">
        <v>371775</v>
      </c>
      <c r="AZ273" s="1">
        <v>98447</v>
      </c>
      <c r="BA273" s="1">
        <v>67954</v>
      </c>
      <c r="BB273" s="1">
        <v>-16344</v>
      </c>
      <c r="BC273" s="1">
        <v>487620</v>
      </c>
      <c r="BD273" s="1">
        <v>41806</v>
      </c>
      <c r="BE273" s="1">
        <v>244372</v>
      </c>
      <c r="BF273" s="1">
        <v>-9646</v>
      </c>
      <c r="BG273" s="1">
        <v>212595</v>
      </c>
      <c r="BH273" s="1">
        <v>-48769</v>
      </c>
      <c r="BI273" s="1">
        <v>-122186</v>
      </c>
      <c r="BJ273" s="1">
        <v>7206</v>
      </c>
      <c r="BK273" s="1">
        <v>179764</v>
      </c>
      <c r="BL273" s="1">
        <v>102376</v>
      </c>
      <c r="BM273" s="1">
        <v>0</v>
      </c>
      <c r="BN273" s="1">
        <v>67461</v>
      </c>
      <c r="BO273" s="1">
        <v>-300022</v>
      </c>
      <c r="BP273" s="1">
        <v>199998</v>
      </c>
      <c r="BQ273" s="1">
        <v>0</v>
      </c>
      <c r="BR273" s="1">
        <v>12160</v>
      </c>
      <c r="BS273" s="1">
        <v>404786</v>
      </c>
      <c r="BT273" s="1">
        <v>-79104</v>
      </c>
      <c r="BU273" s="1">
        <v>0</v>
      </c>
      <c r="BV273" s="1">
        <v>69335</v>
      </c>
      <c r="BW273" s="1">
        <v>337178</v>
      </c>
      <c r="BX273" s="1">
        <v>205616</v>
      </c>
      <c r="BY273" s="1">
        <v>0</v>
      </c>
      <c r="BZ273" s="1">
        <v>-81552</v>
      </c>
      <c r="CA273" s="1">
        <v>784690</v>
      </c>
      <c r="CB273" s="1">
        <v>346974</v>
      </c>
      <c r="CC273" s="1">
        <v>0</v>
      </c>
      <c r="CD273" s="1">
        <v>21908</v>
      </c>
      <c r="CE273" s="1">
        <v>1138335</v>
      </c>
      <c r="CF273" s="1">
        <v>226478</v>
      </c>
      <c r="CG273" s="1">
        <v>0</v>
      </c>
      <c r="CH273" s="1">
        <v>74200</v>
      </c>
      <c r="CI273" s="1">
        <v>403164</v>
      </c>
      <c r="CJ273" s="1">
        <v>408091</v>
      </c>
      <c r="CK273" s="1">
        <v>1156863.5</v>
      </c>
      <c r="CL273" s="1">
        <v>8283</v>
      </c>
    </row>
    <row r="274" spans="1:90" x14ac:dyDescent="0.25">
      <c r="A274" s="1">
        <v>112676203</v>
      </c>
      <c r="B274" s="1">
        <v>8642938</v>
      </c>
      <c r="C274" s="1">
        <v>8871978</v>
      </c>
      <c r="D274" s="1">
        <v>8983830</v>
      </c>
      <c r="E274" s="1">
        <v>8996288</v>
      </c>
      <c r="F274" s="1">
        <v>9085951</v>
      </c>
      <c r="G274" s="1">
        <v>9085945</v>
      </c>
      <c r="H274" s="1">
        <v>9143880</v>
      </c>
      <c r="I274" s="1">
        <v>9618344</v>
      </c>
      <c r="J274" s="1">
        <v>10266273</v>
      </c>
      <c r="K274" s="1">
        <v>10455817</v>
      </c>
      <c r="L274" s="1">
        <v>394285</v>
      </c>
      <c r="M274" s="1">
        <v>481931</v>
      </c>
      <c r="N274" s="1">
        <v>438108</v>
      </c>
      <c r="O274" s="1">
        <v>438108</v>
      </c>
      <c r="P274" s="1">
        <v>438108</v>
      </c>
      <c r="Q274" s="1">
        <v>438108</v>
      </c>
      <c r="R274" s="1">
        <v>438108</v>
      </c>
      <c r="S274" s="1">
        <v>438108</v>
      </c>
      <c r="T274" s="1">
        <v>438108</v>
      </c>
      <c r="U274" s="1">
        <v>438108</v>
      </c>
      <c r="V274" s="1">
        <v>1906322.77</v>
      </c>
      <c r="W274" s="1">
        <v>1915914.02</v>
      </c>
      <c r="X274" s="1">
        <v>1968670.89</v>
      </c>
      <c r="Y274" s="1">
        <v>1986622.6</v>
      </c>
      <c r="Z274" s="1">
        <v>1924066.02</v>
      </c>
      <c r="AA274" s="1">
        <v>1924009.22</v>
      </c>
      <c r="AB274" s="1">
        <v>1982832.53</v>
      </c>
      <c r="AC274" s="1">
        <v>2125373.91</v>
      </c>
      <c r="AD274" s="1">
        <v>2175668.37</v>
      </c>
      <c r="AE274" s="1">
        <v>2302743</v>
      </c>
      <c r="AF274" s="1">
        <v>46082.41</v>
      </c>
      <c r="AG274" s="1">
        <v>39301.040000000001</v>
      </c>
      <c r="AH274" s="1">
        <v>54505.41</v>
      </c>
      <c r="AI274" s="1">
        <v>67639.509999999995</v>
      </c>
      <c r="AJ274" s="1">
        <v>70598.58</v>
      </c>
      <c r="AK274" s="1">
        <v>69665.61</v>
      </c>
      <c r="AL274" s="1">
        <v>121320.28</v>
      </c>
      <c r="AM274" s="1">
        <v>124868.51</v>
      </c>
      <c r="AN274" s="1">
        <v>163176.5</v>
      </c>
      <c r="AO274" s="1">
        <v>182809</v>
      </c>
      <c r="AP274" s="1">
        <v>273973.1875</v>
      </c>
      <c r="AQ274" s="1">
        <v>0</v>
      </c>
      <c r="AR274" s="1">
        <v>75735.3984375</v>
      </c>
      <c r="AS274" s="1">
        <v>22442.083984375</v>
      </c>
      <c r="AT274" s="1">
        <v>372150.6875</v>
      </c>
      <c r="AY274" s="1">
        <v>172902</v>
      </c>
      <c r="AZ274" s="1">
        <v>48734.87109375</v>
      </c>
      <c r="BA274" s="1">
        <v>41385</v>
      </c>
      <c r="BB274" s="1">
        <v>-32029.740234375</v>
      </c>
      <c r="BC274" s="1">
        <v>229040</v>
      </c>
      <c r="BD274" s="1">
        <v>9591.25</v>
      </c>
      <c r="BE274" s="1">
        <v>87646</v>
      </c>
      <c r="BF274" s="1">
        <v>-6781.3701171875</v>
      </c>
      <c r="BG274" s="1">
        <v>111852</v>
      </c>
      <c r="BH274" s="1">
        <v>52756.87109375</v>
      </c>
      <c r="BI274" s="1">
        <v>-43823</v>
      </c>
      <c r="BJ274" s="1">
        <v>15204.3701171875</v>
      </c>
      <c r="BK274" s="1">
        <v>12458</v>
      </c>
      <c r="BL274" s="1">
        <v>17951.7109375</v>
      </c>
      <c r="BM274" s="1">
        <v>0</v>
      </c>
      <c r="BN274" s="1">
        <v>13134.099609375</v>
      </c>
      <c r="BO274" s="1">
        <v>89663</v>
      </c>
      <c r="BP274" s="1">
        <v>-62556.578125</v>
      </c>
      <c r="BQ274" s="1">
        <v>0</v>
      </c>
      <c r="BR274" s="1">
        <v>2959.070068359375</v>
      </c>
      <c r="BS274" s="1">
        <v>-6</v>
      </c>
      <c r="BT274" s="1">
        <v>-56.799999237060547</v>
      </c>
      <c r="BU274" s="1">
        <v>0</v>
      </c>
      <c r="BV274" s="1">
        <v>-932.969970703125</v>
      </c>
      <c r="BW274" s="1">
        <v>57935</v>
      </c>
      <c r="BX274" s="1">
        <v>58823.30859375</v>
      </c>
      <c r="BY274" s="1">
        <v>0</v>
      </c>
      <c r="BZ274" s="1">
        <v>51654.671875</v>
      </c>
      <c r="CA274" s="1">
        <v>474464</v>
      </c>
      <c r="CB274" s="1">
        <v>142541.375</v>
      </c>
      <c r="CC274" s="1">
        <v>0</v>
      </c>
      <c r="CD274" s="1">
        <v>3548.22998046875</v>
      </c>
      <c r="CE274" s="1">
        <v>647929</v>
      </c>
      <c r="CF274" s="1">
        <v>50294.4609375</v>
      </c>
      <c r="CG274" s="1">
        <v>0</v>
      </c>
      <c r="CH274" s="1">
        <v>38307.98828125</v>
      </c>
      <c r="CI274" s="1">
        <v>189544</v>
      </c>
      <c r="CJ274" s="1">
        <v>127074.6328125</v>
      </c>
      <c r="CK274" s="1">
        <v>0</v>
      </c>
      <c r="CL274" s="1">
        <v>19632.5</v>
      </c>
    </row>
    <row r="275" spans="1:90" x14ac:dyDescent="0.25">
      <c r="A275" s="1">
        <v>112676403</v>
      </c>
      <c r="B275" s="1">
        <v>9821301</v>
      </c>
      <c r="C275" s="1">
        <v>10063258</v>
      </c>
      <c r="D275" s="1">
        <v>10229413</v>
      </c>
      <c r="E275" s="1">
        <v>10424949</v>
      </c>
      <c r="F275" s="1">
        <v>10687365</v>
      </c>
      <c r="G275" s="1">
        <v>10687354</v>
      </c>
      <c r="H275" s="1">
        <v>11170877</v>
      </c>
      <c r="I275" s="1">
        <v>12030336</v>
      </c>
      <c r="J275" s="1">
        <v>13451174</v>
      </c>
      <c r="K275" s="1">
        <v>13998533</v>
      </c>
      <c r="L275" s="1">
        <v>521680</v>
      </c>
      <c r="M275" s="1">
        <v>521680</v>
      </c>
      <c r="N275" s="1">
        <v>521680</v>
      </c>
      <c r="O275" s="1">
        <v>521680</v>
      </c>
      <c r="P275" s="1">
        <v>521680</v>
      </c>
      <c r="Q275" s="1">
        <v>521680</v>
      </c>
      <c r="R275" s="1">
        <v>521680</v>
      </c>
      <c r="S275" s="1">
        <v>521680</v>
      </c>
      <c r="T275" s="1">
        <v>521680</v>
      </c>
      <c r="U275" s="1">
        <v>1561149.68</v>
      </c>
      <c r="V275" s="1">
        <v>2040611.65</v>
      </c>
      <c r="W275" s="1">
        <v>2080732.56</v>
      </c>
      <c r="X275" s="1">
        <v>2118469.91</v>
      </c>
      <c r="Y275" s="1">
        <v>2147340.33</v>
      </c>
      <c r="Z275" s="1">
        <v>2245655.25</v>
      </c>
      <c r="AA275" s="1">
        <v>2245580.63</v>
      </c>
      <c r="AB275" s="1">
        <v>2430415.61</v>
      </c>
      <c r="AC275" s="1">
        <v>2594656.56</v>
      </c>
      <c r="AD275" s="1">
        <v>2792379.54</v>
      </c>
      <c r="AE275" s="1">
        <v>3160368</v>
      </c>
      <c r="AP275" s="1">
        <v>662233.625</v>
      </c>
      <c r="AQ275" s="1">
        <v>207893.9375</v>
      </c>
      <c r="AR275" s="1">
        <v>182942.546875</v>
      </c>
      <c r="AT275" s="1">
        <v>1053070.125</v>
      </c>
      <c r="AY275" s="1">
        <v>184316</v>
      </c>
      <c r="AZ275" s="1">
        <v>40884.921875</v>
      </c>
      <c r="BA275" s="1">
        <v>105309</v>
      </c>
      <c r="BC275" s="1">
        <v>241957</v>
      </c>
      <c r="BD275" s="1">
        <v>40120.91015625</v>
      </c>
      <c r="BE275" s="1">
        <v>0</v>
      </c>
      <c r="BG275" s="1">
        <v>166155</v>
      </c>
      <c r="BH275" s="1">
        <v>37737.3515625</v>
      </c>
      <c r="BI275" s="1">
        <v>0</v>
      </c>
      <c r="BK275" s="1">
        <v>195536</v>
      </c>
      <c r="BL275" s="1">
        <v>28870.419921875</v>
      </c>
      <c r="BM275" s="1">
        <v>0</v>
      </c>
      <c r="BO275" s="1">
        <v>262416</v>
      </c>
      <c r="BP275" s="1">
        <v>98314.921875</v>
      </c>
      <c r="BQ275" s="1">
        <v>0</v>
      </c>
      <c r="BS275" s="1">
        <v>-11</v>
      </c>
      <c r="BT275" s="1">
        <v>-74.620002746582031</v>
      </c>
      <c r="BU275" s="1">
        <v>0</v>
      </c>
      <c r="BW275" s="1">
        <v>483523</v>
      </c>
      <c r="BX275" s="1">
        <v>184834.984375</v>
      </c>
      <c r="BY275" s="1">
        <v>0</v>
      </c>
      <c r="CA275" s="1">
        <v>859459</v>
      </c>
      <c r="CB275" s="1">
        <v>164240.953125</v>
      </c>
      <c r="CC275" s="1">
        <v>0</v>
      </c>
      <c r="CE275" s="1">
        <v>1420838</v>
      </c>
      <c r="CF275" s="1">
        <v>197722.984375</v>
      </c>
      <c r="CG275" s="1">
        <v>0</v>
      </c>
      <c r="CI275" s="1">
        <v>547359</v>
      </c>
      <c r="CJ275" s="1">
        <v>367988.46875</v>
      </c>
      <c r="CK275" s="1">
        <v>1039469.6875</v>
      </c>
    </row>
    <row r="276" spans="1:90" x14ac:dyDescent="0.25">
      <c r="A276" s="1">
        <v>112676503</v>
      </c>
      <c r="B276" s="1">
        <v>7557565</v>
      </c>
      <c r="C276" s="1">
        <v>7721948.5</v>
      </c>
      <c r="D276" s="1">
        <v>7810371</v>
      </c>
      <c r="E276" s="1">
        <v>7922410</v>
      </c>
      <c r="F276" s="1">
        <v>8015198</v>
      </c>
      <c r="G276" s="1">
        <v>8015192</v>
      </c>
      <c r="H276" s="1">
        <v>8291152</v>
      </c>
      <c r="I276" s="1">
        <v>8758446</v>
      </c>
      <c r="J276" s="1">
        <v>9435402</v>
      </c>
      <c r="K276" s="1">
        <v>9654171</v>
      </c>
      <c r="L276" s="1">
        <v>327442</v>
      </c>
      <c r="M276" s="1">
        <v>445314</v>
      </c>
      <c r="N276" s="1">
        <v>386378</v>
      </c>
      <c r="O276" s="1">
        <v>386378</v>
      </c>
      <c r="P276" s="1">
        <v>386378</v>
      </c>
      <c r="Q276" s="1">
        <v>386378</v>
      </c>
      <c r="R276" s="1">
        <v>386378</v>
      </c>
      <c r="S276" s="1">
        <v>386378</v>
      </c>
      <c r="T276" s="1">
        <v>386378</v>
      </c>
      <c r="U276" s="1">
        <v>906290.59</v>
      </c>
      <c r="V276" s="1">
        <v>1678697.41</v>
      </c>
      <c r="W276" s="1">
        <v>1701596.02</v>
      </c>
      <c r="X276" s="1">
        <v>1762934.48</v>
      </c>
      <c r="Y276" s="1">
        <v>1747209.94</v>
      </c>
      <c r="Z276" s="1">
        <v>1871839.45</v>
      </c>
      <c r="AA276" s="1">
        <v>1871765.64</v>
      </c>
      <c r="AB276" s="1">
        <v>1969762.61</v>
      </c>
      <c r="AC276" s="1">
        <v>2158424.2200000002</v>
      </c>
      <c r="AD276" s="1">
        <v>2261405.7000000002</v>
      </c>
      <c r="AE276" s="1">
        <v>2435207</v>
      </c>
      <c r="AP276" s="1">
        <v>327794.59375</v>
      </c>
      <c r="AQ276" s="1">
        <v>103982.515625</v>
      </c>
      <c r="AR276" s="1">
        <v>112673.5078125</v>
      </c>
      <c r="AT276" s="1">
        <v>544450.625</v>
      </c>
      <c r="AY276" s="1">
        <v>125369</v>
      </c>
      <c r="AZ276" s="1">
        <v>46755.73046875</v>
      </c>
      <c r="BA276" s="1">
        <v>21045</v>
      </c>
      <c r="BC276" s="1">
        <v>164383.5</v>
      </c>
      <c r="BD276" s="1">
        <v>22898.609375</v>
      </c>
      <c r="BE276" s="1">
        <v>117872</v>
      </c>
      <c r="BG276" s="1">
        <v>88422.5</v>
      </c>
      <c r="BH276" s="1">
        <v>61338.4609375</v>
      </c>
      <c r="BI276" s="1">
        <v>-58936</v>
      </c>
      <c r="BK276" s="1">
        <v>112039</v>
      </c>
      <c r="BL276" s="1">
        <v>-15724.5400390625</v>
      </c>
      <c r="BM276" s="1">
        <v>0</v>
      </c>
      <c r="BO276" s="1">
        <v>92788</v>
      </c>
      <c r="BP276" s="1">
        <v>124629.5078125</v>
      </c>
      <c r="BQ276" s="1">
        <v>0</v>
      </c>
      <c r="BS276" s="1">
        <v>-6</v>
      </c>
      <c r="BT276" s="1">
        <v>-73.80999755859375</v>
      </c>
      <c r="BU276" s="1">
        <v>0</v>
      </c>
      <c r="BW276" s="1">
        <v>275960</v>
      </c>
      <c r="BX276" s="1">
        <v>97996.96875</v>
      </c>
      <c r="BY276" s="1">
        <v>0</v>
      </c>
      <c r="CA276" s="1">
        <v>467294</v>
      </c>
      <c r="CB276" s="1">
        <v>188661.609375</v>
      </c>
      <c r="CC276" s="1">
        <v>0</v>
      </c>
      <c r="CE276" s="1">
        <v>676956</v>
      </c>
      <c r="CF276" s="1">
        <v>102981.4765625</v>
      </c>
      <c r="CG276" s="1">
        <v>0</v>
      </c>
      <c r="CI276" s="1">
        <v>218769</v>
      </c>
      <c r="CJ276" s="1">
        <v>173801.296875</v>
      </c>
      <c r="CK276" s="1">
        <v>519912.59375</v>
      </c>
    </row>
    <row r="277" spans="1:90" x14ac:dyDescent="0.25">
      <c r="A277" s="1">
        <v>112676703</v>
      </c>
      <c r="B277" s="1">
        <v>10408074</v>
      </c>
      <c r="C277" s="1">
        <v>10649540</v>
      </c>
      <c r="D277" s="1">
        <v>10790953</v>
      </c>
      <c r="E277" s="1">
        <v>10890954</v>
      </c>
      <c r="F277" s="1">
        <v>11149706</v>
      </c>
      <c r="G277" s="1">
        <v>11149696</v>
      </c>
      <c r="H277" s="1">
        <v>11604251</v>
      </c>
      <c r="I277" s="1">
        <v>12479830</v>
      </c>
      <c r="J277" s="1">
        <v>13334324</v>
      </c>
      <c r="K277" s="1">
        <v>13685766</v>
      </c>
      <c r="L277" s="1">
        <v>442540</v>
      </c>
      <c r="M277" s="1">
        <v>584510</v>
      </c>
      <c r="N277" s="1">
        <v>513525</v>
      </c>
      <c r="O277" s="1">
        <v>513525</v>
      </c>
      <c r="P277" s="1">
        <v>513525</v>
      </c>
      <c r="Q277" s="1">
        <v>513525</v>
      </c>
      <c r="R277" s="1">
        <v>513525</v>
      </c>
      <c r="S277" s="1">
        <v>513525</v>
      </c>
      <c r="T277" s="1">
        <v>513525</v>
      </c>
      <c r="U277" s="1">
        <v>916228.67</v>
      </c>
      <c r="V277" s="1">
        <v>2122556.73</v>
      </c>
      <c r="W277" s="1">
        <v>2169349.5299999998</v>
      </c>
      <c r="X277" s="1">
        <v>2234642.08</v>
      </c>
      <c r="Y277" s="1">
        <v>2421305.69</v>
      </c>
      <c r="Z277" s="1">
        <v>2507306.1800000002</v>
      </c>
      <c r="AA277" s="1">
        <v>2521896.12</v>
      </c>
      <c r="AB277" s="1">
        <v>2557861.9300000002</v>
      </c>
      <c r="AC277" s="1">
        <v>2750383.07</v>
      </c>
      <c r="AD277" s="1">
        <v>2913285.13</v>
      </c>
      <c r="AE277" s="1">
        <v>3136372</v>
      </c>
      <c r="AP277" s="1">
        <v>507212</v>
      </c>
      <c r="AQ277" s="1">
        <v>80540.734375</v>
      </c>
      <c r="AR277" s="1">
        <v>125813.1640625</v>
      </c>
      <c r="AT277" s="1">
        <v>713565.9375</v>
      </c>
      <c r="AY277" s="1">
        <v>184053</v>
      </c>
      <c r="AZ277" s="1">
        <v>54101.55078125</v>
      </c>
      <c r="BA277" s="1">
        <v>37734</v>
      </c>
      <c r="BC277" s="1">
        <v>241466</v>
      </c>
      <c r="BD277" s="1">
        <v>46792.80078125</v>
      </c>
      <c r="BE277" s="1">
        <v>141970</v>
      </c>
      <c r="BG277" s="1">
        <v>141413</v>
      </c>
      <c r="BH277" s="1">
        <v>65292.55078125</v>
      </c>
      <c r="BI277" s="1">
        <v>-70985</v>
      </c>
      <c r="BK277" s="1">
        <v>100001</v>
      </c>
      <c r="BL277" s="1">
        <v>186663.609375</v>
      </c>
      <c r="BM277" s="1">
        <v>0</v>
      </c>
      <c r="BO277" s="1">
        <v>258752</v>
      </c>
      <c r="BP277" s="1">
        <v>86000.4921875</v>
      </c>
      <c r="BQ277" s="1">
        <v>0</v>
      </c>
      <c r="BS277" s="1">
        <v>-10</v>
      </c>
      <c r="BT277" s="1">
        <v>14589.9404296875</v>
      </c>
      <c r="BU277" s="1">
        <v>0</v>
      </c>
      <c r="BW277" s="1">
        <v>454555</v>
      </c>
      <c r="BX277" s="1">
        <v>35965.80859375</v>
      </c>
      <c r="BY277" s="1">
        <v>0</v>
      </c>
      <c r="CA277" s="1">
        <v>875579</v>
      </c>
      <c r="CB277" s="1">
        <v>192521.140625</v>
      </c>
      <c r="CC277" s="1">
        <v>0</v>
      </c>
      <c r="CE277" s="1">
        <v>854494</v>
      </c>
      <c r="CF277" s="1">
        <v>162902.0625</v>
      </c>
      <c r="CG277" s="1">
        <v>0</v>
      </c>
      <c r="CI277" s="1">
        <v>351442</v>
      </c>
      <c r="CJ277" s="1">
        <v>223086.875</v>
      </c>
      <c r="CK277" s="1">
        <v>402703.65625</v>
      </c>
    </row>
    <row r="278" spans="1:90" x14ac:dyDescent="0.25">
      <c r="A278" s="1">
        <v>112678503</v>
      </c>
      <c r="B278" s="1">
        <v>5708981</v>
      </c>
      <c r="C278" s="1">
        <v>6004437</v>
      </c>
      <c r="D278" s="1">
        <v>6308224</v>
      </c>
      <c r="E278" s="1">
        <v>6473688</v>
      </c>
      <c r="F278" s="1">
        <v>6757714</v>
      </c>
      <c r="G278" s="1">
        <v>6757701</v>
      </c>
      <c r="H278" s="1">
        <v>7301485</v>
      </c>
      <c r="I278" s="1">
        <v>8037227</v>
      </c>
      <c r="J278" s="1">
        <v>9331876</v>
      </c>
      <c r="K278" s="1">
        <v>10044813</v>
      </c>
      <c r="L278" s="1">
        <v>369981</v>
      </c>
      <c r="M278" s="1">
        <v>434815</v>
      </c>
      <c r="N278" s="1">
        <v>402398</v>
      </c>
      <c r="O278" s="1">
        <v>402398</v>
      </c>
      <c r="P278" s="1">
        <v>402398</v>
      </c>
      <c r="Q278" s="1">
        <v>402398</v>
      </c>
      <c r="R278" s="1">
        <v>402398</v>
      </c>
      <c r="S278" s="1">
        <v>402398</v>
      </c>
      <c r="T278" s="1">
        <v>402398</v>
      </c>
      <c r="U278" s="1">
        <v>854590.96</v>
      </c>
      <c r="V278" s="1">
        <v>1510675</v>
      </c>
      <c r="W278" s="1">
        <v>1567394</v>
      </c>
      <c r="X278" s="1">
        <v>1604913</v>
      </c>
      <c r="Y278" s="1">
        <v>1631150</v>
      </c>
      <c r="Z278" s="1">
        <v>1732779</v>
      </c>
      <c r="AA278" s="1">
        <v>1732691</v>
      </c>
      <c r="AB278" s="1">
        <v>1847948</v>
      </c>
      <c r="AC278" s="1">
        <v>2053991.24</v>
      </c>
      <c r="AD278" s="1">
        <v>2156185.35</v>
      </c>
      <c r="AE278" s="1">
        <v>2396887</v>
      </c>
      <c r="AP278" s="1">
        <v>657419.8125</v>
      </c>
      <c r="AQ278" s="1">
        <v>90438.59375</v>
      </c>
      <c r="AR278" s="1">
        <v>132821.59375</v>
      </c>
      <c r="AT278" s="1">
        <v>880680</v>
      </c>
      <c r="AY278" s="1">
        <v>224482</v>
      </c>
      <c r="AZ278" s="1">
        <v>58846</v>
      </c>
      <c r="BA278" s="1">
        <v>62406</v>
      </c>
      <c r="BC278" s="1">
        <v>295456</v>
      </c>
      <c r="BD278" s="1">
        <v>56719</v>
      </c>
      <c r="BE278" s="1">
        <v>64834</v>
      </c>
      <c r="BG278" s="1">
        <v>303787</v>
      </c>
      <c r="BH278" s="1">
        <v>37519</v>
      </c>
      <c r="BI278" s="1">
        <v>-32417</v>
      </c>
      <c r="BK278" s="1">
        <v>165464</v>
      </c>
      <c r="BL278" s="1">
        <v>26237</v>
      </c>
      <c r="BM278" s="1">
        <v>0</v>
      </c>
      <c r="BO278" s="1">
        <v>284026</v>
      </c>
      <c r="BP278" s="1">
        <v>101629</v>
      </c>
      <c r="BQ278" s="1">
        <v>0</v>
      </c>
      <c r="BS278" s="1">
        <v>-13</v>
      </c>
      <c r="BT278" s="1">
        <v>-88</v>
      </c>
      <c r="BU278" s="1">
        <v>0</v>
      </c>
      <c r="BW278" s="1">
        <v>543784</v>
      </c>
      <c r="BX278" s="1">
        <v>115257</v>
      </c>
      <c r="BY278" s="1">
        <v>0</v>
      </c>
      <c r="CA278" s="1">
        <v>735742</v>
      </c>
      <c r="CB278" s="1">
        <v>206043.234375</v>
      </c>
      <c r="CC278" s="1">
        <v>0</v>
      </c>
      <c r="CE278" s="1">
        <v>1294649</v>
      </c>
      <c r="CF278" s="1">
        <v>102194.109375</v>
      </c>
      <c r="CG278" s="1">
        <v>0</v>
      </c>
      <c r="CI278" s="1">
        <v>712937</v>
      </c>
      <c r="CJ278" s="1">
        <v>240701.65625</v>
      </c>
      <c r="CK278" s="1">
        <v>452192.96875</v>
      </c>
    </row>
    <row r="279" spans="1:90" x14ac:dyDescent="0.25">
      <c r="A279" s="1">
        <v>112679002</v>
      </c>
      <c r="B279" s="1">
        <v>58969640</v>
      </c>
      <c r="C279" s="1">
        <v>62621288</v>
      </c>
      <c r="D279" s="1">
        <v>64946084</v>
      </c>
      <c r="E279" s="1">
        <v>66263316</v>
      </c>
      <c r="F279" s="1">
        <v>70203312</v>
      </c>
      <c r="G279" s="1">
        <v>70203056</v>
      </c>
      <c r="H279" s="1">
        <v>76287928</v>
      </c>
      <c r="I279" s="1">
        <v>90573704</v>
      </c>
      <c r="J279" s="1">
        <v>99051504</v>
      </c>
      <c r="K279" s="1">
        <v>104228064</v>
      </c>
      <c r="L279" s="1">
        <v>1566041</v>
      </c>
      <c r="M279" s="1">
        <v>1566041</v>
      </c>
      <c r="N279" s="1">
        <v>1566041</v>
      </c>
      <c r="O279" s="1">
        <v>1566041</v>
      </c>
      <c r="P279" s="1">
        <v>1566041</v>
      </c>
      <c r="Q279" s="1">
        <v>1566041</v>
      </c>
      <c r="R279" s="1">
        <v>1566041</v>
      </c>
      <c r="S279" s="1">
        <v>1566041</v>
      </c>
      <c r="T279" s="1">
        <v>1566041</v>
      </c>
      <c r="U279" s="1">
        <v>9360072.6999999993</v>
      </c>
      <c r="V279" s="1">
        <v>5816364.8399999999</v>
      </c>
      <c r="W279" s="1">
        <v>6081008.8700000001</v>
      </c>
      <c r="X279" s="1">
        <v>6209124.4900000002</v>
      </c>
      <c r="Y279" s="1">
        <v>6227412.1399999997</v>
      </c>
      <c r="Z279" s="1">
        <v>6584836.5300000003</v>
      </c>
      <c r="AA279" s="1">
        <v>6713784.4199999999</v>
      </c>
      <c r="AB279" s="1">
        <v>7167592.8700000001</v>
      </c>
      <c r="AC279" s="1">
        <v>8148831.4699999997</v>
      </c>
      <c r="AD279" s="1">
        <v>8503002.4800000004</v>
      </c>
      <c r="AE279" s="1">
        <v>9195520</v>
      </c>
      <c r="AP279" s="1">
        <v>6804950.5</v>
      </c>
      <c r="AQ279" s="1">
        <v>1558806.375</v>
      </c>
      <c r="AR279" s="1">
        <v>522136.6875</v>
      </c>
      <c r="AT279" s="1">
        <v>8885894</v>
      </c>
      <c r="AY279" s="1">
        <v>2734920</v>
      </c>
      <c r="AZ279" s="1">
        <v>219872.765625</v>
      </c>
      <c r="BA279" s="1">
        <v>287047</v>
      </c>
      <c r="BC279" s="1">
        <v>3651648</v>
      </c>
      <c r="BD279" s="1">
        <v>264644.03125</v>
      </c>
      <c r="BE279" s="1">
        <v>0</v>
      </c>
      <c r="BG279" s="1">
        <v>2324796</v>
      </c>
      <c r="BH279" s="1">
        <v>128115.6171875</v>
      </c>
      <c r="BI279" s="1">
        <v>0</v>
      </c>
      <c r="BK279" s="1">
        <v>1317232</v>
      </c>
      <c r="BL279" s="1">
        <v>18287.650390625</v>
      </c>
      <c r="BM279" s="1">
        <v>0</v>
      </c>
      <c r="BO279" s="1">
        <v>3939996</v>
      </c>
      <c r="BP279" s="1">
        <v>357424.375</v>
      </c>
      <c r="BQ279" s="1">
        <v>0</v>
      </c>
      <c r="BS279" s="1">
        <v>-256</v>
      </c>
      <c r="BT279" s="1">
        <v>128947.890625</v>
      </c>
      <c r="BU279" s="1">
        <v>0</v>
      </c>
      <c r="BW279" s="1">
        <v>6084872</v>
      </c>
      <c r="BX279" s="1">
        <v>453808.4375</v>
      </c>
      <c r="BY279" s="1">
        <v>0</v>
      </c>
      <c r="CA279" s="1">
        <v>14285776</v>
      </c>
      <c r="CB279" s="1">
        <v>981238.625</v>
      </c>
      <c r="CC279" s="1">
        <v>0</v>
      </c>
      <c r="CE279" s="1">
        <v>8477800</v>
      </c>
      <c r="CF279" s="1">
        <v>354171</v>
      </c>
      <c r="CG279" s="1">
        <v>0</v>
      </c>
      <c r="CI279" s="1">
        <v>5176560</v>
      </c>
      <c r="CJ279" s="1">
        <v>692517.5</v>
      </c>
      <c r="CK279" s="1">
        <v>7794031.5</v>
      </c>
    </row>
    <row r="280" spans="1:90" x14ac:dyDescent="0.25">
      <c r="A280" s="1">
        <v>112679107</v>
      </c>
      <c r="AF280" s="1">
        <v>1801089.59</v>
      </c>
      <c r="AG280" s="1">
        <v>1873103.57</v>
      </c>
      <c r="AH280" s="1">
        <v>1846925.6</v>
      </c>
      <c r="AI280" s="1">
        <v>2201256.27</v>
      </c>
      <c r="AJ280" s="1">
        <v>2431280.2200000002</v>
      </c>
      <c r="AK280" s="1">
        <v>2584180.14</v>
      </c>
      <c r="AL280" s="1">
        <v>2540700.79</v>
      </c>
      <c r="AM280" s="1">
        <v>2769672.15</v>
      </c>
      <c r="AN280" s="1">
        <v>3301407.89</v>
      </c>
      <c r="AO280" s="1">
        <v>3182350</v>
      </c>
      <c r="AS280" s="1">
        <v>150213.953125</v>
      </c>
      <c r="AT280" s="1">
        <v>150213.953125</v>
      </c>
      <c r="BB280" s="1">
        <v>339.05999755859375</v>
      </c>
      <c r="BF280" s="1">
        <v>72013.9765625</v>
      </c>
      <c r="BJ280" s="1">
        <v>-26177.970703125</v>
      </c>
      <c r="BN280" s="1">
        <v>354330.65625</v>
      </c>
      <c r="BR280" s="1">
        <v>230023.953125</v>
      </c>
      <c r="BV280" s="1">
        <v>152899.921875</v>
      </c>
      <c r="BZ280" s="1">
        <v>-43479.3515625</v>
      </c>
      <c r="CD280" s="1">
        <v>228971.359375</v>
      </c>
      <c r="CH280" s="1">
        <v>531735.75</v>
      </c>
      <c r="CL280" s="1">
        <v>-119057.890625</v>
      </c>
    </row>
    <row r="281" spans="1:90" x14ac:dyDescent="0.25">
      <c r="A281" s="1">
        <v>112679403</v>
      </c>
      <c r="B281" s="1">
        <v>1914229.375</v>
      </c>
      <c r="C281" s="1">
        <v>2140335.75</v>
      </c>
      <c r="D281" s="1">
        <v>2284698.25</v>
      </c>
      <c r="E281" s="1">
        <v>2447357.75</v>
      </c>
      <c r="F281" s="1">
        <v>2842245.75</v>
      </c>
      <c r="G281" s="1">
        <v>2842234.5</v>
      </c>
      <c r="H281" s="1">
        <v>3420525</v>
      </c>
      <c r="I281" s="1">
        <v>4525225.5</v>
      </c>
      <c r="J281" s="1">
        <v>5806353.5</v>
      </c>
      <c r="K281" s="1">
        <v>6837477</v>
      </c>
      <c r="L281" s="1">
        <v>171965</v>
      </c>
      <c r="M281" s="1">
        <v>171965</v>
      </c>
      <c r="N281" s="1">
        <v>171965</v>
      </c>
      <c r="O281" s="1">
        <v>171965</v>
      </c>
      <c r="P281" s="1">
        <v>171965</v>
      </c>
      <c r="Q281" s="1">
        <v>171965</v>
      </c>
      <c r="R281" s="1">
        <v>171965</v>
      </c>
      <c r="S281" s="1">
        <v>171965</v>
      </c>
      <c r="T281" s="1">
        <v>171965</v>
      </c>
      <c r="U281" s="1">
        <v>500666.28</v>
      </c>
      <c r="V281" s="1">
        <v>1141594.54</v>
      </c>
      <c r="W281" s="1">
        <v>1176701.69</v>
      </c>
      <c r="X281" s="1">
        <v>1203754.3700000001</v>
      </c>
      <c r="Y281" s="1">
        <v>1216757.27</v>
      </c>
      <c r="Z281" s="1">
        <v>1299823.07</v>
      </c>
      <c r="AA281" s="1">
        <v>1299769.05</v>
      </c>
      <c r="AB281" s="1">
        <v>1379194.55</v>
      </c>
      <c r="AC281" s="1">
        <v>1496122.98</v>
      </c>
      <c r="AD281" s="1">
        <v>1631860.35</v>
      </c>
      <c r="AE281" s="1">
        <v>1764470</v>
      </c>
      <c r="AP281" s="1">
        <v>799046.25</v>
      </c>
      <c r="AQ281" s="1">
        <v>65740.2578125</v>
      </c>
      <c r="AR281" s="1">
        <v>92929.3828125</v>
      </c>
      <c r="AT281" s="1">
        <v>957715.875</v>
      </c>
      <c r="AY281" s="1">
        <v>171003.625</v>
      </c>
      <c r="AZ281" s="1">
        <v>23977.30078125</v>
      </c>
      <c r="BA281" s="1">
        <v>44286</v>
      </c>
      <c r="BC281" s="1">
        <v>226106.375</v>
      </c>
      <c r="BD281" s="1">
        <v>35107.1484375</v>
      </c>
      <c r="BE281" s="1">
        <v>0</v>
      </c>
      <c r="BG281" s="1">
        <v>144362.5</v>
      </c>
      <c r="BH281" s="1">
        <v>27052.6796875</v>
      </c>
      <c r="BI281" s="1">
        <v>0</v>
      </c>
      <c r="BK281" s="1">
        <v>162659.5</v>
      </c>
      <c r="BL281" s="1">
        <v>13002.900390625</v>
      </c>
      <c r="BM281" s="1">
        <v>0</v>
      </c>
      <c r="BO281" s="1">
        <v>394888</v>
      </c>
      <c r="BP281" s="1">
        <v>83065.796875</v>
      </c>
      <c r="BQ281" s="1">
        <v>0</v>
      </c>
      <c r="BS281" s="1">
        <v>-11.25</v>
      </c>
      <c r="BT281" s="1">
        <v>-54.020000457763672</v>
      </c>
      <c r="BU281" s="1">
        <v>0</v>
      </c>
      <c r="BW281" s="1">
        <v>578290.5</v>
      </c>
      <c r="BX281" s="1">
        <v>79425.5</v>
      </c>
      <c r="BY281" s="1">
        <v>0</v>
      </c>
      <c r="CA281" s="1">
        <v>1104700.5</v>
      </c>
      <c r="CB281" s="1">
        <v>116928.4296875</v>
      </c>
      <c r="CC281" s="1">
        <v>0</v>
      </c>
      <c r="CE281" s="1">
        <v>1281128</v>
      </c>
      <c r="CF281" s="1">
        <v>135737.375</v>
      </c>
      <c r="CG281" s="1">
        <v>0</v>
      </c>
      <c r="CI281" s="1">
        <v>1031123.5</v>
      </c>
      <c r="CJ281" s="1">
        <v>132609.65625</v>
      </c>
      <c r="CK281" s="1">
        <v>328701.28125</v>
      </c>
    </row>
    <row r="282" spans="1:90" x14ac:dyDescent="0.25">
      <c r="A282" s="1">
        <v>113361303</v>
      </c>
      <c r="B282" s="1">
        <v>7068101.5</v>
      </c>
      <c r="C282" s="1">
        <v>7325755</v>
      </c>
      <c r="D282" s="1">
        <v>7346615.5</v>
      </c>
      <c r="E282" s="1">
        <v>7481761.5</v>
      </c>
      <c r="F282" s="1">
        <v>7648211</v>
      </c>
      <c r="G282" s="1">
        <v>7648203</v>
      </c>
      <c r="H282" s="1">
        <v>7809038</v>
      </c>
      <c r="I282" s="1">
        <v>8464555</v>
      </c>
      <c r="J282" s="1">
        <v>9192980</v>
      </c>
      <c r="K282" s="1">
        <v>9437651</v>
      </c>
      <c r="L282" s="1">
        <v>400960</v>
      </c>
      <c r="M282" s="1">
        <v>400960</v>
      </c>
      <c r="N282" s="1">
        <v>400960</v>
      </c>
      <c r="O282" s="1">
        <v>400960</v>
      </c>
      <c r="Q282" s="1">
        <v>400960</v>
      </c>
      <c r="R282" s="1">
        <v>400960</v>
      </c>
      <c r="S282" s="1">
        <v>400960</v>
      </c>
      <c r="T282" s="1">
        <v>400960</v>
      </c>
      <c r="U282" s="1">
        <v>400960</v>
      </c>
      <c r="V282" s="1">
        <v>1684595.55</v>
      </c>
      <c r="W282" s="1">
        <v>1713033.5</v>
      </c>
      <c r="X282" s="1">
        <v>1754187.62</v>
      </c>
      <c r="Y282" s="1">
        <v>1778741.18</v>
      </c>
      <c r="Z282" s="1">
        <v>1870754.43</v>
      </c>
      <c r="AA282" s="1">
        <v>1870680.35</v>
      </c>
      <c r="AB282" s="1">
        <v>1964010.42</v>
      </c>
      <c r="AC282" s="1">
        <v>2103774.4300000002</v>
      </c>
      <c r="AD282" s="1">
        <v>2224063.83</v>
      </c>
      <c r="AE282" s="1">
        <v>2419537</v>
      </c>
      <c r="AP282" s="1">
        <v>357888</v>
      </c>
      <c r="AR282" s="1">
        <v>109756.515625</v>
      </c>
      <c r="AT282" s="1">
        <v>467644.5</v>
      </c>
      <c r="AY282" s="1">
        <v>196910.5</v>
      </c>
      <c r="AZ282" s="1">
        <v>52004.23828125</v>
      </c>
      <c r="BA282" s="1">
        <v>88808</v>
      </c>
      <c r="BC282" s="1">
        <v>257653.5</v>
      </c>
      <c r="BD282" s="1">
        <v>28437.94921875</v>
      </c>
      <c r="BE282" s="1">
        <v>0</v>
      </c>
      <c r="BG282" s="1">
        <v>20860.5</v>
      </c>
      <c r="BH282" s="1">
        <v>41154.12109375</v>
      </c>
      <c r="BI282" s="1">
        <v>0</v>
      </c>
      <c r="BK282" s="1">
        <v>135146</v>
      </c>
      <c r="BL282" s="1">
        <v>24553.560546875</v>
      </c>
      <c r="BM282" s="1">
        <v>0</v>
      </c>
      <c r="BO282" s="1">
        <v>166449.5</v>
      </c>
      <c r="BP282" s="1">
        <v>92013.25</v>
      </c>
      <c r="BS282" s="1">
        <v>-8</v>
      </c>
      <c r="BT282" s="1">
        <v>-74.080001831054688</v>
      </c>
      <c r="BW282" s="1">
        <v>160835</v>
      </c>
      <c r="BX282" s="1">
        <v>93330.0703125</v>
      </c>
      <c r="BY282" s="1">
        <v>0</v>
      </c>
      <c r="CA282" s="1">
        <v>655517</v>
      </c>
      <c r="CB282" s="1">
        <v>139764.015625</v>
      </c>
      <c r="CC282" s="1">
        <v>0</v>
      </c>
      <c r="CE282" s="1">
        <v>728425</v>
      </c>
      <c r="CF282" s="1">
        <v>120289.3984375</v>
      </c>
      <c r="CG282" s="1">
        <v>0</v>
      </c>
      <c r="CI282" s="1">
        <v>244671</v>
      </c>
      <c r="CJ282" s="1">
        <v>195473.171875</v>
      </c>
      <c r="CK282" s="1">
        <v>0</v>
      </c>
    </row>
    <row r="283" spans="1:90" x14ac:dyDescent="0.25">
      <c r="A283" s="1">
        <v>113361503</v>
      </c>
      <c r="B283" s="1">
        <v>6464424</v>
      </c>
      <c r="C283" s="1">
        <v>6720499.5</v>
      </c>
      <c r="D283" s="1">
        <v>6884810.5</v>
      </c>
      <c r="E283" s="1">
        <v>7260203</v>
      </c>
      <c r="F283" s="1">
        <v>7407624</v>
      </c>
      <c r="G283" s="1">
        <v>7407612.5</v>
      </c>
      <c r="H283" s="1">
        <v>8459702</v>
      </c>
      <c r="I283" s="1">
        <v>10029511</v>
      </c>
      <c r="J283" s="1">
        <v>10628625</v>
      </c>
      <c r="K283" s="1">
        <v>11136314</v>
      </c>
      <c r="L283" s="1">
        <v>295569</v>
      </c>
      <c r="M283" s="1">
        <v>295569</v>
      </c>
      <c r="N283" s="1">
        <v>295569</v>
      </c>
      <c r="O283" s="1">
        <v>295569</v>
      </c>
      <c r="P283" s="1">
        <v>295569</v>
      </c>
      <c r="Q283" s="1">
        <v>295569</v>
      </c>
      <c r="R283" s="1">
        <v>295569</v>
      </c>
      <c r="S283" s="1">
        <v>295569</v>
      </c>
      <c r="T283" s="1">
        <v>295569</v>
      </c>
      <c r="U283" s="1">
        <v>1092950.1399999999</v>
      </c>
      <c r="V283" s="1">
        <v>1273026.5</v>
      </c>
      <c r="W283" s="1">
        <v>1320514.8600000001</v>
      </c>
      <c r="X283" s="1">
        <v>1361268.42</v>
      </c>
      <c r="Y283" s="1">
        <v>1413400.74</v>
      </c>
      <c r="Z283" s="1">
        <v>1488666.44</v>
      </c>
      <c r="AA283" s="1">
        <v>1488581.95</v>
      </c>
      <c r="AB283" s="1">
        <v>1540218.89</v>
      </c>
      <c r="AC283" s="1">
        <v>1742856.3</v>
      </c>
      <c r="AD283" s="1">
        <v>1812786.68</v>
      </c>
      <c r="AE283" s="1">
        <v>1993502</v>
      </c>
      <c r="AP283" s="1">
        <v>745738</v>
      </c>
      <c r="AQ283" s="1">
        <v>159476.234375</v>
      </c>
      <c r="AR283" s="1">
        <v>100967.109375</v>
      </c>
      <c r="AT283" s="1">
        <v>1006181.375</v>
      </c>
      <c r="AY283" s="1">
        <v>194652</v>
      </c>
      <c r="AZ283" s="1">
        <v>55385.98828125</v>
      </c>
      <c r="BA283" s="1">
        <v>63289.26171875</v>
      </c>
      <c r="BC283" s="1">
        <v>256075.5</v>
      </c>
      <c r="BD283" s="1">
        <v>47488.359375</v>
      </c>
      <c r="BE283" s="1">
        <v>0</v>
      </c>
      <c r="BG283" s="1">
        <v>164311</v>
      </c>
      <c r="BH283" s="1">
        <v>40753.55859375</v>
      </c>
      <c r="BI283" s="1">
        <v>0</v>
      </c>
      <c r="BK283" s="1">
        <v>375392.5</v>
      </c>
      <c r="BL283" s="1">
        <v>52132.3203125</v>
      </c>
      <c r="BM283" s="1">
        <v>0</v>
      </c>
      <c r="BO283" s="1">
        <v>147421</v>
      </c>
      <c r="BP283" s="1">
        <v>75265.703125</v>
      </c>
      <c r="BQ283" s="1">
        <v>0</v>
      </c>
      <c r="BS283" s="1">
        <v>-11.5</v>
      </c>
      <c r="BT283" s="1">
        <v>-84.489997863769531</v>
      </c>
      <c r="BU283" s="1">
        <v>0</v>
      </c>
      <c r="BW283" s="1">
        <v>1052089.5</v>
      </c>
      <c r="BX283" s="1">
        <v>51636.94140625</v>
      </c>
      <c r="BY283" s="1">
        <v>0</v>
      </c>
      <c r="CA283" s="1">
        <v>1569809</v>
      </c>
      <c r="CB283" s="1">
        <v>202637.40625</v>
      </c>
      <c r="CC283" s="1">
        <v>0</v>
      </c>
      <c r="CE283" s="1">
        <v>599114</v>
      </c>
      <c r="CF283" s="1">
        <v>69930.3828125</v>
      </c>
      <c r="CG283" s="1">
        <v>0</v>
      </c>
      <c r="CI283" s="1">
        <v>507689</v>
      </c>
      <c r="CJ283" s="1">
        <v>180715.3125</v>
      </c>
      <c r="CK283" s="1">
        <v>797381.125</v>
      </c>
    </row>
    <row r="284" spans="1:90" x14ac:dyDescent="0.25">
      <c r="A284" s="1">
        <v>113361703</v>
      </c>
      <c r="B284" s="1">
        <v>3571675.5</v>
      </c>
      <c r="C284" s="1">
        <v>4047132.5</v>
      </c>
      <c r="D284" s="1">
        <v>4265176.5</v>
      </c>
      <c r="E284" s="1">
        <v>4498230</v>
      </c>
      <c r="F284" s="1">
        <v>4786088</v>
      </c>
      <c r="G284" s="1">
        <v>4786072</v>
      </c>
      <c r="H284" s="1">
        <v>5326248</v>
      </c>
      <c r="I284" s="1">
        <v>6235957</v>
      </c>
      <c r="J284" s="1">
        <v>7400755.5</v>
      </c>
      <c r="K284" s="1">
        <v>8388739</v>
      </c>
      <c r="L284" s="1">
        <v>276624</v>
      </c>
      <c r="M284" s="1">
        <v>421118</v>
      </c>
      <c r="N284" s="1">
        <v>348871</v>
      </c>
      <c r="O284" s="1">
        <v>348871</v>
      </c>
      <c r="P284" s="1">
        <v>348871</v>
      </c>
      <c r="Q284" s="1">
        <v>348871</v>
      </c>
      <c r="R284" s="1">
        <v>348871</v>
      </c>
      <c r="S284" s="1">
        <v>348871</v>
      </c>
      <c r="T284" s="1">
        <v>348871</v>
      </c>
      <c r="U284" s="1">
        <v>1771211.04</v>
      </c>
      <c r="V284" s="1">
        <v>1624583.97</v>
      </c>
      <c r="W284" s="1">
        <v>1654601.55</v>
      </c>
      <c r="X284" s="1">
        <v>1689308.33</v>
      </c>
      <c r="Y284" s="1">
        <v>1695831.96</v>
      </c>
      <c r="Z284" s="1">
        <v>1766846.9</v>
      </c>
      <c r="AA284" s="1">
        <v>1766735.71</v>
      </c>
      <c r="AB284" s="1">
        <v>1846703.69</v>
      </c>
      <c r="AC284" s="1">
        <v>1960237.82</v>
      </c>
      <c r="AD284" s="1">
        <v>2056062.87</v>
      </c>
      <c r="AE284" s="1">
        <v>2173664</v>
      </c>
      <c r="AP284" s="1">
        <v>720530.1875</v>
      </c>
      <c r="AQ284" s="1">
        <v>284468</v>
      </c>
      <c r="AR284" s="1">
        <v>81363.421875</v>
      </c>
      <c r="AT284" s="1">
        <v>1086361.625</v>
      </c>
      <c r="AY284" s="1">
        <v>362119.25</v>
      </c>
      <c r="AZ284" s="1">
        <v>38888.078125</v>
      </c>
      <c r="BA284" s="1">
        <v>20575</v>
      </c>
      <c r="BC284" s="1">
        <v>475457</v>
      </c>
      <c r="BD284" s="1">
        <v>30017.580078125</v>
      </c>
      <c r="BE284" s="1">
        <v>144494</v>
      </c>
      <c r="BG284" s="1">
        <v>218044</v>
      </c>
      <c r="BH284" s="1">
        <v>34706.78125</v>
      </c>
      <c r="BI284" s="1">
        <v>-72247</v>
      </c>
      <c r="BK284" s="1">
        <v>233053.5</v>
      </c>
      <c r="BL284" s="1">
        <v>6523.6298828125</v>
      </c>
      <c r="BM284" s="1">
        <v>0</v>
      </c>
      <c r="BO284" s="1">
        <v>287858</v>
      </c>
      <c r="BP284" s="1">
        <v>71014.9375</v>
      </c>
      <c r="BQ284" s="1">
        <v>0</v>
      </c>
      <c r="BS284" s="1">
        <v>-16</v>
      </c>
      <c r="BT284" s="1">
        <v>-111.19000244140625</v>
      </c>
      <c r="BU284" s="1">
        <v>0</v>
      </c>
      <c r="BW284" s="1">
        <v>540176</v>
      </c>
      <c r="BX284" s="1">
        <v>79967.9765625</v>
      </c>
      <c r="BY284" s="1">
        <v>0</v>
      </c>
      <c r="CA284" s="1">
        <v>909709</v>
      </c>
      <c r="CB284" s="1">
        <v>113534.1328125</v>
      </c>
      <c r="CC284" s="1">
        <v>0</v>
      </c>
      <c r="CE284" s="1">
        <v>1164798.5</v>
      </c>
      <c r="CF284" s="1">
        <v>95825.046875</v>
      </c>
      <c r="CG284" s="1">
        <v>0</v>
      </c>
      <c r="CI284" s="1">
        <v>987983.5</v>
      </c>
      <c r="CJ284" s="1">
        <v>117601.1328125</v>
      </c>
      <c r="CK284" s="1">
        <v>1422340</v>
      </c>
    </row>
    <row r="285" spans="1:90" x14ac:dyDescent="0.25">
      <c r="A285" s="1">
        <v>113362203</v>
      </c>
      <c r="B285" s="1">
        <v>6808761</v>
      </c>
      <c r="C285" s="1">
        <v>7038669</v>
      </c>
      <c r="D285" s="1">
        <v>7141827.5</v>
      </c>
      <c r="E285" s="1">
        <v>7228163</v>
      </c>
      <c r="F285" s="1">
        <v>7409347.5</v>
      </c>
      <c r="G285" s="1">
        <v>7409339.5</v>
      </c>
      <c r="H285" s="1">
        <v>7857494</v>
      </c>
      <c r="I285" s="1">
        <v>8520053</v>
      </c>
      <c r="J285" s="1">
        <v>9234710</v>
      </c>
      <c r="K285" s="1">
        <v>9518811</v>
      </c>
      <c r="L285" s="1">
        <v>335257</v>
      </c>
      <c r="M285" s="1">
        <v>452463</v>
      </c>
      <c r="N285" s="1">
        <v>393860</v>
      </c>
      <c r="O285" s="1">
        <v>393860</v>
      </c>
      <c r="P285" s="1">
        <v>393860</v>
      </c>
      <c r="Q285" s="1">
        <v>393860</v>
      </c>
      <c r="R285" s="1">
        <v>393860</v>
      </c>
      <c r="S285" s="1">
        <v>393860</v>
      </c>
      <c r="T285" s="1">
        <v>393860</v>
      </c>
      <c r="U285" s="1">
        <v>1378131.68</v>
      </c>
      <c r="V285" s="1">
        <v>1333652.3600000001</v>
      </c>
      <c r="W285" s="1">
        <v>1396480.29</v>
      </c>
      <c r="X285" s="1">
        <v>1430890.4</v>
      </c>
      <c r="Y285" s="1">
        <v>1464814.11</v>
      </c>
      <c r="Z285" s="1">
        <v>1707012.96</v>
      </c>
      <c r="AA285" s="1">
        <v>1560066.44</v>
      </c>
      <c r="AB285" s="1">
        <v>1780095.07</v>
      </c>
      <c r="AC285" s="1">
        <v>1831374.88</v>
      </c>
      <c r="AD285" s="1">
        <v>1953090.64</v>
      </c>
      <c r="AE285" s="1">
        <v>2103425</v>
      </c>
      <c r="AP285" s="1">
        <v>421892.6875</v>
      </c>
      <c r="AQ285" s="1">
        <v>196854.34375</v>
      </c>
      <c r="AR285" s="1">
        <v>79282.40625</v>
      </c>
      <c r="AT285" s="1">
        <v>698029.375</v>
      </c>
      <c r="AY285" s="1">
        <v>175693.5</v>
      </c>
      <c r="AZ285" s="1">
        <v>41383.94921875</v>
      </c>
      <c r="BA285" s="1">
        <v>33142</v>
      </c>
      <c r="BC285" s="1">
        <v>229908</v>
      </c>
      <c r="BD285" s="1">
        <v>62827.9296875</v>
      </c>
      <c r="BE285" s="1">
        <v>117206</v>
      </c>
      <c r="BG285" s="1">
        <v>103158.5</v>
      </c>
      <c r="BH285" s="1">
        <v>34410.109375</v>
      </c>
      <c r="BI285" s="1">
        <v>-58603</v>
      </c>
      <c r="BK285" s="1">
        <v>86335.5</v>
      </c>
      <c r="BL285" s="1">
        <v>33923.7109375</v>
      </c>
      <c r="BM285" s="1">
        <v>0</v>
      </c>
      <c r="BO285" s="1">
        <v>181184.5</v>
      </c>
      <c r="BP285" s="1">
        <v>242198.84375</v>
      </c>
      <c r="BQ285" s="1">
        <v>0</v>
      </c>
      <c r="BS285" s="1">
        <v>-8</v>
      </c>
      <c r="BT285" s="1">
        <v>-146946.515625</v>
      </c>
      <c r="BU285" s="1">
        <v>0</v>
      </c>
      <c r="BW285" s="1">
        <v>448154.5</v>
      </c>
      <c r="BX285" s="1">
        <v>220028.625</v>
      </c>
      <c r="BY285" s="1">
        <v>0</v>
      </c>
      <c r="CA285" s="1">
        <v>662559</v>
      </c>
      <c r="CB285" s="1">
        <v>51279.80859375</v>
      </c>
      <c r="CC285" s="1">
        <v>0</v>
      </c>
      <c r="CE285" s="1">
        <v>714657</v>
      </c>
      <c r="CF285" s="1">
        <v>121715.7578125</v>
      </c>
      <c r="CG285" s="1">
        <v>0</v>
      </c>
      <c r="CI285" s="1">
        <v>284101</v>
      </c>
      <c r="CJ285" s="1">
        <v>150334.359375</v>
      </c>
      <c r="CK285" s="1">
        <v>984271.6875</v>
      </c>
    </row>
    <row r="286" spans="1:90" x14ac:dyDescent="0.25">
      <c r="A286" s="1">
        <v>113362303</v>
      </c>
      <c r="B286" s="1">
        <v>4146995</v>
      </c>
      <c r="C286" s="1">
        <v>4358997</v>
      </c>
      <c r="D286" s="1">
        <v>4468157.5</v>
      </c>
      <c r="E286" s="1">
        <v>4574626</v>
      </c>
      <c r="F286" s="1">
        <v>4737293.5</v>
      </c>
      <c r="G286" s="1">
        <v>4737282.5</v>
      </c>
      <c r="H286" s="1">
        <v>4996584.5</v>
      </c>
      <c r="I286" s="1">
        <v>5418110</v>
      </c>
      <c r="J286" s="1">
        <v>5916577.5</v>
      </c>
      <c r="K286" s="1">
        <v>6213920</v>
      </c>
      <c r="L286" s="1">
        <v>247418</v>
      </c>
      <c r="M286" s="1">
        <v>247418</v>
      </c>
      <c r="N286" s="1">
        <v>247418</v>
      </c>
      <c r="O286" s="1">
        <v>247418</v>
      </c>
      <c r="P286" s="1">
        <v>247418</v>
      </c>
      <c r="Q286" s="1">
        <v>247418</v>
      </c>
      <c r="R286" s="1">
        <v>247418</v>
      </c>
      <c r="S286" s="1">
        <v>247418</v>
      </c>
      <c r="T286" s="1">
        <v>247418</v>
      </c>
      <c r="U286" s="1">
        <v>247418</v>
      </c>
      <c r="V286" s="1">
        <v>1652656.55</v>
      </c>
      <c r="W286" s="1">
        <v>1660117.45</v>
      </c>
      <c r="X286" s="1">
        <v>1670658.91</v>
      </c>
      <c r="Y286" s="1">
        <v>1672895.3</v>
      </c>
      <c r="Z286" s="1">
        <v>1687496.43</v>
      </c>
      <c r="AA286" s="1">
        <v>1687479.46</v>
      </c>
      <c r="AB286" s="1">
        <v>1721444.66</v>
      </c>
      <c r="AC286" s="1">
        <v>1749282.39</v>
      </c>
      <c r="AD286" s="1">
        <v>1792937.55</v>
      </c>
      <c r="AE286" s="1">
        <v>1839493</v>
      </c>
      <c r="AF286" s="1">
        <v>63102.76</v>
      </c>
      <c r="AG286" s="1">
        <v>58486.54</v>
      </c>
      <c r="AH286" s="1">
        <v>15856.14</v>
      </c>
      <c r="AI286" s="1">
        <v>65280.4</v>
      </c>
      <c r="AJ286" s="1">
        <v>95225.61</v>
      </c>
      <c r="AK286" s="1">
        <v>49976</v>
      </c>
      <c r="AL286" s="1">
        <v>50761</v>
      </c>
      <c r="AM286" s="1">
        <v>44891.87</v>
      </c>
      <c r="AN286" s="1">
        <v>45407.59</v>
      </c>
      <c r="AO286" s="1">
        <v>50874</v>
      </c>
      <c r="AP286" s="1">
        <v>295325.3125</v>
      </c>
      <c r="AQ286" s="1">
        <v>0</v>
      </c>
      <c r="AR286" s="1">
        <v>30399.314453125</v>
      </c>
      <c r="AS286" s="1">
        <v>-8870.322265625</v>
      </c>
      <c r="AT286" s="1">
        <v>316854.3125</v>
      </c>
      <c r="AY286" s="1">
        <v>162739.25</v>
      </c>
      <c r="AZ286" s="1">
        <v>17445.94921875</v>
      </c>
      <c r="BA286" s="1">
        <v>51431</v>
      </c>
      <c r="BB286" s="1">
        <v>-22327.44921875</v>
      </c>
      <c r="BC286" s="1">
        <v>212002</v>
      </c>
      <c r="BD286" s="1">
        <v>7460.89990234375</v>
      </c>
      <c r="BE286" s="1">
        <v>0</v>
      </c>
      <c r="BF286" s="1">
        <v>-4616.22021484375</v>
      </c>
      <c r="BG286" s="1">
        <v>109160.5</v>
      </c>
      <c r="BH286" s="1">
        <v>10541.4599609375</v>
      </c>
      <c r="BI286" s="1">
        <v>0</v>
      </c>
      <c r="BJ286" s="1">
        <v>-42630.3984375</v>
      </c>
      <c r="BK286" s="1">
        <v>106468.5</v>
      </c>
      <c r="BL286" s="1">
        <v>2236.389892578125</v>
      </c>
      <c r="BM286" s="1">
        <v>0</v>
      </c>
      <c r="BN286" s="1">
        <v>49424.26171875</v>
      </c>
      <c r="BO286" s="1">
        <v>162667.5</v>
      </c>
      <c r="BP286" s="1">
        <v>14601.1298828125</v>
      </c>
      <c r="BQ286" s="1">
        <v>0</v>
      </c>
      <c r="BR286" s="1">
        <v>29945.2109375</v>
      </c>
      <c r="BS286" s="1">
        <v>-11</v>
      </c>
      <c r="BT286" s="1">
        <v>-16.969999313354492</v>
      </c>
      <c r="BU286" s="1">
        <v>0</v>
      </c>
      <c r="BV286" s="1">
        <v>-45249.609375</v>
      </c>
      <c r="BW286" s="1">
        <v>259302</v>
      </c>
      <c r="BX286" s="1">
        <v>33965.19921875</v>
      </c>
      <c r="BY286" s="1">
        <v>0</v>
      </c>
      <c r="BZ286" s="1">
        <v>785</v>
      </c>
      <c r="CA286" s="1">
        <v>421525.5</v>
      </c>
      <c r="CB286" s="1">
        <v>27837.73046875</v>
      </c>
      <c r="CC286" s="1">
        <v>0</v>
      </c>
      <c r="CD286" s="1">
        <v>-5869.1298828125</v>
      </c>
      <c r="CE286" s="1">
        <v>498467.5</v>
      </c>
      <c r="CF286" s="1">
        <v>43655.16015625</v>
      </c>
      <c r="CG286" s="1">
        <v>0</v>
      </c>
      <c r="CH286" s="1">
        <v>515.719970703125</v>
      </c>
      <c r="CI286" s="1">
        <v>297342.5</v>
      </c>
      <c r="CJ286" s="1">
        <v>46555.44921875</v>
      </c>
      <c r="CK286" s="1">
        <v>0</v>
      </c>
      <c r="CL286" s="1">
        <v>5466.41015625</v>
      </c>
    </row>
    <row r="287" spans="1:90" x14ac:dyDescent="0.25">
      <c r="A287" s="1">
        <v>113362403</v>
      </c>
      <c r="B287" s="1">
        <v>8474726</v>
      </c>
      <c r="C287" s="1">
        <v>8745931</v>
      </c>
      <c r="D287" s="1">
        <v>8903201</v>
      </c>
      <c r="E287" s="1">
        <v>8985070</v>
      </c>
      <c r="F287" s="1">
        <v>9215283</v>
      </c>
      <c r="G287" s="1">
        <v>9215273</v>
      </c>
      <c r="H287" s="1">
        <v>9344745</v>
      </c>
      <c r="I287" s="1">
        <v>10317125</v>
      </c>
      <c r="J287" s="1">
        <v>11226869</v>
      </c>
      <c r="K287" s="1">
        <v>11543475</v>
      </c>
      <c r="L287" s="1">
        <v>472997</v>
      </c>
      <c r="M287" s="1">
        <v>472997</v>
      </c>
      <c r="N287" s="1">
        <v>472997</v>
      </c>
      <c r="O287" s="1">
        <v>472997</v>
      </c>
      <c r="P287" s="1">
        <v>472997</v>
      </c>
      <c r="Q287" s="1">
        <v>472997</v>
      </c>
      <c r="R287" s="1">
        <v>472997</v>
      </c>
      <c r="S287" s="1">
        <v>472997</v>
      </c>
      <c r="T287" s="1">
        <v>472997</v>
      </c>
      <c r="U287" s="1">
        <v>867969.91</v>
      </c>
      <c r="V287" s="1">
        <v>2059246.12</v>
      </c>
      <c r="W287" s="1">
        <v>2084916.42</v>
      </c>
      <c r="X287" s="1">
        <v>2148681.62</v>
      </c>
      <c r="Y287" s="1">
        <v>2160292.5499999998</v>
      </c>
      <c r="Z287" s="1">
        <v>2251511.9900000002</v>
      </c>
      <c r="AA287" s="1">
        <v>2251353.63</v>
      </c>
      <c r="AB287" s="1">
        <v>2346227.98</v>
      </c>
      <c r="AC287" s="1">
        <v>2534725.36</v>
      </c>
      <c r="AD287" s="1">
        <v>2512956.6</v>
      </c>
      <c r="AE287" s="1">
        <v>2714616</v>
      </c>
      <c r="AF287" s="1">
        <v>50847.95</v>
      </c>
      <c r="AG287" s="1">
        <v>50145.919999999998</v>
      </c>
      <c r="AH287" s="1">
        <v>43262.02</v>
      </c>
      <c r="AI287" s="1">
        <v>53876.04</v>
      </c>
      <c r="AJ287" s="1">
        <v>44362.31</v>
      </c>
      <c r="AK287" s="1">
        <v>42402.93</v>
      </c>
      <c r="AL287" s="1">
        <v>44600</v>
      </c>
      <c r="AM287" s="1">
        <v>39268.71</v>
      </c>
      <c r="AN287" s="1">
        <v>142487.71</v>
      </c>
      <c r="AO287" s="1">
        <v>159631</v>
      </c>
      <c r="AP287" s="1">
        <v>465638.40625</v>
      </c>
      <c r="AQ287" s="1">
        <v>78994.578125</v>
      </c>
      <c r="AR287" s="1">
        <v>92620.8046875</v>
      </c>
      <c r="AS287" s="1">
        <v>23053.73828125</v>
      </c>
      <c r="AT287" s="1">
        <v>660307.5625</v>
      </c>
      <c r="AY287" s="1">
        <v>196559.5</v>
      </c>
      <c r="AZ287" s="1">
        <v>93053.75</v>
      </c>
      <c r="BA287" s="1">
        <v>113112</v>
      </c>
      <c r="BB287" s="1">
        <v>-21169.25</v>
      </c>
      <c r="BC287" s="1">
        <v>271205</v>
      </c>
      <c r="BD287" s="1">
        <v>25670.30078125</v>
      </c>
      <c r="BE287" s="1">
        <v>0</v>
      </c>
      <c r="BF287" s="1">
        <v>-702.030029296875</v>
      </c>
      <c r="BG287" s="1">
        <v>157270</v>
      </c>
      <c r="BH287" s="1">
        <v>63765.19921875</v>
      </c>
      <c r="BI287" s="1">
        <v>0</v>
      </c>
      <c r="BJ287" s="1">
        <v>-6883.89990234375</v>
      </c>
      <c r="BK287" s="1">
        <v>81869</v>
      </c>
      <c r="BL287" s="1">
        <v>11610.9296875</v>
      </c>
      <c r="BM287" s="1">
        <v>0</v>
      </c>
      <c r="BN287" s="1">
        <v>10614.01953125</v>
      </c>
      <c r="BO287" s="1">
        <v>230213</v>
      </c>
      <c r="BP287" s="1">
        <v>91219.4375</v>
      </c>
      <c r="BQ287" s="1">
        <v>0</v>
      </c>
      <c r="BR287" s="1">
        <v>-9513.73046875</v>
      </c>
      <c r="BS287" s="1">
        <v>-10</v>
      </c>
      <c r="BT287" s="1">
        <v>-158.36000061035156</v>
      </c>
      <c r="BU287" s="1">
        <v>0</v>
      </c>
      <c r="BV287" s="1">
        <v>-1959.3800048828125</v>
      </c>
      <c r="BW287" s="1">
        <v>129472</v>
      </c>
      <c r="BX287" s="1">
        <v>94874.3515625</v>
      </c>
      <c r="BY287" s="1">
        <v>0</v>
      </c>
      <c r="BZ287" s="1">
        <v>2197.070068359375</v>
      </c>
      <c r="CA287" s="1">
        <v>972380</v>
      </c>
      <c r="CB287" s="1">
        <v>188497.375</v>
      </c>
      <c r="CC287" s="1">
        <v>0</v>
      </c>
      <c r="CD287" s="1">
        <v>-5331.2900390625</v>
      </c>
      <c r="CE287" s="1">
        <v>909744</v>
      </c>
      <c r="CF287" s="1">
        <v>-21768.759765625</v>
      </c>
      <c r="CG287" s="1">
        <v>0</v>
      </c>
      <c r="CH287" s="1">
        <v>103219</v>
      </c>
      <c r="CI287" s="1">
        <v>316606</v>
      </c>
      <c r="CJ287" s="1">
        <v>201659.40625</v>
      </c>
      <c r="CK287" s="1">
        <v>394972.90625</v>
      </c>
      <c r="CL287" s="1">
        <v>17143.2890625</v>
      </c>
    </row>
    <row r="288" spans="1:90" x14ac:dyDescent="0.25">
      <c r="A288" s="1">
        <v>113362603</v>
      </c>
      <c r="B288" s="1">
        <v>9180012</v>
      </c>
      <c r="C288" s="1">
        <v>9550421</v>
      </c>
      <c r="D288" s="1">
        <v>9693348</v>
      </c>
      <c r="E288" s="1">
        <v>9888075</v>
      </c>
      <c r="F288" s="1">
        <v>10176324</v>
      </c>
      <c r="G288" s="1">
        <v>10176310</v>
      </c>
      <c r="H288" s="1">
        <v>11085411</v>
      </c>
      <c r="I288" s="1">
        <v>13025002</v>
      </c>
      <c r="J288" s="1">
        <v>14205774</v>
      </c>
      <c r="K288" s="1">
        <v>14717790</v>
      </c>
      <c r="L288" s="1">
        <v>515064</v>
      </c>
      <c r="M288" s="1">
        <v>515064</v>
      </c>
      <c r="N288" s="1">
        <v>515064</v>
      </c>
      <c r="O288" s="1">
        <v>515064</v>
      </c>
      <c r="P288" s="1">
        <v>515064</v>
      </c>
      <c r="Q288" s="1">
        <v>515064</v>
      </c>
      <c r="R288" s="1">
        <v>515064</v>
      </c>
      <c r="S288" s="1">
        <v>515064</v>
      </c>
      <c r="T288" s="1">
        <v>515064</v>
      </c>
      <c r="U288" s="1">
        <v>2018002.64</v>
      </c>
      <c r="V288" s="1">
        <v>2292197.7599999998</v>
      </c>
      <c r="W288" s="1">
        <v>2224921.12</v>
      </c>
      <c r="X288" s="1">
        <v>2282914.1800000002</v>
      </c>
      <c r="Y288" s="1">
        <v>2292563.63</v>
      </c>
      <c r="Z288" s="1">
        <v>2443962.83</v>
      </c>
      <c r="AA288" s="1">
        <v>2443852</v>
      </c>
      <c r="AB288" s="1">
        <v>2573208.6</v>
      </c>
      <c r="AC288" s="1">
        <v>2801575.94</v>
      </c>
      <c r="AD288" s="1">
        <v>2956066.02</v>
      </c>
      <c r="AE288" s="1">
        <v>3141100</v>
      </c>
      <c r="AF288" s="1">
        <v>21691.06</v>
      </c>
      <c r="AG288" s="1">
        <v>20303.43</v>
      </c>
      <c r="AH288" s="1">
        <v>24506.240000000002</v>
      </c>
      <c r="AI288" s="1">
        <v>30347.55</v>
      </c>
      <c r="AJ288" s="1">
        <v>34011.33</v>
      </c>
      <c r="AK288" s="1">
        <v>41646.97</v>
      </c>
      <c r="AL288" s="1">
        <v>40872</v>
      </c>
      <c r="AM288" s="1">
        <v>48277.7</v>
      </c>
      <c r="AN288" s="1">
        <v>57432.59</v>
      </c>
      <c r="AO288" s="1">
        <v>64366</v>
      </c>
      <c r="AP288" s="1">
        <v>908293.1875</v>
      </c>
      <c r="AQ288" s="1">
        <v>300587.71875</v>
      </c>
      <c r="AR288" s="1">
        <v>139427.4375</v>
      </c>
      <c r="AS288" s="1">
        <v>6070.93408203125</v>
      </c>
      <c r="AT288" s="1">
        <v>1354379.125</v>
      </c>
      <c r="AY288" s="1">
        <v>283376</v>
      </c>
      <c r="AZ288" s="1">
        <v>203531.046875</v>
      </c>
      <c r="BA288" s="1">
        <v>113574</v>
      </c>
      <c r="BB288" s="1">
        <v>1889.9200439453125</v>
      </c>
      <c r="BC288" s="1">
        <v>370409</v>
      </c>
      <c r="BD288" s="1">
        <v>-67276.640625</v>
      </c>
      <c r="BE288" s="1">
        <v>0</v>
      </c>
      <c r="BF288" s="1">
        <v>-1387.6300048828125</v>
      </c>
      <c r="BG288" s="1">
        <v>142927</v>
      </c>
      <c r="BH288" s="1">
        <v>57993.05859375</v>
      </c>
      <c r="BI288" s="1">
        <v>0</v>
      </c>
      <c r="BJ288" s="1">
        <v>4202.81005859375</v>
      </c>
      <c r="BK288" s="1">
        <v>194727</v>
      </c>
      <c r="BL288" s="1">
        <v>9649.4501953125</v>
      </c>
      <c r="BM288" s="1">
        <v>0</v>
      </c>
      <c r="BN288" s="1">
        <v>5841.31005859375</v>
      </c>
      <c r="BO288" s="1">
        <v>288249</v>
      </c>
      <c r="BP288" s="1">
        <v>151399.203125</v>
      </c>
      <c r="BQ288" s="1">
        <v>0</v>
      </c>
      <c r="BR288" s="1">
        <v>3663.780029296875</v>
      </c>
      <c r="BS288" s="1">
        <v>-14</v>
      </c>
      <c r="BT288" s="1">
        <v>-110.83000183105469</v>
      </c>
      <c r="BU288" s="1">
        <v>0</v>
      </c>
      <c r="BV288" s="1">
        <v>7635.64013671875</v>
      </c>
      <c r="BW288" s="1">
        <v>909101</v>
      </c>
      <c r="BX288" s="1">
        <v>129356.6015625</v>
      </c>
      <c r="BY288" s="1">
        <v>0</v>
      </c>
      <c r="BZ288" s="1">
        <v>-774.969970703125</v>
      </c>
      <c r="CA288" s="1">
        <v>1939591</v>
      </c>
      <c r="CB288" s="1">
        <v>228367.34375</v>
      </c>
      <c r="CC288" s="1">
        <v>0</v>
      </c>
      <c r="CD288" s="1">
        <v>7405.7001953125</v>
      </c>
      <c r="CE288" s="1">
        <v>1180772</v>
      </c>
      <c r="CF288" s="1">
        <v>154490.078125</v>
      </c>
      <c r="CG288" s="1">
        <v>0</v>
      </c>
      <c r="CH288" s="1">
        <v>9154.8896484375</v>
      </c>
      <c r="CI288" s="1">
        <v>512016</v>
      </c>
      <c r="CJ288" s="1">
        <v>185033.984375</v>
      </c>
      <c r="CK288" s="1">
        <v>1502938.625</v>
      </c>
      <c r="CL288" s="1">
        <v>6933.41015625</v>
      </c>
    </row>
    <row r="289" spans="1:90" x14ac:dyDescent="0.25">
      <c r="A289" s="1">
        <v>113363103</v>
      </c>
      <c r="B289" s="1">
        <v>12183798</v>
      </c>
      <c r="C289" s="1">
        <v>12591902</v>
      </c>
      <c r="D289" s="1">
        <v>12810436</v>
      </c>
      <c r="E289" s="1">
        <v>13041962</v>
      </c>
      <c r="F289" s="1">
        <v>13399263</v>
      </c>
      <c r="G289" s="1">
        <v>13399167</v>
      </c>
      <c r="H289" s="1">
        <v>14148702</v>
      </c>
      <c r="I289" s="1">
        <v>15435640</v>
      </c>
      <c r="J289" s="1">
        <v>16555151</v>
      </c>
      <c r="K289" s="1">
        <v>17253572</v>
      </c>
      <c r="L289" s="1">
        <v>593639</v>
      </c>
      <c r="M289" s="1">
        <v>785641</v>
      </c>
      <c r="N289" s="1">
        <v>689640</v>
      </c>
      <c r="O289" s="1">
        <v>689640</v>
      </c>
      <c r="P289" s="1">
        <v>689640</v>
      </c>
      <c r="Q289" s="1">
        <v>689640</v>
      </c>
      <c r="R289" s="1">
        <v>689640</v>
      </c>
      <c r="S289" s="1">
        <v>689640</v>
      </c>
      <c r="T289" s="1">
        <v>689640</v>
      </c>
      <c r="U289" s="1">
        <v>1370162.7</v>
      </c>
      <c r="V289" s="1">
        <v>3489540.88</v>
      </c>
      <c r="W289" s="1">
        <v>3703426.64</v>
      </c>
      <c r="X289" s="1">
        <v>3624151.38</v>
      </c>
      <c r="Y289" s="1">
        <v>3667398.94</v>
      </c>
      <c r="Z289" s="1">
        <v>3812183.33</v>
      </c>
      <c r="AA289" s="1">
        <v>3812000.53</v>
      </c>
      <c r="AB289" s="1">
        <v>3981905.51</v>
      </c>
      <c r="AC289" s="1">
        <v>4431125.78</v>
      </c>
      <c r="AD289" s="1">
        <v>4558034.54</v>
      </c>
      <c r="AE289" s="1">
        <v>4991375</v>
      </c>
      <c r="AP289" s="1">
        <v>770861.8125</v>
      </c>
      <c r="AQ289" s="1">
        <v>136104.546875</v>
      </c>
      <c r="AR289" s="1">
        <v>235838.328125</v>
      </c>
      <c r="AT289" s="1">
        <v>1142804.75</v>
      </c>
      <c r="AY289" s="1">
        <v>309937</v>
      </c>
      <c r="AZ289" s="1">
        <v>87465.140625</v>
      </c>
      <c r="BA289" s="1">
        <v>58362</v>
      </c>
      <c r="BC289" s="1">
        <v>408104</v>
      </c>
      <c r="BD289" s="1">
        <v>213885.765625</v>
      </c>
      <c r="BE289" s="1">
        <v>192002</v>
      </c>
      <c r="BG289" s="1">
        <v>218534</v>
      </c>
      <c r="BH289" s="1">
        <v>-79275.2578125</v>
      </c>
      <c r="BI289" s="1">
        <v>-96001</v>
      </c>
      <c r="BK289" s="1">
        <v>231526</v>
      </c>
      <c r="BL289" s="1">
        <v>43247.55859375</v>
      </c>
      <c r="BM289" s="1">
        <v>0</v>
      </c>
      <c r="BO289" s="1">
        <v>357301</v>
      </c>
      <c r="BP289" s="1">
        <v>144784.390625</v>
      </c>
      <c r="BQ289" s="1">
        <v>0</v>
      </c>
      <c r="BS289" s="1">
        <v>-96</v>
      </c>
      <c r="BT289" s="1">
        <v>-182.80000305175781</v>
      </c>
      <c r="BU289" s="1">
        <v>0</v>
      </c>
      <c r="BW289" s="1">
        <v>749535</v>
      </c>
      <c r="BX289" s="1">
        <v>169904.984375</v>
      </c>
      <c r="BY289" s="1">
        <v>0</v>
      </c>
      <c r="CA289" s="1">
        <v>1286938</v>
      </c>
      <c r="CB289" s="1">
        <v>449220.28125</v>
      </c>
      <c r="CC289" s="1">
        <v>0</v>
      </c>
      <c r="CE289" s="1">
        <v>1119511</v>
      </c>
      <c r="CF289" s="1">
        <v>126908.7578125</v>
      </c>
      <c r="CG289" s="1">
        <v>0</v>
      </c>
      <c r="CI289" s="1">
        <v>698421</v>
      </c>
      <c r="CJ289" s="1">
        <v>433340.46875</v>
      </c>
      <c r="CK289" s="1">
        <v>680522.6875</v>
      </c>
    </row>
    <row r="290" spans="1:90" x14ac:dyDescent="0.25">
      <c r="A290" s="1">
        <v>113363603</v>
      </c>
      <c r="B290" s="1">
        <v>3877093.75</v>
      </c>
      <c r="C290" s="1">
        <v>4084221.75</v>
      </c>
      <c r="D290" s="1">
        <v>4172233.75</v>
      </c>
      <c r="E290" s="1">
        <v>4288060</v>
      </c>
      <c r="F290" s="1">
        <v>4492124</v>
      </c>
      <c r="G290" s="1">
        <v>4492116</v>
      </c>
      <c r="H290" s="1">
        <v>4576636.5</v>
      </c>
      <c r="I290" s="1">
        <v>5038654.5</v>
      </c>
      <c r="J290" s="1">
        <v>5481766.5</v>
      </c>
      <c r="K290" s="1">
        <v>5738365</v>
      </c>
      <c r="L290" s="1">
        <v>232972</v>
      </c>
      <c r="M290" s="1">
        <v>329268</v>
      </c>
      <c r="N290" s="1">
        <v>281120</v>
      </c>
      <c r="O290" s="1">
        <v>281120</v>
      </c>
      <c r="P290" s="1">
        <v>281120</v>
      </c>
      <c r="Q290" s="1">
        <v>281120</v>
      </c>
      <c r="R290" s="1">
        <v>281120</v>
      </c>
      <c r="S290" s="1">
        <v>281120</v>
      </c>
      <c r="T290" s="1">
        <v>281120</v>
      </c>
      <c r="U290" s="1">
        <v>537100.18000000005</v>
      </c>
      <c r="V290" s="1">
        <v>1380602.16</v>
      </c>
      <c r="W290" s="1">
        <v>1379678.83</v>
      </c>
      <c r="X290" s="1">
        <v>1407476.27</v>
      </c>
      <c r="Y290" s="1">
        <v>1437001.54</v>
      </c>
      <c r="Z290" s="1">
        <v>1473252.3</v>
      </c>
      <c r="AA290" s="1">
        <v>1473212.51</v>
      </c>
      <c r="AB290" s="1">
        <v>1561351.58</v>
      </c>
      <c r="AC290" s="1">
        <v>1644171.19</v>
      </c>
      <c r="AD290" s="1">
        <v>1672848.96</v>
      </c>
      <c r="AE290" s="1">
        <v>1760562</v>
      </c>
      <c r="AF290" s="1">
        <v>49516.79</v>
      </c>
      <c r="AG290" s="1">
        <v>48642.51</v>
      </c>
      <c r="AH290" s="1">
        <v>60316.39</v>
      </c>
      <c r="AI290" s="1">
        <v>78109.47</v>
      </c>
      <c r="AJ290" s="1">
        <v>69671.62</v>
      </c>
      <c r="AK290" s="1">
        <v>67903.58</v>
      </c>
      <c r="AL290" s="1">
        <v>80827</v>
      </c>
      <c r="AM290" s="1">
        <v>87755.56</v>
      </c>
      <c r="AN290" s="1">
        <v>121907.19</v>
      </c>
      <c r="AO290" s="1">
        <v>136576</v>
      </c>
      <c r="AP290" s="1">
        <v>249248.203125</v>
      </c>
      <c r="AQ290" s="1">
        <v>51196.03515625</v>
      </c>
      <c r="AR290" s="1">
        <v>57461.94140625</v>
      </c>
      <c r="AS290" s="1">
        <v>13380.8759765625</v>
      </c>
      <c r="AT290" s="1">
        <v>371287.0625</v>
      </c>
      <c r="AY290" s="1">
        <v>158316</v>
      </c>
      <c r="AZ290" s="1">
        <v>32514.029296875</v>
      </c>
      <c r="BA290" s="1">
        <v>23848</v>
      </c>
      <c r="BB290" s="1">
        <v>-965.82000732421875</v>
      </c>
      <c r="BC290" s="1">
        <v>207128</v>
      </c>
      <c r="BD290" s="1">
        <v>-923.33001708984375</v>
      </c>
      <c r="BE290" s="1">
        <v>96296</v>
      </c>
      <c r="BF290" s="1">
        <v>-874.280029296875</v>
      </c>
      <c r="BG290" s="1">
        <v>88012</v>
      </c>
      <c r="BH290" s="1">
        <v>27797.439453125</v>
      </c>
      <c r="BI290" s="1">
        <v>-48148</v>
      </c>
      <c r="BJ290" s="1">
        <v>11673.8798828125</v>
      </c>
      <c r="BK290" s="1">
        <v>115826.25</v>
      </c>
      <c r="BL290" s="1">
        <v>29525.26953125</v>
      </c>
      <c r="BM290" s="1">
        <v>0</v>
      </c>
      <c r="BN290" s="1">
        <v>17793.080078125</v>
      </c>
      <c r="BO290" s="1">
        <v>204064</v>
      </c>
      <c r="BP290" s="1">
        <v>36250.76171875</v>
      </c>
      <c r="BQ290" s="1">
        <v>0</v>
      </c>
      <c r="BR290" s="1">
        <v>-8437.849609375</v>
      </c>
      <c r="BS290" s="1">
        <v>-8</v>
      </c>
      <c r="BT290" s="1">
        <v>-39.790000915527344</v>
      </c>
      <c r="BU290" s="1">
        <v>0</v>
      </c>
      <c r="BV290" s="1">
        <v>-1768.0400390625</v>
      </c>
      <c r="BW290" s="1">
        <v>84520.5</v>
      </c>
      <c r="BX290" s="1">
        <v>88139.0703125</v>
      </c>
      <c r="BY290" s="1">
        <v>0</v>
      </c>
      <c r="BZ290" s="1">
        <v>12923.419921875</v>
      </c>
      <c r="CA290" s="1">
        <v>462018</v>
      </c>
      <c r="CB290" s="1">
        <v>82819.609375</v>
      </c>
      <c r="CC290" s="1">
        <v>0</v>
      </c>
      <c r="CD290" s="1">
        <v>6928.56005859375</v>
      </c>
      <c r="CE290" s="1">
        <v>443112</v>
      </c>
      <c r="CF290" s="1">
        <v>28677.76953125</v>
      </c>
      <c r="CG290" s="1">
        <v>0</v>
      </c>
      <c r="CH290" s="1">
        <v>34151.62890625</v>
      </c>
      <c r="CI290" s="1">
        <v>256598.5</v>
      </c>
      <c r="CJ290" s="1">
        <v>87713.0390625</v>
      </c>
      <c r="CK290" s="1">
        <v>255980.1875</v>
      </c>
      <c r="CL290" s="1">
        <v>14668.8095703125</v>
      </c>
    </row>
    <row r="291" spans="1:90" x14ac:dyDescent="0.25">
      <c r="A291" s="1">
        <v>113363807</v>
      </c>
      <c r="AF291" s="1">
        <v>2167635.5299999998</v>
      </c>
      <c r="AG291" s="1">
        <v>2098660.4500000002</v>
      </c>
      <c r="AH291" s="1">
        <v>2120898.17</v>
      </c>
      <c r="AI291" s="1">
        <v>2303480.5699999998</v>
      </c>
      <c r="AJ291" s="1">
        <v>2258070.7200000002</v>
      </c>
      <c r="AK291" s="1">
        <v>2317117.8199999998</v>
      </c>
      <c r="AL291" s="1">
        <v>2211853.29</v>
      </c>
      <c r="AM291" s="1">
        <v>2254469.66</v>
      </c>
      <c r="AN291" s="1">
        <v>3045998.28</v>
      </c>
      <c r="AO291" s="1">
        <v>2952264</v>
      </c>
      <c r="AS291" s="1">
        <v>138838.65625</v>
      </c>
      <c r="AT291" s="1">
        <v>138838.65625</v>
      </c>
      <c r="BB291" s="1">
        <v>6193.10009765625</v>
      </c>
      <c r="BF291" s="1">
        <v>-68975.078125</v>
      </c>
      <c r="BJ291" s="1">
        <v>22237.720703125</v>
      </c>
      <c r="BN291" s="1">
        <v>182582.40625</v>
      </c>
      <c r="BR291" s="1">
        <v>-45409.8515625</v>
      </c>
      <c r="BV291" s="1">
        <v>59047.1015625</v>
      </c>
      <c r="BZ291" s="1">
        <v>-105264.53125</v>
      </c>
      <c r="CD291" s="1">
        <v>42616.37109375</v>
      </c>
      <c r="CH291" s="1">
        <v>791528.625</v>
      </c>
      <c r="CL291" s="1">
        <v>-93734.28125</v>
      </c>
    </row>
    <row r="292" spans="1:90" x14ac:dyDescent="0.25">
      <c r="A292" s="1">
        <v>113364002</v>
      </c>
      <c r="B292" s="1">
        <v>56456284</v>
      </c>
      <c r="C292" s="1">
        <v>59909536</v>
      </c>
      <c r="D292" s="1">
        <v>61538800</v>
      </c>
      <c r="E292" s="1">
        <v>62626412</v>
      </c>
      <c r="F292" s="1">
        <v>63753088</v>
      </c>
      <c r="G292" s="1">
        <v>63752280</v>
      </c>
      <c r="H292" s="1">
        <v>67084672</v>
      </c>
      <c r="I292" s="1">
        <v>73041584</v>
      </c>
      <c r="J292" s="1">
        <v>77639168</v>
      </c>
      <c r="K292" s="1">
        <v>79506032</v>
      </c>
      <c r="L292" s="1">
        <v>1997386</v>
      </c>
      <c r="M292" s="1">
        <v>2700330</v>
      </c>
      <c r="N292" s="1">
        <v>2348858</v>
      </c>
      <c r="O292" s="1">
        <v>2348858</v>
      </c>
      <c r="P292" s="1">
        <v>2348858</v>
      </c>
      <c r="Q292" s="1">
        <v>2348858</v>
      </c>
      <c r="R292" s="1">
        <v>2848858</v>
      </c>
      <c r="S292" s="1">
        <v>2348858</v>
      </c>
      <c r="T292" s="1">
        <v>2348858</v>
      </c>
      <c r="U292" s="1">
        <v>5881510.4299999997</v>
      </c>
      <c r="V292" s="1">
        <v>9351598</v>
      </c>
      <c r="W292" s="1">
        <v>9716132</v>
      </c>
      <c r="X292" s="1">
        <v>9767158</v>
      </c>
      <c r="Y292" s="1">
        <v>9958080</v>
      </c>
      <c r="Z292" s="1">
        <v>10262419</v>
      </c>
      <c r="AA292" s="1">
        <v>10455347</v>
      </c>
      <c r="AB292" s="1">
        <v>10705207</v>
      </c>
      <c r="AC292" s="1">
        <v>11674278</v>
      </c>
      <c r="AD292" s="1">
        <v>12285700</v>
      </c>
      <c r="AE292" s="1">
        <v>12762814</v>
      </c>
      <c r="AF292" s="1">
        <v>316299</v>
      </c>
      <c r="AG292" s="1">
        <v>301745</v>
      </c>
      <c r="AH292" s="1">
        <v>331690</v>
      </c>
      <c r="AI292" s="1">
        <v>366976</v>
      </c>
      <c r="AJ292" s="1">
        <v>419786</v>
      </c>
      <c r="AK292" s="1">
        <v>432761</v>
      </c>
      <c r="AL292" s="1">
        <v>319300</v>
      </c>
      <c r="AM292" s="1">
        <v>309213</v>
      </c>
      <c r="AN292" s="1">
        <v>404400</v>
      </c>
      <c r="AO292" s="1">
        <v>453234</v>
      </c>
      <c r="AP292" s="1">
        <v>3150588.75</v>
      </c>
      <c r="AQ292" s="1">
        <v>706530.5</v>
      </c>
      <c r="AR292" s="1">
        <v>500079</v>
      </c>
      <c r="AS292" s="1">
        <v>6689.60009765625</v>
      </c>
      <c r="AT292" s="1">
        <v>4363887.5</v>
      </c>
      <c r="AY292" s="1">
        <v>2637924</v>
      </c>
      <c r="AZ292" s="1">
        <v>325469</v>
      </c>
      <c r="BA292" s="1">
        <v>154834</v>
      </c>
      <c r="BB292" s="1">
        <v>48492</v>
      </c>
      <c r="BC292" s="1">
        <v>3453252</v>
      </c>
      <c r="BD292" s="1">
        <v>364534</v>
      </c>
      <c r="BE292" s="1">
        <v>702944</v>
      </c>
      <c r="BF292" s="1">
        <v>-14554</v>
      </c>
      <c r="BG292" s="1">
        <v>1629264</v>
      </c>
      <c r="BH292" s="1">
        <v>51026</v>
      </c>
      <c r="BI292" s="1">
        <v>-351472</v>
      </c>
      <c r="BJ292" s="1">
        <v>29945</v>
      </c>
      <c r="BK292" s="1">
        <v>1087612</v>
      </c>
      <c r="BL292" s="1">
        <v>190922</v>
      </c>
      <c r="BM292" s="1">
        <v>0</v>
      </c>
      <c r="BN292" s="1">
        <v>35286</v>
      </c>
      <c r="BO292" s="1">
        <v>1126676</v>
      </c>
      <c r="BP292" s="1">
        <v>304339</v>
      </c>
      <c r="BQ292" s="1">
        <v>0</v>
      </c>
      <c r="BR292" s="1">
        <v>52810</v>
      </c>
      <c r="BS292" s="1">
        <v>-808</v>
      </c>
      <c r="BT292" s="1">
        <v>192928</v>
      </c>
      <c r="BU292" s="1">
        <v>0</v>
      </c>
      <c r="BV292" s="1">
        <v>12975</v>
      </c>
      <c r="BW292" s="1">
        <v>3332392</v>
      </c>
      <c r="BX292" s="1">
        <v>249860</v>
      </c>
      <c r="BY292" s="1">
        <v>500000</v>
      </c>
      <c r="BZ292" s="1">
        <v>-113461</v>
      </c>
      <c r="CA292" s="1">
        <v>5956912</v>
      </c>
      <c r="CB292" s="1">
        <v>969071</v>
      </c>
      <c r="CC292" s="1">
        <v>-500000</v>
      </c>
      <c r="CD292" s="1">
        <v>-10087</v>
      </c>
      <c r="CE292" s="1">
        <v>4597584</v>
      </c>
      <c r="CF292" s="1">
        <v>611422</v>
      </c>
      <c r="CG292" s="1">
        <v>0</v>
      </c>
      <c r="CH292" s="1">
        <v>95187</v>
      </c>
      <c r="CI292" s="1">
        <v>1866864</v>
      </c>
      <c r="CJ292" s="1">
        <v>477114</v>
      </c>
      <c r="CK292" s="1">
        <v>3532652.5</v>
      </c>
      <c r="CL292" s="1">
        <v>48834</v>
      </c>
    </row>
    <row r="293" spans="1:90" x14ac:dyDescent="0.25">
      <c r="A293" s="1">
        <v>113364403</v>
      </c>
      <c r="B293" s="1">
        <v>6625796.5</v>
      </c>
      <c r="C293" s="1">
        <v>6802189.5</v>
      </c>
      <c r="D293" s="1">
        <v>6895882.5</v>
      </c>
      <c r="E293" s="1">
        <v>7020120</v>
      </c>
      <c r="F293" s="1">
        <v>7251081.5</v>
      </c>
      <c r="G293" s="1">
        <v>7251073.5</v>
      </c>
      <c r="H293" s="1">
        <v>7574235</v>
      </c>
      <c r="I293" s="1">
        <v>8233294.5</v>
      </c>
      <c r="J293" s="1">
        <v>9019478</v>
      </c>
      <c r="K293" s="1">
        <v>9274951</v>
      </c>
      <c r="L293" s="1">
        <v>301665</v>
      </c>
      <c r="M293" s="1">
        <v>301665</v>
      </c>
      <c r="N293" s="1">
        <v>301665</v>
      </c>
      <c r="O293" s="1">
        <v>301665</v>
      </c>
      <c r="P293" s="1">
        <v>301665</v>
      </c>
      <c r="Q293" s="1">
        <v>301665</v>
      </c>
      <c r="R293" s="1">
        <v>301665</v>
      </c>
      <c r="S293" s="1">
        <v>301665</v>
      </c>
      <c r="T293" s="1">
        <v>301665</v>
      </c>
      <c r="U293" s="1">
        <v>780461.75</v>
      </c>
      <c r="V293" s="1">
        <v>1557269.78</v>
      </c>
      <c r="W293" s="1">
        <v>1575512.14</v>
      </c>
      <c r="X293" s="1">
        <v>1586787.92</v>
      </c>
      <c r="Y293" s="1">
        <v>1606096.17</v>
      </c>
      <c r="Z293" s="1">
        <v>1662432.8</v>
      </c>
      <c r="AA293" s="1">
        <v>1662392.01</v>
      </c>
      <c r="AB293" s="1">
        <v>1699368</v>
      </c>
      <c r="AC293" s="1">
        <v>1791220.26</v>
      </c>
      <c r="AD293" s="1">
        <v>1829955.34</v>
      </c>
      <c r="AE293" s="1">
        <v>1891639</v>
      </c>
      <c r="AF293" s="1">
        <v>45087.31</v>
      </c>
      <c r="AG293" s="1">
        <v>40675.79</v>
      </c>
      <c r="AH293" s="1">
        <v>35187.96</v>
      </c>
      <c r="AI293" s="1">
        <v>43499.08</v>
      </c>
      <c r="AJ293" s="1">
        <v>30632.38</v>
      </c>
      <c r="AK293" s="1">
        <v>45061.279999999999</v>
      </c>
      <c r="AL293" s="1">
        <v>54681</v>
      </c>
      <c r="AM293" s="1">
        <v>61482.95</v>
      </c>
      <c r="AN293" s="1">
        <v>100396.19</v>
      </c>
      <c r="AO293" s="1">
        <v>103813</v>
      </c>
      <c r="AP293" s="1">
        <v>404773.90625</v>
      </c>
      <c r="AQ293" s="1">
        <v>95759.3515625</v>
      </c>
      <c r="AR293" s="1">
        <v>45841.23828125</v>
      </c>
      <c r="AS293" s="1">
        <v>14636.1240234375</v>
      </c>
      <c r="AT293" s="1">
        <v>561010.625</v>
      </c>
      <c r="AY293" s="1">
        <v>134528</v>
      </c>
      <c r="AZ293" s="1">
        <v>27274.380859375</v>
      </c>
      <c r="BA293" s="1">
        <v>62555</v>
      </c>
      <c r="BB293" s="1">
        <v>-2738.090087890625</v>
      </c>
      <c r="BC293" s="1">
        <v>176393</v>
      </c>
      <c r="BD293" s="1">
        <v>18242.359375</v>
      </c>
      <c r="BE293" s="1">
        <v>0</v>
      </c>
      <c r="BF293" s="1">
        <v>-4411.52001953125</v>
      </c>
      <c r="BG293" s="1">
        <v>93693</v>
      </c>
      <c r="BH293" s="1">
        <v>11275.7802734375</v>
      </c>
      <c r="BI293" s="1">
        <v>0</v>
      </c>
      <c r="BJ293" s="1">
        <v>-5487.830078125</v>
      </c>
      <c r="BK293" s="1">
        <v>124237.5</v>
      </c>
      <c r="BL293" s="1">
        <v>19308.25</v>
      </c>
      <c r="BM293" s="1">
        <v>0</v>
      </c>
      <c r="BN293" s="1">
        <v>8311.1201171875</v>
      </c>
      <c r="BO293" s="1">
        <v>230961.5</v>
      </c>
      <c r="BP293" s="1">
        <v>56336.62890625</v>
      </c>
      <c r="BQ293" s="1">
        <v>0</v>
      </c>
      <c r="BR293" s="1">
        <v>-12866.7001953125</v>
      </c>
      <c r="BS293" s="1">
        <v>-8</v>
      </c>
      <c r="BT293" s="1">
        <v>-40.790000915527344</v>
      </c>
      <c r="BU293" s="1">
        <v>0</v>
      </c>
      <c r="BV293" s="1">
        <v>14428.900390625</v>
      </c>
      <c r="BW293" s="1">
        <v>323161.5</v>
      </c>
      <c r="BX293" s="1">
        <v>36975.98828125</v>
      </c>
      <c r="BY293" s="1">
        <v>0</v>
      </c>
      <c r="BZ293" s="1">
        <v>9619.7197265625</v>
      </c>
      <c r="CA293" s="1">
        <v>659059.5</v>
      </c>
      <c r="CB293" s="1">
        <v>91852.2578125</v>
      </c>
      <c r="CC293" s="1">
        <v>0</v>
      </c>
      <c r="CD293" s="1">
        <v>6801.9501953125</v>
      </c>
      <c r="CE293" s="1">
        <v>786183.5</v>
      </c>
      <c r="CF293" s="1">
        <v>38735.078125</v>
      </c>
      <c r="CG293" s="1">
        <v>0</v>
      </c>
      <c r="CH293" s="1">
        <v>38913.23828125</v>
      </c>
      <c r="CI293" s="1">
        <v>255473</v>
      </c>
      <c r="CJ293" s="1">
        <v>61683.66015625</v>
      </c>
      <c r="CK293" s="1">
        <v>478796.75</v>
      </c>
      <c r="CL293" s="1">
        <v>3416.81005859375</v>
      </c>
    </row>
    <row r="294" spans="1:90" x14ac:dyDescent="0.25">
      <c r="A294" s="1">
        <v>113364503</v>
      </c>
      <c r="B294" s="1">
        <v>5070486</v>
      </c>
      <c r="C294" s="1">
        <v>5515508.5</v>
      </c>
      <c r="D294" s="1">
        <v>5694737</v>
      </c>
      <c r="E294" s="1">
        <v>5850844</v>
      </c>
      <c r="F294" s="1">
        <v>6096749</v>
      </c>
      <c r="G294" s="1">
        <v>6096735</v>
      </c>
      <c r="H294" s="1">
        <v>6744116</v>
      </c>
      <c r="I294" s="1">
        <v>8085671</v>
      </c>
      <c r="J294" s="1">
        <v>8834382</v>
      </c>
      <c r="K294" s="1">
        <v>9787607</v>
      </c>
      <c r="L294" s="1">
        <v>474037</v>
      </c>
      <c r="M294" s="1">
        <v>474037</v>
      </c>
      <c r="N294" s="1">
        <v>474037</v>
      </c>
      <c r="O294" s="1">
        <v>474037</v>
      </c>
      <c r="P294" s="1">
        <v>474037</v>
      </c>
      <c r="Q294" s="1">
        <v>474037</v>
      </c>
      <c r="R294" s="1">
        <v>474037</v>
      </c>
      <c r="S294" s="1">
        <v>474037</v>
      </c>
      <c r="T294" s="1">
        <v>474037</v>
      </c>
      <c r="U294" s="1">
        <v>2232497.1</v>
      </c>
      <c r="V294" s="1">
        <v>2382493.94</v>
      </c>
      <c r="W294" s="1">
        <v>2488148.6</v>
      </c>
      <c r="X294" s="1">
        <v>2528572.65</v>
      </c>
      <c r="Y294" s="1">
        <v>2475799.9500000002</v>
      </c>
      <c r="Z294" s="1">
        <v>2414599.39</v>
      </c>
      <c r="AA294" s="1">
        <v>2414538.9500000002</v>
      </c>
      <c r="AB294" s="1">
        <v>2724807.08</v>
      </c>
      <c r="AC294" s="1">
        <v>2857981.04</v>
      </c>
      <c r="AD294" s="1">
        <v>2788981.79</v>
      </c>
      <c r="AE294" s="1">
        <v>2991420</v>
      </c>
      <c r="AP294" s="1">
        <v>738171.625</v>
      </c>
      <c r="AQ294" s="1">
        <v>351692.03125</v>
      </c>
      <c r="AR294" s="1">
        <v>115364.125</v>
      </c>
      <c r="AT294" s="1">
        <v>1205227.75</v>
      </c>
      <c r="AY294" s="1">
        <v>339012.5</v>
      </c>
      <c r="AZ294" s="1">
        <v>43327.28125</v>
      </c>
      <c r="BA294" s="1">
        <v>122603</v>
      </c>
      <c r="BC294" s="1">
        <v>445022.5</v>
      </c>
      <c r="BD294" s="1">
        <v>105654.65625</v>
      </c>
      <c r="BE294" s="1">
        <v>0</v>
      </c>
      <c r="BG294" s="1">
        <v>179228.5</v>
      </c>
      <c r="BH294" s="1">
        <v>40424.05078125</v>
      </c>
      <c r="BI294" s="1">
        <v>0</v>
      </c>
      <c r="BK294" s="1">
        <v>156107</v>
      </c>
      <c r="BL294" s="1">
        <v>-52772.69921875</v>
      </c>
      <c r="BM294" s="1">
        <v>0</v>
      </c>
      <c r="BO294" s="1">
        <v>245905</v>
      </c>
      <c r="BP294" s="1">
        <v>-61200.55859375</v>
      </c>
      <c r="BQ294" s="1">
        <v>0</v>
      </c>
      <c r="BS294" s="1">
        <v>-14</v>
      </c>
      <c r="BT294" s="1">
        <v>-60.439998626708984</v>
      </c>
      <c r="BU294" s="1">
        <v>0</v>
      </c>
      <c r="BW294" s="1">
        <v>647381</v>
      </c>
      <c r="BX294" s="1">
        <v>310268.125</v>
      </c>
      <c r="BY294" s="1">
        <v>0</v>
      </c>
      <c r="CA294" s="1">
        <v>1341555</v>
      </c>
      <c r="CB294" s="1">
        <v>133173.953125</v>
      </c>
      <c r="CC294" s="1">
        <v>0</v>
      </c>
      <c r="CE294" s="1">
        <v>748711</v>
      </c>
      <c r="CF294" s="1">
        <v>-68999.25</v>
      </c>
      <c r="CG294" s="1">
        <v>0</v>
      </c>
      <c r="CI294" s="1">
        <v>953225</v>
      </c>
      <c r="CJ294" s="1">
        <v>202438.203125</v>
      </c>
      <c r="CK294" s="1">
        <v>1758460.125</v>
      </c>
    </row>
    <row r="295" spans="1:90" x14ac:dyDescent="0.25">
      <c r="A295" s="1">
        <v>113365203</v>
      </c>
      <c r="B295" s="1">
        <v>11033367</v>
      </c>
      <c r="C295" s="1">
        <v>11390196</v>
      </c>
      <c r="D295" s="1">
        <v>11557340</v>
      </c>
      <c r="E295" s="1">
        <v>11770382</v>
      </c>
      <c r="F295" s="1">
        <v>12065389</v>
      </c>
      <c r="G295" s="1">
        <v>12065375</v>
      </c>
      <c r="H295" s="1">
        <v>12631785</v>
      </c>
      <c r="I295" s="1">
        <v>13656547</v>
      </c>
      <c r="J295" s="1">
        <v>14759143</v>
      </c>
      <c r="K295" s="1">
        <v>15241817</v>
      </c>
      <c r="L295" s="1">
        <v>620860</v>
      </c>
      <c r="M295" s="1">
        <v>620860</v>
      </c>
      <c r="N295" s="1">
        <v>620860</v>
      </c>
      <c r="O295" s="1">
        <v>620860</v>
      </c>
      <c r="P295" s="1">
        <v>620860</v>
      </c>
      <c r="Q295" s="1">
        <v>620860</v>
      </c>
      <c r="R295" s="1">
        <v>620860</v>
      </c>
      <c r="S295" s="1">
        <v>620860</v>
      </c>
      <c r="T295" s="1">
        <v>620860</v>
      </c>
      <c r="U295" s="1">
        <v>3387602.79</v>
      </c>
      <c r="V295" s="1">
        <v>2712821</v>
      </c>
      <c r="W295" s="1">
        <v>2774332</v>
      </c>
      <c r="X295" s="1">
        <v>2856060.75</v>
      </c>
      <c r="Y295" s="1">
        <v>2894717.91</v>
      </c>
      <c r="Z295" s="1">
        <v>3017750.22</v>
      </c>
      <c r="AA295" s="1">
        <v>3017585.82</v>
      </c>
      <c r="AB295" s="1">
        <v>3241269.08</v>
      </c>
      <c r="AC295" s="1">
        <v>3513250.73</v>
      </c>
      <c r="AD295" s="1">
        <v>3732802.17</v>
      </c>
      <c r="AE295" s="1">
        <v>4069199</v>
      </c>
      <c r="AF295" s="1">
        <v>56349</v>
      </c>
      <c r="AG295" s="1">
        <v>45069</v>
      </c>
      <c r="AH295" s="1">
        <v>37639.21</v>
      </c>
      <c r="AI295" s="1">
        <v>33356.19</v>
      </c>
      <c r="AJ295" s="1">
        <v>41857.699999999997</v>
      </c>
      <c r="AK295" s="1">
        <v>44027.07</v>
      </c>
      <c r="AL295" s="1">
        <v>54705</v>
      </c>
      <c r="AM295" s="1">
        <v>76296.679999999993</v>
      </c>
      <c r="AN295" s="1">
        <v>132844.04</v>
      </c>
      <c r="AO295" s="1">
        <v>148886</v>
      </c>
      <c r="AP295" s="1">
        <v>635285.625</v>
      </c>
      <c r="AQ295" s="1">
        <v>553348.5625</v>
      </c>
      <c r="AR295" s="1">
        <v>210289.75</v>
      </c>
      <c r="AS295" s="1">
        <v>21405.66015625</v>
      </c>
      <c r="AT295" s="1">
        <v>1420329.625</v>
      </c>
      <c r="AY295" s="1">
        <v>272214</v>
      </c>
      <c r="AZ295" s="1">
        <v>88813</v>
      </c>
      <c r="BA295" s="1">
        <v>138291</v>
      </c>
      <c r="BB295" s="1">
        <v>-49698</v>
      </c>
      <c r="BC295" s="1">
        <v>356829</v>
      </c>
      <c r="BD295" s="1">
        <v>61511</v>
      </c>
      <c r="BE295" s="1">
        <v>0</v>
      </c>
      <c r="BF295" s="1">
        <v>-11280</v>
      </c>
      <c r="BG295" s="1">
        <v>167144</v>
      </c>
      <c r="BH295" s="1">
        <v>81728.75</v>
      </c>
      <c r="BI295" s="1">
        <v>0</v>
      </c>
      <c r="BJ295" s="1">
        <v>-7429.7900390625</v>
      </c>
      <c r="BK295" s="1">
        <v>213042</v>
      </c>
      <c r="BL295" s="1">
        <v>38657.16015625</v>
      </c>
      <c r="BM295" s="1">
        <v>0</v>
      </c>
      <c r="BN295" s="1">
        <v>-4283.02001953125</v>
      </c>
      <c r="BO295" s="1">
        <v>295007</v>
      </c>
      <c r="BP295" s="1">
        <v>123032.3125</v>
      </c>
      <c r="BQ295" s="1">
        <v>0</v>
      </c>
      <c r="BR295" s="1">
        <v>8501.509765625</v>
      </c>
      <c r="BS295" s="1">
        <v>-14</v>
      </c>
      <c r="BT295" s="1">
        <v>-164.39999389648438</v>
      </c>
      <c r="BU295" s="1">
        <v>0</v>
      </c>
      <c r="BV295" s="1">
        <v>2169.3701171875</v>
      </c>
      <c r="BW295" s="1">
        <v>566410</v>
      </c>
      <c r="BX295" s="1">
        <v>223683.265625</v>
      </c>
      <c r="BY295" s="1">
        <v>0</v>
      </c>
      <c r="BZ295" s="1">
        <v>10677.9296875</v>
      </c>
      <c r="CA295" s="1">
        <v>1024762</v>
      </c>
      <c r="CB295" s="1">
        <v>271981.65625</v>
      </c>
      <c r="CC295" s="1">
        <v>0</v>
      </c>
      <c r="CD295" s="1">
        <v>21591.6796875</v>
      </c>
      <c r="CE295" s="1">
        <v>1102596</v>
      </c>
      <c r="CF295" s="1">
        <v>219551.4375</v>
      </c>
      <c r="CG295" s="1">
        <v>0</v>
      </c>
      <c r="CH295" s="1">
        <v>56547.359375</v>
      </c>
      <c r="CI295" s="1">
        <v>482674</v>
      </c>
      <c r="CJ295" s="1">
        <v>336396.84375</v>
      </c>
      <c r="CK295" s="1">
        <v>2766742.75</v>
      </c>
      <c r="CL295" s="1">
        <v>16041.9599609375</v>
      </c>
    </row>
    <row r="296" spans="1:90" x14ac:dyDescent="0.25">
      <c r="A296" s="1">
        <v>113365303</v>
      </c>
      <c r="B296" s="1">
        <v>2636404</v>
      </c>
      <c r="C296" s="1">
        <v>2767686.75</v>
      </c>
      <c r="D296" s="1">
        <v>2800851.5</v>
      </c>
      <c r="E296" s="1">
        <v>2830950.25</v>
      </c>
      <c r="F296" s="1">
        <v>2906221.5</v>
      </c>
      <c r="G296" s="1">
        <v>2906217.75</v>
      </c>
      <c r="H296" s="1">
        <v>2980651.5</v>
      </c>
      <c r="I296" s="1">
        <v>3182854.75</v>
      </c>
      <c r="J296" s="1">
        <v>3411047</v>
      </c>
      <c r="K296" s="1">
        <v>3510911</v>
      </c>
      <c r="L296" s="1">
        <v>113497</v>
      </c>
      <c r="M296" s="1">
        <v>113497</v>
      </c>
      <c r="N296" s="1">
        <v>113497</v>
      </c>
      <c r="O296" s="1">
        <v>113497</v>
      </c>
      <c r="P296" s="1">
        <v>113497</v>
      </c>
      <c r="Q296" s="1">
        <v>113497</v>
      </c>
      <c r="R296" s="1">
        <v>113497</v>
      </c>
      <c r="S296" s="1">
        <v>113497</v>
      </c>
      <c r="T296" s="1">
        <v>113497</v>
      </c>
      <c r="U296" s="1">
        <v>113497</v>
      </c>
      <c r="V296" s="1">
        <v>712601.28</v>
      </c>
      <c r="W296" s="1">
        <v>855978.84</v>
      </c>
      <c r="X296" s="1">
        <v>857280.52</v>
      </c>
      <c r="Y296" s="1">
        <v>863110.01</v>
      </c>
      <c r="Z296" s="1">
        <v>871085.39</v>
      </c>
      <c r="AA296" s="1">
        <v>871071.98</v>
      </c>
      <c r="AB296" s="1">
        <v>880872.57</v>
      </c>
      <c r="AC296" s="1">
        <v>908221.97</v>
      </c>
      <c r="AD296" s="1">
        <v>918124.31</v>
      </c>
      <c r="AE296" s="1">
        <v>936542</v>
      </c>
      <c r="AF296" s="1">
        <v>22449.29</v>
      </c>
      <c r="AG296" s="1">
        <v>55639.360000000001</v>
      </c>
      <c r="AH296" s="1">
        <v>62469.42</v>
      </c>
      <c r="AI296" s="1">
        <v>72732.47</v>
      </c>
      <c r="AJ296" s="1">
        <v>88129.31</v>
      </c>
      <c r="AK296" s="1">
        <v>63322</v>
      </c>
      <c r="AL296" s="1">
        <v>74663.399999999994</v>
      </c>
      <c r="AM296" s="1">
        <v>99470.61</v>
      </c>
      <c r="AN296" s="1">
        <v>109590.23</v>
      </c>
      <c r="AO296" s="1">
        <v>122778</v>
      </c>
      <c r="AP296" s="1">
        <v>120937.8984375</v>
      </c>
      <c r="AQ296" s="1">
        <v>0</v>
      </c>
      <c r="AR296" s="1">
        <v>13091.322265625</v>
      </c>
      <c r="AS296" s="1">
        <v>6929.73779296875</v>
      </c>
      <c r="AT296" s="1">
        <v>140958.953125</v>
      </c>
      <c r="AY296" s="1">
        <v>162103</v>
      </c>
      <c r="AZ296" s="1">
        <v>-127093.71875</v>
      </c>
      <c r="BA296" s="1">
        <v>23837</v>
      </c>
      <c r="BB296" s="1">
        <v>-4512.7099609375</v>
      </c>
      <c r="BC296" s="1">
        <v>131282.75</v>
      </c>
      <c r="BD296" s="1">
        <v>143377.5625</v>
      </c>
      <c r="BE296" s="1">
        <v>0</v>
      </c>
      <c r="BF296" s="1">
        <v>33190.0703125</v>
      </c>
      <c r="BG296" s="1">
        <v>33164.75</v>
      </c>
      <c r="BH296" s="1">
        <v>1301.6800537109375</v>
      </c>
      <c r="BI296" s="1">
        <v>0</v>
      </c>
      <c r="BJ296" s="1">
        <v>6830.06005859375</v>
      </c>
      <c r="BK296" s="1">
        <v>30098.75</v>
      </c>
      <c r="BL296" s="1">
        <v>5829.490234375</v>
      </c>
      <c r="BM296" s="1">
        <v>0</v>
      </c>
      <c r="BN296" s="1">
        <v>10263.0498046875</v>
      </c>
      <c r="BO296" s="1">
        <v>75271.25</v>
      </c>
      <c r="BP296" s="1">
        <v>7975.3798828125</v>
      </c>
      <c r="BQ296" s="1">
        <v>0</v>
      </c>
      <c r="BR296" s="1">
        <v>15396.83984375</v>
      </c>
      <c r="BS296" s="1">
        <v>-3.75</v>
      </c>
      <c r="BT296" s="1">
        <v>-13.409999847412109</v>
      </c>
      <c r="BU296" s="1">
        <v>0</v>
      </c>
      <c r="BV296" s="1">
        <v>-24807.310546875</v>
      </c>
      <c r="BW296" s="1">
        <v>74433.75</v>
      </c>
      <c r="BX296" s="1">
        <v>9800.58984375</v>
      </c>
      <c r="BY296" s="1">
        <v>0</v>
      </c>
      <c r="BZ296" s="1">
        <v>11341.400390625</v>
      </c>
      <c r="CA296" s="1">
        <v>202203.25</v>
      </c>
      <c r="CB296" s="1">
        <v>27349.400390625</v>
      </c>
      <c r="CC296" s="1">
        <v>0</v>
      </c>
      <c r="CD296" s="1">
        <v>24807.2109375</v>
      </c>
      <c r="CE296" s="1">
        <v>228192.25</v>
      </c>
      <c r="CF296" s="1">
        <v>9902.33984375</v>
      </c>
      <c r="CG296" s="1">
        <v>0</v>
      </c>
      <c r="CH296" s="1">
        <v>10119.6201171875</v>
      </c>
      <c r="CI296" s="1">
        <v>99864</v>
      </c>
      <c r="CJ296" s="1">
        <v>18417.689453125</v>
      </c>
      <c r="CK296" s="1">
        <v>0</v>
      </c>
      <c r="CL296" s="1">
        <v>13187.76953125</v>
      </c>
    </row>
    <row r="297" spans="1:90" x14ac:dyDescent="0.25">
      <c r="A297" s="1">
        <v>113367003</v>
      </c>
      <c r="B297" s="1">
        <v>9744228</v>
      </c>
      <c r="C297" s="1">
        <v>10019564</v>
      </c>
      <c r="D297" s="1">
        <v>10097407</v>
      </c>
      <c r="E297" s="1">
        <v>10148447</v>
      </c>
      <c r="F297" s="1">
        <v>10334847</v>
      </c>
      <c r="G297" s="1">
        <v>10334838</v>
      </c>
      <c r="H297" s="1">
        <v>10663798</v>
      </c>
      <c r="I297" s="1">
        <v>11311150</v>
      </c>
      <c r="J297" s="1">
        <v>12313197</v>
      </c>
      <c r="K297" s="1">
        <v>12610522</v>
      </c>
      <c r="L297" s="1">
        <v>359017</v>
      </c>
      <c r="M297" s="1">
        <v>496413</v>
      </c>
      <c r="N297" s="1">
        <v>427715</v>
      </c>
      <c r="O297" s="1">
        <v>427715</v>
      </c>
      <c r="P297" s="1">
        <v>427715</v>
      </c>
      <c r="Q297" s="1">
        <v>427715</v>
      </c>
      <c r="R297" s="1">
        <v>427715</v>
      </c>
      <c r="S297" s="1">
        <v>427715</v>
      </c>
      <c r="T297" s="1">
        <v>427715</v>
      </c>
      <c r="U297" s="1">
        <v>740474.15</v>
      </c>
      <c r="V297" s="1">
        <v>2215549.7200000002</v>
      </c>
      <c r="W297" s="1">
        <v>2227676.4</v>
      </c>
      <c r="X297" s="1">
        <v>2143534.9300000002</v>
      </c>
      <c r="Y297" s="1">
        <v>2149399.85</v>
      </c>
      <c r="Z297" s="1">
        <v>2200598.4700000002</v>
      </c>
      <c r="AA297" s="1">
        <v>2200551.96</v>
      </c>
      <c r="AB297" s="1">
        <v>2268785.61</v>
      </c>
      <c r="AC297" s="1">
        <v>2373558.04</v>
      </c>
      <c r="AD297" s="1">
        <v>2441502.4900000002</v>
      </c>
      <c r="AE297" s="1">
        <v>2551931</v>
      </c>
      <c r="AF297" s="1">
        <v>8425.49</v>
      </c>
      <c r="AG297" s="1">
        <v>90822.32</v>
      </c>
      <c r="AH297" s="1">
        <v>116628.69</v>
      </c>
      <c r="AI297" s="1">
        <v>118118.92</v>
      </c>
      <c r="AJ297" s="1">
        <v>115194.12</v>
      </c>
      <c r="AK297" s="1">
        <v>120059.43</v>
      </c>
      <c r="AL297" s="1">
        <v>113354</v>
      </c>
      <c r="AM297" s="1">
        <v>133454.01999999999</v>
      </c>
      <c r="AN297" s="1">
        <v>157868.74</v>
      </c>
      <c r="AO297" s="1">
        <v>176933</v>
      </c>
      <c r="AP297" s="1">
        <v>455135</v>
      </c>
      <c r="AQ297" s="1">
        <v>62551.828125</v>
      </c>
      <c r="AR297" s="1">
        <v>70266.5078125</v>
      </c>
      <c r="AS297" s="1">
        <v>12347.7763671875</v>
      </c>
      <c r="AT297" s="1">
        <v>600301.0625</v>
      </c>
      <c r="AY297" s="1">
        <v>209677</v>
      </c>
      <c r="AZ297" s="1">
        <v>25592.91015625</v>
      </c>
      <c r="BA297" s="1">
        <v>28870</v>
      </c>
      <c r="BB297" s="1">
        <v>-92002.1171875</v>
      </c>
      <c r="BC297" s="1">
        <v>275336</v>
      </c>
      <c r="BD297" s="1">
        <v>12126.6796875</v>
      </c>
      <c r="BE297" s="1">
        <v>137396</v>
      </c>
      <c r="BF297" s="1">
        <v>82396.828125</v>
      </c>
      <c r="BG297" s="1">
        <v>77843</v>
      </c>
      <c r="BH297" s="1">
        <v>-84141.46875</v>
      </c>
      <c r="BI297" s="1">
        <v>-68698</v>
      </c>
      <c r="BJ297" s="1">
        <v>25806.369140625</v>
      </c>
      <c r="BK297" s="1">
        <v>51040</v>
      </c>
      <c r="BL297" s="1">
        <v>5864.919921875</v>
      </c>
      <c r="BM297" s="1">
        <v>0</v>
      </c>
      <c r="BN297" s="1">
        <v>1490.22998046875</v>
      </c>
      <c r="BO297" s="1">
        <v>186400</v>
      </c>
      <c r="BP297" s="1">
        <v>51198.62109375</v>
      </c>
      <c r="BQ297" s="1">
        <v>0</v>
      </c>
      <c r="BR297" s="1">
        <v>-2924.800048828125</v>
      </c>
      <c r="BS297" s="1">
        <v>-9</v>
      </c>
      <c r="BT297" s="1">
        <v>-46.509998321533203</v>
      </c>
      <c r="BU297" s="1">
        <v>0</v>
      </c>
      <c r="BV297" s="1">
        <v>4865.31005859375</v>
      </c>
      <c r="BW297" s="1">
        <v>328960</v>
      </c>
      <c r="BX297" s="1">
        <v>68233.6484375</v>
      </c>
      <c r="BY297" s="1">
        <v>0</v>
      </c>
      <c r="BZ297" s="1">
        <v>-6705.43017578125</v>
      </c>
      <c r="CA297" s="1">
        <v>647352</v>
      </c>
      <c r="CB297" s="1">
        <v>104772.4296875</v>
      </c>
      <c r="CC297" s="1">
        <v>0</v>
      </c>
      <c r="CD297" s="1">
        <v>20100.01953125</v>
      </c>
      <c r="CE297" s="1">
        <v>1002047</v>
      </c>
      <c r="CF297" s="1">
        <v>67944.453125</v>
      </c>
      <c r="CG297" s="1">
        <v>0</v>
      </c>
      <c r="CH297" s="1">
        <v>24414.720703125</v>
      </c>
      <c r="CI297" s="1">
        <v>297325</v>
      </c>
      <c r="CJ297" s="1">
        <v>110428.5078125</v>
      </c>
      <c r="CK297" s="1">
        <v>312759.15625</v>
      </c>
      <c r="CL297" s="1">
        <v>19064.259765625</v>
      </c>
    </row>
    <row r="298" spans="1:90" x14ac:dyDescent="0.25">
      <c r="A298" s="1">
        <v>113369003</v>
      </c>
      <c r="B298" s="1">
        <v>9412853</v>
      </c>
      <c r="C298" s="1">
        <v>9719704</v>
      </c>
      <c r="D298" s="1">
        <v>9883685</v>
      </c>
      <c r="E298" s="1">
        <v>10017433</v>
      </c>
      <c r="F298" s="1">
        <v>10237200</v>
      </c>
      <c r="G298" s="1">
        <v>10237189</v>
      </c>
      <c r="H298" s="1">
        <v>10702114</v>
      </c>
      <c r="I298" s="1">
        <v>11323120</v>
      </c>
      <c r="J298" s="1">
        <v>12216131</v>
      </c>
      <c r="K298" s="1">
        <v>12529337</v>
      </c>
      <c r="L298" s="1">
        <v>447837</v>
      </c>
      <c r="M298" s="1">
        <v>618483</v>
      </c>
      <c r="N298" s="1">
        <v>533160</v>
      </c>
      <c r="O298" s="1">
        <v>533160</v>
      </c>
      <c r="P298" s="1">
        <v>533160</v>
      </c>
      <c r="Q298" s="1">
        <v>533160</v>
      </c>
      <c r="R298" s="1">
        <v>533160</v>
      </c>
      <c r="S298" s="1">
        <v>533160</v>
      </c>
      <c r="T298" s="1">
        <v>533160</v>
      </c>
      <c r="U298" s="1">
        <v>1131860.45</v>
      </c>
      <c r="V298" s="1">
        <v>2378872.04</v>
      </c>
      <c r="W298" s="1">
        <v>2362739.48</v>
      </c>
      <c r="X298" s="1">
        <v>2280515.87</v>
      </c>
      <c r="Y298" s="1">
        <v>2302083.42</v>
      </c>
      <c r="Z298" s="1">
        <v>2353116.86</v>
      </c>
      <c r="AA298" s="1">
        <v>2353061.4300000002</v>
      </c>
      <c r="AB298" s="1">
        <v>2572281.85</v>
      </c>
      <c r="AC298" s="1">
        <v>2663107.92</v>
      </c>
      <c r="AD298" s="1">
        <v>2669094.6</v>
      </c>
      <c r="AE298" s="1">
        <v>2708345</v>
      </c>
      <c r="AP298" s="1">
        <v>458427.40625</v>
      </c>
      <c r="AQ298" s="1">
        <v>119740.09375</v>
      </c>
      <c r="AR298" s="1">
        <v>71045.625</v>
      </c>
      <c r="AT298" s="1">
        <v>649213.125</v>
      </c>
      <c r="AY298" s="1">
        <v>230649</v>
      </c>
      <c r="AZ298" s="1">
        <v>197010.390625</v>
      </c>
      <c r="BA298" s="1">
        <v>31046</v>
      </c>
      <c r="BC298" s="1">
        <v>306851</v>
      </c>
      <c r="BD298" s="1">
        <v>-16132.5595703125</v>
      </c>
      <c r="BE298" s="1">
        <v>170646</v>
      </c>
      <c r="BG298" s="1">
        <v>163981</v>
      </c>
      <c r="BH298" s="1">
        <v>-82223.609375</v>
      </c>
      <c r="BI298" s="1">
        <v>-85323</v>
      </c>
      <c r="BK298" s="1">
        <v>133748</v>
      </c>
      <c r="BL298" s="1">
        <v>21567.55078125</v>
      </c>
      <c r="BM298" s="1">
        <v>0</v>
      </c>
      <c r="BO298" s="1">
        <v>219767</v>
      </c>
      <c r="BP298" s="1">
        <v>51033.44140625</v>
      </c>
      <c r="BQ298" s="1">
        <v>0</v>
      </c>
      <c r="BS298" s="1">
        <v>-11</v>
      </c>
      <c r="BT298" s="1">
        <v>-55.430000305175781</v>
      </c>
      <c r="BU298" s="1">
        <v>0</v>
      </c>
      <c r="BW298" s="1">
        <v>464925</v>
      </c>
      <c r="BX298" s="1">
        <v>219220.421875</v>
      </c>
      <c r="BY298" s="1">
        <v>0</v>
      </c>
      <c r="CA298" s="1">
        <v>621006</v>
      </c>
      <c r="CB298" s="1">
        <v>90826.0703125</v>
      </c>
      <c r="CC298" s="1">
        <v>0</v>
      </c>
      <c r="CE298" s="1">
        <v>893011</v>
      </c>
      <c r="CF298" s="1">
        <v>5986.68017578125</v>
      </c>
      <c r="CG298" s="1">
        <v>0</v>
      </c>
      <c r="CI298" s="1">
        <v>313206</v>
      </c>
      <c r="CJ298" s="1">
        <v>39250.3984375</v>
      </c>
      <c r="CK298" s="1">
        <v>598700.4375</v>
      </c>
    </row>
    <row r="299" spans="1:90" x14ac:dyDescent="0.25">
      <c r="A299" s="1">
        <v>113380303</v>
      </c>
      <c r="B299" s="1">
        <v>4481721.5</v>
      </c>
      <c r="C299" s="1">
        <v>4594126</v>
      </c>
      <c r="D299" s="1">
        <v>4654697</v>
      </c>
      <c r="E299" s="1">
        <v>4731398.5</v>
      </c>
      <c r="F299" s="1">
        <v>4808483</v>
      </c>
      <c r="G299" s="1">
        <v>4808476.5</v>
      </c>
      <c r="H299" s="1">
        <v>4967874</v>
      </c>
      <c r="I299" s="1">
        <v>5303412</v>
      </c>
      <c r="J299" s="1">
        <v>5716020</v>
      </c>
      <c r="K299" s="1">
        <v>5875846</v>
      </c>
      <c r="L299" s="1">
        <v>189420</v>
      </c>
      <c r="M299" s="1">
        <v>189420</v>
      </c>
      <c r="N299" s="1">
        <v>189420</v>
      </c>
      <c r="O299" s="1">
        <v>189420</v>
      </c>
      <c r="P299" s="1">
        <v>189420</v>
      </c>
      <c r="Q299" s="1">
        <v>189420</v>
      </c>
      <c r="R299" s="1">
        <v>189420</v>
      </c>
      <c r="S299" s="1">
        <v>189420</v>
      </c>
      <c r="T299" s="1">
        <v>189420</v>
      </c>
      <c r="U299" s="1">
        <v>368159.96</v>
      </c>
      <c r="V299" s="1">
        <v>841549.88</v>
      </c>
      <c r="W299" s="1">
        <v>861630.45</v>
      </c>
      <c r="X299" s="1">
        <v>872286.08</v>
      </c>
      <c r="Y299" s="1">
        <v>886101.12</v>
      </c>
      <c r="Z299" s="1">
        <v>913654.17</v>
      </c>
      <c r="AA299" s="1">
        <v>913627.55</v>
      </c>
      <c r="AB299" s="1">
        <v>975639.55</v>
      </c>
      <c r="AC299" s="1">
        <v>1037129.81</v>
      </c>
      <c r="AD299" s="1">
        <v>1215370.74</v>
      </c>
      <c r="AE299" s="1">
        <v>1147462</v>
      </c>
      <c r="AP299" s="1">
        <v>213472.59375</v>
      </c>
      <c r="AQ299" s="1">
        <v>35747.9921875</v>
      </c>
      <c r="AR299" s="1">
        <v>46761.56640625</v>
      </c>
      <c r="AT299" s="1">
        <v>295982.15625</v>
      </c>
      <c r="AY299" s="1">
        <v>85727</v>
      </c>
      <c r="AZ299" s="1">
        <v>14533.98046875</v>
      </c>
      <c r="BA299" s="1">
        <v>42646</v>
      </c>
      <c r="BC299" s="1">
        <v>112404.5</v>
      </c>
      <c r="BD299" s="1">
        <v>20080.5703125</v>
      </c>
      <c r="BE299" s="1">
        <v>0</v>
      </c>
      <c r="BG299" s="1">
        <v>60571</v>
      </c>
      <c r="BH299" s="1">
        <v>10655.6298828125</v>
      </c>
      <c r="BI299" s="1">
        <v>0</v>
      </c>
      <c r="BK299" s="1">
        <v>76701.5</v>
      </c>
      <c r="BL299" s="1">
        <v>13815.0400390625</v>
      </c>
      <c r="BM299" s="1">
        <v>0</v>
      </c>
      <c r="BO299" s="1">
        <v>77084.5</v>
      </c>
      <c r="BP299" s="1">
        <v>27553.05078125</v>
      </c>
      <c r="BQ299" s="1">
        <v>0</v>
      </c>
      <c r="BS299" s="1">
        <v>-6.5</v>
      </c>
      <c r="BT299" s="1">
        <v>-26.620000839233398</v>
      </c>
      <c r="BU299" s="1">
        <v>0</v>
      </c>
      <c r="BW299" s="1">
        <v>159397.5</v>
      </c>
      <c r="BX299" s="1">
        <v>62012</v>
      </c>
      <c r="BY299" s="1">
        <v>0</v>
      </c>
      <c r="CA299" s="1">
        <v>335538</v>
      </c>
      <c r="CB299" s="1">
        <v>61490.26171875</v>
      </c>
      <c r="CC299" s="1">
        <v>0</v>
      </c>
      <c r="CE299" s="1">
        <v>412608</v>
      </c>
      <c r="CF299" s="1">
        <v>178240.9375</v>
      </c>
      <c r="CG299" s="1">
        <v>0</v>
      </c>
      <c r="CI299" s="1">
        <v>159826</v>
      </c>
      <c r="CJ299" s="1">
        <v>-67908.7421875</v>
      </c>
      <c r="CK299" s="1">
        <v>178739.953125</v>
      </c>
    </row>
    <row r="300" spans="1:90" x14ac:dyDescent="0.25">
      <c r="A300" s="1">
        <v>113381303</v>
      </c>
      <c r="B300" s="1">
        <v>9779212</v>
      </c>
      <c r="C300" s="1">
        <v>10067730</v>
      </c>
      <c r="D300" s="1">
        <v>10252394</v>
      </c>
      <c r="E300" s="1">
        <v>10384231</v>
      </c>
      <c r="F300" s="1">
        <v>10744658</v>
      </c>
      <c r="G300" s="1">
        <v>10744646</v>
      </c>
      <c r="H300" s="1">
        <v>11380530</v>
      </c>
      <c r="I300" s="1">
        <v>12712555</v>
      </c>
      <c r="J300" s="1">
        <v>13866231</v>
      </c>
      <c r="K300" s="1">
        <v>14605111</v>
      </c>
      <c r="L300" s="1">
        <v>528189</v>
      </c>
      <c r="M300" s="1">
        <v>528189</v>
      </c>
      <c r="N300" s="1">
        <v>528189</v>
      </c>
      <c r="O300" s="1">
        <v>528189</v>
      </c>
      <c r="P300" s="1">
        <v>528189</v>
      </c>
      <c r="Q300" s="1">
        <v>528189</v>
      </c>
      <c r="R300" s="1">
        <v>528189</v>
      </c>
      <c r="S300" s="1">
        <v>528189</v>
      </c>
      <c r="T300" s="1">
        <v>528189</v>
      </c>
      <c r="U300" s="1">
        <v>2438588.98</v>
      </c>
      <c r="V300" s="1">
        <v>2420768.5099999998</v>
      </c>
      <c r="W300" s="1">
        <v>2317639.4500000002</v>
      </c>
      <c r="X300" s="1">
        <v>2352917.65</v>
      </c>
      <c r="Y300" s="1">
        <v>2390292.4500000002</v>
      </c>
      <c r="Z300" s="1">
        <v>2498029.5099999998</v>
      </c>
      <c r="AA300" s="1">
        <v>2497936.9</v>
      </c>
      <c r="AB300" s="1">
        <v>2659839.52</v>
      </c>
      <c r="AC300" s="1">
        <v>2896018.33</v>
      </c>
      <c r="AD300" s="1">
        <v>3048006.64</v>
      </c>
      <c r="AE300" s="1">
        <v>3308432</v>
      </c>
      <c r="AF300" s="1">
        <v>37605.31</v>
      </c>
      <c r="AG300" s="1">
        <v>87955.63</v>
      </c>
      <c r="AH300" s="1">
        <v>72058.600000000006</v>
      </c>
      <c r="AI300" s="1">
        <v>169446.12</v>
      </c>
      <c r="AJ300" s="1">
        <v>182409.44</v>
      </c>
      <c r="AK300" s="1">
        <v>94347.81</v>
      </c>
      <c r="AL300" s="1">
        <v>74552</v>
      </c>
      <c r="AM300" s="1">
        <v>119040.44</v>
      </c>
      <c r="AN300" s="1">
        <v>189381.85</v>
      </c>
      <c r="AO300" s="1">
        <v>212250</v>
      </c>
      <c r="AP300" s="1">
        <v>772090.625</v>
      </c>
      <c r="AQ300" s="1">
        <v>382080</v>
      </c>
      <c r="AR300" s="1">
        <v>162080.5</v>
      </c>
      <c r="AS300" s="1">
        <v>5968.11181640625</v>
      </c>
      <c r="AT300" s="1">
        <v>1322219.25</v>
      </c>
      <c r="AY300" s="1">
        <v>220042</v>
      </c>
      <c r="AZ300" s="1">
        <v>51970.51171875</v>
      </c>
      <c r="BA300" s="1">
        <v>122199</v>
      </c>
      <c r="BB300" s="1">
        <v>10857.3095703125</v>
      </c>
      <c r="BC300" s="1">
        <v>288518</v>
      </c>
      <c r="BD300" s="1">
        <v>-103129.0625</v>
      </c>
      <c r="BE300" s="1">
        <v>0</v>
      </c>
      <c r="BF300" s="1">
        <v>50350.3203125</v>
      </c>
      <c r="BG300" s="1">
        <v>184664</v>
      </c>
      <c r="BH300" s="1">
        <v>35278.19921875</v>
      </c>
      <c r="BI300" s="1">
        <v>0</v>
      </c>
      <c r="BJ300" s="1">
        <v>-15897.0302734375</v>
      </c>
      <c r="BK300" s="1">
        <v>131837</v>
      </c>
      <c r="BL300" s="1">
        <v>37374.80078125</v>
      </c>
      <c r="BM300" s="1">
        <v>0</v>
      </c>
      <c r="BN300" s="1">
        <v>97387.5234375</v>
      </c>
      <c r="BO300" s="1">
        <v>360427</v>
      </c>
      <c r="BP300" s="1">
        <v>107737.0625</v>
      </c>
      <c r="BQ300" s="1">
        <v>0</v>
      </c>
      <c r="BR300" s="1">
        <v>12963.3203125</v>
      </c>
      <c r="BS300" s="1">
        <v>-12</v>
      </c>
      <c r="BT300" s="1">
        <v>-92.610000610351563</v>
      </c>
      <c r="BU300" s="1">
        <v>0</v>
      </c>
      <c r="BV300" s="1">
        <v>-88061.6328125</v>
      </c>
      <c r="BW300" s="1">
        <v>635884</v>
      </c>
      <c r="BX300" s="1">
        <v>161902.625</v>
      </c>
      <c r="BY300" s="1">
        <v>0</v>
      </c>
      <c r="BZ300" s="1">
        <v>-19795.810546875</v>
      </c>
      <c r="CA300" s="1">
        <v>1332025</v>
      </c>
      <c r="CB300" s="1">
        <v>236178.8125</v>
      </c>
      <c r="CC300" s="1">
        <v>0</v>
      </c>
      <c r="CD300" s="1">
        <v>44488.44140625</v>
      </c>
      <c r="CE300" s="1">
        <v>1153676</v>
      </c>
      <c r="CF300" s="1">
        <v>151988.3125</v>
      </c>
      <c r="CG300" s="1">
        <v>0</v>
      </c>
      <c r="CH300" s="1">
        <v>70341.40625</v>
      </c>
      <c r="CI300" s="1">
        <v>738880</v>
      </c>
      <c r="CJ300" s="1">
        <v>260425.359375</v>
      </c>
      <c r="CK300" s="1">
        <v>1910400</v>
      </c>
      <c r="CL300" s="1">
        <v>22868.150390625</v>
      </c>
    </row>
    <row r="301" spans="1:90" x14ac:dyDescent="0.25">
      <c r="A301" s="1">
        <v>113382303</v>
      </c>
      <c r="B301" s="1">
        <v>4759091.5</v>
      </c>
      <c r="C301" s="1">
        <v>4931368.5</v>
      </c>
      <c r="D301" s="1">
        <v>5040737.5</v>
      </c>
      <c r="E301" s="1">
        <v>5112937</v>
      </c>
      <c r="F301" s="1">
        <v>5285464.5</v>
      </c>
      <c r="G301" s="1">
        <v>5265104.5</v>
      </c>
      <c r="H301" s="1">
        <v>5490088.5</v>
      </c>
      <c r="I301" s="1">
        <v>5842848</v>
      </c>
      <c r="J301" s="1">
        <v>6168592</v>
      </c>
      <c r="K301" s="1">
        <v>6351100</v>
      </c>
      <c r="L301" s="1">
        <v>227065</v>
      </c>
      <c r="M301" s="1">
        <v>289977</v>
      </c>
      <c r="N301" s="1">
        <v>258521</v>
      </c>
      <c r="O301" s="1">
        <v>258521</v>
      </c>
      <c r="P301" s="1">
        <v>258521</v>
      </c>
      <c r="Q301" s="1">
        <v>258521</v>
      </c>
      <c r="R301" s="1">
        <v>258521</v>
      </c>
      <c r="S301" s="1">
        <v>258521</v>
      </c>
      <c r="T301" s="1">
        <v>258521</v>
      </c>
      <c r="U301" s="1">
        <v>258521</v>
      </c>
      <c r="V301" s="1">
        <v>1115943.3999999999</v>
      </c>
      <c r="W301" s="1">
        <v>1126412.05</v>
      </c>
      <c r="X301" s="1">
        <v>1157930.23</v>
      </c>
      <c r="Y301" s="1">
        <v>1173301.05</v>
      </c>
      <c r="Z301" s="1">
        <v>1225446.51</v>
      </c>
      <c r="AA301" s="1">
        <v>1234491.6399999999</v>
      </c>
      <c r="AB301" s="1">
        <v>1328478.8700000001</v>
      </c>
      <c r="AC301" s="1">
        <v>1448164.73</v>
      </c>
      <c r="AD301" s="1">
        <v>1526213.48</v>
      </c>
      <c r="AE301" s="1">
        <v>1635809</v>
      </c>
      <c r="AF301" s="1">
        <v>16174.36</v>
      </c>
      <c r="AG301" s="1">
        <v>24407.14</v>
      </c>
      <c r="AH301" s="1">
        <v>29759.32</v>
      </c>
      <c r="AI301" s="1">
        <v>25884.799999999999</v>
      </c>
      <c r="AJ301" s="1">
        <v>31058.86</v>
      </c>
      <c r="AK301" s="1">
        <v>82569.8</v>
      </c>
      <c r="AL301" s="1">
        <v>29455</v>
      </c>
      <c r="AM301" s="1">
        <v>44427.91</v>
      </c>
      <c r="AN301" s="1">
        <v>42241.5</v>
      </c>
      <c r="AO301" s="1">
        <v>47342</v>
      </c>
      <c r="AP301" s="1">
        <v>213127.09375</v>
      </c>
      <c r="AQ301" s="1">
        <v>0</v>
      </c>
      <c r="AR301" s="1">
        <v>82072.5</v>
      </c>
      <c r="AS301" s="1">
        <v>3256.6279296875</v>
      </c>
      <c r="AT301" s="1">
        <v>298456.21875</v>
      </c>
      <c r="AY301" s="1">
        <v>148835.5</v>
      </c>
      <c r="AZ301" s="1">
        <v>25043.9609375</v>
      </c>
      <c r="BA301" s="1">
        <v>24849</v>
      </c>
      <c r="BB301" s="1">
        <v>74.599998474121094</v>
      </c>
      <c r="BC301" s="1">
        <v>172277</v>
      </c>
      <c r="BD301" s="1">
        <v>10468.650390625</v>
      </c>
      <c r="BE301" s="1">
        <v>62912</v>
      </c>
      <c r="BF301" s="1">
        <v>8232.7802734375</v>
      </c>
      <c r="BG301" s="1">
        <v>109369</v>
      </c>
      <c r="BH301" s="1">
        <v>31518.1796875</v>
      </c>
      <c r="BI301" s="1">
        <v>-31456</v>
      </c>
      <c r="BJ301" s="1">
        <v>5352.18017578125</v>
      </c>
      <c r="BK301" s="1">
        <v>72199.5</v>
      </c>
      <c r="BL301" s="1">
        <v>15370.8203125</v>
      </c>
      <c r="BM301" s="1">
        <v>0</v>
      </c>
      <c r="BN301" s="1">
        <v>-3874.52001953125</v>
      </c>
      <c r="BO301" s="1">
        <v>172527.5</v>
      </c>
      <c r="BP301" s="1">
        <v>52145.4609375</v>
      </c>
      <c r="BQ301" s="1">
        <v>0</v>
      </c>
      <c r="BR301" s="1">
        <v>5174.06005859375</v>
      </c>
      <c r="BS301" s="1">
        <v>-20360</v>
      </c>
      <c r="BT301" s="1">
        <v>9045.1298828125</v>
      </c>
      <c r="BU301" s="1">
        <v>0</v>
      </c>
      <c r="BV301" s="1">
        <v>51510.94140625</v>
      </c>
      <c r="BW301" s="1">
        <v>224984</v>
      </c>
      <c r="BX301" s="1">
        <v>93987.2265625</v>
      </c>
      <c r="BY301" s="1">
        <v>0</v>
      </c>
      <c r="BZ301" s="1">
        <v>-53114.80078125</v>
      </c>
      <c r="CA301" s="1">
        <v>352759.5</v>
      </c>
      <c r="CB301" s="1">
        <v>119685.859375</v>
      </c>
      <c r="CC301" s="1">
        <v>0</v>
      </c>
      <c r="CD301" s="1">
        <v>14972.91015625</v>
      </c>
      <c r="CE301" s="1">
        <v>325744</v>
      </c>
      <c r="CF301" s="1">
        <v>78048.75</v>
      </c>
      <c r="CG301" s="1">
        <v>0</v>
      </c>
      <c r="CH301" s="1">
        <v>-2186.409912109375</v>
      </c>
      <c r="CI301" s="1">
        <v>182508</v>
      </c>
      <c r="CJ301" s="1">
        <v>109595.5234375</v>
      </c>
      <c r="CK301" s="1">
        <v>0</v>
      </c>
      <c r="CL301" s="1">
        <v>5100.5</v>
      </c>
    </row>
    <row r="302" spans="1:90" x14ac:dyDescent="0.25">
      <c r="A302" s="1">
        <v>113384307</v>
      </c>
      <c r="AF302" s="1">
        <v>688215.45</v>
      </c>
      <c r="AG302" s="1">
        <v>722490.05</v>
      </c>
      <c r="AH302" s="1">
        <v>775092.26</v>
      </c>
      <c r="AI302" s="1">
        <v>899574.36</v>
      </c>
      <c r="AJ302" s="1">
        <v>960609.36</v>
      </c>
      <c r="AK302" s="1">
        <v>997341.12</v>
      </c>
      <c r="AL302" s="1">
        <v>777818.16</v>
      </c>
      <c r="AM302" s="1">
        <v>899451.33</v>
      </c>
      <c r="AN302" s="1">
        <v>995264.2</v>
      </c>
      <c r="AO302" s="1">
        <v>1052119</v>
      </c>
      <c r="AS302" s="1">
        <v>18301.927734375</v>
      </c>
      <c r="AT302" s="1">
        <v>18301.927734375</v>
      </c>
      <c r="BB302" s="1">
        <v>-108921.2265625</v>
      </c>
      <c r="BF302" s="1">
        <v>34274.6015625</v>
      </c>
      <c r="BJ302" s="1">
        <v>52602.2109375</v>
      </c>
      <c r="BN302" s="1">
        <v>124482.1015625</v>
      </c>
      <c r="BR302" s="1">
        <v>61035</v>
      </c>
      <c r="BV302" s="1">
        <v>36731.76171875</v>
      </c>
      <c r="BZ302" s="1">
        <v>-219522.953125</v>
      </c>
      <c r="CD302" s="1">
        <v>121633.171875</v>
      </c>
      <c r="CH302" s="1">
        <v>95812.8671875</v>
      </c>
      <c r="CL302" s="1">
        <v>56854.80078125</v>
      </c>
    </row>
    <row r="303" spans="1:90" x14ac:dyDescent="0.25">
      <c r="A303" s="1">
        <v>113384603</v>
      </c>
      <c r="B303" s="1">
        <v>26992112</v>
      </c>
      <c r="C303" s="1">
        <v>28291658</v>
      </c>
      <c r="D303" s="1">
        <v>29133796</v>
      </c>
      <c r="E303" s="1">
        <v>29718578</v>
      </c>
      <c r="F303" s="1">
        <v>30397936</v>
      </c>
      <c r="G303" s="1">
        <v>30397870</v>
      </c>
      <c r="H303" s="1">
        <v>33574648</v>
      </c>
      <c r="I303" s="1">
        <v>40796904</v>
      </c>
      <c r="J303" s="1">
        <v>46618948</v>
      </c>
      <c r="K303" s="1">
        <v>49223548</v>
      </c>
      <c r="L303" s="1">
        <v>1130791</v>
      </c>
      <c r="M303" s="1">
        <v>1130791</v>
      </c>
      <c r="N303" s="1">
        <v>1130791</v>
      </c>
      <c r="O303" s="1">
        <v>1130791</v>
      </c>
      <c r="P303" s="1">
        <v>1130791</v>
      </c>
      <c r="Q303" s="1">
        <v>1130791</v>
      </c>
      <c r="R303" s="1">
        <v>1130791</v>
      </c>
      <c r="S303" s="1">
        <v>1130791</v>
      </c>
      <c r="T303" s="1">
        <v>1130791</v>
      </c>
      <c r="U303" s="1">
        <v>7493734.0700000003</v>
      </c>
      <c r="V303" s="1">
        <v>2850729.66</v>
      </c>
      <c r="W303" s="1">
        <v>2949509</v>
      </c>
      <c r="X303" s="1">
        <v>2930807.32</v>
      </c>
      <c r="Y303" s="1">
        <v>3132779.98</v>
      </c>
      <c r="Z303" s="1">
        <v>3452323.43</v>
      </c>
      <c r="AA303" s="1">
        <v>3452051.69</v>
      </c>
      <c r="AB303" s="1">
        <v>3940640.32</v>
      </c>
      <c r="AC303" s="1">
        <v>4488118.55</v>
      </c>
      <c r="AD303" s="1">
        <v>4792654.8</v>
      </c>
      <c r="AE303" s="1">
        <v>5274421</v>
      </c>
      <c r="AP303" s="1">
        <v>3765122.5</v>
      </c>
      <c r="AQ303" s="1">
        <v>1272588.625</v>
      </c>
      <c r="AR303" s="1">
        <v>364419.5</v>
      </c>
      <c r="AT303" s="1">
        <v>5402130.5</v>
      </c>
      <c r="AY303" s="1">
        <v>1009110</v>
      </c>
      <c r="AZ303" s="1">
        <v>139991.171875</v>
      </c>
      <c r="BA303" s="1">
        <v>254281</v>
      </c>
      <c r="BC303" s="1">
        <v>1299546</v>
      </c>
      <c r="BD303" s="1">
        <v>98779.34375</v>
      </c>
      <c r="BE303" s="1">
        <v>0</v>
      </c>
      <c r="BG303" s="1">
        <v>842138</v>
      </c>
      <c r="BH303" s="1">
        <v>-18701.6796875</v>
      </c>
      <c r="BI303" s="1">
        <v>0</v>
      </c>
      <c r="BK303" s="1">
        <v>584782</v>
      </c>
      <c r="BL303" s="1">
        <v>201972.65625</v>
      </c>
      <c r="BM303" s="1">
        <v>0</v>
      </c>
      <c r="BO303" s="1">
        <v>679358</v>
      </c>
      <c r="BP303" s="1">
        <v>319543.4375</v>
      </c>
      <c r="BQ303" s="1">
        <v>0</v>
      </c>
      <c r="BS303" s="1">
        <v>-66</v>
      </c>
      <c r="BT303" s="1">
        <v>-271.739990234375</v>
      </c>
      <c r="BU303" s="1">
        <v>0</v>
      </c>
      <c r="BW303" s="1">
        <v>3176778</v>
      </c>
      <c r="BX303" s="1">
        <v>488588.625</v>
      </c>
      <c r="BY303" s="1">
        <v>0</v>
      </c>
      <c r="CA303" s="1">
        <v>7222256</v>
      </c>
      <c r="CB303" s="1">
        <v>547478.25</v>
      </c>
      <c r="CC303" s="1">
        <v>0</v>
      </c>
      <c r="CE303" s="1">
        <v>5822044</v>
      </c>
      <c r="CF303" s="1">
        <v>304536.25</v>
      </c>
      <c r="CG303" s="1">
        <v>0</v>
      </c>
      <c r="CI303" s="1">
        <v>2604600</v>
      </c>
      <c r="CJ303" s="1">
        <v>481766.1875</v>
      </c>
      <c r="CK303" s="1">
        <v>6362943</v>
      </c>
    </row>
    <row r="304" spans="1:90" x14ac:dyDescent="0.25">
      <c r="A304" s="1">
        <v>113385003</v>
      </c>
      <c r="B304" s="1">
        <v>7443929</v>
      </c>
      <c r="C304" s="1">
        <v>7585518</v>
      </c>
      <c r="D304" s="1">
        <v>7681253</v>
      </c>
      <c r="E304" s="1">
        <v>7760261.5</v>
      </c>
      <c r="F304" s="1">
        <v>7909276</v>
      </c>
      <c r="G304" s="1">
        <v>7909270</v>
      </c>
      <c r="H304" s="1">
        <v>8227993.5</v>
      </c>
      <c r="I304" s="1">
        <v>8716186</v>
      </c>
      <c r="J304" s="1">
        <v>9403017</v>
      </c>
      <c r="K304" s="1">
        <v>9624070</v>
      </c>
      <c r="L304" s="1">
        <v>305011</v>
      </c>
      <c r="M304" s="1">
        <v>305011</v>
      </c>
      <c r="N304" s="1">
        <v>305011</v>
      </c>
      <c r="O304" s="1">
        <v>305011</v>
      </c>
      <c r="P304" s="1">
        <v>305011</v>
      </c>
      <c r="Q304" s="1">
        <v>305011</v>
      </c>
      <c r="R304" s="1">
        <v>305011</v>
      </c>
      <c r="S304" s="1">
        <v>305011</v>
      </c>
      <c r="T304" s="1">
        <v>305011</v>
      </c>
      <c r="U304" s="1">
        <v>1120990.6100000001</v>
      </c>
      <c r="V304" s="1">
        <v>1235270.82</v>
      </c>
      <c r="W304" s="1">
        <v>1265350.8600000001</v>
      </c>
      <c r="X304" s="1">
        <v>1293338.45</v>
      </c>
      <c r="Y304" s="1">
        <v>1318631.73</v>
      </c>
      <c r="Z304" s="1">
        <v>1400257.13</v>
      </c>
      <c r="AA304" s="1">
        <v>1400201.53</v>
      </c>
      <c r="AB304" s="1">
        <v>1471800.57</v>
      </c>
      <c r="AC304" s="1">
        <v>1733735.47</v>
      </c>
      <c r="AD304" s="1">
        <v>1649047.09</v>
      </c>
      <c r="AE304" s="1">
        <v>1739271</v>
      </c>
      <c r="AF304" s="1">
        <v>88323.21</v>
      </c>
      <c r="AG304" s="1">
        <v>110382.22</v>
      </c>
      <c r="AH304" s="1">
        <v>73213.039999999994</v>
      </c>
      <c r="AI304" s="1">
        <v>81495.95</v>
      </c>
      <c r="AJ304" s="1">
        <v>114700.73</v>
      </c>
      <c r="AK304" s="1">
        <v>213724</v>
      </c>
      <c r="AL304" s="1">
        <v>123028</v>
      </c>
      <c r="AM304" s="1">
        <v>139227.75</v>
      </c>
      <c r="AN304" s="1">
        <v>225162.88</v>
      </c>
      <c r="AO304" s="1">
        <v>216031</v>
      </c>
      <c r="AP304" s="1">
        <v>342958.8125</v>
      </c>
      <c r="AQ304" s="1">
        <v>163195.921875</v>
      </c>
      <c r="AR304" s="1">
        <v>67802.7734375</v>
      </c>
      <c r="AS304" s="1">
        <v>20266.0546875</v>
      </c>
      <c r="AT304" s="1">
        <v>594223.5625</v>
      </c>
      <c r="AY304" s="1">
        <v>110555</v>
      </c>
      <c r="AZ304" s="1">
        <v>21451.4609375</v>
      </c>
      <c r="BA304" s="1">
        <v>61998</v>
      </c>
      <c r="BB304" s="1">
        <v>-42887.0703125</v>
      </c>
      <c r="BC304" s="1">
        <v>141589</v>
      </c>
      <c r="BD304" s="1">
        <v>30080.0390625</v>
      </c>
      <c r="BE304" s="1">
        <v>0</v>
      </c>
      <c r="BF304" s="1">
        <v>22059.009765625</v>
      </c>
      <c r="BG304" s="1">
        <v>95735</v>
      </c>
      <c r="BH304" s="1">
        <v>27987.58984375</v>
      </c>
      <c r="BI304" s="1">
        <v>0</v>
      </c>
      <c r="BJ304" s="1">
        <v>-37169.1796875</v>
      </c>
      <c r="BK304" s="1">
        <v>79008.5</v>
      </c>
      <c r="BL304" s="1">
        <v>25293.279296875</v>
      </c>
      <c r="BM304" s="1">
        <v>0</v>
      </c>
      <c r="BN304" s="1">
        <v>8282.91015625</v>
      </c>
      <c r="BO304" s="1">
        <v>149014.5</v>
      </c>
      <c r="BP304" s="1">
        <v>81625.3984375</v>
      </c>
      <c r="BQ304" s="1">
        <v>0</v>
      </c>
      <c r="BR304" s="1">
        <v>33204.78125</v>
      </c>
      <c r="BS304" s="1">
        <v>-6</v>
      </c>
      <c r="BT304" s="1">
        <v>-55.599998474121094</v>
      </c>
      <c r="BU304" s="1">
        <v>0</v>
      </c>
      <c r="BV304" s="1">
        <v>99023.2734375</v>
      </c>
      <c r="BW304" s="1">
        <v>318723.5</v>
      </c>
      <c r="BX304" s="1">
        <v>71599.0390625</v>
      </c>
      <c r="BY304" s="1">
        <v>0</v>
      </c>
      <c r="BZ304" s="1">
        <v>-90696</v>
      </c>
      <c r="CA304" s="1">
        <v>488192.5</v>
      </c>
      <c r="CB304" s="1">
        <v>261934.90625</v>
      </c>
      <c r="CC304" s="1">
        <v>0</v>
      </c>
      <c r="CD304" s="1">
        <v>16199.75</v>
      </c>
      <c r="CE304" s="1">
        <v>686831</v>
      </c>
      <c r="CF304" s="1">
        <v>-84688.3828125</v>
      </c>
      <c r="CG304" s="1">
        <v>0</v>
      </c>
      <c r="CH304" s="1">
        <v>85935.1328125</v>
      </c>
      <c r="CI304" s="1">
        <v>221053</v>
      </c>
      <c r="CJ304" s="1">
        <v>90223.90625</v>
      </c>
      <c r="CK304" s="1">
        <v>815979.625</v>
      </c>
      <c r="CL304" s="1">
        <v>-9131.8798828125</v>
      </c>
    </row>
    <row r="305" spans="1:90" x14ac:dyDescent="0.25">
      <c r="A305" s="1">
        <v>113385303</v>
      </c>
      <c r="B305" s="1">
        <v>6107977</v>
      </c>
      <c r="C305" s="1">
        <v>6342953.5</v>
      </c>
      <c r="D305" s="1">
        <v>6467554.5</v>
      </c>
      <c r="E305" s="1">
        <v>6615260</v>
      </c>
      <c r="F305" s="1">
        <v>6874648.5</v>
      </c>
      <c r="G305" s="1">
        <v>6874638.5</v>
      </c>
      <c r="H305" s="1">
        <v>7254976.5</v>
      </c>
      <c r="I305" s="1">
        <v>8221707.5</v>
      </c>
      <c r="J305" s="1">
        <v>9214295</v>
      </c>
      <c r="K305" s="1">
        <v>9771545</v>
      </c>
      <c r="L305" s="1">
        <v>361796</v>
      </c>
      <c r="M305" s="1">
        <v>361796</v>
      </c>
      <c r="N305" s="1">
        <v>361796</v>
      </c>
      <c r="O305" s="1">
        <v>361796</v>
      </c>
      <c r="P305" s="1">
        <v>361796</v>
      </c>
      <c r="Q305" s="1">
        <v>361796</v>
      </c>
      <c r="R305" s="1">
        <v>361796</v>
      </c>
      <c r="S305" s="1">
        <v>361796</v>
      </c>
      <c r="T305" s="1">
        <v>361796</v>
      </c>
      <c r="U305" s="1">
        <v>2208520.42</v>
      </c>
      <c r="V305" s="1">
        <v>1361959.47</v>
      </c>
      <c r="W305" s="1">
        <v>1401516.04</v>
      </c>
      <c r="X305" s="1">
        <v>1448176.4</v>
      </c>
      <c r="Y305" s="1">
        <v>1481113.96</v>
      </c>
      <c r="Z305" s="1">
        <v>1579210.09</v>
      </c>
      <c r="AA305" s="1">
        <v>1579129.68</v>
      </c>
      <c r="AB305" s="1">
        <v>1699619.74</v>
      </c>
      <c r="AC305" s="1">
        <v>1916666.04</v>
      </c>
      <c r="AD305" s="1">
        <v>2039602.8</v>
      </c>
      <c r="AE305" s="1">
        <v>2272981</v>
      </c>
      <c r="AI305" s="1">
        <v>753.55</v>
      </c>
      <c r="AJ305" s="1">
        <v>7481.73</v>
      </c>
      <c r="AP305" s="1">
        <v>579379.3125</v>
      </c>
      <c r="AQ305" s="1">
        <v>369344.875</v>
      </c>
      <c r="AR305" s="1">
        <v>138754.1875</v>
      </c>
      <c r="AT305" s="1">
        <v>1087478.375</v>
      </c>
      <c r="AY305" s="1">
        <v>179055.5</v>
      </c>
      <c r="AZ305" s="1">
        <v>50490.859375</v>
      </c>
      <c r="BA305" s="1">
        <v>86610</v>
      </c>
      <c r="BC305" s="1">
        <v>234976.5</v>
      </c>
      <c r="BD305" s="1">
        <v>39556.5703125</v>
      </c>
      <c r="BE305" s="1">
        <v>0</v>
      </c>
      <c r="BG305" s="1">
        <v>124601</v>
      </c>
      <c r="BH305" s="1">
        <v>46660.359375</v>
      </c>
      <c r="BI305" s="1">
        <v>0</v>
      </c>
      <c r="BK305" s="1">
        <v>147705.5</v>
      </c>
      <c r="BL305" s="1">
        <v>32937.55859375</v>
      </c>
      <c r="BM305" s="1">
        <v>0</v>
      </c>
      <c r="BO305" s="1">
        <v>259388.5</v>
      </c>
      <c r="BP305" s="1">
        <v>98096.1328125</v>
      </c>
      <c r="BQ305" s="1">
        <v>0</v>
      </c>
      <c r="BR305" s="1">
        <v>6728.18017578125</v>
      </c>
      <c r="BS305" s="1">
        <v>-10</v>
      </c>
      <c r="BT305" s="1">
        <v>-80.410003662109375</v>
      </c>
      <c r="BU305" s="1">
        <v>0</v>
      </c>
      <c r="BW305" s="1">
        <v>380338</v>
      </c>
      <c r="BX305" s="1">
        <v>120490.0625</v>
      </c>
      <c r="BY305" s="1">
        <v>0</v>
      </c>
      <c r="CA305" s="1">
        <v>966731</v>
      </c>
      <c r="CB305" s="1">
        <v>217046.296875</v>
      </c>
      <c r="CC305" s="1">
        <v>0</v>
      </c>
      <c r="CE305" s="1">
        <v>992587.5</v>
      </c>
      <c r="CF305" s="1">
        <v>122936.7578125</v>
      </c>
      <c r="CG305" s="1">
        <v>0</v>
      </c>
      <c r="CI305" s="1">
        <v>557250</v>
      </c>
      <c r="CJ305" s="1">
        <v>233378.203125</v>
      </c>
      <c r="CK305" s="1">
        <v>1846724.375</v>
      </c>
    </row>
    <row r="306" spans="1:90" x14ac:dyDescent="0.25">
      <c r="A306" s="1">
        <v>114060503</v>
      </c>
      <c r="B306" s="1">
        <v>3241872.75</v>
      </c>
      <c r="C306" s="1">
        <v>3393235</v>
      </c>
      <c r="D306" s="1">
        <v>3477759</v>
      </c>
      <c r="E306" s="1">
        <v>3580227.25</v>
      </c>
      <c r="F306" s="1">
        <v>3881727.25</v>
      </c>
      <c r="G306" s="1">
        <v>3881719.25</v>
      </c>
      <c r="H306" s="1">
        <v>4064620.5</v>
      </c>
      <c r="I306" s="1">
        <v>5306366</v>
      </c>
      <c r="J306" s="1">
        <v>5866104.5</v>
      </c>
      <c r="K306" s="1">
        <v>6286380</v>
      </c>
      <c r="L306" s="1">
        <v>167132</v>
      </c>
      <c r="M306" s="1">
        <v>167132</v>
      </c>
      <c r="N306" s="1">
        <v>167132</v>
      </c>
      <c r="O306" s="1">
        <v>167132</v>
      </c>
      <c r="P306" s="1">
        <v>167132</v>
      </c>
      <c r="Q306" s="1">
        <v>167132</v>
      </c>
      <c r="R306" s="1">
        <v>167132</v>
      </c>
      <c r="S306" s="1">
        <v>167132</v>
      </c>
      <c r="T306" s="1">
        <v>667132</v>
      </c>
      <c r="U306" s="1">
        <v>1037370.64</v>
      </c>
      <c r="V306" s="1">
        <v>548390.49</v>
      </c>
      <c r="W306" s="1">
        <v>574253.02</v>
      </c>
      <c r="X306" s="1">
        <v>604257.37</v>
      </c>
      <c r="Y306" s="1">
        <v>631846.57999999996</v>
      </c>
      <c r="Z306" s="1">
        <v>704065.02</v>
      </c>
      <c r="AA306" s="1">
        <v>704008.55</v>
      </c>
      <c r="AB306" s="1">
        <v>749610.58</v>
      </c>
      <c r="AC306" s="1">
        <v>905200.69</v>
      </c>
      <c r="AD306" s="1">
        <v>961631.55</v>
      </c>
      <c r="AE306" s="1">
        <v>1059492</v>
      </c>
      <c r="AJ306" s="1">
        <v>8235.2800000000007</v>
      </c>
      <c r="AP306" s="1">
        <v>480930.5625</v>
      </c>
      <c r="AQ306" s="1">
        <v>174047.734375</v>
      </c>
      <c r="AR306" s="1">
        <v>71085.3984375</v>
      </c>
      <c r="AT306" s="1">
        <v>726063.6875</v>
      </c>
      <c r="AY306" s="1">
        <v>117224.75</v>
      </c>
      <c r="AZ306" s="1">
        <v>32193.490234375</v>
      </c>
      <c r="BA306" s="1">
        <v>38940</v>
      </c>
      <c r="BC306" s="1">
        <v>151362.25</v>
      </c>
      <c r="BD306" s="1">
        <v>25862.529296875</v>
      </c>
      <c r="BE306" s="1">
        <v>0</v>
      </c>
      <c r="BG306" s="1">
        <v>84524</v>
      </c>
      <c r="BH306" s="1">
        <v>30004.349609375</v>
      </c>
      <c r="BI306" s="1">
        <v>0</v>
      </c>
      <c r="BK306" s="1">
        <v>102468.25</v>
      </c>
      <c r="BL306" s="1">
        <v>27589.2109375</v>
      </c>
      <c r="BM306" s="1">
        <v>0</v>
      </c>
      <c r="BO306" s="1">
        <v>301500</v>
      </c>
      <c r="BP306" s="1">
        <v>72218.4375</v>
      </c>
      <c r="BQ306" s="1">
        <v>0</v>
      </c>
      <c r="BS306" s="1">
        <v>-8</v>
      </c>
      <c r="BT306" s="1">
        <v>-56.470001220703125</v>
      </c>
      <c r="BU306" s="1">
        <v>0</v>
      </c>
      <c r="BW306" s="1">
        <v>182901.25</v>
      </c>
      <c r="BX306" s="1">
        <v>45602.03125</v>
      </c>
      <c r="BY306" s="1">
        <v>0</v>
      </c>
      <c r="CA306" s="1">
        <v>1241745.5</v>
      </c>
      <c r="CB306" s="1">
        <v>155590.109375</v>
      </c>
      <c r="CC306" s="1">
        <v>0</v>
      </c>
      <c r="CE306" s="1">
        <v>559738.5</v>
      </c>
      <c r="CF306" s="1">
        <v>56430.859375</v>
      </c>
      <c r="CG306" s="1">
        <v>500000</v>
      </c>
      <c r="CI306" s="1">
        <v>420275.5</v>
      </c>
      <c r="CJ306" s="1">
        <v>97860.453125</v>
      </c>
      <c r="CK306" s="1">
        <v>370238.625</v>
      </c>
    </row>
    <row r="307" spans="1:90" x14ac:dyDescent="0.25">
      <c r="A307" s="1">
        <v>114060557</v>
      </c>
      <c r="AF307" s="1">
        <v>1329536.0900000001</v>
      </c>
      <c r="AG307" s="1">
        <v>1300854.6200000001</v>
      </c>
      <c r="AH307" s="1">
        <v>1229997.19</v>
      </c>
      <c r="AI307" s="1">
        <v>1375106.62</v>
      </c>
      <c r="AJ307" s="1">
        <v>1476841.85</v>
      </c>
      <c r="AK307" s="1">
        <v>1634332</v>
      </c>
      <c r="AL307" s="1">
        <v>1707782.8</v>
      </c>
      <c r="AM307" s="1">
        <v>1897032.07</v>
      </c>
      <c r="AN307" s="1">
        <v>2692027.6</v>
      </c>
      <c r="AO307" s="1">
        <v>2752844</v>
      </c>
      <c r="AS307" s="1">
        <v>255200.4375</v>
      </c>
      <c r="AT307" s="1">
        <v>255200.4375</v>
      </c>
      <c r="BB307" s="1">
        <v>102512.96875</v>
      </c>
      <c r="BF307" s="1">
        <v>-28681.470703125</v>
      </c>
      <c r="BJ307" s="1">
        <v>-70857.4296875</v>
      </c>
      <c r="BN307" s="1">
        <v>145109.4375</v>
      </c>
      <c r="BR307" s="1">
        <v>101735.2265625</v>
      </c>
      <c r="BV307" s="1">
        <v>157490.15625</v>
      </c>
      <c r="BZ307" s="1">
        <v>73450.796875</v>
      </c>
      <c r="CD307" s="1">
        <v>189249.265625</v>
      </c>
      <c r="CH307" s="1">
        <v>794995.5</v>
      </c>
      <c r="CL307" s="1">
        <v>60816.3984375</v>
      </c>
    </row>
    <row r="308" spans="1:90" x14ac:dyDescent="0.25">
      <c r="A308" s="1">
        <v>114060753</v>
      </c>
      <c r="B308" s="1">
        <v>14376348</v>
      </c>
      <c r="C308" s="1">
        <v>14769193</v>
      </c>
      <c r="D308" s="1">
        <v>14920256</v>
      </c>
      <c r="E308" s="1">
        <v>15019054</v>
      </c>
      <c r="F308" s="1">
        <v>15326779</v>
      </c>
      <c r="G308" s="1">
        <v>15326766</v>
      </c>
      <c r="H308" s="1">
        <v>15811104</v>
      </c>
      <c r="I308" s="1">
        <v>16953174</v>
      </c>
      <c r="J308" s="1">
        <v>18764630</v>
      </c>
      <c r="K308" s="1">
        <v>19259556</v>
      </c>
      <c r="M308" s="1">
        <v>776832</v>
      </c>
      <c r="N308" s="1">
        <v>776832</v>
      </c>
      <c r="O308" s="1">
        <v>776832</v>
      </c>
      <c r="P308" s="1">
        <v>776832</v>
      </c>
      <c r="Q308" s="1">
        <v>776832</v>
      </c>
      <c r="R308" s="1">
        <v>776832</v>
      </c>
      <c r="S308" s="1">
        <v>776832</v>
      </c>
      <c r="T308" s="1">
        <v>776832</v>
      </c>
      <c r="U308" s="1">
        <v>2226613.64</v>
      </c>
      <c r="V308" s="1">
        <v>3502701.6</v>
      </c>
      <c r="W308" s="1">
        <v>3579118.73</v>
      </c>
      <c r="X308" s="1">
        <v>3667642.31</v>
      </c>
      <c r="Y308" s="1">
        <v>3582681.32</v>
      </c>
      <c r="Z308" s="1">
        <v>3781478.06</v>
      </c>
      <c r="AA308" s="1">
        <v>3915661.95</v>
      </c>
      <c r="AB308" s="1">
        <v>3919446.77</v>
      </c>
      <c r="AC308" s="1">
        <v>4436171.0599999996</v>
      </c>
      <c r="AD308" s="1">
        <v>4698652.18</v>
      </c>
      <c r="AE308" s="1">
        <v>5125395</v>
      </c>
      <c r="AP308" s="1">
        <v>786555.375</v>
      </c>
      <c r="AQ308" s="1">
        <v>289956.3125</v>
      </c>
      <c r="AR308" s="1">
        <v>268783.375</v>
      </c>
      <c r="AT308" s="1">
        <v>1345295.125</v>
      </c>
      <c r="AY308" s="1">
        <v>299553</v>
      </c>
      <c r="AZ308" s="1">
        <v>129625.0625</v>
      </c>
      <c r="BC308" s="1">
        <v>392845</v>
      </c>
      <c r="BD308" s="1">
        <v>76417.1328125</v>
      </c>
      <c r="BG308" s="1">
        <v>151063</v>
      </c>
      <c r="BH308" s="1">
        <v>88523.578125</v>
      </c>
      <c r="BI308" s="1">
        <v>0</v>
      </c>
      <c r="BK308" s="1">
        <v>98798</v>
      </c>
      <c r="BL308" s="1">
        <v>-84960.9921875</v>
      </c>
      <c r="BM308" s="1">
        <v>0</v>
      </c>
      <c r="BO308" s="1">
        <v>307725</v>
      </c>
      <c r="BP308" s="1">
        <v>198796.734375</v>
      </c>
      <c r="BQ308" s="1">
        <v>0</v>
      </c>
      <c r="BS308" s="1">
        <v>-13</v>
      </c>
      <c r="BT308" s="1">
        <v>134183.890625</v>
      </c>
      <c r="BU308" s="1">
        <v>0</v>
      </c>
      <c r="BW308" s="1">
        <v>484338</v>
      </c>
      <c r="BX308" s="1">
        <v>3784.820068359375</v>
      </c>
      <c r="BY308" s="1">
        <v>0</v>
      </c>
      <c r="CA308" s="1">
        <v>1142070</v>
      </c>
      <c r="CB308" s="1">
        <v>516724.28125</v>
      </c>
      <c r="CC308" s="1">
        <v>0</v>
      </c>
      <c r="CE308" s="1">
        <v>1811456</v>
      </c>
      <c r="CF308" s="1">
        <v>262481.125</v>
      </c>
      <c r="CG308" s="1">
        <v>0</v>
      </c>
      <c r="CI308" s="1">
        <v>494926</v>
      </c>
      <c r="CJ308" s="1">
        <v>426742.8125</v>
      </c>
      <c r="CK308" s="1">
        <v>1449781.625</v>
      </c>
    </row>
    <row r="309" spans="1:90" x14ac:dyDescent="0.25">
      <c r="A309" s="1">
        <v>114060853</v>
      </c>
      <c r="B309" s="1">
        <v>4005057.25</v>
      </c>
      <c r="C309" s="1">
        <v>4101054.5</v>
      </c>
      <c r="D309" s="1">
        <v>4130778.25</v>
      </c>
      <c r="E309" s="1">
        <v>4185974.5</v>
      </c>
      <c r="F309" s="1">
        <v>4236084.5</v>
      </c>
      <c r="G309" s="1">
        <v>4236081</v>
      </c>
      <c r="H309" s="1">
        <v>4432860.5</v>
      </c>
      <c r="I309" s="1">
        <v>4644172.5</v>
      </c>
      <c r="J309" s="1">
        <v>4837459</v>
      </c>
      <c r="K309" s="1">
        <v>4932431</v>
      </c>
      <c r="L309" s="1">
        <v>205220</v>
      </c>
      <c r="M309" s="1">
        <v>205220</v>
      </c>
      <c r="N309" s="1">
        <v>205220</v>
      </c>
      <c r="O309" s="1">
        <v>205220</v>
      </c>
      <c r="P309" s="1">
        <v>205220</v>
      </c>
      <c r="Q309" s="1">
        <v>205220</v>
      </c>
      <c r="R309" s="1">
        <v>205220</v>
      </c>
      <c r="S309" s="1">
        <v>205220</v>
      </c>
      <c r="T309" s="1">
        <v>205220</v>
      </c>
      <c r="U309" s="1">
        <v>205220</v>
      </c>
      <c r="V309" s="1">
        <v>1032383.26</v>
      </c>
      <c r="W309" s="1">
        <v>1059068.17</v>
      </c>
      <c r="X309" s="1">
        <v>1069633.5900000001</v>
      </c>
      <c r="Y309" s="1">
        <v>1069073.76</v>
      </c>
      <c r="Z309" s="1">
        <v>1107553.23</v>
      </c>
      <c r="AA309" s="1">
        <v>1107522.0900000001</v>
      </c>
      <c r="AB309" s="1">
        <v>1169859.47</v>
      </c>
      <c r="AC309" s="1">
        <v>1253815.08</v>
      </c>
      <c r="AD309" s="1">
        <v>1302258.3799999999</v>
      </c>
      <c r="AE309" s="1">
        <v>1353533</v>
      </c>
      <c r="AL309" s="1">
        <v>200000</v>
      </c>
      <c r="AP309" s="1">
        <v>139269.296875</v>
      </c>
      <c r="AQ309" s="1">
        <v>0</v>
      </c>
      <c r="AR309" s="1">
        <v>49195.953125</v>
      </c>
      <c r="AT309" s="1">
        <v>188465.25</v>
      </c>
      <c r="AY309" s="1">
        <v>72063.5</v>
      </c>
      <c r="AZ309" s="1">
        <v>18611.380859375</v>
      </c>
      <c r="BA309" s="1">
        <v>41718</v>
      </c>
      <c r="BC309" s="1">
        <v>95997.25</v>
      </c>
      <c r="BD309" s="1">
        <v>26684.91015625</v>
      </c>
      <c r="BE309" s="1">
        <v>0</v>
      </c>
      <c r="BG309" s="1">
        <v>29723.75</v>
      </c>
      <c r="BH309" s="1">
        <v>10565.419921875</v>
      </c>
      <c r="BI309" s="1">
        <v>0</v>
      </c>
      <c r="BK309" s="1">
        <v>55196.25</v>
      </c>
      <c r="BL309" s="1">
        <v>-559.83001708984375</v>
      </c>
      <c r="BM309" s="1">
        <v>0</v>
      </c>
      <c r="BO309" s="1">
        <v>50110</v>
      </c>
      <c r="BP309" s="1">
        <v>38479.46875</v>
      </c>
      <c r="BQ309" s="1">
        <v>0</v>
      </c>
      <c r="BS309" s="1">
        <v>-3.5</v>
      </c>
      <c r="BT309" s="1">
        <v>-31.139999389648438</v>
      </c>
      <c r="BU309" s="1">
        <v>0</v>
      </c>
      <c r="BW309" s="1">
        <v>196779.5</v>
      </c>
      <c r="BX309" s="1">
        <v>62337.37890625</v>
      </c>
      <c r="BY309" s="1">
        <v>0</v>
      </c>
      <c r="CA309" s="1">
        <v>211312</v>
      </c>
      <c r="CB309" s="1">
        <v>83955.609375</v>
      </c>
      <c r="CC309" s="1">
        <v>0</v>
      </c>
      <c r="CE309" s="1">
        <v>193286.5</v>
      </c>
      <c r="CF309" s="1">
        <v>48443.30078125</v>
      </c>
      <c r="CG309" s="1">
        <v>0</v>
      </c>
      <c r="CI309" s="1">
        <v>94972</v>
      </c>
      <c r="CJ309" s="1">
        <v>51274.62109375</v>
      </c>
      <c r="CK309" s="1">
        <v>0</v>
      </c>
    </row>
    <row r="310" spans="1:90" x14ac:dyDescent="0.25">
      <c r="A310" s="1">
        <v>114061103</v>
      </c>
      <c r="B310" s="1">
        <v>6064951.5</v>
      </c>
      <c r="C310" s="1">
        <v>6252406.5</v>
      </c>
      <c r="D310" s="1">
        <v>6338299</v>
      </c>
      <c r="E310" s="1">
        <v>6396825</v>
      </c>
      <c r="F310" s="1">
        <v>6514440.5</v>
      </c>
      <c r="G310" s="1">
        <v>6514434</v>
      </c>
      <c r="H310" s="1">
        <v>6767489.5</v>
      </c>
      <c r="I310" s="1">
        <v>7298079</v>
      </c>
      <c r="J310" s="1">
        <v>7962485</v>
      </c>
      <c r="K310" s="1">
        <v>8182228</v>
      </c>
      <c r="L310" s="1">
        <v>370988</v>
      </c>
      <c r="M310" s="1">
        <v>370988</v>
      </c>
      <c r="N310" s="1">
        <v>370988</v>
      </c>
      <c r="O310" s="1">
        <v>370988</v>
      </c>
      <c r="P310" s="1">
        <v>370988</v>
      </c>
      <c r="Q310" s="1">
        <v>370988</v>
      </c>
      <c r="R310" s="1">
        <v>370988</v>
      </c>
      <c r="S310" s="1">
        <v>370988</v>
      </c>
      <c r="T310" s="1">
        <v>370988</v>
      </c>
      <c r="U310" s="1">
        <v>370988</v>
      </c>
      <c r="V310" s="1">
        <v>1579385.24</v>
      </c>
      <c r="W310" s="1">
        <v>1616406.04</v>
      </c>
      <c r="X310" s="1">
        <v>1654333.49</v>
      </c>
      <c r="Y310" s="1">
        <v>1863368.81</v>
      </c>
      <c r="Z310" s="1">
        <v>1932939.53</v>
      </c>
      <c r="AA310" s="1">
        <v>1815631.07</v>
      </c>
      <c r="AB310" s="1">
        <v>1926031.21</v>
      </c>
      <c r="AC310" s="1">
        <v>2074396.6</v>
      </c>
      <c r="AD310" s="1">
        <v>2431002.83</v>
      </c>
      <c r="AE310" s="1">
        <v>2368676</v>
      </c>
      <c r="AP310" s="1">
        <v>333557.5</v>
      </c>
      <c r="AQ310" s="1">
        <v>0</v>
      </c>
      <c r="AR310" s="1">
        <v>87147.296875</v>
      </c>
      <c r="AT310" s="1">
        <v>420704.8125</v>
      </c>
      <c r="AY310" s="1">
        <v>146173.5</v>
      </c>
      <c r="AZ310" s="1">
        <v>55806.921875</v>
      </c>
      <c r="BA310" s="1">
        <v>84143</v>
      </c>
      <c r="BC310" s="1">
        <v>187455</v>
      </c>
      <c r="BD310" s="1">
        <v>37020.80078125</v>
      </c>
      <c r="BE310" s="1">
        <v>0</v>
      </c>
      <c r="BG310" s="1">
        <v>85892.5</v>
      </c>
      <c r="BH310" s="1">
        <v>37927.44921875</v>
      </c>
      <c r="BI310" s="1">
        <v>0</v>
      </c>
      <c r="BK310" s="1">
        <v>58526</v>
      </c>
      <c r="BL310" s="1">
        <v>209035.3125</v>
      </c>
      <c r="BM310" s="1">
        <v>0</v>
      </c>
      <c r="BO310" s="1">
        <v>117615.5</v>
      </c>
      <c r="BP310" s="1">
        <v>69570.71875</v>
      </c>
      <c r="BQ310" s="1">
        <v>0</v>
      </c>
      <c r="BS310" s="1">
        <v>-6.5</v>
      </c>
      <c r="BT310" s="1">
        <v>-117308.4609375</v>
      </c>
      <c r="BU310" s="1">
        <v>0</v>
      </c>
      <c r="BW310" s="1">
        <v>253055.5</v>
      </c>
      <c r="BX310" s="1">
        <v>110400.140625</v>
      </c>
      <c r="BY310" s="1">
        <v>0</v>
      </c>
      <c r="CA310" s="1">
        <v>530589.5</v>
      </c>
      <c r="CB310" s="1">
        <v>148365.390625</v>
      </c>
      <c r="CC310" s="1">
        <v>0</v>
      </c>
      <c r="CE310" s="1">
        <v>664406</v>
      </c>
      <c r="CF310" s="1">
        <v>356606.21875</v>
      </c>
      <c r="CG310" s="1">
        <v>0</v>
      </c>
      <c r="CI310" s="1">
        <v>219743</v>
      </c>
      <c r="CJ310" s="1">
        <v>-62326.828125</v>
      </c>
      <c r="CK310" s="1">
        <v>0</v>
      </c>
    </row>
    <row r="311" spans="1:90" x14ac:dyDescent="0.25">
      <c r="A311" s="1">
        <v>114061503</v>
      </c>
      <c r="B311" s="1">
        <v>8236059</v>
      </c>
      <c r="C311" s="1">
        <v>8431754</v>
      </c>
      <c r="D311" s="1">
        <v>8519236</v>
      </c>
      <c r="E311" s="1">
        <v>8599872</v>
      </c>
      <c r="F311" s="1">
        <v>8722671</v>
      </c>
      <c r="G311" s="1">
        <v>8722665</v>
      </c>
      <c r="H311" s="1">
        <v>8837483</v>
      </c>
      <c r="I311" s="1">
        <v>9379775</v>
      </c>
      <c r="J311" s="1">
        <v>9976293</v>
      </c>
      <c r="K311" s="1">
        <v>10189006</v>
      </c>
      <c r="L311" s="1">
        <v>489146</v>
      </c>
      <c r="M311" s="1">
        <v>489146</v>
      </c>
      <c r="N311" s="1">
        <v>489146</v>
      </c>
      <c r="Q311" s="1">
        <v>489146</v>
      </c>
      <c r="R311" s="1">
        <v>489146</v>
      </c>
      <c r="S311" s="1">
        <v>489146</v>
      </c>
      <c r="T311" s="1">
        <v>489146</v>
      </c>
      <c r="U311" s="1">
        <v>824445.62</v>
      </c>
      <c r="V311" s="1">
        <v>1664000.14</v>
      </c>
      <c r="W311" s="1">
        <v>1551814.05</v>
      </c>
      <c r="X311" s="1">
        <v>1589770.25</v>
      </c>
      <c r="Y311" s="1">
        <v>1651904.64</v>
      </c>
      <c r="Z311" s="1">
        <v>1709921.44</v>
      </c>
      <c r="AA311" s="1">
        <v>1709830.37</v>
      </c>
      <c r="AB311" s="1">
        <v>1831877.58</v>
      </c>
      <c r="AC311" s="1">
        <v>2060302.05</v>
      </c>
      <c r="AD311" s="1">
        <v>2147885.56</v>
      </c>
      <c r="AE311" s="1">
        <v>2362892</v>
      </c>
      <c r="AP311" s="1">
        <v>293267</v>
      </c>
      <c r="AR311" s="1">
        <v>130594.109375</v>
      </c>
      <c r="AT311" s="1">
        <v>423861.125</v>
      </c>
      <c r="AY311" s="1">
        <v>149482</v>
      </c>
      <c r="AZ311" s="1">
        <v>85698.921875</v>
      </c>
      <c r="BA311" s="1">
        <v>489146</v>
      </c>
      <c r="BC311" s="1">
        <v>195695</v>
      </c>
      <c r="BD311" s="1">
        <v>-112186.09375</v>
      </c>
      <c r="BE311" s="1">
        <v>0</v>
      </c>
      <c r="BG311" s="1">
        <v>87482</v>
      </c>
      <c r="BH311" s="1">
        <v>37956.19921875</v>
      </c>
      <c r="BI311" s="1">
        <v>0</v>
      </c>
      <c r="BK311" s="1">
        <v>80636</v>
      </c>
      <c r="BL311" s="1">
        <v>62134.390625</v>
      </c>
      <c r="BO311" s="1">
        <v>122799</v>
      </c>
      <c r="BP311" s="1">
        <v>58016.80078125</v>
      </c>
      <c r="BS311" s="1">
        <v>-6</v>
      </c>
      <c r="BT311" s="1">
        <v>-91.069999694824219</v>
      </c>
      <c r="BW311" s="1">
        <v>114818</v>
      </c>
      <c r="BX311" s="1">
        <v>122047.2109375</v>
      </c>
      <c r="BY311" s="1">
        <v>0</v>
      </c>
      <c r="CA311" s="1">
        <v>542292</v>
      </c>
      <c r="CB311" s="1">
        <v>228424.46875</v>
      </c>
      <c r="CC311" s="1">
        <v>0</v>
      </c>
      <c r="CE311" s="1">
        <v>596518</v>
      </c>
      <c r="CF311" s="1">
        <v>87583.5078125</v>
      </c>
      <c r="CG311" s="1">
        <v>0</v>
      </c>
      <c r="CI311" s="1">
        <v>212713</v>
      </c>
      <c r="CJ311" s="1">
        <v>215006.4375</v>
      </c>
      <c r="CK311" s="1">
        <v>335299.625</v>
      </c>
    </row>
    <row r="312" spans="1:90" x14ac:dyDescent="0.25">
      <c r="A312" s="1">
        <v>114062003</v>
      </c>
      <c r="B312" s="1">
        <v>8344261</v>
      </c>
      <c r="C312" s="1">
        <v>8604073</v>
      </c>
      <c r="D312" s="1">
        <v>8721793</v>
      </c>
      <c r="E312" s="1">
        <v>8816641</v>
      </c>
      <c r="F312" s="1">
        <v>8975685</v>
      </c>
      <c r="G312" s="1">
        <v>8975676</v>
      </c>
      <c r="H312" s="1">
        <v>9315500</v>
      </c>
      <c r="I312" s="1">
        <v>10198265</v>
      </c>
      <c r="J312" s="1">
        <v>11251187</v>
      </c>
      <c r="K312" s="1">
        <v>11656245</v>
      </c>
      <c r="L312" s="1">
        <v>542921</v>
      </c>
      <c r="M312" s="1">
        <v>542921</v>
      </c>
      <c r="N312" s="1">
        <v>542921</v>
      </c>
      <c r="O312" s="1">
        <v>542921</v>
      </c>
      <c r="P312" s="1">
        <v>542921</v>
      </c>
      <c r="Q312" s="1">
        <v>542921</v>
      </c>
      <c r="R312" s="1">
        <v>542921</v>
      </c>
      <c r="S312" s="1">
        <v>542921</v>
      </c>
      <c r="T312" s="1">
        <v>542921</v>
      </c>
      <c r="U312" s="1">
        <v>1326707.3799999999</v>
      </c>
      <c r="V312" s="1">
        <v>2058328.87</v>
      </c>
      <c r="W312" s="1">
        <v>1980952.57</v>
      </c>
      <c r="X312" s="1">
        <v>2033494.08</v>
      </c>
      <c r="Y312" s="1">
        <v>2082195.5</v>
      </c>
      <c r="Z312" s="1">
        <v>2249423.4700000002</v>
      </c>
      <c r="AA312" s="1">
        <v>2198326.38</v>
      </c>
      <c r="AB312" s="1">
        <v>2431169.9300000002</v>
      </c>
      <c r="AC312" s="1">
        <v>2705404.68</v>
      </c>
      <c r="AD312" s="1">
        <v>2899276.76</v>
      </c>
      <c r="AE312" s="1">
        <v>3229850</v>
      </c>
      <c r="AP312" s="1">
        <v>536112</v>
      </c>
      <c r="AQ312" s="1">
        <v>156757.28125</v>
      </c>
      <c r="AR312" s="1">
        <v>196085.3125</v>
      </c>
      <c r="AT312" s="1">
        <v>888954.5625</v>
      </c>
      <c r="AY312" s="1">
        <v>201294.5</v>
      </c>
      <c r="AZ312" s="1">
        <v>223571.953125</v>
      </c>
      <c r="BA312" s="1">
        <v>127476</v>
      </c>
      <c r="BC312" s="1">
        <v>259812</v>
      </c>
      <c r="BD312" s="1">
        <v>-77376.296875</v>
      </c>
      <c r="BE312" s="1">
        <v>0</v>
      </c>
      <c r="BG312" s="1">
        <v>117720</v>
      </c>
      <c r="BH312" s="1">
        <v>52541.51171875</v>
      </c>
      <c r="BI312" s="1">
        <v>0</v>
      </c>
      <c r="BK312" s="1">
        <v>94848</v>
      </c>
      <c r="BL312" s="1">
        <v>48701.421875</v>
      </c>
      <c r="BM312" s="1">
        <v>0</v>
      </c>
      <c r="BO312" s="1">
        <v>159044</v>
      </c>
      <c r="BP312" s="1">
        <v>167227.96875</v>
      </c>
      <c r="BQ312" s="1">
        <v>0</v>
      </c>
      <c r="BS312" s="1">
        <v>-9</v>
      </c>
      <c r="BT312" s="1">
        <v>-51097.08984375</v>
      </c>
      <c r="BU312" s="1">
        <v>0</v>
      </c>
      <c r="BW312" s="1">
        <v>339824</v>
      </c>
      <c r="BX312" s="1">
        <v>232843.546875</v>
      </c>
      <c r="BY312" s="1">
        <v>0</v>
      </c>
      <c r="CA312" s="1">
        <v>882765</v>
      </c>
      <c r="CB312" s="1">
        <v>274234.75</v>
      </c>
      <c r="CC312" s="1">
        <v>0</v>
      </c>
      <c r="CE312" s="1">
        <v>1052922</v>
      </c>
      <c r="CF312" s="1">
        <v>193872.078125</v>
      </c>
      <c r="CG312" s="1">
        <v>0</v>
      </c>
      <c r="CI312" s="1">
        <v>405058</v>
      </c>
      <c r="CJ312" s="1">
        <v>330573.25</v>
      </c>
      <c r="CK312" s="1">
        <v>783786.375</v>
      </c>
    </row>
    <row r="313" spans="1:90" x14ac:dyDescent="0.25">
      <c r="A313" s="1">
        <v>114062503</v>
      </c>
      <c r="B313" s="1">
        <v>5788001.5</v>
      </c>
      <c r="C313" s="1">
        <v>5985788.5</v>
      </c>
      <c r="D313" s="1">
        <v>6060788.5</v>
      </c>
      <c r="E313" s="1">
        <v>6080995</v>
      </c>
      <c r="F313" s="1">
        <v>6217868</v>
      </c>
      <c r="G313" s="1">
        <v>6217862</v>
      </c>
      <c r="H313" s="1">
        <v>6317509</v>
      </c>
      <c r="I313" s="1">
        <v>6503790.5</v>
      </c>
      <c r="J313" s="1">
        <v>7105437</v>
      </c>
      <c r="K313" s="1">
        <v>7252585</v>
      </c>
      <c r="L313" s="1">
        <v>371717</v>
      </c>
      <c r="M313" s="1">
        <v>371717</v>
      </c>
      <c r="N313" s="1">
        <v>371717</v>
      </c>
      <c r="O313" s="1">
        <v>371717</v>
      </c>
      <c r="P313" s="1">
        <v>371717</v>
      </c>
      <c r="Q313" s="1">
        <v>371717</v>
      </c>
      <c r="R313" s="1">
        <v>371717</v>
      </c>
      <c r="S313" s="1">
        <v>371717</v>
      </c>
      <c r="T313" s="1">
        <v>371717</v>
      </c>
      <c r="U313" s="1">
        <v>371717</v>
      </c>
      <c r="V313" s="1">
        <v>1379927.11</v>
      </c>
      <c r="W313" s="1">
        <v>1430174.03</v>
      </c>
      <c r="X313" s="1">
        <v>1463398.56</v>
      </c>
      <c r="Y313" s="1">
        <v>1479094.79</v>
      </c>
      <c r="Z313" s="1">
        <v>1540868.62</v>
      </c>
      <c r="AA313" s="1">
        <v>1540805.83</v>
      </c>
      <c r="AB313" s="1">
        <v>1643858.78</v>
      </c>
      <c r="AC313" s="1">
        <v>1801730.43</v>
      </c>
      <c r="AD313" s="1">
        <v>1878810.81</v>
      </c>
      <c r="AE313" s="1">
        <v>1893288</v>
      </c>
      <c r="AI313" s="1">
        <v>8235.2800000000007</v>
      </c>
      <c r="AP313" s="1">
        <v>206943.40625</v>
      </c>
      <c r="AQ313" s="1">
        <v>0</v>
      </c>
      <c r="AR313" s="1">
        <v>70483.875</v>
      </c>
      <c r="AT313" s="1">
        <v>277427.28125</v>
      </c>
      <c r="AY313" s="1">
        <v>151892</v>
      </c>
      <c r="AZ313" s="1">
        <v>33642.9609375</v>
      </c>
      <c r="BA313" s="1">
        <v>82465</v>
      </c>
      <c r="BC313" s="1">
        <v>197787</v>
      </c>
      <c r="BD313" s="1">
        <v>50246.921875</v>
      </c>
      <c r="BE313" s="1">
        <v>0</v>
      </c>
      <c r="BG313" s="1">
        <v>75000</v>
      </c>
      <c r="BH313" s="1">
        <v>33224.53125</v>
      </c>
      <c r="BI313" s="1">
        <v>0</v>
      </c>
      <c r="BK313" s="1">
        <v>20206.5</v>
      </c>
      <c r="BL313" s="1">
        <v>15696.23046875</v>
      </c>
      <c r="BM313" s="1">
        <v>0</v>
      </c>
      <c r="BO313" s="1">
        <v>136873</v>
      </c>
      <c r="BP313" s="1">
        <v>61773.828125</v>
      </c>
      <c r="BQ313" s="1">
        <v>0</v>
      </c>
      <c r="BS313" s="1">
        <v>-6</v>
      </c>
      <c r="BT313" s="1">
        <v>-62.790000915527344</v>
      </c>
      <c r="BU313" s="1">
        <v>0</v>
      </c>
      <c r="BW313" s="1">
        <v>99647</v>
      </c>
      <c r="BX313" s="1">
        <v>103052.953125</v>
      </c>
      <c r="BY313" s="1">
        <v>0</v>
      </c>
      <c r="CA313" s="1">
        <v>186281.5</v>
      </c>
      <c r="CB313" s="1">
        <v>157871.65625</v>
      </c>
      <c r="CC313" s="1">
        <v>0</v>
      </c>
      <c r="CE313" s="1">
        <v>601646.5</v>
      </c>
      <c r="CF313" s="1">
        <v>77080.3828125</v>
      </c>
      <c r="CG313" s="1">
        <v>0</v>
      </c>
      <c r="CI313" s="1">
        <v>147148</v>
      </c>
      <c r="CJ313" s="1">
        <v>14477.1904296875</v>
      </c>
      <c r="CK313" s="1">
        <v>0</v>
      </c>
    </row>
    <row r="314" spans="1:90" x14ac:dyDescent="0.25">
      <c r="A314" s="1">
        <v>114063003</v>
      </c>
      <c r="B314" s="1">
        <v>5799551</v>
      </c>
      <c r="C314" s="1">
        <v>6116003</v>
      </c>
      <c r="D314" s="1">
        <v>6219405.5</v>
      </c>
      <c r="E314" s="1">
        <v>6380681</v>
      </c>
      <c r="F314" s="1">
        <v>6606639.5</v>
      </c>
      <c r="G314" s="1">
        <v>6606628.5</v>
      </c>
      <c r="H314" s="1">
        <v>6986625</v>
      </c>
      <c r="I314" s="1">
        <v>7737038</v>
      </c>
      <c r="J314" s="1">
        <v>8806544</v>
      </c>
      <c r="K314" s="1">
        <v>9347987</v>
      </c>
      <c r="L314" s="1">
        <v>358925</v>
      </c>
      <c r="M314" s="1">
        <v>514885</v>
      </c>
      <c r="N314" s="1">
        <v>436905</v>
      </c>
      <c r="O314" s="1">
        <v>436905</v>
      </c>
      <c r="P314" s="1">
        <v>436905</v>
      </c>
      <c r="Q314" s="1">
        <v>436905</v>
      </c>
      <c r="R314" s="1">
        <v>436905</v>
      </c>
      <c r="S314" s="1">
        <v>686905</v>
      </c>
      <c r="T314" s="1">
        <v>686905</v>
      </c>
      <c r="U314" s="1">
        <v>2277711.4500000002</v>
      </c>
      <c r="V314" s="1">
        <v>1994498.09</v>
      </c>
      <c r="W314" s="1">
        <v>2191106.15</v>
      </c>
      <c r="X314" s="1">
        <v>2245331.35</v>
      </c>
      <c r="Y314" s="1">
        <v>2163756.12</v>
      </c>
      <c r="Z314" s="1">
        <v>2436663.41</v>
      </c>
      <c r="AA314" s="1">
        <v>2450829.64</v>
      </c>
      <c r="AB314" s="1">
        <v>2501554.81</v>
      </c>
      <c r="AC314" s="1">
        <v>2947834.58</v>
      </c>
      <c r="AD314" s="1">
        <v>2970586.27</v>
      </c>
      <c r="AE314" s="1">
        <v>3224809</v>
      </c>
      <c r="AP314" s="1">
        <v>548269.5</v>
      </c>
      <c r="AQ314" s="1">
        <v>368161.28125</v>
      </c>
      <c r="AR314" s="1">
        <v>157629.125</v>
      </c>
      <c r="AT314" s="1">
        <v>1074059.875</v>
      </c>
      <c r="AY314" s="1">
        <v>241240.5</v>
      </c>
      <c r="AZ314" s="1">
        <v>69944.7734375</v>
      </c>
      <c r="BA314" s="1">
        <v>31139</v>
      </c>
      <c r="BC314" s="1">
        <v>316452</v>
      </c>
      <c r="BD314" s="1">
        <v>196608.0625</v>
      </c>
      <c r="BE314" s="1">
        <v>155960</v>
      </c>
      <c r="BG314" s="1">
        <v>103402.5</v>
      </c>
      <c r="BH314" s="1">
        <v>54225.19921875</v>
      </c>
      <c r="BI314" s="1">
        <v>-77980</v>
      </c>
      <c r="BK314" s="1">
        <v>161275.5</v>
      </c>
      <c r="BL314" s="1">
        <v>-81575.2265625</v>
      </c>
      <c r="BM314" s="1">
        <v>0</v>
      </c>
      <c r="BO314" s="1">
        <v>225958.5</v>
      </c>
      <c r="BP314" s="1">
        <v>272907.28125</v>
      </c>
      <c r="BQ314" s="1">
        <v>0</v>
      </c>
      <c r="BS314" s="1">
        <v>-11</v>
      </c>
      <c r="BT314" s="1">
        <v>14166.23046875</v>
      </c>
      <c r="BU314" s="1">
        <v>0</v>
      </c>
      <c r="BW314" s="1">
        <v>379996.5</v>
      </c>
      <c r="BX314" s="1">
        <v>50725.171875</v>
      </c>
      <c r="BY314" s="1">
        <v>0</v>
      </c>
      <c r="CA314" s="1">
        <v>750413</v>
      </c>
      <c r="CB314" s="1">
        <v>446279.78125</v>
      </c>
      <c r="CC314" s="1">
        <v>250000</v>
      </c>
      <c r="CE314" s="1">
        <v>1069506</v>
      </c>
      <c r="CF314" s="1">
        <v>22751.689453125</v>
      </c>
      <c r="CG314" s="1">
        <v>0</v>
      </c>
      <c r="CI314" s="1">
        <v>541443</v>
      </c>
      <c r="CJ314" s="1">
        <v>254222.734375</v>
      </c>
      <c r="CK314" s="1">
        <v>1590806.5</v>
      </c>
    </row>
    <row r="315" spans="1:90" x14ac:dyDescent="0.25">
      <c r="A315" s="1">
        <v>114063503</v>
      </c>
      <c r="B315" s="1">
        <v>6550472</v>
      </c>
      <c r="C315" s="1">
        <v>6743784.5</v>
      </c>
      <c r="D315" s="1">
        <v>6856831</v>
      </c>
      <c r="E315" s="1">
        <v>6880788</v>
      </c>
      <c r="F315" s="1">
        <v>7013742.5</v>
      </c>
      <c r="G315" s="1">
        <v>7013736</v>
      </c>
      <c r="H315" s="1">
        <v>7231133</v>
      </c>
      <c r="I315" s="1">
        <v>7827306.5</v>
      </c>
      <c r="J315" s="1">
        <v>8388070</v>
      </c>
      <c r="K315" s="1">
        <v>8622580</v>
      </c>
      <c r="L315" s="1">
        <v>338158</v>
      </c>
      <c r="M315" s="1">
        <v>338158</v>
      </c>
      <c r="N315" s="1">
        <v>338158</v>
      </c>
      <c r="O315" s="1">
        <v>338158</v>
      </c>
      <c r="P315" s="1">
        <v>338158</v>
      </c>
      <c r="Q315" s="1">
        <v>338158</v>
      </c>
      <c r="R315" s="1">
        <v>338158</v>
      </c>
      <c r="S315" s="1">
        <v>338158</v>
      </c>
      <c r="T315" s="1">
        <v>338158</v>
      </c>
      <c r="U315" s="1">
        <v>358684.83</v>
      </c>
      <c r="V315" s="1">
        <v>1376476</v>
      </c>
      <c r="W315" s="1">
        <v>1520357.6</v>
      </c>
      <c r="X315" s="1">
        <v>1572636.91</v>
      </c>
      <c r="Y315" s="1">
        <v>1592798.93</v>
      </c>
      <c r="Z315" s="1">
        <v>1517652.8</v>
      </c>
      <c r="AA315" s="1">
        <v>1517595.14</v>
      </c>
      <c r="AB315" s="1">
        <v>1595081.62</v>
      </c>
      <c r="AC315" s="1">
        <v>1724711.27</v>
      </c>
      <c r="AD315" s="1">
        <v>1746091.15</v>
      </c>
      <c r="AE315" s="1">
        <v>1781779</v>
      </c>
      <c r="AP315" s="1">
        <v>321767.5</v>
      </c>
      <c r="AQ315" s="1">
        <v>4105.3662109375</v>
      </c>
      <c r="AR315" s="1">
        <v>52825.23828125</v>
      </c>
      <c r="AT315" s="1">
        <v>378698.125</v>
      </c>
      <c r="AY315" s="1">
        <v>147597</v>
      </c>
      <c r="AZ315" s="1">
        <v>41456.69140625</v>
      </c>
      <c r="BA315" s="1">
        <v>73209</v>
      </c>
      <c r="BC315" s="1">
        <v>193312.5</v>
      </c>
      <c r="BD315" s="1">
        <v>143881.59375</v>
      </c>
      <c r="BE315" s="1">
        <v>0</v>
      </c>
      <c r="BG315" s="1">
        <v>113046.5</v>
      </c>
      <c r="BH315" s="1">
        <v>52279.30859375</v>
      </c>
      <c r="BI315" s="1">
        <v>0</v>
      </c>
      <c r="BK315" s="1">
        <v>23957</v>
      </c>
      <c r="BL315" s="1">
        <v>20162.01953125</v>
      </c>
      <c r="BM315" s="1">
        <v>0</v>
      </c>
      <c r="BO315" s="1">
        <v>132954.5</v>
      </c>
      <c r="BP315" s="1">
        <v>-75146.1328125</v>
      </c>
      <c r="BQ315" s="1">
        <v>0</v>
      </c>
      <c r="BS315" s="1">
        <v>-6.5</v>
      </c>
      <c r="BT315" s="1">
        <v>-57.659999847412109</v>
      </c>
      <c r="BU315" s="1">
        <v>0</v>
      </c>
      <c r="BW315" s="1">
        <v>217397</v>
      </c>
      <c r="BX315" s="1">
        <v>77486.4765625</v>
      </c>
      <c r="BY315" s="1">
        <v>0</v>
      </c>
      <c r="CA315" s="1">
        <v>596173.5</v>
      </c>
      <c r="CB315" s="1">
        <v>129629.6484375</v>
      </c>
      <c r="CC315" s="1">
        <v>0</v>
      </c>
      <c r="CE315" s="1">
        <v>560763.5</v>
      </c>
      <c r="CF315" s="1">
        <v>21379.880859375</v>
      </c>
      <c r="CG315" s="1">
        <v>0</v>
      </c>
      <c r="CI315" s="1">
        <v>234510</v>
      </c>
      <c r="CJ315" s="1">
        <v>35687.8515625</v>
      </c>
      <c r="CK315" s="1">
        <v>20526.830078125</v>
      </c>
    </row>
    <row r="316" spans="1:90" x14ac:dyDescent="0.25">
      <c r="A316" s="1">
        <v>114064003</v>
      </c>
      <c r="B316" s="1">
        <v>3238878.5</v>
      </c>
      <c r="C316" s="1">
        <v>3336766.5</v>
      </c>
      <c r="D316" s="1">
        <v>3370980</v>
      </c>
      <c r="E316" s="1">
        <v>3415720.75</v>
      </c>
      <c r="F316" s="1">
        <v>3527514.25</v>
      </c>
      <c r="G316" s="1">
        <v>3527510.25</v>
      </c>
      <c r="H316" s="1">
        <v>3624811.75</v>
      </c>
      <c r="I316" s="1">
        <v>4006870</v>
      </c>
      <c r="J316" s="1">
        <v>4432869.5</v>
      </c>
      <c r="K316" s="1">
        <v>4606152</v>
      </c>
      <c r="L316" s="1">
        <v>140805</v>
      </c>
      <c r="M316" s="1">
        <v>140805</v>
      </c>
      <c r="N316" s="1">
        <v>140805</v>
      </c>
      <c r="O316" s="1">
        <v>140805</v>
      </c>
      <c r="P316" s="1">
        <v>140805</v>
      </c>
      <c r="Q316" s="1">
        <v>140805</v>
      </c>
      <c r="R316" s="1">
        <v>140805</v>
      </c>
      <c r="S316" s="1">
        <v>140805</v>
      </c>
      <c r="T316" s="1">
        <v>140805</v>
      </c>
      <c r="U316" s="1">
        <v>140805</v>
      </c>
      <c r="V316" s="1">
        <v>895213.38</v>
      </c>
      <c r="W316" s="1">
        <v>903947.23</v>
      </c>
      <c r="X316" s="1">
        <v>912421.24</v>
      </c>
      <c r="Y316" s="1">
        <v>919996.13</v>
      </c>
      <c r="Z316" s="1">
        <v>944816.66</v>
      </c>
      <c r="AA316" s="1">
        <v>944793.83</v>
      </c>
      <c r="AB316" s="1">
        <v>998224.49</v>
      </c>
      <c r="AC316" s="1">
        <v>1048169.4</v>
      </c>
      <c r="AD316" s="1">
        <v>1087136.1599999999</v>
      </c>
      <c r="AE316" s="1">
        <v>1177303</v>
      </c>
      <c r="AF316" s="1">
        <v>63493.19</v>
      </c>
      <c r="AG316" s="1">
        <v>29131.38</v>
      </c>
      <c r="AH316" s="1">
        <v>27155.57</v>
      </c>
      <c r="AI316" s="1">
        <v>34265.64</v>
      </c>
      <c r="AJ316" s="1">
        <v>37950.43</v>
      </c>
      <c r="AK316" s="1">
        <v>31104.080000000002</v>
      </c>
      <c r="AL316" s="1">
        <v>34226.959999999999</v>
      </c>
      <c r="AM316" s="1">
        <v>43469.31</v>
      </c>
      <c r="AN316" s="1">
        <v>56794.53</v>
      </c>
      <c r="AO316" s="1">
        <v>62088</v>
      </c>
      <c r="AP316" s="1">
        <v>215727.546875</v>
      </c>
      <c r="AQ316" s="1">
        <v>0</v>
      </c>
      <c r="AR316" s="1">
        <v>46497.26953125</v>
      </c>
      <c r="AS316" s="1">
        <v>4827.51416015625</v>
      </c>
      <c r="AT316" s="1">
        <v>267052.3125</v>
      </c>
      <c r="AY316" s="1">
        <v>74383.75</v>
      </c>
      <c r="AZ316" s="1">
        <v>16501.33984375</v>
      </c>
      <c r="BA316" s="1">
        <v>29799</v>
      </c>
      <c r="BB316" s="1">
        <v>-21499.599609375</v>
      </c>
      <c r="BC316" s="1">
        <v>97888</v>
      </c>
      <c r="BD316" s="1">
        <v>8733.849609375</v>
      </c>
      <c r="BE316" s="1">
        <v>0</v>
      </c>
      <c r="BF316" s="1">
        <v>-34361.80859375</v>
      </c>
      <c r="BG316" s="1">
        <v>34213.5</v>
      </c>
      <c r="BH316" s="1">
        <v>8474.009765625</v>
      </c>
      <c r="BI316" s="1">
        <v>0</v>
      </c>
      <c r="BJ316" s="1">
        <v>-1975.81005859375</v>
      </c>
      <c r="BK316" s="1">
        <v>44740.75</v>
      </c>
      <c r="BL316" s="1">
        <v>7574.89013671875</v>
      </c>
      <c r="BM316" s="1">
        <v>0</v>
      </c>
      <c r="BN316" s="1">
        <v>7110.06982421875</v>
      </c>
      <c r="BO316" s="1">
        <v>111793.5</v>
      </c>
      <c r="BP316" s="1">
        <v>24820.529296875</v>
      </c>
      <c r="BQ316" s="1">
        <v>0</v>
      </c>
      <c r="BR316" s="1">
        <v>3684.7900390625</v>
      </c>
      <c r="BS316" s="1">
        <v>-4</v>
      </c>
      <c r="BT316" s="1">
        <v>-22.829999923706055</v>
      </c>
      <c r="BU316" s="1">
        <v>0</v>
      </c>
      <c r="BV316" s="1">
        <v>-6846.35009765625</v>
      </c>
      <c r="BW316" s="1">
        <v>97301.5</v>
      </c>
      <c r="BX316" s="1">
        <v>53430.66015625</v>
      </c>
      <c r="BY316" s="1">
        <v>0</v>
      </c>
      <c r="BZ316" s="1">
        <v>3122.8798828125</v>
      </c>
      <c r="CA316" s="1">
        <v>382058.25</v>
      </c>
      <c r="CB316" s="1">
        <v>49944.91015625</v>
      </c>
      <c r="CC316" s="1">
        <v>0</v>
      </c>
      <c r="CD316" s="1">
        <v>9242.349609375</v>
      </c>
      <c r="CE316" s="1">
        <v>425999.5</v>
      </c>
      <c r="CF316" s="1">
        <v>38966.76171875</v>
      </c>
      <c r="CG316" s="1">
        <v>0</v>
      </c>
      <c r="CH316" s="1">
        <v>13325.2197265625</v>
      </c>
      <c r="CI316" s="1">
        <v>173282.5</v>
      </c>
      <c r="CJ316" s="1">
        <v>90166.84375</v>
      </c>
      <c r="CK316" s="1">
        <v>0</v>
      </c>
      <c r="CL316" s="1">
        <v>5293.47021484375</v>
      </c>
    </row>
    <row r="317" spans="1:90" x14ac:dyDescent="0.25">
      <c r="A317" s="1">
        <v>114065503</v>
      </c>
      <c r="B317" s="1">
        <v>4877386.5</v>
      </c>
      <c r="C317" s="1">
        <v>5217499</v>
      </c>
      <c r="D317" s="1">
        <v>5403280</v>
      </c>
      <c r="E317" s="1">
        <v>5669821</v>
      </c>
      <c r="F317" s="1">
        <v>6012959</v>
      </c>
      <c r="G317" s="1">
        <v>6012944.5</v>
      </c>
      <c r="H317" s="1">
        <v>6834451</v>
      </c>
      <c r="I317" s="1">
        <v>8421265</v>
      </c>
      <c r="J317" s="1">
        <v>10031626</v>
      </c>
      <c r="K317" s="1">
        <v>11360744</v>
      </c>
      <c r="L317" s="1">
        <v>447941</v>
      </c>
      <c r="M317" s="1">
        <v>447941</v>
      </c>
      <c r="N317" s="1">
        <v>447941</v>
      </c>
      <c r="O317" s="1">
        <v>447941</v>
      </c>
      <c r="P317" s="1">
        <v>447941</v>
      </c>
      <c r="Q317" s="1">
        <v>447941</v>
      </c>
      <c r="R317" s="1">
        <v>447941</v>
      </c>
      <c r="S317" s="1">
        <v>947941</v>
      </c>
      <c r="T317" s="1">
        <v>947941</v>
      </c>
      <c r="U317" s="1">
        <v>3094651.94</v>
      </c>
      <c r="V317" s="1">
        <v>1447013.85</v>
      </c>
      <c r="W317" s="1">
        <v>1497762</v>
      </c>
      <c r="X317" s="1">
        <v>1558217</v>
      </c>
      <c r="Y317" s="1">
        <v>1546624</v>
      </c>
      <c r="Z317" s="1">
        <v>1768383.71</v>
      </c>
      <c r="AA317" s="1">
        <v>1768263.21</v>
      </c>
      <c r="AB317" s="1">
        <v>2155294.59</v>
      </c>
      <c r="AC317" s="1">
        <v>2317333.56</v>
      </c>
      <c r="AD317" s="1">
        <v>2693752.42</v>
      </c>
      <c r="AE317" s="1">
        <v>2929828</v>
      </c>
      <c r="AP317" s="1">
        <v>1069557</v>
      </c>
      <c r="AQ317" s="1">
        <v>529342.1875</v>
      </c>
      <c r="AR317" s="1">
        <v>232288.859375</v>
      </c>
      <c r="AT317" s="1">
        <v>1831188.125</v>
      </c>
      <c r="AY317" s="1">
        <v>259916</v>
      </c>
      <c r="AZ317" s="1">
        <v>74064.7109375</v>
      </c>
      <c r="BA317" s="1">
        <v>117778</v>
      </c>
      <c r="BC317" s="1">
        <v>340112.5</v>
      </c>
      <c r="BD317" s="1">
        <v>50748.1484375</v>
      </c>
      <c r="BE317" s="1">
        <v>0</v>
      </c>
      <c r="BG317" s="1">
        <v>185781</v>
      </c>
      <c r="BH317" s="1">
        <v>60455</v>
      </c>
      <c r="BI317" s="1">
        <v>0</v>
      </c>
      <c r="BK317" s="1">
        <v>266541</v>
      </c>
      <c r="BL317" s="1">
        <v>-11593</v>
      </c>
      <c r="BM317" s="1">
        <v>0</v>
      </c>
      <c r="BO317" s="1">
        <v>343138</v>
      </c>
      <c r="BP317" s="1">
        <v>221759.703125</v>
      </c>
      <c r="BQ317" s="1">
        <v>0</v>
      </c>
      <c r="BS317" s="1">
        <v>-14.5</v>
      </c>
      <c r="BT317" s="1">
        <v>-120.5</v>
      </c>
      <c r="BU317" s="1">
        <v>0</v>
      </c>
      <c r="BW317" s="1">
        <v>821506.5</v>
      </c>
      <c r="BX317" s="1">
        <v>387031.375</v>
      </c>
      <c r="BY317" s="1">
        <v>0</v>
      </c>
      <c r="CA317" s="1">
        <v>1586814</v>
      </c>
      <c r="CB317" s="1">
        <v>162038.96875</v>
      </c>
      <c r="CC317" s="1">
        <v>500000</v>
      </c>
      <c r="CE317" s="1">
        <v>1610361</v>
      </c>
      <c r="CF317" s="1">
        <v>376418.875</v>
      </c>
      <c r="CG317" s="1">
        <v>0</v>
      </c>
      <c r="CI317" s="1">
        <v>1329118</v>
      </c>
      <c r="CJ317" s="1">
        <v>236075.578125</v>
      </c>
      <c r="CK317" s="1">
        <v>2146711</v>
      </c>
    </row>
    <row r="318" spans="1:90" x14ac:dyDescent="0.25">
      <c r="A318" s="1">
        <v>114066503</v>
      </c>
      <c r="B318" s="1">
        <v>3772501</v>
      </c>
      <c r="C318" s="1">
        <v>3855191.25</v>
      </c>
      <c r="D318" s="1">
        <v>3896510.25</v>
      </c>
      <c r="E318" s="1">
        <v>3964766.25</v>
      </c>
      <c r="F318" s="1">
        <v>4044526.5</v>
      </c>
      <c r="G318" s="1">
        <v>4044523</v>
      </c>
      <c r="H318" s="1">
        <v>4115033</v>
      </c>
      <c r="I318" s="1">
        <v>4308345.5</v>
      </c>
      <c r="J318" s="1">
        <v>4397366.5</v>
      </c>
      <c r="K318" s="1">
        <v>4480810</v>
      </c>
      <c r="L318" s="1">
        <v>206179</v>
      </c>
      <c r="M318" s="1">
        <v>206179</v>
      </c>
      <c r="N318" s="1">
        <v>206179</v>
      </c>
      <c r="O318" s="1">
        <v>206179</v>
      </c>
      <c r="P318" s="1">
        <v>206179</v>
      </c>
      <c r="Q318" s="1">
        <v>206179</v>
      </c>
      <c r="R318" s="1">
        <v>206179</v>
      </c>
      <c r="S318" s="1">
        <v>206179</v>
      </c>
      <c r="T318" s="1">
        <v>206179</v>
      </c>
      <c r="U318" s="1">
        <v>206179</v>
      </c>
      <c r="V318" s="1">
        <v>1026167.22</v>
      </c>
      <c r="W318" s="1">
        <v>1052013.6599999999</v>
      </c>
      <c r="X318" s="1">
        <v>1080346.8700000001</v>
      </c>
      <c r="Y318" s="1">
        <v>1083793.8899999999</v>
      </c>
      <c r="Z318" s="1">
        <v>1124151.21</v>
      </c>
      <c r="AA318" s="1">
        <v>1124113.9199999999</v>
      </c>
      <c r="AB318" s="1">
        <v>1158853.21</v>
      </c>
      <c r="AC318" s="1">
        <v>1245965.8999999999</v>
      </c>
      <c r="AD318" s="1">
        <v>1277777.29</v>
      </c>
      <c r="AE318" s="1">
        <v>1329537</v>
      </c>
      <c r="AF318" s="1">
        <v>27239.21</v>
      </c>
      <c r="AG318" s="1">
        <v>27169.4</v>
      </c>
      <c r="AH318" s="1">
        <v>29696.97</v>
      </c>
      <c r="AI318" s="1">
        <v>34082.29</v>
      </c>
      <c r="AJ318" s="1">
        <v>31361.09</v>
      </c>
      <c r="AK318" s="1">
        <v>70801.89</v>
      </c>
      <c r="AL318" s="1">
        <v>62747</v>
      </c>
      <c r="AM318" s="1">
        <v>81907.12</v>
      </c>
      <c r="AN318" s="1">
        <v>71586.03</v>
      </c>
      <c r="AO318" s="1">
        <v>80202</v>
      </c>
      <c r="AP318" s="1">
        <v>87256.703125</v>
      </c>
      <c r="AQ318" s="1">
        <v>0</v>
      </c>
      <c r="AR318" s="1">
        <v>41077.15625</v>
      </c>
      <c r="AS318" s="1">
        <v>9768.181640625</v>
      </c>
      <c r="AT318" s="1">
        <v>138102.046875</v>
      </c>
      <c r="AY318" s="1">
        <v>63218.75</v>
      </c>
      <c r="AZ318" s="1">
        <v>20210</v>
      </c>
      <c r="BA318" s="1">
        <v>39340</v>
      </c>
      <c r="BB318" s="1">
        <v>-118.95999908447266</v>
      </c>
      <c r="BC318" s="1">
        <v>82690.25</v>
      </c>
      <c r="BD318" s="1">
        <v>25846.439453125</v>
      </c>
      <c r="BE318" s="1">
        <v>0</v>
      </c>
      <c r="BF318" s="1">
        <v>-69.80999755859375</v>
      </c>
      <c r="BG318" s="1">
        <v>41319</v>
      </c>
      <c r="BH318" s="1">
        <v>28333.2109375</v>
      </c>
      <c r="BI318" s="1">
        <v>0</v>
      </c>
      <c r="BJ318" s="1">
        <v>2527.570068359375</v>
      </c>
      <c r="BK318" s="1">
        <v>68256</v>
      </c>
      <c r="BL318" s="1">
        <v>3447.02001953125</v>
      </c>
      <c r="BM318" s="1">
        <v>0</v>
      </c>
      <c r="BN318" s="1">
        <v>4385.31982421875</v>
      </c>
      <c r="BO318" s="1">
        <v>79760.25</v>
      </c>
      <c r="BP318" s="1">
        <v>40357.3203125</v>
      </c>
      <c r="BQ318" s="1">
        <v>0</v>
      </c>
      <c r="BR318" s="1">
        <v>-2721.199951171875</v>
      </c>
      <c r="BS318" s="1">
        <v>-3.5</v>
      </c>
      <c r="BT318" s="1">
        <v>-37.290000915527344</v>
      </c>
      <c r="BU318" s="1">
        <v>0</v>
      </c>
      <c r="BV318" s="1">
        <v>39440.80078125</v>
      </c>
      <c r="BW318" s="1">
        <v>70510</v>
      </c>
      <c r="BX318" s="1">
        <v>34739.2890625</v>
      </c>
      <c r="BY318" s="1">
        <v>0</v>
      </c>
      <c r="BZ318" s="1">
        <v>-8054.89013671875</v>
      </c>
      <c r="CA318" s="1">
        <v>193312.5</v>
      </c>
      <c r="CB318" s="1">
        <v>87112.6875</v>
      </c>
      <c r="CC318" s="1">
        <v>0</v>
      </c>
      <c r="CD318" s="1">
        <v>19160.119140625</v>
      </c>
      <c r="CE318" s="1">
        <v>89021</v>
      </c>
      <c r="CF318" s="1">
        <v>31811.390625</v>
      </c>
      <c r="CG318" s="1">
        <v>0</v>
      </c>
      <c r="CH318" s="1">
        <v>-10321.08984375</v>
      </c>
      <c r="CI318" s="1">
        <v>83443.5</v>
      </c>
      <c r="CJ318" s="1">
        <v>51759.7109375</v>
      </c>
      <c r="CK318" s="1">
        <v>0</v>
      </c>
      <c r="CL318" s="1">
        <v>8615.9697265625</v>
      </c>
    </row>
    <row r="319" spans="1:90" x14ac:dyDescent="0.25">
      <c r="A319" s="1">
        <v>114067002</v>
      </c>
      <c r="B319" s="1">
        <v>123455344</v>
      </c>
      <c r="C319" s="1">
        <v>131154248</v>
      </c>
      <c r="D319" s="1">
        <v>134972048</v>
      </c>
      <c r="E319" s="1">
        <v>139674928</v>
      </c>
      <c r="F319" s="1">
        <v>145029584</v>
      </c>
      <c r="G319" s="1">
        <v>145029296</v>
      </c>
      <c r="H319" s="1">
        <v>157220240</v>
      </c>
      <c r="I319" s="1">
        <v>184027664</v>
      </c>
      <c r="J319" s="1">
        <v>201937488</v>
      </c>
      <c r="K319" s="1">
        <v>212001808</v>
      </c>
      <c r="L319" s="1">
        <v>4179631</v>
      </c>
      <c r="M319" s="1">
        <v>4785693</v>
      </c>
      <c r="N319" s="1">
        <v>4785693</v>
      </c>
      <c r="O319" s="1">
        <v>4785693</v>
      </c>
      <c r="P319" s="1">
        <v>4785693</v>
      </c>
      <c r="Q319" s="1">
        <v>4785693</v>
      </c>
      <c r="R319" s="1">
        <v>4785693</v>
      </c>
      <c r="S319" s="1">
        <v>4785693</v>
      </c>
      <c r="T319" s="1">
        <v>4785693</v>
      </c>
      <c r="U319" s="1">
        <v>30432048.739999998</v>
      </c>
      <c r="V319" s="1">
        <v>10032382.65</v>
      </c>
      <c r="W319" s="1">
        <v>10810367.83</v>
      </c>
      <c r="X319" s="1">
        <v>11282194.060000001</v>
      </c>
      <c r="Y319" s="1">
        <v>11888223.039999999</v>
      </c>
      <c r="Z319" s="1">
        <v>13153071.18</v>
      </c>
      <c r="AA319" s="1">
        <v>13302017.310000001</v>
      </c>
      <c r="AB319" s="1">
        <v>15175397.380000001</v>
      </c>
      <c r="AC319" s="1">
        <v>17585034.82</v>
      </c>
      <c r="AD319" s="1">
        <v>19466799.09</v>
      </c>
      <c r="AE319" s="1">
        <v>21709455</v>
      </c>
      <c r="AP319" s="1">
        <v>13394445</v>
      </c>
      <c r="AQ319" s="1">
        <v>5129271</v>
      </c>
      <c r="AR319" s="1">
        <v>1711276.75</v>
      </c>
      <c r="AT319" s="1">
        <v>20234992</v>
      </c>
      <c r="AY319" s="1">
        <v>5817096</v>
      </c>
      <c r="AZ319" s="1">
        <v>367493</v>
      </c>
      <c r="BA319" s="1">
        <v>405505</v>
      </c>
      <c r="BC319" s="1">
        <v>7698904</v>
      </c>
      <c r="BD319" s="1">
        <v>777985.1875</v>
      </c>
      <c r="BE319" s="1">
        <v>606062</v>
      </c>
      <c r="BG319" s="1">
        <v>3817800</v>
      </c>
      <c r="BH319" s="1">
        <v>471826.21875</v>
      </c>
      <c r="BI319" s="1">
        <v>0</v>
      </c>
      <c r="BK319" s="1">
        <v>4702880</v>
      </c>
      <c r="BL319" s="1">
        <v>606029</v>
      </c>
      <c r="BM319" s="1">
        <v>0</v>
      </c>
      <c r="BO319" s="1">
        <v>5354656</v>
      </c>
      <c r="BP319" s="1">
        <v>1264848.125</v>
      </c>
      <c r="BQ319" s="1">
        <v>0</v>
      </c>
      <c r="BS319" s="1">
        <v>-288</v>
      </c>
      <c r="BT319" s="1">
        <v>148946.125</v>
      </c>
      <c r="BU319" s="1">
        <v>0</v>
      </c>
      <c r="BW319" s="1">
        <v>12190944</v>
      </c>
      <c r="BX319" s="1">
        <v>1873380.125</v>
      </c>
      <c r="BY319" s="1">
        <v>0</v>
      </c>
      <c r="CA319" s="1">
        <v>26807424</v>
      </c>
      <c r="CB319" s="1">
        <v>2409637.5</v>
      </c>
      <c r="CC319" s="1">
        <v>0</v>
      </c>
      <c r="CE319" s="1">
        <v>17909824</v>
      </c>
      <c r="CF319" s="1">
        <v>1881764.25</v>
      </c>
      <c r="CG319" s="1">
        <v>0</v>
      </c>
      <c r="CI319" s="1">
        <v>10064320</v>
      </c>
      <c r="CJ319" s="1">
        <v>2242656</v>
      </c>
      <c r="CK319" s="1">
        <v>25646356</v>
      </c>
    </row>
    <row r="320" spans="1:90" x14ac:dyDescent="0.25">
      <c r="A320" s="1">
        <v>114067107</v>
      </c>
      <c r="AF320" s="1">
        <v>1069653.3999999999</v>
      </c>
      <c r="AG320" s="1">
        <v>1028555.54</v>
      </c>
      <c r="AH320" s="1">
        <v>986453.88</v>
      </c>
      <c r="AI320" s="1">
        <v>1108247.55</v>
      </c>
      <c r="AJ320" s="1">
        <v>1356415.58</v>
      </c>
      <c r="AK320" s="1">
        <v>1596582.75</v>
      </c>
      <c r="AL320" s="1">
        <v>1611643</v>
      </c>
      <c r="AM320" s="1">
        <v>1636671.73</v>
      </c>
      <c r="AN320" s="1">
        <v>2099906.7200000002</v>
      </c>
      <c r="AO320" s="1">
        <v>2258089</v>
      </c>
      <c r="AS320" s="1">
        <v>180334.6875</v>
      </c>
      <c r="AT320" s="1">
        <v>180334.6875</v>
      </c>
      <c r="BB320" s="1">
        <v>116553.640625</v>
      </c>
      <c r="BF320" s="1">
        <v>-41097.859375</v>
      </c>
      <c r="BJ320" s="1">
        <v>-42101.66015625</v>
      </c>
      <c r="BN320" s="1">
        <v>121793.671875</v>
      </c>
      <c r="BR320" s="1">
        <v>248168.03125</v>
      </c>
      <c r="BV320" s="1">
        <v>240167.171875</v>
      </c>
      <c r="BZ320" s="1">
        <v>15060.25</v>
      </c>
      <c r="CD320" s="1">
        <v>25028.73046875</v>
      </c>
      <c r="CH320" s="1">
        <v>463235</v>
      </c>
      <c r="CL320" s="1">
        <v>158182.28125</v>
      </c>
    </row>
    <row r="321" spans="1:90" x14ac:dyDescent="0.25">
      <c r="A321" s="1">
        <v>114067503</v>
      </c>
      <c r="B321" s="1">
        <v>2553330.75</v>
      </c>
      <c r="C321" s="1">
        <v>2714383.75</v>
      </c>
      <c r="D321" s="1">
        <v>2764202</v>
      </c>
      <c r="E321" s="1">
        <v>2872264.25</v>
      </c>
      <c r="F321" s="1">
        <v>2990691.25</v>
      </c>
      <c r="G321" s="1">
        <v>2990359.25</v>
      </c>
      <c r="H321" s="1">
        <v>3237869.25</v>
      </c>
      <c r="I321" s="1">
        <v>3636393.25</v>
      </c>
      <c r="J321" s="1">
        <v>4057614.5</v>
      </c>
      <c r="K321" s="1">
        <v>4387077</v>
      </c>
      <c r="L321" s="1">
        <v>197972</v>
      </c>
      <c r="M321" s="1">
        <v>197972</v>
      </c>
      <c r="N321" s="1">
        <v>197972</v>
      </c>
      <c r="O321" s="1">
        <v>197972</v>
      </c>
      <c r="P321" s="1">
        <v>197972</v>
      </c>
      <c r="Q321" s="1">
        <v>197972</v>
      </c>
      <c r="R321" s="1">
        <v>197972</v>
      </c>
      <c r="S321" s="1">
        <v>197972</v>
      </c>
      <c r="T321" s="1">
        <v>197972</v>
      </c>
      <c r="U321" s="1">
        <v>197972</v>
      </c>
      <c r="V321" s="1">
        <v>904124.54</v>
      </c>
      <c r="W321" s="1">
        <v>929736.86</v>
      </c>
      <c r="X321" s="1">
        <v>951605.18</v>
      </c>
      <c r="Y321" s="1">
        <v>965886.15</v>
      </c>
      <c r="Z321" s="1">
        <v>1021573.96</v>
      </c>
      <c r="AA321" s="1">
        <v>1021528.65</v>
      </c>
      <c r="AB321" s="1">
        <v>1100754.68</v>
      </c>
      <c r="AC321" s="1">
        <v>1208478.6000000001</v>
      </c>
      <c r="AD321" s="1">
        <v>1300080.6299999999</v>
      </c>
      <c r="AE321" s="1">
        <v>1362035</v>
      </c>
      <c r="AP321" s="1">
        <v>279277.15625</v>
      </c>
      <c r="AQ321" s="1">
        <v>0</v>
      </c>
      <c r="AR321" s="1">
        <v>68092.2109375</v>
      </c>
      <c r="AT321" s="1">
        <v>347369.375</v>
      </c>
      <c r="AY321" s="1">
        <v>122429</v>
      </c>
      <c r="AZ321" s="1">
        <v>30351.8203125</v>
      </c>
      <c r="BA321" s="1">
        <v>48357</v>
      </c>
      <c r="BC321" s="1">
        <v>161053</v>
      </c>
      <c r="BD321" s="1">
        <v>25612.3203125</v>
      </c>
      <c r="BE321" s="1">
        <v>0</v>
      </c>
      <c r="BG321" s="1">
        <v>49818.25</v>
      </c>
      <c r="BH321" s="1">
        <v>21868.3203125</v>
      </c>
      <c r="BI321" s="1">
        <v>0</v>
      </c>
      <c r="BK321" s="1">
        <v>108062.25</v>
      </c>
      <c r="BL321" s="1">
        <v>14280.9697265625</v>
      </c>
      <c r="BM321" s="1">
        <v>0</v>
      </c>
      <c r="BO321" s="1">
        <v>118427</v>
      </c>
      <c r="BP321" s="1">
        <v>55687.80859375</v>
      </c>
      <c r="BQ321" s="1">
        <v>0</v>
      </c>
      <c r="BS321" s="1">
        <v>-332</v>
      </c>
      <c r="BT321" s="1">
        <v>-45.310001373291016</v>
      </c>
      <c r="BU321" s="1">
        <v>0</v>
      </c>
      <c r="BW321" s="1">
        <v>247510</v>
      </c>
      <c r="BX321" s="1">
        <v>79226.03125</v>
      </c>
      <c r="BY321" s="1">
        <v>0</v>
      </c>
      <c r="CA321" s="1">
        <v>398524</v>
      </c>
      <c r="CB321" s="1">
        <v>107723.921875</v>
      </c>
      <c r="CC321" s="1">
        <v>0</v>
      </c>
      <c r="CE321" s="1">
        <v>421221.25</v>
      </c>
      <c r="CF321" s="1">
        <v>91602.03125</v>
      </c>
      <c r="CG321" s="1">
        <v>0</v>
      </c>
      <c r="CI321" s="1">
        <v>329462.5</v>
      </c>
      <c r="CJ321" s="1">
        <v>61954.37109375</v>
      </c>
      <c r="CK321" s="1">
        <v>0</v>
      </c>
    </row>
    <row r="322" spans="1:90" x14ac:dyDescent="0.25">
      <c r="A322" s="1">
        <v>114068003</v>
      </c>
      <c r="B322" s="1">
        <v>3941282.75</v>
      </c>
      <c r="C322" s="1">
        <v>4061141</v>
      </c>
      <c r="D322" s="1">
        <v>4120758.25</v>
      </c>
      <c r="E322" s="1">
        <v>4182843.75</v>
      </c>
      <c r="F322" s="1">
        <v>4274688</v>
      </c>
      <c r="G322" s="1">
        <v>4274683.5</v>
      </c>
      <c r="H322" s="1">
        <v>4398700.5</v>
      </c>
      <c r="I322" s="1">
        <v>4741135.5</v>
      </c>
      <c r="J322" s="1">
        <v>5127435</v>
      </c>
      <c r="K322" s="1">
        <v>5272684</v>
      </c>
      <c r="L322" s="1">
        <v>200065</v>
      </c>
      <c r="M322" s="1">
        <v>200065</v>
      </c>
      <c r="N322" s="1">
        <v>200065</v>
      </c>
      <c r="O322" s="1">
        <v>200065</v>
      </c>
      <c r="P322" s="1">
        <v>200065</v>
      </c>
      <c r="Q322" s="1">
        <v>200065</v>
      </c>
      <c r="R322" s="1">
        <v>200065</v>
      </c>
      <c r="S322" s="1">
        <v>200065</v>
      </c>
      <c r="T322" s="1">
        <v>200065</v>
      </c>
      <c r="U322" s="1">
        <v>200065</v>
      </c>
      <c r="V322" s="1">
        <v>866289.93</v>
      </c>
      <c r="W322" s="1">
        <v>881552.63</v>
      </c>
      <c r="X322" s="1">
        <v>902315.73</v>
      </c>
      <c r="Y322" s="1">
        <v>918446.79</v>
      </c>
      <c r="Z322" s="1">
        <v>965537.95</v>
      </c>
      <c r="AA322" s="1">
        <v>965488.94</v>
      </c>
      <c r="AB322" s="1">
        <v>959910.48</v>
      </c>
      <c r="AC322" s="1">
        <v>1046379.01</v>
      </c>
      <c r="AD322" s="1">
        <v>1004646.01</v>
      </c>
      <c r="AE322" s="1">
        <v>1011921</v>
      </c>
      <c r="AF322" s="1">
        <v>26864.34</v>
      </c>
      <c r="AG322" s="1">
        <v>24845.57</v>
      </c>
      <c r="AH322" s="1">
        <v>21613.23</v>
      </c>
      <c r="AI322" s="1">
        <v>29836.799999999999</v>
      </c>
      <c r="AJ322" s="1">
        <v>21767.439999999999</v>
      </c>
      <c r="AK322" s="1">
        <v>24373.14</v>
      </c>
      <c r="AL322" s="1">
        <v>26819</v>
      </c>
      <c r="AM322" s="1">
        <v>21467.51</v>
      </c>
      <c r="AN322" s="1">
        <v>24919.14</v>
      </c>
      <c r="AO322" s="1">
        <v>27917</v>
      </c>
      <c r="AP322" s="1">
        <v>199599.203125</v>
      </c>
      <c r="AQ322" s="1">
        <v>0</v>
      </c>
      <c r="AR322" s="1">
        <v>9276.6103515625</v>
      </c>
      <c r="AS322" s="1">
        <v>1229.9119873046875</v>
      </c>
      <c r="AT322" s="1">
        <v>210105.71875</v>
      </c>
      <c r="AY322" s="1">
        <v>91371.75</v>
      </c>
      <c r="AZ322" s="1">
        <v>26719.44921875</v>
      </c>
      <c r="BA322" s="1">
        <v>39129</v>
      </c>
      <c r="BB322" s="1">
        <v>-29645.740234375</v>
      </c>
      <c r="BC322" s="1">
        <v>119858.25</v>
      </c>
      <c r="BD322" s="1">
        <v>15262.7001953125</v>
      </c>
      <c r="BE322" s="1">
        <v>0</v>
      </c>
      <c r="BF322" s="1">
        <v>-2018.77001953125</v>
      </c>
      <c r="BG322" s="1">
        <v>59617.25</v>
      </c>
      <c r="BH322" s="1">
        <v>20763.099609375</v>
      </c>
      <c r="BI322" s="1">
        <v>0</v>
      </c>
      <c r="BJ322" s="1">
        <v>-3232.340087890625</v>
      </c>
      <c r="BK322" s="1">
        <v>62085.5</v>
      </c>
      <c r="BL322" s="1">
        <v>16131.0595703125</v>
      </c>
      <c r="BM322" s="1">
        <v>0</v>
      </c>
      <c r="BN322" s="1">
        <v>8223.5703125</v>
      </c>
      <c r="BO322" s="1">
        <v>91844.25</v>
      </c>
      <c r="BP322" s="1">
        <v>47091.16015625</v>
      </c>
      <c r="BQ322" s="1">
        <v>0</v>
      </c>
      <c r="BR322" s="1">
        <v>-8069.35986328125</v>
      </c>
      <c r="BS322" s="1">
        <v>-4.5</v>
      </c>
      <c r="BT322" s="1">
        <v>-49.009998321533203</v>
      </c>
      <c r="BU322" s="1">
        <v>0</v>
      </c>
      <c r="BV322" s="1">
        <v>2605.699951171875</v>
      </c>
      <c r="BW322" s="1">
        <v>124017</v>
      </c>
      <c r="BX322" s="1">
        <v>-5578.4599609375</v>
      </c>
      <c r="BY322" s="1">
        <v>0</v>
      </c>
      <c r="BZ322" s="1">
        <v>2445.860107421875</v>
      </c>
      <c r="CA322" s="1">
        <v>342435</v>
      </c>
      <c r="CB322" s="1">
        <v>86468.53125</v>
      </c>
      <c r="CC322" s="1">
        <v>0</v>
      </c>
      <c r="CD322" s="1">
        <v>-5351.490234375</v>
      </c>
      <c r="CE322" s="1">
        <v>386299.5</v>
      </c>
      <c r="CF322" s="1">
        <v>-41733</v>
      </c>
      <c r="CG322" s="1">
        <v>0</v>
      </c>
      <c r="CH322" s="1">
        <v>3451.6298828125</v>
      </c>
      <c r="CI322" s="1">
        <v>145249</v>
      </c>
      <c r="CJ322" s="1">
        <v>7274.990234375</v>
      </c>
      <c r="CK322" s="1">
        <v>0</v>
      </c>
      <c r="CL322" s="1">
        <v>2997.860107421875</v>
      </c>
    </row>
    <row r="323" spans="1:90" x14ac:dyDescent="0.25">
      <c r="A323" s="1">
        <v>114068103</v>
      </c>
      <c r="B323" s="1">
        <v>5110345</v>
      </c>
      <c r="C323" s="1">
        <v>5327816</v>
      </c>
      <c r="D323" s="1">
        <v>5466266</v>
      </c>
      <c r="E323" s="1">
        <v>5526824</v>
      </c>
      <c r="F323" s="1">
        <v>5624545</v>
      </c>
      <c r="G323" s="1">
        <v>5624538</v>
      </c>
      <c r="H323" s="1">
        <v>6034870.5</v>
      </c>
      <c r="I323" s="1">
        <v>6515828</v>
      </c>
      <c r="J323" s="1">
        <v>7646740</v>
      </c>
      <c r="K323" s="1">
        <v>8076824</v>
      </c>
      <c r="L323" s="1">
        <v>329551</v>
      </c>
      <c r="M323" s="1">
        <v>329551</v>
      </c>
      <c r="N323" s="1">
        <v>329551</v>
      </c>
      <c r="O323" s="1">
        <v>329551</v>
      </c>
      <c r="P323" s="1">
        <v>329551</v>
      </c>
      <c r="Q323" s="1">
        <v>329551</v>
      </c>
      <c r="R323" s="1">
        <v>329551</v>
      </c>
      <c r="S323" s="1">
        <v>329551</v>
      </c>
      <c r="T323" s="1">
        <v>329551</v>
      </c>
      <c r="U323" s="1">
        <v>535252.03</v>
      </c>
      <c r="V323" s="1">
        <v>1706336</v>
      </c>
      <c r="W323" s="1">
        <v>1682161</v>
      </c>
      <c r="X323" s="1">
        <v>1692861.94</v>
      </c>
      <c r="Y323" s="1">
        <v>1703315.92</v>
      </c>
      <c r="Z323" s="1">
        <v>1773343.09</v>
      </c>
      <c r="AA323" s="1">
        <v>1750534.6</v>
      </c>
      <c r="AB323" s="1">
        <v>1978388.02</v>
      </c>
      <c r="AC323" s="1">
        <v>1956001.24</v>
      </c>
      <c r="AD323" s="1">
        <v>2231396.33</v>
      </c>
      <c r="AE323" s="1">
        <v>2347485</v>
      </c>
      <c r="AP323" s="1">
        <v>490455.8125</v>
      </c>
      <c r="AQ323" s="1">
        <v>41140.20703125</v>
      </c>
      <c r="AR323" s="1">
        <v>114828.3828125</v>
      </c>
      <c r="AT323" s="1">
        <v>646424.375</v>
      </c>
      <c r="AY323" s="1">
        <v>165774</v>
      </c>
      <c r="AZ323" s="1">
        <v>281003.6875</v>
      </c>
      <c r="BA323" s="1">
        <v>79480</v>
      </c>
      <c r="BC323" s="1">
        <v>217471</v>
      </c>
      <c r="BD323" s="1">
        <v>-24175</v>
      </c>
      <c r="BE323" s="1">
        <v>0</v>
      </c>
      <c r="BG323" s="1">
        <v>138450</v>
      </c>
      <c r="BH323" s="1">
        <v>10700.9404296875</v>
      </c>
      <c r="BI323" s="1">
        <v>0</v>
      </c>
      <c r="BK323" s="1">
        <v>60558</v>
      </c>
      <c r="BL323" s="1">
        <v>10453.98046875</v>
      </c>
      <c r="BM323" s="1">
        <v>0</v>
      </c>
      <c r="BO323" s="1">
        <v>97721</v>
      </c>
      <c r="BP323" s="1">
        <v>70027.171875</v>
      </c>
      <c r="BQ323" s="1">
        <v>0</v>
      </c>
      <c r="BS323" s="1">
        <v>-7</v>
      </c>
      <c r="BT323" s="1">
        <v>-22808.490234375</v>
      </c>
      <c r="BU323" s="1">
        <v>0</v>
      </c>
      <c r="BW323" s="1">
        <v>410332.5</v>
      </c>
      <c r="BX323" s="1">
        <v>227853.421875</v>
      </c>
      <c r="BY323" s="1">
        <v>0</v>
      </c>
      <c r="CA323" s="1">
        <v>480957.5</v>
      </c>
      <c r="CB323" s="1">
        <v>-22386.779296875</v>
      </c>
      <c r="CC323" s="1">
        <v>0</v>
      </c>
      <c r="CE323" s="1">
        <v>1130912</v>
      </c>
      <c r="CF323" s="1">
        <v>275395.09375</v>
      </c>
      <c r="CG323" s="1">
        <v>0</v>
      </c>
      <c r="CI323" s="1">
        <v>430084</v>
      </c>
      <c r="CJ323" s="1">
        <v>116088.671875</v>
      </c>
      <c r="CK323" s="1">
        <v>205701.03125</v>
      </c>
    </row>
    <row r="324" spans="1:90" x14ac:dyDescent="0.25">
      <c r="A324" s="1">
        <v>114069103</v>
      </c>
      <c r="B324" s="1">
        <v>7190342</v>
      </c>
      <c r="C324" s="1">
        <v>7683264.5</v>
      </c>
      <c r="D324" s="1">
        <v>7938056</v>
      </c>
      <c r="E324" s="1">
        <v>8314316</v>
      </c>
      <c r="F324" s="1">
        <v>8682737</v>
      </c>
      <c r="G324" s="1">
        <v>8688101</v>
      </c>
      <c r="H324" s="1">
        <v>9248610</v>
      </c>
      <c r="I324" s="1">
        <v>10696125</v>
      </c>
      <c r="J324" s="1">
        <v>12594461</v>
      </c>
      <c r="K324" s="1">
        <v>13806941</v>
      </c>
      <c r="L324" s="1">
        <v>579495</v>
      </c>
      <c r="M324" s="1">
        <v>579495</v>
      </c>
      <c r="N324" s="1">
        <v>579495</v>
      </c>
      <c r="O324" s="1">
        <v>579495</v>
      </c>
      <c r="P324" s="1">
        <v>579495</v>
      </c>
      <c r="Q324" s="1">
        <v>579495</v>
      </c>
      <c r="R324" s="1">
        <v>579495</v>
      </c>
      <c r="S324" s="1">
        <v>579495</v>
      </c>
      <c r="T324" s="1">
        <v>579495</v>
      </c>
      <c r="U324" s="1">
        <v>2522839.54</v>
      </c>
      <c r="V324" s="1">
        <v>2239522.37</v>
      </c>
      <c r="W324" s="1">
        <v>2317445.98</v>
      </c>
      <c r="X324" s="1">
        <v>2387113.09</v>
      </c>
      <c r="Y324" s="1">
        <v>2424216.38</v>
      </c>
      <c r="Z324" s="1">
        <v>2625760.12</v>
      </c>
      <c r="AA324" s="1">
        <v>2625609.5</v>
      </c>
      <c r="AB324" s="1">
        <v>3018277</v>
      </c>
      <c r="AC324" s="1">
        <v>3202396.03</v>
      </c>
      <c r="AD324" s="1">
        <v>3407404.01</v>
      </c>
      <c r="AE324" s="1">
        <v>3901873</v>
      </c>
      <c r="AP324" s="1">
        <v>1024840.8125</v>
      </c>
      <c r="AQ324" s="1">
        <v>388668.90625</v>
      </c>
      <c r="AR324" s="1">
        <v>255222.578125</v>
      </c>
      <c r="AT324" s="1">
        <v>1668732.375</v>
      </c>
      <c r="AY324" s="1">
        <v>376199</v>
      </c>
      <c r="AZ324" s="1">
        <v>100113.3125</v>
      </c>
      <c r="BA324" s="1">
        <v>150113</v>
      </c>
      <c r="BC324" s="1">
        <v>492922.5</v>
      </c>
      <c r="BD324" s="1">
        <v>77923.609375</v>
      </c>
      <c r="BE324" s="1">
        <v>0</v>
      </c>
      <c r="BG324" s="1">
        <v>254791.5</v>
      </c>
      <c r="BH324" s="1">
        <v>69667.109375</v>
      </c>
      <c r="BI324" s="1">
        <v>0</v>
      </c>
      <c r="BK324" s="1">
        <v>376260</v>
      </c>
      <c r="BL324" s="1">
        <v>37103.2890625</v>
      </c>
      <c r="BM324" s="1">
        <v>0</v>
      </c>
      <c r="BO324" s="1">
        <v>368421</v>
      </c>
      <c r="BP324" s="1">
        <v>201543.734375</v>
      </c>
      <c r="BQ324" s="1">
        <v>0</v>
      </c>
      <c r="BS324" s="1">
        <v>5364</v>
      </c>
      <c r="BT324" s="1">
        <v>-150.6199951171875</v>
      </c>
      <c r="BU324" s="1">
        <v>0</v>
      </c>
      <c r="BW324" s="1">
        <v>560509</v>
      </c>
      <c r="BX324" s="1">
        <v>392667.5</v>
      </c>
      <c r="BY324" s="1">
        <v>0</v>
      </c>
      <c r="CA324" s="1">
        <v>1447515</v>
      </c>
      <c r="CB324" s="1">
        <v>184119.03125</v>
      </c>
      <c r="CC324" s="1">
        <v>0</v>
      </c>
      <c r="CE324" s="1">
        <v>1898336</v>
      </c>
      <c r="CF324" s="1">
        <v>205007.984375</v>
      </c>
      <c r="CG324" s="1">
        <v>0</v>
      </c>
      <c r="CI324" s="1">
        <v>1212480</v>
      </c>
      <c r="CJ324" s="1">
        <v>494469</v>
      </c>
      <c r="CK324" s="1">
        <v>1943344.5</v>
      </c>
    </row>
    <row r="325" spans="1:90" x14ac:dyDescent="0.25">
      <c r="A325" s="1">
        <v>114069353</v>
      </c>
      <c r="B325" s="1">
        <v>1372400.375</v>
      </c>
      <c r="C325" s="1">
        <v>1523978.5</v>
      </c>
      <c r="D325" s="1">
        <v>1636454</v>
      </c>
      <c r="E325" s="1">
        <v>1740883.25</v>
      </c>
      <c r="F325" s="1">
        <v>1847750</v>
      </c>
      <c r="G325" s="1">
        <v>1847743.875</v>
      </c>
      <c r="H325" s="1">
        <v>2143455.75</v>
      </c>
      <c r="I325" s="1">
        <v>2370616</v>
      </c>
      <c r="J325" s="1">
        <v>2922358</v>
      </c>
      <c r="K325" s="1">
        <v>3315735</v>
      </c>
      <c r="L325" s="1">
        <v>139739</v>
      </c>
      <c r="M325" s="1">
        <v>139739</v>
      </c>
      <c r="N325" s="1">
        <v>139739</v>
      </c>
      <c r="O325" s="1">
        <v>139739</v>
      </c>
      <c r="P325" s="1">
        <v>139739</v>
      </c>
      <c r="Q325" s="1">
        <v>139739</v>
      </c>
      <c r="R325" s="1">
        <v>139739</v>
      </c>
      <c r="S325" s="1">
        <v>139739</v>
      </c>
      <c r="T325" s="1">
        <v>139739</v>
      </c>
      <c r="U325" s="1">
        <v>139739</v>
      </c>
      <c r="V325" s="1">
        <v>787000.56</v>
      </c>
      <c r="W325" s="1">
        <v>803956.24</v>
      </c>
      <c r="X325" s="1">
        <v>832838.34</v>
      </c>
      <c r="Y325" s="1">
        <v>988920.01</v>
      </c>
      <c r="Z325" s="1">
        <v>892609.41</v>
      </c>
      <c r="AA325" s="1">
        <v>1026926.84</v>
      </c>
      <c r="AB325" s="1">
        <v>914947.44</v>
      </c>
      <c r="AC325" s="1">
        <v>1143770.1000000001</v>
      </c>
      <c r="AD325" s="1">
        <v>1163752.1599999999</v>
      </c>
      <c r="AE325" s="1">
        <v>1053068</v>
      </c>
      <c r="AP325" s="1">
        <v>293597</v>
      </c>
      <c r="AQ325" s="1">
        <v>0</v>
      </c>
      <c r="AR325" s="1">
        <v>32091.71875</v>
      </c>
      <c r="AT325" s="1">
        <v>325688.71875</v>
      </c>
      <c r="AY325" s="1">
        <v>119144.375</v>
      </c>
      <c r="AZ325" s="1">
        <v>27041.900390625</v>
      </c>
      <c r="BA325" s="1">
        <v>38692</v>
      </c>
      <c r="BC325" s="1">
        <v>151578.125</v>
      </c>
      <c r="BD325" s="1">
        <v>16955.6796875</v>
      </c>
      <c r="BE325" s="1">
        <v>0</v>
      </c>
      <c r="BG325" s="1">
        <v>112475.5</v>
      </c>
      <c r="BH325" s="1">
        <v>28882.099609375</v>
      </c>
      <c r="BI325" s="1">
        <v>0</v>
      </c>
      <c r="BK325" s="1">
        <v>104429.25</v>
      </c>
      <c r="BL325" s="1">
        <v>156081.671875</v>
      </c>
      <c r="BM325" s="1">
        <v>0</v>
      </c>
      <c r="BO325" s="1">
        <v>106866.75</v>
      </c>
      <c r="BP325" s="1">
        <v>-96310.6015625</v>
      </c>
      <c r="BQ325" s="1">
        <v>0</v>
      </c>
      <c r="BS325" s="1">
        <v>-6.125</v>
      </c>
      <c r="BT325" s="1">
        <v>134317.4375</v>
      </c>
      <c r="BU325" s="1">
        <v>0</v>
      </c>
      <c r="BW325" s="1">
        <v>295711.875</v>
      </c>
      <c r="BX325" s="1">
        <v>-111979.3984375</v>
      </c>
      <c r="BY325" s="1">
        <v>0</v>
      </c>
      <c r="CA325" s="1">
        <v>227160.25</v>
      </c>
      <c r="CB325" s="1">
        <v>228822.65625</v>
      </c>
      <c r="CC325" s="1">
        <v>0</v>
      </c>
      <c r="CE325" s="1">
        <v>551742</v>
      </c>
      <c r="CF325" s="1">
        <v>19982.060546875</v>
      </c>
      <c r="CG325" s="1">
        <v>0</v>
      </c>
      <c r="CI325" s="1">
        <v>393377</v>
      </c>
      <c r="CJ325" s="1">
        <v>-110684.15625</v>
      </c>
      <c r="CK325" s="1">
        <v>0</v>
      </c>
    </row>
    <row r="326" spans="1:90" x14ac:dyDescent="0.25">
      <c r="A326" s="1">
        <v>115210503</v>
      </c>
      <c r="B326" s="1">
        <v>9086675</v>
      </c>
      <c r="C326" s="1">
        <v>9276957</v>
      </c>
      <c r="D326" s="1">
        <v>9359201</v>
      </c>
      <c r="E326" s="1">
        <v>9449788</v>
      </c>
      <c r="F326" s="1">
        <v>9653657</v>
      </c>
      <c r="G326" s="1">
        <v>9653650</v>
      </c>
      <c r="H326" s="1">
        <v>10055306</v>
      </c>
      <c r="I326" s="1">
        <v>10955212</v>
      </c>
      <c r="J326" s="1">
        <v>12127793</v>
      </c>
      <c r="K326" s="1">
        <v>12496623</v>
      </c>
      <c r="L326" s="1">
        <v>401851</v>
      </c>
      <c r="M326" s="1">
        <v>401851</v>
      </c>
      <c r="N326" s="1">
        <v>401851</v>
      </c>
      <c r="O326" s="1">
        <v>401851</v>
      </c>
      <c r="P326" s="1">
        <v>401851</v>
      </c>
      <c r="Q326" s="1">
        <v>401851</v>
      </c>
      <c r="R326" s="1">
        <v>401851</v>
      </c>
      <c r="S326" s="1">
        <v>401851</v>
      </c>
      <c r="T326" s="1">
        <v>401851</v>
      </c>
      <c r="U326" s="1">
        <v>672792.6</v>
      </c>
      <c r="V326" s="1">
        <v>1827742.86</v>
      </c>
      <c r="W326" s="1">
        <v>1836672.96</v>
      </c>
      <c r="X326" s="1">
        <v>1882430.95</v>
      </c>
      <c r="Y326" s="1">
        <v>1923053.62</v>
      </c>
      <c r="Z326" s="1">
        <v>1983550.67</v>
      </c>
      <c r="AA326" s="1">
        <v>1983482.73</v>
      </c>
      <c r="AB326" s="1">
        <v>2136329.5699999998</v>
      </c>
      <c r="AC326" s="1">
        <v>2303571.06</v>
      </c>
      <c r="AD326" s="1">
        <v>2420721.6</v>
      </c>
      <c r="AE326" s="1">
        <v>2620610</v>
      </c>
      <c r="AF326" s="1">
        <v>89991.82</v>
      </c>
      <c r="AG326" s="1">
        <v>77702.22</v>
      </c>
      <c r="AH326" s="1">
        <v>55674.68</v>
      </c>
      <c r="AI326" s="1">
        <v>98853.27</v>
      </c>
      <c r="AJ326" s="1">
        <v>120294.11</v>
      </c>
      <c r="AK326" s="1">
        <v>74885.08</v>
      </c>
      <c r="AL326" s="1">
        <v>73328</v>
      </c>
      <c r="AM326" s="1">
        <v>88965.21</v>
      </c>
      <c r="AN326" s="1">
        <v>75479.570000000007</v>
      </c>
      <c r="AO326" s="1">
        <v>84562</v>
      </c>
      <c r="AP326" s="1">
        <v>568593.1875</v>
      </c>
      <c r="AQ326" s="1">
        <v>54188.3203125</v>
      </c>
      <c r="AR326" s="1">
        <v>127411.8671875</v>
      </c>
      <c r="AS326" s="1">
        <v>-7146.421875</v>
      </c>
      <c r="AT326" s="1">
        <v>743046.9375</v>
      </c>
      <c r="AY326" s="1">
        <v>145079</v>
      </c>
      <c r="AZ326" s="1">
        <v>56006.828125</v>
      </c>
      <c r="BA326" s="1">
        <v>81254</v>
      </c>
      <c r="BB326" s="1">
        <v>-3777.949951171875</v>
      </c>
      <c r="BC326" s="1">
        <v>190282</v>
      </c>
      <c r="BD326" s="1">
        <v>8930.099609375</v>
      </c>
      <c r="BE326" s="1">
        <v>0</v>
      </c>
      <c r="BF326" s="1">
        <v>-12289.599609375</v>
      </c>
      <c r="BG326" s="1">
        <v>82244</v>
      </c>
      <c r="BH326" s="1">
        <v>45757.98828125</v>
      </c>
      <c r="BI326" s="1">
        <v>0</v>
      </c>
      <c r="BJ326" s="1">
        <v>-22027.5390625</v>
      </c>
      <c r="BK326" s="1">
        <v>90587</v>
      </c>
      <c r="BL326" s="1">
        <v>40622.671875</v>
      </c>
      <c r="BM326" s="1">
        <v>0</v>
      </c>
      <c r="BN326" s="1">
        <v>43178.58984375</v>
      </c>
      <c r="BO326" s="1">
        <v>203869</v>
      </c>
      <c r="BP326" s="1">
        <v>60497.05078125</v>
      </c>
      <c r="BQ326" s="1">
        <v>0</v>
      </c>
      <c r="BR326" s="1">
        <v>21440.83984375</v>
      </c>
      <c r="BS326" s="1">
        <v>-7</v>
      </c>
      <c r="BT326" s="1">
        <v>-67.94000244140625</v>
      </c>
      <c r="BU326" s="1">
        <v>0</v>
      </c>
      <c r="BV326" s="1">
        <v>-45409.03125</v>
      </c>
      <c r="BW326" s="1">
        <v>401656</v>
      </c>
      <c r="BX326" s="1">
        <v>152846.84375</v>
      </c>
      <c r="BY326" s="1">
        <v>0</v>
      </c>
      <c r="BZ326" s="1">
        <v>-1557.0799560546875</v>
      </c>
      <c r="CA326" s="1">
        <v>899906</v>
      </c>
      <c r="CB326" s="1">
        <v>167241.484375</v>
      </c>
      <c r="CC326" s="1">
        <v>0</v>
      </c>
      <c r="CD326" s="1">
        <v>15637.2099609375</v>
      </c>
      <c r="CE326" s="1">
        <v>1172581</v>
      </c>
      <c r="CF326" s="1">
        <v>117150.5390625</v>
      </c>
      <c r="CG326" s="1">
        <v>0</v>
      </c>
      <c r="CH326" s="1">
        <v>-13485.6396484375</v>
      </c>
      <c r="CI326" s="1">
        <v>368830</v>
      </c>
      <c r="CJ326" s="1">
        <v>199888.40625</v>
      </c>
      <c r="CK326" s="1">
        <v>270941.59375</v>
      </c>
      <c r="CL326" s="1">
        <v>9082.4296875</v>
      </c>
    </row>
    <row r="327" spans="1:90" x14ac:dyDescent="0.25">
      <c r="A327" s="1">
        <v>115211003</v>
      </c>
      <c r="B327" s="1">
        <v>1355423</v>
      </c>
      <c r="C327" s="1">
        <v>1448699.5</v>
      </c>
      <c r="D327" s="1">
        <v>1493371</v>
      </c>
      <c r="E327" s="1">
        <v>1540150.875</v>
      </c>
      <c r="F327" s="1">
        <v>1626351.875</v>
      </c>
      <c r="G327" s="1">
        <v>1626348.375</v>
      </c>
      <c r="H327" s="1">
        <v>1710314</v>
      </c>
      <c r="I327" s="1">
        <v>1971274.875</v>
      </c>
      <c r="J327" s="1">
        <v>2101672.5</v>
      </c>
      <c r="K327" s="1">
        <v>2240298</v>
      </c>
      <c r="L327" s="1">
        <v>99838</v>
      </c>
      <c r="M327" s="1">
        <v>99838</v>
      </c>
      <c r="N327" s="1">
        <v>99838</v>
      </c>
      <c r="O327" s="1">
        <v>99838</v>
      </c>
      <c r="P327" s="1">
        <v>99838</v>
      </c>
      <c r="Q327" s="1">
        <v>99838</v>
      </c>
      <c r="R327" s="1">
        <v>99838</v>
      </c>
      <c r="S327" s="1">
        <v>99838</v>
      </c>
      <c r="T327" s="1">
        <v>99838</v>
      </c>
      <c r="U327" s="1">
        <v>99838</v>
      </c>
      <c r="V327" s="1">
        <v>481254.75</v>
      </c>
      <c r="W327" s="1">
        <v>490567.26</v>
      </c>
      <c r="X327" s="1">
        <v>490789.21</v>
      </c>
      <c r="Y327" s="1">
        <v>506119.8</v>
      </c>
      <c r="Z327" s="1">
        <v>529720.44999999995</v>
      </c>
      <c r="AA327" s="1">
        <v>529700.25</v>
      </c>
      <c r="AB327" s="1">
        <v>556250.62</v>
      </c>
      <c r="AC327" s="1">
        <v>726149.11</v>
      </c>
      <c r="AD327" s="1">
        <v>775393.76</v>
      </c>
      <c r="AE327" s="1">
        <v>626622</v>
      </c>
      <c r="AP327" s="1">
        <v>122789.2265625</v>
      </c>
      <c r="AQ327" s="1">
        <v>0</v>
      </c>
      <c r="AR327" s="1">
        <v>19380.310546875</v>
      </c>
      <c r="AT327" s="1">
        <v>142169.53125</v>
      </c>
      <c r="AY327" s="1">
        <v>70844.125</v>
      </c>
      <c r="AZ327" s="1">
        <v>17399.9296875</v>
      </c>
      <c r="BA327" s="1">
        <v>28709</v>
      </c>
      <c r="BC327" s="1">
        <v>93276.5</v>
      </c>
      <c r="BD327" s="1">
        <v>9312.509765625</v>
      </c>
      <c r="BE327" s="1">
        <v>0</v>
      </c>
      <c r="BG327" s="1">
        <v>44671.5</v>
      </c>
      <c r="BH327" s="1">
        <v>221.94999694824219</v>
      </c>
      <c r="BI327" s="1">
        <v>0</v>
      </c>
      <c r="BK327" s="1">
        <v>46779.875</v>
      </c>
      <c r="BL327" s="1">
        <v>15330.58984375</v>
      </c>
      <c r="BM327" s="1">
        <v>0</v>
      </c>
      <c r="BO327" s="1">
        <v>86201</v>
      </c>
      <c r="BP327" s="1">
        <v>23600.650390625</v>
      </c>
      <c r="BQ327" s="1">
        <v>0</v>
      </c>
      <c r="BS327" s="1">
        <v>-3.5</v>
      </c>
      <c r="BT327" s="1">
        <v>-20.200000762939453</v>
      </c>
      <c r="BU327" s="1">
        <v>0</v>
      </c>
      <c r="BW327" s="1">
        <v>83965.625</v>
      </c>
      <c r="BX327" s="1">
        <v>26550.369140625</v>
      </c>
      <c r="BY327" s="1">
        <v>0</v>
      </c>
      <c r="CA327" s="1">
        <v>260960.875</v>
      </c>
      <c r="CB327" s="1">
        <v>169898.484375</v>
      </c>
      <c r="CC327" s="1">
        <v>0</v>
      </c>
      <c r="CE327" s="1">
        <v>130397.625</v>
      </c>
      <c r="CF327" s="1">
        <v>49244.6484375</v>
      </c>
      <c r="CG327" s="1">
        <v>0</v>
      </c>
      <c r="CI327" s="1">
        <v>138625.5</v>
      </c>
      <c r="CJ327" s="1">
        <v>-148771.765625</v>
      </c>
      <c r="CK327" s="1">
        <v>0</v>
      </c>
    </row>
    <row r="328" spans="1:90" x14ac:dyDescent="0.25">
      <c r="A328" s="1">
        <v>115211103</v>
      </c>
      <c r="B328" s="1">
        <v>12196257</v>
      </c>
      <c r="C328" s="1">
        <v>12680073</v>
      </c>
      <c r="D328" s="1">
        <v>12847858</v>
      </c>
      <c r="E328" s="1">
        <v>13075855</v>
      </c>
      <c r="F328" s="1">
        <v>13358686</v>
      </c>
      <c r="G328" s="1">
        <v>13358670</v>
      </c>
      <c r="H328" s="1">
        <v>14177280</v>
      </c>
      <c r="I328" s="1">
        <v>15901888</v>
      </c>
      <c r="J328" s="1">
        <v>17589740</v>
      </c>
      <c r="K328" s="1">
        <v>18610416</v>
      </c>
      <c r="L328" s="1">
        <v>589782</v>
      </c>
      <c r="M328" s="1">
        <v>589782</v>
      </c>
      <c r="N328" s="1">
        <v>589782</v>
      </c>
      <c r="O328" s="1">
        <v>589782</v>
      </c>
      <c r="P328" s="1">
        <v>589782</v>
      </c>
      <c r="Q328" s="1">
        <v>589782</v>
      </c>
      <c r="R328" s="1">
        <v>589782</v>
      </c>
      <c r="S328" s="1">
        <v>589782</v>
      </c>
      <c r="T328" s="1">
        <v>589782</v>
      </c>
      <c r="U328" s="1">
        <v>2357804.0299999998</v>
      </c>
      <c r="V328" s="1">
        <v>2767453.46</v>
      </c>
      <c r="W328" s="1">
        <v>2864673.49</v>
      </c>
      <c r="X328" s="1">
        <v>2926342.24</v>
      </c>
      <c r="Y328" s="1">
        <v>2969142.23</v>
      </c>
      <c r="Z328" s="1">
        <v>3105605.39</v>
      </c>
      <c r="AA328" s="1">
        <v>3105462.67</v>
      </c>
      <c r="AB328" s="1">
        <v>3164040.08</v>
      </c>
      <c r="AC328" s="1">
        <v>3519647.81</v>
      </c>
      <c r="AD328" s="1">
        <v>3651243.49</v>
      </c>
      <c r="AE328" s="1">
        <v>4022192</v>
      </c>
      <c r="AF328" s="1">
        <v>298482.06</v>
      </c>
      <c r="AG328" s="1">
        <v>266060.15999999997</v>
      </c>
      <c r="AH328" s="1">
        <v>306079.35999999999</v>
      </c>
      <c r="AI328" s="1">
        <v>289515.7</v>
      </c>
      <c r="AJ328" s="1">
        <v>350100.14</v>
      </c>
      <c r="AK328" s="1">
        <v>508386.11</v>
      </c>
      <c r="AL328" s="1">
        <v>558060</v>
      </c>
      <c r="AM328" s="1">
        <v>593505.63</v>
      </c>
      <c r="AN328" s="1">
        <v>824002.13</v>
      </c>
      <c r="AO328" s="1">
        <v>923160</v>
      </c>
      <c r="AP328" s="1">
        <v>1050346</v>
      </c>
      <c r="AQ328" s="1">
        <v>353604.40625</v>
      </c>
      <c r="AR328" s="1">
        <v>183317.328125</v>
      </c>
      <c r="AS328" s="1">
        <v>114611.96875</v>
      </c>
      <c r="AT328" s="1">
        <v>1701879.75</v>
      </c>
      <c r="AY328" s="1">
        <v>370023</v>
      </c>
      <c r="AZ328" s="1">
        <v>57681.05859375</v>
      </c>
      <c r="BA328" s="1">
        <v>135284</v>
      </c>
      <c r="BB328" s="1">
        <v>50054.30078125</v>
      </c>
      <c r="BC328" s="1">
        <v>483816</v>
      </c>
      <c r="BD328" s="1">
        <v>97220.03125</v>
      </c>
      <c r="BE328" s="1">
        <v>0</v>
      </c>
      <c r="BF328" s="1">
        <v>-32421.900390625</v>
      </c>
      <c r="BG328" s="1">
        <v>167785</v>
      </c>
      <c r="BH328" s="1">
        <v>61668.75</v>
      </c>
      <c r="BI328" s="1">
        <v>0</v>
      </c>
      <c r="BJ328" s="1">
        <v>40019.19921875</v>
      </c>
      <c r="BK328" s="1">
        <v>227997</v>
      </c>
      <c r="BL328" s="1">
        <v>42799.98828125</v>
      </c>
      <c r="BM328" s="1">
        <v>0</v>
      </c>
      <c r="BN328" s="1">
        <v>-16563.66015625</v>
      </c>
      <c r="BO328" s="1">
        <v>282831</v>
      </c>
      <c r="BP328" s="1">
        <v>136463.15625</v>
      </c>
      <c r="BQ328" s="1">
        <v>0</v>
      </c>
      <c r="BR328" s="1">
        <v>60584.44140625</v>
      </c>
      <c r="BS328" s="1">
        <v>-16</v>
      </c>
      <c r="BT328" s="1">
        <v>-142.72000122070313</v>
      </c>
      <c r="BU328" s="1">
        <v>0</v>
      </c>
      <c r="BV328" s="1">
        <v>158285.96875</v>
      </c>
      <c r="BW328" s="1">
        <v>818610</v>
      </c>
      <c r="BX328" s="1">
        <v>58577.41015625</v>
      </c>
      <c r="BY328" s="1">
        <v>0</v>
      </c>
      <c r="BZ328" s="1">
        <v>49673.890625</v>
      </c>
      <c r="CA328" s="1">
        <v>1724608</v>
      </c>
      <c r="CB328" s="1">
        <v>355607.71875</v>
      </c>
      <c r="CC328" s="1">
        <v>0</v>
      </c>
      <c r="CD328" s="1">
        <v>35445.62890625</v>
      </c>
      <c r="CE328" s="1">
        <v>1687852</v>
      </c>
      <c r="CF328" s="1">
        <v>131595.6875</v>
      </c>
      <c r="CG328" s="1">
        <v>0</v>
      </c>
      <c r="CH328" s="1">
        <v>230496.5</v>
      </c>
      <c r="CI328" s="1">
        <v>1020676</v>
      </c>
      <c r="CJ328" s="1">
        <v>370948.5</v>
      </c>
      <c r="CK328" s="1">
        <v>1768022</v>
      </c>
      <c r="CL328" s="1">
        <v>99157.8671875</v>
      </c>
    </row>
    <row r="329" spans="1:90" x14ac:dyDescent="0.25">
      <c r="A329" s="1">
        <v>115211603</v>
      </c>
      <c r="B329" s="1">
        <v>10381767</v>
      </c>
      <c r="C329" s="1">
        <v>10773283</v>
      </c>
      <c r="D329" s="1">
        <v>11042113</v>
      </c>
      <c r="E329" s="1">
        <v>11272081</v>
      </c>
      <c r="F329" s="1">
        <v>11692650</v>
      </c>
      <c r="G329" s="1">
        <v>11692633</v>
      </c>
      <c r="H329" s="1">
        <v>12391078</v>
      </c>
      <c r="I329" s="1">
        <v>14560981</v>
      </c>
      <c r="J329" s="1">
        <v>16344182</v>
      </c>
      <c r="K329" s="1">
        <v>17601668</v>
      </c>
      <c r="L329" s="1">
        <v>526437</v>
      </c>
      <c r="M329" s="1">
        <v>526437</v>
      </c>
      <c r="N329" s="1">
        <v>526437</v>
      </c>
      <c r="O329" s="1">
        <v>526437</v>
      </c>
      <c r="P329" s="1">
        <v>526437</v>
      </c>
      <c r="Q329" s="1">
        <v>526437</v>
      </c>
      <c r="R329" s="1">
        <v>526437</v>
      </c>
      <c r="S329" s="1">
        <v>526437</v>
      </c>
      <c r="T329" s="1">
        <v>526437</v>
      </c>
      <c r="U329" s="1">
        <v>526437</v>
      </c>
      <c r="V329" s="1">
        <v>3409291</v>
      </c>
      <c r="W329" s="1">
        <v>3435124</v>
      </c>
      <c r="X329" s="1">
        <v>3464126</v>
      </c>
      <c r="Y329" s="1">
        <v>3501299</v>
      </c>
      <c r="Z329" s="1">
        <v>3594723</v>
      </c>
      <c r="AA329" s="1">
        <v>3594652</v>
      </c>
      <c r="AB329" s="1">
        <v>3726877</v>
      </c>
      <c r="AC329" s="1">
        <v>3903545</v>
      </c>
      <c r="AD329" s="1">
        <v>4055935</v>
      </c>
      <c r="AE329" s="1">
        <v>4199202</v>
      </c>
      <c r="AF329" s="1">
        <v>37310</v>
      </c>
      <c r="AG329" s="1">
        <v>45794</v>
      </c>
      <c r="AH329" s="1">
        <v>40306</v>
      </c>
      <c r="AI329" s="1">
        <v>45731</v>
      </c>
      <c r="AJ329" s="1">
        <v>53127</v>
      </c>
      <c r="AK329" s="1">
        <v>85555</v>
      </c>
      <c r="AL329" s="1">
        <v>80624</v>
      </c>
      <c r="AM329" s="1">
        <v>94938</v>
      </c>
      <c r="AN329" s="1">
        <v>160502</v>
      </c>
      <c r="AO329" s="1">
        <v>179883</v>
      </c>
      <c r="AP329" s="1">
        <v>1181803.625</v>
      </c>
      <c r="AQ329" s="1">
        <v>0</v>
      </c>
      <c r="AR329" s="1">
        <v>120895.796875</v>
      </c>
      <c r="AS329" s="1">
        <v>25351.19921875</v>
      </c>
      <c r="AT329" s="1">
        <v>1328050.625</v>
      </c>
      <c r="AY329" s="1">
        <v>289694</v>
      </c>
      <c r="AZ329" s="1">
        <v>47203</v>
      </c>
      <c r="BA329" s="1">
        <v>124601</v>
      </c>
      <c r="BB329" s="1">
        <v>-6057</v>
      </c>
      <c r="BC329" s="1">
        <v>391516</v>
      </c>
      <c r="BD329" s="1">
        <v>25833</v>
      </c>
      <c r="BE329" s="1">
        <v>0</v>
      </c>
      <c r="BF329" s="1">
        <v>8484</v>
      </c>
      <c r="BG329" s="1">
        <v>268830</v>
      </c>
      <c r="BH329" s="1">
        <v>29002</v>
      </c>
      <c r="BI329" s="1">
        <v>0</v>
      </c>
      <c r="BJ329" s="1">
        <v>-5488</v>
      </c>
      <c r="BK329" s="1">
        <v>229968</v>
      </c>
      <c r="BL329" s="1">
        <v>37173</v>
      </c>
      <c r="BM329" s="1">
        <v>0</v>
      </c>
      <c r="BN329" s="1">
        <v>5425</v>
      </c>
      <c r="BO329" s="1">
        <v>420569</v>
      </c>
      <c r="BP329" s="1">
        <v>93424</v>
      </c>
      <c r="BQ329" s="1">
        <v>0</v>
      </c>
      <c r="BR329" s="1">
        <v>7396</v>
      </c>
      <c r="BS329" s="1">
        <v>-17</v>
      </c>
      <c r="BT329" s="1">
        <v>-71</v>
      </c>
      <c r="BU329" s="1">
        <v>0</v>
      </c>
      <c r="BV329" s="1">
        <v>32428</v>
      </c>
      <c r="BW329" s="1">
        <v>698445</v>
      </c>
      <c r="BX329" s="1">
        <v>132225</v>
      </c>
      <c r="BY329" s="1">
        <v>0</v>
      </c>
      <c r="BZ329" s="1">
        <v>-4931</v>
      </c>
      <c r="CA329" s="1">
        <v>2169903</v>
      </c>
      <c r="CB329" s="1">
        <v>176668</v>
      </c>
      <c r="CC329" s="1">
        <v>0</v>
      </c>
      <c r="CD329" s="1">
        <v>14314</v>
      </c>
      <c r="CE329" s="1">
        <v>1783201</v>
      </c>
      <c r="CF329" s="1">
        <v>152390</v>
      </c>
      <c r="CG329" s="1">
        <v>0</v>
      </c>
      <c r="CH329" s="1">
        <v>65564</v>
      </c>
      <c r="CI329" s="1">
        <v>1257486</v>
      </c>
      <c r="CJ329" s="1">
        <v>143267</v>
      </c>
      <c r="CK329" s="1">
        <v>0</v>
      </c>
      <c r="CL329" s="1">
        <v>19381</v>
      </c>
    </row>
    <row r="330" spans="1:90" x14ac:dyDescent="0.25">
      <c r="A330" s="1">
        <v>115211657</v>
      </c>
      <c r="AF330" s="1">
        <v>640323.63</v>
      </c>
      <c r="AG330" s="1">
        <v>636965.26</v>
      </c>
      <c r="AH330" s="1">
        <v>596028.14</v>
      </c>
      <c r="AI330" s="1">
        <v>736126.53</v>
      </c>
      <c r="AJ330" s="1">
        <v>842179.65</v>
      </c>
      <c r="AK330" s="1">
        <v>1063870.52</v>
      </c>
      <c r="AL330" s="1">
        <v>1094859.56</v>
      </c>
      <c r="AM330" s="1">
        <v>1250950.6100000001</v>
      </c>
      <c r="AN330" s="1">
        <v>1670245.26</v>
      </c>
      <c r="AO330" s="1">
        <v>1800241</v>
      </c>
      <c r="AS330" s="1">
        <v>191612.265625</v>
      </c>
      <c r="AT330" s="1">
        <v>191612.265625</v>
      </c>
      <c r="BB330" s="1">
        <v>7607.08984375</v>
      </c>
      <c r="BF330" s="1">
        <v>-3358.3701171875</v>
      </c>
      <c r="BJ330" s="1">
        <v>-40937.12109375</v>
      </c>
      <c r="BN330" s="1">
        <v>140098.390625</v>
      </c>
      <c r="BR330" s="1">
        <v>106053.1171875</v>
      </c>
      <c r="BV330" s="1">
        <v>221690.875</v>
      </c>
      <c r="BZ330" s="1">
        <v>30989.0390625</v>
      </c>
      <c r="CD330" s="1">
        <v>156091.046875</v>
      </c>
      <c r="CH330" s="1">
        <v>419294.65625</v>
      </c>
      <c r="CL330" s="1">
        <v>129995.7421875</v>
      </c>
    </row>
    <row r="331" spans="1:90" x14ac:dyDescent="0.25">
      <c r="A331" s="1">
        <v>115212503</v>
      </c>
      <c r="B331" s="1">
        <v>5823952</v>
      </c>
      <c r="C331" s="1">
        <v>6006810</v>
      </c>
      <c r="D331" s="1">
        <v>6095200.5</v>
      </c>
      <c r="E331" s="1">
        <v>6244972.5</v>
      </c>
      <c r="F331" s="1">
        <v>6367955</v>
      </c>
      <c r="G331" s="1">
        <v>6367948.5</v>
      </c>
      <c r="H331" s="1">
        <v>6666860</v>
      </c>
      <c r="I331" s="1">
        <v>7743957.5</v>
      </c>
      <c r="J331" s="1">
        <v>8334463</v>
      </c>
      <c r="K331" s="1">
        <v>8595920</v>
      </c>
      <c r="L331" s="1">
        <v>285375</v>
      </c>
      <c r="M331" s="1">
        <v>369099</v>
      </c>
      <c r="N331" s="1">
        <v>327237</v>
      </c>
      <c r="O331" s="1">
        <v>327237</v>
      </c>
      <c r="P331" s="1">
        <v>327237</v>
      </c>
      <c r="Q331" s="1">
        <v>327237</v>
      </c>
      <c r="R331" s="1">
        <v>327237</v>
      </c>
      <c r="S331" s="1">
        <v>327237</v>
      </c>
      <c r="T331" s="1">
        <v>327237</v>
      </c>
      <c r="U331" s="1">
        <v>1040582.9</v>
      </c>
      <c r="V331" s="1">
        <v>1302643.25</v>
      </c>
      <c r="W331" s="1">
        <v>1314410.1299999999</v>
      </c>
      <c r="X331" s="1">
        <v>1363075.87</v>
      </c>
      <c r="Y331" s="1">
        <v>1379377.96</v>
      </c>
      <c r="Z331" s="1">
        <v>1442459.61</v>
      </c>
      <c r="AA331" s="1">
        <v>1442406.57</v>
      </c>
      <c r="AB331" s="1">
        <v>1548784.58</v>
      </c>
      <c r="AC331" s="1">
        <v>1669051.38</v>
      </c>
      <c r="AD331" s="1">
        <v>1778547.07</v>
      </c>
      <c r="AE331" s="1">
        <v>1944627</v>
      </c>
      <c r="AP331" s="1">
        <v>445593</v>
      </c>
      <c r="AQ331" s="1">
        <v>142669.1875</v>
      </c>
      <c r="AR331" s="1">
        <v>100433.4765625</v>
      </c>
      <c r="AT331" s="1">
        <v>688695.6875</v>
      </c>
      <c r="AY331" s="1">
        <v>140179.5</v>
      </c>
      <c r="AZ331" s="1">
        <v>28194.0390625</v>
      </c>
      <c r="BA331" s="1">
        <v>33397</v>
      </c>
      <c r="BC331" s="1">
        <v>182858</v>
      </c>
      <c r="BD331" s="1">
        <v>11766.8798828125</v>
      </c>
      <c r="BE331" s="1">
        <v>83724</v>
      </c>
      <c r="BG331" s="1">
        <v>88390.5</v>
      </c>
      <c r="BH331" s="1">
        <v>48665.73828125</v>
      </c>
      <c r="BI331" s="1">
        <v>-41862</v>
      </c>
      <c r="BK331" s="1">
        <v>149772</v>
      </c>
      <c r="BL331" s="1">
        <v>16302.08984375</v>
      </c>
      <c r="BM331" s="1">
        <v>0</v>
      </c>
      <c r="BO331" s="1">
        <v>122982.5</v>
      </c>
      <c r="BP331" s="1">
        <v>63081.6484375</v>
      </c>
      <c r="BQ331" s="1">
        <v>0</v>
      </c>
      <c r="BS331" s="1">
        <v>-6.5</v>
      </c>
      <c r="BT331" s="1">
        <v>-53.040000915527344</v>
      </c>
      <c r="BU331" s="1">
        <v>0</v>
      </c>
      <c r="BW331" s="1">
        <v>298911.5</v>
      </c>
      <c r="BX331" s="1">
        <v>106378.0078125</v>
      </c>
      <c r="BY331" s="1">
        <v>0</v>
      </c>
      <c r="CA331" s="1">
        <v>1077097.5</v>
      </c>
      <c r="CB331" s="1">
        <v>120266.796875</v>
      </c>
      <c r="CC331" s="1">
        <v>0</v>
      </c>
      <c r="CE331" s="1">
        <v>590505.5</v>
      </c>
      <c r="CF331" s="1">
        <v>109495.6875</v>
      </c>
      <c r="CG331" s="1">
        <v>0</v>
      </c>
      <c r="CI331" s="1">
        <v>261457</v>
      </c>
      <c r="CJ331" s="1">
        <v>166079.9375</v>
      </c>
      <c r="CK331" s="1">
        <v>713345.875</v>
      </c>
    </row>
    <row r="332" spans="1:90" x14ac:dyDescent="0.25">
      <c r="A332" s="1">
        <v>115216503</v>
      </c>
      <c r="B332" s="1">
        <v>6086814</v>
      </c>
      <c r="C332" s="1">
        <v>6394219</v>
      </c>
      <c r="D332" s="1">
        <v>6550251.5</v>
      </c>
      <c r="E332" s="1">
        <v>6713258</v>
      </c>
      <c r="F332" s="1">
        <v>7095531.5</v>
      </c>
      <c r="G332" s="1">
        <v>7105735.5</v>
      </c>
      <c r="H332" s="1">
        <v>7603216</v>
      </c>
      <c r="I332" s="1">
        <v>8567127</v>
      </c>
      <c r="J332" s="1">
        <v>9634765</v>
      </c>
      <c r="K332" s="1">
        <v>10443032</v>
      </c>
      <c r="L332" s="1">
        <v>305538</v>
      </c>
      <c r="M332" s="1">
        <v>371468</v>
      </c>
      <c r="N332" s="1">
        <v>338503</v>
      </c>
      <c r="O332" s="1">
        <v>338503</v>
      </c>
      <c r="P332" s="1">
        <v>338503</v>
      </c>
      <c r="Q332" s="1">
        <v>338503</v>
      </c>
      <c r="R332" s="1">
        <v>338503</v>
      </c>
      <c r="S332" s="1">
        <v>338503</v>
      </c>
      <c r="T332" s="1">
        <v>338503</v>
      </c>
      <c r="U332" s="1">
        <v>1406656.19</v>
      </c>
      <c r="V332" s="1">
        <v>1660308.72</v>
      </c>
      <c r="W332" s="1">
        <v>1683183.03</v>
      </c>
      <c r="X332" s="1">
        <v>1697325.14</v>
      </c>
      <c r="Y332" s="1">
        <v>1760024.9</v>
      </c>
      <c r="Z332" s="1">
        <v>1844785.83</v>
      </c>
      <c r="AA332" s="1">
        <v>1844714.03</v>
      </c>
      <c r="AB332" s="1">
        <v>2009469.1</v>
      </c>
      <c r="AC332" s="1">
        <v>2191084.06</v>
      </c>
      <c r="AD332" s="1">
        <v>2279162.89</v>
      </c>
      <c r="AE332" s="1">
        <v>2632186</v>
      </c>
      <c r="AP332" s="1">
        <v>669500.125</v>
      </c>
      <c r="AQ332" s="1">
        <v>213630.640625</v>
      </c>
      <c r="AR332" s="1">
        <v>157480.03125</v>
      </c>
      <c r="AT332" s="1">
        <v>1040610.75</v>
      </c>
      <c r="AY332" s="1">
        <v>229976</v>
      </c>
      <c r="AZ332" s="1">
        <v>53735.05078125</v>
      </c>
      <c r="BA332" s="1">
        <v>54197</v>
      </c>
      <c r="BC332" s="1">
        <v>307405</v>
      </c>
      <c r="BD332" s="1">
        <v>22874.310546875</v>
      </c>
      <c r="BE332" s="1">
        <v>65930</v>
      </c>
      <c r="BG332" s="1">
        <v>156032.5</v>
      </c>
      <c r="BH332" s="1">
        <v>14142.1103515625</v>
      </c>
      <c r="BI332" s="1">
        <v>-32965</v>
      </c>
      <c r="BK332" s="1">
        <v>163006.5</v>
      </c>
      <c r="BL332" s="1">
        <v>62699.76171875</v>
      </c>
      <c r="BM332" s="1">
        <v>0</v>
      </c>
      <c r="BO332" s="1">
        <v>382273.5</v>
      </c>
      <c r="BP332" s="1">
        <v>84760.9296875</v>
      </c>
      <c r="BQ332" s="1">
        <v>0</v>
      </c>
      <c r="BS332" s="1">
        <v>10204</v>
      </c>
      <c r="BT332" s="1">
        <v>-71.800003051757813</v>
      </c>
      <c r="BU332" s="1">
        <v>0</v>
      </c>
      <c r="BW332" s="1">
        <v>497480.5</v>
      </c>
      <c r="BX332" s="1">
        <v>164755.0625</v>
      </c>
      <c r="BY332" s="1">
        <v>0</v>
      </c>
      <c r="CA332" s="1">
        <v>963911</v>
      </c>
      <c r="CB332" s="1">
        <v>181614.953125</v>
      </c>
      <c r="CC332" s="1">
        <v>0</v>
      </c>
      <c r="CE332" s="1">
        <v>1067638</v>
      </c>
      <c r="CF332" s="1">
        <v>88078.828125</v>
      </c>
      <c r="CG332" s="1">
        <v>0</v>
      </c>
      <c r="CI332" s="1">
        <v>808267</v>
      </c>
      <c r="CJ332" s="1">
        <v>353023.125</v>
      </c>
      <c r="CK332" s="1">
        <v>1068153.25</v>
      </c>
    </row>
    <row r="333" spans="1:90" x14ac:dyDescent="0.25">
      <c r="A333" s="1">
        <v>115218003</v>
      </c>
      <c r="B333" s="1">
        <v>9074862</v>
      </c>
      <c r="C333" s="1">
        <v>9451085</v>
      </c>
      <c r="D333" s="1">
        <v>9640763</v>
      </c>
      <c r="E333" s="1">
        <v>9698911</v>
      </c>
      <c r="F333" s="1">
        <v>9937653</v>
      </c>
      <c r="G333" s="1">
        <v>9937641</v>
      </c>
      <c r="H333" s="1">
        <v>10389515</v>
      </c>
      <c r="I333" s="1">
        <v>12034124</v>
      </c>
      <c r="J333" s="1">
        <v>13355231</v>
      </c>
      <c r="K333" s="1">
        <v>13798475</v>
      </c>
      <c r="L333" s="1">
        <v>456981</v>
      </c>
      <c r="M333" s="1">
        <v>597331</v>
      </c>
      <c r="N333" s="1">
        <v>527156</v>
      </c>
      <c r="O333" s="1">
        <v>527156</v>
      </c>
      <c r="P333" s="1">
        <v>527156</v>
      </c>
      <c r="Q333" s="1">
        <v>527156</v>
      </c>
      <c r="R333" s="1">
        <v>527156</v>
      </c>
      <c r="S333" s="1">
        <v>527156</v>
      </c>
      <c r="T333" s="1">
        <v>527156</v>
      </c>
      <c r="U333" s="1">
        <v>1813538.76</v>
      </c>
      <c r="V333" s="1">
        <v>1771584.81</v>
      </c>
      <c r="W333" s="1">
        <v>1808309.36</v>
      </c>
      <c r="X333" s="1">
        <v>1711743.46</v>
      </c>
      <c r="Y333" s="1">
        <v>1860877.57</v>
      </c>
      <c r="Z333" s="1">
        <v>2058544.22</v>
      </c>
      <c r="AA333" s="1">
        <v>1920738.42</v>
      </c>
      <c r="AB333" s="1">
        <v>2031449.75</v>
      </c>
      <c r="AC333" s="1">
        <v>2333699.85</v>
      </c>
      <c r="AD333" s="1">
        <v>2336995.71</v>
      </c>
      <c r="AE333" s="1">
        <v>2592138</v>
      </c>
      <c r="AP333" s="1">
        <v>772164.375</v>
      </c>
      <c r="AQ333" s="1">
        <v>257276.546875</v>
      </c>
      <c r="AR333" s="1">
        <v>106718.7578125</v>
      </c>
      <c r="AT333" s="1">
        <v>1136159.75</v>
      </c>
      <c r="AY333" s="1">
        <v>286227</v>
      </c>
      <c r="AZ333" s="1">
        <v>49774.5390625</v>
      </c>
      <c r="BA333" s="1">
        <v>256621</v>
      </c>
      <c r="BC333" s="1">
        <v>376223</v>
      </c>
      <c r="BD333" s="1">
        <v>36724.55078125</v>
      </c>
      <c r="BE333" s="1">
        <v>140350</v>
      </c>
      <c r="BG333" s="1">
        <v>189678</v>
      </c>
      <c r="BH333" s="1">
        <v>-96565.8984375</v>
      </c>
      <c r="BI333" s="1">
        <v>-70175</v>
      </c>
      <c r="BK333" s="1">
        <v>58148</v>
      </c>
      <c r="BL333" s="1">
        <v>149134.109375</v>
      </c>
      <c r="BM333" s="1">
        <v>0</v>
      </c>
      <c r="BO333" s="1">
        <v>238742</v>
      </c>
      <c r="BP333" s="1">
        <v>197666.65625</v>
      </c>
      <c r="BQ333" s="1">
        <v>0</v>
      </c>
      <c r="BS333" s="1">
        <v>-12</v>
      </c>
      <c r="BT333" s="1">
        <v>-137805.796875</v>
      </c>
      <c r="BU333" s="1">
        <v>0</v>
      </c>
      <c r="BW333" s="1">
        <v>451874</v>
      </c>
      <c r="BX333" s="1">
        <v>110711.328125</v>
      </c>
      <c r="BY333" s="1">
        <v>0</v>
      </c>
      <c r="CA333" s="1">
        <v>1644609</v>
      </c>
      <c r="CB333" s="1">
        <v>302250.09375</v>
      </c>
      <c r="CC333" s="1">
        <v>0</v>
      </c>
      <c r="CE333" s="1">
        <v>1321107</v>
      </c>
      <c r="CF333" s="1">
        <v>3295.860107421875</v>
      </c>
      <c r="CG333" s="1">
        <v>0</v>
      </c>
      <c r="CI333" s="1">
        <v>443244</v>
      </c>
      <c r="CJ333" s="1">
        <v>255142.296875</v>
      </c>
      <c r="CK333" s="1">
        <v>1286382.75</v>
      </c>
    </row>
    <row r="334" spans="1:90" x14ac:dyDescent="0.25">
      <c r="A334" s="1">
        <v>115218303</v>
      </c>
      <c r="B334" s="1">
        <v>4188003.75</v>
      </c>
      <c r="C334" s="1">
        <v>4305663.5</v>
      </c>
      <c r="D334" s="1">
        <v>4380891.5</v>
      </c>
      <c r="E334" s="1">
        <v>4435395.5</v>
      </c>
      <c r="F334" s="1">
        <v>4565315</v>
      </c>
      <c r="G334" s="1">
        <v>4565310.5</v>
      </c>
      <c r="H334" s="1">
        <v>4752119.5</v>
      </c>
      <c r="I334" s="1">
        <v>5055049</v>
      </c>
      <c r="J334" s="1">
        <v>5590881</v>
      </c>
      <c r="K334" s="1">
        <v>5817858</v>
      </c>
      <c r="L334" s="1">
        <v>208431</v>
      </c>
      <c r="M334" s="1">
        <v>208431</v>
      </c>
      <c r="N334" s="1">
        <v>208431</v>
      </c>
      <c r="O334" s="1">
        <v>208431</v>
      </c>
      <c r="P334" s="1">
        <v>208431</v>
      </c>
      <c r="Q334" s="1">
        <v>208431</v>
      </c>
      <c r="R334" s="1">
        <v>208431</v>
      </c>
      <c r="S334" s="1">
        <v>208431</v>
      </c>
      <c r="T334" s="1">
        <v>208431</v>
      </c>
      <c r="U334" s="1">
        <v>323603.28999999998</v>
      </c>
      <c r="V334" s="1">
        <v>995495.09</v>
      </c>
      <c r="W334" s="1">
        <v>1015205.27</v>
      </c>
      <c r="X334" s="1">
        <v>1022872.36</v>
      </c>
      <c r="Y334" s="1">
        <v>1017975.95</v>
      </c>
      <c r="Z334" s="1">
        <v>1192886.44</v>
      </c>
      <c r="AA334" s="1">
        <v>1043659.52</v>
      </c>
      <c r="AB334" s="1">
        <v>1215437.58</v>
      </c>
      <c r="AC334" s="1">
        <v>1144421.76</v>
      </c>
      <c r="AD334" s="1">
        <v>1190996.08</v>
      </c>
      <c r="AE334" s="1">
        <v>1278354</v>
      </c>
      <c r="AF334" s="1">
        <v>45767.14</v>
      </c>
      <c r="AG334" s="1">
        <v>29143.96</v>
      </c>
      <c r="AH334" s="1">
        <v>30339.42</v>
      </c>
      <c r="AI334" s="1">
        <v>42035.18</v>
      </c>
      <c r="AJ334" s="1">
        <v>45368.5</v>
      </c>
      <c r="AK334" s="1">
        <v>51612.88</v>
      </c>
      <c r="AL334" s="1">
        <v>50381</v>
      </c>
      <c r="AM334" s="1">
        <v>60014.44</v>
      </c>
      <c r="AN334" s="1">
        <v>84025.16</v>
      </c>
      <c r="AP334" s="1">
        <v>250508.59375</v>
      </c>
      <c r="AQ334" s="1">
        <v>23034.45703125</v>
      </c>
      <c r="AR334" s="1">
        <v>17093.51171875</v>
      </c>
      <c r="AT334" s="1">
        <v>290636.5625</v>
      </c>
      <c r="AY334" s="1">
        <v>89677.5</v>
      </c>
      <c r="AZ334" s="1">
        <v>13600.7900390625</v>
      </c>
      <c r="BA334" s="1">
        <v>66057</v>
      </c>
      <c r="BB334" s="1">
        <v>-8688.0703125</v>
      </c>
      <c r="BC334" s="1">
        <v>117659.75</v>
      </c>
      <c r="BD334" s="1">
        <v>19710.1796875</v>
      </c>
      <c r="BE334" s="1">
        <v>0</v>
      </c>
      <c r="BF334" s="1">
        <v>-16623.1796875</v>
      </c>
      <c r="BG334" s="1">
        <v>75228</v>
      </c>
      <c r="BH334" s="1">
        <v>7667.08984375</v>
      </c>
      <c r="BI334" s="1">
        <v>0</v>
      </c>
      <c r="BJ334" s="1">
        <v>1195.4599609375</v>
      </c>
      <c r="BK334" s="1">
        <v>54504</v>
      </c>
      <c r="BL334" s="1">
        <v>-4896.41015625</v>
      </c>
      <c r="BM334" s="1">
        <v>0</v>
      </c>
      <c r="BN334" s="1">
        <v>11695.759765625</v>
      </c>
      <c r="BO334" s="1">
        <v>129919.5</v>
      </c>
      <c r="BP334" s="1">
        <v>174910.484375</v>
      </c>
      <c r="BQ334" s="1">
        <v>0</v>
      </c>
      <c r="BR334" s="1">
        <v>3333.320068359375</v>
      </c>
      <c r="BS334" s="1">
        <v>-4.5</v>
      </c>
      <c r="BT334" s="1">
        <v>-149226.921875</v>
      </c>
      <c r="BU334" s="1">
        <v>0</v>
      </c>
      <c r="BV334" s="1">
        <v>6244.3798828125</v>
      </c>
      <c r="BW334" s="1">
        <v>186809</v>
      </c>
      <c r="BX334" s="1">
        <v>171778.0625</v>
      </c>
      <c r="BY334" s="1">
        <v>0</v>
      </c>
      <c r="BZ334" s="1">
        <v>-1231.8800048828125</v>
      </c>
      <c r="CA334" s="1">
        <v>302929.5</v>
      </c>
      <c r="CB334" s="1">
        <v>-71015.8203125</v>
      </c>
      <c r="CC334" s="1">
        <v>0</v>
      </c>
      <c r="CD334" s="1">
        <v>9633.4404296875</v>
      </c>
      <c r="CE334" s="1">
        <v>535832</v>
      </c>
      <c r="CF334" s="1">
        <v>46574.3203125</v>
      </c>
      <c r="CG334" s="1">
        <v>0</v>
      </c>
      <c r="CH334" s="1">
        <v>24010.720703125</v>
      </c>
      <c r="CI334" s="1">
        <v>226977</v>
      </c>
      <c r="CJ334" s="1">
        <v>87357.921875</v>
      </c>
      <c r="CK334" s="1">
        <v>115172.2890625</v>
      </c>
    </row>
    <row r="335" spans="1:90" x14ac:dyDescent="0.25">
      <c r="A335" s="1">
        <v>115219002</v>
      </c>
      <c r="B335" s="1">
        <v>12787306</v>
      </c>
      <c r="C335" s="1">
        <v>13289628</v>
      </c>
      <c r="D335" s="1">
        <v>13595794</v>
      </c>
      <c r="E335" s="1">
        <v>13855673</v>
      </c>
      <c r="F335" s="1">
        <v>14220073</v>
      </c>
      <c r="G335" s="1">
        <v>14220054</v>
      </c>
      <c r="H335" s="1">
        <v>14555194</v>
      </c>
      <c r="I335" s="1">
        <v>15848307</v>
      </c>
      <c r="J335" s="1">
        <v>17252348</v>
      </c>
      <c r="K335" s="1">
        <v>17936680</v>
      </c>
      <c r="M335" s="1">
        <v>810789</v>
      </c>
      <c r="N335" s="1">
        <v>810789</v>
      </c>
      <c r="O335" s="1">
        <v>810789</v>
      </c>
      <c r="P335" s="1">
        <v>810789</v>
      </c>
      <c r="Q335" s="1">
        <v>810789</v>
      </c>
      <c r="R335" s="1">
        <v>810789</v>
      </c>
      <c r="S335" s="1">
        <v>810789</v>
      </c>
      <c r="T335" s="1">
        <v>810789</v>
      </c>
      <c r="U335" s="1">
        <v>3004179.24</v>
      </c>
      <c r="V335" s="1">
        <v>3761280.38</v>
      </c>
      <c r="W335" s="1">
        <v>3826069.34</v>
      </c>
      <c r="X335" s="1">
        <v>3883909.87</v>
      </c>
      <c r="Y335" s="1">
        <v>3936046.5</v>
      </c>
      <c r="Z335" s="1">
        <v>4078708.76</v>
      </c>
      <c r="AA335" s="1">
        <v>4209576.05</v>
      </c>
      <c r="AB335" s="1">
        <v>4327451.0999999996</v>
      </c>
      <c r="AC335" s="1">
        <v>4754077</v>
      </c>
      <c r="AD335" s="1">
        <v>4970293</v>
      </c>
      <c r="AE335" s="1">
        <v>5321986</v>
      </c>
      <c r="AP335" s="1">
        <v>743321.375</v>
      </c>
      <c r="AQ335" s="1">
        <v>438678.0625</v>
      </c>
      <c r="AR335" s="1">
        <v>248655.453125</v>
      </c>
      <c r="AT335" s="1">
        <v>1430655</v>
      </c>
      <c r="AY335" s="1">
        <v>382965</v>
      </c>
      <c r="AZ335" s="1">
        <v>80377.609375</v>
      </c>
      <c r="BC335" s="1">
        <v>502322</v>
      </c>
      <c r="BD335" s="1">
        <v>64788.9609375</v>
      </c>
      <c r="BG335" s="1">
        <v>306166</v>
      </c>
      <c r="BH335" s="1">
        <v>57840.53125</v>
      </c>
      <c r="BI335" s="1">
        <v>0</v>
      </c>
      <c r="BK335" s="1">
        <v>259879</v>
      </c>
      <c r="BL335" s="1">
        <v>52136.62890625</v>
      </c>
      <c r="BM335" s="1">
        <v>0</v>
      </c>
      <c r="BO335" s="1">
        <v>364400</v>
      </c>
      <c r="BP335" s="1">
        <v>142662.265625</v>
      </c>
      <c r="BQ335" s="1">
        <v>0</v>
      </c>
      <c r="BS335" s="1">
        <v>-19</v>
      </c>
      <c r="BT335" s="1">
        <v>130867.2890625</v>
      </c>
      <c r="BU335" s="1">
        <v>0</v>
      </c>
      <c r="BW335" s="1">
        <v>335140</v>
      </c>
      <c r="BX335" s="1">
        <v>117875.046875</v>
      </c>
      <c r="BY335" s="1">
        <v>0</v>
      </c>
      <c r="CA335" s="1">
        <v>1293113</v>
      </c>
      <c r="CB335" s="1">
        <v>426625.90625</v>
      </c>
      <c r="CC335" s="1">
        <v>0</v>
      </c>
      <c r="CE335" s="1">
        <v>1404041</v>
      </c>
      <c r="CF335" s="1">
        <v>216216</v>
      </c>
      <c r="CG335" s="1">
        <v>0</v>
      </c>
      <c r="CI335" s="1">
        <v>684332</v>
      </c>
      <c r="CJ335" s="1">
        <v>351693</v>
      </c>
      <c r="CK335" s="1">
        <v>2193390.25</v>
      </c>
    </row>
    <row r="336" spans="1:90" x14ac:dyDescent="0.25">
      <c r="A336" s="1">
        <v>115221402</v>
      </c>
      <c r="B336" s="1">
        <v>16584468</v>
      </c>
      <c r="C336" s="1">
        <v>17346348</v>
      </c>
      <c r="D336" s="1">
        <v>17773962</v>
      </c>
      <c r="E336" s="1">
        <v>18269018</v>
      </c>
      <c r="F336" s="1">
        <v>19100896</v>
      </c>
      <c r="G336" s="1">
        <v>19100864</v>
      </c>
      <c r="H336" s="1">
        <v>20746568</v>
      </c>
      <c r="I336" s="1">
        <v>23640946</v>
      </c>
      <c r="J336" s="1">
        <v>27160252</v>
      </c>
      <c r="K336" s="1">
        <v>29394440</v>
      </c>
      <c r="L336" s="1">
        <v>1023711</v>
      </c>
      <c r="M336" s="1">
        <v>1023711</v>
      </c>
      <c r="N336" s="1">
        <v>1023711</v>
      </c>
      <c r="O336" s="1">
        <v>1023711</v>
      </c>
      <c r="P336" s="1">
        <v>1023711</v>
      </c>
      <c r="Q336" s="1">
        <v>1023711</v>
      </c>
      <c r="R336" s="1">
        <v>1023711</v>
      </c>
      <c r="S336" s="1">
        <v>1023711</v>
      </c>
      <c r="T336" s="1">
        <v>1023711</v>
      </c>
      <c r="U336" s="1">
        <v>6078822.3600000003</v>
      </c>
      <c r="V336" s="1">
        <v>5330521.9000000004</v>
      </c>
      <c r="W336" s="1">
        <v>5445935.7000000002</v>
      </c>
      <c r="X336" s="1">
        <v>5576777.5</v>
      </c>
      <c r="Y336" s="1">
        <v>5671220.5800000001</v>
      </c>
      <c r="Z336" s="1">
        <v>5925473.4100000001</v>
      </c>
      <c r="AA336" s="1">
        <v>5925257.7000000002</v>
      </c>
      <c r="AB336" s="1">
        <v>6361064.71</v>
      </c>
      <c r="AC336" s="1">
        <v>6884988.6799999997</v>
      </c>
      <c r="AD336" s="1">
        <v>7277702.3899999997</v>
      </c>
      <c r="AE336" s="1">
        <v>7918835</v>
      </c>
      <c r="AP336" s="1">
        <v>2058708.75</v>
      </c>
      <c r="AQ336" s="1">
        <v>1011022.25</v>
      </c>
      <c r="AR336" s="1">
        <v>398672.3125</v>
      </c>
      <c r="AT336" s="1">
        <v>3468403.25</v>
      </c>
      <c r="AY336" s="1">
        <v>580929</v>
      </c>
      <c r="AZ336" s="1">
        <v>127133.203125</v>
      </c>
      <c r="BA336" s="1">
        <v>232088</v>
      </c>
      <c r="BC336" s="1">
        <v>761880</v>
      </c>
      <c r="BD336" s="1">
        <v>115413.796875</v>
      </c>
      <c r="BE336" s="1">
        <v>0</v>
      </c>
      <c r="BG336" s="1">
        <v>427614</v>
      </c>
      <c r="BH336" s="1">
        <v>130841.796875</v>
      </c>
      <c r="BI336" s="1">
        <v>0</v>
      </c>
      <c r="BK336" s="1">
        <v>495056</v>
      </c>
      <c r="BL336" s="1">
        <v>94443.078125</v>
      </c>
      <c r="BM336" s="1">
        <v>0</v>
      </c>
      <c r="BO336" s="1">
        <v>831878</v>
      </c>
      <c r="BP336" s="1">
        <v>254252.828125</v>
      </c>
      <c r="BQ336" s="1">
        <v>0</v>
      </c>
      <c r="BS336" s="1">
        <v>-32</v>
      </c>
      <c r="BT336" s="1">
        <v>-215.71000671386719</v>
      </c>
      <c r="BU336" s="1">
        <v>0</v>
      </c>
      <c r="BW336" s="1">
        <v>1645704</v>
      </c>
      <c r="BX336" s="1">
        <v>435807</v>
      </c>
      <c r="BY336" s="1">
        <v>0</v>
      </c>
      <c r="CA336" s="1">
        <v>2894378</v>
      </c>
      <c r="CB336" s="1">
        <v>523923.96875</v>
      </c>
      <c r="CC336" s="1">
        <v>0</v>
      </c>
      <c r="CE336" s="1">
        <v>3519306</v>
      </c>
      <c r="CF336" s="1">
        <v>392713.71875</v>
      </c>
      <c r="CG336" s="1">
        <v>0</v>
      </c>
      <c r="CI336" s="1">
        <v>2234188</v>
      </c>
      <c r="CJ336" s="1">
        <v>641132.625</v>
      </c>
      <c r="CK336" s="1">
        <v>5055111.5</v>
      </c>
    </row>
    <row r="337" spans="1:90" x14ac:dyDescent="0.25">
      <c r="A337" s="1">
        <v>115221607</v>
      </c>
      <c r="AF337" s="1">
        <v>902102.88</v>
      </c>
      <c r="AG337" s="1">
        <v>928550.28</v>
      </c>
      <c r="AH337" s="1">
        <v>989497.34</v>
      </c>
      <c r="AI337" s="1">
        <v>1157699.1200000001</v>
      </c>
      <c r="AJ337" s="1">
        <v>1220497.1599999999</v>
      </c>
      <c r="AK337" s="1">
        <v>1213653.1299999999</v>
      </c>
      <c r="AL337" s="1">
        <v>1252881.28</v>
      </c>
      <c r="AM337" s="1">
        <v>1374914.44</v>
      </c>
      <c r="AN337" s="1">
        <v>1826664.51</v>
      </c>
      <c r="AO337" s="1">
        <v>1780524</v>
      </c>
      <c r="AS337" s="1">
        <v>112005.3671875</v>
      </c>
      <c r="AT337" s="1">
        <v>112005.3671875</v>
      </c>
      <c r="BB337" s="1">
        <v>33123.21875</v>
      </c>
      <c r="BF337" s="1">
        <v>26447.400390625</v>
      </c>
      <c r="BJ337" s="1">
        <v>60947.05859375</v>
      </c>
      <c r="BN337" s="1">
        <v>168201.78125</v>
      </c>
      <c r="BR337" s="1">
        <v>62798.0390625</v>
      </c>
      <c r="BV337" s="1">
        <v>-6844.02978515625</v>
      </c>
      <c r="BZ337" s="1">
        <v>39228.1484375</v>
      </c>
      <c r="CD337" s="1">
        <v>122033.15625</v>
      </c>
      <c r="CH337" s="1">
        <v>451750.0625</v>
      </c>
      <c r="CL337" s="1">
        <v>-46140.51171875</v>
      </c>
    </row>
    <row r="338" spans="1:90" x14ac:dyDescent="0.25">
      <c r="A338" s="1">
        <v>115221753</v>
      </c>
      <c r="B338" s="1">
        <v>2376847.5</v>
      </c>
      <c r="C338" s="1">
        <v>2632479.5</v>
      </c>
      <c r="D338" s="1">
        <v>2768873.75</v>
      </c>
      <c r="E338" s="1">
        <v>2833512</v>
      </c>
      <c r="F338" s="1">
        <v>2983495.25</v>
      </c>
      <c r="G338" s="1">
        <v>2983487</v>
      </c>
      <c r="H338" s="1">
        <v>3295931</v>
      </c>
      <c r="I338" s="1">
        <v>4370488.5</v>
      </c>
      <c r="J338" s="1">
        <v>5315642</v>
      </c>
      <c r="K338" s="1">
        <v>5976201</v>
      </c>
      <c r="L338" s="1">
        <v>190972</v>
      </c>
      <c r="M338" s="1">
        <v>260146</v>
      </c>
      <c r="N338" s="1">
        <v>225559</v>
      </c>
      <c r="O338" s="1">
        <v>225559</v>
      </c>
      <c r="Q338" s="1">
        <v>225559</v>
      </c>
      <c r="R338" s="1">
        <v>225559</v>
      </c>
      <c r="S338" s="1">
        <v>225559</v>
      </c>
      <c r="T338" s="1">
        <v>225559</v>
      </c>
      <c r="U338" s="1">
        <v>285773.84999999998</v>
      </c>
      <c r="V338" s="1">
        <v>1583250.77</v>
      </c>
      <c r="W338" s="1">
        <v>1568482.19</v>
      </c>
      <c r="X338" s="1">
        <v>1579199.28</v>
      </c>
      <c r="Y338" s="1">
        <v>1455605.78</v>
      </c>
      <c r="Z338" s="1">
        <v>1488653.53</v>
      </c>
      <c r="AA338" s="1">
        <v>1488628.68</v>
      </c>
      <c r="AB338" s="1">
        <v>1539923.59</v>
      </c>
      <c r="AC338" s="1">
        <v>1591646.29</v>
      </c>
      <c r="AD338" s="1">
        <v>1619733.5</v>
      </c>
      <c r="AE338" s="1">
        <v>1651372</v>
      </c>
      <c r="AP338" s="1">
        <v>598541.125</v>
      </c>
      <c r="AR338" s="1">
        <v>32543.693359375</v>
      </c>
      <c r="AT338" s="1">
        <v>631084.8125</v>
      </c>
      <c r="AY338" s="1">
        <v>195864.5</v>
      </c>
      <c r="AZ338" s="1">
        <v>168696.765625</v>
      </c>
      <c r="BA338" s="1">
        <v>22141</v>
      </c>
      <c r="BC338" s="1">
        <v>255632</v>
      </c>
      <c r="BD338" s="1">
        <v>-14768.580078125</v>
      </c>
      <c r="BE338" s="1">
        <v>69174</v>
      </c>
      <c r="BG338" s="1">
        <v>136394.25</v>
      </c>
      <c r="BH338" s="1">
        <v>10717.08984375</v>
      </c>
      <c r="BI338" s="1">
        <v>-34587</v>
      </c>
      <c r="BK338" s="1">
        <v>64638.25</v>
      </c>
      <c r="BL338" s="1">
        <v>-123593.5</v>
      </c>
      <c r="BM338" s="1">
        <v>0</v>
      </c>
      <c r="BO338" s="1">
        <v>149983.25</v>
      </c>
      <c r="BP338" s="1">
        <v>33047.75</v>
      </c>
      <c r="BS338" s="1">
        <v>-8.25</v>
      </c>
      <c r="BT338" s="1">
        <v>-24.850000381469727</v>
      </c>
      <c r="BW338" s="1">
        <v>312444</v>
      </c>
      <c r="BX338" s="1">
        <v>51294.91015625</v>
      </c>
      <c r="BY338" s="1">
        <v>0</v>
      </c>
      <c r="CA338" s="1">
        <v>1074557.5</v>
      </c>
      <c r="CB338" s="1">
        <v>51722.69921875</v>
      </c>
      <c r="CC338" s="1">
        <v>0</v>
      </c>
      <c r="CE338" s="1">
        <v>945153.5</v>
      </c>
      <c r="CF338" s="1">
        <v>28087.2109375</v>
      </c>
      <c r="CG338" s="1">
        <v>0</v>
      </c>
      <c r="CI338" s="1">
        <v>660559</v>
      </c>
      <c r="CJ338" s="1">
        <v>31638.5</v>
      </c>
      <c r="CK338" s="1">
        <v>60214.8515625</v>
      </c>
    </row>
    <row r="339" spans="1:90" x14ac:dyDescent="0.25">
      <c r="A339" s="1">
        <v>115222504</v>
      </c>
      <c r="B339" s="1">
        <v>5482875</v>
      </c>
      <c r="C339" s="1">
        <v>5577847</v>
      </c>
      <c r="D339" s="1">
        <v>5621693</v>
      </c>
      <c r="E339" s="1">
        <v>5619517.5</v>
      </c>
      <c r="F339" s="1">
        <v>5671997.5</v>
      </c>
      <c r="G339" s="1">
        <v>5671995</v>
      </c>
      <c r="H339" s="1">
        <v>5795096</v>
      </c>
      <c r="I339" s="1">
        <v>6051347</v>
      </c>
      <c r="J339" s="1">
        <v>6239309.5</v>
      </c>
      <c r="K339" s="1">
        <v>6338735</v>
      </c>
      <c r="L339" s="1">
        <v>168816</v>
      </c>
      <c r="M339" s="1">
        <v>23761</v>
      </c>
      <c r="N339" s="1">
        <v>385154</v>
      </c>
      <c r="O339" s="1">
        <v>192577</v>
      </c>
      <c r="P339" s="1">
        <v>192577</v>
      </c>
      <c r="Q339" s="1">
        <v>192577</v>
      </c>
      <c r="R339" s="1">
        <v>192577</v>
      </c>
      <c r="S339" s="1">
        <v>192577</v>
      </c>
      <c r="T339" s="1">
        <v>192577</v>
      </c>
      <c r="U339" s="1">
        <v>192577</v>
      </c>
      <c r="V339" s="1">
        <v>746359.91</v>
      </c>
      <c r="W339" s="1">
        <v>759858.15</v>
      </c>
      <c r="X339" s="1">
        <v>777417.5</v>
      </c>
      <c r="Y339" s="1">
        <v>800476.22</v>
      </c>
      <c r="Z339" s="1">
        <v>837155.37</v>
      </c>
      <c r="AA339" s="1">
        <v>837113.12</v>
      </c>
      <c r="AB339" s="1">
        <v>861989.15</v>
      </c>
      <c r="AC339" s="1">
        <v>916423.34</v>
      </c>
      <c r="AD339" s="1">
        <v>952197.97</v>
      </c>
      <c r="AE339" s="1">
        <v>1044414</v>
      </c>
      <c r="AH339" s="1">
        <v>1744.92</v>
      </c>
      <c r="AI339" s="1">
        <v>8230.6</v>
      </c>
      <c r="AJ339" s="1">
        <v>1929.92</v>
      </c>
      <c r="AK339" s="1">
        <v>39.380000000000003</v>
      </c>
      <c r="AP339" s="1">
        <v>133347.5</v>
      </c>
      <c r="AQ339" s="1">
        <v>0</v>
      </c>
      <c r="AR339" s="1">
        <v>41451.7265625</v>
      </c>
      <c r="AT339" s="1">
        <v>174799.21875</v>
      </c>
      <c r="AY339" s="1">
        <v>71100</v>
      </c>
      <c r="AZ339" s="1">
        <v>16335.740234375</v>
      </c>
      <c r="BA339" s="1">
        <v>14528</v>
      </c>
      <c r="BC339" s="1">
        <v>94972</v>
      </c>
      <c r="BD339" s="1">
        <v>13498.240234375</v>
      </c>
      <c r="BE339" s="1">
        <v>-145055</v>
      </c>
      <c r="BG339" s="1">
        <v>43846</v>
      </c>
      <c r="BH339" s="1">
        <v>17559.349609375</v>
      </c>
      <c r="BI339" s="1">
        <v>361393</v>
      </c>
      <c r="BK339" s="1">
        <v>-2175.5</v>
      </c>
      <c r="BL339" s="1">
        <v>23058.720703125</v>
      </c>
      <c r="BM339" s="1">
        <v>-192577</v>
      </c>
      <c r="BN339" s="1">
        <v>6485.68017578125</v>
      </c>
      <c r="BO339" s="1">
        <v>52480</v>
      </c>
      <c r="BP339" s="1">
        <v>36679.1484375</v>
      </c>
      <c r="BQ339" s="1">
        <v>0</v>
      </c>
      <c r="BR339" s="1">
        <v>-6300.68017578125</v>
      </c>
      <c r="BS339" s="1">
        <v>-2.5</v>
      </c>
      <c r="BT339" s="1">
        <v>-42.25</v>
      </c>
      <c r="BU339" s="1">
        <v>0</v>
      </c>
      <c r="BV339" s="1">
        <v>-1890.5400390625</v>
      </c>
      <c r="BW339" s="1">
        <v>123101</v>
      </c>
      <c r="BX339" s="1">
        <v>24876.029296875</v>
      </c>
      <c r="BY339" s="1">
        <v>0</v>
      </c>
      <c r="CA339" s="1">
        <v>256251</v>
      </c>
      <c r="CB339" s="1">
        <v>54434.19140625</v>
      </c>
      <c r="CC339" s="1">
        <v>0</v>
      </c>
      <c r="CE339" s="1">
        <v>187962.5</v>
      </c>
      <c r="CF339" s="1">
        <v>35774.62890625</v>
      </c>
      <c r="CG339" s="1">
        <v>0</v>
      </c>
      <c r="CI339" s="1">
        <v>99425.5</v>
      </c>
      <c r="CJ339" s="1">
        <v>92216.03125</v>
      </c>
      <c r="CK339" s="1">
        <v>0</v>
      </c>
    </row>
    <row r="340" spans="1:90" x14ac:dyDescent="0.25">
      <c r="A340" s="1">
        <v>115222752</v>
      </c>
      <c r="B340" s="1">
        <v>46355968</v>
      </c>
      <c r="C340" s="1">
        <v>49036212</v>
      </c>
      <c r="D340" s="1">
        <v>50267732</v>
      </c>
      <c r="E340" s="1">
        <v>52433784</v>
      </c>
      <c r="F340" s="1">
        <v>53792272</v>
      </c>
      <c r="G340" s="1">
        <v>53792176</v>
      </c>
      <c r="H340" s="1">
        <v>59301896</v>
      </c>
      <c r="I340" s="1">
        <v>72294408</v>
      </c>
      <c r="J340" s="1">
        <v>81295472</v>
      </c>
      <c r="K340" s="1">
        <v>86351016</v>
      </c>
      <c r="L340" s="1">
        <v>1807251</v>
      </c>
      <c r="M340" s="1">
        <v>1807251</v>
      </c>
      <c r="N340" s="1">
        <v>1807251</v>
      </c>
      <c r="O340" s="1">
        <v>1807251</v>
      </c>
      <c r="P340" s="1">
        <v>1807251</v>
      </c>
      <c r="Q340" s="1">
        <v>1807251</v>
      </c>
      <c r="R340" s="1">
        <v>2307251</v>
      </c>
      <c r="S340" s="1">
        <v>1807251</v>
      </c>
      <c r="T340" s="1">
        <v>1807251</v>
      </c>
      <c r="U340" s="1">
        <v>9971029.7400000002</v>
      </c>
      <c r="V340" s="1">
        <v>5501484.5899999999</v>
      </c>
      <c r="W340" s="1">
        <v>5556849.3200000003</v>
      </c>
      <c r="X340" s="1">
        <v>5783145.3799999999</v>
      </c>
      <c r="Y340" s="1">
        <v>5996091.2599999998</v>
      </c>
      <c r="Z340" s="1">
        <v>6301565</v>
      </c>
      <c r="AA340" s="1">
        <v>6301247</v>
      </c>
      <c r="AB340" s="1">
        <v>6623083.4699999997</v>
      </c>
      <c r="AC340" s="1">
        <v>7430452.1200000001</v>
      </c>
      <c r="AD340" s="1">
        <v>7873870.2800000003</v>
      </c>
      <c r="AE340" s="1">
        <v>8604216</v>
      </c>
      <c r="AP340" s="1">
        <v>6511749</v>
      </c>
      <c r="AQ340" s="1">
        <v>1632755.75</v>
      </c>
      <c r="AR340" s="1">
        <v>460530.1875</v>
      </c>
      <c r="AT340" s="1">
        <v>8605035</v>
      </c>
      <c r="AY340" s="1">
        <v>2038652</v>
      </c>
      <c r="AZ340" s="1">
        <v>258596.140625</v>
      </c>
      <c r="BA340" s="1">
        <v>296633</v>
      </c>
      <c r="BC340" s="1">
        <v>2680244</v>
      </c>
      <c r="BD340" s="1">
        <v>55364.73046875</v>
      </c>
      <c r="BE340" s="1">
        <v>0</v>
      </c>
      <c r="BG340" s="1">
        <v>1231520</v>
      </c>
      <c r="BH340" s="1">
        <v>226296.0625</v>
      </c>
      <c r="BI340" s="1">
        <v>0</v>
      </c>
      <c r="BK340" s="1">
        <v>2166052</v>
      </c>
      <c r="BL340" s="1">
        <v>212945.875</v>
      </c>
      <c r="BM340" s="1">
        <v>0</v>
      </c>
      <c r="BO340" s="1">
        <v>1358488</v>
      </c>
      <c r="BP340" s="1">
        <v>305473.75</v>
      </c>
      <c r="BQ340" s="1">
        <v>0</v>
      </c>
      <c r="BS340" s="1">
        <v>-96</v>
      </c>
      <c r="BT340" s="1">
        <v>-318</v>
      </c>
      <c r="BU340" s="1">
        <v>0</v>
      </c>
      <c r="BW340" s="1">
        <v>5509720</v>
      </c>
      <c r="BX340" s="1">
        <v>321836.46875</v>
      </c>
      <c r="BY340" s="1">
        <v>500000</v>
      </c>
      <c r="CA340" s="1">
        <v>12992512</v>
      </c>
      <c r="CB340" s="1">
        <v>807368.625</v>
      </c>
      <c r="CC340" s="1">
        <v>-500000</v>
      </c>
      <c r="CE340" s="1">
        <v>9001064</v>
      </c>
      <c r="CF340" s="1">
        <v>443418.15625</v>
      </c>
      <c r="CG340" s="1">
        <v>0</v>
      </c>
      <c r="CI340" s="1">
        <v>5055544</v>
      </c>
      <c r="CJ340" s="1">
        <v>730345.75</v>
      </c>
      <c r="CK340" s="1">
        <v>8163778.5</v>
      </c>
    </row>
    <row r="341" spans="1:90" x14ac:dyDescent="0.25">
      <c r="A341" s="1">
        <v>115224003</v>
      </c>
      <c r="B341" s="1">
        <v>9324124</v>
      </c>
      <c r="C341" s="1">
        <v>9537437</v>
      </c>
      <c r="D341" s="1">
        <v>9630128</v>
      </c>
      <c r="E341" s="1">
        <v>9688797</v>
      </c>
      <c r="F341" s="1">
        <v>9858908</v>
      </c>
      <c r="G341" s="1">
        <v>9858900</v>
      </c>
      <c r="H341" s="1">
        <v>10263396</v>
      </c>
      <c r="I341" s="1">
        <v>10874148</v>
      </c>
      <c r="J341" s="1">
        <v>11679332</v>
      </c>
      <c r="K341" s="1">
        <v>11949932</v>
      </c>
      <c r="L341" s="1">
        <v>441906</v>
      </c>
      <c r="M341" s="1">
        <v>441906</v>
      </c>
      <c r="N341" s="1">
        <v>441906</v>
      </c>
      <c r="O341" s="1">
        <v>441906</v>
      </c>
      <c r="P341" s="1">
        <v>441906</v>
      </c>
      <c r="Q341" s="1">
        <v>441906</v>
      </c>
      <c r="R341" s="1">
        <v>441906</v>
      </c>
      <c r="S341" s="1">
        <v>441906</v>
      </c>
      <c r="T341" s="1">
        <v>441906</v>
      </c>
      <c r="U341" s="1">
        <v>1302449.17</v>
      </c>
      <c r="V341" s="1">
        <v>2180244.38</v>
      </c>
      <c r="W341" s="1">
        <v>2205607.6800000002</v>
      </c>
      <c r="X341" s="1">
        <v>2249306.1</v>
      </c>
      <c r="Y341" s="1">
        <v>2277321.14</v>
      </c>
      <c r="Z341" s="1">
        <v>2372259.4700000002</v>
      </c>
      <c r="AA341" s="1">
        <v>2372183.29</v>
      </c>
      <c r="AB341" s="1">
        <v>2490676.79</v>
      </c>
      <c r="AC341" s="1">
        <v>2669226.27</v>
      </c>
      <c r="AD341" s="1">
        <v>2762696.51</v>
      </c>
      <c r="AE341" s="1">
        <v>2895814</v>
      </c>
      <c r="AP341" s="1">
        <v>418204.8125</v>
      </c>
      <c r="AQ341" s="1">
        <v>172108.640625</v>
      </c>
      <c r="AR341" s="1">
        <v>104710.90625</v>
      </c>
      <c r="AT341" s="1">
        <v>695024.375</v>
      </c>
      <c r="AY341" s="1">
        <v>162811</v>
      </c>
      <c r="AZ341" s="1">
        <v>-73415.921875</v>
      </c>
      <c r="BA341" s="1">
        <v>97546</v>
      </c>
      <c r="BC341" s="1">
        <v>213313</v>
      </c>
      <c r="BD341" s="1">
        <v>25363.30078125</v>
      </c>
      <c r="BE341" s="1">
        <v>0</v>
      </c>
      <c r="BG341" s="1">
        <v>92691</v>
      </c>
      <c r="BH341" s="1">
        <v>43698.421875</v>
      </c>
      <c r="BI341" s="1">
        <v>0</v>
      </c>
      <c r="BK341" s="1">
        <v>58669</v>
      </c>
      <c r="BL341" s="1">
        <v>28015.0390625</v>
      </c>
      <c r="BM341" s="1">
        <v>0</v>
      </c>
      <c r="BO341" s="1">
        <v>170111</v>
      </c>
      <c r="BP341" s="1">
        <v>94938.328125</v>
      </c>
      <c r="BQ341" s="1">
        <v>0</v>
      </c>
      <c r="BS341" s="1">
        <v>-8</v>
      </c>
      <c r="BT341" s="1">
        <v>-76.180000305175781</v>
      </c>
      <c r="BU341" s="1">
        <v>0</v>
      </c>
      <c r="BW341" s="1">
        <v>404496</v>
      </c>
      <c r="BX341" s="1">
        <v>118493.5</v>
      </c>
      <c r="BY341" s="1">
        <v>0</v>
      </c>
      <c r="CA341" s="1">
        <v>610752</v>
      </c>
      <c r="CB341" s="1">
        <v>178549.484375</v>
      </c>
      <c r="CC341" s="1">
        <v>0</v>
      </c>
      <c r="CE341" s="1">
        <v>805184</v>
      </c>
      <c r="CF341" s="1">
        <v>93470.2421875</v>
      </c>
      <c r="CG341" s="1">
        <v>0</v>
      </c>
      <c r="CI341" s="1">
        <v>270600</v>
      </c>
      <c r="CJ341" s="1">
        <v>133117.484375</v>
      </c>
      <c r="CK341" s="1">
        <v>860543.1875</v>
      </c>
    </row>
    <row r="342" spans="1:90" x14ac:dyDescent="0.25">
      <c r="A342" s="1">
        <v>115226003</v>
      </c>
      <c r="B342" s="1">
        <v>7645288.5</v>
      </c>
      <c r="C342" s="1">
        <v>7939609.5</v>
      </c>
      <c r="D342" s="1">
        <v>8034703.5</v>
      </c>
      <c r="E342" s="1">
        <v>8144056.5</v>
      </c>
      <c r="F342" s="1">
        <v>8293253.5</v>
      </c>
      <c r="G342" s="1">
        <v>8293244.5</v>
      </c>
      <c r="H342" s="1">
        <v>8726298</v>
      </c>
      <c r="I342" s="1">
        <v>9263622</v>
      </c>
      <c r="J342" s="1">
        <v>10085853</v>
      </c>
      <c r="K342" s="1">
        <v>10475441</v>
      </c>
      <c r="L342" s="1">
        <v>363944</v>
      </c>
      <c r="M342" s="1">
        <v>363944</v>
      </c>
      <c r="N342" s="1">
        <v>363944</v>
      </c>
      <c r="O342" s="1">
        <v>363944</v>
      </c>
      <c r="P342" s="1">
        <v>363944</v>
      </c>
      <c r="Q342" s="1">
        <v>363944</v>
      </c>
      <c r="R342" s="1">
        <v>363944</v>
      </c>
      <c r="S342" s="1">
        <v>363944</v>
      </c>
      <c r="T342" s="1">
        <v>363944</v>
      </c>
      <c r="U342" s="1">
        <v>1012133.13</v>
      </c>
      <c r="V342" s="1">
        <v>1602272.69</v>
      </c>
      <c r="W342" s="1">
        <v>1641814.97</v>
      </c>
      <c r="X342" s="1">
        <v>1675819.26</v>
      </c>
      <c r="Y342" s="1">
        <v>1683295.31</v>
      </c>
      <c r="Z342" s="1">
        <v>1766519.82</v>
      </c>
      <c r="AA342" s="1">
        <v>1766455.7</v>
      </c>
      <c r="AB342" s="1">
        <v>1869481.44</v>
      </c>
      <c r="AC342" s="1">
        <v>2014694.87</v>
      </c>
      <c r="AD342" s="1">
        <v>2096000.41</v>
      </c>
      <c r="AE342" s="1">
        <v>2278679</v>
      </c>
      <c r="AP342" s="1">
        <v>436437.5</v>
      </c>
      <c r="AQ342" s="1">
        <v>129637.828125</v>
      </c>
      <c r="AR342" s="1">
        <v>102431.8359375</v>
      </c>
      <c r="AT342" s="1">
        <v>668507.125</v>
      </c>
      <c r="AY342" s="1">
        <v>220542.5</v>
      </c>
      <c r="AZ342" s="1">
        <v>37872.3515625</v>
      </c>
      <c r="BA342" s="1">
        <v>70434</v>
      </c>
      <c r="BC342" s="1">
        <v>294321</v>
      </c>
      <c r="BD342" s="1">
        <v>39542.28125</v>
      </c>
      <c r="BE342" s="1">
        <v>0</v>
      </c>
      <c r="BG342" s="1">
        <v>95094</v>
      </c>
      <c r="BH342" s="1">
        <v>34004.2890625</v>
      </c>
      <c r="BI342" s="1">
        <v>0</v>
      </c>
      <c r="BK342" s="1">
        <v>109353</v>
      </c>
      <c r="BL342" s="1">
        <v>7476.0498046875</v>
      </c>
      <c r="BM342" s="1">
        <v>0</v>
      </c>
      <c r="BO342" s="1">
        <v>149197</v>
      </c>
      <c r="BP342" s="1">
        <v>83224.5078125</v>
      </c>
      <c r="BQ342" s="1">
        <v>0</v>
      </c>
      <c r="BS342" s="1">
        <v>-9</v>
      </c>
      <c r="BT342" s="1">
        <v>-64.120002746582031</v>
      </c>
      <c r="BU342" s="1">
        <v>0</v>
      </c>
      <c r="BW342" s="1">
        <v>433053.5</v>
      </c>
      <c r="BX342" s="1">
        <v>103025.7421875</v>
      </c>
      <c r="BY342" s="1">
        <v>0</v>
      </c>
      <c r="CA342" s="1">
        <v>537324</v>
      </c>
      <c r="CB342" s="1">
        <v>145213.4375</v>
      </c>
      <c r="CC342" s="1">
        <v>0</v>
      </c>
      <c r="CE342" s="1">
        <v>822231</v>
      </c>
      <c r="CF342" s="1">
        <v>81305.5390625</v>
      </c>
      <c r="CG342" s="1">
        <v>0</v>
      </c>
      <c r="CI342" s="1">
        <v>389588</v>
      </c>
      <c r="CJ342" s="1">
        <v>182678.59375</v>
      </c>
      <c r="CK342" s="1">
        <v>648189.125</v>
      </c>
    </row>
    <row r="343" spans="1:90" x14ac:dyDescent="0.25">
      <c r="A343" s="1">
        <v>115226103</v>
      </c>
      <c r="B343" s="1">
        <v>3904188.25</v>
      </c>
      <c r="C343" s="1">
        <v>3946747</v>
      </c>
      <c r="D343" s="1">
        <v>3988484.75</v>
      </c>
      <c r="E343" s="1">
        <v>4036194.75</v>
      </c>
      <c r="F343" s="1">
        <v>4079827.5</v>
      </c>
      <c r="G343" s="1">
        <v>4079825.25</v>
      </c>
      <c r="H343" s="1">
        <v>4212508.5</v>
      </c>
      <c r="I343" s="1">
        <v>4733143.5</v>
      </c>
      <c r="J343" s="1">
        <v>4981631.5</v>
      </c>
      <c r="K343" s="1">
        <v>5118398</v>
      </c>
      <c r="L343" s="1">
        <v>111356</v>
      </c>
      <c r="M343" s="1">
        <v>144110</v>
      </c>
      <c r="N343" s="1">
        <v>127733</v>
      </c>
      <c r="O343" s="1">
        <v>127733</v>
      </c>
      <c r="P343" s="1">
        <v>127733</v>
      </c>
      <c r="Q343" s="1">
        <v>127733</v>
      </c>
      <c r="R343" s="1">
        <v>127733</v>
      </c>
      <c r="S343" s="1">
        <v>127733</v>
      </c>
      <c r="T343" s="1">
        <v>127733</v>
      </c>
      <c r="U343" s="1">
        <v>337956.34</v>
      </c>
      <c r="V343" s="1">
        <v>566014.6</v>
      </c>
      <c r="W343" s="1">
        <v>570418.79</v>
      </c>
      <c r="X343" s="1">
        <v>576037.21</v>
      </c>
      <c r="Y343" s="1">
        <v>600485.30000000005</v>
      </c>
      <c r="Z343" s="1">
        <v>630699.93999999994</v>
      </c>
      <c r="AA343" s="1">
        <v>630669.68000000005</v>
      </c>
      <c r="AB343" s="1">
        <v>668910.48</v>
      </c>
      <c r="AC343" s="1">
        <v>719631.94</v>
      </c>
      <c r="AD343" s="1">
        <v>764788.74</v>
      </c>
      <c r="AE343" s="1">
        <v>837229</v>
      </c>
      <c r="AP343" s="1">
        <v>207714.09375</v>
      </c>
      <c r="AQ343" s="1">
        <v>42044.66796875</v>
      </c>
      <c r="AR343" s="1">
        <v>41305.8125</v>
      </c>
      <c r="AT343" s="1">
        <v>291064.5625</v>
      </c>
      <c r="AY343" s="1">
        <v>32463.25</v>
      </c>
      <c r="AZ343" s="1">
        <v>14858.3798828125</v>
      </c>
      <c r="BA343" s="1">
        <v>12310</v>
      </c>
      <c r="BC343" s="1">
        <v>42558.75</v>
      </c>
      <c r="BD343" s="1">
        <v>4404.18994140625</v>
      </c>
      <c r="BE343" s="1">
        <v>32754</v>
      </c>
      <c r="BG343" s="1">
        <v>41737.75</v>
      </c>
      <c r="BH343" s="1">
        <v>5618.419921875</v>
      </c>
      <c r="BI343" s="1">
        <v>-16377</v>
      </c>
      <c r="BK343" s="1">
        <v>47710</v>
      </c>
      <c r="BL343" s="1">
        <v>24448.08984375</v>
      </c>
      <c r="BM343" s="1">
        <v>0</v>
      </c>
      <c r="BO343" s="1">
        <v>43632.75</v>
      </c>
      <c r="BP343" s="1">
        <v>30214.640625</v>
      </c>
      <c r="BQ343" s="1">
        <v>0</v>
      </c>
      <c r="BS343" s="1">
        <v>-2.25</v>
      </c>
      <c r="BT343" s="1">
        <v>-30.260000228881836</v>
      </c>
      <c r="BU343" s="1">
        <v>0</v>
      </c>
      <c r="BW343" s="1">
        <v>132683.25</v>
      </c>
      <c r="BX343" s="1">
        <v>38240.80078125</v>
      </c>
      <c r="BY343" s="1">
        <v>0</v>
      </c>
      <c r="CA343" s="1">
        <v>520635</v>
      </c>
      <c r="CB343" s="1">
        <v>50721.4609375</v>
      </c>
      <c r="CC343" s="1">
        <v>0</v>
      </c>
      <c r="CE343" s="1">
        <v>248488</v>
      </c>
      <c r="CF343" s="1">
        <v>45156.80078125</v>
      </c>
      <c r="CG343" s="1">
        <v>0</v>
      </c>
      <c r="CI343" s="1">
        <v>136766.5</v>
      </c>
      <c r="CJ343" s="1">
        <v>72440.2578125</v>
      </c>
      <c r="CK343" s="1">
        <v>210223.34375</v>
      </c>
    </row>
    <row r="344" spans="1:90" x14ac:dyDescent="0.25">
      <c r="A344" s="1">
        <v>115228003</v>
      </c>
      <c r="B344" s="1">
        <v>7793308</v>
      </c>
      <c r="C344" s="1">
        <v>8000743</v>
      </c>
      <c r="D344" s="1">
        <v>8198589.5</v>
      </c>
      <c r="E344" s="1">
        <v>8438596</v>
      </c>
      <c r="F344" s="1">
        <v>8730458</v>
      </c>
      <c r="G344" s="1">
        <v>8730447</v>
      </c>
      <c r="H344" s="1">
        <v>10106948</v>
      </c>
      <c r="I344" s="1">
        <v>11222608</v>
      </c>
      <c r="J344" s="1">
        <v>0</v>
      </c>
      <c r="K344" s="1">
        <v>13146638</v>
      </c>
      <c r="L344" s="1">
        <v>352720</v>
      </c>
      <c r="M344" s="1">
        <v>352679</v>
      </c>
      <c r="N344" s="1">
        <v>352679</v>
      </c>
      <c r="O344" s="1">
        <v>352679</v>
      </c>
      <c r="P344" s="1">
        <v>352679</v>
      </c>
      <c r="Q344" s="1">
        <v>352679</v>
      </c>
      <c r="R344" s="1">
        <v>352679</v>
      </c>
      <c r="S344" s="1">
        <v>352679</v>
      </c>
      <c r="U344" s="1">
        <v>1366052.66</v>
      </c>
      <c r="V344" s="1">
        <v>990724</v>
      </c>
      <c r="W344" s="1">
        <v>1177972</v>
      </c>
      <c r="X344" s="1">
        <v>1065756.98</v>
      </c>
      <c r="Y344" s="1">
        <v>1083131.75</v>
      </c>
      <c r="Z344" s="1">
        <v>1174161.44</v>
      </c>
      <c r="AA344" s="1">
        <v>1293804</v>
      </c>
      <c r="AB344" s="1">
        <v>1344343</v>
      </c>
      <c r="AC344" s="1">
        <v>1497998.4</v>
      </c>
      <c r="AE344" s="1">
        <v>1895509</v>
      </c>
      <c r="AI344" s="1">
        <v>8235</v>
      </c>
      <c r="AP344" s="1">
        <v>883236</v>
      </c>
      <c r="AQ344" s="1">
        <v>202674.734375</v>
      </c>
      <c r="AR344" s="1">
        <v>144269.515625</v>
      </c>
      <c r="AT344" s="1">
        <v>1230180.25</v>
      </c>
      <c r="AY344" s="1">
        <v>165888</v>
      </c>
      <c r="AZ344" s="1">
        <v>33078</v>
      </c>
      <c r="BA344" s="1">
        <v>69724</v>
      </c>
      <c r="BC344" s="1">
        <v>207435</v>
      </c>
      <c r="BD344" s="1">
        <v>187248</v>
      </c>
      <c r="BE344" s="1">
        <v>-41</v>
      </c>
      <c r="BG344" s="1">
        <v>197846.5</v>
      </c>
      <c r="BH344" s="1">
        <v>-112215.0234375</v>
      </c>
      <c r="BI344" s="1">
        <v>0</v>
      </c>
      <c r="BK344" s="1">
        <v>240006.5</v>
      </c>
      <c r="BL344" s="1">
        <v>17374.76953125</v>
      </c>
      <c r="BM344" s="1">
        <v>0</v>
      </c>
      <c r="BO344" s="1">
        <v>291862</v>
      </c>
      <c r="BP344" s="1">
        <v>91029.6875</v>
      </c>
      <c r="BQ344" s="1">
        <v>0</v>
      </c>
      <c r="BS344" s="1">
        <v>-11</v>
      </c>
      <c r="BT344" s="1">
        <v>119642.5625</v>
      </c>
      <c r="BU344" s="1">
        <v>0</v>
      </c>
      <c r="BW344" s="1">
        <v>1376501</v>
      </c>
      <c r="BX344" s="1">
        <v>50539</v>
      </c>
      <c r="BY344" s="1">
        <v>0</v>
      </c>
      <c r="CA344" s="1">
        <v>1115660</v>
      </c>
      <c r="CB344" s="1">
        <v>153655.40625</v>
      </c>
      <c r="CC344" s="1">
        <v>0</v>
      </c>
      <c r="CE344" s="1">
        <v>-11222608</v>
      </c>
      <c r="CI344" s="1">
        <v>13146638</v>
      </c>
    </row>
    <row r="345" spans="1:90" x14ac:dyDescent="0.25">
      <c r="A345" s="1">
        <v>115228303</v>
      </c>
      <c r="B345" s="1">
        <v>3552353</v>
      </c>
      <c r="C345" s="1">
        <v>3710166.75</v>
      </c>
      <c r="D345" s="1">
        <v>3817918</v>
      </c>
      <c r="E345" s="1">
        <v>3921286</v>
      </c>
      <c r="F345" s="1">
        <v>4191328.25</v>
      </c>
      <c r="G345" s="1">
        <v>4191320.25</v>
      </c>
      <c r="H345" s="1">
        <v>4627817</v>
      </c>
      <c r="I345" s="1">
        <v>5360023.5</v>
      </c>
      <c r="J345" s="1">
        <v>6010277</v>
      </c>
      <c r="K345" s="1">
        <v>6585505</v>
      </c>
      <c r="L345" s="1">
        <v>261665</v>
      </c>
      <c r="M345" s="1">
        <v>261665</v>
      </c>
      <c r="N345" s="1">
        <v>261665</v>
      </c>
      <c r="O345" s="1">
        <v>261665</v>
      </c>
      <c r="P345" s="1">
        <v>261665</v>
      </c>
      <c r="Q345" s="1">
        <v>261665</v>
      </c>
      <c r="R345" s="1">
        <v>261665</v>
      </c>
      <c r="S345" s="1">
        <v>261665</v>
      </c>
      <c r="T345" s="1">
        <v>261665</v>
      </c>
      <c r="U345" s="1">
        <v>1549645.87</v>
      </c>
      <c r="V345" s="1">
        <v>1367495.01</v>
      </c>
      <c r="W345" s="1">
        <v>1395742.19</v>
      </c>
      <c r="X345" s="1">
        <v>1424678.97</v>
      </c>
      <c r="Y345" s="1">
        <v>1457466.31</v>
      </c>
      <c r="Z345" s="1">
        <v>1521661.33</v>
      </c>
      <c r="AA345" s="1">
        <v>1654246.66</v>
      </c>
      <c r="AB345" s="1">
        <v>1745318.28</v>
      </c>
      <c r="AC345" s="1">
        <v>1731702.24</v>
      </c>
      <c r="AD345" s="1">
        <v>1945041</v>
      </c>
      <c r="AE345" s="1">
        <v>1969499</v>
      </c>
      <c r="AP345" s="1">
        <v>478835.34375</v>
      </c>
      <c r="AQ345" s="1">
        <v>257596.171875</v>
      </c>
      <c r="AR345" s="1">
        <v>89567.53125</v>
      </c>
      <c r="AT345" s="1">
        <v>825999</v>
      </c>
      <c r="AY345" s="1">
        <v>119755.25</v>
      </c>
      <c r="AZ345" s="1">
        <v>20035.640625</v>
      </c>
      <c r="BA345" s="1">
        <v>60998</v>
      </c>
      <c r="BC345" s="1">
        <v>157813.75</v>
      </c>
      <c r="BD345" s="1">
        <v>28247.1796875</v>
      </c>
      <c r="BE345" s="1">
        <v>0</v>
      </c>
      <c r="BG345" s="1">
        <v>107751.25</v>
      </c>
      <c r="BH345" s="1">
        <v>28936.779296875</v>
      </c>
      <c r="BI345" s="1">
        <v>0</v>
      </c>
      <c r="BK345" s="1">
        <v>103368</v>
      </c>
      <c r="BL345" s="1">
        <v>32787.33984375</v>
      </c>
      <c r="BM345" s="1">
        <v>0</v>
      </c>
      <c r="BO345" s="1">
        <v>270042.25</v>
      </c>
      <c r="BP345" s="1">
        <v>64195.01953125</v>
      </c>
      <c r="BQ345" s="1">
        <v>0</v>
      </c>
      <c r="BS345" s="1">
        <v>-8</v>
      </c>
      <c r="BT345" s="1">
        <v>132585.328125</v>
      </c>
      <c r="BU345" s="1">
        <v>0</v>
      </c>
      <c r="BW345" s="1">
        <v>436496.75</v>
      </c>
      <c r="BX345" s="1">
        <v>91071.6171875</v>
      </c>
      <c r="BY345" s="1">
        <v>0</v>
      </c>
      <c r="CA345" s="1">
        <v>732206.5</v>
      </c>
      <c r="CB345" s="1">
        <v>-13616.0400390625</v>
      </c>
      <c r="CC345" s="1">
        <v>0</v>
      </c>
      <c r="CE345" s="1">
        <v>650253.5</v>
      </c>
      <c r="CF345" s="1">
        <v>213338.765625</v>
      </c>
      <c r="CG345" s="1">
        <v>0</v>
      </c>
      <c r="CI345" s="1">
        <v>575228</v>
      </c>
      <c r="CJ345" s="1">
        <v>24458</v>
      </c>
      <c r="CK345" s="1">
        <v>1287980.875</v>
      </c>
    </row>
    <row r="346" spans="1:90" x14ac:dyDescent="0.25">
      <c r="A346" s="1">
        <v>115229003</v>
      </c>
      <c r="B346" s="1">
        <v>5623973</v>
      </c>
      <c r="C346" s="1">
        <v>5760899</v>
      </c>
      <c r="D346" s="1">
        <v>5848281</v>
      </c>
      <c r="E346" s="1">
        <v>5924648.5</v>
      </c>
      <c r="F346" s="1">
        <v>5992560</v>
      </c>
      <c r="G346" s="1">
        <v>5992555</v>
      </c>
      <c r="H346" s="1">
        <v>6118721.5</v>
      </c>
      <c r="I346" s="1">
        <v>6431151.5</v>
      </c>
      <c r="J346" s="1">
        <v>6643778.5</v>
      </c>
      <c r="K346" s="1">
        <v>6770631</v>
      </c>
      <c r="L346" s="1">
        <v>177110</v>
      </c>
      <c r="M346" s="1">
        <v>227012</v>
      </c>
      <c r="N346" s="1">
        <v>202061</v>
      </c>
      <c r="O346" s="1">
        <v>202061</v>
      </c>
      <c r="P346" s="1">
        <v>202061</v>
      </c>
      <c r="Q346" s="1">
        <v>202061</v>
      </c>
      <c r="R346" s="1">
        <v>202061</v>
      </c>
      <c r="S346" s="1">
        <v>202061</v>
      </c>
      <c r="T346" s="1">
        <v>202061</v>
      </c>
      <c r="U346" s="1">
        <v>282952.77</v>
      </c>
      <c r="V346" s="1">
        <v>793502.55</v>
      </c>
      <c r="W346" s="1">
        <v>803629.2</v>
      </c>
      <c r="X346" s="1">
        <v>820554.18</v>
      </c>
      <c r="Y346" s="1">
        <v>827550.03</v>
      </c>
      <c r="Z346" s="1">
        <v>858564.78</v>
      </c>
      <c r="AA346" s="1">
        <v>858531.47</v>
      </c>
      <c r="AB346" s="1">
        <v>812064.67</v>
      </c>
      <c r="AC346" s="1">
        <v>918310.16</v>
      </c>
      <c r="AD346" s="1">
        <v>936580.32</v>
      </c>
      <c r="AE346" s="1">
        <v>985460</v>
      </c>
      <c r="AF346" s="1">
        <v>116063.08</v>
      </c>
      <c r="AG346" s="1">
        <v>91138.86</v>
      </c>
      <c r="AH346" s="1">
        <v>91699.65</v>
      </c>
      <c r="AI346" s="1">
        <v>115418.72</v>
      </c>
      <c r="AJ346" s="1">
        <v>115737.61</v>
      </c>
      <c r="AK346" s="1">
        <v>121398.52</v>
      </c>
      <c r="AL346" s="1">
        <v>155848</v>
      </c>
      <c r="AM346" s="1">
        <v>206863.38</v>
      </c>
      <c r="AN346" s="1">
        <v>257291.05</v>
      </c>
      <c r="AO346" s="1">
        <v>288359</v>
      </c>
      <c r="AP346" s="1">
        <v>155614.203125</v>
      </c>
      <c r="AQ346" s="1">
        <v>16178.353515625</v>
      </c>
      <c r="AR346" s="1">
        <v>25379.044921875</v>
      </c>
      <c r="AS346" s="1">
        <v>34524.27734375</v>
      </c>
      <c r="AT346" s="1">
        <v>231695.890625</v>
      </c>
      <c r="AY346" s="1">
        <v>104227</v>
      </c>
      <c r="AZ346" s="1">
        <v>17662.529296875</v>
      </c>
      <c r="BA346" s="1">
        <v>19862</v>
      </c>
      <c r="BB346" s="1">
        <v>4224.22998046875</v>
      </c>
      <c r="BC346" s="1">
        <v>136926</v>
      </c>
      <c r="BD346" s="1">
        <v>10126.650390625</v>
      </c>
      <c r="BE346" s="1">
        <v>49902</v>
      </c>
      <c r="BF346" s="1">
        <v>-24924.220703125</v>
      </c>
      <c r="BG346" s="1">
        <v>87382</v>
      </c>
      <c r="BH346" s="1">
        <v>16924.98046875</v>
      </c>
      <c r="BI346" s="1">
        <v>-24951</v>
      </c>
      <c r="BJ346" s="1">
        <v>560.78997802734375</v>
      </c>
      <c r="BK346" s="1">
        <v>76367.5</v>
      </c>
      <c r="BL346" s="1">
        <v>6995.85009765625</v>
      </c>
      <c r="BM346" s="1">
        <v>0</v>
      </c>
      <c r="BN346" s="1">
        <v>23719.0703125</v>
      </c>
      <c r="BO346" s="1">
        <v>67911.5</v>
      </c>
      <c r="BP346" s="1">
        <v>31014.75</v>
      </c>
      <c r="BQ346" s="1">
        <v>0</v>
      </c>
      <c r="BR346" s="1">
        <v>318.8900146484375</v>
      </c>
      <c r="BS346" s="1">
        <v>-5</v>
      </c>
      <c r="BT346" s="1">
        <v>-33.310001373291016</v>
      </c>
      <c r="BU346" s="1">
        <v>0</v>
      </c>
      <c r="BV346" s="1">
        <v>5660.91015625</v>
      </c>
      <c r="BW346" s="1">
        <v>126166.5</v>
      </c>
      <c r="BX346" s="1">
        <v>-46466.80078125</v>
      </c>
      <c r="BY346" s="1">
        <v>0</v>
      </c>
      <c r="BZ346" s="1">
        <v>34449.48046875</v>
      </c>
      <c r="CA346" s="1">
        <v>312430</v>
      </c>
      <c r="CB346" s="1">
        <v>106245.4921875</v>
      </c>
      <c r="CC346" s="1">
        <v>0</v>
      </c>
      <c r="CD346" s="1">
        <v>51015.37890625</v>
      </c>
      <c r="CE346" s="1">
        <v>212627</v>
      </c>
      <c r="CF346" s="1">
        <v>18270.16015625</v>
      </c>
      <c r="CG346" s="1">
        <v>0</v>
      </c>
      <c r="CH346" s="1">
        <v>50427.671875</v>
      </c>
      <c r="CI346" s="1">
        <v>126852.5</v>
      </c>
      <c r="CJ346" s="1">
        <v>48879.6796875</v>
      </c>
      <c r="CK346" s="1">
        <v>80891.7734375</v>
      </c>
      <c r="CL346" s="1">
        <v>31067.94921875</v>
      </c>
    </row>
    <row r="347" spans="1:90" x14ac:dyDescent="0.25">
      <c r="A347" s="1">
        <v>115503004</v>
      </c>
      <c r="B347" s="1">
        <v>3388767.75</v>
      </c>
      <c r="C347" s="1">
        <v>3465522.25</v>
      </c>
      <c r="D347" s="1">
        <v>3486423.75</v>
      </c>
      <c r="E347" s="1">
        <v>3532651</v>
      </c>
      <c r="F347" s="1">
        <v>3576493.75</v>
      </c>
      <c r="G347" s="1">
        <v>3576491.25</v>
      </c>
      <c r="H347" s="1">
        <v>3658327</v>
      </c>
      <c r="I347" s="1">
        <v>3897443.25</v>
      </c>
      <c r="J347" s="1">
        <v>4159362</v>
      </c>
      <c r="K347" s="1">
        <v>4254001</v>
      </c>
      <c r="L347" s="1">
        <v>116396</v>
      </c>
      <c r="M347" s="1">
        <v>116396</v>
      </c>
      <c r="N347" s="1">
        <v>116396</v>
      </c>
      <c r="O347" s="1">
        <v>116396</v>
      </c>
      <c r="P347" s="1">
        <v>116396</v>
      </c>
      <c r="Q347" s="1">
        <v>116396</v>
      </c>
      <c r="R347" s="1">
        <v>116396</v>
      </c>
      <c r="S347" s="1">
        <v>116396</v>
      </c>
      <c r="T347" s="1">
        <v>116396</v>
      </c>
      <c r="U347" s="1">
        <v>411321.76</v>
      </c>
      <c r="V347" s="1">
        <v>447670.51</v>
      </c>
      <c r="W347" s="1">
        <v>455305.41</v>
      </c>
      <c r="X347" s="1">
        <v>469570.12</v>
      </c>
      <c r="Y347" s="1">
        <v>472289.07</v>
      </c>
      <c r="Z347" s="1">
        <v>498953.66</v>
      </c>
      <c r="AA347" s="1">
        <v>498927.38</v>
      </c>
      <c r="AB347" s="1">
        <v>524290.30000000005</v>
      </c>
      <c r="AC347" s="1">
        <v>579312.81999999995</v>
      </c>
      <c r="AD347" s="1">
        <v>609279.94999999995</v>
      </c>
      <c r="AE347" s="1">
        <v>644838</v>
      </c>
      <c r="AF347" s="1">
        <v>17126.41</v>
      </c>
      <c r="AG347" s="1">
        <v>25316.71</v>
      </c>
      <c r="AH347" s="1">
        <v>32028.17</v>
      </c>
      <c r="AI347" s="1">
        <v>22603.85</v>
      </c>
      <c r="AJ347" s="1">
        <v>49707.89</v>
      </c>
      <c r="AK347" s="1">
        <v>45445.24</v>
      </c>
      <c r="AL347" s="1">
        <v>41697</v>
      </c>
      <c r="AM347" s="1">
        <v>58053.64</v>
      </c>
      <c r="AN347" s="1">
        <v>65991.399999999994</v>
      </c>
      <c r="AO347" s="1">
        <v>73934</v>
      </c>
      <c r="AP347" s="1">
        <v>135501.453125</v>
      </c>
      <c r="AQ347" s="1">
        <v>58985.15234375</v>
      </c>
      <c r="AR347" s="1">
        <v>29176.8671875</v>
      </c>
      <c r="AS347" s="1">
        <v>4845.22216796875</v>
      </c>
      <c r="AT347" s="1">
        <v>228508.6875</v>
      </c>
      <c r="AY347" s="1">
        <v>58898</v>
      </c>
      <c r="AZ347" s="1">
        <v>12914.1904296875</v>
      </c>
      <c r="BA347" s="1">
        <v>26260</v>
      </c>
      <c r="BB347" s="1">
        <v>-15322.3603515625</v>
      </c>
      <c r="BC347" s="1">
        <v>76754.5</v>
      </c>
      <c r="BD347" s="1">
        <v>7634.89990234375</v>
      </c>
      <c r="BE347" s="1">
        <v>0</v>
      </c>
      <c r="BF347" s="1">
        <v>8190.2998046875</v>
      </c>
      <c r="BG347" s="1">
        <v>20901.5</v>
      </c>
      <c r="BH347" s="1">
        <v>14264.7099609375</v>
      </c>
      <c r="BI347" s="1">
        <v>0</v>
      </c>
      <c r="BJ347" s="1">
        <v>6711.4599609375</v>
      </c>
      <c r="BK347" s="1">
        <v>46227.25</v>
      </c>
      <c r="BL347" s="1">
        <v>2718.949951171875</v>
      </c>
      <c r="BM347" s="1">
        <v>0</v>
      </c>
      <c r="BN347" s="1">
        <v>-9424.3203125</v>
      </c>
      <c r="BO347" s="1">
        <v>43842.75</v>
      </c>
      <c r="BP347" s="1">
        <v>26664.58984375</v>
      </c>
      <c r="BQ347" s="1">
        <v>0</v>
      </c>
      <c r="BR347" s="1">
        <v>27104.0390625</v>
      </c>
      <c r="BS347" s="1">
        <v>-2.5</v>
      </c>
      <c r="BT347" s="1">
        <v>-26.280000686645508</v>
      </c>
      <c r="BU347" s="1">
        <v>0</v>
      </c>
      <c r="BV347" s="1">
        <v>-4262.64990234375</v>
      </c>
      <c r="BW347" s="1">
        <v>81835.75</v>
      </c>
      <c r="BX347" s="1">
        <v>25362.919921875</v>
      </c>
      <c r="BY347" s="1">
        <v>0</v>
      </c>
      <c r="BZ347" s="1">
        <v>-3748.239990234375</v>
      </c>
      <c r="CA347" s="1">
        <v>239116.25</v>
      </c>
      <c r="CB347" s="1">
        <v>55022.51953125</v>
      </c>
      <c r="CC347" s="1">
        <v>0</v>
      </c>
      <c r="CD347" s="1">
        <v>16356.6396484375</v>
      </c>
      <c r="CE347" s="1">
        <v>261918.75</v>
      </c>
      <c r="CF347" s="1">
        <v>29967.130859375</v>
      </c>
      <c r="CG347" s="1">
        <v>0</v>
      </c>
      <c r="CH347" s="1">
        <v>7937.759765625</v>
      </c>
      <c r="CI347" s="1">
        <v>94639</v>
      </c>
      <c r="CJ347" s="1">
        <v>35558.05078125</v>
      </c>
      <c r="CK347" s="1">
        <v>294925.75</v>
      </c>
      <c r="CL347" s="1">
        <v>7942.60009765625</v>
      </c>
    </row>
    <row r="348" spans="1:90" x14ac:dyDescent="0.25">
      <c r="A348" s="1">
        <v>115504003</v>
      </c>
      <c r="B348" s="1">
        <v>5720398</v>
      </c>
      <c r="C348" s="1">
        <v>5849557.5</v>
      </c>
      <c r="D348" s="1">
        <v>5863695.5</v>
      </c>
      <c r="E348" s="1">
        <v>5938228</v>
      </c>
      <c r="F348" s="1">
        <v>6006609</v>
      </c>
      <c r="G348" s="1">
        <v>6006605</v>
      </c>
      <c r="H348" s="1">
        <v>6188462</v>
      </c>
      <c r="I348" s="1">
        <v>6353845.5</v>
      </c>
      <c r="J348" s="1">
        <v>6612320.5</v>
      </c>
      <c r="K348" s="1">
        <v>6728675</v>
      </c>
      <c r="L348" s="1">
        <v>178587</v>
      </c>
      <c r="M348" s="1">
        <v>220983</v>
      </c>
      <c r="N348" s="1">
        <v>199785</v>
      </c>
      <c r="O348" s="1">
        <v>199785</v>
      </c>
      <c r="P348" s="1">
        <v>199785</v>
      </c>
      <c r="Q348" s="1">
        <v>199785</v>
      </c>
      <c r="R348" s="1">
        <v>199785</v>
      </c>
      <c r="S348" s="1">
        <v>199785</v>
      </c>
      <c r="T348" s="1">
        <v>199785</v>
      </c>
      <c r="U348" s="1">
        <v>410511.93</v>
      </c>
      <c r="V348" s="1">
        <v>882355.9</v>
      </c>
      <c r="W348" s="1">
        <v>894181.53</v>
      </c>
      <c r="X348" s="1">
        <v>896160.63</v>
      </c>
      <c r="Y348" s="1">
        <v>903064.24</v>
      </c>
      <c r="Z348" s="1">
        <v>960062.62</v>
      </c>
      <c r="AA348" s="1">
        <v>960027.75</v>
      </c>
      <c r="AB348" s="1">
        <v>969809.33</v>
      </c>
      <c r="AC348" s="1">
        <v>1087372.03</v>
      </c>
      <c r="AD348" s="1">
        <v>1127761.06</v>
      </c>
      <c r="AE348" s="1">
        <v>1215323</v>
      </c>
      <c r="AF348" s="1">
        <v>43156.87</v>
      </c>
      <c r="AG348" s="1">
        <v>39445.17</v>
      </c>
      <c r="AH348" s="1">
        <v>31912.66</v>
      </c>
      <c r="AI348" s="1">
        <v>38773.440000000002</v>
      </c>
      <c r="AJ348" s="1">
        <v>58940.46</v>
      </c>
      <c r="AK348" s="1">
        <v>64694.79</v>
      </c>
      <c r="AL348" s="1">
        <v>60455</v>
      </c>
      <c r="AM348" s="1">
        <v>60391.85</v>
      </c>
      <c r="AN348" s="1">
        <v>62613.55</v>
      </c>
      <c r="AP348" s="1">
        <v>144413.203125</v>
      </c>
      <c r="AQ348" s="1">
        <v>42145.38671875</v>
      </c>
      <c r="AR348" s="1">
        <v>51052.07421875</v>
      </c>
      <c r="AT348" s="1">
        <v>237610.671875</v>
      </c>
      <c r="AY348" s="1">
        <v>100617.5</v>
      </c>
      <c r="AZ348" s="1">
        <v>28522.26953125</v>
      </c>
      <c r="BA348" s="1">
        <v>20318</v>
      </c>
      <c r="BB348" s="1">
        <v>-2125.030029296875</v>
      </c>
      <c r="BC348" s="1">
        <v>129159.5</v>
      </c>
      <c r="BD348" s="1">
        <v>11825.6298828125</v>
      </c>
      <c r="BE348" s="1">
        <v>42396</v>
      </c>
      <c r="BF348" s="1">
        <v>-3711.699951171875</v>
      </c>
      <c r="BG348" s="1">
        <v>14138</v>
      </c>
      <c r="BH348" s="1">
        <v>1979.0999755859375</v>
      </c>
      <c r="BI348" s="1">
        <v>-21198</v>
      </c>
      <c r="BJ348" s="1">
        <v>-7532.509765625</v>
      </c>
      <c r="BK348" s="1">
        <v>74532.5</v>
      </c>
      <c r="BL348" s="1">
        <v>6903.60986328125</v>
      </c>
      <c r="BM348" s="1">
        <v>0</v>
      </c>
      <c r="BN348" s="1">
        <v>6860.77978515625</v>
      </c>
      <c r="BO348" s="1">
        <v>68381</v>
      </c>
      <c r="BP348" s="1">
        <v>56998.37890625</v>
      </c>
      <c r="BQ348" s="1">
        <v>0</v>
      </c>
      <c r="BR348" s="1">
        <v>20167.01953125</v>
      </c>
      <c r="BS348" s="1">
        <v>-4</v>
      </c>
      <c r="BT348" s="1">
        <v>-34.869998931884766</v>
      </c>
      <c r="BU348" s="1">
        <v>0</v>
      </c>
      <c r="BV348" s="1">
        <v>5754.330078125</v>
      </c>
      <c r="BW348" s="1">
        <v>181857</v>
      </c>
      <c r="BX348" s="1">
        <v>9781.580078125</v>
      </c>
      <c r="BY348" s="1">
        <v>0</v>
      </c>
      <c r="BZ348" s="1">
        <v>-4239.7900390625</v>
      </c>
      <c r="CA348" s="1">
        <v>165383.5</v>
      </c>
      <c r="CB348" s="1">
        <v>117562.703125</v>
      </c>
      <c r="CC348" s="1">
        <v>0</v>
      </c>
      <c r="CD348" s="1">
        <v>-63.150001525878906</v>
      </c>
      <c r="CE348" s="1">
        <v>258475</v>
      </c>
      <c r="CF348" s="1">
        <v>40389.03125</v>
      </c>
      <c r="CG348" s="1">
        <v>0</v>
      </c>
      <c r="CH348" s="1">
        <v>2221.699951171875</v>
      </c>
      <c r="CI348" s="1">
        <v>116354.5</v>
      </c>
      <c r="CJ348" s="1">
        <v>87561.9375</v>
      </c>
      <c r="CK348" s="1">
        <v>210726.9375</v>
      </c>
    </row>
    <row r="349" spans="1:90" x14ac:dyDescent="0.25">
      <c r="A349" s="1">
        <v>115506003</v>
      </c>
      <c r="B349" s="1">
        <v>7917719</v>
      </c>
      <c r="C349" s="1">
        <v>7997691.5</v>
      </c>
      <c r="D349" s="1">
        <v>8075025.5</v>
      </c>
      <c r="E349" s="1">
        <v>8132377.5</v>
      </c>
      <c r="F349" s="1">
        <v>8186211</v>
      </c>
      <c r="G349" s="1">
        <v>8186208</v>
      </c>
      <c r="H349" s="1">
        <v>8398637</v>
      </c>
      <c r="I349" s="1">
        <v>8533774</v>
      </c>
      <c r="J349" s="1">
        <v>9025532</v>
      </c>
      <c r="K349" s="1">
        <v>9164208</v>
      </c>
      <c r="L349" s="1">
        <v>300005</v>
      </c>
      <c r="M349" s="1">
        <v>341737</v>
      </c>
      <c r="N349" s="1">
        <v>320871</v>
      </c>
      <c r="O349" s="1">
        <v>320871</v>
      </c>
      <c r="P349" s="1">
        <v>320871</v>
      </c>
      <c r="Q349" s="1">
        <v>320871</v>
      </c>
      <c r="R349" s="1">
        <v>320871</v>
      </c>
      <c r="S349" s="1">
        <v>320871</v>
      </c>
      <c r="T349" s="1">
        <v>320871</v>
      </c>
      <c r="U349" s="1">
        <v>958476.62</v>
      </c>
      <c r="V349" s="1">
        <v>1379171.43</v>
      </c>
      <c r="W349" s="1">
        <v>1408096.38</v>
      </c>
      <c r="X349" s="1">
        <v>1434903.43</v>
      </c>
      <c r="Y349" s="1">
        <v>1452300.99</v>
      </c>
      <c r="Z349" s="1">
        <v>1509273</v>
      </c>
      <c r="AA349" s="1">
        <v>1509225</v>
      </c>
      <c r="AB349" s="1">
        <v>1594258.82</v>
      </c>
      <c r="AC349" s="1">
        <v>1704807</v>
      </c>
      <c r="AD349" s="1">
        <v>1771836.22</v>
      </c>
      <c r="AE349" s="1">
        <v>1908425</v>
      </c>
      <c r="AP349" s="1">
        <v>195599.40625</v>
      </c>
      <c r="AQ349" s="1">
        <v>127521.125</v>
      </c>
      <c r="AR349" s="1">
        <v>79830.3984375</v>
      </c>
      <c r="AT349" s="1">
        <v>402950.9375</v>
      </c>
      <c r="AY349" s="1">
        <v>60861</v>
      </c>
      <c r="AZ349" s="1">
        <v>23856.599609375</v>
      </c>
      <c r="BA349" s="1">
        <v>35661</v>
      </c>
      <c r="BC349" s="1">
        <v>79972.5</v>
      </c>
      <c r="BD349" s="1">
        <v>28924.94921875</v>
      </c>
      <c r="BE349" s="1">
        <v>41732</v>
      </c>
      <c r="BG349" s="1">
        <v>77334</v>
      </c>
      <c r="BH349" s="1">
        <v>26807.05078125</v>
      </c>
      <c r="BI349" s="1">
        <v>-20866</v>
      </c>
      <c r="BK349" s="1">
        <v>57352</v>
      </c>
      <c r="BL349" s="1">
        <v>17397.560546875</v>
      </c>
      <c r="BM349" s="1">
        <v>0</v>
      </c>
      <c r="BO349" s="1">
        <v>53833.5</v>
      </c>
      <c r="BP349" s="1">
        <v>56972.01171875</v>
      </c>
      <c r="BQ349" s="1">
        <v>0</v>
      </c>
      <c r="BS349" s="1">
        <v>-3</v>
      </c>
      <c r="BT349" s="1">
        <v>-48</v>
      </c>
      <c r="BU349" s="1">
        <v>0</v>
      </c>
      <c r="BW349" s="1">
        <v>212429</v>
      </c>
      <c r="BX349" s="1">
        <v>85033.8203125</v>
      </c>
      <c r="BY349" s="1">
        <v>0</v>
      </c>
      <c r="CA349" s="1">
        <v>135137</v>
      </c>
      <c r="CB349" s="1">
        <v>110548.1796875</v>
      </c>
      <c r="CC349" s="1">
        <v>0</v>
      </c>
      <c r="CE349" s="1">
        <v>491758</v>
      </c>
      <c r="CF349" s="1">
        <v>67029.21875</v>
      </c>
      <c r="CG349" s="1">
        <v>0</v>
      </c>
      <c r="CI349" s="1">
        <v>138676</v>
      </c>
      <c r="CJ349" s="1">
        <v>136588.78125</v>
      </c>
      <c r="CK349" s="1">
        <v>637605.625</v>
      </c>
    </row>
    <row r="350" spans="1:90" x14ac:dyDescent="0.25">
      <c r="A350" s="1">
        <v>115508003</v>
      </c>
      <c r="B350" s="1">
        <v>8449047</v>
      </c>
      <c r="C350" s="1">
        <v>8622996</v>
      </c>
      <c r="D350" s="1">
        <v>8704832</v>
      </c>
      <c r="E350" s="1">
        <v>8780069</v>
      </c>
      <c r="F350" s="1">
        <v>8926142</v>
      </c>
      <c r="G350" s="1">
        <v>8926136</v>
      </c>
      <c r="H350" s="1">
        <v>9179180</v>
      </c>
      <c r="I350" s="1">
        <v>9553988</v>
      </c>
      <c r="J350" s="1">
        <v>10202056</v>
      </c>
      <c r="K350" s="1">
        <v>10420108</v>
      </c>
      <c r="L350" s="1">
        <v>394553</v>
      </c>
      <c r="M350" s="1">
        <v>394553</v>
      </c>
      <c r="N350" s="1">
        <v>394553</v>
      </c>
      <c r="O350" s="1">
        <v>394553</v>
      </c>
      <c r="P350" s="1">
        <v>394553</v>
      </c>
      <c r="Q350" s="1">
        <v>394553</v>
      </c>
      <c r="R350" s="1">
        <v>394553</v>
      </c>
      <c r="S350" s="1">
        <v>394553</v>
      </c>
      <c r="T350" s="1">
        <v>394553</v>
      </c>
      <c r="U350" s="1">
        <v>482141.84</v>
      </c>
      <c r="V350" s="1">
        <v>1743043.22</v>
      </c>
      <c r="W350" s="1">
        <v>1771759.48</v>
      </c>
      <c r="X350" s="1">
        <v>1800116.95</v>
      </c>
      <c r="Y350" s="1">
        <v>1808282.6</v>
      </c>
      <c r="Z350" s="1">
        <v>1872608.22</v>
      </c>
      <c r="AA350" s="1">
        <v>1872557.29</v>
      </c>
      <c r="AB350" s="1">
        <v>1963725.14</v>
      </c>
      <c r="AC350" s="1">
        <v>2081558</v>
      </c>
      <c r="AD350" s="1">
        <v>2166549.1800000002</v>
      </c>
      <c r="AE350" s="1">
        <v>2340506</v>
      </c>
      <c r="AF350" s="1">
        <v>60947.15</v>
      </c>
      <c r="AG350" s="1">
        <v>72099.19</v>
      </c>
      <c r="AH350" s="1">
        <v>70263.47</v>
      </c>
      <c r="AI350" s="1">
        <v>72653.95</v>
      </c>
      <c r="AJ350" s="1">
        <v>83135.25</v>
      </c>
      <c r="AK350" s="1">
        <v>112829</v>
      </c>
      <c r="AL350" s="1">
        <v>85560</v>
      </c>
      <c r="AM350" s="1">
        <v>289398.69</v>
      </c>
      <c r="AN350" s="1">
        <v>159613.89000000001</v>
      </c>
      <c r="AO350" s="1">
        <v>178885</v>
      </c>
      <c r="AP350" s="1">
        <v>298793.1875</v>
      </c>
      <c r="AQ350" s="1">
        <v>17517.767578125</v>
      </c>
      <c r="AR350" s="1">
        <v>93579.5546875</v>
      </c>
      <c r="AS350" s="1">
        <v>19149.94921875</v>
      </c>
      <c r="AT350" s="1">
        <v>429040.46875</v>
      </c>
      <c r="AY350" s="1">
        <v>132663.5</v>
      </c>
      <c r="AZ350" s="1">
        <v>178533.734375</v>
      </c>
      <c r="BA350" s="1">
        <v>84651</v>
      </c>
      <c r="BB350" s="1">
        <v>10536.2099609375</v>
      </c>
      <c r="BC350" s="1">
        <v>173949</v>
      </c>
      <c r="BD350" s="1">
        <v>28716.259765625</v>
      </c>
      <c r="BE350" s="1">
        <v>0</v>
      </c>
      <c r="BF350" s="1">
        <v>11152.0400390625</v>
      </c>
      <c r="BG350" s="1">
        <v>81836</v>
      </c>
      <c r="BH350" s="1">
        <v>28357.470703125</v>
      </c>
      <c r="BI350" s="1">
        <v>0</v>
      </c>
      <c r="BJ350" s="1">
        <v>-1835.719970703125</v>
      </c>
      <c r="BK350" s="1">
        <v>75237</v>
      </c>
      <c r="BL350" s="1">
        <v>8165.64990234375</v>
      </c>
      <c r="BM350" s="1">
        <v>0</v>
      </c>
      <c r="BN350" s="1">
        <v>2390.47998046875</v>
      </c>
      <c r="BO350" s="1">
        <v>146073</v>
      </c>
      <c r="BP350" s="1">
        <v>64325.62109375</v>
      </c>
      <c r="BQ350" s="1">
        <v>0</v>
      </c>
      <c r="BR350" s="1">
        <v>10481.2998046875</v>
      </c>
      <c r="BS350" s="1">
        <v>-6</v>
      </c>
      <c r="BT350" s="1">
        <v>-50.930000305175781</v>
      </c>
      <c r="BU350" s="1">
        <v>0</v>
      </c>
      <c r="BV350" s="1">
        <v>29693.75</v>
      </c>
      <c r="BW350" s="1">
        <v>253044</v>
      </c>
      <c r="BX350" s="1">
        <v>91167.8515625</v>
      </c>
      <c r="BY350" s="1">
        <v>0</v>
      </c>
      <c r="BZ350" s="1">
        <v>-27269</v>
      </c>
      <c r="CA350" s="1">
        <v>374808</v>
      </c>
      <c r="CB350" s="1">
        <v>117832.859375</v>
      </c>
      <c r="CC350" s="1">
        <v>0</v>
      </c>
      <c r="CD350" s="1">
        <v>203838.6875</v>
      </c>
      <c r="CE350" s="1">
        <v>648068</v>
      </c>
      <c r="CF350" s="1">
        <v>84991.1796875</v>
      </c>
      <c r="CG350" s="1">
        <v>0</v>
      </c>
      <c r="CH350" s="1">
        <v>-129784.796875</v>
      </c>
      <c r="CI350" s="1">
        <v>218052</v>
      </c>
      <c r="CJ350" s="1">
        <v>173956.8125</v>
      </c>
      <c r="CK350" s="1">
        <v>87588.84375</v>
      </c>
      <c r="CL350" s="1">
        <v>19271.109375</v>
      </c>
    </row>
    <row r="351" spans="1:90" x14ac:dyDescent="0.25">
      <c r="A351" s="1">
        <v>115674603</v>
      </c>
      <c r="B351" s="1">
        <v>7236823.5</v>
      </c>
      <c r="C351" s="1">
        <v>7430538</v>
      </c>
      <c r="D351" s="1">
        <v>7526700.5</v>
      </c>
      <c r="E351" s="1">
        <v>7642823</v>
      </c>
      <c r="F351" s="1">
        <v>7787043.5</v>
      </c>
      <c r="G351" s="1">
        <v>7787036</v>
      </c>
      <c r="H351" s="1">
        <v>8023552</v>
      </c>
      <c r="I351" s="1">
        <v>8757170</v>
      </c>
      <c r="J351" s="1">
        <v>9880756</v>
      </c>
      <c r="K351" s="1">
        <v>10246455</v>
      </c>
      <c r="L351" s="1">
        <v>384133</v>
      </c>
      <c r="M351" s="1">
        <v>384133</v>
      </c>
      <c r="N351" s="1">
        <v>384133</v>
      </c>
      <c r="O351" s="1">
        <v>384133</v>
      </c>
      <c r="P351" s="1">
        <v>384133</v>
      </c>
      <c r="Q351" s="1">
        <v>384133</v>
      </c>
      <c r="R351" s="1">
        <v>384133</v>
      </c>
      <c r="S351" s="1">
        <v>384133</v>
      </c>
      <c r="T351" s="1">
        <v>384133</v>
      </c>
      <c r="U351" s="1">
        <v>1526160.68</v>
      </c>
      <c r="V351" s="1">
        <v>1590310.24</v>
      </c>
      <c r="W351" s="1">
        <v>1615831.3</v>
      </c>
      <c r="X351" s="1">
        <v>1645743.13</v>
      </c>
      <c r="Y351" s="1">
        <v>1659259.03</v>
      </c>
      <c r="Z351" s="1">
        <v>1727507.13</v>
      </c>
      <c r="AA351" s="1">
        <v>1727452.85</v>
      </c>
      <c r="AB351" s="1">
        <v>1842947.21</v>
      </c>
      <c r="AC351" s="1">
        <v>1988481.46</v>
      </c>
      <c r="AD351" s="1">
        <v>2155992.09</v>
      </c>
      <c r="AE351" s="1">
        <v>2408788</v>
      </c>
      <c r="AF351" s="1">
        <v>57978</v>
      </c>
      <c r="AG351" s="1">
        <v>64806.25</v>
      </c>
      <c r="AH351" s="1">
        <v>22949.91</v>
      </c>
      <c r="AI351" s="1">
        <v>13793.08</v>
      </c>
      <c r="AJ351" s="1">
        <v>24888.89</v>
      </c>
      <c r="AK351" s="1">
        <v>27286.89</v>
      </c>
      <c r="AL351" s="1">
        <v>29595</v>
      </c>
      <c r="AM351" s="1">
        <v>29855.25</v>
      </c>
      <c r="AN351" s="1">
        <v>34007.96</v>
      </c>
      <c r="AO351" s="1">
        <v>38117</v>
      </c>
      <c r="AP351" s="1">
        <v>491882.3125</v>
      </c>
      <c r="AQ351" s="1">
        <v>228405.53125</v>
      </c>
      <c r="AR351" s="1">
        <v>136256.171875</v>
      </c>
      <c r="AS351" s="1">
        <v>2645.6220703125</v>
      </c>
      <c r="AT351" s="1">
        <v>859189.6875</v>
      </c>
      <c r="AY351" s="1">
        <v>145194.5</v>
      </c>
      <c r="AZ351" s="1">
        <v>38515.73828125</v>
      </c>
      <c r="BA351" s="1">
        <v>84921</v>
      </c>
      <c r="BB351" s="1">
        <v>-19863.919921875</v>
      </c>
      <c r="BC351" s="1">
        <v>193714.5</v>
      </c>
      <c r="BD351" s="1">
        <v>25521.060546875</v>
      </c>
      <c r="BE351" s="1">
        <v>0</v>
      </c>
      <c r="BF351" s="1">
        <v>6828.25</v>
      </c>
      <c r="BG351" s="1">
        <v>96162.5</v>
      </c>
      <c r="BH351" s="1">
        <v>29911.830078125</v>
      </c>
      <c r="BI351" s="1">
        <v>0</v>
      </c>
      <c r="BJ351" s="1">
        <v>-41856.33984375</v>
      </c>
      <c r="BK351" s="1">
        <v>116122.5</v>
      </c>
      <c r="BL351" s="1">
        <v>13515.900390625</v>
      </c>
      <c r="BM351" s="1">
        <v>0</v>
      </c>
      <c r="BN351" s="1">
        <v>-9156.830078125</v>
      </c>
      <c r="BO351" s="1">
        <v>144220.5</v>
      </c>
      <c r="BP351" s="1">
        <v>68248.1015625</v>
      </c>
      <c r="BQ351" s="1">
        <v>0</v>
      </c>
      <c r="BR351" s="1">
        <v>11095.8095703125</v>
      </c>
      <c r="BS351" s="1">
        <v>-7.5</v>
      </c>
      <c r="BT351" s="1">
        <v>-54.279998779296875</v>
      </c>
      <c r="BU351" s="1">
        <v>0</v>
      </c>
      <c r="BV351" s="1">
        <v>2398</v>
      </c>
      <c r="BW351" s="1">
        <v>236516</v>
      </c>
      <c r="BX351" s="1">
        <v>115494.359375</v>
      </c>
      <c r="BY351" s="1">
        <v>0</v>
      </c>
      <c r="BZ351" s="1">
        <v>2308.110107421875</v>
      </c>
      <c r="CA351" s="1">
        <v>733618</v>
      </c>
      <c r="CB351" s="1">
        <v>145534.25</v>
      </c>
      <c r="CC351" s="1">
        <v>0</v>
      </c>
      <c r="CD351" s="1">
        <v>260.25</v>
      </c>
      <c r="CE351" s="1">
        <v>1123586</v>
      </c>
      <c r="CF351" s="1">
        <v>167510.625</v>
      </c>
      <c r="CG351" s="1">
        <v>0</v>
      </c>
      <c r="CH351" s="1">
        <v>4152.7099609375</v>
      </c>
      <c r="CI351" s="1">
        <v>365699</v>
      </c>
      <c r="CJ351" s="1">
        <v>252795.90625</v>
      </c>
      <c r="CK351" s="1">
        <v>1142027.625</v>
      </c>
      <c r="CL351" s="1">
        <v>4109.0400390625</v>
      </c>
    </row>
    <row r="352" spans="1:90" x14ac:dyDescent="0.25">
      <c r="A352" s="1">
        <v>116191004</v>
      </c>
      <c r="B352" s="1">
        <v>3210570</v>
      </c>
      <c r="C352" s="1">
        <v>3307157.25</v>
      </c>
      <c r="D352" s="1">
        <v>3328250.75</v>
      </c>
      <c r="E352" s="1">
        <v>3376486</v>
      </c>
      <c r="F352" s="1">
        <v>3409584.75</v>
      </c>
      <c r="G352" s="1">
        <v>3416136</v>
      </c>
      <c r="H352" s="1">
        <v>3481425.5</v>
      </c>
      <c r="I352" s="1">
        <v>3758657.75</v>
      </c>
      <c r="J352" s="1">
        <v>3931422.25</v>
      </c>
      <c r="K352" s="1">
        <v>4021645</v>
      </c>
      <c r="L352" s="1">
        <v>112285</v>
      </c>
      <c r="M352" s="1">
        <v>112285</v>
      </c>
      <c r="N352" s="1">
        <v>112285</v>
      </c>
      <c r="O352" s="1">
        <v>112285</v>
      </c>
      <c r="P352" s="1">
        <v>112285</v>
      </c>
      <c r="Q352" s="1">
        <v>112285</v>
      </c>
      <c r="R352" s="1">
        <v>112285</v>
      </c>
      <c r="S352" s="1">
        <v>112285</v>
      </c>
      <c r="T352" s="1">
        <v>112285</v>
      </c>
      <c r="U352" s="1">
        <v>130877.24</v>
      </c>
      <c r="V352" s="1">
        <v>445196.53</v>
      </c>
      <c r="W352" s="1">
        <v>454503.36</v>
      </c>
      <c r="X352" s="1">
        <v>458686.15</v>
      </c>
      <c r="Y352" s="1">
        <v>462643.41</v>
      </c>
      <c r="Z352" s="1">
        <v>477595.94</v>
      </c>
      <c r="AA352" s="1">
        <v>477577.87</v>
      </c>
      <c r="AB352" s="1">
        <v>493492.82</v>
      </c>
      <c r="AC352" s="1">
        <v>537196.35</v>
      </c>
      <c r="AD352" s="1">
        <v>555878.57999999996</v>
      </c>
      <c r="AE352" s="1">
        <v>581693</v>
      </c>
      <c r="AF352" s="1">
        <v>53776.91</v>
      </c>
      <c r="AG352" s="1">
        <v>41305.4</v>
      </c>
      <c r="AH352" s="1">
        <v>31377.78</v>
      </c>
      <c r="AI352" s="1">
        <v>42410.85</v>
      </c>
      <c r="AJ352" s="1">
        <v>62661.85</v>
      </c>
      <c r="AK352" s="1">
        <v>77588</v>
      </c>
      <c r="AL352" s="1">
        <v>98127</v>
      </c>
      <c r="AM352" s="1">
        <v>147044.89000000001</v>
      </c>
      <c r="AN352" s="1">
        <v>123466.65</v>
      </c>
      <c r="AO352" s="1">
        <v>161710</v>
      </c>
      <c r="AP352" s="1">
        <v>122412.046875</v>
      </c>
      <c r="AQ352" s="1">
        <v>3718.447998046875</v>
      </c>
      <c r="AR352" s="1">
        <v>20819.412109375</v>
      </c>
      <c r="AS352" s="1">
        <v>19809.630859375</v>
      </c>
      <c r="AT352" s="1">
        <v>166759.53125</v>
      </c>
      <c r="AY352" s="1">
        <v>72234</v>
      </c>
      <c r="AZ352" s="1">
        <v>13758.5302734375</v>
      </c>
      <c r="BA352" s="1">
        <v>23190</v>
      </c>
      <c r="BB352" s="1">
        <v>20628.91015625</v>
      </c>
      <c r="BC352" s="1">
        <v>96587.25</v>
      </c>
      <c r="BD352" s="1">
        <v>9306.830078125</v>
      </c>
      <c r="BE352" s="1">
        <v>0</v>
      </c>
      <c r="BF352" s="1">
        <v>-12471.509765625</v>
      </c>
      <c r="BG352" s="1">
        <v>21093.5</v>
      </c>
      <c r="BH352" s="1">
        <v>4182.7900390625</v>
      </c>
      <c r="BI352" s="1">
        <v>0</v>
      </c>
      <c r="BJ352" s="1">
        <v>-9927.6201171875</v>
      </c>
      <c r="BK352" s="1">
        <v>48235.25</v>
      </c>
      <c r="BL352" s="1">
        <v>3957.260009765625</v>
      </c>
      <c r="BM352" s="1">
        <v>0</v>
      </c>
      <c r="BN352" s="1">
        <v>11033.0703125</v>
      </c>
      <c r="BO352" s="1">
        <v>33098.75</v>
      </c>
      <c r="BP352" s="1">
        <v>14952.5302734375</v>
      </c>
      <c r="BQ352" s="1">
        <v>0</v>
      </c>
      <c r="BR352" s="1">
        <v>20251</v>
      </c>
      <c r="BS352" s="1">
        <v>6551.25</v>
      </c>
      <c r="BT352" s="1">
        <v>-18.069999694824219</v>
      </c>
      <c r="BU352" s="1">
        <v>0</v>
      </c>
      <c r="BV352" s="1">
        <v>14926.150390625</v>
      </c>
      <c r="BW352" s="1">
        <v>65289.5</v>
      </c>
      <c r="BX352" s="1">
        <v>15914.9501953125</v>
      </c>
      <c r="BY352" s="1">
        <v>0</v>
      </c>
      <c r="BZ352" s="1">
        <v>20539</v>
      </c>
      <c r="CA352" s="1">
        <v>277232.25</v>
      </c>
      <c r="CB352" s="1">
        <v>43703.53125</v>
      </c>
      <c r="CC352" s="1">
        <v>0</v>
      </c>
      <c r="CD352" s="1">
        <v>48917.890625</v>
      </c>
      <c r="CE352" s="1">
        <v>172764.5</v>
      </c>
      <c r="CF352" s="1">
        <v>18682.23046875</v>
      </c>
      <c r="CG352" s="1">
        <v>0</v>
      </c>
      <c r="CH352" s="1">
        <v>-23578.240234375</v>
      </c>
      <c r="CI352" s="1">
        <v>90222.75</v>
      </c>
      <c r="CJ352" s="1">
        <v>25814.419921875</v>
      </c>
      <c r="CK352" s="1">
        <v>18592.240234375</v>
      </c>
      <c r="CL352" s="1">
        <v>38243.3515625</v>
      </c>
    </row>
    <row r="353" spans="1:90" x14ac:dyDescent="0.25">
      <c r="A353" s="1">
        <v>116191103</v>
      </c>
      <c r="B353" s="1">
        <v>14179804</v>
      </c>
      <c r="C353" s="1">
        <v>14537339</v>
      </c>
      <c r="D353" s="1">
        <v>14760768</v>
      </c>
      <c r="E353" s="1">
        <v>14794424</v>
      </c>
      <c r="F353" s="1">
        <v>15022542</v>
      </c>
      <c r="G353" s="1">
        <v>15022531</v>
      </c>
      <c r="H353" s="1">
        <v>15281508</v>
      </c>
      <c r="I353" s="1">
        <v>16522639</v>
      </c>
      <c r="J353" s="1">
        <v>17568004</v>
      </c>
      <c r="K353" s="1">
        <v>17915444</v>
      </c>
      <c r="L353" s="1">
        <v>549482</v>
      </c>
      <c r="M353" s="1">
        <v>549482</v>
      </c>
      <c r="N353" s="1">
        <v>549482</v>
      </c>
      <c r="O353" s="1">
        <v>549482</v>
      </c>
      <c r="P353" s="1">
        <v>549482</v>
      </c>
      <c r="Q353" s="1">
        <v>549482</v>
      </c>
      <c r="R353" s="1">
        <v>549482</v>
      </c>
      <c r="S353" s="1">
        <v>549482</v>
      </c>
      <c r="T353" s="1">
        <v>549482</v>
      </c>
      <c r="U353" s="1">
        <v>1220414.8999999999</v>
      </c>
      <c r="V353" s="1">
        <v>2178070.6800000002</v>
      </c>
      <c r="W353" s="1">
        <v>2203994.25</v>
      </c>
      <c r="X353" s="1">
        <v>2252378.85</v>
      </c>
      <c r="Y353" s="1">
        <v>2275935</v>
      </c>
      <c r="Z353" s="1">
        <v>2322012.7000000002</v>
      </c>
      <c r="AA353" s="1">
        <v>2321950.09</v>
      </c>
      <c r="AB353" s="1">
        <v>2375385.41</v>
      </c>
      <c r="AC353" s="1">
        <v>2539845.85</v>
      </c>
      <c r="AD353" s="1">
        <v>2612324.5499999998</v>
      </c>
      <c r="AE353" s="1">
        <v>2751591</v>
      </c>
      <c r="AI353" s="1">
        <v>8227.0400000000009</v>
      </c>
      <c r="AJ353" s="1">
        <v>4683.58</v>
      </c>
      <c r="AK353" s="1">
        <v>11868</v>
      </c>
      <c r="AL353" s="1">
        <v>6088</v>
      </c>
      <c r="AM353" s="1">
        <v>16442.400000000001</v>
      </c>
      <c r="AN353" s="1">
        <v>33086.480000000003</v>
      </c>
      <c r="AO353" s="1">
        <v>37081</v>
      </c>
      <c r="AP353" s="1">
        <v>578580.375</v>
      </c>
      <c r="AQ353" s="1">
        <v>134186.578125</v>
      </c>
      <c r="AR353" s="1">
        <v>85915.65625</v>
      </c>
      <c r="AS353" s="1">
        <v>6479.48388671875</v>
      </c>
      <c r="AT353" s="1">
        <v>805162.125</v>
      </c>
      <c r="AY353" s="1">
        <v>341779</v>
      </c>
      <c r="AZ353" s="1">
        <v>49546.55859375</v>
      </c>
      <c r="BA353" s="1">
        <v>119916</v>
      </c>
      <c r="BC353" s="1">
        <v>357535</v>
      </c>
      <c r="BD353" s="1">
        <v>25923.5703125</v>
      </c>
      <c r="BE353" s="1">
        <v>0</v>
      </c>
      <c r="BG353" s="1">
        <v>223429</v>
      </c>
      <c r="BH353" s="1">
        <v>48384.6015625</v>
      </c>
      <c r="BI353" s="1">
        <v>0</v>
      </c>
      <c r="BK353" s="1">
        <v>33656</v>
      </c>
      <c r="BL353" s="1">
        <v>23556.150390625</v>
      </c>
      <c r="BM353" s="1">
        <v>0</v>
      </c>
      <c r="BO353" s="1">
        <v>228118</v>
      </c>
      <c r="BP353" s="1">
        <v>46077.69921875</v>
      </c>
      <c r="BQ353" s="1">
        <v>0</v>
      </c>
      <c r="BR353" s="1">
        <v>-3543.4599609375</v>
      </c>
      <c r="BS353" s="1">
        <v>-11</v>
      </c>
      <c r="BT353" s="1">
        <v>-62.610000610351563</v>
      </c>
      <c r="BU353" s="1">
        <v>0</v>
      </c>
      <c r="BV353" s="1">
        <v>7184.419921875</v>
      </c>
      <c r="BW353" s="1">
        <v>258977</v>
      </c>
      <c r="BX353" s="1">
        <v>53435.3203125</v>
      </c>
      <c r="BY353" s="1">
        <v>0</v>
      </c>
      <c r="BZ353" s="1">
        <v>-5780</v>
      </c>
      <c r="CA353" s="1">
        <v>1241131</v>
      </c>
      <c r="CB353" s="1">
        <v>164460.4375</v>
      </c>
      <c r="CC353" s="1">
        <v>0</v>
      </c>
      <c r="CD353" s="1">
        <v>10354.400390625</v>
      </c>
      <c r="CE353" s="1">
        <v>1045365</v>
      </c>
      <c r="CF353" s="1">
        <v>72478.703125</v>
      </c>
      <c r="CG353" s="1">
        <v>0</v>
      </c>
      <c r="CH353" s="1">
        <v>16644.080078125</v>
      </c>
      <c r="CI353" s="1">
        <v>347440</v>
      </c>
      <c r="CJ353" s="1">
        <v>139266.453125</v>
      </c>
      <c r="CK353" s="1">
        <v>670932.875</v>
      </c>
      <c r="CL353" s="1">
        <v>3994.52001953125</v>
      </c>
    </row>
    <row r="354" spans="1:90" x14ac:dyDescent="0.25">
      <c r="A354" s="1">
        <v>116191203</v>
      </c>
      <c r="B354" s="1">
        <v>5495303.5</v>
      </c>
      <c r="C354" s="1">
        <v>5658765</v>
      </c>
      <c r="D354" s="1">
        <v>5807698</v>
      </c>
      <c r="E354" s="1">
        <v>5857731</v>
      </c>
      <c r="F354" s="1">
        <v>6004342.5</v>
      </c>
      <c r="G354" s="1">
        <v>6004336</v>
      </c>
      <c r="H354" s="1">
        <v>6285729.5</v>
      </c>
      <c r="I354" s="1">
        <v>6635440.5</v>
      </c>
      <c r="J354" s="1">
        <v>7729947.5</v>
      </c>
      <c r="K354" s="1">
        <v>8026797</v>
      </c>
      <c r="L354" s="1">
        <v>234078</v>
      </c>
      <c r="M354" s="1">
        <v>234078</v>
      </c>
      <c r="N354" s="1">
        <v>234078</v>
      </c>
      <c r="O354" s="1">
        <v>234078</v>
      </c>
      <c r="P354" s="1">
        <v>234078</v>
      </c>
      <c r="Q354" s="1">
        <v>234078</v>
      </c>
      <c r="R354" s="1">
        <v>234078</v>
      </c>
      <c r="S354" s="1">
        <v>234078</v>
      </c>
      <c r="T354" s="1">
        <v>234078</v>
      </c>
      <c r="U354" s="1">
        <v>742475.35</v>
      </c>
      <c r="V354" s="1">
        <v>957613.03</v>
      </c>
      <c r="W354" s="1">
        <v>970416.5</v>
      </c>
      <c r="X354" s="1">
        <v>986925.95</v>
      </c>
      <c r="Y354" s="1">
        <v>993320.31</v>
      </c>
      <c r="Z354" s="1">
        <v>1016311.81</v>
      </c>
      <c r="AA354" s="1">
        <v>1016288.62</v>
      </c>
      <c r="AB354" s="1">
        <v>999593.43</v>
      </c>
      <c r="AC354" s="1">
        <v>1088400.81</v>
      </c>
      <c r="AD354" s="1">
        <v>1116253.49</v>
      </c>
      <c r="AE354" s="1">
        <v>1150441</v>
      </c>
      <c r="AM354" s="1">
        <v>3180.01</v>
      </c>
      <c r="AN354" s="1">
        <v>3973.03</v>
      </c>
      <c r="AO354" s="1">
        <v>4211</v>
      </c>
      <c r="AP354" s="1">
        <v>404490.90625</v>
      </c>
      <c r="AQ354" s="1">
        <v>101679.46875</v>
      </c>
      <c r="AR354" s="1">
        <v>26825.837890625</v>
      </c>
      <c r="AT354" s="1">
        <v>532996.1875</v>
      </c>
      <c r="AY354" s="1">
        <v>124565.5</v>
      </c>
      <c r="AZ354" s="1">
        <v>17649.76953125</v>
      </c>
      <c r="BA354" s="1">
        <v>49793</v>
      </c>
      <c r="BC354" s="1">
        <v>163461.5</v>
      </c>
      <c r="BD354" s="1">
        <v>12803.4697265625</v>
      </c>
      <c r="BE354" s="1">
        <v>0</v>
      </c>
      <c r="BG354" s="1">
        <v>148933</v>
      </c>
      <c r="BH354" s="1">
        <v>16509.44921875</v>
      </c>
      <c r="BI354" s="1">
        <v>0</v>
      </c>
      <c r="BK354" s="1">
        <v>50033</v>
      </c>
      <c r="BL354" s="1">
        <v>6394.35986328125</v>
      </c>
      <c r="BM354" s="1">
        <v>0</v>
      </c>
      <c r="BO354" s="1">
        <v>146611.5</v>
      </c>
      <c r="BP354" s="1">
        <v>22991.5</v>
      </c>
      <c r="BQ354" s="1">
        <v>0</v>
      </c>
      <c r="BS354" s="1">
        <v>-6.5</v>
      </c>
      <c r="BT354" s="1">
        <v>-23.190000534057617</v>
      </c>
      <c r="BU354" s="1">
        <v>0</v>
      </c>
      <c r="BW354" s="1">
        <v>281393.5</v>
      </c>
      <c r="BX354" s="1">
        <v>-16695.189453125</v>
      </c>
      <c r="BY354" s="1">
        <v>0</v>
      </c>
      <c r="CA354" s="1">
        <v>349711</v>
      </c>
      <c r="CB354" s="1">
        <v>88807.3828125</v>
      </c>
      <c r="CC354" s="1">
        <v>0</v>
      </c>
      <c r="CE354" s="1">
        <v>1094507</v>
      </c>
      <c r="CF354" s="1">
        <v>27852.6796875</v>
      </c>
      <c r="CG354" s="1">
        <v>0</v>
      </c>
      <c r="CH354" s="1">
        <v>793.02001953125</v>
      </c>
      <c r="CI354" s="1">
        <v>296849.5</v>
      </c>
      <c r="CJ354" s="1">
        <v>34187.51171875</v>
      </c>
      <c r="CK354" s="1">
        <v>508397.34375</v>
      </c>
      <c r="CL354" s="1">
        <v>237.97000122070313</v>
      </c>
    </row>
    <row r="355" spans="1:90" x14ac:dyDescent="0.25">
      <c r="A355" s="1">
        <v>116191503</v>
      </c>
      <c r="B355" s="1">
        <v>6236997</v>
      </c>
      <c r="C355" s="1">
        <v>6375335</v>
      </c>
      <c r="D355" s="1">
        <v>6461528</v>
      </c>
      <c r="E355" s="1">
        <v>6526919.5</v>
      </c>
      <c r="F355" s="1">
        <v>6682434</v>
      </c>
      <c r="G355" s="1">
        <v>6682428.5</v>
      </c>
      <c r="H355" s="1">
        <v>6929664</v>
      </c>
      <c r="I355" s="1">
        <v>7372540.5</v>
      </c>
      <c r="J355" s="1">
        <v>7772542</v>
      </c>
      <c r="K355" s="1">
        <v>7960752</v>
      </c>
      <c r="L355" s="1">
        <v>213228</v>
      </c>
      <c r="M355" s="1">
        <v>255774</v>
      </c>
      <c r="N355" s="1">
        <v>255774</v>
      </c>
      <c r="O355" s="1">
        <v>255774</v>
      </c>
      <c r="P355" s="1">
        <v>255774</v>
      </c>
      <c r="Q355" s="1">
        <v>255774</v>
      </c>
      <c r="R355" s="1">
        <v>255774</v>
      </c>
      <c r="S355" s="1">
        <v>255774</v>
      </c>
      <c r="T355" s="1">
        <v>255774</v>
      </c>
      <c r="U355" s="1">
        <v>664256.71</v>
      </c>
      <c r="V355" s="1">
        <v>1155592.1200000001</v>
      </c>
      <c r="W355" s="1">
        <v>1165342.2</v>
      </c>
      <c r="X355" s="1">
        <v>1182126.3999999999</v>
      </c>
      <c r="Y355" s="1">
        <v>1191268.71</v>
      </c>
      <c r="Z355" s="1">
        <v>1221354.1000000001</v>
      </c>
      <c r="AA355" s="1">
        <v>1221324.55</v>
      </c>
      <c r="AB355" s="1">
        <v>1240929.3700000001</v>
      </c>
      <c r="AC355" s="1">
        <v>1316303.1000000001</v>
      </c>
      <c r="AD355" s="1">
        <v>1348933.84</v>
      </c>
      <c r="AE355" s="1">
        <v>1426053</v>
      </c>
      <c r="AF355" s="1">
        <v>21666</v>
      </c>
      <c r="AG355" s="1">
        <v>39653.120000000003</v>
      </c>
      <c r="AH355" s="1">
        <v>50213.4</v>
      </c>
      <c r="AI355" s="1">
        <v>75826.02</v>
      </c>
      <c r="AJ355" s="1">
        <v>58734.94</v>
      </c>
      <c r="AK355" s="1">
        <v>102485</v>
      </c>
      <c r="AL355" s="1">
        <v>64889</v>
      </c>
      <c r="AM355" s="1">
        <v>84566.57</v>
      </c>
      <c r="AN355" s="1">
        <v>163992.85</v>
      </c>
      <c r="AO355" s="1">
        <v>183798</v>
      </c>
      <c r="AP355" s="1">
        <v>255663.59375</v>
      </c>
      <c r="AQ355" s="1">
        <v>81696.5390625</v>
      </c>
      <c r="AR355" s="1">
        <v>40939.78125</v>
      </c>
      <c r="AS355" s="1">
        <v>25012.611328125</v>
      </c>
      <c r="AT355" s="1">
        <v>403312.53125</v>
      </c>
      <c r="AY355" s="1">
        <v>115301</v>
      </c>
      <c r="AZ355" s="1">
        <v>25621.939453125</v>
      </c>
      <c r="BA355" s="1">
        <v>13411</v>
      </c>
      <c r="BB355" s="1">
        <v>-27724.640625</v>
      </c>
      <c r="BC355" s="1">
        <v>138338</v>
      </c>
      <c r="BD355" s="1">
        <v>9750.080078125</v>
      </c>
      <c r="BE355" s="1">
        <v>42546</v>
      </c>
      <c r="BF355" s="1">
        <v>17987.119140625</v>
      </c>
      <c r="BG355" s="1">
        <v>86193</v>
      </c>
      <c r="BH355" s="1">
        <v>16784.19921875</v>
      </c>
      <c r="BI355" s="1">
        <v>0</v>
      </c>
      <c r="BJ355" s="1">
        <v>10560.2802734375</v>
      </c>
      <c r="BK355" s="1">
        <v>65391.5</v>
      </c>
      <c r="BL355" s="1">
        <v>9142.3095703125</v>
      </c>
      <c r="BM355" s="1">
        <v>0</v>
      </c>
      <c r="BN355" s="1">
        <v>25612.619140625</v>
      </c>
      <c r="BO355" s="1">
        <v>155514.5</v>
      </c>
      <c r="BP355" s="1">
        <v>30085.390625</v>
      </c>
      <c r="BQ355" s="1">
        <v>0</v>
      </c>
      <c r="BR355" s="1">
        <v>-17091.080078125</v>
      </c>
      <c r="BS355" s="1">
        <v>-5.5</v>
      </c>
      <c r="BT355" s="1">
        <v>-29.549999237060547</v>
      </c>
      <c r="BU355" s="1">
        <v>0</v>
      </c>
      <c r="BV355" s="1">
        <v>43750.05859375</v>
      </c>
      <c r="BW355" s="1">
        <v>247235.5</v>
      </c>
      <c r="BX355" s="1">
        <v>19604.8203125</v>
      </c>
      <c r="BY355" s="1">
        <v>0</v>
      </c>
      <c r="BZ355" s="1">
        <v>-37596</v>
      </c>
      <c r="CA355" s="1">
        <v>442876.5</v>
      </c>
      <c r="CB355" s="1">
        <v>75373.7265625</v>
      </c>
      <c r="CC355" s="1">
        <v>0</v>
      </c>
      <c r="CD355" s="1">
        <v>19677.5703125</v>
      </c>
      <c r="CE355" s="1">
        <v>400001.5</v>
      </c>
      <c r="CF355" s="1">
        <v>32630.740234375</v>
      </c>
      <c r="CG355" s="1">
        <v>0</v>
      </c>
      <c r="CH355" s="1">
        <v>79426.28125</v>
      </c>
      <c r="CI355" s="1">
        <v>188210</v>
      </c>
      <c r="CJ355" s="1">
        <v>77119.15625</v>
      </c>
      <c r="CK355" s="1">
        <v>408482.71875</v>
      </c>
      <c r="CL355" s="1">
        <v>19805.150390625</v>
      </c>
    </row>
    <row r="356" spans="1:90" x14ac:dyDescent="0.25">
      <c r="A356" s="1">
        <v>116191757</v>
      </c>
      <c r="AF356" s="1">
        <v>549299</v>
      </c>
      <c r="AG356" s="1">
        <v>474743</v>
      </c>
      <c r="AH356" s="1">
        <v>480778</v>
      </c>
      <c r="AI356" s="1">
        <v>506987</v>
      </c>
      <c r="AJ356" s="1">
        <v>653046</v>
      </c>
      <c r="AK356" s="1">
        <v>675639</v>
      </c>
      <c r="AL356" s="1">
        <v>658194</v>
      </c>
      <c r="AM356" s="1">
        <v>737721</v>
      </c>
      <c r="AN356" s="1">
        <v>885525</v>
      </c>
      <c r="AO356" s="1">
        <v>900069</v>
      </c>
      <c r="AS356" s="1">
        <v>49404.6015625</v>
      </c>
      <c r="AT356" s="1">
        <v>49404.6015625</v>
      </c>
      <c r="BB356" s="1">
        <v>113537</v>
      </c>
      <c r="BF356" s="1">
        <v>-74556</v>
      </c>
      <c r="BJ356" s="1">
        <v>6035</v>
      </c>
      <c r="BN356" s="1">
        <v>26209</v>
      </c>
      <c r="BR356" s="1">
        <v>146059</v>
      </c>
      <c r="BV356" s="1">
        <v>22593</v>
      </c>
      <c r="BZ356" s="1">
        <v>-17445</v>
      </c>
      <c r="CD356" s="1">
        <v>79527</v>
      </c>
      <c r="CH356" s="1">
        <v>147804</v>
      </c>
      <c r="CL356" s="1">
        <v>14544</v>
      </c>
    </row>
    <row r="357" spans="1:90" x14ac:dyDescent="0.25">
      <c r="A357" s="1">
        <v>116195004</v>
      </c>
      <c r="B357" s="1">
        <v>4029912</v>
      </c>
      <c r="C357" s="1">
        <v>4100367</v>
      </c>
      <c r="D357" s="1">
        <v>4120682</v>
      </c>
      <c r="E357" s="1">
        <v>4158132</v>
      </c>
      <c r="F357" s="1">
        <v>4205781.5</v>
      </c>
      <c r="G357" s="1">
        <v>4205779.5</v>
      </c>
      <c r="H357" s="1">
        <v>4265650</v>
      </c>
      <c r="I357" s="1">
        <v>4494522</v>
      </c>
      <c r="J357" s="1">
        <v>4649638.5</v>
      </c>
      <c r="K357" s="1">
        <v>4732641</v>
      </c>
      <c r="L357" s="1">
        <v>97967</v>
      </c>
      <c r="M357" s="1">
        <v>134027</v>
      </c>
      <c r="N357" s="1">
        <v>115997</v>
      </c>
      <c r="O357" s="1">
        <v>115997</v>
      </c>
      <c r="P357" s="1">
        <v>115997</v>
      </c>
      <c r="Q357" s="1">
        <v>115997</v>
      </c>
      <c r="R357" s="1">
        <v>115997</v>
      </c>
      <c r="S357" s="1">
        <v>115997</v>
      </c>
      <c r="T357" s="1">
        <v>115997</v>
      </c>
      <c r="U357" s="1">
        <v>118547.68</v>
      </c>
      <c r="V357" s="1">
        <v>485274</v>
      </c>
      <c r="W357" s="1">
        <v>497863</v>
      </c>
      <c r="X357" s="1">
        <v>511176</v>
      </c>
      <c r="Y357" s="1">
        <v>511595</v>
      </c>
      <c r="Z357" s="1">
        <v>526027.49</v>
      </c>
      <c r="AA357" s="1">
        <v>526006.67000000004</v>
      </c>
      <c r="AB357" s="1">
        <v>542041.94999999995</v>
      </c>
      <c r="AC357" s="1">
        <v>588012.74</v>
      </c>
      <c r="AD357" s="1">
        <v>596366.18999999994</v>
      </c>
      <c r="AE357" s="1">
        <v>624235</v>
      </c>
      <c r="AM357" s="1">
        <v>99194.62</v>
      </c>
      <c r="AN357" s="1">
        <v>19729.43</v>
      </c>
      <c r="AO357" s="1">
        <v>22112</v>
      </c>
      <c r="AP357" s="1">
        <v>105371.8984375</v>
      </c>
      <c r="AQ357" s="1">
        <v>510.135986328125</v>
      </c>
      <c r="AR357" s="1">
        <v>19641.501953125</v>
      </c>
      <c r="AT357" s="1">
        <v>125523.53125</v>
      </c>
      <c r="AY357" s="1">
        <v>53762</v>
      </c>
      <c r="AZ357" s="1">
        <v>10010</v>
      </c>
      <c r="BA357" s="1">
        <v>97967</v>
      </c>
      <c r="BC357" s="1">
        <v>70455</v>
      </c>
      <c r="BD357" s="1">
        <v>12589</v>
      </c>
      <c r="BE357" s="1">
        <v>36060</v>
      </c>
      <c r="BG357" s="1">
        <v>20315</v>
      </c>
      <c r="BH357" s="1">
        <v>13313</v>
      </c>
      <c r="BI357" s="1">
        <v>-18030</v>
      </c>
      <c r="BK357" s="1">
        <v>37450</v>
      </c>
      <c r="BL357" s="1">
        <v>419</v>
      </c>
      <c r="BM357" s="1">
        <v>0</v>
      </c>
      <c r="BO357" s="1">
        <v>47649.5</v>
      </c>
      <c r="BP357" s="1">
        <v>14432.490234375</v>
      </c>
      <c r="BQ357" s="1">
        <v>0</v>
      </c>
      <c r="BS357" s="1">
        <v>-2</v>
      </c>
      <c r="BT357" s="1">
        <v>-20.819999694824219</v>
      </c>
      <c r="BU357" s="1">
        <v>0</v>
      </c>
      <c r="BW357" s="1">
        <v>59870.5</v>
      </c>
      <c r="BX357" s="1">
        <v>16035.2802734375</v>
      </c>
      <c r="BY357" s="1">
        <v>0</v>
      </c>
      <c r="CA357" s="1">
        <v>228872</v>
      </c>
      <c r="CB357" s="1">
        <v>45970.7890625</v>
      </c>
      <c r="CC357" s="1">
        <v>0</v>
      </c>
      <c r="CE357" s="1">
        <v>155116.5</v>
      </c>
      <c r="CF357" s="1">
        <v>8353.4501953125</v>
      </c>
      <c r="CG357" s="1">
        <v>0</v>
      </c>
      <c r="CH357" s="1">
        <v>-79465.1875</v>
      </c>
      <c r="CI357" s="1">
        <v>83002.5</v>
      </c>
      <c r="CJ357" s="1">
        <v>27868.810546875</v>
      </c>
      <c r="CK357" s="1">
        <v>2550.679931640625</v>
      </c>
      <c r="CL357" s="1">
        <v>2382.570068359375</v>
      </c>
    </row>
    <row r="358" spans="1:90" x14ac:dyDescent="0.25">
      <c r="A358" s="1">
        <v>116197503</v>
      </c>
      <c r="B358" s="1">
        <v>4460862</v>
      </c>
      <c r="C358" s="1">
        <v>4573711</v>
      </c>
      <c r="D358" s="1">
        <v>4639418.5</v>
      </c>
      <c r="E358" s="1">
        <v>4684253.5</v>
      </c>
      <c r="F358" s="1">
        <v>4784907.5</v>
      </c>
      <c r="G358" s="1">
        <v>4784903.5</v>
      </c>
      <c r="H358" s="1">
        <v>4869731</v>
      </c>
      <c r="I358" s="1">
        <v>5128596.5</v>
      </c>
      <c r="J358" s="1">
        <v>5403761.5</v>
      </c>
      <c r="K358" s="1">
        <v>5514869</v>
      </c>
      <c r="L358" s="1">
        <v>197956</v>
      </c>
      <c r="M358" s="1">
        <v>197956</v>
      </c>
      <c r="N358" s="1">
        <v>197956</v>
      </c>
      <c r="O358" s="1">
        <v>197956</v>
      </c>
      <c r="P358" s="1">
        <v>197956</v>
      </c>
      <c r="Q358" s="1">
        <v>197956</v>
      </c>
      <c r="R358" s="1">
        <v>197956</v>
      </c>
      <c r="S358" s="1">
        <v>197956</v>
      </c>
      <c r="T358" s="1">
        <v>197956</v>
      </c>
      <c r="U358" s="1">
        <v>397227.03</v>
      </c>
      <c r="V358" s="1">
        <v>791545.71</v>
      </c>
      <c r="W358" s="1">
        <v>793429.89</v>
      </c>
      <c r="X358" s="1">
        <v>813712.87</v>
      </c>
      <c r="Y358" s="1">
        <v>819948.31</v>
      </c>
      <c r="Z358" s="1">
        <v>846897.89</v>
      </c>
      <c r="AA358" s="1">
        <v>846869.68</v>
      </c>
      <c r="AB358" s="1">
        <v>884478.1</v>
      </c>
      <c r="AC358" s="1">
        <v>941366.98</v>
      </c>
      <c r="AD358" s="1">
        <v>982319.53</v>
      </c>
      <c r="AE358" s="1">
        <v>1057026</v>
      </c>
      <c r="AP358" s="1">
        <v>145992.296875</v>
      </c>
      <c r="AQ358" s="1">
        <v>39854.20703125</v>
      </c>
      <c r="AR358" s="1">
        <v>42025.62109375</v>
      </c>
      <c r="AT358" s="1">
        <v>227872.125</v>
      </c>
      <c r="AY358" s="1">
        <v>86079.5</v>
      </c>
      <c r="AZ358" s="1">
        <v>14931.8798828125</v>
      </c>
      <c r="BA358" s="1">
        <v>45564</v>
      </c>
      <c r="BC358" s="1">
        <v>112849</v>
      </c>
      <c r="BD358" s="1">
        <v>1884.1800537109375</v>
      </c>
      <c r="BE358" s="1">
        <v>0</v>
      </c>
      <c r="BG358" s="1">
        <v>65707.5</v>
      </c>
      <c r="BH358" s="1">
        <v>20282.98046875</v>
      </c>
      <c r="BI358" s="1">
        <v>0</v>
      </c>
      <c r="BK358" s="1">
        <v>44835</v>
      </c>
      <c r="BL358" s="1">
        <v>6235.43994140625</v>
      </c>
      <c r="BM358" s="1">
        <v>0</v>
      </c>
      <c r="BO358" s="1">
        <v>100654</v>
      </c>
      <c r="BP358" s="1">
        <v>26949.580078125</v>
      </c>
      <c r="BQ358" s="1">
        <v>0</v>
      </c>
      <c r="BS358" s="1">
        <v>-4</v>
      </c>
      <c r="BT358" s="1">
        <v>-28.209999084472656</v>
      </c>
      <c r="BU358" s="1">
        <v>0</v>
      </c>
      <c r="BW358" s="1">
        <v>84827.5</v>
      </c>
      <c r="BX358" s="1">
        <v>37608.421875</v>
      </c>
      <c r="BY358" s="1">
        <v>0</v>
      </c>
      <c r="CA358" s="1">
        <v>258865.5</v>
      </c>
      <c r="CB358" s="1">
        <v>56888.87890625</v>
      </c>
      <c r="CC358" s="1">
        <v>0</v>
      </c>
      <c r="CE358" s="1">
        <v>275165</v>
      </c>
      <c r="CF358" s="1">
        <v>40952.55078125</v>
      </c>
      <c r="CG358" s="1">
        <v>0</v>
      </c>
      <c r="CI358" s="1">
        <v>111107.5</v>
      </c>
      <c r="CJ358" s="1">
        <v>74706.46875</v>
      </c>
      <c r="CK358" s="1">
        <v>199271.03125</v>
      </c>
    </row>
    <row r="359" spans="1:90" x14ac:dyDescent="0.25">
      <c r="A359" s="1">
        <v>116471803</v>
      </c>
      <c r="B359" s="1">
        <v>7029501.5</v>
      </c>
      <c r="C359" s="1">
        <v>7209244.5</v>
      </c>
      <c r="D359" s="1">
        <v>7254454</v>
      </c>
      <c r="E359" s="1">
        <v>7354247.5</v>
      </c>
      <c r="F359" s="1">
        <v>7529591.5</v>
      </c>
      <c r="G359" s="1">
        <v>7529584.5</v>
      </c>
      <c r="H359" s="1">
        <v>7776642.5</v>
      </c>
      <c r="I359" s="1">
        <v>8176425</v>
      </c>
      <c r="J359" s="1">
        <v>8663235</v>
      </c>
      <c r="K359" s="1">
        <v>8855893</v>
      </c>
      <c r="L359" s="1">
        <v>279308</v>
      </c>
      <c r="M359" s="1">
        <v>279308</v>
      </c>
      <c r="N359" s="1">
        <v>279308</v>
      </c>
      <c r="O359" s="1">
        <v>279308</v>
      </c>
      <c r="P359" s="1">
        <v>279308</v>
      </c>
      <c r="Q359" s="1">
        <v>279308</v>
      </c>
      <c r="R359" s="1">
        <v>279308</v>
      </c>
      <c r="S359" s="1">
        <v>279308</v>
      </c>
      <c r="T359" s="1">
        <v>279308</v>
      </c>
      <c r="U359" s="1">
        <v>279308</v>
      </c>
      <c r="V359" s="1">
        <v>1417673.62</v>
      </c>
      <c r="W359" s="1">
        <v>1425063.63</v>
      </c>
      <c r="X359" s="1">
        <v>1441400.82</v>
      </c>
      <c r="Y359" s="1">
        <v>1443396.37</v>
      </c>
      <c r="Z359" s="1">
        <v>1482830.85</v>
      </c>
      <c r="AA359" s="1">
        <v>1482804.88</v>
      </c>
      <c r="AB359" s="1">
        <v>1657019.06</v>
      </c>
      <c r="AC359" s="1">
        <v>1729527.12</v>
      </c>
      <c r="AD359" s="1">
        <v>1627255.2</v>
      </c>
      <c r="AE359" s="1">
        <v>1689200</v>
      </c>
      <c r="AF359" s="1">
        <v>18277.34</v>
      </c>
      <c r="AG359" s="1">
        <v>17784.93</v>
      </c>
      <c r="AH359" s="1">
        <v>21643.38</v>
      </c>
      <c r="AI359" s="1">
        <v>22477.42</v>
      </c>
      <c r="AJ359" s="1">
        <v>20194.34</v>
      </c>
      <c r="AK359" s="1">
        <v>37305</v>
      </c>
      <c r="AL359" s="1">
        <v>30793</v>
      </c>
      <c r="AM359" s="1">
        <v>25469.98</v>
      </c>
      <c r="AN359" s="1">
        <v>39603.71</v>
      </c>
      <c r="AO359" s="1">
        <v>44387</v>
      </c>
      <c r="AP359" s="1">
        <v>265260.3125</v>
      </c>
      <c r="AQ359" s="1">
        <v>0</v>
      </c>
      <c r="AR359" s="1">
        <v>41273.828125</v>
      </c>
      <c r="AS359" s="1">
        <v>4838.5322265625</v>
      </c>
      <c r="AT359" s="1">
        <v>311372.65625</v>
      </c>
      <c r="AY359" s="1">
        <v>136596.5</v>
      </c>
      <c r="AZ359" s="1">
        <v>17791.939453125</v>
      </c>
      <c r="BA359" s="1">
        <v>53193</v>
      </c>
      <c r="BB359" s="1">
        <v>-2706.669921875</v>
      </c>
      <c r="BC359" s="1">
        <v>179743</v>
      </c>
      <c r="BD359" s="1">
        <v>7390.009765625</v>
      </c>
      <c r="BE359" s="1">
        <v>0</v>
      </c>
      <c r="BF359" s="1">
        <v>-492.41000366210938</v>
      </c>
      <c r="BG359" s="1">
        <v>45209.5</v>
      </c>
      <c r="BH359" s="1">
        <v>16337.1904296875</v>
      </c>
      <c r="BI359" s="1">
        <v>0</v>
      </c>
      <c r="BJ359" s="1">
        <v>3858.449951171875</v>
      </c>
      <c r="BK359" s="1">
        <v>99793.5</v>
      </c>
      <c r="BL359" s="1">
        <v>1995.550048828125</v>
      </c>
      <c r="BM359" s="1">
        <v>0</v>
      </c>
      <c r="BN359" s="1">
        <v>834.03997802734375</v>
      </c>
      <c r="BO359" s="1">
        <v>175344</v>
      </c>
      <c r="BP359" s="1">
        <v>39434.48046875</v>
      </c>
      <c r="BQ359" s="1">
        <v>0</v>
      </c>
      <c r="BR359" s="1">
        <v>-2283.080078125</v>
      </c>
      <c r="BS359" s="1">
        <v>-7</v>
      </c>
      <c r="BT359" s="1">
        <v>-25.969999313354492</v>
      </c>
      <c r="BU359" s="1">
        <v>0</v>
      </c>
      <c r="BV359" s="1">
        <v>17110.66015625</v>
      </c>
      <c r="BW359" s="1">
        <v>247058</v>
      </c>
      <c r="BX359" s="1">
        <v>174214.1875</v>
      </c>
      <c r="BY359" s="1">
        <v>0</v>
      </c>
      <c r="BZ359" s="1">
        <v>-6512</v>
      </c>
      <c r="CA359" s="1">
        <v>399782.5</v>
      </c>
      <c r="CB359" s="1">
        <v>72508.0625</v>
      </c>
      <c r="CC359" s="1">
        <v>0</v>
      </c>
      <c r="CD359" s="1">
        <v>-5323.02001953125</v>
      </c>
      <c r="CE359" s="1">
        <v>486810</v>
      </c>
      <c r="CF359" s="1">
        <v>-102271.921875</v>
      </c>
      <c r="CG359" s="1">
        <v>0</v>
      </c>
      <c r="CH359" s="1">
        <v>14133.73046875</v>
      </c>
      <c r="CI359" s="1">
        <v>192658</v>
      </c>
      <c r="CJ359" s="1">
        <v>61944.80078125</v>
      </c>
      <c r="CK359" s="1">
        <v>0</v>
      </c>
      <c r="CL359" s="1">
        <v>4783.2900390625</v>
      </c>
    </row>
    <row r="360" spans="1:90" x14ac:dyDescent="0.25">
      <c r="A360" s="1">
        <v>116493503</v>
      </c>
      <c r="B360" s="1">
        <v>6108894.5</v>
      </c>
      <c r="C360" s="1">
        <v>6252072.5</v>
      </c>
      <c r="D360" s="1">
        <v>6306740.5</v>
      </c>
      <c r="E360" s="1">
        <v>6323471</v>
      </c>
      <c r="F360" s="1">
        <v>6410441</v>
      </c>
      <c r="G360" s="1">
        <v>6410437</v>
      </c>
      <c r="H360" s="1">
        <v>6543394.5</v>
      </c>
      <c r="I360" s="1">
        <v>6809891</v>
      </c>
      <c r="J360" s="1">
        <v>7186528</v>
      </c>
      <c r="K360" s="1">
        <v>7304585</v>
      </c>
      <c r="L360" s="1">
        <v>177019</v>
      </c>
      <c r="M360" s="1">
        <v>243621</v>
      </c>
      <c r="N360" s="1">
        <v>210320</v>
      </c>
      <c r="O360" s="1">
        <v>210320</v>
      </c>
      <c r="P360" s="1">
        <v>210320</v>
      </c>
      <c r="Q360" s="1">
        <v>210320</v>
      </c>
      <c r="R360" s="1">
        <v>210320</v>
      </c>
      <c r="S360" s="1">
        <v>210320</v>
      </c>
      <c r="T360" s="1">
        <v>210320</v>
      </c>
      <c r="U360" s="1">
        <v>484116.96</v>
      </c>
      <c r="V360" s="1">
        <v>756697.95</v>
      </c>
      <c r="W360" s="1">
        <v>770997.31</v>
      </c>
      <c r="X360" s="1">
        <v>777403.73</v>
      </c>
      <c r="Y360" s="1">
        <v>788128.25</v>
      </c>
      <c r="Z360" s="1">
        <v>833034</v>
      </c>
      <c r="AA360" s="1">
        <v>832996.68</v>
      </c>
      <c r="AB360" s="1">
        <v>858880.94</v>
      </c>
      <c r="AC360" s="1">
        <v>935042.34</v>
      </c>
      <c r="AD360" s="1">
        <v>964988.32</v>
      </c>
      <c r="AE360" s="1">
        <v>1024102</v>
      </c>
      <c r="AP360" s="1">
        <v>178828.796875</v>
      </c>
      <c r="AQ360" s="1">
        <v>54759.390625</v>
      </c>
      <c r="AR360" s="1">
        <v>38213.6015625</v>
      </c>
      <c r="AT360" s="1">
        <v>271801.78125</v>
      </c>
      <c r="AY360" s="1">
        <v>109291</v>
      </c>
      <c r="AZ360" s="1">
        <v>19364.220703125</v>
      </c>
      <c r="BA360" s="1">
        <v>13205</v>
      </c>
      <c r="BC360" s="1">
        <v>143178</v>
      </c>
      <c r="BD360" s="1">
        <v>14299.3603515625</v>
      </c>
      <c r="BE360" s="1">
        <v>66602</v>
      </c>
      <c r="BG360" s="1">
        <v>54668</v>
      </c>
      <c r="BH360" s="1">
        <v>6406.419921875</v>
      </c>
      <c r="BI360" s="1">
        <v>-33301</v>
      </c>
      <c r="BK360" s="1">
        <v>16730.5</v>
      </c>
      <c r="BL360" s="1">
        <v>10724.51953125</v>
      </c>
      <c r="BM360" s="1">
        <v>0</v>
      </c>
      <c r="BO360" s="1">
        <v>86970</v>
      </c>
      <c r="BP360" s="1">
        <v>44905.75</v>
      </c>
      <c r="BQ360" s="1">
        <v>0</v>
      </c>
      <c r="BS360" s="1">
        <v>-4</v>
      </c>
      <c r="BT360" s="1">
        <v>-37.319999694824219</v>
      </c>
      <c r="BU360" s="1">
        <v>0</v>
      </c>
      <c r="BW360" s="1">
        <v>132957.5</v>
      </c>
      <c r="BX360" s="1">
        <v>25884.259765625</v>
      </c>
      <c r="BY360" s="1">
        <v>0</v>
      </c>
      <c r="CA360" s="1">
        <v>266496.5</v>
      </c>
      <c r="CB360" s="1">
        <v>76161.3984375</v>
      </c>
      <c r="CC360" s="1">
        <v>0</v>
      </c>
      <c r="CE360" s="1">
        <v>376637</v>
      </c>
      <c r="CF360" s="1">
        <v>29945.98046875</v>
      </c>
      <c r="CG360" s="1">
        <v>0</v>
      </c>
      <c r="CI360" s="1">
        <v>118057</v>
      </c>
      <c r="CJ360" s="1">
        <v>59113.6796875</v>
      </c>
      <c r="CK360" s="1">
        <v>273796.96875</v>
      </c>
    </row>
    <row r="361" spans="1:90" x14ac:dyDescent="0.25">
      <c r="A361" s="1">
        <v>116495003</v>
      </c>
      <c r="B361" s="1">
        <v>8970659</v>
      </c>
      <c r="C361" s="1">
        <v>9175571</v>
      </c>
      <c r="D361" s="1">
        <v>9233155</v>
      </c>
      <c r="E361" s="1">
        <v>9363392</v>
      </c>
      <c r="F361" s="1">
        <v>9500238</v>
      </c>
      <c r="G361" s="1">
        <v>9500230</v>
      </c>
      <c r="H361" s="1">
        <v>9780781</v>
      </c>
      <c r="I361" s="1">
        <v>10217234</v>
      </c>
      <c r="J361" s="1">
        <v>11055370</v>
      </c>
      <c r="K361" s="1">
        <v>11306814</v>
      </c>
      <c r="L361" s="1">
        <v>332640</v>
      </c>
      <c r="M361" s="1">
        <v>454016</v>
      </c>
      <c r="N361" s="1">
        <v>393328</v>
      </c>
      <c r="O361" s="1">
        <v>393328</v>
      </c>
      <c r="P361" s="1">
        <v>393328</v>
      </c>
      <c r="Q361" s="1">
        <v>393328</v>
      </c>
      <c r="R361" s="1">
        <v>393328</v>
      </c>
      <c r="S361" s="1">
        <v>393328</v>
      </c>
      <c r="T361" s="1">
        <v>393328</v>
      </c>
      <c r="U361" s="1">
        <v>667535.27</v>
      </c>
      <c r="V361" s="1">
        <v>1437717.75</v>
      </c>
      <c r="W361" s="1">
        <v>1455866.23</v>
      </c>
      <c r="X361" s="1">
        <v>1482884.35</v>
      </c>
      <c r="Y361" s="1">
        <v>1485279.61</v>
      </c>
      <c r="Z361" s="1">
        <v>1506862.16</v>
      </c>
      <c r="AA361" s="1">
        <v>1506826.5</v>
      </c>
      <c r="AB361" s="1">
        <v>1606912.28</v>
      </c>
      <c r="AC361" s="1">
        <v>1687725.25</v>
      </c>
      <c r="AD361" s="1">
        <v>1772819.18</v>
      </c>
      <c r="AE361" s="1">
        <v>1896293</v>
      </c>
      <c r="AF361" s="1">
        <v>56804.03</v>
      </c>
      <c r="AG361" s="1">
        <v>41619.910000000003</v>
      </c>
      <c r="AH361" s="1">
        <v>51855.48</v>
      </c>
      <c r="AI361" s="1">
        <v>47795.75</v>
      </c>
      <c r="AJ361" s="1">
        <v>102104.35</v>
      </c>
      <c r="AK361" s="1">
        <v>138762.34</v>
      </c>
      <c r="AL361" s="1">
        <v>140029</v>
      </c>
      <c r="AM361" s="1">
        <v>164662.26</v>
      </c>
      <c r="AN361" s="1">
        <v>241382.5</v>
      </c>
      <c r="AO361" s="1">
        <v>270535</v>
      </c>
      <c r="AP361" s="1">
        <v>361315.1875</v>
      </c>
      <c r="AQ361" s="1">
        <v>54841.453125</v>
      </c>
      <c r="AR361" s="1">
        <v>77886.171875</v>
      </c>
      <c r="AS361" s="1">
        <v>33686.12890625</v>
      </c>
      <c r="AT361" s="1">
        <v>527728.9375</v>
      </c>
      <c r="AY361" s="1">
        <v>156924</v>
      </c>
      <c r="AZ361" s="1">
        <v>34404.62109375</v>
      </c>
      <c r="BA361" s="1">
        <v>23900</v>
      </c>
      <c r="BB361" s="1">
        <v>8031.2099609375</v>
      </c>
      <c r="BC361" s="1">
        <v>204912</v>
      </c>
      <c r="BD361" s="1">
        <v>18148.48046875</v>
      </c>
      <c r="BE361" s="1">
        <v>121376</v>
      </c>
      <c r="BF361" s="1">
        <v>-15184.1201171875</v>
      </c>
      <c r="BG361" s="1">
        <v>57584</v>
      </c>
      <c r="BH361" s="1">
        <v>27018.119140625</v>
      </c>
      <c r="BI361" s="1">
        <v>-60688</v>
      </c>
      <c r="BJ361" s="1">
        <v>10235.5703125</v>
      </c>
      <c r="BK361" s="1">
        <v>130237</v>
      </c>
      <c r="BL361" s="1">
        <v>2395.260009765625</v>
      </c>
      <c r="BM361" s="1">
        <v>0</v>
      </c>
      <c r="BN361" s="1">
        <v>-4059.72998046875</v>
      </c>
      <c r="BO361" s="1">
        <v>136846</v>
      </c>
      <c r="BP361" s="1">
        <v>21582.55078125</v>
      </c>
      <c r="BQ361" s="1">
        <v>0</v>
      </c>
      <c r="BR361" s="1">
        <v>54308.6015625</v>
      </c>
      <c r="BS361" s="1">
        <v>-8</v>
      </c>
      <c r="BT361" s="1">
        <v>-35.659999847412109</v>
      </c>
      <c r="BU361" s="1">
        <v>0</v>
      </c>
      <c r="BV361" s="1">
        <v>36657.98828125</v>
      </c>
      <c r="BW361" s="1">
        <v>280551</v>
      </c>
      <c r="BX361" s="1">
        <v>100085.78125</v>
      </c>
      <c r="BY361" s="1">
        <v>0</v>
      </c>
      <c r="BZ361" s="1">
        <v>1266.6600341796875</v>
      </c>
      <c r="CA361" s="1">
        <v>436453</v>
      </c>
      <c r="CB361" s="1">
        <v>80812.96875</v>
      </c>
      <c r="CC361" s="1">
        <v>0</v>
      </c>
      <c r="CD361" s="1">
        <v>24633.259765625</v>
      </c>
      <c r="CE361" s="1">
        <v>838136</v>
      </c>
      <c r="CF361" s="1">
        <v>85093.9296875</v>
      </c>
      <c r="CG361" s="1">
        <v>0</v>
      </c>
      <c r="CH361" s="1">
        <v>76720.2421875</v>
      </c>
      <c r="CI361" s="1">
        <v>251444</v>
      </c>
      <c r="CJ361" s="1">
        <v>123473.8203125</v>
      </c>
      <c r="CK361" s="1">
        <v>274207.28125</v>
      </c>
      <c r="CL361" s="1">
        <v>29152.5</v>
      </c>
    </row>
    <row r="362" spans="1:90" x14ac:dyDescent="0.25">
      <c r="A362" s="1">
        <v>116495103</v>
      </c>
      <c r="B362" s="1">
        <v>8033920</v>
      </c>
      <c r="C362" s="1">
        <v>8248524</v>
      </c>
      <c r="D362" s="1">
        <v>8289540</v>
      </c>
      <c r="E362" s="1">
        <v>8466135</v>
      </c>
      <c r="F362" s="1">
        <v>8760933</v>
      </c>
      <c r="G362" s="1">
        <v>8760924</v>
      </c>
      <c r="H362" s="1">
        <v>8927942</v>
      </c>
      <c r="I362" s="1">
        <v>10022931</v>
      </c>
      <c r="J362" s="1">
        <v>10874646</v>
      </c>
      <c r="K362" s="1">
        <v>11132045</v>
      </c>
      <c r="L362" s="1">
        <v>328175</v>
      </c>
      <c r="M362" s="1">
        <v>328175</v>
      </c>
      <c r="N362" s="1">
        <v>328175</v>
      </c>
      <c r="O362" s="1">
        <v>328175</v>
      </c>
      <c r="P362" s="1">
        <v>328175</v>
      </c>
      <c r="Q362" s="1">
        <v>328175</v>
      </c>
      <c r="R362" s="1">
        <v>328175</v>
      </c>
      <c r="S362" s="1">
        <v>328175</v>
      </c>
      <c r="T362" s="1">
        <v>328175</v>
      </c>
      <c r="U362" s="1">
        <v>1496439.41</v>
      </c>
      <c r="V362" s="1">
        <v>1105351</v>
      </c>
      <c r="W362" s="1">
        <v>1139794.6499999999</v>
      </c>
      <c r="X362" s="1">
        <v>1169119.42</v>
      </c>
      <c r="Y362" s="1">
        <v>1194608.1499999999</v>
      </c>
      <c r="Z362" s="1">
        <v>1275912.17</v>
      </c>
      <c r="AA362" s="1">
        <v>1275851.01</v>
      </c>
      <c r="AB362" s="1">
        <v>1363401.18</v>
      </c>
      <c r="AC362" s="1">
        <v>1547058.08</v>
      </c>
      <c r="AD362" s="1">
        <v>1665997.28</v>
      </c>
      <c r="AE362" s="1">
        <v>1846357</v>
      </c>
      <c r="AP362" s="1">
        <v>474222.40625</v>
      </c>
      <c r="AQ362" s="1">
        <v>233652.875</v>
      </c>
      <c r="AR362" s="1">
        <v>114088.96875</v>
      </c>
      <c r="AT362" s="1">
        <v>821964.25</v>
      </c>
      <c r="AY362" s="1">
        <v>163728.5</v>
      </c>
      <c r="AZ362" s="1">
        <v>31123.5703125</v>
      </c>
      <c r="BA362" s="1">
        <v>71862</v>
      </c>
      <c r="BC362" s="1">
        <v>214604</v>
      </c>
      <c r="BD362" s="1">
        <v>34443.6484375</v>
      </c>
      <c r="BE362" s="1">
        <v>0</v>
      </c>
      <c r="BG362" s="1">
        <v>41016</v>
      </c>
      <c r="BH362" s="1">
        <v>29324.76953125</v>
      </c>
      <c r="BI362" s="1">
        <v>0</v>
      </c>
      <c r="BK362" s="1">
        <v>176595</v>
      </c>
      <c r="BL362" s="1">
        <v>25488.73046875</v>
      </c>
      <c r="BM362" s="1">
        <v>0</v>
      </c>
      <c r="BO362" s="1">
        <v>294798</v>
      </c>
      <c r="BP362" s="1">
        <v>81304.0234375</v>
      </c>
      <c r="BQ362" s="1">
        <v>0</v>
      </c>
      <c r="BS362" s="1">
        <v>-9</v>
      </c>
      <c r="BT362" s="1">
        <v>-61.159999847412109</v>
      </c>
      <c r="BU362" s="1">
        <v>0</v>
      </c>
      <c r="BW362" s="1">
        <v>167018</v>
      </c>
      <c r="BX362" s="1">
        <v>87550.171875</v>
      </c>
      <c r="BY362" s="1">
        <v>0</v>
      </c>
      <c r="CA362" s="1">
        <v>1094989</v>
      </c>
      <c r="CB362" s="1">
        <v>183656.90625</v>
      </c>
      <c r="CC362" s="1">
        <v>0</v>
      </c>
      <c r="CE362" s="1">
        <v>851715</v>
      </c>
      <c r="CF362" s="1">
        <v>118939.203125</v>
      </c>
      <c r="CG362" s="1">
        <v>0</v>
      </c>
      <c r="CI362" s="1">
        <v>257399</v>
      </c>
      <c r="CJ362" s="1">
        <v>180359.71875</v>
      </c>
      <c r="CK362" s="1">
        <v>1168264.375</v>
      </c>
    </row>
    <row r="363" spans="1:90" x14ac:dyDescent="0.25">
      <c r="A363" s="1">
        <v>116495207</v>
      </c>
      <c r="AF363" s="1">
        <v>159474.12</v>
      </c>
      <c r="AG363" s="1">
        <v>228216.88</v>
      </c>
      <c r="AH363" s="1">
        <v>219177.88</v>
      </c>
      <c r="AI363" s="1">
        <v>220599.53</v>
      </c>
      <c r="AJ363" s="1">
        <v>263045.05</v>
      </c>
      <c r="AK363" s="1">
        <v>432121.44</v>
      </c>
      <c r="AL363" s="1">
        <v>297167.17</v>
      </c>
      <c r="AM363" s="1">
        <v>352030.64</v>
      </c>
      <c r="AN363" s="1">
        <v>530535.66</v>
      </c>
      <c r="AO363" s="1">
        <v>594569</v>
      </c>
      <c r="AS363" s="1">
        <v>66304.7890625</v>
      </c>
      <c r="AT363" s="1">
        <v>66304.7890625</v>
      </c>
      <c r="BB363" s="1">
        <v>-210.89999389648438</v>
      </c>
      <c r="BF363" s="1">
        <v>68742.7578125</v>
      </c>
      <c r="BJ363" s="1">
        <v>-9039</v>
      </c>
      <c r="BN363" s="1">
        <v>1421.6500244140625</v>
      </c>
      <c r="BR363" s="1">
        <v>42445.51953125</v>
      </c>
      <c r="BV363" s="1">
        <v>169076.390625</v>
      </c>
      <c r="BZ363" s="1">
        <v>-134954.265625</v>
      </c>
      <c r="CD363" s="1">
        <v>54863.46875</v>
      </c>
      <c r="CH363" s="1">
        <v>178505.015625</v>
      </c>
      <c r="CL363" s="1">
        <v>64033.33984375</v>
      </c>
    </row>
    <row r="364" spans="1:90" x14ac:dyDescent="0.25">
      <c r="A364" s="1">
        <v>116496503</v>
      </c>
      <c r="B364" s="1">
        <v>12071851</v>
      </c>
      <c r="C364" s="1">
        <v>12274185</v>
      </c>
      <c r="D364" s="1">
        <v>12441911</v>
      </c>
      <c r="E364" s="1">
        <v>12628028</v>
      </c>
      <c r="F364" s="1">
        <v>12738514</v>
      </c>
      <c r="G364" s="1">
        <v>12738505</v>
      </c>
      <c r="H364" s="1">
        <v>13674106</v>
      </c>
      <c r="I364" s="1">
        <v>15235188</v>
      </c>
      <c r="J364" s="1">
        <v>16416438</v>
      </c>
      <c r="K364" s="1">
        <v>16830260</v>
      </c>
      <c r="L364" s="1">
        <v>514641</v>
      </c>
      <c r="M364" s="1">
        <v>514641</v>
      </c>
      <c r="N364" s="1">
        <v>514641</v>
      </c>
      <c r="O364" s="1">
        <v>514641</v>
      </c>
      <c r="P364" s="1">
        <v>514641</v>
      </c>
      <c r="Q364" s="1">
        <v>514641</v>
      </c>
      <c r="R364" s="1">
        <v>514641</v>
      </c>
      <c r="S364" s="1">
        <v>514641</v>
      </c>
      <c r="T364" s="1">
        <v>514641</v>
      </c>
      <c r="U364" s="1">
        <v>1939357.39</v>
      </c>
      <c r="V364" s="1">
        <v>1640689.46</v>
      </c>
      <c r="W364" s="1">
        <v>1662169.26</v>
      </c>
      <c r="X364" s="1">
        <v>1687902</v>
      </c>
      <c r="Y364" s="1">
        <v>1718175.98</v>
      </c>
      <c r="Z364" s="1">
        <v>1756187.9</v>
      </c>
      <c r="AA364" s="1">
        <v>1756135.95</v>
      </c>
      <c r="AB364" s="1">
        <v>1853747.94</v>
      </c>
      <c r="AC364" s="1">
        <v>2044373.1</v>
      </c>
      <c r="AD364" s="1">
        <v>2210517.33</v>
      </c>
      <c r="AE364" s="1">
        <v>2389716</v>
      </c>
      <c r="AN364" s="1">
        <v>241507.1</v>
      </c>
      <c r="AP364" s="1">
        <v>818349.1875</v>
      </c>
      <c r="AQ364" s="1">
        <v>284943.28125</v>
      </c>
      <c r="AR364" s="1">
        <v>126705.6171875</v>
      </c>
      <c r="AT364" s="1">
        <v>1229998.125</v>
      </c>
      <c r="AY364" s="1">
        <v>207239</v>
      </c>
      <c r="AZ364" s="1">
        <v>48441.87109375</v>
      </c>
      <c r="BA364" s="1">
        <v>109425</v>
      </c>
      <c r="BC364" s="1">
        <v>202334</v>
      </c>
      <c r="BD364" s="1">
        <v>21479.80078125</v>
      </c>
      <c r="BE364" s="1">
        <v>0</v>
      </c>
      <c r="BG364" s="1">
        <v>167726</v>
      </c>
      <c r="BH364" s="1">
        <v>25732.740234375</v>
      </c>
      <c r="BI364" s="1">
        <v>0</v>
      </c>
      <c r="BK364" s="1">
        <v>186117</v>
      </c>
      <c r="BL364" s="1">
        <v>30273.98046875</v>
      </c>
      <c r="BM364" s="1">
        <v>0</v>
      </c>
      <c r="BO364" s="1">
        <v>110486</v>
      </c>
      <c r="BP364" s="1">
        <v>38011.921875</v>
      </c>
      <c r="BQ364" s="1">
        <v>0</v>
      </c>
      <c r="BS364" s="1">
        <v>-9</v>
      </c>
      <c r="BT364" s="1">
        <v>-51.950000762939453</v>
      </c>
      <c r="BU364" s="1">
        <v>0</v>
      </c>
      <c r="BW364" s="1">
        <v>935601</v>
      </c>
      <c r="BX364" s="1">
        <v>97611.9921875</v>
      </c>
      <c r="BY364" s="1">
        <v>0</v>
      </c>
      <c r="CA364" s="1">
        <v>1561082</v>
      </c>
      <c r="CB364" s="1">
        <v>190625.15625</v>
      </c>
      <c r="CC364" s="1">
        <v>0</v>
      </c>
      <c r="CE364" s="1">
        <v>1181250</v>
      </c>
      <c r="CF364" s="1">
        <v>166144.234375</v>
      </c>
      <c r="CG364" s="1">
        <v>0</v>
      </c>
      <c r="CI364" s="1">
        <v>413822</v>
      </c>
      <c r="CJ364" s="1">
        <v>179198.671875</v>
      </c>
      <c r="CK364" s="1">
        <v>1424716.375</v>
      </c>
    </row>
    <row r="365" spans="1:90" x14ac:dyDescent="0.25">
      <c r="A365" s="1">
        <v>116496603</v>
      </c>
      <c r="B365" s="1">
        <v>12110013</v>
      </c>
      <c r="C365" s="1">
        <v>12509465</v>
      </c>
      <c r="D365" s="1">
        <v>12663927</v>
      </c>
      <c r="E365" s="1">
        <v>12783424</v>
      </c>
      <c r="F365" s="1">
        <v>13048756</v>
      </c>
      <c r="G365" s="1">
        <v>13048743</v>
      </c>
      <c r="H365" s="1">
        <v>13678458</v>
      </c>
      <c r="I365" s="1">
        <v>15134912</v>
      </c>
      <c r="J365" s="1">
        <v>16473482</v>
      </c>
      <c r="K365" s="1">
        <v>17029216</v>
      </c>
      <c r="L365" s="1">
        <v>530067</v>
      </c>
      <c r="M365" s="1">
        <v>530067</v>
      </c>
      <c r="N365" s="1">
        <v>530067</v>
      </c>
      <c r="O365" s="1">
        <v>530067</v>
      </c>
      <c r="P365" s="1">
        <v>530067</v>
      </c>
      <c r="Q365" s="1">
        <v>530067</v>
      </c>
      <c r="R365" s="1">
        <v>530067</v>
      </c>
      <c r="S365" s="1">
        <v>530067</v>
      </c>
      <c r="T365" s="1">
        <v>530067</v>
      </c>
      <c r="U365" s="1">
        <v>2280024.37</v>
      </c>
      <c r="V365" s="1">
        <v>1873958.38</v>
      </c>
      <c r="W365" s="1">
        <v>1906491.02</v>
      </c>
      <c r="X365" s="1">
        <v>1968764.74</v>
      </c>
      <c r="Y365" s="1">
        <v>1965906.62</v>
      </c>
      <c r="Z365" s="1">
        <v>2090353.8</v>
      </c>
      <c r="AA365" s="1">
        <v>2090266.94</v>
      </c>
      <c r="AB365" s="1">
        <v>2336974.8199999998</v>
      </c>
      <c r="AC365" s="1">
        <v>2558857.9700000002</v>
      </c>
      <c r="AD365" s="1">
        <v>2760385.88</v>
      </c>
      <c r="AE365" s="1">
        <v>2962809</v>
      </c>
      <c r="AP365" s="1">
        <v>796092</v>
      </c>
      <c r="AQ365" s="1">
        <v>349991.46875</v>
      </c>
      <c r="AR365" s="1">
        <v>174491.046875</v>
      </c>
      <c r="AT365" s="1">
        <v>1320574.5</v>
      </c>
      <c r="AY365" s="1">
        <v>305060</v>
      </c>
      <c r="AZ365" s="1">
        <v>62963.03125</v>
      </c>
      <c r="BA365" s="1">
        <v>113328</v>
      </c>
      <c r="BC365" s="1">
        <v>399452</v>
      </c>
      <c r="BD365" s="1">
        <v>32532.640625</v>
      </c>
      <c r="BE365" s="1">
        <v>0</v>
      </c>
      <c r="BG365" s="1">
        <v>154462</v>
      </c>
      <c r="BH365" s="1">
        <v>62273.71875</v>
      </c>
      <c r="BI365" s="1">
        <v>0</v>
      </c>
      <c r="BK365" s="1">
        <v>119497</v>
      </c>
      <c r="BL365" s="1">
        <v>-2858.1201171875</v>
      </c>
      <c r="BM365" s="1">
        <v>0</v>
      </c>
      <c r="BO365" s="1">
        <v>265332</v>
      </c>
      <c r="BP365" s="1">
        <v>124447.1796875</v>
      </c>
      <c r="BQ365" s="1">
        <v>0</v>
      </c>
      <c r="BS365" s="1">
        <v>-13</v>
      </c>
      <c r="BT365" s="1">
        <v>-86.860000610351563</v>
      </c>
      <c r="BU365" s="1">
        <v>0</v>
      </c>
      <c r="BW365" s="1">
        <v>629715</v>
      </c>
      <c r="BX365" s="1">
        <v>246707.875</v>
      </c>
      <c r="BY365" s="1">
        <v>0</v>
      </c>
      <c r="CA365" s="1">
        <v>1456454</v>
      </c>
      <c r="CB365" s="1">
        <v>221883.15625</v>
      </c>
      <c r="CC365" s="1">
        <v>0</v>
      </c>
      <c r="CE365" s="1">
        <v>1338570</v>
      </c>
      <c r="CF365" s="1">
        <v>201527.90625</v>
      </c>
      <c r="CG365" s="1">
        <v>0</v>
      </c>
      <c r="CI365" s="1">
        <v>555734</v>
      </c>
      <c r="CJ365" s="1">
        <v>202423.125</v>
      </c>
      <c r="CK365" s="1">
        <v>1749957.375</v>
      </c>
    </row>
    <row r="366" spans="1:90" x14ac:dyDescent="0.25">
      <c r="A366" s="1">
        <v>116498003</v>
      </c>
      <c r="B366" s="1">
        <v>6204754.5</v>
      </c>
      <c r="C366" s="1">
        <v>6315867.5</v>
      </c>
      <c r="D366" s="1">
        <v>6365186.5</v>
      </c>
      <c r="E366" s="1">
        <v>6411342</v>
      </c>
      <c r="F366" s="1">
        <v>6498167.5</v>
      </c>
      <c r="G366" s="1">
        <v>6498163.5</v>
      </c>
      <c r="H366" s="1">
        <v>6634639</v>
      </c>
      <c r="I366" s="1">
        <v>7045309</v>
      </c>
      <c r="J366" s="1">
        <v>7656835</v>
      </c>
      <c r="K366" s="1">
        <v>7821644</v>
      </c>
      <c r="L366" s="1">
        <v>224515</v>
      </c>
      <c r="M366" s="1">
        <v>294339</v>
      </c>
      <c r="N366" s="1">
        <v>259427</v>
      </c>
      <c r="O366" s="1">
        <v>259427</v>
      </c>
      <c r="P366" s="1">
        <v>259427</v>
      </c>
      <c r="Q366" s="1">
        <v>259427</v>
      </c>
      <c r="R366" s="1">
        <v>259427</v>
      </c>
      <c r="S366" s="1">
        <v>259427</v>
      </c>
      <c r="T366" s="1">
        <v>259427</v>
      </c>
      <c r="U366" s="1">
        <v>869555.28</v>
      </c>
      <c r="V366" s="1">
        <v>1162407.8799999999</v>
      </c>
      <c r="W366" s="1">
        <v>1053763.95</v>
      </c>
      <c r="X366" s="1">
        <v>1066489.46</v>
      </c>
      <c r="Y366" s="1">
        <v>1216255.21</v>
      </c>
      <c r="Z366" s="1">
        <v>1112013.92</v>
      </c>
      <c r="AA366" s="1">
        <v>1111979.8400000001</v>
      </c>
      <c r="AB366" s="1">
        <v>1125250.83</v>
      </c>
      <c r="AC366" s="1">
        <v>1200837</v>
      </c>
      <c r="AD366" s="1">
        <v>1225017.6200000001</v>
      </c>
      <c r="AE366" s="1">
        <v>1277095</v>
      </c>
      <c r="AF366" s="1">
        <v>40425.4</v>
      </c>
      <c r="AG366" s="1">
        <v>48984.2</v>
      </c>
      <c r="AH366" s="1">
        <v>49815.48</v>
      </c>
      <c r="AI366" s="1">
        <v>54879.63</v>
      </c>
      <c r="AP366" s="1">
        <v>264695.3125</v>
      </c>
      <c r="AQ366" s="1">
        <v>122025.65625</v>
      </c>
      <c r="AR366" s="1">
        <v>33016.21484375</v>
      </c>
      <c r="AT366" s="1">
        <v>419737.1875</v>
      </c>
      <c r="AY366" s="1">
        <v>84853</v>
      </c>
      <c r="AZ366" s="1">
        <v>137260.265625</v>
      </c>
      <c r="BA366" s="1">
        <v>19447</v>
      </c>
      <c r="BB366" s="1">
        <v>-6492.27978515625</v>
      </c>
      <c r="BC366" s="1">
        <v>111113</v>
      </c>
      <c r="BD366" s="1">
        <v>-108643.9296875</v>
      </c>
      <c r="BE366" s="1">
        <v>69824</v>
      </c>
      <c r="BF366" s="1">
        <v>8558.7998046875</v>
      </c>
      <c r="BG366" s="1">
        <v>49319</v>
      </c>
      <c r="BH366" s="1">
        <v>12725.509765625</v>
      </c>
      <c r="BI366" s="1">
        <v>-34912</v>
      </c>
      <c r="BJ366" s="1">
        <v>831.280029296875</v>
      </c>
      <c r="BK366" s="1">
        <v>46155.5</v>
      </c>
      <c r="BL366" s="1">
        <v>149765.75</v>
      </c>
      <c r="BM366" s="1">
        <v>0</v>
      </c>
      <c r="BN366" s="1">
        <v>5064.14990234375</v>
      </c>
      <c r="BO366" s="1">
        <v>86825.5</v>
      </c>
      <c r="BP366" s="1">
        <v>-104241.2890625</v>
      </c>
      <c r="BQ366" s="1">
        <v>0</v>
      </c>
      <c r="BS366" s="1">
        <v>-4</v>
      </c>
      <c r="BT366" s="1">
        <v>-34.080001831054688</v>
      </c>
      <c r="BU366" s="1">
        <v>0</v>
      </c>
      <c r="BW366" s="1">
        <v>136475.5</v>
      </c>
      <c r="BX366" s="1">
        <v>13270.990234375</v>
      </c>
      <c r="BY366" s="1">
        <v>0</v>
      </c>
      <c r="CA366" s="1">
        <v>410670</v>
      </c>
      <c r="CB366" s="1">
        <v>75586.171875</v>
      </c>
      <c r="CC366" s="1">
        <v>0</v>
      </c>
      <c r="CE366" s="1">
        <v>611526</v>
      </c>
      <c r="CF366" s="1">
        <v>24180.619140625</v>
      </c>
      <c r="CG366" s="1">
        <v>0</v>
      </c>
      <c r="CI366" s="1">
        <v>164809</v>
      </c>
      <c r="CJ366" s="1">
        <v>52077.37890625</v>
      </c>
      <c r="CK366" s="1">
        <v>610128.25</v>
      </c>
    </row>
    <row r="367" spans="1:90" x14ac:dyDescent="0.25">
      <c r="A367" s="1">
        <v>116555003</v>
      </c>
      <c r="B367" s="1">
        <v>8490640</v>
      </c>
      <c r="C367" s="1">
        <v>8786161</v>
      </c>
      <c r="D367" s="1">
        <v>8826988</v>
      </c>
      <c r="E367" s="1">
        <v>8930266</v>
      </c>
      <c r="F367" s="1">
        <v>9141018</v>
      </c>
      <c r="G367" s="1">
        <v>9146114</v>
      </c>
      <c r="H367" s="1">
        <v>9340764</v>
      </c>
      <c r="I367" s="1">
        <v>10047330</v>
      </c>
      <c r="J367" s="1">
        <v>0</v>
      </c>
      <c r="K367" s="1">
        <v>10965075</v>
      </c>
      <c r="L367" s="1">
        <v>342014</v>
      </c>
      <c r="M367" s="1">
        <v>417218</v>
      </c>
      <c r="N367" s="1">
        <v>379616</v>
      </c>
      <c r="O367" s="1">
        <v>379616</v>
      </c>
      <c r="P367" s="1">
        <v>379616</v>
      </c>
      <c r="Q367" s="1">
        <v>379616</v>
      </c>
      <c r="R367" s="1">
        <v>379616</v>
      </c>
      <c r="S367" s="1">
        <v>379616</v>
      </c>
      <c r="U367" s="1">
        <v>1045853.79</v>
      </c>
      <c r="V367" s="1">
        <v>1409521.67</v>
      </c>
      <c r="W367" s="1">
        <v>1425630.05</v>
      </c>
      <c r="X367" s="1">
        <v>1477852.68</v>
      </c>
      <c r="Y367" s="1">
        <v>1470199.72</v>
      </c>
      <c r="Z367" s="1">
        <v>1528508.27</v>
      </c>
      <c r="AA367" s="1">
        <v>1528460.56</v>
      </c>
      <c r="AB367" s="1">
        <v>1617923.1</v>
      </c>
      <c r="AC367" s="1">
        <v>1733057.31</v>
      </c>
      <c r="AE367" s="1">
        <v>1905624</v>
      </c>
      <c r="AF367" s="1">
        <v>80490.19</v>
      </c>
      <c r="AG367" s="1">
        <v>74578.42</v>
      </c>
      <c r="AH367" s="1">
        <v>69335.350000000006</v>
      </c>
      <c r="AI367" s="1">
        <v>142349.07</v>
      </c>
      <c r="AJ367" s="1">
        <v>149629.16</v>
      </c>
      <c r="AK367" s="1">
        <v>121994.99</v>
      </c>
      <c r="AL367" s="1">
        <v>133454</v>
      </c>
      <c r="AM367" s="1">
        <v>203.76</v>
      </c>
      <c r="AO367" s="1">
        <v>148032</v>
      </c>
      <c r="AP367" s="1">
        <v>364811.40625</v>
      </c>
      <c r="AQ367" s="1">
        <v>133247.5625</v>
      </c>
      <c r="AR367" s="1">
        <v>75423.1484375</v>
      </c>
      <c r="AS367" s="1">
        <v>-319.4320068359375</v>
      </c>
      <c r="AT367" s="1">
        <v>573162.6875</v>
      </c>
      <c r="AY367" s="1">
        <v>225514.5</v>
      </c>
      <c r="AZ367" s="1">
        <v>28949.150390625</v>
      </c>
      <c r="BA367" s="1">
        <v>43810</v>
      </c>
      <c r="BB367" s="1">
        <v>-45319.41015625</v>
      </c>
      <c r="BC367" s="1">
        <v>295521</v>
      </c>
      <c r="BD367" s="1">
        <v>16108.3798828125</v>
      </c>
      <c r="BE367" s="1">
        <v>75204</v>
      </c>
      <c r="BF367" s="1">
        <v>-5911.77001953125</v>
      </c>
      <c r="BG367" s="1">
        <v>40827</v>
      </c>
      <c r="BH367" s="1">
        <v>52222.62890625</v>
      </c>
      <c r="BI367" s="1">
        <v>-37602</v>
      </c>
      <c r="BJ367" s="1">
        <v>-5243.06982421875</v>
      </c>
      <c r="BK367" s="1">
        <v>103278</v>
      </c>
      <c r="BL367" s="1">
        <v>-7652.9599609375</v>
      </c>
      <c r="BM367" s="1">
        <v>0</v>
      </c>
      <c r="BN367" s="1">
        <v>73013.71875</v>
      </c>
      <c r="BO367" s="1">
        <v>210752</v>
      </c>
      <c r="BP367" s="1">
        <v>58308.55078125</v>
      </c>
      <c r="BQ367" s="1">
        <v>0</v>
      </c>
      <c r="BR367" s="1">
        <v>7280.08984375</v>
      </c>
      <c r="BS367" s="1">
        <v>5096</v>
      </c>
      <c r="BT367" s="1">
        <v>-47.709999084472656</v>
      </c>
      <c r="BU367" s="1">
        <v>0</v>
      </c>
      <c r="BV367" s="1">
        <v>-27634.169921875</v>
      </c>
      <c r="BW367" s="1">
        <v>194650</v>
      </c>
      <c r="BX367" s="1">
        <v>89462.5390625</v>
      </c>
      <c r="BY367" s="1">
        <v>0</v>
      </c>
      <c r="BZ367" s="1">
        <v>11459.009765625</v>
      </c>
      <c r="CA367" s="1">
        <v>706566</v>
      </c>
      <c r="CB367" s="1">
        <v>115134.2109375</v>
      </c>
      <c r="CC367" s="1">
        <v>0</v>
      </c>
      <c r="CD367" s="1">
        <v>-133250.234375</v>
      </c>
      <c r="CE367" s="1">
        <v>-10047330</v>
      </c>
      <c r="CI367" s="1">
        <v>10965075</v>
      </c>
    </row>
    <row r="368" spans="1:90" x14ac:dyDescent="0.25">
      <c r="A368" s="1">
        <v>116557103</v>
      </c>
      <c r="B368" s="1">
        <v>7458343.5</v>
      </c>
      <c r="C368" s="1">
        <v>7720226</v>
      </c>
      <c r="D368" s="1">
        <v>7841201</v>
      </c>
      <c r="E368" s="1">
        <v>7923292</v>
      </c>
      <c r="F368" s="1">
        <v>8015620.5</v>
      </c>
      <c r="G368" s="1">
        <v>8015612.5</v>
      </c>
      <c r="H368" s="1">
        <v>8183417</v>
      </c>
      <c r="I368" s="1">
        <v>8812812</v>
      </c>
      <c r="J368" s="1">
        <v>9543407</v>
      </c>
      <c r="K368" s="1">
        <v>9798267</v>
      </c>
      <c r="L368" s="1">
        <v>418661</v>
      </c>
      <c r="M368" s="1">
        <v>418661</v>
      </c>
      <c r="N368" s="1">
        <v>418661</v>
      </c>
      <c r="O368" s="1">
        <v>418661</v>
      </c>
      <c r="P368" s="1">
        <v>418661</v>
      </c>
      <c r="Q368" s="1">
        <v>418661</v>
      </c>
      <c r="R368" s="1">
        <v>418661</v>
      </c>
      <c r="S368" s="1">
        <v>418661</v>
      </c>
      <c r="T368" s="1">
        <v>418661</v>
      </c>
      <c r="U368" s="1">
        <v>896042.64</v>
      </c>
      <c r="V368" s="1">
        <v>1470166.11</v>
      </c>
      <c r="W368" s="1">
        <v>1445525.61</v>
      </c>
      <c r="X368" s="1">
        <v>1500709.44</v>
      </c>
      <c r="Y368" s="1">
        <v>1507925.15</v>
      </c>
      <c r="Z368" s="1">
        <v>1552993.03</v>
      </c>
      <c r="AA368" s="1">
        <v>1552957.32</v>
      </c>
      <c r="AB368" s="1">
        <v>1602485.54</v>
      </c>
      <c r="AC368" s="1">
        <v>1690868.04</v>
      </c>
      <c r="AD368" s="1">
        <v>1727879.66</v>
      </c>
      <c r="AE368" s="1">
        <v>1799461</v>
      </c>
      <c r="AF368" s="1">
        <v>32229.73</v>
      </c>
      <c r="AG368" s="1">
        <v>34331.46</v>
      </c>
      <c r="AH368" s="1">
        <v>34242.43</v>
      </c>
      <c r="AI368" s="1">
        <v>34032.400000000001</v>
      </c>
      <c r="AJ368" s="1">
        <v>74657.279999999999</v>
      </c>
      <c r="AK368" s="1">
        <v>74068.31</v>
      </c>
      <c r="AL368" s="1">
        <v>46123</v>
      </c>
      <c r="AM368" s="1">
        <v>67075.520000000004</v>
      </c>
      <c r="AN368" s="1">
        <v>74940.479999999996</v>
      </c>
      <c r="AO368" s="1">
        <v>83992</v>
      </c>
      <c r="AP368" s="1">
        <v>356529.3125</v>
      </c>
      <c r="AQ368" s="1">
        <v>95476.328125</v>
      </c>
      <c r="AR368" s="1">
        <v>49293.59375</v>
      </c>
      <c r="AS368" s="1">
        <v>1866.9439697265625</v>
      </c>
      <c r="AT368" s="1">
        <v>503166.15625</v>
      </c>
      <c r="AY368" s="1">
        <v>201322</v>
      </c>
      <c r="AZ368" s="1">
        <v>31759.849609375</v>
      </c>
      <c r="BA368" s="1">
        <v>85832</v>
      </c>
      <c r="BB368" s="1">
        <v>-11241.849609375</v>
      </c>
      <c r="BC368" s="1">
        <v>261882.5</v>
      </c>
      <c r="BD368" s="1">
        <v>-24640.5</v>
      </c>
      <c r="BE368" s="1">
        <v>0</v>
      </c>
      <c r="BF368" s="1">
        <v>2101.72998046875</v>
      </c>
      <c r="BG368" s="1">
        <v>120975</v>
      </c>
      <c r="BH368" s="1">
        <v>55183.828125</v>
      </c>
      <c r="BI368" s="1">
        <v>0</v>
      </c>
      <c r="BJ368" s="1">
        <v>-89.029998779296875</v>
      </c>
      <c r="BK368" s="1">
        <v>82091</v>
      </c>
      <c r="BL368" s="1">
        <v>7215.7099609375</v>
      </c>
      <c r="BM368" s="1">
        <v>0</v>
      </c>
      <c r="BN368" s="1">
        <v>-210.02999877929688</v>
      </c>
      <c r="BO368" s="1">
        <v>92328.5</v>
      </c>
      <c r="BP368" s="1">
        <v>45067.87890625</v>
      </c>
      <c r="BQ368" s="1">
        <v>0</v>
      </c>
      <c r="BR368" s="1">
        <v>40624.87890625</v>
      </c>
      <c r="BS368" s="1">
        <v>-8</v>
      </c>
      <c r="BT368" s="1">
        <v>-35.709999084472656</v>
      </c>
      <c r="BU368" s="1">
        <v>0</v>
      </c>
      <c r="BV368" s="1">
        <v>-588.969970703125</v>
      </c>
      <c r="BW368" s="1">
        <v>167804.5</v>
      </c>
      <c r="BX368" s="1">
        <v>49528.21875</v>
      </c>
      <c r="BY368" s="1">
        <v>0</v>
      </c>
      <c r="BZ368" s="1">
        <v>-27945.310546875</v>
      </c>
      <c r="CA368" s="1">
        <v>629395</v>
      </c>
      <c r="CB368" s="1">
        <v>88382.5</v>
      </c>
      <c r="CC368" s="1">
        <v>0</v>
      </c>
      <c r="CD368" s="1">
        <v>20952.51953125</v>
      </c>
      <c r="CE368" s="1">
        <v>730595</v>
      </c>
      <c r="CF368" s="1">
        <v>37011.62109375</v>
      </c>
      <c r="CG368" s="1">
        <v>0</v>
      </c>
      <c r="CH368" s="1">
        <v>7864.9599609375</v>
      </c>
      <c r="CI368" s="1">
        <v>254860</v>
      </c>
      <c r="CJ368" s="1">
        <v>71581.34375</v>
      </c>
      <c r="CK368" s="1">
        <v>477381.625</v>
      </c>
      <c r="CL368" s="1">
        <v>9051.51953125</v>
      </c>
    </row>
    <row r="369" spans="1:90" x14ac:dyDescent="0.25">
      <c r="A369" s="1">
        <v>116604003</v>
      </c>
      <c r="B369" s="1">
        <v>3288841.25</v>
      </c>
      <c r="C369" s="1">
        <v>3537169</v>
      </c>
      <c r="D369" s="1">
        <v>3615348.25</v>
      </c>
      <c r="E369" s="1">
        <v>3693615.75</v>
      </c>
      <c r="F369" s="1">
        <v>3782297.25</v>
      </c>
      <c r="G369" s="1">
        <v>3782290.25</v>
      </c>
      <c r="H369" s="1">
        <v>3928397</v>
      </c>
      <c r="I369" s="1">
        <v>4895347</v>
      </c>
      <c r="J369" s="1">
        <v>5823946.5</v>
      </c>
      <c r="K369" s="1">
        <v>6419824</v>
      </c>
      <c r="O369" s="1">
        <v>168400</v>
      </c>
      <c r="Q369" s="1">
        <v>168400</v>
      </c>
      <c r="R369" s="1">
        <v>168400</v>
      </c>
      <c r="S369" s="1">
        <v>168400</v>
      </c>
      <c r="T369" s="1">
        <v>168400</v>
      </c>
      <c r="U369" s="1">
        <v>272134.71000000002</v>
      </c>
      <c r="V369" s="1">
        <v>1046243.49</v>
      </c>
      <c r="W369" s="1">
        <v>1063101.1200000001</v>
      </c>
      <c r="X369" s="1">
        <v>1077496.93</v>
      </c>
      <c r="Y369" s="1">
        <v>1084932.8600000001</v>
      </c>
      <c r="Z369" s="1">
        <v>1124532.8899999999</v>
      </c>
      <c r="AA369" s="1">
        <v>1124502.29</v>
      </c>
      <c r="AB369" s="1">
        <v>1159255.48</v>
      </c>
      <c r="AC369" s="1">
        <v>1225094.49</v>
      </c>
      <c r="AD369" s="1">
        <v>1264362.6299999999</v>
      </c>
      <c r="AE369" s="1">
        <v>1322494</v>
      </c>
      <c r="AP369" s="1">
        <v>527505.375</v>
      </c>
      <c r="AR369" s="1">
        <v>39592.22265625</v>
      </c>
      <c r="AT369" s="1">
        <v>567097.625</v>
      </c>
      <c r="AY369" s="1">
        <v>189481.5</v>
      </c>
      <c r="AZ369" s="1">
        <v>21182</v>
      </c>
      <c r="BC369" s="1">
        <v>248327.75</v>
      </c>
      <c r="BD369" s="1">
        <v>16857.630859375</v>
      </c>
      <c r="BG369" s="1">
        <v>78179.25</v>
      </c>
      <c r="BH369" s="1">
        <v>14395.8095703125</v>
      </c>
      <c r="BK369" s="1">
        <v>78267.5</v>
      </c>
      <c r="BL369" s="1">
        <v>7435.93017578125</v>
      </c>
      <c r="BO369" s="1">
        <v>88681.5</v>
      </c>
      <c r="BP369" s="1">
        <v>39600.03125</v>
      </c>
      <c r="BS369" s="1">
        <v>-7</v>
      </c>
      <c r="BT369" s="1">
        <v>-30.600000381469727</v>
      </c>
      <c r="BW369" s="1">
        <v>146106.75</v>
      </c>
      <c r="BX369" s="1">
        <v>34753.19140625</v>
      </c>
      <c r="BY369" s="1">
        <v>0</v>
      </c>
      <c r="CA369" s="1">
        <v>966950</v>
      </c>
      <c r="CB369" s="1">
        <v>65839.0078125</v>
      </c>
      <c r="CC369" s="1">
        <v>0</v>
      </c>
      <c r="CE369" s="1">
        <v>928599.5</v>
      </c>
      <c r="CF369" s="1">
        <v>39268.140625</v>
      </c>
      <c r="CG369" s="1">
        <v>0</v>
      </c>
      <c r="CI369" s="1">
        <v>595877.5</v>
      </c>
      <c r="CJ369" s="1">
        <v>58131.37109375</v>
      </c>
      <c r="CK369" s="1">
        <v>103734.7109375</v>
      </c>
    </row>
    <row r="370" spans="1:90" x14ac:dyDescent="0.25">
      <c r="A370" s="1">
        <v>116605003</v>
      </c>
      <c r="B370" s="1">
        <v>7666615.5</v>
      </c>
      <c r="C370" s="1">
        <v>7848581</v>
      </c>
      <c r="D370" s="1">
        <v>7921345.5</v>
      </c>
      <c r="E370" s="1">
        <v>7988260.5</v>
      </c>
      <c r="F370" s="1">
        <v>8092111</v>
      </c>
      <c r="G370" s="1">
        <v>8092105</v>
      </c>
      <c r="H370" s="1">
        <v>8308317.5</v>
      </c>
      <c r="I370" s="1">
        <v>9026272</v>
      </c>
      <c r="J370" s="1">
        <v>9682844</v>
      </c>
      <c r="K370" s="1">
        <v>9921120</v>
      </c>
      <c r="L370" s="1">
        <v>354755</v>
      </c>
      <c r="M370" s="1">
        <v>354755</v>
      </c>
      <c r="N370" s="1">
        <v>354755</v>
      </c>
      <c r="O370" s="1">
        <v>354755</v>
      </c>
      <c r="P370" s="1">
        <v>354755</v>
      </c>
      <c r="Q370" s="1">
        <v>354755</v>
      </c>
      <c r="R370" s="1">
        <v>354755</v>
      </c>
      <c r="S370" s="1">
        <v>354755</v>
      </c>
      <c r="T370" s="1">
        <v>354755</v>
      </c>
      <c r="U370" s="1">
        <v>621715.98</v>
      </c>
      <c r="V370" s="1">
        <v>1350408.58</v>
      </c>
      <c r="W370" s="1">
        <v>1362638.61</v>
      </c>
      <c r="X370" s="1">
        <v>1381668.39</v>
      </c>
      <c r="Y370" s="1">
        <v>1377705.56</v>
      </c>
      <c r="Z370" s="1">
        <v>1418802.35</v>
      </c>
      <c r="AA370" s="1">
        <v>1418773.41</v>
      </c>
      <c r="AB370" s="1">
        <v>1435837.82</v>
      </c>
      <c r="AC370" s="1">
        <v>1504909.42</v>
      </c>
      <c r="AD370" s="1">
        <v>1530919.44</v>
      </c>
      <c r="AE370" s="1">
        <v>1607563</v>
      </c>
      <c r="AF370" s="1">
        <v>58346.93</v>
      </c>
      <c r="AG370" s="1">
        <v>42033.61</v>
      </c>
      <c r="AH370" s="1">
        <v>46294.12</v>
      </c>
      <c r="AI370" s="1">
        <v>75156.94</v>
      </c>
      <c r="AJ370" s="1">
        <v>102148.4</v>
      </c>
      <c r="AK370" s="1">
        <v>82493.289999999994</v>
      </c>
      <c r="AL370" s="1">
        <v>94105.36</v>
      </c>
      <c r="AM370" s="1">
        <v>92436.31</v>
      </c>
      <c r="AN370" s="1">
        <v>132336.4</v>
      </c>
      <c r="AO370" s="1">
        <v>148317</v>
      </c>
      <c r="AP370" s="1">
        <v>365801.8125</v>
      </c>
      <c r="AQ370" s="1">
        <v>53392.1953125</v>
      </c>
      <c r="AR370" s="1">
        <v>37752.12890625</v>
      </c>
      <c r="AS370" s="1">
        <v>9233.7197265625</v>
      </c>
      <c r="AT370" s="1">
        <v>466179.84375</v>
      </c>
      <c r="AY370" s="1">
        <v>138743.5</v>
      </c>
      <c r="AZ370" s="1">
        <v>18709.4609375</v>
      </c>
      <c r="BA370" s="1">
        <v>75168</v>
      </c>
      <c r="BB370" s="1">
        <v>14674.0595703125</v>
      </c>
      <c r="BC370" s="1">
        <v>181965.5</v>
      </c>
      <c r="BD370" s="1">
        <v>12230.0302734375</v>
      </c>
      <c r="BE370" s="1">
        <v>0</v>
      </c>
      <c r="BF370" s="1">
        <v>-16313.3203125</v>
      </c>
      <c r="BG370" s="1">
        <v>72764.5</v>
      </c>
      <c r="BH370" s="1">
        <v>19029.779296875</v>
      </c>
      <c r="BI370" s="1">
        <v>0</v>
      </c>
      <c r="BJ370" s="1">
        <v>4260.509765625</v>
      </c>
      <c r="BK370" s="1">
        <v>66915</v>
      </c>
      <c r="BL370" s="1">
        <v>-3962.830078125</v>
      </c>
      <c r="BM370" s="1">
        <v>0</v>
      </c>
      <c r="BN370" s="1">
        <v>28862.8203125</v>
      </c>
      <c r="BO370" s="1">
        <v>103850.5</v>
      </c>
      <c r="BP370" s="1">
        <v>41096.7890625</v>
      </c>
      <c r="BQ370" s="1">
        <v>0</v>
      </c>
      <c r="BR370" s="1">
        <v>26991.4609375</v>
      </c>
      <c r="BS370" s="1">
        <v>-6</v>
      </c>
      <c r="BT370" s="1">
        <v>-28.940000534057617</v>
      </c>
      <c r="BU370" s="1">
        <v>0</v>
      </c>
      <c r="BV370" s="1">
        <v>-19655.109375</v>
      </c>
      <c r="BW370" s="1">
        <v>216212.5</v>
      </c>
      <c r="BX370" s="1">
        <v>17064.41015625</v>
      </c>
      <c r="BY370" s="1">
        <v>0</v>
      </c>
      <c r="BZ370" s="1">
        <v>11612.0703125</v>
      </c>
      <c r="CA370" s="1">
        <v>717954.5</v>
      </c>
      <c r="CB370" s="1">
        <v>69071.6015625</v>
      </c>
      <c r="CC370" s="1">
        <v>0</v>
      </c>
      <c r="CD370" s="1">
        <v>-1669.050048828125</v>
      </c>
      <c r="CE370" s="1">
        <v>656572</v>
      </c>
      <c r="CF370" s="1">
        <v>26010.01953125</v>
      </c>
      <c r="CG370" s="1">
        <v>0</v>
      </c>
      <c r="CH370" s="1">
        <v>39900.08984375</v>
      </c>
      <c r="CI370" s="1">
        <v>238276</v>
      </c>
      <c r="CJ370" s="1">
        <v>76643.5625</v>
      </c>
      <c r="CK370" s="1">
        <v>266960.96875</v>
      </c>
      <c r="CL370" s="1">
        <v>15980.599609375</v>
      </c>
    </row>
    <row r="371" spans="1:90" x14ac:dyDescent="0.25">
      <c r="A371" s="1">
        <v>116606707</v>
      </c>
      <c r="AF371" s="1">
        <v>395311.06</v>
      </c>
      <c r="AG371" s="1">
        <v>351311.53</v>
      </c>
      <c r="AH371" s="1">
        <v>349836.91</v>
      </c>
      <c r="AI371" s="1">
        <v>416289.8</v>
      </c>
      <c r="AJ371" s="1">
        <v>514011.91</v>
      </c>
      <c r="AK371" s="1">
        <v>689539.59</v>
      </c>
      <c r="AL371" s="1">
        <v>652859</v>
      </c>
      <c r="AM371" s="1">
        <v>726229.23</v>
      </c>
      <c r="AN371" s="1">
        <v>696443.29</v>
      </c>
      <c r="AO371" s="1">
        <v>897591</v>
      </c>
      <c r="AS371" s="1">
        <v>76715.8203125</v>
      </c>
      <c r="AT371" s="1">
        <v>76715.8203125</v>
      </c>
      <c r="BB371" s="1">
        <v>-115921.4375</v>
      </c>
      <c r="BF371" s="1">
        <v>-43999.53125</v>
      </c>
      <c r="BJ371" s="1">
        <v>-1474.6199951171875</v>
      </c>
      <c r="BN371" s="1">
        <v>66452.890625</v>
      </c>
      <c r="BR371" s="1">
        <v>97722.109375</v>
      </c>
      <c r="BV371" s="1">
        <v>175527.6875</v>
      </c>
      <c r="BZ371" s="1">
        <v>-36680.58984375</v>
      </c>
      <c r="CD371" s="1">
        <v>73370.2265625</v>
      </c>
      <c r="CH371" s="1">
        <v>-29785.939453125</v>
      </c>
      <c r="CL371" s="1">
        <v>201147.703125</v>
      </c>
    </row>
    <row r="372" spans="1:90" x14ac:dyDescent="0.25">
      <c r="A372" s="1">
        <v>117080503</v>
      </c>
      <c r="B372" s="1">
        <v>11235356</v>
      </c>
      <c r="C372" s="1">
        <v>11318612</v>
      </c>
      <c r="D372" s="1">
        <v>11633569</v>
      </c>
      <c r="E372" s="1">
        <v>11666697</v>
      </c>
      <c r="F372" s="1">
        <v>11808074</v>
      </c>
      <c r="G372" s="1">
        <v>11808066</v>
      </c>
      <c r="H372" s="1">
        <v>12289404</v>
      </c>
      <c r="I372" s="1">
        <v>13156209</v>
      </c>
      <c r="J372" s="1">
        <v>13651040</v>
      </c>
      <c r="K372" s="1">
        <v>13956073</v>
      </c>
      <c r="L372" s="1">
        <v>418272</v>
      </c>
      <c r="M372" s="1">
        <v>418272</v>
      </c>
      <c r="N372" s="1">
        <v>418272</v>
      </c>
      <c r="O372" s="1">
        <v>418272</v>
      </c>
      <c r="P372" s="1">
        <v>418272</v>
      </c>
      <c r="Q372" s="1">
        <v>418272</v>
      </c>
      <c r="R372" s="1">
        <v>418272</v>
      </c>
      <c r="S372" s="1">
        <v>418272</v>
      </c>
      <c r="T372" s="1">
        <v>418272</v>
      </c>
      <c r="U372" s="1">
        <v>418272</v>
      </c>
      <c r="V372" s="1">
        <v>1490223.88</v>
      </c>
      <c r="W372" s="1">
        <v>1534137.8</v>
      </c>
      <c r="X372" s="1">
        <v>1573702.26</v>
      </c>
      <c r="Y372" s="1">
        <v>1605220.97</v>
      </c>
      <c r="Z372" s="1">
        <v>1678193.41</v>
      </c>
      <c r="AA372" s="1">
        <v>1726676</v>
      </c>
      <c r="AB372" s="1">
        <v>1861576</v>
      </c>
      <c r="AC372" s="1">
        <v>1961378.64</v>
      </c>
      <c r="AD372" s="1">
        <v>2044699.89</v>
      </c>
      <c r="AE372" s="1">
        <v>2242772</v>
      </c>
      <c r="AF372" s="1">
        <v>32159.18</v>
      </c>
      <c r="AG372" s="1">
        <v>44986.22</v>
      </c>
      <c r="AH372" s="1">
        <v>63078.17</v>
      </c>
      <c r="AI372" s="1">
        <v>48798.03</v>
      </c>
      <c r="AJ372" s="1">
        <v>71608.3</v>
      </c>
      <c r="AK372" s="1">
        <v>45354</v>
      </c>
      <c r="AL372" s="1">
        <v>49026</v>
      </c>
      <c r="AM372" s="1">
        <v>61560.97</v>
      </c>
      <c r="AN372" s="1">
        <v>95460.4</v>
      </c>
      <c r="AO372" s="1">
        <v>100420</v>
      </c>
      <c r="AP372" s="1">
        <v>429599.8125</v>
      </c>
      <c r="AQ372" s="1">
        <v>0</v>
      </c>
      <c r="AR372" s="1">
        <v>112915.71875</v>
      </c>
      <c r="AS372" s="1">
        <v>5762.33984375</v>
      </c>
      <c r="AT372" s="1">
        <v>548277.8125</v>
      </c>
      <c r="AY372" s="1">
        <v>194767</v>
      </c>
      <c r="AZ372" s="1">
        <v>48329.8203125</v>
      </c>
      <c r="BA372" s="1">
        <v>84243</v>
      </c>
      <c r="BB372" s="1">
        <v>-2298.199951171875</v>
      </c>
      <c r="BC372" s="1">
        <v>83256</v>
      </c>
      <c r="BD372" s="1">
        <v>43913.921875</v>
      </c>
      <c r="BE372" s="1">
        <v>0</v>
      </c>
      <c r="BF372" s="1">
        <v>12827.0400390625</v>
      </c>
      <c r="BG372" s="1">
        <v>314957</v>
      </c>
      <c r="BH372" s="1">
        <v>39564.4609375</v>
      </c>
      <c r="BI372" s="1">
        <v>0</v>
      </c>
      <c r="BJ372" s="1">
        <v>18091.94921875</v>
      </c>
      <c r="BK372" s="1">
        <v>33128</v>
      </c>
      <c r="BL372" s="1">
        <v>31518.7109375</v>
      </c>
      <c r="BM372" s="1">
        <v>0</v>
      </c>
      <c r="BN372" s="1">
        <v>-14280.1396484375</v>
      </c>
      <c r="BO372" s="1">
        <v>141377</v>
      </c>
      <c r="BP372" s="1">
        <v>72972.4375</v>
      </c>
      <c r="BQ372" s="1">
        <v>0</v>
      </c>
      <c r="BR372" s="1">
        <v>22810.26953125</v>
      </c>
      <c r="BS372" s="1">
        <v>-8</v>
      </c>
      <c r="BT372" s="1">
        <v>48482.58984375</v>
      </c>
      <c r="BU372" s="1">
        <v>0</v>
      </c>
      <c r="BV372" s="1">
        <v>-26254.30078125</v>
      </c>
      <c r="BW372" s="1">
        <v>481338</v>
      </c>
      <c r="BX372" s="1">
        <v>134900</v>
      </c>
      <c r="BY372" s="1">
        <v>0</v>
      </c>
      <c r="BZ372" s="1">
        <v>3672</v>
      </c>
      <c r="CA372" s="1">
        <v>866805</v>
      </c>
      <c r="CB372" s="1">
        <v>99802.640625</v>
      </c>
      <c r="CC372" s="1">
        <v>0</v>
      </c>
      <c r="CD372" s="1">
        <v>12534.9697265625</v>
      </c>
      <c r="CE372" s="1">
        <v>494831</v>
      </c>
      <c r="CF372" s="1">
        <v>83321.25</v>
      </c>
      <c r="CG372" s="1">
        <v>0</v>
      </c>
      <c r="CH372" s="1">
        <v>33899.4296875</v>
      </c>
      <c r="CI372" s="1">
        <v>305033</v>
      </c>
      <c r="CJ372" s="1">
        <v>198072.109375</v>
      </c>
      <c r="CK372" s="1">
        <v>0</v>
      </c>
      <c r="CL372" s="1">
        <v>4959.60009765625</v>
      </c>
    </row>
    <row r="373" spans="1:90" x14ac:dyDescent="0.25">
      <c r="A373" s="1">
        <v>117080607</v>
      </c>
      <c r="AF373" s="1">
        <v>365089.5</v>
      </c>
      <c r="AG373" s="1">
        <v>389978</v>
      </c>
      <c r="AH373" s="1">
        <v>433783.05</v>
      </c>
      <c r="AI373" s="1">
        <v>524339</v>
      </c>
      <c r="AJ373" s="1">
        <v>608241</v>
      </c>
      <c r="AK373" s="1">
        <v>546756.5</v>
      </c>
      <c r="AL373" s="1">
        <v>584285.19999999995</v>
      </c>
      <c r="AM373" s="1">
        <v>664562</v>
      </c>
      <c r="AN373" s="1">
        <v>854266.96</v>
      </c>
      <c r="AO373" s="1">
        <v>872154</v>
      </c>
      <c r="AS373" s="1">
        <v>52782.6015625</v>
      </c>
      <c r="AT373" s="1">
        <v>52782.6015625</v>
      </c>
      <c r="BB373" s="1">
        <v>-22955.1796875</v>
      </c>
      <c r="BF373" s="1">
        <v>24888.5</v>
      </c>
      <c r="BJ373" s="1">
        <v>43805.05078125</v>
      </c>
      <c r="BN373" s="1">
        <v>90555.953125</v>
      </c>
      <c r="BR373" s="1">
        <v>83902</v>
      </c>
      <c r="BV373" s="1">
        <v>-61484.5</v>
      </c>
      <c r="BZ373" s="1">
        <v>37528.69921875</v>
      </c>
      <c r="CD373" s="1">
        <v>80276.796875</v>
      </c>
      <c r="CH373" s="1">
        <v>189704.953125</v>
      </c>
      <c r="CL373" s="1">
        <v>17887.0390625</v>
      </c>
    </row>
    <row r="374" spans="1:90" x14ac:dyDescent="0.25">
      <c r="A374" s="1">
        <v>117081003</v>
      </c>
      <c r="B374" s="1">
        <v>6807053</v>
      </c>
      <c r="C374" s="1">
        <v>6930607.5</v>
      </c>
      <c r="D374" s="1">
        <v>6959826.5</v>
      </c>
      <c r="E374" s="1">
        <v>7004538.5</v>
      </c>
      <c r="F374" s="1">
        <v>7085717.5</v>
      </c>
      <c r="G374" s="1">
        <v>7085713.5</v>
      </c>
      <c r="H374" s="1">
        <v>7392770</v>
      </c>
      <c r="I374" s="1">
        <v>7678934.5</v>
      </c>
      <c r="J374" s="1">
        <v>8332683</v>
      </c>
      <c r="K374" s="1">
        <v>8483743</v>
      </c>
      <c r="L374" s="1">
        <v>169606</v>
      </c>
      <c r="M374" s="1">
        <v>236826</v>
      </c>
      <c r="N374" s="1">
        <v>203216</v>
      </c>
      <c r="O374" s="1">
        <v>203216</v>
      </c>
      <c r="P374" s="1">
        <v>203216</v>
      </c>
      <c r="Q374" s="1">
        <v>203216</v>
      </c>
      <c r="R374" s="1">
        <v>203216</v>
      </c>
      <c r="S374" s="1">
        <v>203216</v>
      </c>
      <c r="T374" s="1">
        <v>203216</v>
      </c>
      <c r="U374" s="1">
        <v>486810.64</v>
      </c>
      <c r="V374" s="1">
        <v>680827.38</v>
      </c>
      <c r="W374" s="1">
        <v>687481.19</v>
      </c>
      <c r="X374" s="1">
        <v>697975.54</v>
      </c>
      <c r="Y374" s="1">
        <v>707369.31</v>
      </c>
      <c r="Z374" s="1">
        <v>730239.85</v>
      </c>
      <c r="AA374" s="1">
        <v>730211.78</v>
      </c>
      <c r="AB374" s="1">
        <v>757487.38</v>
      </c>
      <c r="AC374" s="1">
        <v>820871.18</v>
      </c>
      <c r="AD374" s="1">
        <v>848622.05</v>
      </c>
      <c r="AE374" s="1">
        <v>906786</v>
      </c>
      <c r="AF374" s="1">
        <v>18373.400000000001</v>
      </c>
      <c r="AG374" s="1">
        <v>21114.03</v>
      </c>
      <c r="AH374" s="1">
        <v>18839.18</v>
      </c>
      <c r="AI374" s="1">
        <v>12905.11</v>
      </c>
      <c r="AJ374" s="1">
        <v>13784.13</v>
      </c>
      <c r="AK374" s="1">
        <v>26193.25</v>
      </c>
      <c r="AL374" s="1">
        <v>17731</v>
      </c>
      <c r="AM374" s="1">
        <v>14582.59</v>
      </c>
      <c r="AN374" s="1">
        <v>21297.53</v>
      </c>
      <c r="AO374" s="1">
        <v>23861</v>
      </c>
      <c r="AP374" s="1">
        <v>279605.09375</v>
      </c>
      <c r="AQ374" s="1">
        <v>56718.9296875</v>
      </c>
      <c r="AR374" s="1">
        <v>35309.23046875</v>
      </c>
      <c r="AS374" s="1">
        <v>2015.3740234375</v>
      </c>
      <c r="AT374" s="1">
        <v>373648.625</v>
      </c>
      <c r="AY374" s="1">
        <v>94164.5</v>
      </c>
      <c r="AZ374" s="1">
        <v>19803.650390625</v>
      </c>
      <c r="BA374" s="1">
        <v>7533</v>
      </c>
      <c r="BB374" s="1">
        <v>-6000.10986328125</v>
      </c>
      <c r="BC374" s="1">
        <v>123554.5</v>
      </c>
      <c r="BD374" s="1">
        <v>6653.81005859375</v>
      </c>
      <c r="BE374" s="1">
        <v>67220</v>
      </c>
      <c r="BF374" s="1">
        <v>2740.6298828125</v>
      </c>
      <c r="BG374" s="1">
        <v>29219</v>
      </c>
      <c r="BH374" s="1">
        <v>10494.349609375</v>
      </c>
      <c r="BI374" s="1">
        <v>-33610</v>
      </c>
      <c r="BJ374" s="1">
        <v>-2274.85009765625</v>
      </c>
      <c r="BK374" s="1">
        <v>44712</v>
      </c>
      <c r="BL374" s="1">
        <v>9393.76953125</v>
      </c>
      <c r="BM374" s="1">
        <v>0</v>
      </c>
      <c r="BN374" s="1">
        <v>-5934.06982421875</v>
      </c>
      <c r="BO374" s="1">
        <v>81179</v>
      </c>
      <c r="BP374" s="1">
        <v>22870.5390625</v>
      </c>
      <c r="BQ374" s="1">
        <v>0</v>
      </c>
      <c r="BR374" s="1">
        <v>879.02001953125</v>
      </c>
      <c r="BS374" s="1">
        <v>-4</v>
      </c>
      <c r="BT374" s="1">
        <v>-28.069999694824219</v>
      </c>
      <c r="BU374" s="1">
        <v>0</v>
      </c>
      <c r="BV374" s="1">
        <v>12409.1201171875</v>
      </c>
      <c r="BW374" s="1">
        <v>307056.5</v>
      </c>
      <c r="BX374" s="1">
        <v>27275.599609375</v>
      </c>
      <c r="BY374" s="1">
        <v>0</v>
      </c>
      <c r="BZ374" s="1">
        <v>-8462.25</v>
      </c>
      <c r="CA374" s="1">
        <v>286164.5</v>
      </c>
      <c r="CB374" s="1">
        <v>63383.80078125</v>
      </c>
      <c r="CC374" s="1">
        <v>0</v>
      </c>
      <c r="CD374" s="1">
        <v>-3148.409912109375</v>
      </c>
      <c r="CE374" s="1">
        <v>653748.5</v>
      </c>
      <c r="CF374" s="1">
        <v>27750.869140625</v>
      </c>
      <c r="CG374" s="1">
        <v>0</v>
      </c>
      <c r="CH374" s="1">
        <v>6714.93994140625</v>
      </c>
      <c r="CI374" s="1">
        <v>151060</v>
      </c>
      <c r="CJ374" s="1">
        <v>58163.94921875</v>
      </c>
      <c r="CK374" s="1">
        <v>283594.625</v>
      </c>
      <c r="CL374" s="1">
        <v>2563.469970703125</v>
      </c>
    </row>
    <row r="375" spans="1:90" x14ac:dyDescent="0.25">
      <c r="A375" s="1">
        <v>117083004</v>
      </c>
      <c r="B375" s="1">
        <v>5791439</v>
      </c>
      <c r="C375" s="1">
        <v>5883407</v>
      </c>
      <c r="D375" s="1">
        <v>5914063</v>
      </c>
      <c r="E375" s="1">
        <v>5958021.5</v>
      </c>
      <c r="F375" s="1">
        <v>6020078</v>
      </c>
      <c r="G375" s="1">
        <v>6020074.5</v>
      </c>
      <c r="H375" s="1">
        <v>6102913</v>
      </c>
      <c r="I375" s="1">
        <v>6240695</v>
      </c>
      <c r="J375" s="1">
        <v>6466018.5</v>
      </c>
      <c r="K375" s="1">
        <v>6549159</v>
      </c>
      <c r="L375" s="1">
        <v>142257</v>
      </c>
      <c r="M375" s="1">
        <v>188879</v>
      </c>
      <c r="N375" s="1">
        <v>165568</v>
      </c>
      <c r="O375" s="1">
        <v>165568</v>
      </c>
      <c r="P375" s="1">
        <v>165568</v>
      </c>
      <c r="Q375" s="1">
        <v>165568</v>
      </c>
      <c r="R375" s="1">
        <v>165568</v>
      </c>
      <c r="S375" s="1">
        <v>165568</v>
      </c>
      <c r="T375" s="1">
        <v>165568</v>
      </c>
      <c r="U375" s="1">
        <v>248903.88</v>
      </c>
      <c r="V375" s="1">
        <v>562313.1</v>
      </c>
      <c r="W375" s="1">
        <v>570321.37</v>
      </c>
      <c r="X375" s="1">
        <v>587451.30000000005</v>
      </c>
      <c r="Y375" s="1">
        <v>585783.43000000005</v>
      </c>
      <c r="Z375" s="1">
        <v>599308.68000000005</v>
      </c>
      <c r="AA375" s="1">
        <v>599288.49</v>
      </c>
      <c r="AB375" s="1">
        <v>618776.78</v>
      </c>
      <c r="AC375" s="1">
        <v>663782.93000000005</v>
      </c>
      <c r="AD375" s="1">
        <v>681757.94</v>
      </c>
      <c r="AE375" s="1">
        <v>716571</v>
      </c>
      <c r="AI375" s="1">
        <v>41414.949999999997</v>
      </c>
      <c r="AJ375" s="1">
        <v>27479.71</v>
      </c>
      <c r="AK375" s="1">
        <v>54489</v>
      </c>
      <c r="AL375" s="1">
        <v>44930.58</v>
      </c>
      <c r="AM375" s="1">
        <v>51562.54</v>
      </c>
      <c r="AN375" s="1">
        <v>39066.379999999997</v>
      </c>
      <c r="AO375" s="1">
        <v>43769</v>
      </c>
      <c r="AP375" s="1">
        <v>105816.203125</v>
      </c>
      <c r="AQ375" s="1">
        <v>16667.17578125</v>
      </c>
      <c r="AR375" s="1">
        <v>23452.46484375</v>
      </c>
      <c r="AS375" s="1">
        <v>3257.85791015625</v>
      </c>
      <c r="AT375" s="1">
        <v>149193.703125</v>
      </c>
      <c r="AY375" s="1">
        <v>70153</v>
      </c>
      <c r="AZ375" s="1">
        <v>12358.3896484375</v>
      </c>
      <c r="BA375" s="1">
        <v>8459</v>
      </c>
      <c r="BC375" s="1">
        <v>91968</v>
      </c>
      <c r="BD375" s="1">
        <v>8008.27001953125</v>
      </c>
      <c r="BE375" s="1">
        <v>46622</v>
      </c>
      <c r="BG375" s="1">
        <v>30656</v>
      </c>
      <c r="BH375" s="1">
        <v>17129.9296875</v>
      </c>
      <c r="BI375" s="1">
        <v>-23311</v>
      </c>
      <c r="BK375" s="1">
        <v>43958.5</v>
      </c>
      <c r="BL375" s="1">
        <v>-1667.8699951171875</v>
      </c>
      <c r="BM375" s="1">
        <v>0</v>
      </c>
      <c r="BO375" s="1">
        <v>62056.5</v>
      </c>
      <c r="BP375" s="1">
        <v>13525.25</v>
      </c>
      <c r="BQ375" s="1">
        <v>0</v>
      </c>
      <c r="BR375" s="1">
        <v>-13935.240234375</v>
      </c>
      <c r="BS375" s="1">
        <v>-3.5</v>
      </c>
      <c r="BT375" s="1">
        <v>-20.190000534057617</v>
      </c>
      <c r="BU375" s="1">
        <v>0</v>
      </c>
      <c r="BV375" s="1">
        <v>27009.2890625</v>
      </c>
      <c r="BW375" s="1">
        <v>82838.5</v>
      </c>
      <c r="BX375" s="1">
        <v>19488.2890625</v>
      </c>
      <c r="BY375" s="1">
        <v>0</v>
      </c>
      <c r="BZ375" s="1">
        <v>-9558.419921875</v>
      </c>
      <c r="CA375" s="1">
        <v>137782</v>
      </c>
      <c r="CB375" s="1">
        <v>45006.1484375</v>
      </c>
      <c r="CC375" s="1">
        <v>0</v>
      </c>
      <c r="CD375" s="1">
        <v>6631.9599609375</v>
      </c>
      <c r="CE375" s="1">
        <v>225323.5</v>
      </c>
      <c r="CF375" s="1">
        <v>17975.009765625</v>
      </c>
      <c r="CG375" s="1">
        <v>0</v>
      </c>
      <c r="CH375" s="1">
        <v>-12496.16015625</v>
      </c>
      <c r="CI375" s="1">
        <v>83140.5</v>
      </c>
      <c r="CJ375" s="1">
        <v>34813.05859375</v>
      </c>
      <c r="CK375" s="1">
        <v>83335.8828125</v>
      </c>
      <c r="CL375" s="1">
        <v>4702.6201171875</v>
      </c>
    </row>
    <row r="376" spans="1:90" x14ac:dyDescent="0.25">
      <c r="A376" s="1">
        <v>117086003</v>
      </c>
      <c r="B376" s="1">
        <v>5840379</v>
      </c>
      <c r="C376" s="1">
        <v>5956448.5</v>
      </c>
      <c r="D376" s="1">
        <v>6010927</v>
      </c>
      <c r="E376" s="1">
        <v>6024079</v>
      </c>
      <c r="F376" s="1">
        <v>6267853</v>
      </c>
      <c r="G376" s="1">
        <v>6267848</v>
      </c>
      <c r="H376" s="1">
        <v>6441517.5</v>
      </c>
      <c r="I376" s="1">
        <v>7172963</v>
      </c>
      <c r="J376" s="1">
        <v>7198930.5</v>
      </c>
      <c r="K376" s="1">
        <v>7369156</v>
      </c>
      <c r="L376" s="1">
        <v>168730</v>
      </c>
      <c r="M376" s="1">
        <v>235250</v>
      </c>
      <c r="N376" s="1">
        <v>201990</v>
      </c>
      <c r="O376" s="1">
        <v>201990</v>
      </c>
      <c r="P376" s="1">
        <v>201990</v>
      </c>
      <c r="Q376" s="1">
        <v>201990</v>
      </c>
      <c r="R376" s="1">
        <v>201990</v>
      </c>
      <c r="S376" s="1">
        <v>201990</v>
      </c>
      <c r="T376" s="1">
        <v>201990</v>
      </c>
      <c r="U376" s="1">
        <v>287973.53999999998</v>
      </c>
      <c r="V376" s="1">
        <v>867232.29</v>
      </c>
      <c r="W376" s="1">
        <v>855032.63</v>
      </c>
      <c r="X376" s="1">
        <v>813542</v>
      </c>
      <c r="Y376" s="1">
        <v>832799.45</v>
      </c>
      <c r="Z376" s="1">
        <v>876241.79</v>
      </c>
      <c r="AA376" s="1">
        <v>876200.63</v>
      </c>
      <c r="AB376" s="1">
        <v>909913.24</v>
      </c>
      <c r="AC376" s="1">
        <v>1006419.91</v>
      </c>
      <c r="AD376" s="1">
        <v>1051293.29</v>
      </c>
      <c r="AE376" s="1">
        <v>1147191</v>
      </c>
      <c r="AP376" s="1">
        <v>220260.59375</v>
      </c>
      <c r="AQ376" s="1">
        <v>17196.70703125</v>
      </c>
      <c r="AR376" s="1">
        <v>54189.84375</v>
      </c>
      <c r="AT376" s="1">
        <v>291647.125</v>
      </c>
      <c r="AY376" s="1">
        <v>92660</v>
      </c>
      <c r="AZ376" s="1">
        <v>67677.59375</v>
      </c>
      <c r="BA376" s="1">
        <v>10719</v>
      </c>
      <c r="BC376" s="1">
        <v>116069.5</v>
      </c>
      <c r="BD376" s="1">
        <v>-12199.66015625</v>
      </c>
      <c r="BE376" s="1">
        <v>66520</v>
      </c>
      <c r="BG376" s="1">
        <v>54478.5</v>
      </c>
      <c r="BH376" s="1">
        <v>-41490.62890625</v>
      </c>
      <c r="BI376" s="1">
        <v>-33260</v>
      </c>
      <c r="BK376" s="1">
        <v>13152</v>
      </c>
      <c r="BL376" s="1">
        <v>19257.44921875</v>
      </c>
      <c r="BM376" s="1">
        <v>0</v>
      </c>
      <c r="BO376" s="1">
        <v>243774</v>
      </c>
      <c r="BP376" s="1">
        <v>43442.33984375</v>
      </c>
      <c r="BQ376" s="1">
        <v>0</v>
      </c>
      <c r="BS376" s="1">
        <v>-5</v>
      </c>
      <c r="BT376" s="1">
        <v>-41.159999847412109</v>
      </c>
      <c r="BU376" s="1">
        <v>0</v>
      </c>
      <c r="BW376" s="1">
        <v>173669.5</v>
      </c>
      <c r="BX376" s="1">
        <v>33712.609375</v>
      </c>
      <c r="BY376" s="1">
        <v>0</v>
      </c>
      <c r="CA376" s="1">
        <v>731445.5</v>
      </c>
      <c r="CB376" s="1">
        <v>96506.671875</v>
      </c>
      <c r="CC376" s="1">
        <v>0</v>
      </c>
      <c r="CE376" s="1">
        <v>25967.5</v>
      </c>
      <c r="CF376" s="1">
        <v>44873.37890625</v>
      </c>
      <c r="CG376" s="1">
        <v>0</v>
      </c>
      <c r="CI376" s="1">
        <v>170225.5</v>
      </c>
      <c r="CJ376" s="1">
        <v>95897.7109375</v>
      </c>
      <c r="CK376" s="1">
        <v>85983.5390625</v>
      </c>
    </row>
    <row r="377" spans="1:90" x14ac:dyDescent="0.25">
      <c r="A377" s="1">
        <v>117086503</v>
      </c>
      <c r="B377" s="1">
        <v>6451674</v>
      </c>
      <c r="C377" s="1">
        <v>6602842</v>
      </c>
      <c r="D377" s="1">
        <v>6700662.5</v>
      </c>
      <c r="E377" s="1">
        <v>6763061</v>
      </c>
      <c r="F377" s="1">
        <v>6956242.5</v>
      </c>
      <c r="G377" s="1">
        <v>6956236</v>
      </c>
      <c r="H377" s="1">
        <v>7543465</v>
      </c>
      <c r="I377" s="1">
        <v>8350664</v>
      </c>
      <c r="J377" s="1">
        <v>9353293</v>
      </c>
      <c r="K377" s="1">
        <v>9798482</v>
      </c>
      <c r="L377" s="1">
        <v>239049</v>
      </c>
      <c r="M377" s="1">
        <v>341849</v>
      </c>
      <c r="N377" s="1">
        <v>290449</v>
      </c>
      <c r="O377" s="1">
        <v>290449</v>
      </c>
      <c r="P377" s="1">
        <v>290449</v>
      </c>
      <c r="Q377" s="1">
        <v>290449</v>
      </c>
      <c r="R377" s="1">
        <v>290449</v>
      </c>
      <c r="S377" s="1">
        <v>290449</v>
      </c>
      <c r="T377" s="1">
        <v>290449</v>
      </c>
      <c r="U377" s="1">
        <v>811375.51</v>
      </c>
      <c r="V377" s="1">
        <v>1018271.35</v>
      </c>
      <c r="W377" s="1">
        <v>1055596.6399999999</v>
      </c>
      <c r="X377" s="1">
        <v>1117802.5</v>
      </c>
      <c r="Y377" s="1">
        <v>1202425.1499999999</v>
      </c>
      <c r="Z377" s="1">
        <v>1173164</v>
      </c>
      <c r="AA377" s="1">
        <v>1173130.3899999999</v>
      </c>
      <c r="AB377" s="1">
        <v>1233636.83</v>
      </c>
      <c r="AC377" s="1">
        <v>1309135.58</v>
      </c>
      <c r="AD377" s="1">
        <v>1368507.83</v>
      </c>
      <c r="AE377" s="1">
        <v>1439243</v>
      </c>
      <c r="AP377" s="1">
        <v>568447.875</v>
      </c>
      <c r="AQ377" s="1">
        <v>104185.3046875</v>
      </c>
      <c r="AR377" s="1">
        <v>53215.80078125</v>
      </c>
      <c r="AT377" s="1">
        <v>725849</v>
      </c>
      <c r="AY377" s="1">
        <v>113289</v>
      </c>
      <c r="AZ377" s="1">
        <v>-287318.15625</v>
      </c>
      <c r="BA377" s="1">
        <v>6740</v>
      </c>
      <c r="BC377" s="1">
        <v>151168</v>
      </c>
      <c r="BD377" s="1">
        <v>37325.2890625</v>
      </c>
      <c r="BE377" s="1">
        <v>102800</v>
      </c>
      <c r="BG377" s="1">
        <v>97820.5</v>
      </c>
      <c r="BH377" s="1">
        <v>62205.859375</v>
      </c>
      <c r="BI377" s="1">
        <v>-51400</v>
      </c>
      <c r="BK377" s="1">
        <v>62398.5</v>
      </c>
      <c r="BL377" s="1">
        <v>84622.6484375</v>
      </c>
      <c r="BM377" s="1">
        <v>0</v>
      </c>
      <c r="BO377" s="1">
        <v>193181.5</v>
      </c>
      <c r="BP377" s="1">
        <v>-29261.150390625</v>
      </c>
      <c r="BQ377" s="1">
        <v>0</v>
      </c>
      <c r="BS377" s="1">
        <v>-6.5</v>
      </c>
      <c r="BT377" s="1">
        <v>-33.610000610351563</v>
      </c>
      <c r="BU377" s="1">
        <v>0</v>
      </c>
      <c r="BW377" s="1">
        <v>587229</v>
      </c>
      <c r="BX377" s="1">
        <v>60506.44140625</v>
      </c>
      <c r="BY377" s="1">
        <v>0</v>
      </c>
      <c r="CA377" s="1">
        <v>807199</v>
      </c>
      <c r="CB377" s="1">
        <v>75498.75</v>
      </c>
      <c r="CC377" s="1">
        <v>0</v>
      </c>
      <c r="CE377" s="1">
        <v>1002629</v>
      </c>
      <c r="CF377" s="1">
        <v>59372.25</v>
      </c>
      <c r="CG377" s="1">
        <v>0</v>
      </c>
      <c r="CI377" s="1">
        <v>445189</v>
      </c>
      <c r="CJ377" s="1">
        <v>70735.171875</v>
      </c>
      <c r="CK377" s="1">
        <v>520926.5</v>
      </c>
    </row>
    <row r="378" spans="1:90" x14ac:dyDescent="0.25">
      <c r="A378" s="1">
        <v>117086653</v>
      </c>
      <c r="B378" s="1">
        <v>8987286</v>
      </c>
      <c r="C378" s="1">
        <v>9125266</v>
      </c>
      <c r="D378" s="1">
        <v>9162552</v>
      </c>
      <c r="E378" s="1">
        <v>9227438</v>
      </c>
      <c r="F378" s="1">
        <v>9352010</v>
      </c>
      <c r="G378" s="1">
        <v>9352005</v>
      </c>
      <c r="H378" s="1">
        <v>9554090</v>
      </c>
      <c r="I378" s="1">
        <v>10081238</v>
      </c>
      <c r="J378" s="1">
        <v>10700456</v>
      </c>
      <c r="K378" s="1">
        <v>10900001</v>
      </c>
      <c r="L378" s="1">
        <v>279322</v>
      </c>
      <c r="M378" s="1">
        <v>342150</v>
      </c>
      <c r="N378" s="1">
        <v>310736</v>
      </c>
      <c r="O378" s="1">
        <v>310736</v>
      </c>
      <c r="P378" s="1">
        <v>310736</v>
      </c>
      <c r="Q378" s="1">
        <v>310736</v>
      </c>
      <c r="R378" s="1">
        <v>310736</v>
      </c>
      <c r="S378" s="1">
        <v>310736</v>
      </c>
      <c r="T378" s="1">
        <v>310736</v>
      </c>
      <c r="U378" s="1">
        <v>799319.88</v>
      </c>
      <c r="V378" s="1">
        <v>1090595.27</v>
      </c>
      <c r="W378" s="1">
        <v>1098233.3799999999</v>
      </c>
      <c r="X378" s="1">
        <v>1113357</v>
      </c>
      <c r="Y378" s="1">
        <v>1123906</v>
      </c>
      <c r="Z378" s="1">
        <v>1153856.17</v>
      </c>
      <c r="AA378" s="1">
        <v>1153822.1200000001</v>
      </c>
      <c r="AB378" s="1">
        <v>1226114.4099999999</v>
      </c>
      <c r="AC378" s="1">
        <v>1293147.48</v>
      </c>
      <c r="AD378" s="1">
        <v>1363224.01</v>
      </c>
      <c r="AE378" s="1">
        <v>1472605</v>
      </c>
      <c r="AF378" s="1">
        <v>88814.53</v>
      </c>
      <c r="AG378" s="1">
        <v>86018.43</v>
      </c>
      <c r="AH378" s="1">
        <v>41135</v>
      </c>
      <c r="AI378" s="1">
        <v>54830</v>
      </c>
      <c r="AJ378" s="1">
        <v>57137.18</v>
      </c>
      <c r="AK378" s="1">
        <v>72164</v>
      </c>
      <c r="AL378" s="1">
        <v>91937</v>
      </c>
      <c r="AM378" s="1">
        <v>65811.7</v>
      </c>
      <c r="AN378" s="1">
        <v>45330.55</v>
      </c>
      <c r="AO378" s="1">
        <v>50802</v>
      </c>
      <c r="AP378" s="1">
        <v>309598.1875</v>
      </c>
      <c r="AQ378" s="1">
        <v>97716.7734375</v>
      </c>
      <c r="AR378" s="1">
        <v>63749.765625</v>
      </c>
      <c r="AS378" s="1">
        <v>-1267.0360107421875</v>
      </c>
      <c r="AT378" s="1">
        <v>469797.71875</v>
      </c>
      <c r="AY378" s="1">
        <v>105307</v>
      </c>
      <c r="AZ378" s="1">
        <v>21123.560546875</v>
      </c>
      <c r="BA378" s="1">
        <v>25483</v>
      </c>
      <c r="BB378" s="1">
        <v>69953.640625</v>
      </c>
      <c r="BC378" s="1">
        <v>137980</v>
      </c>
      <c r="BD378" s="1">
        <v>7638.10986328125</v>
      </c>
      <c r="BE378" s="1">
        <v>62828</v>
      </c>
      <c r="BF378" s="1">
        <v>-2796.10009765625</v>
      </c>
      <c r="BG378" s="1">
        <v>37286</v>
      </c>
      <c r="BH378" s="1">
        <v>15123.6201171875</v>
      </c>
      <c r="BI378" s="1">
        <v>-31414</v>
      </c>
      <c r="BJ378" s="1">
        <v>-44883.4296875</v>
      </c>
      <c r="BK378" s="1">
        <v>64886</v>
      </c>
      <c r="BL378" s="1">
        <v>10549</v>
      </c>
      <c r="BM378" s="1">
        <v>0</v>
      </c>
      <c r="BN378" s="1">
        <v>13695</v>
      </c>
      <c r="BO378" s="1">
        <v>124572</v>
      </c>
      <c r="BP378" s="1">
        <v>29950.169921875</v>
      </c>
      <c r="BQ378" s="1">
        <v>0</v>
      </c>
      <c r="BR378" s="1">
        <v>2307.179931640625</v>
      </c>
      <c r="BS378" s="1">
        <v>-5</v>
      </c>
      <c r="BT378" s="1">
        <v>-34.049999237060547</v>
      </c>
      <c r="BU378" s="1">
        <v>0</v>
      </c>
      <c r="BV378" s="1">
        <v>15026.8203125</v>
      </c>
      <c r="BW378" s="1">
        <v>202085</v>
      </c>
      <c r="BX378" s="1">
        <v>72292.2890625</v>
      </c>
      <c r="BY378" s="1">
        <v>0</v>
      </c>
      <c r="BZ378" s="1">
        <v>19773</v>
      </c>
      <c r="CA378" s="1">
        <v>527148</v>
      </c>
      <c r="CB378" s="1">
        <v>67033.0703125</v>
      </c>
      <c r="CC378" s="1">
        <v>0</v>
      </c>
      <c r="CD378" s="1">
        <v>-26125.30078125</v>
      </c>
      <c r="CE378" s="1">
        <v>619218</v>
      </c>
      <c r="CF378" s="1">
        <v>70076.53125</v>
      </c>
      <c r="CG378" s="1">
        <v>0</v>
      </c>
      <c r="CH378" s="1">
        <v>-20481.150390625</v>
      </c>
      <c r="CI378" s="1">
        <v>199545</v>
      </c>
      <c r="CJ378" s="1">
        <v>109380.9921875</v>
      </c>
      <c r="CK378" s="1">
        <v>488583.875</v>
      </c>
      <c r="CL378" s="1">
        <v>5471.4501953125</v>
      </c>
    </row>
    <row r="379" spans="1:90" x14ac:dyDescent="0.25">
      <c r="A379" s="1">
        <v>117089003</v>
      </c>
      <c r="B379" s="1">
        <v>6714411</v>
      </c>
      <c r="C379" s="1">
        <v>6844951</v>
      </c>
      <c r="D379" s="1">
        <v>6870223.5</v>
      </c>
      <c r="E379" s="1">
        <v>6930477</v>
      </c>
      <c r="F379" s="1">
        <v>7106376.5</v>
      </c>
      <c r="G379" s="1">
        <v>7106371</v>
      </c>
      <c r="H379" s="1">
        <v>7249824.5</v>
      </c>
      <c r="I379" s="1">
        <v>7652224.5</v>
      </c>
      <c r="J379" s="1">
        <v>8518267</v>
      </c>
      <c r="K379" s="1">
        <v>8698584</v>
      </c>
      <c r="L379" s="1">
        <v>216159</v>
      </c>
      <c r="M379" s="1">
        <v>245917</v>
      </c>
      <c r="N379" s="1">
        <v>231038</v>
      </c>
      <c r="O379" s="1">
        <v>231038</v>
      </c>
      <c r="P379" s="1">
        <v>231038</v>
      </c>
      <c r="Q379" s="1">
        <v>231038</v>
      </c>
      <c r="R379" s="1">
        <v>231038</v>
      </c>
      <c r="S379" s="1">
        <v>231038</v>
      </c>
      <c r="T379" s="1">
        <v>231038</v>
      </c>
      <c r="U379" s="1">
        <v>707789.49</v>
      </c>
      <c r="V379" s="1">
        <v>891072.08</v>
      </c>
      <c r="W379" s="1">
        <v>900826.98</v>
      </c>
      <c r="X379" s="1">
        <v>924541.82</v>
      </c>
      <c r="Y379" s="1">
        <v>935695.96</v>
      </c>
      <c r="Z379" s="1">
        <v>977260.99</v>
      </c>
      <c r="AA379" s="1">
        <v>977217</v>
      </c>
      <c r="AB379" s="1">
        <v>1049983.93</v>
      </c>
      <c r="AC379" s="1">
        <v>1135945.94</v>
      </c>
      <c r="AD379" s="1">
        <v>1207034.96</v>
      </c>
      <c r="AE379" s="1">
        <v>1279773</v>
      </c>
      <c r="AP379" s="1">
        <v>318441.5</v>
      </c>
      <c r="AQ379" s="1">
        <v>95350.296875</v>
      </c>
      <c r="AR379" s="1">
        <v>60502.40234375</v>
      </c>
      <c r="AT379" s="1">
        <v>474294.21875</v>
      </c>
      <c r="AY379" s="1">
        <v>99446</v>
      </c>
      <c r="AZ379" s="1">
        <v>26870.810546875</v>
      </c>
      <c r="BA379" s="1">
        <v>32784</v>
      </c>
      <c r="BC379" s="1">
        <v>130540</v>
      </c>
      <c r="BD379" s="1">
        <v>9754.900390625</v>
      </c>
      <c r="BE379" s="1">
        <v>29758</v>
      </c>
      <c r="BG379" s="1">
        <v>25272.5</v>
      </c>
      <c r="BH379" s="1">
        <v>23714.83984375</v>
      </c>
      <c r="BI379" s="1">
        <v>-14879</v>
      </c>
      <c r="BK379" s="1">
        <v>60253.5</v>
      </c>
      <c r="BL379" s="1">
        <v>11154.1396484375</v>
      </c>
      <c r="BM379" s="1">
        <v>0</v>
      </c>
      <c r="BO379" s="1">
        <v>175899.5</v>
      </c>
      <c r="BP379" s="1">
        <v>41565.03125</v>
      </c>
      <c r="BQ379" s="1">
        <v>0</v>
      </c>
      <c r="BS379" s="1">
        <v>-5.5</v>
      </c>
      <c r="BT379" s="1">
        <v>-43.990001678466797</v>
      </c>
      <c r="BU379" s="1">
        <v>0</v>
      </c>
      <c r="BW379" s="1">
        <v>143453.5</v>
      </c>
      <c r="BX379" s="1">
        <v>72766.9296875</v>
      </c>
      <c r="BY379" s="1">
        <v>0</v>
      </c>
      <c r="CA379" s="1">
        <v>402400</v>
      </c>
      <c r="CB379" s="1">
        <v>85962.0078125</v>
      </c>
      <c r="CC379" s="1">
        <v>0</v>
      </c>
      <c r="CE379" s="1">
        <v>866042.5</v>
      </c>
      <c r="CF379" s="1">
        <v>71089.0234375</v>
      </c>
      <c r="CG379" s="1">
        <v>0</v>
      </c>
      <c r="CI379" s="1">
        <v>180317</v>
      </c>
      <c r="CJ379" s="1">
        <v>72738.0390625</v>
      </c>
      <c r="CK379" s="1">
        <v>476751.5</v>
      </c>
    </row>
    <row r="380" spans="1:90" x14ac:dyDescent="0.25">
      <c r="A380" s="1">
        <v>117412003</v>
      </c>
      <c r="B380" s="1">
        <v>8062050</v>
      </c>
      <c r="C380" s="1">
        <v>8182687</v>
      </c>
      <c r="D380" s="1">
        <v>8223236.5</v>
      </c>
      <c r="E380" s="1">
        <v>8292264</v>
      </c>
      <c r="F380" s="1">
        <v>8390259</v>
      </c>
      <c r="G380" s="1">
        <v>8390254</v>
      </c>
      <c r="H380" s="1">
        <v>8542635</v>
      </c>
      <c r="I380" s="1">
        <v>8899771</v>
      </c>
      <c r="J380" s="1">
        <v>9367053</v>
      </c>
      <c r="K380" s="1">
        <v>9525035</v>
      </c>
      <c r="L380" s="1">
        <v>267638</v>
      </c>
      <c r="M380" s="1">
        <v>267638</v>
      </c>
      <c r="N380" s="1">
        <v>267638</v>
      </c>
      <c r="O380" s="1">
        <v>267638</v>
      </c>
      <c r="P380" s="1">
        <v>267638</v>
      </c>
      <c r="Q380" s="1">
        <v>267638</v>
      </c>
      <c r="R380" s="1">
        <v>267638</v>
      </c>
      <c r="S380" s="1">
        <v>267638</v>
      </c>
      <c r="T380" s="1">
        <v>267638</v>
      </c>
      <c r="U380" s="1">
        <v>842080.92</v>
      </c>
      <c r="V380" s="1">
        <v>1032505.51</v>
      </c>
      <c r="W380" s="1">
        <v>1045631.03</v>
      </c>
      <c r="X380" s="1">
        <v>1059347.73</v>
      </c>
      <c r="Y380" s="1">
        <v>1072835.6100000001</v>
      </c>
      <c r="Z380" s="1">
        <v>1085302.1399999999</v>
      </c>
      <c r="AA380" s="1">
        <v>1085278.53</v>
      </c>
      <c r="AB380" s="1">
        <v>1158465.17</v>
      </c>
      <c r="AC380" s="1">
        <v>1208418.2</v>
      </c>
      <c r="AD380" s="1">
        <v>1281127.8999999999</v>
      </c>
      <c r="AE380" s="1">
        <v>1362553</v>
      </c>
      <c r="AG380" s="1">
        <v>28763.37</v>
      </c>
      <c r="AH380" s="1">
        <v>101236.63</v>
      </c>
      <c r="AP380" s="1">
        <v>226955.203125</v>
      </c>
      <c r="AQ380" s="1">
        <v>114888.5859375</v>
      </c>
      <c r="AR380" s="1">
        <v>55450.171875</v>
      </c>
      <c r="AT380" s="1">
        <v>397293.9375</v>
      </c>
      <c r="AY380" s="1">
        <v>91915</v>
      </c>
      <c r="AZ380" s="1">
        <v>19618.69921875</v>
      </c>
      <c r="BA380" s="1">
        <v>57668</v>
      </c>
      <c r="BC380" s="1">
        <v>120637</v>
      </c>
      <c r="BD380" s="1">
        <v>13125.51953125</v>
      </c>
      <c r="BE380" s="1">
        <v>0</v>
      </c>
      <c r="BG380" s="1">
        <v>40549.5</v>
      </c>
      <c r="BH380" s="1">
        <v>13716.7001953125</v>
      </c>
      <c r="BI380" s="1">
        <v>0</v>
      </c>
      <c r="BJ380" s="1">
        <v>72473.2578125</v>
      </c>
      <c r="BK380" s="1">
        <v>69027.5</v>
      </c>
      <c r="BL380" s="1">
        <v>13487.8798828125</v>
      </c>
      <c r="BM380" s="1">
        <v>0</v>
      </c>
      <c r="BO380" s="1">
        <v>97995</v>
      </c>
      <c r="BP380" s="1">
        <v>12466.5302734375</v>
      </c>
      <c r="BQ380" s="1">
        <v>0</v>
      </c>
      <c r="BS380" s="1">
        <v>-5</v>
      </c>
      <c r="BT380" s="1">
        <v>-23.610000610351563</v>
      </c>
      <c r="BU380" s="1">
        <v>0</v>
      </c>
      <c r="BW380" s="1">
        <v>152381</v>
      </c>
      <c r="BX380" s="1">
        <v>73186.640625</v>
      </c>
      <c r="BY380" s="1">
        <v>0</v>
      </c>
      <c r="CA380" s="1">
        <v>357136</v>
      </c>
      <c r="CB380" s="1">
        <v>49953.03125</v>
      </c>
      <c r="CC380" s="1">
        <v>0</v>
      </c>
      <c r="CE380" s="1">
        <v>467282</v>
      </c>
      <c r="CF380" s="1">
        <v>72709.703125</v>
      </c>
      <c r="CG380" s="1">
        <v>0</v>
      </c>
      <c r="CI380" s="1">
        <v>157982</v>
      </c>
      <c r="CJ380" s="1">
        <v>81425.1015625</v>
      </c>
      <c r="CK380" s="1">
        <v>574442.9375</v>
      </c>
    </row>
    <row r="381" spans="1:90" x14ac:dyDescent="0.25">
      <c r="A381" s="1">
        <v>117414003</v>
      </c>
      <c r="B381" s="1">
        <v>12736650</v>
      </c>
      <c r="C381" s="1">
        <v>12948956</v>
      </c>
      <c r="D381" s="1">
        <v>13018088</v>
      </c>
      <c r="E381" s="1">
        <v>13112562</v>
      </c>
      <c r="F381" s="1">
        <v>13269486</v>
      </c>
      <c r="G381" s="1">
        <v>13269479</v>
      </c>
      <c r="H381" s="1">
        <v>13640812</v>
      </c>
      <c r="I381" s="1">
        <v>14246221</v>
      </c>
      <c r="J381" s="1">
        <v>14770020</v>
      </c>
      <c r="K381" s="1">
        <v>15010816</v>
      </c>
      <c r="L381" s="1">
        <v>461726</v>
      </c>
      <c r="M381" s="1">
        <v>516816</v>
      </c>
      <c r="N381" s="1">
        <v>489271</v>
      </c>
      <c r="O381" s="1">
        <v>489271</v>
      </c>
      <c r="P381" s="1">
        <v>489271</v>
      </c>
      <c r="Q381" s="1">
        <v>489271</v>
      </c>
      <c r="R381" s="1">
        <v>489271</v>
      </c>
      <c r="S381" s="1">
        <v>489271</v>
      </c>
      <c r="T381" s="1">
        <v>489271</v>
      </c>
      <c r="U381" s="1">
        <v>708014.29</v>
      </c>
      <c r="V381" s="1">
        <v>1748004.83</v>
      </c>
      <c r="W381" s="1">
        <v>1766298.21</v>
      </c>
      <c r="X381" s="1">
        <v>1792437.8</v>
      </c>
      <c r="Y381" s="1">
        <v>1799921.43</v>
      </c>
      <c r="Z381" s="1">
        <v>1852371.42</v>
      </c>
      <c r="AA381" s="1">
        <v>1852322.85</v>
      </c>
      <c r="AB381" s="1">
        <v>1912731.13</v>
      </c>
      <c r="AC381" s="1">
        <v>2038194.28</v>
      </c>
      <c r="AD381" s="1">
        <v>2090497.8</v>
      </c>
      <c r="AE381" s="1">
        <v>2213212</v>
      </c>
      <c r="AF381" s="1">
        <v>89998.62</v>
      </c>
      <c r="AG381" s="1">
        <v>93141.23</v>
      </c>
      <c r="AH381" s="1">
        <v>92556.78</v>
      </c>
      <c r="AI381" s="1">
        <v>110442.98</v>
      </c>
      <c r="AJ381" s="1">
        <v>123920.06</v>
      </c>
      <c r="AK381" s="1">
        <v>125190</v>
      </c>
      <c r="AL381" s="1">
        <v>134799.21</v>
      </c>
      <c r="AM381" s="1">
        <v>132481.88</v>
      </c>
      <c r="AN381" s="1">
        <v>206480.51</v>
      </c>
      <c r="AO381" s="1">
        <v>231329</v>
      </c>
      <c r="AP381" s="1">
        <v>348266</v>
      </c>
      <c r="AQ381" s="1">
        <v>43748.65625</v>
      </c>
      <c r="AR381" s="1">
        <v>72168.1171875</v>
      </c>
      <c r="AS381" s="1">
        <v>21481.787109375</v>
      </c>
      <c r="AT381" s="1">
        <v>485664.5625</v>
      </c>
      <c r="AY381" s="1">
        <v>161974</v>
      </c>
      <c r="AZ381" s="1">
        <v>40337.3515625</v>
      </c>
      <c r="BA381" s="1">
        <v>72073</v>
      </c>
      <c r="BB381" s="1">
        <v>-53169.12109375</v>
      </c>
      <c r="BC381" s="1">
        <v>212306</v>
      </c>
      <c r="BD381" s="1">
        <v>18293.380859375</v>
      </c>
      <c r="BE381" s="1">
        <v>55090</v>
      </c>
      <c r="BF381" s="1">
        <v>3142.610107421875</v>
      </c>
      <c r="BG381" s="1">
        <v>69132</v>
      </c>
      <c r="BH381" s="1">
        <v>26139.58984375</v>
      </c>
      <c r="BI381" s="1">
        <v>-27545</v>
      </c>
      <c r="BJ381" s="1">
        <v>-584.45001220703125</v>
      </c>
      <c r="BK381" s="1">
        <v>94474</v>
      </c>
      <c r="BL381" s="1">
        <v>7483.6298828125</v>
      </c>
      <c r="BM381" s="1">
        <v>0</v>
      </c>
      <c r="BN381" s="1">
        <v>17886.19921875</v>
      </c>
      <c r="BO381" s="1">
        <v>156924</v>
      </c>
      <c r="BP381" s="1">
        <v>52449.98828125</v>
      </c>
      <c r="BQ381" s="1">
        <v>0</v>
      </c>
      <c r="BR381" s="1">
        <v>13477.080078125</v>
      </c>
      <c r="BS381" s="1">
        <v>-7</v>
      </c>
      <c r="BT381" s="1">
        <v>-48.569999694824219</v>
      </c>
      <c r="BU381" s="1">
        <v>0</v>
      </c>
      <c r="BV381" s="1">
        <v>1269.93994140625</v>
      </c>
      <c r="BW381" s="1">
        <v>371333</v>
      </c>
      <c r="BX381" s="1">
        <v>60408.28125</v>
      </c>
      <c r="BY381" s="1">
        <v>0</v>
      </c>
      <c r="BZ381" s="1">
        <v>9609.2099609375</v>
      </c>
      <c r="CA381" s="1">
        <v>605409</v>
      </c>
      <c r="CB381" s="1">
        <v>125463.1484375</v>
      </c>
      <c r="CC381" s="1">
        <v>0</v>
      </c>
      <c r="CD381" s="1">
        <v>-2317.330078125</v>
      </c>
      <c r="CE381" s="1">
        <v>523799</v>
      </c>
      <c r="CF381" s="1">
        <v>52303.51953125</v>
      </c>
      <c r="CG381" s="1">
        <v>0</v>
      </c>
      <c r="CH381" s="1">
        <v>73998.6328125</v>
      </c>
      <c r="CI381" s="1">
        <v>240796</v>
      </c>
      <c r="CJ381" s="1">
        <v>122714.203125</v>
      </c>
      <c r="CK381" s="1">
        <v>218743.296875</v>
      </c>
      <c r="CL381" s="1">
        <v>24848.490234375</v>
      </c>
    </row>
    <row r="382" spans="1:90" x14ac:dyDescent="0.25">
      <c r="A382" s="1">
        <v>117414203</v>
      </c>
      <c r="B382" s="1">
        <v>2897956.75</v>
      </c>
      <c r="C382" s="1">
        <v>3054024</v>
      </c>
      <c r="D382" s="1">
        <v>3199202.25</v>
      </c>
      <c r="E382" s="1">
        <v>3290844.25</v>
      </c>
      <c r="F382" s="1">
        <v>3379120.25</v>
      </c>
      <c r="G382" s="1">
        <v>3379114</v>
      </c>
      <c r="H382" s="1">
        <v>3577468.5</v>
      </c>
      <c r="I382" s="1">
        <v>3997905</v>
      </c>
      <c r="J382" s="1">
        <v>4508171.5</v>
      </c>
      <c r="K382" s="1">
        <v>4848018</v>
      </c>
      <c r="L382" s="1">
        <v>115192</v>
      </c>
      <c r="M382" s="1">
        <v>164160</v>
      </c>
      <c r="N382" s="1">
        <v>139676</v>
      </c>
      <c r="O382" s="1">
        <v>139676</v>
      </c>
      <c r="P382" s="1">
        <v>139676</v>
      </c>
      <c r="Q382" s="1">
        <v>139676</v>
      </c>
      <c r="R382" s="1">
        <v>139676</v>
      </c>
      <c r="S382" s="1">
        <v>139676</v>
      </c>
      <c r="T382" s="1">
        <v>139676</v>
      </c>
      <c r="U382" s="1">
        <v>823854.84</v>
      </c>
      <c r="V382" s="1">
        <v>716348.59</v>
      </c>
      <c r="W382" s="1">
        <v>727332.24</v>
      </c>
      <c r="X382" s="1">
        <v>734056.4</v>
      </c>
      <c r="Y382" s="1">
        <v>742677.64</v>
      </c>
      <c r="Z382" s="1">
        <v>773253.25</v>
      </c>
      <c r="AA382" s="1">
        <v>773229.98</v>
      </c>
      <c r="AB382" s="1">
        <v>804338.55</v>
      </c>
      <c r="AC382" s="1">
        <v>863937.9</v>
      </c>
      <c r="AD382" s="1">
        <v>907078.43</v>
      </c>
      <c r="AE382" s="1">
        <v>981256</v>
      </c>
      <c r="AP382" s="1">
        <v>293779.5625</v>
      </c>
      <c r="AQ382" s="1">
        <v>136835.765625</v>
      </c>
      <c r="AR382" s="1">
        <v>41600.55078125</v>
      </c>
      <c r="AT382" s="1">
        <v>472215.875</v>
      </c>
      <c r="AY382" s="1">
        <v>119022</v>
      </c>
      <c r="AZ382" s="1">
        <v>17333.900390625</v>
      </c>
      <c r="BA382" s="1">
        <v>11217</v>
      </c>
      <c r="BC382" s="1">
        <v>156067.25</v>
      </c>
      <c r="BD382" s="1">
        <v>10983.650390625</v>
      </c>
      <c r="BE382" s="1">
        <v>48968</v>
      </c>
      <c r="BG382" s="1">
        <v>145178.25</v>
      </c>
      <c r="BH382" s="1">
        <v>6724.16015625</v>
      </c>
      <c r="BI382" s="1">
        <v>-24484</v>
      </c>
      <c r="BK382" s="1">
        <v>91642</v>
      </c>
      <c r="BL382" s="1">
        <v>8621.240234375</v>
      </c>
      <c r="BM382" s="1">
        <v>0</v>
      </c>
      <c r="BO382" s="1">
        <v>88276</v>
      </c>
      <c r="BP382" s="1">
        <v>30575.609375</v>
      </c>
      <c r="BQ382" s="1">
        <v>0</v>
      </c>
      <c r="BS382" s="1">
        <v>-6.25</v>
      </c>
      <c r="BT382" s="1">
        <v>-23.270000457763672</v>
      </c>
      <c r="BU382" s="1">
        <v>0</v>
      </c>
      <c r="BW382" s="1">
        <v>198354.5</v>
      </c>
      <c r="BX382" s="1">
        <v>31108.5703125</v>
      </c>
      <c r="BY382" s="1">
        <v>0</v>
      </c>
      <c r="CA382" s="1">
        <v>420436.5</v>
      </c>
      <c r="CB382" s="1">
        <v>59599.3515625</v>
      </c>
      <c r="CC382" s="1">
        <v>0</v>
      </c>
      <c r="CE382" s="1">
        <v>510266.5</v>
      </c>
      <c r="CF382" s="1">
        <v>43140.53125</v>
      </c>
      <c r="CG382" s="1">
        <v>0</v>
      </c>
      <c r="CI382" s="1">
        <v>339846.5</v>
      </c>
      <c r="CJ382" s="1">
        <v>74177.5703125</v>
      </c>
      <c r="CK382" s="1">
        <v>684178.8125</v>
      </c>
    </row>
    <row r="383" spans="1:90" x14ac:dyDescent="0.25">
      <c r="A383" s="1">
        <v>117414807</v>
      </c>
      <c r="AF383" s="1">
        <v>239052.22</v>
      </c>
      <c r="AG383" s="1">
        <v>237229.17</v>
      </c>
      <c r="AH383" s="1">
        <v>244420.97</v>
      </c>
      <c r="AI383" s="1">
        <v>272894.82</v>
      </c>
      <c r="AJ383" s="1">
        <v>319705.76</v>
      </c>
      <c r="AK383" s="1">
        <v>308612.2</v>
      </c>
      <c r="AL383" s="1">
        <v>286968</v>
      </c>
      <c r="AM383" s="1">
        <v>344993.73</v>
      </c>
      <c r="AN383" s="1">
        <v>449196.38</v>
      </c>
      <c r="AO383" s="1">
        <v>503352</v>
      </c>
      <c r="AS383" s="1">
        <v>36729.24609375</v>
      </c>
      <c r="AT383" s="1">
        <v>36729.24609375</v>
      </c>
      <c r="BB383" s="1">
        <v>-5797.35009765625</v>
      </c>
      <c r="BF383" s="1">
        <v>-1823.050048828125</v>
      </c>
      <c r="BJ383" s="1">
        <v>7191.7998046875</v>
      </c>
      <c r="BN383" s="1">
        <v>28473.849609375</v>
      </c>
      <c r="BR383" s="1">
        <v>46810.94140625</v>
      </c>
      <c r="BV383" s="1">
        <v>-11093.5595703125</v>
      </c>
      <c r="BZ383" s="1">
        <v>-21644.19921875</v>
      </c>
      <c r="CD383" s="1">
        <v>58025.73046875</v>
      </c>
      <c r="CH383" s="1">
        <v>104202.6484375</v>
      </c>
      <c r="CL383" s="1">
        <v>54155.62109375</v>
      </c>
    </row>
    <row r="384" spans="1:90" x14ac:dyDescent="0.25">
      <c r="A384" s="1">
        <v>117415004</v>
      </c>
      <c r="B384" s="1">
        <v>5076837</v>
      </c>
      <c r="C384" s="1">
        <v>5172657</v>
      </c>
      <c r="D384" s="1">
        <v>5215022.5</v>
      </c>
      <c r="E384" s="1">
        <v>5261844.5</v>
      </c>
      <c r="F384" s="1">
        <v>5348002.5</v>
      </c>
      <c r="G384" s="1">
        <v>5347999</v>
      </c>
      <c r="H384" s="1">
        <v>5499909.5</v>
      </c>
      <c r="I384" s="1">
        <v>6146431.5</v>
      </c>
      <c r="J384" s="1">
        <v>6631116.5</v>
      </c>
      <c r="K384" s="1">
        <v>6806540</v>
      </c>
      <c r="L384" s="1">
        <v>136406</v>
      </c>
      <c r="M384" s="1">
        <v>136406</v>
      </c>
      <c r="N384" s="1">
        <v>136406</v>
      </c>
      <c r="O384" s="1">
        <v>136406</v>
      </c>
      <c r="P384" s="1">
        <v>136406</v>
      </c>
      <c r="Q384" s="1">
        <v>136406</v>
      </c>
      <c r="R384" s="1">
        <v>136406</v>
      </c>
      <c r="S384" s="1">
        <v>136406</v>
      </c>
      <c r="T384" s="1">
        <v>136406</v>
      </c>
      <c r="U384" s="1">
        <v>295308.52</v>
      </c>
      <c r="V384" s="1">
        <v>584224.26</v>
      </c>
      <c r="W384" s="1">
        <v>587780.63</v>
      </c>
      <c r="X384" s="1">
        <v>599547.92000000004</v>
      </c>
      <c r="Y384" s="1">
        <v>601712.73</v>
      </c>
      <c r="Z384" s="1">
        <v>615471.11</v>
      </c>
      <c r="AA384" s="1">
        <v>615453.76</v>
      </c>
      <c r="AB384" s="1">
        <v>647940.29</v>
      </c>
      <c r="AC384" s="1">
        <v>680078.48</v>
      </c>
      <c r="AD384" s="1">
        <v>717505.8</v>
      </c>
      <c r="AE384" s="1">
        <v>770348</v>
      </c>
      <c r="AF384" s="1">
        <v>62285.78</v>
      </c>
      <c r="AG384" s="1">
        <v>27712.71</v>
      </c>
      <c r="AH384" s="1">
        <v>22940.11</v>
      </c>
      <c r="AI384" s="1">
        <v>20201.3</v>
      </c>
      <c r="AJ384" s="1">
        <v>28813.02</v>
      </c>
      <c r="AK384" s="1">
        <v>27471</v>
      </c>
      <c r="AL384" s="1">
        <v>13820.84</v>
      </c>
      <c r="AM384" s="1">
        <v>9541.09</v>
      </c>
      <c r="AN384" s="1">
        <v>11731.64</v>
      </c>
      <c r="AO384" s="1">
        <v>13141</v>
      </c>
      <c r="AP384" s="1">
        <v>291707.5</v>
      </c>
      <c r="AQ384" s="1">
        <v>31780.50390625</v>
      </c>
      <c r="AR384" s="1">
        <v>30975.37890625</v>
      </c>
      <c r="AS384" s="1">
        <v>-3134.404052734375</v>
      </c>
      <c r="AT384" s="1">
        <v>351328.96875</v>
      </c>
      <c r="AY384" s="1">
        <v>72939</v>
      </c>
      <c r="AZ384" s="1">
        <v>10912.9697265625</v>
      </c>
      <c r="BA384" s="1">
        <v>29985</v>
      </c>
      <c r="BB384" s="1">
        <v>4563.919921875</v>
      </c>
      <c r="BC384" s="1">
        <v>95820</v>
      </c>
      <c r="BD384" s="1">
        <v>3556.3701171875</v>
      </c>
      <c r="BE384" s="1">
        <v>0</v>
      </c>
      <c r="BF384" s="1">
        <v>-34573.0703125</v>
      </c>
      <c r="BG384" s="1">
        <v>42365.5</v>
      </c>
      <c r="BH384" s="1">
        <v>11767.2900390625</v>
      </c>
      <c r="BI384" s="1">
        <v>0</v>
      </c>
      <c r="BJ384" s="1">
        <v>-4772.60009765625</v>
      </c>
      <c r="BK384" s="1">
        <v>46822</v>
      </c>
      <c r="BL384" s="1">
        <v>2164.81005859375</v>
      </c>
      <c r="BM384" s="1">
        <v>0</v>
      </c>
      <c r="BN384" s="1">
        <v>-2738.81005859375</v>
      </c>
      <c r="BO384" s="1">
        <v>86158</v>
      </c>
      <c r="BP384" s="1">
        <v>13758.3798828125</v>
      </c>
      <c r="BQ384" s="1">
        <v>0</v>
      </c>
      <c r="BR384" s="1">
        <v>8611.7197265625</v>
      </c>
      <c r="BS384" s="1">
        <v>-3.5</v>
      </c>
      <c r="BT384" s="1">
        <v>-17.350000381469727</v>
      </c>
      <c r="BU384" s="1">
        <v>0</v>
      </c>
      <c r="BV384" s="1">
        <v>-1342.02001953125</v>
      </c>
      <c r="BW384" s="1">
        <v>151910.5</v>
      </c>
      <c r="BX384" s="1">
        <v>32486.529296875</v>
      </c>
      <c r="BY384" s="1">
        <v>0</v>
      </c>
      <c r="BZ384" s="1">
        <v>-13650.16015625</v>
      </c>
      <c r="CA384" s="1">
        <v>646522</v>
      </c>
      <c r="CB384" s="1">
        <v>32138.189453125</v>
      </c>
      <c r="CC384" s="1">
        <v>0</v>
      </c>
      <c r="CD384" s="1">
        <v>-4279.75</v>
      </c>
      <c r="CE384" s="1">
        <v>484685</v>
      </c>
      <c r="CF384" s="1">
        <v>37427.3203125</v>
      </c>
      <c r="CG384" s="1">
        <v>0</v>
      </c>
      <c r="CH384" s="1">
        <v>2190.550048828125</v>
      </c>
      <c r="CI384" s="1">
        <v>175423.5</v>
      </c>
      <c r="CJ384" s="1">
        <v>52842.19921875</v>
      </c>
      <c r="CK384" s="1">
        <v>158902.515625</v>
      </c>
      <c r="CL384" s="1">
        <v>1409.3599853515625</v>
      </c>
    </row>
    <row r="385" spans="1:90" x14ac:dyDescent="0.25">
      <c r="A385" s="1">
        <v>117415103</v>
      </c>
      <c r="B385" s="1">
        <v>6787923</v>
      </c>
      <c r="C385" s="1">
        <v>6948082.5</v>
      </c>
      <c r="D385" s="1">
        <v>6988116.5</v>
      </c>
      <c r="E385" s="1">
        <v>7036399.5</v>
      </c>
      <c r="F385" s="1">
        <v>7156416</v>
      </c>
      <c r="G385" s="1">
        <v>7156411</v>
      </c>
      <c r="H385" s="1">
        <v>7332992.5</v>
      </c>
      <c r="I385" s="1">
        <v>7849327.5</v>
      </c>
      <c r="J385" s="1">
        <v>8284719.5</v>
      </c>
      <c r="K385" s="1">
        <v>8462434</v>
      </c>
      <c r="L385" s="1">
        <v>220365</v>
      </c>
      <c r="M385" s="1">
        <v>309145</v>
      </c>
      <c r="N385" s="1">
        <v>264755</v>
      </c>
      <c r="O385" s="1">
        <v>264755</v>
      </c>
      <c r="P385" s="1">
        <v>264755</v>
      </c>
      <c r="Q385" s="1">
        <v>264755</v>
      </c>
      <c r="R385" s="1">
        <v>264755</v>
      </c>
      <c r="S385" s="1">
        <v>264755</v>
      </c>
      <c r="T385" s="1">
        <v>264755</v>
      </c>
      <c r="U385" s="1">
        <v>848693.27</v>
      </c>
      <c r="V385" s="1">
        <v>1229002</v>
      </c>
      <c r="W385" s="1">
        <v>1243688.68</v>
      </c>
      <c r="X385" s="1">
        <v>1259714.72</v>
      </c>
      <c r="Y385" s="1">
        <v>1268860</v>
      </c>
      <c r="Z385" s="1">
        <v>1319628.25</v>
      </c>
      <c r="AA385" s="1">
        <v>1319587</v>
      </c>
      <c r="AB385" s="1">
        <v>1359164.8</v>
      </c>
      <c r="AC385" s="1">
        <v>1438392.52</v>
      </c>
      <c r="AD385" s="1">
        <v>1481843.13</v>
      </c>
      <c r="AE385" s="1">
        <v>1547009</v>
      </c>
      <c r="AP385" s="1">
        <v>261203.59375</v>
      </c>
      <c r="AQ385" s="1">
        <v>116787.65625</v>
      </c>
      <c r="AR385" s="1">
        <v>45476.1484375</v>
      </c>
      <c r="AT385" s="1">
        <v>423467.40625</v>
      </c>
      <c r="AY385" s="1">
        <v>122359</v>
      </c>
      <c r="AZ385" s="1">
        <v>19375.240234375</v>
      </c>
      <c r="BA385" s="1">
        <v>12254</v>
      </c>
      <c r="BC385" s="1">
        <v>160159.5</v>
      </c>
      <c r="BD385" s="1">
        <v>14686.6796875</v>
      </c>
      <c r="BE385" s="1">
        <v>88780</v>
      </c>
      <c r="BG385" s="1">
        <v>40034</v>
      </c>
      <c r="BH385" s="1">
        <v>16026.0400390625</v>
      </c>
      <c r="BI385" s="1">
        <v>-44390</v>
      </c>
      <c r="BK385" s="1">
        <v>48283</v>
      </c>
      <c r="BL385" s="1">
        <v>9145.2802734375</v>
      </c>
      <c r="BM385" s="1">
        <v>0</v>
      </c>
      <c r="BO385" s="1">
        <v>120016.5</v>
      </c>
      <c r="BP385" s="1">
        <v>50768.25</v>
      </c>
      <c r="BQ385" s="1">
        <v>0</v>
      </c>
      <c r="BS385" s="1">
        <v>-5</v>
      </c>
      <c r="BT385" s="1">
        <v>-41.25</v>
      </c>
      <c r="BU385" s="1">
        <v>0</v>
      </c>
      <c r="BW385" s="1">
        <v>176581.5</v>
      </c>
      <c r="BX385" s="1">
        <v>39577.80078125</v>
      </c>
      <c r="BY385" s="1">
        <v>0</v>
      </c>
      <c r="CA385" s="1">
        <v>516335</v>
      </c>
      <c r="CB385" s="1">
        <v>79227.71875</v>
      </c>
      <c r="CC385" s="1">
        <v>0</v>
      </c>
      <c r="CE385" s="1">
        <v>435392</v>
      </c>
      <c r="CF385" s="1">
        <v>43450.609375</v>
      </c>
      <c r="CG385" s="1">
        <v>0</v>
      </c>
      <c r="CI385" s="1">
        <v>177714.5</v>
      </c>
      <c r="CJ385" s="1">
        <v>65165.87109375</v>
      </c>
      <c r="CK385" s="1">
        <v>583938.25</v>
      </c>
    </row>
    <row r="386" spans="1:90" x14ac:dyDescent="0.25">
      <c r="A386" s="1">
        <v>117415303</v>
      </c>
      <c r="B386" s="1">
        <v>3766665</v>
      </c>
      <c r="C386" s="1">
        <v>3859596.75</v>
      </c>
      <c r="D386" s="1">
        <v>3912401</v>
      </c>
      <c r="E386" s="1">
        <v>3954100.25</v>
      </c>
      <c r="F386" s="1">
        <v>4019336</v>
      </c>
      <c r="G386" s="1">
        <v>4019332.5</v>
      </c>
      <c r="H386" s="1">
        <v>4217697</v>
      </c>
      <c r="I386" s="1">
        <v>4388395.5</v>
      </c>
      <c r="J386" s="1">
        <v>4657531</v>
      </c>
      <c r="K386" s="1">
        <v>4761560</v>
      </c>
      <c r="L386" s="1">
        <v>134126</v>
      </c>
      <c r="M386" s="1">
        <v>134126</v>
      </c>
      <c r="N386" s="1">
        <v>134126</v>
      </c>
      <c r="O386" s="1">
        <v>130890.72</v>
      </c>
      <c r="P386" s="1">
        <v>134126</v>
      </c>
      <c r="Q386" s="1">
        <v>134126</v>
      </c>
      <c r="R386" s="1">
        <v>134126</v>
      </c>
      <c r="S386" s="1">
        <v>134126</v>
      </c>
      <c r="T386" s="1">
        <v>134126</v>
      </c>
      <c r="U386" s="1">
        <v>231433.97</v>
      </c>
      <c r="V386" s="1">
        <v>627727.28</v>
      </c>
      <c r="W386" s="1">
        <v>636959.52</v>
      </c>
      <c r="X386" s="1">
        <v>651103.29</v>
      </c>
      <c r="Y386" s="1">
        <v>670573.81999999995</v>
      </c>
      <c r="Z386" s="1">
        <v>678269.41</v>
      </c>
      <c r="AA386" s="1">
        <v>678247.33</v>
      </c>
      <c r="AB386" s="1">
        <v>681102.89</v>
      </c>
      <c r="AC386" s="1">
        <v>738791.72</v>
      </c>
      <c r="AD386" s="1">
        <v>768186.8</v>
      </c>
      <c r="AE386" s="1">
        <v>787544</v>
      </c>
      <c r="AP386" s="1">
        <v>148444.796875</v>
      </c>
      <c r="AQ386" s="1">
        <v>19461.59375</v>
      </c>
      <c r="AR386" s="1">
        <v>21854.91796875</v>
      </c>
      <c r="AT386" s="1">
        <v>189761.3125</v>
      </c>
      <c r="AY386" s="1">
        <v>70967.5</v>
      </c>
      <c r="AZ386" s="1">
        <v>20362.5</v>
      </c>
      <c r="BA386" s="1">
        <v>30345</v>
      </c>
      <c r="BC386" s="1">
        <v>92931.75</v>
      </c>
      <c r="BD386" s="1">
        <v>9232.240234375</v>
      </c>
      <c r="BE386" s="1">
        <v>0</v>
      </c>
      <c r="BG386" s="1">
        <v>52804.25</v>
      </c>
      <c r="BH386" s="1">
        <v>14143.76953125</v>
      </c>
      <c r="BI386" s="1">
        <v>0</v>
      </c>
      <c r="BK386" s="1">
        <v>41699.25</v>
      </c>
      <c r="BL386" s="1">
        <v>19470.529296875</v>
      </c>
      <c r="BM386" s="1">
        <v>-3235.280029296875</v>
      </c>
      <c r="BO386" s="1">
        <v>65235.75</v>
      </c>
      <c r="BP386" s="1">
        <v>7695.58984375</v>
      </c>
      <c r="BQ386" s="1">
        <v>3235.280029296875</v>
      </c>
      <c r="BS386" s="1">
        <v>-3.5</v>
      </c>
      <c r="BT386" s="1">
        <v>-22.079999923706055</v>
      </c>
      <c r="BU386" s="1">
        <v>0</v>
      </c>
      <c r="BW386" s="1">
        <v>198364.5</v>
      </c>
      <c r="BX386" s="1">
        <v>2855.56005859375</v>
      </c>
      <c r="BY386" s="1">
        <v>0</v>
      </c>
      <c r="CA386" s="1">
        <v>170698.5</v>
      </c>
      <c r="CB386" s="1">
        <v>57688.828125</v>
      </c>
      <c r="CC386" s="1">
        <v>0</v>
      </c>
      <c r="CE386" s="1">
        <v>269135.5</v>
      </c>
      <c r="CF386" s="1">
        <v>29395.080078125</v>
      </c>
      <c r="CG386" s="1">
        <v>0</v>
      </c>
      <c r="CI386" s="1">
        <v>104029</v>
      </c>
      <c r="CJ386" s="1">
        <v>19357.19921875</v>
      </c>
      <c r="CK386" s="1">
        <v>97307.96875</v>
      </c>
    </row>
    <row r="387" spans="1:90" x14ac:dyDescent="0.25">
      <c r="A387" s="1">
        <v>117416103</v>
      </c>
      <c r="B387" s="1">
        <v>5878222.5</v>
      </c>
      <c r="C387" s="1">
        <v>6015200</v>
      </c>
      <c r="D387" s="1">
        <v>6085079.5</v>
      </c>
      <c r="E387" s="1">
        <v>6118894.5</v>
      </c>
      <c r="F387" s="1">
        <v>6154310.5</v>
      </c>
      <c r="G387" s="1">
        <v>6154306.5</v>
      </c>
      <c r="H387" s="1">
        <v>6340560</v>
      </c>
      <c r="I387" s="1">
        <v>6676130</v>
      </c>
      <c r="J387" s="1">
        <v>7122516</v>
      </c>
      <c r="K387" s="1">
        <v>7272981</v>
      </c>
      <c r="L387" s="1">
        <v>228011</v>
      </c>
      <c r="M387" s="1">
        <v>228011</v>
      </c>
      <c r="N387" s="1">
        <v>228011</v>
      </c>
      <c r="O387" s="1">
        <v>228011</v>
      </c>
      <c r="P387" s="1">
        <v>228011</v>
      </c>
      <c r="Q387" s="1">
        <v>228011</v>
      </c>
      <c r="R387" s="1">
        <v>228011</v>
      </c>
      <c r="S387" s="1">
        <v>228011</v>
      </c>
      <c r="T387" s="1">
        <v>228011</v>
      </c>
      <c r="U387" s="1">
        <v>597269.06999999995</v>
      </c>
      <c r="V387" s="1">
        <v>831520.68</v>
      </c>
      <c r="W387" s="1">
        <v>842355.63</v>
      </c>
      <c r="X387" s="1">
        <v>853224.32</v>
      </c>
      <c r="Y387" s="1">
        <v>856543.06</v>
      </c>
      <c r="Z387" s="1">
        <v>873485.5</v>
      </c>
      <c r="AA387" s="1">
        <v>873466.9</v>
      </c>
      <c r="AB387" s="1">
        <v>907097.96</v>
      </c>
      <c r="AC387" s="1">
        <v>956845.68</v>
      </c>
      <c r="AD387" s="1">
        <v>1003683.91</v>
      </c>
      <c r="AE387" s="1">
        <v>1067139</v>
      </c>
      <c r="AP387" s="1">
        <v>223734.09375</v>
      </c>
      <c r="AQ387" s="1">
        <v>73851.6171875</v>
      </c>
      <c r="AR387" s="1">
        <v>38730.69921875</v>
      </c>
      <c r="AT387" s="1">
        <v>336316.40625</v>
      </c>
      <c r="AY387" s="1">
        <v>104468</v>
      </c>
      <c r="AZ387" s="1">
        <v>14698.150390625</v>
      </c>
      <c r="BA387" s="1">
        <v>52158</v>
      </c>
      <c r="BC387" s="1">
        <v>136977.5</v>
      </c>
      <c r="BD387" s="1">
        <v>10834.9501953125</v>
      </c>
      <c r="BE387" s="1">
        <v>0</v>
      </c>
      <c r="BG387" s="1">
        <v>69879.5</v>
      </c>
      <c r="BH387" s="1">
        <v>10868.6904296875</v>
      </c>
      <c r="BI387" s="1">
        <v>0</v>
      </c>
      <c r="BK387" s="1">
        <v>33815</v>
      </c>
      <c r="BL387" s="1">
        <v>3318.739990234375</v>
      </c>
      <c r="BM387" s="1">
        <v>0</v>
      </c>
      <c r="BO387" s="1">
        <v>35416</v>
      </c>
      <c r="BP387" s="1">
        <v>16942.439453125</v>
      </c>
      <c r="BQ387" s="1">
        <v>0</v>
      </c>
      <c r="BS387" s="1">
        <v>-4</v>
      </c>
      <c r="BT387" s="1">
        <v>-18.600000381469727</v>
      </c>
      <c r="BU387" s="1">
        <v>0</v>
      </c>
      <c r="BW387" s="1">
        <v>186253.5</v>
      </c>
      <c r="BX387" s="1">
        <v>33631.05859375</v>
      </c>
      <c r="BY387" s="1">
        <v>0</v>
      </c>
      <c r="CA387" s="1">
        <v>335570</v>
      </c>
      <c r="CB387" s="1">
        <v>49747.71875</v>
      </c>
      <c r="CC387" s="1">
        <v>0</v>
      </c>
      <c r="CE387" s="1">
        <v>446386</v>
      </c>
      <c r="CF387" s="1">
        <v>46838.23046875</v>
      </c>
      <c r="CG387" s="1">
        <v>0</v>
      </c>
      <c r="CI387" s="1">
        <v>150465</v>
      </c>
      <c r="CJ387" s="1">
        <v>63455.08984375</v>
      </c>
      <c r="CK387" s="1">
        <v>369258.0625</v>
      </c>
    </row>
    <row r="388" spans="1:90" x14ac:dyDescent="0.25">
      <c r="A388" s="1">
        <v>117417202</v>
      </c>
      <c r="B388" s="1">
        <v>24714422</v>
      </c>
      <c r="C388" s="1">
        <v>25666622</v>
      </c>
      <c r="D388" s="1">
        <v>25798600</v>
      </c>
      <c r="E388" s="1">
        <v>26112872</v>
      </c>
      <c r="F388" s="1">
        <v>26873376</v>
      </c>
      <c r="G388" s="1">
        <v>26873348</v>
      </c>
      <c r="H388" s="1">
        <v>27991368</v>
      </c>
      <c r="I388" s="1">
        <v>33911712</v>
      </c>
      <c r="J388" s="1">
        <v>36001504</v>
      </c>
      <c r="K388" s="1">
        <v>37396840</v>
      </c>
      <c r="L388" s="1">
        <v>989521</v>
      </c>
      <c r="M388" s="1">
        <v>989521</v>
      </c>
      <c r="N388" s="1">
        <v>989521</v>
      </c>
      <c r="O388" s="1">
        <v>989521</v>
      </c>
      <c r="P388" s="1">
        <v>989521</v>
      </c>
      <c r="Q388" s="1">
        <v>989521</v>
      </c>
      <c r="R388" s="1">
        <v>989521</v>
      </c>
      <c r="S388" s="1">
        <v>989521</v>
      </c>
      <c r="T388" s="1">
        <v>989521</v>
      </c>
      <c r="U388" s="1">
        <v>2792045.87</v>
      </c>
      <c r="V388" s="1">
        <v>4558107.83</v>
      </c>
      <c r="W388" s="1">
        <v>4592917.6500000004</v>
      </c>
      <c r="X388" s="1">
        <v>4623723</v>
      </c>
      <c r="Y388" s="1">
        <v>4543924</v>
      </c>
      <c r="Z388" s="1">
        <v>4655683</v>
      </c>
      <c r="AA388" s="1">
        <v>4655573</v>
      </c>
      <c r="AB388" s="1">
        <v>4885525.76</v>
      </c>
      <c r="AC388" s="1">
        <v>5164824.9800000004</v>
      </c>
      <c r="AD388" s="1">
        <v>5389383.4500000002</v>
      </c>
      <c r="AE388" s="1">
        <v>5771380</v>
      </c>
      <c r="AF388" s="1">
        <v>342171.05</v>
      </c>
      <c r="AG388" s="1">
        <v>351308.58</v>
      </c>
      <c r="AH388" s="1">
        <v>389763</v>
      </c>
      <c r="AI388" s="1">
        <v>470865</v>
      </c>
      <c r="AJ388" s="1">
        <v>569161</v>
      </c>
      <c r="AK388" s="1">
        <v>596198</v>
      </c>
      <c r="AL388" s="1">
        <v>700930.15</v>
      </c>
      <c r="AM388" s="1">
        <v>732166.28</v>
      </c>
      <c r="AN388" s="1">
        <v>836106.93</v>
      </c>
      <c r="AO388" s="1">
        <v>937064</v>
      </c>
      <c r="AP388" s="1">
        <v>2104692.75</v>
      </c>
      <c r="AQ388" s="1">
        <v>360504.96875</v>
      </c>
      <c r="AR388" s="1">
        <v>223139.40625</v>
      </c>
      <c r="AS388" s="1">
        <v>73580.6015625</v>
      </c>
      <c r="AT388" s="1">
        <v>2761917.75</v>
      </c>
      <c r="AY388" s="1">
        <v>724292</v>
      </c>
      <c r="AZ388" s="1">
        <v>83729.3125</v>
      </c>
      <c r="BA388" s="1">
        <v>207750</v>
      </c>
      <c r="BB388" s="1">
        <v>123873.3984375</v>
      </c>
      <c r="BC388" s="1">
        <v>952200</v>
      </c>
      <c r="BD388" s="1">
        <v>34809.8203125</v>
      </c>
      <c r="BE388" s="1">
        <v>0</v>
      </c>
      <c r="BF388" s="1">
        <v>9137.5302734375</v>
      </c>
      <c r="BG388" s="1">
        <v>131978</v>
      </c>
      <c r="BH388" s="1">
        <v>30805.349609375</v>
      </c>
      <c r="BI388" s="1">
        <v>0</v>
      </c>
      <c r="BJ388" s="1">
        <v>38454.421875</v>
      </c>
      <c r="BK388" s="1">
        <v>314272</v>
      </c>
      <c r="BL388" s="1">
        <v>-79799</v>
      </c>
      <c r="BM388" s="1">
        <v>0</v>
      </c>
      <c r="BN388" s="1">
        <v>81102</v>
      </c>
      <c r="BO388" s="1">
        <v>760504</v>
      </c>
      <c r="BP388" s="1">
        <v>111759</v>
      </c>
      <c r="BQ388" s="1">
        <v>0</v>
      </c>
      <c r="BR388" s="1">
        <v>98296</v>
      </c>
      <c r="BS388" s="1">
        <v>-28</v>
      </c>
      <c r="BT388" s="1">
        <v>-110</v>
      </c>
      <c r="BU388" s="1">
        <v>0</v>
      </c>
      <c r="BV388" s="1">
        <v>27037</v>
      </c>
      <c r="BW388" s="1">
        <v>1118020</v>
      </c>
      <c r="BX388" s="1">
        <v>229952.765625</v>
      </c>
      <c r="BY388" s="1">
        <v>0</v>
      </c>
      <c r="BZ388" s="1">
        <v>104732.1484375</v>
      </c>
      <c r="CA388" s="1">
        <v>5920344</v>
      </c>
      <c r="CB388" s="1">
        <v>279299.21875</v>
      </c>
      <c r="CC388" s="1">
        <v>0</v>
      </c>
      <c r="CD388" s="1">
        <v>31236.130859375</v>
      </c>
      <c r="CE388" s="1">
        <v>2089792</v>
      </c>
      <c r="CF388" s="1">
        <v>224558.46875</v>
      </c>
      <c r="CG388" s="1">
        <v>0</v>
      </c>
      <c r="CH388" s="1">
        <v>103940.6484375</v>
      </c>
      <c r="CI388" s="1">
        <v>1395336</v>
      </c>
      <c r="CJ388" s="1">
        <v>381996.5625</v>
      </c>
      <c r="CK388" s="1">
        <v>1802524.875</v>
      </c>
      <c r="CL388" s="1">
        <v>100957.0703125</v>
      </c>
    </row>
    <row r="389" spans="1:90" x14ac:dyDescent="0.25">
      <c r="A389" s="1">
        <v>117576303</v>
      </c>
      <c r="B389" s="1">
        <v>2563676.5</v>
      </c>
      <c r="C389" s="1">
        <v>2676636.75</v>
      </c>
      <c r="D389" s="1">
        <v>2673928.5</v>
      </c>
      <c r="E389" s="1">
        <v>2716129</v>
      </c>
      <c r="F389" s="1">
        <v>2807591</v>
      </c>
      <c r="G389" s="1">
        <v>2807587.5</v>
      </c>
      <c r="H389" s="1">
        <v>2925052</v>
      </c>
      <c r="I389" s="1">
        <v>3184888.75</v>
      </c>
      <c r="J389" s="1">
        <v>3555191</v>
      </c>
      <c r="K389" s="1">
        <v>3685081</v>
      </c>
      <c r="L389" s="1">
        <v>51245</v>
      </c>
      <c r="M389" s="1">
        <v>51245</v>
      </c>
      <c r="N389" s="1">
        <v>51245</v>
      </c>
      <c r="O389" s="1">
        <v>51245</v>
      </c>
      <c r="P389" s="1">
        <v>51245</v>
      </c>
      <c r="Q389" s="1">
        <v>51245</v>
      </c>
      <c r="R389" s="1">
        <v>51245</v>
      </c>
      <c r="S389" s="1">
        <v>51245</v>
      </c>
      <c r="T389" s="1">
        <v>51245</v>
      </c>
      <c r="U389" s="1">
        <v>51245</v>
      </c>
      <c r="V389" s="1">
        <v>409047.86</v>
      </c>
      <c r="W389" s="1">
        <v>411284.52</v>
      </c>
      <c r="X389" s="1">
        <v>414724.01</v>
      </c>
      <c r="Y389" s="1">
        <v>416792.2</v>
      </c>
      <c r="Z389" s="1">
        <v>422565.2</v>
      </c>
      <c r="AA389" s="1">
        <v>422558.77</v>
      </c>
      <c r="AB389" s="1">
        <v>432169.63</v>
      </c>
      <c r="AC389" s="1">
        <v>442118.73</v>
      </c>
      <c r="AD389" s="1">
        <v>456141.1</v>
      </c>
      <c r="AE389" s="1">
        <v>473255</v>
      </c>
      <c r="AP389" s="1">
        <v>175498</v>
      </c>
      <c r="AQ389" s="1">
        <v>0</v>
      </c>
      <c r="AR389" s="1">
        <v>10137.9599609375</v>
      </c>
      <c r="AT389" s="1">
        <v>185635.953125</v>
      </c>
      <c r="AY389" s="1">
        <v>86165.75</v>
      </c>
      <c r="AZ389" s="1">
        <v>2367.860107421875</v>
      </c>
      <c r="BA389" s="1">
        <v>9930</v>
      </c>
      <c r="BC389" s="1">
        <v>112960.25</v>
      </c>
      <c r="BD389" s="1">
        <v>2236.659912109375</v>
      </c>
      <c r="BE389" s="1">
        <v>0</v>
      </c>
      <c r="BG389" s="1">
        <v>-2708.25</v>
      </c>
      <c r="BH389" s="1">
        <v>3439.489990234375</v>
      </c>
      <c r="BI389" s="1">
        <v>0</v>
      </c>
      <c r="BK389" s="1">
        <v>42200.5</v>
      </c>
      <c r="BL389" s="1">
        <v>2068.18994140625</v>
      </c>
      <c r="BM389" s="1">
        <v>0</v>
      </c>
      <c r="BO389" s="1">
        <v>91462</v>
      </c>
      <c r="BP389" s="1">
        <v>5773</v>
      </c>
      <c r="BQ389" s="1">
        <v>0</v>
      </c>
      <c r="BS389" s="1">
        <v>-3.5</v>
      </c>
      <c r="BT389" s="1">
        <v>-6.429999828338623</v>
      </c>
      <c r="BU389" s="1">
        <v>0</v>
      </c>
      <c r="BW389" s="1">
        <v>117464.5</v>
      </c>
      <c r="BX389" s="1">
        <v>9610.8603515625</v>
      </c>
      <c r="BY389" s="1">
        <v>0</v>
      </c>
      <c r="CA389" s="1">
        <v>259836.75</v>
      </c>
      <c r="CB389" s="1">
        <v>9949.099609375</v>
      </c>
      <c r="CC389" s="1">
        <v>0</v>
      </c>
      <c r="CE389" s="1">
        <v>370302.25</v>
      </c>
      <c r="CF389" s="1">
        <v>14022.3701171875</v>
      </c>
      <c r="CG389" s="1">
        <v>0</v>
      </c>
      <c r="CI389" s="1">
        <v>129890</v>
      </c>
      <c r="CJ389" s="1">
        <v>17113.900390625</v>
      </c>
      <c r="CK389" s="1">
        <v>0</v>
      </c>
    </row>
    <row r="390" spans="1:90" x14ac:dyDescent="0.25">
      <c r="A390" s="1">
        <v>117596003</v>
      </c>
      <c r="B390" s="1">
        <v>12130486</v>
      </c>
      <c r="C390" s="1">
        <v>12378407</v>
      </c>
      <c r="D390" s="1">
        <v>12495174</v>
      </c>
      <c r="E390" s="1">
        <v>12567744</v>
      </c>
      <c r="F390" s="1">
        <v>12847600</v>
      </c>
      <c r="G390" s="1">
        <v>12847591</v>
      </c>
      <c r="H390" s="1">
        <v>13303368</v>
      </c>
      <c r="I390" s="1">
        <v>14248332</v>
      </c>
      <c r="J390" s="1">
        <v>15429974</v>
      </c>
      <c r="K390" s="1">
        <v>15800152</v>
      </c>
      <c r="L390" s="1">
        <v>446252</v>
      </c>
      <c r="M390" s="1">
        <v>446252</v>
      </c>
      <c r="N390" s="1">
        <v>446252</v>
      </c>
      <c r="O390" s="1">
        <v>446252</v>
      </c>
      <c r="P390" s="1">
        <v>446252</v>
      </c>
      <c r="Q390" s="1">
        <v>446252</v>
      </c>
      <c r="R390" s="1">
        <v>446252</v>
      </c>
      <c r="S390" s="1">
        <v>446252</v>
      </c>
      <c r="T390" s="1">
        <v>446252</v>
      </c>
      <c r="U390" s="1">
        <v>1367170.31</v>
      </c>
      <c r="V390" s="1">
        <v>1616174.51</v>
      </c>
      <c r="W390" s="1">
        <v>1646871.56</v>
      </c>
      <c r="X390" s="1">
        <v>1670723.66</v>
      </c>
      <c r="Y390" s="1">
        <v>1683500.54</v>
      </c>
      <c r="Z390" s="1">
        <v>1737363.83</v>
      </c>
      <c r="AA390" s="1">
        <v>1737302.18</v>
      </c>
      <c r="AB390" s="1">
        <v>1827778.33</v>
      </c>
      <c r="AC390" s="1">
        <v>1953588.55</v>
      </c>
      <c r="AD390" s="1">
        <v>2062382.8</v>
      </c>
      <c r="AE390" s="1">
        <v>2195783</v>
      </c>
      <c r="AF390" s="1">
        <v>62433.85</v>
      </c>
      <c r="AG390" s="1">
        <v>41491.08</v>
      </c>
      <c r="AH390" s="1">
        <v>62533.56</v>
      </c>
      <c r="AI390" s="1">
        <v>70949.88</v>
      </c>
      <c r="AJ390" s="1">
        <v>99788.56</v>
      </c>
      <c r="AK390" s="1">
        <v>93039.09</v>
      </c>
      <c r="AL390" s="1">
        <v>73889</v>
      </c>
      <c r="AM390" s="1">
        <v>82229.539999999994</v>
      </c>
      <c r="AP390" s="1">
        <v>590510.375</v>
      </c>
      <c r="AQ390" s="1">
        <v>184183.65625</v>
      </c>
      <c r="AR390" s="1">
        <v>91683.8359375</v>
      </c>
      <c r="AT390" s="1">
        <v>866377.8125</v>
      </c>
      <c r="AY390" s="1">
        <v>189189</v>
      </c>
      <c r="AZ390" s="1">
        <v>35083.828125</v>
      </c>
      <c r="BA390" s="1">
        <v>86859</v>
      </c>
      <c r="BB390" s="1">
        <v>-29527.830078125</v>
      </c>
      <c r="BC390" s="1">
        <v>247921</v>
      </c>
      <c r="BD390" s="1">
        <v>30697.05078125</v>
      </c>
      <c r="BE390" s="1">
        <v>0</v>
      </c>
      <c r="BF390" s="1">
        <v>-20942.76953125</v>
      </c>
      <c r="BG390" s="1">
        <v>116767</v>
      </c>
      <c r="BH390" s="1">
        <v>23852.099609375</v>
      </c>
      <c r="BI390" s="1">
        <v>0</v>
      </c>
      <c r="BJ390" s="1">
        <v>21042.48046875</v>
      </c>
      <c r="BK390" s="1">
        <v>72570</v>
      </c>
      <c r="BL390" s="1">
        <v>12776.8798828125</v>
      </c>
      <c r="BM390" s="1">
        <v>0</v>
      </c>
      <c r="BN390" s="1">
        <v>8416.3203125</v>
      </c>
      <c r="BO390" s="1">
        <v>279856</v>
      </c>
      <c r="BP390" s="1">
        <v>53863.2890625</v>
      </c>
      <c r="BQ390" s="1">
        <v>0</v>
      </c>
      <c r="BR390" s="1">
        <v>28838.6796875</v>
      </c>
      <c r="BS390" s="1">
        <v>-9</v>
      </c>
      <c r="BT390" s="1">
        <v>-61.650001525878906</v>
      </c>
      <c r="BU390" s="1">
        <v>0</v>
      </c>
      <c r="BV390" s="1">
        <v>-6749.47021484375</v>
      </c>
      <c r="BW390" s="1">
        <v>455777</v>
      </c>
      <c r="BX390" s="1">
        <v>90476.1484375</v>
      </c>
      <c r="BY390" s="1">
        <v>0</v>
      </c>
      <c r="BZ390" s="1">
        <v>-19150.08984375</v>
      </c>
      <c r="CA390" s="1">
        <v>944964</v>
      </c>
      <c r="CB390" s="1">
        <v>125810.21875</v>
      </c>
      <c r="CC390" s="1">
        <v>0</v>
      </c>
      <c r="CD390" s="1">
        <v>8340.5400390625</v>
      </c>
      <c r="CE390" s="1">
        <v>1181642</v>
      </c>
      <c r="CF390" s="1">
        <v>108794.25</v>
      </c>
      <c r="CG390" s="1">
        <v>0</v>
      </c>
      <c r="CI390" s="1">
        <v>370178</v>
      </c>
      <c r="CJ390" s="1">
        <v>133400.203125</v>
      </c>
      <c r="CK390" s="1">
        <v>920918.3125</v>
      </c>
    </row>
    <row r="391" spans="1:90" x14ac:dyDescent="0.25">
      <c r="A391" s="1">
        <v>117597003</v>
      </c>
      <c r="B391" s="1">
        <v>8534466</v>
      </c>
      <c r="C391" s="1">
        <v>8710584</v>
      </c>
      <c r="D391" s="1">
        <v>8776038</v>
      </c>
      <c r="E391" s="1">
        <v>8826777</v>
      </c>
      <c r="F391" s="1">
        <v>8959667</v>
      </c>
      <c r="G391" s="1">
        <v>8959661</v>
      </c>
      <c r="H391" s="1">
        <v>9288478</v>
      </c>
      <c r="I391" s="1">
        <v>9695830</v>
      </c>
      <c r="J391" s="1">
        <v>10418349</v>
      </c>
      <c r="K391" s="1">
        <v>10642200</v>
      </c>
      <c r="L391" s="1">
        <v>340919</v>
      </c>
      <c r="M391" s="1">
        <v>340919</v>
      </c>
      <c r="N391" s="1">
        <v>340919</v>
      </c>
      <c r="O391" s="1">
        <v>340919</v>
      </c>
      <c r="P391" s="1">
        <v>340919</v>
      </c>
      <c r="Q391" s="1">
        <v>340919</v>
      </c>
      <c r="R391" s="1">
        <v>340919</v>
      </c>
      <c r="S391" s="1">
        <v>340919</v>
      </c>
      <c r="T391" s="1">
        <v>340919</v>
      </c>
      <c r="U391" s="1">
        <v>953255.41</v>
      </c>
      <c r="V391" s="1">
        <v>1293522.49</v>
      </c>
      <c r="W391" s="1">
        <v>1295907.3799999999</v>
      </c>
      <c r="X391" s="1">
        <v>1323079.92</v>
      </c>
      <c r="Y391" s="1">
        <v>1344569.9</v>
      </c>
      <c r="Z391" s="1">
        <v>1394438.44</v>
      </c>
      <c r="AA391" s="1">
        <v>1394386.53</v>
      </c>
      <c r="AB391" s="1">
        <v>1443538.21</v>
      </c>
      <c r="AC391" s="1">
        <v>1559358.38</v>
      </c>
      <c r="AD391" s="1">
        <v>1621355.94</v>
      </c>
      <c r="AE391" s="1">
        <v>1721374</v>
      </c>
      <c r="AF391" s="1">
        <v>12102.15</v>
      </c>
      <c r="AI391" s="1">
        <v>33491.93</v>
      </c>
      <c r="AJ391" s="1">
        <v>33799.79</v>
      </c>
      <c r="AK391" s="1">
        <v>43100</v>
      </c>
      <c r="AL391" s="1">
        <v>50510</v>
      </c>
      <c r="AM391" s="1">
        <v>67849.37</v>
      </c>
      <c r="AN391" s="1">
        <v>72174.45</v>
      </c>
      <c r="AO391" s="1">
        <v>80859</v>
      </c>
      <c r="AP391" s="1">
        <v>336506.59375</v>
      </c>
      <c r="AQ391" s="1">
        <v>122467.28125</v>
      </c>
      <c r="AR391" s="1">
        <v>65387.11328125</v>
      </c>
      <c r="AS391" s="1">
        <v>9411.841796875</v>
      </c>
      <c r="AT391" s="1">
        <v>533772.8125</v>
      </c>
      <c r="AY391" s="1">
        <v>134533</v>
      </c>
      <c r="AZ391" s="1">
        <v>26041.689453125</v>
      </c>
      <c r="BA391" s="1">
        <v>64932</v>
      </c>
      <c r="BB391" s="1">
        <v>-1013.0700073242188</v>
      </c>
      <c r="BC391" s="1">
        <v>176118</v>
      </c>
      <c r="BD391" s="1">
        <v>2384.889892578125</v>
      </c>
      <c r="BE391" s="1">
        <v>0</v>
      </c>
      <c r="BG391" s="1">
        <v>65454</v>
      </c>
      <c r="BH391" s="1">
        <v>27172.5390625</v>
      </c>
      <c r="BI391" s="1">
        <v>0</v>
      </c>
      <c r="BK391" s="1">
        <v>50739</v>
      </c>
      <c r="BL391" s="1">
        <v>21489.98046875</v>
      </c>
      <c r="BM391" s="1">
        <v>0</v>
      </c>
      <c r="BO391" s="1">
        <v>132890</v>
      </c>
      <c r="BP391" s="1">
        <v>49868.5390625</v>
      </c>
      <c r="BQ391" s="1">
        <v>0</v>
      </c>
      <c r="BR391" s="1">
        <v>307.8599853515625</v>
      </c>
      <c r="BS391" s="1">
        <v>-6</v>
      </c>
      <c r="BT391" s="1">
        <v>-51.909999847412109</v>
      </c>
      <c r="BU391" s="1">
        <v>0</v>
      </c>
      <c r="BV391" s="1">
        <v>9300.2099609375</v>
      </c>
      <c r="BW391" s="1">
        <v>328817</v>
      </c>
      <c r="BX391" s="1">
        <v>49151.6796875</v>
      </c>
      <c r="BY391" s="1">
        <v>0</v>
      </c>
      <c r="BZ391" s="1">
        <v>7410</v>
      </c>
      <c r="CA391" s="1">
        <v>407352</v>
      </c>
      <c r="CB391" s="1">
        <v>115820.171875</v>
      </c>
      <c r="CC391" s="1">
        <v>0</v>
      </c>
      <c r="CD391" s="1">
        <v>17339.369140625</v>
      </c>
      <c r="CE391" s="1">
        <v>722519</v>
      </c>
      <c r="CF391" s="1">
        <v>61997.55859375</v>
      </c>
      <c r="CG391" s="1">
        <v>0</v>
      </c>
      <c r="CH391" s="1">
        <v>4325.080078125</v>
      </c>
      <c r="CI391" s="1">
        <v>223851</v>
      </c>
      <c r="CJ391" s="1">
        <v>100018.0625</v>
      </c>
      <c r="CK391" s="1">
        <v>612336.4375</v>
      </c>
      <c r="CL391" s="1">
        <v>8684.5498046875</v>
      </c>
    </row>
    <row r="392" spans="1:90" x14ac:dyDescent="0.25">
      <c r="A392" s="1">
        <v>117598503</v>
      </c>
      <c r="B392" s="1">
        <v>5917750</v>
      </c>
      <c r="C392" s="1">
        <v>6090351</v>
      </c>
      <c r="D392" s="1">
        <v>6121368</v>
      </c>
      <c r="E392" s="1">
        <v>6168522</v>
      </c>
      <c r="F392" s="1">
        <v>6295368</v>
      </c>
      <c r="G392" s="1">
        <v>6294040.5</v>
      </c>
      <c r="H392" s="1">
        <v>6493779</v>
      </c>
      <c r="I392" s="1">
        <v>7091666</v>
      </c>
      <c r="J392" s="1">
        <v>7459141</v>
      </c>
      <c r="K392" s="1">
        <v>7646091</v>
      </c>
      <c r="L392" s="1">
        <v>219909</v>
      </c>
      <c r="M392" s="1">
        <v>219909</v>
      </c>
      <c r="N392" s="1">
        <v>219909</v>
      </c>
      <c r="O392" s="1">
        <v>219909</v>
      </c>
      <c r="P392" s="1">
        <v>219909</v>
      </c>
      <c r="Q392" s="1">
        <v>219909</v>
      </c>
      <c r="R392" s="1">
        <v>219909</v>
      </c>
      <c r="S392" s="1">
        <v>219909</v>
      </c>
      <c r="T392" s="1">
        <v>219909</v>
      </c>
      <c r="U392" s="1">
        <v>703061.22</v>
      </c>
      <c r="V392" s="1">
        <v>962690.21</v>
      </c>
      <c r="W392" s="1">
        <v>1127695.97</v>
      </c>
      <c r="X392" s="1">
        <v>1159701.1200000001</v>
      </c>
      <c r="Y392" s="1">
        <v>1186993.55</v>
      </c>
      <c r="Z392" s="1">
        <v>1344454</v>
      </c>
      <c r="AA392" s="1">
        <v>1164023.54</v>
      </c>
      <c r="AB392" s="1">
        <v>1071806.08</v>
      </c>
      <c r="AC392" s="1">
        <v>1158752.53</v>
      </c>
      <c r="AD392" s="1">
        <v>1201194.2</v>
      </c>
      <c r="AE392" s="1">
        <v>1233773</v>
      </c>
      <c r="AF392" s="1">
        <v>42039.08</v>
      </c>
      <c r="AG392" s="1">
        <v>59358.62</v>
      </c>
      <c r="AH392" s="1">
        <v>72736.36</v>
      </c>
      <c r="AI392" s="1">
        <v>67318.36</v>
      </c>
      <c r="AJ392" s="1">
        <v>105229</v>
      </c>
      <c r="AK392" s="1">
        <v>108340.11</v>
      </c>
      <c r="AL392" s="1">
        <v>82456.039999999994</v>
      </c>
      <c r="AM392" s="1">
        <v>19731</v>
      </c>
      <c r="AN392" s="1">
        <v>102548.99</v>
      </c>
      <c r="AO392" s="1">
        <v>114929</v>
      </c>
      <c r="AP392" s="1">
        <v>270144.59375</v>
      </c>
      <c r="AQ392" s="1">
        <v>96630.4453125</v>
      </c>
      <c r="AR392" s="1">
        <v>-22136.19921875</v>
      </c>
      <c r="AS392" s="1">
        <v>1940</v>
      </c>
      <c r="AT392" s="1">
        <v>346578.84375</v>
      </c>
      <c r="AY392" s="1">
        <v>131523</v>
      </c>
      <c r="AZ392" s="1">
        <v>22816.279296875</v>
      </c>
      <c r="BA392" s="1">
        <v>45399</v>
      </c>
      <c r="BB392" s="1">
        <v>-9418.4697265625</v>
      </c>
      <c r="BC392" s="1">
        <v>172601</v>
      </c>
      <c r="BD392" s="1">
        <v>165005.765625</v>
      </c>
      <c r="BE392" s="1">
        <v>0</v>
      </c>
      <c r="BF392" s="1">
        <v>17319.5390625</v>
      </c>
      <c r="BG392" s="1">
        <v>31017</v>
      </c>
      <c r="BH392" s="1">
        <v>32005.150390625</v>
      </c>
      <c r="BI392" s="1">
        <v>0</v>
      </c>
      <c r="BJ392" s="1">
        <v>13377.740234375</v>
      </c>
      <c r="BK392" s="1">
        <v>47154</v>
      </c>
      <c r="BL392" s="1">
        <v>27292.4296875</v>
      </c>
      <c r="BM392" s="1">
        <v>0</v>
      </c>
      <c r="BN392" s="1">
        <v>-5418</v>
      </c>
      <c r="BO392" s="1">
        <v>126846</v>
      </c>
      <c r="BP392" s="1">
        <v>157460.453125</v>
      </c>
      <c r="BQ392" s="1">
        <v>0</v>
      </c>
      <c r="BR392" s="1">
        <v>37910.640625</v>
      </c>
      <c r="BS392" s="1">
        <v>-1327.5</v>
      </c>
      <c r="BT392" s="1">
        <v>-180430.453125</v>
      </c>
      <c r="BU392" s="1">
        <v>0</v>
      </c>
      <c r="BV392" s="1">
        <v>3111.110107421875</v>
      </c>
      <c r="BW392" s="1">
        <v>199738.5</v>
      </c>
      <c r="BX392" s="1">
        <v>-92217.4609375</v>
      </c>
      <c r="BY392" s="1">
        <v>0</v>
      </c>
      <c r="BZ392" s="1">
        <v>-25884.0703125</v>
      </c>
      <c r="CA392" s="1">
        <v>597887</v>
      </c>
      <c r="CB392" s="1">
        <v>86946.453125</v>
      </c>
      <c r="CC392" s="1">
        <v>0</v>
      </c>
      <c r="CD392" s="1">
        <v>-62725.0390625</v>
      </c>
      <c r="CE392" s="1">
        <v>367475</v>
      </c>
      <c r="CF392" s="1">
        <v>42441.671875</v>
      </c>
      <c r="CG392" s="1">
        <v>0</v>
      </c>
      <c r="CH392" s="1">
        <v>82817.9921875</v>
      </c>
      <c r="CI392" s="1">
        <v>186950</v>
      </c>
      <c r="CJ392" s="1">
        <v>32578.80078125</v>
      </c>
      <c r="CK392" s="1">
        <v>483152.21875</v>
      </c>
      <c r="CL392" s="1">
        <v>12380.009765625</v>
      </c>
    </row>
    <row r="393" spans="1:90" x14ac:dyDescent="0.25">
      <c r="A393" s="1">
        <v>118401403</v>
      </c>
      <c r="B393" s="1">
        <v>7071897.5</v>
      </c>
      <c r="C393" s="1">
        <v>7187634.5</v>
      </c>
      <c r="D393" s="1">
        <v>7254073.5</v>
      </c>
      <c r="E393" s="1">
        <v>7300102.5</v>
      </c>
      <c r="F393" s="1">
        <v>7406652</v>
      </c>
      <c r="G393" s="1">
        <v>7406647.5</v>
      </c>
      <c r="H393" s="1">
        <v>7617880.5</v>
      </c>
      <c r="I393" s="1">
        <v>8093532.5</v>
      </c>
      <c r="J393" s="1">
        <v>8521749</v>
      </c>
      <c r="K393" s="1">
        <v>8694063</v>
      </c>
      <c r="L393" s="1">
        <v>293152</v>
      </c>
      <c r="N393" s="1">
        <v>348001</v>
      </c>
      <c r="O393" s="1">
        <v>348001</v>
      </c>
      <c r="P393" s="1">
        <v>348001</v>
      </c>
      <c r="Q393" s="1">
        <v>348001</v>
      </c>
      <c r="R393" s="1">
        <v>348001</v>
      </c>
      <c r="S393" s="1">
        <v>348001</v>
      </c>
      <c r="T393" s="1">
        <v>348001</v>
      </c>
      <c r="U393" s="1">
        <v>1184196.8999999999</v>
      </c>
      <c r="V393" s="1">
        <v>1628110.61</v>
      </c>
      <c r="W393" s="1">
        <v>1448100.97</v>
      </c>
      <c r="X393" s="1">
        <v>1460184.3</v>
      </c>
      <c r="Y393" s="1">
        <v>1475177.46</v>
      </c>
      <c r="Z393" s="1">
        <v>1673004.59</v>
      </c>
      <c r="AA393" s="1">
        <v>1672969.29</v>
      </c>
      <c r="AB393" s="1">
        <v>1751334.19</v>
      </c>
      <c r="AC393" s="1">
        <v>1689808.04</v>
      </c>
      <c r="AD393" s="1">
        <v>1771897.05</v>
      </c>
      <c r="AE393" s="1">
        <v>1889823</v>
      </c>
      <c r="AP393" s="1">
        <v>257482.203125</v>
      </c>
      <c r="AQ393" s="1">
        <v>167239.1875</v>
      </c>
      <c r="AR393" s="1">
        <v>43363.68359375</v>
      </c>
      <c r="AT393" s="1">
        <v>468085.0625</v>
      </c>
      <c r="AY393" s="1">
        <v>88265</v>
      </c>
      <c r="AZ393" s="1">
        <v>-121243.078125</v>
      </c>
      <c r="BA393" s="1">
        <v>25613</v>
      </c>
      <c r="BC393" s="1">
        <v>115737</v>
      </c>
      <c r="BD393" s="1">
        <v>-180009.640625</v>
      </c>
      <c r="BG393" s="1">
        <v>66439</v>
      </c>
      <c r="BH393" s="1">
        <v>12083.330078125</v>
      </c>
      <c r="BK393" s="1">
        <v>46029</v>
      </c>
      <c r="BL393" s="1">
        <v>14993.16015625</v>
      </c>
      <c r="BM393" s="1">
        <v>0</v>
      </c>
      <c r="BO393" s="1">
        <v>106549.5</v>
      </c>
      <c r="BP393" s="1">
        <v>197827.125</v>
      </c>
      <c r="BQ393" s="1">
        <v>0</v>
      </c>
      <c r="BS393" s="1">
        <v>-4.5</v>
      </c>
      <c r="BT393" s="1">
        <v>-35.299999237060547</v>
      </c>
      <c r="BU393" s="1">
        <v>0</v>
      </c>
      <c r="BW393" s="1">
        <v>211233</v>
      </c>
      <c r="BX393" s="1">
        <v>78364.8984375</v>
      </c>
      <c r="BY393" s="1">
        <v>0</v>
      </c>
      <c r="CA393" s="1">
        <v>475652</v>
      </c>
      <c r="CB393" s="1">
        <v>-61526.1484375</v>
      </c>
      <c r="CC393" s="1">
        <v>0</v>
      </c>
      <c r="CE393" s="1">
        <v>428216.5</v>
      </c>
      <c r="CF393" s="1">
        <v>82089.0078125</v>
      </c>
      <c r="CG393" s="1">
        <v>0</v>
      </c>
      <c r="CI393" s="1">
        <v>172314</v>
      </c>
      <c r="CJ393" s="1">
        <v>117925.953125</v>
      </c>
      <c r="CK393" s="1">
        <v>836195.875</v>
      </c>
    </row>
    <row r="394" spans="1:90" x14ac:dyDescent="0.25">
      <c r="A394" s="1">
        <v>118401603</v>
      </c>
      <c r="B394" s="1">
        <v>5705537</v>
      </c>
      <c r="C394" s="1">
        <v>5851586.5</v>
      </c>
      <c r="D394" s="1">
        <v>5684952.5</v>
      </c>
      <c r="E394" s="1">
        <v>6033017.5</v>
      </c>
      <c r="F394" s="1">
        <v>6090452</v>
      </c>
      <c r="G394" s="1">
        <v>6090447</v>
      </c>
      <c r="H394" s="1">
        <v>6226002.5</v>
      </c>
      <c r="I394" s="1">
        <v>6676564</v>
      </c>
      <c r="J394" s="1">
        <v>7042652.5</v>
      </c>
      <c r="K394" s="1">
        <v>7212089</v>
      </c>
      <c r="P394" s="1">
        <v>255430</v>
      </c>
      <c r="Q394" s="1">
        <v>255430</v>
      </c>
      <c r="R394" s="1">
        <v>255430</v>
      </c>
      <c r="S394" s="1">
        <v>255430</v>
      </c>
      <c r="T394" s="1">
        <v>255430</v>
      </c>
      <c r="U394" s="1">
        <v>522927.16</v>
      </c>
      <c r="V394" s="1">
        <v>1159010.2</v>
      </c>
      <c r="W394" s="1">
        <v>1178475.96</v>
      </c>
      <c r="X394" s="1">
        <v>1211488.7</v>
      </c>
      <c r="Y394" s="1">
        <v>1218057.1499999999</v>
      </c>
      <c r="Z394" s="1">
        <v>1257070.1399999999</v>
      </c>
      <c r="AA394" s="1">
        <v>1257030.82</v>
      </c>
      <c r="AB394" s="1">
        <v>1291371.82</v>
      </c>
      <c r="AC394" s="1">
        <v>1508852.35</v>
      </c>
      <c r="AD394" s="1">
        <v>1595863.41</v>
      </c>
      <c r="AE394" s="1">
        <v>1571485</v>
      </c>
      <c r="AI394" s="1">
        <v>5708.83</v>
      </c>
      <c r="AJ394" s="1">
        <v>3276.81</v>
      </c>
      <c r="AK394" s="1">
        <v>1476.89</v>
      </c>
      <c r="AP394" s="1">
        <v>224327.40625</v>
      </c>
      <c r="AQ394" s="1">
        <v>53499.43359375</v>
      </c>
      <c r="AR394" s="1">
        <v>62882.97265625</v>
      </c>
      <c r="AT394" s="1">
        <v>340709.8125</v>
      </c>
      <c r="AY394" s="1">
        <v>111344</v>
      </c>
      <c r="AZ394" s="1">
        <v>29508.939453125</v>
      </c>
      <c r="BC394" s="1">
        <v>146049.5</v>
      </c>
      <c r="BD394" s="1">
        <v>19465.759765625</v>
      </c>
      <c r="BG394" s="1">
        <v>-166634</v>
      </c>
      <c r="BH394" s="1">
        <v>33012.73828125</v>
      </c>
      <c r="BK394" s="1">
        <v>348065</v>
      </c>
      <c r="BL394" s="1">
        <v>6568.4501953125</v>
      </c>
      <c r="BO394" s="1">
        <v>57434.5</v>
      </c>
      <c r="BP394" s="1">
        <v>39012.98828125</v>
      </c>
      <c r="BR394" s="1">
        <v>-2432.02001953125</v>
      </c>
      <c r="BS394" s="1">
        <v>-5</v>
      </c>
      <c r="BT394" s="1">
        <v>-39.319999694824219</v>
      </c>
      <c r="BU394" s="1">
        <v>0</v>
      </c>
      <c r="BV394" s="1">
        <v>-1799.9200439453125</v>
      </c>
      <c r="BW394" s="1">
        <v>135555.5</v>
      </c>
      <c r="BX394" s="1">
        <v>34341</v>
      </c>
      <c r="BY394" s="1">
        <v>0</v>
      </c>
      <c r="CA394" s="1">
        <v>450561.5</v>
      </c>
      <c r="CB394" s="1">
        <v>217480.53125</v>
      </c>
      <c r="CC394" s="1">
        <v>0</v>
      </c>
      <c r="CE394" s="1">
        <v>366088.5</v>
      </c>
      <c r="CF394" s="1">
        <v>87011.0625</v>
      </c>
      <c r="CG394" s="1">
        <v>0</v>
      </c>
      <c r="CI394" s="1">
        <v>169436.5</v>
      </c>
      <c r="CJ394" s="1">
        <v>-24378.41015625</v>
      </c>
      <c r="CK394" s="1">
        <v>267497.15625</v>
      </c>
    </row>
    <row r="395" spans="1:90" x14ac:dyDescent="0.25">
      <c r="A395" s="1">
        <v>118402603</v>
      </c>
      <c r="B395" s="1">
        <v>10613981</v>
      </c>
      <c r="C395" s="1">
        <v>10967830</v>
      </c>
      <c r="D395" s="1">
        <v>11182228</v>
      </c>
      <c r="E395" s="1">
        <v>11278700</v>
      </c>
      <c r="F395" s="1">
        <v>11329077</v>
      </c>
      <c r="G395" s="1">
        <v>11329065</v>
      </c>
      <c r="H395" s="1">
        <v>11973314</v>
      </c>
      <c r="I395" s="1">
        <v>14090131</v>
      </c>
      <c r="J395" s="1">
        <v>15291135</v>
      </c>
      <c r="K395" s="1">
        <v>15827920</v>
      </c>
      <c r="L395" s="1">
        <v>370183</v>
      </c>
      <c r="M395" s="1">
        <v>506595</v>
      </c>
      <c r="N395" s="1">
        <v>438389</v>
      </c>
      <c r="O395" s="1">
        <v>438389</v>
      </c>
      <c r="P395" s="1">
        <v>438389</v>
      </c>
      <c r="Q395" s="1">
        <v>438389</v>
      </c>
      <c r="R395" s="1">
        <v>438389</v>
      </c>
      <c r="S395" s="1">
        <v>438389</v>
      </c>
      <c r="T395" s="1">
        <v>438389</v>
      </c>
      <c r="U395" s="1">
        <v>2961686.38</v>
      </c>
      <c r="V395" s="1">
        <v>1357817.64</v>
      </c>
      <c r="W395" s="1">
        <v>1410143.57</v>
      </c>
      <c r="X395" s="1">
        <v>1472836.23</v>
      </c>
      <c r="Y395" s="1">
        <v>1505265.55</v>
      </c>
      <c r="Z395" s="1">
        <v>1602103.99</v>
      </c>
      <c r="AA395" s="1">
        <v>1602013.72</v>
      </c>
      <c r="AB395" s="1">
        <v>1715427.24</v>
      </c>
      <c r="AC395" s="1">
        <v>1947759.37</v>
      </c>
      <c r="AD395" s="1">
        <v>2079771.68</v>
      </c>
      <c r="AE395" s="1">
        <v>2344789</v>
      </c>
      <c r="AP395" s="1">
        <v>899768.625</v>
      </c>
      <c r="AQ395" s="1">
        <v>504659.46875</v>
      </c>
      <c r="AR395" s="1">
        <v>148537</v>
      </c>
      <c r="AT395" s="1">
        <v>1552965.125</v>
      </c>
      <c r="AY395" s="1">
        <v>269865</v>
      </c>
      <c r="AZ395" s="1">
        <v>56285.171875</v>
      </c>
      <c r="BA395" s="1">
        <v>31873</v>
      </c>
      <c r="BC395" s="1">
        <v>353849</v>
      </c>
      <c r="BD395" s="1">
        <v>52325.9296875</v>
      </c>
      <c r="BE395" s="1">
        <v>136412</v>
      </c>
      <c r="BG395" s="1">
        <v>214398</v>
      </c>
      <c r="BH395" s="1">
        <v>62692.66015625</v>
      </c>
      <c r="BI395" s="1">
        <v>-68206</v>
      </c>
      <c r="BK395" s="1">
        <v>96472</v>
      </c>
      <c r="BL395" s="1">
        <v>32429.3203125</v>
      </c>
      <c r="BM395" s="1">
        <v>0</v>
      </c>
      <c r="BO395" s="1">
        <v>50377</v>
      </c>
      <c r="BP395" s="1">
        <v>96838.4375</v>
      </c>
      <c r="BQ395" s="1">
        <v>0</v>
      </c>
      <c r="BS395" s="1">
        <v>-12</v>
      </c>
      <c r="BT395" s="1">
        <v>-90.269996643066406</v>
      </c>
      <c r="BU395" s="1">
        <v>0</v>
      </c>
      <c r="BW395" s="1">
        <v>644249</v>
      </c>
      <c r="BX395" s="1">
        <v>113413.5234375</v>
      </c>
      <c r="BY395" s="1">
        <v>0</v>
      </c>
      <c r="CA395" s="1">
        <v>2116817</v>
      </c>
      <c r="CB395" s="1">
        <v>232332.125</v>
      </c>
      <c r="CC395" s="1">
        <v>0</v>
      </c>
      <c r="CE395" s="1">
        <v>1201004</v>
      </c>
      <c r="CF395" s="1">
        <v>132012.3125</v>
      </c>
      <c r="CG395" s="1">
        <v>0</v>
      </c>
      <c r="CI395" s="1">
        <v>536785</v>
      </c>
      <c r="CJ395" s="1">
        <v>265017.3125</v>
      </c>
      <c r="CK395" s="1">
        <v>2523297.5</v>
      </c>
    </row>
    <row r="396" spans="1:90" x14ac:dyDescent="0.25">
      <c r="A396" s="1">
        <v>118403003</v>
      </c>
      <c r="B396" s="1">
        <v>7232381</v>
      </c>
      <c r="C396" s="1">
        <v>7550353.5</v>
      </c>
      <c r="D396" s="1">
        <v>7780812.5</v>
      </c>
      <c r="E396" s="1">
        <v>7911993</v>
      </c>
      <c r="F396" s="1">
        <v>8317225.5</v>
      </c>
      <c r="G396" s="1">
        <v>8317210</v>
      </c>
      <c r="H396" s="1">
        <v>9076625</v>
      </c>
      <c r="I396" s="1">
        <v>11019330</v>
      </c>
      <c r="J396" s="1">
        <v>11839594</v>
      </c>
      <c r="K396" s="1">
        <v>12433689</v>
      </c>
      <c r="N396" s="1">
        <v>366048</v>
      </c>
      <c r="O396" s="1">
        <v>366048</v>
      </c>
      <c r="P396" s="1">
        <v>366048</v>
      </c>
      <c r="Q396" s="1">
        <v>366048</v>
      </c>
      <c r="R396" s="1">
        <v>366048</v>
      </c>
      <c r="S396" s="1">
        <v>366048</v>
      </c>
      <c r="T396" s="1">
        <v>366048</v>
      </c>
      <c r="U396" s="1">
        <v>2261100.34</v>
      </c>
      <c r="V396" s="1">
        <v>1283184.94</v>
      </c>
      <c r="W396" s="1">
        <v>1327720.3799999999</v>
      </c>
      <c r="X396" s="1">
        <v>1396494.81</v>
      </c>
      <c r="Y396" s="1">
        <v>1448518.67</v>
      </c>
      <c r="Z396" s="1">
        <v>1572792.05</v>
      </c>
      <c r="AA396" s="1">
        <v>1572687.39</v>
      </c>
      <c r="AB396" s="1">
        <v>1688656.77</v>
      </c>
      <c r="AC396" s="1">
        <v>1933503.37</v>
      </c>
      <c r="AD396" s="1">
        <v>2104929.3199999998</v>
      </c>
      <c r="AE396" s="1">
        <v>2348166</v>
      </c>
      <c r="AP396" s="1">
        <v>823292.6875</v>
      </c>
      <c r="AQ396" s="1">
        <v>379010.46875</v>
      </c>
      <c r="AR396" s="1">
        <v>155074.796875</v>
      </c>
      <c r="AT396" s="1">
        <v>1357377.875</v>
      </c>
      <c r="AY396" s="1">
        <v>242318.5</v>
      </c>
      <c r="AZ396" s="1">
        <v>57635.8515625</v>
      </c>
      <c r="BC396" s="1">
        <v>317972.5</v>
      </c>
      <c r="BD396" s="1">
        <v>44535.44140625</v>
      </c>
      <c r="BG396" s="1">
        <v>230459</v>
      </c>
      <c r="BH396" s="1">
        <v>68774.4296875</v>
      </c>
      <c r="BK396" s="1">
        <v>131180.5</v>
      </c>
      <c r="BL396" s="1">
        <v>52023.859375</v>
      </c>
      <c r="BM396" s="1">
        <v>0</v>
      </c>
      <c r="BO396" s="1">
        <v>405232.5</v>
      </c>
      <c r="BP396" s="1">
        <v>124273.3828125</v>
      </c>
      <c r="BQ396" s="1">
        <v>0</v>
      </c>
      <c r="BS396" s="1">
        <v>-15.5</v>
      </c>
      <c r="BT396" s="1">
        <v>-104.66000366210938</v>
      </c>
      <c r="BU396" s="1">
        <v>0</v>
      </c>
      <c r="BW396" s="1">
        <v>759415</v>
      </c>
      <c r="BX396" s="1">
        <v>115969.3828125</v>
      </c>
      <c r="BY396" s="1">
        <v>0</v>
      </c>
      <c r="CA396" s="1">
        <v>1942705</v>
      </c>
      <c r="CB396" s="1">
        <v>244846.59375</v>
      </c>
      <c r="CC396" s="1">
        <v>0</v>
      </c>
      <c r="CE396" s="1">
        <v>820264</v>
      </c>
      <c r="CF396" s="1">
        <v>171425.953125</v>
      </c>
      <c r="CG396" s="1">
        <v>0</v>
      </c>
      <c r="CI396" s="1">
        <v>594095</v>
      </c>
      <c r="CJ396" s="1">
        <v>243236.6875</v>
      </c>
      <c r="CK396" s="1">
        <v>1895052.375</v>
      </c>
    </row>
    <row r="397" spans="1:90" x14ac:dyDescent="0.25">
      <c r="A397" s="1">
        <v>118403207</v>
      </c>
      <c r="AO397" s="1">
        <v>817889</v>
      </c>
      <c r="AT397" s="1">
        <v>0</v>
      </c>
    </row>
    <row r="398" spans="1:90" x14ac:dyDescent="0.25">
      <c r="A398" s="1">
        <v>118403302</v>
      </c>
      <c r="B398" s="1">
        <v>35449360</v>
      </c>
      <c r="C398" s="1">
        <v>37299140</v>
      </c>
      <c r="D398" s="1">
        <v>37534840</v>
      </c>
      <c r="E398" s="1">
        <v>38382384</v>
      </c>
      <c r="F398" s="1">
        <v>39787676</v>
      </c>
      <c r="G398" s="1">
        <v>39787616</v>
      </c>
      <c r="H398" s="1">
        <v>44170480</v>
      </c>
      <c r="I398" s="1">
        <v>56065460</v>
      </c>
      <c r="J398" s="1">
        <v>64501596</v>
      </c>
      <c r="K398" s="1">
        <v>69375880</v>
      </c>
      <c r="L398" s="1">
        <v>1336937</v>
      </c>
      <c r="M398" s="1">
        <v>2013301</v>
      </c>
      <c r="N398" s="1">
        <v>1675119</v>
      </c>
      <c r="O398" s="1">
        <v>1675119</v>
      </c>
      <c r="P398" s="1">
        <v>1675119</v>
      </c>
      <c r="Q398" s="1">
        <v>1675119</v>
      </c>
      <c r="R398" s="1">
        <v>1675119</v>
      </c>
      <c r="S398" s="1">
        <v>1675119</v>
      </c>
      <c r="T398" s="1">
        <v>1675119</v>
      </c>
      <c r="U398" s="1">
        <v>14035631.26</v>
      </c>
      <c r="V398" s="1">
        <v>4859265.68</v>
      </c>
      <c r="W398" s="1">
        <v>4882508.6399999997</v>
      </c>
      <c r="X398" s="1">
        <v>4988194.49</v>
      </c>
      <c r="Y398" s="1">
        <v>5029346.53</v>
      </c>
      <c r="Z398" s="1">
        <v>5275333.2</v>
      </c>
      <c r="AA398" s="1">
        <v>5275140.05</v>
      </c>
      <c r="AB398" s="1">
        <v>5585025.1299999999</v>
      </c>
      <c r="AC398" s="1">
        <v>6134204.3300000001</v>
      </c>
      <c r="AD398" s="1">
        <v>6669393.0899999999</v>
      </c>
      <c r="AE398" s="1">
        <v>7426576</v>
      </c>
      <c r="AF398" s="1">
        <v>667527.26</v>
      </c>
      <c r="AG398" s="1">
        <v>559289.93999999994</v>
      </c>
      <c r="AH398" s="1">
        <v>443228</v>
      </c>
      <c r="AI398" s="1">
        <v>523179.31</v>
      </c>
      <c r="AJ398" s="1">
        <v>634618.87</v>
      </c>
      <c r="AK398" s="1">
        <v>709861</v>
      </c>
      <c r="AL398" s="1">
        <v>711220.75</v>
      </c>
      <c r="AM398" s="1">
        <v>573919.49</v>
      </c>
      <c r="AN398" s="1">
        <v>740546.09</v>
      </c>
      <c r="AP398" s="1">
        <v>5917641</v>
      </c>
      <c r="AQ398" s="1">
        <v>2472102.5</v>
      </c>
      <c r="AR398" s="1">
        <v>430248.5625</v>
      </c>
      <c r="AT398" s="1">
        <v>8819993</v>
      </c>
      <c r="AY398" s="1">
        <v>1396836</v>
      </c>
      <c r="AZ398" s="1">
        <v>182590.640625</v>
      </c>
      <c r="BA398" s="1">
        <v>76209</v>
      </c>
      <c r="BB398" s="1">
        <v>65527.578125</v>
      </c>
      <c r="BC398" s="1">
        <v>1849780</v>
      </c>
      <c r="BD398" s="1">
        <v>23242.9609375</v>
      </c>
      <c r="BE398" s="1">
        <v>676364</v>
      </c>
      <c r="BF398" s="1">
        <v>-108237.3203125</v>
      </c>
      <c r="BG398" s="1">
        <v>235700</v>
      </c>
      <c r="BH398" s="1">
        <v>105685.8515625</v>
      </c>
      <c r="BI398" s="1">
        <v>-338182</v>
      </c>
      <c r="BJ398" s="1">
        <v>-116061.9375</v>
      </c>
      <c r="BK398" s="1">
        <v>847544</v>
      </c>
      <c r="BL398" s="1">
        <v>41152.0390625</v>
      </c>
      <c r="BM398" s="1">
        <v>0</v>
      </c>
      <c r="BN398" s="1">
        <v>79951.3125</v>
      </c>
      <c r="BO398" s="1">
        <v>1405292</v>
      </c>
      <c r="BP398" s="1">
        <v>245986.671875</v>
      </c>
      <c r="BQ398" s="1">
        <v>0</v>
      </c>
      <c r="BR398" s="1">
        <v>111439.5625</v>
      </c>
      <c r="BS398" s="1">
        <v>-60</v>
      </c>
      <c r="BT398" s="1">
        <v>-193.14999389648438</v>
      </c>
      <c r="BU398" s="1">
        <v>0</v>
      </c>
      <c r="BV398" s="1">
        <v>75242.1328125</v>
      </c>
      <c r="BW398" s="1">
        <v>4382864</v>
      </c>
      <c r="BX398" s="1">
        <v>309885.09375</v>
      </c>
      <c r="BY398" s="1">
        <v>0</v>
      </c>
      <c r="BZ398" s="1">
        <v>1359.75</v>
      </c>
      <c r="CA398" s="1">
        <v>11894980</v>
      </c>
      <c r="CB398" s="1">
        <v>549179.1875</v>
      </c>
      <c r="CC398" s="1">
        <v>0</v>
      </c>
      <c r="CD398" s="1">
        <v>-137301.265625</v>
      </c>
      <c r="CE398" s="1">
        <v>8436136</v>
      </c>
      <c r="CF398" s="1">
        <v>535188.75</v>
      </c>
      <c r="CG398" s="1">
        <v>0</v>
      </c>
      <c r="CH398" s="1">
        <v>166626.59375</v>
      </c>
      <c r="CI398" s="1">
        <v>4874284</v>
      </c>
      <c r="CJ398" s="1">
        <v>757182.9375</v>
      </c>
      <c r="CK398" s="1">
        <v>12360512</v>
      </c>
    </row>
    <row r="399" spans="1:90" x14ac:dyDescent="0.25">
      <c r="A399" s="1">
        <v>118403903</v>
      </c>
      <c r="B399" s="1">
        <v>6686152.5</v>
      </c>
      <c r="C399" s="1">
        <v>6807014</v>
      </c>
      <c r="D399" s="1">
        <v>6848613</v>
      </c>
      <c r="E399" s="1">
        <v>6911127</v>
      </c>
      <c r="F399" s="1">
        <v>6918597</v>
      </c>
      <c r="G399" s="1">
        <v>6918593.5</v>
      </c>
      <c r="H399" s="1">
        <v>7018948</v>
      </c>
      <c r="I399" s="1">
        <v>7236472.5</v>
      </c>
      <c r="J399" s="1">
        <v>7522362</v>
      </c>
      <c r="K399" s="1">
        <v>7624494</v>
      </c>
      <c r="L399" s="1">
        <v>247948</v>
      </c>
      <c r="M399" s="1">
        <v>309098</v>
      </c>
      <c r="N399" s="1">
        <v>278523</v>
      </c>
      <c r="O399" s="1">
        <v>278523</v>
      </c>
      <c r="P399" s="1">
        <v>278523</v>
      </c>
      <c r="Q399" s="1">
        <v>278523</v>
      </c>
      <c r="R399" s="1">
        <v>278523</v>
      </c>
      <c r="S399" s="1">
        <v>278523</v>
      </c>
      <c r="T399" s="1">
        <v>278523</v>
      </c>
      <c r="U399" s="1">
        <v>278523</v>
      </c>
      <c r="V399" s="1">
        <v>1158207.83</v>
      </c>
      <c r="W399" s="1">
        <v>1169145.04</v>
      </c>
      <c r="X399" s="1">
        <v>1188770.83</v>
      </c>
      <c r="Y399" s="1">
        <v>1192132.96</v>
      </c>
      <c r="Z399" s="1">
        <v>1219303.8999999999</v>
      </c>
      <c r="AA399" s="1">
        <v>1219275.33</v>
      </c>
      <c r="AB399" s="1">
        <v>1267233.8700000001</v>
      </c>
      <c r="AC399" s="1">
        <v>1341872.95</v>
      </c>
      <c r="AD399" s="1">
        <v>1368970.54</v>
      </c>
      <c r="AE399" s="1">
        <v>1432950</v>
      </c>
      <c r="AP399" s="1">
        <v>141179.40625</v>
      </c>
      <c r="AQ399" s="1">
        <v>0</v>
      </c>
      <c r="AR399" s="1">
        <v>42729.21875</v>
      </c>
      <c r="AT399" s="1">
        <v>183908.625</v>
      </c>
      <c r="AY399" s="1">
        <v>92134</v>
      </c>
      <c r="AZ399" s="1">
        <v>25505.19921875</v>
      </c>
      <c r="BA399" s="1">
        <v>27152</v>
      </c>
      <c r="BC399" s="1">
        <v>120861.5</v>
      </c>
      <c r="BD399" s="1">
        <v>10937.2099609375</v>
      </c>
      <c r="BE399" s="1">
        <v>61150</v>
      </c>
      <c r="BG399" s="1">
        <v>41599</v>
      </c>
      <c r="BH399" s="1">
        <v>19625.7890625</v>
      </c>
      <c r="BI399" s="1">
        <v>-30575</v>
      </c>
      <c r="BK399" s="1">
        <v>62514</v>
      </c>
      <c r="BL399" s="1">
        <v>3362.1298828125</v>
      </c>
      <c r="BM399" s="1">
        <v>0</v>
      </c>
      <c r="BO399" s="1">
        <v>7470</v>
      </c>
      <c r="BP399" s="1">
        <v>27170.939453125</v>
      </c>
      <c r="BQ399" s="1">
        <v>0</v>
      </c>
      <c r="BS399" s="1">
        <v>-3.5</v>
      </c>
      <c r="BT399" s="1">
        <v>-28.569999694824219</v>
      </c>
      <c r="BU399" s="1">
        <v>0</v>
      </c>
      <c r="BW399" s="1">
        <v>100354.5</v>
      </c>
      <c r="BX399" s="1">
        <v>47958.5390625</v>
      </c>
      <c r="BY399" s="1">
        <v>0</v>
      </c>
      <c r="CA399" s="1">
        <v>217524.5</v>
      </c>
      <c r="CB399" s="1">
        <v>74639.078125</v>
      </c>
      <c r="CC399" s="1">
        <v>0</v>
      </c>
      <c r="CE399" s="1">
        <v>285889.5</v>
      </c>
      <c r="CF399" s="1">
        <v>27097.58984375</v>
      </c>
      <c r="CG399" s="1">
        <v>0</v>
      </c>
      <c r="CI399" s="1">
        <v>102132</v>
      </c>
      <c r="CJ399" s="1">
        <v>63979.4609375</v>
      </c>
      <c r="CK399" s="1">
        <v>0</v>
      </c>
    </row>
    <row r="400" spans="1:90" x14ac:dyDescent="0.25">
      <c r="A400" s="1">
        <v>118406003</v>
      </c>
      <c r="B400" s="1">
        <v>7049939.5</v>
      </c>
      <c r="C400" s="1">
        <v>7137918</v>
      </c>
      <c r="D400" s="1">
        <v>7195022</v>
      </c>
      <c r="E400" s="1">
        <v>7191744</v>
      </c>
      <c r="F400" s="1">
        <v>7232984</v>
      </c>
      <c r="G400" s="1">
        <v>7232982</v>
      </c>
      <c r="H400" s="1">
        <v>7336788</v>
      </c>
      <c r="I400" s="1">
        <v>7493058.5</v>
      </c>
      <c r="J400" s="1">
        <v>7652766</v>
      </c>
      <c r="K400" s="1">
        <v>7725251</v>
      </c>
      <c r="S400" s="1">
        <v>213067</v>
      </c>
      <c r="T400" s="1">
        <v>213067</v>
      </c>
      <c r="U400" s="1">
        <v>213067</v>
      </c>
      <c r="V400" s="1">
        <v>864481.95</v>
      </c>
      <c r="W400" s="1">
        <v>876823.17</v>
      </c>
      <c r="X400" s="1">
        <v>890135.49</v>
      </c>
      <c r="Y400" s="1">
        <v>898829</v>
      </c>
      <c r="Z400" s="1">
        <v>924548</v>
      </c>
      <c r="AA400" s="1">
        <v>924514</v>
      </c>
      <c r="AB400" s="1">
        <v>957409.44</v>
      </c>
      <c r="AC400" s="1">
        <v>1012875.89</v>
      </c>
      <c r="AD400" s="1">
        <v>1031727.66</v>
      </c>
      <c r="AE400" s="1">
        <v>1097228</v>
      </c>
      <c r="AF400" s="1">
        <v>39346.18</v>
      </c>
      <c r="AG400" s="1">
        <v>30021.63</v>
      </c>
      <c r="AH400" s="1">
        <v>25253.82</v>
      </c>
      <c r="AI400" s="1">
        <v>27562</v>
      </c>
      <c r="AJ400" s="1">
        <v>31312</v>
      </c>
      <c r="AK400" s="1">
        <v>21688</v>
      </c>
      <c r="AL400" s="1">
        <v>32185</v>
      </c>
      <c r="AM400" s="1">
        <v>17108.919999999998</v>
      </c>
      <c r="AN400" s="1">
        <v>21151.88</v>
      </c>
      <c r="AO400" s="1">
        <v>23708</v>
      </c>
      <c r="AP400" s="1">
        <v>98453.3984375</v>
      </c>
      <c r="AR400" s="1">
        <v>34536</v>
      </c>
      <c r="AS400" s="1">
        <v>-1520.800048828125</v>
      </c>
      <c r="AT400" s="1">
        <v>131468.609375</v>
      </c>
      <c r="AY400" s="1">
        <v>66975</v>
      </c>
      <c r="AZ400" s="1">
        <v>26792.669921875</v>
      </c>
      <c r="BB400" s="1">
        <v>27476.060546875</v>
      </c>
      <c r="BC400" s="1">
        <v>87978.5</v>
      </c>
      <c r="BD400" s="1">
        <v>12341.2197265625</v>
      </c>
      <c r="BF400" s="1">
        <v>-9324.5498046875</v>
      </c>
      <c r="BG400" s="1">
        <v>57104</v>
      </c>
      <c r="BH400" s="1">
        <v>13312.3203125</v>
      </c>
      <c r="BJ400" s="1">
        <v>-4767.81005859375</v>
      </c>
      <c r="BK400" s="1">
        <v>-3278</v>
      </c>
      <c r="BL400" s="1">
        <v>8693.509765625</v>
      </c>
      <c r="BN400" s="1">
        <v>2308.179931640625</v>
      </c>
      <c r="BO400" s="1">
        <v>41240</v>
      </c>
      <c r="BP400" s="1">
        <v>25719</v>
      </c>
      <c r="BR400" s="1">
        <v>3750</v>
      </c>
      <c r="BS400" s="1">
        <v>-2</v>
      </c>
      <c r="BT400" s="1">
        <v>-34</v>
      </c>
      <c r="BV400" s="1">
        <v>-9624</v>
      </c>
      <c r="BW400" s="1">
        <v>103806</v>
      </c>
      <c r="BX400" s="1">
        <v>32895.44140625</v>
      </c>
      <c r="BZ400" s="1">
        <v>10497</v>
      </c>
      <c r="CA400" s="1">
        <v>156270.5</v>
      </c>
      <c r="CB400" s="1">
        <v>55466.44921875</v>
      </c>
      <c r="CD400" s="1">
        <v>-15076.080078125</v>
      </c>
      <c r="CE400" s="1">
        <v>159707.5</v>
      </c>
      <c r="CF400" s="1">
        <v>18851.76953125</v>
      </c>
      <c r="CG400" s="1">
        <v>0</v>
      </c>
      <c r="CH400" s="1">
        <v>4042.9599609375</v>
      </c>
      <c r="CI400" s="1">
        <v>72485</v>
      </c>
      <c r="CJ400" s="1">
        <v>65500.33984375</v>
      </c>
      <c r="CK400" s="1">
        <v>0</v>
      </c>
      <c r="CL400" s="1">
        <v>2556.1201171875</v>
      </c>
    </row>
    <row r="401" spans="1:90" x14ac:dyDescent="0.25">
      <c r="A401" s="1">
        <v>118406602</v>
      </c>
      <c r="B401" s="1">
        <v>9363358</v>
      </c>
      <c r="C401" s="1">
        <v>9706373</v>
      </c>
      <c r="D401" s="1">
        <v>9828597</v>
      </c>
      <c r="E401" s="1">
        <v>10004851</v>
      </c>
      <c r="F401" s="1">
        <v>10126831</v>
      </c>
      <c r="G401" s="1">
        <v>10126821</v>
      </c>
      <c r="H401" s="1">
        <v>10520908</v>
      </c>
      <c r="I401" s="1">
        <v>12018442</v>
      </c>
      <c r="J401" s="1">
        <v>13151708</v>
      </c>
      <c r="K401" s="1">
        <v>13773639</v>
      </c>
      <c r="L401" s="1">
        <v>495591</v>
      </c>
      <c r="M401" s="1">
        <v>495591</v>
      </c>
      <c r="N401" s="1">
        <v>495591</v>
      </c>
      <c r="O401" s="1">
        <v>495591</v>
      </c>
      <c r="P401" s="1">
        <v>495591</v>
      </c>
      <c r="Q401" s="1">
        <v>495591</v>
      </c>
      <c r="R401" s="1">
        <v>495591</v>
      </c>
      <c r="S401" s="1">
        <v>495591</v>
      </c>
      <c r="T401" s="1">
        <v>495591</v>
      </c>
      <c r="U401" s="1">
        <v>1736385.3</v>
      </c>
      <c r="V401" s="1">
        <v>1634669.17</v>
      </c>
      <c r="W401" s="1">
        <v>1619669.98</v>
      </c>
      <c r="X401" s="1">
        <v>1629382.01</v>
      </c>
      <c r="Y401" s="1">
        <v>1743370.88</v>
      </c>
      <c r="Z401" s="1">
        <v>1726123.33</v>
      </c>
      <c r="AA401" s="1">
        <v>1726070.41</v>
      </c>
      <c r="AB401" s="1">
        <v>1827111.84</v>
      </c>
      <c r="AC401" s="1">
        <v>1998337.03</v>
      </c>
      <c r="AD401" s="1">
        <v>2201591.7599999998</v>
      </c>
      <c r="AE401" s="1">
        <v>2387247</v>
      </c>
      <c r="AP401" s="1">
        <v>729361.625</v>
      </c>
      <c r="AQ401" s="1">
        <v>248158.859375</v>
      </c>
      <c r="AR401" s="1">
        <v>132224.734375</v>
      </c>
      <c r="AT401" s="1">
        <v>1109745.25</v>
      </c>
      <c r="AY401" s="1">
        <v>261323</v>
      </c>
      <c r="AZ401" s="1">
        <v>62400.3203125</v>
      </c>
      <c r="BA401" s="1">
        <v>118112</v>
      </c>
      <c r="BC401" s="1">
        <v>343015</v>
      </c>
      <c r="BD401" s="1">
        <v>-14999.1904296875</v>
      </c>
      <c r="BE401" s="1">
        <v>0</v>
      </c>
      <c r="BG401" s="1">
        <v>122224</v>
      </c>
      <c r="BH401" s="1">
        <v>9712.0302734375</v>
      </c>
      <c r="BI401" s="1">
        <v>0</v>
      </c>
      <c r="BK401" s="1">
        <v>176254</v>
      </c>
      <c r="BL401" s="1">
        <v>113988.8671875</v>
      </c>
      <c r="BM401" s="1">
        <v>0</v>
      </c>
      <c r="BO401" s="1">
        <v>121980</v>
      </c>
      <c r="BP401" s="1">
        <v>-17247.55078125</v>
      </c>
      <c r="BQ401" s="1">
        <v>0</v>
      </c>
      <c r="BS401" s="1">
        <v>-10</v>
      </c>
      <c r="BT401" s="1">
        <v>-52.919998168945313</v>
      </c>
      <c r="BU401" s="1">
        <v>0</v>
      </c>
      <c r="BW401" s="1">
        <v>394087</v>
      </c>
      <c r="BX401" s="1">
        <v>101041.4296875</v>
      </c>
      <c r="BY401" s="1">
        <v>0</v>
      </c>
      <c r="CA401" s="1">
        <v>1497534</v>
      </c>
      <c r="CB401" s="1">
        <v>171225.1875</v>
      </c>
      <c r="CC401" s="1">
        <v>0</v>
      </c>
      <c r="CE401" s="1">
        <v>1133266</v>
      </c>
      <c r="CF401" s="1">
        <v>203254.734375</v>
      </c>
      <c r="CG401" s="1">
        <v>0</v>
      </c>
      <c r="CI401" s="1">
        <v>621931</v>
      </c>
      <c r="CJ401" s="1">
        <v>185655.234375</v>
      </c>
      <c r="CK401" s="1">
        <v>1240794.25</v>
      </c>
    </row>
    <row r="402" spans="1:90" x14ac:dyDescent="0.25">
      <c r="A402" s="1">
        <v>118408607</v>
      </c>
      <c r="AF402" s="1">
        <v>676781.88</v>
      </c>
      <c r="AG402" s="1">
        <v>668180.84</v>
      </c>
      <c r="AH402" s="1">
        <v>681358.32</v>
      </c>
      <c r="AI402" s="1">
        <v>803720.92</v>
      </c>
      <c r="AJ402" s="1">
        <v>851902.2</v>
      </c>
      <c r="AK402" s="1">
        <v>886413.74</v>
      </c>
      <c r="AL402" s="1">
        <v>836962.26</v>
      </c>
      <c r="AM402" s="1">
        <v>889034.76</v>
      </c>
      <c r="AN402" s="1">
        <v>1435511.59</v>
      </c>
      <c r="AO402" s="1">
        <v>1189792</v>
      </c>
      <c r="AS402" s="1">
        <v>67577.9609375</v>
      </c>
      <c r="AT402" s="1">
        <v>67577.9609375</v>
      </c>
      <c r="BB402" s="1">
        <v>27875.33984375</v>
      </c>
      <c r="BF402" s="1">
        <v>-8601.0400390625</v>
      </c>
      <c r="BJ402" s="1">
        <v>13177.48046875</v>
      </c>
      <c r="BN402" s="1">
        <v>122362.6015625</v>
      </c>
      <c r="BR402" s="1">
        <v>48181.28125</v>
      </c>
      <c r="BV402" s="1">
        <v>34511.5390625</v>
      </c>
      <c r="BZ402" s="1">
        <v>-49451.48046875</v>
      </c>
      <c r="CD402" s="1">
        <v>52072.5</v>
      </c>
      <c r="CH402" s="1">
        <v>546476.8125</v>
      </c>
      <c r="CL402" s="1">
        <v>-245719.59375</v>
      </c>
    </row>
    <row r="403" spans="1:90" x14ac:dyDescent="0.25">
      <c r="A403" s="1">
        <v>118408707</v>
      </c>
      <c r="AF403" s="1">
        <v>419497.44</v>
      </c>
      <c r="AG403" s="1">
        <v>420406.95</v>
      </c>
      <c r="AH403" s="1">
        <v>442252.16</v>
      </c>
      <c r="AI403" s="1">
        <v>553842.52</v>
      </c>
      <c r="AJ403" s="1">
        <v>630488.68999999994</v>
      </c>
      <c r="AK403" s="1">
        <v>674312</v>
      </c>
      <c r="AL403" s="1">
        <v>560324</v>
      </c>
      <c r="AM403" s="1">
        <v>617816.42000000004</v>
      </c>
      <c r="AN403" s="1">
        <v>768985.19</v>
      </c>
      <c r="AO403" s="1">
        <v>766543</v>
      </c>
      <c r="AS403" s="1">
        <v>27210.861328125</v>
      </c>
      <c r="AT403" s="1">
        <v>27210.861328125</v>
      </c>
      <c r="BB403" s="1">
        <v>-1649.25</v>
      </c>
      <c r="BF403" s="1">
        <v>909.510009765625</v>
      </c>
      <c r="BJ403" s="1">
        <v>21845.2109375</v>
      </c>
      <c r="BN403" s="1">
        <v>111590.359375</v>
      </c>
      <c r="BR403" s="1">
        <v>76646.171875</v>
      </c>
      <c r="BV403" s="1">
        <v>43823.30859375</v>
      </c>
      <c r="BZ403" s="1">
        <v>-113988</v>
      </c>
      <c r="CD403" s="1">
        <v>57492.421875</v>
      </c>
      <c r="CH403" s="1">
        <v>151168.765625</v>
      </c>
      <c r="CL403" s="1">
        <v>-2442.18994140625</v>
      </c>
    </row>
    <row r="404" spans="1:90" x14ac:dyDescent="0.25">
      <c r="A404" s="1">
        <v>118408852</v>
      </c>
      <c r="B404" s="1">
        <v>25208462</v>
      </c>
      <c r="C404" s="1">
        <v>26961192</v>
      </c>
      <c r="D404" s="1">
        <v>27863182</v>
      </c>
      <c r="E404" s="1">
        <v>29008262</v>
      </c>
      <c r="F404" s="1">
        <v>30362286</v>
      </c>
      <c r="G404" s="1">
        <v>30362214</v>
      </c>
      <c r="H404" s="1">
        <v>33875004</v>
      </c>
      <c r="I404" s="1">
        <v>42910184</v>
      </c>
      <c r="J404" s="1">
        <v>47334916</v>
      </c>
      <c r="K404" s="1">
        <v>51652176</v>
      </c>
      <c r="L404" s="1">
        <v>1125250</v>
      </c>
      <c r="M404" s="1">
        <v>1190341.6000000001</v>
      </c>
      <c r="N404" s="1">
        <v>1157796</v>
      </c>
      <c r="O404" s="1">
        <v>2157796</v>
      </c>
      <c r="P404" s="1">
        <v>1157796</v>
      </c>
      <c r="Q404" s="1">
        <v>1157796</v>
      </c>
      <c r="R404" s="1">
        <v>1657796</v>
      </c>
      <c r="S404" s="1">
        <v>1157796</v>
      </c>
      <c r="T404" s="1">
        <v>1157796</v>
      </c>
      <c r="U404" s="1">
        <v>9548629.1799999997</v>
      </c>
      <c r="V404" s="1">
        <v>4306505.18</v>
      </c>
      <c r="W404" s="1">
        <v>4530026.66</v>
      </c>
      <c r="X404" s="1">
        <v>4545031.07</v>
      </c>
      <c r="Y404" s="1">
        <v>4663427.38</v>
      </c>
      <c r="Z404" s="1">
        <v>4988838.5</v>
      </c>
      <c r="AA404" s="1">
        <v>4988547.91</v>
      </c>
      <c r="AB404" s="1">
        <v>5418099.29</v>
      </c>
      <c r="AC404" s="1">
        <v>6142727.79</v>
      </c>
      <c r="AD404" s="1">
        <v>6702185.9199999999</v>
      </c>
      <c r="AE404" s="1">
        <v>7605210</v>
      </c>
      <c r="AP404" s="1">
        <v>4257978</v>
      </c>
      <c r="AQ404" s="1">
        <v>1678166.625</v>
      </c>
      <c r="AR404" s="1">
        <v>523274.3125</v>
      </c>
      <c r="AT404" s="1">
        <v>6459419</v>
      </c>
      <c r="AY404" s="1">
        <v>1355314</v>
      </c>
      <c r="AZ404" s="1">
        <v>221888.234375</v>
      </c>
      <c r="BA404" s="1">
        <v>248731</v>
      </c>
      <c r="BC404" s="1">
        <v>1752730</v>
      </c>
      <c r="BD404" s="1">
        <v>223521.484375</v>
      </c>
      <c r="BE404" s="1">
        <v>65091.6015625</v>
      </c>
      <c r="BG404" s="1">
        <v>901990</v>
      </c>
      <c r="BH404" s="1">
        <v>15004.41015625</v>
      </c>
      <c r="BI404" s="1">
        <v>-32545.599609375</v>
      </c>
      <c r="BK404" s="1">
        <v>1145080</v>
      </c>
      <c r="BL404" s="1">
        <v>118396.3125</v>
      </c>
      <c r="BM404" s="1">
        <v>1000000</v>
      </c>
      <c r="BO404" s="1">
        <v>1354024</v>
      </c>
      <c r="BP404" s="1">
        <v>325411.125</v>
      </c>
      <c r="BQ404" s="1">
        <v>-1000000</v>
      </c>
      <c r="BS404" s="1">
        <v>-72</v>
      </c>
      <c r="BT404" s="1">
        <v>-290.58999633789063</v>
      </c>
      <c r="BU404" s="1">
        <v>0</v>
      </c>
      <c r="BW404" s="1">
        <v>3512790</v>
      </c>
      <c r="BX404" s="1">
        <v>429551.375</v>
      </c>
      <c r="BY404" s="1">
        <v>500000</v>
      </c>
      <c r="CA404" s="1">
        <v>9035180</v>
      </c>
      <c r="CB404" s="1">
        <v>724628.5</v>
      </c>
      <c r="CC404" s="1">
        <v>-500000</v>
      </c>
      <c r="CE404" s="1">
        <v>4424732</v>
      </c>
      <c r="CF404" s="1">
        <v>559458.125</v>
      </c>
      <c r="CG404" s="1">
        <v>0</v>
      </c>
      <c r="CI404" s="1">
        <v>4317260</v>
      </c>
      <c r="CJ404" s="1">
        <v>903024.0625</v>
      </c>
      <c r="CK404" s="1">
        <v>8390833</v>
      </c>
    </row>
    <row r="405" spans="1:90" x14ac:dyDescent="0.25">
      <c r="A405" s="1">
        <v>118409203</v>
      </c>
      <c r="B405" s="1">
        <v>7594860</v>
      </c>
      <c r="C405" s="1">
        <v>7803309</v>
      </c>
      <c r="D405" s="1">
        <v>7863089</v>
      </c>
      <c r="E405" s="1">
        <v>7994661</v>
      </c>
      <c r="F405" s="1">
        <v>8098718</v>
      </c>
      <c r="G405" s="1">
        <v>8098711.5</v>
      </c>
      <c r="H405" s="1">
        <v>8401432</v>
      </c>
      <c r="I405" s="1">
        <v>8995667</v>
      </c>
      <c r="J405" s="1">
        <v>9179540</v>
      </c>
      <c r="K405" s="1">
        <v>9374183</v>
      </c>
      <c r="L405" s="1">
        <v>357527</v>
      </c>
      <c r="M405" s="1">
        <v>357527</v>
      </c>
      <c r="N405" s="1">
        <v>357527</v>
      </c>
      <c r="O405" s="1">
        <v>357527</v>
      </c>
      <c r="P405" s="1">
        <v>357527</v>
      </c>
      <c r="Q405" s="1">
        <v>357527</v>
      </c>
      <c r="R405" s="1">
        <v>357527</v>
      </c>
      <c r="S405" s="1">
        <v>357527</v>
      </c>
      <c r="T405" s="1">
        <v>357527</v>
      </c>
      <c r="U405" s="1">
        <v>627791.81000000006</v>
      </c>
      <c r="V405" s="1">
        <v>1446380.16</v>
      </c>
      <c r="W405" s="1">
        <v>1481077.24</v>
      </c>
      <c r="X405" s="1">
        <v>1513534.18</v>
      </c>
      <c r="Y405" s="1">
        <v>1543085.7</v>
      </c>
      <c r="Z405" s="1">
        <v>1630109.77</v>
      </c>
      <c r="AA405" s="1">
        <v>1630036.99</v>
      </c>
      <c r="AB405" s="1">
        <v>1630671.02</v>
      </c>
      <c r="AC405" s="1">
        <v>1814041.16</v>
      </c>
      <c r="AD405" s="1">
        <v>1855676.53</v>
      </c>
      <c r="AE405" s="1">
        <v>2097610</v>
      </c>
      <c r="AP405" s="1">
        <v>255093</v>
      </c>
      <c r="AQ405" s="1">
        <v>54052.9609375</v>
      </c>
      <c r="AR405" s="1">
        <v>93500.046875</v>
      </c>
      <c r="AT405" s="1">
        <v>402646</v>
      </c>
      <c r="AY405" s="1">
        <v>159251.5</v>
      </c>
      <c r="AZ405" s="1">
        <v>48569.01953125</v>
      </c>
      <c r="BA405" s="1">
        <v>84167</v>
      </c>
      <c r="BC405" s="1">
        <v>208449</v>
      </c>
      <c r="BD405" s="1">
        <v>34697.078125</v>
      </c>
      <c r="BE405" s="1">
        <v>0</v>
      </c>
      <c r="BG405" s="1">
        <v>59780</v>
      </c>
      <c r="BH405" s="1">
        <v>32456.939453125</v>
      </c>
      <c r="BI405" s="1">
        <v>0</v>
      </c>
      <c r="BK405" s="1">
        <v>131572</v>
      </c>
      <c r="BL405" s="1">
        <v>29551.51953125</v>
      </c>
      <c r="BM405" s="1">
        <v>0</v>
      </c>
      <c r="BO405" s="1">
        <v>104057</v>
      </c>
      <c r="BP405" s="1">
        <v>87024.0703125</v>
      </c>
      <c r="BQ405" s="1">
        <v>0</v>
      </c>
      <c r="BS405" s="1">
        <v>-6.5</v>
      </c>
      <c r="BT405" s="1">
        <v>-72.779998779296875</v>
      </c>
      <c r="BU405" s="1">
        <v>0</v>
      </c>
      <c r="BW405" s="1">
        <v>302720.5</v>
      </c>
      <c r="BX405" s="1">
        <v>634.030029296875</v>
      </c>
      <c r="BY405" s="1">
        <v>0</v>
      </c>
      <c r="CA405" s="1">
        <v>594235</v>
      </c>
      <c r="CB405" s="1">
        <v>183370.140625</v>
      </c>
      <c r="CC405" s="1">
        <v>0</v>
      </c>
      <c r="CE405" s="1">
        <v>183873</v>
      </c>
      <c r="CF405" s="1">
        <v>41635.37109375</v>
      </c>
      <c r="CG405" s="1">
        <v>0</v>
      </c>
      <c r="CI405" s="1">
        <v>194643</v>
      </c>
      <c r="CJ405" s="1">
        <v>241933.46875</v>
      </c>
      <c r="CK405" s="1">
        <v>270264.8125</v>
      </c>
    </row>
    <row r="406" spans="1:90" x14ac:dyDescent="0.25">
      <c r="A406" s="1">
        <v>118409302</v>
      </c>
      <c r="B406" s="1">
        <v>18994562</v>
      </c>
      <c r="C406" s="1">
        <v>19682258</v>
      </c>
      <c r="D406" s="1">
        <v>19790026</v>
      </c>
      <c r="E406" s="1">
        <v>20004176</v>
      </c>
      <c r="F406" s="1">
        <v>20388330</v>
      </c>
      <c r="G406" s="1">
        <v>20388290</v>
      </c>
      <c r="H406" s="1">
        <v>21860690</v>
      </c>
      <c r="I406" s="1">
        <v>25984426</v>
      </c>
      <c r="J406" s="1">
        <v>28928332</v>
      </c>
      <c r="K406" s="1">
        <v>30113548</v>
      </c>
      <c r="L406" s="1">
        <v>755497</v>
      </c>
      <c r="M406" s="1">
        <v>1030845</v>
      </c>
      <c r="N406" s="1">
        <v>893171</v>
      </c>
      <c r="O406" s="1">
        <v>893171</v>
      </c>
      <c r="P406" s="1">
        <v>893171</v>
      </c>
      <c r="Q406" s="1">
        <v>893171</v>
      </c>
      <c r="R406" s="1">
        <v>893171</v>
      </c>
      <c r="S406" s="1">
        <v>893171</v>
      </c>
      <c r="T406" s="1">
        <v>893171</v>
      </c>
      <c r="U406" s="1">
        <v>5516790.1200000001</v>
      </c>
      <c r="V406" s="1">
        <v>3078831.75</v>
      </c>
      <c r="W406" s="1">
        <v>3201685.71</v>
      </c>
      <c r="X406" s="1">
        <v>3339578.93</v>
      </c>
      <c r="Y406" s="1">
        <v>3438972.7</v>
      </c>
      <c r="Z406" s="1">
        <v>3700988.93</v>
      </c>
      <c r="AA406" s="1">
        <v>3700744.04</v>
      </c>
      <c r="AB406" s="1">
        <v>4074388.53</v>
      </c>
      <c r="AC406" s="1">
        <v>4631416.28</v>
      </c>
      <c r="AD406" s="1">
        <v>5011744.17</v>
      </c>
      <c r="AE406" s="1">
        <v>5683927</v>
      </c>
      <c r="AP406" s="1">
        <v>1945043.625</v>
      </c>
      <c r="AQ406" s="1">
        <v>924723.8125</v>
      </c>
      <c r="AR406" s="1">
        <v>396587.625</v>
      </c>
      <c r="AT406" s="1">
        <v>3266355</v>
      </c>
      <c r="AY406" s="1">
        <v>524302</v>
      </c>
      <c r="AZ406" s="1">
        <v>162439.8125</v>
      </c>
      <c r="BA406" s="1">
        <v>65421</v>
      </c>
      <c r="BC406" s="1">
        <v>687696</v>
      </c>
      <c r="BD406" s="1">
        <v>122853.9609375</v>
      </c>
      <c r="BE406" s="1">
        <v>275348</v>
      </c>
      <c r="BG406" s="1">
        <v>107768</v>
      </c>
      <c r="BH406" s="1">
        <v>137893.21875</v>
      </c>
      <c r="BI406" s="1">
        <v>-137674</v>
      </c>
      <c r="BK406" s="1">
        <v>214150</v>
      </c>
      <c r="BL406" s="1">
        <v>99393.7734375</v>
      </c>
      <c r="BM406" s="1">
        <v>0</v>
      </c>
      <c r="BO406" s="1">
        <v>384154</v>
      </c>
      <c r="BP406" s="1">
        <v>262016.234375</v>
      </c>
      <c r="BQ406" s="1">
        <v>0</v>
      </c>
      <c r="BS406" s="1">
        <v>-40</v>
      </c>
      <c r="BT406" s="1">
        <v>-244.88999938964844</v>
      </c>
      <c r="BU406" s="1">
        <v>0</v>
      </c>
      <c r="BW406" s="1">
        <v>1472400</v>
      </c>
      <c r="BX406" s="1">
        <v>373644.5</v>
      </c>
      <c r="BY406" s="1">
        <v>0</v>
      </c>
      <c r="CA406" s="1">
        <v>4123736</v>
      </c>
      <c r="CB406" s="1">
        <v>557027.75</v>
      </c>
      <c r="CC406" s="1">
        <v>0</v>
      </c>
      <c r="CE406" s="1">
        <v>2943906</v>
      </c>
      <c r="CF406" s="1">
        <v>380327.875</v>
      </c>
      <c r="CG406" s="1">
        <v>0</v>
      </c>
      <c r="CI406" s="1">
        <v>1185216</v>
      </c>
      <c r="CJ406" s="1">
        <v>672182.8125</v>
      </c>
      <c r="CK406" s="1">
        <v>4623619</v>
      </c>
    </row>
    <row r="407" spans="1:90" x14ac:dyDescent="0.25">
      <c r="A407" s="1">
        <v>118667503</v>
      </c>
      <c r="B407" s="1">
        <v>10878851</v>
      </c>
      <c r="C407" s="1">
        <v>11131627</v>
      </c>
      <c r="D407" s="1">
        <v>11145770</v>
      </c>
      <c r="E407" s="1">
        <v>11191360</v>
      </c>
      <c r="F407" s="1">
        <v>11258264</v>
      </c>
      <c r="G407" s="1">
        <v>11258258</v>
      </c>
      <c r="H407" s="1">
        <v>11430969</v>
      </c>
      <c r="I407" s="1">
        <v>11916455</v>
      </c>
      <c r="J407" s="1">
        <v>12496463</v>
      </c>
      <c r="K407" s="1">
        <v>12708888</v>
      </c>
      <c r="L407" s="1">
        <v>401678</v>
      </c>
      <c r="M407" s="1">
        <v>401678</v>
      </c>
      <c r="N407" s="1">
        <v>401678</v>
      </c>
      <c r="O407" s="1">
        <v>401678</v>
      </c>
      <c r="P407" s="1">
        <v>401678</v>
      </c>
      <c r="Q407" s="1">
        <v>401678</v>
      </c>
      <c r="R407" s="1">
        <v>401678</v>
      </c>
      <c r="S407" s="1">
        <v>401678</v>
      </c>
      <c r="T407" s="1">
        <v>401678</v>
      </c>
      <c r="U407" s="1">
        <v>401678</v>
      </c>
      <c r="V407" s="1">
        <v>1734570.72</v>
      </c>
      <c r="W407" s="1">
        <v>1749468.96</v>
      </c>
      <c r="X407" s="1">
        <v>1758793.07</v>
      </c>
      <c r="Y407" s="1">
        <v>1765831.45</v>
      </c>
      <c r="Z407" s="1">
        <v>1803947.53</v>
      </c>
      <c r="AA407" s="1">
        <v>1803913.87</v>
      </c>
      <c r="AB407" s="1">
        <v>1867224.75</v>
      </c>
      <c r="AC407" s="1">
        <v>1945616.77</v>
      </c>
      <c r="AD407" s="1">
        <v>2023674.01</v>
      </c>
      <c r="AE407" s="1">
        <v>2125306</v>
      </c>
      <c r="AF407" s="1">
        <v>83169.48</v>
      </c>
      <c r="AG407" s="1">
        <v>69821.16</v>
      </c>
      <c r="AH407" s="1">
        <v>44715.06</v>
      </c>
      <c r="AI407" s="1">
        <v>54815.97</v>
      </c>
      <c r="AJ407" s="1">
        <v>64167.23</v>
      </c>
      <c r="AK407" s="1">
        <v>102247</v>
      </c>
      <c r="AL407" s="1">
        <v>38151</v>
      </c>
      <c r="AM407" s="1">
        <v>78983</v>
      </c>
      <c r="AN407" s="1">
        <v>120885.3</v>
      </c>
      <c r="AO407" s="1">
        <v>135436</v>
      </c>
      <c r="AP407" s="1">
        <v>290124.8125</v>
      </c>
      <c r="AQ407" s="1">
        <v>0</v>
      </c>
      <c r="AR407" s="1">
        <v>64271.6953125</v>
      </c>
      <c r="AS407" s="1">
        <v>14253.75390625</v>
      </c>
      <c r="AT407" s="1">
        <v>368650.25</v>
      </c>
      <c r="AY407" s="1">
        <v>162807</v>
      </c>
      <c r="AZ407" s="1">
        <v>32752.359375</v>
      </c>
      <c r="BA407" s="1">
        <v>81556</v>
      </c>
      <c r="BB407" s="1">
        <v>-18740.009765625</v>
      </c>
      <c r="BC407" s="1">
        <v>252776</v>
      </c>
      <c r="BD407" s="1">
        <v>14898.240234375</v>
      </c>
      <c r="BE407" s="1">
        <v>0</v>
      </c>
      <c r="BF407" s="1">
        <v>-13348.3203125</v>
      </c>
      <c r="BG407" s="1">
        <v>14143</v>
      </c>
      <c r="BH407" s="1">
        <v>9324.1103515625</v>
      </c>
      <c r="BI407" s="1">
        <v>0</v>
      </c>
      <c r="BJ407" s="1">
        <v>-25106.099609375</v>
      </c>
      <c r="BK407" s="1">
        <v>45590</v>
      </c>
      <c r="BL407" s="1">
        <v>7038.3798828125</v>
      </c>
      <c r="BM407" s="1">
        <v>0</v>
      </c>
      <c r="BN407" s="1">
        <v>10100.91015625</v>
      </c>
      <c r="BO407" s="1">
        <v>66904</v>
      </c>
      <c r="BP407" s="1">
        <v>38116.078125</v>
      </c>
      <c r="BQ407" s="1">
        <v>0</v>
      </c>
      <c r="BR407" s="1">
        <v>9351.259765625</v>
      </c>
      <c r="BS407" s="1">
        <v>-6</v>
      </c>
      <c r="BT407" s="1">
        <v>-33.659999847412109</v>
      </c>
      <c r="BU407" s="1">
        <v>0</v>
      </c>
      <c r="BV407" s="1">
        <v>38079.76953125</v>
      </c>
      <c r="BW407" s="1">
        <v>172711</v>
      </c>
      <c r="BX407" s="1">
        <v>63310.87890625</v>
      </c>
      <c r="BY407" s="1">
        <v>0</v>
      </c>
      <c r="BZ407" s="1">
        <v>-64096</v>
      </c>
      <c r="CA407" s="1">
        <v>485486</v>
      </c>
      <c r="CB407" s="1">
        <v>78392.0234375</v>
      </c>
      <c r="CC407" s="1">
        <v>0</v>
      </c>
      <c r="CD407" s="1">
        <v>40832</v>
      </c>
      <c r="CE407" s="1">
        <v>580008</v>
      </c>
      <c r="CF407" s="1">
        <v>78057.2421875</v>
      </c>
      <c r="CG407" s="1">
        <v>0</v>
      </c>
      <c r="CH407" s="1">
        <v>41902.30078125</v>
      </c>
      <c r="CI407" s="1">
        <v>212425</v>
      </c>
      <c r="CJ407" s="1">
        <v>101631.9921875</v>
      </c>
      <c r="CK407" s="1">
        <v>0</v>
      </c>
      <c r="CL407" s="1">
        <v>14550.7001953125</v>
      </c>
    </row>
    <row r="408" spans="1:90" x14ac:dyDescent="0.25">
      <c r="A408" s="1">
        <v>119350303</v>
      </c>
      <c r="B408" s="1">
        <v>6123561.5</v>
      </c>
      <c r="C408" s="1">
        <v>6273964</v>
      </c>
      <c r="D408" s="1">
        <v>6356386</v>
      </c>
      <c r="E408" s="1">
        <v>6429619.5</v>
      </c>
      <c r="F408" s="1">
        <v>6583131.5</v>
      </c>
      <c r="G408" s="1">
        <v>6583086.5</v>
      </c>
      <c r="H408" s="1">
        <v>6768431</v>
      </c>
      <c r="I408" s="1">
        <v>7369965</v>
      </c>
      <c r="J408" s="1">
        <v>7929753</v>
      </c>
      <c r="K408" s="1">
        <v>8141876</v>
      </c>
      <c r="L408" s="1">
        <v>255367</v>
      </c>
      <c r="M408" s="1">
        <v>334257</v>
      </c>
      <c r="N408" s="1">
        <v>294812</v>
      </c>
      <c r="O408" s="1">
        <v>294812</v>
      </c>
      <c r="P408" s="1">
        <v>294812</v>
      </c>
      <c r="Q408" s="1">
        <v>294812</v>
      </c>
      <c r="R408" s="1">
        <v>294812</v>
      </c>
      <c r="S408" s="1">
        <v>294812</v>
      </c>
      <c r="T408" s="1">
        <v>294812</v>
      </c>
      <c r="U408" s="1">
        <v>857710.35</v>
      </c>
      <c r="V408" s="1">
        <v>1666182.74</v>
      </c>
      <c r="W408" s="1">
        <v>1642785.13</v>
      </c>
      <c r="X408" s="1">
        <v>1801541.77</v>
      </c>
      <c r="Y408" s="1">
        <v>1715684.13</v>
      </c>
      <c r="Z408" s="1">
        <v>1757177.54</v>
      </c>
      <c r="AA408" s="1">
        <v>1757130.53</v>
      </c>
      <c r="AB408" s="1">
        <v>1825842.89</v>
      </c>
      <c r="AC408" s="1">
        <v>1888781.8</v>
      </c>
      <c r="AD408" s="1">
        <v>1968876.45</v>
      </c>
      <c r="AE408" s="1">
        <v>2063363</v>
      </c>
      <c r="AP408" s="1">
        <v>311748.90625</v>
      </c>
      <c r="AQ408" s="1">
        <v>112579.671875</v>
      </c>
      <c r="AR408" s="1">
        <v>61237.09375</v>
      </c>
      <c r="AT408" s="1">
        <v>485565.65625</v>
      </c>
      <c r="AY408" s="1">
        <v>115135.5</v>
      </c>
      <c r="AZ408" s="1">
        <v>19347.109375</v>
      </c>
      <c r="BA408" s="1">
        <v>28053</v>
      </c>
      <c r="BC408" s="1">
        <v>150402.5</v>
      </c>
      <c r="BD408" s="1">
        <v>-23397.609375</v>
      </c>
      <c r="BE408" s="1">
        <v>78890</v>
      </c>
      <c r="BG408" s="1">
        <v>82422</v>
      </c>
      <c r="BH408" s="1">
        <v>158756.640625</v>
      </c>
      <c r="BI408" s="1">
        <v>-39445</v>
      </c>
      <c r="BK408" s="1">
        <v>73233.5</v>
      </c>
      <c r="BL408" s="1">
        <v>-85857.640625</v>
      </c>
      <c r="BM408" s="1">
        <v>0</v>
      </c>
      <c r="BO408" s="1">
        <v>153512</v>
      </c>
      <c r="BP408" s="1">
        <v>41493.41015625</v>
      </c>
      <c r="BQ408" s="1">
        <v>0</v>
      </c>
      <c r="BS408" s="1">
        <v>-45</v>
      </c>
      <c r="BT408" s="1">
        <v>-47.009998321533203</v>
      </c>
      <c r="BU408" s="1">
        <v>0</v>
      </c>
      <c r="BW408" s="1">
        <v>185344.5</v>
      </c>
      <c r="BX408" s="1">
        <v>68712.359375</v>
      </c>
      <c r="BY408" s="1">
        <v>0</v>
      </c>
      <c r="CA408" s="1">
        <v>601534</v>
      </c>
      <c r="CB408" s="1">
        <v>62938.91015625</v>
      </c>
      <c r="CC408" s="1">
        <v>0</v>
      </c>
      <c r="CE408" s="1">
        <v>559788</v>
      </c>
      <c r="CF408" s="1">
        <v>80094.6484375</v>
      </c>
      <c r="CG408" s="1">
        <v>0</v>
      </c>
      <c r="CI408" s="1">
        <v>212123</v>
      </c>
      <c r="CJ408" s="1">
        <v>94486.546875</v>
      </c>
      <c r="CK408" s="1">
        <v>562898.375</v>
      </c>
    </row>
    <row r="409" spans="1:90" x14ac:dyDescent="0.25">
      <c r="A409" s="1">
        <v>119351303</v>
      </c>
      <c r="B409" s="1">
        <v>8122293.5</v>
      </c>
      <c r="C409" s="1">
        <v>8535125</v>
      </c>
      <c r="D409" s="1">
        <v>8703596</v>
      </c>
      <c r="E409" s="1">
        <v>8893392</v>
      </c>
      <c r="F409" s="1">
        <v>9202692</v>
      </c>
      <c r="G409" s="1">
        <v>9202678</v>
      </c>
      <c r="H409" s="1">
        <v>9740619</v>
      </c>
      <c r="I409" s="1">
        <v>11412504</v>
      </c>
      <c r="J409" s="1">
        <v>12435698</v>
      </c>
      <c r="K409" s="1">
        <v>12906453</v>
      </c>
      <c r="L409" s="1">
        <v>306338</v>
      </c>
      <c r="M409" s="1">
        <v>331550</v>
      </c>
      <c r="N409" s="1">
        <v>318944</v>
      </c>
      <c r="O409" s="1">
        <v>318944</v>
      </c>
      <c r="P409" s="1">
        <v>318944</v>
      </c>
      <c r="Q409" s="1">
        <v>318944</v>
      </c>
      <c r="R409" s="1">
        <v>318944</v>
      </c>
      <c r="S409" s="1">
        <v>318944</v>
      </c>
      <c r="T409" s="1">
        <v>318944</v>
      </c>
      <c r="U409" s="1">
        <v>1928907.52</v>
      </c>
      <c r="V409" s="1">
        <v>1119336.3999999999</v>
      </c>
      <c r="W409" s="1">
        <v>1137010.8700000001</v>
      </c>
      <c r="X409" s="1">
        <v>1220808.82</v>
      </c>
      <c r="Y409" s="1">
        <v>1235512.48</v>
      </c>
      <c r="Z409" s="1">
        <v>1347483.59</v>
      </c>
      <c r="AA409" s="1">
        <v>1347393.56</v>
      </c>
      <c r="AB409" s="1">
        <v>1430311.23</v>
      </c>
      <c r="AC409" s="1">
        <v>1661046.77</v>
      </c>
      <c r="AD409" s="1">
        <v>1776989.95</v>
      </c>
      <c r="AE409" s="1">
        <v>1936020</v>
      </c>
      <c r="AP409" s="1">
        <v>740752.1875</v>
      </c>
      <c r="AQ409" s="1">
        <v>321992.71875</v>
      </c>
      <c r="AR409" s="1">
        <v>117707.28125</v>
      </c>
      <c r="AT409" s="1">
        <v>1180452.125</v>
      </c>
      <c r="AY409" s="1">
        <v>314808</v>
      </c>
      <c r="AZ409" s="1">
        <v>61152.2109375</v>
      </c>
      <c r="BA409" s="1">
        <v>59202</v>
      </c>
      <c r="BC409" s="1">
        <v>412831.5</v>
      </c>
      <c r="BD409" s="1">
        <v>17674.470703125</v>
      </c>
      <c r="BE409" s="1">
        <v>25212</v>
      </c>
      <c r="BG409" s="1">
        <v>168471</v>
      </c>
      <c r="BH409" s="1">
        <v>83797.953125</v>
      </c>
      <c r="BI409" s="1">
        <v>-12606</v>
      </c>
      <c r="BK409" s="1">
        <v>189796</v>
      </c>
      <c r="BL409" s="1">
        <v>14703.66015625</v>
      </c>
      <c r="BM409" s="1">
        <v>0</v>
      </c>
      <c r="BO409" s="1">
        <v>309300</v>
      </c>
      <c r="BP409" s="1">
        <v>111971.109375</v>
      </c>
      <c r="BQ409" s="1">
        <v>0</v>
      </c>
      <c r="BS409" s="1">
        <v>-14</v>
      </c>
      <c r="BT409" s="1">
        <v>-90.029998779296875</v>
      </c>
      <c r="BU409" s="1">
        <v>0</v>
      </c>
      <c r="BW409" s="1">
        <v>537941</v>
      </c>
      <c r="BX409" s="1">
        <v>82917.671875</v>
      </c>
      <c r="BY409" s="1">
        <v>0</v>
      </c>
      <c r="CA409" s="1">
        <v>1671885</v>
      </c>
      <c r="CB409" s="1">
        <v>230735.546875</v>
      </c>
      <c r="CC409" s="1">
        <v>0</v>
      </c>
      <c r="CE409" s="1">
        <v>1023194</v>
      </c>
      <c r="CF409" s="1">
        <v>115943.1796875</v>
      </c>
      <c r="CG409" s="1">
        <v>0</v>
      </c>
      <c r="CI409" s="1">
        <v>470755</v>
      </c>
      <c r="CJ409" s="1">
        <v>159030.046875</v>
      </c>
      <c r="CK409" s="1">
        <v>1609963.5</v>
      </c>
    </row>
    <row r="410" spans="1:90" x14ac:dyDescent="0.25">
      <c r="A410" s="1">
        <v>119352203</v>
      </c>
      <c r="B410" s="1">
        <v>4171969.75</v>
      </c>
      <c r="C410" s="1">
        <v>4278302.5</v>
      </c>
      <c r="D410" s="1">
        <v>4345650</v>
      </c>
      <c r="E410" s="1">
        <v>4443035</v>
      </c>
      <c r="F410" s="1">
        <v>4513633</v>
      </c>
      <c r="G410" s="1">
        <v>4513628.5</v>
      </c>
      <c r="H410" s="1">
        <v>4558490</v>
      </c>
      <c r="I410" s="1">
        <v>4851870.5</v>
      </c>
      <c r="J410" s="1">
        <v>5156048</v>
      </c>
      <c r="K410" s="1">
        <v>5270305</v>
      </c>
      <c r="L410" s="1">
        <v>209240</v>
      </c>
      <c r="M410" s="1">
        <v>209240</v>
      </c>
      <c r="N410" s="1">
        <v>209240</v>
      </c>
      <c r="O410" s="1">
        <v>209240</v>
      </c>
      <c r="P410" s="1">
        <v>209240</v>
      </c>
      <c r="Q410" s="1">
        <v>209240</v>
      </c>
      <c r="R410" s="1">
        <v>209240</v>
      </c>
      <c r="S410" s="1">
        <v>459240</v>
      </c>
      <c r="T410" s="1">
        <v>459240</v>
      </c>
      <c r="U410" s="1">
        <v>705542.92</v>
      </c>
      <c r="V410" s="1">
        <v>846639.33</v>
      </c>
      <c r="W410" s="1">
        <v>851553.4</v>
      </c>
      <c r="X410" s="1">
        <v>867745.85</v>
      </c>
      <c r="Y410" s="1">
        <v>877111.86</v>
      </c>
      <c r="Z410" s="1">
        <v>910148.74</v>
      </c>
      <c r="AA410" s="1">
        <v>910122.15</v>
      </c>
      <c r="AB410" s="1">
        <v>971070.12</v>
      </c>
      <c r="AC410" s="1">
        <v>1029451.35</v>
      </c>
      <c r="AD410" s="1">
        <v>1084504.71</v>
      </c>
      <c r="AE410" s="1">
        <v>1176153</v>
      </c>
      <c r="AP410" s="1">
        <v>151334.40625</v>
      </c>
      <c r="AQ410" s="1">
        <v>99260.5859375</v>
      </c>
      <c r="AR410" s="1">
        <v>53200.8515625</v>
      </c>
      <c r="AT410" s="1">
        <v>303795.84375</v>
      </c>
      <c r="AY410" s="1">
        <v>81108.25</v>
      </c>
      <c r="AZ410" s="1">
        <v>22600.109375</v>
      </c>
      <c r="BA410" s="1">
        <v>45153</v>
      </c>
      <c r="BC410" s="1">
        <v>106332.75</v>
      </c>
      <c r="BD410" s="1">
        <v>4914.06982421875</v>
      </c>
      <c r="BE410" s="1">
        <v>0</v>
      </c>
      <c r="BG410" s="1">
        <v>67347.5</v>
      </c>
      <c r="BH410" s="1">
        <v>16192.4501953125</v>
      </c>
      <c r="BI410" s="1">
        <v>0</v>
      </c>
      <c r="BK410" s="1">
        <v>97385</v>
      </c>
      <c r="BL410" s="1">
        <v>9366.009765625</v>
      </c>
      <c r="BM410" s="1">
        <v>0</v>
      </c>
      <c r="BO410" s="1">
        <v>70598</v>
      </c>
      <c r="BP410" s="1">
        <v>33036.87890625</v>
      </c>
      <c r="BQ410" s="1">
        <v>0</v>
      </c>
      <c r="BS410" s="1">
        <v>-4.5</v>
      </c>
      <c r="BT410" s="1">
        <v>-26.590000152587891</v>
      </c>
      <c r="BU410" s="1">
        <v>0</v>
      </c>
      <c r="BW410" s="1">
        <v>44861.5</v>
      </c>
      <c r="BX410" s="1">
        <v>60947.96875</v>
      </c>
      <c r="BY410" s="1">
        <v>0</v>
      </c>
      <c r="CA410" s="1">
        <v>293380.5</v>
      </c>
      <c r="CB410" s="1">
        <v>58381.23046875</v>
      </c>
      <c r="CC410" s="1">
        <v>250000</v>
      </c>
      <c r="CE410" s="1">
        <v>304177.5</v>
      </c>
      <c r="CF410" s="1">
        <v>55053.359375</v>
      </c>
      <c r="CG410" s="1">
        <v>0</v>
      </c>
      <c r="CI410" s="1">
        <v>114257</v>
      </c>
      <c r="CJ410" s="1">
        <v>91648.2890625</v>
      </c>
      <c r="CK410" s="1">
        <v>246302.921875</v>
      </c>
    </row>
    <row r="411" spans="1:90" x14ac:dyDescent="0.25">
      <c r="A411" s="1">
        <v>119354207</v>
      </c>
      <c r="AF411" s="1">
        <v>597475</v>
      </c>
      <c r="AG411" s="1">
        <v>619025</v>
      </c>
      <c r="AH411" s="1">
        <v>635579</v>
      </c>
      <c r="AI411" s="1">
        <v>765703</v>
      </c>
      <c r="AJ411" s="1">
        <v>846911</v>
      </c>
      <c r="AK411" s="1">
        <v>1010267</v>
      </c>
      <c r="AL411" s="1">
        <v>878737</v>
      </c>
      <c r="AM411" s="1">
        <v>986420</v>
      </c>
      <c r="AN411" s="1">
        <v>1382802</v>
      </c>
      <c r="AO411" s="1">
        <v>1398797</v>
      </c>
      <c r="AS411" s="1">
        <v>110377.203125</v>
      </c>
      <c r="AT411" s="1">
        <v>110377.203125</v>
      </c>
      <c r="BB411" s="1">
        <v>28253</v>
      </c>
      <c r="BF411" s="1">
        <v>21550</v>
      </c>
      <c r="BJ411" s="1">
        <v>16554</v>
      </c>
      <c r="BN411" s="1">
        <v>130124</v>
      </c>
      <c r="BR411" s="1">
        <v>81208</v>
      </c>
      <c r="BV411" s="1">
        <v>163356</v>
      </c>
      <c r="BZ411" s="1">
        <v>-131530</v>
      </c>
      <c r="CD411" s="1">
        <v>107683</v>
      </c>
      <c r="CH411" s="1">
        <v>396382</v>
      </c>
      <c r="CL411" s="1">
        <v>15995</v>
      </c>
    </row>
    <row r="412" spans="1:90" x14ac:dyDescent="0.25">
      <c r="A412" s="1">
        <v>119354603</v>
      </c>
      <c r="B412" s="1">
        <v>5280566</v>
      </c>
      <c r="C412" s="1">
        <v>5384313</v>
      </c>
      <c r="D412" s="1">
        <v>5416679</v>
      </c>
      <c r="E412" s="1">
        <v>5466522.5</v>
      </c>
      <c r="F412" s="1">
        <v>5541970</v>
      </c>
      <c r="G412" s="1">
        <v>5541966.5</v>
      </c>
      <c r="H412" s="1">
        <v>5597917</v>
      </c>
      <c r="I412" s="1">
        <v>5818095</v>
      </c>
      <c r="J412" s="1">
        <v>6079273</v>
      </c>
      <c r="K412" s="1">
        <v>6173864</v>
      </c>
      <c r="L412" s="1">
        <v>202117</v>
      </c>
      <c r="M412" s="1">
        <v>271345</v>
      </c>
      <c r="N412" s="1">
        <v>236731</v>
      </c>
      <c r="O412" s="1">
        <v>236731</v>
      </c>
      <c r="P412" s="1">
        <v>236731</v>
      </c>
      <c r="Q412" s="1">
        <v>236731</v>
      </c>
      <c r="R412" s="1">
        <v>236731</v>
      </c>
      <c r="S412" s="1">
        <v>236731</v>
      </c>
      <c r="T412" s="1">
        <v>236731</v>
      </c>
      <c r="U412" s="1">
        <v>414954.21</v>
      </c>
      <c r="V412" s="1">
        <v>902695.77</v>
      </c>
      <c r="W412" s="1">
        <v>917245.78</v>
      </c>
      <c r="X412" s="1">
        <v>924383.97</v>
      </c>
      <c r="Y412" s="1">
        <v>916061.77</v>
      </c>
      <c r="Z412" s="1">
        <v>967543.8</v>
      </c>
      <c r="AA412" s="1">
        <v>967515.76</v>
      </c>
      <c r="AB412" s="1">
        <v>1047727.02</v>
      </c>
      <c r="AC412" s="1">
        <v>1094662.67</v>
      </c>
      <c r="AD412" s="1">
        <v>1159267.55</v>
      </c>
      <c r="AE412" s="1">
        <v>1237686</v>
      </c>
      <c r="AP412" s="1">
        <v>126378.796875</v>
      </c>
      <c r="AQ412" s="1">
        <v>35644.640625</v>
      </c>
      <c r="AR412" s="1">
        <v>54028.44140625</v>
      </c>
      <c r="AT412" s="1">
        <v>216051.875</v>
      </c>
      <c r="AY412" s="1">
        <v>80184.5</v>
      </c>
      <c r="AZ412" s="1">
        <v>25430.69921875</v>
      </c>
      <c r="BA412" s="1">
        <v>15902</v>
      </c>
      <c r="BC412" s="1">
        <v>103747</v>
      </c>
      <c r="BD412" s="1">
        <v>14550.009765625</v>
      </c>
      <c r="BE412" s="1">
        <v>69228</v>
      </c>
      <c r="BG412" s="1">
        <v>32366</v>
      </c>
      <c r="BH412" s="1">
        <v>7138.18994140625</v>
      </c>
      <c r="BI412" s="1">
        <v>-34614</v>
      </c>
      <c r="BK412" s="1">
        <v>49843.5</v>
      </c>
      <c r="BL412" s="1">
        <v>-8322.2001953125</v>
      </c>
      <c r="BM412" s="1">
        <v>0</v>
      </c>
      <c r="BO412" s="1">
        <v>75447.5</v>
      </c>
      <c r="BP412" s="1">
        <v>51482.03125</v>
      </c>
      <c r="BQ412" s="1">
        <v>0</v>
      </c>
      <c r="BS412" s="1">
        <v>-3.5</v>
      </c>
      <c r="BT412" s="1">
        <v>-28.040000915527344</v>
      </c>
      <c r="BU412" s="1">
        <v>0</v>
      </c>
      <c r="BW412" s="1">
        <v>55950.5</v>
      </c>
      <c r="BX412" s="1">
        <v>80211.2578125</v>
      </c>
      <c r="BY412" s="1">
        <v>0</v>
      </c>
      <c r="CA412" s="1">
        <v>220178</v>
      </c>
      <c r="CB412" s="1">
        <v>46935.6484375</v>
      </c>
      <c r="CC412" s="1">
        <v>0</v>
      </c>
      <c r="CE412" s="1">
        <v>261178</v>
      </c>
      <c r="CF412" s="1">
        <v>64604.87890625</v>
      </c>
      <c r="CG412" s="1">
        <v>0</v>
      </c>
      <c r="CI412" s="1">
        <v>94591</v>
      </c>
      <c r="CJ412" s="1">
        <v>78418.453125</v>
      </c>
      <c r="CK412" s="1">
        <v>178223.203125</v>
      </c>
    </row>
    <row r="413" spans="1:90" x14ac:dyDescent="0.25">
      <c r="A413" s="1">
        <v>119355503</v>
      </c>
      <c r="B413" s="1">
        <v>3976561.5</v>
      </c>
      <c r="C413" s="1">
        <v>4146792.5</v>
      </c>
      <c r="D413" s="1">
        <v>4263336</v>
      </c>
      <c r="E413" s="1">
        <v>4537675.5</v>
      </c>
      <c r="F413" s="1">
        <v>4531616</v>
      </c>
      <c r="G413" s="1">
        <v>4531608.5</v>
      </c>
      <c r="H413" s="1">
        <v>5144474.5</v>
      </c>
      <c r="I413" s="1">
        <v>6593123</v>
      </c>
      <c r="J413" s="1">
        <v>7014327.5</v>
      </c>
      <c r="K413" s="1">
        <v>7447911</v>
      </c>
      <c r="L413" s="1">
        <v>159374</v>
      </c>
      <c r="M413" s="1">
        <v>226462</v>
      </c>
      <c r="N413" s="1">
        <v>192918</v>
      </c>
      <c r="O413" s="1">
        <v>192918</v>
      </c>
      <c r="P413" s="1">
        <v>192918</v>
      </c>
      <c r="Q413" s="1">
        <v>192918</v>
      </c>
      <c r="R413" s="1">
        <v>192918</v>
      </c>
      <c r="S413" s="1">
        <v>192918</v>
      </c>
      <c r="T413" s="1">
        <v>192918</v>
      </c>
      <c r="U413" s="1">
        <v>1052109.3700000001</v>
      </c>
      <c r="V413" s="1">
        <v>865403.24</v>
      </c>
      <c r="W413" s="1">
        <v>885148.17</v>
      </c>
      <c r="X413" s="1">
        <v>912089.05</v>
      </c>
      <c r="Y413" s="1">
        <v>932935.34</v>
      </c>
      <c r="Z413" s="1">
        <v>987633.39</v>
      </c>
      <c r="AA413" s="1">
        <v>987589.52</v>
      </c>
      <c r="AB413" s="1">
        <v>1031578.77</v>
      </c>
      <c r="AC413" s="1">
        <v>1158092.94</v>
      </c>
      <c r="AD413" s="1">
        <v>1204642</v>
      </c>
      <c r="AE413" s="1">
        <v>1286872</v>
      </c>
      <c r="AP413" s="1">
        <v>583259</v>
      </c>
      <c r="AQ413" s="1">
        <v>171838.28125</v>
      </c>
      <c r="AR413" s="1">
        <v>59847.72265625</v>
      </c>
      <c r="AT413" s="1">
        <v>814945</v>
      </c>
      <c r="AY413" s="1">
        <v>130020</v>
      </c>
      <c r="AZ413" s="1">
        <v>35412.1796875</v>
      </c>
      <c r="BA413" s="1">
        <v>15001</v>
      </c>
      <c r="BC413" s="1">
        <v>170231</v>
      </c>
      <c r="BD413" s="1">
        <v>19744.9296875</v>
      </c>
      <c r="BE413" s="1">
        <v>67088</v>
      </c>
      <c r="BG413" s="1">
        <v>116543.5</v>
      </c>
      <c r="BH413" s="1">
        <v>26940.880859375</v>
      </c>
      <c r="BI413" s="1">
        <v>-33544</v>
      </c>
      <c r="BK413" s="1">
        <v>274339.5</v>
      </c>
      <c r="BL413" s="1">
        <v>20846.2890625</v>
      </c>
      <c r="BM413" s="1">
        <v>0</v>
      </c>
      <c r="BO413" s="1">
        <v>-6059.5</v>
      </c>
      <c r="BP413" s="1">
        <v>54698.05078125</v>
      </c>
      <c r="BQ413" s="1">
        <v>0</v>
      </c>
      <c r="BS413" s="1">
        <v>-7.5</v>
      </c>
      <c r="BT413" s="1">
        <v>-43.869998931884766</v>
      </c>
      <c r="BU413" s="1">
        <v>0</v>
      </c>
      <c r="BW413" s="1">
        <v>612866</v>
      </c>
      <c r="BX413" s="1">
        <v>43989.25</v>
      </c>
      <c r="BY413" s="1">
        <v>0</v>
      </c>
      <c r="CA413" s="1">
        <v>1448648.5</v>
      </c>
      <c r="CB413" s="1">
        <v>126514.171875</v>
      </c>
      <c r="CC413" s="1">
        <v>0</v>
      </c>
      <c r="CE413" s="1">
        <v>421204.5</v>
      </c>
      <c r="CF413" s="1">
        <v>46549.05859375</v>
      </c>
      <c r="CG413" s="1">
        <v>0</v>
      </c>
      <c r="CI413" s="1">
        <v>433583.5</v>
      </c>
      <c r="CJ413" s="1">
        <v>82230</v>
      </c>
      <c r="CK413" s="1">
        <v>859191.375</v>
      </c>
    </row>
    <row r="414" spans="1:90" x14ac:dyDescent="0.25">
      <c r="A414" s="1">
        <v>119356503</v>
      </c>
      <c r="B414" s="1">
        <v>8218328</v>
      </c>
      <c r="C414" s="1">
        <v>8496597</v>
      </c>
      <c r="D414" s="1">
        <v>8564480</v>
      </c>
      <c r="E414" s="1">
        <v>8678267</v>
      </c>
      <c r="F414" s="1">
        <v>8815869</v>
      </c>
      <c r="G414" s="1">
        <v>8815861</v>
      </c>
      <c r="H414" s="1">
        <v>9060685</v>
      </c>
      <c r="I414" s="1">
        <v>9516861</v>
      </c>
      <c r="J414" s="1">
        <v>10553372</v>
      </c>
      <c r="K414" s="1">
        <v>10832928</v>
      </c>
      <c r="L414" s="1">
        <v>417576</v>
      </c>
      <c r="M414" s="1">
        <v>417576</v>
      </c>
      <c r="N414" s="1">
        <v>417576</v>
      </c>
      <c r="O414" s="1">
        <v>417576</v>
      </c>
      <c r="P414" s="1">
        <v>417576</v>
      </c>
      <c r="Q414" s="1">
        <v>417576</v>
      </c>
      <c r="R414" s="1">
        <v>417576</v>
      </c>
      <c r="S414" s="1">
        <v>417576</v>
      </c>
      <c r="T414" s="1">
        <v>417576</v>
      </c>
      <c r="U414" s="1">
        <v>417576</v>
      </c>
      <c r="V414" s="1">
        <v>1704688.6</v>
      </c>
      <c r="W414" s="1">
        <v>1728831.37</v>
      </c>
      <c r="X414" s="1">
        <v>1759864.57</v>
      </c>
      <c r="Y414" s="1">
        <v>1775767.12</v>
      </c>
      <c r="Z414" s="1">
        <v>1866028.34</v>
      </c>
      <c r="AA414" s="1">
        <v>1865967.86</v>
      </c>
      <c r="AB414" s="1">
        <v>1955510.16</v>
      </c>
      <c r="AC414" s="1">
        <v>2114801.79</v>
      </c>
      <c r="AD414" s="1">
        <v>2205932.3199999998</v>
      </c>
      <c r="AE414" s="1">
        <v>2320667</v>
      </c>
      <c r="AP414" s="1">
        <v>403411.8125</v>
      </c>
      <c r="AQ414" s="1">
        <v>0</v>
      </c>
      <c r="AR414" s="1">
        <v>90927.734375</v>
      </c>
      <c r="AT414" s="1">
        <v>494339.5625</v>
      </c>
      <c r="AY414" s="1">
        <v>212936</v>
      </c>
      <c r="AZ414" s="1">
        <v>30503.380859375</v>
      </c>
      <c r="BA414" s="1">
        <v>90242</v>
      </c>
      <c r="BC414" s="1">
        <v>278269</v>
      </c>
      <c r="BD414" s="1">
        <v>24142.76953125</v>
      </c>
      <c r="BE414" s="1">
        <v>0</v>
      </c>
      <c r="BG414" s="1">
        <v>67883</v>
      </c>
      <c r="BH414" s="1">
        <v>31033.19921875</v>
      </c>
      <c r="BI414" s="1">
        <v>0</v>
      </c>
      <c r="BK414" s="1">
        <v>113787</v>
      </c>
      <c r="BL414" s="1">
        <v>15902.5498046875</v>
      </c>
      <c r="BM414" s="1">
        <v>0</v>
      </c>
      <c r="BO414" s="1">
        <v>137602</v>
      </c>
      <c r="BP414" s="1">
        <v>90261.21875</v>
      </c>
      <c r="BQ414" s="1">
        <v>0</v>
      </c>
      <c r="BS414" s="1">
        <v>-8</v>
      </c>
      <c r="BT414" s="1">
        <v>-60.479999542236328</v>
      </c>
      <c r="BU414" s="1">
        <v>0</v>
      </c>
      <c r="BW414" s="1">
        <v>244824</v>
      </c>
      <c r="BX414" s="1">
        <v>89542.296875</v>
      </c>
      <c r="BY414" s="1">
        <v>0</v>
      </c>
      <c r="CA414" s="1">
        <v>456176</v>
      </c>
      <c r="CB414" s="1">
        <v>159291.625</v>
      </c>
      <c r="CC414" s="1">
        <v>0</v>
      </c>
      <c r="CE414" s="1">
        <v>1036511</v>
      </c>
      <c r="CF414" s="1">
        <v>91130.53125</v>
      </c>
      <c r="CG414" s="1">
        <v>0</v>
      </c>
      <c r="CI414" s="1">
        <v>279556</v>
      </c>
      <c r="CJ414" s="1">
        <v>114734.6796875</v>
      </c>
      <c r="CK414" s="1">
        <v>0</v>
      </c>
    </row>
    <row r="415" spans="1:90" x14ac:dyDescent="0.25">
      <c r="A415" s="1">
        <v>119356603</v>
      </c>
      <c r="B415" s="1">
        <v>2938376.75</v>
      </c>
      <c r="C415" s="1">
        <v>2997247.75</v>
      </c>
      <c r="D415" s="1">
        <v>3050235</v>
      </c>
      <c r="E415" s="1">
        <v>3092115.75</v>
      </c>
      <c r="F415" s="1">
        <v>3152766.75</v>
      </c>
      <c r="G415" s="1">
        <v>3152764</v>
      </c>
      <c r="H415" s="1">
        <v>3177931.5</v>
      </c>
      <c r="I415" s="1">
        <v>3455878</v>
      </c>
      <c r="J415" s="1">
        <v>3638750.5</v>
      </c>
      <c r="K415" s="1">
        <v>3720232</v>
      </c>
      <c r="L415" s="1">
        <v>253561</v>
      </c>
      <c r="M415" s="1">
        <v>16147</v>
      </c>
      <c r="N415" s="1">
        <v>134854</v>
      </c>
      <c r="O415" s="1">
        <v>134854</v>
      </c>
      <c r="P415" s="1">
        <v>134854</v>
      </c>
      <c r="Q415" s="1">
        <v>134854</v>
      </c>
      <c r="R415" s="1">
        <v>1134854</v>
      </c>
      <c r="S415" s="1">
        <v>2134854</v>
      </c>
      <c r="T415" s="1">
        <v>1634854</v>
      </c>
      <c r="U415" s="1">
        <v>2118020.8199999998</v>
      </c>
      <c r="V415" s="1">
        <v>502719.71</v>
      </c>
      <c r="W415" s="1">
        <v>513704.09</v>
      </c>
      <c r="X415" s="1">
        <v>533527.14</v>
      </c>
      <c r="Y415" s="1">
        <v>534077.63</v>
      </c>
      <c r="Z415" s="1">
        <v>714380.39</v>
      </c>
      <c r="AA415" s="1">
        <v>564357.85</v>
      </c>
      <c r="AB415" s="1">
        <v>747799.27</v>
      </c>
      <c r="AC415" s="1">
        <v>811286.84</v>
      </c>
      <c r="AD415" s="1">
        <v>858759.86</v>
      </c>
      <c r="AE415" s="1">
        <v>788111</v>
      </c>
      <c r="AP415" s="1">
        <v>113493.046875</v>
      </c>
      <c r="AQ415" s="1">
        <v>396633.375</v>
      </c>
      <c r="AR415" s="1">
        <v>14746.1220703125</v>
      </c>
      <c r="AT415" s="1">
        <v>524872.5625</v>
      </c>
      <c r="AY415" s="1">
        <v>44941</v>
      </c>
      <c r="AZ415" s="1">
        <v>12582</v>
      </c>
      <c r="BA415" s="1">
        <v>145738</v>
      </c>
      <c r="BC415" s="1">
        <v>58871</v>
      </c>
      <c r="BD415" s="1">
        <v>10984.3798828125</v>
      </c>
      <c r="BE415" s="1">
        <v>-237414</v>
      </c>
      <c r="BG415" s="1">
        <v>52987.25</v>
      </c>
      <c r="BH415" s="1">
        <v>19823.05078125</v>
      </c>
      <c r="BI415" s="1">
        <v>118707</v>
      </c>
      <c r="BK415" s="1">
        <v>41880.75</v>
      </c>
      <c r="BL415" s="1">
        <v>550.489990234375</v>
      </c>
      <c r="BM415" s="1">
        <v>0</v>
      </c>
      <c r="BO415" s="1">
        <v>60651</v>
      </c>
      <c r="BP415" s="1">
        <v>180302.765625</v>
      </c>
      <c r="BQ415" s="1">
        <v>0</v>
      </c>
      <c r="BS415" s="1">
        <v>-2.75</v>
      </c>
      <c r="BT415" s="1">
        <v>-150022.546875</v>
      </c>
      <c r="BU415" s="1">
        <v>0</v>
      </c>
      <c r="BW415" s="1">
        <v>25167.5</v>
      </c>
      <c r="BX415" s="1">
        <v>183441.421875</v>
      </c>
      <c r="BY415" s="1">
        <v>1000000</v>
      </c>
      <c r="CA415" s="1">
        <v>277946.5</v>
      </c>
      <c r="CB415" s="1">
        <v>63487.5703125</v>
      </c>
      <c r="CC415" s="1">
        <v>1000000</v>
      </c>
      <c r="CE415" s="1">
        <v>182872.5</v>
      </c>
      <c r="CF415" s="1">
        <v>47473.01953125</v>
      </c>
      <c r="CG415" s="1">
        <v>-500000</v>
      </c>
      <c r="CI415" s="1">
        <v>81481.5</v>
      </c>
      <c r="CJ415" s="1">
        <v>-70648.859375</v>
      </c>
      <c r="CK415" s="1">
        <v>483166.8125</v>
      </c>
    </row>
    <row r="416" spans="1:90" x14ac:dyDescent="0.25">
      <c r="A416" s="1">
        <v>119357003</v>
      </c>
      <c r="B416" s="1">
        <v>4723051.5</v>
      </c>
      <c r="C416" s="1">
        <v>4914771</v>
      </c>
      <c r="D416" s="1">
        <v>5040716</v>
      </c>
      <c r="E416" s="1">
        <v>5091531.5</v>
      </c>
      <c r="F416" s="1">
        <v>5359012</v>
      </c>
      <c r="G416" s="1">
        <v>5359004</v>
      </c>
      <c r="H416" s="1">
        <v>5892469</v>
      </c>
      <c r="I416" s="1">
        <v>6137304</v>
      </c>
      <c r="J416" s="1">
        <v>6745015.5</v>
      </c>
      <c r="K416" s="1">
        <v>7091621</v>
      </c>
      <c r="L416" s="1">
        <v>222157</v>
      </c>
      <c r="M416" s="1">
        <v>222157</v>
      </c>
      <c r="N416" s="1">
        <v>222157</v>
      </c>
      <c r="O416" s="1">
        <v>222157</v>
      </c>
      <c r="P416" s="1">
        <v>222157</v>
      </c>
      <c r="Q416" s="1">
        <v>222157</v>
      </c>
      <c r="R416" s="1">
        <v>222157</v>
      </c>
      <c r="S416" s="1">
        <v>222157</v>
      </c>
      <c r="U416" s="1">
        <v>1410125.3</v>
      </c>
      <c r="V416" s="1">
        <v>799796.19</v>
      </c>
      <c r="W416" s="1">
        <v>809420.72</v>
      </c>
      <c r="X416" s="1">
        <v>814274.93</v>
      </c>
      <c r="Y416" s="1">
        <v>818097.51</v>
      </c>
      <c r="Z416" s="1">
        <v>831344</v>
      </c>
      <c r="AA416" s="1">
        <v>831324.71</v>
      </c>
      <c r="AB416" s="1">
        <v>910235.65</v>
      </c>
      <c r="AC416" s="1">
        <v>964864.22</v>
      </c>
      <c r="AD416" s="1">
        <v>859457.85</v>
      </c>
      <c r="AE416" s="1">
        <v>1058199</v>
      </c>
      <c r="AP416" s="1">
        <v>346521.8125</v>
      </c>
      <c r="AQ416" s="1">
        <v>237593.65625</v>
      </c>
      <c r="AR416" s="1">
        <v>45371</v>
      </c>
      <c r="AT416" s="1">
        <v>629486.5</v>
      </c>
      <c r="AY416" s="1">
        <v>151832.5</v>
      </c>
      <c r="AZ416" s="1">
        <v>24875.390625</v>
      </c>
      <c r="BA416" s="1">
        <v>50299</v>
      </c>
      <c r="BC416" s="1">
        <v>191719.5</v>
      </c>
      <c r="BD416" s="1">
        <v>9624.5302734375</v>
      </c>
      <c r="BE416" s="1">
        <v>0</v>
      </c>
      <c r="BG416" s="1">
        <v>125945</v>
      </c>
      <c r="BH416" s="1">
        <v>4854.2099609375</v>
      </c>
      <c r="BI416" s="1">
        <v>0</v>
      </c>
      <c r="BK416" s="1">
        <v>50815.5</v>
      </c>
      <c r="BL416" s="1">
        <v>3822.580078125</v>
      </c>
      <c r="BM416" s="1">
        <v>0</v>
      </c>
      <c r="BO416" s="1">
        <v>267480.5</v>
      </c>
      <c r="BP416" s="1">
        <v>13246.490234375</v>
      </c>
      <c r="BQ416" s="1">
        <v>0</v>
      </c>
      <c r="BS416" s="1">
        <v>-8</v>
      </c>
      <c r="BT416" s="1">
        <v>-19.290000915527344</v>
      </c>
      <c r="BU416" s="1">
        <v>0</v>
      </c>
      <c r="BW416" s="1">
        <v>533465</v>
      </c>
      <c r="BX416" s="1">
        <v>78910.9375</v>
      </c>
      <c r="BY416" s="1">
        <v>0</v>
      </c>
      <c r="CA416" s="1">
        <v>244835</v>
      </c>
      <c r="CB416" s="1">
        <v>54628.5703125</v>
      </c>
      <c r="CC416" s="1">
        <v>0</v>
      </c>
      <c r="CE416" s="1">
        <v>607711.5</v>
      </c>
      <c r="CF416" s="1">
        <v>-105406.3671875</v>
      </c>
      <c r="CI416" s="1">
        <v>346605.5</v>
      </c>
      <c r="CJ416" s="1">
        <v>198741.15625</v>
      </c>
    </row>
    <row r="417" spans="1:90" x14ac:dyDescent="0.25">
      <c r="A417" s="1">
        <v>119357402</v>
      </c>
      <c r="B417" s="1">
        <v>39056408</v>
      </c>
      <c r="C417" s="1">
        <v>41337048</v>
      </c>
      <c r="D417" s="1">
        <v>42299272</v>
      </c>
      <c r="E417" s="1">
        <v>43350120</v>
      </c>
      <c r="F417" s="1">
        <v>45796860</v>
      </c>
      <c r="G417" s="1">
        <v>45796768</v>
      </c>
      <c r="H417" s="1">
        <v>51002808</v>
      </c>
      <c r="I417" s="1">
        <v>62470760</v>
      </c>
      <c r="J417" s="1">
        <v>69821856</v>
      </c>
      <c r="K417" s="1">
        <v>73923088</v>
      </c>
      <c r="L417" s="1">
        <v>1517889</v>
      </c>
      <c r="M417" s="1">
        <v>2155739</v>
      </c>
      <c r="N417" s="1">
        <v>1836814</v>
      </c>
      <c r="O417" s="1">
        <v>7836814</v>
      </c>
      <c r="P417" s="1">
        <v>7836814</v>
      </c>
      <c r="Q417" s="1">
        <v>7836814</v>
      </c>
      <c r="R417" s="1">
        <v>7836814</v>
      </c>
      <c r="S417" s="1">
        <v>9636814</v>
      </c>
      <c r="T417" s="1">
        <v>9636814</v>
      </c>
      <c r="U417" s="1">
        <v>17059624.109999999</v>
      </c>
      <c r="V417" s="1">
        <v>5687316.2999999998</v>
      </c>
      <c r="W417" s="1">
        <v>5858141.75</v>
      </c>
      <c r="X417" s="1">
        <v>6082833.0099999998</v>
      </c>
      <c r="Y417" s="1">
        <v>6405416</v>
      </c>
      <c r="Z417" s="1">
        <v>7254188.5099999998</v>
      </c>
      <c r="AA417" s="1">
        <v>6866082</v>
      </c>
      <c r="AB417" s="1">
        <v>7389239.5899999999</v>
      </c>
      <c r="AC417" s="1">
        <v>8500597.2300000004</v>
      </c>
      <c r="AD417" s="1">
        <v>9298835.8399999999</v>
      </c>
      <c r="AE417" s="1">
        <v>10216221</v>
      </c>
      <c r="AP417" s="1">
        <v>5625245.5</v>
      </c>
      <c r="AQ417" s="1">
        <v>1844562</v>
      </c>
      <c r="AR417" s="1">
        <v>592406.5</v>
      </c>
      <c r="AT417" s="1">
        <v>8062214</v>
      </c>
      <c r="AY417" s="1">
        <v>1605564</v>
      </c>
      <c r="AZ417" s="1">
        <v>258607.484375</v>
      </c>
      <c r="BA417" s="1">
        <v>1517889</v>
      </c>
      <c r="BC417" s="1">
        <v>2280640</v>
      </c>
      <c r="BD417" s="1">
        <v>170825.453125</v>
      </c>
      <c r="BE417" s="1">
        <v>637850</v>
      </c>
      <c r="BG417" s="1">
        <v>962224</v>
      </c>
      <c r="BH417" s="1">
        <v>224691.265625</v>
      </c>
      <c r="BI417" s="1">
        <v>-318925</v>
      </c>
      <c r="BK417" s="1">
        <v>1050848</v>
      </c>
      <c r="BL417" s="1">
        <v>322583</v>
      </c>
      <c r="BM417" s="1">
        <v>6000000</v>
      </c>
      <c r="BO417" s="1">
        <v>2446740</v>
      </c>
      <c r="BP417" s="1">
        <v>848772.5</v>
      </c>
      <c r="BQ417" s="1">
        <v>0</v>
      </c>
      <c r="BS417" s="1">
        <v>-92</v>
      </c>
      <c r="BT417" s="1">
        <v>-388106.5</v>
      </c>
      <c r="BU417" s="1">
        <v>0</v>
      </c>
      <c r="BW417" s="1">
        <v>5206040</v>
      </c>
      <c r="BX417" s="1">
        <v>523157.59375</v>
      </c>
      <c r="BY417" s="1">
        <v>0</v>
      </c>
      <c r="CA417" s="1">
        <v>11467952</v>
      </c>
      <c r="CB417" s="1">
        <v>1111357.625</v>
      </c>
      <c r="CC417" s="1">
        <v>1800000</v>
      </c>
      <c r="CE417" s="1">
        <v>7351096</v>
      </c>
      <c r="CF417" s="1">
        <v>798238.625</v>
      </c>
      <c r="CG417" s="1">
        <v>0</v>
      </c>
      <c r="CI417" s="1">
        <v>4101232</v>
      </c>
      <c r="CJ417" s="1">
        <v>917385.1875</v>
      </c>
      <c r="CK417" s="1">
        <v>7422810</v>
      </c>
    </row>
    <row r="418" spans="1:90" x14ac:dyDescent="0.25">
      <c r="A418" s="1">
        <v>119358403</v>
      </c>
      <c r="B418" s="1">
        <v>7652283</v>
      </c>
      <c r="C418" s="1">
        <v>7837180</v>
      </c>
      <c r="D418" s="1">
        <v>7958753</v>
      </c>
      <c r="E418" s="1">
        <v>8095129</v>
      </c>
      <c r="F418" s="1">
        <v>8209760</v>
      </c>
      <c r="G418" s="1">
        <v>8209752</v>
      </c>
      <c r="H418" s="1">
        <v>8441594</v>
      </c>
      <c r="I418" s="1">
        <v>9183736</v>
      </c>
      <c r="J418" s="1">
        <v>10033026</v>
      </c>
      <c r="K418" s="1">
        <v>10305635</v>
      </c>
      <c r="L418" s="1">
        <v>393156</v>
      </c>
      <c r="M418" s="1">
        <v>393156</v>
      </c>
      <c r="N418" s="1">
        <v>393156</v>
      </c>
      <c r="O418" s="1">
        <v>393156</v>
      </c>
      <c r="P418" s="1">
        <v>393156</v>
      </c>
      <c r="Q418" s="1">
        <v>393156</v>
      </c>
      <c r="R418" s="1">
        <v>393156</v>
      </c>
      <c r="S418" s="1">
        <v>643156</v>
      </c>
      <c r="T418" s="1">
        <v>643156</v>
      </c>
      <c r="U418" s="1">
        <v>1159909.73</v>
      </c>
      <c r="V418" s="1">
        <v>1352355</v>
      </c>
      <c r="W418" s="1">
        <v>1367964</v>
      </c>
      <c r="X418" s="1">
        <v>1392312</v>
      </c>
      <c r="Y418" s="1">
        <v>1409644</v>
      </c>
      <c r="Z418" s="1">
        <v>1463602</v>
      </c>
      <c r="AA418" s="1">
        <v>1463558</v>
      </c>
      <c r="AB418" s="1">
        <v>1493266</v>
      </c>
      <c r="AC418" s="1">
        <v>1599646</v>
      </c>
      <c r="AD418" s="1">
        <v>1628320</v>
      </c>
      <c r="AE418" s="1">
        <v>1701764</v>
      </c>
      <c r="AP418" s="1">
        <v>419175</v>
      </c>
      <c r="AQ418" s="1">
        <v>153350.75</v>
      </c>
      <c r="AR418" s="1">
        <v>47632.3984375</v>
      </c>
      <c r="AT418" s="1">
        <v>620158.125</v>
      </c>
      <c r="AY418" s="1">
        <v>141608</v>
      </c>
      <c r="AZ418" s="1">
        <v>27925</v>
      </c>
      <c r="BA418" s="1">
        <v>86532</v>
      </c>
      <c r="BC418" s="1">
        <v>184897</v>
      </c>
      <c r="BD418" s="1">
        <v>15609</v>
      </c>
      <c r="BE418" s="1">
        <v>0</v>
      </c>
      <c r="BG418" s="1">
        <v>121573</v>
      </c>
      <c r="BH418" s="1">
        <v>24348</v>
      </c>
      <c r="BI418" s="1">
        <v>0</v>
      </c>
      <c r="BK418" s="1">
        <v>136376</v>
      </c>
      <c r="BL418" s="1">
        <v>17332</v>
      </c>
      <c r="BM418" s="1">
        <v>0</v>
      </c>
      <c r="BO418" s="1">
        <v>114631</v>
      </c>
      <c r="BP418" s="1">
        <v>53958</v>
      </c>
      <c r="BQ418" s="1">
        <v>0</v>
      </c>
      <c r="BS418" s="1">
        <v>-8</v>
      </c>
      <c r="BT418" s="1">
        <v>-44</v>
      </c>
      <c r="BU418" s="1">
        <v>0</v>
      </c>
      <c r="BW418" s="1">
        <v>231842</v>
      </c>
      <c r="BX418" s="1">
        <v>29708</v>
      </c>
      <c r="BY418" s="1">
        <v>0</v>
      </c>
      <c r="CA418" s="1">
        <v>742142</v>
      </c>
      <c r="CB418" s="1">
        <v>106380</v>
      </c>
      <c r="CC418" s="1">
        <v>250000</v>
      </c>
      <c r="CE418" s="1">
        <v>849290</v>
      </c>
      <c r="CF418" s="1">
        <v>28674</v>
      </c>
      <c r="CG418" s="1">
        <v>0</v>
      </c>
      <c r="CI418" s="1">
        <v>272609</v>
      </c>
      <c r="CJ418" s="1">
        <v>73444</v>
      </c>
      <c r="CK418" s="1">
        <v>516753.71875</v>
      </c>
    </row>
    <row r="419" spans="1:90" x14ac:dyDescent="0.25">
      <c r="A419" s="1">
        <v>119581003</v>
      </c>
      <c r="B419" s="1">
        <v>6349267.5</v>
      </c>
      <c r="C419" s="1">
        <v>6470678</v>
      </c>
      <c r="D419" s="1">
        <v>6528402</v>
      </c>
      <c r="E419" s="1">
        <v>6613789.5</v>
      </c>
      <c r="F419" s="1">
        <v>6684536</v>
      </c>
      <c r="G419" s="1">
        <v>6684495.5</v>
      </c>
      <c r="H419" s="1">
        <v>6802926</v>
      </c>
      <c r="I419" s="1">
        <v>7210278</v>
      </c>
      <c r="J419" s="1">
        <v>7715014</v>
      </c>
      <c r="K419" s="1">
        <v>7878020</v>
      </c>
      <c r="L419" s="1">
        <v>180360</v>
      </c>
      <c r="M419" s="1">
        <v>226184</v>
      </c>
      <c r="N419" s="1">
        <v>203272</v>
      </c>
      <c r="O419" s="1">
        <v>203272</v>
      </c>
      <c r="P419" s="1">
        <v>203272</v>
      </c>
      <c r="Q419" s="1">
        <v>203272</v>
      </c>
      <c r="R419" s="1">
        <v>203272</v>
      </c>
      <c r="S419" s="1">
        <v>203272</v>
      </c>
      <c r="T419" s="1">
        <v>203272</v>
      </c>
      <c r="U419" s="1">
        <v>325246.24</v>
      </c>
      <c r="V419" s="1">
        <v>724160.12</v>
      </c>
      <c r="W419" s="1">
        <v>728835.25</v>
      </c>
      <c r="X419" s="1">
        <v>745355.49</v>
      </c>
      <c r="Y419" s="1">
        <v>720497.7</v>
      </c>
      <c r="Z419" s="1">
        <v>791152.26</v>
      </c>
      <c r="AA419" s="1">
        <v>767146.17</v>
      </c>
      <c r="AB419" s="1">
        <v>804428.87</v>
      </c>
      <c r="AC419" s="1">
        <v>837519.72</v>
      </c>
      <c r="AD419" s="1">
        <v>871750.8</v>
      </c>
      <c r="AE419" s="1">
        <v>928220</v>
      </c>
      <c r="AP419" s="1">
        <v>238696.796875</v>
      </c>
      <c r="AQ419" s="1">
        <v>24394.84765625</v>
      </c>
      <c r="AR419" s="1">
        <v>27413.548828125</v>
      </c>
      <c r="AT419" s="1">
        <v>290505.21875</v>
      </c>
      <c r="AY419" s="1">
        <v>90005</v>
      </c>
      <c r="AZ419" s="1">
        <v>9606.8896484375</v>
      </c>
      <c r="BA419" s="1">
        <v>16350</v>
      </c>
      <c r="BC419" s="1">
        <v>121410.5</v>
      </c>
      <c r="BD419" s="1">
        <v>4675.1298828125</v>
      </c>
      <c r="BE419" s="1">
        <v>45824</v>
      </c>
      <c r="BG419" s="1">
        <v>57724</v>
      </c>
      <c r="BH419" s="1">
        <v>16520.240234375</v>
      </c>
      <c r="BI419" s="1">
        <v>-22912</v>
      </c>
      <c r="BK419" s="1">
        <v>85387.5</v>
      </c>
      <c r="BL419" s="1">
        <v>-24857.7890625</v>
      </c>
      <c r="BM419" s="1">
        <v>0</v>
      </c>
      <c r="BO419" s="1">
        <v>70746.5</v>
      </c>
      <c r="BP419" s="1">
        <v>70654.5625</v>
      </c>
      <c r="BQ419" s="1">
        <v>0</v>
      </c>
      <c r="BS419" s="1">
        <v>-40.5</v>
      </c>
      <c r="BT419" s="1">
        <v>-24006.08984375</v>
      </c>
      <c r="BU419" s="1">
        <v>0</v>
      </c>
      <c r="BW419" s="1">
        <v>118430.5</v>
      </c>
      <c r="BX419" s="1">
        <v>37282.69921875</v>
      </c>
      <c r="BY419" s="1">
        <v>0</v>
      </c>
      <c r="CA419" s="1">
        <v>407352</v>
      </c>
      <c r="CB419" s="1">
        <v>33090.8515625</v>
      </c>
      <c r="CC419" s="1">
        <v>0</v>
      </c>
      <c r="CE419" s="1">
        <v>504736</v>
      </c>
      <c r="CF419" s="1">
        <v>34231.078125</v>
      </c>
      <c r="CG419" s="1">
        <v>0</v>
      </c>
      <c r="CI419" s="1">
        <v>163006</v>
      </c>
      <c r="CJ419" s="1">
        <v>56469.19921875</v>
      </c>
      <c r="CK419" s="1">
        <v>121974.2421875</v>
      </c>
    </row>
    <row r="420" spans="1:90" x14ac:dyDescent="0.25">
      <c r="A420" s="1">
        <v>119582503</v>
      </c>
      <c r="B420" s="1">
        <v>6600440</v>
      </c>
      <c r="C420" s="1">
        <v>6682207.5</v>
      </c>
      <c r="D420" s="1">
        <v>6729948</v>
      </c>
      <c r="E420" s="1">
        <v>6774324.5</v>
      </c>
      <c r="F420" s="1">
        <v>6882665.5</v>
      </c>
      <c r="G420" s="1">
        <v>6882660</v>
      </c>
      <c r="H420" s="1">
        <v>7026449.5</v>
      </c>
      <c r="I420" s="1">
        <v>7251458.5</v>
      </c>
      <c r="J420" s="1">
        <v>7556573</v>
      </c>
      <c r="K420" s="1">
        <v>7672656</v>
      </c>
      <c r="L420" s="1">
        <v>226601</v>
      </c>
      <c r="M420" s="1">
        <v>226601</v>
      </c>
      <c r="N420" s="1">
        <v>226601</v>
      </c>
      <c r="O420" s="1">
        <v>226601</v>
      </c>
      <c r="P420" s="1">
        <v>226601</v>
      </c>
      <c r="Q420" s="1">
        <v>226601</v>
      </c>
      <c r="R420" s="1">
        <v>226601</v>
      </c>
      <c r="S420" s="1">
        <v>226601</v>
      </c>
      <c r="T420" s="1">
        <v>226601</v>
      </c>
      <c r="U420" s="1">
        <v>344195.15</v>
      </c>
      <c r="V420" s="1">
        <v>921280.53</v>
      </c>
      <c r="W420" s="1">
        <v>930459.36</v>
      </c>
      <c r="X420" s="1">
        <v>945588.09</v>
      </c>
      <c r="Y420" s="1">
        <v>958500.53</v>
      </c>
      <c r="Z420" s="1">
        <v>984259.88</v>
      </c>
      <c r="AA420" s="1">
        <v>984213.29</v>
      </c>
      <c r="AB420" s="1">
        <v>1024431.36</v>
      </c>
      <c r="AC420" s="1">
        <v>1090554.98</v>
      </c>
      <c r="AD420" s="1">
        <v>1134659.97</v>
      </c>
      <c r="AE420" s="1">
        <v>1190204</v>
      </c>
      <c r="AP420" s="1">
        <v>157998.09375</v>
      </c>
      <c r="AQ420" s="1">
        <v>23518.830078125</v>
      </c>
      <c r="AR420" s="1">
        <v>41188.82421875</v>
      </c>
      <c r="AT420" s="1">
        <v>222705.75</v>
      </c>
      <c r="AY420" s="1">
        <v>62371.5</v>
      </c>
      <c r="AZ420" s="1">
        <v>15810.6396484375</v>
      </c>
      <c r="BA420" s="1">
        <v>43304</v>
      </c>
      <c r="BC420" s="1">
        <v>81767.5</v>
      </c>
      <c r="BD420" s="1">
        <v>9178.830078125</v>
      </c>
      <c r="BE420" s="1">
        <v>0</v>
      </c>
      <c r="BG420" s="1">
        <v>47740.5</v>
      </c>
      <c r="BH420" s="1">
        <v>15128.73046875</v>
      </c>
      <c r="BI420" s="1">
        <v>0</v>
      </c>
      <c r="BK420" s="1">
        <v>44376.5</v>
      </c>
      <c r="BL420" s="1">
        <v>12912.4404296875</v>
      </c>
      <c r="BM420" s="1">
        <v>0</v>
      </c>
      <c r="BO420" s="1">
        <v>108341</v>
      </c>
      <c r="BP420" s="1">
        <v>25759.349609375</v>
      </c>
      <c r="BQ420" s="1">
        <v>0</v>
      </c>
      <c r="BS420" s="1">
        <v>-5.5</v>
      </c>
      <c r="BT420" s="1">
        <v>-46.590000152587891</v>
      </c>
      <c r="BU420" s="1">
        <v>0</v>
      </c>
      <c r="BW420" s="1">
        <v>143789.5</v>
      </c>
      <c r="BX420" s="1">
        <v>40218.0703125</v>
      </c>
      <c r="BY420" s="1">
        <v>0</v>
      </c>
      <c r="CA420" s="1">
        <v>225009</v>
      </c>
      <c r="CB420" s="1">
        <v>66123.6171875</v>
      </c>
      <c r="CC420" s="1">
        <v>0</v>
      </c>
      <c r="CE420" s="1">
        <v>305114.5</v>
      </c>
      <c r="CF420" s="1">
        <v>44104.98828125</v>
      </c>
      <c r="CG420" s="1">
        <v>0</v>
      </c>
      <c r="CI420" s="1">
        <v>116083</v>
      </c>
      <c r="CJ420" s="1">
        <v>55544.03125</v>
      </c>
      <c r="CK420" s="1">
        <v>117594.1484375</v>
      </c>
    </row>
    <row r="421" spans="1:90" x14ac:dyDescent="0.25">
      <c r="A421" s="1">
        <v>119583003</v>
      </c>
      <c r="B421" s="1">
        <v>3336182</v>
      </c>
      <c r="C421" s="1">
        <v>3415619.75</v>
      </c>
      <c r="D421" s="1">
        <v>3443335.75</v>
      </c>
      <c r="E421" s="1">
        <v>3486756.5</v>
      </c>
      <c r="F421" s="1">
        <v>3519599.5</v>
      </c>
      <c r="G421" s="1">
        <v>3519596</v>
      </c>
      <c r="H421" s="1">
        <v>3640113.5</v>
      </c>
      <c r="I421" s="1">
        <v>3893824.25</v>
      </c>
      <c r="J421" s="1">
        <v>4234283.5</v>
      </c>
      <c r="K421" s="1">
        <v>4350932</v>
      </c>
      <c r="L421" s="1">
        <v>121293</v>
      </c>
      <c r="M421" s="1">
        <v>121293</v>
      </c>
      <c r="N421" s="1">
        <v>121293</v>
      </c>
      <c r="O421" s="1">
        <v>121293</v>
      </c>
      <c r="P421" s="1">
        <v>121293</v>
      </c>
      <c r="Q421" s="1">
        <v>121293</v>
      </c>
      <c r="R421" s="1">
        <v>121293</v>
      </c>
      <c r="S421" s="1">
        <v>121293</v>
      </c>
      <c r="T421" s="1">
        <v>121293</v>
      </c>
      <c r="U421" s="1">
        <v>201949.42</v>
      </c>
      <c r="V421" s="1">
        <v>483705.94</v>
      </c>
      <c r="W421" s="1">
        <v>490011.99</v>
      </c>
      <c r="X421" s="1">
        <v>499120.77</v>
      </c>
      <c r="Y421" s="1">
        <v>501554.27</v>
      </c>
      <c r="Z421" s="1">
        <v>524515.51</v>
      </c>
      <c r="AA421" s="1">
        <v>524496</v>
      </c>
      <c r="AB421" s="1">
        <v>566943.96</v>
      </c>
      <c r="AC421" s="1">
        <v>606350.4</v>
      </c>
      <c r="AD421" s="1">
        <v>640400.1</v>
      </c>
      <c r="AE421" s="1">
        <v>702100</v>
      </c>
      <c r="AP421" s="1">
        <v>166266.5</v>
      </c>
      <c r="AQ421" s="1">
        <v>16131.2841796875</v>
      </c>
      <c r="AR421" s="1">
        <v>35516.8984375</v>
      </c>
      <c r="AT421" s="1">
        <v>217914.6875</v>
      </c>
      <c r="AY421" s="1">
        <v>61469.5</v>
      </c>
      <c r="AZ421" s="1">
        <v>10512.6201171875</v>
      </c>
      <c r="BA421" s="1">
        <v>22508</v>
      </c>
      <c r="BC421" s="1">
        <v>79437.75</v>
      </c>
      <c r="BD421" s="1">
        <v>6306.0498046875</v>
      </c>
      <c r="BE421" s="1">
        <v>0</v>
      </c>
      <c r="BG421" s="1">
        <v>27716</v>
      </c>
      <c r="BH421" s="1">
        <v>9108.7802734375</v>
      </c>
      <c r="BI421" s="1">
        <v>0</v>
      </c>
      <c r="BK421" s="1">
        <v>43420.75</v>
      </c>
      <c r="BL421" s="1">
        <v>2433.5</v>
      </c>
      <c r="BM421" s="1">
        <v>0</v>
      </c>
      <c r="BO421" s="1">
        <v>32843</v>
      </c>
      <c r="BP421" s="1">
        <v>22961.240234375</v>
      </c>
      <c r="BQ421" s="1">
        <v>0</v>
      </c>
      <c r="BS421" s="1">
        <v>-3.5</v>
      </c>
      <c r="BT421" s="1">
        <v>-19.510000228881836</v>
      </c>
      <c r="BU421" s="1">
        <v>0</v>
      </c>
      <c r="BW421" s="1">
        <v>120517.5</v>
      </c>
      <c r="BX421" s="1">
        <v>42447.9609375</v>
      </c>
      <c r="BY421" s="1">
        <v>0</v>
      </c>
      <c r="CA421" s="1">
        <v>253710.75</v>
      </c>
      <c r="CB421" s="1">
        <v>39406.44140625</v>
      </c>
      <c r="CC421" s="1">
        <v>0</v>
      </c>
      <c r="CE421" s="1">
        <v>340459.25</v>
      </c>
      <c r="CF421" s="1">
        <v>34049.69921875</v>
      </c>
      <c r="CG421" s="1">
        <v>0</v>
      </c>
      <c r="CI421" s="1">
        <v>116648.5</v>
      </c>
      <c r="CJ421" s="1">
        <v>61699.8984375</v>
      </c>
      <c r="CK421" s="1">
        <v>80656.421875</v>
      </c>
    </row>
    <row r="422" spans="1:90" x14ac:dyDescent="0.25">
      <c r="A422" s="1">
        <v>119584503</v>
      </c>
      <c r="B422" s="1">
        <v>7430513</v>
      </c>
      <c r="C422" s="1">
        <v>7523705.5</v>
      </c>
      <c r="D422" s="1">
        <v>7563114.5</v>
      </c>
      <c r="E422" s="1">
        <v>7618251</v>
      </c>
      <c r="F422" s="1">
        <v>7690940.5</v>
      </c>
      <c r="G422" s="1">
        <v>7690930</v>
      </c>
      <c r="H422" s="1">
        <v>7814158.5</v>
      </c>
      <c r="I422" s="1">
        <v>8102444</v>
      </c>
      <c r="J422" s="1">
        <v>8495102</v>
      </c>
      <c r="K422" s="1">
        <v>8623249</v>
      </c>
      <c r="L422" s="1">
        <v>290716</v>
      </c>
      <c r="M422" s="1">
        <v>290716</v>
      </c>
      <c r="N422" s="1">
        <v>290716</v>
      </c>
      <c r="O422" s="1">
        <v>290716</v>
      </c>
      <c r="P422" s="1">
        <v>290716</v>
      </c>
      <c r="Q422" s="1">
        <v>290716</v>
      </c>
      <c r="R422" s="1">
        <v>290716</v>
      </c>
      <c r="S422" s="1">
        <v>290716</v>
      </c>
      <c r="T422" s="1">
        <v>290716</v>
      </c>
      <c r="U422" s="1">
        <v>290716</v>
      </c>
      <c r="V422" s="1">
        <v>1124774.6599999999</v>
      </c>
      <c r="W422" s="1">
        <v>1135893.3600000001</v>
      </c>
      <c r="X422" s="1">
        <v>1148429.07</v>
      </c>
      <c r="Y422" s="1">
        <v>1296200.26</v>
      </c>
      <c r="Z422" s="1">
        <v>1336225.04</v>
      </c>
      <c r="AA422" s="1">
        <v>1336195.5</v>
      </c>
      <c r="AB422" s="1">
        <v>1345204.8</v>
      </c>
      <c r="AC422" s="1">
        <v>1382488.38</v>
      </c>
      <c r="AD422" s="1">
        <v>1403295.95</v>
      </c>
      <c r="AE422" s="1">
        <v>1319376</v>
      </c>
      <c r="AF422" s="1">
        <v>4356.32</v>
      </c>
      <c r="AG422" s="1">
        <v>6206.01</v>
      </c>
      <c r="AH422" s="1">
        <v>2658.95</v>
      </c>
      <c r="AP422" s="1">
        <v>186461.703125</v>
      </c>
      <c r="AQ422" s="1">
        <v>0</v>
      </c>
      <c r="AR422" s="1">
        <v>-3369.80810546875</v>
      </c>
      <c r="AT422" s="1">
        <v>183091.890625</v>
      </c>
      <c r="AY422" s="1">
        <v>70959.5</v>
      </c>
      <c r="AZ422" s="1">
        <v>9181.9296875</v>
      </c>
      <c r="BA422" s="1">
        <v>54416</v>
      </c>
      <c r="BB422" s="1">
        <v>4323.8701171875</v>
      </c>
      <c r="BC422" s="1">
        <v>93192.5</v>
      </c>
      <c r="BD422" s="1">
        <v>11118.7001953125</v>
      </c>
      <c r="BE422" s="1">
        <v>0</v>
      </c>
      <c r="BF422" s="1">
        <v>1849.68994140625</v>
      </c>
      <c r="BG422" s="1">
        <v>39409</v>
      </c>
      <c r="BH422" s="1">
        <v>12535.7099609375</v>
      </c>
      <c r="BI422" s="1">
        <v>0</v>
      </c>
      <c r="BJ422" s="1">
        <v>-3547.06005859375</v>
      </c>
      <c r="BK422" s="1">
        <v>55136.5</v>
      </c>
      <c r="BL422" s="1">
        <v>147771.1875</v>
      </c>
      <c r="BM422" s="1">
        <v>0</v>
      </c>
      <c r="BO422" s="1">
        <v>72689.5</v>
      </c>
      <c r="BP422" s="1">
        <v>40024.78125</v>
      </c>
      <c r="BQ422" s="1">
        <v>0</v>
      </c>
      <c r="BS422" s="1">
        <v>-10.5</v>
      </c>
      <c r="BT422" s="1">
        <v>-29.540000915527344</v>
      </c>
      <c r="BU422" s="1">
        <v>0</v>
      </c>
      <c r="BW422" s="1">
        <v>123228.5</v>
      </c>
      <c r="BX422" s="1">
        <v>9009.2998046875</v>
      </c>
      <c r="BY422" s="1">
        <v>0</v>
      </c>
      <c r="CA422" s="1">
        <v>288285.5</v>
      </c>
      <c r="CB422" s="1">
        <v>37283.578125</v>
      </c>
      <c r="CC422" s="1">
        <v>0</v>
      </c>
      <c r="CE422" s="1">
        <v>392658</v>
      </c>
      <c r="CF422" s="1">
        <v>20807.5703125</v>
      </c>
      <c r="CG422" s="1">
        <v>0</v>
      </c>
      <c r="CI422" s="1">
        <v>128147</v>
      </c>
      <c r="CJ422" s="1">
        <v>-83919.953125</v>
      </c>
      <c r="CK422" s="1">
        <v>0</v>
      </c>
    </row>
    <row r="423" spans="1:90" x14ac:dyDescent="0.25">
      <c r="A423" s="1">
        <v>119584603</v>
      </c>
      <c r="B423" s="1">
        <v>5283077.5</v>
      </c>
      <c r="C423" s="1">
        <v>5372123</v>
      </c>
      <c r="D423" s="1">
        <v>5359182.5</v>
      </c>
      <c r="E423" s="1">
        <v>5401898</v>
      </c>
      <c r="F423" s="1">
        <v>5418648</v>
      </c>
      <c r="G423" s="1">
        <v>5418646</v>
      </c>
      <c r="H423" s="1">
        <v>5503938.5</v>
      </c>
      <c r="I423" s="1">
        <v>5653851.5</v>
      </c>
      <c r="J423" s="1">
        <v>5911819</v>
      </c>
      <c r="K423" s="1">
        <v>5988733</v>
      </c>
      <c r="L423" s="1">
        <v>179312</v>
      </c>
      <c r="P423" s="1">
        <v>191469</v>
      </c>
      <c r="Q423" s="1">
        <v>191469</v>
      </c>
      <c r="R423" s="1">
        <v>191469</v>
      </c>
      <c r="S423" s="1">
        <v>191469</v>
      </c>
      <c r="T423" s="1">
        <v>191469</v>
      </c>
      <c r="U423" s="1">
        <v>191469</v>
      </c>
      <c r="V423" s="1">
        <v>789202.18</v>
      </c>
      <c r="W423" s="1">
        <v>790456.92</v>
      </c>
      <c r="X423" s="1">
        <v>797886.29</v>
      </c>
      <c r="Y423" s="1">
        <v>788251.99</v>
      </c>
      <c r="Z423" s="1">
        <v>817329.45</v>
      </c>
      <c r="AA423" s="1">
        <v>817313.28000000003</v>
      </c>
      <c r="AB423" s="1">
        <v>830891.9</v>
      </c>
      <c r="AC423" s="1">
        <v>858736.11</v>
      </c>
      <c r="AD423" s="1">
        <v>893460.56</v>
      </c>
      <c r="AE423" s="1">
        <v>920013</v>
      </c>
      <c r="AP423" s="1">
        <v>114017</v>
      </c>
      <c r="AQ423" s="1">
        <v>0</v>
      </c>
      <c r="AR423" s="1">
        <v>20536.7109375</v>
      </c>
      <c r="AT423" s="1">
        <v>134553.71875</v>
      </c>
      <c r="AY423" s="1">
        <v>68172</v>
      </c>
      <c r="AZ423" s="1">
        <v>9911.6796875</v>
      </c>
      <c r="BA423" s="1">
        <v>22061</v>
      </c>
      <c r="BC423" s="1">
        <v>89045.5</v>
      </c>
      <c r="BD423" s="1">
        <v>1254.739990234375</v>
      </c>
      <c r="BG423" s="1">
        <v>-12940.5</v>
      </c>
      <c r="BH423" s="1">
        <v>7429.3701171875</v>
      </c>
      <c r="BK423" s="1">
        <v>42715.5</v>
      </c>
      <c r="BL423" s="1">
        <v>-9634.2998046875</v>
      </c>
      <c r="BO423" s="1">
        <v>16750</v>
      </c>
      <c r="BP423" s="1">
        <v>29077.4609375</v>
      </c>
      <c r="BS423" s="1">
        <v>-2</v>
      </c>
      <c r="BT423" s="1">
        <v>-16.170000076293945</v>
      </c>
      <c r="BU423" s="1">
        <v>0</v>
      </c>
      <c r="BW423" s="1">
        <v>85292.5</v>
      </c>
      <c r="BX423" s="1">
        <v>13578.6201171875</v>
      </c>
      <c r="BY423" s="1">
        <v>0</v>
      </c>
      <c r="CA423" s="1">
        <v>149913</v>
      </c>
      <c r="CB423" s="1">
        <v>27844.2109375</v>
      </c>
      <c r="CC423" s="1">
        <v>0</v>
      </c>
      <c r="CE423" s="1">
        <v>257967.5</v>
      </c>
      <c r="CF423" s="1">
        <v>34724.44921875</v>
      </c>
      <c r="CG423" s="1">
        <v>0</v>
      </c>
      <c r="CI423" s="1">
        <v>76914</v>
      </c>
      <c r="CJ423" s="1">
        <v>26552.439453125</v>
      </c>
      <c r="CK423" s="1">
        <v>0</v>
      </c>
    </row>
    <row r="424" spans="1:90" x14ac:dyDescent="0.25">
      <c r="A424" s="1">
        <v>119584707</v>
      </c>
      <c r="AF424" s="1">
        <v>474838.77</v>
      </c>
      <c r="AG424" s="1">
        <v>447471.86</v>
      </c>
      <c r="AH424" s="1">
        <v>450113.62</v>
      </c>
      <c r="AI424" s="1">
        <v>487129.13</v>
      </c>
      <c r="AJ424" s="1">
        <v>508185.95</v>
      </c>
      <c r="AK424" s="1">
        <v>547264.06000000006</v>
      </c>
      <c r="AL424" s="1">
        <v>497506.43</v>
      </c>
      <c r="AM424" s="1">
        <v>550702.98</v>
      </c>
      <c r="AN424" s="1">
        <v>716395.04</v>
      </c>
      <c r="AO424" s="1">
        <v>737653</v>
      </c>
      <c r="AS424" s="1">
        <v>45893.41015625</v>
      </c>
      <c r="AT424" s="1">
        <v>45893.41015625</v>
      </c>
      <c r="BB424" s="1">
        <v>-9626.73046875</v>
      </c>
      <c r="BF424" s="1">
        <v>-27366.91015625</v>
      </c>
      <c r="BJ424" s="1">
        <v>2641.760009765625</v>
      </c>
      <c r="BN424" s="1">
        <v>37015.51171875</v>
      </c>
      <c r="BR424" s="1">
        <v>21056.8203125</v>
      </c>
      <c r="BV424" s="1">
        <v>39078.109375</v>
      </c>
      <c r="BZ424" s="1">
        <v>-49757.62890625</v>
      </c>
      <c r="CD424" s="1">
        <v>53196.55078125</v>
      </c>
      <c r="CH424" s="1">
        <v>165692.0625</v>
      </c>
      <c r="CL424" s="1">
        <v>21257.9609375</v>
      </c>
    </row>
    <row r="425" spans="1:90" x14ac:dyDescent="0.25">
      <c r="A425" s="1">
        <v>119586503</v>
      </c>
      <c r="B425" s="1">
        <v>6430597.5</v>
      </c>
      <c r="C425" s="1">
        <v>6571903</v>
      </c>
      <c r="D425" s="1">
        <v>6601083</v>
      </c>
      <c r="E425" s="1">
        <v>6644312</v>
      </c>
      <c r="F425" s="1">
        <v>6760761.5</v>
      </c>
      <c r="G425" s="1">
        <v>6760757</v>
      </c>
      <c r="H425" s="1">
        <v>6970923.5</v>
      </c>
      <c r="I425" s="1">
        <v>7559189</v>
      </c>
      <c r="J425" s="1">
        <v>8204530</v>
      </c>
      <c r="K425" s="1">
        <v>8406557</v>
      </c>
      <c r="L425" s="1">
        <v>167340</v>
      </c>
      <c r="M425" s="1">
        <v>218208</v>
      </c>
      <c r="N425" s="1">
        <v>192774</v>
      </c>
      <c r="O425" s="1">
        <v>192774</v>
      </c>
      <c r="P425" s="1">
        <v>192774</v>
      </c>
      <c r="Q425" s="1">
        <v>192774</v>
      </c>
      <c r="R425" s="1">
        <v>192774</v>
      </c>
      <c r="S425" s="1">
        <v>192774</v>
      </c>
      <c r="T425" s="1">
        <v>192774</v>
      </c>
      <c r="U425" s="1">
        <v>269142.59000000003</v>
      </c>
      <c r="V425" s="1">
        <v>1027651.68</v>
      </c>
      <c r="W425" s="1">
        <v>1044227.22</v>
      </c>
      <c r="X425" s="1">
        <v>1050986.46</v>
      </c>
      <c r="Y425" s="1">
        <v>1064498.3600000001</v>
      </c>
      <c r="Z425" s="1">
        <v>1093764.25</v>
      </c>
      <c r="AA425" s="1">
        <v>1093733.26</v>
      </c>
      <c r="AB425" s="1">
        <v>1127944.1200000001</v>
      </c>
      <c r="AC425" s="1">
        <v>1195989.18</v>
      </c>
      <c r="AD425" s="1">
        <v>1230386.3400000001</v>
      </c>
      <c r="AE425" s="1">
        <v>1317893</v>
      </c>
      <c r="AI425" s="1">
        <v>8028.24</v>
      </c>
      <c r="AP425" s="1">
        <v>329159.09375</v>
      </c>
      <c r="AQ425" s="1">
        <v>15273.7177734375</v>
      </c>
      <c r="AR425" s="1">
        <v>44825.75</v>
      </c>
      <c r="AT425" s="1">
        <v>389258.5625</v>
      </c>
      <c r="AY425" s="1">
        <v>107769</v>
      </c>
      <c r="AZ425" s="1">
        <v>14995.1796875</v>
      </c>
      <c r="BA425" s="1">
        <v>11965</v>
      </c>
      <c r="BC425" s="1">
        <v>141305.5</v>
      </c>
      <c r="BD425" s="1">
        <v>16575.5390625</v>
      </c>
      <c r="BE425" s="1">
        <v>50868</v>
      </c>
      <c r="BG425" s="1">
        <v>29180</v>
      </c>
      <c r="BH425" s="1">
        <v>6759.240234375</v>
      </c>
      <c r="BI425" s="1">
        <v>-25434</v>
      </c>
      <c r="BK425" s="1">
        <v>43229</v>
      </c>
      <c r="BL425" s="1">
        <v>13511.900390625</v>
      </c>
      <c r="BM425" s="1">
        <v>0</v>
      </c>
      <c r="BO425" s="1">
        <v>116449.5</v>
      </c>
      <c r="BP425" s="1">
        <v>29265.890625</v>
      </c>
      <c r="BQ425" s="1">
        <v>0</v>
      </c>
      <c r="BS425" s="1">
        <v>-4.5</v>
      </c>
      <c r="BT425" s="1">
        <v>-30.989999771118164</v>
      </c>
      <c r="BU425" s="1">
        <v>0</v>
      </c>
      <c r="BW425" s="1">
        <v>210166.5</v>
      </c>
      <c r="BX425" s="1">
        <v>34210.859375</v>
      </c>
      <c r="BY425" s="1">
        <v>0</v>
      </c>
      <c r="CA425" s="1">
        <v>588265.5</v>
      </c>
      <c r="CB425" s="1">
        <v>68045.0625</v>
      </c>
      <c r="CC425" s="1">
        <v>0</v>
      </c>
      <c r="CE425" s="1">
        <v>645341</v>
      </c>
      <c r="CF425" s="1">
        <v>34397.16015625</v>
      </c>
      <c r="CG425" s="1">
        <v>0</v>
      </c>
      <c r="CI425" s="1">
        <v>202027</v>
      </c>
      <c r="CJ425" s="1">
        <v>87506.65625</v>
      </c>
      <c r="CK425" s="1">
        <v>76368.59375</v>
      </c>
    </row>
    <row r="426" spans="1:90" x14ac:dyDescent="0.25">
      <c r="A426" s="1">
        <v>119648303</v>
      </c>
      <c r="B426" s="1">
        <v>4879772.5</v>
      </c>
      <c r="C426" s="1">
        <v>5187516</v>
      </c>
      <c r="D426" s="1">
        <v>5348172.5</v>
      </c>
      <c r="E426" s="1">
        <v>5425418</v>
      </c>
      <c r="F426" s="1">
        <v>5669585.5</v>
      </c>
      <c r="G426" s="1">
        <v>5669828.5</v>
      </c>
      <c r="H426" s="1">
        <v>6243856</v>
      </c>
      <c r="I426" s="1">
        <v>7324420</v>
      </c>
      <c r="J426" s="1">
        <v>8104136</v>
      </c>
      <c r="K426" s="1">
        <v>8756970</v>
      </c>
      <c r="L426" s="1">
        <v>307524</v>
      </c>
      <c r="M426" s="1">
        <v>307524</v>
      </c>
      <c r="N426" s="1">
        <v>307524</v>
      </c>
      <c r="O426" s="1">
        <v>307524</v>
      </c>
      <c r="P426" s="1">
        <v>307524</v>
      </c>
      <c r="Q426" s="1">
        <v>307524</v>
      </c>
      <c r="R426" s="1">
        <v>307524</v>
      </c>
      <c r="S426" s="1">
        <v>307524</v>
      </c>
      <c r="T426" s="1">
        <v>307524</v>
      </c>
      <c r="U426" s="1">
        <v>307524</v>
      </c>
      <c r="V426" s="1">
        <v>1730289.51</v>
      </c>
      <c r="W426" s="1">
        <v>1748548.58</v>
      </c>
      <c r="X426" s="1">
        <v>1771314.68</v>
      </c>
      <c r="Y426" s="1">
        <v>1778892.6</v>
      </c>
      <c r="Z426" s="1">
        <v>1824568.98</v>
      </c>
      <c r="AA426" s="1">
        <v>1945534.6</v>
      </c>
      <c r="AB426" s="1">
        <v>1803005.3</v>
      </c>
      <c r="AC426" s="1">
        <v>1887418.23</v>
      </c>
      <c r="AD426" s="1">
        <v>2072439.51</v>
      </c>
      <c r="AE426" s="1">
        <v>1998916</v>
      </c>
      <c r="AF426" s="1">
        <v>69500.179999999993</v>
      </c>
      <c r="AG426" s="1">
        <v>65491</v>
      </c>
      <c r="AH426" s="1">
        <v>62429.9</v>
      </c>
      <c r="AI426" s="1">
        <v>88273.24</v>
      </c>
      <c r="AJ426" s="1">
        <v>144106.14000000001</v>
      </c>
      <c r="AK426" s="1">
        <v>145301.35</v>
      </c>
      <c r="AL426" s="1">
        <v>166880</v>
      </c>
      <c r="AM426" s="1">
        <v>233277.4</v>
      </c>
      <c r="AN426" s="1">
        <v>253203.46</v>
      </c>
      <c r="AO426" s="1">
        <v>283775</v>
      </c>
      <c r="AP426" s="1">
        <v>617476.875</v>
      </c>
      <c r="AQ426" s="1">
        <v>0</v>
      </c>
      <c r="AR426" s="1">
        <v>34869.40234375</v>
      </c>
      <c r="AS426" s="1">
        <v>27933.771484375</v>
      </c>
      <c r="AT426" s="1">
        <v>680280</v>
      </c>
      <c r="AY426" s="1">
        <v>234966.5</v>
      </c>
      <c r="AZ426" s="1">
        <v>17703.330078125</v>
      </c>
      <c r="BA426" s="1">
        <v>67001</v>
      </c>
      <c r="BB426" s="1">
        <v>-1252.8800048828125</v>
      </c>
      <c r="BC426" s="1">
        <v>307743.5</v>
      </c>
      <c r="BD426" s="1">
        <v>18259.0703125</v>
      </c>
      <c r="BE426" s="1">
        <v>0</v>
      </c>
      <c r="BF426" s="1">
        <v>-4009.179931640625</v>
      </c>
      <c r="BG426" s="1">
        <v>160656.5</v>
      </c>
      <c r="BH426" s="1">
        <v>22766.099609375</v>
      </c>
      <c r="BI426" s="1">
        <v>0</v>
      </c>
      <c r="BJ426" s="1">
        <v>-3061.10009765625</v>
      </c>
      <c r="BK426" s="1">
        <v>77245.5</v>
      </c>
      <c r="BL426" s="1">
        <v>7577.919921875</v>
      </c>
      <c r="BM426" s="1">
        <v>0</v>
      </c>
      <c r="BN426" s="1">
        <v>25843.33984375</v>
      </c>
      <c r="BO426" s="1">
        <v>244167.5</v>
      </c>
      <c r="BP426" s="1">
        <v>45676.37890625</v>
      </c>
      <c r="BQ426" s="1">
        <v>0</v>
      </c>
      <c r="BR426" s="1">
        <v>55832.8984375</v>
      </c>
      <c r="BS426" s="1">
        <v>243</v>
      </c>
      <c r="BT426" s="1">
        <v>120965.6171875</v>
      </c>
      <c r="BU426" s="1">
        <v>0</v>
      </c>
      <c r="BV426" s="1">
        <v>1195.2099609375</v>
      </c>
      <c r="BW426" s="1">
        <v>574027.5</v>
      </c>
      <c r="BX426" s="1">
        <v>-142529.296875</v>
      </c>
      <c r="BY426" s="1">
        <v>0</v>
      </c>
      <c r="BZ426" s="1">
        <v>21578.650390625</v>
      </c>
      <c r="CA426" s="1">
        <v>1080564</v>
      </c>
      <c r="CB426" s="1">
        <v>84412.9296875</v>
      </c>
      <c r="CC426" s="1">
        <v>0</v>
      </c>
      <c r="CD426" s="1">
        <v>66397.3984375</v>
      </c>
      <c r="CE426" s="1">
        <v>779716</v>
      </c>
      <c r="CF426" s="1">
        <v>185021.28125</v>
      </c>
      <c r="CG426" s="1">
        <v>0</v>
      </c>
      <c r="CH426" s="1">
        <v>19926.060546875</v>
      </c>
      <c r="CI426" s="1">
        <v>652834</v>
      </c>
      <c r="CJ426" s="1">
        <v>-73523.5078125</v>
      </c>
      <c r="CK426" s="1">
        <v>0</v>
      </c>
      <c r="CL426" s="1">
        <v>30571.5390625</v>
      </c>
    </row>
    <row r="427" spans="1:90" x14ac:dyDescent="0.25">
      <c r="A427" s="1">
        <v>119648703</v>
      </c>
      <c r="B427" s="1">
        <v>7891941.5</v>
      </c>
      <c r="C427" s="1">
        <v>8265596</v>
      </c>
      <c r="D427" s="1">
        <v>8392959</v>
      </c>
      <c r="E427" s="1">
        <v>8576303</v>
      </c>
      <c r="F427" s="1">
        <v>8670192</v>
      </c>
      <c r="G427" s="1">
        <v>8670181</v>
      </c>
      <c r="H427" s="1">
        <v>9148459</v>
      </c>
      <c r="I427" s="1">
        <v>9972923</v>
      </c>
      <c r="J427" s="1">
        <v>10882071</v>
      </c>
      <c r="K427" s="1">
        <v>11369036</v>
      </c>
      <c r="L427" s="1">
        <v>316551</v>
      </c>
      <c r="M427" s="1">
        <v>365319</v>
      </c>
      <c r="N427" s="1">
        <v>340935</v>
      </c>
      <c r="O427" s="1">
        <v>340935</v>
      </c>
      <c r="P427" s="1">
        <v>340935</v>
      </c>
      <c r="Q427" s="1">
        <v>340935</v>
      </c>
      <c r="R427" s="1">
        <v>340935</v>
      </c>
      <c r="S427" s="1">
        <v>340935</v>
      </c>
      <c r="T427" s="1">
        <v>340935</v>
      </c>
      <c r="U427" s="1">
        <v>340935</v>
      </c>
      <c r="V427" s="1">
        <v>1632456.93</v>
      </c>
      <c r="W427" s="1">
        <v>1648207.68</v>
      </c>
      <c r="X427" s="1">
        <v>1665956.57</v>
      </c>
      <c r="Y427" s="1">
        <v>1678695.9</v>
      </c>
      <c r="Z427" s="1">
        <v>1707121.75</v>
      </c>
      <c r="AA427" s="1">
        <v>1707092.28</v>
      </c>
      <c r="AB427" s="1">
        <v>1760692.52</v>
      </c>
      <c r="AC427" s="1">
        <v>1834362.82</v>
      </c>
      <c r="AD427" s="1">
        <v>1895990.79</v>
      </c>
      <c r="AE427" s="1">
        <v>1982010</v>
      </c>
      <c r="AF427" s="1">
        <v>5425.41</v>
      </c>
      <c r="AG427" s="1">
        <v>11274.34</v>
      </c>
      <c r="AH427" s="1">
        <v>14799.33</v>
      </c>
      <c r="AI427" s="1">
        <v>43596.98</v>
      </c>
      <c r="AJ427" s="1">
        <v>65010.5</v>
      </c>
      <c r="AK427" s="1">
        <v>52688.480000000003</v>
      </c>
      <c r="AL427" s="1">
        <v>48408</v>
      </c>
      <c r="AM427" s="1">
        <v>37145.89</v>
      </c>
      <c r="AN427" s="1">
        <v>55877.97</v>
      </c>
      <c r="AO427" s="1">
        <v>62625</v>
      </c>
      <c r="AP427" s="1">
        <v>539768.8125</v>
      </c>
      <c r="AQ427" s="1">
        <v>0</v>
      </c>
      <c r="AR427" s="1">
        <v>54977.6484375</v>
      </c>
      <c r="AS427" s="1">
        <v>-477.10000610351563</v>
      </c>
      <c r="AT427" s="1">
        <v>594269.3125</v>
      </c>
      <c r="AY427" s="1">
        <v>284891.5</v>
      </c>
      <c r="AZ427" s="1">
        <v>19656.330078125</v>
      </c>
      <c r="BA427" s="1">
        <v>35600</v>
      </c>
      <c r="BB427" s="1">
        <v>-1925.1800537109375</v>
      </c>
      <c r="BC427" s="1">
        <v>373654.5</v>
      </c>
      <c r="BD427" s="1">
        <v>15750.75</v>
      </c>
      <c r="BE427" s="1">
        <v>48768</v>
      </c>
      <c r="BF427" s="1">
        <v>5848.93017578125</v>
      </c>
      <c r="BG427" s="1">
        <v>127363</v>
      </c>
      <c r="BH427" s="1">
        <v>17748.890625</v>
      </c>
      <c r="BI427" s="1">
        <v>-24384</v>
      </c>
      <c r="BJ427" s="1">
        <v>3524.989990234375</v>
      </c>
      <c r="BK427" s="1">
        <v>183344</v>
      </c>
      <c r="BL427" s="1">
        <v>12739.330078125</v>
      </c>
      <c r="BM427" s="1">
        <v>0</v>
      </c>
      <c r="BN427" s="1">
        <v>28797.650390625</v>
      </c>
      <c r="BO427" s="1">
        <v>93889</v>
      </c>
      <c r="BP427" s="1">
        <v>28425.849609375</v>
      </c>
      <c r="BQ427" s="1">
        <v>0</v>
      </c>
      <c r="BR427" s="1">
        <v>21413.51953125</v>
      </c>
      <c r="BS427" s="1">
        <v>-11</v>
      </c>
      <c r="BT427" s="1">
        <v>-29.469999313354492</v>
      </c>
      <c r="BU427" s="1">
        <v>0</v>
      </c>
      <c r="BV427" s="1">
        <v>-12322.01953125</v>
      </c>
      <c r="BW427" s="1">
        <v>478278</v>
      </c>
      <c r="BX427" s="1">
        <v>53600.23828125</v>
      </c>
      <c r="BY427" s="1">
        <v>0</v>
      </c>
      <c r="BZ427" s="1">
        <v>-4280.47998046875</v>
      </c>
      <c r="CA427" s="1">
        <v>824464</v>
      </c>
      <c r="CB427" s="1">
        <v>73670.296875</v>
      </c>
      <c r="CC427" s="1">
        <v>0</v>
      </c>
      <c r="CD427" s="1">
        <v>-11262.1103515625</v>
      </c>
      <c r="CE427" s="1">
        <v>909148</v>
      </c>
      <c r="CF427" s="1">
        <v>61627.96875</v>
      </c>
      <c r="CG427" s="1">
        <v>0</v>
      </c>
      <c r="CH427" s="1">
        <v>18732.080078125</v>
      </c>
      <c r="CI427" s="1">
        <v>486965</v>
      </c>
      <c r="CJ427" s="1">
        <v>86019.2109375</v>
      </c>
      <c r="CK427" s="1">
        <v>0</v>
      </c>
      <c r="CL427" s="1">
        <v>6747.02978515625</v>
      </c>
    </row>
    <row r="428" spans="1:90" x14ac:dyDescent="0.25">
      <c r="A428" s="1">
        <v>119648903</v>
      </c>
      <c r="B428" s="1">
        <v>4825568.5</v>
      </c>
      <c r="C428" s="1">
        <v>5044283.5</v>
      </c>
      <c r="D428" s="1">
        <v>5106839.5</v>
      </c>
      <c r="E428" s="1">
        <v>5226724</v>
      </c>
      <c r="F428" s="1">
        <v>5400542.5</v>
      </c>
      <c r="G428" s="1">
        <v>5400535</v>
      </c>
      <c r="H428" s="1">
        <v>5475927.5</v>
      </c>
      <c r="I428" s="1">
        <v>6050382</v>
      </c>
      <c r="J428" s="1">
        <v>6826082</v>
      </c>
      <c r="K428" s="1">
        <v>7151230</v>
      </c>
      <c r="L428" s="1">
        <v>239366</v>
      </c>
      <c r="M428" s="1">
        <v>239366</v>
      </c>
      <c r="N428" s="1">
        <v>239366</v>
      </c>
      <c r="O428" s="1">
        <v>239366</v>
      </c>
      <c r="P428" s="1">
        <v>239366</v>
      </c>
      <c r="Q428" s="1">
        <v>239366</v>
      </c>
      <c r="R428" s="1">
        <v>239366</v>
      </c>
      <c r="S428" s="1">
        <v>239366</v>
      </c>
      <c r="T428" s="1">
        <v>239366</v>
      </c>
      <c r="U428" s="1">
        <v>239366</v>
      </c>
      <c r="V428" s="1">
        <v>1206800.25</v>
      </c>
      <c r="W428" s="1">
        <v>1184254.24</v>
      </c>
      <c r="X428" s="1">
        <v>1227852.8799999999</v>
      </c>
      <c r="Y428" s="1">
        <v>1206322.54</v>
      </c>
      <c r="Z428" s="1">
        <v>1230894.3400000001</v>
      </c>
      <c r="AA428" s="1">
        <v>1230868.71</v>
      </c>
      <c r="AB428" s="1">
        <v>1290410.9099999999</v>
      </c>
      <c r="AC428" s="1">
        <v>1375773.22</v>
      </c>
      <c r="AD428" s="1">
        <v>1389960.78</v>
      </c>
      <c r="AE428" s="1">
        <v>1462253</v>
      </c>
      <c r="AP428" s="1">
        <v>350137.5</v>
      </c>
      <c r="AQ428" s="1">
        <v>0</v>
      </c>
      <c r="AR428" s="1">
        <v>46271.73046875</v>
      </c>
      <c r="AT428" s="1">
        <v>396409.21875</v>
      </c>
      <c r="AY428" s="1">
        <v>175978.5</v>
      </c>
      <c r="AZ428" s="1">
        <v>-29795.490234375</v>
      </c>
      <c r="BA428" s="1">
        <v>46526</v>
      </c>
      <c r="BC428" s="1">
        <v>218715</v>
      </c>
      <c r="BD428" s="1">
        <v>-22546.009765625</v>
      </c>
      <c r="BE428" s="1">
        <v>0</v>
      </c>
      <c r="BG428" s="1">
        <v>62556</v>
      </c>
      <c r="BH428" s="1">
        <v>43598.640625</v>
      </c>
      <c r="BI428" s="1">
        <v>0</v>
      </c>
      <c r="BK428" s="1">
        <v>119884.5</v>
      </c>
      <c r="BL428" s="1">
        <v>-21530.33984375</v>
      </c>
      <c r="BM428" s="1">
        <v>0</v>
      </c>
      <c r="BO428" s="1">
        <v>173818.5</v>
      </c>
      <c r="BP428" s="1">
        <v>24571.80078125</v>
      </c>
      <c r="BQ428" s="1">
        <v>0</v>
      </c>
      <c r="BS428" s="1">
        <v>-7.5</v>
      </c>
      <c r="BT428" s="1">
        <v>-25.629999160766602</v>
      </c>
      <c r="BU428" s="1">
        <v>0</v>
      </c>
      <c r="BW428" s="1">
        <v>75392.5</v>
      </c>
      <c r="BX428" s="1">
        <v>59542.19921875</v>
      </c>
      <c r="BY428" s="1">
        <v>0</v>
      </c>
      <c r="CA428" s="1">
        <v>574454.5</v>
      </c>
      <c r="CB428" s="1">
        <v>85362.3125</v>
      </c>
      <c r="CC428" s="1">
        <v>0</v>
      </c>
      <c r="CE428" s="1">
        <v>775700</v>
      </c>
      <c r="CF428" s="1">
        <v>14187.5595703125</v>
      </c>
      <c r="CG428" s="1">
        <v>0</v>
      </c>
      <c r="CI428" s="1">
        <v>325148</v>
      </c>
      <c r="CJ428" s="1">
        <v>72292.21875</v>
      </c>
      <c r="CK428" s="1">
        <v>0</v>
      </c>
    </row>
    <row r="429" spans="1:90" x14ac:dyDescent="0.25">
      <c r="A429" s="1">
        <v>119665003</v>
      </c>
      <c r="B429" s="1">
        <v>5553033</v>
      </c>
      <c r="C429" s="1">
        <v>5623757</v>
      </c>
      <c r="D429" s="1">
        <v>5672863</v>
      </c>
      <c r="E429" s="1">
        <v>5697445</v>
      </c>
      <c r="F429" s="1">
        <v>5756210</v>
      </c>
      <c r="G429" s="1">
        <v>5756208</v>
      </c>
      <c r="H429" s="1">
        <v>5881408</v>
      </c>
      <c r="I429" s="1">
        <v>6168649</v>
      </c>
      <c r="J429" s="1">
        <v>6624725</v>
      </c>
      <c r="K429" s="1">
        <v>6746612</v>
      </c>
      <c r="L429" s="1">
        <v>181454</v>
      </c>
      <c r="M429" s="1">
        <v>181454</v>
      </c>
      <c r="N429" s="1">
        <v>181454</v>
      </c>
      <c r="O429" s="1">
        <v>181454</v>
      </c>
      <c r="P429" s="1">
        <v>181454</v>
      </c>
      <c r="Q429" s="1">
        <v>181454</v>
      </c>
      <c r="R429" s="1">
        <v>181454</v>
      </c>
      <c r="S429" s="1">
        <v>181454</v>
      </c>
      <c r="T429" s="1">
        <v>181454</v>
      </c>
      <c r="U429" s="1">
        <v>256933.17</v>
      </c>
      <c r="V429" s="1">
        <v>973856.21</v>
      </c>
      <c r="W429" s="1">
        <v>985315.34</v>
      </c>
      <c r="X429" s="1">
        <v>1013368</v>
      </c>
      <c r="Y429" s="1">
        <v>1011624</v>
      </c>
      <c r="Z429" s="1">
        <v>904615</v>
      </c>
      <c r="AA429" s="1">
        <v>904584</v>
      </c>
      <c r="AB429" s="1">
        <v>1068325</v>
      </c>
      <c r="AC429" s="1">
        <v>1147237</v>
      </c>
      <c r="AD429" s="1">
        <v>1072338</v>
      </c>
      <c r="AE429" s="1">
        <v>1146758</v>
      </c>
      <c r="AP429" s="1">
        <v>198080.40625</v>
      </c>
      <c r="AQ429" s="1">
        <v>15095.833984375</v>
      </c>
      <c r="AR429" s="1">
        <v>48428.6015625</v>
      </c>
      <c r="AT429" s="1">
        <v>261604.84375</v>
      </c>
      <c r="AY429" s="1">
        <v>52679</v>
      </c>
      <c r="AZ429" s="1">
        <v>168528.203125</v>
      </c>
      <c r="BA429" s="1">
        <v>36120</v>
      </c>
      <c r="BC429" s="1">
        <v>70724</v>
      </c>
      <c r="BD429" s="1">
        <v>11459.1298828125</v>
      </c>
      <c r="BE429" s="1">
        <v>0</v>
      </c>
      <c r="BG429" s="1">
        <v>49106</v>
      </c>
      <c r="BH429" s="1">
        <v>28052.66015625</v>
      </c>
      <c r="BI429" s="1">
        <v>0</v>
      </c>
      <c r="BK429" s="1">
        <v>24582</v>
      </c>
      <c r="BL429" s="1">
        <v>-1744</v>
      </c>
      <c r="BM429" s="1">
        <v>0</v>
      </c>
      <c r="BO429" s="1">
        <v>58765</v>
      </c>
      <c r="BP429" s="1">
        <v>-107009</v>
      </c>
      <c r="BQ429" s="1">
        <v>0</v>
      </c>
      <c r="BS429" s="1">
        <v>-2</v>
      </c>
      <c r="BT429" s="1">
        <v>-31</v>
      </c>
      <c r="BU429" s="1">
        <v>0</v>
      </c>
      <c r="BW429" s="1">
        <v>125200</v>
      </c>
      <c r="BX429" s="1">
        <v>163741</v>
      </c>
      <c r="BY429" s="1">
        <v>0</v>
      </c>
      <c r="CA429" s="1">
        <v>287241</v>
      </c>
      <c r="CB429" s="1">
        <v>78912</v>
      </c>
      <c r="CC429" s="1">
        <v>0</v>
      </c>
      <c r="CE429" s="1">
        <v>456076</v>
      </c>
      <c r="CF429" s="1">
        <v>-74899</v>
      </c>
      <c r="CG429" s="1">
        <v>0</v>
      </c>
      <c r="CI429" s="1">
        <v>121887</v>
      </c>
      <c r="CJ429" s="1">
        <v>74420</v>
      </c>
      <c r="CK429" s="1">
        <v>75479.171875</v>
      </c>
    </row>
    <row r="430" spans="1:90" x14ac:dyDescent="0.25">
      <c r="A430" s="1">
        <v>120452003</v>
      </c>
      <c r="B430" s="1">
        <v>13975283</v>
      </c>
      <c r="C430" s="1">
        <v>14983603</v>
      </c>
      <c r="D430" s="1">
        <v>15675927</v>
      </c>
      <c r="E430" s="1">
        <v>16445428</v>
      </c>
      <c r="F430" s="1">
        <v>16802126</v>
      </c>
      <c r="G430" s="1">
        <v>16802164</v>
      </c>
      <c r="H430" s="1">
        <v>18273860</v>
      </c>
      <c r="I430" s="1">
        <v>21286644</v>
      </c>
      <c r="J430" s="1">
        <v>24095526</v>
      </c>
      <c r="K430" s="1">
        <v>26302656</v>
      </c>
      <c r="L430" s="1">
        <v>1248758</v>
      </c>
      <c r="M430" s="1">
        <v>1248758</v>
      </c>
      <c r="N430" s="1">
        <v>1248758</v>
      </c>
      <c r="O430" s="1">
        <v>1248758</v>
      </c>
      <c r="P430" s="1">
        <v>1248758</v>
      </c>
      <c r="Q430" s="1">
        <v>1248758</v>
      </c>
      <c r="R430" s="1">
        <v>1248758</v>
      </c>
      <c r="S430" s="1">
        <v>1498758</v>
      </c>
      <c r="T430" s="1">
        <v>1498758</v>
      </c>
      <c r="U430" s="1">
        <v>7050222.7800000003</v>
      </c>
      <c r="V430" s="1">
        <v>3919614.95</v>
      </c>
      <c r="W430" s="1">
        <v>3975312.67</v>
      </c>
      <c r="X430" s="1">
        <v>4320669.6900000004</v>
      </c>
      <c r="Y430" s="1">
        <v>4255794.6500000004</v>
      </c>
      <c r="Z430" s="1">
        <v>4657727.42</v>
      </c>
      <c r="AA430" s="1">
        <v>4657441.57</v>
      </c>
      <c r="AB430" s="1">
        <v>5039464.04</v>
      </c>
      <c r="AC430" s="1">
        <v>5668114.6100000003</v>
      </c>
      <c r="AD430" s="1">
        <v>6073774.5599999996</v>
      </c>
      <c r="AE430" s="1">
        <v>6683782</v>
      </c>
      <c r="AP430" s="1">
        <v>1900106</v>
      </c>
      <c r="AQ430" s="1">
        <v>1160293</v>
      </c>
      <c r="AR430" s="1">
        <v>405210.90625</v>
      </c>
      <c r="AT430" s="1">
        <v>3465610</v>
      </c>
      <c r="AY430" s="1">
        <v>771383</v>
      </c>
      <c r="AZ430" s="1">
        <v>194187.640625</v>
      </c>
      <c r="BA430" s="1">
        <v>261994</v>
      </c>
      <c r="BC430" s="1">
        <v>1008320</v>
      </c>
      <c r="BD430" s="1">
        <v>55697.71875</v>
      </c>
      <c r="BE430" s="1">
        <v>0</v>
      </c>
      <c r="BG430" s="1">
        <v>692324</v>
      </c>
      <c r="BH430" s="1">
        <v>345357.03125</v>
      </c>
      <c r="BI430" s="1">
        <v>0</v>
      </c>
      <c r="BK430" s="1">
        <v>769501</v>
      </c>
      <c r="BL430" s="1">
        <v>-64875.0390625</v>
      </c>
      <c r="BM430" s="1">
        <v>0</v>
      </c>
      <c r="BO430" s="1">
        <v>356698</v>
      </c>
      <c r="BP430" s="1">
        <v>401932.78125</v>
      </c>
      <c r="BQ430" s="1">
        <v>0</v>
      </c>
      <c r="BS430" s="1">
        <v>38</v>
      </c>
      <c r="BT430" s="1">
        <v>-285.85000610351563</v>
      </c>
      <c r="BU430" s="1">
        <v>0</v>
      </c>
      <c r="BW430" s="1">
        <v>1471696</v>
      </c>
      <c r="BX430" s="1">
        <v>382022.46875</v>
      </c>
      <c r="BY430" s="1">
        <v>0</v>
      </c>
      <c r="CA430" s="1">
        <v>3012784</v>
      </c>
      <c r="CB430" s="1">
        <v>628650.5625</v>
      </c>
      <c r="CC430" s="1">
        <v>250000</v>
      </c>
      <c r="CE430" s="1">
        <v>2808882</v>
      </c>
      <c r="CF430" s="1">
        <v>405659.9375</v>
      </c>
      <c r="CG430" s="1">
        <v>0</v>
      </c>
      <c r="CI430" s="1">
        <v>2207130</v>
      </c>
      <c r="CJ430" s="1">
        <v>610007.4375</v>
      </c>
      <c r="CK430" s="1">
        <v>5551465</v>
      </c>
    </row>
    <row r="431" spans="1:90" x14ac:dyDescent="0.25">
      <c r="A431" s="1">
        <v>120454507</v>
      </c>
      <c r="AF431" s="1">
        <v>802044.85</v>
      </c>
      <c r="AG431" s="1">
        <v>815222.08</v>
      </c>
      <c r="AH431" s="1">
        <v>1194049.02</v>
      </c>
      <c r="AI431" s="1">
        <v>1204791.1200000001</v>
      </c>
      <c r="AJ431" s="1">
        <v>1249443.3400000001</v>
      </c>
      <c r="AK431" s="1">
        <v>1399440.73</v>
      </c>
      <c r="AL431" s="1">
        <v>1316203</v>
      </c>
      <c r="AM431" s="1">
        <v>1477527.86</v>
      </c>
      <c r="AN431" s="1">
        <v>2030022.8</v>
      </c>
      <c r="AO431" s="1">
        <v>2166418</v>
      </c>
      <c r="AS431" s="1">
        <v>183394.9375</v>
      </c>
      <c r="AT431" s="1">
        <v>183394.9375</v>
      </c>
      <c r="BB431" s="1">
        <v>-27620.939453125</v>
      </c>
      <c r="BF431" s="1">
        <v>13177.23046875</v>
      </c>
      <c r="BJ431" s="1">
        <v>378826.9375</v>
      </c>
      <c r="BN431" s="1">
        <v>10742.099609375</v>
      </c>
      <c r="BR431" s="1">
        <v>44652.21875</v>
      </c>
      <c r="BV431" s="1">
        <v>149997.390625</v>
      </c>
      <c r="BZ431" s="1">
        <v>-83237.7265625</v>
      </c>
      <c r="CD431" s="1">
        <v>161324.859375</v>
      </c>
      <c r="CH431" s="1">
        <v>552494.9375</v>
      </c>
      <c r="CL431" s="1">
        <v>136395.203125</v>
      </c>
    </row>
    <row r="432" spans="1:90" x14ac:dyDescent="0.25">
      <c r="A432" s="1">
        <v>120455203</v>
      </c>
      <c r="B432" s="1">
        <v>21835180</v>
      </c>
      <c r="C432" s="1">
        <v>22269674</v>
      </c>
      <c r="D432" s="1">
        <v>22357740</v>
      </c>
      <c r="E432" s="1">
        <v>22508700</v>
      </c>
      <c r="F432" s="1">
        <v>22657644</v>
      </c>
      <c r="G432" s="1">
        <v>22657576</v>
      </c>
      <c r="H432" s="1">
        <v>23052650</v>
      </c>
      <c r="I432" s="1">
        <v>23819982</v>
      </c>
      <c r="J432" s="1">
        <v>25945964</v>
      </c>
      <c r="K432" s="1">
        <v>26419322</v>
      </c>
      <c r="L432" s="1">
        <v>1021256</v>
      </c>
      <c r="M432" s="1">
        <v>1021256</v>
      </c>
      <c r="N432" s="1">
        <v>1021256</v>
      </c>
      <c r="O432" s="1">
        <v>1021256</v>
      </c>
      <c r="P432" s="1">
        <v>1021256</v>
      </c>
      <c r="Q432" s="1">
        <v>1021256</v>
      </c>
      <c r="R432" s="1">
        <v>1021256</v>
      </c>
      <c r="S432" s="1">
        <v>3521256</v>
      </c>
      <c r="T432" s="1">
        <v>3521256</v>
      </c>
      <c r="U432" s="1">
        <v>4390854.97</v>
      </c>
      <c r="V432" s="1">
        <v>3406250.15</v>
      </c>
      <c r="W432" s="1">
        <v>3350202.2</v>
      </c>
      <c r="X432" s="1">
        <v>3574828.54</v>
      </c>
      <c r="Y432" s="1">
        <v>3430250.36</v>
      </c>
      <c r="Z432" s="1">
        <v>3737782.23</v>
      </c>
      <c r="AA432" s="1">
        <v>3719913.34</v>
      </c>
      <c r="AB432" s="1">
        <v>3955246.3</v>
      </c>
      <c r="AC432" s="1">
        <v>4323802.25</v>
      </c>
      <c r="AD432" s="1">
        <v>4399307.28</v>
      </c>
      <c r="AE432" s="1">
        <v>4765131</v>
      </c>
      <c r="AP432" s="1">
        <v>752335.625</v>
      </c>
      <c r="AQ432" s="1">
        <v>673919.8125</v>
      </c>
      <c r="AR432" s="1">
        <v>205469.75</v>
      </c>
      <c r="AT432" s="1">
        <v>1631725.25</v>
      </c>
      <c r="AY432" s="1">
        <v>336790</v>
      </c>
      <c r="AZ432" s="1">
        <v>229683.6875</v>
      </c>
      <c r="BA432" s="1">
        <v>199301</v>
      </c>
      <c r="BC432" s="1">
        <v>434494</v>
      </c>
      <c r="BD432" s="1">
        <v>-56047.94921875</v>
      </c>
      <c r="BE432" s="1">
        <v>0</v>
      </c>
      <c r="BG432" s="1">
        <v>88066</v>
      </c>
      <c r="BH432" s="1">
        <v>224626.34375</v>
      </c>
      <c r="BI432" s="1">
        <v>0</v>
      </c>
      <c r="BK432" s="1">
        <v>150960</v>
      </c>
      <c r="BL432" s="1">
        <v>-144578.1875</v>
      </c>
      <c r="BM432" s="1">
        <v>0</v>
      </c>
      <c r="BO432" s="1">
        <v>148944</v>
      </c>
      <c r="BP432" s="1">
        <v>307531.875</v>
      </c>
      <c r="BQ432" s="1">
        <v>0</v>
      </c>
      <c r="BS432" s="1">
        <v>-68</v>
      </c>
      <c r="BT432" s="1">
        <v>-17868.890625</v>
      </c>
      <c r="BU432" s="1">
        <v>0</v>
      </c>
      <c r="BW432" s="1">
        <v>395074</v>
      </c>
      <c r="BX432" s="1">
        <v>235332.953125</v>
      </c>
      <c r="BY432" s="1">
        <v>0</v>
      </c>
      <c r="CA432" s="1">
        <v>767332</v>
      </c>
      <c r="CB432" s="1">
        <v>368555.9375</v>
      </c>
      <c r="CC432" s="1">
        <v>2500000</v>
      </c>
      <c r="CE432" s="1">
        <v>2125982</v>
      </c>
      <c r="CF432" s="1">
        <v>75505.03125</v>
      </c>
      <c r="CG432" s="1">
        <v>0</v>
      </c>
      <c r="CI432" s="1">
        <v>473358</v>
      </c>
      <c r="CJ432" s="1">
        <v>365823.71875</v>
      </c>
      <c r="CK432" s="1">
        <v>869599</v>
      </c>
    </row>
    <row r="433" spans="1:90" x14ac:dyDescent="0.25">
      <c r="A433" s="1">
        <v>120455403</v>
      </c>
      <c r="B433" s="1">
        <v>25184804</v>
      </c>
      <c r="C433" s="1">
        <v>26848130</v>
      </c>
      <c r="D433" s="1">
        <v>27293238</v>
      </c>
      <c r="E433" s="1">
        <v>27464348</v>
      </c>
      <c r="F433" s="1">
        <v>28305082</v>
      </c>
      <c r="G433" s="1">
        <v>28305036</v>
      </c>
      <c r="H433" s="1">
        <v>29761380</v>
      </c>
      <c r="I433" s="1">
        <v>31730366</v>
      </c>
      <c r="J433" s="1">
        <v>35189764</v>
      </c>
      <c r="K433" s="1">
        <v>36783628</v>
      </c>
      <c r="L433" s="1">
        <v>1534068</v>
      </c>
      <c r="M433" s="1">
        <v>1534068</v>
      </c>
      <c r="N433" s="1">
        <v>1534068</v>
      </c>
      <c r="O433" s="1">
        <v>1534068</v>
      </c>
      <c r="P433" s="1">
        <v>1534068</v>
      </c>
      <c r="Q433" s="1">
        <v>1534068</v>
      </c>
      <c r="R433" s="1">
        <v>2034068</v>
      </c>
      <c r="S433" s="1">
        <v>2034068</v>
      </c>
      <c r="T433" s="1">
        <v>2034068</v>
      </c>
      <c r="U433" s="1">
        <v>4315292.9000000004</v>
      </c>
      <c r="V433" s="1">
        <v>5370235.8600000003</v>
      </c>
      <c r="W433" s="1">
        <v>5545252.6299999999</v>
      </c>
      <c r="X433" s="1">
        <v>5598876.0300000003</v>
      </c>
      <c r="Y433" s="1">
        <v>5857195.5899999999</v>
      </c>
      <c r="Z433" s="1">
        <v>6221182.7199999997</v>
      </c>
      <c r="AA433" s="1">
        <v>6220844.96</v>
      </c>
      <c r="AB433" s="1">
        <v>6692394.8499999996</v>
      </c>
      <c r="AC433" s="1">
        <v>7510643.6900000004</v>
      </c>
      <c r="AD433" s="1">
        <v>7887629.9299999997</v>
      </c>
      <c r="AE433" s="1">
        <v>8400646</v>
      </c>
      <c r="AL433" s="1">
        <v>423718</v>
      </c>
      <c r="AM433" s="1">
        <v>479602.8</v>
      </c>
      <c r="AP433" s="1">
        <v>1695709.25</v>
      </c>
      <c r="AQ433" s="1">
        <v>556245</v>
      </c>
      <c r="AR433" s="1">
        <v>435892.65625</v>
      </c>
      <c r="AT433" s="1">
        <v>2687847</v>
      </c>
      <c r="AY433" s="1">
        <v>1267448</v>
      </c>
      <c r="AZ433" s="1">
        <v>102672.6875</v>
      </c>
      <c r="BA433" s="1">
        <v>319148</v>
      </c>
      <c r="BC433" s="1">
        <v>1663326</v>
      </c>
      <c r="BD433" s="1">
        <v>175016.765625</v>
      </c>
      <c r="BE433" s="1">
        <v>0</v>
      </c>
      <c r="BG433" s="1">
        <v>445108</v>
      </c>
      <c r="BH433" s="1">
        <v>53623.3984375</v>
      </c>
      <c r="BI433" s="1">
        <v>0</v>
      </c>
      <c r="BK433" s="1">
        <v>171110</v>
      </c>
      <c r="BL433" s="1">
        <v>258319.5625</v>
      </c>
      <c r="BM433" s="1">
        <v>0</v>
      </c>
      <c r="BO433" s="1">
        <v>840734</v>
      </c>
      <c r="BP433" s="1">
        <v>363987.125</v>
      </c>
      <c r="BQ433" s="1">
        <v>0</v>
      </c>
      <c r="BS433" s="1">
        <v>-46</v>
      </c>
      <c r="BT433" s="1">
        <v>-337.760009765625</v>
      </c>
      <c r="BU433" s="1">
        <v>0</v>
      </c>
      <c r="BW433" s="1">
        <v>1456344</v>
      </c>
      <c r="BX433" s="1">
        <v>471549.875</v>
      </c>
      <c r="BY433" s="1">
        <v>500000</v>
      </c>
      <c r="CA433" s="1">
        <v>1968986</v>
      </c>
      <c r="CB433" s="1">
        <v>818248.8125</v>
      </c>
      <c r="CC433" s="1">
        <v>0</v>
      </c>
      <c r="CD433" s="1">
        <v>55884.80078125</v>
      </c>
      <c r="CE433" s="1">
        <v>3459398</v>
      </c>
      <c r="CF433" s="1">
        <v>376986.25</v>
      </c>
      <c r="CG433" s="1">
        <v>0</v>
      </c>
      <c r="CI433" s="1">
        <v>1593864</v>
      </c>
      <c r="CJ433" s="1">
        <v>513016.0625</v>
      </c>
      <c r="CK433" s="1">
        <v>2281225</v>
      </c>
    </row>
    <row r="434" spans="1:90" x14ac:dyDescent="0.25">
      <c r="A434" s="1">
        <v>120456003</v>
      </c>
      <c r="B434" s="1">
        <v>13139595</v>
      </c>
      <c r="C434" s="1">
        <v>13718356</v>
      </c>
      <c r="D434" s="1">
        <v>14025152</v>
      </c>
      <c r="E434" s="1">
        <v>14369309</v>
      </c>
      <c r="F434" s="1">
        <v>14828415</v>
      </c>
      <c r="G434" s="1">
        <v>14828393</v>
      </c>
      <c r="H434" s="1">
        <v>15879729</v>
      </c>
      <c r="I434" s="1">
        <v>18370452</v>
      </c>
      <c r="J434" s="1">
        <v>20457554</v>
      </c>
      <c r="K434" s="1">
        <v>21507860</v>
      </c>
      <c r="L434" s="1">
        <v>776707</v>
      </c>
      <c r="M434" s="1">
        <v>776707</v>
      </c>
      <c r="N434" s="1">
        <v>776707</v>
      </c>
      <c r="O434" s="1">
        <v>776707</v>
      </c>
      <c r="P434" s="1">
        <v>776707</v>
      </c>
      <c r="Q434" s="1">
        <v>776707</v>
      </c>
      <c r="R434" s="1">
        <v>776707</v>
      </c>
      <c r="S434" s="1">
        <v>776707</v>
      </c>
      <c r="T434" s="1">
        <v>776707</v>
      </c>
      <c r="U434" s="1">
        <v>3268998.95</v>
      </c>
      <c r="V434" s="1">
        <v>2716443.81</v>
      </c>
      <c r="W434" s="1">
        <v>2957492.42</v>
      </c>
      <c r="X434" s="1">
        <v>3025024.52</v>
      </c>
      <c r="Y434" s="1">
        <v>3130920.79</v>
      </c>
      <c r="Z434" s="1">
        <v>3077749.64</v>
      </c>
      <c r="AA434" s="1">
        <v>3077621.83</v>
      </c>
      <c r="AB434" s="1">
        <v>3409723.41</v>
      </c>
      <c r="AC434" s="1">
        <v>3867891.46</v>
      </c>
      <c r="AD434" s="1">
        <v>4188384.85</v>
      </c>
      <c r="AE434" s="1">
        <v>4397515</v>
      </c>
      <c r="AJ434" s="1">
        <v>35481</v>
      </c>
      <c r="AP434" s="1">
        <v>1335889</v>
      </c>
      <c r="AQ434" s="1">
        <v>498458.375</v>
      </c>
      <c r="AR434" s="1">
        <v>263953.0625</v>
      </c>
      <c r="AT434" s="1">
        <v>2098300.5</v>
      </c>
      <c r="AY434" s="1">
        <v>441450</v>
      </c>
      <c r="AZ434" s="1">
        <v>63342.28125</v>
      </c>
      <c r="BA434" s="1">
        <v>163945</v>
      </c>
      <c r="BC434" s="1">
        <v>578761</v>
      </c>
      <c r="BD434" s="1">
        <v>241048.609375</v>
      </c>
      <c r="BE434" s="1">
        <v>0</v>
      </c>
      <c r="BG434" s="1">
        <v>306796</v>
      </c>
      <c r="BH434" s="1">
        <v>67532.1015625</v>
      </c>
      <c r="BI434" s="1">
        <v>0</v>
      </c>
      <c r="BK434" s="1">
        <v>344157</v>
      </c>
      <c r="BL434" s="1">
        <v>105896.2734375</v>
      </c>
      <c r="BM434" s="1">
        <v>0</v>
      </c>
      <c r="BO434" s="1">
        <v>459106</v>
      </c>
      <c r="BP434" s="1">
        <v>-53171.1484375</v>
      </c>
      <c r="BQ434" s="1">
        <v>0</v>
      </c>
      <c r="BS434" s="1">
        <v>-22</v>
      </c>
      <c r="BT434" s="1">
        <v>-127.80999755859375</v>
      </c>
      <c r="BU434" s="1">
        <v>0</v>
      </c>
      <c r="BW434" s="1">
        <v>1051336</v>
      </c>
      <c r="BX434" s="1">
        <v>332101.59375</v>
      </c>
      <c r="BY434" s="1">
        <v>0</v>
      </c>
      <c r="CA434" s="1">
        <v>2490723</v>
      </c>
      <c r="CB434" s="1">
        <v>458168.0625</v>
      </c>
      <c r="CC434" s="1">
        <v>0</v>
      </c>
      <c r="CE434" s="1">
        <v>2087102</v>
      </c>
      <c r="CF434" s="1">
        <v>320493.375</v>
      </c>
      <c r="CG434" s="1">
        <v>0</v>
      </c>
      <c r="CI434" s="1">
        <v>1050306</v>
      </c>
      <c r="CJ434" s="1">
        <v>209130.15625</v>
      </c>
      <c r="CK434" s="1">
        <v>2492292</v>
      </c>
    </row>
    <row r="435" spans="1:90" x14ac:dyDescent="0.25">
      <c r="A435" s="1">
        <v>120480803</v>
      </c>
      <c r="B435" s="1">
        <v>9236261</v>
      </c>
      <c r="C435" s="1">
        <v>9486214</v>
      </c>
      <c r="D435" s="1">
        <v>9632593</v>
      </c>
      <c r="E435" s="1">
        <v>9738248</v>
      </c>
      <c r="F435" s="1">
        <v>9859049</v>
      </c>
      <c r="G435" s="1">
        <v>9859041</v>
      </c>
      <c r="H435" s="1">
        <v>10340421</v>
      </c>
      <c r="I435" s="1">
        <v>11252957</v>
      </c>
      <c r="J435" s="1">
        <v>12416407</v>
      </c>
      <c r="K435" s="1">
        <v>12785826</v>
      </c>
      <c r="L435" s="1">
        <v>511151</v>
      </c>
      <c r="M435" s="1">
        <v>511151</v>
      </c>
      <c r="N435" s="1">
        <v>511151</v>
      </c>
      <c r="O435" s="1">
        <v>511151</v>
      </c>
      <c r="P435" s="1">
        <v>511151</v>
      </c>
      <c r="Q435" s="1">
        <v>511151</v>
      </c>
      <c r="R435" s="1">
        <v>511151</v>
      </c>
      <c r="S435" s="1">
        <v>511151</v>
      </c>
      <c r="T435" s="1">
        <v>511151</v>
      </c>
      <c r="U435" s="1">
        <v>1194675.3500000001</v>
      </c>
      <c r="V435" s="1">
        <v>1926051.85</v>
      </c>
      <c r="W435" s="1">
        <v>1964532.52</v>
      </c>
      <c r="X435" s="1">
        <v>2002337.05</v>
      </c>
      <c r="Y435" s="1">
        <v>2005852.95</v>
      </c>
      <c r="Z435" s="1">
        <v>2068182.91</v>
      </c>
      <c r="AA435" s="1">
        <v>2068118.98</v>
      </c>
      <c r="AB435" s="1">
        <v>2200717.12</v>
      </c>
      <c r="AC435" s="1">
        <v>2379252.5299999998</v>
      </c>
      <c r="AD435" s="1">
        <v>2565967.2599999998</v>
      </c>
      <c r="AE435" s="1">
        <v>2792183</v>
      </c>
      <c r="AP435" s="1">
        <v>585355.375</v>
      </c>
      <c r="AQ435" s="1">
        <v>136704.875</v>
      </c>
      <c r="AR435" s="1">
        <v>144800.015625</v>
      </c>
      <c r="AT435" s="1">
        <v>866860.25</v>
      </c>
      <c r="AY435" s="1">
        <v>190969</v>
      </c>
      <c r="AZ435" s="1">
        <v>64616.46875</v>
      </c>
      <c r="BA435" s="1">
        <v>98737</v>
      </c>
      <c r="BC435" s="1">
        <v>249953</v>
      </c>
      <c r="BD435" s="1">
        <v>38480.671875</v>
      </c>
      <c r="BE435" s="1">
        <v>0</v>
      </c>
      <c r="BG435" s="1">
        <v>146379</v>
      </c>
      <c r="BH435" s="1">
        <v>37804.53125</v>
      </c>
      <c r="BI435" s="1">
        <v>0</v>
      </c>
      <c r="BK435" s="1">
        <v>105655</v>
      </c>
      <c r="BL435" s="1">
        <v>3515.89990234375</v>
      </c>
      <c r="BM435" s="1">
        <v>0</v>
      </c>
      <c r="BO435" s="1">
        <v>120801</v>
      </c>
      <c r="BP435" s="1">
        <v>62329.9609375</v>
      </c>
      <c r="BQ435" s="1">
        <v>0</v>
      </c>
      <c r="BS435" s="1">
        <v>-8</v>
      </c>
      <c r="BT435" s="1">
        <v>-63.930000305175781</v>
      </c>
      <c r="BU435" s="1">
        <v>0</v>
      </c>
      <c r="BW435" s="1">
        <v>481380</v>
      </c>
      <c r="BX435" s="1">
        <v>132598.140625</v>
      </c>
      <c r="BY435" s="1">
        <v>0</v>
      </c>
      <c r="CA435" s="1">
        <v>912536</v>
      </c>
      <c r="CB435" s="1">
        <v>178535.40625</v>
      </c>
      <c r="CC435" s="1">
        <v>0</v>
      </c>
      <c r="CE435" s="1">
        <v>1163450</v>
      </c>
      <c r="CF435" s="1">
        <v>186714.734375</v>
      </c>
      <c r="CG435" s="1">
        <v>0</v>
      </c>
      <c r="CI435" s="1">
        <v>369419</v>
      </c>
      <c r="CJ435" s="1">
        <v>226215.734375</v>
      </c>
      <c r="CK435" s="1">
        <v>683524.375</v>
      </c>
    </row>
    <row r="436" spans="1:90" x14ac:dyDescent="0.25">
      <c r="A436" s="1">
        <v>120481002</v>
      </c>
      <c r="B436" s="1">
        <v>29220358</v>
      </c>
      <c r="C436" s="1">
        <v>30914200</v>
      </c>
      <c r="D436" s="1">
        <v>31776628</v>
      </c>
      <c r="E436" s="1">
        <v>32610550</v>
      </c>
      <c r="F436" s="1">
        <v>33971900</v>
      </c>
      <c r="G436" s="1">
        <v>33971836</v>
      </c>
      <c r="H436" s="1">
        <v>37681608</v>
      </c>
      <c r="I436" s="1">
        <v>46636956</v>
      </c>
      <c r="J436" s="1">
        <v>52041016</v>
      </c>
      <c r="K436" s="1">
        <v>55327536</v>
      </c>
      <c r="L436" s="1">
        <v>1797733</v>
      </c>
      <c r="M436" s="1">
        <v>1797733</v>
      </c>
      <c r="N436" s="1">
        <v>1797733</v>
      </c>
      <c r="O436" s="1">
        <v>1797733</v>
      </c>
      <c r="P436" s="1">
        <v>1797733</v>
      </c>
      <c r="Q436" s="1">
        <v>1797733</v>
      </c>
      <c r="R436" s="1">
        <v>1797733</v>
      </c>
      <c r="S436" s="1">
        <v>1797733</v>
      </c>
      <c r="T436" s="1">
        <v>2797733</v>
      </c>
      <c r="U436" s="1">
        <v>6300752.4000000004</v>
      </c>
      <c r="V436" s="1">
        <v>6969585.8600000003</v>
      </c>
      <c r="W436" s="1">
        <v>7183058.1799999997</v>
      </c>
      <c r="X436" s="1">
        <v>7477534.25</v>
      </c>
      <c r="Y436" s="1">
        <v>7574674.2699999996</v>
      </c>
      <c r="Z436" s="1">
        <v>8028584.5199999996</v>
      </c>
      <c r="AA436" s="1">
        <v>8153348.1299999999</v>
      </c>
      <c r="AB436" s="1">
        <v>8360654.5199999996</v>
      </c>
      <c r="AC436" s="1">
        <v>9159627.4700000007</v>
      </c>
      <c r="AD436" s="1">
        <v>9428940.4800000004</v>
      </c>
      <c r="AE436" s="1">
        <v>10144956</v>
      </c>
      <c r="AP436" s="1">
        <v>4271127</v>
      </c>
      <c r="AQ436" s="1">
        <v>900603.875</v>
      </c>
      <c r="AR436" s="1">
        <v>423274.28125</v>
      </c>
      <c r="AT436" s="1">
        <v>5595005.5</v>
      </c>
      <c r="AY436" s="1">
        <v>1292416</v>
      </c>
      <c r="AZ436" s="1">
        <v>228679.765625</v>
      </c>
      <c r="BA436" s="1">
        <v>398699</v>
      </c>
      <c r="BC436" s="1">
        <v>1693842</v>
      </c>
      <c r="BD436" s="1">
        <v>213472.3125</v>
      </c>
      <c r="BE436" s="1">
        <v>0</v>
      </c>
      <c r="BG436" s="1">
        <v>862428</v>
      </c>
      <c r="BH436" s="1">
        <v>294476.0625</v>
      </c>
      <c r="BI436" s="1">
        <v>0</v>
      </c>
      <c r="BK436" s="1">
        <v>833922</v>
      </c>
      <c r="BL436" s="1">
        <v>97140.0234375</v>
      </c>
      <c r="BM436" s="1">
        <v>0</v>
      </c>
      <c r="BO436" s="1">
        <v>1361350</v>
      </c>
      <c r="BP436" s="1">
        <v>453910.25</v>
      </c>
      <c r="BQ436" s="1">
        <v>0</v>
      </c>
      <c r="BS436" s="1">
        <v>-64</v>
      </c>
      <c r="BT436" s="1">
        <v>124763.609375</v>
      </c>
      <c r="BU436" s="1">
        <v>0</v>
      </c>
      <c r="BW436" s="1">
        <v>3709772</v>
      </c>
      <c r="BX436" s="1">
        <v>207306.390625</v>
      </c>
      <c r="BY436" s="1">
        <v>0</v>
      </c>
      <c r="CA436" s="1">
        <v>8955348</v>
      </c>
      <c r="CB436" s="1">
        <v>798972.9375</v>
      </c>
      <c r="CC436" s="1">
        <v>0</v>
      </c>
      <c r="CE436" s="1">
        <v>5404060</v>
      </c>
      <c r="CF436" s="1">
        <v>269313</v>
      </c>
      <c r="CG436" s="1">
        <v>1000000</v>
      </c>
      <c r="CI436" s="1">
        <v>3286520</v>
      </c>
      <c r="CJ436" s="1">
        <v>716015.5</v>
      </c>
      <c r="CK436" s="1">
        <v>3503019.5</v>
      </c>
    </row>
    <row r="437" spans="1:90" x14ac:dyDescent="0.25">
      <c r="A437" s="1">
        <v>120481107</v>
      </c>
      <c r="AF437" s="1">
        <v>767741.95</v>
      </c>
      <c r="AG437" s="1">
        <v>871417.56</v>
      </c>
      <c r="AH437" s="1">
        <v>886420.98</v>
      </c>
      <c r="AI437" s="1">
        <v>984593.58</v>
      </c>
      <c r="AJ437" s="1">
        <v>1174280.57</v>
      </c>
      <c r="AK437" s="1">
        <v>1183982</v>
      </c>
      <c r="AL437" s="1">
        <v>1180908.0900000001</v>
      </c>
      <c r="AM437" s="1">
        <v>1099913.94</v>
      </c>
      <c r="AN437" s="1">
        <v>1474998.63</v>
      </c>
      <c r="AO437" s="1">
        <v>1652400</v>
      </c>
      <c r="AS437" s="1">
        <v>95623.8828125</v>
      </c>
      <c r="AT437" s="1">
        <v>95623.8828125</v>
      </c>
      <c r="BB437" s="1">
        <v>16952.630859375</v>
      </c>
      <c r="BF437" s="1">
        <v>103675.609375</v>
      </c>
      <c r="BJ437" s="1">
        <v>15003.419921875</v>
      </c>
      <c r="BN437" s="1">
        <v>98172.6015625</v>
      </c>
      <c r="BR437" s="1">
        <v>189686.984375</v>
      </c>
      <c r="BV437" s="1">
        <v>9701.4296875</v>
      </c>
      <c r="BZ437" s="1">
        <v>-3073.909912109375</v>
      </c>
      <c r="CD437" s="1">
        <v>-80994.1484375</v>
      </c>
      <c r="CH437" s="1">
        <v>375084.6875</v>
      </c>
      <c r="CL437" s="1">
        <v>177401.375</v>
      </c>
    </row>
    <row r="438" spans="1:90" x14ac:dyDescent="0.25">
      <c r="A438" s="1">
        <v>120483007</v>
      </c>
      <c r="AF438" s="1">
        <v>487762.55</v>
      </c>
      <c r="AG438" s="1">
        <v>529898.05000000005</v>
      </c>
      <c r="AH438" s="1">
        <v>536472.36</v>
      </c>
      <c r="AI438" s="1">
        <v>633178.35</v>
      </c>
      <c r="AJ438" s="1">
        <v>704104.28</v>
      </c>
      <c r="AK438" s="1">
        <v>859356</v>
      </c>
      <c r="AL438" s="1">
        <v>703977</v>
      </c>
      <c r="AM438" s="1">
        <v>700369.33</v>
      </c>
      <c r="AN438" s="1">
        <v>1004503.79</v>
      </c>
      <c r="AO438" s="1">
        <v>1125734</v>
      </c>
      <c r="AS438" s="1">
        <v>84325.9453125</v>
      </c>
      <c r="AT438" s="1">
        <v>84325.9453125</v>
      </c>
      <c r="BB438" s="1">
        <v>26809.859375</v>
      </c>
      <c r="BF438" s="1">
        <v>42135.5</v>
      </c>
      <c r="BJ438" s="1">
        <v>6574.31005859375</v>
      </c>
      <c r="BN438" s="1">
        <v>96705.9921875</v>
      </c>
      <c r="BR438" s="1">
        <v>70925.9296875</v>
      </c>
      <c r="BV438" s="1">
        <v>155251.71875</v>
      </c>
      <c r="BZ438" s="1">
        <v>-155379</v>
      </c>
      <c r="CD438" s="1">
        <v>-3607.669921875</v>
      </c>
      <c r="CH438" s="1">
        <v>304134.46875</v>
      </c>
      <c r="CL438" s="1">
        <v>121230.2109375</v>
      </c>
    </row>
    <row r="439" spans="1:90" x14ac:dyDescent="0.25">
      <c r="A439" s="1">
        <v>120483302</v>
      </c>
      <c r="B439" s="1">
        <v>19634028</v>
      </c>
      <c r="C439" s="1">
        <v>20454136</v>
      </c>
      <c r="D439" s="1">
        <v>20861796</v>
      </c>
      <c r="E439" s="1">
        <v>21251352</v>
      </c>
      <c r="F439" s="1">
        <v>22042186</v>
      </c>
      <c r="G439" s="1">
        <v>22042150</v>
      </c>
      <c r="H439" s="1">
        <v>22836466</v>
      </c>
      <c r="I439" s="1">
        <v>25057728</v>
      </c>
      <c r="J439" s="1">
        <v>27538648</v>
      </c>
      <c r="K439" s="1">
        <v>28726072</v>
      </c>
      <c r="L439" s="1">
        <v>1289684</v>
      </c>
      <c r="M439" s="1">
        <v>1289684</v>
      </c>
      <c r="N439" s="1">
        <v>1289684</v>
      </c>
      <c r="O439" s="1">
        <v>1289684</v>
      </c>
      <c r="P439" s="1">
        <v>1289684</v>
      </c>
      <c r="Q439" s="1">
        <v>1289684</v>
      </c>
      <c r="R439" s="1">
        <v>1289684</v>
      </c>
      <c r="S439" s="1">
        <v>1289684</v>
      </c>
      <c r="T439" s="1">
        <v>1289684</v>
      </c>
      <c r="U439" s="1">
        <v>1961090.63</v>
      </c>
      <c r="V439" s="1">
        <v>4222495.42</v>
      </c>
      <c r="W439" s="1">
        <v>4102955.89</v>
      </c>
      <c r="X439" s="1">
        <v>4416358.58</v>
      </c>
      <c r="Y439" s="1">
        <v>4317025.7699999996</v>
      </c>
      <c r="Z439" s="1">
        <v>4754976.92</v>
      </c>
      <c r="AA439" s="1">
        <v>4682624</v>
      </c>
      <c r="AB439" s="1">
        <v>5075683.84</v>
      </c>
      <c r="AC439" s="1">
        <v>5578043.7400000002</v>
      </c>
      <c r="AD439" s="1">
        <v>6116276.21</v>
      </c>
      <c r="AE439" s="1">
        <v>6652944</v>
      </c>
      <c r="AF439" s="1">
        <v>130969.36</v>
      </c>
      <c r="AG439" s="1">
        <v>115408.18</v>
      </c>
      <c r="AH439" s="1">
        <v>106978.08</v>
      </c>
      <c r="AI439" s="1">
        <v>56877.24</v>
      </c>
      <c r="AJ439" s="1">
        <v>98287.77</v>
      </c>
      <c r="AK439" s="1">
        <v>95001.47</v>
      </c>
      <c r="AL439" s="1">
        <v>97296</v>
      </c>
      <c r="AM439" s="1">
        <v>97577.27</v>
      </c>
      <c r="AN439" s="1">
        <v>119304.79</v>
      </c>
      <c r="AO439" s="1">
        <v>133711</v>
      </c>
      <c r="AP439" s="1">
        <v>1336777.25</v>
      </c>
      <c r="AQ439" s="1">
        <v>134281.328125</v>
      </c>
      <c r="AR439" s="1">
        <v>379593.40625</v>
      </c>
      <c r="AS439" s="1">
        <v>7084.64599609375</v>
      </c>
      <c r="AT439" s="1">
        <v>1857736.625</v>
      </c>
      <c r="AY439" s="1">
        <v>629088</v>
      </c>
      <c r="AZ439" s="1">
        <v>193878.171875</v>
      </c>
      <c r="BA439" s="1">
        <v>277767</v>
      </c>
      <c r="BB439" s="1">
        <v>14086.5302734375</v>
      </c>
      <c r="BC439" s="1">
        <v>820108</v>
      </c>
      <c r="BD439" s="1">
        <v>-119539.53125</v>
      </c>
      <c r="BE439" s="1">
        <v>0</v>
      </c>
      <c r="BF439" s="1">
        <v>-15561.1796875</v>
      </c>
      <c r="BG439" s="1">
        <v>407660</v>
      </c>
      <c r="BH439" s="1">
        <v>313402.6875</v>
      </c>
      <c r="BI439" s="1">
        <v>0</v>
      </c>
      <c r="BJ439" s="1">
        <v>-8430.099609375</v>
      </c>
      <c r="BK439" s="1">
        <v>389556</v>
      </c>
      <c r="BL439" s="1">
        <v>-99332.8125</v>
      </c>
      <c r="BM439" s="1">
        <v>0</v>
      </c>
      <c r="BN439" s="1">
        <v>-50100.83984375</v>
      </c>
      <c r="BO439" s="1">
        <v>790834</v>
      </c>
      <c r="BP439" s="1">
        <v>437951.15625</v>
      </c>
      <c r="BQ439" s="1">
        <v>0</v>
      </c>
      <c r="BR439" s="1">
        <v>41410.53125</v>
      </c>
      <c r="BS439" s="1">
        <v>-36</v>
      </c>
      <c r="BT439" s="1">
        <v>-72352.921875</v>
      </c>
      <c r="BU439" s="1">
        <v>0</v>
      </c>
      <c r="BV439" s="1">
        <v>-3286.300048828125</v>
      </c>
      <c r="BW439" s="1">
        <v>794316</v>
      </c>
      <c r="BX439" s="1">
        <v>393059.84375</v>
      </c>
      <c r="BY439" s="1">
        <v>0</v>
      </c>
      <c r="BZ439" s="1">
        <v>2294.530029296875</v>
      </c>
      <c r="CA439" s="1">
        <v>2221262</v>
      </c>
      <c r="CB439" s="1">
        <v>502359.90625</v>
      </c>
      <c r="CC439" s="1">
        <v>0</v>
      </c>
      <c r="CD439" s="1">
        <v>281.26998901367188</v>
      </c>
      <c r="CE439" s="1">
        <v>2480920</v>
      </c>
      <c r="CF439" s="1">
        <v>538232.5</v>
      </c>
      <c r="CG439" s="1">
        <v>0</v>
      </c>
      <c r="CH439" s="1">
        <v>21727.51953125</v>
      </c>
      <c r="CI439" s="1">
        <v>1187424</v>
      </c>
      <c r="CJ439" s="1">
        <v>536667.8125</v>
      </c>
      <c r="CK439" s="1">
        <v>671406.625</v>
      </c>
      <c r="CL439" s="1">
        <v>14406.2099609375</v>
      </c>
    </row>
    <row r="440" spans="1:90" x14ac:dyDescent="0.25">
      <c r="A440" s="1">
        <v>120484803</v>
      </c>
      <c r="B440" s="1">
        <v>8530331</v>
      </c>
      <c r="C440" s="1">
        <v>8817264</v>
      </c>
      <c r="D440" s="1">
        <v>8939962</v>
      </c>
      <c r="E440" s="1">
        <v>9078497</v>
      </c>
      <c r="F440" s="1">
        <v>9501911</v>
      </c>
      <c r="G440" s="1">
        <v>9501899</v>
      </c>
      <c r="H440" s="1">
        <v>9994397</v>
      </c>
      <c r="I440" s="1">
        <v>11368797</v>
      </c>
      <c r="J440" s="1">
        <v>12271965</v>
      </c>
      <c r="K440" s="1">
        <v>12895938</v>
      </c>
      <c r="L440" s="1">
        <v>476529</v>
      </c>
      <c r="M440" s="1">
        <v>476529</v>
      </c>
      <c r="N440" s="1">
        <v>476529</v>
      </c>
      <c r="O440" s="1">
        <v>476529</v>
      </c>
      <c r="P440" s="1">
        <v>476529</v>
      </c>
      <c r="Q440" s="1">
        <v>476529</v>
      </c>
      <c r="R440" s="1">
        <v>476529</v>
      </c>
      <c r="S440" s="1">
        <v>476529</v>
      </c>
      <c r="T440" s="1">
        <v>476529</v>
      </c>
      <c r="U440" s="1">
        <v>476529</v>
      </c>
      <c r="V440" s="1">
        <v>1983292.14</v>
      </c>
      <c r="W440" s="1">
        <v>2020550.89</v>
      </c>
      <c r="X440" s="1">
        <v>2208531.13</v>
      </c>
      <c r="Y440" s="1">
        <v>2245982.1800000002</v>
      </c>
      <c r="Z440" s="1">
        <v>2314557.34</v>
      </c>
      <c r="AA440" s="1">
        <v>2314489.29</v>
      </c>
      <c r="AB440" s="1">
        <v>2257064.77</v>
      </c>
      <c r="AC440" s="1">
        <v>2413053.4900000002</v>
      </c>
      <c r="AD440" s="1">
        <v>2513301.9700000002</v>
      </c>
      <c r="AE440" s="1">
        <v>2712551</v>
      </c>
      <c r="AP440" s="1">
        <v>678805.375</v>
      </c>
      <c r="AQ440" s="1">
        <v>0</v>
      </c>
      <c r="AR440" s="1">
        <v>79598.734375</v>
      </c>
      <c r="AT440" s="1">
        <v>758404.125</v>
      </c>
      <c r="AY440" s="1">
        <v>215481</v>
      </c>
      <c r="AZ440" s="1">
        <v>39765.671875</v>
      </c>
      <c r="BA440" s="1">
        <v>104367</v>
      </c>
      <c r="BC440" s="1">
        <v>286933</v>
      </c>
      <c r="BD440" s="1">
        <v>37258.75</v>
      </c>
      <c r="BE440" s="1">
        <v>0</v>
      </c>
      <c r="BG440" s="1">
        <v>122698</v>
      </c>
      <c r="BH440" s="1">
        <v>187980.234375</v>
      </c>
      <c r="BI440" s="1">
        <v>0</v>
      </c>
      <c r="BK440" s="1">
        <v>138535</v>
      </c>
      <c r="BL440" s="1">
        <v>37451.05078125</v>
      </c>
      <c r="BM440" s="1">
        <v>0</v>
      </c>
      <c r="BO440" s="1">
        <v>423414</v>
      </c>
      <c r="BP440" s="1">
        <v>68575.15625</v>
      </c>
      <c r="BQ440" s="1">
        <v>0</v>
      </c>
      <c r="BS440" s="1">
        <v>-12</v>
      </c>
      <c r="BT440" s="1">
        <v>-68.050003051757813</v>
      </c>
      <c r="BU440" s="1">
        <v>0</v>
      </c>
      <c r="BW440" s="1">
        <v>492498</v>
      </c>
      <c r="BX440" s="1">
        <v>-57424.51953125</v>
      </c>
      <c r="BY440" s="1">
        <v>0</v>
      </c>
      <c r="CA440" s="1">
        <v>1374400</v>
      </c>
      <c r="CB440" s="1">
        <v>155988.71875</v>
      </c>
      <c r="CC440" s="1">
        <v>0</v>
      </c>
      <c r="CE440" s="1">
        <v>903168</v>
      </c>
      <c r="CF440" s="1">
        <v>100248.4765625</v>
      </c>
      <c r="CG440" s="1">
        <v>0</v>
      </c>
      <c r="CI440" s="1">
        <v>623973</v>
      </c>
      <c r="CJ440" s="1">
        <v>199249.03125</v>
      </c>
      <c r="CK440" s="1">
        <v>0</v>
      </c>
    </row>
    <row r="441" spans="1:90" x14ac:dyDescent="0.25">
      <c r="A441" s="1">
        <v>120484903</v>
      </c>
      <c r="B441" s="1">
        <v>13218180</v>
      </c>
      <c r="C441" s="1">
        <v>13615621</v>
      </c>
      <c r="D441" s="1">
        <v>13868310</v>
      </c>
      <c r="E441" s="1">
        <v>13981686</v>
      </c>
      <c r="F441" s="1">
        <v>14302076</v>
      </c>
      <c r="G441" s="1">
        <v>14302062</v>
      </c>
      <c r="H441" s="1">
        <v>15113672</v>
      </c>
      <c r="I441" s="1">
        <v>16714522</v>
      </c>
      <c r="J441" s="1">
        <v>18058792</v>
      </c>
      <c r="K441" s="1">
        <v>18690486</v>
      </c>
      <c r="L441" s="1">
        <v>617222</v>
      </c>
      <c r="M441" s="1">
        <v>617222</v>
      </c>
      <c r="N441" s="1">
        <v>617222</v>
      </c>
      <c r="O441" s="1">
        <v>617222</v>
      </c>
      <c r="P441" s="1">
        <v>617222</v>
      </c>
      <c r="Q441" s="1">
        <v>617222</v>
      </c>
      <c r="R441" s="1">
        <v>617222</v>
      </c>
      <c r="S441" s="1">
        <v>617222</v>
      </c>
      <c r="T441" s="1">
        <v>617222</v>
      </c>
      <c r="U441" s="1">
        <v>1075391.54</v>
      </c>
      <c r="V441" s="1">
        <v>2761179.99</v>
      </c>
      <c r="W441" s="1">
        <v>2953027.16</v>
      </c>
      <c r="X441" s="1">
        <v>2911350.32</v>
      </c>
      <c r="Y441" s="1">
        <v>3123982.89</v>
      </c>
      <c r="Z441" s="1">
        <v>3304388.85</v>
      </c>
      <c r="AA441" s="1">
        <v>3304244.43</v>
      </c>
      <c r="AB441" s="1">
        <v>3468463.24</v>
      </c>
      <c r="AC441" s="1">
        <v>3664842.99</v>
      </c>
      <c r="AD441" s="1">
        <v>3851633.79</v>
      </c>
      <c r="AE441" s="1">
        <v>4179382</v>
      </c>
      <c r="AP441" s="1">
        <v>877682</v>
      </c>
      <c r="AQ441" s="1">
        <v>91633.90625</v>
      </c>
      <c r="AR441" s="1">
        <v>174998.625</v>
      </c>
      <c r="AT441" s="1">
        <v>1144314.5</v>
      </c>
      <c r="AY441" s="1">
        <v>302816</v>
      </c>
      <c r="AZ441" s="1">
        <v>83677.2890625</v>
      </c>
      <c r="BA441" s="1">
        <v>138121</v>
      </c>
      <c r="BC441" s="1">
        <v>397441</v>
      </c>
      <c r="BD441" s="1">
        <v>191847.171875</v>
      </c>
      <c r="BE441" s="1">
        <v>0</v>
      </c>
      <c r="BG441" s="1">
        <v>252689</v>
      </c>
      <c r="BH441" s="1">
        <v>-41676.83984375</v>
      </c>
      <c r="BI441" s="1">
        <v>0</v>
      </c>
      <c r="BK441" s="1">
        <v>113376</v>
      </c>
      <c r="BL441" s="1">
        <v>212632.5625</v>
      </c>
      <c r="BM441" s="1">
        <v>0</v>
      </c>
      <c r="BO441" s="1">
        <v>320390</v>
      </c>
      <c r="BP441" s="1">
        <v>180405.953125</v>
      </c>
      <c r="BQ441" s="1">
        <v>0</v>
      </c>
      <c r="BS441" s="1">
        <v>-14</v>
      </c>
      <c r="BT441" s="1">
        <v>-144.41999816894531</v>
      </c>
      <c r="BU441" s="1">
        <v>0</v>
      </c>
      <c r="BW441" s="1">
        <v>811610</v>
      </c>
      <c r="BX441" s="1">
        <v>164218.8125</v>
      </c>
      <c r="BY441" s="1">
        <v>0</v>
      </c>
      <c r="CA441" s="1">
        <v>1600850</v>
      </c>
      <c r="CB441" s="1">
        <v>196379.75</v>
      </c>
      <c r="CC441" s="1">
        <v>0</v>
      </c>
      <c r="CE441" s="1">
        <v>1344270</v>
      </c>
      <c r="CF441" s="1">
        <v>186790.796875</v>
      </c>
      <c r="CG441" s="1">
        <v>0</v>
      </c>
      <c r="CI441" s="1">
        <v>631694</v>
      </c>
      <c r="CJ441" s="1">
        <v>327748.21875</v>
      </c>
      <c r="CK441" s="1">
        <v>458169.53125</v>
      </c>
    </row>
    <row r="442" spans="1:90" x14ac:dyDescent="0.25">
      <c r="A442" s="1">
        <v>120485603</v>
      </c>
      <c r="B442" s="1">
        <v>4658634.5</v>
      </c>
      <c r="C442" s="1">
        <v>4809247.5</v>
      </c>
      <c r="D442" s="1">
        <v>4870946.5</v>
      </c>
      <c r="E442" s="1">
        <v>4937069.5</v>
      </c>
      <c r="F442" s="1">
        <v>5067256.5</v>
      </c>
      <c r="G442" s="1">
        <v>5067251.5</v>
      </c>
      <c r="H442" s="1">
        <v>5189844.5</v>
      </c>
      <c r="I442" s="1">
        <v>5642258</v>
      </c>
      <c r="J442" s="1">
        <v>6083200</v>
      </c>
      <c r="K442" s="1">
        <v>6254268</v>
      </c>
      <c r="L442" s="1">
        <v>256790</v>
      </c>
      <c r="M442" s="1">
        <v>256790</v>
      </c>
      <c r="N442" s="1">
        <v>256790</v>
      </c>
      <c r="O442" s="1">
        <v>256790</v>
      </c>
      <c r="P442" s="1">
        <v>256790</v>
      </c>
      <c r="Q442" s="1">
        <v>256790</v>
      </c>
      <c r="R442" s="1">
        <v>256790</v>
      </c>
      <c r="S442" s="1">
        <v>256790</v>
      </c>
      <c r="T442" s="1">
        <v>256790</v>
      </c>
      <c r="U442" s="1">
        <v>256790</v>
      </c>
      <c r="V442" s="1">
        <v>974587.91</v>
      </c>
      <c r="W442" s="1">
        <v>1000579.35</v>
      </c>
      <c r="X442" s="1">
        <v>1029547.81</v>
      </c>
      <c r="Y442" s="1">
        <v>1054144.8999999999</v>
      </c>
      <c r="Z442" s="1">
        <v>1106699.95</v>
      </c>
      <c r="AA442" s="1">
        <v>1106651.78</v>
      </c>
      <c r="AB442" s="1">
        <v>1148007.21</v>
      </c>
      <c r="AC442" s="1">
        <v>1386601.8</v>
      </c>
      <c r="AD442" s="1">
        <v>1323188.55</v>
      </c>
      <c r="AE442" s="1">
        <v>1428924</v>
      </c>
      <c r="AP442" s="1">
        <v>237402.296875</v>
      </c>
      <c r="AQ442" s="1">
        <v>0</v>
      </c>
      <c r="AR442" s="1">
        <v>64444.80859375</v>
      </c>
      <c r="AT442" s="1">
        <v>301847.09375</v>
      </c>
      <c r="AY442" s="1">
        <v>114539.5</v>
      </c>
      <c r="AZ442" s="1">
        <v>30503.970703125</v>
      </c>
      <c r="BA442" s="1">
        <v>51586</v>
      </c>
      <c r="BC442" s="1">
        <v>150613</v>
      </c>
      <c r="BD442" s="1">
        <v>25991.439453125</v>
      </c>
      <c r="BE442" s="1">
        <v>0</v>
      </c>
      <c r="BG442" s="1">
        <v>61699</v>
      </c>
      <c r="BH442" s="1">
        <v>28968.4609375</v>
      </c>
      <c r="BI442" s="1">
        <v>0</v>
      </c>
      <c r="BK442" s="1">
        <v>66123</v>
      </c>
      <c r="BL442" s="1">
        <v>24597.08984375</v>
      </c>
      <c r="BM442" s="1">
        <v>0</v>
      </c>
      <c r="BO442" s="1">
        <v>130187</v>
      </c>
      <c r="BP442" s="1">
        <v>52555.05078125</v>
      </c>
      <c r="BQ442" s="1">
        <v>0</v>
      </c>
      <c r="BS442" s="1">
        <v>-5</v>
      </c>
      <c r="BT442" s="1">
        <v>-48.169998168945313</v>
      </c>
      <c r="BU442" s="1">
        <v>0</v>
      </c>
      <c r="BW442" s="1">
        <v>122593</v>
      </c>
      <c r="BX442" s="1">
        <v>41355.4296875</v>
      </c>
      <c r="BY442" s="1">
        <v>0</v>
      </c>
      <c r="CA442" s="1">
        <v>452413.5</v>
      </c>
      <c r="CB442" s="1">
        <v>238594.59375</v>
      </c>
      <c r="CC442" s="1">
        <v>0</v>
      </c>
      <c r="CE442" s="1">
        <v>440942</v>
      </c>
      <c r="CF442" s="1">
        <v>-63413.25</v>
      </c>
      <c r="CG442" s="1">
        <v>0</v>
      </c>
      <c r="CI442" s="1">
        <v>171068</v>
      </c>
      <c r="CJ442" s="1">
        <v>105735.453125</v>
      </c>
      <c r="CK442" s="1">
        <v>0</v>
      </c>
    </row>
    <row r="443" spans="1:90" x14ac:dyDescent="0.25">
      <c r="A443" s="1">
        <v>120486003</v>
      </c>
      <c r="B443" s="1">
        <v>2951999</v>
      </c>
      <c r="C443" s="1">
        <v>3101311.75</v>
      </c>
      <c r="D443" s="1">
        <v>3177440.5</v>
      </c>
      <c r="E443" s="1">
        <v>3219269.25</v>
      </c>
      <c r="F443" s="1">
        <v>3390421</v>
      </c>
      <c r="G443" s="1">
        <v>3390415.25</v>
      </c>
      <c r="H443" s="1">
        <v>3510484.25</v>
      </c>
      <c r="I443" s="1">
        <v>3914602.25</v>
      </c>
      <c r="J443" s="1">
        <v>4361200.5</v>
      </c>
      <c r="K443" s="1">
        <v>4589739</v>
      </c>
      <c r="L443" s="1">
        <v>142538</v>
      </c>
      <c r="M443" s="1">
        <v>142538</v>
      </c>
      <c r="N443" s="1">
        <v>142538</v>
      </c>
      <c r="O443" s="1">
        <v>142538</v>
      </c>
      <c r="P443" s="1">
        <v>142538</v>
      </c>
      <c r="Q443" s="1">
        <v>142538</v>
      </c>
      <c r="R443" s="1">
        <v>142538</v>
      </c>
      <c r="S443" s="1">
        <v>142538</v>
      </c>
      <c r="T443" s="1">
        <v>142538</v>
      </c>
      <c r="U443" s="1">
        <v>142538</v>
      </c>
      <c r="V443" s="1">
        <v>953845.3</v>
      </c>
      <c r="W443" s="1">
        <v>977006.53</v>
      </c>
      <c r="X443" s="1">
        <v>994750.78</v>
      </c>
      <c r="Y443" s="1">
        <v>1002235.15</v>
      </c>
      <c r="Z443" s="1">
        <v>1026385.4</v>
      </c>
      <c r="AA443" s="1">
        <v>1026359.93</v>
      </c>
      <c r="AB443" s="1">
        <v>1033314.06</v>
      </c>
      <c r="AC443" s="1">
        <v>1078761.77</v>
      </c>
      <c r="AD443" s="1">
        <v>1207542.74</v>
      </c>
      <c r="AE443" s="1">
        <v>1123042</v>
      </c>
      <c r="AI443" s="1">
        <v>481.4</v>
      </c>
      <c r="AP443" s="1">
        <v>239863.59375</v>
      </c>
      <c r="AQ443" s="1">
        <v>0</v>
      </c>
      <c r="AR443" s="1">
        <v>19331.3203125</v>
      </c>
      <c r="AT443" s="1">
        <v>259194.90625</v>
      </c>
      <c r="AY443" s="1">
        <v>113709.5</v>
      </c>
      <c r="AZ443" s="1">
        <v>9320.599609375</v>
      </c>
      <c r="BA443" s="1">
        <v>31598</v>
      </c>
      <c r="BC443" s="1">
        <v>149312.75</v>
      </c>
      <c r="BD443" s="1">
        <v>23161.23046875</v>
      </c>
      <c r="BE443" s="1">
        <v>0</v>
      </c>
      <c r="BG443" s="1">
        <v>76128.75</v>
      </c>
      <c r="BH443" s="1">
        <v>17744.25</v>
      </c>
      <c r="BI443" s="1">
        <v>0</v>
      </c>
      <c r="BK443" s="1">
        <v>41828.75</v>
      </c>
      <c r="BL443" s="1">
        <v>7484.3701171875</v>
      </c>
      <c r="BM443" s="1">
        <v>0</v>
      </c>
      <c r="BO443" s="1">
        <v>171151.75</v>
      </c>
      <c r="BP443" s="1">
        <v>24150.25</v>
      </c>
      <c r="BQ443" s="1">
        <v>0</v>
      </c>
      <c r="BS443" s="1">
        <v>-5.75</v>
      </c>
      <c r="BT443" s="1">
        <v>-25.469999313354492</v>
      </c>
      <c r="BU443" s="1">
        <v>0</v>
      </c>
      <c r="BW443" s="1">
        <v>120069</v>
      </c>
      <c r="BX443" s="1">
        <v>6954.1298828125</v>
      </c>
      <c r="BY443" s="1">
        <v>0</v>
      </c>
      <c r="CA443" s="1">
        <v>404118</v>
      </c>
      <c r="CB443" s="1">
        <v>45447.7109375</v>
      </c>
      <c r="CC443" s="1">
        <v>0</v>
      </c>
      <c r="CE443" s="1">
        <v>446598.25</v>
      </c>
      <c r="CF443" s="1">
        <v>128780.96875</v>
      </c>
      <c r="CG443" s="1">
        <v>0</v>
      </c>
      <c r="CI443" s="1">
        <v>228538.5</v>
      </c>
      <c r="CJ443" s="1">
        <v>-84500.7421875</v>
      </c>
      <c r="CK443" s="1">
        <v>0</v>
      </c>
    </row>
    <row r="444" spans="1:90" x14ac:dyDescent="0.25">
      <c r="A444" s="1">
        <v>120488603</v>
      </c>
      <c r="B444" s="1">
        <v>5279402</v>
      </c>
      <c r="C444" s="1">
        <v>5459181.5</v>
      </c>
      <c r="D444" s="1">
        <v>5572784</v>
      </c>
      <c r="E444" s="1">
        <v>5683144</v>
      </c>
      <c r="F444" s="1">
        <v>5859697.5</v>
      </c>
      <c r="G444" s="1">
        <v>5859690</v>
      </c>
      <c r="H444" s="1">
        <v>6120240</v>
      </c>
      <c r="I444" s="1">
        <v>6553926.5</v>
      </c>
      <c r="J444" s="1">
        <v>7031336</v>
      </c>
      <c r="K444" s="1">
        <v>7269173</v>
      </c>
      <c r="L444" s="1">
        <v>292809</v>
      </c>
      <c r="M444" s="1">
        <v>335125</v>
      </c>
      <c r="N444" s="1">
        <v>313967</v>
      </c>
      <c r="O444" s="1">
        <v>313967</v>
      </c>
      <c r="P444" s="1">
        <v>313967</v>
      </c>
      <c r="Q444" s="1">
        <v>313967</v>
      </c>
      <c r="R444" s="1">
        <v>313967</v>
      </c>
      <c r="S444" s="1">
        <v>313967</v>
      </c>
      <c r="T444" s="1">
        <v>313967</v>
      </c>
      <c r="U444" s="1">
        <v>1300190.18</v>
      </c>
      <c r="V444" s="1">
        <v>1497531.3</v>
      </c>
      <c r="W444" s="1">
        <v>1551644.25</v>
      </c>
      <c r="X444" s="1">
        <v>1418710.2</v>
      </c>
      <c r="Y444" s="1">
        <v>1608398.91</v>
      </c>
      <c r="Z444" s="1">
        <v>1647623.15</v>
      </c>
      <c r="AA444" s="1">
        <v>1526761.85</v>
      </c>
      <c r="AB444" s="1">
        <v>1595224.18</v>
      </c>
      <c r="AC444" s="1">
        <v>1874562.62</v>
      </c>
      <c r="AD444" s="1">
        <v>1851850.13</v>
      </c>
      <c r="AE444" s="1">
        <v>1960157</v>
      </c>
      <c r="AP444" s="1">
        <v>281895.09375</v>
      </c>
      <c r="AQ444" s="1">
        <v>197244.640625</v>
      </c>
      <c r="AR444" s="1">
        <v>62506.76953125</v>
      </c>
      <c r="AT444" s="1">
        <v>541646.5</v>
      </c>
      <c r="AY444" s="1">
        <v>136768.5</v>
      </c>
      <c r="AZ444" s="1">
        <v>114744.09375</v>
      </c>
      <c r="BA444" s="1">
        <v>42109</v>
      </c>
      <c r="BC444" s="1">
        <v>179779.5</v>
      </c>
      <c r="BD444" s="1">
        <v>54112.94921875</v>
      </c>
      <c r="BE444" s="1">
        <v>42316</v>
      </c>
      <c r="BG444" s="1">
        <v>113602.5</v>
      </c>
      <c r="BH444" s="1">
        <v>-132934.046875</v>
      </c>
      <c r="BI444" s="1">
        <v>-21158</v>
      </c>
      <c r="BK444" s="1">
        <v>110360</v>
      </c>
      <c r="BL444" s="1">
        <v>189688.703125</v>
      </c>
      <c r="BM444" s="1">
        <v>0</v>
      </c>
      <c r="BO444" s="1">
        <v>176553.5</v>
      </c>
      <c r="BP444" s="1">
        <v>39224.23828125</v>
      </c>
      <c r="BQ444" s="1">
        <v>0</v>
      </c>
      <c r="BS444" s="1">
        <v>-7.5</v>
      </c>
      <c r="BT444" s="1">
        <v>-120861.296875</v>
      </c>
      <c r="BU444" s="1">
        <v>0</v>
      </c>
      <c r="BW444" s="1">
        <v>260550</v>
      </c>
      <c r="BX444" s="1">
        <v>68462.328125</v>
      </c>
      <c r="BY444" s="1">
        <v>0</v>
      </c>
      <c r="CA444" s="1">
        <v>433686.5</v>
      </c>
      <c r="CB444" s="1">
        <v>279338.4375</v>
      </c>
      <c r="CC444" s="1">
        <v>0</v>
      </c>
      <c r="CE444" s="1">
        <v>477409.5</v>
      </c>
      <c r="CF444" s="1">
        <v>-22712.490234375</v>
      </c>
      <c r="CG444" s="1">
        <v>0</v>
      </c>
      <c r="CI444" s="1">
        <v>237837</v>
      </c>
      <c r="CJ444" s="1">
        <v>108306.8671875</v>
      </c>
      <c r="CK444" s="1">
        <v>986223.1875</v>
      </c>
    </row>
    <row r="445" spans="1:90" x14ac:dyDescent="0.25">
      <c r="A445" s="1">
        <v>120522003</v>
      </c>
      <c r="B445" s="1">
        <v>13742923</v>
      </c>
      <c r="C445" s="1">
        <v>14121867</v>
      </c>
      <c r="D445" s="1">
        <v>14232607</v>
      </c>
      <c r="E445" s="1">
        <v>14327769</v>
      </c>
      <c r="F445" s="1">
        <v>14594108</v>
      </c>
      <c r="G445" s="1">
        <v>14594096</v>
      </c>
      <c r="H445" s="1">
        <v>14858939</v>
      </c>
      <c r="I445" s="1">
        <v>15756001</v>
      </c>
      <c r="J445" s="1">
        <v>16939516</v>
      </c>
      <c r="K445" s="1">
        <v>17321820</v>
      </c>
      <c r="L445" s="1">
        <v>728801</v>
      </c>
      <c r="M445" s="1">
        <v>728801</v>
      </c>
      <c r="N445" s="1">
        <v>728801</v>
      </c>
      <c r="O445" s="1">
        <v>728801</v>
      </c>
      <c r="P445" s="1">
        <v>728801</v>
      </c>
      <c r="Q445" s="1">
        <v>728801</v>
      </c>
      <c r="R445" s="1">
        <v>728801</v>
      </c>
      <c r="S445" s="1">
        <v>728801</v>
      </c>
      <c r="T445" s="1">
        <v>728801</v>
      </c>
      <c r="U445" s="1">
        <v>728801</v>
      </c>
      <c r="V445" s="1">
        <v>2536019.06</v>
      </c>
      <c r="W445" s="1">
        <v>2588678.04</v>
      </c>
      <c r="X445" s="1">
        <v>2663581.62</v>
      </c>
      <c r="Y445" s="1">
        <v>2701482.9</v>
      </c>
      <c r="Z445" s="1">
        <v>2805306.81</v>
      </c>
      <c r="AA445" s="1">
        <v>2805206.2</v>
      </c>
      <c r="AB445" s="1">
        <v>2977807.02</v>
      </c>
      <c r="AC445" s="1">
        <v>3232141.83</v>
      </c>
      <c r="AD445" s="1">
        <v>3372048.13</v>
      </c>
      <c r="AE445" s="1">
        <v>3605773</v>
      </c>
      <c r="AF445" s="1">
        <v>161362.88</v>
      </c>
      <c r="AG445" s="1">
        <v>171965.7</v>
      </c>
      <c r="AH445" s="1">
        <v>185864.76</v>
      </c>
      <c r="AI445" s="1">
        <v>186765.96</v>
      </c>
      <c r="AJ445" s="1">
        <v>166615.51999999999</v>
      </c>
      <c r="AK445" s="1">
        <v>209045</v>
      </c>
      <c r="AL445" s="1">
        <v>233353.93</v>
      </c>
      <c r="AM445" s="1">
        <v>256826.86</v>
      </c>
      <c r="AN445" s="1">
        <v>296198.46999999997</v>
      </c>
      <c r="AO445" s="1">
        <v>331840</v>
      </c>
      <c r="AP445" s="1">
        <v>545542.375</v>
      </c>
      <c r="AQ445" s="1">
        <v>0</v>
      </c>
      <c r="AR445" s="1">
        <v>160093.234375</v>
      </c>
      <c r="AS445" s="1">
        <v>33044.89453125</v>
      </c>
      <c r="AT445" s="1">
        <v>738680.5</v>
      </c>
      <c r="AY445" s="1">
        <v>288510</v>
      </c>
      <c r="AZ445" s="1">
        <v>56918.94140625</v>
      </c>
      <c r="BA445" s="1">
        <v>158725</v>
      </c>
      <c r="BB445" s="1">
        <v>29256.080078125</v>
      </c>
      <c r="BC445" s="1">
        <v>378944</v>
      </c>
      <c r="BD445" s="1">
        <v>52658.98046875</v>
      </c>
      <c r="BE445" s="1">
        <v>0</v>
      </c>
      <c r="BF445" s="1">
        <v>10602.8203125</v>
      </c>
      <c r="BG445" s="1">
        <v>110740</v>
      </c>
      <c r="BH445" s="1">
        <v>74903.578125</v>
      </c>
      <c r="BI445" s="1">
        <v>0</v>
      </c>
      <c r="BJ445" s="1">
        <v>13899.0595703125</v>
      </c>
      <c r="BK445" s="1">
        <v>95162</v>
      </c>
      <c r="BL445" s="1">
        <v>37901.28125</v>
      </c>
      <c r="BM445" s="1">
        <v>0</v>
      </c>
      <c r="BN445" s="1">
        <v>901.20001220703125</v>
      </c>
      <c r="BO445" s="1">
        <v>266339</v>
      </c>
      <c r="BP445" s="1">
        <v>103823.90625</v>
      </c>
      <c r="BQ445" s="1">
        <v>0</v>
      </c>
      <c r="BR445" s="1">
        <v>-20150.439453125</v>
      </c>
      <c r="BS445" s="1">
        <v>-12</v>
      </c>
      <c r="BT445" s="1">
        <v>-100.61000061035156</v>
      </c>
      <c r="BU445" s="1">
        <v>0</v>
      </c>
      <c r="BV445" s="1">
        <v>42429.48046875</v>
      </c>
      <c r="BW445" s="1">
        <v>264843</v>
      </c>
      <c r="BX445" s="1">
        <v>172600.8125</v>
      </c>
      <c r="BY445" s="1">
        <v>0</v>
      </c>
      <c r="BZ445" s="1">
        <v>24308.9296875</v>
      </c>
      <c r="CA445" s="1">
        <v>897062</v>
      </c>
      <c r="CB445" s="1">
        <v>254334.8125</v>
      </c>
      <c r="CC445" s="1">
        <v>0</v>
      </c>
      <c r="CD445" s="1">
        <v>23472.9296875</v>
      </c>
      <c r="CE445" s="1">
        <v>1183515</v>
      </c>
      <c r="CF445" s="1">
        <v>139906.296875</v>
      </c>
      <c r="CG445" s="1">
        <v>0</v>
      </c>
      <c r="CH445" s="1">
        <v>39371.609375</v>
      </c>
      <c r="CI445" s="1">
        <v>382304</v>
      </c>
      <c r="CJ445" s="1">
        <v>233724.875</v>
      </c>
      <c r="CK445" s="1">
        <v>0</v>
      </c>
      <c r="CL445" s="1">
        <v>35641.53125</v>
      </c>
    </row>
    <row r="446" spans="1:90" x14ac:dyDescent="0.25">
      <c r="A446" s="1">
        <v>121131507</v>
      </c>
      <c r="AF446" s="1">
        <v>318220</v>
      </c>
      <c r="AG446" s="1">
        <v>352973</v>
      </c>
      <c r="AH446" s="1">
        <v>360214.37</v>
      </c>
      <c r="AI446" s="1">
        <v>411501</v>
      </c>
      <c r="AJ446" s="1">
        <v>470731</v>
      </c>
      <c r="AK446" s="1">
        <v>521982</v>
      </c>
      <c r="AL446" s="1">
        <v>483452</v>
      </c>
      <c r="AM446" s="1">
        <v>466442</v>
      </c>
      <c r="AN446" s="1">
        <v>662542.5</v>
      </c>
      <c r="AO446" s="1">
        <v>738868</v>
      </c>
      <c r="AS446" s="1">
        <v>53627.3984375</v>
      </c>
      <c r="AT446" s="1">
        <v>53627.3984375</v>
      </c>
      <c r="BB446" s="1">
        <v>-11288</v>
      </c>
      <c r="BF446" s="1">
        <v>34753</v>
      </c>
      <c r="BJ446" s="1">
        <v>7241.3701171875</v>
      </c>
      <c r="BN446" s="1">
        <v>51286.62890625</v>
      </c>
      <c r="BR446" s="1">
        <v>59230</v>
      </c>
      <c r="BV446" s="1">
        <v>51251</v>
      </c>
      <c r="BZ446" s="1">
        <v>-38530</v>
      </c>
      <c r="CD446" s="1">
        <v>-17010</v>
      </c>
      <c r="CH446" s="1">
        <v>196100.5</v>
      </c>
      <c r="CL446" s="1">
        <v>76325.5</v>
      </c>
    </row>
    <row r="447" spans="1:90" x14ac:dyDescent="0.25">
      <c r="A447" s="1">
        <v>121135003</v>
      </c>
      <c r="B447" s="1">
        <v>2966227.25</v>
      </c>
      <c r="C447" s="1">
        <v>3277400.25</v>
      </c>
      <c r="D447" s="1">
        <v>3477161</v>
      </c>
      <c r="E447" s="1">
        <v>3636590.25</v>
      </c>
      <c r="F447" s="1">
        <v>3851972</v>
      </c>
      <c r="G447" s="1">
        <v>3851958.75</v>
      </c>
      <c r="H447" s="1">
        <v>3888722</v>
      </c>
      <c r="I447" s="1">
        <v>4629743.5</v>
      </c>
      <c r="J447" s="1">
        <v>5643940.5</v>
      </c>
      <c r="K447" s="1">
        <v>6243336</v>
      </c>
      <c r="L447" s="1">
        <v>219928</v>
      </c>
      <c r="M447" s="1">
        <v>219928</v>
      </c>
      <c r="N447" s="1">
        <v>219928</v>
      </c>
      <c r="O447" s="1">
        <v>219928</v>
      </c>
      <c r="P447" s="1">
        <v>219928</v>
      </c>
      <c r="Q447" s="1">
        <v>219928</v>
      </c>
      <c r="R447" s="1">
        <v>219928</v>
      </c>
      <c r="S447" s="1">
        <v>219928</v>
      </c>
      <c r="T447" s="1">
        <v>219928</v>
      </c>
      <c r="U447" s="1">
        <v>219928</v>
      </c>
      <c r="V447" s="1">
        <v>799901.58</v>
      </c>
      <c r="W447" s="1">
        <v>850469.93</v>
      </c>
      <c r="X447" s="1">
        <v>883536.8</v>
      </c>
      <c r="Y447" s="1">
        <v>900037.51</v>
      </c>
      <c r="Z447" s="1">
        <v>1080761</v>
      </c>
      <c r="AA447" s="1">
        <v>1040519.92</v>
      </c>
      <c r="AB447" s="1">
        <v>909136.71</v>
      </c>
      <c r="AC447" s="1">
        <v>1094433.4099999999</v>
      </c>
      <c r="AD447" s="1">
        <v>1117640.01</v>
      </c>
      <c r="AE447" s="1">
        <v>1167439</v>
      </c>
      <c r="AP447" s="1">
        <v>478272.8125</v>
      </c>
      <c r="AQ447" s="1">
        <v>0</v>
      </c>
      <c r="AR447" s="1">
        <v>17335.599609375</v>
      </c>
      <c r="AT447" s="1">
        <v>495608.40625</v>
      </c>
      <c r="AY447" s="1">
        <v>236988.75</v>
      </c>
      <c r="AZ447" s="1">
        <v>3414.219970703125</v>
      </c>
      <c r="BA447" s="1">
        <v>53135</v>
      </c>
      <c r="BC447" s="1">
        <v>311173</v>
      </c>
      <c r="BD447" s="1">
        <v>50568.3515625</v>
      </c>
      <c r="BE447" s="1">
        <v>0</v>
      </c>
      <c r="BG447" s="1">
        <v>199760.75</v>
      </c>
      <c r="BH447" s="1">
        <v>33066.87109375</v>
      </c>
      <c r="BI447" s="1">
        <v>0</v>
      </c>
      <c r="BK447" s="1">
        <v>159429.25</v>
      </c>
      <c r="BL447" s="1">
        <v>16500.7109375</v>
      </c>
      <c r="BM447" s="1">
        <v>0</v>
      </c>
      <c r="BO447" s="1">
        <v>215381.75</v>
      </c>
      <c r="BP447" s="1">
        <v>180723.484375</v>
      </c>
      <c r="BQ447" s="1">
        <v>0</v>
      </c>
      <c r="BS447" s="1">
        <v>-13.25</v>
      </c>
      <c r="BT447" s="1">
        <v>-40241.078125</v>
      </c>
      <c r="BU447" s="1">
        <v>0</v>
      </c>
      <c r="BW447" s="1">
        <v>36763.25</v>
      </c>
      <c r="BX447" s="1">
        <v>-131383.203125</v>
      </c>
      <c r="BY447" s="1">
        <v>0</v>
      </c>
      <c r="CA447" s="1">
        <v>741021.5</v>
      </c>
      <c r="CB447" s="1">
        <v>185296.703125</v>
      </c>
      <c r="CC447" s="1">
        <v>0</v>
      </c>
      <c r="CE447" s="1">
        <v>1014197</v>
      </c>
      <c r="CF447" s="1">
        <v>23206.599609375</v>
      </c>
      <c r="CG447" s="1">
        <v>0</v>
      </c>
      <c r="CI447" s="1">
        <v>599395.5</v>
      </c>
      <c r="CJ447" s="1">
        <v>49798.98828125</v>
      </c>
      <c r="CK447" s="1">
        <v>0</v>
      </c>
    </row>
    <row r="448" spans="1:90" x14ac:dyDescent="0.25">
      <c r="A448" s="1">
        <v>121135503</v>
      </c>
      <c r="B448" s="1">
        <v>8482960</v>
      </c>
      <c r="C448" s="1">
        <v>8705952</v>
      </c>
      <c r="D448" s="1">
        <v>8890523</v>
      </c>
      <c r="E448" s="1">
        <v>9003292</v>
      </c>
      <c r="F448" s="1">
        <v>9282109</v>
      </c>
      <c r="G448" s="1">
        <v>9282099</v>
      </c>
      <c r="H448" s="1">
        <v>9642179</v>
      </c>
      <c r="I448" s="1">
        <v>10111511</v>
      </c>
      <c r="J448" s="1">
        <v>11201877</v>
      </c>
      <c r="K448" s="1">
        <v>11485698</v>
      </c>
      <c r="L448" s="1">
        <v>326940</v>
      </c>
      <c r="M448" s="1">
        <v>421378</v>
      </c>
      <c r="N448" s="1">
        <v>374159</v>
      </c>
      <c r="O448" s="1">
        <v>374159</v>
      </c>
      <c r="P448" s="1">
        <v>374159</v>
      </c>
      <c r="Q448" s="1">
        <v>374159</v>
      </c>
      <c r="R448" s="1">
        <v>374159</v>
      </c>
      <c r="S448" s="1">
        <v>374159</v>
      </c>
      <c r="T448" s="1">
        <v>374159</v>
      </c>
      <c r="U448" s="1">
        <v>1223623.7</v>
      </c>
      <c r="V448" s="1">
        <v>1439492.21</v>
      </c>
      <c r="W448" s="1">
        <v>1492794.71</v>
      </c>
      <c r="X448" s="1">
        <v>1511667.88</v>
      </c>
      <c r="Y448" s="1">
        <v>1446763.08</v>
      </c>
      <c r="Z448" s="1">
        <v>1648928.94</v>
      </c>
      <c r="AA448" s="1">
        <v>1648850.63</v>
      </c>
      <c r="AB448" s="1">
        <v>1768950.3</v>
      </c>
      <c r="AC448" s="1">
        <v>1928397.76</v>
      </c>
      <c r="AD448" s="1">
        <v>2052334.44</v>
      </c>
      <c r="AE448" s="1">
        <v>2270508</v>
      </c>
      <c r="AP448" s="1">
        <v>440717.8125</v>
      </c>
      <c r="AQ448" s="1">
        <v>169892.9375</v>
      </c>
      <c r="AR448" s="1">
        <v>124315.8125</v>
      </c>
      <c r="AT448" s="1">
        <v>734926.5625</v>
      </c>
      <c r="AY448" s="1">
        <v>164380</v>
      </c>
      <c r="AZ448" s="1">
        <v>44329.2109375</v>
      </c>
      <c r="BA448" s="1">
        <v>326940</v>
      </c>
      <c r="BC448" s="1">
        <v>222992</v>
      </c>
      <c r="BD448" s="1">
        <v>53302.5</v>
      </c>
      <c r="BE448" s="1">
        <v>94438</v>
      </c>
      <c r="BG448" s="1">
        <v>184571</v>
      </c>
      <c r="BH448" s="1">
        <v>18873.169921875</v>
      </c>
      <c r="BI448" s="1">
        <v>-47219</v>
      </c>
      <c r="BK448" s="1">
        <v>112769</v>
      </c>
      <c r="BL448" s="1">
        <v>-64904.80078125</v>
      </c>
      <c r="BM448" s="1">
        <v>0</v>
      </c>
      <c r="BO448" s="1">
        <v>278817</v>
      </c>
      <c r="BP448" s="1">
        <v>202165.859375</v>
      </c>
      <c r="BQ448" s="1">
        <v>0</v>
      </c>
      <c r="BS448" s="1">
        <v>-10</v>
      </c>
      <c r="BT448" s="1">
        <v>-78.30999755859375</v>
      </c>
      <c r="BU448" s="1">
        <v>0</v>
      </c>
      <c r="BW448" s="1">
        <v>360080</v>
      </c>
      <c r="BX448" s="1">
        <v>120099.671875</v>
      </c>
      <c r="BY448" s="1">
        <v>0</v>
      </c>
      <c r="CA448" s="1">
        <v>469332</v>
      </c>
      <c r="CB448" s="1">
        <v>159447.453125</v>
      </c>
      <c r="CC448" s="1">
        <v>0</v>
      </c>
      <c r="CE448" s="1">
        <v>1090366</v>
      </c>
      <c r="CF448" s="1">
        <v>123936.6796875</v>
      </c>
      <c r="CG448" s="1">
        <v>0</v>
      </c>
      <c r="CI448" s="1">
        <v>283821</v>
      </c>
      <c r="CJ448" s="1">
        <v>218173.5625</v>
      </c>
      <c r="CK448" s="1">
        <v>849464.6875</v>
      </c>
    </row>
    <row r="449" spans="1:90" x14ac:dyDescent="0.25">
      <c r="A449" s="1">
        <v>121136503</v>
      </c>
      <c r="B449" s="1">
        <v>6321855.5</v>
      </c>
      <c r="C449" s="1">
        <v>6499490.5</v>
      </c>
      <c r="D449" s="1">
        <v>6572284.5</v>
      </c>
      <c r="E449" s="1">
        <v>6619043</v>
      </c>
      <c r="F449" s="1">
        <v>6700034</v>
      </c>
      <c r="G449" s="1">
        <v>6700029</v>
      </c>
      <c r="H449" s="1">
        <v>6825707</v>
      </c>
      <c r="I449" s="1">
        <v>7265503.5</v>
      </c>
      <c r="J449" s="1">
        <v>8254479</v>
      </c>
      <c r="K449" s="1">
        <v>8468048</v>
      </c>
      <c r="L449" s="1">
        <v>303548</v>
      </c>
      <c r="M449" s="1">
        <v>303548</v>
      </c>
      <c r="N449" s="1">
        <v>303548</v>
      </c>
      <c r="O449" s="1">
        <v>303548</v>
      </c>
      <c r="P449" s="1">
        <v>303548</v>
      </c>
      <c r="Q449" s="1">
        <v>303548</v>
      </c>
      <c r="R449" s="1">
        <v>303548</v>
      </c>
      <c r="S449" s="1">
        <v>303548</v>
      </c>
      <c r="T449" s="1">
        <v>303548</v>
      </c>
      <c r="U449" s="1">
        <v>646014.26</v>
      </c>
      <c r="V449" s="1">
        <v>1111090.0900000001</v>
      </c>
      <c r="W449" s="1">
        <v>1135332.25</v>
      </c>
      <c r="X449" s="1">
        <v>1140827.1000000001</v>
      </c>
      <c r="Y449" s="1">
        <v>1165284.04</v>
      </c>
      <c r="Z449" s="1">
        <v>1408423</v>
      </c>
      <c r="AA449" s="1">
        <v>1264767.31</v>
      </c>
      <c r="AB449" s="1">
        <v>1503317.28</v>
      </c>
      <c r="AC449" s="1">
        <v>1502381.22</v>
      </c>
      <c r="AD449" s="1">
        <v>1601683.36</v>
      </c>
      <c r="AE449" s="1">
        <v>1747380</v>
      </c>
      <c r="AP449" s="1">
        <v>353602.8125</v>
      </c>
      <c r="AQ449" s="1">
        <v>68493.25</v>
      </c>
      <c r="AR449" s="1">
        <v>67791.3984375</v>
      </c>
      <c r="AT449" s="1">
        <v>489887.46875</v>
      </c>
      <c r="AY449" s="1">
        <v>135455.5</v>
      </c>
      <c r="AZ449" s="1">
        <v>43092.1015625</v>
      </c>
      <c r="BA449" s="1">
        <v>66247</v>
      </c>
      <c r="BC449" s="1">
        <v>177635</v>
      </c>
      <c r="BD449" s="1">
        <v>24242.16015625</v>
      </c>
      <c r="BE449" s="1">
        <v>0</v>
      </c>
      <c r="BG449" s="1">
        <v>72794</v>
      </c>
      <c r="BH449" s="1">
        <v>5494.85009765625</v>
      </c>
      <c r="BI449" s="1">
        <v>0</v>
      </c>
      <c r="BK449" s="1">
        <v>46758.5</v>
      </c>
      <c r="BL449" s="1">
        <v>24456.939453125</v>
      </c>
      <c r="BM449" s="1">
        <v>0</v>
      </c>
      <c r="BO449" s="1">
        <v>80991</v>
      </c>
      <c r="BP449" s="1">
        <v>243138.953125</v>
      </c>
      <c r="BQ449" s="1">
        <v>0</v>
      </c>
      <c r="BS449" s="1">
        <v>-5</v>
      </c>
      <c r="BT449" s="1">
        <v>-143655.6875</v>
      </c>
      <c r="BU449" s="1">
        <v>0</v>
      </c>
      <c r="BW449" s="1">
        <v>125678</v>
      </c>
      <c r="BX449" s="1">
        <v>238549.96875</v>
      </c>
      <c r="BY449" s="1">
        <v>0</v>
      </c>
      <c r="CA449" s="1">
        <v>439796.5</v>
      </c>
      <c r="CB449" s="1">
        <v>-936.05999755859375</v>
      </c>
      <c r="CC449" s="1">
        <v>0</v>
      </c>
      <c r="CE449" s="1">
        <v>988975.5</v>
      </c>
      <c r="CF449" s="1">
        <v>99302.140625</v>
      </c>
      <c r="CG449" s="1">
        <v>0</v>
      </c>
      <c r="CI449" s="1">
        <v>213569</v>
      </c>
      <c r="CJ449" s="1">
        <v>145696.640625</v>
      </c>
      <c r="CK449" s="1">
        <v>342466.25</v>
      </c>
    </row>
    <row r="450" spans="1:90" x14ac:dyDescent="0.25">
      <c r="A450" s="1">
        <v>121136603</v>
      </c>
      <c r="B450" s="1">
        <v>7980943</v>
      </c>
      <c r="C450" s="1">
        <v>8396502</v>
      </c>
      <c r="D450" s="1">
        <v>8582046</v>
      </c>
      <c r="E450" s="1">
        <v>8758047</v>
      </c>
      <c r="F450" s="1">
        <v>9017703</v>
      </c>
      <c r="G450" s="1">
        <v>9017689</v>
      </c>
      <c r="H450" s="1">
        <v>9747552</v>
      </c>
      <c r="I450" s="1">
        <v>11998073</v>
      </c>
      <c r="J450" s="1">
        <v>13968442</v>
      </c>
      <c r="K450" s="1">
        <v>14742700</v>
      </c>
      <c r="L450" s="1">
        <v>338016</v>
      </c>
      <c r="M450" s="1">
        <v>338016</v>
      </c>
      <c r="N450" s="1">
        <v>338016</v>
      </c>
      <c r="O450" s="1">
        <v>338016</v>
      </c>
      <c r="P450" s="1">
        <v>338016</v>
      </c>
      <c r="Q450" s="1">
        <v>338016</v>
      </c>
      <c r="R450" s="1">
        <v>338016</v>
      </c>
      <c r="S450" s="1">
        <v>338016</v>
      </c>
      <c r="T450" s="1">
        <v>338016</v>
      </c>
      <c r="U450" s="1">
        <v>2335304.4500000002</v>
      </c>
      <c r="V450" s="1">
        <v>1140433.94</v>
      </c>
      <c r="W450" s="1">
        <v>1048512.04</v>
      </c>
      <c r="X450" s="1">
        <v>1090841.6100000001</v>
      </c>
      <c r="Y450" s="1">
        <v>1288289.57</v>
      </c>
      <c r="Z450" s="1">
        <v>1461348.7</v>
      </c>
      <c r="AA450" s="1">
        <v>1657940.16</v>
      </c>
      <c r="AB450" s="1">
        <v>1535177.47</v>
      </c>
      <c r="AC450" s="1">
        <v>1746032.38</v>
      </c>
      <c r="AD450" s="1">
        <v>2138315.14</v>
      </c>
      <c r="AE450" s="1">
        <v>2357290</v>
      </c>
      <c r="AP450" s="1">
        <v>1144999.375</v>
      </c>
      <c r="AQ450" s="1">
        <v>399457.6875</v>
      </c>
      <c r="AR450" s="1">
        <v>179188.265625</v>
      </c>
      <c r="AT450" s="1">
        <v>1723645.25</v>
      </c>
      <c r="AY450" s="1">
        <v>316098</v>
      </c>
      <c r="AZ450" s="1">
        <v>34413.87890625</v>
      </c>
      <c r="BA450" s="1">
        <v>78309</v>
      </c>
      <c r="BC450" s="1">
        <v>415559</v>
      </c>
      <c r="BD450" s="1">
        <v>-91921.8984375</v>
      </c>
      <c r="BE450" s="1">
        <v>0</v>
      </c>
      <c r="BG450" s="1">
        <v>185544</v>
      </c>
      <c r="BH450" s="1">
        <v>42329.5703125</v>
      </c>
      <c r="BI450" s="1">
        <v>0</v>
      </c>
      <c r="BK450" s="1">
        <v>176001</v>
      </c>
      <c r="BL450" s="1">
        <v>197447.953125</v>
      </c>
      <c r="BM450" s="1">
        <v>0</v>
      </c>
      <c r="BO450" s="1">
        <v>259656</v>
      </c>
      <c r="BP450" s="1">
        <v>173059.125</v>
      </c>
      <c r="BQ450" s="1">
        <v>0</v>
      </c>
      <c r="BS450" s="1">
        <v>-14</v>
      </c>
      <c r="BT450" s="1">
        <v>196591.453125</v>
      </c>
      <c r="BU450" s="1">
        <v>0</v>
      </c>
      <c r="BW450" s="1">
        <v>729863</v>
      </c>
      <c r="BX450" s="1">
        <v>-122762.6875</v>
      </c>
      <c r="BY450" s="1">
        <v>0</v>
      </c>
      <c r="CA450" s="1">
        <v>2250521</v>
      </c>
      <c r="CB450" s="1">
        <v>210854.90625</v>
      </c>
      <c r="CC450" s="1">
        <v>0</v>
      </c>
      <c r="CE450" s="1">
        <v>1970369</v>
      </c>
      <c r="CF450" s="1">
        <v>392282.75</v>
      </c>
      <c r="CG450" s="1">
        <v>0</v>
      </c>
      <c r="CI450" s="1">
        <v>774258</v>
      </c>
      <c r="CJ450" s="1">
        <v>218974.859375</v>
      </c>
      <c r="CK450" s="1">
        <v>1997288.5</v>
      </c>
    </row>
    <row r="451" spans="1:90" x14ac:dyDescent="0.25">
      <c r="A451" s="1">
        <v>121139004</v>
      </c>
      <c r="B451" s="1">
        <v>3058808.75</v>
      </c>
      <c r="C451" s="1">
        <v>3139766.5</v>
      </c>
      <c r="D451" s="1">
        <v>3168291.5</v>
      </c>
      <c r="E451" s="1">
        <v>3248614</v>
      </c>
      <c r="F451" s="1">
        <v>3300493.25</v>
      </c>
      <c r="G451" s="1">
        <v>3300490</v>
      </c>
      <c r="H451" s="1">
        <v>3336464.75</v>
      </c>
      <c r="I451" s="1">
        <v>4011192.75</v>
      </c>
      <c r="J451" s="1">
        <v>4390578</v>
      </c>
      <c r="K451" s="1">
        <v>4590557</v>
      </c>
      <c r="L451" s="1">
        <v>88058</v>
      </c>
      <c r="M451" s="1">
        <v>108886</v>
      </c>
      <c r="N451" s="1">
        <v>98472</v>
      </c>
      <c r="O451" s="1">
        <v>98472</v>
      </c>
      <c r="P451" s="1">
        <v>98472</v>
      </c>
      <c r="Q451" s="1">
        <v>98472</v>
      </c>
      <c r="R451" s="1">
        <v>98472</v>
      </c>
      <c r="S451" s="1">
        <v>98472</v>
      </c>
      <c r="T451" s="1">
        <v>98472</v>
      </c>
      <c r="U451" s="1">
        <v>220862.39</v>
      </c>
      <c r="V451" s="1">
        <v>437116.24</v>
      </c>
      <c r="W451" s="1">
        <v>440265.72</v>
      </c>
      <c r="X451" s="1">
        <v>454424.11</v>
      </c>
      <c r="Y451" s="1">
        <v>457175.85</v>
      </c>
      <c r="Z451" s="1">
        <v>485833.13</v>
      </c>
      <c r="AA451" s="1">
        <v>485807.29</v>
      </c>
      <c r="AB451" s="1">
        <v>497917.01</v>
      </c>
      <c r="AC451" s="1">
        <v>557892.13</v>
      </c>
      <c r="AD451" s="1">
        <v>586702.15</v>
      </c>
      <c r="AE451" s="1">
        <v>652181</v>
      </c>
      <c r="AJ451" s="1">
        <v>7792.44</v>
      </c>
      <c r="AP451" s="1">
        <v>258012.75</v>
      </c>
      <c r="AQ451" s="1">
        <v>24478.078125</v>
      </c>
      <c r="AR451" s="1">
        <v>33269.57421875</v>
      </c>
      <c r="AT451" s="1">
        <v>315760.375</v>
      </c>
      <c r="AY451" s="1">
        <v>61754.25</v>
      </c>
      <c r="AZ451" s="1">
        <v>16236.490234375</v>
      </c>
      <c r="BA451" s="1">
        <v>10766</v>
      </c>
      <c r="BC451" s="1">
        <v>80957.75</v>
      </c>
      <c r="BD451" s="1">
        <v>3149.47998046875</v>
      </c>
      <c r="BE451" s="1">
        <v>20828</v>
      </c>
      <c r="BG451" s="1">
        <v>28525</v>
      </c>
      <c r="BH451" s="1">
        <v>14158.3896484375</v>
      </c>
      <c r="BI451" s="1">
        <v>-10414</v>
      </c>
      <c r="BK451" s="1">
        <v>80322.5</v>
      </c>
      <c r="BL451" s="1">
        <v>2751.739990234375</v>
      </c>
      <c r="BM451" s="1">
        <v>0</v>
      </c>
      <c r="BO451" s="1">
        <v>51879.25</v>
      </c>
      <c r="BP451" s="1">
        <v>28657.279296875</v>
      </c>
      <c r="BQ451" s="1">
        <v>0</v>
      </c>
      <c r="BS451" s="1">
        <v>-3.25</v>
      </c>
      <c r="BT451" s="1">
        <v>-25.840000152587891</v>
      </c>
      <c r="BU451" s="1">
        <v>0</v>
      </c>
      <c r="BW451" s="1">
        <v>35974.75</v>
      </c>
      <c r="BX451" s="1">
        <v>12109.7197265625</v>
      </c>
      <c r="BY451" s="1">
        <v>0</v>
      </c>
      <c r="CA451" s="1">
        <v>674728</v>
      </c>
      <c r="CB451" s="1">
        <v>59975.12109375</v>
      </c>
      <c r="CC451" s="1">
        <v>0</v>
      </c>
      <c r="CE451" s="1">
        <v>379385.25</v>
      </c>
      <c r="CF451" s="1">
        <v>28810.01953125</v>
      </c>
      <c r="CG451" s="1">
        <v>0</v>
      </c>
      <c r="CI451" s="1">
        <v>199979</v>
      </c>
      <c r="CJ451" s="1">
        <v>65478.8515625</v>
      </c>
      <c r="CK451" s="1">
        <v>122390.390625</v>
      </c>
    </row>
    <row r="452" spans="1:90" x14ac:dyDescent="0.25">
      <c r="A452" s="1">
        <v>121390302</v>
      </c>
      <c r="B452" s="1">
        <v>103095384</v>
      </c>
      <c r="C452" s="1">
        <v>107722768</v>
      </c>
      <c r="D452" s="1">
        <v>110523352</v>
      </c>
      <c r="E452" s="1">
        <v>114724984</v>
      </c>
      <c r="F452" s="1">
        <v>120844512</v>
      </c>
      <c r="G452" s="1">
        <v>120842056</v>
      </c>
      <c r="H452" s="1">
        <v>136813264</v>
      </c>
      <c r="I452" s="1">
        <v>172404128</v>
      </c>
      <c r="J452" s="1">
        <v>186914800</v>
      </c>
      <c r="K452" s="1">
        <v>199396336</v>
      </c>
      <c r="L452" s="1">
        <v>3899955</v>
      </c>
      <c r="M452" s="1">
        <v>3929579</v>
      </c>
      <c r="N452" s="1">
        <v>3914767</v>
      </c>
      <c r="O452" s="1">
        <v>3914767</v>
      </c>
      <c r="P452" s="1">
        <v>3926527</v>
      </c>
      <c r="Q452" s="1">
        <v>13914767</v>
      </c>
      <c r="R452" s="1">
        <v>13914767</v>
      </c>
      <c r="S452" s="1">
        <v>14414767</v>
      </c>
      <c r="T452" s="1">
        <v>13914767</v>
      </c>
      <c r="U452" s="1">
        <v>35152240.200000003</v>
      </c>
      <c r="V452" s="1">
        <v>9139225</v>
      </c>
      <c r="W452" s="1">
        <v>10363520</v>
      </c>
      <c r="X452" s="1">
        <v>10799139</v>
      </c>
      <c r="Y452" s="1">
        <v>11073763</v>
      </c>
      <c r="Z452" s="1">
        <v>12012023</v>
      </c>
      <c r="AA452" s="1">
        <v>12011130</v>
      </c>
      <c r="AB452" s="1">
        <v>12694577</v>
      </c>
      <c r="AC452" s="1">
        <v>14997459</v>
      </c>
      <c r="AD452" s="1">
        <v>15937853</v>
      </c>
      <c r="AE452" s="1">
        <v>17378971</v>
      </c>
      <c r="AP452" s="1">
        <v>15710365</v>
      </c>
      <c r="AQ452" s="1">
        <v>6245142.5</v>
      </c>
      <c r="AR452" s="1">
        <v>1073389.625</v>
      </c>
      <c r="AT452" s="1">
        <v>23028898</v>
      </c>
      <c r="AY452" s="1">
        <v>5335760</v>
      </c>
      <c r="AZ452" s="1">
        <v>-281936</v>
      </c>
      <c r="BA452" s="1">
        <v>829182</v>
      </c>
      <c r="BC452" s="1">
        <v>4627384</v>
      </c>
      <c r="BD452" s="1">
        <v>1224295</v>
      </c>
      <c r="BE452" s="1">
        <v>29624</v>
      </c>
      <c r="BG452" s="1">
        <v>2800584</v>
      </c>
      <c r="BH452" s="1">
        <v>435619</v>
      </c>
      <c r="BI452" s="1">
        <v>-14812</v>
      </c>
      <c r="BK452" s="1">
        <v>4201632</v>
      </c>
      <c r="BL452" s="1">
        <v>274624</v>
      </c>
      <c r="BM452" s="1">
        <v>0</v>
      </c>
      <c r="BO452" s="1">
        <v>6119528</v>
      </c>
      <c r="BP452" s="1">
        <v>938260</v>
      </c>
      <c r="BQ452" s="1">
        <v>11760</v>
      </c>
      <c r="BS452" s="1">
        <v>-2456</v>
      </c>
      <c r="BT452" s="1">
        <v>-893</v>
      </c>
      <c r="BU452" s="1">
        <v>9988240</v>
      </c>
      <c r="BW452" s="1">
        <v>15971208</v>
      </c>
      <c r="BX452" s="1">
        <v>683447</v>
      </c>
      <c r="BY452" s="1">
        <v>0</v>
      </c>
      <c r="CA452" s="1">
        <v>35590864</v>
      </c>
      <c r="CB452" s="1">
        <v>2302882</v>
      </c>
      <c r="CC452" s="1">
        <v>500000</v>
      </c>
      <c r="CE452" s="1">
        <v>14510672</v>
      </c>
      <c r="CF452" s="1">
        <v>940394</v>
      </c>
      <c r="CG452" s="1">
        <v>-500000</v>
      </c>
      <c r="CI452" s="1">
        <v>12481536</v>
      </c>
      <c r="CJ452" s="1">
        <v>1441118</v>
      </c>
      <c r="CK452" s="1">
        <v>21237474</v>
      </c>
    </row>
    <row r="453" spans="1:90" x14ac:dyDescent="0.25">
      <c r="A453" s="1">
        <v>121391303</v>
      </c>
      <c r="B453" s="1">
        <v>4034916.25</v>
      </c>
      <c r="C453" s="1">
        <v>4202952</v>
      </c>
      <c r="D453" s="1">
        <v>4305298</v>
      </c>
      <c r="E453" s="1">
        <v>4404625.5</v>
      </c>
      <c r="F453" s="1">
        <v>4513921.5</v>
      </c>
      <c r="G453" s="1">
        <v>4513915</v>
      </c>
      <c r="H453" s="1">
        <v>4948389.5</v>
      </c>
      <c r="I453" s="1">
        <v>5299415.5</v>
      </c>
      <c r="J453" s="1">
        <v>6028433</v>
      </c>
      <c r="K453" s="1">
        <v>6445085</v>
      </c>
      <c r="L453" s="1">
        <v>206861</v>
      </c>
      <c r="M453" s="1">
        <v>206861</v>
      </c>
      <c r="N453" s="1">
        <v>206861</v>
      </c>
      <c r="O453" s="1">
        <v>206861</v>
      </c>
      <c r="P453" s="1">
        <v>206861</v>
      </c>
      <c r="Q453" s="1">
        <v>206861</v>
      </c>
      <c r="R453" s="1">
        <v>206861</v>
      </c>
      <c r="S453" s="1">
        <v>206861</v>
      </c>
      <c r="T453" s="1">
        <v>206861</v>
      </c>
      <c r="U453" s="1">
        <v>266283.55</v>
      </c>
      <c r="V453" s="1">
        <v>914468.63</v>
      </c>
      <c r="W453" s="1">
        <v>937015.6</v>
      </c>
      <c r="X453" s="1">
        <v>966590.85</v>
      </c>
      <c r="Y453" s="1">
        <v>974838.53</v>
      </c>
      <c r="Z453" s="1">
        <v>1016411.93</v>
      </c>
      <c r="AA453" s="1">
        <v>1016368.67</v>
      </c>
      <c r="AB453" s="1">
        <v>1087776.6499999999</v>
      </c>
      <c r="AC453" s="1">
        <v>1196446.71</v>
      </c>
      <c r="AD453" s="1">
        <v>1259784.21</v>
      </c>
      <c r="AE453" s="1">
        <v>1371161</v>
      </c>
      <c r="AP453" s="1">
        <v>386232.6875</v>
      </c>
      <c r="AQ453" s="1">
        <v>11884.509765625</v>
      </c>
      <c r="AR453" s="1">
        <v>70949.8125</v>
      </c>
      <c r="AT453" s="1">
        <v>469067</v>
      </c>
      <c r="AY453" s="1">
        <v>127837</v>
      </c>
      <c r="AZ453" s="1">
        <v>34316.87109375</v>
      </c>
      <c r="BA453" s="1">
        <v>45071</v>
      </c>
      <c r="BC453" s="1">
        <v>168035.75</v>
      </c>
      <c r="BD453" s="1">
        <v>22546.970703125</v>
      </c>
      <c r="BE453" s="1">
        <v>0</v>
      </c>
      <c r="BG453" s="1">
        <v>102346</v>
      </c>
      <c r="BH453" s="1">
        <v>29575.25</v>
      </c>
      <c r="BI453" s="1">
        <v>0</v>
      </c>
      <c r="BK453" s="1">
        <v>99327.5</v>
      </c>
      <c r="BL453" s="1">
        <v>8247.6796875</v>
      </c>
      <c r="BM453" s="1">
        <v>0</v>
      </c>
      <c r="BO453" s="1">
        <v>109296</v>
      </c>
      <c r="BP453" s="1">
        <v>41573.3984375</v>
      </c>
      <c r="BQ453" s="1">
        <v>0</v>
      </c>
      <c r="BS453" s="1">
        <v>-6.5</v>
      </c>
      <c r="BT453" s="1">
        <v>-43.259998321533203</v>
      </c>
      <c r="BU453" s="1">
        <v>0</v>
      </c>
      <c r="BW453" s="1">
        <v>434474.5</v>
      </c>
      <c r="BX453" s="1">
        <v>71407.9765625</v>
      </c>
      <c r="BY453" s="1">
        <v>0</v>
      </c>
      <c r="CA453" s="1">
        <v>351026</v>
      </c>
      <c r="CB453" s="1">
        <v>108670.0625</v>
      </c>
      <c r="CC453" s="1">
        <v>0</v>
      </c>
      <c r="CE453" s="1">
        <v>729017.5</v>
      </c>
      <c r="CF453" s="1">
        <v>63337.5</v>
      </c>
      <c r="CG453" s="1">
        <v>0</v>
      </c>
      <c r="CI453" s="1">
        <v>416652</v>
      </c>
      <c r="CJ453" s="1">
        <v>111376.7890625</v>
      </c>
      <c r="CK453" s="1">
        <v>59422.55078125</v>
      </c>
    </row>
    <row r="454" spans="1:90" x14ac:dyDescent="0.25">
      <c r="A454" s="1">
        <v>121392303</v>
      </c>
      <c r="B454" s="1">
        <v>11066007</v>
      </c>
      <c r="C454" s="1">
        <v>11584800</v>
      </c>
      <c r="D454" s="1">
        <v>11813328</v>
      </c>
      <c r="E454" s="1">
        <v>12129006</v>
      </c>
      <c r="F454" s="1">
        <v>12596257</v>
      </c>
      <c r="G454" s="1">
        <v>12596174</v>
      </c>
      <c r="H454" s="1">
        <v>13315525</v>
      </c>
      <c r="I454" s="1">
        <v>15386019</v>
      </c>
      <c r="J454" s="1">
        <v>16857826</v>
      </c>
      <c r="K454" s="1">
        <v>17904380</v>
      </c>
      <c r="L454" s="1">
        <v>705924</v>
      </c>
      <c r="M454" s="1">
        <v>705924</v>
      </c>
      <c r="N454" s="1">
        <v>705924</v>
      </c>
      <c r="O454" s="1">
        <v>705924</v>
      </c>
      <c r="P454" s="1">
        <v>705924</v>
      </c>
      <c r="Q454" s="1">
        <v>705924</v>
      </c>
      <c r="R454" s="1">
        <v>705924</v>
      </c>
      <c r="S454" s="1">
        <v>705924</v>
      </c>
      <c r="T454" s="1">
        <v>705924</v>
      </c>
      <c r="U454" s="1">
        <v>1800819.08</v>
      </c>
      <c r="V454" s="1">
        <v>3263269.81</v>
      </c>
      <c r="W454" s="1">
        <v>3337788.32</v>
      </c>
      <c r="X454" s="1">
        <v>3447957.7</v>
      </c>
      <c r="Y454" s="1">
        <v>3531819.81</v>
      </c>
      <c r="Z454" s="1">
        <v>3707567.34</v>
      </c>
      <c r="AA454" s="1">
        <v>3709736.67</v>
      </c>
      <c r="AB454" s="1">
        <v>3943712.62</v>
      </c>
      <c r="AC454" s="1">
        <v>4334036.04</v>
      </c>
      <c r="AD454" s="1">
        <v>4565053.4800000004</v>
      </c>
      <c r="AE454" s="1">
        <v>4760553</v>
      </c>
      <c r="AP454" s="1">
        <v>1061624.625</v>
      </c>
      <c r="AQ454" s="1">
        <v>218979.015625</v>
      </c>
      <c r="AR454" s="1">
        <v>210597.125</v>
      </c>
      <c r="AT454" s="1">
        <v>1491200.75</v>
      </c>
      <c r="AY454" s="1">
        <v>409726</v>
      </c>
      <c r="AZ454" s="1">
        <v>88647.6484375</v>
      </c>
      <c r="BA454" s="1">
        <v>172927</v>
      </c>
      <c r="BC454" s="1">
        <v>518793</v>
      </c>
      <c r="BD454" s="1">
        <v>74518.5078125</v>
      </c>
      <c r="BE454" s="1">
        <v>0</v>
      </c>
      <c r="BG454" s="1">
        <v>228528</v>
      </c>
      <c r="BH454" s="1">
        <v>110169.3828125</v>
      </c>
      <c r="BI454" s="1">
        <v>0</v>
      </c>
      <c r="BK454" s="1">
        <v>315678</v>
      </c>
      <c r="BL454" s="1">
        <v>83862.109375</v>
      </c>
      <c r="BM454" s="1">
        <v>0</v>
      </c>
      <c r="BO454" s="1">
        <v>467251</v>
      </c>
      <c r="BP454" s="1">
        <v>175747.53125</v>
      </c>
      <c r="BQ454" s="1">
        <v>0</v>
      </c>
      <c r="BS454" s="1">
        <v>-83</v>
      </c>
      <c r="BT454" s="1">
        <v>2169.330078125</v>
      </c>
      <c r="BU454" s="1">
        <v>0</v>
      </c>
      <c r="BW454" s="1">
        <v>719351</v>
      </c>
      <c r="BX454" s="1">
        <v>233975.953125</v>
      </c>
      <c r="BY454" s="1">
        <v>0</v>
      </c>
      <c r="CA454" s="1">
        <v>2070494</v>
      </c>
      <c r="CB454" s="1">
        <v>390323.40625</v>
      </c>
      <c r="CC454" s="1">
        <v>0</v>
      </c>
      <c r="CE454" s="1">
        <v>1471807</v>
      </c>
      <c r="CF454" s="1">
        <v>231017.4375</v>
      </c>
      <c r="CG454" s="1">
        <v>0</v>
      </c>
      <c r="CI454" s="1">
        <v>1046554</v>
      </c>
      <c r="CJ454" s="1">
        <v>195499.515625</v>
      </c>
      <c r="CK454" s="1">
        <v>1094895.125</v>
      </c>
    </row>
    <row r="455" spans="1:90" x14ac:dyDescent="0.25">
      <c r="A455" s="1">
        <v>121393007</v>
      </c>
      <c r="AF455" s="1">
        <v>2906504.33</v>
      </c>
      <c r="AG455" s="1">
        <v>2881074.69</v>
      </c>
      <c r="AH455" s="1">
        <v>2603091.17</v>
      </c>
      <c r="AI455" s="1">
        <v>2903245.43</v>
      </c>
      <c r="AJ455" s="1">
        <v>2982699.66</v>
      </c>
      <c r="AK455" s="1">
        <v>2999433.15</v>
      </c>
      <c r="AL455" s="1">
        <v>2777436.94</v>
      </c>
      <c r="AM455" s="1">
        <v>2784067.59</v>
      </c>
      <c r="AN455" s="1">
        <v>3774015.73</v>
      </c>
      <c r="AO455" s="1">
        <v>3780314</v>
      </c>
      <c r="AS455" s="1">
        <v>159522.875</v>
      </c>
      <c r="AT455" s="1">
        <v>159522.875</v>
      </c>
      <c r="BB455" s="1">
        <v>84775.390625</v>
      </c>
      <c r="BF455" s="1">
        <v>-25429.640625</v>
      </c>
      <c r="BJ455" s="1">
        <v>-277983.53125</v>
      </c>
      <c r="BN455" s="1">
        <v>300154.25</v>
      </c>
      <c r="BR455" s="1">
        <v>79454.2265625</v>
      </c>
      <c r="BV455" s="1">
        <v>16733.490234375</v>
      </c>
      <c r="BZ455" s="1">
        <v>-221996.203125</v>
      </c>
      <c r="CD455" s="1">
        <v>6630.64990234375</v>
      </c>
      <c r="CH455" s="1">
        <v>989948.125</v>
      </c>
      <c r="CL455" s="1">
        <v>6298.27001953125</v>
      </c>
    </row>
    <row r="456" spans="1:90" x14ac:dyDescent="0.25">
      <c r="A456" s="1">
        <v>121394503</v>
      </c>
      <c r="B456" s="1">
        <v>6812429</v>
      </c>
      <c r="C456" s="1">
        <v>6946148.5</v>
      </c>
      <c r="D456" s="1">
        <v>6963476</v>
      </c>
      <c r="E456" s="1">
        <v>7023567</v>
      </c>
      <c r="F456" s="1">
        <v>7088639</v>
      </c>
      <c r="G456" s="1">
        <v>7088635</v>
      </c>
      <c r="H456" s="1">
        <v>7242380</v>
      </c>
      <c r="I456" s="1">
        <v>7831384</v>
      </c>
      <c r="J456" s="1">
        <v>8109413</v>
      </c>
      <c r="K456" s="1">
        <v>8290076</v>
      </c>
      <c r="L456" s="1">
        <v>298608</v>
      </c>
      <c r="M456" s="1">
        <v>298608</v>
      </c>
      <c r="N456" s="1">
        <v>298608</v>
      </c>
      <c r="O456" s="1">
        <v>298608</v>
      </c>
      <c r="P456" s="1">
        <v>298608</v>
      </c>
      <c r="Q456" s="1">
        <v>298608</v>
      </c>
      <c r="R456" s="1">
        <v>298608</v>
      </c>
      <c r="S456" s="1">
        <v>298608</v>
      </c>
      <c r="T456" s="1">
        <v>298608</v>
      </c>
      <c r="U456" s="1">
        <v>322616.09999999998</v>
      </c>
      <c r="V456" s="1">
        <v>1170974.6299999999</v>
      </c>
      <c r="W456" s="1">
        <v>1196931.71</v>
      </c>
      <c r="X456" s="1">
        <v>1217777.1000000001</v>
      </c>
      <c r="Y456" s="1">
        <v>1225010.6399999999</v>
      </c>
      <c r="Z456" s="1">
        <v>1297890.95</v>
      </c>
      <c r="AA456" s="1">
        <v>1297839.08</v>
      </c>
      <c r="AB456" s="1">
        <v>1489211.25</v>
      </c>
      <c r="AC456" s="1">
        <v>1638219.7</v>
      </c>
      <c r="AD456" s="1">
        <v>1707296.97</v>
      </c>
      <c r="AE456" s="1">
        <v>1663597</v>
      </c>
      <c r="AP456" s="1">
        <v>240287.40625</v>
      </c>
      <c r="AQ456" s="1">
        <v>4801.6201171875</v>
      </c>
      <c r="AR456" s="1">
        <v>73141.2109375</v>
      </c>
      <c r="AT456" s="1">
        <v>318230.25</v>
      </c>
      <c r="AY456" s="1">
        <v>102141</v>
      </c>
      <c r="AZ456" s="1">
        <v>35265.44140625</v>
      </c>
      <c r="BA456" s="1">
        <v>59923</v>
      </c>
      <c r="BC456" s="1">
        <v>133719.5</v>
      </c>
      <c r="BD456" s="1">
        <v>25957.080078125</v>
      </c>
      <c r="BE456" s="1">
        <v>0</v>
      </c>
      <c r="BG456" s="1">
        <v>17327.5</v>
      </c>
      <c r="BH456" s="1">
        <v>20845.390625</v>
      </c>
      <c r="BI456" s="1">
        <v>0</v>
      </c>
      <c r="BK456" s="1">
        <v>60091</v>
      </c>
      <c r="BL456" s="1">
        <v>7233.5400390625</v>
      </c>
      <c r="BM456" s="1">
        <v>0</v>
      </c>
      <c r="BO456" s="1">
        <v>65072</v>
      </c>
      <c r="BP456" s="1">
        <v>72880.3125</v>
      </c>
      <c r="BQ456" s="1">
        <v>0</v>
      </c>
      <c r="BS456" s="1">
        <v>-4</v>
      </c>
      <c r="BT456" s="1">
        <v>-51.869998931884766</v>
      </c>
      <c r="BU456" s="1">
        <v>0</v>
      </c>
      <c r="BW456" s="1">
        <v>153745</v>
      </c>
      <c r="BX456" s="1">
        <v>191372.171875</v>
      </c>
      <c r="BY456" s="1">
        <v>0</v>
      </c>
      <c r="CA456" s="1">
        <v>589004</v>
      </c>
      <c r="CB456" s="1">
        <v>149008.453125</v>
      </c>
      <c r="CC456" s="1">
        <v>0</v>
      </c>
      <c r="CE456" s="1">
        <v>278029</v>
      </c>
      <c r="CF456" s="1">
        <v>69077.2734375</v>
      </c>
      <c r="CG456" s="1">
        <v>0</v>
      </c>
      <c r="CI456" s="1">
        <v>180663</v>
      </c>
      <c r="CJ456" s="1">
        <v>-43699.96875</v>
      </c>
      <c r="CK456" s="1">
        <v>24008.099609375</v>
      </c>
    </row>
    <row r="457" spans="1:90" x14ac:dyDescent="0.25">
      <c r="A457" s="1">
        <v>121394603</v>
      </c>
      <c r="B457" s="1">
        <v>5504641.5</v>
      </c>
      <c r="C457" s="1">
        <v>5617937</v>
      </c>
      <c r="D457" s="1">
        <v>5692596</v>
      </c>
      <c r="E457" s="1">
        <v>5705823.5</v>
      </c>
      <c r="F457" s="1">
        <v>5754953.5</v>
      </c>
      <c r="G457" s="1">
        <v>5754950</v>
      </c>
      <c r="H457" s="1">
        <v>5872497.5</v>
      </c>
      <c r="I457" s="1">
        <v>6179411</v>
      </c>
      <c r="J457" s="1">
        <v>6555931.5</v>
      </c>
      <c r="K457" s="1">
        <v>6676863</v>
      </c>
      <c r="L457" s="1">
        <v>230490</v>
      </c>
      <c r="M457" s="1">
        <v>230490</v>
      </c>
      <c r="N457" s="1">
        <v>230490</v>
      </c>
      <c r="O457" s="1">
        <v>230490</v>
      </c>
      <c r="P457" s="1">
        <v>230490</v>
      </c>
      <c r="Q457" s="1">
        <v>230490</v>
      </c>
      <c r="R457" s="1">
        <v>230490</v>
      </c>
      <c r="S457" s="1">
        <v>230490</v>
      </c>
      <c r="T457" s="1">
        <v>230490</v>
      </c>
      <c r="U457" s="1">
        <v>230490</v>
      </c>
      <c r="V457" s="1">
        <v>1326334.1399999999</v>
      </c>
      <c r="W457" s="1">
        <v>1342259.44</v>
      </c>
      <c r="X457" s="1">
        <v>1355362.16</v>
      </c>
      <c r="Y457" s="1">
        <v>1354365.72</v>
      </c>
      <c r="Z457" s="1">
        <v>1390702.1</v>
      </c>
      <c r="AA457" s="1">
        <v>1390671.09</v>
      </c>
      <c r="AB457" s="1">
        <v>1423535.73</v>
      </c>
      <c r="AC457" s="1">
        <v>1495667.17</v>
      </c>
      <c r="AD457" s="1">
        <v>1543302.01</v>
      </c>
      <c r="AE457" s="1">
        <v>1591849</v>
      </c>
      <c r="AP457" s="1">
        <v>184381.90625</v>
      </c>
      <c r="AQ457" s="1">
        <v>0</v>
      </c>
      <c r="AR457" s="1">
        <v>40229.37890625</v>
      </c>
      <c r="AT457" s="1">
        <v>224611.28125</v>
      </c>
      <c r="AY457" s="1">
        <v>86293.5</v>
      </c>
      <c r="AZ457" s="1">
        <v>29383.369140625</v>
      </c>
      <c r="BA457" s="1">
        <v>50967</v>
      </c>
      <c r="BC457" s="1">
        <v>113295.5</v>
      </c>
      <c r="BD457" s="1">
        <v>15925.2998046875</v>
      </c>
      <c r="BE457" s="1">
        <v>0</v>
      </c>
      <c r="BG457" s="1">
        <v>74659</v>
      </c>
      <c r="BH457" s="1">
        <v>13102.7197265625</v>
      </c>
      <c r="BI457" s="1">
        <v>0</v>
      </c>
      <c r="BK457" s="1">
        <v>13227.5</v>
      </c>
      <c r="BL457" s="1">
        <v>-996.44000244140625</v>
      </c>
      <c r="BM457" s="1">
        <v>0</v>
      </c>
      <c r="BO457" s="1">
        <v>49130</v>
      </c>
      <c r="BP457" s="1">
        <v>36336.37890625</v>
      </c>
      <c r="BQ457" s="1">
        <v>0</v>
      </c>
      <c r="BS457" s="1">
        <v>-3.5</v>
      </c>
      <c r="BT457" s="1">
        <v>-31.010000228881836</v>
      </c>
      <c r="BU457" s="1">
        <v>0</v>
      </c>
      <c r="BW457" s="1">
        <v>117547.5</v>
      </c>
      <c r="BX457" s="1">
        <v>32864.640625</v>
      </c>
      <c r="BY457" s="1">
        <v>0</v>
      </c>
      <c r="CA457" s="1">
        <v>306913.5</v>
      </c>
      <c r="CB457" s="1">
        <v>72131.4375</v>
      </c>
      <c r="CC457" s="1">
        <v>0</v>
      </c>
      <c r="CE457" s="1">
        <v>376520.5</v>
      </c>
      <c r="CF457" s="1">
        <v>47634.83984375</v>
      </c>
      <c r="CG457" s="1">
        <v>0</v>
      </c>
      <c r="CI457" s="1">
        <v>120931.5</v>
      </c>
      <c r="CJ457" s="1">
        <v>48546.98828125</v>
      </c>
      <c r="CK457" s="1">
        <v>0</v>
      </c>
    </row>
    <row r="458" spans="1:90" x14ac:dyDescent="0.25">
      <c r="A458" s="1">
        <v>121395103</v>
      </c>
      <c r="B458" s="1">
        <v>7075441</v>
      </c>
      <c r="C458" s="1">
        <v>7618044</v>
      </c>
      <c r="D458" s="1">
        <v>7790787</v>
      </c>
      <c r="E458" s="1">
        <v>8056444</v>
      </c>
      <c r="F458" s="1">
        <v>8565125</v>
      </c>
      <c r="G458" s="1">
        <v>8565105</v>
      </c>
      <c r="H458" s="1">
        <v>9658760</v>
      </c>
      <c r="I458" s="1">
        <v>11873058</v>
      </c>
      <c r="J458" s="1">
        <v>13921241</v>
      </c>
      <c r="K458" s="1">
        <v>15558034</v>
      </c>
      <c r="L458" s="1">
        <v>477903</v>
      </c>
      <c r="M458" s="1">
        <v>585541</v>
      </c>
      <c r="N458" s="1">
        <v>531722</v>
      </c>
      <c r="O458" s="1">
        <v>531722</v>
      </c>
      <c r="P458" s="1">
        <v>531722</v>
      </c>
      <c r="Q458" s="1">
        <v>531722</v>
      </c>
      <c r="R458" s="1">
        <v>531722</v>
      </c>
      <c r="S458" s="1">
        <v>531722</v>
      </c>
      <c r="T458" s="1">
        <v>531722</v>
      </c>
      <c r="U458" s="1">
        <v>531722</v>
      </c>
      <c r="V458" s="1">
        <v>3511660</v>
      </c>
      <c r="W458" s="1">
        <v>3566234</v>
      </c>
      <c r="X458" s="1">
        <v>3645127</v>
      </c>
      <c r="Y458" s="1">
        <v>3732991</v>
      </c>
      <c r="Z458" s="1">
        <v>3874129.01</v>
      </c>
      <c r="AA458" s="1">
        <v>3884163.01</v>
      </c>
      <c r="AB458" s="1">
        <v>3889242.07</v>
      </c>
      <c r="AC458" s="1">
        <v>4329213.5599999996</v>
      </c>
      <c r="AD458" s="1">
        <v>4433039.3899999997</v>
      </c>
      <c r="AE458" s="1">
        <v>4459659</v>
      </c>
      <c r="AP458" s="1">
        <v>1398581.75</v>
      </c>
      <c r="AQ458" s="1">
        <v>0</v>
      </c>
      <c r="AR458" s="1">
        <v>117106</v>
      </c>
      <c r="AT458" s="1">
        <v>1515687.75</v>
      </c>
      <c r="AY458" s="1">
        <v>404459</v>
      </c>
      <c r="AZ458" s="1">
        <v>63130</v>
      </c>
      <c r="BA458" s="1">
        <v>82417</v>
      </c>
      <c r="BC458" s="1">
        <v>542603</v>
      </c>
      <c r="BD458" s="1">
        <v>54574</v>
      </c>
      <c r="BE458" s="1">
        <v>107638</v>
      </c>
      <c r="BG458" s="1">
        <v>172743</v>
      </c>
      <c r="BH458" s="1">
        <v>78893</v>
      </c>
      <c r="BI458" s="1">
        <v>-53819</v>
      </c>
      <c r="BK458" s="1">
        <v>265657</v>
      </c>
      <c r="BL458" s="1">
        <v>87864</v>
      </c>
      <c r="BM458" s="1">
        <v>0</v>
      </c>
      <c r="BO458" s="1">
        <v>508681</v>
      </c>
      <c r="BP458" s="1">
        <v>141138.015625</v>
      </c>
      <c r="BQ458" s="1">
        <v>0</v>
      </c>
      <c r="BS458" s="1">
        <v>-20</v>
      </c>
      <c r="BT458" s="1">
        <v>10034</v>
      </c>
      <c r="BU458" s="1">
        <v>0</v>
      </c>
      <c r="BW458" s="1">
        <v>1093655</v>
      </c>
      <c r="BX458" s="1">
        <v>5079.06005859375</v>
      </c>
      <c r="BY458" s="1">
        <v>0</v>
      </c>
      <c r="CA458" s="1">
        <v>2214298</v>
      </c>
      <c r="CB458" s="1">
        <v>439971.5</v>
      </c>
      <c r="CC458" s="1">
        <v>0</v>
      </c>
      <c r="CE458" s="1">
        <v>2048183</v>
      </c>
      <c r="CF458" s="1">
        <v>103825.828125</v>
      </c>
      <c r="CG458" s="1">
        <v>0</v>
      </c>
      <c r="CI458" s="1">
        <v>1636793</v>
      </c>
      <c r="CJ458" s="1">
        <v>26619.609375</v>
      </c>
      <c r="CK458" s="1">
        <v>0</v>
      </c>
    </row>
    <row r="459" spans="1:90" x14ac:dyDescent="0.25">
      <c r="A459" s="1">
        <v>121395603</v>
      </c>
      <c r="B459" s="1">
        <v>2254202.25</v>
      </c>
      <c r="C459" s="1">
        <v>2350459.5</v>
      </c>
      <c r="D459" s="1">
        <v>2409308.5</v>
      </c>
      <c r="E459" s="1">
        <v>2423994.25</v>
      </c>
      <c r="F459" s="1">
        <v>2522540.5</v>
      </c>
      <c r="G459" s="1">
        <v>2522537</v>
      </c>
      <c r="H459" s="1">
        <v>2740986.75</v>
      </c>
      <c r="I459" s="1">
        <v>3226864</v>
      </c>
      <c r="J459" s="1">
        <v>3622515.75</v>
      </c>
      <c r="K459" s="1">
        <v>3905056</v>
      </c>
      <c r="L459" s="1">
        <v>103127</v>
      </c>
      <c r="M459" s="1">
        <v>103127</v>
      </c>
      <c r="N459" s="1">
        <v>103127</v>
      </c>
      <c r="O459" s="1">
        <v>103127</v>
      </c>
      <c r="P459" s="1">
        <v>103127</v>
      </c>
      <c r="Q459" s="1">
        <v>103127</v>
      </c>
      <c r="R459" s="1">
        <v>103127</v>
      </c>
      <c r="S459" s="1">
        <v>103127</v>
      </c>
      <c r="T459" s="1">
        <v>103127</v>
      </c>
      <c r="U459" s="1">
        <v>103127</v>
      </c>
      <c r="V459" s="1">
        <v>938052.54</v>
      </c>
      <c r="W459" s="1">
        <v>986956.79</v>
      </c>
      <c r="X459" s="1">
        <v>980138.67</v>
      </c>
      <c r="Y459" s="1">
        <v>742453.06</v>
      </c>
      <c r="Z459" s="1">
        <v>939754.77</v>
      </c>
      <c r="AA459" s="1">
        <v>1089713.05</v>
      </c>
      <c r="AB459" s="1">
        <v>972696.53</v>
      </c>
      <c r="AC459" s="1">
        <v>1200022.5</v>
      </c>
      <c r="AD459" s="1">
        <v>1128423.6499999999</v>
      </c>
      <c r="AE459" s="1">
        <v>1166379</v>
      </c>
      <c r="AP459" s="1">
        <v>276503.09375</v>
      </c>
      <c r="AQ459" s="1">
        <v>0</v>
      </c>
      <c r="AR459" s="1">
        <v>45324.84765625</v>
      </c>
      <c r="AT459" s="1">
        <v>321827.9375</v>
      </c>
      <c r="AY459" s="1">
        <v>74833</v>
      </c>
      <c r="AZ459" s="1">
        <v>9706.4404296875</v>
      </c>
      <c r="BA459" s="1">
        <v>23548</v>
      </c>
      <c r="BC459" s="1">
        <v>96257.25</v>
      </c>
      <c r="BD459" s="1">
        <v>48904.25</v>
      </c>
      <c r="BE459" s="1">
        <v>0</v>
      </c>
      <c r="BG459" s="1">
        <v>58849</v>
      </c>
      <c r="BH459" s="1">
        <v>-6818.1201171875</v>
      </c>
      <c r="BI459" s="1">
        <v>0</v>
      </c>
      <c r="BK459" s="1">
        <v>14685.75</v>
      </c>
      <c r="BL459" s="1">
        <v>-237685.609375</v>
      </c>
      <c r="BM459" s="1">
        <v>0</v>
      </c>
      <c r="BO459" s="1">
        <v>98546.25</v>
      </c>
      <c r="BP459" s="1">
        <v>197301.703125</v>
      </c>
      <c r="BQ459" s="1">
        <v>0</v>
      </c>
      <c r="BS459" s="1">
        <v>-3.5</v>
      </c>
      <c r="BT459" s="1">
        <v>149958.28125</v>
      </c>
      <c r="BU459" s="1">
        <v>0</v>
      </c>
      <c r="BW459" s="1">
        <v>218449.75</v>
      </c>
      <c r="BX459" s="1">
        <v>-117016.5234375</v>
      </c>
      <c r="BY459" s="1">
        <v>0</v>
      </c>
      <c r="CA459" s="1">
        <v>485877.25</v>
      </c>
      <c r="CB459" s="1">
        <v>227325.96875</v>
      </c>
      <c r="CC459" s="1">
        <v>0</v>
      </c>
      <c r="CE459" s="1">
        <v>395651.75</v>
      </c>
      <c r="CF459" s="1">
        <v>-71598.8515625</v>
      </c>
      <c r="CG459" s="1">
        <v>0</v>
      </c>
      <c r="CI459" s="1">
        <v>282540.25</v>
      </c>
      <c r="CJ459" s="1">
        <v>37955.3515625</v>
      </c>
      <c r="CK459" s="1">
        <v>0</v>
      </c>
    </row>
    <row r="460" spans="1:90" x14ac:dyDescent="0.25">
      <c r="A460" s="1">
        <v>121395703</v>
      </c>
      <c r="B460" s="1">
        <v>4382622</v>
      </c>
      <c r="C460" s="1">
        <v>4553117.5</v>
      </c>
      <c r="D460" s="1">
        <v>4595461</v>
      </c>
      <c r="E460" s="1">
        <v>4665623.5</v>
      </c>
      <c r="F460" s="1">
        <v>4752379</v>
      </c>
      <c r="G460" s="1">
        <v>4752373.5</v>
      </c>
      <c r="H460" s="1">
        <v>4911463</v>
      </c>
      <c r="I460" s="1">
        <v>5300822.5</v>
      </c>
      <c r="J460" s="1">
        <v>5907662</v>
      </c>
      <c r="K460" s="1">
        <v>6146265</v>
      </c>
      <c r="L460" s="1">
        <v>147449</v>
      </c>
      <c r="M460" s="1">
        <v>147449</v>
      </c>
      <c r="N460" s="1">
        <v>147449</v>
      </c>
      <c r="O460" s="1">
        <v>147449</v>
      </c>
      <c r="P460" s="1">
        <v>147449</v>
      </c>
      <c r="Q460" s="1">
        <v>147449</v>
      </c>
      <c r="R460" s="1">
        <v>147449</v>
      </c>
      <c r="S460" s="1">
        <v>147449</v>
      </c>
      <c r="T460" s="1">
        <v>147449</v>
      </c>
      <c r="U460" s="1">
        <v>147449</v>
      </c>
      <c r="V460" s="1">
        <v>1315383.3700000001</v>
      </c>
      <c r="W460" s="1">
        <v>1320674.55</v>
      </c>
      <c r="X460" s="1">
        <v>1326587.43</v>
      </c>
      <c r="Y460" s="1">
        <v>1339442.4099999999</v>
      </c>
      <c r="Z460" s="1">
        <v>1362417.8</v>
      </c>
      <c r="AA460" s="1">
        <v>1362399.64</v>
      </c>
      <c r="AB460" s="1">
        <v>1380318.36</v>
      </c>
      <c r="AC460" s="1">
        <v>1410862.12</v>
      </c>
      <c r="AD460" s="1">
        <v>1408047.64</v>
      </c>
      <c r="AE460" s="1">
        <v>1318519</v>
      </c>
      <c r="AP460" s="1">
        <v>278777.1875</v>
      </c>
      <c r="AQ460" s="1">
        <v>0</v>
      </c>
      <c r="AR460" s="1">
        <v>-8779.759765625</v>
      </c>
      <c r="AT460" s="1">
        <v>269997.4375</v>
      </c>
      <c r="AY460" s="1">
        <v>129779.5</v>
      </c>
      <c r="AZ460" s="1">
        <v>10558.0595703125</v>
      </c>
      <c r="BA460" s="1">
        <v>31791</v>
      </c>
      <c r="BC460" s="1">
        <v>170495.5</v>
      </c>
      <c r="BD460" s="1">
        <v>5291.18017578125</v>
      </c>
      <c r="BE460" s="1">
        <v>0</v>
      </c>
      <c r="BG460" s="1">
        <v>42343.5</v>
      </c>
      <c r="BH460" s="1">
        <v>5912.8798828125</v>
      </c>
      <c r="BI460" s="1">
        <v>0</v>
      </c>
      <c r="BK460" s="1">
        <v>70162.5</v>
      </c>
      <c r="BL460" s="1">
        <v>12854.98046875</v>
      </c>
      <c r="BM460" s="1">
        <v>0</v>
      </c>
      <c r="BO460" s="1">
        <v>86755.5</v>
      </c>
      <c r="BP460" s="1">
        <v>22975.390625</v>
      </c>
      <c r="BQ460" s="1">
        <v>0</v>
      </c>
      <c r="BS460" s="1">
        <v>-5.5</v>
      </c>
      <c r="BT460" s="1">
        <v>-18.159999847412109</v>
      </c>
      <c r="BU460" s="1">
        <v>0</v>
      </c>
      <c r="BW460" s="1">
        <v>159089.5</v>
      </c>
      <c r="BX460" s="1">
        <v>17918.720703125</v>
      </c>
      <c r="BY460" s="1">
        <v>0</v>
      </c>
      <c r="CA460" s="1">
        <v>389359.5</v>
      </c>
      <c r="CB460" s="1">
        <v>30543.759765625</v>
      </c>
      <c r="CC460" s="1">
        <v>0</v>
      </c>
      <c r="CE460" s="1">
        <v>606839.5</v>
      </c>
      <c r="CF460" s="1">
        <v>-2814.47998046875</v>
      </c>
      <c r="CG460" s="1">
        <v>0</v>
      </c>
      <c r="CI460" s="1">
        <v>238603</v>
      </c>
      <c r="CJ460" s="1">
        <v>-89528.640625</v>
      </c>
      <c r="CK460" s="1">
        <v>0</v>
      </c>
    </row>
    <row r="461" spans="1:90" x14ac:dyDescent="0.25">
      <c r="A461" s="1">
        <v>121397803</v>
      </c>
      <c r="B461" s="1">
        <v>7320063</v>
      </c>
      <c r="C461" s="1">
        <v>7716258.5</v>
      </c>
      <c r="D461" s="1">
        <v>7919012.5</v>
      </c>
      <c r="E461" s="1">
        <v>8146680</v>
      </c>
      <c r="F461" s="1">
        <v>8436240</v>
      </c>
      <c r="G461" s="1">
        <v>8436225</v>
      </c>
      <c r="H461" s="1">
        <v>9192986</v>
      </c>
      <c r="I461" s="1">
        <v>10704240</v>
      </c>
      <c r="J461" s="1">
        <v>12632810</v>
      </c>
      <c r="K461" s="1">
        <v>13830941</v>
      </c>
      <c r="L461" s="1">
        <v>514816</v>
      </c>
      <c r="M461" s="1">
        <v>514816</v>
      </c>
      <c r="N461" s="1">
        <v>514816</v>
      </c>
      <c r="O461" s="1">
        <v>514816</v>
      </c>
      <c r="P461" s="1">
        <v>514816</v>
      </c>
      <c r="Q461" s="1">
        <v>514816</v>
      </c>
      <c r="R461" s="1">
        <v>514816</v>
      </c>
      <c r="S461" s="1">
        <v>1014816</v>
      </c>
      <c r="T461" s="1">
        <v>1014816</v>
      </c>
      <c r="U461" s="1">
        <v>2593577.17</v>
      </c>
      <c r="V461" s="1">
        <v>1891576.18</v>
      </c>
      <c r="W461" s="1">
        <v>1969675.8</v>
      </c>
      <c r="X461" s="1">
        <v>2037390.2</v>
      </c>
      <c r="Y461" s="1">
        <v>2058030.0800000001</v>
      </c>
      <c r="Z461" s="1">
        <v>2207666.6</v>
      </c>
      <c r="AA461" s="1">
        <v>2207543.41</v>
      </c>
      <c r="AB461" s="1">
        <v>2390155.8199999998</v>
      </c>
      <c r="AC461" s="1">
        <v>2847618.16</v>
      </c>
      <c r="AD461" s="1">
        <v>3002423.09</v>
      </c>
      <c r="AE461" s="1">
        <v>3150886</v>
      </c>
      <c r="AP461" s="1">
        <v>1078940.25</v>
      </c>
      <c r="AQ461" s="1">
        <v>415752.21875</v>
      </c>
      <c r="AR461" s="1">
        <v>188643.875</v>
      </c>
      <c r="AT461" s="1">
        <v>1683336.375</v>
      </c>
      <c r="AY461" s="1">
        <v>301367</v>
      </c>
      <c r="AZ461" s="1">
        <v>86127.21875</v>
      </c>
      <c r="BA461" s="1">
        <v>128302</v>
      </c>
      <c r="BC461" s="1">
        <v>396195.5</v>
      </c>
      <c r="BD461" s="1">
        <v>78099.6171875</v>
      </c>
      <c r="BE461" s="1">
        <v>0</v>
      </c>
      <c r="BG461" s="1">
        <v>202754</v>
      </c>
      <c r="BH461" s="1">
        <v>67714.3984375</v>
      </c>
      <c r="BI461" s="1">
        <v>0</v>
      </c>
      <c r="BK461" s="1">
        <v>227667.5</v>
      </c>
      <c r="BL461" s="1">
        <v>20639.880859375</v>
      </c>
      <c r="BM461" s="1">
        <v>0</v>
      </c>
      <c r="BO461" s="1">
        <v>289560</v>
      </c>
      <c r="BP461" s="1">
        <v>149636.515625</v>
      </c>
      <c r="BQ461" s="1">
        <v>0</v>
      </c>
      <c r="BS461" s="1">
        <v>-15</v>
      </c>
      <c r="BT461" s="1">
        <v>-123.19000244140625</v>
      </c>
      <c r="BU461" s="1">
        <v>0</v>
      </c>
      <c r="BW461" s="1">
        <v>756761</v>
      </c>
      <c r="BX461" s="1">
        <v>182612.40625</v>
      </c>
      <c r="BY461" s="1">
        <v>0</v>
      </c>
      <c r="CA461" s="1">
        <v>1511254</v>
      </c>
      <c r="CB461" s="1">
        <v>457462.34375</v>
      </c>
      <c r="CC461" s="1">
        <v>500000</v>
      </c>
      <c r="CE461" s="1">
        <v>1928570</v>
      </c>
      <c r="CF461" s="1">
        <v>154804.9375</v>
      </c>
      <c r="CG461" s="1">
        <v>0</v>
      </c>
      <c r="CI461" s="1">
        <v>1198131</v>
      </c>
      <c r="CJ461" s="1">
        <v>148462.90625</v>
      </c>
      <c r="CK461" s="1">
        <v>1578761.125</v>
      </c>
    </row>
    <row r="462" spans="1:90" x14ac:dyDescent="0.25">
      <c r="A462" s="1">
        <v>122091002</v>
      </c>
      <c r="B462" s="1">
        <v>11545341</v>
      </c>
      <c r="C462" s="1">
        <v>12132077</v>
      </c>
      <c r="D462" s="1">
        <v>12557926</v>
      </c>
      <c r="E462" s="1">
        <v>12830550</v>
      </c>
      <c r="F462" s="1">
        <v>13710962</v>
      </c>
      <c r="G462" s="1">
        <v>13710934</v>
      </c>
      <c r="H462" s="1">
        <v>15196039</v>
      </c>
      <c r="I462" s="1">
        <v>17300278</v>
      </c>
      <c r="J462" s="1">
        <v>20248630</v>
      </c>
      <c r="K462" s="1">
        <v>22003024</v>
      </c>
      <c r="L462" s="1">
        <v>584234</v>
      </c>
      <c r="M462" s="1">
        <v>584234</v>
      </c>
      <c r="N462" s="1">
        <v>584234</v>
      </c>
      <c r="O462" s="1">
        <v>584234</v>
      </c>
      <c r="P462" s="1">
        <v>584234</v>
      </c>
      <c r="Q462" s="1">
        <v>584234</v>
      </c>
      <c r="R462" s="1">
        <v>584234</v>
      </c>
      <c r="S462" s="1">
        <v>584234</v>
      </c>
      <c r="T462" s="1">
        <v>584234</v>
      </c>
      <c r="U462" s="1">
        <v>2337897.34</v>
      </c>
      <c r="V462" s="1">
        <v>4785903.99</v>
      </c>
      <c r="W462" s="1">
        <v>3695899.29</v>
      </c>
      <c r="X462" s="1">
        <v>4323954.5199999996</v>
      </c>
      <c r="Y462" s="1">
        <v>4480180.72</v>
      </c>
      <c r="Z462" s="1">
        <v>4496568.42</v>
      </c>
      <c r="AA462" s="1">
        <v>4646432.01</v>
      </c>
      <c r="AB462" s="1">
        <v>4795452.5999999996</v>
      </c>
      <c r="AC462" s="1">
        <v>5062946.0199999996</v>
      </c>
      <c r="AD462" s="1">
        <v>5496790.0599999996</v>
      </c>
      <c r="AE462" s="1">
        <v>5906667</v>
      </c>
      <c r="AP462" s="1">
        <v>1658412.375</v>
      </c>
      <c r="AQ462" s="1">
        <v>350732.65625</v>
      </c>
      <c r="AR462" s="1">
        <v>282019.71875</v>
      </c>
      <c r="AT462" s="1">
        <v>2291164.75</v>
      </c>
      <c r="AY462" s="1">
        <v>452446</v>
      </c>
      <c r="AZ462" s="1">
        <v>729955.875</v>
      </c>
      <c r="BA462" s="1">
        <v>109637</v>
      </c>
      <c r="BC462" s="1">
        <v>586736</v>
      </c>
      <c r="BD462" s="1">
        <v>-1090004.75</v>
      </c>
      <c r="BE462" s="1">
        <v>0</v>
      </c>
      <c r="BG462" s="1">
        <v>425849</v>
      </c>
      <c r="BH462" s="1">
        <v>628055.25</v>
      </c>
      <c r="BI462" s="1">
        <v>0</v>
      </c>
      <c r="BK462" s="1">
        <v>272624</v>
      </c>
      <c r="BL462" s="1">
        <v>156226.203125</v>
      </c>
      <c r="BM462" s="1">
        <v>0</v>
      </c>
      <c r="BO462" s="1">
        <v>880412</v>
      </c>
      <c r="BP462" s="1">
        <v>16387.69921875</v>
      </c>
      <c r="BQ462" s="1">
        <v>0</v>
      </c>
      <c r="BS462" s="1">
        <v>-28</v>
      </c>
      <c r="BT462" s="1">
        <v>149863.59375</v>
      </c>
      <c r="BU462" s="1">
        <v>0</v>
      </c>
      <c r="BW462" s="1">
        <v>1485105</v>
      </c>
      <c r="BX462" s="1">
        <v>149020.59375</v>
      </c>
      <c r="BY462" s="1">
        <v>0</v>
      </c>
      <c r="CA462" s="1">
        <v>2104239</v>
      </c>
      <c r="CB462" s="1">
        <v>267493.40625</v>
      </c>
      <c r="CC462" s="1">
        <v>0</v>
      </c>
      <c r="CE462" s="1">
        <v>2948352</v>
      </c>
      <c r="CF462" s="1">
        <v>433844.03125</v>
      </c>
      <c r="CG462" s="1">
        <v>0</v>
      </c>
      <c r="CI462" s="1">
        <v>1754394</v>
      </c>
      <c r="CJ462" s="1">
        <v>409876.9375</v>
      </c>
      <c r="CK462" s="1">
        <v>1753663.375</v>
      </c>
    </row>
    <row r="463" spans="1:90" x14ac:dyDescent="0.25">
      <c r="A463" s="1">
        <v>122091303</v>
      </c>
      <c r="B463" s="1">
        <v>6162300.5</v>
      </c>
      <c r="C463" s="1">
        <v>6374089</v>
      </c>
      <c r="D463" s="1">
        <v>6477311.5</v>
      </c>
      <c r="E463" s="1">
        <v>6671845</v>
      </c>
      <c r="F463" s="1">
        <v>6882442</v>
      </c>
      <c r="G463" s="1">
        <v>6882432.5</v>
      </c>
      <c r="H463" s="1">
        <v>6878438</v>
      </c>
      <c r="I463" s="1">
        <v>7680692.5</v>
      </c>
      <c r="J463" s="1">
        <v>7822256.5</v>
      </c>
      <c r="K463" s="1">
        <v>7974096</v>
      </c>
      <c r="L463" s="1">
        <v>214151</v>
      </c>
      <c r="M463" s="1">
        <v>214151</v>
      </c>
      <c r="O463" s="1">
        <v>214151</v>
      </c>
      <c r="P463" s="1">
        <v>214151</v>
      </c>
      <c r="Q463" s="1">
        <v>214151</v>
      </c>
      <c r="R463" s="1">
        <v>218128</v>
      </c>
      <c r="S463" s="1">
        <v>218128</v>
      </c>
      <c r="T463" s="1">
        <v>218128</v>
      </c>
      <c r="U463" s="1">
        <v>472203.12</v>
      </c>
      <c r="V463" s="1">
        <v>952282.26</v>
      </c>
      <c r="W463" s="1">
        <v>976494.11</v>
      </c>
      <c r="X463" s="1">
        <v>998224.28</v>
      </c>
      <c r="Y463" s="1">
        <v>1021166.77</v>
      </c>
      <c r="Z463" s="1">
        <v>1060750.1000000001</v>
      </c>
      <c r="AA463" s="1">
        <v>1060706</v>
      </c>
      <c r="AB463" s="1">
        <v>1276067.24</v>
      </c>
      <c r="AC463" s="1">
        <v>1357755.84</v>
      </c>
      <c r="AD463" s="1">
        <v>1435422.11</v>
      </c>
      <c r="AE463" s="1">
        <v>1354867</v>
      </c>
      <c r="AP463" s="1">
        <v>218330.796875</v>
      </c>
      <c r="AQ463" s="1">
        <v>51610.42578125</v>
      </c>
      <c r="AR463" s="1">
        <v>58823.37890625</v>
      </c>
      <c r="AT463" s="1">
        <v>328764.59375</v>
      </c>
      <c r="AY463" s="1">
        <v>164876.5</v>
      </c>
      <c r="AZ463" s="1">
        <v>32654.640625</v>
      </c>
      <c r="BA463" s="1">
        <v>214151</v>
      </c>
      <c r="BC463" s="1">
        <v>211788.5</v>
      </c>
      <c r="BD463" s="1">
        <v>24211.849609375</v>
      </c>
      <c r="BE463" s="1">
        <v>0</v>
      </c>
      <c r="BG463" s="1">
        <v>103222.5</v>
      </c>
      <c r="BH463" s="1">
        <v>21730.169921875</v>
      </c>
      <c r="BK463" s="1">
        <v>194533.5</v>
      </c>
      <c r="BL463" s="1">
        <v>22942.490234375</v>
      </c>
      <c r="BO463" s="1">
        <v>210597</v>
      </c>
      <c r="BP463" s="1">
        <v>39583.328125</v>
      </c>
      <c r="BQ463" s="1">
        <v>0</v>
      </c>
      <c r="BS463" s="1">
        <v>-9.5</v>
      </c>
      <c r="BT463" s="1">
        <v>-44.099998474121094</v>
      </c>
      <c r="BU463" s="1">
        <v>0</v>
      </c>
      <c r="BW463" s="1">
        <v>-3994.5</v>
      </c>
      <c r="BX463" s="1">
        <v>215361.234375</v>
      </c>
      <c r="BY463" s="1">
        <v>3977</v>
      </c>
      <c r="CA463" s="1">
        <v>802254.5</v>
      </c>
      <c r="CB463" s="1">
        <v>81688.6015625</v>
      </c>
      <c r="CC463" s="1">
        <v>0</v>
      </c>
      <c r="CE463" s="1">
        <v>141564</v>
      </c>
      <c r="CF463" s="1">
        <v>77666.2734375</v>
      </c>
      <c r="CG463" s="1">
        <v>0</v>
      </c>
      <c r="CI463" s="1">
        <v>151839.5</v>
      </c>
      <c r="CJ463" s="1">
        <v>-80555.109375</v>
      </c>
      <c r="CK463" s="1">
        <v>254075.125</v>
      </c>
    </row>
    <row r="464" spans="1:90" x14ac:dyDescent="0.25">
      <c r="A464" s="1">
        <v>122091352</v>
      </c>
      <c r="B464" s="1">
        <v>19874704</v>
      </c>
      <c r="C464" s="1">
        <v>20522888</v>
      </c>
      <c r="D464" s="1">
        <v>20921218</v>
      </c>
      <c r="E464" s="1">
        <v>21402562</v>
      </c>
      <c r="F464" s="1">
        <v>21939692</v>
      </c>
      <c r="G464" s="1">
        <v>21939664</v>
      </c>
      <c r="H464" s="1">
        <v>23003804</v>
      </c>
      <c r="I464" s="1">
        <v>24531738</v>
      </c>
      <c r="J464" s="1">
        <v>26548330</v>
      </c>
      <c r="K464" s="1">
        <v>27444888</v>
      </c>
      <c r="L464" s="1">
        <v>1029712</v>
      </c>
      <c r="M464" s="1">
        <v>1029712</v>
      </c>
      <c r="N464" s="1">
        <v>1029712</v>
      </c>
      <c r="O464" s="1">
        <v>1029712</v>
      </c>
      <c r="P464" s="1">
        <v>1029712</v>
      </c>
      <c r="Q464" s="1">
        <v>1029712</v>
      </c>
      <c r="R464" s="1">
        <v>1029712</v>
      </c>
      <c r="S464" s="1">
        <v>1029712</v>
      </c>
      <c r="T464" s="1">
        <v>1029712</v>
      </c>
      <c r="U464" s="1">
        <v>3360848.49</v>
      </c>
      <c r="V464" s="1">
        <v>4688266.25</v>
      </c>
      <c r="W464" s="1">
        <v>4802257.0999999996</v>
      </c>
      <c r="X464" s="1">
        <v>4925728.78</v>
      </c>
      <c r="Y464" s="1">
        <v>4902672.17</v>
      </c>
      <c r="Z464" s="1">
        <v>4897930.47</v>
      </c>
      <c r="AA464" s="1">
        <v>5047759.09</v>
      </c>
      <c r="AB464" s="1">
        <v>5184433.9000000004</v>
      </c>
      <c r="AC464" s="1">
        <v>5421318.9500000002</v>
      </c>
      <c r="AD464" s="1">
        <v>9690656.75</v>
      </c>
      <c r="AE464" s="1">
        <v>6634731</v>
      </c>
      <c r="AP464" s="1">
        <v>1101039.25</v>
      </c>
      <c r="AQ464" s="1">
        <v>466227.3125</v>
      </c>
      <c r="AR464" s="1">
        <v>347360.09375</v>
      </c>
      <c r="AT464" s="1">
        <v>1914626.625</v>
      </c>
      <c r="AY464" s="1">
        <v>497462</v>
      </c>
      <c r="AZ464" s="1">
        <v>312839.375</v>
      </c>
      <c r="BA464" s="1">
        <v>198133</v>
      </c>
      <c r="BC464" s="1">
        <v>648184</v>
      </c>
      <c r="BD464" s="1">
        <v>113990.8515625</v>
      </c>
      <c r="BE464" s="1">
        <v>0</v>
      </c>
      <c r="BG464" s="1">
        <v>398330</v>
      </c>
      <c r="BH464" s="1">
        <v>123471.6796875</v>
      </c>
      <c r="BI464" s="1">
        <v>0</v>
      </c>
      <c r="BK464" s="1">
        <v>481344</v>
      </c>
      <c r="BL464" s="1">
        <v>-23056.609375</v>
      </c>
      <c r="BM464" s="1">
        <v>0</v>
      </c>
      <c r="BO464" s="1">
        <v>537130</v>
      </c>
      <c r="BP464" s="1">
        <v>-4741.7001953125</v>
      </c>
      <c r="BQ464" s="1">
        <v>0</v>
      </c>
      <c r="BS464" s="1">
        <v>-28</v>
      </c>
      <c r="BT464" s="1">
        <v>149828.625</v>
      </c>
      <c r="BU464" s="1">
        <v>0</v>
      </c>
      <c r="BW464" s="1">
        <v>1064140</v>
      </c>
      <c r="BX464" s="1">
        <v>136674.8125</v>
      </c>
      <c r="BY464" s="1">
        <v>0</v>
      </c>
      <c r="CA464" s="1">
        <v>1527934</v>
      </c>
      <c r="CB464" s="1">
        <v>236885.046875</v>
      </c>
      <c r="CC464" s="1">
        <v>0</v>
      </c>
      <c r="CE464" s="1">
        <v>2016592</v>
      </c>
      <c r="CF464" s="1">
        <v>4269338</v>
      </c>
      <c r="CG464" s="1">
        <v>0</v>
      </c>
      <c r="CI464" s="1">
        <v>896558</v>
      </c>
      <c r="CJ464" s="1">
        <v>-3055925.75</v>
      </c>
      <c r="CK464" s="1">
        <v>2331136.5</v>
      </c>
    </row>
    <row r="465" spans="1:90" x14ac:dyDescent="0.25">
      <c r="A465" s="1">
        <v>122091457</v>
      </c>
      <c r="AF465" s="1">
        <v>1101262</v>
      </c>
      <c r="AG465" s="1">
        <v>1059808</v>
      </c>
      <c r="AH465" s="1">
        <v>1015152</v>
      </c>
      <c r="AI465" s="1">
        <v>1152930</v>
      </c>
      <c r="AJ465" s="1">
        <v>1338790</v>
      </c>
      <c r="AK465" s="1">
        <v>1437195</v>
      </c>
      <c r="AL465" s="1">
        <v>1458363</v>
      </c>
      <c r="AM465" s="1">
        <v>1599473</v>
      </c>
      <c r="AN465" s="1">
        <v>2002421</v>
      </c>
      <c r="AO465" s="1">
        <v>2130927</v>
      </c>
      <c r="AS465" s="1">
        <v>158427.40625</v>
      </c>
      <c r="AT465" s="1">
        <v>158427.40625</v>
      </c>
      <c r="BB465" s="1">
        <v>66846</v>
      </c>
      <c r="BF465" s="1">
        <v>-41454</v>
      </c>
      <c r="BJ465" s="1">
        <v>-44656</v>
      </c>
      <c r="BN465" s="1">
        <v>137778</v>
      </c>
      <c r="BR465" s="1">
        <v>185860</v>
      </c>
      <c r="BV465" s="1">
        <v>98405</v>
      </c>
      <c r="BZ465" s="1">
        <v>21168</v>
      </c>
      <c r="CD465" s="1">
        <v>141110</v>
      </c>
      <c r="CH465" s="1">
        <v>402948</v>
      </c>
      <c r="CL465" s="1">
        <v>128506</v>
      </c>
    </row>
    <row r="466" spans="1:90" x14ac:dyDescent="0.25">
      <c r="A466" s="1">
        <v>122092002</v>
      </c>
      <c r="B466" s="1">
        <v>11900307</v>
      </c>
      <c r="C466" s="1">
        <v>12211374</v>
      </c>
      <c r="D466" s="1">
        <v>12364825</v>
      </c>
      <c r="E466" s="1">
        <v>12463722</v>
      </c>
      <c r="F466" s="1">
        <v>12647057</v>
      </c>
      <c r="G466" s="1">
        <v>12647047</v>
      </c>
      <c r="H466" s="1">
        <v>12963403</v>
      </c>
      <c r="I466" s="1">
        <v>14174166</v>
      </c>
      <c r="J466" s="1">
        <v>15145438</v>
      </c>
      <c r="K466" s="1">
        <v>15537408</v>
      </c>
      <c r="L466" s="1">
        <v>380367</v>
      </c>
      <c r="M466" s="1">
        <v>380367</v>
      </c>
      <c r="N466" s="1">
        <v>380367</v>
      </c>
      <c r="O466" s="1">
        <v>380367</v>
      </c>
      <c r="P466" s="1">
        <v>380367</v>
      </c>
      <c r="Q466" s="1">
        <v>380367</v>
      </c>
      <c r="R466" s="1">
        <v>380367</v>
      </c>
      <c r="S466" s="1">
        <v>380367</v>
      </c>
      <c r="T466" s="1">
        <v>380367</v>
      </c>
      <c r="U466" s="1">
        <v>380367</v>
      </c>
      <c r="V466" s="1">
        <v>2915963.64</v>
      </c>
      <c r="W466" s="1">
        <v>2961193.37</v>
      </c>
      <c r="X466" s="1">
        <v>2982138.54</v>
      </c>
      <c r="Y466" s="1">
        <v>3018893.91</v>
      </c>
      <c r="Z466" s="1">
        <v>3244217.87</v>
      </c>
      <c r="AA466" s="1">
        <v>3229176.6</v>
      </c>
      <c r="AB466" s="1">
        <v>3369134.71</v>
      </c>
      <c r="AC466" s="1">
        <v>3547497.89</v>
      </c>
      <c r="AD466" s="1">
        <v>3465444.28</v>
      </c>
      <c r="AE466" s="1">
        <v>3692645</v>
      </c>
      <c r="AP466" s="1">
        <v>578070.1875</v>
      </c>
      <c r="AQ466" s="1">
        <v>0</v>
      </c>
      <c r="AR466" s="1">
        <v>89685.4296875</v>
      </c>
      <c r="AT466" s="1">
        <v>667755.625</v>
      </c>
      <c r="AY466" s="1">
        <v>241855</v>
      </c>
      <c r="AZ466" s="1">
        <v>-109908.578125</v>
      </c>
      <c r="BA466" s="1">
        <v>67009</v>
      </c>
      <c r="BC466" s="1">
        <v>311067</v>
      </c>
      <c r="BD466" s="1">
        <v>45229.73046875</v>
      </c>
      <c r="BE466" s="1">
        <v>0</v>
      </c>
      <c r="BG466" s="1">
        <v>153451</v>
      </c>
      <c r="BH466" s="1">
        <v>20945.169921875</v>
      </c>
      <c r="BI466" s="1">
        <v>0</v>
      </c>
      <c r="BK466" s="1">
        <v>98897</v>
      </c>
      <c r="BL466" s="1">
        <v>36755.37109375</v>
      </c>
      <c r="BM466" s="1">
        <v>0</v>
      </c>
      <c r="BO466" s="1">
        <v>183335</v>
      </c>
      <c r="BP466" s="1">
        <v>225323.953125</v>
      </c>
      <c r="BQ466" s="1">
        <v>0</v>
      </c>
      <c r="BS466" s="1">
        <v>-10</v>
      </c>
      <c r="BT466" s="1">
        <v>-15041.26953125</v>
      </c>
      <c r="BU466" s="1">
        <v>0</v>
      </c>
      <c r="BW466" s="1">
        <v>316356</v>
      </c>
      <c r="BX466" s="1">
        <v>139958.109375</v>
      </c>
      <c r="BY466" s="1">
        <v>0</v>
      </c>
      <c r="CA466" s="1">
        <v>1210763</v>
      </c>
      <c r="CB466" s="1">
        <v>178363.1875</v>
      </c>
      <c r="CC466" s="1">
        <v>0</v>
      </c>
      <c r="CE466" s="1">
        <v>971272</v>
      </c>
      <c r="CF466" s="1">
        <v>-82053.609375</v>
      </c>
      <c r="CG466" s="1">
        <v>0</v>
      </c>
      <c r="CI466" s="1">
        <v>391970</v>
      </c>
      <c r="CJ466" s="1">
        <v>227200.71875</v>
      </c>
      <c r="CK466" s="1">
        <v>0</v>
      </c>
    </row>
    <row r="467" spans="1:90" x14ac:dyDescent="0.25">
      <c r="A467" s="1">
        <v>122092102</v>
      </c>
      <c r="B467" s="1">
        <v>16863908</v>
      </c>
      <c r="C467" s="1">
        <v>17700578</v>
      </c>
      <c r="D467" s="1">
        <v>17977164</v>
      </c>
      <c r="E467" s="1">
        <v>18263256</v>
      </c>
      <c r="F467" s="1">
        <v>18637040</v>
      </c>
      <c r="G467" s="1">
        <v>18637014</v>
      </c>
      <c r="H467" s="1">
        <v>19233626</v>
      </c>
      <c r="I467" s="1">
        <v>21315068</v>
      </c>
      <c r="J467" s="1">
        <v>22832790</v>
      </c>
      <c r="K467" s="1">
        <v>23744230</v>
      </c>
      <c r="L467" s="1">
        <v>819808</v>
      </c>
      <c r="M467" s="1">
        <v>1228276</v>
      </c>
      <c r="N467" s="1">
        <v>1024042</v>
      </c>
      <c r="O467" s="1">
        <v>1024042</v>
      </c>
      <c r="P467" s="1">
        <v>1024042</v>
      </c>
      <c r="Q467" s="1">
        <v>1024042</v>
      </c>
      <c r="R467" s="1">
        <v>1024042</v>
      </c>
      <c r="S467" s="1">
        <v>1024042</v>
      </c>
      <c r="T467" s="1">
        <v>1024042</v>
      </c>
      <c r="U467" s="1">
        <v>1024042</v>
      </c>
      <c r="V467" s="1">
        <v>7262128.4500000002</v>
      </c>
      <c r="W467" s="1">
        <v>7285710.7800000003</v>
      </c>
      <c r="X467" s="1">
        <v>7391104.5599999996</v>
      </c>
      <c r="Y467" s="1">
        <v>7175550.1200000001</v>
      </c>
      <c r="Z467" s="1">
        <v>7256416.8399999999</v>
      </c>
      <c r="AA467" s="1">
        <v>7525294.3499999996</v>
      </c>
      <c r="AB467" s="1">
        <v>7527635.5800000001</v>
      </c>
      <c r="AC467" s="1">
        <v>7689867.1699999999</v>
      </c>
      <c r="AD467" s="1">
        <v>7876547.0700000003</v>
      </c>
      <c r="AE467" s="1">
        <v>7938473</v>
      </c>
      <c r="AP467" s="1">
        <v>1021438</v>
      </c>
      <c r="AQ467" s="1">
        <v>0</v>
      </c>
      <c r="AR467" s="1">
        <v>136411.234375</v>
      </c>
      <c r="AT467" s="1">
        <v>1157849.25</v>
      </c>
      <c r="AY467" s="1">
        <v>639864</v>
      </c>
      <c r="AZ467" s="1">
        <v>-3828.219970703125</v>
      </c>
      <c r="BA467" s="1">
        <v>48474</v>
      </c>
      <c r="BC467" s="1">
        <v>836670</v>
      </c>
      <c r="BD467" s="1">
        <v>23582.330078125</v>
      </c>
      <c r="BE467" s="1">
        <v>408468</v>
      </c>
      <c r="BG467" s="1">
        <v>276586</v>
      </c>
      <c r="BH467" s="1">
        <v>105393.78125</v>
      </c>
      <c r="BI467" s="1">
        <v>-204234</v>
      </c>
      <c r="BK467" s="1">
        <v>286092</v>
      </c>
      <c r="BL467" s="1">
        <v>-215554.4375</v>
      </c>
      <c r="BM467" s="1">
        <v>0</v>
      </c>
      <c r="BO467" s="1">
        <v>373784</v>
      </c>
      <c r="BP467" s="1">
        <v>80866.71875</v>
      </c>
      <c r="BQ467" s="1">
        <v>0</v>
      </c>
      <c r="BS467" s="1">
        <v>-26</v>
      </c>
      <c r="BT467" s="1">
        <v>268877.5</v>
      </c>
      <c r="BU467" s="1">
        <v>0</v>
      </c>
      <c r="BW467" s="1">
        <v>596612</v>
      </c>
      <c r="BX467" s="1">
        <v>2341.22998046875</v>
      </c>
      <c r="BY467" s="1">
        <v>0</v>
      </c>
      <c r="CA467" s="1">
        <v>2081442</v>
      </c>
      <c r="CB467" s="1">
        <v>162231.59375</v>
      </c>
      <c r="CC467" s="1">
        <v>0</v>
      </c>
      <c r="CE467" s="1">
        <v>1517722</v>
      </c>
      <c r="CF467" s="1">
        <v>186679.90625</v>
      </c>
      <c r="CG467" s="1">
        <v>0</v>
      </c>
      <c r="CI467" s="1">
        <v>911440</v>
      </c>
      <c r="CJ467" s="1">
        <v>61925.9296875</v>
      </c>
      <c r="CK467" s="1">
        <v>0</v>
      </c>
    </row>
    <row r="468" spans="1:90" x14ac:dyDescent="0.25">
      <c r="A468" s="1">
        <v>122092353</v>
      </c>
      <c r="B468" s="1">
        <v>14027905</v>
      </c>
      <c r="C468" s="1">
        <v>14317312</v>
      </c>
      <c r="D468" s="1">
        <v>14444756</v>
      </c>
      <c r="E468" s="1">
        <v>14596917</v>
      </c>
      <c r="F468" s="1">
        <v>14791030</v>
      </c>
      <c r="G468" s="1">
        <v>14791020</v>
      </c>
      <c r="H468" s="1">
        <v>15141565</v>
      </c>
      <c r="I468" s="1">
        <v>16002357</v>
      </c>
      <c r="J468" s="1">
        <v>17059928</v>
      </c>
      <c r="K468" s="1">
        <v>17408780</v>
      </c>
      <c r="L468" s="1">
        <v>416762</v>
      </c>
      <c r="M468" s="1">
        <v>416762</v>
      </c>
      <c r="N468" s="1">
        <v>416762</v>
      </c>
      <c r="P468" s="1">
        <v>416762</v>
      </c>
      <c r="Q468" s="1">
        <v>416762</v>
      </c>
      <c r="R468" s="1">
        <v>416762</v>
      </c>
      <c r="S468" s="1">
        <v>416762</v>
      </c>
      <c r="T468" s="1">
        <v>416762</v>
      </c>
      <c r="U468" s="1">
        <v>416762</v>
      </c>
      <c r="V468" s="1">
        <v>6495432.3899999997</v>
      </c>
      <c r="W468" s="1">
        <v>6499331.0499999998</v>
      </c>
      <c r="X468" s="1">
        <v>6569812.9400000004</v>
      </c>
      <c r="Y468" s="1">
        <v>6429729.3799999999</v>
      </c>
      <c r="Z468" s="1">
        <v>6658002.4000000004</v>
      </c>
      <c r="AA468" s="1">
        <v>6728782.1100000003</v>
      </c>
      <c r="AB468" s="1">
        <v>6596391.1299999999</v>
      </c>
      <c r="AC468" s="1">
        <v>6716979.6600000001</v>
      </c>
      <c r="AD468" s="1">
        <v>6798047.71</v>
      </c>
      <c r="AE468" s="1">
        <v>6710231</v>
      </c>
      <c r="AP468" s="1">
        <v>523550</v>
      </c>
      <c r="AQ468" s="1">
        <v>0</v>
      </c>
      <c r="AR468" s="1">
        <v>10445.7197265625</v>
      </c>
      <c r="AT468" s="1">
        <v>533995.75</v>
      </c>
      <c r="AY468" s="1">
        <v>227900</v>
      </c>
      <c r="AZ468" s="1">
        <v>65249.0703125</v>
      </c>
      <c r="BA468" s="1">
        <v>416762</v>
      </c>
      <c r="BC468" s="1">
        <v>289407</v>
      </c>
      <c r="BD468" s="1">
        <v>3898.659912109375</v>
      </c>
      <c r="BE468" s="1">
        <v>0</v>
      </c>
      <c r="BG468" s="1">
        <v>127444</v>
      </c>
      <c r="BH468" s="1">
        <v>70481.890625</v>
      </c>
      <c r="BI468" s="1">
        <v>0</v>
      </c>
      <c r="BK468" s="1">
        <v>152161</v>
      </c>
      <c r="BL468" s="1">
        <v>-140083.5625</v>
      </c>
      <c r="BO468" s="1">
        <v>194113</v>
      </c>
      <c r="BP468" s="1">
        <v>228273.015625</v>
      </c>
      <c r="BS468" s="1">
        <v>-10</v>
      </c>
      <c r="BT468" s="1">
        <v>70779.7109375</v>
      </c>
      <c r="BU468" s="1">
        <v>0</v>
      </c>
      <c r="BW468" s="1">
        <v>350545</v>
      </c>
      <c r="BX468" s="1">
        <v>-132390.984375</v>
      </c>
      <c r="BY468" s="1">
        <v>0</v>
      </c>
      <c r="CA468" s="1">
        <v>860792</v>
      </c>
      <c r="CB468" s="1">
        <v>120588.53125</v>
      </c>
      <c r="CC468" s="1">
        <v>0</v>
      </c>
      <c r="CE468" s="1">
        <v>1057571</v>
      </c>
      <c r="CF468" s="1">
        <v>81068.046875</v>
      </c>
      <c r="CG468" s="1">
        <v>0</v>
      </c>
      <c r="CI468" s="1">
        <v>348852</v>
      </c>
      <c r="CJ468" s="1">
        <v>-87816.7109375</v>
      </c>
      <c r="CK468" s="1">
        <v>0</v>
      </c>
    </row>
    <row r="469" spans="1:90" x14ac:dyDescent="0.25">
      <c r="A469" s="1">
        <v>122097007</v>
      </c>
      <c r="AF469" s="1">
        <v>423426.65</v>
      </c>
      <c r="AG469" s="1">
        <v>412081.63</v>
      </c>
      <c r="AH469" s="1">
        <v>410272.66</v>
      </c>
      <c r="AI469" s="1">
        <v>475963.01</v>
      </c>
      <c r="AJ469" s="1">
        <v>652107.06999999995</v>
      </c>
      <c r="AK469" s="1">
        <v>652343.26</v>
      </c>
      <c r="AL469" s="1">
        <v>648469.03</v>
      </c>
      <c r="AM469" s="1">
        <v>772545.13</v>
      </c>
      <c r="AN469" s="1">
        <v>1075595.31</v>
      </c>
      <c r="AO469" s="1">
        <v>1102277</v>
      </c>
      <c r="AS469" s="1">
        <v>90033.984375</v>
      </c>
      <c r="AT469" s="1">
        <v>90033.984375</v>
      </c>
      <c r="BB469" s="1">
        <v>-46098.73828125</v>
      </c>
      <c r="BF469" s="1">
        <v>-11345.01953125</v>
      </c>
      <c r="BJ469" s="1">
        <v>-1808.969970703125</v>
      </c>
      <c r="BN469" s="1">
        <v>65690.3515625</v>
      </c>
      <c r="BR469" s="1">
        <v>176144.0625</v>
      </c>
      <c r="BV469" s="1">
        <v>236.19000244140625</v>
      </c>
      <c r="BZ469" s="1">
        <v>-3874.22998046875</v>
      </c>
      <c r="CD469" s="1">
        <v>124076.1015625</v>
      </c>
      <c r="CH469" s="1">
        <v>303050.1875</v>
      </c>
      <c r="CL469" s="1">
        <v>26681.689453125</v>
      </c>
    </row>
    <row r="470" spans="1:90" x14ac:dyDescent="0.25">
      <c r="A470" s="1">
        <v>122097203</v>
      </c>
      <c r="B470" s="1">
        <v>3060137</v>
      </c>
      <c r="C470" s="1">
        <v>3119828</v>
      </c>
      <c r="D470" s="1">
        <v>3132359</v>
      </c>
      <c r="E470" s="1">
        <v>3152115</v>
      </c>
      <c r="F470" s="1">
        <v>3152324</v>
      </c>
      <c r="G470" s="1">
        <v>3152323</v>
      </c>
      <c r="H470" s="1">
        <v>3260818</v>
      </c>
      <c r="I470" s="1">
        <v>3359482</v>
      </c>
      <c r="J470" s="1">
        <v>3466138</v>
      </c>
      <c r="K470" s="1">
        <v>3515808</v>
      </c>
      <c r="L470" s="1">
        <v>2663</v>
      </c>
      <c r="M470" s="1">
        <v>119607</v>
      </c>
      <c r="N470" s="1">
        <v>119607</v>
      </c>
      <c r="O470" s="1">
        <v>119607</v>
      </c>
      <c r="P470" s="1">
        <v>119607</v>
      </c>
      <c r="Q470" s="1">
        <v>119607</v>
      </c>
      <c r="R470" s="1">
        <v>1119607</v>
      </c>
      <c r="S470" s="1">
        <v>1119607</v>
      </c>
      <c r="T470" s="1">
        <v>1619607</v>
      </c>
      <c r="U470" s="1">
        <v>1119607</v>
      </c>
      <c r="V470" s="1">
        <v>696365</v>
      </c>
      <c r="W470" s="1">
        <v>710112</v>
      </c>
      <c r="X470" s="1">
        <v>714408</v>
      </c>
      <c r="Y470" s="1">
        <v>730130</v>
      </c>
      <c r="Z470" s="1">
        <v>896145</v>
      </c>
      <c r="AA470" s="1">
        <v>889377</v>
      </c>
      <c r="AB470" s="1">
        <v>830667</v>
      </c>
      <c r="AC470" s="1">
        <v>902710</v>
      </c>
      <c r="AD470" s="1">
        <v>1071747</v>
      </c>
      <c r="AE470" s="1">
        <v>983189</v>
      </c>
      <c r="AP470" s="1">
        <v>72696.796875</v>
      </c>
      <c r="AQ470" s="1">
        <v>200000</v>
      </c>
      <c r="AR470" s="1">
        <v>17408.80078125</v>
      </c>
      <c r="AT470" s="1">
        <v>290105.625</v>
      </c>
      <c r="AY470" s="1">
        <v>45427.5</v>
      </c>
      <c r="AZ470" s="1">
        <v>23012.859375</v>
      </c>
      <c r="BA470" s="1">
        <v>-92279</v>
      </c>
      <c r="BC470" s="1">
        <v>59691</v>
      </c>
      <c r="BD470" s="1">
        <v>13747</v>
      </c>
      <c r="BE470" s="1">
        <v>116944</v>
      </c>
      <c r="BG470" s="1">
        <v>12531</v>
      </c>
      <c r="BH470" s="1">
        <v>4296</v>
      </c>
      <c r="BI470" s="1">
        <v>0</v>
      </c>
      <c r="BK470" s="1">
        <v>19756</v>
      </c>
      <c r="BL470" s="1">
        <v>15722</v>
      </c>
      <c r="BM470" s="1">
        <v>0</v>
      </c>
      <c r="BO470" s="1">
        <v>209</v>
      </c>
      <c r="BP470" s="1">
        <v>166015</v>
      </c>
      <c r="BQ470" s="1">
        <v>0</v>
      </c>
      <c r="BS470" s="1">
        <v>-1</v>
      </c>
      <c r="BT470" s="1">
        <v>-6768</v>
      </c>
      <c r="BU470" s="1">
        <v>0</v>
      </c>
      <c r="BW470" s="1">
        <v>108495</v>
      </c>
      <c r="BX470" s="1">
        <v>-58710</v>
      </c>
      <c r="BY470" s="1">
        <v>1000000</v>
      </c>
      <c r="CA470" s="1">
        <v>98664</v>
      </c>
      <c r="CB470" s="1">
        <v>72043</v>
      </c>
      <c r="CC470" s="1">
        <v>0</v>
      </c>
      <c r="CE470" s="1">
        <v>106656</v>
      </c>
      <c r="CF470" s="1">
        <v>169037</v>
      </c>
      <c r="CG470" s="1">
        <v>500000</v>
      </c>
      <c r="CI470" s="1">
        <v>49670</v>
      </c>
      <c r="CJ470" s="1">
        <v>-88558</v>
      </c>
      <c r="CK470" s="1">
        <v>-500000</v>
      </c>
    </row>
    <row r="471" spans="1:90" x14ac:dyDescent="0.25">
      <c r="A471" s="1">
        <v>122097502</v>
      </c>
      <c r="B471" s="1">
        <v>12755406</v>
      </c>
      <c r="C471" s="1">
        <v>13160612</v>
      </c>
      <c r="D471" s="1">
        <v>13370719</v>
      </c>
      <c r="E471" s="1">
        <v>13577789</v>
      </c>
      <c r="F471" s="1">
        <v>13949551</v>
      </c>
      <c r="G471" s="1">
        <v>13949536</v>
      </c>
      <c r="H471" s="1">
        <v>14759180</v>
      </c>
      <c r="I471" s="1">
        <v>16078463</v>
      </c>
      <c r="J471" s="1">
        <v>18171238</v>
      </c>
      <c r="K471" s="1">
        <v>19181080</v>
      </c>
      <c r="L471" s="1">
        <v>622557</v>
      </c>
      <c r="M471" s="1">
        <v>704945</v>
      </c>
      <c r="N471" s="1">
        <v>663751</v>
      </c>
      <c r="O471" s="1">
        <v>663751</v>
      </c>
      <c r="P471" s="1">
        <v>663751</v>
      </c>
      <c r="Q471" s="1">
        <v>663751</v>
      </c>
      <c r="R471" s="1">
        <v>663751</v>
      </c>
      <c r="S471" s="1">
        <v>663751</v>
      </c>
      <c r="T471" s="1">
        <v>663751</v>
      </c>
      <c r="U471" s="1">
        <v>693900.47</v>
      </c>
      <c r="V471" s="1">
        <v>7853913.8099999996</v>
      </c>
      <c r="W471" s="1">
        <v>7683391.7300000004</v>
      </c>
      <c r="X471" s="1">
        <v>6394699.2699999996</v>
      </c>
      <c r="Y471" s="1">
        <v>6779705.9299999997</v>
      </c>
      <c r="Z471" s="1">
        <v>6611451.1799999997</v>
      </c>
      <c r="AA471" s="1">
        <v>6582160.1500000004</v>
      </c>
      <c r="AB471" s="1">
        <v>6735260.9900000002</v>
      </c>
      <c r="AC471" s="1">
        <v>7399036.8399999999</v>
      </c>
      <c r="AD471" s="1">
        <v>8447327.7200000007</v>
      </c>
      <c r="AE471" s="1">
        <v>7840779</v>
      </c>
      <c r="AP471" s="1">
        <v>1046305.8125</v>
      </c>
      <c r="AQ471" s="1">
        <v>6029.89404296875</v>
      </c>
      <c r="AR471" s="1">
        <v>245865.5625</v>
      </c>
      <c r="AT471" s="1">
        <v>1298201.25</v>
      </c>
      <c r="AY471" s="1">
        <v>309434</v>
      </c>
      <c r="AZ471" s="1">
        <v>-415414.625</v>
      </c>
      <c r="BA471" s="1">
        <v>91701</v>
      </c>
      <c r="BC471" s="1">
        <v>405206</v>
      </c>
      <c r="BD471" s="1">
        <v>-170522.078125</v>
      </c>
      <c r="BE471" s="1">
        <v>82388</v>
      </c>
      <c r="BG471" s="1">
        <v>210107</v>
      </c>
      <c r="BH471" s="1">
        <v>-1288692.5</v>
      </c>
      <c r="BI471" s="1">
        <v>-41194</v>
      </c>
      <c r="BK471" s="1">
        <v>207070</v>
      </c>
      <c r="BL471" s="1">
        <v>385006.65625</v>
      </c>
      <c r="BM471" s="1">
        <v>0</v>
      </c>
      <c r="BO471" s="1">
        <v>371762</v>
      </c>
      <c r="BP471" s="1">
        <v>-168254.75</v>
      </c>
      <c r="BQ471" s="1">
        <v>0</v>
      </c>
      <c r="BS471" s="1">
        <v>-15</v>
      </c>
      <c r="BT471" s="1">
        <v>-29291.029296875</v>
      </c>
      <c r="BU471" s="1">
        <v>0</v>
      </c>
      <c r="BW471" s="1">
        <v>809644</v>
      </c>
      <c r="BX471" s="1">
        <v>153100.84375</v>
      </c>
      <c r="BY471" s="1">
        <v>0</v>
      </c>
      <c r="CA471" s="1">
        <v>1319283</v>
      </c>
      <c r="CB471" s="1">
        <v>663775.875</v>
      </c>
      <c r="CC471" s="1">
        <v>0</v>
      </c>
      <c r="CE471" s="1">
        <v>2092775</v>
      </c>
      <c r="CF471" s="1">
        <v>1048290.875</v>
      </c>
      <c r="CG471" s="1">
        <v>0</v>
      </c>
      <c r="CI471" s="1">
        <v>1009842</v>
      </c>
      <c r="CJ471" s="1">
        <v>-606548.75</v>
      </c>
      <c r="CK471" s="1">
        <v>30149.470703125</v>
      </c>
    </row>
    <row r="472" spans="1:90" x14ac:dyDescent="0.25">
      <c r="A472" s="1">
        <v>122097604</v>
      </c>
      <c r="B472" s="1">
        <v>1161646</v>
      </c>
      <c r="C472" s="1">
        <v>1201576.25</v>
      </c>
      <c r="D472" s="1">
        <v>1207555.75</v>
      </c>
      <c r="E472" s="1">
        <v>1226864.625</v>
      </c>
      <c r="F472" s="1">
        <v>1254302.5</v>
      </c>
      <c r="G472" s="1">
        <v>1254301.25</v>
      </c>
      <c r="H472" s="1">
        <v>1298259.375</v>
      </c>
      <c r="I472" s="1">
        <v>1370216.875</v>
      </c>
      <c r="J472" s="1">
        <v>1407662.375</v>
      </c>
      <c r="K472" s="1">
        <v>1438599</v>
      </c>
      <c r="L472" s="1">
        <v>49442</v>
      </c>
      <c r="M472" s="1">
        <v>49442</v>
      </c>
      <c r="N472" s="1">
        <v>49442</v>
      </c>
      <c r="O472" s="1">
        <v>49442</v>
      </c>
      <c r="P472" s="1">
        <v>57219.76</v>
      </c>
      <c r="Q472" s="1">
        <v>51386.44</v>
      </c>
      <c r="R472" s="1">
        <v>49442</v>
      </c>
      <c r="S472" s="1">
        <v>49442</v>
      </c>
      <c r="T472" s="1">
        <v>49442</v>
      </c>
      <c r="U472" s="1">
        <v>49442</v>
      </c>
      <c r="V472" s="1">
        <v>599068.37</v>
      </c>
      <c r="W472" s="1">
        <v>631265.53</v>
      </c>
      <c r="X472" s="1">
        <v>602844.89</v>
      </c>
      <c r="Y472" s="1">
        <v>506057.11</v>
      </c>
      <c r="Z472" s="1">
        <v>507247.54</v>
      </c>
      <c r="AA472" s="1">
        <v>507242.78</v>
      </c>
      <c r="AB472" s="1">
        <v>511867.38</v>
      </c>
      <c r="AC472" s="1">
        <v>522417.6</v>
      </c>
      <c r="AD472" s="1">
        <v>531514.54</v>
      </c>
      <c r="AE472" s="1">
        <v>546720</v>
      </c>
      <c r="AP472" s="1">
        <v>36859.30078125</v>
      </c>
      <c r="AQ472" s="1">
        <v>-1555.552001953125</v>
      </c>
      <c r="AR472" s="1">
        <v>7894.4921875</v>
      </c>
      <c r="AT472" s="1">
        <v>43198.2421875</v>
      </c>
      <c r="AY472" s="1">
        <v>24688.125</v>
      </c>
      <c r="AZ472" s="1">
        <v>82134.5625</v>
      </c>
      <c r="BA472" s="1">
        <v>49442</v>
      </c>
      <c r="BC472" s="1">
        <v>39930.25</v>
      </c>
      <c r="BD472" s="1">
        <v>32197.16015625</v>
      </c>
      <c r="BE472" s="1">
        <v>0</v>
      </c>
      <c r="BG472" s="1">
        <v>5979.5</v>
      </c>
      <c r="BH472" s="1">
        <v>-28420.640625</v>
      </c>
      <c r="BI472" s="1">
        <v>0</v>
      </c>
      <c r="BK472" s="1">
        <v>19308.875</v>
      </c>
      <c r="BL472" s="1">
        <v>-96787.78125</v>
      </c>
      <c r="BM472" s="1">
        <v>0</v>
      </c>
      <c r="BO472" s="1">
        <v>27437.875</v>
      </c>
      <c r="BP472" s="1">
        <v>1190.4300537109375</v>
      </c>
      <c r="BQ472" s="1">
        <v>7777.759765625</v>
      </c>
      <c r="BS472" s="1">
        <v>-1.25</v>
      </c>
      <c r="BT472" s="1">
        <v>-4.7600002288818359</v>
      </c>
      <c r="BU472" s="1">
        <v>-5833.31982421875</v>
      </c>
      <c r="BW472" s="1">
        <v>43958.125</v>
      </c>
      <c r="BX472" s="1">
        <v>4624.60009765625</v>
      </c>
      <c r="BY472" s="1">
        <v>-1944.43994140625</v>
      </c>
      <c r="CA472" s="1">
        <v>71957.5</v>
      </c>
      <c r="CB472" s="1">
        <v>10550.2197265625</v>
      </c>
      <c r="CC472" s="1">
        <v>0</v>
      </c>
      <c r="CE472" s="1">
        <v>37445.5</v>
      </c>
      <c r="CF472" s="1">
        <v>9096.9404296875</v>
      </c>
      <c r="CG472" s="1">
        <v>0</v>
      </c>
      <c r="CI472" s="1">
        <v>30936.625</v>
      </c>
      <c r="CJ472" s="1">
        <v>15205.4599609375</v>
      </c>
      <c r="CK472" s="1">
        <v>0</v>
      </c>
    </row>
    <row r="473" spans="1:90" x14ac:dyDescent="0.25">
      <c r="A473" s="1">
        <v>122098003</v>
      </c>
      <c r="B473" s="1">
        <v>2913895.25</v>
      </c>
      <c r="C473" s="1">
        <v>3016844.5</v>
      </c>
      <c r="D473" s="1">
        <v>3030979.75</v>
      </c>
      <c r="E473" s="1">
        <v>3030294</v>
      </c>
      <c r="F473" s="1">
        <v>3073985.25</v>
      </c>
      <c r="G473" s="1">
        <v>3073982.75</v>
      </c>
      <c r="H473" s="1">
        <v>3091446.25</v>
      </c>
      <c r="I473" s="1">
        <v>3183412.75</v>
      </c>
      <c r="J473" s="1">
        <v>3298015.5</v>
      </c>
      <c r="K473" s="1">
        <v>3351725</v>
      </c>
      <c r="L473" s="1">
        <v>67213</v>
      </c>
      <c r="M473" s="1">
        <v>67213</v>
      </c>
      <c r="N473" s="1">
        <v>67213</v>
      </c>
      <c r="O473" s="1">
        <v>67213</v>
      </c>
      <c r="P473" s="1">
        <v>67213</v>
      </c>
      <c r="Q473" s="1">
        <v>67213</v>
      </c>
      <c r="R473" s="1">
        <v>67213</v>
      </c>
      <c r="S473" s="1">
        <v>67213</v>
      </c>
      <c r="T473" s="1">
        <v>67213</v>
      </c>
      <c r="U473" s="1">
        <v>67213</v>
      </c>
      <c r="V473" s="1">
        <v>1044561.13</v>
      </c>
      <c r="W473" s="1">
        <v>1167504.51</v>
      </c>
      <c r="X473" s="1">
        <v>1102698.44</v>
      </c>
      <c r="Y473" s="1">
        <v>1111000</v>
      </c>
      <c r="Z473" s="1">
        <v>1006244.83</v>
      </c>
      <c r="AA473" s="1">
        <v>1456235.2</v>
      </c>
      <c r="AB473" s="1">
        <v>1365892.37</v>
      </c>
      <c r="AC473" s="1">
        <v>1183000.2</v>
      </c>
      <c r="AD473" s="1">
        <v>1192834.55</v>
      </c>
      <c r="AE473" s="1">
        <v>1063115</v>
      </c>
      <c r="AP473" s="1">
        <v>55547.94921875</v>
      </c>
      <c r="AQ473" s="1">
        <v>0</v>
      </c>
      <c r="AR473" s="1">
        <v>11374.0341796875</v>
      </c>
      <c r="AT473" s="1">
        <v>66921.984375</v>
      </c>
      <c r="AY473" s="1">
        <v>78196.75</v>
      </c>
      <c r="AZ473" s="1">
        <v>-97633.359375</v>
      </c>
      <c r="BA473" s="1">
        <v>14586</v>
      </c>
      <c r="BC473" s="1">
        <v>102949.25</v>
      </c>
      <c r="BD473" s="1">
        <v>122943.3828125</v>
      </c>
      <c r="BE473" s="1">
        <v>0</v>
      </c>
      <c r="BG473" s="1">
        <v>14135.25</v>
      </c>
      <c r="BH473" s="1">
        <v>-64806.0703125</v>
      </c>
      <c r="BI473" s="1">
        <v>0</v>
      </c>
      <c r="BK473" s="1">
        <v>-685.75</v>
      </c>
      <c r="BL473" s="1">
        <v>8301.5595703125</v>
      </c>
      <c r="BM473" s="1">
        <v>0</v>
      </c>
      <c r="BO473" s="1">
        <v>43691.25</v>
      </c>
      <c r="BP473" s="1">
        <v>-104755.171875</v>
      </c>
      <c r="BQ473" s="1">
        <v>0</v>
      </c>
      <c r="BS473" s="1">
        <v>-2.5</v>
      </c>
      <c r="BT473" s="1">
        <v>449990.375</v>
      </c>
      <c r="BU473" s="1">
        <v>0</v>
      </c>
      <c r="BW473" s="1">
        <v>17463.5</v>
      </c>
      <c r="BX473" s="1">
        <v>-90342.828125</v>
      </c>
      <c r="BY473" s="1">
        <v>0</v>
      </c>
      <c r="CA473" s="1">
        <v>91966.5</v>
      </c>
      <c r="CB473" s="1">
        <v>-182892.171875</v>
      </c>
      <c r="CC473" s="1">
        <v>0</v>
      </c>
      <c r="CE473" s="1">
        <v>114602.75</v>
      </c>
      <c r="CF473" s="1">
        <v>9834.349609375</v>
      </c>
      <c r="CG473" s="1">
        <v>0</v>
      </c>
      <c r="CI473" s="1">
        <v>53709.5</v>
      </c>
      <c r="CJ473" s="1">
        <v>-129719.546875</v>
      </c>
      <c r="CK473" s="1">
        <v>0</v>
      </c>
    </row>
    <row r="474" spans="1:90" x14ac:dyDescent="0.25">
      <c r="A474" s="1">
        <v>122098103</v>
      </c>
      <c r="B474" s="1">
        <v>10114802</v>
      </c>
      <c r="C474" s="1">
        <v>10600601</v>
      </c>
      <c r="D474" s="1">
        <v>10800212</v>
      </c>
      <c r="E474" s="1">
        <v>10981221</v>
      </c>
      <c r="F474" s="1">
        <v>11479377</v>
      </c>
      <c r="G474" s="1">
        <v>11478175</v>
      </c>
      <c r="H474" s="1">
        <v>11681963</v>
      </c>
      <c r="I474" s="1">
        <v>12461457</v>
      </c>
      <c r="J474" s="1">
        <v>13220350</v>
      </c>
      <c r="K474" s="1">
        <v>13570373</v>
      </c>
      <c r="L474" s="1">
        <v>553528</v>
      </c>
      <c r="M474" s="1">
        <v>697762</v>
      </c>
      <c r="N474" s="1">
        <v>625645</v>
      </c>
      <c r="O474" s="1">
        <v>625645</v>
      </c>
      <c r="P474" s="1">
        <v>625645</v>
      </c>
      <c r="Q474" s="1">
        <v>625645</v>
      </c>
      <c r="R474" s="1">
        <v>625645</v>
      </c>
      <c r="S474" s="1">
        <v>625645</v>
      </c>
      <c r="T474" s="1">
        <v>625645</v>
      </c>
      <c r="U474" s="1">
        <v>715330.81</v>
      </c>
      <c r="V474" s="1">
        <v>3366250</v>
      </c>
      <c r="W474" s="1">
        <v>3455255</v>
      </c>
      <c r="X474" s="1">
        <v>3370941</v>
      </c>
      <c r="Y474" s="1">
        <v>3548700.53</v>
      </c>
      <c r="Z474" s="1">
        <v>3675411.27</v>
      </c>
      <c r="AA474" s="1">
        <v>3690862.9</v>
      </c>
      <c r="AB474" s="1">
        <v>3667157.45</v>
      </c>
      <c r="AC474" s="1">
        <v>4033635</v>
      </c>
      <c r="AD474" s="1">
        <v>4250080.71</v>
      </c>
      <c r="AE474" s="1">
        <v>4149326</v>
      </c>
      <c r="AP474" s="1">
        <v>418199.1875</v>
      </c>
      <c r="AQ474" s="1">
        <v>17937.162109375</v>
      </c>
      <c r="AR474" s="1">
        <v>94782.9453125</v>
      </c>
      <c r="AT474" s="1">
        <v>530919.3125</v>
      </c>
      <c r="AY474" s="1">
        <v>349351</v>
      </c>
      <c r="AZ474" s="1">
        <v>-35768</v>
      </c>
      <c r="BA474" s="1">
        <v>66733</v>
      </c>
      <c r="BC474" s="1">
        <v>485799</v>
      </c>
      <c r="BD474" s="1">
        <v>89005</v>
      </c>
      <c r="BE474" s="1">
        <v>144234</v>
      </c>
      <c r="BG474" s="1">
        <v>199611</v>
      </c>
      <c r="BH474" s="1">
        <v>-84314</v>
      </c>
      <c r="BI474" s="1">
        <v>-72117</v>
      </c>
      <c r="BK474" s="1">
        <v>181009</v>
      </c>
      <c r="BL474" s="1">
        <v>177759.53125</v>
      </c>
      <c r="BM474" s="1">
        <v>0</v>
      </c>
      <c r="BO474" s="1">
        <v>498156</v>
      </c>
      <c r="BP474" s="1">
        <v>126710.7421875</v>
      </c>
      <c r="BQ474" s="1">
        <v>0</v>
      </c>
      <c r="BS474" s="1">
        <v>-1202</v>
      </c>
      <c r="BT474" s="1">
        <v>15451.6298828125</v>
      </c>
      <c r="BU474" s="1">
        <v>0</v>
      </c>
      <c r="BW474" s="1">
        <v>203788</v>
      </c>
      <c r="BX474" s="1">
        <v>-23705.44921875</v>
      </c>
      <c r="BY474" s="1">
        <v>0</v>
      </c>
      <c r="CA474" s="1">
        <v>779494</v>
      </c>
      <c r="CB474" s="1">
        <v>366477.5625</v>
      </c>
      <c r="CC474" s="1">
        <v>0</v>
      </c>
      <c r="CE474" s="1">
        <v>758893</v>
      </c>
      <c r="CF474" s="1">
        <v>216445.703125</v>
      </c>
      <c r="CG474" s="1">
        <v>0</v>
      </c>
      <c r="CI474" s="1">
        <v>350023</v>
      </c>
      <c r="CJ474" s="1">
        <v>-100754.7109375</v>
      </c>
      <c r="CK474" s="1">
        <v>89685.8125</v>
      </c>
    </row>
    <row r="475" spans="1:90" x14ac:dyDescent="0.25">
      <c r="A475" s="1">
        <v>122098202</v>
      </c>
      <c r="B475" s="1">
        <v>15292664</v>
      </c>
      <c r="C475" s="1">
        <v>15764191</v>
      </c>
      <c r="D475" s="1">
        <v>15993659</v>
      </c>
      <c r="E475" s="1">
        <v>16129555</v>
      </c>
      <c r="F475" s="1">
        <v>16449022</v>
      </c>
      <c r="G475" s="1">
        <v>16449006</v>
      </c>
      <c r="H475" s="1">
        <v>17026700</v>
      </c>
      <c r="I475" s="1">
        <v>18355884</v>
      </c>
      <c r="J475" s="1">
        <v>19830850</v>
      </c>
      <c r="K475" s="1">
        <v>20370920</v>
      </c>
      <c r="M475" s="1">
        <v>783733</v>
      </c>
      <c r="N475" s="1">
        <v>783733</v>
      </c>
      <c r="O475" s="1">
        <v>783733</v>
      </c>
      <c r="P475" s="1">
        <v>793455.2</v>
      </c>
      <c r="Q475" s="1">
        <v>783733</v>
      </c>
      <c r="R475" s="1">
        <v>783733</v>
      </c>
      <c r="S475" s="1">
        <v>783733</v>
      </c>
      <c r="T475" s="1">
        <v>783733</v>
      </c>
      <c r="U475" s="1">
        <v>783733</v>
      </c>
      <c r="V475" s="1">
        <v>5215214.38</v>
      </c>
      <c r="W475" s="1">
        <v>5259581.91</v>
      </c>
      <c r="X475" s="1">
        <v>5405186.71</v>
      </c>
      <c r="Y475" s="1">
        <v>5469363.3899999997</v>
      </c>
      <c r="Z475" s="1">
        <v>5619911.8799999999</v>
      </c>
      <c r="AA475" s="1">
        <v>5770679.8499999996</v>
      </c>
      <c r="AB475" s="1">
        <v>6039763.0800000001</v>
      </c>
      <c r="AC475" s="1">
        <v>6408003.3399999999</v>
      </c>
      <c r="AD475" s="1">
        <v>6370799.2599999998</v>
      </c>
      <c r="AE475" s="1">
        <v>6908767</v>
      </c>
      <c r="AP475" s="1">
        <v>784379.625</v>
      </c>
      <c r="AQ475" s="1">
        <v>-1944.43994140625</v>
      </c>
      <c r="AR475" s="1">
        <v>257771.03125</v>
      </c>
      <c r="AT475" s="1">
        <v>1040206.25</v>
      </c>
      <c r="AY475" s="1">
        <v>360251</v>
      </c>
      <c r="AZ475" s="1">
        <v>83690.953125</v>
      </c>
      <c r="BC475" s="1">
        <v>471527</v>
      </c>
      <c r="BD475" s="1">
        <v>44367.53125</v>
      </c>
      <c r="BG475" s="1">
        <v>229468</v>
      </c>
      <c r="BH475" s="1">
        <v>145604.796875</v>
      </c>
      <c r="BI475" s="1">
        <v>0</v>
      </c>
      <c r="BK475" s="1">
        <v>135896</v>
      </c>
      <c r="BL475" s="1">
        <v>64176.6796875</v>
      </c>
      <c r="BM475" s="1">
        <v>0</v>
      </c>
      <c r="BO475" s="1">
        <v>319467</v>
      </c>
      <c r="BP475" s="1">
        <v>150548.484375</v>
      </c>
      <c r="BQ475" s="1">
        <v>9722.2001953125</v>
      </c>
      <c r="BS475" s="1">
        <v>-16</v>
      </c>
      <c r="BT475" s="1">
        <v>150767.96875</v>
      </c>
      <c r="BU475" s="1">
        <v>-9722.2001953125</v>
      </c>
      <c r="BW475" s="1">
        <v>577694</v>
      </c>
      <c r="BX475" s="1">
        <v>269083.21875</v>
      </c>
      <c r="BY475" s="1">
        <v>0</v>
      </c>
      <c r="CA475" s="1">
        <v>1329184</v>
      </c>
      <c r="CB475" s="1">
        <v>368240.25</v>
      </c>
      <c r="CC475" s="1">
        <v>0</v>
      </c>
      <c r="CE475" s="1">
        <v>1474966</v>
      </c>
      <c r="CF475" s="1">
        <v>-37204.078125</v>
      </c>
      <c r="CG475" s="1">
        <v>0</v>
      </c>
      <c r="CI475" s="1">
        <v>540070</v>
      </c>
      <c r="CJ475" s="1">
        <v>537967.75</v>
      </c>
      <c r="CK475" s="1">
        <v>0</v>
      </c>
    </row>
    <row r="476" spans="1:90" x14ac:dyDescent="0.25">
      <c r="A476" s="1">
        <v>122098403</v>
      </c>
      <c r="B476" s="1">
        <v>9392298</v>
      </c>
      <c r="C476" s="1">
        <v>9820935</v>
      </c>
      <c r="D476" s="1">
        <v>9974006</v>
      </c>
      <c r="E476" s="1">
        <v>10169031</v>
      </c>
      <c r="F476" s="1">
        <v>10543732</v>
      </c>
      <c r="G476" s="1">
        <v>10543717</v>
      </c>
      <c r="H476" s="1">
        <v>10840201</v>
      </c>
      <c r="I476" s="1">
        <v>12048078</v>
      </c>
      <c r="J476" s="1">
        <v>13077838</v>
      </c>
      <c r="K476" s="1">
        <v>13651337</v>
      </c>
      <c r="L476" s="1">
        <v>499677</v>
      </c>
      <c r="M476" s="1">
        <v>570879</v>
      </c>
      <c r="N476" s="1">
        <v>535278</v>
      </c>
      <c r="O476" s="1">
        <v>535278</v>
      </c>
      <c r="P476" s="1">
        <v>535278</v>
      </c>
      <c r="Q476" s="1">
        <v>535278</v>
      </c>
      <c r="R476" s="1">
        <v>535278</v>
      </c>
      <c r="S476" s="1">
        <v>535278</v>
      </c>
      <c r="T476" s="1">
        <v>535278</v>
      </c>
      <c r="U476" s="1">
        <v>535278</v>
      </c>
      <c r="V476" s="1">
        <v>2865926.25</v>
      </c>
      <c r="W476" s="1">
        <v>2733220.37</v>
      </c>
      <c r="X476" s="1">
        <v>2781016.01</v>
      </c>
      <c r="Y476" s="1">
        <v>2887448.54</v>
      </c>
      <c r="Z476" s="1">
        <v>2947758.58</v>
      </c>
      <c r="AA476" s="1">
        <v>3041415.32</v>
      </c>
      <c r="AB476" s="1">
        <v>2955157.26</v>
      </c>
      <c r="AC476" s="1">
        <v>3451878.35</v>
      </c>
      <c r="AD476" s="1">
        <v>3414164.03</v>
      </c>
      <c r="AE476" s="1">
        <v>3609235</v>
      </c>
      <c r="AP476" s="1">
        <v>621521</v>
      </c>
      <c r="AQ476" s="1">
        <v>0</v>
      </c>
      <c r="AR476" s="1">
        <v>132295.28125</v>
      </c>
      <c r="AT476" s="1">
        <v>753816.25</v>
      </c>
      <c r="AY476" s="1">
        <v>319548</v>
      </c>
      <c r="AZ476" s="1">
        <v>214788.59375</v>
      </c>
      <c r="BA476" s="1">
        <v>84396</v>
      </c>
      <c r="BC476" s="1">
        <v>428637</v>
      </c>
      <c r="BD476" s="1">
        <v>-132705.875</v>
      </c>
      <c r="BE476" s="1">
        <v>71202</v>
      </c>
      <c r="BG476" s="1">
        <v>153071</v>
      </c>
      <c r="BH476" s="1">
        <v>47795.640625</v>
      </c>
      <c r="BI476" s="1">
        <v>-35601</v>
      </c>
      <c r="BK476" s="1">
        <v>195025</v>
      </c>
      <c r="BL476" s="1">
        <v>106432.53125</v>
      </c>
      <c r="BM476" s="1">
        <v>0</v>
      </c>
      <c r="BO476" s="1">
        <v>374701</v>
      </c>
      <c r="BP476" s="1">
        <v>60310.0390625</v>
      </c>
      <c r="BQ476" s="1">
        <v>0</v>
      </c>
      <c r="BS476" s="1">
        <v>-15</v>
      </c>
      <c r="BT476" s="1">
        <v>93656.7421875</v>
      </c>
      <c r="BU476" s="1">
        <v>0</v>
      </c>
      <c r="BW476" s="1">
        <v>296484</v>
      </c>
      <c r="BX476" s="1">
        <v>-86258.0625</v>
      </c>
      <c r="BY476" s="1">
        <v>0</v>
      </c>
      <c r="CA476" s="1">
        <v>1207877</v>
      </c>
      <c r="CB476" s="1">
        <v>496721.09375</v>
      </c>
      <c r="CC476" s="1">
        <v>0</v>
      </c>
      <c r="CE476" s="1">
        <v>1029760</v>
      </c>
      <c r="CF476" s="1">
        <v>-37714.3203125</v>
      </c>
      <c r="CG476" s="1">
        <v>0</v>
      </c>
      <c r="CI476" s="1">
        <v>573499</v>
      </c>
      <c r="CJ476" s="1">
        <v>195070.96875</v>
      </c>
      <c r="CK476" s="1">
        <v>0</v>
      </c>
    </row>
    <row r="477" spans="1:90" x14ac:dyDescent="0.25">
      <c r="A477" s="1">
        <v>122099007</v>
      </c>
      <c r="AF477" s="1">
        <v>442627.47</v>
      </c>
      <c r="AG477" s="1">
        <v>424349.2</v>
      </c>
      <c r="AH477" s="1">
        <v>457054.51</v>
      </c>
      <c r="AI477" s="1">
        <v>527265.02</v>
      </c>
      <c r="AJ477" s="1">
        <v>572618.12</v>
      </c>
      <c r="AK477" s="1">
        <v>596503.19999999995</v>
      </c>
      <c r="AL477" s="1">
        <v>571014</v>
      </c>
      <c r="AM477" s="1">
        <v>723883.12</v>
      </c>
      <c r="AN477" s="1">
        <v>945020</v>
      </c>
      <c r="AO477" s="1">
        <v>1059080</v>
      </c>
      <c r="AS477" s="1">
        <v>97292.375</v>
      </c>
      <c r="AT477" s="1">
        <v>97292.375</v>
      </c>
      <c r="BB477" s="1">
        <v>104094.9921875</v>
      </c>
      <c r="BF477" s="1">
        <v>-18278.26953125</v>
      </c>
      <c r="BJ477" s="1">
        <v>32705.310546875</v>
      </c>
      <c r="BN477" s="1">
        <v>70210.5078125</v>
      </c>
      <c r="BR477" s="1">
        <v>45353.1015625</v>
      </c>
      <c r="BV477" s="1">
        <v>23885.080078125</v>
      </c>
      <c r="BZ477" s="1">
        <v>-25489.19921875</v>
      </c>
      <c r="CD477" s="1">
        <v>152869.125</v>
      </c>
      <c r="CH477" s="1">
        <v>221136.875</v>
      </c>
      <c r="CL477" s="1">
        <v>114060</v>
      </c>
    </row>
    <row r="478" spans="1:90" x14ac:dyDescent="0.25">
      <c r="A478" s="1">
        <v>123460302</v>
      </c>
      <c r="B478" s="1">
        <v>6100721.5</v>
      </c>
      <c r="C478" s="1">
        <v>6502187</v>
      </c>
      <c r="D478" s="1">
        <v>6715748.5</v>
      </c>
      <c r="E478" s="1">
        <v>6914961</v>
      </c>
      <c r="F478" s="1">
        <v>7231848</v>
      </c>
      <c r="G478" s="1">
        <v>7231833</v>
      </c>
      <c r="H478" s="1">
        <v>7756717.5</v>
      </c>
      <c r="I478" s="1">
        <v>9372362</v>
      </c>
      <c r="J478" s="1">
        <v>10895691</v>
      </c>
      <c r="K478" s="1">
        <v>12024708</v>
      </c>
      <c r="L478" s="1">
        <v>361255</v>
      </c>
      <c r="M478" s="1">
        <v>442257</v>
      </c>
      <c r="N478" s="1">
        <v>401756</v>
      </c>
      <c r="O478" s="1">
        <v>401756</v>
      </c>
      <c r="P478" s="1">
        <v>401756</v>
      </c>
      <c r="Q478" s="1">
        <v>401756</v>
      </c>
      <c r="R478" s="1">
        <v>401756</v>
      </c>
      <c r="S478" s="1">
        <v>401756</v>
      </c>
      <c r="T478" s="1">
        <v>401756</v>
      </c>
      <c r="U478" s="1">
        <v>401756</v>
      </c>
      <c r="V478" s="1">
        <v>3258100.04</v>
      </c>
      <c r="W478" s="1">
        <v>3322302.49</v>
      </c>
      <c r="X478" s="1">
        <v>3390689.57</v>
      </c>
      <c r="Y478" s="1">
        <v>3441051.87</v>
      </c>
      <c r="Z478" s="1">
        <v>3612431.42</v>
      </c>
      <c r="AA478" s="1">
        <v>3612310.01</v>
      </c>
      <c r="AB478" s="1">
        <v>3846227.21</v>
      </c>
      <c r="AC478" s="1">
        <v>4138995.55</v>
      </c>
      <c r="AD478" s="1">
        <v>4263795.75</v>
      </c>
      <c r="AE478" s="1">
        <v>4599554</v>
      </c>
      <c r="AP478" s="1">
        <v>958572</v>
      </c>
      <c r="AQ478" s="1">
        <v>0</v>
      </c>
      <c r="AR478" s="1">
        <v>197424.515625</v>
      </c>
      <c r="AT478" s="1">
        <v>1155996.5</v>
      </c>
      <c r="AY478" s="1">
        <v>307037</v>
      </c>
      <c r="AZ478" s="1">
        <v>62173.62109375</v>
      </c>
      <c r="BA478" s="1">
        <v>57583</v>
      </c>
      <c r="BC478" s="1">
        <v>401465.5</v>
      </c>
      <c r="BD478" s="1">
        <v>64202.44921875</v>
      </c>
      <c r="BE478" s="1">
        <v>81002</v>
      </c>
      <c r="BG478" s="1">
        <v>213561.5</v>
      </c>
      <c r="BH478" s="1">
        <v>68387.078125</v>
      </c>
      <c r="BI478" s="1">
        <v>-40501</v>
      </c>
      <c r="BK478" s="1">
        <v>199212.5</v>
      </c>
      <c r="BL478" s="1">
        <v>50362.30078125</v>
      </c>
      <c r="BM478" s="1">
        <v>0</v>
      </c>
      <c r="BO478" s="1">
        <v>316887</v>
      </c>
      <c r="BP478" s="1">
        <v>171379.546875</v>
      </c>
      <c r="BQ478" s="1">
        <v>0</v>
      </c>
      <c r="BS478" s="1">
        <v>-15</v>
      </c>
      <c r="BT478" s="1">
        <v>-121.41000366210938</v>
      </c>
      <c r="BU478" s="1">
        <v>0</v>
      </c>
      <c r="BW478" s="1">
        <v>524884.5</v>
      </c>
      <c r="BX478" s="1">
        <v>233917.203125</v>
      </c>
      <c r="BY478" s="1">
        <v>0</v>
      </c>
      <c r="CA478" s="1">
        <v>1615644.5</v>
      </c>
      <c r="CB478" s="1">
        <v>292768.34375</v>
      </c>
      <c r="CC478" s="1">
        <v>0</v>
      </c>
      <c r="CE478" s="1">
        <v>1523329</v>
      </c>
      <c r="CF478" s="1">
        <v>124800.203125</v>
      </c>
      <c r="CG478" s="1">
        <v>0</v>
      </c>
      <c r="CI478" s="1">
        <v>1129017</v>
      </c>
      <c r="CJ478" s="1">
        <v>335758.25</v>
      </c>
      <c r="CK478" s="1">
        <v>0</v>
      </c>
    </row>
    <row r="479" spans="1:90" x14ac:dyDescent="0.25">
      <c r="A479" s="1">
        <v>123460504</v>
      </c>
      <c r="B479" s="1">
        <v>36575</v>
      </c>
      <c r="C479" s="1">
        <v>34498.51171875</v>
      </c>
      <c r="D479" s="1">
        <v>34396.4296875</v>
      </c>
      <c r="E479" s="1">
        <v>34424.12109375</v>
      </c>
      <c r="F479" s="1">
        <v>34378</v>
      </c>
      <c r="G479" s="1">
        <v>34377</v>
      </c>
      <c r="H479" s="1">
        <v>34369.140625</v>
      </c>
      <c r="I479" s="1">
        <v>34388</v>
      </c>
      <c r="J479" s="1">
        <v>34417</v>
      </c>
      <c r="K479" s="1">
        <v>34422</v>
      </c>
      <c r="U479" s="1">
        <v>0</v>
      </c>
      <c r="V479" s="1">
        <v>11921</v>
      </c>
      <c r="W479" s="1">
        <v>12242</v>
      </c>
      <c r="X479" s="1">
        <v>7605</v>
      </c>
      <c r="Y479" s="1">
        <v>6141</v>
      </c>
      <c r="Z479" s="1">
        <v>6130</v>
      </c>
      <c r="AA479" s="1">
        <v>6130</v>
      </c>
      <c r="AB479" s="1">
        <v>6130.33</v>
      </c>
      <c r="AC479" s="1">
        <v>6131</v>
      </c>
      <c r="AD479" s="1">
        <v>6130</v>
      </c>
      <c r="AE479" s="1">
        <v>6130</v>
      </c>
      <c r="AP479" s="1">
        <v>8.8000001907348633</v>
      </c>
      <c r="AR479" s="1">
        <v>0</v>
      </c>
      <c r="AT479" s="1">
        <v>8.8000001907348633</v>
      </c>
      <c r="AY479" s="1">
        <v>36575</v>
      </c>
      <c r="AZ479" s="1">
        <v>7719</v>
      </c>
      <c r="BC479" s="1">
        <v>-2076.48828125</v>
      </c>
      <c r="BD479" s="1">
        <v>321</v>
      </c>
      <c r="BG479" s="1">
        <v>-102.08203125</v>
      </c>
      <c r="BH479" s="1">
        <v>-4637</v>
      </c>
      <c r="BK479" s="1">
        <v>27.69140625</v>
      </c>
      <c r="BL479" s="1">
        <v>-1464</v>
      </c>
      <c r="BO479" s="1">
        <v>-46.12109375</v>
      </c>
      <c r="BP479" s="1">
        <v>-11</v>
      </c>
      <c r="BS479" s="1">
        <v>-1</v>
      </c>
      <c r="BT479" s="1">
        <v>0</v>
      </c>
      <c r="BW479" s="1">
        <v>-7.859375</v>
      </c>
      <c r="BX479" s="1">
        <v>0.33000001311302185</v>
      </c>
      <c r="CA479" s="1">
        <v>18.859375</v>
      </c>
      <c r="CB479" s="1">
        <v>0.67000001668930054</v>
      </c>
      <c r="CE479" s="1">
        <v>29</v>
      </c>
      <c r="CF479" s="1">
        <v>-1</v>
      </c>
      <c r="CI479" s="1">
        <v>5</v>
      </c>
      <c r="CJ479" s="1">
        <v>0</v>
      </c>
    </row>
    <row r="480" spans="1:90" x14ac:dyDescent="0.25">
      <c r="A480" s="1">
        <v>123460957</v>
      </c>
      <c r="AF480" s="1">
        <v>341622.29</v>
      </c>
      <c r="AG480" s="1">
        <v>310117.69</v>
      </c>
      <c r="AH480" s="1">
        <v>327547.06</v>
      </c>
      <c r="AI480" s="1">
        <v>437869.43</v>
      </c>
      <c r="AJ480" s="1">
        <v>622677.74</v>
      </c>
      <c r="AK480" s="1">
        <v>750804</v>
      </c>
      <c r="AL480" s="1">
        <v>915623</v>
      </c>
      <c r="AM480" s="1">
        <v>846247.26</v>
      </c>
      <c r="AN480" s="1">
        <v>1142943.8700000001</v>
      </c>
      <c r="AO480" s="1">
        <v>1280890</v>
      </c>
      <c r="AS480" s="1">
        <v>131642.453125</v>
      </c>
      <c r="AT480" s="1">
        <v>131642.453125</v>
      </c>
      <c r="BB480" s="1">
        <v>6095</v>
      </c>
      <c r="BF480" s="1">
        <v>-31504.599609375</v>
      </c>
      <c r="BJ480" s="1">
        <v>17429.369140625</v>
      </c>
      <c r="BN480" s="1">
        <v>110322.3671875</v>
      </c>
      <c r="BR480" s="1">
        <v>184808.3125</v>
      </c>
      <c r="BV480" s="1">
        <v>128126.2578125</v>
      </c>
      <c r="BZ480" s="1">
        <v>164819</v>
      </c>
      <c r="CD480" s="1">
        <v>-69375.7421875</v>
      </c>
      <c r="CH480" s="1">
        <v>296696.625</v>
      </c>
      <c r="CL480" s="1">
        <v>137946.125</v>
      </c>
    </row>
    <row r="481" spans="1:90" x14ac:dyDescent="0.25">
      <c r="A481" s="1">
        <v>123461302</v>
      </c>
      <c r="B481" s="1">
        <v>4506569.5</v>
      </c>
      <c r="C481" s="1">
        <v>4742783</v>
      </c>
      <c r="D481" s="1">
        <v>5162944</v>
      </c>
      <c r="E481" s="1">
        <v>4657583</v>
      </c>
      <c r="F481" s="1">
        <v>5160708</v>
      </c>
      <c r="G481" s="1">
        <v>5160699.5</v>
      </c>
      <c r="H481" s="1">
        <v>5422307.5</v>
      </c>
      <c r="I481" s="1">
        <v>6002562</v>
      </c>
      <c r="J481" s="1">
        <v>6842170</v>
      </c>
      <c r="K481" s="1">
        <v>7275104</v>
      </c>
      <c r="L481" s="1">
        <v>315706</v>
      </c>
      <c r="M481" s="1">
        <v>329624</v>
      </c>
      <c r="N481" s="1">
        <v>340388</v>
      </c>
      <c r="O481" s="1">
        <v>340388</v>
      </c>
      <c r="P481" s="1">
        <v>340388</v>
      </c>
      <c r="Q481" s="1">
        <v>340388</v>
      </c>
      <c r="R481" s="1">
        <v>340388</v>
      </c>
      <c r="S481" s="1">
        <v>340388</v>
      </c>
      <c r="T481" s="1">
        <v>340388</v>
      </c>
      <c r="U481" s="1">
        <v>1462576.99</v>
      </c>
      <c r="V481" s="1">
        <v>2334443.27</v>
      </c>
      <c r="W481" s="1">
        <v>2399090</v>
      </c>
      <c r="X481" s="1">
        <v>2635719</v>
      </c>
      <c r="Y481" s="1">
        <v>2661784</v>
      </c>
      <c r="Z481" s="1">
        <v>2790535</v>
      </c>
      <c r="AA481" s="1">
        <v>2776997.87</v>
      </c>
      <c r="AB481" s="1">
        <v>2865129.43</v>
      </c>
      <c r="AC481" s="1">
        <v>3125122</v>
      </c>
      <c r="AD481" s="1">
        <v>3203414</v>
      </c>
      <c r="AE481" s="1">
        <v>3245578</v>
      </c>
      <c r="AP481" s="1">
        <v>422879.1875</v>
      </c>
      <c r="AQ481" s="1">
        <v>224437.796875</v>
      </c>
      <c r="AR481" s="1">
        <v>91008.6015625</v>
      </c>
      <c r="AT481" s="1">
        <v>738325.625</v>
      </c>
      <c r="AY481" s="1">
        <v>174772.5</v>
      </c>
      <c r="AZ481" s="1">
        <v>59507.26953125</v>
      </c>
      <c r="BA481" s="1">
        <v>54973</v>
      </c>
      <c r="BC481" s="1">
        <v>236213.5</v>
      </c>
      <c r="BD481" s="1">
        <v>64646.73046875</v>
      </c>
      <c r="BE481" s="1">
        <v>13918</v>
      </c>
      <c r="BG481" s="1">
        <v>420161</v>
      </c>
      <c r="BH481" s="1">
        <v>236629</v>
      </c>
      <c r="BI481" s="1">
        <v>10764</v>
      </c>
      <c r="BK481" s="1">
        <v>-505361</v>
      </c>
      <c r="BL481" s="1">
        <v>26065</v>
      </c>
      <c r="BM481" s="1">
        <v>0</v>
      </c>
      <c r="BO481" s="1">
        <v>503125</v>
      </c>
      <c r="BP481" s="1">
        <v>128751</v>
      </c>
      <c r="BQ481" s="1">
        <v>0</v>
      </c>
      <c r="BS481" s="1">
        <v>-8.5</v>
      </c>
      <c r="BT481" s="1">
        <v>-13537.1298828125</v>
      </c>
      <c r="BU481" s="1">
        <v>0</v>
      </c>
      <c r="BW481" s="1">
        <v>261608</v>
      </c>
      <c r="BX481" s="1">
        <v>88131.5625</v>
      </c>
      <c r="BY481" s="1">
        <v>0</v>
      </c>
      <c r="CA481" s="1">
        <v>580254.5</v>
      </c>
      <c r="CB481" s="1">
        <v>259992.5625</v>
      </c>
      <c r="CC481" s="1">
        <v>0</v>
      </c>
      <c r="CE481" s="1">
        <v>839608</v>
      </c>
      <c r="CF481" s="1">
        <v>78292</v>
      </c>
      <c r="CG481" s="1">
        <v>0</v>
      </c>
      <c r="CI481" s="1">
        <v>432934</v>
      </c>
      <c r="CJ481" s="1">
        <v>42164</v>
      </c>
      <c r="CK481" s="1">
        <v>1122189</v>
      </c>
    </row>
    <row r="482" spans="1:90" x14ac:dyDescent="0.25">
      <c r="A482" s="1">
        <v>123461602</v>
      </c>
      <c r="B482" s="1">
        <v>2978867.25</v>
      </c>
      <c r="C482" s="1">
        <v>3137447.25</v>
      </c>
      <c r="D482" s="1">
        <v>3205661</v>
      </c>
      <c r="E482" s="1">
        <v>3283263</v>
      </c>
      <c r="F482" s="1">
        <v>3369509</v>
      </c>
      <c r="G482" s="1">
        <v>3369503.25</v>
      </c>
      <c r="H482" s="1">
        <v>3757572.5</v>
      </c>
      <c r="I482" s="1">
        <v>4314163.5</v>
      </c>
      <c r="J482" s="1">
        <v>4830979</v>
      </c>
      <c r="K482" s="1">
        <v>5244867</v>
      </c>
      <c r="L482" s="1">
        <v>110646</v>
      </c>
      <c r="M482" s="1">
        <v>169916</v>
      </c>
      <c r="N482" s="1">
        <v>169916</v>
      </c>
      <c r="O482" s="1">
        <v>169916</v>
      </c>
      <c r="P482" s="1">
        <v>169916</v>
      </c>
      <c r="Q482" s="1">
        <v>169916</v>
      </c>
      <c r="R482" s="1">
        <v>169916</v>
      </c>
      <c r="S482" s="1">
        <v>169916</v>
      </c>
      <c r="T482" s="1">
        <v>169916</v>
      </c>
      <c r="U482" s="1">
        <v>169916</v>
      </c>
      <c r="V482" s="1">
        <v>2076428.49</v>
      </c>
      <c r="W482" s="1">
        <v>2416389.71</v>
      </c>
      <c r="X482" s="1">
        <v>2039644.72</v>
      </c>
      <c r="Y482" s="1">
        <v>2316845</v>
      </c>
      <c r="Z482" s="1">
        <v>2514241</v>
      </c>
      <c r="AA482" s="1">
        <v>2424418.61</v>
      </c>
      <c r="AB482" s="1">
        <v>2107390.5699999998</v>
      </c>
      <c r="AC482" s="1">
        <v>2306259.89</v>
      </c>
      <c r="AD482" s="1">
        <v>2357669</v>
      </c>
      <c r="AE482" s="1">
        <v>2262049</v>
      </c>
      <c r="AH482" s="1">
        <v>1440</v>
      </c>
      <c r="AP482" s="1">
        <v>375071.59375</v>
      </c>
      <c r="AQ482" s="1">
        <v>0</v>
      </c>
      <c r="AR482" s="1">
        <v>-50438.3984375</v>
      </c>
      <c r="AT482" s="1">
        <v>324633.1875</v>
      </c>
      <c r="AY482" s="1">
        <v>121486.25</v>
      </c>
      <c r="AZ482" s="1">
        <v>-112233.7578125</v>
      </c>
      <c r="BA482" s="1">
        <v>38960</v>
      </c>
      <c r="BC482" s="1">
        <v>158580</v>
      </c>
      <c r="BD482" s="1">
        <v>339961.21875</v>
      </c>
      <c r="BE482" s="1">
        <v>59270</v>
      </c>
      <c r="BG482" s="1">
        <v>68213.75</v>
      </c>
      <c r="BH482" s="1">
        <v>-376745</v>
      </c>
      <c r="BI482" s="1">
        <v>0</v>
      </c>
      <c r="BK482" s="1">
        <v>77602</v>
      </c>
      <c r="BL482" s="1">
        <v>277200.28125</v>
      </c>
      <c r="BM482" s="1">
        <v>0</v>
      </c>
      <c r="BO482" s="1">
        <v>86246</v>
      </c>
      <c r="BP482" s="1">
        <v>197396</v>
      </c>
      <c r="BQ482" s="1">
        <v>0</v>
      </c>
      <c r="BS482" s="1">
        <v>-5.75</v>
      </c>
      <c r="BT482" s="1">
        <v>-89822.390625</v>
      </c>
      <c r="BU482" s="1">
        <v>0</v>
      </c>
      <c r="BW482" s="1">
        <v>388069.25</v>
      </c>
      <c r="BX482" s="1">
        <v>-317028.03125</v>
      </c>
      <c r="BY482" s="1">
        <v>0</v>
      </c>
      <c r="CA482" s="1">
        <v>556591</v>
      </c>
      <c r="CB482" s="1">
        <v>198869.3125</v>
      </c>
      <c r="CC482" s="1">
        <v>0</v>
      </c>
      <c r="CE482" s="1">
        <v>516815.5</v>
      </c>
      <c r="CF482" s="1">
        <v>51409.109375</v>
      </c>
      <c r="CG482" s="1">
        <v>0</v>
      </c>
      <c r="CI482" s="1">
        <v>413888</v>
      </c>
      <c r="CJ482" s="1">
        <v>-95620</v>
      </c>
      <c r="CK482" s="1">
        <v>0</v>
      </c>
    </row>
    <row r="483" spans="1:90" x14ac:dyDescent="0.25">
      <c r="A483" s="1">
        <v>123463507</v>
      </c>
      <c r="AF483" s="1">
        <v>426068.59</v>
      </c>
      <c r="AG483" s="1">
        <v>490742.27</v>
      </c>
      <c r="AH483" s="1">
        <v>467308</v>
      </c>
      <c r="AI483" s="1">
        <v>498026.77</v>
      </c>
      <c r="AJ483" s="1">
        <v>624826.98</v>
      </c>
      <c r="AK483" s="1">
        <v>638223.14</v>
      </c>
      <c r="AL483" s="1">
        <v>663394</v>
      </c>
      <c r="AM483" s="1">
        <v>728070</v>
      </c>
      <c r="AN483" s="1">
        <v>967492</v>
      </c>
      <c r="AO483" s="1">
        <v>731149</v>
      </c>
      <c r="AS483" s="1">
        <v>21264.404296875</v>
      </c>
      <c r="AT483" s="1">
        <v>21264.404296875</v>
      </c>
      <c r="BB483" s="1">
        <v>-7242.2900390625</v>
      </c>
      <c r="BF483" s="1">
        <v>64673.6796875</v>
      </c>
      <c r="BJ483" s="1">
        <v>-23434.26953125</v>
      </c>
      <c r="BN483" s="1">
        <v>30718.76953125</v>
      </c>
      <c r="BR483" s="1">
        <v>126800.2109375</v>
      </c>
      <c r="BV483" s="1">
        <v>13396.16015625</v>
      </c>
      <c r="BZ483" s="1">
        <v>25170.859375</v>
      </c>
      <c r="CD483" s="1">
        <v>64676</v>
      </c>
      <c r="CH483" s="1">
        <v>239422</v>
      </c>
      <c r="CL483" s="1">
        <v>-236343</v>
      </c>
    </row>
    <row r="484" spans="1:90" x14ac:dyDescent="0.25">
      <c r="A484" s="1">
        <v>123463603</v>
      </c>
      <c r="B484" s="1">
        <v>4586988.5</v>
      </c>
      <c r="C484" s="1">
        <v>4810873</v>
      </c>
      <c r="D484" s="1">
        <v>4904283.5</v>
      </c>
      <c r="E484" s="1">
        <v>5019717</v>
      </c>
      <c r="F484" s="1">
        <v>5192259</v>
      </c>
      <c r="G484" s="1">
        <v>5192251</v>
      </c>
      <c r="H484" s="1">
        <v>5528042</v>
      </c>
      <c r="I484" s="1">
        <v>6299223</v>
      </c>
      <c r="J484" s="1">
        <v>6948585.5</v>
      </c>
      <c r="K484" s="1">
        <v>7415430</v>
      </c>
      <c r="L484" s="1">
        <v>270230</v>
      </c>
      <c r="M484" s="1">
        <v>270230</v>
      </c>
      <c r="N484" s="1">
        <v>270230</v>
      </c>
      <c r="O484" s="1">
        <v>101873</v>
      </c>
      <c r="P484" s="1">
        <v>270230</v>
      </c>
      <c r="Q484" s="1">
        <v>270230</v>
      </c>
      <c r="R484" s="1">
        <v>270230</v>
      </c>
      <c r="S484" s="1">
        <v>270230</v>
      </c>
      <c r="T484" s="1">
        <v>270230</v>
      </c>
      <c r="U484" s="1">
        <v>270230</v>
      </c>
      <c r="V484" s="1">
        <v>2406584.65</v>
      </c>
      <c r="W484" s="1">
        <v>2428708.67</v>
      </c>
      <c r="X484" s="1">
        <v>2445243.73</v>
      </c>
      <c r="Y484" s="1">
        <v>2461877.33</v>
      </c>
      <c r="Z484" s="1">
        <v>2500061.14</v>
      </c>
      <c r="AA484" s="1">
        <v>2483843.64</v>
      </c>
      <c r="AB484" s="1">
        <v>2525663.9</v>
      </c>
      <c r="AC484" s="1">
        <v>2601731.5</v>
      </c>
      <c r="AD484" s="1">
        <v>2610704.13</v>
      </c>
      <c r="AE484" s="1">
        <v>2536429</v>
      </c>
      <c r="AP484" s="1">
        <v>444634.1875</v>
      </c>
      <c r="AQ484" s="1">
        <v>0</v>
      </c>
      <c r="AR484" s="1">
        <v>7273.57177734375</v>
      </c>
      <c r="AT484" s="1">
        <v>451907.75</v>
      </c>
      <c r="AY484" s="1">
        <v>167015</v>
      </c>
      <c r="AZ484" s="1">
        <v>23818.509765625</v>
      </c>
      <c r="BA484" s="1">
        <v>270230</v>
      </c>
      <c r="BC484" s="1">
        <v>223884.5</v>
      </c>
      <c r="BD484" s="1">
        <v>22124.01953125</v>
      </c>
      <c r="BE484" s="1">
        <v>0</v>
      </c>
      <c r="BG484" s="1">
        <v>93410.5</v>
      </c>
      <c r="BH484" s="1">
        <v>16535.060546875</v>
      </c>
      <c r="BI484" s="1">
        <v>0</v>
      </c>
      <c r="BK484" s="1">
        <v>115433.5</v>
      </c>
      <c r="BL484" s="1">
        <v>16633.599609375</v>
      </c>
      <c r="BM484" s="1">
        <v>-168357</v>
      </c>
      <c r="BO484" s="1">
        <v>172542</v>
      </c>
      <c r="BP484" s="1">
        <v>38183.80859375</v>
      </c>
      <c r="BQ484" s="1">
        <v>168357</v>
      </c>
      <c r="BS484" s="1">
        <v>-8</v>
      </c>
      <c r="BT484" s="1">
        <v>-16217.5</v>
      </c>
      <c r="BU484" s="1">
        <v>0</v>
      </c>
      <c r="BW484" s="1">
        <v>335791</v>
      </c>
      <c r="BX484" s="1">
        <v>41820.26171875</v>
      </c>
      <c r="BY484" s="1">
        <v>0</v>
      </c>
      <c r="CA484" s="1">
        <v>771181</v>
      </c>
      <c r="CB484" s="1">
        <v>76067.6015625</v>
      </c>
      <c r="CC484" s="1">
        <v>0</v>
      </c>
      <c r="CE484" s="1">
        <v>649362.5</v>
      </c>
      <c r="CF484" s="1">
        <v>8972.6298828125</v>
      </c>
      <c r="CG484" s="1">
        <v>0</v>
      </c>
      <c r="CI484" s="1">
        <v>466844.5</v>
      </c>
      <c r="CJ484" s="1">
        <v>-74275.1328125</v>
      </c>
      <c r="CK484" s="1">
        <v>0</v>
      </c>
    </row>
    <row r="485" spans="1:90" x14ac:dyDescent="0.25">
      <c r="A485" s="1">
        <v>123463803</v>
      </c>
      <c r="B485" s="1">
        <v>820981</v>
      </c>
      <c r="C485" s="1">
        <v>850208</v>
      </c>
      <c r="D485" s="1">
        <v>908143</v>
      </c>
      <c r="E485" s="1">
        <v>924493</v>
      </c>
      <c r="F485" s="1">
        <v>930832</v>
      </c>
      <c r="G485" s="1">
        <v>930831</v>
      </c>
      <c r="H485" s="1">
        <v>931481.5625</v>
      </c>
      <c r="I485" s="1">
        <v>1003840.6875</v>
      </c>
      <c r="J485" s="1">
        <v>1087842.875</v>
      </c>
      <c r="K485" s="1">
        <v>1132508</v>
      </c>
      <c r="L485" s="1">
        <v>20293</v>
      </c>
      <c r="M485" s="1">
        <v>26649</v>
      </c>
      <c r="N485" s="1">
        <v>23471</v>
      </c>
      <c r="O485" s="1">
        <v>23471</v>
      </c>
      <c r="P485" s="1">
        <v>23471</v>
      </c>
      <c r="Q485" s="1">
        <v>23471</v>
      </c>
      <c r="R485" s="1">
        <v>23471</v>
      </c>
      <c r="S485" s="1">
        <v>23471</v>
      </c>
      <c r="T485" s="1">
        <v>23471</v>
      </c>
      <c r="U485" s="1">
        <v>108704.61</v>
      </c>
      <c r="V485" s="1">
        <v>264591</v>
      </c>
      <c r="W485" s="1">
        <v>267831</v>
      </c>
      <c r="X485" s="1">
        <v>274016</v>
      </c>
      <c r="Y485" s="1">
        <v>282311</v>
      </c>
      <c r="Z485" s="1">
        <v>291467</v>
      </c>
      <c r="AA485" s="1">
        <v>291457.68</v>
      </c>
      <c r="AB485" s="1">
        <v>314423.49</v>
      </c>
      <c r="AC485" s="1">
        <v>340220.35</v>
      </c>
      <c r="AD485" s="1">
        <v>371280.38</v>
      </c>
      <c r="AE485" s="1">
        <v>381384</v>
      </c>
      <c r="AP485" s="1">
        <v>40335.19921875</v>
      </c>
      <c r="AQ485" s="1">
        <v>17046.72265625</v>
      </c>
      <c r="AR485" s="1">
        <v>17983.400390625</v>
      </c>
      <c r="AT485" s="1">
        <v>75365.3203125</v>
      </c>
      <c r="AY485" s="1">
        <v>22468</v>
      </c>
      <c r="AZ485" s="1">
        <v>5066</v>
      </c>
      <c r="BA485" s="1">
        <v>2990</v>
      </c>
      <c r="BC485" s="1">
        <v>29227</v>
      </c>
      <c r="BD485" s="1">
        <v>3240</v>
      </c>
      <c r="BE485" s="1">
        <v>6356</v>
      </c>
      <c r="BG485" s="1">
        <v>57935</v>
      </c>
      <c r="BH485" s="1">
        <v>6185</v>
      </c>
      <c r="BI485" s="1">
        <v>-3178</v>
      </c>
      <c r="BK485" s="1">
        <v>16350</v>
      </c>
      <c r="BL485" s="1">
        <v>8295</v>
      </c>
      <c r="BM485" s="1">
        <v>0</v>
      </c>
      <c r="BO485" s="1">
        <v>6339</v>
      </c>
      <c r="BP485" s="1">
        <v>9156</v>
      </c>
      <c r="BQ485" s="1">
        <v>0</v>
      </c>
      <c r="BS485" s="1">
        <v>-1</v>
      </c>
      <c r="BT485" s="1">
        <v>-9.3199996948242188</v>
      </c>
      <c r="BU485" s="1">
        <v>0</v>
      </c>
      <c r="BW485" s="1">
        <v>650.5625</v>
      </c>
      <c r="BX485" s="1">
        <v>22965.810546875</v>
      </c>
      <c r="BY485" s="1">
        <v>0</v>
      </c>
      <c r="CA485" s="1">
        <v>72359.125</v>
      </c>
      <c r="CB485" s="1">
        <v>25796.859375</v>
      </c>
      <c r="CC485" s="1">
        <v>0</v>
      </c>
      <c r="CE485" s="1">
        <v>84002.1875</v>
      </c>
      <c r="CF485" s="1">
        <v>31060.029296875</v>
      </c>
      <c r="CG485" s="1">
        <v>0</v>
      </c>
      <c r="CI485" s="1">
        <v>44665.125</v>
      </c>
      <c r="CJ485" s="1">
        <v>10103.6201171875</v>
      </c>
      <c r="CK485" s="1">
        <v>85233.609375</v>
      </c>
    </row>
    <row r="486" spans="1:90" x14ac:dyDescent="0.25">
      <c r="A486" s="1">
        <v>123464502</v>
      </c>
      <c r="B486" s="1">
        <v>3627855.25</v>
      </c>
      <c r="C486" s="1">
        <v>3805077.25</v>
      </c>
      <c r="D486" s="1">
        <v>3885527.25</v>
      </c>
      <c r="E486" s="1">
        <v>3992356.75</v>
      </c>
      <c r="F486" s="1">
        <v>4176671.5</v>
      </c>
      <c r="G486" s="1">
        <v>4176664.5</v>
      </c>
      <c r="H486" s="1">
        <v>4463021.5</v>
      </c>
      <c r="I486" s="1">
        <v>5089301</v>
      </c>
      <c r="J486" s="1">
        <v>5715515.5</v>
      </c>
      <c r="K486" s="1">
        <v>6114746</v>
      </c>
      <c r="L486" s="1">
        <v>204502</v>
      </c>
      <c r="M486" s="1">
        <v>276720</v>
      </c>
      <c r="N486" s="1">
        <v>240611</v>
      </c>
      <c r="O486" s="1">
        <v>240611</v>
      </c>
      <c r="P486" s="1">
        <v>240611</v>
      </c>
      <c r="Q486" s="1">
        <v>240611</v>
      </c>
      <c r="R486" s="1">
        <v>240611</v>
      </c>
      <c r="S486" s="1">
        <v>240611</v>
      </c>
      <c r="T486" s="1">
        <v>240611</v>
      </c>
      <c r="U486" s="1">
        <v>240611</v>
      </c>
      <c r="V486" s="1">
        <v>3087178.55</v>
      </c>
      <c r="W486" s="1">
        <v>2935672.08</v>
      </c>
      <c r="X486" s="1">
        <v>3113706.49</v>
      </c>
      <c r="Y486" s="1">
        <v>3138952.17</v>
      </c>
      <c r="Z486" s="1">
        <v>3200177.12</v>
      </c>
      <c r="AA486" s="1">
        <v>3200126.86</v>
      </c>
      <c r="AB486" s="1">
        <v>3286037.47</v>
      </c>
      <c r="AC486" s="1">
        <v>3395393.45</v>
      </c>
      <c r="AD486" s="1">
        <v>3482610.17</v>
      </c>
      <c r="AE486" s="1">
        <v>3470994</v>
      </c>
      <c r="AP486" s="1">
        <v>387614.90625</v>
      </c>
      <c r="AQ486" s="1">
        <v>0</v>
      </c>
      <c r="AR486" s="1">
        <v>54163.375</v>
      </c>
      <c r="AT486" s="1">
        <v>441778.28125</v>
      </c>
      <c r="AY486" s="1">
        <v>144855.75</v>
      </c>
      <c r="AZ486" s="1">
        <v>-6763.6201171875</v>
      </c>
      <c r="BA486" s="1">
        <v>25469</v>
      </c>
      <c r="BC486" s="1">
        <v>177222</v>
      </c>
      <c r="BD486" s="1">
        <v>-151506.46875</v>
      </c>
      <c r="BE486" s="1">
        <v>72218</v>
      </c>
      <c r="BG486" s="1">
        <v>80450</v>
      </c>
      <c r="BH486" s="1">
        <v>178034.40625</v>
      </c>
      <c r="BI486" s="1">
        <v>-36109</v>
      </c>
      <c r="BK486" s="1">
        <v>106829.5</v>
      </c>
      <c r="BL486" s="1">
        <v>25245.6796875</v>
      </c>
      <c r="BM486" s="1">
        <v>0</v>
      </c>
      <c r="BO486" s="1">
        <v>184314.75</v>
      </c>
      <c r="BP486" s="1">
        <v>61224.94921875</v>
      </c>
      <c r="BQ486" s="1">
        <v>0</v>
      </c>
      <c r="BS486" s="1">
        <v>-7</v>
      </c>
      <c r="BT486" s="1">
        <v>-50.259998321533203</v>
      </c>
      <c r="BU486" s="1">
        <v>0</v>
      </c>
      <c r="BW486" s="1">
        <v>286357</v>
      </c>
      <c r="BX486" s="1">
        <v>85910.609375</v>
      </c>
      <c r="BY486" s="1">
        <v>0</v>
      </c>
      <c r="CA486" s="1">
        <v>626279.5</v>
      </c>
      <c r="CB486" s="1">
        <v>109355.9765625</v>
      </c>
      <c r="CC486" s="1">
        <v>0</v>
      </c>
      <c r="CE486" s="1">
        <v>626214.5</v>
      </c>
      <c r="CF486" s="1">
        <v>87216.71875</v>
      </c>
      <c r="CG486" s="1">
        <v>0</v>
      </c>
      <c r="CI486" s="1">
        <v>399230.5</v>
      </c>
      <c r="CJ486" s="1">
        <v>-11616.169921875</v>
      </c>
      <c r="CK486" s="1">
        <v>0</v>
      </c>
    </row>
    <row r="487" spans="1:90" x14ac:dyDescent="0.25">
      <c r="A487" s="1">
        <v>123464603</v>
      </c>
      <c r="B487" s="1">
        <v>2002198.625</v>
      </c>
      <c r="C487" s="1">
        <v>2089571</v>
      </c>
      <c r="D487" s="1">
        <v>2134711.75</v>
      </c>
      <c r="E487" s="1">
        <v>2234152</v>
      </c>
      <c r="F487" s="1">
        <v>2312486.5</v>
      </c>
      <c r="G487" s="1">
        <v>2312479</v>
      </c>
      <c r="H487" s="1">
        <v>2632047.75</v>
      </c>
      <c r="I487" s="1">
        <v>3165077.75</v>
      </c>
      <c r="J487" s="1">
        <v>3456727.25</v>
      </c>
      <c r="K487" s="1">
        <v>3808498</v>
      </c>
      <c r="L487" s="1">
        <v>75809</v>
      </c>
      <c r="M487" s="1">
        <v>75809</v>
      </c>
      <c r="N487" s="1">
        <v>75809</v>
      </c>
      <c r="O487" s="1">
        <v>75809</v>
      </c>
      <c r="P487" s="1">
        <v>75809</v>
      </c>
      <c r="Q487" s="1">
        <v>75809</v>
      </c>
      <c r="R487" s="1">
        <v>75809</v>
      </c>
      <c r="S487" s="1">
        <v>75809</v>
      </c>
      <c r="T487" s="1">
        <v>75809</v>
      </c>
      <c r="U487" s="1">
        <v>75809</v>
      </c>
      <c r="V487" s="1">
        <v>850638.26</v>
      </c>
      <c r="W487" s="1">
        <v>891987.5</v>
      </c>
      <c r="X487" s="1">
        <v>840908.91</v>
      </c>
      <c r="Y487" s="1">
        <v>723559.26</v>
      </c>
      <c r="Z487" s="1">
        <v>757614.57</v>
      </c>
      <c r="AA487" s="1">
        <v>757590.46</v>
      </c>
      <c r="AB487" s="1">
        <v>793589.75</v>
      </c>
      <c r="AC487" s="1">
        <v>1007780.32</v>
      </c>
      <c r="AD487" s="1">
        <v>1064726.18</v>
      </c>
      <c r="AE487" s="1">
        <v>1001742</v>
      </c>
      <c r="AP487" s="1">
        <v>299202.3125</v>
      </c>
      <c r="AQ487" s="1">
        <v>0</v>
      </c>
      <c r="AR487" s="1">
        <v>48825.484375</v>
      </c>
      <c r="AT487" s="1">
        <v>348027.8125</v>
      </c>
      <c r="AY487" s="1">
        <v>68346.875</v>
      </c>
      <c r="AZ487" s="1">
        <v>133637.5</v>
      </c>
      <c r="BA487" s="1">
        <v>20493</v>
      </c>
      <c r="BC487" s="1">
        <v>87372.375</v>
      </c>
      <c r="BD487" s="1">
        <v>41349.23828125</v>
      </c>
      <c r="BE487" s="1">
        <v>0</v>
      </c>
      <c r="BG487" s="1">
        <v>45140.75</v>
      </c>
      <c r="BH487" s="1">
        <v>-51078.58984375</v>
      </c>
      <c r="BI487" s="1">
        <v>0</v>
      </c>
      <c r="BK487" s="1">
        <v>99440.25</v>
      </c>
      <c r="BL487" s="1">
        <v>-117349.6484375</v>
      </c>
      <c r="BM487" s="1">
        <v>0</v>
      </c>
      <c r="BO487" s="1">
        <v>78334.5</v>
      </c>
      <c r="BP487" s="1">
        <v>34055.30859375</v>
      </c>
      <c r="BQ487" s="1">
        <v>0</v>
      </c>
      <c r="BS487" s="1">
        <v>-7.5</v>
      </c>
      <c r="BT487" s="1">
        <v>-24.110000610351563</v>
      </c>
      <c r="BU487" s="1">
        <v>0</v>
      </c>
      <c r="BW487" s="1">
        <v>319568.75</v>
      </c>
      <c r="BX487" s="1">
        <v>35999.2890625</v>
      </c>
      <c r="BY487" s="1">
        <v>0</v>
      </c>
      <c r="CA487" s="1">
        <v>533030</v>
      </c>
      <c r="CB487" s="1">
        <v>214190.5625</v>
      </c>
      <c r="CC487" s="1">
        <v>0</v>
      </c>
      <c r="CE487" s="1">
        <v>291649.5</v>
      </c>
      <c r="CF487" s="1">
        <v>56945.859375</v>
      </c>
      <c r="CG487" s="1">
        <v>0</v>
      </c>
      <c r="CI487" s="1">
        <v>351770.75</v>
      </c>
      <c r="CJ487" s="1">
        <v>-62984.1796875</v>
      </c>
      <c r="CK487" s="1">
        <v>0</v>
      </c>
    </row>
    <row r="488" spans="1:90" x14ac:dyDescent="0.25">
      <c r="A488" s="1">
        <v>123465303</v>
      </c>
      <c r="B488" s="1">
        <v>6526696.5</v>
      </c>
      <c r="C488" s="1">
        <v>6692150</v>
      </c>
      <c r="D488" s="1">
        <v>6770246.5</v>
      </c>
      <c r="E488" s="1">
        <v>6835101.5</v>
      </c>
      <c r="F488" s="1">
        <v>6986868</v>
      </c>
      <c r="G488" s="1">
        <v>6986862</v>
      </c>
      <c r="H488" s="1">
        <v>7233555.5</v>
      </c>
      <c r="I488" s="1">
        <v>7881757</v>
      </c>
      <c r="J488" s="1">
        <v>8614350</v>
      </c>
      <c r="K488" s="1">
        <v>8846335</v>
      </c>
      <c r="L488" s="1">
        <v>238330</v>
      </c>
      <c r="M488" s="1">
        <v>267328</v>
      </c>
      <c r="N488" s="1">
        <v>252829</v>
      </c>
      <c r="O488" s="1">
        <v>252829</v>
      </c>
      <c r="P488" s="1">
        <v>252829</v>
      </c>
      <c r="Q488" s="1">
        <v>252829</v>
      </c>
      <c r="R488" s="1">
        <v>252829</v>
      </c>
      <c r="S488" s="1">
        <v>252829</v>
      </c>
      <c r="T488" s="1">
        <v>252829</v>
      </c>
      <c r="U488" s="1">
        <v>252829</v>
      </c>
      <c r="V488" s="1">
        <v>2545129.91</v>
      </c>
      <c r="W488" s="1">
        <v>2577612.0299999998</v>
      </c>
      <c r="X488" s="1">
        <v>2600039.9700000002</v>
      </c>
      <c r="Y488" s="1">
        <v>2609065.61</v>
      </c>
      <c r="Z488" s="1">
        <v>2643688.17</v>
      </c>
      <c r="AA488" s="1">
        <v>2619149.35</v>
      </c>
      <c r="AB488" s="1">
        <v>2671608.81</v>
      </c>
      <c r="AC488" s="1">
        <v>2730391.85</v>
      </c>
      <c r="AD488" s="1">
        <v>2735490.28</v>
      </c>
      <c r="AE488" s="1">
        <v>2712660</v>
      </c>
      <c r="AP488" s="1">
        <v>371893.40625</v>
      </c>
      <c r="AQ488" s="1">
        <v>0</v>
      </c>
      <c r="AR488" s="1">
        <v>13794.3662109375</v>
      </c>
      <c r="AT488" s="1">
        <v>385687.78125</v>
      </c>
      <c r="AY488" s="1">
        <v>125401</v>
      </c>
      <c r="AZ488" s="1">
        <v>23281.9609375</v>
      </c>
      <c r="BA488" s="1">
        <v>40871</v>
      </c>
      <c r="BC488" s="1">
        <v>165453.5</v>
      </c>
      <c r="BD488" s="1">
        <v>32482.119140625</v>
      </c>
      <c r="BE488" s="1">
        <v>28998</v>
      </c>
      <c r="BG488" s="1">
        <v>78096.5</v>
      </c>
      <c r="BH488" s="1">
        <v>22427.939453125</v>
      </c>
      <c r="BI488" s="1">
        <v>-14499</v>
      </c>
      <c r="BK488" s="1">
        <v>64855</v>
      </c>
      <c r="BL488" s="1">
        <v>9025.6396484375</v>
      </c>
      <c r="BM488" s="1">
        <v>0</v>
      </c>
      <c r="BO488" s="1">
        <v>151766.5</v>
      </c>
      <c r="BP488" s="1">
        <v>34622.55859375</v>
      </c>
      <c r="BQ488" s="1">
        <v>0</v>
      </c>
      <c r="BS488" s="1">
        <v>-6</v>
      </c>
      <c r="BT488" s="1">
        <v>-24538.8203125</v>
      </c>
      <c r="BU488" s="1">
        <v>0</v>
      </c>
      <c r="BW488" s="1">
        <v>246693.5</v>
      </c>
      <c r="BX488" s="1">
        <v>52459.4609375</v>
      </c>
      <c r="BY488" s="1">
        <v>0</v>
      </c>
      <c r="CA488" s="1">
        <v>648201.5</v>
      </c>
      <c r="CB488" s="1">
        <v>58783.0390625</v>
      </c>
      <c r="CC488" s="1">
        <v>0</v>
      </c>
      <c r="CE488" s="1">
        <v>732593</v>
      </c>
      <c r="CF488" s="1">
        <v>5098.43017578125</v>
      </c>
      <c r="CG488" s="1">
        <v>0</v>
      </c>
      <c r="CI488" s="1">
        <v>231985</v>
      </c>
      <c r="CJ488" s="1">
        <v>-22830.279296875</v>
      </c>
      <c r="CK488" s="1">
        <v>0</v>
      </c>
    </row>
    <row r="489" spans="1:90" x14ac:dyDescent="0.25">
      <c r="A489" s="1">
        <v>123465507</v>
      </c>
      <c r="AF489" s="1">
        <v>701455.98</v>
      </c>
      <c r="AG489" s="1">
        <v>644064.68999999994</v>
      </c>
      <c r="AH489" s="1">
        <v>628371.30000000005</v>
      </c>
      <c r="AI489" s="1">
        <v>732313</v>
      </c>
      <c r="AJ489" s="1">
        <v>858057</v>
      </c>
      <c r="AK489" s="1">
        <v>893952</v>
      </c>
      <c r="AL489" s="1">
        <v>851800.32</v>
      </c>
      <c r="AM489" s="1">
        <v>911428</v>
      </c>
      <c r="AN489" s="1">
        <v>1149146</v>
      </c>
      <c r="AO489" s="1">
        <v>1113447</v>
      </c>
      <c r="AS489" s="1">
        <v>51078</v>
      </c>
      <c r="AT489" s="1">
        <v>51078</v>
      </c>
      <c r="BB489" s="1">
        <v>4212.41015625</v>
      </c>
      <c r="BF489" s="1">
        <v>-57391.2890625</v>
      </c>
      <c r="BJ489" s="1">
        <v>-15693.3896484375</v>
      </c>
      <c r="BN489" s="1">
        <v>103941.703125</v>
      </c>
      <c r="BR489" s="1">
        <v>125744</v>
      </c>
      <c r="BV489" s="1">
        <v>35895</v>
      </c>
      <c r="BZ489" s="1">
        <v>-42151.6796875</v>
      </c>
      <c r="CD489" s="1">
        <v>59627.6796875</v>
      </c>
      <c r="CH489" s="1">
        <v>237718</v>
      </c>
      <c r="CL489" s="1">
        <v>-35699</v>
      </c>
    </row>
    <row r="490" spans="1:90" x14ac:dyDescent="0.25">
      <c r="A490" s="1">
        <v>123465602</v>
      </c>
      <c r="B490" s="1">
        <v>11172971</v>
      </c>
      <c r="C490" s="1">
        <v>11928267</v>
      </c>
      <c r="D490" s="1">
        <v>12356759</v>
      </c>
      <c r="E490" s="1">
        <v>12887565</v>
      </c>
      <c r="F490" s="1">
        <v>13662604</v>
      </c>
      <c r="G490" s="1">
        <v>13662573</v>
      </c>
      <c r="H490" s="1">
        <v>16294349</v>
      </c>
      <c r="I490" s="1">
        <v>21109252</v>
      </c>
      <c r="J490" s="1">
        <v>24731062</v>
      </c>
      <c r="K490" s="1">
        <v>27057696</v>
      </c>
      <c r="L490" s="1">
        <v>787066</v>
      </c>
      <c r="M490" s="1">
        <v>787066</v>
      </c>
      <c r="N490" s="1">
        <v>787066</v>
      </c>
      <c r="O490" s="1">
        <v>787066</v>
      </c>
      <c r="P490" s="1">
        <v>787066</v>
      </c>
      <c r="Q490" s="1">
        <v>787066</v>
      </c>
      <c r="R490" s="1">
        <v>1287066</v>
      </c>
      <c r="S490" s="1">
        <v>1287066</v>
      </c>
      <c r="T490" s="1">
        <v>1937066</v>
      </c>
      <c r="U490" s="1">
        <v>7353397.5099999998</v>
      </c>
      <c r="V490" s="1">
        <v>4353172.21</v>
      </c>
      <c r="W490" s="1">
        <v>4406672.09</v>
      </c>
      <c r="X490" s="1">
        <v>4374450.93</v>
      </c>
      <c r="Y490" s="1">
        <v>4634929.4400000004</v>
      </c>
      <c r="Z490" s="1">
        <v>5152808.7</v>
      </c>
      <c r="AA490" s="1">
        <v>5135644.04</v>
      </c>
      <c r="AB490" s="1">
        <v>5272150.79</v>
      </c>
      <c r="AC490" s="1">
        <v>5990069.3499999996</v>
      </c>
      <c r="AD490" s="1">
        <v>6178434</v>
      </c>
      <c r="AE490" s="1">
        <v>6882334</v>
      </c>
      <c r="AP490" s="1">
        <v>2679018.5</v>
      </c>
      <c r="AQ490" s="1">
        <v>1313266.25</v>
      </c>
      <c r="AR490" s="1">
        <v>345905.0625</v>
      </c>
      <c r="AT490" s="1">
        <v>4338190</v>
      </c>
      <c r="AY490" s="1">
        <v>581367</v>
      </c>
      <c r="AZ490" s="1">
        <v>162139.09375</v>
      </c>
      <c r="BA490" s="1">
        <v>178963</v>
      </c>
      <c r="BC490" s="1">
        <v>755296</v>
      </c>
      <c r="BD490" s="1">
        <v>53499.87890625</v>
      </c>
      <c r="BE490" s="1">
        <v>0</v>
      </c>
      <c r="BG490" s="1">
        <v>428492</v>
      </c>
      <c r="BH490" s="1">
        <v>-32221.16015625</v>
      </c>
      <c r="BI490" s="1">
        <v>0</v>
      </c>
      <c r="BK490" s="1">
        <v>530806</v>
      </c>
      <c r="BL490" s="1">
        <v>260478.515625</v>
      </c>
      <c r="BM490" s="1">
        <v>0</v>
      </c>
      <c r="BO490" s="1">
        <v>775039</v>
      </c>
      <c r="BP490" s="1">
        <v>517879.25</v>
      </c>
      <c r="BQ490" s="1">
        <v>0</v>
      </c>
      <c r="BS490" s="1">
        <v>-31</v>
      </c>
      <c r="BT490" s="1">
        <v>-17164.66015625</v>
      </c>
      <c r="BU490" s="1">
        <v>0</v>
      </c>
      <c r="BW490" s="1">
        <v>2631776</v>
      </c>
      <c r="BX490" s="1">
        <v>136506.75</v>
      </c>
      <c r="BY490" s="1">
        <v>500000</v>
      </c>
      <c r="CA490" s="1">
        <v>4814903</v>
      </c>
      <c r="CB490" s="1">
        <v>717918.5625</v>
      </c>
      <c r="CC490" s="1">
        <v>0</v>
      </c>
      <c r="CE490" s="1">
        <v>3621810</v>
      </c>
      <c r="CF490" s="1">
        <v>188364.65625</v>
      </c>
      <c r="CG490" s="1">
        <v>650000</v>
      </c>
      <c r="CI490" s="1">
        <v>2326634</v>
      </c>
      <c r="CJ490" s="1">
        <v>703900</v>
      </c>
      <c r="CK490" s="1">
        <v>5416331.5</v>
      </c>
    </row>
    <row r="491" spans="1:90" x14ac:dyDescent="0.25">
      <c r="A491" s="1">
        <v>123465702</v>
      </c>
      <c r="B491" s="1">
        <v>9369587</v>
      </c>
      <c r="C491" s="1">
        <v>9923410</v>
      </c>
      <c r="D491" s="1">
        <v>10220015</v>
      </c>
      <c r="E491" s="1">
        <v>10581534</v>
      </c>
      <c r="F491" s="1">
        <v>11055329</v>
      </c>
      <c r="G491" s="1">
        <v>11055307</v>
      </c>
      <c r="H491" s="1">
        <v>11810995</v>
      </c>
      <c r="I491" s="1">
        <v>14429640</v>
      </c>
      <c r="J491" s="1">
        <v>16830672</v>
      </c>
      <c r="K491" s="1">
        <v>18635560</v>
      </c>
      <c r="L491" s="1">
        <v>577539</v>
      </c>
      <c r="M491" s="1">
        <v>577539</v>
      </c>
      <c r="N491" s="1">
        <v>577539</v>
      </c>
      <c r="O491" s="1">
        <v>577539</v>
      </c>
      <c r="P491" s="1">
        <v>577539</v>
      </c>
      <c r="Q491" s="1">
        <v>577539</v>
      </c>
      <c r="R491" s="1">
        <v>577539</v>
      </c>
      <c r="S491" s="1">
        <v>577539</v>
      </c>
      <c r="T491" s="1">
        <v>577539</v>
      </c>
      <c r="U491" s="1">
        <v>577539</v>
      </c>
      <c r="V491" s="1">
        <v>6545567.21</v>
      </c>
      <c r="W491" s="1">
        <v>6661681.4299999997</v>
      </c>
      <c r="X491" s="1">
        <v>6658779.5</v>
      </c>
      <c r="Y491" s="1">
        <v>6678485.54</v>
      </c>
      <c r="Z491" s="1">
        <v>6774836.1200000001</v>
      </c>
      <c r="AA491" s="1">
        <v>6787924.1200000001</v>
      </c>
      <c r="AB491" s="1">
        <v>7024856.3300000001</v>
      </c>
      <c r="AC491" s="1">
        <v>7264783.8399999999</v>
      </c>
      <c r="AD491" s="1">
        <v>7447400.21</v>
      </c>
      <c r="AE491" s="1">
        <v>7783432</v>
      </c>
      <c r="AP491" s="1">
        <v>1516046.25</v>
      </c>
      <c r="AQ491" s="1">
        <v>0</v>
      </c>
      <c r="AR491" s="1">
        <v>201719.171875</v>
      </c>
      <c r="AT491" s="1">
        <v>1717765.375</v>
      </c>
      <c r="AY491" s="1">
        <v>427700</v>
      </c>
      <c r="AZ491" s="1">
        <v>69294.15625</v>
      </c>
      <c r="BA491" s="1">
        <v>349974</v>
      </c>
      <c r="BC491" s="1">
        <v>553823</v>
      </c>
      <c r="BD491" s="1">
        <v>116114.21875</v>
      </c>
      <c r="BE491" s="1">
        <v>0</v>
      </c>
      <c r="BG491" s="1">
        <v>296605</v>
      </c>
      <c r="BH491" s="1">
        <v>-2901.929931640625</v>
      </c>
      <c r="BI491" s="1">
        <v>0</v>
      </c>
      <c r="BK491" s="1">
        <v>361519</v>
      </c>
      <c r="BL491" s="1">
        <v>19706.0390625</v>
      </c>
      <c r="BM491" s="1">
        <v>0</v>
      </c>
      <c r="BO491" s="1">
        <v>473795</v>
      </c>
      <c r="BP491" s="1">
        <v>96350.578125</v>
      </c>
      <c r="BQ491" s="1">
        <v>0</v>
      </c>
      <c r="BS491" s="1">
        <v>-22</v>
      </c>
      <c r="BT491" s="1">
        <v>13088</v>
      </c>
      <c r="BU491" s="1">
        <v>0</v>
      </c>
      <c r="BW491" s="1">
        <v>755688</v>
      </c>
      <c r="BX491" s="1">
        <v>236932.203125</v>
      </c>
      <c r="BY491" s="1">
        <v>0</v>
      </c>
      <c r="CA491" s="1">
        <v>2618645</v>
      </c>
      <c r="CB491" s="1">
        <v>239927.515625</v>
      </c>
      <c r="CC491" s="1">
        <v>0</v>
      </c>
      <c r="CE491" s="1">
        <v>2401032</v>
      </c>
      <c r="CF491" s="1">
        <v>182616.375</v>
      </c>
      <c r="CG491" s="1">
        <v>0</v>
      </c>
      <c r="CI491" s="1">
        <v>1804888</v>
      </c>
      <c r="CJ491" s="1">
        <v>336031.78125</v>
      </c>
      <c r="CK491" s="1">
        <v>0</v>
      </c>
    </row>
    <row r="492" spans="1:90" x14ac:dyDescent="0.25">
      <c r="A492" s="1">
        <v>123466103</v>
      </c>
      <c r="B492" s="1">
        <v>6017039</v>
      </c>
      <c r="C492" s="1">
        <v>6280020</v>
      </c>
      <c r="D492" s="1">
        <v>6392971.5</v>
      </c>
      <c r="E492" s="1">
        <v>6443714</v>
      </c>
      <c r="F492" s="1">
        <v>6664792</v>
      </c>
      <c r="G492" s="1">
        <v>6664783.5</v>
      </c>
      <c r="H492" s="1">
        <v>6905014</v>
      </c>
      <c r="I492" s="1">
        <v>7582965.5</v>
      </c>
      <c r="J492" s="1">
        <v>8237432</v>
      </c>
      <c r="K492" s="1">
        <v>8534086</v>
      </c>
      <c r="L492" s="1">
        <v>506099</v>
      </c>
      <c r="M492" s="1">
        <v>506099</v>
      </c>
      <c r="N492" s="1">
        <v>506099</v>
      </c>
      <c r="O492" s="1">
        <v>506099</v>
      </c>
      <c r="P492" s="1">
        <v>506099</v>
      </c>
      <c r="Q492" s="1">
        <v>506099</v>
      </c>
      <c r="R492" s="1">
        <v>506099</v>
      </c>
      <c r="S492" s="1">
        <v>506099</v>
      </c>
      <c r="T492" s="1">
        <v>506099</v>
      </c>
      <c r="U492" s="1">
        <v>506099</v>
      </c>
      <c r="V492" s="1">
        <v>2255749.64</v>
      </c>
      <c r="W492" s="1">
        <v>2343714.35</v>
      </c>
      <c r="X492" s="1">
        <v>2424497.4700000002</v>
      </c>
      <c r="Y492" s="1">
        <v>2458856.5299999998</v>
      </c>
      <c r="Z492" s="1">
        <v>2599875.64</v>
      </c>
      <c r="AA492" s="1">
        <v>2599759.09</v>
      </c>
      <c r="AB492" s="1">
        <v>2754515.32</v>
      </c>
      <c r="AC492" s="1">
        <v>2977724.33</v>
      </c>
      <c r="AD492" s="1">
        <v>2909998.94</v>
      </c>
      <c r="AE492" s="1">
        <v>3070604</v>
      </c>
      <c r="AP492" s="1">
        <v>373858.8125</v>
      </c>
      <c r="AQ492" s="1">
        <v>0</v>
      </c>
      <c r="AR492" s="1">
        <v>94145.671875</v>
      </c>
      <c r="AT492" s="1">
        <v>468004.5</v>
      </c>
      <c r="AY492" s="1">
        <v>197127.5</v>
      </c>
      <c r="AZ492" s="1">
        <v>47930.671875</v>
      </c>
      <c r="BA492" s="1">
        <v>135971</v>
      </c>
      <c r="BC492" s="1">
        <v>262981</v>
      </c>
      <c r="BD492" s="1">
        <v>87964.7109375</v>
      </c>
      <c r="BE492" s="1">
        <v>0</v>
      </c>
      <c r="BG492" s="1">
        <v>112951.5</v>
      </c>
      <c r="BH492" s="1">
        <v>80783.1171875</v>
      </c>
      <c r="BI492" s="1">
        <v>0</v>
      </c>
      <c r="BK492" s="1">
        <v>50742.5</v>
      </c>
      <c r="BL492" s="1">
        <v>34359.05859375</v>
      </c>
      <c r="BM492" s="1">
        <v>0</v>
      </c>
      <c r="BO492" s="1">
        <v>221078</v>
      </c>
      <c r="BP492" s="1">
        <v>141019.109375</v>
      </c>
      <c r="BQ492" s="1">
        <v>0</v>
      </c>
      <c r="BS492" s="1">
        <v>-8.5</v>
      </c>
      <c r="BT492" s="1">
        <v>-116.55000305175781</v>
      </c>
      <c r="BU492" s="1">
        <v>0</v>
      </c>
      <c r="BW492" s="1">
        <v>240230.5</v>
      </c>
      <c r="BX492" s="1">
        <v>154756.234375</v>
      </c>
      <c r="BY492" s="1">
        <v>0</v>
      </c>
      <c r="CA492" s="1">
        <v>677951.5</v>
      </c>
      <c r="CB492" s="1">
        <v>223209.015625</v>
      </c>
      <c r="CC492" s="1">
        <v>0</v>
      </c>
      <c r="CE492" s="1">
        <v>654466.5</v>
      </c>
      <c r="CF492" s="1">
        <v>-67725.390625</v>
      </c>
      <c r="CG492" s="1">
        <v>0</v>
      </c>
      <c r="CI492" s="1">
        <v>296654</v>
      </c>
      <c r="CJ492" s="1">
        <v>160605.0625</v>
      </c>
      <c r="CK492" s="1">
        <v>0</v>
      </c>
    </row>
    <row r="493" spans="1:90" x14ac:dyDescent="0.25">
      <c r="A493" s="1">
        <v>123466303</v>
      </c>
      <c r="B493" s="1">
        <v>7849315</v>
      </c>
      <c r="C493" s="1">
        <v>8067331</v>
      </c>
      <c r="D493" s="1">
        <v>8213756</v>
      </c>
      <c r="E493" s="1">
        <v>8354668</v>
      </c>
      <c r="F493" s="1">
        <v>8523519</v>
      </c>
      <c r="G493" s="1">
        <v>8523510</v>
      </c>
      <c r="H493" s="1">
        <v>8759556</v>
      </c>
      <c r="I493" s="1">
        <v>9373391</v>
      </c>
      <c r="J493" s="1">
        <v>10275441</v>
      </c>
      <c r="K493" s="1">
        <v>10548307</v>
      </c>
      <c r="L493" s="1">
        <v>422968</v>
      </c>
      <c r="M493" s="1">
        <v>422968</v>
      </c>
      <c r="N493" s="1">
        <v>422968</v>
      </c>
      <c r="P493" s="1">
        <v>422968</v>
      </c>
      <c r="Q493" s="1">
        <v>422968</v>
      </c>
      <c r="R493" s="1">
        <v>422968</v>
      </c>
      <c r="S493" s="1">
        <v>422968</v>
      </c>
      <c r="T493" s="1">
        <v>422968</v>
      </c>
      <c r="U493" s="1">
        <v>905655.23</v>
      </c>
      <c r="V493" s="1">
        <v>1844552</v>
      </c>
      <c r="W493" s="1">
        <v>1861782</v>
      </c>
      <c r="X493" s="1">
        <v>1815295</v>
      </c>
      <c r="Y493" s="1">
        <v>1936634</v>
      </c>
      <c r="Z493" s="1">
        <v>2087732</v>
      </c>
      <c r="AA493" s="1">
        <v>2084851</v>
      </c>
      <c r="AB493" s="1">
        <v>2132862</v>
      </c>
      <c r="AC493" s="1">
        <v>2516614</v>
      </c>
      <c r="AD493" s="1">
        <v>2602820</v>
      </c>
      <c r="AE493" s="1">
        <v>2680662</v>
      </c>
      <c r="AP493" s="1">
        <v>404957.59375</v>
      </c>
      <c r="AQ493" s="1">
        <v>96537.4453125</v>
      </c>
      <c r="AR493" s="1">
        <v>118586</v>
      </c>
      <c r="AT493" s="1">
        <v>620081</v>
      </c>
      <c r="AY493" s="1">
        <v>167358</v>
      </c>
      <c r="AZ493" s="1">
        <v>66136</v>
      </c>
      <c r="BA493" s="1">
        <v>96963</v>
      </c>
      <c r="BC493" s="1">
        <v>218016</v>
      </c>
      <c r="BD493" s="1">
        <v>17230</v>
      </c>
      <c r="BE493" s="1">
        <v>0</v>
      </c>
      <c r="BG493" s="1">
        <v>146425</v>
      </c>
      <c r="BH493" s="1">
        <v>-46487</v>
      </c>
      <c r="BI493" s="1">
        <v>0</v>
      </c>
      <c r="BK493" s="1">
        <v>140912</v>
      </c>
      <c r="BL493" s="1">
        <v>121339</v>
      </c>
      <c r="BO493" s="1">
        <v>168851</v>
      </c>
      <c r="BP493" s="1">
        <v>151098</v>
      </c>
      <c r="BS493" s="1">
        <v>-9</v>
      </c>
      <c r="BT493" s="1">
        <v>-2881</v>
      </c>
      <c r="BU493" s="1">
        <v>0</v>
      </c>
      <c r="BW493" s="1">
        <v>236046</v>
      </c>
      <c r="BX493" s="1">
        <v>48011</v>
      </c>
      <c r="BY493" s="1">
        <v>0</v>
      </c>
      <c r="CA493" s="1">
        <v>613835</v>
      </c>
      <c r="CB493" s="1">
        <v>383752</v>
      </c>
      <c r="CC493" s="1">
        <v>0</v>
      </c>
      <c r="CE493" s="1">
        <v>902050</v>
      </c>
      <c r="CF493" s="1">
        <v>86206</v>
      </c>
      <c r="CG493" s="1">
        <v>0</v>
      </c>
      <c r="CI493" s="1">
        <v>272866</v>
      </c>
      <c r="CJ493" s="1">
        <v>77842</v>
      </c>
      <c r="CK493" s="1">
        <v>482687.21875</v>
      </c>
    </row>
    <row r="494" spans="1:90" x14ac:dyDescent="0.25">
      <c r="A494" s="1">
        <v>123466403</v>
      </c>
      <c r="B494" s="1">
        <v>9749997</v>
      </c>
      <c r="C494" s="1">
        <v>10363320</v>
      </c>
      <c r="D494" s="1">
        <v>11124157</v>
      </c>
      <c r="E494" s="1">
        <v>11445947</v>
      </c>
      <c r="F494" s="1">
        <v>12144141</v>
      </c>
      <c r="G494" s="1">
        <v>12144112</v>
      </c>
      <c r="H494" s="1">
        <v>13622351</v>
      </c>
      <c r="I494" s="1">
        <v>17154596</v>
      </c>
      <c r="J494" s="1">
        <v>19577500</v>
      </c>
      <c r="K494" s="1">
        <v>20810644</v>
      </c>
      <c r="L494" s="1">
        <v>559007</v>
      </c>
      <c r="M494" s="1">
        <v>559007</v>
      </c>
      <c r="N494" s="1">
        <v>559007</v>
      </c>
      <c r="O494" s="1">
        <v>559007</v>
      </c>
      <c r="P494" s="1">
        <v>559007</v>
      </c>
      <c r="Q494" s="1">
        <v>559007</v>
      </c>
      <c r="R494" s="1">
        <v>1059007</v>
      </c>
      <c r="S494" s="1">
        <v>3059007</v>
      </c>
      <c r="T494" s="1">
        <v>3059007</v>
      </c>
      <c r="U494" s="1">
        <v>4999655.8099999996</v>
      </c>
      <c r="V494" s="1">
        <v>2179882.0299999998</v>
      </c>
      <c r="W494" s="1">
        <v>2100660.06</v>
      </c>
      <c r="X494" s="1">
        <v>2178878.37</v>
      </c>
      <c r="Y494" s="1">
        <v>2232033.67</v>
      </c>
      <c r="Z494" s="1">
        <v>2437714.08</v>
      </c>
      <c r="AA494" s="1">
        <v>2437564.08</v>
      </c>
      <c r="AB494" s="1">
        <v>2663199.52</v>
      </c>
      <c r="AC494" s="1">
        <v>3024776.75</v>
      </c>
      <c r="AD494" s="1">
        <v>3210321</v>
      </c>
      <c r="AE494" s="1">
        <v>3603511</v>
      </c>
      <c r="AF494" s="1">
        <v>213984.83</v>
      </c>
      <c r="AG494" s="1">
        <v>239765.68</v>
      </c>
      <c r="AH494" s="1">
        <v>257525.76000000001</v>
      </c>
      <c r="AI494" s="1">
        <v>353712.22</v>
      </c>
      <c r="AJ494" s="1">
        <v>481439.36</v>
      </c>
      <c r="AK494" s="1">
        <v>475439.42</v>
      </c>
      <c r="AL494" s="1">
        <v>511922</v>
      </c>
      <c r="AM494" s="1">
        <v>486542.33</v>
      </c>
      <c r="AN494" s="1">
        <v>276050</v>
      </c>
      <c r="AO494" s="1">
        <v>239956</v>
      </c>
      <c r="AP494" s="1">
        <v>1733300.625</v>
      </c>
      <c r="AQ494" s="1">
        <v>888129.75</v>
      </c>
      <c r="AR494" s="1">
        <v>233159.390625</v>
      </c>
      <c r="AS494" s="1">
        <v>-48296.671875</v>
      </c>
      <c r="AT494" s="1">
        <v>2806293.25</v>
      </c>
      <c r="AY494" s="1">
        <v>467367</v>
      </c>
      <c r="AZ494" s="1">
        <v>83286.03125</v>
      </c>
      <c r="BA494" s="1">
        <v>124304</v>
      </c>
      <c r="BB494" s="1">
        <v>30007.609375</v>
      </c>
      <c r="BC494" s="1">
        <v>613323</v>
      </c>
      <c r="BD494" s="1">
        <v>-79221.96875</v>
      </c>
      <c r="BE494" s="1">
        <v>0</v>
      </c>
      <c r="BF494" s="1">
        <v>25780.849609375</v>
      </c>
      <c r="BG494" s="1">
        <v>760837</v>
      </c>
      <c r="BH494" s="1">
        <v>78218.3125</v>
      </c>
      <c r="BI494" s="1">
        <v>0</v>
      </c>
      <c r="BJ494" s="1">
        <v>17760.080078125</v>
      </c>
      <c r="BK494" s="1">
        <v>321790</v>
      </c>
      <c r="BL494" s="1">
        <v>53155.30078125</v>
      </c>
      <c r="BM494" s="1">
        <v>0</v>
      </c>
      <c r="BN494" s="1">
        <v>96186.4609375</v>
      </c>
      <c r="BO494" s="1">
        <v>698194</v>
      </c>
      <c r="BP494" s="1">
        <v>205680.40625</v>
      </c>
      <c r="BQ494" s="1">
        <v>0</v>
      </c>
      <c r="BR494" s="1">
        <v>127727.140625</v>
      </c>
      <c r="BS494" s="1">
        <v>-29</v>
      </c>
      <c r="BT494" s="1">
        <v>-150</v>
      </c>
      <c r="BU494" s="1">
        <v>0</v>
      </c>
      <c r="BV494" s="1">
        <v>-5999.93994140625</v>
      </c>
      <c r="BW494" s="1">
        <v>1478239</v>
      </c>
      <c r="BX494" s="1">
        <v>225635.4375</v>
      </c>
      <c r="BY494" s="1">
        <v>500000</v>
      </c>
      <c r="BZ494" s="1">
        <v>36482.578125</v>
      </c>
      <c r="CA494" s="1">
        <v>3532245</v>
      </c>
      <c r="CB494" s="1">
        <v>361577.21875</v>
      </c>
      <c r="CC494" s="1">
        <v>2000000</v>
      </c>
      <c r="CD494" s="1">
        <v>-25379.669921875</v>
      </c>
      <c r="CE494" s="1">
        <v>2422904</v>
      </c>
      <c r="CF494" s="1">
        <v>185544.25</v>
      </c>
      <c r="CG494" s="1">
        <v>0</v>
      </c>
      <c r="CH494" s="1">
        <v>-210492.328125</v>
      </c>
      <c r="CI494" s="1">
        <v>1233144</v>
      </c>
      <c r="CJ494" s="1">
        <v>393190</v>
      </c>
      <c r="CK494" s="1">
        <v>1940648.75</v>
      </c>
      <c r="CL494" s="1">
        <v>-36094</v>
      </c>
    </row>
    <row r="495" spans="1:90" x14ac:dyDescent="0.25">
      <c r="A495" s="1">
        <v>123467103</v>
      </c>
      <c r="B495" s="1">
        <v>8930878</v>
      </c>
      <c r="C495" s="1">
        <v>9312346</v>
      </c>
      <c r="D495" s="1">
        <v>9448139</v>
      </c>
      <c r="E495" s="1">
        <v>9540634</v>
      </c>
      <c r="F495" s="1">
        <v>9808494</v>
      </c>
      <c r="G495" s="1">
        <v>9808482</v>
      </c>
      <c r="H495" s="1">
        <v>10251773</v>
      </c>
      <c r="I495" s="1">
        <v>10943080</v>
      </c>
      <c r="J495" s="1">
        <v>11909780</v>
      </c>
      <c r="K495" s="1">
        <v>12342780</v>
      </c>
      <c r="L495" s="1">
        <v>524477</v>
      </c>
      <c r="M495" s="1">
        <v>524477</v>
      </c>
      <c r="N495" s="1">
        <v>524477</v>
      </c>
      <c r="O495" s="1">
        <v>524477</v>
      </c>
      <c r="P495" s="1">
        <v>524477</v>
      </c>
      <c r="Q495" s="1">
        <v>524477</v>
      </c>
      <c r="R495" s="1">
        <v>524477</v>
      </c>
      <c r="S495" s="1">
        <v>524477</v>
      </c>
      <c r="T495" s="1">
        <v>524477</v>
      </c>
      <c r="U495" s="1">
        <v>524477</v>
      </c>
      <c r="V495" s="1">
        <v>3120376.33</v>
      </c>
      <c r="W495" s="1">
        <v>3196020</v>
      </c>
      <c r="X495" s="1">
        <v>3133369.53</v>
      </c>
      <c r="Y495" s="1">
        <v>3301431.06</v>
      </c>
      <c r="Z495" s="1">
        <v>3426835.2</v>
      </c>
      <c r="AA495" s="1">
        <v>3426717.43</v>
      </c>
      <c r="AB495" s="1">
        <v>3418973.22</v>
      </c>
      <c r="AC495" s="1">
        <v>3682431.87</v>
      </c>
      <c r="AD495" s="1">
        <v>3964642.72</v>
      </c>
      <c r="AE495" s="1">
        <v>4070594</v>
      </c>
      <c r="AP495" s="1">
        <v>506857.1875</v>
      </c>
      <c r="AQ495" s="1">
        <v>0</v>
      </c>
      <c r="AR495" s="1">
        <v>128751.7578125</v>
      </c>
      <c r="AT495" s="1">
        <v>635608.9375</v>
      </c>
      <c r="AY495" s="1">
        <v>267504</v>
      </c>
      <c r="AZ495" s="1">
        <v>85075.4296875</v>
      </c>
      <c r="BA495" s="1">
        <v>127017</v>
      </c>
      <c r="BC495" s="1">
        <v>381468</v>
      </c>
      <c r="BD495" s="1">
        <v>75643.671875</v>
      </c>
      <c r="BE495" s="1">
        <v>0</v>
      </c>
      <c r="BG495" s="1">
        <v>135793</v>
      </c>
      <c r="BH495" s="1">
        <v>-62650.46875</v>
      </c>
      <c r="BI495" s="1">
        <v>0</v>
      </c>
      <c r="BK495" s="1">
        <v>92495</v>
      </c>
      <c r="BL495" s="1">
        <v>168061.53125</v>
      </c>
      <c r="BM495" s="1">
        <v>0</v>
      </c>
      <c r="BO495" s="1">
        <v>267860</v>
      </c>
      <c r="BP495" s="1">
        <v>125404.140625</v>
      </c>
      <c r="BQ495" s="1">
        <v>0</v>
      </c>
      <c r="BS495" s="1">
        <v>-12</v>
      </c>
      <c r="BT495" s="1">
        <v>-117.76999664306641</v>
      </c>
      <c r="BU495" s="1">
        <v>0</v>
      </c>
      <c r="BW495" s="1">
        <v>443291</v>
      </c>
      <c r="BX495" s="1">
        <v>-7744.2099609375</v>
      </c>
      <c r="BY495" s="1">
        <v>0</v>
      </c>
      <c r="CA495" s="1">
        <v>691307</v>
      </c>
      <c r="CB495" s="1">
        <v>263458.65625</v>
      </c>
      <c r="CC495" s="1">
        <v>0</v>
      </c>
      <c r="CE495" s="1">
        <v>966700</v>
      </c>
      <c r="CF495" s="1">
        <v>282210.84375</v>
      </c>
      <c r="CG495" s="1">
        <v>0</v>
      </c>
      <c r="CI495" s="1">
        <v>433000</v>
      </c>
      <c r="CJ495" s="1">
        <v>105951.28125</v>
      </c>
      <c r="CK495" s="1">
        <v>0</v>
      </c>
    </row>
    <row r="496" spans="1:90" x14ac:dyDescent="0.25">
      <c r="A496" s="1">
        <v>123467203</v>
      </c>
      <c r="B496" s="1">
        <v>1295121</v>
      </c>
      <c r="C496" s="1">
        <v>1384749.625</v>
      </c>
      <c r="D496" s="1">
        <v>1430854.375</v>
      </c>
      <c r="E496" s="1">
        <v>1492573.625</v>
      </c>
      <c r="F496" s="1">
        <v>1569554.125</v>
      </c>
      <c r="G496" s="1">
        <v>1569554</v>
      </c>
      <c r="H496" s="1">
        <v>1698444</v>
      </c>
      <c r="I496" s="1">
        <v>2175459.75</v>
      </c>
      <c r="J496" s="1">
        <v>2360276.5</v>
      </c>
      <c r="K496" s="1">
        <v>2606334</v>
      </c>
      <c r="L496" s="1">
        <v>76424</v>
      </c>
      <c r="M496" s="1">
        <v>76424</v>
      </c>
      <c r="N496" s="1">
        <v>76424</v>
      </c>
      <c r="O496" s="1">
        <v>76424</v>
      </c>
      <c r="P496" s="1">
        <v>76424</v>
      </c>
      <c r="Q496" s="1">
        <v>76424</v>
      </c>
      <c r="R496" s="1">
        <v>76424</v>
      </c>
      <c r="S496" s="1">
        <v>76424</v>
      </c>
      <c r="T496" s="1">
        <v>76424</v>
      </c>
      <c r="U496" s="1">
        <v>76424</v>
      </c>
      <c r="V496" s="1">
        <v>902387.81</v>
      </c>
      <c r="W496" s="1">
        <v>907389.92</v>
      </c>
      <c r="X496" s="1">
        <v>914455.55</v>
      </c>
      <c r="Y496" s="1">
        <v>1069901.47</v>
      </c>
      <c r="Z496" s="1">
        <v>1087184.53</v>
      </c>
      <c r="AA496" s="1">
        <v>937171</v>
      </c>
      <c r="AB496" s="1">
        <v>965101.5</v>
      </c>
      <c r="AC496" s="1">
        <v>1001292.46</v>
      </c>
      <c r="AD496" s="1">
        <v>1027284.57</v>
      </c>
      <c r="AE496" s="1">
        <v>1075959</v>
      </c>
      <c r="AP496" s="1">
        <v>207355.96875</v>
      </c>
      <c r="AQ496" s="1">
        <v>0</v>
      </c>
      <c r="AR496" s="1">
        <v>-2245.10595703125</v>
      </c>
      <c r="AT496" s="1">
        <v>205110.859375</v>
      </c>
      <c r="AY496" s="1">
        <v>68386.625</v>
      </c>
      <c r="AZ496" s="1">
        <v>-110887.8671875</v>
      </c>
      <c r="BA496" s="1">
        <v>18033</v>
      </c>
      <c r="BC496" s="1">
        <v>89628.625</v>
      </c>
      <c r="BD496" s="1">
        <v>5002.10986328125</v>
      </c>
      <c r="BE496" s="1">
        <v>0</v>
      </c>
      <c r="BG496" s="1">
        <v>46104.75</v>
      </c>
      <c r="BH496" s="1">
        <v>7065.6298828125</v>
      </c>
      <c r="BI496" s="1">
        <v>0</v>
      </c>
      <c r="BK496" s="1">
        <v>61719.25</v>
      </c>
      <c r="BL496" s="1">
        <v>155445.921875</v>
      </c>
      <c r="BM496" s="1">
        <v>0</v>
      </c>
      <c r="BO496" s="1">
        <v>76980.5</v>
      </c>
      <c r="BP496" s="1">
        <v>17283.060546875</v>
      </c>
      <c r="BQ496" s="1">
        <v>0</v>
      </c>
      <c r="BS496" s="1">
        <v>-0.125</v>
      </c>
      <c r="BT496" s="1">
        <v>-150013.53125</v>
      </c>
      <c r="BU496" s="1">
        <v>0</v>
      </c>
      <c r="BW496" s="1">
        <v>128890</v>
      </c>
      <c r="BX496" s="1">
        <v>27930.5</v>
      </c>
      <c r="BY496" s="1">
        <v>0</v>
      </c>
      <c r="CA496" s="1">
        <v>477015.75</v>
      </c>
      <c r="CB496" s="1">
        <v>36190.9609375</v>
      </c>
      <c r="CC496" s="1">
        <v>0</v>
      </c>
      <c r="CE496" s="1">
        <v>184816.75</v>
      </c>
      <c r="CF496" s="1">
        <v>25992.109375</v>
      </c>
      <c r="CG496" s="1">
        <v>0</v>
      </c>
      <c r="CI496" s="1">
        <v>246057.5</v>
      </c>
      <c r="CJ496" s="1">
        <v>48674.4296875</v>
      </c>
      <c r="CK496" s="1">
        <v>0</v>
      </c>
    </row>
    <row r="497" spans="1:90" x14ac:dyDescent="0.25">
      <c r="A497" s="1">
        <v>123467303</v>
      </c>
      <c r="B497" s="1">
        <v>9089424</v>
      </c>
      <c r="C497" s="1">
        <v>9499470</v>
      </c>
      <c r="D497" s="1">
        <v>9647245</v>
      </c>
      <c r="E497" s="1">
        <v>9788412</v>
      </c>
      <c r="F497" s="1">
        <v>10086943</v>
      </c>
      <c r="G497" s="1">
        <v>10086929</v>
      </c>
      <c r="H497" s="1">
        <v>10620071</v>
      </c>
      <c r="I497" s="1">
        <v>12215741</v>
      </c>
      <c r="J497" s="1">
        <v>13616089</v>
      </c>
      <c r="K497" s="1">
        <v>14469902</v>
      </c>
      <c r="L497" s="1">
        <v>442498</v>
      </c>
      <c r="M497" s="1">
        <v>442498</v>
      </c>
      <c r="N497" s="1">
        <v>442498</v>
      </c>
      <c r="O497" s="1">
        <v>442498</v>
      </c>
      <c r="P497" s="1">
        <v>442498</v>
      </c>
      <c r="Q497" s="1">
        <v>442498</v>
      </c>
      <c r="R497" s="1">
        <v>442498</v>
      </c>
      <c r="S497" s="1">
        <v>442498</v>
      </c>
      <c r="T497" s="1">
        <v>442498</v>
      </c>
      <c r="U497" s="1">
        <v>442498</v>
      </c>
      <c r="V497" s="1">
        <v>2575419.27</v>
      </c>
      <c r="W497" s="1">
        <v>2637507.1800000002</v>
      </c>
      <c r="X497" s="1">
        <v>2688825.05</v>
      </c>
      <c r="Y497" s="1">
        <v>2606580.39</v>
      </c>
      <c r="Z497" s="1">
        <v>2791854.35</v>
      </c>
      <c r="AA497" s="1">
        <v>2791755.05</v>
      </c>
      <c r="AB497" s="1">
        <v>2901275.67</v>
      </c>
      <c r="AC497" s="1">
        <v>2998850.58</v>
      </c>
      <c r="AD497" s="1">
        <v>3183245.61</v>
      </c>
      <c r="AE497" s="1">
        <v>3465434</v>
      </c>
      <c r="AP497" s="1">
        <v>876591.8125</v>
      </c>
      <c r="AQ497" s="1">
        <v>0</v>
      </c>
      <c r="AR497" s="1">
        <v>134715.9375</v>
      </c>
      <c r="AT497" s="1">
        <v>1011307.75</v>
      </c>
      <c r="AY497" s="1">
        <v>307528</v>
      </c>
      <c r="AZ497" s="1">
        <v>90337.328125</v>
      </c>
      <c r="BA497" s="1">
        <v>120542</v>
      </c>
      <c r="BC497" s="1">
        <v>410046</v>
      </c>
      <c r="BD497" s="1">
        <v>62087.91015625</v>
      </c>
      <c r="BE497" s="1">
        <v>0</v>
      </c>
      <c r="BG497" s="1">
        <v>147775</v>
      </c>
      <c r="BH497" s="1">
        <v>51317.87109375</v>
      </c>
      <c r="BI497" s="1">
        <v>0</v>
      </c>
      <c r="BK497" s="1">
        <v>141167</v>
      </c>
      <c r="BL497" s="1">
        <v>-82244.65625</v>
      </c>
      <c r="BM497" s="1">
        <v>0</v>
      </c>
      <c r="BO497" s="1">
        <v>298531</v>
      </c>
      <c r="BP497" s="1">
        <v>185273.953125</v>
      </c>
      <c r="BQ497" s="1">
        <v>0</v>
      </c>
      <c r="BS497" s="1">
        <v>-14</v>
      </c>
      <c r="BT497" s="1">
        <v>-99.300003051757813</v>
      </c>
      <c r="BU497" s="1">
        <v>0</v>
      </c>
      <c r="BW497" s="1">
        <v>533142</v>
      </c>
      <c r="BX497" s="1">
        <v>109520.6171875</v>
      </c>
      <c r="BY497" s="1">
        <v>0</v>
      </c>
      <c r="CA497" s="1">
        <v>1595670</v>
      </c>
      <c r="CB497" s="1">
        <v>97574.90625</v>
      </c>
      <c r="CC497" s="1">
        <v>0</v>
      </c>
      <c r="CE497" s="1">
        <v>1400348</v>
      </c>
      <c r="CF497" s="1">
        <v>184395.03125</v>
      </c>
      <c r="CG497" s="1">
        <v>0</v>
      </c>
      <c r="CI497" s="1">
        <v>853813</v>
      </c>
      <c r="CJ497" s="1">
        <v>282188.375</v>
      </c>
      <c r="CK497" s="1">
        <v>0</v>
      </c>
    </row>
    <row r="498" spans="1:90" x14ac:dyDescent="0.25">
      <c r="A498" s="1">
        <v>123468303</v>
      </c>
      <c r="B498" s="1">
        <v>2695869.5</v>
      </c>
      <c r="C498" s="1">
        <v>2848455.5</v>
      </c>
      <c r="D498" s="1">
        <v>2906633.25</v>
      </c>
      <c r="E498" s="1">
        <v>2980059.75</v>
      </c>
      <c r="F498" s="1">
        <v>3091993.75</v>
      </c>
      <c r="G498" s="1">
        <v>3091988.5</v>
      </c>
      <c r="H498" s="1">
        <v>3178415</v>
      </c>
      <c r="I498" s="1">
        <v>3528714</v>
      </c>
      <c r="J498" s="1">
        <v>4015731.5</v>
      </c>
      <c r="K498" s="1">
        <v>4254838</v>
      </c>
      <c r="L498" s="1">
        <v>142657</v>
      </c>
      <c r="M498" s="1">
        <v>142657</v>
      </c>
      <c r="N498" s="1">
        <v>142657</v>
      </c>
      <c r="O498" s="1">
        <v>142657</v>
      </c>
      <c r="P498" s="1">
        <v>142657</v>
      </c>
      <c r="Q498" s="1">
        <v>142657</v>
      </c>
      <c r="R498" s="1">
        <v>142657</v>
      </c>
      <c r="S498" s="1">
        <v>142657</v>
      </c>
      <c r="T498" s="1">
        <v>142657</v>
      </c>
      <c r="U498" s="1">
        <v>142657</v>
      </c>
      <c r="V498" s="1">
        <v>2351255.15</v>
      </c>
      <c r="W498" s="1">
        <v>2081529.99</v>
      </c>
      <c r="X498" s="1">
        <v>1981644.5</v>
      </c>
      <c r="Y498" s="1">
        <v>1870817.18</v>
      </c>
      <c r="Z498" s="1">
        <v>2053307.02</v>
      </c>
      <c r="AA498" s="1">
        <v>2054505.36</v>
      </c>
      <c r="AB498" s="1">
        <v>2076894.65</v>
      </c>
      <c r="AC498" s="1">
        <v>1995131.16</v>
      </c>
      <c r="AD498" s="1">
        <v>2042760.02</v>
      </c>
      <c r="AE498" s="1">
        <v>2141124</v>
      </c>
      <c r="AP498" s="1">
        <v>232568.84375</v>
      </c>
      <c r="AQ498" s="1">
        <v>0</v>
      </c>
      <c r="AR498" s="1">
        <v>17563.396484375</v>
      </c>
      <c r="AT498" s="1">
        <v>250132.234375</v>
      </c>
      <c r="AY498" s="1">
        <v>115300.5</v>
      </c>
      <c r="AZ498" s="1">
        <v>534970.6875</v>
      </c>
      <c r="BA498" s="1">
        <v>34392</v>
      </c>
      <c r="BC498" s="1">
        <v>152586</v>
      </c>
      <c r="BD498" s="1">
        <v>-269725.15625</v>
      </c>
      <c r="BE498" s="1">
        <v>0</v>
      </c>
      <c r="BG498" s="1">
        <v>58177.75</v>
      </c>
      <c r="BH498" s="1">
        <v>-99885.4921875</v>
      </c>
      <c r="BI498" s="1">
        <v>0</v>
      </c>
      <c r="BK498" s="1">
        <v>73426.5</v>
      </c>
      <c r="BL498" s="1">
        <v>-110827.3203125</v>
      </c>
      <c r="BM498" s="1">
        <v>0</v>
      </c>
      <c r="BO498" s="1">
        <v>111934</v>
      </c>
      <c r="BP498" s="1">
        <v>182489.84375</v>
      </c>
      <c r="BQ498" s="1">
        <v>0</v>
      </c>
      <c r="BS498" s="1">
        <v>-5.25</v>
      </c>
      <c r="BT498" s="1">
        <v>1198.3399658203125</v>
      </c>
      <c r="BU498" s="1">
        <v>0</v>
      </c>
      <c r="BW498" s="1">
        <v>86426.5</v>
      </c>
      <c r="BX498" s="1">
        <v>22389.2890625</v>
      </c>
      <c r="BY498" s="1">
        <v>0</v>
      </c>
      <c r="CA498" s="1">
        <v>350299</v>
      </c>
      <c r="CB498" s="1">
        <v>-81763.4921875</v>
      </c>
      <c r="CC498" s="1">
        <v>0</v>
      </c>
      <c r="CE498" s="1">
        <v>487017.5</v>
      </c>
      <c r="CF498" s="1">
        <v>47628.859375</v>
      </c>
      <c r="CG498" s="1">
        <v>0</v>
      </c>
      <c r="CI498" s="1">
        <v>239106.5</v>
      </c>
      <c r="CJ498" s="1">
        <v>98363.9765625</v>
      </c>
      <c r="CK498" s="1">
        <v>0</v>
      </c>
    </row>
    <row r="499" spans="1:90" x14ac:dyDescent="0.25">
      <c r="A499" s="1">
        <v>123468402</v>
      </c>
      <c r="B499" s="1">
        <v>2167223.75</v>
      </c>
      <c r="C499" s="1">
        <v>2346967.25</v>
      </c>
      <c r="D499" s="1">
        <v>2422803</v>
      </c>
      <c r="E499" s="1">
        <v>2490907</v>
      </c>
      <c r="F499" s="1">
        <v>2580728.5</v>
      </c>
      <c r="G499" s="1">
        <v>2580722.75</v>
      </c>
      <c r="H499" s="1">
        <v>2906900.25</v>
      </c>
      <c r="I499" s="1">
        <v>3529688.25</v>
      </c>
      <c r="J499" s="1">
        <v>4156699.25</v>
      </c>
      <c r="K499" s="1">
        <v>4617064</v>
      </c>
      <c r="L499" s="1">
        <v>137074</v>
      </c>
      <c r="M499" s="1">
        <v>137574</v>
      </c>
      <c r="N499" s="1">
        <v>137324</v>
      </c>
      <c r="O499" s="1">
        <v>137324</v>
      </c>
      <c r="P499" s="1">
        <v>137324</v>
      </c>
      <c r="Q499" s="1">
        <v>137324</v>
      </c>
      <c r="R499" s="1">
        <v>137324</v>
      </c>
      <c r="S499" s="1">
        <v>137324</v>
      </c>
      <c r="T499" s="1">
        <v>137324</v>
      </c>
      <c r="U499" s="1">
        <v>137324</v>
      </c>
      <c r="V499" s="1">
        <v>1415540.01</v>
      </c>
      <c r="W499" s="1">
        <v>1421964.36</v>
      </c>
      <c r="X499" s="1">
        <v>1429191.09</v>
      </c>
      <c r="Y499" s="1">
        <v>1439952.89</v>
      </c>
      <c r="Z499" s="1">
        <v>1457263.94</v>
      </c>
      <c r="AA499" s="1">
        <v>1457247.93</v>
      </c>
      <c r="AB499" s="1">
        <v>1484789.7</v>
      </c>
      <c r="AC499" s="1">
        <v>1519946.12</v>
      </c>
      <c r="AD499" s="1">
        <v>1546395.95</v>
      </c>
      <c r="AE499" s="1">
        <v>1584602</v>
      </c>
      <c r="AP499" s="1">
        <v>407267.09375</v>
      </c>
      <c r="AQ499" s="1">
        <v>0</v>
      </c>
      <c r="AR499" s="1">
        <v>25467.611328125</v>
      </c>
      <c r="AT499" s="1">
        <v>432734.71875</v>
      </c>
      <c r="AY499" s="1">
        <v>137117.875</v>
      </c>
      <c r="AZ499" s="1">
        <v>10594.6103515625</v>
      </c>
      <c r="BA499" s="1">
        <v>33381</v>
      </c>
      <c r="BC499" s="1">
        <v>179743.5</v>
      </c>
      <c r="BD499" s="1">
        <v>6424.35009765625</v>
      </c>
      <c r="BE499" s="1">
        <v>500</v>
      </c>
      <c r="BG499" s="1">
        <v>75835.75</v>
      </c>
      <c r="BH499" s="1">
        <v>7226.72998046875</v>
      </c>
      <c r="BI499" s="1">
        <v>-250</v>
      </c>
      <c r="BK499" s="1">
        <v>68104</v>
      </c>
      <c r="BL499" s="1">
        <v>10761.7998046875</v>
      </c>
      <c r="BM499" s="1">
        <v>0</v>
      </c>
      <c r="BO499" s="1">
        <v>89821.5</v>
      </c>
      <c r="BP499" s="1">
        <v>17311.05078125</v>
      </c>
      <c r="BQ499" s="1">
        <v>0</v>
      </c>
      <c r="BS499" s="1">
        <v>-5.75</v>
      </c>
      <c r="BT499" s="1">
        <v>-16.010000228881836</v>
      </c>
      <c r="BU499" s="1">
        <v>0</v>
      </c>
      <c r="BW499" s="1">
        <v>326177.5</v>
      </c>
      <c r="BX499" s="1">
        <v>27541.76953125</v>
      </c>
      <c r="BY499" s="1">
        <v>0</v>
      </c>
      <c r="CA499" s="1">
        <v>622788</v>
      </c>
      <c r="CB499" s="1">
        <v>35156.421875</v>
      </c>
      <c r="CC499" s="1">
        <v>0</v>
      </c>
      <c r="CE499" s="1">
        <v>627011</v>
      </c>
      <c r="CF499" s="1">
        <v>26449.830078125</v>
      </c>
      <c r="CG499" s="1">
        <v>0</v>
      </c>
      <c r="CI499" s="1">
        <v>460364.75</v>
      </c>
      <c r="CJ499" s="1">
        <v>38206.05078125</v>
      </c>
      <c r="CK499" s="1">
        <v>0</v>
      </c>
    </row>
    <row r="500" spans="1:90" x14ac:dyDescent="0.25">
      <c r="A500" s="1">
        <v>123468503</v>
      </c>
      <c r="B500" s="1">
        <v>3331882.5</v>
      </c>
      <c r="C500" s="1">
        <v>3563876</v>
      </c>
      <c r="D500" s="1">
        <v>3665600</v>
      </c>
      <c r="E500" s="1">
        <v>3811450.25</v>
      </c>
      <c r="F500" s="1">
        <v>4000453.25</v>
      </c>
      <c r="G500" s="1">
        <v>4000444.5</v>
      </c>
      <c r="H500" s="1">
        <v>4203165</v>
      </c>
      <c r="I500" s="1">
        <v>5104631</v>
      </c>
      <c r="J500" s="1">
        <v>5874433.5</v>
      </c>
      <c r="K500" s="1">
        <v>6490358</v>
      </c>
      <c r="L500" s="1">
        <v>187164</v>
      </c>
      <c r="M500" s="1">
        <v>187164</v>
      </c>
      <c r="N500" s="1">
        <v>187164</v>
      </c>
      <c r="O500" s="1">
        <v>187164</v>
      </c>
      <c r="P500" s="1">
        <v>187164</v>
      </c>
      <c r="Q500" s="1">
        <v>187164</v>
      </c>
      <c r="R500" s="1">
        <v>187164</v>
      </c>
      <c r="S500" s="1">
        <v>187164</v>
      </c>
      <c r="T500" s="1">
        <v>187164</v>
      </c>
      <c r="U500" s="1">
        <v>187164</v>
      </c>
      <c r="V500" s="1">
        <v>1489614.09</v>
      </c>
      <c r="W500" s="1">
        <v>1513734.97</v>
      </c>
      <c r="X500" s="1">
        <v>1536641.6</v>
      </c>
      <c r="Y500" s="1">
        <v>1683401.28</v>
      </c>
      <c r="Z500" s="1">
        <v>1592004.33</v>
      </c>
      <c r="AA500" s="1">
        <v>1741962.39</v>
      </c>
      <c r="AB500" s="1">
        <v>1851400.22</v>
      </c>
      <c r="AC500" s="1">
        <v>1955844.09</v>
      </c>
      <c r="AD500" s="1">
        <v>2072049.69</v>
      </c>
      <c r="AE500" s="1">
        <v>2127792</v>
      </c>
      <c r="AP500" s="1">
        <v>497980.9375</v>
      </c>
      <c r="AQ500" s="1">
        <v>0</v>
      </c>
      <c r="AR500" s="1">
        <v>107157.53125</v>
      </c>
      <c r="AT500" s="1">
        <v>605138.5</v>
      </c>
      <c r="AY500" s="1">
        <v>176132.75</v>
      </c>
      <c r="AZ500" s="1">
        <v>-116668.078125</v>
      </c>
      <c r="BA500" s="1">
        <v>46765</v>
      </c>
      <c r="BC500" s="1">
        <v>231993.5</v>
      </c>
      <c r="BD500" s="1">
        <v>24120.880859375</v>
      </c>
      <c r="BE500" s="1">
        <v>0</v>
      </c>
      <c r="BG500" s="1">
        <v>101724</v>
      </c>
      <c r="BH500" s="1">
        <v>22906.630859375</v>
      </c>
      <c r="BI500" s="1">
        <v>0</v>
      </c>
      <c r="BK500" s="1">
        <v>145850.25</v>
      </c>
      <c r="BL500" s="1">
        <v>146759.6875</v>
      </c>
      <c r="BM500" s="1">
        <v>0</v>
      </c>
      <c r="BO500" s="1">
        <v>189003</v>
      </c>
      <c r="BP500" s="1">
        <v>-91396.953125</v>
      </c>
      <c r="BQ500" s="1">
        <v>0</v>
      </c>
      <c r="BS500" s="1">
        <v>-8.75</v>
      </c>
      <c r="BT500" s="1">
        <v>149958.0625</v>
      </c>
      <c r="BU500" s="1">
        <v>0</v>
      </c>
      <c r="BW500" s="1">
        <v>202720.5</v>
      </c>
      <c r="BX500" s="1">
        <v>109437.828125</v>
      </c>
      <c r="BY500" s="1">
        <v>0</v>
      </c>
      <c r="CA500" s="1">
        <v>901466</v>
      </c>
      <c r="CB500" s="1">
        <v>104443.8671875</v>
      </c>
      <c r="CC500" s="1">
        <v>0</v>
      </c>
      <c r="CE500" s="1">
        <v>769802.5</v>
      </c>
      <c r="CF500" s="1">
        <v>116205.6015625</v>
      </c>
      <c r="CG500" s="1">
        <v>0</v>
      </c>
      <c r="CI500" s="1">
        <v>615924.5</v>
      </c>
      <c r="CJ500" s="1">
        <v>55742.30859375</v>
      </c>
      <c r="CK500" s="1">
        <v>0</v>
      </c>
    </row>
    <row r="501" spans="1:90" x14ac:dyDescent="0.25">
      <c r="A501" s="1">
        <v>123468603</v>
      </c>
      <c r="B501" s="1">
        <v>8473529</v>
      </c>
      <c r="C501" s="1">
        <v>8670076</v>
      </c>
      <c r="D501" s="1">
        <v>8771584</v>
      </c>
      <c r="E501" s="1">
        <v>8948207</v>
      </c>
      <c r="F501" s="1">
        <v>9084378</v>
      </c>
      <c r="G501" s="1">
        <v>9084370</v>
      </c>
      <c r="H501" s="1">
        <v>9291155</v>
      </c>
      <c r="I501" s="1">
        <v>9693776</v>
      </c>
      <c r="J501" s="1">
        <v>10375889</v>
      </c>
      <c r="K501" s="1">
        <v>10600084</v>
      </c>
      <c r="L501" s="1">
        <v>378374</v>
      </c>
      <c r="M501" s="1">
        <v>378374</v>
      </c>
      <c r="N501" s="1">
        <v>378374</v>
      </c>
      <c r="O501" s="1">
        <v>378374</v>
      </c>
      <c r="P501" s="1">
        <v>378374</v>
      </c>
      <c r="Q501" s="1">
        <v>378374</v>
      </c>
      <c r="R501" s="1">
        <v>378374</v>
      </c>
      <c r="S501" s="1">
        <v>378374</v>
      </c>
      <c r="T501" s="1">
        <v>378374</v>
      </c>
      <c r="U501" s="1">
        <v>378374</v>
      </c>
      <c r="V501" s="1">
        <v>1703806.03</v>
      </c>
      <c r="W501" s="1">
        <v>1723987.89</v>
      </c>
      <c r="X501" s="1">
        <v>1763424.21</v>
      </c>
      <c r="Y501" s="1">
        <v>1768721.8</v>
      </c>
      <c r="Z501" s="1">
        <v>1872170.7</v>
      </c>
      <c r="AA501" s="1">
        <v>1872100.38</v>
      </c>
      <c r="AB501" s="1">
        <v>1966934.18</v>
      </c>
      <c r="AC501" s="1">
        <v>2246752.9300000002</v>
      </c>
      <c r="AD501" s="1">
        <v>2342008.38</v>
      </c>
      <c r="AE501" s="1">
        <v>2411019</v>
      </c>
      <c r="AP501" s="1">
        <v>303141.1875</v>
      </c>
      <c r="AQ501" s="1">
        <v>0</v>
      </c>
      <c r="AR501" s="1">
        <v>107769.65625</v>
      </c>
      <c r="AT501" s="1">
        <v>410910.84375</v>
      </c>
      <c r="AY501" s="1">
        <v>149898</v>
      </c>
      <c r="AZ501" s="1">
        <v>73016.8515625</v>
      </c>
      <c r="BA501" s="1">
        <v>82855</v>
      </c>
      <c r="BC501" s="1">
        <v>196547</v>
      </c>
      <c r="BD501" s="1">
        <v>20181.859375</v>
      </c>
      <c r="BE501" s="1">
        <v>0</v>
      </c>
      <c r="BG501" s="1">
        <v>101508</v>
      </c>
      <c r="BH501" s="1">
        <v>39436.3203125</v>
      </c>
      <c r="BI501" s="1">
        <v>0</v>
      </c>
      <c r="BK501" s="1">
        <v>176623</v>
      </c>
      <c r="BL501" s="1">
        <v>5297.58984375</v>
      </c>
      <c r="BM501" s="1">
        <v>0</v>
      </c>
      <c r="BO501" s="1">
        <v>136171</v>
      </c>
      <c r="BP501" s="1">
        <v>103448.8984375</v>
      </c>
      <c r="BQ501" s="1">
        <v>0</v>
      </c>
      <c r="BS501" s="1">
        <v>-8</v>
      </c>
      <c r="BT501" s="1">
        <v>-70.319999694824219</v>
      </c>
      <c r="BU501" s="1">
        <v>0</v>
      </c>
      <c r="BW501" s="1">
        <v>206785</v>
      </c>
      <c r="BX501" s="1">
        <v>94833.796875</v>
      </c>
      <c r="BY501" s="1">
        <v>0</v>
      </c>
      <c r="CA501" s="1">
        <v>402621</v>
      </c>
      <c r="CB501" s="1">
        <v>279818.75</v>
      </c>
      <c r="CC501" s="1">
        <v>0</v>
      </c>
      <c r="CE501" s="1">
        <v>682113</v>
      </c>
      <c r="CF501" s="1">
        <v>95255.453125</v>
      </c>
      <c r="CG501" s="1">
        <v>0</v>
      </c>
      <c r="CI501" s="1">
        <v>224195</v>
      </c>
      <c r="CJ501" s="1">
        <v>69010.6171875</v>
      </c>
      <c r="CK501" s="1">
        <v>0</v>
      </c>
    </row>
    <row r="502" spans="1:90" x14ac:dyDescent="0.25">
      <c r="A502" s="1">
        <v>123469007</v>
      </c>
      <c r="AF502" s="1">
        <v>332207</v>
      </c>
      <c r="AG502" s="1">
        <v>392930.91</v>
      </c>
      <c r="AH502" s="1">
        <v>357396.06</v>
      </c>
      <c r="AI502" s="1">
        <v>482173.1</v>
      </c>
      <c r="AJ502" s="1">
        <v>554807.27</v>
      </c>
      <c r="AK502" s="1">
        <v>591756.18999999994</v>
      </c>
      <c r="AL502" s="1">
        <v>607666.32999999996</v>
      </c>
      <c r="AM502" s="1">
        <v>691076.2</v>
      </c>
      <c r="AN502" s="1">
        <v>984324.65</v>
      </c>
      <c r="AO502" s="1">
        <v>1007869</v>
      </c>
      <c r="AS502" s="1">
        <v>90612.34375</v>
      </c>
      <c r="AT502" s="1">
        <v>90612.34375</v>
      </c>
      <c r="BB502" s="1">
        <v>-20938.5703125</v>
      </c>
      <c r="BF502" s="1">
        <v>60723.91015625</v>
      </c>
      <c r="BJ502" s="1">
        <v>-35534.8515625</v>
      </c>
      <c r="BN502" s="1">
        <v>124777.0390625</v>
      </c>
      <c r="BR502" s="1">
        <v>72634.171875</v>
      </c>
      <c r="BV502" s="1">
        <v>36948.921875</v>
      </c>
      <c r="BZ502" s="1">
        <v>15910.1396484375</v>
      </c>
      <c r="CD502" s="1">
        <v>83409.8671875</v>
      </c>
      <c r="CH502" s="1">
        <v>293248.4375</v>
      </c>
      <c r="CL502" s="1">
        <v>23544.349609375</v>
      </c>
    </row>
    <row r="503" spans="1:90" x14ac:dyDescent="0.25">
      <c r="A503" s="1">
        <v>123469303</v>
      </c>
      <c r="B503" s="1">
        <v>2442642.25</v>
      </c>
      <c r="C503" s="1">
        <v>2557477.5</v>
      </c>
      <c r="D503" s="1">
        <v>2630064.25</v>
      </c>
      <c r="E503" s="1">
        <v>2711304.5</v>
      </c>
      <c r="F503" s="1">
        <v>2849267</v>
      </c>
      <c r="G503" s="1">
        <v>2849262</v>
      </c>
      <c r="H503" s="1">
        <v>3110398.75</v>
      </c>
      <c r="I503" s="1">
        <v>3691878.5</v>
      </c>
      <c r="J503" s="1">
        <v>4275942.5</v>
      </c>
      <c r="K503" s="1">
        <v>4696345</v>
      </c>
      <c r="L503" s="1">
        <v>137010</v>
      </c>
      <c r="M503" s="1">
        <v>177096</v>
      </c>
      <c r="N503" s="1">
        <v>157053</v>
      </c>
      <c r="O503" s="1">
        <v>157053</v>
      </c>
      <c r="Q503" s="1">
        <v>157053</v>
      </c>
      <c r="R503" s="1">
        <v>157053</v>
      </c>
      <c r="S503" s="1">
        <v>157053</v>
      </c>
      <c r="T503" s="1">
        <v>157053</v>
      </c>
      <c r="U503" s="1">
        <v>157053</v>
      </c>
      <c r="V503" s="1">
        <v>2062084.09</v>
      </c>
      <c r="W503" s="1">
        <v>2086334.68</v>
      </c>
      <c r="X503" s="1">
        <v>2107022.44</v>
      </c>
      <c r="Y503" s="1">
        <v>1974013.18</v>
      </c>
      <c r="Z503" s="1">
        <v>1995407.5</v>
      </c>
      <c r="AA503" s="1">
        <v>2119605.67</v>
      </c>
      <c r="AB503" s="1">
        <v>2028915.26</v>
      </c>
      <c r="AC503" s="1">
        <v>2236577.79</v>
      </c>
      <c r="AD503" s="1">
        <v>2272406.2000000002</v>
      </c>
      <c r="AE503" s="1">
        <v>2171738</v>
      </c>
      <c r="AP503" s="1">
        <v>369415.59375</v>
      </c>
      <c r="AR503" s="1">
        <v>35266.1015625</v>
      </c>
      <c r="AT503" s="1">
        <v>404681.6875</v>
      </c>
      <c r="AY503" s="1">
        <v>89516.75</v>
      </c>
      <c r="AZ503" s="1">
        <v>-29890.689453125</v>
      </c>
      <c r="BA503" s="1">
        <v>16498</v>
      </c>
      <c r="BC503" s="1">
        <v>114835.25</v>
      </c>
      <c r="BD503" s="1">
        <v>24250.58984375</v>
      </c>
      <c r="BE503" s="1">
        <v>40086</v>
      </c>
      <c r="BG503" s="1">
        <v>72586.75</v>
      </c>
      <c r="BH503" s="1">
        <v>20687.759765625</v>
      </c>
      <c r="BI503" s="1">
        <v>-20043</v>
      </c>
      <c r="BK503" s="1">
        <v>81240.25</v>
      </c>
      <c r="BL503" s="1">
        <v>-133009.265625</v>
      </c>
      <c r="BM503" s="1">
        <v>0</v>
      </c>
      <c r="BO503" s="1">
        <v>137962.5</v>
      </c>
      <c r="BP503" s="1">
        <v>21394.3203125</v>
      </c>
      <c r="BS503" s="1">
        <v>-5</v>
      </c>
      <c r="BT503" s="1">
        <v>124198.171875</v>
      </c>
      <c r="BW503" s="1">
        <v>261136.75</v>
      </c>
      <c r="BX503" s="1">
        <v>-90690.40625</v>
      </c>
      <c r="BY503" s="1">
        <v>0</v>
      </c>
      <c r="CA503" s="1">
        <v>581479.75</v>
      </c>
      <c r="CB503" s="1">
        <v>207662.53125</v>
      </c>
      <c r="CC503" s="1">
        <v>0</v>
      </c>
      <c r="CE503" s="1">
        <v>584064</v>
      </c>
      <c r="CF503" s="1">
        <v>35828.41015625</v>
      </c>
      <c r="CG503" s="1">
        <v>0</v>
      </c>
      <c r="CI503" s="1">
        <v>420402.5</v>
      </c>
      <c r="CJ503" s="1">
        <v>-100668.203125</v>
      </c>
      <c r="CK503" s="1">
        <v>0</v>
      </c>
    </row>
    <row r="504" spans="1:90" x14ac:dyDescent="0.25">
      <c r="A504" s="1">
        <v>124150503</v>
      </c>
      <c r="B504" s="1">
        <v>14605370</v>
      </c>
      <c r="C504" s="1">
        <v>14895583</v>
      </c>
      <c r="D504" s="1">
        <v>15107702</v>
      </c>
      <c r="E504" s="1">
        <v>15240089</v>
      </c>
      <c r="F504" s="1">
        <v>15484573</v>
      </c>
      <c r="G504" s="1">
        <v>15484562</v>
      </c>
      <c r="H504" s="1">
        <v>15781865</v>
      </c>
      <c r="I504" s="1">
        <v>16422309</v>
      </c>
      <c r="J504" s="1">
        <v>17398704</v>
      </c>
      <c r="K504" s="1">
        <v>17718904</v>
      </c>
      <c r="L504" s="1">
        <v>754726</v>
      </c>
      <c r="M504" s="1">
        <v>754726</v>
      </c>
      <c r="N504" s="1">
        <v>754726</v>
      </c>
      <c r="O504" s="1">
        <v>754726</v>
      </c>
      <c r="P504" s="1">
        <v>754726</v>
      </c>
      <c r="Q504" s="1">
        <v>754726</v>
      </c>
      <c r="R504" s="1">
        <v>754726</v>
      </c>
      <c r="S504" s="1">
        <v>754726</v>
      </c>
      <c r="T504" s="1">
        <v>754726</v>
      </c>
      <c r="U504" s="1">
        <v>2725001.1</v>
      </c>
      <c r="V504" s="1">
        <v>2574526.5299999998</v>
      </c>
      <c r="W504" s="1">
        <v>2486040.62</v>
      </c>
      <c r="X504" s="1">
        <v>2709045.6</v>
      </c>
      <c r="Y504" s="1">
        <v>2586069.5099999998</v>
      </c>
      <c r="Z504" s="1">
        <v>2848727.86</v>
      </c>
      <c r="AA504" s="1">
        <v>2714831.18</v>
      </c>
      <c r="AB504" s="1">
        <v>2869410.77</v>
      </c>
      <c r="AC504" s="1">
        <v>3270242.32</v>
      </c>
      <c r="AD504" s="1">
        <v>3422604.72</v>
      </c>
      <c r="AE504" s="1">
        <v>3616796</v>
      </c>
      <c r="AP504" s="1">
        <v>446866.1875</v>
      </c>
      <c r="AQ504" s="1">
        <v>394055.03125</v>
      </c>
      <c r="AR504" s="1">
        <v>153613.625</v>
      </c>
      <c r="AT504" s="1">
        <v>994534.875</v>
      </c>
      <c r="AY504" s="1">
        <v>224347</v>
      </c>
      <c r="AZ504" s="1">
        <v>209966.640625</v>
      </c>
      <c r="BA504" s="1">
        <v>166907</v>
      </c>
      <c r="BC504" s="1">
        <v>290213</v>
      </c>
      <c r="BD504" s="1">
        <v>-88485.90625</v>
      </c>
      <c r="BE504" s="1">
        <v>0</v>
      </c>
      <c r="BG504" s="1">
        <v>212119</v>
      </c>
      <c r="BH504" s="1">
        <v>223004.984375</v>
      </c>
      <c r="BI504" s="1">
        <v>0</v>
      </c>
      <c r="BK504" s="1">
        <v>132387</v>
      </c>
      <c r="BL504" s="1">
        <v>-122976.09375</v>
      </c>
      <c r="BM504" s="1">
        <v>0</v>
      </c>
      <c r="BO504" s="1">
        <v>244484</v>
      </c>
      <c r="BP504" s="1">
        <v>262658.34375</v>
      </c>
      <c r="BQ504" s="1">
        <v>0</v>
      </c>
      <c r="BS504" s="1">
        <v>-11</v>
      </c>
      <c r="BT504" s="1">
        <v>-133896.6875</v>
      </c>
      <c r="BU504" s="1">
        <v>0</v>
      </c>
      <c r="BW504" s="1">
        <v>297303</v>
      </c>
      <c r="BX504" s="1">
        <v>154579.59375</v>
      </c>
      <c r="BY504" s="1">
        <v>0</v>
      </c>
      <c r="CA504" s="1">
        <v>640444</v>
      </c>
      <c r="CB504" s="1">
        <v>400831.5625</v>
      </c>
      <c r="CC504" s="1">
        <v>0</v>
      </c>
      <c r="CE504" s="1">
        <v>976395</v>
      </c>
      <c r="CF504" s="1">
        <v>152362.40625</v>
      </c>
      <c r="CG504" s="1">
        <v>0</v>
      </c>
      <c r="CI504" s="1">
        <v>320200</v>
      </c>
      <c r="CJ504" s="1">
        <v>194191.28125</v>
      </c>
      <c r="CK504" s="1">
        <v>1970275.125</v>
      </c>
    </row>
    <row r="505" spans="1:90" x14ac:dyDescent="0.25">
      <c r="A505" s="1">
        <v>124151607</v>
      </c>
      <c r="AF505" s="1">
        <v>1353983.81</v>
      </c>
      <c r="AG505" s="1">
        <v>1393341</v>
      </c>
      <c r="AH505" s="1">
        <v>1475107</v>
      </c>
      <c r="AI505" s="1">
        <v>1746282</v>
      </c>
      <c r="AJ505" s="1">
        <v>2025481</v>
      </c>
      <c r="AK505" s="1">
        <v>2049631.71</v>
      </c>
      <c r="AL505" s="1">
        <v>2023025.16</v>
      </c>
      <c r="AM505" s="1">
        <v>2247023.2999999998</v>
      </c>
      <c r="AN505" s="1">
        <v>3052337.24</v>
      </c>
      <c r="AO505" s="1">
        <v>3266339</v>
      </c>
      <c r="AS505" s="1">
        <v>248171.59375</v>
      </c>
      <c r="AT505" s="1">
        <v>248171.59375</v>
      </c>
      <c r="BB505" s="1">
        <v>76256.8125</v>
      </c>
      <c r="BF505" s="1">
        <v>39357.19140625</v>
      </c>
      <c r="BJ505" s="1">
        <v>81766</v>
      </c>
      <c r="BN505" s="1">
        <v>271175</v>
      </c>
      <c r="BR505" s="1">
        <v>279199</v>
      </c>
      <c r="BV505" s="1">
        <v>24150.7109375</v>
      </c>
      <c r="BZ505" s="1">
        <v>-26606.55078125</v>
      </c>
      <c r="CD505" s="1">
        <v>223998.140625</v>
      </c>
      <c r="CH505" s="1">
        <v>805313.9375</v>
      </c>
      <c r="CL505" s="1">
        <v>214001.765625</v>
      </c>
    </row>
    <row r="506" spans="1:90" x14ac:dyDescent="0.25">
      <c r="A506" s="1">
        <v>124151902</v>
      </c>
      <c r="B506" s="1">
        <v>24003844</v>
      </c>
      <c r="C506" s="1">
        <v>24776274</v>
      </c>
      <c r="D506" s="1">
        <v>25144522</v>
      </c>
      <c r="E506" s="1">
        <v>25401328</v>
      </c>
      <c r="F506" s="1">
        <v>25838044</v>
      </c>
      <c r="G506" s="1">
        <v>25838020</v>
      </c>
      <c r="H506" s="1">
        <v>27226996</v>
      </c>
      <c r="I506" s="1">
        <v>30892754</v>
      </c>
      <c r="J506" s="1">
        <v>34341972</v>
      </c>
      <c r="K506" s="1">
        <v>35256936</v>
      </c>
      <c r="L506" s="1">
        <v>1103925</v>
      </c>
      <c r="M506" s="1">
        <v>1103925</v>
      </c>
      <c r="N506" s="1">
        <v>1103925</v>
      </c>
      <c r="O506" s="1">
        <v>1103925</v>
      </c>
      <c r="P506" s="1">
        <v>1103925</v>
      </c>
      <c r="Q506" s="1">
        <v>1103925</v>
      </c>
      <c r="R506" s="1">
        <v>1603925</v>
      </c>
      <c r="S506" s="1">
        <v>1103925</v>
      </c>
      <c r="T506" s="1">
        <v>1753925</v>
      </c>
      <c r="U506" s="1">
        <v>5982574.9900000002</v>
      </c>
      <c r="V506" s="1">
        <v>4842613.8</v>
      </c>
      <c r="W506" s="1">
        <v>4894169.6900000004</v>
      </c>
      <c r="X506" s="1">
        <v>5052279.8600000003</v>
      </c>
      <c r="Y506" s="1">
        <v>5197143.96</v>
      </c>
      <c r="Z506" s="1">
        <v>5613400.04</v>
      </c>
      <c r="AA506" s="1">
        <v>5613075.5800000001</v>
      </c>
      <c r="AB506" s="1">
        <v>6215950.7400000002</v>
      </c>
      <c r="AC506" s="1">
        <v>6994324.79</v>
      </c>
      <c r="AD506" s="1">
        <v>7374410.4299999997</v>
      </c>
      <c r="AE506" s="1">
        <v>8336751</v>
      </c>
      <c r="AP506" s="1">
        <v>1883778.375</v>
      </c>
      <c r="AQ506" s="1">
        <v>975730</v>
      </c>
      <c r="AR506" s="1">
        <v>544670.1875</v>
      </c>
      <c r="AT506" s="1">
        <v>3404178.75</v>
      </c>
      <c r="AY506" s="1">
        <v>613838</v>
      </c>
      <c r="AZ506" s="1">
        <v>143780.03125</v>
      </c>
      <c r="BA506" s="1">
        <v>215996</v>
      </c>
      <c r="BC506" s="1">
        <v>772430</v>
      </c>
      <c r="BD506" s="1">
        <v>51555.890625</v>
      </c>
      <c r="BE506" s="1">
        <v>0</v>
      </c>
      <c r="BG506" s="1">
        <v>368248</v>
      </c>
      <c r="BH506" s="1">
        <v>158110.171875</v>
      </c>
      <c r="BI506" s="1">
        <v>0</v>
      </c>
      <c r="BK506" s="1">
        <v>256806</v>
      </c>
      <c r="BL506" s="1">
        <v>144864.09375</v>
      </c>
      <c r="BM506" s="1">
        <v>0</v>
      </c>
      <c r="BO506" s="1">
        <v>436716</v>
      </c>
      <c r="BP506" s="1">
        <v>416256.09375</v>
      </c>
      <c r="BQ506" s="1">
        <v>0</v>
      </c>
      <c r="BS506" s="1">
        <v>-24</v>
      </c>
      <c r="BT506" s="1">
        <v>-324.45999145507813</v>
      </c>
      <c r="BU506" s="1">
        <v>0</v>
      </c>
      <c r="BW506" s="1">
        <v>1388976</v>
      </c>
      <c r="BX506" s="1">
        <v>602875.1875</v>
      </c>
      <c r="BY506" s="1">
        <v>500000</v>
      </c>
      <c r="CA506" s="1">
        <v>3665758</v>
      </c>
      <c r="CB506" s="1">
        <v>778374.0625</v>
      </c>
      <c r="CC506" s="1">
        <v>-500000</v>
      </c>
      <c r="CE506" s="1">
        <v>3449218</v>
      </c>
      <c r="CF506" s="1">
        <v>380085.625</v>
      </c>
      <c r="CG506" s="1">
        <v>650000</v>
      </c>
      <c r="CI506" s="1">
        <v>914964</v>
      </c>
      <c r="CJ506" s="1">
        <v>962340.5625</v>
      </c>
      <c r="CK506" s="1">
        <v>4228650</v>
      </c>
    </row>
    <row r="507" spans="1:90" x14ac:dyDescent="0.25">
      <c r="A507" s="1">
        <v>124152003</v>
      </c>
      <c r="B507" s="1">
        <v>13870652</v>
      </c>
      <c r="C507" s="1">
        <v>14346522</v>
      </c>
      <c r="D507" s="1">
        <v>14607845</v>
      </c>
      <c r="E507" s="1">
        <v>14785800</v>
      </c>
      <c r="F507" s="1">
        <v>15213438</v>
      </c>
      <c r="G507" s="1">
        <v>15213419</v>
      </c>
      <c r="H507" s="1">
        <v>15732745</v>
      </c>
      <c r="I507" s="1">
        <v>17183070</v>
      </c>
      <c r="J507" s="1">
        <v>18764318</v>
      </c>
      <c r="K507" s="1">
        <v>19463720</v>
      </c>
      <c r="L507" s="1">
        <v>874969</v>
      </c>
      <c r="M507" s="1">
        <v>874969</v>
      </c>
      <c r="N507" s="1">
        <v>874969</v>
      </c>
      <c r="O507" s="1">
        <v>874969</v>
      </c>
      <c r="P507" s="1">
        <v>874969</v>
      </c>
      <c r="Q507" s="1">
        <v>874969</v>
      </c>
      <c r="R507" s="1">
        <v>874969</v>
      </c>
      <c r="S507" s="1">
        <v>874969</v>
      </c>
      <c r="T507" s="1">
        <v>874969</v>
      </c>
      <c r="U507" s="1">
        <v>1901174.58</v>
      </c>
      <c r="V507" s="1">
        <v>5688100.2000000002</v>
      </c>
      <c r="W507" s="1">
        <v>5849908.4100000001</v>
      </c>
      <c r="X507" s="1">
        <v>6131365.3399999999</v>
      </c>
      <c r="Y507" s="1">
        <v>5901098.5999999996</v>
      </c>
      <c r="Z507" s="1">
        <v>5804519.7400000002</v>
      </c>
      <c r="AA507" s="1">
        <v>6146692.3700000001</v>
      </c>
      <c r="AB507" s="1">
        <v>6528453.7199999997</v>
      </c>
      <c r="AC507" s="1">
        <v>6826948.5</v>
      </c>
      <c r="AD507" s="1">
        <v>6861556.7699999996</v>
      </c>
      <c r="AE507" s="1">
        <v>6873902</v>
      </c>
      <c r="AP507" s="1">
        <v>850056.375</v>
      </c>
      <c r="AQ507" s="1">
        <v>205241.109375</v>
      </c>
      <c r="AR507" s="1">
        <v>213876.453125</v>
      </c>
      <c r="AT507" s="1">
        <v>1269174</v>
      </c>
      <c r="AY507" s="1">
        <v>396088</v>
      </c>
      <c r="AZ507" s="1">
        <v>188092.90625</v>
      </c>
      <c r="BA507" s="1">
        <v>479613</v>
      </c>
      <c r="BC507" s="1">
        <v>475870</v>
      </c>
      <c r="BD507" s="1">
        <v>161808.203125</v>
      </c>
      <c r="BE507" s="1">
        <v>0</v>
      </c>
      <c r="BG507" s="1">
        <v>261323</v>
      </c>
      <c r="BH507" s="1">
        <v>281456.9375</v>
      </c>
      <c r="BI507" s="1">
        <v>0</v>
      </c>
      <c r="BK507" s="1">
        <v>177955</v>
      </c>
      <c r="BL507" s="1">
        <v>-230266.734375</v>
      </c>
      <c r="BM507" s="1">
        <v>0</v>
      </c>
      <c r="BO507" s="1">
        <v>427638</v>
      </c>
      <c r="BP507" s="1">
        <v>-96578.859375</v>
      </c>
      <c r="BQ507" s="1">
        <v>0</v>
      </c>
      <c r="BS507" s="1">
        <v>-19</v>
      </c>
      <c r="BT507" s="1">
        <v>342172.625</v>
      </c>
      <c r="BU507" s="1">
        <v>0</v>
      </c>
      <c r="BW507" s="1">
        <v>519326</v>
      </c>
      <c r="BX507" s="1">
        <v>381761.34375</v>
      </c>
      <c r="BY507" s="1">
        <v>0</v>
      </c>
      <c r="CA507" s="1">
        <v>1450325</v>
      </c>
      <c r="CB507" s="1">
        <v>298494.78125</v>
      </c>
      <c r="CC507" s="1">
        <v>0</v>
      </c>
      <c r="CE507" s="1">
        <v>1581248</v>
      </c>
      <c r="CF507" s="1">
        <v>34608.26953125</v>
      </c>
      <c r="CG507" s="1">
        <v>0</v>
      </c>
      <c r="CI507" s="1">
        <v>699402</v>
      </c>
      <c r="CJ507" s="1">
        <v>12345.23046875</v>
      </c>
      <c r="CK507" s="1">
        <v>1026205.5625</v>
      </c>
    </row>
    <row r="508" spans="1:90" x14ac:dyDescent="0.25">
      <c r="A508" s="1">
        <v>124153503</v>
      </c>
      <c r="B508" s="1">
        <v>2377308.25</v>
      </c>
      <c r="C508" s="1">
        <v>2508322</v>
      </c>
      <c r="D508" s="1">
        <v>2588344</v>
      </c>
      <c r="E508" s="1">
        <v>2637548.75</v>
      </c>
      <c r="F508" s="1">
        <v>2739529</v>
      </c>
      <c r="G508" s="1">
        <v>2739524</v>
      </c>
      <c r="H508" s="1">
        <v>3038518.5</v>
      </c>
      <c r="I508" s="1">
        <v>3561771.5</v>
      </c>
      <c r="J508" s="1">
        <v>4039030</v>
      </c>
      <c r="K508" s="1">
        <v>4419575</v>
      </c>
      <c r="L508" s="1">
        <v>136602</v>
      </c>
      <c r="M508" s="1">
        <v>136602</v>
      </c>
      <c r="N508" s="1">
        <v>136602</v>
      </c>
      <c r="O508" s="1">
        <v>136602</v>
      </c>
      <c r="P508" s="1">
        <v>136602</v>
      </c>
      <c r="Q508" s="1">
        <v>136602</v>
      </c>
      <c r="R508" s="1">
        <v>136602</v>
      </c>
      <c r="S508" s="1">
        <v>136602</v>
      </c>
      <c r="T508" s="1">
        <v>136602</v>
      </c>
      <c r="U508" s="1">
        <v>136602</v>
      </c>
      <c r="V508" s="1">
        <v>1723955.33</v>
      </c>
      <c r="W508" s="1">
        <v>1638372.29</v>
      </c>
      <c r="X508" s="1">
        <v>1641677</v>
      </c>
      <c r="Y508" s="1">
        <v>1748884</v>
      </c>
      <c r="Z508" s="1">
        <v>1711486.69</v>
      </c>
      <c r="AA508" s="1">
        <v>1653283.78</v>
      </c>
      <c r="AB508" s="1">
        <v>1745349.5</v>
      </c>
      <c r="AC508" s="1">
        <v>1737218.7</v>
      </c>
      <c r="AD508" s="1">
        <v>1760628.8</v>
      </c>
      <c r="AE508" s="1">
        <v>1654525</v>
      </c>
      <c r="AP508" s="1">
        <v>336009.1875</v>
      </c>
      <c r="AQ508" s="1">
        <v>0</v>
      </c>
      <c r="AR508" s="1">
        <v>-11392.337890625</v>
      </c>
      <c r="AT508" s="1">
        <v>324616.84375</v>
      </c>
      <c r="AY508" s="1">
        <v>100108</v>
      </c>
      <c r="AZ508" s="1">
        <v>65268.859375</v>
      </c>
      <c r="BA508" s="1">
        <v>32905</v>
      </c>
      <c r="BC508" s="1">
        <v>131013.75</v>
      </c>
      <c r="BD508" s="1">
        <v>-85583.0390625</v>
      </c>
      <c r="BE508" s="1">
        <v>0</v>
      </c>
      <c r="BG508" s="1">
        <v>80022</v>
      </c>
      <c r="BH508" s="1">
        <v>3304.7099609375</v>
      </c>
      <c r="BI508" s="1">
        <v>0</v>
      </c>
      <c r="BK508" s="1">
        <v>49204.75</v>
      </c>
      <c r="BL508" s="1">
        <v>107207</v>
      </c>
      <c r="BM508" s="1">
        <v>0</v>
      </c>
      <c r="BO508" s="1">
        <v>101980.25</v>
      </c>
      <c r="BP508" s="1">
        <v>-37397.30859375</v>
      </c>
      <c r="BQ508" s="1">
        <v>0</v>
      </c>
      <c r="BS508" s="1">
        <v>-5</v>
      </c>
      <c r="BT508" s="1">
        <v>-58202.91015625</v>
      </c>
      <c r="BU508" s="1">
        <v>0</v>
      </c>
      <c r="BW508" s="1">
        <v>298994.5</v>
      </c>
      <c r="BX508" s="1">
        <v>92065.71875</v>
      </c>
      <c r="BY508" s="1">
        <v>0</v>
      </c>
      <c r="CA508" s="1">
        <v>523253</v>
      </c>
      <c r="CB508" s="1">
        <v>-8130.7998046875</v>
      </c>
      <c r="CC508" s="1">
        <v>0</v>
      </c>
      <c r="CE508" s="1">
        <v>477258.5</v>
      </c>
      <c r="CF508" s="1">
        <v>23410.099609375</v>
      </c>
      <c r="CG508" s="1">
        <v>0</v>
      </c>
      <c r="CI508" s="1">
        <v>380545</v>
      </c>
      <c r="CJ508" s="1">
        <v>-106103.796875</v>
      </c>
      <c r="CK508" s="1">
        <v>0</v>
      </c>
    </row>
    <row r="509" spans="1:90" x14ac:dyDescent="0.25">
      <c r="A509" s="1">
        <v>124154003</v>
      </c>
      <c r="B509" s="1">
        <v>5304197</v>
      </c>
      <c r="C509" s="1">
        <v>5553453</v>
      </c>
      <c r="D509" s="1">
        <v>5651648.5</v>
      </c>
      <c r="E509" s="1">
        <v>5798084.5</v>
      </c>
      <c r="F509" s="1">
        <v>5949350.5</v>
      </c>
      <c r="G509" s="1">
        <v>5949342</v>
      </c>
      <c r="H509" s="1">
        <v>6362413</v>
      </c>
      <c r="I509" s="1">
        <v>7359224.5</v>
      </c>
      <c r="J509" s="1">
        <v>8001896.5</v>
      </c>
      <c r="K509" s="1">
        <v>8474045</v>
      </c>
      <c r="L509" s="1">
        <v>400617</v>
      </c>
      <c r="M509" s="1">
        <v>400617</v>
      </c>
      <c r="N509" s="1">
        <v>400617</v>
      </c>
      <c r="O509" s="1">
        <v>400617</v>
      </c>
      <c r="P509" s="1">
        <v>400617</v>
      </c>
      <c r="Q509" s="1">
        <v>400617</v>
      </c>
      <c r="R509" s="1">
        <v>400617</v>
      </c>
      <c r="S509" s="1">
        <v>1150617</v>
      </c>
      <c r="T509" s="1">
        <v>900617</v>
      </c>
      <c r="U509" s="1">
        <v>908527.99</v>
      </c>
      <c r="V509" s="1">
        <v>1796196.12</v>
      </c>
      <c r="W509" s="1">
        <v>1812010.96</v>
      </c>
      <c r="X509" s="1">
        <v>1850375.34</v>
      </c>
      <c r="Y509" s="1">
        <v>1839479.13</v>
      </c>
      <c r="Z509" s="1">
        <v>1922312.03</v>
      </c>
      <c r="AA509" s="1">
        <v>1918262.41</v>
      </c>
      <c r="AB509" s="1">
        <v>1836693.98</v>
      </c>
      <c r="AC509" s="1">
        <v>2129234.56</v>
      </c>
      <c r="AD509" s="1">
        <v>2197989.0499999998</v>
      </c>
      <c r="AE509" s="1">
        <v>2143238</v>
      </c>
      <c r="AP509" s="1">
        <v>504938.90625</v>
      </c>
      <c r="AQ509" s="1">
        <v>101582.1953125</v>
      </c>
      <c r="AR509" s="1">
        <v>44185.1953125</v>
      </c>
      <c r="AT509" s="1">
        <v>650706.3125</v>
      </c>
      <c r="AY509" s="1">
        <v>188698.5</v>
      </c>
      <c r="AZ509" s="1">
        <v>62151.55859375</v>
      </c>
      <c r="BA509" s="1">
        <v>95836</v>
      </c>
      <c r="BC509" s="1">
        <v>249256</v>
      </c>
      <c r="BD509" s="1">
        <v>15814.83984375</v>
      </c>
      <c r="BE509" s="1">
        <v>0</v>
      </c>
      <c r="BG509" s="1">
        <v>98195.5</v>
      </c>
      <c r="BH509" s="1">
        <v>38364.37890625</v>
      </c>
      <c r="BI509" s="1">
        <v>0</v>
      </c>
      <c r="BK509" s="1">
        <v>146436</v>
      </c>
      <c r="BL509" s="1">
        <v>-10896.2099609375</v>
      </c>
      <c r="BM509" s="1">
        <v>0</v>
      </c>
      <c r="BO509" s="1">
        <v>151266</v>
      </c>
      <c r="BP509" s="1">
        <v>82832.8984375</v>
      </c>
      <c r="BQ509" s="1">
        <v>0</v>
      </c>
      <c r="BS509" s="1">
        <v>-8.5</v>
      </c>
      <c r="BT509" s="1">
        <v>-4049.6201171875</v>
      </c>
      <c r="BU509" s="1">
        <v>0</v>
      </c>
      <c r="BW509" s="1">
        <v>413071</v>
      </c>
      <c r="BX509" s="1">
        <v>-81568.4296875</v>
      </c>
      <c r="BY509" s="1">
        <v>0</v>
      </c>
      <c r="CA509" s="1">
        <v>996811.5</v>
      </c>
      <c r="CB509" s="1">
        <v>292540.59375</v>
      </c>
      <c r="CC509" s="1">
        <v>750000</v>
      </c>
      <c r="CE509" s="1">
        <v>642672</v>
      </c>
      <c r="CF509" s="1">
        <v>68754.4921875</v>
      </c>
      <c r="CG509" s="1">
        <v>-250000</v>
      </c>
      <c r="CI509" s="1">
        <v>472148.5</v>
      </c>
      <c r="CJ509" s="1">
        <v>-54751.05078125</v>
      </c>
      <c r="CK509" s="1">
        <v>7910.990234375</v>
      </c>
    </row>
    <row r="510" spans="1:90" x14ac:dyDescent="0.25">
      <c r="A510" s="1">
        <v>124156503</v>
      </c>
      <c r="B510" s="1">
        <v>5938605.5</v>
      </c>
      <c r="C510" s="1">
        <v>6169603.5</v>
      </c>
      <c r="D510" s="1">
        <v>6257214</v>
      </c>
      <c r="E510" s="1">
        <v>6366826</v>
      </c>
      <c r="F510" s="1">
        <v>6521786.5</v>
      </c>
      <c r="G510" s="1">
        <v>6521778.5</v>
      </c>
      <c r="H510" s="1">
        <v>6757188.5</v>
      </c>
      <c r="I510" s="1">
        <v>7126400.5</v>
      </c>
      <c r="J510" s="1">
        <v>7583421.5</v>
      </c>
      <c r="K510" s="1">
        <v>7781282</v>
      </c>
      <c r="L510" s="1">
        <v>318487</v>
      </c>
      <c r="M510" s="1">
        <v>318487</v>
      </c>
      <c r="N510" s="1">
        <v>318487</v>
      </c>
      <c r="O510" s="1">
        <v>318487</v>
      </c>
      <c r="P510" s="1">
        <v>318487</v>
      </c>
      <c r="Q510" s="1">
        <v>318487</v>
      </c>
      <c r="R510" s="1">
        <v>318487</v>
      </c>
      <c r="S510" s="1">
        <v>318487</v>
      </c>
      <c r="T510" s="1">
        <v>318487</v>
      </c>
      <c r="U510" s="1">
        <v>400896.44</v>
      </c>
      <c r="V510" s="1">
        <v>1300567.21</v>
      </c>
      <c r="W510" s="1">
        <v>1329190.93</v>
      </c>
      <c r="X510" s="1">
        <v>1368643.22</v>
      </c>
      <c r="Y510" s="1">
        <v>1375935.06</v>
      </c>
      <c r="Z510" s="1">
        <v>1468372.03</v>
      </c>
      <c r="AA510" s="1">
        <v>1468303.71</v>
      </c>
      <c r="AB510" s="1">
        <v>1485896.82</v>
      </c>
      <c r="AC510" s="1">
        <v>1795547.45</v>
      </c>
      <c r="AD510" s="1">
        <v>1691708.79</v>
      </c>
      <c r="AE510" s="1">
        <v>1740197</v>
      </c>
      <c r="AF510" s="1">
        <v>64609.08</v>
      </c>
      <c r="AG510" s="1">
        <v>61920.480000000003</v>
      </c>
      <c r="AH510" s="1">
        <v>94728.43</v>
      </c>
      <c r="AI510" s="1">
        <v>94194</v>
      </c>
      <c r="AJ510" s="1">
        <v>121624.57</v>
      </c>
      <c r="AK510" s="1">
        <v>101480</v>
      </c>
      <c r="AL510" s="1">
        <v>116722</v>
      </c>
      <c r="AM510" s="1">
        <v>185571.42</v>
      </c>
      <c r="AN510" s="1">
        <v>268140.21999999997</v>
      </c>
      <c r="AO510" s="1">
        <v>205253</v>
      </c>
      <c r="AP510" s="1">
        <v>251899.09375</v>
      </c>
      <c r="AQ510" s="1">
        <v>16481.888671875</v>
      </c>
      <c r="AR510" s="1">
        <v>54364.9921875</v>
      </c>
      <c r="AS510" s="1">
        <v>16725.685546875</v>
      </c>
      <c r="AT510" s="1">
        <v>339471.65625</v>
      </c>
      <c r="AY510" s="1">
        <v>176370</v>
      </c>
      <c r="AZ510" s="1">
        <v>52618.05078125</v>
      </c>
      <c r="BA510" s="1">
        <v>69787</v>
      </c>
      <c r="BB510" s="1">
        <v>1809.1199951171875</v>
      </c>
      <c r="BC510" s="1">
        <v>230998</v>
      </c>
      <c r="BD510" s="1">
        <v>28623.720703125</v>
      </c>
      <c r="BE510" s="1">
        <v>0</v>
      </c>
      <c r="BF510" s="1">
        <v>-2688.60009765625</v>
      </c>
      <c r="BG510" s="1">
        <v>87610.5</v>
      </c>
      <c r="BH510" s="1">
        <v>39452.2890625</v>
      </c>
      <c r="BI510" s="1">
        <v>0</v>
      </c>
      <c r="BJ510" s="1">
        <v>32807.94921875</v>
      </c>
      <c r="BK510" s="1">
        <v>109612</v>
      </c>
      <c r="BL510" s="1">
        <v>7291.83984375</v>
      </c>
      <c r="BM510" s="1">
        <v>0</v>
      </c>
      <c r="BN510" s="1">
        <v>-534.42999267578125</v>
      </c>
      <c r="BO510" s="1">
        <v>154960.5</v>
      </c>
      <c r="BP510" s="1">
        <v>92436.96875</v>
      </c>
      <c r="BQ510" s="1">
        <v>0</v>
      </c>
      <c r="BR510" s="1">
        <v>27430.5703125</v>
      </c>
      <c r="BS510" s="1">
        <v>-8</v>
      </c>
      <c r="BT510" s="1">
        <v>-68.319999694824219</v>
      </c>
      <c r="BU510" s="1">
        <v>0</v>
      </c>
      <c r="BV510" s="1">
        <v>-20144.5703125</v>
      </c>
      <c r="BW510" s="1">
        <v>235410</v>
      </c>
      <c r="BX510" s="1">
        <v>17593.109375</v>
      </c>
      <c r="BY510" s="1">
        <v>0</v>
      </c>
      <c r="BZ510" s="1">
        <v>15242</v>
      </c>
      <c r="CA510" s="1">
        <v>369212</v>
      </c>
      <c r="CB510" s="1">
        <v>309650.625</v>
      </c>
      <c r="CC510" s="1">
        <v>0</v>
      </c>
      <c r="CD510" s="1">
        <v>68849.421875</v>
      </c>
      <c r="CE510" s="1">
        <v>457021</v>
      </c>
      <c r="CF510" s="1">
        <v>-103838.65625</v>
      </c>
      <c r="CG510" s="1">
        <v>0</v>
      </c>
      <c r="CH510" s="1">
        <v>82568.796875</v>
      </c>
      <c r="CI510" s="1">
        <v>197860.5</v>
      </c>
      <c r="CJ510" s="1">
        <v>48488.2109375</v>
      </c>
      <c r="CK510" s="1">
        <v>82409.4375</v>
      </c>
      <c r="CL510" s="1">
        <v>-62887.21875</v>
      </c>
    </row>
    <row r="511" spans="1:90" x14ac:dyDescent="0.25">
      <c r="A511" s="1">
        <v>124156603</v>
      </c>
      <c r="B511" s="1">
        <v>5524947.5</v>
      </c>
      <c r="C511" s="1">
        <v>5789382</v>
      </c>
      <c r="D511" s="1">
        <v>5899202</v>
      </c>
      <c r="E511" s="1">
        <v>6030017</v>
      </c>
      <c r="F511" s="1">
        <v>6267150.5</v>
      </c>
      <c r="G511" s="1">
        <v>6267141</v>
      </c>
      <c r="H511" s="1">
        <v>6594277</v>
      </c>
      <c r="I511" s="1">
        <v>7550112.5</v>
      </c>
      <c r="J511" s="1">
        <v>8411174</v>
      </c>
      <c r="K511" s="1">
        <v>8971795</v>
      </c>
      <c r="L511" s="1">
        <v>292196</v>
      </c>
      <c r="M511" s="1">
        <v>292196</v>
      </c>
      <c r="N511" s="1">
        <v>292196</v>
      </c>
      <c r="O511" s="1">
        <v>292196</v>
      </c>
      <c r="P511" s="1">
        <v>292196</v>
      </c>
      <c r="Q511" s="1">
        <v>292196</v>
      </c>
      <c r="R511" s="1">
        <v>292196</v>
      </c>
      <c r="S511" s="1">
        <v>292196</v>
      </c>
      <c r="T511" s="1">
        <v>292196</v>
      </c>
      <c r="U511" s="1">
        <v>292196</v>
      </c>
      <c r="V511" s="1">
        <v>1934819.32</v>
      </c>
      <c r="W511" s="1">
        <v>2005827.64</v>
      </c>
      <c r="X511" s="1">
        <v>1922351.79</v>
      </c>
      <c r="Y511" s="1">
        <v>1964414.56</v>
      </c>
      <c r="Z511" s="1">
        <v>2085699.31</v>
      </c>
      <c r="AA511" s="1">
        <v>2085597.45</v>
      </c>
      <c r="AB511" s="1">
        <v>2203328.16</v>
      </c>
      <c r="AC511" s="1">
        <v>2418009.83</v>
      </c>
      <c r="AD511" s="1">
        <v>2474484.0699999998</v>
      </c>
      <c r="AE511" s="1">
        <v>2770594</v>
      </c>
      <c r="AP511" s="1">
        <v>540928.875</v>
      </c>
      <c r="AQ511" s="1">
        <v>0</v>
      </c>
      <c r="AR511" s="1">
        <v>136978.9375</v>
      </c>
      <c r="AT511" s="1">
        <v>677907.8125</v>
      </c>
      <c r="AY511" s="1">
        <v>202872</v>
      </c>
      <c r="AZ511" s="1">
        <v>89886.796875</v>
      </c>
      <c r="BA511" s="1">
        <v>77465</v>
      </c>
      <c r="BC511" s="1">
        <v>264434.5</v>
      </c>
      <c r="BD511" s="1">
        <v>71008.3203125</v>
      </c>
      <c r="BE511" s="1">
        <v>0</v>
      </c>
      <c r="BG511" s="1">
        <v>109820</v>
      </c>
      <c r="BH511" s="1">
        <v>-83475.8515625</v>
      </c>
      <c r="BI511" s="1">
        <v>0</v>
      </c>
      <c r="BK511" s="1">
        <v>130815</v>
      </c>
      <c r="BL511" s="1">
        <v>42062.76953125</v>
      </c>
      <c r="BM511" s="1">
        <v>0</v>
      </c>
      <c r="BO511" s="1">
        <v>237133.5</v>
      </c>
      <c r="BP511" s="1">
        <v>121284.75</v>
      </c>
      <c r="BQ511" s="1">
        <v>0</v>
      </c>
      <c r="BS511" s="1">
        <v>-9.5</v>
      </c>
      <c r="BT511" s="1">
        <v>-101.86000061035156</v>
      </c>
      <c r="BU511" s="1">
        <v>0</v>
      </c>
      <c r="BW511" s="1">
        <v>327136</v>
      </c>
      <c r="BX511" s="1">
        <v>117730.7109375</v>
      </c>
      <c r="BY511" s="1">
        <v>0</v>
      </c>
      <c r="CA511" s="1">
        <v>955835.5</v>
      </c>
      <c r="CB511" s="1">
        <v>214681.671875</v>
      </c>
      <c r="CC511" s="1">
        <v>0</v>
      </c>
      <c r="CE511" s="1">
        <v>861061.5</v>
      </c>
      <c r="CF511" s="1">
        <v>56474.23828125</v>
      </c>
      <c r="CG511" s="1">
        <v>0</v>
      </c>
      <c r="CI511" s="1">
        <v>560621</v>
      </c>
      <c r="CJ511" s="1">
        <v>296109.9375</v>
      </c>
      <c r="CK511" s="1">
        <v>0</v>
      </c>
    </row>
    <row r="512" spans="1:90" x14ac:dyDescent="0.25">
      <c r="A512" s="1">
        <v>124156703</v>
      </c>
      <c r="B512" s="1">
        <v>12020321</v>
      </c>
      <c r="C512" s="1">
        <v>12430155</v>
      </c>
      <c r="D512" s="1">
        <v>12687209</v>
      </c>
      <c r="E512" s="1">
        <v>12731446</v>
      </c>
      <c r="F512" s="1">
        <v>13097090</v>
      </c>
      <c r="G512" s="1">
        <v>13097076</v>
      </c>
      <c r="H512" s="1">
        <v>13634779</v>
      </c>
      <c r="I512" s="1">
        <v>15323121</v>
      </c>
      <c r="J512" s="1">
        <v>16391603</v>
      </c>
      <c r="K512" s="1">
        <v>16777175</v>
      </c>
      <c r="L512" s="1">
        <v>572695</v>
      </c>
      <c r="M512" s="1">
        <v>572695</v>
      </c>
      <c r="N512" s="1">
        <v>572695</v>
      </c>
      <c r="O512" s="1">
        <v>572695</v>
      </c>
      <c r="P512" s="1">
        <v>572695</v>
      </c>
      <c r="Q512" s="1">
        <v>572695</v>
      </c>
      <c r="R512" s="1">
        <v>572695</v>
      </c>
      <c r="S512" s="1">
        <v>572695</v>
      </c>
      <c r="T512" s="1">
        <v>572695</v>
      </c>
      <c r="U512" s="1">
        <v>2285104.42</v>
      </c>
      <c r="V512" s="1">
        <v>1694353.71</v>
      </c>
      <c r="W512" s="1">
        <v>1953581.89</v>
      </c>
      <c r="X512" s="1">
        <v>2018207.14</v>
      </c>
      <c r="Y512" s="1">
        <v>2063068.41</v>
      </c>
      <c r="Z512" s="1">
        <v>2248702.67</v>
      </c>
      <c r="AA512" s="1">
        <v>2218250.0499999998</v>
      </c>
      <c r="AB512" s="1">
        <v>2391147.64</v>
      </c>
      <c r="AC512" s="1">
        <v>2732756.5</v>
      </c>
      <c r="AD512" s="1">
        <v>2943662.29</v>
      </c>
      <c r="AE512" s="1">
        <v>3133756</v>
      </c>
      <c r="AP512" s="1">
        <v>736017</v>
      </c>
      <c r="AQ512" s="1">
        <v>342481.875</v>
      </c>
      <c r="AR512" s="1">
        <v>177010.671875</v>
      </c>
      <c r="AT512" s="1">
        <v>1255509.5</v>
      </c>
      <c r="AY512" s="1">
        <v>313431</v>
      </c>
      <c r="AZ512" s="1">
        <v>79447.6328125</v>
      </c>
      <c r="BA512" s="1">
        <v>136132</v>
      </c>
      <c r="BC512" s="1">
        <v>409834</v>
      </c>
      <c r="BD512" s="1">
        <v>259228.1875</v>
      </c>
      <c r="BE512" s="1">
        <v>0</v>
      </c>
      <c r="BG512" s="1">
        <v>257054</v>
      </c>
      <c r="BH512" s="1">
        <v>64625.25</v>
      </c>
      <c r="BI512" s="1">
        <v>0</v>
      </c>
      <c r="BK512" s="1">
        <v>44237</v>
      </c>
      <c r="BL512" s="1">
        <v>44861.26953125</v>
      </c>
      <c r="BM512" s="1">
        <v>0</v>
      </c>
      <c r="BO512" s="1">
        <v>365644</v>
      </c>
      <c r="BP512" s="1">
        <v>185634.265625</v>
      </c>
      <c r="BQ512" s="1">
        <v>0</v>
      </c>
      <c r="BS512" s="1">
        <v>-14</v>
      </c>
      <c r="BT512" s="1">
        <v>-30452.619140625</v>
      </c>
      <c r="BU512" s="1">
        <v>0</v>
      </c>
      <c r="BW512" s="1">
        <v>537703</v>
      </c>
      <c r="BX512" s="1">
        <v>172897.59375</v>
      </c>
      <c r="BY512" s="1">
        <v>0</v>
      </c>
      <c r="CA512" s="1">
        <v>1688342</v>
      </c>
      <c r="CB512" s="1">
        <v>341608.875</v>
      </c>
      <c r="CC512" s="1">
        <v>0</v>
      </c>
      <c r="CE512" s="1">
        <v>1068482</v>
      </c>
      <c r="CF512" s="1">
        <v>210905.796875</v>
      </c>
      <c r="CG512" s="1">
        <v>0</v>
      </c>
      <c r="CI512" s="1">
        <v>385572</v>
      </c>
      <c r="CJ512" s="1">
        <v>190093.703125</v>
      </c>
      <c r="CK512" s="1">
        <v>1712409.375</v>
      </c>
    </row>
    <row r="513" spans="1:90" x14ac:dyDescent="0.25">
      <c r="A513" s="1">
        <v>124157203</v>
      </c>
      <c r="B513" s="1">
        <v>4389714.5</v>
      </c>
      <c r="C513" s="1">
        <v>4634324</v>
      </c>
      <c r="D513" s="1">
        <v>4793249</v>
      </c>
      <c r="E513" s="1">
        <v>4879718.5</v>
      </c>
      <c r="F513" s="1">
        <v>5117699</v>
      </c>
      <c r="G513" s="1">
        <v>5117689</v>
      </c>
      <c r="H513" s="1">
        <v>5429496</v>
      </c>
      <c r="I513" s="1">
        <v>6028726.5</v>
      </c>
      <c r="J513" s="1">
        <v>6760591</v>
      </c>
      <c r="K513" s="1">
        <v>7216594</v>
      </c>
      <c r="L513" s="1">
        <v>127795</v>
      </c>
      <c r="M513" s="1">
        <v>127795</v>
      </c>
      <c r="N513" s="1">
        <v>127795</v>
      </c>
      <c r="P513" s="1">
        <v>127795</v>
      </c>
      <c r="Q513" s="1">
        <v>127795</v>
      </c>
      <c r="R513" s="1">
        <v>127795</v>
      </c>
      <c r="S513" s="1">
        <v>377795</v>
      </c>
      <c r="T513" s="1">
        <v>127795</v>
      </c>
      <c r="U513" s="1">
        <v>127795</v>
      </c>
      <c r="V513" s="1">
        <v>1524536.6</v>
      </c>
      <c r="W513" s="1">
        <v>1537568.83</v>
      </c>
      <c r="X513" s="1">
        <v>1705199.81</v>
      </c>
      <c r="Y513" s="1">
        <v>1740724.55</v>
      </c>
      <c r="Z513" s="1">
        <v>1777397</v>
      </c>
      <c r="AA513" s="1">
        <v>1777358.71</v>
      </c>
      <c r="AB513" s="1">
        <v>1819833.59</v>
      </c>
      <c r="AC513" s="1">
        <v>1916350.44</v>
      </c>
      <c r="AD513" s="1">
        <v>1953084.87</v>
      </c>
      <c r="AE513" s="1">
        <v>1889464</v>
      </c>
      <c r="AP513" s="1">
        <v>419779</v>
      </c>
      <c r="AQ513" s="1">
        <v>0</v>
      </c>
      <c r="AR513" s="1">
        <v>22413.400390625</v>
      </c>
      <c r="AT513" s="1">
        <v>442192.40625</v>
      </c>
      <c r="AY513" s="1">
        <v>185004.5</v>
      </c>
      <c r="AZ513" s="1">
        <v>-93600.0390625</v>
      </c>
      <c r="BA513" s="1">
        <v>29756</v>
      </c>
      <c r="BC513" s="1">
        <v>244609.5</v>
      </c>
      <c r="BD513" s="1">
        <v>13032.23046875</v>
      </c>
      <c r="BE513" s="1">
        <v>0</v>
      </c>
      <c r="BG513" s="1">
        <v>158925</v>
      </c>
      <c r="BH513" s="1">
        <v>167630.984375</v>
      </c>
      <c r="BI513" s="1">
        <v>0</v>
      </c>
      <c r="BK513" s="1">
        <v>86469.5</v>
      </c>
      <c r="BL513" s="1">
        <v>35524.73828125</v>
      </c>
      <c r="BO513" s="1">
        <v>237980.5</v>
      </c>
      <c r="BP513" s="1">
        <v>36672.44921875</v>
      </c>
      <c r="BS513" s="1">
        <v>-10</v>
      </c>
      <c r="BT513" s="1">
        <v>-38.290000915527344</v>
      </c>
      <c r="BU513" s="1">
        <v>0</v>
      </c>
      <c r="BW513" s="1">
        <v>311807</v>
      </c>
      <c r="BX513" s="1">
        <v>42474.87890625</v>
      </c>
      <c r="BY513" s="1">
        <v>0</v>
      </c>
      <c r="CA513" s="1">
        <v>599230.5</v>
      </c>
      <c r="CB513" s="1">
        <v>96516.8515625</v>
      </c>
      <c r="CC513" s="1">
        <v>250000</v>
      </c>
      <c r="CE513" s="1">
        <v>731864.5</v>
      </c>
      <c r="CF513" s="1">
        <v>36734.4296875</v>
      </c>
      <c r="CG513" s="1">
        <v>-250000</v>
      </c>
      <c r="CI513" s="1">
        <v>456003</v>
      </c>
      <c r="CJ513" s="1">
        <v>-63620.87109375</v>
      </c>
      <c r="CK513" s="1">
        <v>0</v>
      </c>
    </row>
    <row r="514" spans="1:90" x14ac:dyDescent="0.25">
      <c r="A514" s="1">
        <v>124157802</v>
      </c>
      <c r="B514" s="1">
        <v>3302938.25</v>
      </c>
      <c r="C514" s="1">
        <v>3468926</v>
      </c>
      <c r="D514" s="1">
        <v>3545004</v>
      </c>
      <c r="E514" s="1">
        <v>3627910.5</v>
      </c>
      <c r="F514" s="1">
        <v>3759895.75</v>
      </c>
      <c r="G514" s="1">
        <v>3759848</v>
      </c>
      <c r="H514" s="1">
        <v>4037287.5</v>
      </c>
      <c r="I514" s="1">
        <v>4625337</v>
      </c>
      <c r="J514" s="1">
        <v>5337476.5</v>
      </c>
      <c r="K514" s="1">
        <v>5722210</v>
      </c>
      <c r="L514" s="1">
        <v>199614</v>
      </c>
      <c r="M514" s="1">
        <v>199614</v>
      </c>
      <c r="N514" s="1">
        <v>199614</v>
      </c>
      <c r="O514" s="1">
        <v>199614</v>
      </c>
      <c r="P514" s="1">
        <v>199614</v>
      </c>
      <c r="R514" s="1">
        <v>199614</v>
      </c>
      <c r="S514" s="1">
        <v>199614</v>
      </c>
      <c r="T514" s="1">
        <v>199614</v>
      </c>
      <c r="U514" s="1">
        <v>199614</v>
      </c>
      <c r="V514" s="1">
        <v>2390614.4900000002</v>
      </c>
      <c r="W514" s="1">
        <v>2400294</v>
      </c>
      <c r="X514" s="1">
        <v>2517421</v>
      </c>
      <c r="Y514" s="1">
        <v>2597079.2400000002</v>
      </c>
      <c r="Z514" s="1">
        <v>2478961.61</v>
      </c>
      <c r="AA514" s="1">
        <v>2511565.61</v>
      </c>
      <c r="AB514" s="1">
        <v>2530885</v>
      </c>
      <c r="AC514" s="1">
        <v>2600284.39</v>
      </c>
      <c r="AD514" s="1">
        <v>2656710</v>
      </c>
      <c r="AE514" s="1">
        <v>2597723</v>
      </c>
      <c r="AP514" s="1">
        <v>392462.84375</v>
      </c>
      <c r="AQ514" s="1">
        <v>0</v>
      </c>
      <c r="AR514" s="1">
        <v>23752.27734375</v>
      </c>
      <c r="AT514" s="1">
        <v>416215.125</v>
      </c>
      <c r="AY514" s="1">
        <v>133495.25</v>
      </c>
      <c r="AZ514" s="1">
        <v>19498.869140625</v>
      </c>
      <c r="BA514" s="1">
        <v>52367</v>
      </c>
      <c r="BC514" s="1">
        <v>165987.75</v>
      </c>
      <c r="BD514" s="1">
        <v>9679.509765625</v>
      </c>
      <c r="BE514" s="1">
        <v>0</v>
      </c>
      <c r="BG514" s="1">
        <v>76078</v>
      </c>
      <c r="BH514" s="1">
        <v>117127</v>
      </c>
      <c r="BI514" s="1">
        <v>0</v>
      </c>
      <c r="BK514" s="1">
        <v>82906.5</v>
      </c>
      <c r="BL514" s="1">
        <v>79658.2421875</v>
      </c>
      <c r="BM514" s="1">
        <v>0</v>
      </c>
      <c r="BO514" s="1">
        <v>131985.25</v>
      </c>
      <c r="BP514" s="1">
        <v>-118117.6328125</v>
      </c>
      <c r="BQ514" s="1">
        <v>0</v>
      </c>
      <c r="BS514" s="1">
        <v>-47.75</v>
      </c>
      <c r="BT514" s="1">
        <v>32604</v>
      </c>
      <c r="BW514" s="1">
        <v>277439.5</v>
      </c>
      <c r="BX514" s="1">
        <v>19319.390625</v>
      </c>
      <c r="CA514" s="1">
        <v>588049.5</v>
      </c>
      <c r="CB514" s="1">
        <v>69399.390625</v>
      </c>
      <c r="CC514" s="1">
        <v>0</v>
      </c>
      <c r="CE514" s="1">
        <v>712139.5</v>
      </c>
      <c r="CF514" s="1">
        <v>56425.609375</v>
      </c>
      <c r="CG514" s="1">
        <v>0</v>
      </c>
      <c r="CI514" s="1">
        <v>384733.5</v>
      </c>
      <c r="CJ514" s="1">
        <v>-58987</v>
      </c>
      <c r="CK514" s="1">
        <v>0</v>
      </c>
    </row>
    <row r="515" spans="1:90" x14ac:dyDescent="0.25">
      <c r="A515" s="1">
        <v>124158503</v>
      </c>
      <c r="B515" s="1">
        <v>3090566.5</v>
      </c>
      <c r="C515" s="1">
        <v>3198155.25</v>
      </c>
      <c r="D515" s="1">
        <v>3269336.75</v>
      </c>
      <c r="E515" s="1">
        <v>3293401.25</v>
      </c>
      <c r="F515" s="1">
        <v>3368201.25</v>
      </c>
      <c r="G515" s="1">
        <v>3368197.5</v>
      </c>
      <c r="H515" s="1">
        <v>3515630.25</v>
      </c>
      <c r="I515" s="1">
        <v>3879738.25</v>
      </c>
      <c r="J515" s="1">
        <v>4390314</v>
      </c>
      <c r="K515" s="1">
        <v>4568167</v>
      </c>
      <c r="L515" s="1">
        <v>123588</v>
      </c>
      <c r="M515" s="1">
        <v>131062</v>
      </c>
      <c r="N515" s="1">
        <v>127325</v>
      </c>
      <c r="O515" s="1">
        <v>127325</v>
      </c>
      <c r="P515" s="1">
        <v>127325</v>
      </c>
      <c r="Q515" s="1">
        <v>127325</v>
      </c>
      <c r="R515" s="1">
        <v>127325</v>
      </c>
      <c r="S515" s="1">
        <v>127325</v>
      </c>
      <c r="T515" s="1">
        <v>127325</v>
      </c>
      <c r="U515" s="1">
        <v>127325</v>
      </c>
      <c r="V515" s="1">
        <v>1750580.64</v>
      </c>
      <c r="W515" s="1">
        <v>1784016.89</v>
      </c>
      <c r="X515" s="1">
        <v>1803913.64</v>
      </c>
      <c r="Y515" s="1">
        <v>1811775.49</v>
      </c>
      <c r="Z515" s="1">
        <v>1841595.45</v>
      </c>
      <c r="AA515" s="1">
        <v>1841569.8</v>
      </c>
      <c r="AB515" s="1">
        <v>1886637.87</v>
      </c>
      <c r="AC515" s="1">
        <v>1939652.78</v>
      </c>
      <c r="AD515" s="1">
        <v>1979979.51</v>
      </c>
      <c r="AE515" s="1">
        <v>1884473</v>
      </c>
      <c r="AP515" s="1">
        <v>239993.15625</v>
      </c>
      <c r="AQ515" s="1">
        <v>0</v>
      </c>
      <c r="AR515" s="1">
        <v>8575.509765625</v>
      </c>
      <c r="AT515" s="1">
        <v>248568.671875</v>
      </c>
      <c r="AY515" s="1">
        <v>85494.25</v>
      </c>
      <c r="AZ515" s="1">
        <v>14918.8095703125</v>
      </c>
      <c r="BA515" s="1">
        <v>28476</v>
      </c>
      <c r="BC515" s="1">
        <v>107588.75</v>
      </c>
      <c r="BD515" s="1">
        <v>33436.25</v>
      </c>
      <c r="BE515" s="1">
        <v>7474</v>
      </c>
      <c r="BG515" s="1">
        <v>71181.5</v>
      </c>
      <c r="BH515" s="1">
        <v>19896.75</v>
      </c>
      <c r="BI515" s="1">
        <v>-3737</v>
      </c>
      <c r="BK515" s="1">
        <v>24064.5</v>
      </c>
      <c r="BL515" s="1">
        <v>7861.85009765625</v>
      </c>
      <c r="BM515" s="1">
        <v>0</v>
      </c>
      <c r="BO515" s="1">
        <v>74800</v>
      </c>
      <c r="BP515" s="1">
        <v>29819.9609375</v>
      </c>
      <c r="BQ515" s="1">
        <v>0</v>
      </c>
      <c r="BS515" s="1">
        <v>-3.75</v>
      </c>
      <c r="BT515" s="1">
        <v>-25.649999618530273</v>
      </c>
      <c r="BU515" s="1">
        <v>0</v>
      </c>
      <c r="BW515" s="1">
        <v>147432.75</v>
      </c>
      <c r="BX515" s="1">
        <v>45068.0703125</v>
      </c>
      <c r="BY515" s="1">
        <v>0</v>
      </c>
      <c r="CA515" s="1">
        <v>364108</v>
      </c>
      <c r="CB515" s="1">
        <v>53014.91015625</v>
      </c>
      <c r="CC515" s="1">
        <v>0</v>
      </c>
      <c r="CE515" s="1">
        <v>510575.75</v>
      </c>
      <c r="CF515" s="1">
        <v>40326.73046875</v>
      </c>
      <c r="CG515" s="1">
        <v>0</v>
      </c>
      <c r="CI515" s="1">
        <v>177853</v>
      </c>
      <c r="CJ515" s="1">
        <v>-95506.5078125</v>
      </c>
      <c r="CK515" s="1">
        <v>0</v>
      </c>
    </row>
    <row r="516" spans="1:90" x14ac:dyDescent="0.25">
      <c r="A516" s="1">
        <v>124159002</v>
      </c>
      <c r="B516" s="1">
        <v>7573208</v>
      </c>
      <c r="C516" s="1">
        <v>8012194.5</v>
      </c>
      <c r="D516" s="1">
        <v>8202377.5</v>
      </c>
      <c r="E516" s="1">
        <v>8421638</v>
      </c>
      <c r="F516" s="1">
        <v>8810211</v>
      </c>
      <c r="G516" s="1">
        <v>8810195</v>
      </c>
      <c r="H516" s="1">
        <v>9575706</v>
      </c>
      <c r="I516" s="1">
        <v>10934688</v>
      </c>
      <c r="J516" s="1">
        <v>12634213</v>
      </c>
      <c r="K516" s="1">
        <v>13685762</v>
      </c>
      <c r="L516" s="1">
        <v>399095</v>
      </c>
      <c r="M516" s="1">
        <v>399095</v>
      </c>
      <c r="N516" s="1">
        <v>399095</v>
      </c>
      <c r="O516" s="1">
        <v>399095</v>
      </c>
      <c r="P516" s="1">
        <v>399095</v>
      </c>
      <c r="Q516" s="1">
        <v>399095</v>
      </c>
      <c r="R516" s="1">
        <v>399095</v>
      </c>
      <c r="S516" s="1">
        <v>399095</v>
      </c>
      <c r="T516" s="1">
        <v>399095</v>
      </c>
      <c r="U516" s="1">
        <v>399095</v>
      </c>
      <c r="V516" s="1">
        <v>5801628.1200000001</v>
      </c>
      <c r="W516" s="1">
        <v>5902935.3099999996</v>
      </c>
      <c r="X516" s="1">
        <v>6454135.1500000004</v>
      </c>
      <c r="Y516" s="1">
        <v>6128947.0199999996</v>
      </c>
      <c r="Z516" s="1">
        <v>6125164.71</v>
      </c>
      <c r="AA516" s="1">
        <v>5077233.6500000004</v>
      </c>
      <c r="AB516" s="1">
        <v>5914712.5899999999</v>
      </c>
      <c r="AC516" s="1">
        <v>5966494.7199999997</v>
      </c>
      <c r="AD516" s="1">
        <v>5963733.3899999997</v>
      </c>
      <c r="AE516" s="1">
        <v>5609428</v>
      </c>
      <c r="AP516" s="1">
        <v>975110.1875</v>
      </c>
      <c r="AQ516" s="1">
        <v>0</v>
      </c>
      <c r="AR516" s="1">
        <v>-103147.34375</v>
      </c>
      <c r="AT516" s="1">
        <v>871962.875</v>
      </c>
      <c r="AY516" s="1">
        <v>333538.5</v>
      </c>
      <c r="AZ516" s="1">
        <v>388215.15625</v>
      </c>
      <c r="BA516" s="1">
        <v>95928</v>
      </c>
      <c r="BC516" s="1">
        <v>438986.5</v>
      </c>
      <c r="BD516" s="1">
        <v>101307.1875</v>
      </c>
      <c r="BE516" s="1">
        <v>0</v>
      </c>
      <c r="BG516" s="1">
        <v>190183</v>
      </c>
      <c r="BH516" s="1">
        <v>551199.8125</v>
      </c>
      <c r="BI516" s="1">
        <v>0</v>
      </c>
      <c r="BK516" s="1">
        <v>219260.5</v>
      </c>
      <c r="BL516" s="1">
        <v>-325188.125</v>
      </c>
      <c r="BM516" s="1">
        <v>0</v>
      </c>
      <c r="BO516" s="1">
        <v>388573</v>
      </c>
      <c r="BP516" s="1">
        <v>-3782.31005859375</v>
      </c>
      <c r="BQ516" s="1">
        <v>0</v>
      </c>
      <c r="BS516" s="1">
        <v>-16</v>
      </c>
      <c r="BT516" s="1">
        <v>-1047931.0625</v>
      </c>
      <c r="BU516" s="1">
        <v>0</v>
      </c>
      <c r="BW516" s="1">
        <v>765511</v>
      </c>
      <c r="BX516" s="1">
        <v>837478.9375</v>
      </c>
      <c r="BY516" s="1">
        <v>0</v>
      </c>
      <c r="CA516" s="1">
        <v>1358982</v>
      </c>
      <c r="CB516" s="1">
        <v>51782.12890625</v>
      </c>
      <c r="CC516" s="1">
        <v>0</v>
      </c>
      <c r="CE516" s="1">
        <v>1699525</v>
      </c>
      <c r="CF516" s="1">
        <v>-2761.330078125</v>
      </c>
      <c r="CG516" s="1">
        <v>0</v>
      </c>
      <c r="CI516" s="1">
        <v>1051549</v>
      </c>
      <c r="CJ516" s="1">
        <v>-354305.375</v>
      </c>
      <c r="CK516" s="1">
        <v>0</v>
      </c>
    </row>
    <row r="517" spans="1:90" x14ac:dyDescent="0.25">
      <c r="A517" s="1">
        <v>125231232</v>
      </c>
      <c r="B517" s="1">
        <v>73666352</v>
      </c>
      <c r="C517" s="1">
        <v>75868464</v>
      </c>
      <c r="D517" s="1">
        <v>77082256</v>
      </c>
      <c r="E517" s="1">
        <v>78983872</v>
      </c>
      <c r="F517" s="1">
        <v>80852960</v>
      </c>
      <c r="G517" s="1">
        <v>80852864</v>
      </c>
      <c r="H517" s="1">
        <v>84613856</v>
      </c>
      <c r="I517" s="1">
        <v>95596592</v>
      </c>
      <c r="J517" s="1">
        <v>104432496</v>
      </c>
      <c r="K517" s="1">
        <v>106807568</v>
      </c>
      <c r="L517" s="1">
        <v>1421091</v>
      </c>
      <c r="M517" s="1">
        <v>1421091</v>
      </c>
      <c r="N517" s="1">
        <v>1421091</v>
      </c>
      <c r="O517" s="1">
        <v>1421091</v>
      </c>
      <c r="P517" s="1">
        <v>1421091</v>
      </c>
      <c r="Q517" s="1">
        <v>2834794.62</v>
      </c>
      <c r="R517" s="1">
        <v>3020641</v>
      </c>
      <c r="S517" s="1">
        <v>1421091</v>
      </c>
      <c r="T517" s="1">
        <v>2421091</v>
      </c>
      <c r="U517" s="1">
        <v>7009152.1500000004</v>
      </c>
      <c r="V517" s="1">
        <v>5610550</v>
      </c>
      <c r="W517" s="1">
        <v>5770293.8099999996</v>
      </c>
      <c r="X517" s="1">
        <v>5854258.0899999999</v>
      </c>
      <c r="Y517" s="1">
        <v>5880046.0800000001</v>
      </c>
      <c r="Z517" s="1">
        <v>6355196.9800000004</v>
      </c>
      <c r="AA517" s="1">
        <v>6354831.9100000001</v>
      </c>
      <c r="AB517" s="1">
        <v>6489880.1699999999</v>
      </c>
      <c r="AC517" s="1">
        <v>7567792.1699999999</v>
      </c>
      <c r="AD517" s="1">
        <v>7775114.0300000003</v>
      </c>
      <c r="AE517" s="1">
        <v>7899656</v>
      </c>
      <c r="AF517" s="1">
        <v>174040</v>
      </c>
      <c r="AG517" s="1">
        <v>161313.60999999999</v>
      </c>
      <c r="AH517" s="1">
        <v>189263.16</v>
      </c>
      <c r="AI517" s="1">
        <v>146735.03</v>
      </c>
      <c r="AJ517" s="1">
        <v>236538.99</v>
      </c>
      <c r="AK517" s="1">
        <v>291520.34999999998</v>
      </c>
      <c r="AL517" s="1">
        <v>312596</v>
      </c>
      <c r="AM517" s="1">
        <v>326229.46999999997</v>
      </c>
      <c r="AN517" s="1">
        <v>439578.64</v>
      </c>
      <c r="AO517" s="1">
        <v>492660</v>
      </c>
      <c r="AP517" s="1">
        <v>5190921.5</v>
      </c>
      <c r="AQ517" s="1">
        <v>1117612.25</v>
      </c>
      <c r="AR517" s="1">
        <v>308891.8125</v>
      </c>
      <c r="AS517" s="1">
        <v>51224.203125</v>
      </c>
      <c r="AT517" s="1">
        <v>6668650</v>
      </c>
      <c r="AY517" s="1">
        <v>14118616</v>
      </c>
      <c r="AZ517" s="1">
        <v>413353.625</v>
      </c>
      <c r="BA517" s="1">
        <v>155300</v>
      </c>
      <c r="BB517" s="1">
        <v>70600.4609375</v>
      </c>
      <c r="BC517" s="1">
        <v>2202112</v>
      </c>
      <c r="BD517" s="1">
        <v>159743.8125</v>
      </c>
      <c r="BE517" s="1">
        <v>0</v>
      </c>
      <c r="BF517" s="1">
        <v>-12726.3896484375</v>
      </c>
      <c r="BG517" s="1">
        <v>1213792</v>
      </c>
      <c r="BH517" s="1">
        <v>83964.28125</v>
      </c>
      <c r="BI517" s="1">
        <v>0</v>
      </c>
      <c r="BJ517" s="1">
        <v>27949.55078125</v>
      </c>
      <c r="BK517" s="1">
        <v>1901616</v>
      </c>
      <c r="BL517" s="1">
        <v>25787.990234375</v>
      </c>
      <c r="BM517" s="1">
        <v>0</v>
      </c>
      <c r="BN517" s="1">
        <v>-42528.12890625</v>
      </c>
      <c r="BO517" s="1">
        <v>1869088</v>
      </c>
      <c r="BP517" s="1">
        <v>475150.90625</v>
      </c>
      <c r="BQ517" s="1">
        <v>0</v>
      </c>
      <c r="BR517" s="1">
        <v>89803.9609375</v>
      </c>
      <c r="BS517" s="1">
        <v>-96</v>
      </c>
      <c r="BT517" s="1">
        <v>-365.07000732421875</v>
      </c>
      <c r="BU517" s="1">
        <v>1413703.625</v>
      </c>
      <c r="BV517" s="1">
        <v>54981.359375</v>
      </c>
      <c r="BW517" s="1">
        <v>3760992</v>
      </c>
      <c r="BX517" s="1">
        <v>135048.265625</v>
      </c>
      <c r="BY517" s="1">
        <v>185846.375</v>
      </c>
      <c r="BZ517" s="1">
        <v>21075.650390625</v>
      </c>
      <c r="CA517" s="1">
        <v>10982736</v>
      </c>
      <c r="CB517" s="1">
        <v>1077912</v>
      </c>
      <c r="CC517" s="1">
        <v>-1599550</v>
      </c>
      <c r="CD517" s="1">
        <v>13633.4697265625</v>
      </c>
      <c r="CE517" s="1">
        <v>8835904</v>
      </c>
      <c r="CF517" s="1">
        <v>207321.859375</v>
      </c>
      <c r="CG517" s="1">
        <v>1000000</v>
      </c>
      <c r="CH517" s="1">
        <v>113349.171875</v>
      </c>
      <c r="CI517" s="1">
        <v>2375072</v>
      </c>
      <c r="CJ517" s="1">
        <v>124541.96875</v>
      </c>
      <c r="CK517" s="1">
        <v>4588061</v>
      </c>
      <c r="CL517" s="1">
        <v>53081.359375</v>
      </c>
    </row>
    <row r="518" spans="1:90" x14ac:dyDescent="0.25">
      <c r="A518" s="1">
        <v>125231303</v>
      </c>
      <c r="B518" s="1">
        <v>10071529</v>
      </c>
      <c r="C518" s="1">
        <v>10428636</v>
      </c>
      <c r="D518" s="1">
        <v>10608234</v>
      </c>
      <c r="E518" s="1">
        <v>10776265</v>
      </c>
      <c r="F518" s="1">
        <v>10878317</v>
      </c>
      <c r="G518" s="1">
        <v>10878306</v>
      </c>
      <c r="H518" s="1">
        <v>11489047</v>
      </c>
      <c r="I518" s="1">
        <v>11749882</v>
      </c>
      <c r="J518" s="1">
        <v>13067273</v>
      </c>
      <c r="K518" s="1">
        <v>13408462</v>
      </c>
      <c r="L518" s="1">
        <v>541395</v>
      </c>
      <c r="M518" s="1">
        <v>541395</v>
      </c>
      <c r="N518" s="1">
        <v>541395</v>
      </c>
      <c r="O518" s="1">
        <v>541395</v>
      </c>
      <c r="P518" s="1">
        <v>541395</v>
      </c>
      <c r="Q518" s="1">
        <v>541395</v>
      </c>
      <c r="R518" s="1">
        <v>541395</v>
      </c>
      <c r="S518" s="1">
        <v>541395</v>
      </c>
      <c r="T518" s="1">
        <v>541395</v>
      </c>
      <c r="U518" s="1">
        <v>2011865.47</v>
      </c>
      <c r="V518" s="1">
        <v>2242780.09</v>
      </c>
      <c r="W518" s="1">
        <v>2330866.77</v>
      </c>
      <c r="X518" s="1">
        <v>2391742.9300000002</v>
      </c>
      <c r="Y518" s="1">
        <v>2437867.94</v>
      </c>
      <c r="Z518" s="1">
        <v>2612136.41</v>
      </c>
      <c r="AA518" s="1">
        <v>2611998.2400000002</v>
      </c>
      <c r="AB518" s="1">
        <v>2771146.18</v>
      </c>
      <c r="AC518" s="1">
        <v>3117031.3</v>
      </c>
      <c r="AD518" s="1">
        <v>3274918.67</v>
      </c>
      <c r="AE518" s="1">
        <v>3633619</v>
      </c>
      <c r="AP518" s="1">
        <v>506029</v>
      </c>
      <c r="AQ518" s="1">
        <v>294094.09375</v>
      </c>
      <c r="AR518" s="1">
        <v>204296.515625</v>
      </c>
      <c r="AT518" s="1">
        <v>1004419.625</v>
      </c>
      <c r="AY518" s="1">
        <v>271004</v>
      </c>
      <c r="AZ518" s="1">
        <v>77638.453125</v>
      </c>
      <c r="BA518" s="1">
        <v>114470</v>
      </c>
      <c r="BC518" s="1">
        <v>357107</v>
      </c>
      <c r="BD518" s="1">
        <v>88086.6796875</v>
      </c>
      <c r="BE518" s="1">
        <v>0</v>
      </c>
      <c r="BG518" s="1">
        <v>179598</v>
      </c>
      <c r="BH518" s="1">
        <v>60876.16015625</v>
      </c>
      <c r="BI518" s="1">
        <v>0</v>
      </c>
      <c r="BK518" s="1">
        <v>168031</v>
      </c>
      <c r="BL518" s="1">
        <v>46125.01171875</v>
      </c>
      <c r="BM518" s="1">
        <v>0</v>
      </c>
      <c r="BO518" s="1">
        <v>102052</v>
      </c>
      <c r="BP518" s="1">
        <v>174268.46875</v>
      </c>
      <c r="BQ518" s="1">
        <v>0</v>
      </c>
      <c r="BS518" s="1">
        <v>-11</v>
      </c>
      <c r="BT518" s="1">
        <v>-138.16999816894531</v>
      </c>
      <c r="BU518" s="1">
        <v>0</v>
      </c>
      <c r="BW518" s="1">
        <v>610741</v>
      </c>
      <c r="BX518" s="1">
        <v>159147.9375</v>
      </c>
      <c r="BY518" s="1">
        <v>0</v>
      </c>
      <c r="CA518" s="1">
        <v>260835</v>
      </c>
      <c r="CB518" s="1">
        <v>345885.125</v>
      </c>
      <c r="CC518" s="1">
        <v>0</v>
      </c>
      <c r="CE518" s="1">
        <v>1317391</v>
      </c>
      <c r="CF518" s="1">
        <v>157887.375</v>
      </c>
      <c r="CG518" s="1">
        <v>0</v>
      </c>
      <c r="CI518" s="1">
        <v>341189</v>
      </c>
      <c r="CJ518" s="1">
        <v>358700.34375</v>
      </c>
      <c r="CK518" s="1">
        <v>1470470.5</v>
      </c>
    </row>
    <row r="519" spans="1:90" x14ac:dyDescent="0.25">
      <c r="A519" s="1">
        <v>125232407</v>
      </c>
      <c r="AF519" s="1">
        <v>957061</v>
      </c>
      <c r="AG519" s="1">
        <v>973785</v>
      </c>
      <c r="AH519" s="1">
        <v>917583</v>
      </c>
      <c r="AI519" s="1">
        <v>1205651</v>
      </c>
      <c r="AJ519" s="1">
        <v>1448195</v>
      </c>
      <c r="AK519" s="1">
        <v>1477294.72</v>
      </c>
      <c r="AL519" s="1">
        <v>1440832</v>
      </c>
      <c r="AM519" s="1">
        <v>1742471.28</v>
      </c>
      <c r="AN519" s="1">
        <v>1936445.09</v>
      </c>
      <c r="AO519" s="1">
        <v>2070923</v>
      </c>
      <c r="AS519" s="1">
        <v>124545.6015625</v>
      </c>
      <c r="AT519" s="1">
        <v>124545.6015625</v>
      </c>
      <c r="BB519" s="1">
        <v>13928</v>
      </c>
      <c r="BF519" s="1">
        <v>16724</v>
      </c>
      <c r="BJ519" s="1">
        <v>-56202</v>
      </c>
      <c r="BN519" s="1">
        <v>288068</v>
      </c>
      <c r="BR519" s="1">
        <v>242544</v>
      </c>
      <c r="BV519" s="1">
        <v>29099.720703125</v>
      </c>
      <c r="BZ519" s="1">
        <v>-36462.71875</v>
      </c>
      <c r="CD519" s="1">
        <v>301639.28125</v>
      </c>
      <c r="CH519" s="1">
        <v>193973.8125</v>
      </c>
      <c r="CL519" s="1">
        <v>134477.90625</v>
      </c>
    </row>
    <row r="520" spans="1:90" x14ac:dyDescent="0.25">
      <c r="A520" s="1">
        <v>125234103</v>
      </c>
      <c r="B520" s="1">
        <v>3930147.75</v>
      </c>
      <c r="C520" s="1">
        <v>4136440.5</v>
      </c>
      <c r="D520" s="1">
        <v>4196714</v>
      </c>
      <c r="E520" s="1">
        <v>4280654</v>
      </c>
      <c r="F520" s="1">
        <v>4418095</v>
      </c>
      <c r="G520" s="1">
        <v>4418089</v>
      </c>
      <c r="H520" s="1">
        <v>4614039</v>
      </c>
      <c r="I520" s="1">
        <v>5163984</v>
      </c>
      <c r="J520" s="1">
        <v>5686570.5</v>
      </c>
      <c r="K520" s="1">
        <v>6016696</v>
      </c>
      <c r="L520" s="1">
        <v>327809</v>
      </c>
      <c r="M520" s="1">
        <v>327809</v>
      </c>
      <c r="N520" s="1">
        <v>327809</v>
      </c>
      <c r="O520" s="1">
        <v>327809</v>
      </c>
      <c r="P520" s="1">
        <v>327809</v>
      </c>
      <c r="Q520" s="1">
        <v>327809</v>
      </c>
      <c r="R520" s="1">
        <v>327809</v>
      </c>
      <c r="S520" s="1">
        <v>327809</v>
      </c>
      <c r="T520" s="1">
        <v>327809</v>
      </c>
      <c r="U520" s="1">
        <v>327809</v>
      </c>
      <c r="V520" s="1">
        <v>1713844.97</v>
      </c>
      <c r="W520" s="1">
        <v>1789221.94</v>
      </c>
      <c r="X520" s="1">
        <v>1818853</v>
      </c>
      <c r="Y520" s="1">
        <v>1862063</v>
      </c>
      <c r="Z520" s="1">
        <v>1943932</v>
      </c>
      <c r="AA520" s="1">
        <v>1943848</v>
      </c>
      <c r="AB520" s="1">
        <v>2062361</v>
      </c>
      <c r="AC520" s="1">
        <v>2215396</v>
      </c>
      <c r="AD520" s="1">
        <v>2372388.48</v>
      </c>
      <c r="AE520" s="1">
        <v>2406473</v>
      </c>
      <c r="AK520" s="1">
        <v>13680</v>
      </c>
      <c r="AP520" s="1">
        <v>319720.1875</v>
      </c>
      <c r="AQ520" s="1">
        <v>0</v>
      </c>
      <c r="AR520" s="1">
        <v>92508.203125</v>
      </c>
      <c r="AT520" s="1">
        <v>412228.375</v>
      </c>
      <c r="AY520" s="1">
        <v>155105.5</v>
      </c>
      <c r="AZ520" s="1">
        <v>32612</v>
      </c>
      <c r="BA520" s="1">
        <v>86234</v>
      </c>
      <c r="BC520" s="1">
        <v>206292.75</v>
      </c>
      <c r="BD520" s="1">
        <v>75376.96875</v>
      </c>
      <c r="BE520" s="1">
        <v>0</v>
      </c>
      <c r="BG520" s="1">
        <v>60273.5</v>
      </c>
      <c r="BH520" s="1">
        <v>29631.060546875</v>
      </c>
      <c r="BI520" s="1">
        <v>0</v>
      </c>
      <c r="BK520" s="1">
        <v>83940</v>
      </c>
      <c r="BL520" s="1">
        <v>43210</v>
      </c>
      <c r="BM520" s="1">
        <v>0</v>
      </c>
      <c r="BO520" s="1">
        <v>137441</v>
      </c>
      <c r="BP520" s="1">
        <v>81869</v>
      </c>
      <c r="BQ520" s="1">
        <v>0</v>
      </c>
      <c r="BS520" s="1">
        <v>-6</v>
      </c>
      <c r="BT520" s="1">
        <v>-84</v>
      </c>
      <c r="BU520" s="1">
        <v>0</v>
      </c>
      <c r="BW520" s="1">
        <v>195950</v>
      </c>
      <c r="BX520" s="1">
        <v>118513</v>
      </c>
      <c r="BY520" s="1">
        <v>0</v>
      </c>
      <c r="CA520" s="1">
        <v>549945</v>
      </c>
      <c r="CB520" s="1">
        <v>153035</v>
      </c>
      <c r="CC520" s="1">
        <v>0</v>
      </c>
      <c r="CE520" s="1">
        <v>522586.5</v>
      </c>
      <c r="CF520" s="1">
        <v>156992.484375</v>
      </c>
      <c r="CG520" s="1">
        <v>0</v>
      </c>
      <c r="CI520" s="1">
        <v>330125.5</v>
      </c>
      <c r="CJ520" s="1">
        <v>34084.51953125</v>
      </c>
      <c r="CK520" s="1">
        <v>0</v>
      </c>
    </row>
    <row r="521" spans="1:90" x14ac:dyDescent="0.25">
      <c r="A521" s="1">
        <v>125234502</v>
      </c>
      <c r="B521" s="1">
        <v>3128234.5</v>
      </c>
      <c r="C521" s="1">
        <v>3312897</v>
      </c>
      <c r="D521" s="1">
        <v>3396809.75</v>
      </c>
      <c r="E521" s="1">
        <v>3477722.25</v>
      </c>
      <c r="F521" s="1">
        <v>3631995.75</v>
      </c>
      <c r="G521" s="1">
        <v>3631989</v>
      </c>
      <c r="H521" s="1">
        <v>3976606.25</v>
      </c>
      <c r="I521" s="1">
        <v>5029153.5</v>
      </c>
      <c r="J521" s="1">
        <v>5848187.5</v>
      </c>
      <c r="K521" s="1">
        <v>6453415</v>
      </c>
      <c r="L521" s="1">
        <v>192476</v>
      </c>
      <c r="M521" s="1">
        <v>192476</v>
      </c>
      <c r="N521" s="1">
        <v>192476</v>
      </c>
      <c r="O521" s="1">
        <v>192476</v>
      </c>
      <c r="P521" s="1">
        <v>192476</v>
      </c>
      <c r="Q521" s="1">
        <v>192476</v>
      </c>
      <c r="R521" s="1">
        <v>192476</v>
      </c>
      <c r="S521" s="1">
        <v>192476</v>
      </c>
      <c r="T521" s="1">
        <v>192476</v>
      </c>
      <c r="U521" s="1">
        <v>192476</v>
      </c>
      <c r="V521" s="1">
        <v>2398269.35</v>
      </c>
      <c r="W521" s="1">
        <v>2414914.23</v>
      </c>
      <c r="X521" s="1">
        <v>2591436.9500000002</v>
      </c>
      <c r="Y521" s="1">
        <v>2612286.77</v>
      </c>
      <c r="Z521" s="1">
        <v>2684330.88</v>
      </c>
      <c r="AA521" s="1">
        <v>2534282.7799999998</v>
      </c>
      <c r="AB521" s="1">
        <v>2691651.56</v>
      </c>
      <c r="AC521" s="1">
        <v>2966735.82</v>
      </c>
      <c r="AD521" s="1">
        <v>2966931.83</v>
      </c>
      <c r="AE521" s="1">
        <v>3038951</v>
      </c>
      <c r="AP521" s="1">
        <v>564283.875</v>
      </c>
      <c r="AQ521" s="1">
        <v>0</v>
      </c>
      <c r="AR521" s="1">
        <v>70924.0234375</v>
      </c>
      <c r="AT521" s="1">
        <v>635207.875</v>
      </c>
      <c r="AY521" s="1">
        <v>141504.75</v>
      </c>
      <c r="AZ521" s="1">
        <v>23493.419921875</v>
      </c>
      <c r="BA521" s="1">
        <v>46536</v>
      </c>
      <c r="BC521" s="1">
        <v>184662.5</v>
      </c>
      <c r="BD521" s="1">
        <v>16644.880859375</v>
      </c>
      <c r="BE521" s="1">
        <v>0</v>
      </c>
      <c r="BG521" s="1">
        <v>83912.75</v>
      </c>
      <c r="BH521" s="1">
        <v>176522.71875</v>
      </c>
      <c r="BI521" s="1">
        <v>0</v>
      </c>
      <c r="BK521" s="1">
        <v>80912.5</v>
      </c>
      <c r="BL521" s="1">
        <v>20849.8203125</v>
      </c>
      <c r="BM521" s="1">
        <v>0</v>
      </c>
      <c r="BO521" s="1">
        <v>154273.5</v>
      </c>
      <c r="BP521" s="1">
        <v>72044.109375</v>
      </c>
      <c r="BQ521" s="1">
        <v>0</v>
      </c>
      <c r="BS521" s="1">
        <v>-6.75</v>
      </c>
      <c r="BT521" s="1">
        <v>-150048.09375</v>
      </c>
      <c r="BU521" s="1">
        <v>0</v>
      </c>
      <c r="BW521" s="1">
        <v>344617.25</v>
      </c>
      <c r="BX521" s="1">
        <v>157368.78125</v>
      </c>
      <c r="BY521" s="1">
        <v>0</v>
      </c>
      <c r="CA521" s="1">
        <v>1052547.25</v>
      </c>
      <c r="CB521" s="1">
        <v>275084.25</v>
      </c>
      <c r="CC521" s="1">
        <v>0</v>
      </c>
      <c r="CE521" s="1">
        <v>819034</v>
      </c>
      <c r="CF521" s="1">
        <v>196.00999450683594</v>
      </c>
      <c r="CG521" s="1">
        <v>0</v>
      </c>
      <c r="CI521" s="1">
        <v>605227.5</v>
      </c>
      <c r="CJ521" s="1">
        <v>72019.171875</v>
      </c>
      <c r="CK521" s="1">
        <v>0</v>
      </c>
    </row>
    <row r="522" spans="1:90" x14ac:dyDescent="0.25">
      <c r="A522" s="1">
        <v>125235103</v>
      </c>
      <c r="B522" s="1">
        <v>8469599</v>
      </c>
      <c r="C522" s="1">
        <v>8762901</v>
      </c>
      <c r="D522" s="1">
        <v>8893495</v>
      </c>
      <c r="E522" s="1">
        <v>9037532</v>
      </c>
      <c r="F522" s="1">
        <v>9247692</v>
      </c>
      <c r="G522" s="1">
        <v>9247681</v>
      </c>
      <c r="H522" s="1">
        <v>9916641</v>
      </c>
      <c r="I522" s="1">
        <v>11195015</v>
      </c>
      <c r="J522" s="1">
        <v>12633946</v>
      </c>
      <c r="K522" s="1">
        <v>13411676</v>
      </c>
      <c r="L522" s="1">
        <v>463092</v>
      </c>
      <c r="M522" s="1">
        <v>646714</v>
      </c>
      <c r="N522" s="1">
        <v>554903</v>
      </c>
      <c r="O522" s="1">
        <v>554903</v>
      </c>
      <c r="P522" s="1">
        <v>554903</v>
      </c>
      <c r="Q522" s="1">
        <v>554903</v>
      </c>
      <c r="R522" s="1">
        <v>754903</v>
      </c>
      <c r="S522" s="1">
        <v>1054903</v>
      </c>
      <c r="T522" s="1">
        <v>1054903</v>
      </c>
      <c r="U522" s="1">
        <v>1633976.98</v>
      </c>
      <c r="V522" s="1">
        <v>2067893.28</v>
      </c>
      <c r="W522" s="1">
        <v>2151914.39</v>
      </c>
      <c r="X522" s="1">
        <v>2209388.87</v>
      </c>
      <c r="Y522" s="1">
        <v>2244805.4900000002</v>
      </c>
      <c r="Z522" s="1">
        <v>2321113.2799999998</v>
      </c>
      <c r="AA522" s="1">
        <v>2471013.2599999998</v>
      </c>
      <c r="AB522" s="1">
        <v>2671750.0499999998</v>
      </c>
      <c r="AC522" s="1">
        <v>2731781.25</v>
      </c>
      <c r="AD522" s="1">
        <v>2874452.79</v>
      </c>
      <c r="AE522" s="1">
        <v>3206515</v>
      </c>
      <c r="AP522" s="1">
        <v>832796.8125</v>
      </c>
      <c r="AQ522" s="1">
        <v>215814.796875</v>
      </c>
      <c r="AR522" s="1">
        <v>177080.34375</v>
      </c>
      <c r="AT522" s="1">
        <v>1225692</v>
      </c>
      <c r="AY522" s="1">
        <v>223892.5</v>
      </c>
      <c r="AZ522" s="1">
        <v>-98989.078125</v>
      </c>
      <c r="BA522" s="1">
        <v>27548</v>
      </c>
      <c r="BC522" s="1">
        <v>293302</v>
      </c>
      <c r="BD522" s="1">
        <v>84021.109375</v>
      </c>
      <c r="BE522" s="1">
        <v>183622</v>
      </c>
      <c r="BG522" s="1">
        <v>130594</v>
      </c>
      <c r="BH522" s="1">
        <v>57474.48046875</v>
      </c>
      <c r="BI522" s="1">
        <v>-91811</v>
      </c>
      <c r="BK522" s="1">
        <v>144037</v>
      </c>
      <c r="BL522" s="1">
        <v>35416.62109375</v>
      </c>
      <c r="BM522" s="1">
        <v>0</v>
      </c>
      <c r="BO522" s="1">
        <v>210160</v>
      </c>
      <c r="BP522" s="1">
        <v>76307.7890625</v>
      </c>
      <c r="BQ522" s="1">
        <v>0</v>
      </c>
      <c r="BS522" s="1">
        <v>-11</v>
      </c>
      <c r="BT522" s="1">
        <v>149899.984375</v>
      </c>
      <c r="BU522" s="1">
        <v>0</v>
      </c>
      <c r="BW522" s="1">
        <v>668960</v>
      </c>
      <c r="BX522" s="1">
        <v>200736.796875</v>
      </c>
      <c r="BY522" s="1">
        <v>200000</v>
      </c>
      <c r="CA522" s="1">
        <v>1278374</v>
      </c>
      <c r="CB522" s="1">
        <v>60031.19921875</v>
      </c>
      <c r="CC522" s="1">
        <v>300000</v>
      </c>
      <c r="CE522" s="1">
        <v>1438931</v>
      </c>
      <c r="CF522" s="1">
        <v>142671.546875</v>
      </c>
      <c r="CG522" s="1">
        <v>0</v>
      </c>
      <c r="CI522" s="1">
        <v>777730</v>
      </c>
      <c r="CJ522" s="1">
        <v>332062.21875</v>
      </c>
      <c r="CK522" s="1">
        <v>579074</v>
      </c>
    </row>
    <row r="523" spans="1:90" x14ac:dyDescent="0.25">
      <c r="A523" s="1">
        <v>125235502</v>
      </c>
      <c r="B523" s="1">
        <v>2555582</v>
      </c>
      <c r="C523" s="1">
        <v>2677859.75</v>
      </c>
      <c r="D523" s="1">
        <v>2746474.25</v>
      </c>
      <c r="E523" s="1">
        <v>2793569.75</v>
      </c>
      <c r="F523" s="1">
        <v>2834694.5</v>
      </c>
      <c r="G523" s="1">
        <v>2834690.75</v>
      </c>
      <c r="H523" s="1">
        <v>2899033.25</v>
      </c>
      <c r="I523" s="1">
        <v>3221804.5</v>
      </c>
      <c r="J523" s="1">
        <v>3539488.25</v>
      </c>
      <c r="K523" s="1">
        <v>3753988</v>
      </c>
      <c r="L523" s="1">
        <v>115566</v>
      </c>
      <c r="M523" s="1">
        <v>115566</v>
      </c>
      <c r="N523" s="1">
        <v>115566</v>
      </c>
      <c r="O523" s="1">
        <v>115566</v>
      </c>
      <c r="P523" s="1">
        <v>115566</v>
      </c>
      <c r="Q523" s="1">
        <v>115566</v>
      </c>
      <c r="R523" s="1">
        <v>115566</v>
      </c>
      <c r="S523" s="1">
        <v>115566</v>
      </c>
      <c r="T523" s="1">
        <v>115566</v>
      </c>
      <c r="U523" s="1">
        <v>115566</v>
      </c>
      <c r="V523" s="1">
        <v>1734617</v>
      </c>
      <c r="W523" s="1">
        <v>1743223.73</v>
      </c>
      <c r="X523" s="1">
        <v>1725364.31</v>
      </c>
      <c r="Y523" s="1">
        <v>1609008.06</v>
      </c>
      <c r="Z523" s="1">
        <v>1766688.04</v>
      </c>
      <c r="AA523" s="1">
        <v>1784494.28</v>
      </c>
      <c r="AB523" s="1">
        <v>1811140.24</v>
      </c>
      <c r="AC523" s="1">
        <v>1854357.11</v>
      </c>
      <c r="AD523" s="1">
        <v>1890360.39</v>
      </c>
      <c r="AE523" s="1">
        <v>1788518</v>
      </c>
      <c r="AP523" s="1">
        <v>183858.703125</v>
      </c>
      <c r="AQ523" s="1">
        <v>0</v>
      </c>
      <c r="AR523" s="1">
        <v>4365.9921875</v>
      </c>
      <c r="AT523" s="1">
        <v>188224.6875</v>
      </c>
      <c r="AY523" s="1">
        <v>92882</v>
      </c>
      <c r="AZ523" s="1">
        <v>14596.919921875</v>
      </c>
      <c r="BA523" s="1">
        <v>27433</v>
      </c>
      <c r="BC523" s="1">
        <v>122277.75</v>
      </c>
      <c r="BD523" s="1">
        <v>8606.73046875</v>
      </c>
      <c r="BE523" s="1">
        <v>0</v>
      </c>
      <c r="BG523" s="1">
        <v>68614.5</v>
      </c>
      <c r="BH523" s="1">
        <v>-17859.419921875</v>
      </c>
      <c r="BI523" s="1">
        <v>0</v>
      </c>
      <c r="BK523" s="1">
        <v>47095.5</v>
      </c>
      <c r="BL523" s="1">
        <v>-116356.25</v>
      </c>
      <c r="BM523" s="1">
        <v>0</v>
      </c>
      <c r="BO523" s="1">
        <v>41124.75</v>
      </c>
      <c r="BP523" s="1">
        <v>157679.984375</v>
      </c>
      <c r="BQ523" s="1">
        <v>0</v>
      </c>
      <c r="BS523" s="1">
        <v>-3.75</v>
      </c>
      <c r="BT523" s="1">
        <v>17806.240234375</v>
      </c>
      <c r="BU523" s="1">
        <v>0</v>
      </c>
      <c r="BW523" s="1">
        <v>64342.5</v>
      </c>
      <c r="BX523" s="1">
        <v>26645.9609375</v>
      </c>
      <c r="BY523" s="1">
        <v>0</v>
      </c>
      <c r="CA523" s="1">
        <v>322771.25</v>
      </c>
      <c r="CB523" s="1">
        <v>43216.87109375</v>
      </c>
      <c r="CC523" s="1">
        <v>0</v>
      </c>
      <c r="CE523" s="1">
        <v>317683.75</v>
      </c>
      <c r="CF523" s="1">
        <v>36003.28125</v>
      </c>
      <c r="CG523" s="1">
        <v>0</v>
      </c>
      <c r="CI523" s="1">
        <v>214499.75</v>
      </c>
      <c r="CJ523" s="1">
        <v>-101842.390625</v>
      </c>
      <c r="CK523" s="1">
        <v>0</v>
      </c>
    </row>
    <row r="524" spans="1:90" x14ac:dyDescent="0.25">
      <c r="A524" s="1">
        <v>125236903</v>
      </c>
      <c r="B524" s="1">
        <v>6022300</v>
      </c>
      <c r="C524" s="1">
        <v>6179900.5</v>
      </c>
      <c r="D524" s="1">
        <v>6270060.5</v>
      </c>
      <c r="E524" s="1">
        <v>6325514</v>
      </c>
      <c r="F524" s="1">
        <v>6474536</v>
      </c>
      <c r="G524" s="1">
        <v>6474530</v>
      </c>
      <c r="H524" s="1">
        <v>6742591</v>
      </c>
      <c r="I524" s="1">
        <v>7252964</v>
      </c>
      <c r="J524" s="1">
        <v>7858106.5</v>
      </c>
      <c r="K524" s="1">
        <v>8070913</v>
      </c>
      <c r="L524" s="1">
        <v>354943</v>
      </c>
      <c r="M524" s="1">
        <v>354943</v>
      </c>
      <c r="N524" s="1">
        <v>354943</v>
      </c>
      <c r="O524" s="1">
        <v>354943</v>
      </c>
      <c r="P524" s="1">
        <v>354943</v>
      </c>
      <c r="Q524" s="1">
        <v>354943</v>
      </c>
      <c r="R524" s="1">
        <v>354943</v>
      </c>
      <c r="S524" s="1">
        <v>354943</v>
      </c>
      <c r="T524" s="1">
        <v>354943</v>
      </c>
      <c r="U524" s="1">
        <v>619379.61</v>
      </c>
      <c r="V524" s="1">
        <v>1885339.32</v>
      </c>
      <c r="W524" s="1">
        <v>1933767.84</v>
      </c>
      <c r="X524" s="1">
        <v>1978724.44</v>
      </c>
      <c r="Y524" s="1">
        <v>2012158</v>
      </c>
      <c r="Z524" s="1">
        <v>2069198</v>
      </c>
      <c r="AA524" s="1">
        <v>2069125</v>
      </c>
      <c r="AB524" s="1">
        <v>2162351</v>
      </c>
      <c r="AC524" s="1">
        <v>2337034.7999999998</v>
      </c>
      <c r="AD524" s="1">
        <v>2482327.0299999998</v>
      </c>
      <c r="AE524" s="1">
        <v>2679358</v>
      </c>
      <c r="AP524" s="1">
        <v>319275.40625</v>
      </c>
      <c r="AQ524" s="1">
        <v>52887.3203125</v>
      </c>
      <c r="AR524" s="1">
        <v>122032</v>
      </c>
      <c r="AT524" s="1">
        <v>494194.71875</v>
      </c>
      <c r="AY524" s="1">
        <v>124454</v>
      </c>
      <c r="AZ524" s="1">
        <v>48777.44921875</v>
      </c>
      <c r="BA524" s="1">
        <v>82186</v>
      </c>
      <c r="BC524" s="1">
        <v>157600.5</v>
      </c>
      <c r="BD524" s="1">
        <v>48428.51953125</v>
      </c>
      <c r="BE524" s="1">
        <v>0</v>
      </c>
      <c r="BG524" s="1">
        <v>90160</v>
      </c>
      <c r="BH524" s="1">
        <v>44956.6015625</v>
      </c>
      <c r="BI524" s="1">
        <v>0</v>
      </c>
      <c r="BK524" s="1">
        <v>55453.5</v>
      </c>
      <c r="BL524" s="1">
        <v>33433.55859375</v>
      </c>
      <c r="BM524" s="1">
        <v>0</v>
      </c>
      <c r="BO524" s="1">
        <v>149022</v>
      </c>
      <c r="BP524" s="1">
        <v>57040</v>
      </c>
      <c r="BQ524" s="1">
        <v>0</v>
      </c>
      <c r="BS524" s="1">
        <v>-6</v>
      </c>
      <c r="BT524" s="1">
        <v>-73</v>
      </c>
      <c r="BU524" s="1">
        <v>0</v>
      </c>
      <c r="BW524" s="1">
        <v>268061</v>
      </c>
      <c r="BX524" s="1">
        <v>93226</v>
      </c>
      <c r="BY524" s="1">
        <v>0</v>
      </c>
      <c r="CA524" s="1">
        <v>510373</v>
      </c>
      <c r="CB524" s="1">
        <v>174683.796875</v>
      </c>
      <c r="CC524" s="1">
        <v>0</v>
      </c>
      <c r="CE524" s="1">
        <v>605142.5</v>
      </c>
      <c r="CF524" s="1">
        <v>145292.234375</v>
      </c>
      <c r="CG524" s="1">
        <v>0</v>
      </c>
      <c r="CI524" s="1">
        <v>212806.5</v>
      </c>
      <c r="CJ524" s="1">
        <v>197030.96875</v>
      </c>
      <c r="CK524" s="1">
        <v>264436.625</v>
      </c>
    </row>
    <row r="525" spans="1:90" x14ac:dyDescent="0.25">
      <c r="A525" s="1">
        <v>125237603</v>
      </c>
      <c r="B525" s="1">
        <v>1934675.125</v>
      </c>
      <c r="C525" s="1">
        <v>2047950.25</v>
      </c>
      <c r="D525" s="1">
        <v>2091066</v>
      </c>
      <c r="E525" s="1">
        <v>2182357.25</v>
      </c>
      <c r="F525" s="1">
        <v>2274907.75</v>
      </c>
      <c r="G525" s="1">
        <v>2274903.25</v>
      </c>
      <c r="H525" s="1">
        <v>2390515.25</v>
      </c>
      <c r="I525" s="1">
        <v>2679898</v>
      </c>
      <c r="J525" s="1">
        <v>3025138.5</v>
      </c>
      <c r="K525" s="1">
        <v>3235426</v>
      </c>
      <c r="L525" s="1">
        <v>96816</v>
      </c>
      <c r="M525" s="1">
        <v>131034</v>
      </c>
      <c r="N525" s="1">
        <v>113925</v>
      </c>
      <c r="O525" s="1">
        <v>113925</v>
      </c>
      <c r="P525" s="1">
        <v>113925</v>
      </c>
      <c r="Q525" s="1">
        <v>113925</v>
      </c>
      <c r="R525" s="1">
        <v>113925</v>
      </c>
      <c r="S525" s="1">
        <v>113925</v>
      </c>
      <c r="T525" s="1">
        <v>113925</v>
      </c>
      <c r="U525" s="1">
        <v>113925</v>
      </c>
      <c r="V525" s="1">
        <v>1749846.99</v>
      </c>
      <c r="W525" s="1">
        <v>1866842.94</v>
      </c>
      <c r="X525" s="1">
        <v>1723483.21</v>
      </c>
      <c r="Y525" s="1">
        <v>1506484.55</v>
      </c>
      <c r="Z525" s="1">
        <v>1295134.81</v>
      </c>
      <c r="AA525" s="1">
        <v>2053309.12</v>
      </c>
      <c r="AB525" s="1">
        <v>1334928.79</v>
      </c>
      <c r="AC525" s="1">
        <v>1345791.72</v>
      </c>
      <c r="AD525" s="1">
        <v>1502528.47</v>
      </c>
      <c r="AE525" s="1">
        <v>1401851</v>
      </c>
      <c r="AP525" s="1">
        <v>192103.65625</v>
      </c>
      <c r="AQ525" s="1">
        <v>0</v>
      </c>
      <c r="AR525" s="1">
        <v>21343.23828125</v>
      </c>
      <c r="AT525" s="1">
        <v>213446.890625</v>
      </c>
      <c r="AY525" s="1">
        <v>89272.125</v>
      </c>
      <c r="AZ525" s="1">
        <v>-49426.078125</v>
      </c>
      <c r="BA525" s="1">
        <v>12397</v>
      </c>
      <c r="BC525" s="1">
        <v>113275.125</v>
      </c>
      <c r="BD525" s="1">
        <v>116995.953125</v>
      </c>
      <c r="BE525" s="1">
        <v>34218</v>
      </c>
      <c r="BG525" s="1">
        <v>43115.75</v>
      </c>
      <c r="BH525" s="1">
        <v>-143359.734375</v>
      </c>
      <c r="BI525" s="1">
        <v>-17109</v>
      </c>
      <c r="BK525" s="1">
        <v>91291.25</v>
      </c>
      <c r="BL525" s="1">
        <v>-216998.65625</v>
      </c>
      <c r="BM525" s="1">
        <v>0</v>
      </c>
      <c r="BO525" s="1">
        <v>92550.5</v>
      </c>
      <c r="BP525" s="1">
        <v>-211349.734375</v>
      </c>
      <c r="BQ525" s="1">
        <v>0</v>
      </c>
      <c r="BS525" s="1">
        <v>-4.5</v>
      </c>
      <c r="BT525" s="1">
        <v>758174.3125</v>
      </c>
      <c r="BU525" s="1">
        <v>0</v>
      </c>
      <c r="BW525" s="1">
        <v>115612</v>
      </c>
      <c r="BX525" s="1">
        <v>-718380.3125</v>
      </c>
      <c r="BY525" s="1">
        <v>0</v>
      </c>
      <c r="CA525" s="1">
        <v>289382.75</v>
      </c>
      <c r="CB525" s="1">
        <v>10862.9296875</v>
      </c>
      <c r="CC525" s="1">
        <v>0</v>
      </c>
      <c r="CE525" s="1">
        <v>345240.5</v>
      </c>
      <c r="CF525" s="1">
        <v>156736.75</v>
      </c>
      <c r="CG525" s="1">
        <v>0</v>
      </c>
      <c r="CI525" s="1">
        <v>210287.5</v>
      </c>
      <c r="CJ525" s="1">
        <v>-100677.46875</v>
      </c>
      <c r="CK525" s="1">
        <v>0</v>
      </c>
    </row>
    <row r="526" spans="1:90" x14ac:dyDescent="0.25">
      <c r="A526" s="1">
        <v>125237702</v>
      </c>
      <c r="B526" s="1">
        <v>11489181</v>
      </c>
      <c r="C526" s="1">
        <v>11919712</v>
      </c>
      <c r="D526" s="1">
        <v>12000187</v>
      </c>
      <c r="E526" s="1">
        <v>12171457</v>
      </c>
      <c r="F526" s="1">
        <v>12386266</v>
      </c>
      <c r="G526" s="1">
        <v>12386254</v>
      </c>
      <c r="H526" s="1">
        <v>12784093</v>
      </c>
      <c r="I526" s="1">
        <v>13857021</v>
      </c>
      <c r="J526" s="1">
        <v>15619874</v>
      </c>
      <c r="K526" s="1">
        <v>16200650</v>
      </c>
      <c r="L526" s="1">
        <v>789095</v>
      </c>
      <c r="M526" s="1">
        <v>789095</v>
      </c>
      <c r="N526" s="1">
        <v>789095</v>
      </c>
      <c r="O526" s="1">
        <v>789095</v>
      </c>
      <c r="P526" s="1">
        <v>789095</v>
      </c>
      <c r="Q526" s="1">
        <v>789095</v>
      </c>
      <c r="R526" s="1">
        <v>789095</v>
      </c>
      <c r="S526" s="1">
        <v>1039095</v>
      </c>
      <c r="T526" s="1">
        <v>1039095</v>
      </c>
      <c r="U526" s="1">
        <v>2001892.88</v>
      </c>
      <c r="V526" s="1">
        <v>3113491.64</v>
      </c>
      <c r="W526" s="1">
        <v>3233493</v>
      </c>
      <c r="X526" s="1">
        <v>3252473.38</v>
      </c>
      <c r="Y526" s="1">
        <v>3462893.58</v>
      </c>
      <c r="Z526" s="1">
        <v>3650785.68</v>
      </c>
      <c r="AA526" s="1">
        <v>3651213.92</v>
      </c>
      <c r="AB526" s="1">
        <v>4009148.34</v>
      </c>
      <c r="AC526" s="1">
        <v>4515058.9400000004</v>
      </c>
      <c r="AD526" s="1">
        <v>4785614.57</v>
      </c>
      <c r="AE526" s="1">
        <v>5378754</v>
      </c>
      <c r="AP526" s="1">
        <v>762876.8125</v>
      </c>
      <c r="AQ526" s="1">
        <v>242559.578125</v>
      </c>
      <c r="AR526" s="1">
        <v>345593.65625</v>
      </c>
      <c r="AT526" s="1">
        <v>1351030</v>
      </c>
      <c r="AY526" s="1">
        <v>327893</v>
      </c>
      <c r="AZ526" s="1">
        <v>235537.03125</v>
      </c>
      <c r="BA526" s="1">
        <v>176376</v>
      </c>
      <c r="BC526" s="1">
        <v>430531</v>
      </c>
      <c r="BD526" s="1">
        <v>120001.359375</v>
      </c>
      <c r="BE526" s="1">
        <v>0</v>
      </c>
      <c r="BG526" s="1">
        <v>80475</v>
      </c>
      <c r="BH526" s="1">
        <v>18980.380859375</v>
      </c>
      <c r="BI526" s="1">
        <v>0</v>
      </c>
      <c r="BK526" s="1">
        <v>171270</v>
      </c>
      <c r="BL526" s="1">
        <v>210420.203125</v>
      </c>
      <c r="BM526" s="1">
        <v>0</v>
      </c>
      <c r="BO526" s="1">
        <v>214809</v>
      </c>
      <c r="BP526" s="1">
        <v>187892.09375</v>
      </c>
      <c r="BQ526" s="1">
        <v>0</v>
      </c>
      <c r="BS526" s="1">
        <v>-12</v>
      </c>
      <c r="BT526" s="1">
        <v>428.239990234375</v>
      </c>
      <c r="BU526" s="1">
        <v>0</v>
      </c>
      <c r="BW526" s="1">
        <v>397839</v>
      </c>
      <c r="BX526" s="1">
        <v>357934.40625</v>
      </c>
      <c r="BY526" s="1">
        <v>0</v>
      </c>
      <c r="CA526" s="1">
        <v>1072928</v>
      </c>
      <c r="CB526" s="1">
        <v>505910.59375</v>
      </c>
      <c r="CC526" s="1">
        <v>250000</v>
      </c>
      <c r="CE526" s="1">
        <v>1762853</v>
      </c>
      <c r="CF526" s="1">
        <v>270555.625</v>
      </c>
      <c r="CG526" s="1">
        <v>0</v>
      </c>
      <c r="CI526" s="1">
        <v>580776</v>
      </c>
      <c r="CJ526" s="1">
        <v>593139.4375</v>
      </c>
      <c r="CK526" s="1">
        <v>962797.875</v>
      </c>
    </row>
    <row r="527" spans="1:90" x14ac:dyDescent="0.25">
      <c r="A527" s="1">
        <v>125237903</v>
      </c>
      <c r="B527" s="1">
        <v>2788923.25</v>
      </c>
      <c r="C527" s="1">
        <v>2889387.75</v>
      </c>
      <c r="D527" s="1">
        <v>2945585</v>
      </c>
      <c r="E527" s="1">
        <v>3006262.75</v>
      </c>
      <c r="F527" s="1">
        <v>3102196.5</v>
      </c>
      <c r="G527" s="1">
        <v>3102192.5</v>
      </c>
      <c r="H527" s="1">
        <v>3260148.5</v>
      </c>
      <c r="I527" s="1">
        <v>3770280.5</v>
      </c>
      <c r="J527" s="1">
        <v>4277774</v>
      </c>
      <c r="K527" s="1">
        <v>4570166</v>
      </c>
      <c r="L527" s="1">
        <v>140258</v>
      </c>
      <c r="M527" s="1">
        <v>140258</v>
      </c>
      <c r="N527" s="1">
        <v>140258</v>
      </c>
      <c r="O527" s="1">
        <v>140258</v>
      </c>
      <c r="P527" s="1">
        <v>140258</v>
      </c>
      <c r="Q527" s="1">
        <v>140258</v>
      </c>
      <c r="R527" s="1">
        <v>140258</v>
      </c>
      <c r="S527" s="1">
        <v>140258</v>
      </c>
      <c r="T527" s="1">
        <v>140258</v>
      </c>
      <c r="U527" s="1">
        <v>140258</v>
      </c>
      <c r="V527" s="1">
        <v>1922229.48</v>
      </c>
      <c r="W527" s="1">
        <v>1932788.29</v>
      </c>
      <c r="X527" s="1">
        <v>1937724.53</v>
      </c>
      <c r="Y527" s="1">
        <v>1952212.86</v>
      </c>
      <c r="Z527" s="1">
        <v>1956025.29</v>
      </c>
      <c r="AA527" s="1">
        <v>1955208.34</v>
      </c>
      <c r="AB527" s="1">
        <v>1854313.44</v>
      </c>
      <c r="AC527" s="1">
        <v>1896540.74</v>
      </c>
      <c r="AD527" s="1">
        <v>2081322.58</v>
      </c>
      <c r="AE527" s="1">
        <v>1975794</v>
      </c>
      <c r="AP527" s="1">
        <v>293593.90625</v>
      </c>
      <c r="AQ527" s="1">
        <v>0</v>
      </c>
      <c r="AR527" s="1">
        <v>3953.741943359375</v>
      </c>
      <c r="AT527" s="1">
        <v>297547.65625</v>
      </c>
      <c r="AY527" s="1">
        <v>80604.25</v>
      </c>
      <c r="AZ527" s="1">
        <v>167185.9375</v>
      </c>
      <c r="BA527" s="1">
        <v>30658</v>
      </c>
      <c r="BC527" s="1">
        <v>100464.5</v>
      </c>
      <c r="BD527" s="1">
        <v>10558.8095703125</v>
      </c>
      <c r="BE527" s="1">
        <v>0</v>
      </c>
      <c r="BG527" s="1">
        <v>56197.25</v>
      </c>
      <c r="BH527" s="1">
        <v>4936.240234375</v>
      </c>
      <c r="BI527" s="1">
        <v>0</v>
      </c>
      <c r="BK527" s="1">
        <v>60677.75</v>
      </c>
      <c r="BL527" s="1">
        <v>14488.330078125</v>
      </c>
      <c r="BM527" s="1">
        <v>0</v>
      </c>
      <c r="BO527" s="1">
        <v>95933.75</v>
      </c>
      <c r="BP527" s="1">
        <v>3812.429931640625</v>
      </c>
      <c r="BQ527" s="1">
        <v>0</v>
      </c>
      <c r="BS527" s="1">
        <v>-4</v>
      </c>
      <c r="BT527" s="1">
        <v>-816.95001220703125</v>
      </c>
      <c r="BU527" s="1">
        <v>0</v>
      </c>
      <c r="BW527" s="1">
        <v>157956</v>
      </c>
      <c r="BX527" s="1">
        <v>-100894.8984375</v>
      </c>
      <c r="BY527" s="1">
        <v>0</v>
      </c>
      <c r="CA527" s="1">
        <v>510132</v>
      </c>
      <c r="CB527" s="1">
        <v>42227.30078125</v>
      </c>
      <c r="CC527" s="1">
        <v>0</v>
      </c>
      <c r="CE527" s="1">
        <v>507493.5</v>
      </c>
      <c r="CF527" s="1">
        <v>184781.84375</v>
      </c>
      <c r="CG527" s="1">
        <v>0</v>
      </c>
      <c r="CI527" s="1">
        <v>292392</v>
      </c>
      <c r="CJ527" s="1">
        <v>-105528.578125</v>
      </c>
      <c r="CK527" s="1">
        <v>0</v>
      </c>
    </row>
    <row r="528" spans="1:90" x14ac:dyDescent="0.25">
      <c r="A528" s="1">
        <v>125238402</v>
      </c>
      <c r="B528" s="1">
        <v>15257709</v>
      </c>
      <c r="C528" s="1">
        <v>15976429</v>
      </c>
      <c r="D528" s="1">
        <v>16313659</v>
      </c>
      <c r="E528" s="1">
        <v>16684393</v>
      </c>
      <c r="F528" s="1">
        <v>17441928</v>
      </c>
      <c r="G528" s="1">
        <v>17441900</v>
      </c>
      <c r="H528" s="1">
        <v>19300306</v>
      </c>
      <c r="I528" s="1">
        <v>24950606</v>
      </c>
      <c r="J528" s="1">
        <v>28060576</v>
      </c>
      <c r="K528" s="1">
        <v>29792336</v>
      </c>
      <c r="L528" s="1">
        <v>821922</v>
      </c>
      <c r="M528" s="1">
        <v>954408</v>
      </c>
      <c r="N528" s="1">
        <v>888165</v>
      </c>
      <c r="O528" s="1">
        <v>888165</v>
      </c>
      <c r="P528" s="1">
        <v>888165</v>
      </c>
      <c r="Q528" s="1">
        <v>888165</v>
      </c>
      <c r="R528" s="1">
        <v>888165</v>
      </c>
      <c r="S528" s="1">
        <v>1188165</v>
      </c>
      <c r="T528" s="1">
        <v>888165</v>
      </c>
      <c r="U528" s="1">
        <v>5057732.95</v>
      </c>
      <c r="V528" s="1">
        <v>2452699.61</v>
      </c>
      <c r="W528" s="1">
        <v>2536694</v>
      </c>
      <c r="X528" s="1">
        <v>2647874</v>
      </c>
      <c r="Y528" s="1">
        <v>2811071.63</v>
      </c>
      <c r="Z528" s="1">
        <v>3080661.06</v>
      </c>
      <c r="AA528" s="1">
        <v>3080436</v>
      </c>
      <c r="AB528" s="1">
        <v>3114082</v>
      </c>
      <c r="AC528" s="1">
        <v>3712694</v>
      </c>
      <c r="AD528" s="1">
        <v>3821899.43</v>
      </c>
      <c r="AE528" s="1">
        <v>4170666</v>
      </c>
      <c r="AP528" s="1">
        <v>2470081.5</v>
      </c>
      <c r="AQ528" s="1">
        <v>833913.5625</v>
      </c>
      <c r="AR528" s="1">
        <v>218000.984375</v>
      </c>
      <c r="AT528" s="1">
        <v>3521996</v>
      </c>
      <c r="AY528" s="1">
        <v>547555</v>
      </c>
      <c r="AZ528" s="1">
        <v>120175.609375</v>
      </c>
      <c r="BA528" s="1">
        <v>107357</v>
      </c>
      <c r="BC528" s="1">
        <v>718720</v>
      </c>
      <c r="BD528" s="1">
        <v>83994.390625</v>
      </c>
      <c r="BE528" s="1">
        <v>132486</v>
      </c>
      <c r="BG528" s="1">
        <v>337230</v>
      </c>
      <c r="BH528" s="1">
        <v>111180</v>
      </c>
      <c r="BI528" s="1">
        <v>-66243</v>
      </c>
      <c r="BK528" s="1">
        <v>370734</v>
      </c>
      <c r="BL528" s="1">
        <v>163197.625</v>
      </c>
      <c r="BM528" s="1">
        <v>0</v>
      </c>
      <c r="BO528" s="1">
        <v>757535</v>
      </c>
      <c r="BP528" s="1">
        <v>269589.4375</v>
      </c>
      <c r="BQ528" s="1">
        <v>0</v>
      </c>
      <c r="BS528" s="1">
        <v>-28</v>
      </c>
      <c r="BT528" s="1">
        <v>-225.05999755859375</v>
      </c>
      <c r="BU528" s="1">
        <v>0</v>
      </c>
      <c r="BW528" s="1">
        <v>1858406</v>
      </c>
      <c r="BX528" s="1">
        <v>33646</v>
      </c>
      <c r="BY528" s="1">
        <v>0</v>
      </c>
      <c r="CA528" s="1">
        <v>5650300</v>
      </c>
      <c r="CB528" s="1">
        <v>598612</v>
      </c>
      <c r="CC528" s="1">
        <v>300000</v>
      </c>
      <c r="CE528" s="1">
        <v>3109970</v>
      </c>
      <c r="CF528" s="1">
        <v>109205.4296875</v>
      </c>
      <c r="CG528" s="1">
        <v>-300000</v>
      </c>
      <c r="CI528" s="1">
        <v>1731760</v>
      </c>
      <c r="CJ528" s="1">
        <v>348766.5625</v>
      </c>
      <c r="CK528" s="1">
        <v>4169568</v>
      </c>
    </row>
    <row r="529" spans="1:90" x14ac:dyDescent="0.25">
      <c r="A529" s="1">
        <v>125238502</v>
      </c>
      <c r="B529" s="1">
        <v>2773045.25</v>
      </c>
      <c r="C529" s="1">
        <v>2943720</v>
      </c>
      <c r="D529" s="1">
        <v>2998174.5</v>
      </c>
      <c r="E529" s="1">
        <v>3034189.5</v>
      </c>
      <c r="F529" s="1">
        <v>3175017.25</v>
      </c>
      <c r="G529" s="1">
        <v>3175004.25</v>
      </c>
      <c r="H529" s="1">
        <v>3419308.5</v>
      </c>
      <c r="I529" s="1">
        <v>4063772</v>
      </c>
      <c r="J529" s="1">
        <v>4754105.5</v>
      </c>
      <c r="K529" s="1">
        <v>5244227</v>
      </c>
      <c r="L529" s="1">
        <v>239989</v>
      </c>
      <c r="M529" s="1">
        <v>239989</v>
      </c>
      <c r="N529" s="1">
        <v>239989</v>
      </c>
      <c r="O529" s="1">
        <v>239989</v>
      </c>
      <c r="P529" s="1">
        <v>239989</v>
      </c>
      <c r="Q529" s="1">
        <v>239989</v>
      </c>
      <c r="R529" s="1">
        <v>239989</v>
      </c>
      <c r="S529" s="1">
        <v>239989</v>
      </c>
      <c r="T529" s="1">
        <v>239989</v>
      </c>
      <c r="U529" s="1">
        <v>239989</v>
      </c>
      <c r="V529" s="1">
        <v>1627096.25</v>
      </c>
      <c r="W529" s="1">
        <v>1665481</v>
      </c>
      <c r="X529" s="1">
        <v>1700811.79</v>
      </c>
      <c r="Y529" s="1">
        <v>1721997.54</v>
      </c>
      <c r="Z529" s="1">
        <v>1814412.74</v>
      </c>
      <c r="AA529" s="1">
        <v>1814341.69</v>
      </c>
      <c r="AB529" s="1">
        <v>1926112.93</v>
      </c>
      <c r="AC529" s="1">
        <v>2098063.61</v>
      </c>
      <c r="AD529" s="1">
        <v>2265836.69</v>
      </c>
      <c r="AE529" s="1">
        <v>2509149</v>
      </c>
      <c r="AP529" s="1">
        <v>413841.9375</v>
      </c>
      <c r="AQ529" s="1">
        <v>0</v>
      </c>
      <c r="AR529" s="1">
        <v>138947.25</v>
      </c>
      <c r="AT529" s="1">
        <v>552789.1875</v>
      </c>
      <c r="AY529" s="1">
        <v>129991.25</v>
      </c>
      <c r="AZ529" s="1">
        <v>45466.12890625</v>
      </c>
      <c r="BA529" s="1">
        <v>66614</v>
      </c>
      <c r="BC529" s="1">
        <v>170674.75</v>
      </c>
      <c r="BD529" s="1">
        <v>38384.75</v>
      </c>
      <c r="BE529" s="1">
        <v>0</v>
      </c>
      <c r="BG529" s="1">
        <v>54454.5</v>
      </c>
      <c r="BH529" s="1">
        <v>35330.7890625</v>
      </c>
      <c r="BI529" s="1">
        <v>0</v>
      </c>
      <c r="BK529" s="1">
        <v>36015</v>
      </c>
      <c r="BL529" s="1">
        <v>21185.75</v>
      </c>
      <c r="BM529" s="1">
        <v>0</v>
      </c>
      <c r="BO529" s="1">
        <v>140827.75</v>
      </c>
      <c r="BP529" s="1">
        <v>92415.203125</v>
      </c>
      <c r="BQ529" s="1">
        <v>0</v>
      </c>
      <c r="BS529" s="1">
        <v>-13</v>
      </c>
      <c r="BT529" s="1">
        <v>-71.050003051757813</v>
      </c>
      <c r="BU529" s="1">
        <v>0</v>
      </c>
      <c r="BW529" s="1">
        <v>244304.25</v>
      </c>
      <c r="BX529" s="1">
        <v>111771.2421875</v>
      </c>
      <c r="BY529" s="1">
        <v>0</v>
      </c>
      <c r="CA529" s="1">
        <v>644463.5</v>
      </c>
      <c r="CB529" s="1">
        <v>171950.6875</v>
      </c>
      <c r="CC529" s="1">
        <v>0</v>
      </c>
      <c r="CE529" s="1">
        <v>690333.5</v>
      </c>
      <c r="CF529" s="1">
        <v>167773.078125</v>
      </c>
      <c r="CG529" s="1">
        <v>0</v>
      </c>
      <c r="CI529" s="1">
        <v>490121.5</v>
      </c>
      <c r="CJ529" s="1">
        <v>243312.3125</v>
      </c>
      <c r="CK529" s="1">
        <v>0</v>
      </c>
    </row>
    <row r="530" spans="1:90" x14ac:dyDescent="0.25">
      <c r="A530" s="1">
        <v>125239452</v>
      </c>
      <c r="B530" s="1">
        <v>35072152</v>
      </c>
      <c r="C530" s="1">
        <v>36709972</v>
      </c>
      <c r="D530" s="1">
        <v>37892076</v>
      </c>
      <c r="E530" s="1">
        <v>38696284</v>
      </c>
      <c r="F530" s="1">
        <v>40035984</v>
      </c>
      <c r="G530" s="1">
        <v>40035920</v>
      </c>
      <c r="H530" s="1">
        <v>44832244</v>
      </c>
      <c r="I530" s="1">
        <v>55018104</v>
      </c>
      <c r="J530" s="1">
        <v>60707556</v>
      </c>
      <c r="K530" s="1">
        <v>63940980</v>
      </c>
      <c r="L530" s="1">
        <v>2073956</v>
      </c>
      <c r="M530" s="1">
        <v>2073956</v>
      </c>
      <c r="N530" s="1">
        <v>2073956</v>
      </c>
      <c r="O530" s="1">
        <v>2073956</v>
      </c>
      <c r="P530" s="1">
        <v>2073956</v>
      </c>
      <c r="Q530" s="1">
        <v>2073956</v>
      </c>
      <c r="R530" s="1">
        <v>2073956</v>
      </c>
      <c r="S530" s="1">
        <v>2073956</v>
      </c>
      <c r="T530" s="1">
        <v>2923956</v>
      </c>
      <c r="U530" s="1">
        <v>10171397.630000001</v>
      </c>
      <c r="V530" s="1">
        <v>7624546.9900000002</v>
      </c>
      <c r="W530" s="1">
        <v>7738306.4199999999</v>
      </c>
      <c r="X530" s="1">
        <v>8146674.96</v>
      </c>
      <c r="Y530" s="1">
        <v>8179063.71</v>
      </c>
      <c r="Z530" s="1">
        <v>8888216.5099999998</v>
      </c>
      <c r="AA530" s="1">
        <v>8883000.75</v>
      </c>
      <c r="AB530" s="1">
        <v>8921505.4299999997</v>
      </c>
      <c r="AC530" s="1">
        <v>10214617.57</v>
      </c>
      <c r="AD530" s="1">
        <v>10936415.82</v>
      </c>
      <c r="AE530" s="1">
        <v>11769122</v>
      </c>
      <c r="AP530" s="1">
        <v>4780999</v>
      </c>
      <c r="AQ530" s="1">
        <v>1619488.375</v>
      </c>
      <c r="AR530" s="1">
        <v>576181.125</v>
      </c>
      <c r="AT530" s="1">
        <v>6976668.5</v>
      </c>
      <c r="AY530" s="1">
        <v>1229136</v>
      </c>
      <c r="AZ530" s="1">
        <v>379879.46875</v>
      </c>
      <c r="BA530" s="1">
        <v>474039</v>
      </c>
      <c r="BC530" s="1">
        <v>1637820</v>
      </c>
      <c r="BD530" s="1">
        <v>113759.4296875</v>
      </c>
      <c r="BE530" s="1">
        <v>0</v>
      </c>
      <c r="BG530" s="1">
        <v>1182104</v>
      </c>
      <c r="BH530" s="1">
        <v>408368.53125</v>
      </c>
      <c r="BI530" s="1">
        <v>0</v>
      </c>
      <c r="BK530" s="1">
        <v>804208</v>
      </c>
      <c r="BL530" s="1">
        <v>32388.75</v>
      </c>
      <c r="BM530" s="1">
        <v>0</v>
      </c>
      <c r="BO530" s="1">
        <v>1339700</v>
      </c>
      <c r="BP530" s="1">
        <v>709152.8125</v>
      </c>
      <c r="BQ530" s="1">
        <v>0</v>
      </c>
      <c r="BS530" s="1">
        <v>-64</v>
      </c>
      <c r="BT530" s="1">
        <v>-5215.759765625</v>
      </c>
      <c r="BU530" s="1">
        <v>0</v>
      </c>
      <c r="BW530" s="1">
        <v>4796324</v>
      </c>
      <c r="BX530" s="1">
        <v>38504.6796875</v>
      </c>
      <c r="BY530" s="1">
        <v>0</v>
      </c>
      <c r="CA530" s="1">
        <v>10185860</v>
      </c>
      <c r="CB530" s="1">
        <v>1293112.125</v>
      </c>
      <c r="CC530" s="1">
        <v>0</v>
      </c>
      <c r="CE530" s="1">
        <v>5689452</v>
      </c>
      <c r="CF530" s="1">
        <v>721798.25</v>
      </c>
      <c r="CG530" s="1">
        <v>850000</v>
      </c>
      <c r="CI530" s="1">
        <v>3233424</v>
      </c>
      <c r="CJ530" s="1">
        <v>832706.1875</v>
      </c>
      <c r="CK530" s="1">
        <v>7247441.5</v>
      </c>
    </row>
    <row r="531" spans="1:90" x14ac:dyDescent="0.25">
      <c r="A531" s="1">
        <v>125239603</v>
      </c>
      <c r="B531" s="1">
        <v>3257172.25</v>
      </c>
      <c r="C531" s="1">
        <v>3379813.75</v>
      </c>
      <c r="D531" s="1">
        <v>3433541.75</v>
      </c>
      <c r="E531" s="1">
        <v>3550635.75</v>
      </c>
      <c r="F531" s="1">
        <v>3668713.75</v>
      </c>
      <c r="G531" s="1">
        <v>3668685</v>
      </c>
      <c r="H531" s="1">
        <v>3777608.25</v>
      </c>
      <c r="I531" s="1">
        <v>4235764</v>
      </c>
      <c r="J531" s="1">
        <v>4608984</v>
      </c>
      <c r="K531" s="1">
        <v>4841492</v>
      </c>
      <c r="L531" s="1">
        <v>252951</v>
      </c>
      <c r="M531" s="1">
        <v>252951</v>
      </c>
      <c r="N531" s="1">
        <v>252951</v>
      </c>
      <c r="O531" s="1">
        <v>252951</v>
      </c>
      <c r="P531" s="1">
        <v>252951</v>
      </c>
      <c r="Q531" s="1">
        <v>252951</v>
      </c>
      <c r="R531" s="1">
        <v>252951</v>
      </c>
      <c r="S531" s="1">
        <v>252951</v>
      </c>
      <c r="T531" s="1">
        <v>252951</v>
      </c>
      <c r="U531" s="1">
        <v>621089.04</v>
      </c>
      <c r="V531" s="1">
        <v>2000725.92</v>
      </c>
      <c r="W531" s="1">
        <v>2036554.79</v>
      </c>
      <c r="X531" s="1">
        <v>2065342.22</v>
      </c>
      <c r="Y531" s="1">
        <v>2082596.11</v>
      </c>
      <c r="Z531" s="1">
        <v>2130493.56</v>
      </c>
      <c r="AA531" s="1">
        <v>2130401.14</v>
      </c>
      <c r="AB531" s="1">
        <v>2312877.94</v>
      </c>
      <c r="AC531" s="1">
        <v>2245016.27</v>
      </c>
      <c r="AD531" s="1">
        <v>2362639.04</v>
      </c>
      <c r="AE531" s="1">
        <v>2470362</v>
      </c>
      <c r="AP531" s="1">
        <v>234555.65625</v>
      </c>
      <c r="AQ531" s="1">
        <v>73627.609375</v>
      </c>
      <c r="AR531" s="1">
        <v>67973.6875</v>
      </c>
      <c r="AT531" s="1">
        <v>376156.9375</v>
      </c>
      <c r="AY531" s="1">
        <v>91437.5</v>
      </c>
      <c r="AZ531" s="1">
        <v>49755.6484375</v>
      </c>
      <c r="BA531" s="1">
        <v>61674</v>
      </c>
      <c r="BC531" s="1">
        <v>122641.5</v>
      </c>
      <c r="BD531" s="1">
        <v>35828.87109375</v>
      </c>
      <c r="BE531" s="1">
        <v>0</v>
      </c>
      <c r="BG531" s="1">
        <v>53728</v>
      </c>
      <c r="BH531" s="1">
        <v>28787.4296875</v>
      </c>
      <c r="BI531" s="1">
        <v>0</v>
      </c>
      <c r="BK531" s="1">
        <v>117094</v>
      </c>
      <c r="BL531" s="1">
        <v>17253.890625</v>
      </c>
      <c r="BM531" s="1">
        <v>0</v>
      </c>
      <c r="BO531" s="1">
        <v>118078</v>
      </c>
      <c r="BP531" s="1">
        <v>47897.44921875</v>
      </c>
      <c r="BQ531" s="1">
        <v>0</v>
      </c>
      <c r="BS531" s="1">
        <v>-28.75</v>
      </c>
      <c r="BT531" s="1">
        <v>-92.419998168945313</v>
      </c>
      <c r="BU531" s="1">
        <v>0</v>
      </c>
      <c r="BW531" s="1">
        <v>108923.25</v>
      </c>
      <c r="BX531" s="1">
        <v>182476.796875</v>
      </c>
      <c r="BY531" s="1">
        <v>0</v>
      </c>
      <c r="CA531" s="1">
        <v>458155.75</v>
      </c>
      <c r="CB531" s="1">
        <v>-67861.671875</v>
      </c>
      <c r="CC531" s="1">
        <v>0</v>
      </c>
      <c r="CE531" s="1">
        <v>373220</v>
      </c>
      <c r="CF531" s="1">
        <v>117622.7734375</v>
      </c>
      <c r="CG531" s="1">
        <v>0</v>
      </c>
      <c r="CI531" s="1">
        <v>232508</v>
      </c>
      <c r="CJ531" s="1">
        <v>107722.9609375</v>
      </c>
      <c r="CK531" s="1">
        <v>368138.03125</v>
      </c>
    </row>
    <row r="532" spans="1:90" x14ac:dyDescent="0.25">
      <c r="A532" s="1">
        <v>125239652</v>
      </c>
      <c r="B532" s="1">
        <v>21283300</v>
      </c>
      <c r="C532" s="1">
        <v>22175212</v>
      </c>
      <c r="D532" s="1">
        <v>22467816</v>
      </c>
      <c r="E532" s="1">
        <v>22894980</v>
      </c>
      <c r="F532" s="1">
        <v>23796048</v>
      </c>
      <c r="G532" s="1">
        <v>23796016</v>
      </c>
      <c r="H532" s="1">
        <v>25495146</v>
      </c>
      <c r="I532" s="1">
        <v>30339372</v>
      </c>
      <c r="J532" s="1">
        <v>33619344</v>
      </c>
      <c r="K532" s="1">
        <v>35144080</v>
      </c>
      <c r="L532" s="1">
        <v>1111647</v>
      </c>
      <c r="M532" s="1">
        <v>1148005</v>
      </c>
      <c r="N532" s="1">
        <v>1129826</v>
      </c>
      <c r="O532" s="1">
        <v>1129826</v>
      </c>
      <c r="P532" s="1">
        <v>1129826</v>
      </c>
      <c r="Q532" s="1">
        <v>1129826</v>
      </c>
      <c r="R532" s="1">
        <v>1129826</v>
      </c>
      <c r="S532" s="1">
        <v>1129826</v>
      </c>
      <c r="T532" s="1">
        <v>1979826</v>
      </c>
      <c r="U532" s="1">
        <v>5512125.4100000001</v>
      </c>
      <c r="V532" s="1">
        <v>4349722.5199999996</v>
      </c>
      <c r="W532" s="1">
        <v>4350945.26</v>
      </c>
      <c r="X532" s="1">
        <v>4462141</v>
      </c>
      <c r="Y532" s="1">
        <v>4722383</v>
      </c>
      <c r="Z532" s="1">
        <v>5028315</v>
      </c>
      <c r="AA532" s="1">
        <v>5028024</v>
      </c>
      <c r="AB532" s="1">
        <v>5129191.9800000004</v>
      </c>
      <c r="AC532" s="1">
        <v>5847450.5</v>
      </c>
      <c r="AD532" s="1">
        <v>6028525.2599999998</v>
      </c>
      <c r="AE532" s="1">
        <v>6424954</v>
      </c>
      <c r="AG532" s="1">
        <v>11195.32</v>
      </c>
      <c r="AH532" s="1">
        <v>5598</v>
      </c>
      <c r="AP532" s="1">
        <v>2269606.5</v>
      </c>
      <c r="AQ532" s="1">
        <v>876459.875</v>
      </c>
      <c r="AR532" s="1">
        <v>279327.8125</v>
      </c>
      <c r="AT532" s="1">
        <v>3425394.25</v>
      </c>
      <c r="AY532" s="1">
        <v>669834</v>
      </c>
      <c r="AZ532" s="1">
        <v>284733.375</v>
      </c>
      <c r="BA532" s="1">
        <v>205879</v>
      </c>
      <c r="BC532" s="1">
        <v>891912</v>
      </c>
      <c r="BD532" s="1">
        <v>1222.739990234375</v>
      </c>
      <c r="BE532" s="1">
        <v>36358</v>
      </c>
      <c r="BG532" s="1">
        <v>292604</v>
      </c>
      <c r="BH532" s="1">
        <v>111195.7421875</v>
      </c>
      <c r="BI532" s="1">
        <v>-18179</v>
      </c>
      <c r="BJ532" s="1">
        <v>-5597.31982421875</v>
      </c>
      <c r="BK532" s="1">
        <v>427164</v>
      </c>
      <c r="BL532" s="1">
        <v>260242</v>
      </c>
      <c r="BM532" s="1">
        <v>0</v>
      </c>
      <c r="BO532" s="1">
        <v>901068</v>
      </c>
      <c r="BP532" s="1">
        <v>305932</v>
      </c>
      <c r="BQ532" s="1">
        <v>0</v>
      </c>
      <c r="BS532" s="1">
        <v>-32</v>
      </c>
      <c r="BT532" s="1">
        <v>-291</v>
      </c>
      <c r="BU532" s="1">
        <v>0</v>
      </c>
      <c r="BW532" s="1">
        <v>1699130</v>
      </c>
      <c r="BX532" s="1">
        <v>101167.9765625</v>
      </c>
      <c r="BY532" s="1">
        <v>0</v>
      </c>
      <c r="CA532" s="1">
        <v>4844226</v>
      </c>
      <c r="CB532" s="1">
        <v>718258.5</v>
      </c>
      <c r="CC532" s="1">
        <v>0</v>
      </c>
      <c r="CE532" s="1">
        <v>3279972</v>
      </c>
      <c r="CF532" s="1">
        <v>181074.765625</v>
      </c>
      <c r="CG532" s="1">
        <v>850000</v>
      </c>
      <c r="CI532" s="1">
        <v>1524736</v>
      </c>
      <c r="CJ532" s="1">
        <v>396428.75</v>
      </c>
      <c r="CK532" s="1">
        <v>3532299.5</v>
      </c>
    </row>
    <row r="533" spans="1:90" x14ac:dyDescent="0.25">
      <c r="A533" s="1">
        <v>126514007</v>
      </c>
      <c r="AF533" s="1">
        <v>5157397.7</v>
      </c>
      <c r="AG533" s="1">
        <v>5206814.25</v>
      </c>
      <c r="AH533" s="1">
        <v>5591831</v>
      </c>
      <c r="AI533" s="1">
        <v>6207276.0199999996</v>
      </c>
      <c r="AJ533" s="1">
        <v>7041500.9699999997</v>
      </c>
      <c r="AK533" s="1">
        <v>7273190</v>
      </c>
      <c r="AL533" s="1">
        <v>7675835</v>
      </c>
      <c r="AM533" s="1">
        <v>7452503</v>
      </c>
      <c r="AN533" s="1">
        <v>9963924.75</v>
      </c>
      <c r="AO533" s="1">
        <v>11166470</v>
      </c>
      <c r="AS533" s="1">
        <v>824993.8125</v>
      </c>
      <c r="AT533" s="1">
        <v>824993.8125</v>
      </c>
      <c r="BB533" s="1">
        <v>-128015.25</v>
      </c>
      <c r="BF533" s="1">
        <v>49416.55078125</v>
      </c>
      <c r="BJ533" s="1">
        <v>385016.75</v>
      </c>
      <c r="BN533" s="1">
        <v>615445</v>
      </c>
      <c r="BR533" s="1">
        <v>834224.9375</v>
      </c>
      <c r="BV533" s="1">
        <v>231689.03125</v>
      </c>
      <c r="BZ533" s="1">
        <v>402645</v>
      </c>
      <c r="CD533" s="1">
        <v>-223332</v>
      </c>
      <c r="CH533" s="1">
        <v>2511421.75</v>
      </c>
      <c r="CL533" s="1">
        <v>1202545.25</v>
      </c>
    </row>
    <row r="534" spans="1:90" x14ac:dyDescent="0.25">
      <c r="A534" s="1">
        <v>126515001</v>
      </c>
      <c r="B534" s="1">
        <v>1019962752</v>
      </c>
      <c r="C534" s="1">
        <v>1066992640</v>
      </c>
      <c r="D534" s="1">
        <v>1097360000</v>
      </c>
      <c r="E534" s="1">
        <v>1113038080</v>
      </c>
      <c r="F534" s="1">
        <v>1158317824</v>
      </c>
      <c r="G534" s="1">
        <v>1158315904</v>
      </c>
      <c r="H534" s="1">
        <v>1224128256</v>
      </c>
      <c r="I534" s="1">
        <v>1400537984</v>
      </c>
      <c r="J534" s="1">
        <v>1485989120</v>
      </c>
      <c r="K534" s="1">
        <v>1537591168</v>
      </c>
      <c r="L534" s="1">
        <v>40368660</v>
      </c>
      <c r="M534" s="1">
        <v>40368660</v>
      </c>
      <c r="N534" s="1">
        <v>40368660</v>
      </c>
      <c r="O534" s="1">
        <v>40368660</v>
      </c>
      <c r="P534" s="1">
        <v>40368660</v>
      </c>
      <c r="Q534" s="1">
        <v>40368660</v>
      </c>
      <c r="R534" s="1">
        <v>40368660</v>
      </c>
      <c r="S534" s="1">
        <v>40368660</v>
      </c>
      <c r="T534" s="1">
        <v>42868660</v>
      </c>
      <c r="U534" s="1">
        <v>179571850.69</v>
      </c>
      <c r="V534" s="1">
        <v>135435121.52000001</v>
      </c>
      <c r="W534" s="1">
        <v>138756999.37</v>
      </c>
      <c r="X534" s="1">
        <v>143476698.63999999</v>
      </c>
      <c r="Y534" s="1">
        <v>146860118.33000001</v>
      </c>
      <c r="Z534" s="1">
        <v>154220929</v>
      </c>
      <c r="AA534" s="1">
        <v>154220064.13999999</v>
      </c>
      <c r="AB534" s="1">
        <v>156942067.88</v>
      </c>
      <c r="AC534" s="1">
        <v>169541193.50999999</v>
      </c>
      <c r="AD534" s="1">
        <v>167951796.62</v>
      </c>
      <c r="AE534" s="1">
        <v>179568175</v>
      </c>
      <c r="AF534" s="1">
        <v>3775.74</v>
      </c>
      <c r="AP534" s="1">
        <v>75854672</v>
      </c>
      <c r="AQ534" s="1">
        <v>27840638</v>
      </c>
      <c r="AR534" s="1">
        <v>5069449</v>
      </c>
      <c r="AT534" s="1">
        <v>108764760</v>
      </c>
      <c r="AY534" s="1">
        <v>35842816</v>
      </c>
      <c r="AZ534" s="1">
        <v>4271126.5</v>
      </c>
      <c r="BA534" s="1">
        <v>6594814</v>
      </c>
      <c r="BB534" s="1">
        <v>-52033.6015625</v>
      </c>
      <c r="BC534" s="1">
        <v>47029888</v>
      </c>
      <c r="BD534" s="1">
        <v>3321877.75</v>
      </c>
      <c r="BE534" s="1">
        <v>0</v>
      </c>
      <c r="BG534" s="1">
        <v>30367360</v>
      </c>
      <c r="BH534" s="1">
        <v>4719699.5</v>
      </c>
      <c r="BI534" s="1">
        <v>0</v>
      </c>
      <c r="BK534" s="1">
        <v>15678080</v>
      </c>
      <c r="BL534" s="1">
        <v>3383419.75</v>
      </c>
      <c r="BM534" s="1">
        <v>0</v>
      </c>
      <c r="BO534" s="1">
        <v>45279744</v>
      </c>
      <c r="BP534" s="1">
        <v>7360810.5</v>
      </c>
      <c r="BQ534" s="1">
        <v>0</v>
      </c>
      <c r="BS534" s="1">
        <v>-1920</v>
      </c>
      <c r="BT534" s="1">
        <v>-864.8599853515625</v>
      </c>
      <c r="BU534" s="1">
        <v>0</v>
      </c>
      <c r="BW534" s="1">
        <v>65812352</v>
      </c>
      <c r="BX534" s="1">
        <v>2722003.75</v>
      </c>
      <c r="BY534" s="1">
        <v>0</v>
      </c>
      <c r="CA534" s="1">
        <v>176409728</v>
      </c>
      <c r="CB534" s="1">
        <v>12599126</v>
      </c>
      <c r="CC534" s="1">
        <v>0</v>
      </c>
      <c r="CE534" s="1">
        <v>85451136</v>
      </c>
      <c r="CF534" s="1">
        <v>-1589396.875</v>
      </c>
      <c r="CG534" s="1">
        <v>2500000</v>
      </c>
      <c r="CI534" s="1">
        <v>51602048</v>
      </c>
      <c r="CJ534" s="1">
        <v>11616378</v>
      </c>
      <c r="CK534" s="1">
        <v>136703184</v>
      </c>
    </row>
    <row r="535" spans="1:90" x14ac:dyDescent="0.25">
      <c r="A535" s="1">
        <v>127040503</v>
      </c>
      <c r="B535" s="1">
        <v>8308727.5</v>
      </c>
      <c r="C535" s="1">
        <v>8606419</v>
      </c>
      <c r="D535" s="1">
        <v>8958158</v>
      </c>
      <c r="E535" s="1">
        <v>9047747</v>
      </c>
      <c r="F535" s="1">
        <v>9543379</v>
      </c>
      <c r="G535" s="1">
        <v>9543364</v>
      </c>
      <c r="H535" s="1">
        <v>10669224</v>
      </c>
      <c r="I535" s="1">
        <v>12186354</v>
      </c>
      <c r="J535" s="1">
        <v>14278266</v>
      </c>
      <c r="K535" s="1">
        <v>14947826</v>
      </c>
      <c r="L535" s="1">
        <v>314428</v>
      </c>
      <c r="M535" s="1">
        <v>314428</v>
      </c>
      <c r="N535" s="1">
        <v>314428</v>
      </c>
      <c r="O535" s="1">
        <v>314428</v>
      </c>
      <c r="P535" s="1">
        <v>314428</v>
      </c>
      <c r="Q535" s="1">
        <v>314428</v>
      </c>
      <c r="R535" s="1">
        <v>564428</v>
      </c>
      <c r="S535" s="1">
        <v>564428</v>
      </c>
      <c r="T535" s="1">
        <v>314428</v>
      </c>
      <c r="U535" s="1">
        <v>1253950.21</v>
      </c>
      <c r="V535" s="1">
        <v>1141785.8</v>
      </c>
      <c r="W535" s="1">
        <v>1166335.48</v>
      </c>
      <c r="X535" s="1">
        <v>1193161.31</v>
      </c>
      <c r="Y535" s="1">
        <v>1187860.47</v>
      </c>
      <c r="Z535" s="1">
        <v>1256365.74</v>
      </c>
      <c r="AA535" s="1">
        <v>1256316.33</v>
      </c>
      <c r="AB535" s="1">
        <v>1324235</v>
      </c>
      <c r="AC535" s="1">
        <v>1453699</v>
      </c>
      <c r="AD535" s="1">
        <v>1778952.59</v>
      </c>
      <c r="AE535" s="1">
        <v>1660467</v>
      </c>
      <c r="AP535" s="1">
        <v>1080889.375</v>
      </c>
      <c r="AQ535" s="1">
        <v>187904.4375</v>
      </c>
      <c r="AR535" s="1">
        <v>80820.25</v>
      </c>
      <c r="AT535" s="1">
        <v>1349614</v>
      </c>
      <c r="AY535" s="1">
        <v>227043</v>
      </c>
      <c r="AZ535" s="1">
        <v>40191.05078125</v>
      </c>
      <c r="BA535" s="1">
        <v>57843</v>
      </c>
      <c r="BC535" s="1">
        <v>297691.5</v>
      </c>
      <c r="BD535" s="1">
        <v>24549.6796875</v>
      </c>
      <c r="BE535" s="1">
        <v>0</v>
      </c>
      <c r="BG535" s="1">
        <v>351739</v>
      </c>
      <c r="BH535" s="1">
        <v>26825.830078125</v>
      </c>
      <c r="BI535" s="1">
        <v>0</v>
      </c>
      <c r="BK535" s="1">
        <v>89589</v>
      </c>
      <c r="BL535" s="1">
        <v>-5300.83984375</v>
      </c>
      <c r="BM535" s="1">
        <v>0</v>
      </c>
      <c r="BO535" s="1">
        <v>495632</v>
      </c>
      <c r="BP535" s="1">
        <v>68505.2734375</v>
      </c>
      <c r="BQ535" s="1">
        <v>0</v>
      </c>
      <c r="BS535" s="1">
        <v>-15</v>
      </c>
      <c r="BT535" s="1">
        <v>-49.409999847412109</v>
      </c>
      <c r="BU535" s="1">
        <v>0</v>
      </c>
      <c r="BW535" s="1">
        <v>1125860</v>
      </c>
      <c r="BX535" s="1">
        <v>67918.671875</v>
      </c>
      <c r="BY535" s="1">
        <v>250000</v>
      </c>
      <c r="CA535" s="1">
        <v>1517130</v>
      </c>
      <c r="CB535" s="1">
        <v>129464</v>
      </c>
      <c r="CC535" s="1">
        <v>0</v>
      </c>
      <c r="CE535" s="1">
        <v>2091912</v>
      </c>
      <c r="CF535" s="1">
        <v>325253.59375</v>
      </c>
      <c r="CG535" s="1">
        <v>-250000</v>
      </c>
      <c r="CI535" s="1">
        <v>669560</v>
      </c>
      <c r="CJ535" s="1">
        <v>-118485.59375</v>
      </c>
      <c r="CK535" s="1">
        <v>939522.1875</v>
      </c>
    </row>
    <row r="536" spans="1:90" x14ac:dyDescent="0.25">
      <c r="A536" s="1">
        <v>127040703</v>
      </c>
      <c r="B536" s="1">
        <v>10461449</v>
      </c>
      <c r="C536" s="1">
        <v>10734598</v>
      </c>
      <c r="D536" s="1">
        <v>10844811</v>
      </c>
      <c r="E536" s="1">
        <v>10912890</v>
      </c>
      <c r="F536" s="1">
        <v>10975646</v>
      </c>
      <c r="G536" s="1">
        <v>10975639</v>
      </c>
      <c r="H536" s="1">
        <v>11258270</v>
      </c>
      <c r="I536" s="1">
        <v>11968936</v>
      </c>
      <c r="J536" s="1">
        <v>12671461</v>
      </c>
      <c r="K536" s="1">
        <v>12943558</v>
      </c>
      <c r="L536" s="1">
        <v>422955</v>
      </c>
      <c r="M536" s="1">
        <v>422955</v>
      </c>
      <c r="N536" s="1">
        <v>422955</v>
      </c>
      <c r="O536" s="1">
        <v>422955</v>
      </c>
      <c r="P536" s="1">
        <v>422955</v>
      </c>
      <c r="Q536" s="1">
        <v>422955</v>
      </c>
      <c r="R536" s="1">
        <v>422955</v>
      </c>
      <c r="S536" s="1">
        <v>672955</v>
      </c>
      <c r="T536" s="1">
        <v>672955</v>
      </c>
      <c r="U536" s="1">
        <v>1791083.8</v>
      </c>
      <c r="V536" s="1">
        <v>2023518.44</v>
      </c>
      <c r="W536" s="1">
        <v>2055849.15</v>
      </c>
      <c r="X536" s="1">
        <v>2109329.59</v>
      </c>
      <c r="Y536" s="1">
        <v>2138807.66</v>
      </c>
      <c r="Z536" s="1">
        <v>2241938.83</v>
      </c>
      <c r="AA536" s="1">
        <v>2241851.79</v>
      </c>
      <c r="AB536" s="1">
        <v>2379215</v>
      </c>
      <c r="AC536" s="1">
        <v>2591826.1</v>
      </c>
      <c r="AD536" s="1">
        <v>2748639.58</v>
      </c>
      <c r="AE536" s="1">
        <v>2959668</v>
      </c>
      <c r="AP536" s="1">
        <v>393582.40625</v>
      </c>
      <c r="AQ536" s="1">
        <v>273625.75</v>
      </c>
      <c r="AR536" s="1">
        <v>143545.828125</v>
      </c>
      <c r="AT536" s="1">
        <v>810753.9375</v>
      </c>
      <c r="AY536" s="1">
        <v>208320</v>
      </c>
      <c r="AZ536" s="1">
        <v>59911.51171875</v>
      </c>
      <c r="BA536" s="1">
        <v>93446</v>
      </c>
      <c r="BC536" s="1">
        <v>273149</v>
      </c>
      <c r="BD536" s="1">
        <v>32330.7109375</v>
      </c>
      <c r="BE536" s="1">
        <v>0</v>
      </c>
      <c r="BG536" s="1">
        <v>110213</v>
      </c>
      <c r="BH536" s="1">
        <v>53480.44140625</v>
      </c>
      <c r="BI536" s="1">
        <v>0</v>
      </c>
      <c r="BK536" s="1">
        <v>68079</v>
      </c>
      <c r="BL536" s="1">
        <v>29478.0703125</v>
      </c>
      <c r="BM536" s="1">
        <v>0</v>
      </c>
      <c r="BO536" s="1">
        <v>62756</v>
      </c>
      <c r="BP536" s="1">
        <v>103131.171875</v>
      </c>
      <c r="BQ536" s="1">
        <v>0</v>
      </c>
      <c r="BS536" s="1">
        <v>-7</v>
      </c>
      <c r="BT536" s="1">
        <v>-87.040000915527344</v>
      </c>
      <c r="BU536" s="1">
        <v>0</v>
      </c>
      <c r="BW536" s="1">
        <v>282631</v>
      </c>
      <c r="BX536" s="1">
        <v>137363.203125</v>
      </c>
      <c r="BY536" s="1">
        <v>0</v>
      </c>
      <c r="CA536" s="1">
        <v>710666</v>
      </c>
      <c r="CB536" s="1">
        <v>212611.09375</v>
      </c>
      <c r="CC536" s="1">
        <v>250000</v>
      </c>
      <c r="CE536" s="1">
        <v>702525</v>
      </c>
      <c r="CF536" s="1">
        <v>156813.484375</v>
      </c>
      <c r="CG536" s="1">
        <v>0</v>
      </c>
      <c r="CI536" s="1">
        <v>272097</v>
      </c>
      <c r="CJ536" s="1">
        <v>211028.421875</v>
      </c>
      <c r="CK536" s="1">
        <v>1118128.75</v>
      </c>
    </row>
    <row r="537" spans="1:90" x14ac:dyDescent="0.25">
      <c r="A537" s="1">
        <v>127041203</v>
      </c>
      <c r="B537" s="1">
        <v>5322309</v>
      </c>
      <c r="C537" s="1">
        <v>5446874</v>
      </c>
      <c r="D537" s="1">
        <v>5541839.5</v>
      </c>
      <c r="E537" s="1">
        <v>5602767.5</v>
      </c>
      <c r="F537" s="1">
        <v>5732777</v>
      </c>
      <c r="G537" s="1">
        <v>5732772</v>
      </c>
      <c r="H537" s="1">
        <v>5989514</v>
      </c>
      <c r="I537" s="1">
        <v>6399559.5</v>
      </c>
      <c r="J537" s="1">
        <v>6797038</v>
      </c>
      <c r="K537" s="1">
        <v>6976224</v>
      </c>
      <c r="L537" s="1">
        <v>239950</v>
      </c>
      <c r="M537" s="1">
        <v>239950</v>
      </c>
      <c r="N537" s="1">
        <v>239950</v>
      </c>
      <c r="O537" s="1">
        <v>239950</v>
      </c>
      <c r="P537" s="1">
        <v>239950</v>
      </c>
      <c r="Q537" s="1">
        <v>239950</v>
      </c>
      <c r="R537" s="1">
        <v>239950</v>
      </c>
      <c r="S537" s="1">
        <v>239950</v>
      </c>
      <c r="T537" s="1">
        <v>239950</v>
      </c>
      <c r="U537" s="1">
        <v>838942.36</v>
      </c>
      <c r="V537" s="1">
        <v>1024662.81</v>
      </c>
      <c r="W537" s="1">
        <v>1054062.45</v>
      </c>
      <c r="X537" s="1">
        <v>1072023.02</v>
      </c>
      <c r="Y537" s="1">
        <v>1087740.23</v>
      </c>
      <c r="Z537" s="1">
        <v>1139023.83</v>
      </c>
      <c r="AA537" s="1">
        <v>1138982.48</v>
      </c>
      <c r="AB537" s="1">
        <v>1155883.93</v>
      </c>
      <c r="AC537" s="1">
        <v>1257384.31</v>
      </c>
      <c r="AD537" s="1">
        <v>1297742.83</v>
      </c>
      <c r="AE537" s="1">
        <v>1395418</v>
      </c>
      <c r="AP537" s="1">
        <v>248689.40625</v>
      </c>
      <c r="AQ537" s="1">
        <v>119798.46875</v>
      </c>
      <c r="AR537" s="1">
        <v>51278.8359375</v>
      </c>
      <c r="AT537" s="1">
        <v>419766.71875</v>
      </c>
      <c r="AY537" s="1">
        <v>94999</v>
      </c>
      <c r="AZ537" s="1">
        <v>16662.0390625</v>
      </c>
      <c r="BA537" s="1">
        <v>59418</v>
      </c>
      <c r="BC537" s="1">
        <v>124565</v>
      </c>
      <c r="BD537" s="1">
        <v>29399.640625</v>
      </c>
      <c r="BE537" s="1">
        <v>0</v>
      </c>
      <c r="BG537" s="1">
        <v>94965.5</v>
      </c>
      <c r="BH537" s="1">
        <v>17960.5703125</v>
      </c>
      <c r="BI537" s="1">
        <v>0</v>
      </c>
      <c r="BK537" s="1">
        <v>60928</v>
      </c>
      <c r="BL537" s="1">
        <v>15717.2099609375</v>
      </c>
      <c r="BM537" s="1">
        <v>0</v>
      </c>
      <c r="BO537" s="1">
        <v>130009.5</v>
      </c>
      <c r="BP537" s="1">
        <v>51283.6015625</v>
      </c>
      <c r="BQ537" s="1">
        <v>0</v>
      </c>
      <c r="BS537" s="1">
        <v>-5</v>
      </c>
      <c r="BT537" s="1">
        <v>-41.349998474121094</v>
      </c>
      <c r="BU537" s="1">
        <v>0</v>
      </c>
      <c r="BW537" s="1">
        <v>256742</v>
      </c>
      <c r="BX537" s="1">
        <v>16901.44921875</v>
      </c>
      <c r="BY537" s="1">
        <v>0</v>
      </c>
      <c r="CA537" s="1">
        <v>410045.5</v>
      </c>
      <c r="CB537" s="1">
        <v>101500.3828125</v>
      </c>
      <c r="CC537" s="1">
        <v>0</v>
      </c>
      <c r="CE537" s="1">
        <v>397478.5</v>
      </c>
      <c r="CF537" s="1">
        <v>40358.51953125</v>
      </c>
      <c r="CG537" s="1">
        <v>0</v>
      </c>
      <c r="CI537" s="1">
        <v>179186</v>
      </c>
      <c r="CJ537" s="1">
        <v>97675.171875</v>
      </c>
      <c r="CK537" s="1">
        <v>598992.375</v>
      </c>
    </row>
    <row r="538" spans="1:90" x14ac:dyDescent="0.25">
      <c r="A538" s="1">
        <v>127041307</v>
      </c>
      <c r="AF538" s="1">
        <v>532053.81999999995</v>
      </c>
      <c r="AG538" s="1">
        <v>596659.44999999995</v>
      </c>
      <c r="AH538" s="1">
        <v>568651</v>
      </c>
      <c r="AI538" s="1">
        <v>633181.24</v>
      </c>
      <c r="AJ538" s="1">
        <v>731098.44</v>
      </c>
      <c r="AK538" s="1">
        <v>835879.56</v>
      </c>
      <c r="AL538" s="1">
        <v>746024</v>
      </c>
      <c r="AM538" s="1">
        <v>844434.33</v>
      </c>
      <c r="AN538" s="1">
        <v>1161368.9099999999</v>
      </c>
      <c r="AO538" s="1">
        <v>1301541</v>
      </c>
      <c r="AS538" s="1">
        <v>114088.515625</v>
      </c>
      <c r="AT538" s="1">
        <v>114088.515625</v>
      </c>
      <c r="BB538" s="1">
        <v>-30289.1796875</v>
      </c>
      <c r="BF538" s="1">
        <v>64605.62890625</v>
      </c>
      <c r="BJ538" s="1">
        <v>-28008.44921875</v>
      </c>
      <c r="BN538" s="1">
        <v>64530.23828125</v>
      </c>
      <c r="BR538" s="1">
        <v>97917.203125</v>
      </c>
      <c r="BV538" s="1">
        <v>104781.1171875</v>
      </c>
      <c r="BZ538" s="1">
        <v>-89855.5625</v>
      </c>
      <c r="CD538" s="1">
        <v>98410.328125</v>
      </c>
      <c r="CH538" s="1">
        <v>316934.59375</v>
      </c>
      <c r="CL538" s="1">
        <v>140172.09375</v>
      </c>
    </row>
    <row r="539" spans="1:90" x14ac:dyDescent="0.25">
      <c r="A539" s="1">
        <v>127041503</v>
      </c>
      <c r="B539" s="1">
        <v>10335250</v>
      </c>
      <c r="C539" s="1">
        <v>10737602</v>
      </c>
      <c r="D539" s="1">
        <v>10893296</v>
      </c>
      <c r="E539" s="1">
        <v>11003547</v>
      </c>
      <c r="F539" s="1">
        <v>11039919</v>
      </c>
      <c r="G539" s="1">
        <v>11039909</v>
      </c>
      <c r="H539" s="1">
        <v>11947147</v>
      </c>
      <c r="I539" s="1">
        <v>13664983</v>
      </c>
      <c r="J539" s="1">
        <v>15473358</v>
      </c>
      <c r="K539" s="1">
        <v>15954713</v>
      </c>
      <c r="L539" s="1">
        <v>335416</v>
      </c>
      <c r="M539" s="1">
        <v>433266</v>
      </c>
      <c r="N539" s="1">
        <v>384341</v>
      </c>
      <c r="O539" s="1">
        <v>384341</v>
      </c>
      <c r="P539" s="1">
        <v>384341</v>
      </c>
      <c r="Q539" s="1">
        <v>384341</v>
      </c>
      <c r="R539" s="1">
        <v>384341</v>
      </c>
      <c r="S539" s="1">
        <v>384341</v>
      </c>
      <c r="T539" s="1">
        <v>384341</v>
      </c>
      <c r="U539" s="1">
        <v>1665154.71</v>
      </c>
      <c r="V539" s="1">
        <v>1281529</v>
      </c>
      <c r="W539" s="1">
        <v>1326908</v>
      </c>
      <c r="X539" s="1">
        <v>1364416</v>
      </c>
      <c r="Y539" s="1">
        <v>1385465.55</v>
      </c>
      <c r="Z539" s="1">
        <v>1485309.76</v>
      </c>
      <c r="AA539" s="1">
        <v>1485234.66</v>
      </c>
      <c r="AB539" s="1">
        <v>1632259.41</v>
      </c>
      <c r="AC539" s="1">
        <v>1795596.24</v>
      </c>
      <c r="AD539" s="1">
        <v>1963896.9</v>
      </c>
      <c r="AE539" s="1">
        <v>2264608</v>
      </c>
      <c r="AI539" s="1">
        <v>8235.2800000000007</v>
      </c>
      <c r="AP539" s="1">
        <v>982958.8125</v>
      </c>
      <c r="AQ539" s="1">
        <v>256162.734375</v>
      </c>
      <c r="AR539" s="1">
        <v>155859.640625</v>
      </c>
      <c r="AT539" s="1">
        <v>1394981.125</v>
      </c>
      <c r="AY539" s="1">
        <v>306989</v>
      </c>
      <c r="AZ539" s="1">
        <v>44034</v>
      </c>
      <c r="BA539" s="1">
        <v>30595</v>
      </c>
      <c r="BC539" s="1">
        <v>402352</v>
      </c>
      <c r="BD539" s="1">
        <v>45379</v>
      </c>
      <c r="BE539" s="1">
        <v>97850</v>
      </c>
      <c r="BG539" s="1">
        <v>155694</v>
      </c>
      <c r="BH539" s="1">
        <v>37508</v>
      </c>
      <c r="BI539" s="1">
        <v>-48925</v>
      </c>
      <c r="BK539" s="1">
        <v>110251</v>
      </c>
      <c r="BL539" s="1">
        <v>21049.55078125</v>
      </c>
      <c r="BM539" s="1">
        <v>0</v>
      </c>
      <c r="BO539" s="1">
        <v>36372</v>
      </c>
      <c r="BP539" s="1">
        <v>99844.2109375</v>
      </c>
      <c r="BQ539" s="1">
        <v>0</v>
      </c>
      <c r="BS539" s="1">
        <v>-10</v>
      </c>
      <c r="BT539" s="1">
        <v>-75.099998474121094</v>
      </c>
      <c r="BU539" s="1">
        <v>0</v>
      </c>
      <c r="BW539" s="1">
        <v>907238</v>
      </c>
      <c r="BX539" s="1">
        <v>147024.75</v>
      </c>
      <c r="BY539" s="1">
        <v>0</v>
      </c>
      <c r="CA539" s="1">
        <v>1717836</v>
      </c>
      <c r="CB539" s="1">
        <v>163336.828125</v>
      </c>
      <c r="CC539" s="1">
        <v>0</v>
      </c>
      <c r="CE539" s="1">
        <v>1808375</v>
      </c>
      <c r="CF539" s="1">
        <v>168300.65625</v>
      </c>
      <c r="CG539" s="1">
        <v>0</v>
      </c>
      <c r="CI539" s="1">
        <v>481355</v>
      </c>
      <c r="CJ539" s="1">
        <v>300711.09375</v>
      </c>
      <c r="CK539" s="1">
        <v>1280813.75</v>
      </c>
    </row>
    <row r="540" spans="1:90" x14ac:dyDescent="0.25">
      <c r="A540" s="1">
        <v>127041603</v>
      </c>
      <c r="B540" s="1">
        <v>9073461</v>
      </c>
      <c r="C540" s="1">
        <v>9252608</v>
      </c>
      <c r="D540" s="1">
        <v>9339347</v>
      </c>
      <c r="E540" s="1">
        <v>9390243</v>
      </c>
      <c r="F540" s="1">
        <v>9477417</v>
      </c>
      <c r="G540" s="1">
        <v>9477412</v>
      </c>
      <c r="H540" s="1">
        <v>9536880</v>
      </c>
      <c r="I540" s="1">
        <v>9876663</v>
      </c>
      <c r="J540" s="1">
        <v>10213984</v>
      </c>
      <c r="K540" s="1">
        <v>10359641</v>
      </c>
      <c r="L540" s="1">
        <v>359398</v>
      </c>
      <c r="M540" s="1">
        <v>359398</v>
      </c>
      <c r="N540" s="1">
        <v>359398</v>
      </c>
      <c r="O540" s="1">
        <v>359398</v>
      </c>
      <c r="P540" s="1">
        <v>359398</v>
      </c>
      <c r="Q540" s="1">
        <v>359398</v>
      </c>
      <c r="R540" s="1">
        <v>359398</v>
      </c>
      <c r="S540" s="1">
        <v>359398</v>
      </c>
      <c r="T540" s="1">
        <v>359398</v>
      </c>
      <c r="U540" s="1">
        <v>752004.19</v>
      </c>
      <c r="V540" s="1">
        <v>1547516</v>
      </c>
      <c r="W540" s="1">
        <v>1576235</v>
      </c>
      <c r="X540" s="1">
        <v>1606451</v>
      </c>
      <c r="Y540" s="1">
        <v>1626049.63</v>
      </c>
      <c r="Z540" s="1">
        <v>1682758.25</v>
      </c>
      <c r="AA540" s="1">
        <v>1682707.87</v>
      </c>
      <c r="AB540" s="1">
        <v>1761052.57</v>
      </c>
      <c r="AC540" s="1">
        <v>1871034.6</v>
      </c>
      <c r="AD540" s="1">
        <v>1879609.74</v>
      </c>
      <c r="AE540" s="1">
        <v>2073200</v>
      </c>
      <c r="AG540" s="1">
        <v>26309</v>
      </c>
      <c r="AH540" s="1">
        <v>32691</v>
      </c>
      <c r="AI540" s="1">
        <v>64374.63</v>
      </c>
      <c r="AJ540" s="1">
        <v>38530.46</v>
      </c>
      <c r="AK540" s="1">
        <v>49985.41</v>
      </c>
      <c r="AL540" s="1">
        <v>42730.25</v>
      </c>
      <c r="AM540" s="1">
        <v>39694</v>
      </c>
      <c r="AN540" s="1">
        <v>74198.67</v>
      </c>
      <c r="AO540" s="1">
        <v>83156</v>
      </c>
      <c r="AP540" s="1">
        <v>176444.796875</v>
      </c>
      <c r="AQ540" s="1">
        <v>78521.234375</v>
      </c>
      <c r="AR540" s="1">
        <v>78088.3515625</v>
      </c>
      <c r="AS540" s="1">
        <v>8925.1083984375</v>
      </c>
      <c r="AT540" s="1">
        <v>341979.46875</v>
      </c>
      <c r="AY540" s="1">
        <v>140691</v>
      </c>
      <c r="AZ540" s="1">
        <v>30460</v>
      </c>
      <c r="BA540" s="1">
        <v>78846</v>
      </c>
      <c r="BC540" s="1">
        <v>179147</v>
      </c>
      <c r="BD540" s="1">
        <v>28719</v>
      </c>
      <c r="BE540" s="1">
        <v>0</v>
      </c>
      <c r="BG540" s="1">
        <v>86739</v>
      </c>
      <c r="BH540" s="1">
        <v>30216</v>
      </c>
      <c r="BI540" s="1">
        <v>0</v>
      </c>
      <c r="BJ540" s="1">
        <v>6382</v>
      </c>
      <c r="BK540" s="1">
        <v>50896</v>
      </c>
      <c r="BL540" s="1">
        <v>19598.630859375</v>
      </c>
      <c r="BM540" s="1">
        <v>0</v>
      </c>
      <c r="BN540" s="1">
        <v>31683.630859375</v>
      </c>
      <c r="BO540" s="1">
        <v>87174</v>
      </c>
      <c r="BP540" s="1">
        <v>56708.62109375</v>
      </c>
      <c r="BQ540" s="1">
        <v>0</v>
      </c>
      <c r="BR540" s="1">
        <v>-25844.169921875</v>
      </c>
      <c r="BS540" s="1">
        <v>-5</v>
      </c>
      <c r="BT540" s="1">
        <v>-50.380001068115234</v>
      </c>
      <c r="BU540" s="1">
        <v>0</v>
      </c>
      <c r="BV540" s="1">
        <v>11454.9501953125</v>
      </c>
      <c r="BW540" s="1">
        <v>59468</v>
      </c>
      <c r="BX540" s="1">
        <v>78344.703125</v>
      </c>
      <c r="BY540" s="1">
        <v>0</v>
      </c>
      <c r="BZ540" s="1">
        <v>-7255.16015625</v>
      </c>
      <c r="CA540" s="1">
        <v>339783</v>
      </c>
      <c r="CB540" s="1">
        <v>109982.03125</v>
      </c>
      <c r="CC540" s="1">
        <v>0</v>
      </c>
      <c r="CD540" s="1">
        <v>-3036.25</v>
      </c>
      <c r="CE540" s="1">
        <v>337321</v>
      </c>
      <c r="CF540" s="1">
        <v>8575.1396484375</v>
      </c>
      <c r="CG540" s="1">
        <v>0</v>
      </c>
      <c r="CH540" s="1">
        <v>34504.671875</v>
      </c>
      <c r="CI540" s="1">
        <v>145657</v>
      </c>
      <c r="CJ540" s="1">
        <v>193590.265625</v>
      </c>
      <c r="CK540" s="1">
        <v>392606.1875</v>
      </c>
      <c r="CL540" s="1">
        <v>8957.330078125</v>
      </c>
    </row>
    <row r="541" spans="1:90" x14ac:dyDescent="0.25">
      <c r="A541" s="1">
        <v>127042003</v>
      </c>
      <c r="B541" s="1">
        <v>8444360</v>
      </c>
      <c r="C541" s="1">
        <v>8561334</v>
      </c>
      <c r="D541" s="1">
        <v>8629332</v>
      </c>
      <c r="E541" s="1">
        <v>8712899</v>
      </c>
      <c r="F541" s="1">
        <v>8831642</v>
      </c>
      <c r="G541" s="1">
        <v>8831637</v>
      </c>
      <c r="H541" s="1">
        <v>9021271</v>
      </c>
      <c r="I541" s="1">
        <v>9398896</v>
      </c>
      <c r="J541" s="1">
        <v>9801725</v>
      </c>
      <c r="K541" s="1">
        <v>9958966</v>
      </c>
      <c r="L541" s="1">
        <v>288611</v>
      </c>
      <c r="M541" s="1">
        <v>359497</v>
      </c>
      <c r="N541" s="1">
        <v>324054</v>
      </c>
      <c r="O541" s="1">
        <v>324054</v>
      </c>
      <c r="P541" s="1">
        <v>350818.8</v>
      </c>
      <c r="Q541" s="1">
        <v>324054</v>
      </c>
      <c r="R541" s="1">
        <v>324054</v>
      </c>
      <c r="S541" s="1">
        <v>324054</v>
      </c>
      <c r="T541" s="1">
        <v>324054</v>
      </c>
      <c r="U541" s="1">
        <v>687798.12</v>
      </c>
      <c r="V541" s="1">
        <v>1567711.62</v>
      </c>
      <c r="W541" s="1">
        <v>1577134.32</v>
      </c>
      <c r="X541" s="1">
        <v>1605611.11</v>
      </c>
      <c r="Y541" s="1">
        <v>1610073.66</v>
      </c>
      <c r="Z541" s="1">
        <v>1642738.03</v>
      </c>
      <c r="AA541" s="1">
        <v>1642708.99</v>
      </c>
      <c r="AB541" s="1">
        <v>1697563.52</v>
      </c>
      <c r="AC541" s="1">
        <v>1770678.52</v>
      </c>
      <c r="AD541" s="1">
        <v>1816176.08</v>
      </c>
      <c r="AE541" s="1">
        <v>1911450</v>
      </c>
      <c r="AI541" s="1">
        <v>8235.2800000000007</v>
      </c>
      <c r="AJ541" s="1">
        <v>22554.63</v>
      </c>
      <c r="AK541" s="1">
        <v>40490.79</v>
      </c>
      <c r="AP541" s="1">
        <v>225464.796875</v>
      </c>
      <c r="AQ541" s="1">
        <v>67395.8671875</v>
      </c>
      <c r="AR541" s="1">
        <v>53742.39453125</v>
      </c>
      <c r="AT541" s="1">
        <v>346603.0625</v>
      </c>
      <c r="AY541" s="1">
        <v>89319</v>
      </c>
      <c r="AZ541" s="1">
        <v>17241.919921875</v>
      </c>
      <c r="BA541" s="1">
        <v>32164</v>
      </c>
      <c r="BC541" s="1">
        <v>116974</v>
      </c>
      <c r="BD541" s="1">
        <v>9422.7001953125</v>
      </c>
      <c r="BE541" s="1">
        <v>70886</v>
      </c>
      <c r="BG541" s="1">
        <v>67998</v>
      </c>
      <c r="BH541" s="1">
        <v>28476.7890625</v>
      </c>
      <c r="BI541" s="1">
        <v>-35443</v>
      </c>
      <c r="BK541" s="1">
        <v>83567</v>
      </c>
      <c r="BL541" s="1">
        <v>4462.5498046875</v>
      </c>
      <c r="BM541" s="1">
        <v>0</v>
      </c>
      <c r="BO541" s="1">
        <v>118743</v>
      </c>
      <c r="BP541" s="1">
        <v>32664.369140625</v>
      </c>
      <c r="BQ541" s="1">
        <v>26764.80078125</v>
      </c>
      <c r="BR541" s="1">
        <v>14319.349609375</v>
      </c>
      <c r="BS541" s="1">
        <v>-5</v>
      </c>
      <c r="BT541" s="1">
        <v>-29.040000915527344</v>
      </c>
      <c r="BU541" s="1">
        <v>-26764.80078125</v>
      </c>
      <c r="BV541" s="1">
        <v>17936.16015625</v>
      </c>
      <c r="BW541" s="1">
        <v>189634</v>
      </c>
      <c r="BX541" s="1">
        <v>54854.53125</v>
      </c>
      <c r="BY541" s="1">
        <v>0</v>
      </c>
      <c r="CA541" s="1">
        <v>377625</v>
      </c>
      <c r="CB541" s="1">
        <v>73115</v>
      </c>
      <c r="CC541" s="1">
        <v>0</v>
      </c>
      <c r="CE541" s="1">
        <v>402829</v>
      </c>
      <c r="CF541" s="1">
        <v>45497.55859375</v>
      </c>
      <c r="CG541" s="1">
        <v>0</v>
      </c>
      <c r="CI541" s="1">
        <v>157241</v>
      </c>
      <c r="CJ541" s="1">
        <v>95273.921875</v>
      </c>
      <c r="CK541" s="1">
        <v>363744.125</v>
      </c>
    </row>
    <row r="542" spans="1:90" x14ac:dyDescent="0.25">
      <c r="A542" s="1">
        <v>127042853</v>
      </c>
      <c r="B542" s="1">
        <v>7909417.5</v>
      </c>
      <c r="C542" s="1">
        <v>8024023.5</v>
      </c>
      <c r="D542" s="1">
        <v>8043845.5</v>
      </c>
      <c r="E542" s="1">
        <v>8073996.5</v>
      </c>
      <c r="F542" s="1">
        <v>8095738</v>
      </c>
      <c r="G542" s="1">
        <v>8095735</v>
      </c>
      <c r="H542" s="1">
        <v>8239753.5</v>
      </c>
      <c r="I542" s="1">
        <v>8593340</v>
      </c>
      <c r="J542" s="1">
        <v>9060846</v>
      </c>
      <c r="K542" s="1">
        <v>9185918</v>
      </c>
      <c r="L542" s="1">
        <v>268806</v>
      </c>
      <c r="M542" s="1">
        <v>268806</v>
      </c>
      <c r="N542" s="1">
        <v>268806</v>
      </c>
      <c r="O542" s="1">
        <v>268806</v>
      </c>
      <c r="P542" s="1">
        <v>268806</v>
      </c>
      <c r="Q542" s="1">
        <v>268806</v>
      </c>
      <c r="R542" s="1">
        <v>268806</v>
      </c>
      <c r="S542" s="1">
        <v>268806</v>
      </c>
      <c r="T542" s="1">
        <v>268806</v>
      </c>
      <c r="U542" s="1">
        <v>868192.14</v>
      </c>
      <c r="V542" s="1">
        <v>1000057.22</v>
      </c>
      <c r="W542" s="1">
        <v>1020295.48</v>
      </c>
      <c r="X542" s="1">
        <v>1038539.42</v>
      </c>
      <c r="Y542" s="1">
        <v>1049992.83</v>
      </c>
      <c r="Z542" s="1">
        <v>1087370.44</v>
      </c>
      <c r="AA542" s="1">
        <v>1087336.03</v>
      </c>
      <c r="AB542" s="1">
        <v>1147464.48</v>
      </c>
      <c r="AC542" s="1">
        <v>1211558.79</v>
      </c>
      <c r="AD542" s="1">
        <v>1271029</v>
      </c>
      <c r="AE542" s="1">
        <v>1353506</v>
      </c>
      <c r="AP542" s="1">
        <v>218036</v>
      </c>
      <c r="AQ542" s="1">
        <v>119877.2265625</v>
      </c>
      <c r="AR542" s="1">
        <v>53227.11328125</v>
      </c>
      <c r="AT542" s="1">
        <v>391140.34375</v>
      </c>
      <c r="AY542" s="1">
        <v>87406</v>
      </c>
      <c r="AZ542" s="1">
        <v>24108.91015625</v>
      </c>
      <c r="BA542" s="1">
        <v>55711</v>
      </c>
      <c r="BC542" s="1">
        <v>114606</v>
      </c>
      <c r="BD542" s="1">
        <v>20238.259765625</v>
      </c>
      <c r="BE542" s="1">
        <v>0</v>
      </c>
      <c r="BG542" s="1">
        <v>19822</v>
      </c>
      <c r="BH542" s="1">
        <v>18243.939453125</v>
      </c>
      <c r="BI542" s="1">
        <v>0</v>
      </c>
      <c r="BK542" s="1">
        <v>30151</v>
      </c>
      <c r="BL542" s="1">
        <v>11453.41015625</v>
      </c>
      <c r="BM542" s="1">
        <v>0</v>
      </c>
      <c r="BO542" s="1">
        <v>21741.5</v>
      </c>
      <c r="BP542" s="1">
        <v>37377.609375</v>
      </c>
      <c r="BQ542" s="1">
        <v>0</v>
      </c>
      <c r="BS542" s="1">
        <v>-3</v>
      </c>
      <c r="BT542" s="1">
        <v>-34.409999847412109</v>
      </c>
      <c r="BU542" s="1">
        <v>0</v>
      </c>
      <c r="BW542" s="1">
        <v>144018.5</v>
      </c>
      <c r="BX542" s="1">
        <v>60128.44921875</v>
      </c>
      <c r="BY542" s="1">
        <v>0</v>
      </c>
      <c r="CA542" s="1">
        <v>353586.5</v>
      </c>
      <c r="CB542" s="1">
        <v>64094.30859375</v>
      </c>
      <c r="CC542" s="1">
        <v>0</v>
      </c>
      <c r="CE542" s="1">
        <v>467506</v>
      </c>
      <c r="CF542" s="1">
        <v>59470.2109375</v>
      </c>
      <c r="CG542" s="1">
        <v>0</v>
      </c>
      <c r="CI542" s="1">
        <v>125072</v>
      </c>
      <c r="CJ542" s="1">
        <v>82477</v>
      </c>
      <c r="CK542" s="1">
        <v>599386.125</v>
      </c>
    </row>
    <row r="543" spans="1:90" x14ac:dyDescent="0.25">
      <c r="A543" s="1">
        <v>127044103</v>
      </c>
      <c r="B543" s="1">
        <v>9550552</v>
      </c>
      <c r="C543" s="1">
        <v>9660884</v>
      </c>
      <c r="D543" s="1">
        <v>9687052</v>
      </c>
      <c r="E543" s="1">
        <v>9715675</v>
      </c>
      <c r="F543" s="1">
        <v>9826622</v>
      </c>
      <c r="G543" s="1">
        <v>9826618</v>
      </c>
      <c r="H543" s="1">
        <v>9956892</v>
      </c>
      <c r="I543" s="1">
        <v>10328739</v>
      </c>
      <c r="J543" s="1">
        <v>10747884</v>
      </c>
      <c r="K543" s="1">
        <v>10886719</v>
      </c>
      <c r="L543" s="1">
        <v>405523</v>
      </c>
      <c r="M543" s="1">
        <v>405523</v>
      </c>
      <c r="N543" s="1">
        <v>405523</v>
      </c>
      <c r="O543" s="1">
        <v>405523</v>
      </c>
      <c r="P543" s="1">
        <v>405523</v>
      </c>
      <c r="Q543" s="1">
        <v>405523</v>
      </c>
      <c r="R543" s="1">
        <v>405523</v>
      </c>
      <c r="S543" s="1">
        <v>655523</v>
      </c>
      <c r="T543" s="1">
        <v>655523</v>
      </c>
      <c r="U543" s="1">
        <v>662490.64</v>
      </c>
      <c r="V543" s="1">
        <v>1841482.71</v>
      </c>
      <c r="W543" s="1">
        <v>1888113.39</v>
      </c>
      <c r="X543" s="1">
        <v>1919771.85</v>
      </c>
      <c r="Y543" s="1">
        <v>1926890.45</v>
      </c>
      <c r="Z543" s="1">
        <v>1893337.85</v>
      </c>
      <c r="AA543" s="1">
        <v>1981121.39</v>
      </c>
      <c r="AB543" s="1">
        <v>2009312</v>
      </c>
      <c r="AC543" s="1">
        <v>2134876.59</v>
      </c>
      <c r="AD543" s="1">
        <v>2185074.52</v>
      </c>
      <c r="AE543" s="1">
        <v>2318568</v>
      </c>
      <c r="AP543" s="1">
        <v>212019.40625</v>
      </c>
      <c r="AQ543" s="1">
        <v>51393.52734375</v>
      </c>
      <c r="AR543" s="1">
        <v>85046.03125</v>
      </c>
      <c r="AT543" s="1">
        <v>348458.96875</v>
      </c>
      <c r="AY543" s="1">
        <v>84146</v>
      </c>
      <c r="AZ543" s="1">
        <v>31187.919921875</v>
      </c>
      <c r="BA543" s="1">
        <v>75038</v>
      </c>
      <c r="BC543" s="1">
        <v>110332</v>
      </c>
      <c r="BD543" s="1">
        <v>46630.6796875</v>
      </c>
      <c r="BE543" s="1">
        <v>0</v>
      </c>
      <c r="BG543" s="1">
        <v>26168</v>
      </c>
      <c r="BH543" s="1">
        <v>31658.4609375</v>
      </c>
      <c r="BI543" s="1">
        <v>0</v>
      </c>
      <c r="BK543" s="1">
        <v>28623</v>
      </c>
      <c r="BL543" s="1">
        <v>7118.60009765625</v>
      </c>
      <c r="BM543" s="1">
        <v>0</v>
      </c>
      <c r="BO543" s="1">
        <v>110947</v>
      </c>
      <c r="BP543" s="1">
        <v>-33552.6015625</v>
      </c>
      <c r="BQ543" s="1">
        <v>0</v>
      </c>
      <c r="BS543" s="1">
        <v>-4</v>
      </c>
      <c r="BT543" s="1">
        <v>87783.5390625</v>
      </c>
      <c r="BU543" s="1">
        <v>0</v>
      </c>
      <c r="BW543" s="1">
        <v>130274</v>
      </c>
      <c r="BX543" s="1">
        <v>28190.609375</v>
      </c>
      <c r="BY543" s="1">
        <v>0</v>
      </c>
      <c r="CA543" s="1">
        <v>371847</v>
      </c>
      <c r="CB543" s="1">
        <v>125564.59375</v>
      </c>
      <c r="CC543" s="1">
        <v>250000</v>
      </c>
      <c r="CE543" s="1">
        <v>419145</v>
      </c>
      <c r="CF543" s="1">
        <v>50197.9296875</v>
      </c>
      <c r="CG543" s="1">
        <v>0</v>
      </c>
      <c r="CI543" s="1">
        <v>138835</v>
      </c>
      <c r="CJ543" s="1">
        <v>133493.484375</v>
      </c>
      <c r="CK543" s="1">
        <v>6967.64013671875</v>
      </c>
    </row>
    <row r="544" spans="1:90" x14ac:dyDescent="0.25">
      <c r="A544" s="1">
        <v>127045303</v>
      </c>
      <c r="B544" s="1">
        <v>3248096.25</v>
      </c>
      <c r="C544" s="1">
        <v>3375709.75</v>
      </c>
      <c r="D544" s="1">
        <v>3476534.25</v>
      </c>
      <c r="E544" s="1">
        <v>3430355.5</v>
      </c>
      <c r="F544" s="1">
        <v>3454692.5</v>
      </c>
      <c r="G544" s="1">
        <v>3454689.5</v>
      </c>
      <c r="H544" s="1">
        <v>3426768.5</v>
      </c>
      <c r="I544" s="1">
        <v>3566091.75</v>
      </c>
      <c r="J544" s="1">
        <v>3765519</v>
      </c>
      <c r="K544" s="1">
        <v>3812566</v>
      </c>
      <c r="L544" s="1">
        <v>116827</v>
      </c>
      <c r="M544" s="1">
        <v>75343</v>
      </c>
      <c r="N544" s="1">
        <v>75343</v>
      </c>
      <c r="O544" s="1">
        <v>75343</v>
      </c>
      <c r="P544" s="1">
        <v>75343</v>
      </c>
      <c r="Q544" s="1">
        <v>75343</v>
      </c>
      <c r="R544" s="1">
        <v>103258</v>
      </c>
      <c r="S544" s="1">
        <v>103258</v>
      </c>
      <c r="T544" s="1">
        <v>103258</v>
      </c>
      <c r="U544" s="1">
        <v>240747.81</v>
      </c>
      <c r="V544" s="1">
        <v>290693.69</v>
      </c>
      <c r="W544" s="1">
        <v>292713.88</v>
      </c>
      <c r="X544" s="1">
        <v>294211.96999999997</v>
      </c>
      <c r="Y544" s="1">
        <v>298409.99</v>
      </c>
      <c r="Z544" s="1">
        <v>303601.01</v>
      </c>
      <c r="AA544" s="1">
        <v>303595.43</v>
      </c>
      <c r="AB544" s="1">
        <v>308077.67</v>
      </c>
      <c r="AC544" s="1">
        <v>321086.61</v>
      </c>
      <c r="AD544" s="1">
        <v>327184.5</v>
      </c>
      <c r="AE544" s="1">
        <v>334831</v>
      </c>
      <c r="AP544" s="1">
        <v>71574.703125</v>
      </c>
      <c r="AQ544" s="1">
        <v>33080.9609375</v>
      </c>
      <c r="AR544" s="1">
        <v>6245.998046875</v>
      </c>
      <c r="AT544" s="1">
        <v>110901.6640625</v>
      </c>
      <c r="AY544" s="1">
        <v>97326.25</v>
      </c>
      <c r="AZ544" s="1">
        <v>3457.56005859375</v>
      </c>
      <c r="BA544" s="1">
        <v>57644</v>
      </c>
      <c r="BC544" s="1">
        <v>127613.5</v>
      </c>
      <c r="BD544" s="1">
        <v>2020.18994140625</v>
      </c>
      <c r="BE544" s="1">
        <v>-41484</v>
      </c>
      <c r="BG544" s="1">
        <v>100824.5</v>
      </c>
      <c r="BH544" s="1">
        <v>1498.0899658203125</v>
      </c>
      <c r="BI544" s="1">
        <v>0</v>
      </c>
      <c r="BK544" s="1">
        <v>-46178.75</v>
      </c>
      <c r="BL544" s="1">
        <v>4198.02001953125</v>
      </c>
      <c r="BM544" s="1">
        <v>0</v>
      </c>
      <c r="BO544" s="1">
        <v>24337</v>
      </c>
      <c r="BP544" s="1">
        <v>5191.02001953125</v>
      </c>
      <c r="BQ544" s="1">
        <v>0</v>
      </c>
      <c r="BS544" s="1">
        <v>-3</v>
      </c>
      <c r="BT544" s="1">
        <v>-5.5799999237060547</v>
      </c>
      <c r="BU544" s="1">
        <v>0</v>
      </c>
      <c r="BW544" s="1">
        <v>-27921</v>
      </c>
      <c r="BX544" s="1">
        <v>4482.240234375</v>
      </c>
      <c r="BY544" s="1">
        <v>27915</v>
      </c>
      <c r="CA544" s="1">
        <v>139323.25</v>
      </c>
      <c r="CB544" s="1">
        <v>13008.9404296875</v>
      </c>
      <c r="CC544" s="1">
        <v>0</v>
      </c>
      <c r="CE544" s="1">
        <v>199427.25</v>
      </c>
      <c r="CF544" s="1">
        <v>6097.89013671875</v>
      </c>
      <c r="CG544" s="1">
        <v>0</v>
      </c>
      <c r="CI544" s="1">
        <v>47047</v>
      </c>
      <c r="CJ544" s="1">
        <v>7646.5</v>
      </c>
      <c r="CK544" s="1">
        <v>137489.8125</v>
      </c>
    </row>
    <row r="545" spans="1:90" x14ac:dyDescent="0.25">
      <c r="A545" s="1">
        <v>127045653</v>
      </c>
      <c r="B545" s="1">
        <v>10347802</v>
      </c>
      <c r="C545" s="1">
        <v>10554954</v>
      </c>
      <c r="D545" s="1">
        <v>10572498</v>
      </c>
      <c r="E545" s="1">
        <v>10676777</v>
      </c>
      <c r="F545" s="1">
        <v>10822416</v>
      </c>
      <c r="G545" s="1">
        <v>10822409</v>
      </c>
      <c r="H545" s="1">
        <v>11138782</v>
      </c>
      <c r="I545" s="1">
        <v>12247307</v>
      </c>
      <c r="J545" s="1">
        <v>12827879</v>
      </c>
      <c r="K545" s="1">
        <v>13031122</v>
      </c>
      <c r="L545" s="1">
        <v>280194</v>
      </c>
      <c r="M545" s="1">
        <v>382984</v>
      </c>
      <c r="N545" s="1">
        <v>331589</v>
      </c>
      <c r="O545" s="1">
        <v>331589</v>
      </c>
      <c r="P545" s="1">
        <v>331589</v>
      </c>
      <c r="Q545" s="1">
        <v>331589</v>
      </c>
      <c r="R545" s="1">
        <v>331589</v>
      </c>
      <c r="S545" s="1">
        <v>331589</v>
      </c>
      <c r="T545" s="1">
        <v>331589</v>
      </c>
      <c r="U545" s="1">
        <v>844302.19</v>
      </c>
      <c r="V545" s="1">
        <v>1305498.3700000001</v>
      </c>
      <c r="W545" s="1">
        <v>1362936</v>
      </c>
      <c r="X545" s="1">
        <v>1336658.0900000001</v>
      </c>
      <c r="Y545" s="1">
        <v>1367254.18</v>
      </c>
      <c r="Z545" s="1">
        <v>1429780.07</v>
      </c>
      <c r="AA545" s="1">
        <v>1429724.28</v>
      </c>
      <c r="AB545" s="1">
        <v>1530499.39</v>
      </c>
      <c r="AC545" s="1">
        <v>1632899.05</v>
      </c>
      <c r="AD545" s="1">
        <v>1746291.58</v>
      </c>
      <c r="AE545" s="1">
        <v>1905899</v>
      </c>
      <c r="AP545" s="1">
        <v>441741.1875</v>
      </c>
      <c r="AQ545" s="1">
        <v>102542.640625</v>
      </c>
      <c r="AR545" s="1">
        <v>95223.7890625</v>
      </c>
      <c r="AT545" s="1">
        <v>639507.625</v>
      </c>
      <c r="AY545" s="1">
        <v>149959</v>
      </c>
      <c r="AZ545" s="1">
        <v>56548.828125</v>
      </c>
      <c r="BA545" s="1">
        <v>20769</v>
      </c>
      <c r="BC545" s="1">
        <v>207152</v>
      </c>
      <c r="BD545" s="1">
        <v>57437.62890625</v>
      </c>
      <c r="BE545" s="1">
        <v>102790</v>
      </c>
      <c r="BG545" s="1">
        <v>17544</v>
      </c>
      <c r="BH545" s="1">
        <v>-26277.91015625</v>
      </c>
      <c r="BI545" s="1">
        <v>-51395</v>
      </c>
      <c r="BK545" s="1">
        <v>104279</v>
      </c>
      <c r="BL545" s="1">
        <v>30596.08984375</v>
      </c>
      <c r="BM545" s="1">
        <v>0</v>
      </c>
      <c r="BO545" s="1">
        <v>145639</v>
      </c>
      <c r="BP545" s="1">
        <v>62525.890625</v>
      </c>
      <c r="BQ545" s="1">
        <v>0</v>
      </c>
      <c r="BS545" s="1">
        <v>-7</v>
      </c>
      <c r="BT545" s="1">
        <v>-55.790000915527344</v>
      </c>
      <c r="BU545" s="1">
        <v>0</v>
      </c>
      <c r="BW545" s="1">
        <v>316373</v>
      </c>
      <c r="BX545" s="1">
        <v>100775.109375</v>
      </c>
      <c r="BY545" s="1">
        <v>0</v>
      </c>
      <c r="CA545" s="1">
        <v>1108525</v>
      </c>
      <c r="CB545" s="1">
        <v>102399.65625</v>
      </c>
      <c r="CC545" s="1">
        <v>0</v>
      </c>
      <c r="CE545" s="1">
        <v>580572</v>
      </c>
      <c r="CF545" s="1">
        <v>113392.53125</v>
      </c>
      <c r="CG545" s="1">
        <v>0</v>
      </c>
      <c r="CI545" s="1">
        <v>203243</v>
      </c>
      <c r="CJ545" s="1">
        <v>159607.421875</v>
      </c>
      <c r="CK545" s="1">
        <v>512713.1875</v>
      </c>
    </row>
    <row r="546" spans="1:90" x14ac:dyDescent="0.25">
      <c r="A546" s="1">
        <v>127045853</v>
      </c>
      <c r="B546" s="1">
        <v>7747207</v>
      </c>
      <c r="C546" s="1">
        <v>7823367</v>
      </c>
      <c r="D546" s="1">
        <v>7898270.5</v>
      </c>
      <c r="E546" s="1">
        <v>7935992</v>
      </c>
      <c r="F546" s="1">
        <v>7984221.5</v>
      </c>
      <c r="G546" s="1">
        <v>7984218.5</v>
      </c>
      <c r="H546" s="1">
        <v>8055966.5</v>
      </c>
      <c r="I546" s="1">
        <v>8133045.5</v>
      </c>
      <c r="J546" s="1">
        <v>8353473.5</v>
      </c>
      <c r="K546" s="1">
        <v>8437205</v>
      </c>
      <c r="L546" s="1">
        <v>251997</v>
      </c>
      <c r="M546" s="1">
        <v>327709</v>
      </c>
      <c r="N546" s="1">
        <v>289853</v>
      </c>
      <c r="O546" s="1">
        <v>289853</v>
      </c>
      <c r="P546" s="1">
        <v>289853</v>
      </c>
      <c r="Q546" s="1">
        <v>289853</v>
      </c>
      <c r="R546" s="1">
        <v>289853</v>
      </c>
      <c r="S546" s="1">
        <v>289853</v>
      </c>
      <c r="T546" s="1">
        <v>289853</v>
      </c>
      <c r="U546" s="1">
        <v>449294.2</v>
      </c>
      <c r="V546" s="1">
        <v>1111476.43</v>
      </c>
      <c r="W546" s="1">
        <v>1123239.68</v>
      </c>
      <c r="X546" s="1">
        <v>1148099.32</v>
      </c>
      <c r="Y546" s="1">
        <v>1150835.28</v>
      </c>
      <c r="Z546" s="1">
        <v>1187593.5</v>
      </c>
      <c r="AA546" s="1">
        <v>1187559.22</v>
      </c>
      <c r="AB546" s="1">
        <v>1216582.51</v>
      </c>
      <c r="AC546" s="1">
        <v>1280416.05</v>
      </c>
      <c r="AD546" s="1">
        <v>1349623.24</v>
      </c>
      <c r="AE546" s="1">
        <v>1449409</v>
      </c>
      <c r="AP546" s="1">
        <v>90596.703125</v>
      </c>
      <c r="AQ546" s="1">
        <v>31888.240234375</v>
      </c>
      <c r="AR546" s="1">
        <v>52363.1015625</v>
      </c>
      <c r="AT546" s="1">
        <v>174848.046875</v>
      </c>
      <c r="AY546" s="1">
        <v>58157.5</v>
      </c>
      <c r="AZ546" s="1">
        <v>31751.060546875</v>
      </c>
      <c r="BA546" s="1">
        <v>20054</v>
      </c>
      <c r="BC546" s="1">
        <v>76160</v>
      </c>
      <c r="BD546" s="1">
        <v>11763.25</v>
      </c>
      <c r="BE546" s="1">
        <v>75712</v>
      </c>
      <c r="BG546" s="1">
        <v>74903.5</v>
      </c>
      <c r="BH546" s="1">
        <v>24859.640625</v>
      </c>
      <c r="BI546" s="1">
        <v>-37856</v>
      </c>
      <c r="BK546" s="1">
        <v>37721.5</v>
      </c>
      <c r="BL546" s="1">
        <v>2735.9599609375</v>
      </c>
      <c r="BM546" s="1">
        <v>0</v>
      </c>
      <c r="BO546" s="1">
        <v>48229.5</v>
      </c>
      <c r="BP546" s="1">
        <v>36758.21875</v>
      </c>
      <c r="BQ546" s="1">
        <v>0</v>
      </c>
      <c r="BS546" s="1">
        <v>-3</v>
      </c>
      <c r="BT546" s="1">
        <v>-34.279998779296875</v>
      </c>
      <c r="BU546" s="1">
        <v>0</v>
      </c>
      <c r="BW546" s="1">
        <v>71748</v>
      </c>
      <c r="BX546" s="1">
        <v>29023.2890625</v>
      </c>
      <c r="BY546" s="1">
        <v>0</v>
      </c>
      <c r="CA546" s="1">
        <v>77079</v>
      </c>
      <c r="CB546" s="1">
        <v>63833.5390625</v>
      </c>
      <c r="CC546" s="1">
        <v>0</v>
      </c>
      <c r="CE546" s="1">
        <v>220428</v>
      </c>
      <c r="CF546" s="1">
        <v>69207.1875</v>
      </c>
      <c r="CG546" s="1">
        <v>0</v>
      </c>
      <c r="CI546" s="1">
        <v>83731.5</v>
      </c>
      <c r="CJ546" s="1">
        <v>99785.7578125</v>
      </c>
      <c r="CK546" s="1">
        <v>159441.203125</v>
      </c>
    </row>
    <row r="547" spans="1:90" x14ac:dyDescent="0.25">
      <c r="A547" s="1">
        <v>127046903</v>
      </c>
      <c r="B547" s="1">
        <v>6095209</v>
      </c>
      <c r="C547" s="1">
        <v>6174005.5</v>
      </c>
      <c r="D547" s="1">
        <v>6306815</v>
      </c>
      <c r="E547" s="1">
        <v>6355405</v>
      </c>
      <c r="F547" s="1">
        <v>6423733</v>
      </c>
      <c r="G547" s="1">
        <v>6423729</v>
      </c>
      <c r="H547" s="1">
        <v>6943936</v>
      </c>
      <c r="I547" s="1">
        <v>7333399.5</v>
      </c>
      <c r="J547" s="1">
        <v>7938656</v>
      </c>
      <c r="K547" s="1">
        <v>8123471</v>
      </c>
      <c r="L547" s="1">
        <v>183274</v>
      </c>
      <c r="M547" s="1">
        <v>183274</v>
      </c>
      <c r="N547" s="1">
        <v>183274</v>
      </c>
      <c r="O547" s="1">
        <v>183274</v>
      </c>
      <c r="P547" s="1">
        <v>183274</v>
      </c>
      <c r="Q547" s="1">
        <v>183274</v>
      </c>
      <c r="R547" s="1">
        <v>183274</v>
      </c>
      <c r="S547" s="1">
        <v>433274</v>
      </c>
      <c r="T547" s="1">
        <v>183274</v>
      </c>
      <c r="U547" s="1">
        <v>183274</v>
      </c>
      <c r="V547" s="1">
        <v>695468</v>
      </c>
      <c r="W547" s="1">
        <v>722270.02</v>
      </c>
      <c r="X547" s="1">
        <v>746663.49</v>
      </c>
      <c r="Y547" s="1">
        <v>770393.07</v>
      </c>
      <c r="Z547" s="1">
        <v>809177.97</v>
      </c>
      <c r="AA547" s="1">
        <v>809134.42</v>
      </c>
      <c r="AB547" s="1">
        <v>839237.1</v>
      </c>
      <c r="AC547" s="1">
        <v>946339.21</v>
      </c>
      <c r="AD547" s="1">
        <v>990863.58</v>
      </c>
      <c r="AE547" s="1">
        <v>1104209</v>
      </c>
      <c r="AP547" s="1">
        <v>339947.59375</v>
      </c>
      <c r="AQ547" s="1">
        <v>0</v>
      </c>
      <c r="AR547" s="1">
        <v>59006.20703125</v>
      </c>
      <c r="AT547" s="1">
        <v>398953.8125</v>
      </c>
      <c r="AY547" s="1">
        <v>60026</v>
      </c>
      <c r="AZ547" s="1">
        <v>16345</v>
      </c>
      <c r="BA547" s="1">
        <v>33956</v>
      </c>
      <c r="BC547" s="1">
        <v>78796.5</v>
      </c>
      <c r="BD547" s="1">
        <v>26802.01953125</v>
      </c>
      <c r="BE547" s="1">
        <v>0</v>
      </c>
      <c r="BG547" s="1">
        <v>132809.5</v>
      </c>
      <c r="BH547" s="1">
        <v>24393.470703125</v>
      </c>
      <c r="BI547" s="1">
        <v>0</v>
      </c>
      <c r="BK547" s="1">
        <v>48590</v>
      </c>
      <c r="BL547" s="1">
        <v>23729.580078125</v>
      </c>
      <c r="BM547" s="1">
        <v>0</v>
      </c>
      <c r="BO547" s="1">
        <v>68328</v>
      </c>
      <c r="BP547" s="1">
        <v>38784.8984375</v>
      </c>
      <c r="BQ547" s="1">
        <v>0</v>
      </c>
      <c r="BS547" s="1">
        <v>-4</v>
      </c>
      <c r="BT547" s="1">
        <v>-43.549999237060547</v>
      </c>
      <c r="BU547" s="1">
        <v>0</v>
      </c>
      <c r="BW547" s="1">
        <v>520207</v>
      </c>
      <c r="BX547" s="1">
        <v>30102.6796875</v>
      </c>
      <c r="BY547" s="1">
        <v>0</v>
      </c>
      <c r="CA547" s="1">
        <v>389463.5</v>
      </c>
      <c r="CB547" s="1">
        <v>107102.109375</v>
      </c>
      <c r="CC547" s="1">
        <v>250000</v>
      </c>
      <c r="CE547" s="1">
        <v>605256.5</v>
      </c>
      <c r="CF547" s="1">
        <v>44524.37109375</v>
      </c>
      <c r="CG547" s="1">
        <v>-250000</v>
      </c>
      <c r="CI547" s="1">
        <v>184815</v>
      </c>
      <c r="CJ547" s="1">
        <v>113345.421875</v>
      </c>
      <c r="CK547" s="1">
        <v>0</v>
      </c>
    </row>
    <row r="548" spans="1:90" x14ac:dyDescent="0.25">
      <c r="A548" s="1">
        <v>127047404</v>
      </c>
      <c r="B548" s="1">
        <v>10108682</v>
      </c>
      <c r="C548" s="1">
        <v>10165323</v>
      </c>
      <c r="D548" s="1">
        <v>10188662</v>
      </c>
      <c r="E548" s="1">
        <v>10208605</v>
      </c>
      <c r="F548" s="1">
        <v>10249845</v>
      </c>
      <c r="G548" s="1">
        <v>10249843</v>
      </c>
      <c r="H548" s="1">
        <v>10339335</v>
      </c>
      <c r="I548" s="1">
        <v>10496326</v>
      </c>
      <c r="J548" s="1">
        <v>10730180</v>
      </c>
      <c r="K548" s="1">
        <v>10801648</v>
      </c>
      <c r="L548" s="1">
        <v>161630</v>
      </c>
      <c r="M548" s="1">
        <v>215726</v>
      </c>
      <c r="N548" s="1">
        <v>188678</v>
      </c>
      <c r="O548" s="1">
        <v>188678</v>
      </c>
      <c r="P548" s="1">
        <v>188678</v>
      </c>
      <c r="Q548" s="1">
        <v>188678</v>
      </c>
      <c r="R548" s="1">
        <v>188678</v>
      </c>
      <c r="S548" s="1">
        <v>188678</v>
      </c>
      <c r="T548" s="1">
        <v>188678</v>
      </c>
      <c r="U548" s="1">
        <v>188678</v>
      </c>
      <c r="V548" s="1">
        <v>727759</v>
      </c>
      <c r="W548" s="1">
        <v>732100</v>
      </c>
      <c r="X548" s="1">
        <v>745240</v>
      </c>
      <c r="Y548" s="1">
        <v>747255.44</v>
      </c>
      <c r="Z548" s="1">
        <v>766223.98</v>
      </c>
      <c r="AA548" s="1">
        <v>766202.35</v>
      </c>
      <c r="AB548" s="1">
        <v>783465.93</v>
      </c>
      <c r="AC548" s="1">
        <v>824063.04</v>
      </c>
      <c r="AD548" s="1">
        <v>843343.38</v>
      </c>
      <c r="AE548" s="1">
        <v>898558</v>
      </c>
      <c r="AP548" s="1">
        <v>110360.6015625</v>
      </c>
      <c r="AQ548" s="1">
        <v>0</v>
      </c>
      <c r="AR548" s="1">
        <v>26466.8046875</v>
      </c>
      <c r="AT548" s="1">
        <v>136827.40625</v>
      </c>
      <c r="AY548" s="1">
        <v>43170</v>
      </c>
      <c r="AZ548" s="1">
        <v>16602</v>
      </c>
      <c r="BA548" s="1">
        <v>12666</v>
      </c>
      <c r="BC548" s="1">
        <v>56641</v>
      </c>
      <c r="BD548" s="1">
        <v>4341</v>
      </c>
      <c r="BE548" s="1">
        <v>54096</v>
      </c>
      <c r="BG548" s="1">
        <v>23339</v>
      </c>
      <c r="BH548" s="1">
        <v>13140</v>
      </c>
      <c r="BI548" s="1">
        <v>-27048</v>
      </c>
      <c r="BK548" s="1">
        <v>19943</v>
      </c>
      <c r="BL548" s="1">
        <v>2015.43994140625</v>
      </c>
      <c r="BM548" s="1">
        <v>0</v>
      </c>
      <c r="BO548" s="1">
        <v>41240</v>
      </c>
      <c r="BP548" s="1">
        <v>18968.5390625</v>
      </c>
      <c r="BQ548" s="1">
        <v>0</v>
      </c>
      <c r="BS548" s="1">
        <v>-2</v>
      </c>
      <c r="BT548" s="1">
        <v>-21.629999160766602</v>
      </c>
      <c r="BU548" s="1">
        <v>0</v>
      </c>
      <c r="BW548" s="1">
        <v>89492</v>
      </c>
      <c r="BX548" s="1">
        <v>17263.580078125</v>
      </c>
      <c r="BY548" s="1">
        <v>0</v>
      </c>
      <c r="CA548" s="1">
        <v>156991</v>
      </c>
      <c r="CB548" s="1">
        <v>40597.109375</v>
      </c>
      <c r="CC548" s="1">
        <v>0</v>
      </c>
      <c r="CE548" s="1">
        <v>233854</v>
      </c>
      <c r="CF548" s="1">
        <v>19280.33984375</v>
      </c>
      <c r="CG548" s="1">
        <v>0</v>
      </c>
      <c r="CI548" s="1">
        <v>71468</v>
      </c>
      <c r="CJ548" s="1">
        <v>55214.62109375</v>
      </c>
      <c r="CK548" s="1">
        <v>0</v>
      </c>
    </row>
    <row r="549" spans="1:90" x14ac:dyDescent="0.25">
      <c r="A549" s="1">
        <v>127049303</v>
      </c>
      <c r="B549" s="1">
        <v>5389803.5</v>
      </c>
      <c r="C549" s="1">
        <v>5446081</v>
      </c>
      <c r="D549" s="1">
        <v>5467364</v>
      </c>
      <c r="E549" s="1">
        <v>5475871.5</v>
      </c>
      <c r="F549" s="1">
        <v>5509855.5</v>
      </c>
      <c r="G549" s="1">
        <v>5509853.5</v>
      </c>
      <c r="H549" s="1">
        <v>5553166.5</v>
      </c>
      <c r="I549" s="1">
        <v>5755563</v>
      </c>
      <c r="J549" s="1">
        <v>6048435</v>
      </c>
      <c r="K549" s="1">
        <v>6123561</v>
      </c>
      <c r="L549" s="1">
        <v>141256</v>
      </c>
      <c r="M549" s="1">
        <v>141256</v>
      </c>
      <c r="N549" s="1">
        <v>141256</v>
      </c>
      <c r="O549" s="1">
        <v>141256</v>
      </c>
      <c r="P549" s="1">
        <v>141256</v>
      </c>
      <c r="Q549" s="1">
        <v>141256</v>
      </c>
      <c r="R549" s="1">
        <v>141256</v>
      </c>
      <c r="S549" s="1">
        <v>141256</v>
      </c>
      <c r="T549" s="1">
        <v>141256</v>
      </c>
      <c r="U549" s="1">
        <v>189558.52</v>
      </c>
      <c r="V549" s="1">
        <v>601222.18999999994</v>
      </c>
      <c r="W549" s="1">
        <v>614851.18000000005</v>
      </c>
      <c r="X549" s="1">
        <v>626707.07999999996</v>
      </c>
      <c r="Y549" s="1">
        <v>636150.52</v>
      </c>
      <c r="Z549" s="1">
        <v>652666.42000000004</v>
      </c>
      <c r="AA549" s="1">
        <v>652641.43999999994</v>
      </c>
      <c r="AB549" s="1">
        <v>670546.48</v>
      </c>
      <c r="AC549" s="1">
        <v>717450.81</v>
      </c>
      <c r="AD549" s="1">
        <v>749499.73</v>
      </c>
      <c r="AE549" s="1">
        <v>808642</v>
      </c>
      <c r="AP549" s="1">
        <v>122741.1015625</v>
      </c>
      <c r="AQ549" s="1">
        <v>9660.50390625</v>
      </c>
      <c r="AR549" s="1">
        <v>31195.115234375</v>
      </c>
      <c r="AT549" s="1">
        <v>163596.71875</v>
      </c>
      <c r="AY549" s="1">
        <v>42084.5</v>
      </c>
      <c r="AZ549" s="1">
        <v>12518.1904296875</v>
      </c>
      <c r="BA549" s="1">
        <v>28096</v>
      </c>
      <c r="BC549" s="1">
        <v>56277.5</v>
      </c>
      <c r="BD549" s="1">
        <v>13628.990234375</v>
      </c>
      <c r="BE549" s="1">
        <v>0</v>
      </c>
      <c r="BG549" s="1">
        <v>21283</v>
      </c>
      <c r="BH549" s="1">
        <v>11855.900390625</v>
      </c>
      <c r="BI549" s="1">
        <v>0</v>
      </c>
      <c r="BK549" s="1">
        <v>8507.5</v>
      </c>
      <c r="BL549" s="1">
        <v>9443.4404296875</v>
      </c>
      <c r="BM549" s="1">
        <v>0</v>
      </c>
      <c r="BO549" s="1">
        <v>33984</v>
      </c>
      <c r="BP549" s="1">
        <v>16515.900390625</v>
      </c>
      <c r="BQ549" s="1">
        <v>0</v>
      </c>
      <c r="BS549" s="1">
        <v>-2</v>
      </c>
      <c r="BT549" s="1">
        <v>-24.979999542236328</v>
      </c>
      <c r="BU549" s="1">
        <v>0</v>
      </c>
      <c r="BW549" s="1">
        <v>43313</v>
      </c>
      <c r="BX549" s="1">
        <v>17905.0390625</v>
      </c>
      <c r="BY549" s="1">
        <v>0</v>
      </c>
      <c r="CA549" s="1">
        <v>202396.5</v>
      </c>
      <c r="CB549" s="1">
        <v>46904.328125</v>
      </c>
      <c r="CC549" s="1">
        <v>0</v>
      </c>
      <c r="CE549" s="1">
        <v>292872</v>
      </c>
      <c r="CF549" s="1">
        <v>32048.919921875</v>
      </c>
      <c r="CG549" s="1">
        <v>0</v>
      </c>
      <c r="CI549" s="1">
        <v>75126</v>
      </c>
      <c r="CJ549" s="1">
        <v>59142.26953125</v>
      </c>
      <c r="CK549" s="1">
        <v>48302.51953125</v>
      </c>
    </row>
    <row r="550" spans="1:90" x14ac:dyDescent="0.25">
      <c r="A550" s="1">
        <v>128030603</v>
      </c>
      <c r="B550" s="1">
        <v>8009941.5</v>
      </c>
      <c r="C550" s="1">
        <v>8189038.5</v>
      </c>
      <c r="D550" s="1">
        <v>8299490</v>
      </c>
      <c r="E550" s="1">
        <v>8321707.5</v>
      </c>
      <c r="F550" s="1">
        <v>8462280</v>
      </c>
      <c r="G550" s="1">
        <v>8462274</v>
      </c>
      <c r="H550" s="1">
        <v>8590480</v>
      </c>
      <c r="I550" s="1">
        <v>9031424</v>
      </c>
      <c r="J550" s="1">
        <v>9533774</v>
      </c>
      <c r="K550" s="1">
        <v>9717985</v>
      </c>
      <c r="L550" s="1">
        <v>279085</v>
      </c>
      <c r="M550" s="1">
        <v>279085</v>
      </c>
      <c r="N550" s="1">
        <v>279085</v>
      </c>
      <c r="O550" s="1">
        <v>228367.38</v>
      </c>
      <c r="P550" s="1">
        <v>279085</v>
      </c>
      <c r="Q550" s="1">
        <v>279085</v>
      </c>
      <c r="R550" s="1">
        <v>279085</v>
      </c>
      <c r="S550" s="1">
        <v>279085</v>
      </c>
      <c r="T550" s="1">
        <v>279085</v>
      </c>
      <c r="U550" s="1">
        <v>285314.06</v>
      </c>
      <c r="V550" s="1">
        <v>958705.3</v>
      </c>
      <c r="W550" s="1">
        <v>993888.78</v>
      </c>
      <c r="X550" s="1">
        <v>1017496.18</v>
      </c>
      <c r="Y550" s="1">
        <v>1030386.23</v>
      </c>
      <c r="Z550" s="1">
        <v>1072531.47</v>
      </c>
      <c r="AA550" s="1">
        <v>1072473.76</v>
      </c>
      <c r="AB550" s="1">
        <v>1127420.99</v>
      </c>
      <c r="AC550" s="1">
        <v>1241949.3400000001</v>
      </c>
      <c r="AD550" s="1">
        <v>1301038.82</v>
      </c>
      <c r="AE550" s="1">
        <v>1435581</v>
      </c>
      <c r="AI550" s="1">
        <v>8235.2800000000007</v>
      </c>
      <c r="AP550" s="1">
        <v>251141</v>
      </c>
      <c r="AQ550" s="1">
        <v>1245.81201171875</v>
      </c>
      <c r="AR550" s="1">
        <v>72609.90625</v>
      </c>
      <c r="AT550" s="1">
        <v>324996.71875</v>
      </c>
      <c r="AY550" s="1">
        <v>136613</v>
      </c>
      <c r="AZ550" s="1">
        <v>32837</v>
      </c>
      <c r="BA550" s="1">
        <v>58769</v>
      </c>
      <c r="BC550" s="1">
        <v>179097</v>
      </c>
      <c r="BD550" s="1">
        <v>35183.48046875</v>
      </c>
      <c r="BE550" s="1">
        <v>0</v>
      </c>
      <c r="BG550" s="1">
        <v>110451.5</v>
      </c>
      <c r="BH550" s="1">
        <v>23607.400390625</v>
      </c>
      <c r="BI550" s="1">
        <v>0</v>
      </c>
      <c r="BK550" s="1">
        <v>22217.5</v>
      </c>
      <c r="BL550" s="1">
        <v>12890.0498046875</v>
      </c>
      <c r="BM550" s="1">
        <v>-50717.62109375</v>
      </c>
      <c r="BO550" s="1">
        <v>140572.5</v>
      </c>
      <c r="BP550" s="1">
        <v>42145.23828125</v>
      </c>
      <c r="BQ550" s="1">
        <v>50717.62109375</v>
      </c>
      <c r="BS550" s="1">
        <v>-6</v>
      </c>
      <c r="BT550" s="1">
        <v>-57.709999084472656</v>
      </c>
      <c r="BU550" s="1">
        <v>0</v>
      </c>
      <c r="BW550" s="1">
        <v>128206</v>
      </c>
      <c r="BX550" s="1">
        <v>54947.23046875</v>
      </c>
      <c r="BY550" s="1">
        <v>0</v>
      </c>
      <c r="CA550" s="1">
        <v>440944</v>
      </c>
      <c r="CB550" s="1">
        <v>114528.3515625</v>
      </c>
      <c r="CC550" s="1">
        <v>0</v>
      </c>
      <c r="CE550" s="1">
        <v>502350</v>
      </c>
      <c r="CF550" s="1">
        <v>59089.48046875</v>
      </c>
      <c r="CG550" s="1">
        <v>0</v>
      </c>
      <c r="CI550" s="1">
        <v>184211</v>
      </c>
      <c r="CJ550" s="1">
        <v>134542.1875</v>
      </c>
      <c r="CK550" s="1">
        <v>6229.06005859375</v>
      </c>
    </row>
    <row r="551" spans="1:90" x14ac:dyDescent="0.25">
      <c r="A551" s="1">
        <v>128030852</v>
      </c>
      <c r="B551" s="1">
        <v>28940720</v>
      </c>
      <c r="C551" s="1">
        <v>29516842</v>
      </c>
      <c r="D551" s="1">
        <v>29829822</v>
      </c>
      <c r="E551" s="1">
        <v>30278432</v>
      </c>
      <c r="F551" s="1">
        <v>30707192</v>
      </c>
      <c r="G551" s="1">
        <v>30707168</v>
      </c>
      <c r="H551" s="1">
        <v>31274872</v>
      </c>
      <c r="I551" s="1">
        <v>32867716</v>
      </c>
      <c r="J551" s="1">
        <v>34411232</v>
      </c>
      <c r="K551" s="1">
        <v>35060284</v>
      </c>
      <c r="L551" s="1">
        <v>1089020</v>
      </c>
      <c r="M551" s="1">
        <v>1089020</v>
      </c>
      <c r="N551" s="1">
        <v>1089020</v>
      </c>
      <c r="O551" s="1">
        <v>1089020</v>
      </c>
      <c r="P551" s="1">
        <v>1089020</v>
      </c>
      <c r="Q551" s="1">
        <v>1089020</v>
      </c>
      <c r="R551" s="1">
        <v>1089020</v>
      </c>
      <c r="S551" s="1">
        <v>1089020</v>
      </c>
      <c r="T551" s="1">
        <v>1089020</v>
      </c>
      <c r="U551" s="1">
        <v>1818454.99</v>
      </c>
      <c r="V551" s="1">
        <v>4318734.03</v>
      </c>
      <c r="W551" s="1">
        <v>4411916.01</v>
      </c>
      <c r="X551" s="1">
        <v>4507975.28</v>
      </c>
      <c r="Y551" s="1">
        <v>4565931</v>
      </c>
      <c r="Z551" s="1">
        <v>4761949.8</v>
      </c>
      <c r="AA551" s="1">
        <v>4761765</v>
      </c>
      <c r="AB551" s="1">
        <v>5013702</v>
      </c>
      <c r="AC551" s="1">
        <v>5485086</v>
      </c>
      <c r="AD551" s="1">
        <v>5742479</v>
      </c>
      <c r="AE551" s="1">
        <v>6214544</v>
      </c>
      <c r="AP551" s="1">
        <v>870618.375</v>
      </c>
      <c r="AQ551" s="1">
        <v>145887</v>
      </c>
      <c r="AR551" s="1">
        <v>290518.84375</v>
      </c>
      <c r="AT551" s="1">
        <v>1307024.25</v>
      </c>
      <c r="AY551" s="1">
        <v>439486</v>
      </c>
      <c r="AZ551" s="1">
        <v>141024.390625</v>
      </c>
      <c r="BA551" s="1">
        <v>216741</v>
      </c>
      <c r="BC551" s="1">
        <v>576122</v>
      </c>
      <c r="BD551" s="1">
        <v>93181.9765625</v>
      </c>
      <c r="BE551" s="1">
        <v>0</v>
      </c>
      <c r="BG551" s="1">
        <v>312980</v>
      </c>
      <c r="BH551" s="1">
        <v>96059.2734375</v>
      </c>
      <c r="BI551" s="1">
        <v>0</v>
      </c>
      <c r="BK551" s="1">
        <v>448610</v>
      </c>
      <c r="BL551" s="1">
        <v>57955.71875</v>
      </c>
      <c r="BM551" s="1">
        <v>0</v>
      </c>
      <c r="BO551" s="1">
        <v>428760</v>
      </c>
      <c r="BP551" s="1">
        <v>196018.796875</v>
      </c>
      <c r="BQ551" s="1">
        <v>0</v>
      </c>
      <c r="BS551" s="1">
        <v>-24</v>
      </c>
      <c r="BT551" s="1">
        <v>-184.80000305175781</v>
      </c>
      <c r="BU551" s="1">
        <v>0</v>
      </c>
      <c r="BW551" s="1">
        <v>567704</v>
      </c>
      <c r="BX551" s="1">
        <v>251937</v>
      </c>
      <c r="BY551" s="1">
        <v>0</v>
      </c>
      <c r="CA551" s="1">
        <v>1592844</v>
      </c>
      <c r="CB551" s="1">
        <v>471384</v>
      </c>
      <c r="CC551" s="1">
        <v>0</v>
      </c>
      <c r="CE551" s="1">
        <v>1543516</v>
      </c>
      <c r="CF551" s="1">
        <v>257393</v>
      </c>
      <c r="CG551" s="1">
        <v>0</v>
      </c>
      <c r="CI551" s="1">
        <v>649052</v>
      </c>
      <c r="CJ551" s="1">
        <v>472065</v>
      </c>
      <c r="CK551" s="1">
        <v>729435</v>
      </c>
    </row>
    <row r="552" spans="1:90" x14ac:dyDescent="0.25">
      <c r="A552" s="1">
        <v>128033053</v>
      </c>
      <c r="B552" s="1">
        <v>6488227.5</v>
      </c>
      <c r="C552" s="1">
        <v>6617300</v>
      </c>
      <c r="D552" s="1">
        <v>6650101</v>
      </c>
      <c r="E552" s="1">
        <v>6702832</v>
      </c>
      <c r="F552" s="1">
        <v>6765911</v>
      </c>
      <c r="G552" s="1">
        <v>6765907</v>
      </c>
      <c r="H552" s="1">
        <v>6902801.5</v>
      </c>
      <c r="I552" s="1">
        <v>7385592</v>
      </c>
      <c r="J552" s="1">
        <v>7910486.5</v>
      </c>
      <c r="K552" s="1">
        <v>8081560</v>
      </c>
      <c r="L552" s="1">
        <v>273836</v>
      </c>
      <c r="M552" s="1">
        <v>273836</v>
      </c>
      <c r="N552" s="1">
        <v>273836</v>
      </c>
      <c r="O552" s="1">
        <v>273836</v>
      </c>
      <c r="P552" s="1">
        <v>273836</v>
      </c>
      <c r="Q552" s="1">
        <v>273836</v>
      </c>
      <c r="R552" s="1">
        <v>273836</v>
      </c>
      <c r="S552" s="1">
        <v>273836</v>
      </c>
      <c r="T552" s="1">
        <v>273836</v>
      </c>
      <c r="U552" s="1">
        <v>569192.4</v>
      </c>
      <c r="V552" s="1">
        <v>981565.98</v>
      </c>
      <c r="W552" s="1">
        <v>995655.04</v>
      </c>
      <c r="X552" s="1">
        <v>1019907.46</v>
      </c>
      <c r="Y552" s="1">
        <v>1036365.63</v>
      </c>
      <c r="Z552" s="1">
        <v>1077252.26</v>
      </c>
      <c r="AA552" s="1">
        <v>1077216.24</v>
      </c>
      <c r="AB552" s="1">
        <v>1167028.92</v>
      </c>
      <c r="AC552" s="1">
        <v>1237929.3899999999</v>
      </c>
      <c r="AD552" s="1">
        <v>1465693.74</v>
      </c>
      <c r="AE552" s="1">
        <v>1441836</v>
      </c>
      <c r="AP552" s="1">
        <v>263129.8125</v>
      </c>
      <c r="AQ552" s="1">
        <v>59071.28125</v>
      </c>
      <c r="AR552" s="1">
        <v>72916.75</v>
      </c>
      <c r="AT552" s="1">
        <v>395117.84375</v>
      </c>
      <c r="AY552" s="1">
        <v>93845</v>
      </c>
      <c r="AZ552" s="1">
        <v>22283.58984375</v>
      </c>
      <c r="BA552" s="1">
        <v>64448</v>
      </c>
      <c r="BC552" s="1">
        <v>129072.5</v>
      </c>
      <c r="BD552" s="1">
        <v>14089.0595703125</v>
      </c>
      <c r="BE552" s="1">
        <v>0</v>
      </c>
      <c r="BG552" s="1">
        <v>32801</v>
      </c>
      <c r="BH552" s="1">
        <v>24252.419921875</v>
      </c>
      <c r="BI552" s="1">
        <v>0</v>
      </c>
      <c r="BK552" s="1">
        <v>52731</v>
      </c>
      <c r="BL552" s="1">
        <v>16458.169921875</v>
      </c>
      <c r="BM552" s="1">
        <v>0</v>
      </c>
      <c r="BO552" s="1">
        <v>63079</v>
      </c>
      <c r="BP552" s="1">
        <v>40886.62890625</v>
      </c>
      <c r="BQ552" s="1">
        <v>0</v>
      </c>
      <c r="BS552" s="1">
        <v>-4</v>
      </c>
      <c r="BT552" s="1">
        <v>-36.020000457763672</v>
      </c>
      <c r="BU552" s="1">
        <v>0</v>
      </c>
      <c r="BW552" s="1">
        <v>136894.5</v>
      </c>
      <c r="BX552" s="1">
        <v>89812.6796875</v>
      </c>
      <c r="BY552" s="1">
        <v>0</v>
      </c>
      <c r="CA552" s="1">
        <v>482790.5</v>
      </c>
      <c r="CB552" s="1">
        <v>70900.46875</v>
      </c>
      <c r="CC552" s="1">
        <v>0</v>
      </c>
      <c r="CE552" s="1">
        <v>524894.5</v>
      </c>
      <c r="CF552" s="1">
        <v>227764.34375</v>
      </c>
      <c r="CG552" s="1">
        <v>0</v>
      </c>
      <c r="CI552" s="1">
        <v>171073.5</v>
      </c>
      <c r="CJ552" s="1">
        <v>-23857.740234375</v>
      </c>
      <c r="CK552" s="1">
        <v>295356.40625</v>
      </c>
    </row>
    <row r="553" spans="1:90" x14ac:dyDescent="0.25">
      <c r="A553" s="1">
        <v>128034503</v>
      </c>
      <c r="B553" s="1">
        <v>4145380</v>
      </c>
      <c r="C553" s="1">
        <v>4246953</v>
      </c>
      <c r="D553" s="1">
        <v>4306786.5</v>
      </c>
      <c r="E553" s="1">
        <v>4304197</v>
      </c>
      <c r="F553" s="1">
        <v>4356528</v>
      </c>
      <c r="G553" s="1">
        <v>4356525</v>
      </c>
      <c r="H553" s="1">
        <v>4403409</v>
      </c>
      <c r="I553" s="1">
        <v>4505369</v>
      </c>
      <c r="J553" s="1">
        <v>4691703.5</v>
      </c>
      <c r="K553" s="1">
        <v>4764785</v>
      </c>
      <c r="L553" s="1">
        <v>141716</v>
      </c>
      <c r="M553" s="1">
        <v>141716</v>
      </c>
      <c r="N553" s="1">
        <v>141716</v>
      </c>
      <c r="O553" s="1">
        <v>141716</v>
      </c>
      <c r="P553" s="1">
        <v>141716</v>
      </c>
      <c r="Q553" s="1">
        <v>141716</v>
      </c>
      <c r="R553" s="1">
        <v>141716</v>
      </c>
      <c r="S553" s="1">
        <v>141716</v>
      </c>
      <c r="T553" s="1">
        <v>141716</v>
      </c>
      <c r="U553" s="1">
        <v>199999.73</v>
      </c>
      <c r="V553" s="1">
        <v>526485.84</v>
      </c>
      <c r="W553" s="1">
        <v>534094.57999999996</v>
      </c>
      <c r="X553" s="1">
        <v>547247.21</v>
      </c>
      <c r="Y553" s="1">
        <v>551719.62</v>
      </c>
      <c r="Z553" s="1">
        <v>589783.47</v>
      </c>
      <c r="AA553" s="1">
        <v>589757.87</v>
      </c>
      <c r="AB553" s="1">
        <v>608590.47</v>
      </c>
      <c r="AC553" s="1">
        <v>664744.51</v>
      </c>
      <c r="AD553" s="1">
        <v>683855.52</v>
      </c>
      <c r="AE553" s="1">
        <v>767179</v>
      </c>
      <c r="AP553" s="1">
        <v>81651.3984375</v>
      </c>
      <c r="AQ553" s="1">
        <v>11656.74609375</v>
      </c>
      <c r="AR553" s="1">
        <v>35479.10546875</v>
      </c>
      <c r="AT553" s="1">
        <v>128787.25</v>
      </c>
      <c r="AY553" s="1">
        <v>77548.75</v>
      </c>
      <c r="AZ553" s="1">
        <v>19416.869140625</v>
      </c>
      <c r="BA553" s="1">
        <v>32357</v>
      </c>
      <c r="BC553" s="1">
        <v>101573</v>
      </c>
      <c r="BD553" s="1">
        <v>7608.740234375</v>
      </c>
      <c r="BE553" s="1">
        <v>0</v>
      </c>
      <c r="BG553" s="1">
        <v>59833.5</v>
      </c>
      <c r="BH553" s="1">
        <v>13152.6298828125</v>
      </c>
      <c r="BI553" s="1">
        <v>0</v>
      </c>
      <c r="BK553" s="1">
        <v>-2589.5</v>
      </c>
      <c r="BL553" s="1">
        <v>4472.41015625</v>
      </c>
      <c r="BM553" s="1">
        <v>0</v>
      </c>
      <c r="BO553" s="1">
        <v>52331</v>
      </c>
      <c r="BP553" s="1">
        <v>38063.8515625</v>
      </c>
      <c r="BQ553" s="1">
        <v>0</v>
      </c>
      <c r="BS553" s="1">
        <v>-3</v>
      </c>
      <c r="BT553" s="1">
        <v>-25.600000381469727</v>
      </c>
      <c r="BU553" s="1">
        <v>0</v>
      </c>
      <c r="BW553" s="1">
        <v>46884</v>
      </c>
      <c r="BX553" s="1">
        <v>18832.599609375</v>
      </c>
      <c r="BY553" s="1">
        <v>0</v>
      </c>
      <c r="CA553" s="1">
        <v>101960</v>
      </c>
      <c r="CB553" s="1">
        <v>56154.0390625</v>
      </c>
      <c r="CC553" s="1">
        <v>0</v>
      </c>
      <c r="CE553" s="1">
        <v>186334.5</v>
      </c>
      <c r="CF553" s="1">
        <v>19111.009765625</v>
      </c>
      <c r="CG553" s="1">
        <v>0</v>
      </c>
      <c r="CI553" s="1">
        <v>73081.5</v>
      </c>
      <c r="CJ553" s="1">
        <v>83323.4765625</v>
      </c>
      <c r="CK553" s="1">
        <v>58283.73046875</v>
      </c>
    </row>
    <row r="554" spans="1:90" x14ac:dyDescent="0.25">
      <c r="A554" s="1">
        <v>128034607</v>
      </c>
      <c r="AF554" s="1">
        <v>626449.28</v>
      </c>
      <c r="AG554" s="1">
        <v>538313.31999999995</v>
      </c>
      <c r="AH554" s="1">
        <v>499865.48</v>
      </c>
      <c r="AI554" s="1">
        <v>587973.9</v>
      </c>
      <c r="AJ554" s="1">
        <v>616845.06000000006</v>
      </c>
      <c r="AK554" s="1">
        <v>799186</v>
      </c>
      <c r="AL554" s="1">
        <v>713937</v>
      </c>
      <c r="AM554" s="1">
        <v>790279</v>
      </c>
      <c r="AN554" s="1">
        <v>1159050.94</v>
      </c>
      <c r="AO554" s="1">
        <v>1203415</v>
      </c>
      <c r="AS554" s="1">
        <v>117313.984375</v>
      </c>
      <c r="AT554" s="1">
        <v>117313.984375</v>
      </c>
      <c r="BB554" s="1">
        <v>42734.2109375</v>
      </c>
      <c r="BF554" s="1">
        <v>-88135.9609375</v>
      </c>
      <c r="BJ554" s="1">
        <v>-38447.83984375</v>
      </c>
      <c r="BN554" s="1">
        <v>88108.421875</v>
      </c>
      <c r="BR554" s="1">
        <v>28871.16015625</v>
      </c>
      <c r="BV554" s="1">
        <v>182340.9375</v>
      </c>
      <c r="BZ554" s="1">
        <v>-85249</v>
      </c>
      <c r="CD554" s="1">
        <v>76342</v>
      </c>
      <c r="CH554" s="1">
        <v>368771.9375</v>
      </c>
      <c r="CL554" s="1">
        <v>44364.05859375</v>
      </c>
    </row>
    <row r="555" spans="1:90" x14ac:dyDescent="0.25">
      <c r="A555" s="1">
        <v>128321103</v>
      </c>
      <c r="B555" s="1">
        <v>9250095</v>
      </c>
      <c r="C555" s="1">
        <v>9426869</v>
      </c>
      <c r="D555" s="1">
        <v>9501462</v>
      </c>
      <c r="E555" s="1">
        <v>9507594</v>
      </c>
      <c r="F555" s="1">
        <v>9629216</v>
      </c>
      <c r="G555" s="1">
        <v>9629210</v>
      </c>
      <c r="H555" s="1">
        <v>9772906</v>
      </c>
      <c r="I555" s="1">
        <v>10162273</v>
      </c>
      <c r="J555" s="1">
        <v>0</v>
      </c>
      <c r="K555" s="1">
        <v>10826487</v>
      </c>
      <c r="N555" s="1">
        <v>328088</v>
      </c>
      <c r="O555" s="1">
        <v>328088</v>
      </c>
      <c r="P555" s="1">
        <v>328088</v>
      </c>
      <c r="Q555" s="1">
        <v>328088</v>
      </c>
      <c r="R555" s="1">
        <v>328088</v>
      </c>
      <c r="S555" s="1">
        <v>328088</v>
      </c>
      <c r="U555" s="1">
        <v>328088</v>
      </c>
      <c r="V555" s="1">
        <v>1289693.51</v>
      </c>
      <c r="W555" s="1">
        <v>1299407.3999999999</v>
      </c>
      <c r="X555" s="1">
        <v>1347155</v>
      </c>
      <c r="Y555" s="1">
        <v>1359641.14</v>
      </c>
      <c r="Z555" s="1">
        <v>1406263.41</v>
      </c>
      <c r="AA555" s="1">
        <v>1406212.45</v>
      </c>
      <c r="AB555" s="1">
        <v>1462934</v>
      </c>
      <c r="AC555" s="1">
        <v>1592103.69</v>
      </c>
      <c r="AE555" s="1">
        <v>1693543</v>
      </c>
      <c r="AF555" s="1">
        <v>65099.57</v>
      </c>
      <c r="AG555" s="1">
        <v>67482.559999999998</v>
      </c>
      <c r="AI555" s="1">
        <v>45109</v>
      </c>
      <c r="AO555" s="1">
        <v>63961</v>
      </c>
      <c r="AP555" s="1">
        <v>239454.203125</v>
      </c>
      <c r="AQ555" s="1">
        <v>0</v>
      </c>
      <c r="AR555" s="1">
        <v>57455.91796875</v>
      </c>
      <c r="AT555" s="1">
        <v>296910.125</v>
      </c>
      <c r="AY555" s="1">
        <v>134846</v>
      </c>
      <c r="AZ555" s="1">
        <v>40489.51171875</v>
      </c>
      <c r="BB555" s="1">
        <v>-9233.7900390625</v>
      </c>
      <c r="BC555" s="1">
        <v>176774</v>
      </c>
      <c r="BD555" s="1">
        <v>9713.8896484375</v>
      </c>
      <c r="BF555" s="1">
        <v>2382.989990234375</v>
      </c>
      <c r="BG555" s="1">
        <v>74593</v>
      </c>
      <c r="BH555" s="1">
        <v>47747.6015625</v>
      </c>
      <c r="BK555" s="1">
        <v>6132</v>
      </c>
      <c r="BL555" s="1">
        <v>12486.1396484375</v>
      </c>
      <c r="BM555" s="1">
        <v>0</v>
      </c>
      <c r="BO555" s="1">
        <v>121622</v>
      </c>
      <c r="BP555" s="1">
        <v>46622.26953125</v>
      </c>
      <c r="BQ555" s="1">
        <v>0</v>
      </c>
      <c r="BS555" s="1">
        <v>-6</v>
      </c>
      <c r="BT555" s="1">
        <v>-50.959999084472656</v>
      </c>
      <c r="BU555" s="1">
        <v>0</v>
      </c>
      <c r="BW555" s="1">
        <v>143696</v>
      </c>
      <c r="BX555" s="1">
        <v>56721.55078125</v>
      </c>
      <c r="BY555" s="1">
        <v>0</v>
      </c>
      <c r="CA555" s="1">
        <v>389367</v>
      </c>
      <c r="CB555" s="1">
        <v>129169.6875</v>
      </c>
      <c r="CC555" s="1">
        <v>0</v>
      </c>
      <c r="CE555" s="1">
        <v>-10162273</v>
      </c>
      <c r="CI555" s="1">
        <v>10826487</v>
      </c>
    </row>
    <row r="556" spans="1:90" x14ac:dyDescent="0.25">
      <c r="A556" s="1">
        <v>128323303</v>
      </c>
      <c r="B556" s="1">
        <v>5418284.5</v>
      </c>
      <c r="C556" s="1">
        <v>5542785.5</v>
      </c>
      <c r="D556" s="1">
        <v>5565863</v>
      </c>
      <c r="E556" s="1">
        <v>5601526</v>
      </c>
      <c r="F556" s="1">
        <v>5719829</v>
      </c>
      <c r="G556" s="1">
        <v>5719825</v>
      </c>
      <c r="H556" s="1">
        <v>5888726</v>
      </c>
      <c r="I556" s="1">
        <v>6662808</v>
      </c>
      <c r="J556" s="1">
        <v>6927083</v>
      </c>
      <c r="K556" s="1">
        <v>7111378</v>
      </c>
      <c r="L556" s="1">
        <v>135437</v>
      </c>
      <c r="M556" s="1">
        <v>188971</v>
      </c>
      <c r="N556" s="1">
        <v>162204</v>
      </c>
      <c r="Q556" s="1">
        <v>162204</v>
      </c>
      <c r="R556" s="1">
        <v>162204</v>
      </c>
      <c r="S556" s="1">
        <v>162204</v>
      </c>
      <c r="T556" s="1">
        <v>162204</v>
      </c>
      <c r="U556" s="1">
        <v>290843.64</v>
      </c>
      <c r="V556" s="1">
        <v>589668.38</v>
      </c>
      <c r="W556" s="1">
        <v>610222.30000000005</v>
      </c>
      <c r="X556" s="1">
        <v>625526.93999999994</v>
      </c>
      <c r="Y556" s="1">
        <v>634822.07999999996</v>
      </c>
      <c r="Z556" s="1">
        <v>667233.27</v>
      </c>
      <c r="AA556" s="1">
        <v>667209.48</v>
      </c>
      <c r="AB556" s="1">
        <v>702197.14</v>
      </c>
      <c r="AC556" s="1">
        <v>775523.7</v>
      </c>
      <c r="AD556" s="1">
        <v>826594.63</v>
      </c>
      <c r="AE556" s="1">
        <v>903276</v>
      </c>
      <c r="AP556" s="1">
        <v>278309.8125</v>
      </c>
      <c r="AR556" s="1">
        <v>47208.546875</v>
      </c>
      <c r="AT556" s="1">
        <v>325518.375</v>
      </c>
      <c r="AY556" s="1">
        <v>94968</v>
      </c>
      <c r="AZ556" s="1">
        <v>19354.48046875</v>
      </c>
      <c r="BA556" s="1">
        <v>135437</v>
      </c>
      <c r="BC556" s="1">
        <v>124501</v>
      </c>
      <c r="BD556" s="1">
        <v>20553.919921875</v>
      </c>
      <c r="BE556" s="1">
        <v>53534</v>
      </c>
      <c r="BG556" s="1">
        <v>23077.5</v>
      </c>
      <c r="BH556" s="1">
        <v>15304.6396484375</v>
      </c>
      <c r="BI556" s="1">
        <v>-26767</v>
      </c>
      <c r="BK556" s="1">
        <v>35663</v>
      </c>
      <c r="BL556" s="1">
        <v>9295.1396484375</v>
      </c>
      <c r="BO556" s="1">
        <v>118303</v>
      </c>
      <c r="BP556" s="1">
        <v>32411.189453125</v>
      </c>
      <c r="BS556" s="1">
        <v>-4</v>
      </c>
      <c r="BT556" s="1">
        <v>-23.790000915527344</v>
      </c>
      <c r="BW556" s="1">
        <v>168901</v>
      </c>
      <c r="BX556" s="1">
        <v>34987.66015625</v>
      </c>
      <c r="BY556" s="1">
        <v>0</v>
      </c>
      <c r="CA556" s="1">
        <v>774082</v>
      </c>
      <c r="CB556" s="1">
        <v>73326.5625</v>
      </c>
      <c r="CC556" s="1">
        <v>0</v>
      </c>
      <c r="CE556" s="1">
        <v>264275</v>
      </c>
      <c r="CF556" s="1">
        <v>51070.9296875</v>
      </c>
      <c r="CG556" s="1">
        <v>0</v>
      </c>
      <c r="CI556" s="1">
        <v>184295</v>
      </c>
      <c r="CJ556" s="1">
        <v>76681.3671875</v>
      </c>
      <c r="CK556" s="1">
        <v>128639.640625</v>
      </c>
    </row>
    <row r="557" spans="1:90" x14ac:dyDescent="0.25">
      <c r="A557" s="1">
        <v>128323703</v>
      </c>
      <c r="B557" s="1">
        <v>8984536</v>
      </c>
      <c r="C557" s="1">
        <v>9225368</v>
      </c>
      <c r="D557" s="1">
        <v>9364257</v>
      </c>
      <c r="E557" s="1">
        <v>9580895</v>
      </c>
      <c r="F557" s="1">
        <v>9799647</v>
      </c>
      <c r="G557" s="1">
        <v>9799636</v>
      </c>
      <c r="H557" s="1">
        <v>10234714</v>
      </c>
      <c r="I557" s="1">
        <v>11205234</v>
      </c>
      <c r="J557" s="1">
        <v>12059103</v>
      </c>
      <c r="K557" s="1">
        <v>12467880</v>
      </c>
      <c r="L557" s="1">
        <v>353791</v>
      </c>
      <c r="M557" s="1">
        <v>353791</v>
      </c>
      <c r="N557" s="1">
        <v>353791</v>
      </c>
      <c r="O557" s="1">
        <v>353791</v>
      </c>
      <c r="P557" s="1">
        <v>353791</v>
      </c>
      <c r="Q557" s="1">
        <v>353791</v>
      </c>
      <c r="R557" s="1">
        <v>353791</v>
      </c>
      <c r="S557" s="1">
        <v>353791</v>
      </c>
      <c r="T557" s="1">
        <v>353791</v>
      </c>
      <c r="U557" s="1">
        <v>353791</v>
      </c>
      <c r="V557" s="1">
        <v>1714738.23</v>
      </c>
      <c r="W557" s="1">
        <v>1738088.61</v>
      </c>
      <c r="X557" s="1">
        <v>1891149.14</v>
      </c>
      <c r="Y557" s="1">
        <v>1848486.29</v>
      </c>
      <c r="Z557" s="1">
        <v>1923500.51</v>
      </c>
      <c r="AA557" s="1">
        <v>1923439.71</v>
      </c>
      <c r="AB557" s="1">
        <v>1954494.9</v>
      </c>
      <c r="AC557" s="1">
        <v>2094812.53</v>
      </c>
      <c r="AD557" s="1">
        <v>2168234.7200000002</v>
      </c>
      <c r="AE557" s="1">
        <v>2311019</v>
      </c>
      <c r="AP557" s="1">
        <v>533646.625</v>
      </c>
      <c r="AQ557" s="1">
        <v>0</v>
      </c>
      <c r="AR557" s="1">
        <v>77503.6953125</v>
      </c>
      <c r="AT557" s="1">
        <v>611150.3125</v>
      </c>
      <c r="AY557" s="1">
        <v>183237</v>
      </c>
      <c r="AZ557" s="1">
        <v>40042.0703125</v>
      </c>
      <c r="BA557" s="1">
        <v>68277</v>
      </c>
      <c r="BC557" s="1">
        <v>240832</v>
      </c>
      <c r="BD557" s="1">
        <v>23350.380859375</v>
      </c>
      <c r="BE557" s="1">
        <v>0</v>
      </c>
      <c r="BG557" s="1">
        <v>138889</v>
      </c>
      <c r="BH557" s="1">
        <v>153060.53125</v>
      </c>
      <c r="BI557" s="1">
        <v>0</v>
      </c>
      <c r="BK557" s="1">
        <v>216638</v>
      </c>
      <c r="BL557" s="1">
        <v>-42662.8515625</v>
      </c>
      <c r="BM557" s="1">
        <v>0</v>
      </c>
      <c r="BO557" s="1">
        <v>218752</v>
      </c>
      <c r="BP557" s="1">
        <v>75014.21875</v>
      </c>
      <c r="BQ557" s="1">
        <v>0</v>
      </c>
      <c r="BS557" s="1">
        <v>-11</v>
      </c>
      <c r="BT557" s="1">
        <v>-60.799999237060547</v>
      </c>
      <c r="BU557" s="1">
        <v>0</v>
      </c>
      <c r="BW557" s="1">
        <v>435078</v>
      </c>
      <c r="BX557" s="1">
        <v>31055.189453125</v>
      </c>
      <c r="BY557" s="1">
        <v>0</v>
      </c>
      <c r="CA557" s="1">
        <v>970520</v>
      </c>
      <c r="CB557" s="1">
        <v>140317.625</v>
      </c>
      <c r="CC557" s="1">
        <v>0</v>
      </c>
      <c r="CE557" s="1">
        <v>853869</v>
      </c>
      <c r="CF557" s="1">
        <v>73422.1875</v>
      </c>
      <c r="CG557" s="1">
        <v>0</v>
      </c>
      <c r="CI557" s="1">
        <v>408777</v>
      </c>
      <c r="CJ557" s="1">
        <v>142784.28125</v>
      </c>
      <c r="CK557" s="1">
        <v>0</v>
      </c>
    </row>
    <row r="558" spans="1:90" x14ac:dyDescent="0.25">
      <c r="A558" s="1">
        <v>128324207</v>
      </c>
      <c r="AF558" s="1">
        <v>557705.93000000005</v>
      </c>
      <c r="AG558" s="1">
        <v>518367.63</v>
      </c>
      <c r="AH558" s="1">
        <v>506669.96</v>
      </c>
      <c r="AI558" s="1">
        <v>580412.35</v>
      </c>
      <c r="AJ558" s="1">
        <v>678834.3</v>
      </c>
      <c r="AK558" s="1">
        <v>719558.53</v>
      </c>
      <c r="AL558" s="1">
        <v>747921.86</v>
      </c>
      <c r="AM558" s="1">
        <v>822994.2</v>
      </c>
      <c r="AN558" s="1">
        <v>1107021.23</v>
      </c>
      <c r="AO558" s="1">
        <v>1007932</v>
      </c>
      <c r="AS558" s="1">
        <v>65819.5390625</v>
      </c>
      <c r="AT558" s="1">
        <v>65819.5390625</v>
      </c>
      <c r="BB558" s="1">
        <v>93778.9296875</v>
      </c>
      <c r="BF558" s="1">
        <v>-39338.30078125</v>
      </c>
      <c r="BJ558" s="1">
        <v>-11697.669921875</v>
      </c>
      <c r="BN558" s="1">
        <v>73742.390625</v>
      </c>
      <c r="BR558" s="1">
        <v>98421.953125</v>
      </c>
      <c r="BV558" s="1">
        <v>40724.23046875</v>
      </c>
      <c r="BZ558" s="1">
        <v>28363.330078125</v>
      </c>
      <c r="CD558" s="1">
        <v>75072.34375</v>
      </c>
      <c r="CH558" s="1">
        <v>284027.03125</v>
      </c>
      <c r="CL558" s="1">
        <v>-99089.2265625</v>
      </c>
    </row>
    <row r="559" spans="1:90" x14ac:dyDescent="0.25">
      <c r="A559" s="1">
        <v>128325203</v>
      </c>
      <c r="B559" s="1">
        <v>9273842</v>
      </c>
      <c r="C559" s="1">
        <v>9398681</v>
      </c>
      <c r="D559" s="1">
        <v>9441574</v>
      </c>
      <c r="E559" s="1">
        <v>9539132</v>
      </c>
      <c r="F559" s="1">
        <v>9651810</v>
      </c>
      <c r="G559" s="1">
        <v>9651805</v>
      </c>
      <c r="H559" s="1">
        <v>9920818</v>
      </c>
      <c r="I559" s="1">
        <v>10473412</v>
      </c>
      <c r="J559" s="1">
        <v>10953663</v>
      </c>
      <c r="K559" s="1">
        <v>11152203</v>
      </c>
      <c r="L559" s="1">
        <v>209876</v>
      </c>
      <c r="M559" s="1">
        <v>282738</v>
      </c>
      <c r="N559" s="1">
        <v>246307</v>
      </c>
      <c r="O559" s="1">
        <v>246307</v>
      </c>
      <c r="P559" s="1">
        <v>246307</v>
      </c>
      <c r="Q559" s="1">
        <v>246307</v>
      </c>
      <c r="R559" s="1">
        <v>246307</v>
      </c>
      <c r="S559" s="1">
        <v>246307</v>
      </c>
      <c r="T559" s="1">
        <v>246307</v>
      </c>
      <c r="U559" s="1">
        <v>410950.47</v>
      </c>
      <c r="V559" s="1">
        <v>1018325.24</v>
      </c>
      <c r="W559" s="1">
        <v>1030186.9</v>
      </c>
      <c r="X559" s="1">
        <v>1049267.4099999999</v>
      </c>
      <c r="Y559" s="1">
        <v>1061257.6100000001</v>
      </c>
      <c r="Z559" s="1">
        <v>1098997.27</v>
      </c>
      <c r="AA559" s="1">
        <v>1098960.78</v>
      </c>
      <c r="AB559" s="1">
        <v>1149291.02</v>
      </c>
      <c r="AC559" s="1">
        <v>1242619.96</v>
      </c>
      <c r="AD559" s="1">
        <v>1309236.55</v>
      </c>
      <c r="AE559" s="1">
        <v>1406997</v>
      </c>
      <c r="AF559" s="1">
        <v>26857.34</v>
      </c>
      <c r="AG559" s="1">
        <v>25272.77</v>
      </c>
      <c r="AH559" s="1">
        <v>31856.34</v>
      </c>
      <c r="AI559" s="1">
        <v>41029.050000000003</v>
      </c>
      <c r="AJ559" s="1">
        <v>34049.839999999997</v>
      </c>
      <c r="AK559" s="1">
        <v>20650.16</v>
      </c>
      <c r="AL559" s="1">
        <v>19590.009999999998</v>
      </c>
      <c r="AM559" s="1">
        <v>8835.6</v>
      </c>
      <c r="AN559" s="1">
        <v>22026.58</v>
      </c>
      <c r="AO559" s="1">
        <v>24537</v>
      </c>
      <c r="AP559" s="1">
        <v>300078.59375</v>
      </c>
      <c r="AQ559" s="1">
        <v>32928.6953125</v>
      </c>
      <c r="AR559" s="1">
        <v>61599.9453125</v>
      </c>
      <c r="AS559" s="1">
        <v>-1902.5679931640625</v>
      </c>
      <c r="AT559" s="1">
        <v>392704.65625</v>
      </c>
      <c r="AY559" s="1">
        <v>95351</v>
      </c>
      <c r="AZ559" s="1">
        <v>32194.349609375</v>
      </c>
      <c r="BA559" s="1">
        <v>13168</v>
      </c>
      <c r="BB559" s="1">
        <v>3538.219970703125</v>
      </c>
      <c r="BC559" s="1">
        <v>124839</v>
      </c>
      <c r="BD559" s="1">
        <v>11861.66015625</v>
      </c>
      <c r="BE559" s="1">
        <v>72862</v>
      </c>
      <c r="BF559" s="1">
        <v>-1584.5699462890625</v>
      </c>
      <c r="BG559" s="1">
        <v>42893</v>
      </c>
      <c r="BH559" s="1">
        <v>19080.509765625</v>
      </c>
      <c r="BI559" s="1">
        <v>-36431</v>
      </c>
      <c r="BJ559" s="1">
        <v>6583.56982421875</v>
      </c>
      <c r="BK559" s="1">
        <v>97558</v>
      </c>
      <c r="BL559" s="1">
        <v>11990.2001953125</v>
      </c>
      <c r="BM559" s="1">
        <v>0</v>
      </c>
      <c r="BN559" s="1">
        <v>9172.7099609375</v>
      </c>
      <c r="BO559" s="1">
        <v>112678</v>
      </c>
      <c r="BP559" s="1">
        <v>37739.66015625</v>
      </c>
      <c r="BQ559" s="1">
        <v>0</v>
      </c>
      <c r="BR559" s="1">
        <v>-6979.2099609375</v>
      </c>
      <c r="BS559" s="1">
        <v>-5</v>
      </c>
      <c r="BT559" s="1">
        <v>-36.490001678466797</v>
      </c>
      <c r="BU559" s="1">
        <v>0</v>
      </c>
      <c r="BV559" s="1">
        <v>-13399.6796875</v>
      </c>
      <c r="BW559" s="1">
        <v>269013</v>
      </c>
      <c r="BX559" s="1">
        <v>50330.23828125</v>
      </c>
      <c r="BY559" s="1">
        <v>0</v>
      </c>
      <c r="BZ559" s="1">
        <v>-1060.1500244140625</v>
      </c>
      <c r="CA559" s="1">
        <v>552594</v>
      </c>
      <c r="CB559" s="1">
        <v>93328.9375</v>
      </c>
      <c r="CC559" s="1">
        <v>0</v>
      </c>
      <c r="CD559" s="1">
        <v>-10754.41015625</v>
      </c>
      <c r="CE559" s="1">
        <v>480251</v>
      </c>
      <c r="CF559" s="1">
        <v>66616.59375</v>
      </c>
      <c r="CG559" s="1">
        <v>0</v>
      </c>
      <c r="CH559" s="1">
        <v>13190.98046875</v>
      </c>
      <c r="CI559" s="1">
        <v>198540</v>
      </c>
      <c r="CJ559" s="1">
        <v>97760.453125</v>
      </c>
      <c r="CK559" s="1">
        <v>164643.46875</v>
      </c>
      <c r="CL559" s="1">
        <v>2510.419921875</v>
      </c>
    </row>
    <row r="560" spans="1:90" x14ac:dyDescent="0.25">
      <c r="A560" s="1">
        <v>128326303</v>
      </c>
      <c r="B560" s="1">
        <v>7202167</v>
      </c>
      <c r="C560" s="1">
        <v>7315659.5</v>
      </c>
      <c r="D560" s="1">
        <v>7391916.5</v>
      </c>
      <c r="E560" s="1">
        <v>7400802.5</v>
      </c>
      <c r="F560" s="1">
        <v>7448201.5</v>
      </c>
      <c r="G560" s="1">
        <v>7448198</v>
      </c>
      <c r="H560" s="1">
        <v>7505623</v>
      </c>
      <c r="I560" s="1">
        <v>7817865.5</v>
      </c>
      <c r="J560" s="1">
        <v>8105236</v>
      </c>
      <c r="K560" s="1">
        <v>8210942</v>
      </c>
      <c r="L560" s="1">
        <v>194325</v>
      </c>
      <c r="M560" s="1">
        <v>194325</v>
      </c>
      <c r="N560" s="1">
        <v>194325</v>
      </c>
      <c r="O560" s="1">
        <v>194325</v>
      </c>
      <c r="P560" s="1">
        <v>194325</v>
      </c>
      <c r="Q560" s="1">
        <v>194325</v>
      </c>
      <c r="R560" s="1">
        <v>194325</v>
      </c>
      <c r="S560" s="1">
        <v>194325</v>
      </c>
      <c r="T560" s="1">
        <v>194325</v>
      </c>
      <c r="U560" s="1">
        <v>194325</v>
      </c>
      <c r="V560" s="1">
        <v>677309.62</v>
      </c>
      <c r="W560" s="1">
        <v>689620</v>
      </c>
      <c r="X560" s="1">
        <v>716039.78</v>
      </c>
      <c r="Y560" s="1">
        <v>720038.17</v>
      </c>
      <c r="Z560" s="1">
        <v>745897.21</v>
      </c>
      <c r="AA560" s="1">
        <v>745857.93</v>
      </c>
      <c r="AB560" s="1">
        <v>801025.06</v>
      </c>
      <c r="AC560" s="1">
        <v>881786.67</v>
      </c>
      <c r="AD560" s="1">
        <v>940033.84</v>
      </c>
      <c r="AE560" s="1">
        <v>1020234</v>
      </c>
      <c r="AF560" s="1">
        <v>38065.199999999997</v>
      </c>
      <c r="AG560" s="1">
        <v>37402.089999999997</v>
      </c>
      <c r="AH560" s="1">
        <v>28147.14</v>
      </c>
      <c r="AI560" s="1">
        <v>36766.480000000003</v>
      </c>
      <c r="AJ560" s="1">
        <v>46055.75</v>
      </c>
      <c r="AK560" s="1">
        <v>43008</v>
      </c>
      <c r="AL560" s="1">
        <v>43161</v>
      </c>
      <c r="AM560" s="1">
        <v>98884.95</v>
      </c>
      <c r="AN560" s="1">
        <v>91508.24</v>
      </c>
      <c r="AO560" s="1">
        <v>63604</v>
      </c>
      <c r="AP560" s="1">
        <v>152548.09375</v>
      </c>
      <c r="AQ560" s="1">
        <v>0</v>
      </c>
      <c r="AR560" s="1">
        <v>54867.359375</v>
      </c>
      <c r="AS560" s="1">
        <v>3509.64990234375</v>
      </c>
      <c r="AT560" s="1">
        <v>210925.109375</v>
      </c>
      <c r="AY560" s="1">
        <v>85809</v>
      </c>
      <c r="AZ560" s="1">
        <v>25336.369140625</v>
      </c>
      <c r="BA560" s="1">
        <v>37744</v>
      </c>
      <c r="BB560" s="1">
        <v>-2488.1298828125</v>
      </c>
      <c r="BC560" s="1">
        <v>113492.5</v>
      </c>
      <c r="BD560" s="1">
        <v>12310.3798828125</v>
      </c>
      <c r="BE560" s="1">
        <v>0</v>
      </c>
      <c r="BF560" s="1">
        <v>-663.1099853515625</v>
      </c>
      <c r="BG560" s="1">
        <v>76257</v>
      </c>
      <c r="BH560" s="1">
        <v>26419.779296875</v>
      </c>
      <c r="BI560" s="1">
        <v>0</v>
      </c>
      <c r="BJ560" s="1">
        <v>-9254.9501953125</v>
      </c>
      <c r="BK560" s="1">
        <v>8886</v>
      </c>
      <c r="BL560" s="1">
        <v>3998.389892578125</v>
      </c>
      <c r="BM560" s="1">
        <v>0</v>
      </c>
      <c r="BN560" s="1">
        <v>8619.33984375</v>
      </c>
      <c r="BO560" s="1">
        <v>47399</v>
      </c>
      <c r="BP560" s="1">
        <v>25859.0390625</v>
      </c>
      <c r="BQ560" s="1">
        <v>0</v>
      </c>
      <c r="BR560" s="1">
        <v>9289.26953125</v>
      </c>
      <c r="BS560" s="1">
        <v>-3.5</v>
      </c>
      <c r="BT560" s="1">
        <v>-39.279998779296875</v>
      </c>
      <c r="BU560" s="1">
        <v>0</v>
      </c>
      <c r="BV560" s="1">
        <v>-3047.75</v>
      </c>
      <c r="BW560" s="1">
        <v>57425</v>
      </c>
      <c r="BX560" s="1">
        <v>55167.12890625</v>
      </c>
      <c r="BY560" s="1">
        <v>0</v>
      </c>
      <c r="BZ560" s="1">
        <v>153</v>
      </c>
      <c r="CA560" s="1">
        <v>312242.5</v>
      </c>
      <c r="CB560" s="1">
        <v>80761.609375</v>
      </c>
      <c r="CC560" s="1">
        <v>0</v>
      </c>
      <c r="CD560" s="1">
        <v>55723.94921875</v>
      </c>
      <c r="CE560" s="1">
        <v>287370.5</v>
      </c>
      <c r="CF560" s="1">
        <v>58247.171875</v>
      </c>
      <c r="CG560" s="1">
        <v>0</v>
      </c>
      <c r="CH560" s="1">
        <v>-7376.7099609375</v>
      </c>
      <c r="CI560" s="1">
        <v>105706</v>
      </c>
      <c r="CJ560" s="1">
        <v>80200.15625</v>
      </c>
      <c r="CK560" s="1">
        <v>0</v>
      </c>
      <c r="CL560" s="1">
        <v>-27904.240234375</v>
      </c>
    </row>
    <row r="561" spans="1:90" x14ac:dyDescent="0.25">
      <c r="A561" s="1">
        <v>128327303</v>
      </c>
      <c r="B561" s="1">
        <v>8678224</v>
      </c>
      <c r="C561" s="1">
        <v>8807108</v>
      </c>
      <c r="D561" s="1">
        <v>8917866</v>
      </c>
      <c r="E561" s="1">
        <v>8930051</v>
      </c>
      <c r="F561" s="1">
        <v>9013121</v>
      </c>
      <c r="G561" s="1">
        <v>9013117</v>
      </c>
      <c r="H561" s="1">
        <v>9082734</v>
      </c>
      <c r="I561" s="1">
        <v>9275837</v>
      </c>
      <c r="J561" s="1">
        <v>9557942</v>
      </c>
      <c r="K561" s="1">
        <v>9666400</v>
      </c>
      <c r="L561" s="1">
        <v>218571</v>
      </c>
      <c r="M561" s="1">
        <v>218571</v>
      </c>
      <c r="N561" s="1">
        <v>218571</v>
      </c>
      <c r="O561" s="1">
        <v>218571</v>
      </c>
      <c r="P561" s="1">
        <v>218571</v>
      </c>
      <c r="Q561" s="1">
        <v>218571</v>
      </c>
      <c r="R561" s="1">
        <v>218571</v>
      </c>
      <c r="S561" s="1">
        <v>218571</v>
      </c>
      <c r="T561" s="1">
        <v>218571</v>
      </c>
      <c r="U561" s="1">
        <v>218571</v>
      </c>
      <c r="V561" s="1">
        <v>842147.1</v>
      </c>
      <c r="W561" s="1">
        <v>845258.55</v>
      </c>
      <c r="X561" s="1">
        <v>868394.34</v>
      </c>
      <c r="Y561" s="1">
        <v>867241.59</v>
      </c>
      <c r="Z561" s="1">
        <v>893142.51</v>
      </c>
      <c r="AA561" s="1">
        <v>893110.07</v>
      </c>
      <c r="AB561" s="1">
        <v>929694.27</v>
      </c>
      <c r="AC561" s="1">
        <v>983747.4</v>
      </c>
      <c r="AD561" s="1">
        <v>1019027.06</v>
      </c>
      <c r="AE561" s="1">
        <v>1085230</v>
      </c>
      <c r="AL561" s="1">
        <v>59.72</v>
      </c>
      <c r="AP561" s="1">
        <v>130655.796875</v>
      </c>
      <c r="AQ561" s="1">
        <v>0</v>
      </c>
      <c r="AR561" s="1">
        <v>38417.49609375</v>
      </c>
      <c r="AT561" s="1">
        <v>169073.296875</v>
      </c>
      <c r="AY561" s="1">
        <v>97348</v>
      </c>
      <c r="AZ561" s="1">
        <v>22961.890625</v>
      </c>
      <c r="BA561" s="1">
        <v>43740</v>
      </c>
      <c r="BC561" s="1">
        <v>128884</v>
      </c>
      <c r="BD561" s="1">
        <v>3111.449951171875</v>
      </c>
      <c r="BE561" s="1">
        <v>0</v>
      </c>
      <c r="BG561" s="1">
        <v>110758</v>
      </c>
      <c r="BH561" s="1">
        <v>23135.7890625</v>
      </c>
      <c r="BI561" s="1">
        <v>0</v>
      </c>
      <c r="BK561" s="1">
        <v>12185</v>
      </c>
      <c r="BL561" s="1">
        <v>-1152.75</v>
      </c>
      <c r="BM561" s="1">
        <v>0</v>
      </c>
      <c r="BO561" s="1">
        <v>83070</v>
      </c>
      <c r="BP561" s="1">
        <v>25900.919921875</v>
      </c>
      <c r="BQ561" s="1">
        <v>0</v>
      </c>
      <c r="BS561" s="1">
        <v>-4</v>
      </c>
      <c r="BT561" s="1">
        <v>-32.439998626708984</v>
      </c>
      <c r="BU561" s="1">
        <v>0</v>
      </c>
      <c r="BW561" s="1">
        <v>69617</v>
      </c>
      <c r="BX561" s="1">
        <v>36584.19921875</v>
      </c>
      <c r="BY561" s="1">
        <v>0</v>
      </c>
      <c r="CA561" s="1">
        <v>193103</v>
      </c>
      <c r="CB561" s="1">
        <v>54053.12890625</v>
      </c>
      <c r="CC561" s="1">
        <v>0</v>
      </c>
      <c r="CE561" s="1">
        <v>282105</v>
      </c>
      <c r="CF561" s="1">
        <v>35279.66015625</v>
      </c>
      <c r="CG561" s="1">
        <v>0</v>
      </c>
      <c r="CI561" s="1">
        <v>108458</v>
      </c>
      <c r="CJ561" s="1">
        <v>66202.9375</v>
      </c>
      <c r="CK561" s="1">
        <v>0</v>
      </c>
    </row>
    <row r="562" spans="1:90" x14ac:dyDescent="0.25">
      <c r="A562" s="1">
        <v>128328003</v>
      </c>
      <c r="B562" s="1">
        <v>8695908</v>
      </c>
      <c r="C562" s="1">
        <v>8810628</v>
      </c>
      <c r="D562" s="1">
        <v>8872751</v>
      </c>
      <c r="E562" s="1">
        <v>8901388</v>
      </c>
      <c r="F562" s="1">
        <v>8960557</v>
      </c>
      <c r="G562" s="1">
        <v>8960553</v>
      </c>
      <c r="H562" s="1">
        <v>9079008</v>
      </c>
      <c r="I562" s="1">
        <v>9286377</v>
      </c>
      <c r="J562" s="1">
        <v>9644660</v>
      </c>
      <c r="K562" s="1">
        <v>9750777</v>
      </c>
      <c r="L562" s="1">
        <v>208937</v>
      </c>
      <c r="M562" s="1">
        <v>208937</v>
      </c>
      <c r="N562" s="1">
        <v>208937</v>
      </c>
      <c r="O562" s="1">
        <v>208937</v>
      </c>
      <c r="P562" s="1">
        <v>208937</v>
      </c>
      <c r="Q562" s="1">
        <v>208937</v>
      </c>
      <c r="R562" s="1">
        <v>208937</v>
      </c>
      <c r="S562" s="1">
        <v>208937</v>
      </c>
      <c r="T562" s="1">
        <v>208937</v>
      </c>
      <c r="U562" s="1">
        <v>211315.3</v>
      </c>
      <c r="V562" s="1">
        <v>815817.39</v>
      </c>
      <c r="W562" s="1">
        <v>985926.22</v>
      </c>
      <c r="X562" s="1">
        <v>978634.87</v>
      </c>
      <c r="Y562" s="1">
        <v>981333.8</v>
      </c>
      <c r="Z562" s="1">
        <v>1042141.53</v>
      </c>
      <c r="AA562" s="1">
        <v>1042098.3</v>
      </c>
      <c r="AB562" s="1">
        <v>1073660.71</v>
      </c>
      <c r="AC562" s="1">
        <v>1138293.8700000001</v>
      </c>
      <c r="AD562" s="1">
        <v>1190869.79</v>
      </c>
      <c r="AE562" s="1">
        <v>1106647</v>
      </c>
      <c r="AF562" s="1">
        <v>43752.74</v>
      </c>
      <c r="AG562" s="1">
        <v>30544.31</v>
      </c>
      <c r="AH562" s="1">
        <v>38267.07</v>
      </c>
      <c r="AI562" s="1">
        <v>28882.79</v>
      </c>
      <c r="AJ562" s="1">
        <v>33983.86</v>
      </c>
      <c r="AK562" s="1">
        <v>774.46</v>
      </c>
      <c r="AP562" s="1">
        <v>158044</v>
      </c>
      <c r="AQ562" s="1">
        <v>475.66000366210938</v>
      </c>
      <c r="AR562" s="1">
        <v>12901.09375</v>
      </c>
      <c r="AT562" s="1">
        <v>171420.75</v>
      </c>
      <c r="AY562" s="1">
        <v>87509</v>
      </c>
      <c r="AZ562" s="1">
        <v>29558.939453125</v>
      </c>
      <c r="BA562" s="1">
        <v>45242</v>
      </c>
      <c r="BB562" s="1">
        <v>-1530.219970703125</v>
      </c>
      <c r="BC562" s="1">
        <v>114720</v>
      </c>
      <c r="BD562" s="1">
        <v>170108.828125</v>
      </c>
      <c r="BE562" s="1">
        <v>0</v>
      </c>
      <c r="BF562" s="1">
        <v>-13208.4296875</v>
      </c>
      <c r="BG562" s="1">
        <v>62123</v>
      </c>
      <c r="BH562" s="1">
        <v>-7291.35009765625</v>
      </c>
      <c r="BI562" s="1">
        <v>0</v>
      </c>
      <c r="BJ562" s="1">
        <v>7722.759765625</v>
      </c>
      <c r="BK562" s="1">
        <v>28637</v>
      </c>
      <c r="BL562" s="1">
        <v>2698.929931640625</v>
      </c>
      <c r="BM562" s="1">
        <v>0</v>
      </c>
      <c r="BN562" s="1">
        <v>-9384.2802734375</v>
      </c>
      <c r="BO562" s="1">
        <v>59169</v>
      </c>
      <c r="BP562" s="1">
        <v>60807.73046875</v>
      </c>
      <c r="BQ562" s="1">
        <v>0</v>
      </c>
      <c r="BR562" s="1">
        <v>5101.06982421875</v>
      </c>
      <c r="BS562" s="1">
        <v>-4</v>
      </c>
      <c r="BT562" s="1">
        <v>-43.229999542236328</v>
      </c>
      <c r="BU562" s="1">
        <v>0</v>
      </c>
      <c r="BV562" s="1">
        <v>-33209.3984375</v>
      </c>
      <c r="BW562" s="1">
        <v>118455</v>
      </c>
      <c r="BX562" s="1">
        <v>31562.41015625</v>
      </c>
      <c r="BY562" s="1">
        <v>0</v>
      </c>
      <c r="CA562" s="1">
        <v>207369</v>
      </c>
      <c r="CB562" s="1">
        <v>64633.16015625</v>
      </c>
      <c r="CC562" s="1">
        <v>0</v>
      </c>
      <c r="CE562" s="1">
        <v>358283</v>
      </c>
      <c r="CF562" s="1">
        <v>52575.921875</v>
      </c>
      <c r="CG562" s="1">
        <v>0</v>
      </c>
      <c r="CI562" s="1">
        <v>106117</v>
      </c>
      <c r="CJ562" s="1">
        <v>-84222.7890625</v>
      </c>
      <c r="CK562" s="1">
        <v>2378.300048828125</v>
      </c>
    </row>
    <row r="563" spans="1:90" x14ac:dyDescent="0.25">
      <c r="A563" s="1">
        <v>129540803</v>
      </c>
      <c r="B563" s="1">
        <v>7867642.5</v>
      </c>
      <c r="C563" s="1">
        <v>8046025.5</v>
      </c>
      <c r="D563" s="1">
        <v>8091736.5</v>
      </c>
      <c r="E563" s="1">
        <v>8144012.5</v>
      </c>
      <c r="F563" s="1">
        <v>8291982.5</v>
      </c>
      <c r="G563" s="1">
        <v>8291977</v>
      </c>
      <c r="H563" s="1">
        <v>8446778</v>
      </c>
      <c r="I563" s="1">
        <v>9166172</v>
      </c>
      <c r="J563" s="1">
        <v>9625081</v>
      </c>
      <c r="K563" s="1">
        <v>9828712</v>
      </c>
      <c r="L563" s="1">
        <v>354683</v>
      </c>
      <c r="M563" s="1">
        <v>354683</v>
      </c>
      <c r="N563" s="1">
        <v>354683</v>
      </c>
      <c r="O563" s="1">
        <v>354683</v>
      </c>
      <c r="P563" s="1">
        <v>354683</v>
      </c>
      <c r="Q563" s="1">
        <v>354683</v>
      </c>
      <c r="R563" s="1">
        <v>354683</v>
      </c>
      <c r="S563" s="1">
        <v>354683</v>
      </c>
      <c r="T563" s="1">
        <v>354683</v>
      </c>
      <c r="U563" s="1">
        <v>757745.31</v>
      </c>
      <c r="V563" s="1">
        <v>1531694.25</v>
      </c>
      <c r="W563" s="1">
        <v>1566948.88</v>
      </c>
      <c r="X563" s="1">
        <v>1602948.37</v>
      </c>
      <c r="Y563" s="1">
        <v>1618385.24</v>
      </c>
      <c r="Z563" s="1">
        <v>1659178.78</v>
      </c>
      <c r="AA563" s="1">
        <v>1659124.85</v>
      </c>
      <c r="AB563" s="1">
        <v>1520703.62</v>
      </c>
      <c r="AC563" s="1">
        <v>1776508.1</v>
      </c>
      <c r="AD563" s="1">
        <v>1864899.89</v>
      </c>
      <c r="AE563" s="1">
        <v>1990842</v>
      </c>
      <c r="AP563" s="1">
        <v>307345.90625</v>
      </c>
      <c r="AQ563" s="1">
        <v>80612.4609375</v>
      </c>
      <c r="AR563" s="1">
        <v>66332.640625</v>
      </c>
      <c r="AT563" s="1">
        <v>454291</v>
      </c>
      <c r="AY563" s="1">
        <v>134427.5</v>
      </c>
      <c r="AZ563" s="1">
        <v>43389.9296875</v>
      </c>
      <c r="BA563" s="1">
        <v>83474</v>
      </c>
      <c r="BC563" s="1">
        <v>178383</v>
      </c>
      <c r="BD563" s="1">
        <v>35254.62890625</v>
      </c>
      <c r="BE563" s="1">
        <v>0</v>
      </c>
      <c r="BG563" s="1">
        <v>45711</v>
      </c>
      <c r="BH563" s="1">
        <v>35999.48828125</v>
      </c>
      <c r="BI563" s="1">
        <v>0</v>
      </c>
      <c r="BK563" s="1">
        <v>52276</v>
      </c>
      <c r="BL563" s="1">
        <v>15436.8701171875</v>
      </c>
      <c r="BM563" s="1">
        <v>0</v>
      </c>
      <c r="BO563" s="1">
        <v>147970</v>
      </c>
      <c r="BP563" s="1">
        <v>40793.5390625</v>
      </c>
      <c r="BQ563" s="1">
        <v>0</v>
      </c>
      <c r="BS563" s="1">
        <v>-5.5</v>
      </c>
      <c r="BT563" s="1">
        <v>-53.930000305175781</v>
      </c>
      <c r="BU563" s="1">
        <v>0</v>
      </c>
      <c r="BW563" s="1">
        <v>154801</v>
      </c>
      <c r="BX563" s="1">
        <v>-138421.234375</v>
      </c>
      <c r="BY563" s="1">
        <v>0</v>
      </c>
      <c r="CA563" s="1">
        <v>719394</v>
      </c>
      <c r="CB563" s="1">
        <v>255804.484375</v>
      </c>
      <c r="CC563" s="1">
        <v>0</v>
      </c>
      <c r="CE563" s="1">
        <v>458909</v>
      </c>
      <c r="CF563" s="1">
        <v>88391.7890625</v>
      </c>
      <c r="CG563" s="1">
        <v>0</v>
      </c>
      <c r="CI563" s="1">
        <v>203631</v>
      </c>
      <c r="CJ563" s="1">
        <v>125942.109375</v>
      </c>
      <c r="CK563" s="1">
        <v>403062.3125</v>
      </c>
    </row>
    <row r="564" spans="1:90" x14ac:dyDescent="0.25">
      <c r="A564" s="1">
        <v>129544503</v>
      </c>
      <c r="B564" s="1">
        <v>7385058.5</v>
      </c>
      <c r="C564" s="1">
        <v>7600089.5</v>
      </c>
      <c r="D564" s="1">
        <v>7605169</v>
      </c>
      <c r="E564" s="1">
        <v>7780138</v>
      </c>
      <c r="F564" s="1">
        <v>7897393.5</v>
      </c>
      <c r="G564" s="1">
        <v>7897386.5</v>
      </c>
      <c r="H564" s="1">
        <v>8222564</v>
      </c>
      <c r="I564" s="1">
        <v>9873574</v>
      </c>
      <c r="J564" s="1">
        <v>10246474</v>
      </c>
      <c r="K564" s="1">
        <v>10578727</v>
      </c>
      <c r="L564" s="1">
        <v>201878</v>
      </c>
      <c r="M564" s="1">
        <v>254620</v>
      </c>
      <c r="N564" s="1">
        <v>228249</v>
      </c>
      <c r="O564" s="1">
        <v>228249</v>
      </c>
      <c r="P564" s="1">
        <v>228249</v>
      </c>
      <c r="Q564" s="1">
        <v>228249</v>
      </c>
      <c r="R564" s="1">
        <v>228249</v>
      </c>
      <c r="S564" s="1">
        <v>228249</v>
      </c>
      <c r="T564" s="1">
        <v>228249</v>
      </c>
      <c r="U564" s="1">
        <v>626474.13</v>
      </c>
      <c r="V564" s="1">
        <v>862410.12</v>
      </c>
      <c r="W564" s="1">
        <v>887291.2</v>
      </c>
      <c r="X564" s="1">
        <v>914012.84</v>
      </c>
      <c r="Y564" s="1">
        <v>935281.51</v>
      </c>
      <c r="Z564" s="1">
        <v>1001669.73</v>
      </c>
      <c r="AA564" s="1">
        <v>1001600.17</v>
      </c>
      <c r="AB564" s="1">
        <v>1071091.17</v>
      </c>
      <c r="AC564" s="1">
        <v>1211121.48</v>
      </c>
      <c r="AD564" s="1">
        <v>1290960.19</v>
      </c>
      <c r="AE564" s="1">
        <v>1457517</v>
      </c>
      <c r="AP564" s="1">
        <v>536266.6875</v>
      </c>
      <c r="AQ564" s="1">
        <v>79645.0234375</v>
      </c>
      <c r="AR564" s="1">
        <v>91169.453125</v>
      </c>
      <c r="AT564" s="1">
        <v>707081.125</v>
      </c>
      <c r="AY564" s="1">
        <v>163395</v>
      </c>
      <c r="AZ564" s="1">
        <v>39662.12890625</v>
      </c>
      <c r="BA564" s="1">
        <v>21902</v>
      </c>
      <c r="BC564" s="1">
        <v>215031</v>
      </c>
      <c r="BD564" s="1">
        <v>24881.080078125</v>
      </c>
      <c r="BE564" s="1">
        <v>52742</v>
      </c>
      <c r="BG564" s="1">
        <v>5079.5</v>
      </c>
      <c r="BH564" s="1">
        <v>26721.640625</v>
      </c>
      <c r="BI564" s="1">
        <v>-26371</v>
      </c>
      <c r="BK564" s="1">
        <v>174969</v>
      </c>
      <c r="BL564" s="1">
        <v>21268.669921875</v>
      </c>
      <c r="BM564" s="1">
        <v>0</v>
      </c>
      <c r="BO564" s="1">
        <v>117255.5</v>
      </c>
      <c r="BP564" s="1">
        <v>66388.21875</v>
      </c>
      <c r="BQ564" s="1">
        <v>0</v>
      </c>
      <c r="BS564" s="1">
        <v>-7</v>
      </c>
      <c r="BT564" s="1">
        <v>-69.55999755859375</v>
      </c>
      <c r="BU564" s="1">
        <v>0</v>
      </c>
      <c r="BW564" s="1">
        <v>325177.5</v>
      </c>
      <c r="BX564" s="1">
        <v>69491</v>
      </c>
      <c r="BY564" s="1">
        <v>0</v>
      </c>
      <c r="CA564" s="1">
        <v>1651010</v>
      </c>
      <c r="CB564" s="1">
        <v>140030.3125</v>
      </c>
      <c r="CC564" s="1">
        <v>0</v>
      </c>
      <c r="CE564" s="1">
        <v>372900</v>
      </c>
      <c r="CF564" s="1">
        <v>79838.7109375</v>
      </c>
      <c r="CG564" s="1">
        <v>0</v>
      </c>
      <c r="CI564" s="1">
        <v>332253</v>
      </c>
      <c r="CJ564" s="1">
        <v>166556.8125</v>
      </c>
      <c r="CK564" s="1">
        <v>398225.125</v>
      </c>
    </row>
    <row r="565" spans="1:90" x14ac:dyDescent="0.25">
      <c r="A565" s="1">
        <v>129544703</v>
      </c>
      <c r="B565" s="1">
        <v>5534562</v>
      </c>
      <c r="C565" s="1">
        <v>5684527</v>
      </c>
      <c r="D565" s="1">
        <v>5810912.5</v>
      </c>
      <c r="E565" s="1">
        <v>5859989</v>
      </c>
      <c r="F565" s="1">
        <v>6039867</v>
      </c>
      <c r="G565" s="1">
        <v>6039858</v>
      </c>
      <c r="H565" s="1">
        <v>6518649.5</v>
      </c>
      <c r="I565" s="1">
        <v>7464107</v>
      </c>
      <c r="J565" s="1">
        <v>8542288</v>
      </c>
      <c r="K565" s="1">
        <v>8809345</v>
      </c>
      <c r="L565" s="1">
        <v>228637</v>
      </c>
      <c r="M565" s="1">
        <v>228637</v>
      </c>
      <c r="N565" s="1">
        <v>228637</v>
      </c>
      <c r="O565" s="1">
        <v>228637</v>
      </c>
      <c r="P565" s="1">
        <v>228637</v>
      </c>
      <c r="Q565" s="1">
        <v>228637</v>
      </c>
      <c r="R565" s="1">
        <v>228637</v>
      </c>
      <c r="S565" s="1">
        <v>228637</v>
      </c>
      <c r="T565" s="1">
        <v>228637</v>
      </c>
      <c r="U565" s="1">
        <v>1271322.46</v>
      </c>
      <c r="V565" s="1">
        <v>730554.62</v>
      </c>
      <c r="W565" s="1">
        <v>766329.93</v>
      </c>
      <c r="X565" s="1">
        <v>801688.2</v>
      </c>
      <c r="Y565" s="1">
        <v>830278.81</v>
      </c>
      <c r="Z565" s="1">
        <v>911116.29</v>
      </c>
      <c r="AA565" s="1">
        <v>911035.7</v>
      </c>
      <c r="AB565" s="1">
        <v>975234.69</v>
      </c>
      <c r="AC565" s="1">
        <v>1126590.6399999999</v>
      </c>
      <c r="AD565" s="1">
        <v>1200447.05</v>
      </c>
      <c r="AE565" s="1">
        <v>1354890</v>
      </c>
      <c r="AP565" s="1">
        <v>553895.625</v>
      </c>
      <c r="AQ565" s="1">
        <v>208537.09375</v>
      </c>
      <c r="AR565" s="1">
        <v>88754.7421875</v>
      </c>
      <c r="AT565" s="1">
        <v>851187.5</v>
      </c>
      <c r="AY565" s="1">
        <v>117596.5</v>
      </c>
      <c r="AZ565" s="1">
        <v>34265.94140625</v>
      </c>
      <c r="BA565" s="1">
        <v>52387</v>
      </c>
      <c r="BC565" s="1">
        <v>149965</v>
      </c>
      <c r="BD565" s="1">
        <v>35775.30859375</v>
      </c>
      <c r="BE565" s="1">
        <v>0</v>
      </c>
      <c r="BG565" s="1">
        <v>126385.5</v>
      </c>
      <c r="BH565" s="1">
        <v>35358.26953125</v>
      </c>
      <c r="BI565" s="1">
        <v>0</v>
      </c>
      <c r="BK565" s="1">
        <v>49076.5</v>
      </c>
      <c r="BL565" s="1">
        <v>28590.609375</v>
      </c>
      <c r="BM565" s="1">
        <v>0</v>
      </c>
      <c r="BO565" s="1">
        <v>179878</v>
      </c>
      <c r="BP565" s="1">
        <v>80837.4765625</v>
      </c>
      <c r="BQ565" s="1">
        <v>0</v>
      </c>
      <c r="BS565" s="1">
        <v>-9</v>
      </c>
      <c r="BT565" s="1">
        <v>-80.589996337890625</v>
      </c>
      <c r="BU565" s="1">
        <v>0</v>
      </c>
      <c r="BW565" s="1">
        <v>478791.5</v>
      </c>
      <c r="BX565" s="1">
        <v>64198.98828125</v>
      </c>
      <c r="BY565" s="1">
        <v>0</v>
      </c>
      <c r="CA565" s="1">
        <v>945457.5</v>
      </c>
      <c r="CB565" s="1">
        <v>151355.953125</v>
      </c>
      <c r="CC565" s="1">
        <v>0</v>
      </c>
      <c r="CE565" s="1">
        <v>1078181</v>
      </c>
      <c r="CF565" s="1">
        <v>73856.40625</v>
      </c>
      <c r="CG565" s="1">
        <v>0</v>
      </c>
      <c r="CI565" s="1">
        <v>267057</v>
      </c>
      <c r="CJ565" s="1">
        <v>154442.953125</v>
      </c>
      <c r="CK565" s="1">
        <v>1042685.4375</v>
      </c>
    </row>
    <row r="566" spans="1:90" x14ac:dyDescent="0.25">
      <c r="A566" s="1">
        <v>129545003</v>
      </c>
      <c r="B566" s="1">
        <v>8563800</v>
      </c>
      <c r="C566" s="1">
        <v>8777865</v>
      </c>
      <c r="D566" s="1">
        <v>8927291</v>
      </c>
      <c r="E566" s="1">
        <v>8979335</v>
      </c>
      <c r="F566" s="1">
        <v>9185176</v>
      </c>
      <c r="G566" s="1">
        <v>9185167</v>
      </c>
      <c r="H566" s="1">
        <v>9617178</v>
      </c>
      <c r="I566" s="1">
        <v>10566754</v>
      </c>
      <c r="J566" s="1">
        <v>11443086</v>
      </c>
      <c r="K566" s="1">
        <v>11714355</v>
      </c>
      <c r="L566" s="1">
        <v>296587</v>
      </c>
      <c r="M566" s="1">
        <v>397221</v>
      </c>
      <c r="N566" s="1">
        <v>346904</v>
      </c>
      <c r="O566" s="1">
        <v>346904</v>
      </c>
      <c r="P566" s="1">
        <v>346904</v>
      </c>
      <c r="Q566" s="1">
        <v>346904</v>
      </c>
      <c r="R566" s="1">
        <v>346904</v>
      </c>
      <c r="S566" s="1">
        <v>346904</v>
      </c>
      <c r="T566" s="1">
        <v>346904</v>
      </c>
      <c r="U566" s="1">
        <v>1310857.1200000001</v>
      </c>
      <c r="V566" s="1">
        <v>1235095.3899999999</v>
      </c>
      <c r="W566" s="1">
        <v>1268946.6499999999</v>
      </c>
      <c r="X566" s="1">
        <v>1307968.1200000001</v>
      </c>
      <c r="Y566" s="1">
        <v>1330275.4099999999</v>
      </c>
      <c r="Z566" s="1">
        <v>1407894.65</v>
      </c>
      <c r="AA566" s="1">
        <v>1407823.96</v>
      </c>
      <c r="AB566" s="1">
        <v>1516184.24</v>
      </c>
      <c r="AC566" s="1">
        <v>1697665.43</v>
      </c>
      <c r="AD566" s="1">
        <v>1801706.6</v>
      </c>
      <c r="AE566" s="1">
        <v>2037200</v>
      </c>
      <c r="AP566" s="1">
        <v>505835.8125</v>
      </c>
      <c r="AQ566" s="1">
        <v>192790.625</v>
      </c>
      <c r="AR566" s="1">
        <v>125861.0703125</v>
      </c>
      <c r="AT566" s="1">
        <v>824487.5</v>
      </c>
      <c r="AY566" s="1">
        <v>163192</v>
      </c>
      <c r="AZ566" s="1">
        <v>47175.03125</v>
      </c>
      <c r="BA566" s="1">
        <v>29919</v>
      </c>
      <c r="BC566" s="1">
        <v>214065</v>
      </c>
      <c r="BD566" s="1">
        <v>33851.26171875</v>
      </c>
      <c r="BE566" s="1">
        <v>100634</v>
      </c>
      <c r="BG566" s="1">
        <v>149426</v>
      </c>
      <c r="BH566" s="1">
        <v>39021.46875</v>
      </c>
      <c r="BI566" s="1">
        <v>-50317</v>
      </c>
      <c r="BK566" s="1">
        <v>52044</v>
      </c>
      <c r="BL566" s="1">
        <v>22307.2890625</v>
      </c>
      <c r="BM566" s="1">
        <v>0</v>
      </c>
      <c r="BO566" s="1">
        <v>205841</v>
      </c>
      <c r="BP566" s="1">
        <v>77619.2421875</v>
      </c>
      <c r="BQ566" s="1">
        <v>0</v>
      </c>
      <c r="BS566" s="1">
        <v>-9</v>
      </c>
      <c r="BT566" s="1">
        <v>-70.69000244140625</v>
      </c>
      <c r="BU566" s="1">
        <v>0</v>
      </c>
      <c r="BW566" s="1">
        <v>432011</v>
      </c>
      <c r="BX566" s="1">
        <v>108360.28125</v>
      </c>
      <c r="BY566" s="1">
        <v>0</v>
      </c>
      <c r="CA566" s="1">
        <v>949576</v>
      </c>
      <c r="CB566" s="1">
        <v>181481.1875</v>
      </c>
      <c r="CC566" s="1">
        <v>0</v>
      </c>
      <c r="CE566" s="1">
        <v>876332</v>
      </c>
      <c r="CF566" s="1">
        <v>104041.171875</v>
      </c>
      <c r="CG566" s="1">
        <v>0</v>
      </c>
      <c r="CI566" s="1">
        <v>271269</v>
      </c>
      <c r="CJ566" s="1">
        <v>235493.40625</v>
      </c>
      <c r="CK566" s="1">
        <v>963953.125</v>
      </c>
    </row>
    <row r="567" spans="1:90" x14ac:dyDescent="0.25">
      <c r="A567" s="1">
        <v>129546003</v>
      </c>
      <c r="B567" s="1">
        <v>6579509</v>
      </c>
      <c r="C567" s="1">
        <v>6727784</v>
      </c>
      <c r="D567" s="1">
        <v>6804101</v>
      </c>
      <c r="E567" s="1">
        <v>6892993</v>
      </c>
      <c r="F567" s="1">
        <v>7017745</v>
      </c>
      <c r="G567" s="1">
        <v>7017739</v>
      </c>
      <c r="H567" s="1">
        <v>7197859</v>
      </c>
      <c r="I567" s="1">
        <v>7511303</v>
      </c>
      <c r="J567" s="1">
        <v>7690259.5</v>
      </c>
      <c r="K567" s="1">
        <v>7830569</v>
      </c>
      <c r="L567" s="1">
        <v>257878</v>
      </c>
      <c r="M567" s="1">
        <v>350884</v>
      </c>
      <c r="N567" s="1">
        <v>304381</v>
      </c>
      <c r="O567" s="1">
        <v>304381</v>
      </c>
      <c r="P567" s="1">
        <v>304381</v>
      </c>
      <c r="Q567" s="1">
        <v>304381</v>
      </c>
      <c r="R567" s="1">
        <v>304381</v>
      </c>
      <c r="S567" s="1">
        <v>304381</v>
      </c>
      <c r="T567" s="1">
        <v>304381</v>
      </c>
      <c r="U567" s="1">
        <v>655435.4</v>
      </c>
      <c r="V567" s="1">
        <v>991406.94</v>
      </c>
      <c r="W567" s="1">
        <v>988178</v>
      </c>
      <c r="X567" s="1">
        <v>1055527.93</v>
      </c>
      <c r="Y567" s="1">
        <v>1037910.66</v>
      </c>
      <c r="Z567" s="1">
        <v>1076679.17</v>
      </c>
      <c r="AA567" s="1">
        <v>1076634.32</v>
      </c>
      <c r="AB567" s="1">
        <v>982586.36</v>
      </c>
      <c r="AC567" s="1">
        <v>1074604.96</v>
      </c>
      <c r="AD567" s="1">
        <v>1079797.78</v>
      </c>
      <c r="AE567" s="1">
        <v>1208969</v>
      </c>
      <c r="AP567" s="1">
        <v>162564.796875</v>
      </c>
      <c r="AQ567" s="1">
        <v>70210.8828125</v>
      </c>
      <c r="AR567" s="1">
        <v>26457.966796875</v>
      </c>
      <c r="AT567" s="1">
        <v>259233.65625</v>
      </c>
      <c r="AY567" s="1">
        <v>113229.5</v>
      </c>
      <c r="AZ567" s="1">
        <v>26681.560546875</v>
      </c>
      <c r="BA567" s="1">
        <v>257878</v>
      </c>
      <c r="BC567" s="1">
        <v>148275</v>
      </c>
      <c r="BD567" s="1">
        <v>-3228.93994140625</v>
      </c>
      <c r="BE567" s="1">
        <v>93006</v>
      </c>
      <c r="BG567" s="1">
        <v>76317</v>
      </c>
      <c r="BH567" s="1">
        <v>67349.9296875</v>
      </c>
      <c r="BI567" s="1">
        <v>-46503</v>
      </c>
      <c r="BK567" s="1">
        <v>88892</v>
      </c>
      <c r="BL567" s="1">
        <v>-17617.26953125</v>
      </c>
      <c r="BM567" s="1">
        <v>0</v>
      </c>
      <c r="BO567" s="1">
        <v>124752</v>
      </c>
      <c r="BP567" s="1">
        <v>38768.51171875</v>
      </c>
      <c r="BQ567" s="1">
        <v>0</v>
      </c>
      <c r="BS567" s="1">
        <v>-6</v>
      </c>
      <c r="BT567" s="1">
        <v>-44.849998474121094</v>
      </c>
      <c r="BU567" s="1">
        <v>0</v>
      </c>
      <c r="BW567" s="1">
        <v>180120</v>
      </c>
      <c r="BX567" s="1">
        <v>-94047.9609375</v>
      </c>
      <c r="BY567" s="1">
        <v>0</v>
      </c>
      <c r="CA567" s="1">
        <v>313444</v>
      </c>
      <c r="CB567" s="1">
        <v>92018.6015625</v>
      </c>
      <c r="CC567" s="1">
        <v>0</v>
      </c>
      <c r="CE567" s="1">
        <v>178956.5</v>
      </c>
      <c r="CF567" s="1">
        <v>5192.81982421875</v>
      </c>
      <c r="CG567" s="1">
        <v>0</v>
      </c>
      <c r="CI567" s="1">
        <v>140309.5</v>
      </c>
      <c r="CJ567" s="1">
        <v>129171.21875</v>
      </c>
      <c r="CK567" s="1">
        <v>351054.40625</v>
      </c>
    </row>
    <row r="568" spans="1:90" x14ac:dyDescent="0.25">
      <c r="A568" s="1">
        <v>129546103</v>
      </c>
      <c r="B568" s="1">
        <v>12859121</v>
      </c>
      <c r="C568" s="1">
        <v>13205289</v>
      </c>
      <c r="D568" s="1">
        <v>13342595</v>
      </c>
      <c r="E568" s="1">
        <v>13515353</v>
      </c>
      <c r="F568" s="1">
        <v>13751247</v>
      </c>
      <c r="G568" s="1">
        <v>13751235</v>
      </c>
      <c r="H568" s="1">
        <v>14523119</v>
      </c>
      <c r="I568" s="1">
        <v>16794364</v>
      </c>
      <c r="J568" s="1">
        <v>18284398</v>
      </c>
      <c r="K568" s="1">
        <v>18780836</v>
      </c>
      <c r="L568" s="1">
        <v>446422</v>
      </c>
      <c r="M568" s="1">
        <v>530716</v>
      </c>
      <c r="N568" s="1">
        <v>488569</v>
      </c>
      <c r="O568" s="1">
        <v>1025858</v>
      </c>
      <c r="P568" s="1">
        <v>488569</v>
      </c>
      <c r="Q568" s="1">
        <v>488569</v>
      </c>
      <c r="R568" s="1">
        <v>488569</v>
      </c>
      <c r="S568" s="1">
        <v>488569</v>
      </c>
      <c r="T568" s="1">
        <v>488569</v>
      </c>
      <c r="U568" s="1">
        <v>2051368.23</v>
      </c>
      <c r="V568" s="1">
        <v>1672189.28</v>
      </c>
      <c r="W568" s="1">
        <v>1727563.64</v>
      </c>
      <c r="X568" s="1">
        <v>1786758.6</v>
      </c>
      <c r="Y568" s="1">
        <v>1813240.38</v>
      </c>
      <c r="Z568" s="1">
        <v>1953774.29</v>
      </c>
      <c r="AA568" s="1">
        <v>1953665.58</v>
      </c>
      <c r="AB568" s="1">
        <v>2059237.57</v>
      </c>
      <c r="AC568" s="1">
        <v>2353212.7200000002</v>
      </c>
      <c r="AD568" s="1">
        <v>2521088.16</v>
      </c>
      <c r="AE568" s="1">
        <v>2731218</v>
      </c>
      <c r="AP568" s="1">
        <v>1005917.8125</v>
      </c>
      <c r="AQ568" s="1">
        <v>312559.84375</v>
      </c>
      <c r="AR568" s="1">
        <v>155488.734375</v>
      </c>
      <c r="AT568" s="1">
        <v>1473966.375</v>
      </c>
      <c r="AY568" s="1">
        <v>263622</v>
      </c>
      <c r="AZ568" s="1">
        <v>72168.2890625</v>
      </c>
      <c r="BA568" s="1">
        <v>67346</v>
      </c>
      <c r="BC568" s="1">
        <v>346168</v>
      </c>
      <c r="BD568" s="1">
        <v>55374.359375</v>
      </c>
      <c r="BE568" s="1">
        <v>84294</v>
      </c>
      <c r="BG568" s="1">
        <v>137306</v>
      </c>
      <c r="BH568" s="1">
        <v>59194.9609375</v>
      </c>
      <c r="BI568" s="1">
        <v>-42147</v>
      </c>
      <c r="BK568" s="1">
        <v>172758</v>
      </c>
      <c r="BL568" s="1">
        <v>26481.779296875</v>
      </c>
      <c r="BM568" s="1">
        <v>537289</v>
      </c>
      <c r="BO568" s="1">
        <v>235894</v>
      </c>
      <c r="BP568" s="1">
        <v>140533.90625</v>
      </c>
      <c r="BQ568" s="1">
        <v>-537289</v>
      </c>
      <c r="BS568" s="1">
        <v>-12</v>
      </c>
      <c r="BT568" s="1">
        <v>-108.70999908447266</v>
      </c>
      <c r="BU568" s="1">
        <v>0</v>
      </c>
      <c r="BW568" s="1">
        <v>771884</v>
      </c>
      <c r="BX568" s="1">
        <v>105571.9921875</v>
      </c>
      <c r="BY568" s="1">
        <v>0</v>
      </c>
      <c r="CA568" s="1">
        <v>2271245</v>
      </c>
      <c r="CB568" s="1">
        <v>293975.15625</v>
      </c>
      <c r="CC568" s="1">
        <v>0</v>
      </c>
      <c r="CE568" s="1">
        <v>1490034</v>
      </c>
      <c r="CF568" s="1">
        <v>167875.4375</v>
      </c>
      <c r="CG568" s="1">
        <v>0</v>
      </c>
      <c r="CI568" s="1">
        <v>496438</v>
      </c>
      <c r="CJ568" s="1">
        <v>210129.84375</v>
      </c>
      <c r="CK568" s="1">
        <v>1562799.25</v>
      </c>
    </row>
    <row r="569" spans="1:90" x14ac:dyDescent="0.25">
      <c r="A569" s="1">
        <v>129546803</v>
      </c>
      <c r="B569" s="1">
        <v>3134820.25</v>
      </c>
      <c r="C569" s="1">
        <v>3251756.5</v>
      </c>
      <c r="D569" s="1">
        <v>3285695.75</v>
      </c>
      <c r="E569" s="1">
        <v>3346986.5</v>
      </c>
      <c r="F569" s="1">
        <v>3437299</v>
      </c>
      <c r="G569" s="1">
        <v>3437295</v>
      </c>
      <c r="H569" s="1">
        <v>3668242.25</v>
      </c>
      <c r="I569" s="1">
        <v>4187674</v>
      </c>
      <c r="J569" s="1">
        <v>4493794.5</v>
      </c>
      <c r="K569" s="1">
        <v>4610562</v>
      </c>
      <c r="L569" s="1">
        <v>134649</v>
      </c>
      <c r="M569" s="1">
        <v>134649</v>
      </c>
      <c r="N569" s="1">
        <v>134649</v>
      </c>
      <c r="O569" s="1">
        <v>134649</v>
      </c>
      <c r="P569" s="1">
        <v>134649</v>
      </c>
      <c r="Q569" s="1">
        <v>134649</v>
      </c>
      <c r="R569" s="1">
        <v>134649</v>
      </c>
      <c r="S569" s="1">
        <v>134649</v>
      </c>
      <c r="T569" s="1">
        <v>134649</v>
      </c>
      <c r="U569" s="1">
        <v>636439.11</v>
      </c>
      <c r="V569" s="1">
        <v>582808.65</v>
      </c>
      <c r="W569" s="1">
        <v>596200.76</v>
      </c>
      <c r="X569" s="1">
        <v>607768.80000000005</v>
      </c>
      <c r="Y569" s="1">
        <v>616887.66</v>
      </c>
      <c r="Z569" s="1">
        <v>645393.12</v>
      </c>
      <c r="AA569" s="1">
        <v>645360.84</v>
      </c>
      <c r="AB569" s="1">
        <v>690553.24</v>
      </c>
      <c r="AC569" s="1">
        <v>764562.6</v>
      </c>
      <c r="AD569" s="1">
        <v>815990.98</v>
      </c>
      <c r="AE569" s="1">
        <v>876766</v>
      </c>
      <c r="AP569" s="1">
        <v>234652.59375</v>
      </c>
      <c r="AQ569" s="1">
        <v>100358.0234375</v>
      </c>
      <c r="AR569" s="1">
        <v>46274.57421875</v>
      </c>
      <c r="AT569" s="1">
        <v>381285.1875</v>
      </c>
      <c r="AY569" s="1">
        <v>69208.5</v>
      </c>
      <c r="AZ569" s="1">
        <v>18753.380859375</v>
      </c>
      <c r="BA569" s="1">
        <v>31523</v>
      </c>
      <c r="BC569" s="1">
        <v>116936.25</v>
      </c>
      <c r="BD569" s="1">
        <v>13392.1103515625</v>
      </c>
      <c r="BE569" s="1">
        <v>0</v>
      </c>
      <c r="BG569" s="1">
        <v>33939.25</v>
      </c>
      <c r="BH569" s="1">
        <v>11568.0400390625</v>
      </c>
      <c r="BI569" s="1">
        <v>0</v>
      </c>
      <c r="BK569" s="1">
        <v>61290.75</v>
      </c>
      <c r="BL569" s="1">
        <v>9118.8603515625</v>
      </c>
      <c r="BM569" s="1">
        <v>0</v>
      </c>
      <c r="BO569" s="1">
        <v>90312.5</v>
      </c>
      <c r="BP569" s="1">
        <v>28505.4609375</v>
      </c>
      <c r="BQ569" s="1">
        <v>0</v>
      </c>
      <c r="BS569" s="1">
        <v>-4</v>
      </c>
      <c r="BT569" s="1">
        <v>-32.279998779296875</v>
      </c>
      <c r="BU569" s="1">
        <v>0</v>
      </c>
      <c r="BW569" s="1">
        <v>230947.25</v>
      </c>
      <c r="BX569" s="1">
        <v>45192.3984375</v>
      </c>
      <c r="BY569" s="1">
        <v>0</v>
      </c>
      <c r="CA569" s="1">
        <v>519431.75</v>
      </c>
      <c r="CB569" s="1">
        <v>74009.359375</v>
      </c>
      <c r="CC569" s="1">
        <v>0</v>
      </c>
      <c r="CE569" s="1">
        <v>306120.5</v>
      </c>
      <c r="CF569" s="1">
        <v>51428.37890625</v>
      </c>
      <c r="CG569" s="1">
        <v>0</v>
      </c>
      <c r="CI569" s="1">
        <v>116767.5</v>
      </c>
      <c r="CJ569" s="1">
        <v>60775.01953125</v>
      </c>
      <c r="CK569" s="1">
        <v>501790.125</v>
      </c>
    </row>
    <row r="570" spans="1:90" x14ac:dyDescent="0.25">
      <c r="A570" s="1">
        <v>129546907</v>
      </c>
      <c r="AF570" s="1">
        <v>623065.04</v>
      </c>
      <c r="AG570" s="1">
        <v>722752.97</v>
      </c>
      <c r="AH570" s="1">
        <v>697639.72</v>
      </c>
      <c r="AI570" s="1">
        <v>770093.57</v>
      </c>
      <c r="AJ570" s="1">
        <v>905875.67</v>
      </c>
      <c r="AK570" s="1">
        <v>1015256.57</v>
      </c>
      <c r="AL570" s="1">
        <v>973702</v>
      </c>
      <c r="AM570" s="1">
        <v>947169.95</v>
      </c>
      <c r="AN570" s="1">
        <v>1315073.75</v>
      </c>
      <c r="AO570" s="1">
        <v>1385712</v>
      </c>
      <c r="AS570" s="1">
        <v>95967.265625</v>
      </c>
      <c r="AT570" s="1">
        <v>95967.265625</v>
      </c>
      <c r="BB570" s="1">
        <v>51238.8515625</v>
      </c>
      <c r="BF570" s="1">
        <v>99687.9296875</v>
      </c>
      <c r="BJ570" s="1">
        <v>-25113.25</v>
      </c>
      <c r="BN570" s="1">
        <v>72453.8515625</v>
      </c>
      <c r="BR570" s="1">
        <v>135782.09375</v>
      </c>
      <c r="BV570" s="1">
        <v>109380.8984375</v>
      </c>
      <c r="BZ570" s="1">
        <v>-41554.5703125</v>
      </c>
      <c r="CD570" s="1">
        <v>-26532.05078125</v>
      </c>
      <c r="CH570" s="1">
        <v>367903.8125</v>
      </c>
      <c r="CL570" s="1">
        <v>70638.25</v>
      </c>
    </row>
    <row r="571" spans="1:90" x14ac:dyDescent="0.25">
      <c r="A571" s="1">
        <v>129547203</v>
      </c>
      <c r="B571" s="1">
        <v>6890425</v>
      </c>
      <c r="C571" s="1">
        <v>7219784.5</v>
      </c>
      <c r="D571" s="1">
        <v>7324990</v>
      </c>
      <c r="E571" s="1">
        <v>7700445</v>
      </c>
      <c r="F571" s="1">
        <v>8116931</v>
      </c>
      <c r="G571" s="1">
        <v>8116839</v>
      </c>
      <c r="H571" s="1">
        <v>8261565.5</v>
      </c>
      <c r="I571" s="1">
        <v>9949340</v>
      </c>
      <c r="J571" s="1">
        <v>10787298</v>
      </c>
      <c r="K571" s="1">
        <v>11314558</v>
      </c>
      <c r="L571" s="1">
        <v>205192</v>
      </c>
      <c r="M571" s="1">
        <v>270186</v>
      </c>
      <c r="N571" s="1">
        <v>237689</v>
      </c>
      <c r="O571" s="1">
        <v>237689</v>
      </c>
      <c r="P571" s="1">
        <v>237689</v>
      </c>
      <c r="Q571" s="1">
        <v>237689</v>
      </c>
      <c r="R571" s="1">
        <v>237689</v>
      </c>
      <c r="S571" s="1">
        <v>237689</v>
      </c>
      <c r="T571" s="1">
        <v>237689</v>
      </c>
      <c r="U571" s="1">
        <v>1338000.92</v>
      </c>
      <c r="V571" s="1">
        <v>778840.08</v>
      </c>
      <c r="W571" s="1">
        <v>813402.61</v>
      </c>
      <c r="X571" s="1">
        <v>855708.48</v>
      </c>
      <c r="Y571" s="1">
        <v>866087.26</v>
      </c>
      <c r="Z571" s="1">
        <v>933335.13</v>
      </c>
      <c r="AA571" s="1">
        <v>933279.35</v>
      </c>
      <c r="AB571" s="1">
        <v>982951.73</v>
      </c>
      <c r="AC571" s="1">
        <v>1108027.76</v>
      </c>
      <c r="AD571" s="1">
        <v>1174487.92</v>
      </c>
      <c r="AE571" s="1">
        <v>1330911</v>
      </c>
      <c r="AP571" s="1">
        <v>639525.375</v>
      </c>
      <c r="AQ571" s="1">
        <v>220062.390625</v>
      </c>
      <c r="AR571" s="1">
        <v>79515.171875</v>
      </c>
      <c r="AT571" s="1">
        <v>939102.9375</v>
      </c>
      <c r="AY571" s="1">
        <v>250795</v>
      </c>
      <c r="AZ571" s="1">
        <v>22466.060546875</v>
      </c>
      <c r="BA571" s="1">
        <v>25214</v>
      </c>
      <c r="BC571" s="1">
        <v>329359.5</v>
      </c>
      <c r="BD571" s="1">
        <v>34562.53125</v>
      </c>
      <c r="BE571" s="1">
        <v>64994</v>
      </c>
      <c r="BG571" s="1">
        <v>105205.5</v>
      </c>
      <c r="BH571" s="1">
        <v>42305.87109375</v>
      </c>
      <c r="BI571" s="1">
        <v>-32497</v>
      </c>
      <c r="BK571" s="1">
        <v>375455</v>
      </c>
      <c r="BL571" s="1">
        <v>10378.7802734375</v>
      </c>
      <c r="BM571" s="1">
        <v>0</v>
      </c>
      <c r="BO571" s="1">
        <v>416486</v>
      </c>
      <c r="BP571" s="1">
        <v>67247.8671875</v>
      </c>
      <c r="BQ571" s="1">
        <v>0</v>
      </c>
      <c r="BS571" s="1">
        <v>-92</v>
      </c>
      <c r="BT571" s="1">
        <v>-55.779998779296875</v>
      </c>
      <c r="BU571" s="1">
        <v>0</v>
      </c>
      <c r="BW571" s="1">
        <v>144726.5</v>
      </c>
      <c r="BX571" s="1">
        <v>49672.37890625</v>
      </c>
      <c r="BY571" s="1">
        <v>0</v>
      </c>
      <c r="CA571" s="1">
        <v>1687774.5</v>
      </c>
      <c r="CB571" s="1">
        <v>125076.03125</v>
      </c>
      <c r="CC571" s="1">
        <v>0</v>
      </c>
      <c r="CE571" s="1">
        <v>837958</v>
      </c>
      <c r="CF571" s="1">
        <v>66460.15625</v>
      </c>
      <c r="CG571" s="1">
        <v>0</v>
      </c>
      <c r="CI571" s="1">
        <v>527260</v>
      </c>
      <c r="CJ571" s="1">
        <v>156423.078125</v>
      </c>
      <c r="CK571" s="1">
        <v>1100311.875</v>
      </c>
    </row>
    <row r="572" spans="1:90" x14ac:dyDescent="0.25">
      <c r="A572" s="1">
        <v>129547303</v>
      </c>
      <c r="B572" s="1">
        <v>6182518</v>
      </c>
      <c r="C572" s="1">
        <v>6319724.5</v>
      </c>
      <c r="D572" s="1">
        <v>6330797</v>
      </c>
      <c r="E572" s="1">
        <v>6387154</v>
      </c>
      <c r="F572" s="1">
        <v>6471886.5</v>
      </c>
      <c r="G572" s="1">
        <v>6471882.5</v>
      </c>
      <c r="H572" s="1">
        <v>6531093.5</v>
      </c>
      <c r="I572" s="1">
        <v>6965520.5</v>
      </c>
      <c r="J572" s="1">
        <v>7345500</v>
      </c>
      <c r="K572" s="1">
        <v>7495452</v>
      </c>
      <c r="L572" s="1">
        <v>221391</v>
      </c>
      <c r="M572" s="1">
        <v>221391</v>
      </c>
      <c r="O572" s="1">
        <v>221391</v>
      </c>
      <c r="P572" s="1">
        <v>221391</v>
      </c>
      <c r="Q572" s="1">
        <v>221391</v>
      </c>
      <c r="R572" s="1">
        <v>221391</v>
      </c>
      <c r="S572" s="1">
        <v>221391</v>
      </c>
      <c r="T572" s="1">
        <v>221391</v>
      </c>
      <c r="U572" s="1">
        <v>414491.29</v>
      </c>
      <c r="V572" s="1">
        <v>733141.92</v>
      </c>
      <c r="W572" s="1">
        <v>749976.75</v>
      </c>
      <c r="X572" s="1">
        <v>769917.97</v>
      </c>
      <c r="Y572" s="1">
        <v>798821.75</v>
      </c>
      <c r="Z572" s="1">
        <v>849459.37</v>
      </c>
      <c r="AA572" s="1">
        <v>849414.51</v>
      </c>
      <c r="AB572" s="1">
        <v>897589.38</v>
      </c>
      <c r="AC572" s="1">
        <v>1015558.46</v>
      </c>
      <c r="AD572" s="1">
        <v>1057726.6599999999</v>
      </c>
      <c r="AE572" s="1">
        <v>1157737</v>
      </c>
      <c r="AP572" s="1">
        <v>204713.09375</v>
      </c>
      <c r="AQ572" s="1">
        <v>38620.05859375</v>
      </c>
      <c r="AR572" s="1">
        <v>61655.52734375</v>
      </c>
      <c r="AT572" s="1">
        <v>304988.6875</v>
      </c>
      <c r="AY572" s="1">
        <v>104714.5</v>
      </c>
      <c r="AZ572" s="1">
        <v>28265.240234375</v>
      </c>
      <c r="BA572" s="1">
        <v>48968</v>
      </c>
      <c r="BC572" s="1">
        <v>137206.5</v>
      </c>
      <c r="BD572" s="1">
        <v>16834.830078125</v>
      </c>
      <c r="BE572" s="1">
        <v>0</v>
      </c>
      <c r="BG572" s="1">
        <v>11072.5</v>
      </c>
      <c r="BH572" s="1">
        <v>19941.220703125</v>
      </c>
      <c r="BK572" s="1">
        <v>56357</v>
      </c>
      <c r="BL572" s="1">
        <v>28903.779296875</v>
      </c>
      <c r="BO572" s="1">
        <v>84732.5</v>
      </c>
      <c r="BP572" s="1">
        <v>50637.62109375</v>
      </c>
      <c r="BQ572" s="1">
        <v>0</v>
      </c>
      <c r="BS572" s="1">
        <v>-4</v>
      </c>
      <c r="BT572" s="1">
        <v>-44.860000610351563</v>
      </c>
      <c r="BU572" s="1">
        <v>0</v>
      </c>
      <c r="BW572" s="1">
        <v>59211</v>
      </c>
      <c r="BX572" s="1">
        <v>48174.87109375</v>
      </c>
      <c r="BY572" s="1">
        <v>0</v>
      </c>
      <c r="CA572" s="1">
        <v>434427</v>
      </c>
      <c r="CB572" s="1">
        <v>117969.078125</v>
      </c>
      <c r="CC572" s="1">
        <v>0</v>
      </c>
      <c r="CE572" s="1">
        <v>379979.5</v>
      </c>
      <c r="CF572" s="1">
        <v>42168.19921875</v>
      </c>
      <c r="CG572" s="1">
        <v>0</v>
      </c>
      <c r="CI572" s="1">
        <v>149952</v>
      </c>
      <c r="CJ572" s="1">
        <v>100010.34375</v>
      </c>
      <c r="CK572" s="1">
        <v>193100.296875</v>
      </c>
    </row>
    <row r="573" spans="1:90" x14ac:dyDescent="0.25">
      <c r="A573" s="1">
        <v>129547603</v>
      </c>
      <c r="B573" s="1">
        <v>6757137.5</v>
      </c>
      <c r="C573" s="1">
        <v>6937771</v>
      </c>
      <c r="D573" s="1">
        <v>6987189.5</v>
      </c>
      <c r="E573" s="1">
        <v>7129860.5</v>
      </c>
      <c r="F573" s="1">
        <v>7264747</v>
      </c>
      <c r="G573" s="1">
        <v>7264740</v>
      </c>
      <c r="H573" s="1">
        <v>7747436</v>
      </c>
      <c r="I573" s="1">
        <v>9350985</v>
      </c>
      <c r="J573" s="1">
        <v>10167655</v>
      </c>
      <c r="K573" s="1">
        <v>10543284</v>
      </c>
      <c r="L573" s="1">
        <v>328716</v>
      </c>
      <c r="M573" s="1">
        <v>328716</v>
      </c>
      <c r="N573" s="1">
        <v>328716</v>
      </c>
      <c r="O573" s="1">
        <v>328716</v>
      </c>
      <c r="P573" s="1">
        <v>328716</v>
      </c>
      <c r="Q573" s="1">
        <v>328716</v>
      </c>
      <c r="R573" s="1">
        <v>328716</v>
      </c>
      <c r="S573" s="1">
        <v>328716</v>
      </c>
      <c r="T573" s="1">
        <v>328716</v>
      </c>
      <c r="U573" s="1">
        <v>1781944.84</v>
      </c>
      <c r="V573" s="1">
        <v>1292878.47</v>
      </c>
      <c r="W573" s="1">
        <v>1327528.94</v>
      </c>
      <c r="X573" s="1">
        <v>1370302.19</v>
      </c>
      <c r="Y573" s="1">
        <v>1407173.06</v>
      </c>
      <c r="Z573" s="1">
        <v>1475106.44</v>
      </c>
      <c r="AA573" s="1">
        <v>1475035.67</v>
      </c>
      <c r="AB573" s="1">
        <v>1587557.74</v>
      </c>
      <c r="AC573" s="1">
        <v>1799301</v>
      </c>
      <c r="AD573" s="1">
        <v>1898375</v>
      </c>
      <c r="AE573" s="1">
        <v>2092012</v>
      </c>
      <c r="AI573" s="1">
        <v>8235.2800000000007</v>
      </c>
      <c r="AP573" s="1">
        <v>655707.375</v>
      </c>
      <c r="AQ573" s="1">
        <v>290645.78125</v>
      </c>
      <c r="AR573" s="1">
        <v>123381.109375</v>
      </c>
      <c r="AT573" s="1">
        <v>1069734.25</v>
      </c>
      <c r="AY573" s="1">
        <v>137554</v>
      </c>
      <c r="AZ573" s="1">
        <v>48791.48046875</v>
      </c>
      <c r="BA573" s="1">
        <v>70521</v>
      </c>
      <c r="BC573" s="1">
        <v>180633.5</v>
      </c>
      <c r="BD573" s="1">
        <v>34650.46875</v>
      </c>
      <c r="BE573" s="1">
        <v>0</v>
      </c>
      <c r="BG573" s="1">
        <v>49418.5</v>
      </c>
      <c r="BH573" s="1">
        <v>42773.25</v>
      </c>
      <c r="BI573" s="1">
        <v>0</v>
      </c>
      <c r="BK573" s="1">
        <v>142671</v>
      </c>
      <c r="BL573" s="1">
        <v>36870.87109375</v>
      </c>
      <c r="BM573" s="1">
        <v>0</v>
      </c>
      <c r="BO573" s="1">
        <v>134886.5</v>
      </c>
      <c r="BP573" s="1">
        <v>67933.3828125</v>
      </c>
      <c r="BQ573" s="1">
        <v>0</v>
      </c>
      <c r="BS573" s="1">
        <v>-7</v>
      </c>
      <c r="BT573" s="1">
        <v>-70.769996643066406</v>
      </c>
      <c r="BU573" s="1">
        <v>0</v>
      </c>
      <c r="BW573" s="1">
        <v>482696</v>
      </c>
      <c r="BX573" s="1">
        <v>112522.0703125</v>
      </c>
      <c r="BY573" s="1">
        <v>0</v>
      </c>
      <c r="CA573" s="1">
        <v>1603549</v>
      </c>
      <c r="CB573" s="1">
        <v>211743.265625</v>
      </c>
      <c r="CC573" s="1">
        <v>0</v>
      </c>
      <c r="CE573" s="1">
        <v>816670</v>
      </c>
      <c r="CF573" s="1">
        <v>99074</v>
      </c>
      <c r="CG573" s="1">
        <v>0</v>
      </c>
      <c r="CI573" s="1">
        <v>375629</v>
      </c>
      <c r="CJ573" s="1">
        <v>193637</v>
      </c>
      <c r="CK573" s="1">
        <v>1453228.875</v>
      </c>
    </row>
    <row r="574" spans="1:90" x14ac:dyDescent="0.25">
      <c r="A574" s="1">
        <v>129547803</v>
      </c>
      <c r="B574" s="1">
        <v>4439020.5</v>
      </c>
      <c r="C574" s="1">
        <v>4514516.5</v>
      </c>
      <c r="D574" s="1">
        <v>4549233</v>
      </c>
      <c r="E574" s="1">
        <v>4599532</v>
      </c>
      <c r="F574" s="1">
        <v>4623764</v>
      </c>
      <c r="G574" s="1">
        <v>4623761.5</v>
      </c>
      <c r="H574" s="1">
        <v>4707673</v>
      </c>
      <c r="I574" s="1">
        <v>4829502.5</v>
      </c>
      <c r="J574" s="1">
        <v>5044882.5</v>
      </c>
      <c r="K574" s="1">
        <v>5117487</v>
      </c>
      <c r="L574" s="1">
        <v>111842</v>
      </c>
      <c r="M574" s="1">
        <v>153772</v>
      </c>
      <c r="N574" s="1">
        <v>132807</v>
      </c>
      <c r="O574" s="1">
        <v>132807</v>
      </c>
      <c r="P574" s="1">
        <v>132807</v>
      </c>
      <c r="Q574" s="1">
        <v>132807</v>
      </c>
      <c r="R574" s="1">
        <v>132807</v>
      </c>
      <c r="S574" s="1">
        <v>132807</v>
      </c>
      <c r="T574" s="1">
        <v>132807</v>
      </c>
      <c r="U574" s="1">
        <v>544144.52</v>
      </c>
      <c r="V574" s="1">
        <v>552735.72</v>
      </c>
      <c r="W574" s="1">
        <v>565246.21</v>
      </c>
      <c r="X574" s="1">
        <v>576576.53</v>
      </c>
      <c r="Y574" s="1">
        <v>587684.46</v>
      </c>
      <c r="Z574" s="1">
        <v>606297.92000000004</v>
      </c>
      <c r="AA574" s="1">
        <v>606273.43000000005</v>
      </c>
      <c r="AB574" s="1">
        <v>625627.54</v>
      </c>
      <c r="AC574" s="1">
        <v>680168.2</v>
      </c>
      <c r="AD574" s="1">
        <v>718178.55</v>
      </c>
      <c r="AE574" s="1">
        <v>774788</v>
      </c>
      <c r="AF574" s="1">
        <v>27963.439999999999</v>
      </c>
      <c r="AG574" s="1">
        <v>22562.639999999999</v>
      </c>
      <c r="AH574" s="1">
        <v>25281.61</v>
      </c>
      <c r="AI574" s="1">
        <v>34537.75</v>
      </c>
      <c r="AJ574" s="1">
        <v>33043.1</v>
      </c>
      <c r="AK574" s="1">
        <v>23999</v>
      </c>
      <c r="AL574" s="1">
        <v>37486</v>
      </c>
      <c r="AM574" s="1">
        <v>39086.33</v>
      </c>
      <c r="AN574" s="1">
        <v>50790.61</v>
      </c>
      <c r="AO574" s="1">
        <v>56928</v>
      </c>
      <c r="AP574" s="1">
        <v>98744.6015625</v>
      </c>
      <c r="AQ574" s="1">
        <v>82267.5078125</v>
      </c>
      <c r="AR574" s="1">
        <v>33698.015625</v>
      </c>
      <c r="AS574" s="1">
        <v>4776.97998046875</v>
      </c>
      <c r="AT574" s="1">
        <v>219487.109375</v>
      </c>
      <c r="AY574" s="1">
        <v>57588</v>
      </c>
      <c r="AZ574" s="1">
        <v>10380.8896484375</v>
      </c>
      <c r="BA574" s="1">
        <v>7608</v>
      </c>
      <c r="BB574" s="1">
        <v>-12613.4697265625</v>
      </c>
      <c r="BC574" s="1">
        <v>75496</v>
      </c>
      <c r="BD574" s="1">
        <v>12510.490234375</v>
      </c>
      <c r="BE574" s="1">
        <v>41930</v>
      </c>
      <c r="BF574" s="1">
        <v>-5400.7998046875</v>
      </c>
      <c r="BG574" s="1">
        <v>34716.5</v>
      </c>
      <c r="BH574" s="1">
        <v>11330.3203125</v>
      </c>
      <c r="BI574" s="1">
        <v>-20965</v>
      </c>
      <c r="BJ574" s="1">
        <v>2718.969970703125</v>
      </c>
      <c r="BK574" s="1">
        <v>50299</v>
      </c>
      <c r="BL574" s="1">
        <v>11107.9296875</v>
      </c>
      <c r="BM574" s="1">
        <v>0</v>
      </c>
      <c r="BN574" s="1">
        <v>9256.1396484375</v>
      </c>
      <c r="BO574" s="1">
        <v>24232</v>
      </c>
      <c r="BP574" s="1">
        <v>18613.4609375</v>
      </c>
      <c r="BQ574" s="1">
        <v>0</v>
      </c>
      <c r="BR574" s="1">
        <v>-1494.6500244140625</v>
      </c>
      <c r="BS574" s="1">
        <v>-2.5</v>
      </c>
      <c r="BT574" s="1">
        <v>-24.489999771118164</v>
      </c>
      <c r="BU574" s="1">
        <v>0</v>
      </c>
      <c r="BV574" s="1">
        <v>-9044.099609375</v>
      </c>
      <c r="BW574" s="1">
        <v>83911.5</v>
      </c>
      <c r="BX574" s="1">
        <v>19354.109375</v>
      </c>
      <c r="BY574" s="1">
        <v>0</v>
      </c>
      <c r="BZ574" s="1">
        <v>13487</v>
      </c>
      <c r="CA574" s="1">
        <v>121829.5</v>
      </c>
      <c r="CB574" s="1">
        <v>54540.66015625</v>
      </c>
      <c r="CC574" s="1">
        <v>0</v>
      </c>
      <c r="CD574" s="1">
        <v>1600.3299560546875</v>
      </c>
      <c r="CE574" s="1">
        <v>215380</v>
      </c>
      <c r="CF574" s="1">
        <v>38010.3515625</v>
      </c>
      <c r="CG574" s="1">
        <v>0</v>
      </c>
      <c r="CH574" s="1">
        <v>11704.2802734375</v>
      </c>
      <c r="CI574" s="1">
        <v>72604.5</v>
      </c>
      <c r="CJ574" s="1">
        <v>56609.44921875</v>
      </c>
      <c r="CK574" s="1">
        <v>411337.53125</v>
      </c>
      <c r="CL574" s="1">
        <v>6137.39013671875</v>
      </c>
    </row>
    <row r="575" spans="1:90" x14ac:dyDescent="0.25">
      <c r="A575" s="1">
        <v>129548803</v>
      </c>
      <c r="B575" s="1">
        <v>6897045</v>
      </c>
      <c r="C575" s="1">
        <v>7011929.5</v>
      </c>
      <c r="D575" s="1">
        <v>7073603.5</v>
      </c>
      <c r="E575" s="1">
        <v>7109983.5</v>
      </c>
      <c r="F575" s="1">
        <v>7207925</v>
      </c>
      <c r="G575" s="1">
        <v>7207920.5</v>
      </c>
      <c r="H575" s="1">
        <v>7343168.5</v>
      </c>
      <c r="I575" s="1">
        <v>7910651.5</v>
      </c>
      <c r="J575" s="1">
        <v>8264939</v>
      </c>
      <c r="K575" s="1">
        <v>8397061</v>
      </c>
      <c r="L575" s="1">
        <v>199132</v>
      </c>
      <c r="M575" s="1">
        <v>258766</v>
      </c>
      <c r="N575" s="1">
        <v>228949</v>
      </c>
      <c r="O575" s="1">
        <v>228949</v>
      </c>
      <c r="P575" s="1">
        <v>228949</v>
      </c>
      <c r="Q575" s="1">
        <v>228949</v>
      </c>
      <c r="R575" s="1">
        <v>228949</v>
      </c>
      <c r="S575" s="1">
        <v>228949</v>
      </c>
      <c r="T575" s="1">
        <v>228949</v>
      </c>
      <c r="U575" s="1">
        <v>572157.07999999996</v>
      </c>
      <c r="V575" s="1">
        <v>800277.83</v>
      </c>
      <c r="W575" s="1">
        <v>793548.2</v>
      </c>
      <c r="X575" s="1">
        <v>838908.72</v>
      </c>
      <c r="Y575" s="1">
        <v>852879.44</v>
      </c>
      <c r="Z575" s="1">
        <v>861170.04</v>
      </c>
      <c r="AA575" s="1">
        <v>861132.31</v>
      </c>
      <c r="AB575" s="1">
        <v>962604.94</v>
      </c>
      <c r="AC575" s="1">
        <v>1031183.31</v>
      </c>
      <c r="AD575" s="1">
        <v>1127539.94</v>
      </c>
      <c r="AE575" s="1">
        <v>1226109</v>
      </c>
      <c r="AP575" s="1">
        <v>237827.203125</v>
      </c>
      <c r="AQ575" s="1">
        <v>68641.6171875</v>
      </c>
      <c r="AR575" s="1">
        <v>72987.7890625</v>
      </c>
      <c r="AT575" s="1">
        <v>379456.59375</v>
      </c>
      <c r="AY575" s="1">
        <v>85829.5</v>
      </c>
      <c r="AZ575" s="1">
        <v>26544.26953125</v>
      </c>
      <c r="BA575" s="1">
        <v>16457</v>
      </c>
      <c r="BC575" s="1">
        <v>114884.5</v>
      </c>
      <c r="BD575" s="1">
        <v>-6729.6298828125</v>
      </c>
      <c r="BE575" s="1">
        <v>59634</v>
      </c>
      <c r="BG575" s="1">
        <v>61674</v>
      </c>
      <c r="BH575" s="1">
        <v>45360.51953125</v>
      </c>
      <c r="BI575" s="1">
        <v>-29817</v>
      </c>
      <c r="BK575" s="1">
        <v>36380</v>
      </c>
      <c r="BL575" s="1">
        <v>13970.7197265625</v>
      </c>
      <c r="BM575" s="1">
        <v>0</v>
      </c>
      <c r="BO575" s="1">
        <v>97941.5</v>
      </c>
      <c r="BP575" s="1">
        <v>8290.599609375</v>
      </c>
      <c r="BQ575" s="1">
        <v>0</v>
      </c>
      <c r="BS575" s="1">
        <v>-4.5</v>
      </c>
      <c r="BT575" s="1">
        <v>-37.729999542236328</v>
      </c>
      <c r="BU575" s="1">
        <v>0</v>
      </c>
      <c r="BW575" s="1">
        <v>135248</v>
      </c>
      <c r="BX575" s="1">
        <v>101472.6328125</v>
      </c>
      <c r="BY575" s="1">
        <v>0</v>
      </c>
      <c r="CA575" s="1">
        <v>567483</v>
      </c>
      <c r="CB575" s="1">
        <v>68578.3671875</v>
      </c>
      <c r="CC575" s="1">
        <v>0</v>
      </c>
      <c r="CE575" s="1">
        <v>354287.5</v>
      </c>
      <c r="CF575" s="1">
        <v>96356.6328125</v>
      </c>
      <c r="CG575" s="1">
        <v>0</v>
      </c>
      <c r="CI575" s="1">
        <v>132122</v>
      </c>
      <c r="CJ575" s="1">
        <v>98569.0625</v>
      </c>
      <c r="CK575" s="1">
        <v>343208.09375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CD469-3D8F-4C1F-A746-3A6BCADC557F}">
  <sheetPr>
    <tabColor theme="6" tint="0.79995117038483843"/>
  </sheetPr>
  <dimension ref="A1:N9501"/>
  <sheetViews>
    <sheetView workbookViewId="0">
      <selection activeCell="I25" sqref="I25"/>
    </sheetView>
  </sheetViews>
  <sheetFormatPr defaultColWidth="8.88671875" defaultRowHeight="13.8" x14ac:dyDescent="0.25"/>
  <cols>
    <col min="1" max="1" width="7.6640625" style="1" bestFit="1" customWidth="1"/>
    <col min="2" max="2" width="5.44140625" style="1" bestFit="1" customWidth="1"/>
    <col min="3" max="3" width="11" style="1" bestFit="1" customWidth="1"/>
    <col min="4" max="4" width="8.6640625" style="1" bestFit="1" customWidth="1"/>
    <col min="5" max="5" width="32.109375" style="1" bestFit="1" customWidth="1"/>
    <col min="6" max="6" width="15.33203125" style="1" bestFit="1" customWidth="1"/>
    <col min="7" max="7" width="15.6640625" style="1" bestFit="1" customWidth="1"/>
    <col min="8" max="8" width="8.44140625" style="1" bestFit="1" customWidth="1"/>
    <col min="9" max="9" width="16.109375" style="1" bestFit="1" customWidth="1"/>
    <col min="10" max="10" width="13.33203125" style="1" bestFit="1" customWidth="1"/>
    <col min="11" max="12" width="14.44140625" style="1" bestFit="1" customWidth="1"/>
    <col min="13" max="13" width="18.6640625" style="1" bestFit="1" customWidth="1"/>
    <col min="14" max="14" width="19.88671875" style="1" bestFit="1" customWidth="1"/>
    <col min="15" max="16384" width="8.88671875" style="1"/>
  </cols>
  <sheetData>
    <row r="1" spans="1:14" x14ac:dyDescent="0.25">
      <c r="A1" s="1" t="s">
        <v>1513</v>
      </c>
      <c r="B1" s="1" t="s">
        <v>1514</v>
      </c>
      <c r="C1" s="1" t="s">
        <v>92</v>
      </c>
      <c r="D1" s="1" t="s">
        <v>1534</v>
      </c>
      <c r="E1" s="1" t="s">
        <v>1535</v>
      </c>
      <c r="F1" s="1" t="s">
        <v>227</v>
      </c>
      <c r="G1" s="1" t="s">
        <v>2036</v>
      </c>
      <c r="H1" s="1" t="s">
        <v>2038</v>
      </c>
      <c r="I1" s="1" t="s">
        <v>2039</v>
      </c>
      <c r="J1" s="1" t="s">
        <v>2040</v>
      </c>
      <c r="K1" s="1" t="s">
        <v>2041</v>
      </c>
      <c r="L1" s="1" t="s">
        <v>2042</v>
      </c>
      <c r="M1" s="1" t="s">
        <v>2043</v>
      </c>
      <c r="N1" s="1" t="s">
        <v>2044</v>
      </c>
    </row>
    <row r="2" spans="1:14" x14ac:dyDescent="0.25">
      <c r="A2" s="1">
        <v>290001</v>
      </c>
      <c r="B2" s="1" t="s">
        <v>1515</v>
      </c>
      <c r="C2" s="1">
        <v>101260303</v>
      </c>
      <c r="D2" s="1">
        <v>1</v>
      </c>
      <c r="E2" s="1" t="s">
        <v>1536</v>
      </c>
      <c r="F2" s="1" t="s">
        <v>228</v>
      </c>
      <c r="G2" s="1" t="s">
        <v>161</v>
      </c>
      <c r="H2" s="1" t="s">
        <v>240</v>
      </c>
      <c r="I2" s="1">
        <v>2944264.84</v>
      </c>
      <c r="J2" s="1">
        <v>22833924</v>
      </c>
    </row>
    <row r="3" spans="1:14" x14ac:dyDescent="0.25">
      <c r="A3" s="1">
        <v>290002</v>
      </c>
      <c r="B3" s="1" t="s">
        <v>1515</v>
      </c>
      <c r="C3" s="1">
        <v>101260803</v>
      </c>
      <c r="D3" s="1">
        <v>2</v>
      </c>
      <c r="E3" s="1" t="s">
        <v>1537</v>
      </c>
      <c r="F3" s="1" t="s">
        <v>228</v>
      </c>
      <c r="G3" s="1" t="s">
        <v>161</v>
      </c>
      <c r="H3" s="1" t="s">
        <v>240</v>
      </c>
      <c r="I3" s="1">
        <v>1352095.6</v>
      </c>
      <c r="J3" s="1">
        <v>12006283</v>
      </c>
    </row>
    <row r="4" spans="1:14" x14ac:dyDescent="0.25">
      <c r="A4" s="1">
        <v>290003</v>
      </c>
      <c r="B4" s="1" t="s">
        <v>1515</v>
      </c>
      <c r="C4" s="1">
        <v>101261302</v>
      </c>
      <c r="D4" s="1">
        <v>3</v>
      </c>
      <c r="E4" s="1" t="s">
        <v>1538</v>
      </c>
      <c r="F4" s="1" t="s">
        <v>228</v>
      </c>
      <c r="G4" s="1" t="s">
        <v>161</v>
      </c>
      <c r="H4" s="1" t="s">
        <v>240</v>
      </c>
      <c r="I4" s="1">
        <v>4636663.59</v>
      </c>
      <c r="J4" s="1">
        <v>29670130</v>
      </c>
    </row>
    <row r="5" spans="1:14" x14ac:dyDescent="0.25">
      <c r="A5" s="1">
        <v>290004</v>
      </c>
      <c r="B5" s="1" t="s">
        <v>1515</v>
      </c>
      <c r="C5" s="1">
        <v>101262903</v>
      </c>
      <c r="D5" s="1">
        <v>4</v>
      </c>
      <c r="E5" s="1" t="s">
        <v>1539</v>
      </c>
      <c r="F5" s="1" t="s">
        <v>228</v>
      </c>
      <c r="G5" s="1" t="s">
        <v>161</v>
      </c>
      <c r="H5" s="1" t="s">
        <v>240</v>
      </c>
      <c r="I5" s="1">
        <v>694996.44</v>
      </c>
      <c r="J5" s="1">
        <v>6750128.5</v>
      </c>
    </row>
    <row r="6" spans="1:14" x14ac:dyDescent="0.25">
      <c r="A6" s="1">
        <v>290005</v>
      </c>
      <c r="B6" s="1" t="s">
        <v>1515</v>
      </c>
      <c r="C6" s="1">
        <v>101264003</v>
      </c>
      <c r="D6" s="1">
        <v>5</v>
      </c>
      <c r="E6" s="1" t="s">
        <v>1540</v>
      </c>
      <c r="F6" s="1" t="s">
        <v>228</v>
      </c>
      <c r="G6" s="1" t="s">
        <v>161</v>
      </c>
      <c r="H6" s="1" t="s">
        <v>240</v>
      </c>
      <c r="I6" s="1">
        <v>2221821.2400000002</v>
      </c>
      <c r="J6" s="1">
        <v>13616165</v>
      </c>
    </row>
    <row r="7" spans="1:14" x14ac:dyDescent="0.25">
      <c r="A7" s="1">
        <v>290006</v>
      </c>
      <c r="B7" s="1" t="s">
        <v>1515</v>
      </c>
      <c r="C7" s="1">
        <v>101268003</v>
      </c>
      <c r="D7" s="1">
        <v>6</v>
      </c>
      <c r="E7" s="1" t="s">
        <v>1541</v>
      </c>
      <c r="F7" s="1" t="s">
        <v>228</v>
      </c>
      <c r="G7" s="1" t="s">
        <v>161</v>
      </c>
      <c r="H7" s="1" t="s">
        <v>240</v>
      </c>
      <c r="I7" s="1">
        <v>2179371.16</v>
      </c>
      <c r="J7" s="1">
        <v>15247201</v>
      </c>
    </row>
    <row r="8" spans="1:14" x14ac:dyDescent="0.25">
      <c r="A8" s="1">
        <v>290007</v>
      </c>
      <c r="B8" s="1" t="s">
        <v>1515</v>
      </c>
      <c r="C8" s="1">
        <v>101301303</v>
      </c>
      <c r="D8" s="1">
        <v>7</v>
      </c>
      <c r="E8" s="1" t="s">
        <v>1542</v>
      </c>
      <c r="F8" s="1" t="s">
        <v>228</v>
      </c>
      <c r="G8" s="1" t="s">
        <v>162</v>
      </c>
      <c r="H8" s="1" t="s">
        <v>240</v>
      </c>
      <c r="I8" s="1">
        <v>806918.44</v>
      </c>
      <c r="J8" s="1">
        <v>6788655</v>
      </c>
    </row>
    <row r="9" spans="1:14" x14ac:dyDescent="0.25">
      <c r="A9" s="1">
        <v>290008</v>
      </c>
      <c r="B9" s="1" t="s">
        <v>1515</v>
      </c>
      <c r="C9" s="1">
        <v>101301403</v>
      </c>
      <c r="D9" s="1">
        <v>8</v>
      </c>
      <c r="E9" s="1" t="s">
        <v>1543</v>
      </c>
      <c r="F9" s="1" t="s">
        <v>228</v>
      </c>
      <c r="G9" s="1" t="s">
        <v>162</v>
      </c>
      <c r="H9" s="1" t="s">
        <v>240</v>
      </c>
      <c r="I9" s="1">
        <v>1703390.43</v>
      </c>
      <c r="J9" s="1">
        <v>8084063.5</v>
      </c>
    </row>
    <row r="10" spans="1:14" x14ac:dyDescent="0.25">
      <c r="A10" s="1">
        <v>290009</v>
      </c>
      <c r="B10" s="1" t="s">
        <v>1515</v>
      </c>
      <c r="C10" s="1">
        <v>101303503</v>
      </c>
      <c r="D10" s="1">
        <v>9</v>
      </c>
      <c r="E10" s="1" t="s">
        <v>1544</v>
      </c>
      <c r="F10" s="1" t="s">
        <v>228</v>
      </c>
      <c r="G10" s="1" t="s">
        <v>162</v>
      </c>
      <c r="H10" s="1" t="s">
        <v>240</v>
      </c>
      <c r="I10" s="1">
        <v>663909.92000000004</v>
      </c>
      <c r="J10" s="1">
        <v>5366306</v>
      </c>
    </row>
    <row r="11" spans="1:14" x14ac:dyDescent="0.25">
      <c r="A11" s="1">
        <v>290010</v>
      </c>
      <c r="B11" s="1" t="s">
        <v>1515</v>
      </c>
      <c r="C11" s="1">
        <v>101306503</v>
      </c>
      <c r="D11" s="1">
        <v>10</v>
      </c>
      <c r="E11" s="1" t="s">
        <v>1545</v>
      </c>
      <c r="F11" s="1" t="s">
        <v>228</v>
      </c>
      <c r="G11" s="1" t="s">
        <v>162</v>
      </c>
      <c r="H11" s="1" t="s">
        <v>240</v>
      </c>
      <c r="I11" s="1">
        <v>540987.21</v>
      </c>
      <c r="J11" s="1">
        <v>4890366</v>
      </c>
    </row>
    <row r="12" spans="1:14" x14ac:dyDescent="0.25">
      <c r="A12" s="1">
        <v>290011</v>
      </c>
      <c r="B12" s="1" t="s">
        <v>1515</v>
      </c>
      <c r="C12" s="1">
        <v>101308503</v>
      </c>
      <c r="D12" s="1">
        <v>11</v>
      </c>
      <c r="E12" s="1" t="s">
        <v>1546</v>
      </c>
      <c r="F12" s="1" t="s">
        <v>228</v>
      </c>
      <c r="G12" s="1" t="s">
        <v>162</v>
      </c>
      <c r="H12" s="1" t="s">
        <v>240</v>
      </c>
      <c r="I12" s="1">
        <v>670401.24</v>
      </c>
      <c r="J12" s="1">
        <v>3254386.75</v>
      </c>
    </row>
    <row r="13" spans="1:14" x14ac:dyDescent="0.25">
      <c r="A13" s="1">
        <v>290012</v>
      </c>
      <c r="B13" s="1" t="s">
        <v>1515</v>
      </c>
      <c r="C13" s="1">
        <v>101630504</v>
      </c>
      <c r="D13" s="1">
        <v>12</v>
      </c>
      <c r="E13" s="1" t="s">
        <v>1547</v>
      </c>
      <c r="F13" s="1" t="s">
        <v>228</v>
      </c>
      <c r="G13" s="1" t="s">
        <v>163</v>
      </c>
      <c r="H13" s="1" t="s">
        <v>240</v>
      </c>
      <c r="I13" s="1">
        <v>555433.94999999995</v>
      </c>
      <c r="J13" s="1">
        <v>4243833.5</v>
      </c>
    </row>
    <row r="14" spans="1:14" x14ac:dyDescent="0.25">
      <c r="A14" s="1">
        <v>290013</v>
      </c>
      <c r="B14" s="1" t="s">
        <v>1515</v>
      </c>
      <c r="C14" s="1">
        <v>101630903</v>
      </c>
      <c r="D14" s="1">
        <v>13</v>
      </c>
      <c r="E14" s="1" t="s">
        <v>1548</v>
      </c>
      <c r="F14" s="1" t="s">
        <v>228</v>
      </c>
      <c r="G14" s="1" t="s">
        <v>163</v>
      </c>
      <c r="H14" s="1" t="s">
        <v>240</v>
      </c>
      <c r="I14" s="1">
        <v>771193.58</v>
      </c>
      <c r="J14" s="1">
        <v>6178153</v>
      </c>
    </row>
    <row r="15" spans="1:14" x14ac:dyDescent="0.25">
      <c r="A15" s="1">
        <v>290014</v>
      </c>
      <c r="B15" s="1" t="s">
        <v>1515</v>
      </c>
      <c r="C15" s="1">
        <v>101631003</v>
      </c>
      <c r="D15" s="1">
        <v>14</v>
      </c>
      <c r="E15" s="1" t="s">
        <v>1549</v>
      </c>
      <c r="F15" s="1" t="s">
        <v>228</v>
      </c>
      <c r="G15" s="1" t="s">
        <v>163</v>
      </c>
      <c r="H15" s="1" t="s">
        <v>240</v>
      </c>
      <c r="I15" s="1">
        <v>981625.06</v>
      </c>
      <c r="J15" s="1">
        <v>8593607</v>
      </c>
    </row>
    <row r="16" spans="1:14" x14ac:dyDescent="0.25">
      <c r="A16" s="1">
        <v>290015</v>
      </c>
      <c r="B16" s="1" t="s">
        <v>1515</v>
      </c>
      <c r="C16" s="1">
        <v>101631203</v>
      </c>
      <c r="D16" s="1">
        <v>15</v>
      </c>
      <c r="E16" s="1" t="s">
        <v>1550</v>
      </c>
      <c r="F16" s="1" t="s">
        <v>228</v>
      </c>
      <c r="G16" s="1" t="s">
        <v>163</v>
      </c>
      <c r="H16" s="1" t="s">
        <v>240</v>
      </c>
      <c r="I16" s="1">
        <v>863865.44</v>
      </c>
      <c r="J16" s="1">
        <v>6191671.5</v>
      </c>
    </row>
    <row r="17" spans="1:10" x14ac:dyDescent="0.25">
      <c r="A17" s="1">
        <v>290016</v>
      </c>
      <c r="B17" s="1" t="s">
        <v>1515</v>
      </c>
      <c r="C17" s="1">
        <v>101631503</v>
      </c>
      <c r="D17" s="1">
        <v>16</v>
      </c>
      <c r="E17" s="1" t="s">
        <v>1551</v>
      </c>
      <c r="F17" s="1" t="s">
        <v>228</v>
      </c>
      <c r="G17" s="1" t="s">
        <v>163</v>
      </c>
      <c r="H17" s="1" t="s">
        <v>240</v>
      </c>
      <c r="I17" s="1">
        <v>633039.91</v>
      </c>
      <c r="J17" s="1">
        <v>5738086.5</v>
      </c>
    </row>
    <row r="18" spans="1:10" x14ac:dyDescent="0.25">
      <c r="A18" s="1">
        <v>290017</v>
      </c>
      <c r="B18" s="1" t="s">
        <v>1515</v>
      </c>
      <c r="C18" s="1">
        <v>101631703</v>
      </c>
      <c r="D18" s="1">
        <v>17</v>
      </c>
      <c r="E18" s="1" t="s">
        <v>1552</v>
      </c>
      <c r="F18" s="1" t="s">
        <v>228</v>
      </c>
      <c r="G18" s="1" t="s">
        <v>163</v>
      </c>
      <c r="H18" s="1" t="s">
        <v>240</v>
      </c>
      <c r="I18" s="1">
        <v>2021759.59</v>
      </c>
      <c r="J18" s="1">
        <v>11078294</v>
      </c>
    </row>
    <row r="19" spans="1:10" x14ac:dyDescent="0.25">
      <c r="A19" s="1">
        <v>290018</v>
      </c>
      <c r="B19" s="1" t="s">
        <v>1515</v>
      </c>
      <c r="C19" s="1">
        <v>101631803</v>
      </c>
      <c r="D19" s="1">
        <v>18</v>
      </c>
      <c r="E19" s="1" t="s">
        <v>1553</v>
      </c>
      <c r="F19" s="1" t="s">
        <v>228</v>
      </c>
      <c r="G19" s="1" t="s">
        <v>163</v>
      </c>
      <c r="H19" s="1" t="s">
        <v>240</v>
      </c>
      <c r="I19" s="1">
        <v>1101790.7</v>
      </c>
      <c r="J19" s="1">
        <v>7582278</v>
      </c>
    </row>
    <row r="20" spans="1:10" x14ac:dyDescent="0.25">
      <c r="A20" s="1">
        <v>290019</v>
      </c>
      <c r="B20" s="1" t="s">
        <v>1515</v>
      </c>
      <c r="C20" s="1">
        <v>101631903</v>
      </c>
      <c r="D20" s="1">
        <v>19</v>
      </c>
      <c r="E20" s="1" t="s">
        <v>1554</v>
      </c>
      <c r="F20" s="1" t="s">
        <v>228</v>
      </c>
      <c r="G20" s="1" t="s">
        <v>163</v>
      </c>
      <c r="H20" s="1" t="s">
        <v>240</v>
      </c>
      <c r="I20" s="1">
        <v>637315.54</v>
      </c>
      <c r="J20" s="1">
        <v>4670658</v>
      </c>
    </row>
    <row r="21" spans="1:10" x14ac:dyDescent="0.25">
      <c r="A21" s="1">
        <v>290020</v>
      </c>
      <c r="B21" s="1" t="s">
        <v>1515</v>
      </c>
      <c r="C21" s="1">
        <v>101632403</v>
      </c>
      <c r="D21" s="1">
        <v>20</v>
      </c>
      <c r="E21" s="1" t="s">
        <v>1555</v>
      </c>
      <c r="F21" s="1" t="s">
        <v>228</v>
      </c>
      <c r="G21" s="1" t="s">
        <v>163</v>
      </c>
      <c r="H21" s="1" t="s">
        <v>240</v>
      </c>
      <c r="I21" s="1">
        <v>778116.15</v>
      </c>
      <c r="J21" s="1">
        <v>6384096</v>
      </c>
    </row>
    <row r="22" spans="1:10" x14ac:dyDescent="0.25">
      <c r="A22" s="1">
        <v>290021</v>
      </c>
      <c r="B22" s="1" t="s">
        <v>1515</v>
      </c>
      <c r="C22" s="1">
        <v>101633903</v>
      </c>
      <c r="D22" s="1">
        <v>21</v>
      </c>
      <c r="E22" s="1" t="s">
        <v>1556</v>
      </c>
      <c r="F22" s="1" t="s">
        <v>228</v>
      </c>
      <c r="G22" s="1" t="s">
        <v>163</v>
      </c>
      <c r="H22" s="1" t="s">
        <v>240</v>
      </c>
      <c r="I22" s="1">
        <v>1384649.51</v>
      </c>
      <c r="J22" s="1">
        <v>10075109</v>
      </c>
    </row>
    <row r="23" spans="1:10" x14ac:dyDescent="0.25">
      <c r="A23" s="1">
        <v>290022</v>
      </c>
      <c r="B23" s="1" t="s">
        <v>1515</v>
      </c>
      <c r="C23" s="1">
        <v>101636503</v>
      </c>
      <c r="D23" s="1">
        <v>22</v>
      </c>
      <c r="E23" s="1" t="s">
        <v>1557</v>
      </c>
      <c r="F23" s="1" t="s">
        <v>228</v>
      </c>
      <c r="G23" s="1" t="s">
        <v>163</v>
      </c>
      <c r="H23" s="1" t="s">
        <v>240</v>
      </c>
      <c r="I23" s="1">
        <v>1574859.35</v>
      </c>
      <c r="J23" s="1">
        <v>5278827.5</v>
      </c>
    </row>
    <row r="24" spans="1:10" x14ac:dyDescent="0.25">
      <c r="A24" s="1">
        <v>290023</v>
      </c>
      <c r="B24" s="1" t="s">
        <v>1515</v>
      </c>
      <c r="C24" s="1">
        <v>101637002</v>
      </c>
      <c r="D24" s="1">
        <v>23</v>
      </c>
      <c r="E24" s="1" t="s">
        <v>1558</v>
      </c>
      <c r="F24" s="1" t="s">
        <v>228</v>
      </c>
      <c r="G24" s="1" t="s">
        <v>163</v>
      </c>
      <c r="H24" s="1" t="s">
        <v>240</v>
      </c>
      <c r="I24" s="1">
        <v>2127638.8199999998</v>
      </c>
      <c r="J24" s="1">
        <v>12491162</v>
      </c>
    </row>
    <row r="25" spans="1:10" x14ac:dyDescent="0.25">
      <c r="A25" s="1">
        <v>290024</v>
      </c>
      <c r="B25" s="1" t="s">
        <v>1515</v>
      </c>
      <c r="C25" s="1">
        <v>101638003</v>
      </c>
      <c r="D25" s="1">
        <v>24</v>
      </c>
      <c r="E25" s="1" t="s">
        <v>1559</v>
      </c>
      <c r="F25" s="1" t="s">
        <v>228</v>
      </c>
      <c r="G25" s="1" t="s">
        <v>163</v>
      </c>
      <c r="H25" s="1" t="s">
        <v>240</v>
      </c>
      <c r="I25" s="1">
        <v>1969152.61</v>
      </c>
      <c r="J25" s="1">
        <v>11483959</v>
      </c>
    </row>
    <row r="26" spans="1:10" x14ac:dyDescent="0.25">
      <c r="A26" s="1">
        <v>290025</v>
      </c>
      <c r="B26" s="1" t="s">
        <v>1515</v>
      </c>
      <c r="C26" s="1">
        <v>101638803</v>
      </c>
      <c r="D26" s="1">
        <v>25</v>
      </c>
      <c r="E26" s="1" t="s">
        <v>1560</v>
      </c>
      <c r="F26" s="1" t="s">
        <v>228</v>
      </c>
      <c r="G26" s="1" t="s">
        <v>163</v>
      </c>
      <c r="H26" s="1" t="s">
        <v>240</v>
      </c>
      <c r="I26" s="1">
        <v>1417419.69</v>
      </c>
      <c r="J26" s="1">
        <v>8516904</v>
      </c>
    </row>
    <row r="27" spans="1:10" x14ac:dyDescent="0.25">
      <c r="A27" s="1">
        <v>290026</v>
      </c>
      <c r="B27" s="1" t="s">
        <v>1515</v>
      </c>
      <c r="C27" s="1">
        <v>102027451</v>
      </c>
      <c r="D27" s="1">
        <v>26</v>
      </c>
      <c r="E27" s="1" t="s">
        <v>1561</v>
      </c>
      <c r="F27" s="1" t="s">
        <v>229</v>
      </c>
      <c r="G27" s="1" t="s">
        <v>164</v>
      </c>
      <c r="H27" s="1" t="s">
        <v>240</v>
      </c>
      <c r="I27" s="1">
        <v>28179701.52</v>
      </c>
      <c r="J27" s="1">
        <v>156134688</v>
      </c>
    </row>
    <row r="28" spans="1:10" x14ac:dyDescent="0.25">
      <c r="A28" s="1">
        <v>290027</v>
      </c>
      <c r="B28" s="1" t="s">
        <v>1515</v>
      </c>
      <c r="C28" s="1">
        <v>103020603</v>
      </c>
      <c r="D28" s="1">
        <v>27</v>
      </c>
      <c r="E28" s="1" t="s">
        <v>1562</v>
      </c>
      <c r="F28" s="1" t="s">
        <v>229</v>
      </c>
      <c r="G28" s="1" t="s">
        <v>164</v>
      </c>
      <c r="H28" s="1" t="s">
        <v>240</v>
      </c>
      <c r="I28" s="1">
        <v>682544.19</v>
      </c>
      <c r="J28" s="1">
        <v>2386250</v>
      </c>
    </row>
    <row r="29" spans="1:10" x14ac:dyDescent="0.25">
      <c r="A29" s="1">
        <v>290028</v>
      </c>
      <c r="B29" s="1" t="s">
        <v>1515</v>
      </c>
      <c r="C29" s="1">
        <v>103020753</v>
      </c>
      <c r="D29" s="1">
        <v>28</v>
      </c>
      <c r="E29" s="1" t="s">
        <v>1563</v>
      </c>
      <c r="F29" s="1" t="s">
        <v>229</v>
      </c>
      <c r="G29" s="1" t="s">
        <v>164</v>
      </c>
      <c r="H29" s="1" t="s">
        <v>240</v>
      </c>
      <c r="I29" s="1">
        <v>695434.3</v>
      </c>
      <c r="J29" s="1">
        <v>2450162.75</v>
      </c>
    </row>
    <row r="30" spans="1:10" x14ac:dyDescent="0.25">
      <c r="A30" s="1">
        <v>290029</v>
      </c>
      <c r="B30" s="1" t="s">
        <v>1515</v>
      </c>
      <c r="C30" s="1">
        <v>103021003</v>
      </c>
      <c r="D30" s="1">
        <v>29</v>
      </c>
      <c r="E30" s="1" t="s">
        <v>1564</v>
      </c>
      <c r="F30" s="1" t="s">
        <v>229</v>
      </c>
      <c r="G30" s="1" t="s">
        <v>164</v>
      </c>
      <c r="H30" s="1" t="s">
        <v>240</v>
      </c>
      <c r="I30" s="1">
        <v>1606118.6</v>
      </c>
      <c r="J30" s="1">
        <v>4880594</v>
      </c>
    </row>
    <row r="31" spans="1:10" x14ac:dyDescent="0.25">
      <c r="A31" s="1">
        <v>290030</v>
      </c>
      <c r="B31" s="1" t="s">
        <v>1515</v>
      </c>
      <c r="C31" s="1">
        <v>103021102</v>
      </c>
      <c r="D31" s="1">
        <v>30</v>
      </c>
      <c r="E31" s="1" t="s">
        <v>1565</v>
      </c>
      <c r="F31" s="1" t="s">
        <v>229</v>
      </c>
      <c r="G31" s="1" t="s">
        <v>164</v>
      </c>
      <c r="H31" s="1" t="s">
        <v>240</v>
      </c>
      <c r="I31" s="1">
        <v>2691625.75</v>
      </c>
      <c r="J31" s="1">
        <v>9280213</v>
      </c>
    </row>
    <row r="32" spans="1:10" x14ac:dyDescent="0.25">
      <c r="A32" s="1">
        <v>290031</v>
      </c>
      <c r="B32" s="1" t="s">
        <v>1515</v>
      </c>
      <c r="C32" s="1">
        <v>103021252</v>
      </c>
      <c r="D32" s="1">
        <v>31</v>
      </c>
      <c r="E32" s="1" t="s">
        <v>1566</v>
      </c>
      <c r="F32" s="1" t="s">
        <v>229</v>
      </c>
      <c r="G32" s="1" t="s">
        <v>164</v>
      </c>
      <c r="H32" s="1" t="s">
        <v>240</v>
      </c>
      <c r="I32" s="1">
        <v>2522440.11</v>
      </c>
      <c r="J32" s="1">
        <v>8731508</v>
      </c>
    </row>
    <row r="33" spans="1:10" x14ac:dyDescent="0.25">
      <c r="A33" s="1">
        <v>290032</v>
      </c>
      <c r="B33" s="1" t="s">
        <v>1515</v>
      </c>
      <c r="C33" s="1">
        <v>103021453</v>
      </c>
      <c r="D33" s="1">
        <v>32</v>
      </c>
      <c r="E33" s="1" t="s">
        <v>1567</v>
      </c>
      <c r="F33" s="1" t="s">
        <v>229</v>
      </c>
      <c r="G33" s="1" t="s">
        <v>164</v>
      </c>
      <c r="H33" s="1" t="s">
        <v>240</v>
      </c>
      <c r="I33" s="1">
        <v>810196.08</v>
      </c>
      <c r="J33" s="1">
        <v>4671590</v>
      </c>
    </row>
    <row r="34" spans="1:10" x14ac:dyDescent="0.25">
      <c r="A34" s="1">
        <v>290033</v>
      </c>
      <c r="B34" s="1" t="s">
        <v>1515</v>
      </c>
      <c r="C34" s="1">
        <v>103021603</v>
      </c>
      <c r="D34" s="1">
        <v>33</v>
      </c>
      <c r="E34" s="1" t="s">
        <v>1568</v>
      </c>
      <c r="F34" s="1" t="s">
        <v>229</v>
      </c>
      <c r="G34" s="1" t="s">
        <v>164</v>
      </c>
      <c r="H34" s="1" t="s">
        <v>240</v>
      </c>
      <c r="I34" s="1">
        <v>875064.65</v>
      </c>
      <c r="J34" s="1">
        <v>4123066.5</v>
      </c>
    </row>
    <row r="35" spans="1:10" x14ac:dyDescent="0.25">
      <c r="A35" s="1">
        <v>290034</v>
      </c>
      <c r="B35" s="1" t="s">
        <v>1515</v>
      </c>
      <c r="C35" s="1">
        <v>103021752</v>
      </c>
      <c r="D35" s="1">
        <v>34</v>
      </c>
      <c r="E35" s="1" t="s">
        <v>1569</v>
      </c>
      <c r="F35" s="1" t="s">
        <v>229</v>
      </c>
      <c r="G35" s="1" t="s">
        <v>164</v>
      </c>
      <c r="H35" s="1" t="s">
        <v>240</v>
      </c>
      <c r="I35" s="1">
        <v>1632841.18</v>
      </c>
      <c r="J35" s="1">
        <v>4744541.5</v>
      </c>
    </row>
    <row r="36" spans="1:10" x14ac:dyDescent="0.25">
      <c r="A36" s="1">
        <v>290035</v>
      </c>
      <c r="B36" s="1" t="s">
        <v>1515</v>
      </c>
      <c r="C36" s="1">
        <v>103021903</v>
      </c>
      <c r="D36" s="1">
        <v>35</v>
      </c>
      <c r="E36" s="1" t="s">
        <v>1570</v>
      </c>
      <c r="F36" s="1" t="s">
        <v>229</v>
      </c>
      <c r="G36" s="1" t="s">
        <v>164</v>
      </c>
      <c r="H36" s="1" t="s">
        <v>240</v>
      </c>
      <c r="I36" s="1">
        <v>1054827</v>
      </c>
      <c r="J36" s="1">
        <v>7008263</v>
      </c>
    </row>
    <row r="37" spans="1:10" x14ac:dyDescent="0.25">
      <c r="A37" s="1">
        <v>290036</v>
      </c>
      <c r="B37" s="1" t="s">
        <v>1515</v>
      </c>
      <c r="C37" s="1">
        <v>103022103</v>
      </c>
      <c r="D37" s="1">
        <v>36</v>
      </c>
      <c r="E37" s="1" t="s">
        <v>1571</v>
      </c>
      <c r="F37" s="1" t="s">
        <v>229</v>
      </c>
      <c r="G37" s="1" t="s">
        <v>164</v>
      </c>
      <c r="H37" s="1" t="s">
        <v>240</v>
      </c>
      <c r="I37" s="1">
        <v>441273</v>
      </c>
      <c r="J37" s="1">
        <v>1719168</v>
      </c>
    </row>
    <row r="38" spans="1:10" x14ac:dyDescent="0.25">
      <c r="A38" s="1">
        <v>290037</v>
      </c>
      <c r="B38" s="1" t="s">
        <v>1515</v>
      </c>
      <c r="C38" s="1">
        <v>103022253</v>
      </c>
      <c r="D38" s="1">
        <v>37</v>
      </c>
      <c r="E38" s="1" t="s">
        <v>1572</v>
      </c>
      <c r="F38" s="1" t="s">
        <v>229</v>
      </c>
      <c r="G38" s="1" t="s">
        <v>164</v>
      </c>
      <c r="H38" s="1" t="s">
        <v>240</v>
      </c>
      <c r="I38" s="1">
        <v>1223919.0900000001</v>
      </c>
      <c r="J38" s="1">
        <v>5884786</v>
      </c>
    </row>
    <row r="39" spans="1:10" x14ac:dyDescent="0.25">
      <c r="A39" s="1">
        <v>290038</v>
      </c>
      <c r="B39" s="1" t="s">
        <v>1515</v>
      </c>
      <c r="C39" s="1">
        <v>103022503</v>
      </c>
      <c r="D39" s="1">
        <v>38</v>
      </c>
      <c r="E39" s="1" t="s">
        <v>1573</v>
      </c>
      <c r="F39" s="1" t="s">
        <v>229</v>
      </c>
      <c r="G39" s="1" t="s">
        <v>164</v>
      </c>
      <c r="H39" s="1" t="s">
        <v>240</v>
      </c>
      <c r="I39" s="1">
        <v>647826.92000000004</v>
      </c>
      <c r="J39" s="1">
        <v>11367142</v>
      </c>
    </row>
    <row r="40" spans="1:10" x14ac:dyDescent="0.25">
      <c r="A40" s="1">
        <v>290039</v>
      </c>
      <c r="B40" s="1" t="s">
        <v>1515</v>
      </c>
      <c r="C40" s="1">
        <v>103022803</v>
      </c>
      <c r="D40" s="1">
        <v>39</v>
      </c>
      <c r="E40" s="1" t="s">
        <v>1574</v>
      </c>
      <c r="F40" s="1" t="s">
        <v>229</v>
      </c>
      <c r="G40" s="1" t="s">
        <v>164</v>
      </c>
      <c r="H40" s="1" t="s">
        <v>240</v>
      </c>
      <c r="I40" s="1">
        <v>1349694.61</v>
      </c>
      <c r="J40" s="1">
        <v>6356646</v>
      </c>
    </row>
    <row r="41" spans="1:10" x14ac:dyDescent="0.25">
      <c r="A41" s="1">
        <v>290040</v>
      </c>
      <c r="B41" s="1" t="s">
        <v>1515</v>
      </c>
      <c r="C41" s="1">
        <v>103023153</v>
      </c>
      <c r="D41" s="1">
        <v>40</v>
      </c>
      <c r="E41" s="1" t="s">
        <v>1575</v>
      </c>
      <c r="F41" s="1" t="s">
        <v>229</v>
      </c>
      <c r="G41" s="1" t="s">
        <v>164</v>
      </c>
      <c r="H41" s="1" t="s">
        <v>240</v>
      </c>
      <c r="I41" s="1">
        <v>1737118.79</v>
      </c>
      <c r="J41" s="1">
        <v>9077223</v>
      </c>
    </row>
    <row r="42" spans="1:10" x14ac:dyDescent="0.25">
      <c r="A42" s="1">
        <v>290041</v>
      </c>
      <c r="B42" s="1" t="s">
        <v>1515</v>
      </c>
      <c r="C42" s="1">
        <v>103023912</v>
      </c>
      <c r="D42" s="1">
        <v>41</v>
      </c>
      <c r="E42" s="1" t="s">
        <v>1576</v>
      </c>
      <c r="F42" s="1" t="s">
        <v>229</v>
      </c>
      <c r="G42" s="1" t="s">
        <v>164</v>
      </c>
      <c r="H42" s="1" t="s">
        <v>240</v>
      </c>
      <c r="I42" s="1">
        <v>2480236.4300000002</v>
      </c>
      <c r="J42" s="1">
        <v>3315434.5</v>
      </c>
    </row>
    <row r="43" spans="1:10" x14ac:dyDescent="0.25">
      <c r="A43" s="1">
        <v>290042</v>
      </c>
      <c r="B43" s="1" t="s">
        <v>1515</v>
      </c>
      <c r="C43" s="1">
        <v>103024102</v>
      </c>
      <c r="D43" s="1">
        <v>42</v>
      </c>
      <c r="E43" s="1" t="s">
        <v>1577</v>
      </c>
      <c r="F43" s="1" t="s">
        <v>229</v>
      </c>
      <c r="G43" s="1" t="s">
        <v>164</v>
      </c>
      <c r="H43" s="1" t="s">
        <v>240</v>
      </c>
      <c r="I43" s="1">
        <v>2169168.2200000002</v>
      </c>
      <c r="J43" s="1">
        <v>7258620.5</v>
      </c>
    </row>
    <row r="44" spans="1:10" x14ac:dyDescent="0.25">
      <c r="A44" s="1">
        <v>290043</v>
      </c>
      <c r="B44" s="1" t="s">
        <v>1515</v>
      </c>
      <c r="C44" s="1">
        <v>103024603</v>
      </c>
      <c r="D44" s="1">
        <v>43</v>
      </c>
      <c r="E44" s="1" t="s">
        <v>1578</v>
      </c>
      <c r="F44" s="1" t="s">
        <v>229</v>
      </c>
      <c r="G44" s="1" t="s">
        <v>164</v>
      </c>
      <c r="H44" s="1" t="s">
        <v>240</v>
      </c>
      <c r="I44" s="1">
        <v>1485845.74</v>
      </c>
      <c r="J44" s="1">
        <v>4854171.5</v>
      </c>
    </row>
    <row r="45" spans="1:10" x14ac:dyDescent="0.25">
      <c r="A45" s="1">
        <v>290044</v>
      </c>
      <c r="B45" s="1" t="s">
        <v>1515</v>
      </c>
      <c r="C45" s="1">
        <v>103024753</v>
      </c>
      <c r="D45" s="1">
        <v>44</v>
      </c>
      <c r="E45" s="1" t="s">
        <v>1579</v>
      </c>
      <c r="F45" s="1" t="s">
        <v>229</v>
      </c>
      <c r="G45" s="1" t="s">
        <v>164</v>
      </c>
      <c r="H45" s="1" t="s">
        <v>240</v>
      </c>
      <c r="I45" s="1">
        <v>1873765.64</v>
      </c>
      <c r="J45" s="1">
        <v>11124567</v>
      </c>
    </row>
    <row r="46" spans="1:10" x14ac:dyDescent="0.25">
      <c r="A46" s="1">
        <v>290045</v>
      </c>
      <c r="B46" s="1" t="s">
        <v>1515</v>
      </c>
      <c r="C46" s="1">
        <v>103025002</v>
      </c>
      <c r="D46" s="1">
        <v>45</v>
      </c>
      <c r="E46" s="1" t="s">
        <v>1580</v>
      </c>
      <c r="F46" s="1" t="s">
        <v>229</v>
      </c>
      <c r="G46" s="1" t="s">
        <v>164</v>
      </c>
      <c r="H46" s="1" t="s">
        <v>240</v>
      </c>
      <c r="I46" s="1">
        <v>1442905.77</v>
      </c>
      <c r="J46" s="1">
        <v>4738235</v>
      </c>
    </row>
    <row r="47" spans="1:10" x14ac:dyDescent="0.25">
      <c r="A47" s="1">
        <v>290046</v>
      </c>
      <c r="B47" s="1" t="s">
        <v>1515</v>
      </c>
      <c r="C47" s="1">
        <v>103026002</v>
      </c>
      <c r="D47" s="1">
        <v>46</v>
      </c>
      <c r="E47" s="1" t="s">
        <v>1581</v>
      </c>
      <c r="F47" s="1" t="s">
        <v>229</v>
      </c>
      <c r="G47" s="1" t="s">
        <v>164</v>
      </c>
      <c r="H47" s="1" t="s">
        <v>240</v>
      </c>
      <c r="I47" s="1">
        <v>3095707</v>
      </c>
      <c r="J47" s="1">
        <v>23894416</v>
      </c>
    </row>
    <row r="48" spans="1:10" x14ac:dyDescent="0.25">
      <c r="A48" s="1">
        <v>290047</v>
      </c>
      <c r="B48" s="1" t="s">
        <v>1515</v>
      </c>
      <c r="C48" s="1">
        <v>103026303</v>
      </c>
      <c r="D48" s="1">
        <v>47</v>
      </c>
      <c r="E48" s="1" t="s">
        <v>1582</v>
      </c>
      <c r="F48" s="1" t="s">
        <v>229</v>
      </c>
      <c r="G48" s="1" t="s">
        <v>164</v>
      </c>
      <c r="H48" s="1" t="s">
        <v>240</v>
      </c>
      <c r="I48" s="1">
        <v>1621647.41</v>
      </c>
      <c r="J48" s="1">
        <v>3882605.25</v>
      </c>
    </row>
    <row r="49" spans="1:10" x14ac:dyDescent="0.25">
      <c r="A49" s="1">
        <v>290048</v>
      </c>
      <c r="B49" s="1" t="s">
        <v>1515</v>
      </c>
      <c r="C49" s="1">
        <v>103026343</v>
      </c>
      <c r="D49" s="1">
        <v>48</v>
      </c>
      <c r="E49" s="1" t="s">
        <v>1583</v>
      </c>
      <c r="F49" s="1" t="s">
        <v>229</v>
      </c>
      <c r="G49" s="1" t="s">
        <v>164</v>
      </c>
      <c r="H49" s="1" t="s">
        <v>240</v>
      </c>
      <c r="I49" s="1">
        <v>1659858.73</v>
      </c>
      <c r="J49" s="1">
        <v>6263889</v>
      </c>
    </row>
    <row r="50" spans="1:10" x14ac:dyDescent="0.25">
      <c r="A50" s="1">
        <v>290049</v>
      </c>
      <c r="B50" s="1" t="s">
        <v>1515</v>
      </c>
      <c r="C50" s="1">
        <v>103026402</v>
      </c>
      <c r="D50" s="1">
        <v>49</v>
      </c>
      <c r="E50" s="1" t="s">
        <v>1584</v>
      </c>
      <c r="F50" s="1" t="s">
        <v>229</v>
      </c>
      <c r="G50" s="1" t="s">
        <v>164</v>
      </c>
      <c r="H50" s="1" t="s">
        <v>240</v>
      </c>
      <c r="I50" s="1">
        <v>2571980.71</v>
      </c>
      <c r="J50" s="1">
        <v>5987067.5</v>
      </c>
    </row>
    <row r="51" spans="1:10" x14ac:dyDescent="0.25">
      <c r="A51" s="1">
        <v>290050</v>
      </c>
      <c r="B51" s="1" t="s">
        <v>1515</v>
      </c>
      <c r="C51" s="1">
        <v>103026852</v>
      </c>
      <c r="D51" s="1">
        <v>50</v>
      </c>
      <c r="E51" s="1" t="s">
        <v>1585</v>
      </c>
      <c r="F51" s="1" t="s">
        <v>229</v>
      </c>
      <c r="G51" s="1" t="s">
        <v>164</v>
      </c>
      <c r="H51" s="1" t="s">
        <v>240</v>
      </c>
      <c r="I51" s="1">
        <v>3721497.37</v>
      </c>
      <c r="J51" s="1">
        <v>8999872</v>
      </c>
    </row>
    <row r="52" spans="1:10" x14ac:dyDescent="0.25">
      <c r="A52" s="1">
        <v>290051</v>
      </c>
      <c r="B52" s="1" t="s">
        <v>1515</v>
      </c>
      <c r="C52" s="1">
        <v>103026873</v>
      </c>
      <c r="D52" s="1">
        <v>51</v>
      </c>
      <c r="E52" s="1" t="s">
        <v>1586</v>
      </c>
      <c r="F52" s="1" t="s">
        <v>229</v>
      </c>
      <c r="G52" s="1" t="s">
        <v>164</v>
      </c>
      <c r="H52" s="1" t="s">
        <v>240</v>
      </c>
      <c r="I52" s="1">
        <v>861701</v>
      </c>
      <c r="J52" s="1">
        <v>3954273</v>
      </c>
    </row>
    <row r="53" spans="1:10" x14ac:dyDescent="0.25">
      <c r="A53" s="1">
        <v>290052</v>
      </c>
      <c r="B53" s="1" t="s">
        <v>1515</v>
      </c>
      <c r="C53" s="1">
        <v>103026902</v>
      </c>
      <c r="D53" s="1">
        <v>52</v>
      </c>
      <c r="E53" s="1" t="s">
        <v>1587</v>
      </c>
      <c r="F53" s="1" t="s">
        <v>229</v>
      </c>
      <c r="G53" s="1" t="s">
        <v>164</v>
      </c>
      <c r="H53" s="1" t="s">
        <v>240</v>
      </c>
      <c r="I53" s="1">
        <v>2323234.88</v>
      </c>
      <c r="J53" s="1">
        <v>5856780.5</v>
      </c>
    </row>
    <row r="54" spans="1:10" x14ac:dyDescent="0.25">
      <c r="A54" s="1">
        <v>290053</v>
      </c>
      <c r="B54" s="1" t="s">
        <v>1515</v>
      </c>
      <c r="C54" s="1">
        <v>103027352</v>
      </c>
      <c r="D54" s="1">
        <v>53</v>
      </c>
      <c r="E54" s="1" t="s">
        <v>1588</v>
      </c>
      <c r="F54" s="1" t="s">
        <v>229</v>
      </c>
      <c r="G54" s="1" t="s">
        <v>164</v>
      </c>
      <c r="H54" s="1" t="s">
        <v>240</v>
      </c>
      <c r="I54" s="1">
        <v>3165995.45</v>
      </c>
      <c r="J54" s="1">
        <v>15860466</v>
      </c>
    </row>
    <row r="55" spans="1:10" x14ac:dyDescent="0.25">
      <c r="A55" s="1">
        <v>290054</v>
      </c>
      <c r="B55" s="1" t="s">
        <v>1515</v>
      </c>
      <c r="C55" s="1">
        <v>103027503</v>
      </c>
      <c r="D55" s="1">
        <v>54</v>
      </c>
      <c r="E55" s="1" t="s">
        <v>1589</v>
      </c>
      <c r="F55" s="1" t="s">
        <v>229</v>
      </c>
      <c r="G55" s="1" t="s">
        <v>164</v>
      </c>
      <c r="H55" s="1" t="s">
        <v>240</v>
      </c>
      <c r="I55" s="1">
        <v>2334112.2000000002</v>
      </c>
      <c r="J55" s="1">
        <v>12683535</v>
      </c>
    </row>
    <row r="56" spans="1:10" x14ac:dyDescent="0.25">
      <c r="A56" s="1">
        <v>290055</v>
      </c>
      <c r="B56" s="1" t="s">
        <v>1515</v>
      </c>
      <c r="C56" s="1">
        <v>103027753</v>
      </c>
      <c r="D56" s="1">
        <v>55</v>
      </c>
      <c r="E56" s="1" t="s">
        <v>1590</v>
      </c>
      <c r="F56" s="1" t="s">
        <v>229</v>
      </c>
      <c r="G56" s="1" t="s">
        <v>164</v>
      </c>
      <c r="H56" s="1" t="s">
        <v>240</v>
      </c>
      <c r="I56" s="1">
        <v>807686</v>
      </c>
      <c r="J56" s="1">
        <v>1275403</v>
      </c>
    </row>
    <row r="57" spans="1:10" x14ac:dyDescent="0.25">
      <c r="A57" s="1">
        <v>290056</v>
      </c>
      <c r="B57" s="1" t="s">
        <v>1515</v>
      </c>
      <c r="C57" s="1">
        <v>103028203</v>
      </c>
      <c r="D57" s="1">
        <v>56</v>
      </c>
      <c r="E57" s="1" t="s">
        <v>1591</v>
      </c>
      <c r="F57" s="1" t="s">
        <v>229</v>
      </c>
      <c r="G57" s="1" t="s">
        <v>164</v>
      </c>
      <c r="H57" s="1" t="s">
        <v>240</v>
      </c>
      <c r="I57" s="1">
        <v>660243.05000000005</v>
      </c>
      <c r="J57" s="1">
        <v>2913450.75</v>
      </c>
    </row>
    <row r="58" spans="1:10" x14ac:dyDescent="0.25">
      <c r="A58" s="1">
        <v>290057</v>
      </c>
      <c r="B58" s="1" t="s">
        <v>1515</v>
      </c>
      <c r="C58" s="1">
        <v>103028302</v>
      </c>
      <c r="D58" s="1">
        <v>57</v>
      </c>
      <c r="E58" s="1" t="s">
        <v>1592</v>
      </c>
      <c r="F58" s="1" t="s">
        <v>229</v>
      </c>
      <c r="G58" s="1" t="s">
        <v>164</v>
      </c>
      <c r="H58" s="1" t="s">
        <v>240</v>
      </c>
      <c r="I58" s="1">
        <v>3307215.85</v>
      </c>
      <c r="J58" s="1">
        <v>10949586</v>
      </c>
    </row>
    <row r="59" spans="1:10" x14ac:dyDescent="0.25">
      <c r="A59" s="1">
        <v>290058</v>
      </c>
      <c r="B59" s="1" t="s">
        <v>1515</v>
      </c>
      <c r="C59" s="1">
        <v>103028653</v>
      </c>
      <c r="D59" s="1">
        <v>58</v>
      </c>
      <c r="E59" s="1" t="s">
        <v>1593</v>
      </c>
      <c r="F59" s="1" t="s">
        <v>229</v>
      </c>
      <c r="G59" s="1" t="s">
        <v>164</v>
      </c>
      <c r="H59" s="1" t="s">
        <v>240</v>
      </c>
      <c r="I59" s="1">
        <v>1143346.67</v>
      </c>
      <c r="J59" s="1">
        <v>9476443</v>
      </c>
    </row>
    <row r="60" spans="1:10" x14ac:dyDescent="0.25">
      <c r="A60" s="1">
        <v>290059</v>
      </c>
      <c r="B60" s="1" t="s">
        <v>1515</v>
      </c>
      <c r="C60" s="1">
        <v>103028703</v>
      </c>
      <c r="D60" s="1">
        <v>59</v>
      </c>
      <c r="E60" s="1" t="s">
        <v>1594</v>
      </c>
      <c r="F60" s="1" t="s">
        <v>229</v>
      </c>
      <c r="G60" s="1" t="s">
        <v>164</v>
      </c>
      <c r="H60" s="1" t="s">
        <v>240</v>
      </c>
      <c r="I60" s="1">
        <v>916850.45</v>
      </c>
      <c r="J60" s="1">
        <v>2948060</v>
      </c>
    </row>
    <row r="61" spans="1:10" x14ac:dyDescent="0.25">
      <c r="A61" s="1">
        <v>290060</v>
      </c>
      <c r="B61" s="1" t="s">
        <v>1515</v>
      </c>
      <c r="C61" s="1">
        <v>103028753</v>
      </c>
      <c r="D61" s="1">
        <v>60</v>
      </c>
      <c r="E61" s="1" t="s">
        <v>1595</v>
      </c>
      <c r="F61" s="1" t="s">
        <v>229</v>
      </c>
      <c r="G61" s="1" t="s">
        <v>164</v>
      </c>
      <c r="H61" s="1" t="s">
        <v>240</v>
      </c>
      <c r="I61" s="1">
        <v>1186788.56</v>
      </c>
      <c r="J61" s="1">
        <v>6237763.5</v>
      </c>
    </row>
    <row r="62" spans="1:10" x14ac:dyDescent="0.25">
      <c r="A62" s="1">
        <v>290061</v>
      </c>
      <c r="B62" s="1" t="s">
        <v>1515</v>
      </c>
      <c r="C62" s="1">
        <v>103028833</v>
      </c>
      <c r="D62" s="1">
        <v>61</v>
      </c>
      <c r="E62" s="1" t="s">
        <v>1596</v>
      </c>
      <c r="F62" s="1" t="s">
        <v>229</v>
      </c>
      <c r="G62" s="1" t="s">
        <v>164</v>
      </c>
      <c r="H62" s="1" t="s">
        <v>240</v>
      </c>
      <c r="I62" s="1">
        <v>1358980.66</v>
      </c>
      <c r="J62" s="1">
        <v>8732335</v>
      </c>
    </row>
    <row r="63" spans="1:10" x14ac:dyDescent="0.25">
      <c r="A63" s="1">
        <v>290062</v>
      </c>
      <c r="B63" s="1" t="s">
        <v>1515</v>
      </c>
      <c r="C63" s="1">
        <v>103028853</v>
      </c>
      <c r="D63" s="1">
        <v>62</v>
      </c>
      <c r="E63" s="1" t="s">
        <v>1597</v>
      </c>
      <c r="F63" s="1" t="s">
        <v>229</v>
      </c>
      <c r="G63" s="1" t="s">
        <v>164</v>
      </c>
      <c r="H63" s="1" t="s">
        <v>240</v>
      </c>
      <c r="I63" s="1">
        <v>1130555.7</v>
      </c>
      <c r="J63" s="1">
        <v>8838824</v>
      </c>
    </row>
    <row r="64" spans="1:10" x14ac:dyDescent="0.25">
      <c r="A64" s="1">
        <v>290063</v>
      </c>
      <c r="B64" s="1" t="s">
        <v>1515</v>
      </c>
      <c r="C64" s="1">
        <v>103029203</v>
      </c>
      <c r="D64" s="1">
        <v>63</v>
      </c>
      <c r="E64" s="1" t="s">
        <v>1598</v>
      </c>
      <c r="F64" s="1" t="s">
        <v>229</v>
      </c>
      <c r="G64" s="1" t="s">
        <v>164</v>
      </c>
      <c r="H64" s="1" t="s">
        <v>240</v>
      </c>
      <c r="I64" s="1">
        <v>1849240.13</v>
      </c>
      <c r="J64" s="1">
        <v>4192498.5</v>
      </c>
    </row>
    <row r="65" spans="1:10" x14ac:dyDescent="0.25">
      <c r="A65" s="1">
        <v>290064</v>
      </c>
      <c r="B65" s="1" t="s">
        <v>1515</v>
      </c>
      <c r="C65" s="1">
        <v>103029403</v>
      </c>
      <c r="D65" s="1">
        <v>64</v>
      </c>
      <c r="E65" s="1" t="s">
        <v>1599</v>
      </c>
      <c r="F65" s="1" t="s">
        <v>229</v>
      </c>
      <c r="G65" s="1" t="s">
        <v>164</v>
      </c>
      <c r="H65" s="1" t="s">
        <v>240</v>
      </c>
      <c r="I65" s="1">
        <v>1608291.81</v>
      </c>
      <c r="J65" s="1">
        <v>5501431</v>
      </c>
    </row>
    <row r="66" spans="1:10" x14ac:dyDescent="0.25">
      <c r="A66" s="1">
        <v>290065</v>
      </c>
      <c r="B66" s="1" t="s">
        <v>1515</v>
      </c>
      <c r="C66" s="1">
        <v>103029553</v>
      </c>
      <c r="D66" s="1">
        <v>65</v>
      </c>
      <c r="E66" s="1" t="s">
        <v>1600</v>
      </c>
      <c r="F66" s="1" t="s">
        <v>229</v>
      </c>
      <c r="G66" s="1" t="s">
        <v>164</v>
      </c>
      <c r="H66" s="1" t="s">
        <v>240</v>
      </c>
      <c r="I66" s="1">
        <v>1734587.88</v>
      </c>
      <c r="J66" s="1">
        <v>5437200</v>
      </c>
    </row>
    <row r="67" spans="1:10" x14ac:dyDescent="0.25">
      <c r="A67" s="1">
        <v>290066</v>
      </c>
      <c r="B67" s="1" t="s">
        <v>1515</v>
      </c>
      <c r="C67" s="1">
        <v>103029603</v>
      </c>
      <c r="D67" s="1">
        <v>66</v>
      </c>
      <c r="E67" s="1" t="s">
        <v>1601</v>
      </c>
      <c r="F67" s="1" t="s">
        <v>229</v>
      </c>
      <c r="G67" s="1" t="s">
        <v>164</v>
      </c>
      <c r="H67" s="1" t="s">
        <v>240</v>
      </c>
      <c r="I67" s="1">
        <v>1953041.12</v>
      </c>
      <c r="J67" s="1">
        <v>6810679</v>
      </c>
    </row>
    <row r="68" spans="1:10" x14ac:dyDescent="0.25">
      <c r="A68" s="1">
        <v>290067</v>
      </c>
      <c r="B68" s="1" t="s">
        <v>1515</v>
      </c>
      <c r="C68" s="1">
        <v>103029803</v>
      </c>
      <c r="D68" s="1">
        <v>67</v>
      </c>
      <c r="E68" s="1" t="s">
        <v>1602</v>
      </c>
      <c r="F68" s="1" t="s">
        <v>229</v>
      </c>
      <c r="G68" s="1" t="s">
        <v>164</v>
      </c>
      <c r="H68" s="1" t="s">
        <v>240</v>
      </c>
      <c r="I68" s="1">
        <v>1208627.69</v>
      </c>
      <c r="J68" s="1">
        <v>10277065</v>
      </c>
    </row>
    <row r="69" spans="1:10" x14ac:dyDescent="0.25">
      <c r="A69" s="1">
        <v>290068</v>
      </c>
      <c r="B69" s="1" t="s">
        <v>1515</v>
      </c>
      <c r="C69" s="1">
        <v>103029902</v>
      </c>
      <c r="D69" s="1">
        <v>68</v>
      </c>
      <c r="E69" s="1" t="s">
        <v>1603</v>
      </c>
      <c r="F69" s="1" t="s">
        <v>229</v>
      </c>
      <c r="G69" s="1" t="s">
        <v>164</v>
      </c>
      <c r="H69" s="1" t="s">
        <v>240</v>
      </c>
      <c r="I69" s="1">
        <v>3584994.56</v>
      </c>
      <c r="J69" s="1">
        <v>14576598</v>
      </c>
    </row>
    <row r="70" spans="1:10" x14ac:dyDescent="0.25">
      <c r="A70" s="1">
        <v>290069</v>
      </c>
      <c r="B70" s="1" t="s">
        <v>1515</v>
      </c>
      <c r="C70" s="1">
        <v>104101252</v>
      </c>
      <c r="D70" s="1">
        <v>69</v>
      </c>
      <c r="E70" s="1" t="s">
        <v>1604</v>
      </c>
      <c r="F70" s="1" t="s">
        <v>230</v>
      </c>
      <c r="G70" s="1" t="s">
        <v>165</v>
      </c>
      <c r="H70" s="1" t="s">
        <v>240</v>
      </c>
      <c r="I70" s="1">
        <v>4523827.07</v>
      </c>
      <c r="J70" s="1">
        <v>24700662</v>
      </c>
    </row>
    <row r="71" spans="1:10" x14ac:dyDescent="0.25">
      <c r="A71" s="1">
        <v>290070</v>
      </c>
      <c r="B71" s="1" t="s">
        <v>1515</v>
      </c>
      <c r="C71" s="1">
        <v>104103603</v>
      </c>
      <c r="D71" s="1">
        <v>70</v>
      </c>
      <c r="E71" s="1" t="s">
        <v>1605</v>
      </c>
      <c r="F71" s="1" t="s">
        <v>230</v>
      </c>
      <c r="G71" s="1" t="s">
        <v>165</v>
      </c>
      <c r="H71" s="1" t="s">
        <v>240</v>
      </c>
      <c r="I71" s="1">
        <v>1155868.71</v>
      </c>
      <c r="J71" s="1">
        <v>9502451</v>
      </c>
    </row>
    <row r="72" spans="1:10" x14ac:dyDescent="0.25">
      <c r="A72" s="1">
        <v>290071</v>
      </c>
      <c r="B72" s="1" t="s">
        <v>1515</v>
      </c>
      <c r="C72" s="1">
        <v>104105003</v>
      </c>
      <c r="D72" s="1">
        <v>71</v>
      </c>
      <c r="E72" s="1" t="s">
        <v>1606</v>
      </c>
      <c r="F72" s="1" t="s">
        <v>230</v>
      </c>
      <c r="G72" s="1" t="s">
        <v>165</v>
      </c>
      <c r="H72" s="1" t="s">
        <v>240</v>
      </c>
      <c r="I72" s="1">
        <v>1154753.3899999999</v>
      </c>
      <c r="J72" s="1">
        <v>5817507</v>
      </c>
    </row>
    <row r="73" spans="1:10" x14ac:dyDescent="0.25">
      <c r="A73" s="1">
        <v>290072</v>
      </c>
      <c r="B73" s="1" t="s">
        <v>1515</v>
      </c>
      <c r="C73" s="1">
        <v>104105353</v>
      </c>
      <c r="D73" s="1">
        <v>72</v>
      </c>
      <c r="E73" s="1" t="s">
        <v>1607</v>
      </c>
      <c r="F73" s="1" t="s">
        <v>230</v>
      </c>
      <c r="G73" s="1" t="s">
        <v>165</v>
      </c>
      <c r="H73" s="1" t="s">
        <v>240</v>
      </c>
      <c r="I73" s="1">
        <v>1036508.92</v>
      </c>
      <c r="J73" s="1">
        <v>7541129.5</v>
      </c>
    </row>
    <row r="74" spans="1:10" x14ac:dyDescent="0.25">
      <c r="A74" s="1">
        <v>290073</v>
      </c>
      <c r="B74" s="1" t="s">
        <v>1515</v>
      </c>
      <c r="C74" s="1">
        <v>104107503</v>
      </c>
      <c r="D74" s="1">
        <v>73</v>
      </c>
      <c r="E74" s="1" t="s">
        <v>1608</v>
      </c>
      <c r="F74" s="1" t="s">
        <v>230</v>
      </c>
      <c r="G74" s="1" t="s">
        <v>165</v>
      </c>
      <c r="H74" s="1" t="s">
        <v>240</v>
      </c>
      <c r="I74" s="1">
        <v>1466647</v>
      </c>
      <c r="J74" s="1">
        <v>8231908</v>
      </c>
    </row>
    <row r="75" spans="1:10" x14ac:dyDescent="0.25">
      <c r="A75" s="1">
        <v>290074</v>
      </c>
      <c r="B75" s="1" t="s">
        <v>1515</v>
      </c>
      <c r="C75" s="1">
        <v>104107803</v>
      </c>
      <c r="D75" s="1">
        <v>74</v>
      </c>
      <c r="E75" s="1" t="s">
        <v>1609</v>
      </c>
      <c r="F75" s="1" t="s">
        <v>230</v>
      </c>
      <c r="G75" s="1" t="s">
        <v>165</v>
      </c>
      <c r="H75" s="1" t="s">
        <v>240</v>
      </c>
      <c r="I75" s="1">
        <v>1464775.81</v>
      </c>
      <c r="J75" s="1">
        <v>7480892</v>
      </c>
    </row>
    <row r="76" spans="1:10" x14ac:dyDescent="0.25">
      <c r="A76" s="1">
        <v>290075</v>
      </c>
      <c r="B76" s="1" t="s">
        <v>1515</v>
      </c>
      <c r="C76" s="1">
        <v>104107903</v>
      </c>
      <c r="D76" s="1">
        <v>75</v>
      </c>
      <c r="E76" s="1" t="s">
        <v>1610</v>
      </c>
      <c r="F76" s="1" t="s">
        <v>230</v>
      </c>
      <c r="G76" s="1" t="s">
        <v>165</v>
      </c>
      <c r="H76" s="1" t="s">
        <v>240</v>
      </c>
      <c r="I76" s="1">
        <v>3586077.01</v>
      </c>
      <c r="J76" s="1">
        <v>13516083</v>
      </c>
    </row>
    <row r="77" spans="1:10" x14ac:dyDescent="0.25">
      <c r="A77" s="1">
        <v>290076</v>
      </c>
      <c r="B77" s="1" t="s">
        <v>1515</v>
      </c>
      <c r="C77" s="1">
        <v>104372003</v>
      </c>
      <c r="D77" s="1">
        <v>76</v>
      </c>
      <c r="E77" s="1" t="s">
        <v>1611</v>
      </c>
      <c r="F77" s="1" t="s">
        <v>230</v>
      </c>
      <c r="G77" s="1" t="s">
        <v>166</v>
      </c>
      <c r="H77" s="1" t="s">
        <v>240</v>
      </c>
      <c r="I77" s="1">
        <v>1333667.49</v>
      </c>
      <c r="J77" s="1">
        <v>11268096</v>
      </c>
    </row>
    <row r="78" spans="1:10" x14ac:dyDescent="0.25">
      <c r="A78" s="1">
        <v>290077</v>
      </c>
      <c r="B78" s="1" t="s">
        <v>1515</v>
      </c>
      <c r="C78" s="1">
        <v>104374003</v>
      </c>
      <c r="D78" s="1">
        <v>77</v>
      </c>
      <c r="E78" s="1" t="s">
        <v>1612</v>
      </c>
      <c r="F78" s="1" t="s">
        <v>230</v>
      </c>
      <c r="G78" s="1" t="s">
        <v>166</v>
      </c>
      <c r="H78" s="1" t="s">
        <v>240</v>
      </c>
      <c r="I78" s="1">
        <v>817129.34</v>
      </c>
      <c r="J78" s="1">
        <v>7449571.5</v>
      </c>
    </row>
    <row r="79" spans="1:10" x14ac:dyDescent="0.25">
      <c r="A79" s="1">
        <v>290078</v>
      </c>
      <c r="B79" s="1" t="s">
        <v>1515</v>
      </c>
      <c r="C79" s="1">
        <v>104375003</v>
      </c>
      <c r="D79" s="1">
        <v>78</v>
      </c>
      <c r="E79" s="1" t="s">
        <v>1613</v>
      </c>
      <c r="F79" s="1" t="s">
        <v>230</v>
      </c>
      <c r="G79" s="1" t="s">
        <v>166</v>
      </c>
      <c r="H79" s="1" t="s">
        <v>240</v>
      </c>
      <c r="I79" s="1">
        <v>1162316.07</v>
      </c>
      <c r="J79" s="1">
        <v>9784353</v>
      </c>
    </row>
    <row r="80" spans="1:10" x14ac:dyDescent="0.25">
      <c r="A80" s="1">
        <v>290079</v>
      </c>
      <c r="B80" s="1" t="s">
        <v>1515</v>
      </c>
      <c r="C80" s="1">
        <v>104375203</v>
      </c>
      <c r="D80" s="1">
        <v>79</v>
      </c>
      <c r="E80" s="1" t="s">
        <v>1614</v>
      </c>
      <c r="F80" s="1" t="s">
        <v>230</v>
      </c>
      <c r="G80" s="1" t="s">
        <v>166</v>
      </c>
      <c r="H80" s="1" t="s">
        <v>240</v>
      </c>
      <c r="I80" s="1">
        <v>650969.56999999995</v>
      </c>
      <c r="J80" s="1">
        <v>3112831.75</v>
      </c>
    </row>
    <row r="81" spans="1:10" x14ac:dyDescent="0.25">
      <c r="A81" s="1">
        <v>290080</v>
      </c>
      <c r="B81" s="1" t="s">
        <v>1515</v>
      </c>
      <c r="C81" s="1">
        <v>104375302</v>
      </c>
      <c r="D81" s="1">
        <v>80</v>
      </c>
      <c r="E81" s="1" t="s">
        <v>1615</v>
      </c>
      <c r="F81" s="1" t="s">
        <v>230</v>
      </c>
      <c r="G81" s="1" t="s">
        <v>166</v>
      </c>
      <c r="H81" s="1" t="s">
        <v>240</v>
      </c>
      <c r="I81" s="1">
        <v>2587460.34</v>
      </c>
      <c r="J81" s="1">
        <v>22414900</v>
      </c>
    </row>
    <row r="82" spans="1:10" x14ac:dyDescent="0.25">
      <c r="A82" s="1">
        <v>290081</v>
      </c>
      <c r="B82" s="1" t="s">
        <v>1515</v>
      </c>
      <c r="C82" s="1">
        <v>104376203</v>
      </c>
      <c r="D82" s="1">
        <v>81</v>
      </c>
      <c r="E82" s="1" t="s">
        <v>1616</v>
      </c>
      <c r="F82" s="1" t="s">
        <v>230</v>
      </c>
      <c r="G82" s="1" t="s">
        <v>166</v>
      </c>
      <c r="H82" s="1" t="s">
        <v>240</v>
      </c>
      <c r="I82" s="1">
        <v>779592.46</v>
      </c>
      <c r="J82" s="1">
        <v>7198350</v>
      </c>
    </row>
    <row r="83" spans="1:10" x14ac:dyDescent="0.25">
      <c r="A83" s="1">
        <v>290082</v>
      </c>
      <c r="B83" s="1" t="s">
        <v>1515</v>
      </c>
      <c r="C83" s="1">
        <v>104377003</v>
      </c>
      <c r="D83" s="1">
        <v>82</v>
      </c>
      <c r="E83" s="1" t="s">
        <v>1617</v>
      </c>
      <c r="F83" s="1" t="s">
        <v>230</v>
      </c>
      <c r="G83" s="1" t="s">
        <v>166</v>
      </c>
      <c r="H83" s="1" t="s">
        <v>240</v>
      </c>
      <c r="I83" s="1">
        <v>478925.09</v>
      </c>
      <c r="J83" s="1">
        <v>4646399.5</v>
      </c>
    </row>
    <row r="84" spans="1:10" x14ac:dyDescent="0.25">
      <c r="A84" s="1">
        <v>290083</v>
      </c>
      <c r="B84" s="1" t="s">
        <v>1515</v>
      </c>
      <c r="C84" s="1">
        <v>104378003</v>
      </c>
      <c r="D84" s="1">
        <v>83</v>
      </c>
      <c r="E84" s="1" t="s">
        <v>1618</v>
      </c>
      <c r="F84" s="1" t="s">
        <v>230</v>
      </c>
      <c r="G84" s="1" t="s">
        <v>166</v>
      </c>
      <c r="H84" s="1" t="s">
        <v>240</v>
      </c>
      <c r="I84" s="1">
        <v>1024427.67</v>
      </c>
      <c r="J84" s="1">
        <v>5581128</v>
      </c>
    </row>
    <row r="85" spans="1:10" x14ac:dyDescent="0.25">
      <c r="A85" s="1">
        <v>290084</v>
      </c>
      <c r="B85" s="1" t="s">
        <v>1515</v>
      </c>
      <c r="C85" s="1">
        <v>104431304</v>
      </c>
      <c r="D85" s="1">
        <v>84</v>
      </c>
      <c r="E85" s="1" t="s">
        <v>1619</v>
      </c>
      <c r="F85" s="1" t="s">
        <v>230</v>
      </c>
      <c r="G85" s="1" t="s">
        <v>167</v>
      </c>
      <c r="H85" s="1" t="s">
        <v>240</v>
      </c>
      <c r="I85" s="1">
        <v>394126.35</v>
      </c>
      <c r="J85" s="1">
        <v>3765759</v>
      </c>
    </row>
    <row r="86" spans="1:10" x14ac:dyDescent="0.25">
      <c r="A86" s="1">
        <v>290085</v>
      </c>
      <c r="B86" s="1" t="s">
        <v>1515</v>
      </c>
      <c r="C86" s="1">
        <v>104432503</v>
      </c>
      <c r="D86" s="1">
        <v>85</v>
      </c>
      <c r="E86" s="1" t="s">
        <v>1620</v>
      </c>
      <c r="F86" s="1" t="s">
        <v>230</v>
      </c>
      <c r="G86" s="1" t="s">
        <v>167</v>
      </c>
      <c r="H86" s="1" t="s">
        <v>240</v>
      </c>
      <c r="I86" s="1">
        <v>801497</v>
      </c>
      <c r="J86" s="1">
        <v>7025652</v>
      </c>
    </row>
    <row r="87" spans="1:10" x14ac:dyDescent="0.25">
      <c r="A87" s="1">
        <v>290086</v>
      </c>
      <c r="B87" s="1" t="s">
        <v>1515</v>
      </c>
      <c r="C87" s="1">
        <v>104432803</v>
      </c>
      <c r="D87" s="1">
        <v>86</v>
      </c>
      <c r="E87" s="1" t="s">
        <v>1621</v>
      </c>
      <c r="F87" s="1" t="s">
        <v>230</v>
      </c>
      <c r="G87" s="1" t="s">
        <v>167</v>
      </c>
      <c r="H87" s="1" t="s">
        <v>240</v>
      </c>
      <c r="I87" s="1">
        <v>976901.01</v>
      </c>
      <c r="J87" s="1">
        <v>6692585</v>
      </c>
    </row>
    <row r="88" spans="1:10" x14ac:dyDescent="0.25">
      <c r="A88" s="1">
        <v>290087</v>
      </c>
      <c r="B88" s="1" t="s">
        <v>1515</v>
      </c>
      <c r="C88" s="1">
        <v>104432903</v>
      </c>
      <c r="D88" s="1">
        <v>87</v>
      </c>
      <c r="E88" s="1" t="s">
        <v>1622</v>
      </c>
      <c r="F88" s="1" t="s">
        <v>230</v>
      </c>
      <c r="G88" s="1" t="s">
        <v>167</v>
      </c>
      <c r="H88" s="1" t="s">
        <v>240</v>
      </c>
      <c r="I88" s="1">
        <v>1317796.8899999999</v>
      </c>
      <c r="J88" s="1">
        <v>8096409.5</v>
      </c>
    </row>
    <row r="89" spans="1:10" x14ac:dyDescent="0.25">
      <c r="A89" s="1">
        <v>290088</v>
      </c>
      <c r="B89" s="1" t="s">
        <v>1515</v>
      </c>
      <c r="C89" s="1">
        <v>104433303</v>
      </c>
      <c r="D89" s="1">
        <v>88</v>
      </c>
      <c r="E89" s="1" t="s">
        <v>1623</v>
      </c>
      <c r="F89" s="1" t="s">
        <v>230</v>
      </c>
      <c r="G89" s="1" t="s">
        <v>167</v>
      </c>
      <c r="H89" s="1" t="s">
        <v>240</v>
      </c>
      <c r="I89" s="1">
        <v>1138130.92</v>
      </c>
      <c r="J89" s="1">
        <v>5784743.5</v>
      </c>
    </row>
    <row r="90" spans="1:10" x14ac:dyDescent="0.25">
      <c r="A90" s="1">
        <v>290089</v>
      </c>
      <c r="B90" s="1" t="s">
        <v>1515</v>
      </c>
      <c r="C90" s="1">
        <v>104433604</v>
      </c>
      <c r="D90" s="1">
        <v>89</v>
      </c>
      <c r="E90" s="1" t="s">
        <v>1624</v>
      </c>
      <c r="F90" s="1" t="s">
        <v>230</v>
      </c>
      <c r="G90" s="1" t="s">
        <v>167</v>
      </c>
      <c r="H90" s="1" t="s">
        <v>240</v>
      </c>
      <c r="I90" s="1">
        <v>416677.89</v>
      </c>
      <c r="J90" s="1">
        <v>2989797.5</v>
      </c>
    </row>
    <row r="91" spans="1:10" x14ac:dyDescent="0.25">
      <c r="A91" s="1">
        <v>290090</v>
      </c>
      <c r="B91" s="1" t="s">
        <v>1515</v>
      </c>
      <c r="C91" s="1">
        <v>104433903</v>
      </c>
      <c r="D91" s="1">
        <v>90</v>
      </c>
      <c r="E91" s="1" t="s">
        <v>1625</v>
      </c>
      <c r="F91" s="1" t="s">
        <v>230</v>
      </c>
      <c r="G91" s="1" t="s">
        <v>167</v>
      </c>
      <c r="H91" s="1" t="s">
        <v>240</v>
      </c>
      <c r="I91" s="1">
        <v>752224.98</v>
      </c>
      <c r="J91" s="1">
        <v>6562434</v>
      </c>
    </row>
    <row r="92" spans="1:10" x14ac:dyDescent="0.25">
      <c r="A92" s="1">
        <v>290091</v>
      </c>
      <c r="B92" s="1" t="s">
        <v>1515</v>
      </c>
      <c r="C92" s="1">
        <v>104435003</v>
      </c>
      <c r="D92" s="1">
        <v>91</v>
      </c>
      <c r="E92" s="1" t="s">
        <v>1626</v>
      </c>
      <c r="F92" s="1" t="s">
        <v>230</v>
      </c>
      <c r="G92" s="1" t="s">
        <v>167</v>
      </c>
      <c r="H92" s="1" t="s">
        <v>240</v>
      </c>
      <c r="I92" s="1">
        <v>848085.6</v>
      </c>
      <c r="J92" s="1">
        <v>5288549.5</v>
      </c>
    </row>
    <row r="93" spans="1:10" x14ac:dyDescent="0.25">
      <c r="A93" s="1">
        <v>290092</v>
      </c>
      <c r="B93" s="1" t="s">
        <v>1515</v>
      </c>
      <c r="C93" s="1">
        <v>104435303</v>
      </c>
      <c r="D93" s="1">
        <v>92</v>
      </c>
      <c r="E93" s="1" t="s">
        <v>1627</v>
      </c>
      <c r="F93" s="1" t="s">
        <v>230</v>
      </c>
      <c r="G93" s="1" t="s">
        <v>167</v>
      </c>
      <c r="H93" s="1" t="s">
        <v>240</v>
      </c>
      <c r="I93" s="1">
        <v>989255.05</v>
      </c>
      <c r="J93" s="1">
        <v>7842719</v>
      </c>
    </row>
    <row r="94" spans="1:10" x14ac:dyDescent="0.25">
      <c r="A94" s="1">
        <v>290093</v>
      </c>
      <c r="B94" s="1" t="s">
        <v>1515</v>
      </c>
      <c r="C94" s="1">
        <v>104435603</v>
      </c>
      <c r="D94" s="1">
        <v>93</v>
      </c>
      <c r="E94" s="1" t="s">
        <v>1628</v>
      </c>
      <c r="F94" s="1" t="s">
        <v>230</v>
      </c>
      <c r="G94" s="1" t="s">
        <v>167</v>
      </c>
      <c r="H94" s="1" t="s">
        <v>240</v>
      </c>
      <c r="I94" s="1">
        <v>1569276.13</v>
      </c>
      <c r="J94" s="1">
        <v>14089065</v>
      </c>
    </row>
    <row r="95" spans="1:10" x14ac:dyDescent="0.25">
      <c r="A95" s="1">
        <v>290094</v>
      </c>
      <c r="B95" s="1" t="s">
        <v>1515</v>
      </c>
      <c r="C95" s="1">
        <v>104435703</v>
      </c>
      <c r="D95" s="1">
        <v>94</v>
      </c>
      <c r="E95" s="1" t="s">
        <v>1629</v>
      </c>
      <c r="F95" s="1" t="s">
        <v>230</v>
      </c>
      <c r="G95" s="1" t="s">
        <v>167</v>
      </c>
      <c r="H95" s="1" t="s">
        <v>240</v>
      </c>
      <c r="I95" s="1">
        <v>706922.11</v>
      </c>
      <c r="J95" s="1">
        <v>6136423.5</v>
      </c>
    </row>
    <row r="96" spans="1:10" x14ac:dyDescent="0.25">
      <c r="A96" s="1">
        <v>290095</v>
      </c>
      <c r="B96" s="1" t="s">
        <v>1515</v>
      </c>
      <c r="C96" s="1">
        <v>104437503</v>
      </c>
      <c r="D96" s="1">
        <v>95</v>
      </c>
      <c r="E96" s="1" t="s">
        <v>1630</v>
      </c>
      <c r="F96" s="1" t="s">
        <v>230</v>
      </c>
      <c r="G96" s="1" t="s">
        <v>167</v>
      </c>
      <c r="H96" s="1" t="s">
        <v>240</v>
      </c>
      <c r="I96" s="1">
        <v>673490.46</v>
      </c>
      <c r="J96" s="1">
        <v>5332927</v>
      </c>
    </row>
    <row r="97" spans="1:10" x14ac:dyDescent="0.25">
      <c r="A97" s="1">
        <v>290096</v>
      </c>
      <c r="B97" s="1" t="s">
        <v>1515</v>
      </c>
      <c r="C97" s="1">
        <v>105201033</v>
      </c>
      <c r="D97" s="1">
        <v>96</v>
      </c>
      <c r="E97" s="1" t="s">
        <v>1631</v>
      </c>
      <c r="F97" s="1" t="s">
        <v>231</v>
      </c>
      <c r="G97" s="1" t="s">
        <v>168</v>
      </c>
      <c r="H97" s="1" t="s">
        <v>240</v>
      </c>
      <c r="I97" s="1">
        <v>1668789.77</v>
      </c>
      <c r="J97" s="1">
        <v>10888892</v>
      </c>
    </row>
    <row r="98" spans="1:10" x14ac:dyDescent="0.25">
      <c r="A98" s="1">
        <v>290097</v>
      </c>
      <c r="B98" s="1" t="s">
        <v>1515</v>
      </c>
      <c r="C98" s="1">
        <v>105201352</v>
      </c>
      <c r="D98" s="1">
        <v>97</v>
      </c>
      <c r="E98" s="1" t="s">
        <v>1632</v>
      </c>
      <c r="F98" s="1" t="s">
        <v>231</v>
      </c>
      <c r="G98" s="1" t="s">
        <v>168</v>
      </c>
      <c r="H98" s="1" t="s">
        <v>240</v>
      </c>
      <c r="I98" s="1">
        <v>2554821.59</v>
      </c>
      <c r="J98" s="1">
        <v>15749970</v>
      </c>
    </row>
    <row r="99" spans="1:10" x14ac:dyDescent="0.25">
      <c r="A99" s="1">
        <v>290098</v>
      </c>
      <c r="B99" s="1" t="s">
        <v>1515</v>
      </c>
      <c r="C99" s="1">
        <v>105204703</v>
      </c>
      <c r="D99" s="1">
        <v>98</v>
      </c>
      <c r="E99" s="1" t="s">
        <v>1633</v>
      </c>
      <c r="F99" s="1" t="s">
        <v>231</v>
      </c>
      <c r="G99" s="1" t="s">
        <v>168</v>
      </c>
      <c r="H99" s="1" t="s">
        <v>240</v>
      </c>
      <c r="I99" s="1">
        <v>2391764.92</v>
      </c>
      <c r="J99" s="1">
        <v>18580368</v>
      </c>
    </row>
    <row r="100" spans="1:10" x14ac:dyDescent="0.25">
      <c r="A100" s="1">
        <v>290099</v>
      </c>
      <c r="B100" s="1" t="s">
        <v>1515</v>
      </c>
      <c r="C100" s="1">
        <v>105251453</v>
      </c>
      <c r="D100" s="1">
        <v>99</v>
      </c>
      <c r="E100" s="1" t="s">
        <v>1634</v>
      </c>
      <c r="F100" s="1" t="s">
        <v>231</v>
      </c>
      <c r="G100" s="1" t="s">
        <v>169</v>
      </c>
      <c r="H100" s="1" t="s">
        <v>240</v>
      </c>
      <c r="I100" s="1">
        <v>1528648.75</v>
      </c>
      <c r="J100" s="1">
        <v>12768867</v>
      </c>
    </row>
    <row r="101" spans="1:10" x14ac:dyDescent="0.25">
      <c r="A101" s="1">
        <v>290100</v>
      </c>
      <c r="B101" s="1" t="s">
        <v>1515</v>
      </c>
      <c r="C101" s="1">
        <v>105252602</v>
      </c>
      <c r="D101" s="1">
        <v>100</v>
      </c>
      <c r="E101" s="1" t="s">
        <v>1635</v>
      </c>
      <c r="F101" s="1" t="s">
        <v>231</v>
      </c>
      <c r="G101" s="1" t="s">
        <v>169</v>
      </c>
      <c r="H101" s="1" t="s">
        <v>240</v>
      </c>
      <c r="I101" s="1">
        <v>10029256.609999999</v>
      </c>
      <c r="J101" s="1">
        <v>59910692</v>
      </c>
    </row>
    <row r="102" spans="1:10" x14ac:dyDescent="0.25">
      <c r="A102" s="1">
        <v>290101</v>
      </c>
      <c r="B102" s="1" t="s">
        <v>1515</v>
      </c>
      <c r="C102" s="1">
        <v>105253303</v>
      </c>
      <c r="D102" s="1">
        <v>101</v>
      </c>
      <c r="E102" s="1" t="s">
        <v>1636</v>
      </c>
      <c r="F102" s="1" t="s">
        <v>231</v>
      </c>
      <c r="G102" s="1" t="s">
        <v>169</v>
      </c>
      <c r="H102" s="1" t="s">
        <v>240</v>
      </c>
      <c r="I102" s="1">
        <v>899674</v>
      </c>
      <c r="J102" s="1">
        <v>3062313</v>
      </c>
    </row>
    <row r="103" spans="1:10" x14ac:dyDescent="0.25">
      <c r="A103" s="1">
        <v>290102</v>
      </c>
      <c r="B103" s="1" t="s">
        <v>1515</v>
      </c>
      <c r="C103" s="1">
        <v>105253553</v>
      </c>
      <c r="D103" s="1">
        <v>102</v>
      </c>
      <c r="E103" s="1" t="s">
        <v>1637</v>
      </c>
      <c r="F103" s="1" t="s">
        <v>231</v>
      </c>
      <c r="G103" s="1" t="s">
        <v>169</v>
      </c>
      <c r="H103" s="1" t="s">
        <v>240</v>
      </c>
      <c r="I103" s="1">
        <v>1174261.25</v>
      </c>
      <c r="J103" s="1">
        <v>6681701.5</v>
      </c>
    </row>
    <row r="104" spans="1:10" x14ac:dyDescent="0.25">
      <c r="A104" s="1">
        <v>290103</v>
      </c>
      <c r="B104" s="1" t="s">
        <v>1515</v>
      </c>
      <c r="C104" s="1">
        <v>105253903</v>
      </c>
      <c r="D104" s="1">
        <v>103</v>
      </c>
      <c r="E104" s="1" t="s">
        <v>1638</v>
      </c>
      <c r="F104" s="1" t="s">
        <v>231</v>
      </c>
      <c r="G104" s="1" t="s">
        <v>169</v>
      </c>
      <c r="H104" s="1" t="s">
        <v>240</v>
      </c>
      <c r="I104" s="1">
        <v>1441104.68</v>
      </c>
      <c r="J104" s="1">
        <v>10318677</v>
      </c>
    </row>
    <row r="105" spans="1:10" x14ac:dyDescent="0.25">
      <c r="A105" s="1">
        <v>290104</v>
      </c>
      <c r="B105" s="1" t="s">
        <v>1515</v>
      </c>
      <c r="C105" s="1">
        <v>105254053</v>
      </c>
      <c r="D105" s="1">
        <v>104</v>
      </c>
      <c r="E105" s="1" t="s">
        <v>1639</v>
      </c>
      <c r="F105" s="1" t="s">
        <v>231</v>
      </c>
      <c r="G105" s="1" t="s">
        <v>169</v>
      </c>
      <c r="H105" s="1" t="s">
        <v>240</v>
      </c>
      <c r="I105" s="1">
        <v>1215023.97</v>
      </c>
      <c r="J105" s="1">
        <v>8480469</v>
      </c>
    </row>
    <row r="106" spans="1:10" x14ac:dyDescent="0.25">
      <c r="A106" s="1">
        <v>290105</v>
      </c>
      <c r="B106" s="1" t="s">
        <v>1515</v>
      </c>
      <c r="C106" s="1">
        <v>105254353</v>
      </c>
      <c r="D106" s="1">
        <v>105</v>
      </c>
      <c r="E106" s="1" t="s">
        <v>1640</v>
      </c>
      <c r="F106" s="1" t="s">
        <v>231</v>
      </c>
      <c r="G106" s="1" t="s">
        <v>169</v>
      </c>
      <c r="H106" s="1" t="s">
        <v>240</v>
      </c>
      <c r="I106" s="1">
        <v>1273143.3600000001</v>
      </c>
      <c r="J106" s="1">
        <v>8657214</v>
      </c>
    </row>
    <row r="107" spans="1:10" x14ac:dyDescent="0.25">
      <c r="A107" s="1">
        <v>290106</v>
      </c>
      <c r="B107" s="1" t="s">
        <v>1515</v>
      </c>
      <c r="C107" s="1">
        <v>105256553</v>
      </c>
      <c r="D107" s="1">
        <v>106</v>
      </c>
      <c r="E107" s="1" t="s">
        <v>1641</v>
      </c>
      <c r="F107" s="1" t="s">
        <v>231</v>
      </c>
      <c r="G107" s="1" t="s">
        <v>169</v>
      </c>
      <c r="H107" s="1" t="s">
        <v>240</v>
      </c>
      <c r="I107" s="1">
        <v>762168.92</v>
      </c>
      <c r="J107" s="1">
        <v>8280591.5</v>
      </c>
    </row>
    <row r="108" spans="1:10" x14ac:dyDescent="0.25">
      <c r="A108" s="1">
        <v>290107</v>
      </c>
      <c r="B108" s="1" t="s">
        <v>1515</v>
      </c>
      <c r="C108" s="1">
        <v>105257602</v>
      </c>
      <c r="D108" s="1">
        <v>107</v>
      </c>
      <c r="E108" s="1" t="s">
        <v>1642</v>
      </c>
      <c r="F108" s="1" t="s">
        <v>231</v>
      </c>
      <c r="G108" s="1" t="s">
        <v>169</v>
      </c>
      <c r="H108" s="1" t="s">
        <v>240</v>
      </c>
      <c r="I108" s="1">
        <v>3488450.63</v>
      </c>
      <c r="J108" s="1">
        <v>13680146</v>
      </c>
    </row>
    <row r="109" spans="1:10" x14ac:dyDescent="0.25">
      <c r="A109" s="1">
        <v>290108</v>
      </c>
      <c r="B109" s="1" t="s">
        <v>1515</v>
      </c>
      <c r="C109" s="1">
        <v>105258303</v>
      </c>
      <c r="D109" s="1">
        <v>108</v>
      </c>
      <c r="E109" s="1" t="s">
        <v>1643</v>
      </c>
      <c r="F109" s="1" t="s">
        <v>231</v>
      </c>
      <c r="G109" s="1" t="s">
        <v>169</v>
      </c>
      <c r="H109" s="1" t="s">
        <v>240</v>
      </c>
      <c r="I109" s="1">
        <v>1150071.46</v>
      </c>
      <c r="J109" s="1">
        <v>8424759</v>
      </c>
    </row>
    <row r="110" spans="1:10" x14ac:dyDescent="0.25">
      <c r="A110" s="1">
        <v>290109</v>
      </c>
      <c r="B110" s="1" t="s">
        <v>1515</v>
      </c>
      <c r="C110" s="1">
        <v>105258503</v>
      </c>
      <c r="D110" s="1">
        <v>109</v>
      </c>
      <c r="E110" s="1" t="s">
        <v>1644</v>
      </c>
      <c r="F110" s="1" t="s">
        <v>231</v>
      </c>
      <c r="G110" s="1" t="s">
        <v>169</v>
      </c>
      <c r="H110" s="1" t="s">
        <v>240</v>
      </c>
      <c r="I110" s="1">
        <v>1152503.99</v>
      </c>
      <c r="J110" s="1">
        <v>8931534</v>
      </c>
    </row>
    <row r="111" spans="1:10" x14ac:dyDescent="0.25">
      <c r="A111" s="1">
        <v>290110</v>
      </c>
      <c r="B111" s="1" t="s">
        <v>1515</v>
      </c>
      <c r="C111" s="1">
        <v>105259103</v>
      </c>
      <c r="D111" s="1">
        <v>110</v>
      </c>
      <c r="E111" s="1" t="s">
        <v>1645</v>
      </c>
      <c r="F111" s="1" t="s">
        <v>231</v>
      </c>
      <c r="G111" s="1" t="s">
        <v>169</v>
      </c>
      <c r="H111" s="1" t="s">
        <v>240</v>
      </c>
      <c r="I111" s="1">
        <v>888534.16</v>
      </c>
      <c r="J111" s="1">
        <v>9207762</v>
      </c>
    </row>
    <row r="112" spans="1:10" x14ac:dyDescent="0.25">
      <c r="A112" s="1">
        <v>290111</v>
      </c>
      <c r="B112" s="1" t="s">
        <v>1515</v>
      </c>
      <c r="C112" s="1">
        <v>105259703</v>
      </c>
      <c r="D112" s="1">
        <v>111</v>
      </c>
      <c r="E112" s="1" t="s">
        <v>1646</v>
      </c>
      <c r="F112" s="1" t="s">
        <v>231</v>
      </c>
      <c r="G112" s="1" t="s">
        <v>169</v>
      </c>
      <c r="H112" s="1" t="s">
        <v>240</v>
      </c>
      <c r="I112" s="1">
        <v>950539</v>
      </c>
      <c r="J112" s="1">
        <v>6604695</v>
      </c>
    </row>
    <row r="113" spans="1:10" x14ac:dyDescent="0.25">
      <c r="A113" s="1">
        <v>290112</v>
      </c>
      <c r="B113" s="1" t="s">
        <v>1515</v>
      </c>
      <c r="C113" s="1">
        <v>105628302</v>
      </c>
      <c r="D113" s="1">
        <v>112</v>
      </c>
      <c r="E113" s="1" t="s">
        <v>1647</v>
      </c>
      <c r="F113" s="1" t="s">
        <v>231</v>
      </c>
      <c r="G113" s="1" t="s">
        <v>170</v>
      </c>
      <c r="H113" s="1" t="s">
        <v>240</v>
      </c>
      <c r="I113" s="1">
        <v>4050953.91</v>
      </c>
      <c r="J113" s="1">
        <v>24562950</v>
      </c>
    </row>
    <row r="114" spans="1:10" x14ac:dyDescent="0.25">
      <c r="A114" s="1">
        <v>290113</v>
      </c>
      <c r="B114" s="1" t="s">
        <v>1515</v>
      </c>
      <c r="C114" s="1">
        <v>106160303</v>
      </c>
      <c r="D114" s="1">
        <v>113</v>
      </c>
      <c r="E114" s="1" t="s">
        <v>1648</v>
      </c>
      <c r="F114" s="1" t="s">
        <v>230</v>
      </c>
      <c r="G114" s="1" t="s">
        <v>171</v>
      </c>
      <c r="H114" s="1" t="s">
        <v>240</v>
      </c>
      <c r="I114" s="1">
        <v>657240.51</v>
      </c>
      <c r="J114" s="1">
        <v>5785185.5</v>
      </c>
    </row>
    <row r="115" spans="1:10" x14ac:dyDescent="0.25">
      <c r="A115" s="1">
        <v>290114</v>
      </c>
      <c r="B115" s="1" t="s">
        <v>1515</v>
      </c>
      <c r="C115" s="1">
        <v>106161203</v>
      </c>
      <c r="D115" s="1">
        <v>114</v>
      </c>
      <c r="E115" s="1" t="s">
        <v>1649</v>
      </c>
      <c r="F115" s="1" t="s">
        <v>230</v>
      </c>
      <c r="G115" s="1" t="s">
        <v>171</v>
      </c>
      <c r="H115" s="1" t="s">
        <v>240</v>
      </c>
      <c r="I115" s="1">
        <v>463042.48</v>
      </c>
      <c r="J115" s="1">
        <v>2731378.25</v>
      </c>
    </row>
    <row r="116" spans="1:10" x14ac:dyDescent="0.25">
      <c r="A116" s="1">
        <v>290115</v>
      </c>
      <c r="B116" s="1" t="s">
        <v>1515</v>
      </c>
      <c r="C116" s="1">
        <v>106161703</v>
      </c>
      <c r="D116" s="1">
        <v>115</v>
      </c>
      <c r="E116" s="1" t="s">
        <v>1650</v>
      </c>
      <c r="F116" s="1" t="s">
        <v>230</v>
      </c>
      <c r="G116" s="1" t="s">
        <v>171</v>
      </c>
      <c r="H116" s="1" t="s">
        <v>240</v>
      </c>
      <c r="I116" s="1">
        <v>659713.81999999995</v>
      </c>
      <c r="J116" s="1">
        <v>5040313</v>
      </c>
    </row>
    <row r="117" spans="1:10" x14ac:dyDescent="0.25">
      <c r="A117" s="1">
        <v>290116</v>
      </c>
      <c r="B117" s="1" t="s">
        <v>1515</v>
      </c>
      <c r="C117" s="1">
        <v>106166503</v>
      </c>
      <c r="D117" s="1">
        <v>116</v>
      </c>
      <c r="E117" s="1" t="s">
        <v>1651</v>
      </c>
      <c r="F117" s="1" t="s">
        <v>230</v>
      </c>
      <c r="G117" s="1" t="s">
        <v>171</v>
      </c>
      <c r="H117" s="1" t="s">
        <v>240</v>
      </c>
      <c r="I117" s="1">
        <v>738269.08</v>
      </c>
      <c r="J117" s="1">
        <v>6839563</v>
      </c>
    </row>
    <row r="118" spans="1:10" x14ac:dyDescent="0.25">
      <c r="A118" s="1">
        <v>290117</v>
      </c>
      <c r="B118" s="1" t="s">
        <v>1515</v>
      </c>
      <c r="C118" s="1">
        <v>106167504</v>
      </c>
      <c r="D118" s="1">
        <v>117</v>
      </c>
      <c r="E118" s="1" t="s">
        <v>1652</v>
      </c>
      <c r="F118" s="1" t="s">
        <v>230</v>
      </c>
      <c r="G118" s="1" t="s">
        <v>171</v>
      </c>
      <c r="H118" s="1" t="s">
        <v>240</v>
      </c>
      <c r="I118" s="1">
        <v>379435.75</v>
      </c>
      <c r="J118" s="1">
        <v>3336776</v>
      </c>
    </row>
    <row r="119" spans="1:10" x14ac:dyDescent="0.25">
      <c r="A119" s="1">
        <v>290118</v>
      </c>
      <c r="B119" s="1" t="s">
        <v>1515</v>
      </c>
      <c r="C119" s="1">
        <v>106168003</v>
      </c>
      <c r="D119" s="1">
        <v>118</v>
      </c>
      <c r="E119" s="1" t="s">
        <v>1653</v>
      </c>
      <c r="F119" s="1" t="s">
        <v>230</v>
      </c>
      <c r="G119" s="1" t="s">
        <v>171</v>
      </c>
      <c r="H119" s="1" t="s">
        <v>240</v>
      </c>
      <c r="I119" s="1">
        <v>858769.27</v>
      </c>
      <c r="J119" s="1">
        <v>8438914</v>
      </c>
    </row>
    <row r="120" spans="1:10" x14ac:dyDescent="0.25">
      <c r="A120" s="1">
        <v>290119</v>
      </c>
      <c r="B120" s="1" t="s">
        <v>1515</v>
      </c>
      <c r="C120" s="1">
        <v>106169003</v>
      </c>
      <c r="D120" s="1">
        <v>119</v>
      </c>
      <c r="E120" s="1" t="s">
        <v>1654</v>
      </c>
      <c r="F120" s="1" t="s">
        <v>230</v>
      </c>
      <c r="G120" s="1" t="s">
        <v>171</v>
      </c>
      <c r="H120" s="1" t="s">
        <v>240</v>
      </c>
      <c r="I120" s="1">
        <v>555229.48</v>
      </c>
      <c r="J120" s="1">
        <v>5524853.5</v>
      </c>
    </row>
    <row r="121" spans="1:10" x14ac:dyDescent="0.25">
      <c r="A121" s="1">
        <v>290120</v>
      </c>
      <c r="B121" s="1" t="s">
        <v>1515</v>
      </c>
      <c r="C121" s="1">
        <v>106172003</v>
      </c>
      <c r="D121" s="1">
        <v>120</v>
      </c>
      <c r="E121" s="1" t="s">
        <v>1655</v>
      </c>
      <c r="F121" s="1" t="s">
        <v>232</v>
      </c>
      <c r="G121" s="1" t="s">
        <v>172</v>
      </c>
      <c r="H121" s="1" t="s">
        <v>240</v>
      </c>
      <c r="I121" s="1">
        <v>2910997.46</v>
      </c>
      <c r="J121" s="1">
        <v>15200377</v>
      </c>
    </row>
    <row r="122" spans="1:10" x14ac:dyDescent="0.25">
      <c r="A122" s="1">
        <v>290121</v>
      </c>
      <c r="B122" s="1" t="s">
        <v>1515</v>
      </c>
      <c r="C122" s="1">
        <v>106272003</v>
      </c>
      <c r="D122" s="1">
        <v>121</v>
      </c>
      <c r="E122" s="1" t="s">
        <v>1656</v>
      </c>
      <c r="F122" s="1" t="s">
        <v>231</v>
      </c>
      <c r="G122" s="1" t="s">
        <v>173</v>
      </c>
      <c r="H122" s="1" t="s">
        <v>240</v>
      </c>
      <c r="I122" s="1">
        <v>451756.74</v>
      </c>
      <c r="J122" s="1">
        <v>2563429.25</v>
      </c>
    </row>
    <row r="123" spans="1:10" x14ac:dyDescent="0.25">
      <c r="A123" s="1">
        <v>290122</v>
      </c>
      <c r="B123" s="1" t="s">
        <v>1515</v>
      </c>
      <c r="C123" s="1">
        <v>106330703</v>
      </c>
      <c r="D123" s="1">
        <v>122</v>
      </c>
      <c r="E123" s="1" t="s">
        <v>1657</v>
      </c>
      <c r="F123" s="1" t="s">
        <v>233</v>
      </c>
      <c r="G123" s="1" t="s">
        <v>174</v>
      </c>
      <c r="H123" s="1" t="s">
        <v>240</v>
      </c>
      <c r="I123" s="1">
        <v>714363.02</v>
      </c>
      <c r="J123" s="1">
        <v>6883651.5</v>
      </c>
    </row>
    <row r="124" spans="1:10" x14ac:dyDescent="0.25">
      <c r="A124" s="1">
        <v>290123</v>
      </c>
      <c r="B124" s="1" t="s">
        <v>1515</v>
      </c>
      <c r="C124" s="1">
        <v>106330803</v>
      </c>
      <c r="D124" s="1">
        <v>123</v>
      </c>
      <c r="E124" s="1" t="s">
        <v>1658</v>
      </c>
      <c r="F124" s="1" t="s">
        <v>233</v>
      </c>
      <c r="G124" s="1" t="s">
        <v>174</v>
      </c>
      <c r="H124" s="1" t="s">
        <v>240</v>
      </c>
      <c r="I124" s="1">
        <v>1150532.8400000001</v>
      </c>
      <c r="J124" s="1">
        <v>8790252</v>
      </c>
    </row>
    <row r="125" spans="1:10" x14ac:dyDescent="0.25">
      <c r="A125" s="1">
        <v>290124</v>
      </c>
      <c r="B125" s="1" t="s">
        <v>1515</v>
      </c>
      <c r="C125" s="1">
        <v>106338003</v>
      </c>
      <c r="D125" s="1">
        <v>124</v>
      </c>
      <c r="E125" s="1" t="s">
        <v>1659</v>
      </c>
      <c r="F125" s="1" t="s">
        <v>233</v>
      </c>
      <c r="G125" s="1" t="s">
        <v>174</v>
      </c>
      <c r="H125" s="1" t="s">
        <v>240</v>
      </c>
      <c r="I125" s="1">
        <v>1772809.32</v>
      </c>
      <c r="J125" s="1">
        <v>15143668</v>
      </c>
    </row>
    <row r="126" spans="1:10" x14ac:dyDescent="0.25">
      <c r="A126" s="1">
        <v>290125</v>
      </c>
      <c r="B126" s="1" t="s">
        <v>1515</v>
      </c>
      <c r="C126" s="1">
        <v>106611303</v>
      </c>
      <c r="D126" s="1">
        <v>125</v>
      </c>
      <c r="E126" s="1" t="s">
        <v>1660</v>
      </c>
      <c r="F126" s="1" t="s">
        <v>231</v>
      </c>
      <c r="G126" s="1" t="s">
        <v>175</v>
      </c>
      <c r="H126" s="1" t="s">
        <v>240</v>
      </c>
      <c r="I126" s="1">
        <v>857593.11</v>
      </c>
      <c r="J126" s="1">
        <v>6637914.5</v>
      </c>
    </row>
    <row r="127" spans="1:10" x14ac:dyDescent="0.25">
      <c r="A127" s="1">
        <v>290126</v>
      </c>
      <c r="B127" s="1" t="s">
        <v>1515</v>
      </c>
      <c r="C127" s="1">
        <v>106612203</v>
      </c>
      <c r="D127" s="1">
        <v>126</v>
      </c>
      <c r="E127" s="1" t="s">
        <v>1661</v>
      </c>
      <c r="F127" s="1" t="s">
        <v>231</v>
      </c>
      <c r="G127" s="1" t="s">
        <v>175</v>
      </c>
      <c r="H127" s="1" t="s">
        <v>240</v>
      </c>
      <c r="I127" s="1">
        <v>1560498.81</v>
      </c>
      <c r="J127" s="1">
        <v>11377393</v>
      </c>
    </row>
    <row r="128" spans="1:10" x14ac:dyDescent="0.25">
      <c r="A128" s="1">
        <v>290127</v>
      </c>
      <c r="B128" s="1" t="s">
        <v>1515</v>
      </c>
      <c r="C128" s="1">
        <v>106616203</v>
      </c>
      <c r="D128" s="1">
        <v>127</v>
      </c>
      <c r="E128" s="1" t="s">
        <v>1662</v>
      </c>
      <c r="F128" s="1" t="s">
        <v>231</v>
      </c>
      <c r="G128" s="1" t="s">
        <v>175</v>
      </c>
      <c r="H128" s="1" t="s">
        <v>240</v>
      </c>
      <c r="I128" s="1">
        <v>1522842.4</v>
      </c>
      <c r="J128" s="1">
        <v>13574548</v>
      </c>
    </row>
    <row r="129" spans="1:10" x14ac:dyDescent="0.25">
      <c r="A129" s="1">
        <v>290128</v>
      </c>
      <c r="B129" s="1" t="s">
        <v>1515</v>
      </c>
      <c r="C129" s="1">
        <v>106617203</v>
      </c>
      <c r="D129" s="1">
        <v>128</v>
      </c>
      <c r="E129" s="1" t="s">
        <v>1663</v>
      </c>
      <c r="F129" s="1" t="s">
        <v>231</v>
      </c>
      <c r="G129" s="1" t="s">
        <v>175</v>
      </c>
      <c r="H129" s="1" t="s">
        <v>240</v>
      </c>
      <c r="I129" s="1">
        <v>1611391.19</v>
      </c>
      <c r="J129" s="1">
        <v>13377298</v>
      </c>
    </row>
    <row r="130" spans="1:10" x14ac:dyDescent="0.25">
      <c r="A130" s="1">
        <v>290129</v>
      </c>
      <c r="B130" s="1" t="s">
        <v>1515</v>
      </c>
      <c r="C130" s="1">
        <v>106618603</v>
      </c>
      <c r="D130" s="1">
        <v>129</v>
      </c>
      <c r="E130" s="1" t="s">
        <v>1664</v>
      </c>
      <c r="F130" s="1" t="s">
        <v>231</v>
      </c>
      <c r="G130" s="1" t="s">
        <v>175</v>
      </c>
      <c r="H130" s="1" t="s">
        <v>240</v>
      </c>
      <c r="I130" s="1">
        <v>675435.14</v>
      </c>
      <c r="J130" s="1">
        <v>6511394</v>
      </c>
    </row>
    <row r="131" spans="1:10" x14ac:dyDescent="0.25">
      <c r="A131" s="1">
        <v>290130</v>
      </c>
      <c r="B131" s="1" t="s">
        <v>1515</v>
      </c>
      <c r="C131" s="1">
        <v>107650603</v>
      </c>
      <c r="D131" s="1">
        <v>130</v>
      </c>
      <c r="E131" s="1" t="s">
        <v>1665</v>
      </c>
      <c r="F131" s="1" t="s">
        <v>228</v>
      </c>
      <c r="G131" s="1" t="s">
        <v>176</v>
      </c>
      <c r="H131" s="1" t="s">
        <v>240</v>
      </c>
      <c r="I131" s="1">
        <v>1590966.9</v>
      </c>
      <c r="J131" s="1">
        <v>9492397</v>
      </c>
    </row>
    <row r="132" spans="1:10" x14ac:dyDescent="0.25">
      <c r="A132" s="1">
        <v>290131</v>
      </c>
      <c r="B132" s="1" t="s">
        <v>1515</v>
      </c>
      <c r="C132" s="1">
        <v>107650703</v>
      </c>
      <c r="D132" s="1">
        <v>131</v>
      </c>
      <c r="E132" s="1" t="s">
        <v>1666</v>
      </c>
      <c r="F132" s="1" t="s">
        <v>228</v>
      </c>
      <c r="G132" s="1" t="s">
        <v>176</v>
      </c>
      <c r="H132" s="1" t="s">
        <v>240</v>
      </c>
      <c r="I132" s="1">
        <v>1148397.5900000001</v>
      </c>
      <c r="J132" s="1">
        <v>5702497.5</v>
      </c>
    </row>
    <row r="133" spans="1:10" x14ac:dyDescent="0.25">
      <c r="A133" s="1">
        <v>290132</v>
      </c>
      <c r="B133" s="1" t="s">
        <v>1515</v>
      </c>
      <c r="C133" s="1">
        <v>107651603</v>
      </c>
      <c r="D133" s="1">
        <v>132</v>
      </c>
      <c r="E133" s="1" t="s">
        <v>1667</v>
      </c>
      <c r="F133" s="1" t="s">
        <v>228</v>
      </c>
      <c r="G133" s="1" t="s">
        <v>176</v>
      </c>
      <c r="H133" s="1" t="s">
        <v>240</v>
      </c>
      <c r="I133" s="1">
        <v>1591743.58</v>
      </c>
      <c r="J133" s="1">
        <v>11079149</v>
      </c>
    </row>
    <row r="134" spans="1:10" x14ac:dyDescent="0.25">
      <c r="A134" s="1">
        <v>290133</v>
      </c>
      <c r="B134" s="1" t="s">
        <v>1515</v>
      </c>
      <c r="C134" s="1">
        <v>107652603</v>
      </c>
      <c r="D134" s="1">
        <v>133</v>
      </c>
      <c r="E134" s="1" t="s">
        <v>1668</v>
      </c>
      <c r="F134" s="1" t="s">
        <v>228</v>
      </c>
      <c r="G134" s="1" t="s">
        <v>176</v>
      </c>
      <c r="H134" s="1" t="s">
        <v>240</v>
      </c>
      <c r="I134" s="1">
        <v>1782504.67</v>
      </c>
      <c r="J134" s="1">
        <v>6783664</v>
      </c>
    </row>
    <row r="135" spans="1:10" x14ac:dyDescent="0.25">
      <c r="A135" s="1">
        <v>290134</v>
      </c>
      <c r="B135" s="1" t="s">
        <v>1515</v>
      </c>
      <c r="C135" s="1">
        <v>107653102</v>
      </c>
      <c r="D135" s="1">
        <v>134</v>
      </c>
      <c r="E135" s="1" t="s">
        <v>1669</v>
      </c>
      <c r="F135" s="1" t="s">
        <v>228</v>
      </c>
      <c r="G135" s="1" t="s">
        <v>176</v>
      </c>
      <c r="H135" s="1" t="s">
        <v>240</v>
      </c>
      <c r="I135" s="1">
        <v>2125336.4700000002</v>
      </c>
      <c r="J135" s="1">
        <v>10357804</v>
      </c>
    </row>
    <row r="136" spans="1:10" x14ac:dyDescent="0.25">
      <c r="A136" s="1">
        <v>290135</v>
      </c>
      <c r="B136" s="1" t="s">
        <v>1515</v>
      </c>
      <c r="C136" s="1">
        <v>107653203</v>
      </c>
      <c r="D136" s="1">
        <v>135</v>
      </c>
      <c r="E136" s="1" t="s">
        <v>1670</v>
      </c>
      <c r="F136" s="1" t="s">
        <v>228</v>
      </c>
      <c r="G136" s="1" t="s">
        <v>176</v>
      </c>
      <c r="H136" s="1" t="s">
        <v>240</v>
      </c>
      <c r="I136" s="1">
        <v>1920510.25</v>
      </c>
      <c r="J136" s="1">
        <v>9914180</v>
      </c>
    </row>
    <row r="137" spans="1:10" x14ac:dyDescent="0.25">
      <c r="A137" s="1">
        <v>290136</v>
      </c>
      <c r="B137" s="1" t="s">
        <v>1515</v>
      </c>
      <c r="C137" s="1">
        <v>107653802</v>
      </c>
      <c r="D137" s="1">
        <v>136</v>
      </c>
      <c r="E137" s="1" t="s">
        <v>1671</v>
      </c>
      <c r="F137" s="1" t="s">
        <v>228</v>
      </c>
      <c r="G137" s="1" t="s">
        <v>176</v>
      </c>
      <c r="H137" s="1" t="s">
        <v>240</v>
      </c>
      <c r="I137" s="1">
        <v>3320329</v>
      </c>
      <c r="J137" s="1">
        <v>17374080</v>
      </c>
    </row>
    <row r="138" spans="1:10" x14ac:dyDescent="0.25">
      <c r="A138" s="1">
        <v>290137</v>
      </c>
      <c r="B138" s="1" t="s">
        <v>1515</v>
      </c>
      <c r="C138" s="1">
        <v>107654103</v>
      </c>
      <c r="D138" s="1">
        <v>137</v>
      </c>
      <c r="E138" s="1" t="s">
        <v>1672</v>
      </c>
      <c r="F138" s="1" t="s">
        <v>228</v>
      </c>
      <c r="G138" s="1" t="s">
        <v>176</v>
      </c>
      <c r="H138" s="1" t="s">
        <v>240</v>
      </c>
      <c r="I138" s="1">
        <v>1002818.91</v>
      </c>
      <c r="J138" s="1">
        <v>7821051</v>
      </c>
    </row>
    <row r="139" spans="1:10" x14ac:dyDescent="0.25">
      <c r="A139" s="1">
        <v>290138</v>
      </c>
      <c r="B139" s="1" t="s">
        <v>1515</v>
      </c>
      <c r="C139" s="1">
        <v>107654403</v>
      </c>
      <c r="D139" s="1">
        <v>138</v>
      </c>
      <c r="E139" s="1" t="s">
        <v>1673</v>
      </c>
      <c r="F139" s="1" t="s">
        <v>228</v>
      </c>
      <c r="G139" s="1" t="s">
        <v>176</v>
      </c>
      <c r="H139" s="1" t="s">
        <v>240</v>
      </c>
      <c r="I139" s="1">
        <v>2494759.9300000002</v>
      </c>
      <c r="J139" s="1">
        <v>15475710</v>
      </c>
    </row>
    <row r="140" spans="1:10" x14ac:dyDescent="0.25">
      <c r="A140" s="1">
        <v>290139</v>
      </c>
      <c r="B140" s="1" t="s">
        <v>1515</v>
      </c>
      <c r="C140" s="1">
        <v>107654903</v>
      </c>
      <c r="D140" s="1">
        <v>139</v>
      </c>
      <c r="E140" s="1" t="s">
        <v>1674</v>
      </c>
      <c r="F140" s="1" t="s">
        <v>228</v>
      </c>
      <c r="G140" s="1" t="s">
        <v>176</v>
      </c>
      <c r="H140" s="1" t="s">
        <v>240</v>
      </c>
      <c r="I140" s="1">
        <v>1134677.67</v>
      </c>
      <c r="J140" s="1">
        <v>5635977.5</v>
      </c>
    </row>
    <row r="141" spans="1:10" x14ac:dyDescent="0.25">
      <c r="A141" s="1">
        <v>290140</v>
      </c>
      <c r="B141" s="1" t="s">
        <v>1515</v>
      </c>
      <c r="C141" s="1">
        <v>107655803</v>
      </c>
      <c r="D141" s="1">
        <v>140</v>
      </c>
      <c r="E141" s="1" t="s">
        <v>1675</v>
      </c>
      <c r="F141" s="1" t="s">
        <v>228</v>
      </c>
      <c r="G141" s="1" t="s">
        <v>176</v>
      </c>
      <c r="H141" s="1" t="s">
        <v>240</v>
      </c>
      <c r="I141" s="1">
        <v>672503.91</v>
      </c>
      <c r="J141" s="1">
        <v>6066757</v>
      </c>
    </row>
    <row r="142" spans="1:10" x14ac:dyDescent="0.25">
      <c r="A142" s="1">
        <v>290141</v>
      </c>
      <c r="B142" s="1" t="s">
        <v>1515</v>
      </c>
      <c r="C142" s="1">
        <v>107655903</v>
      </c>
      <c r="D142" s="1">
        <v>141</v>
      </c>
      <c r="E142" s="1" t="s">
        <v>1676</v>
      </c>
      <c r="F142" s="1" t="s">
        <v>228</v>
      </c>
      <c r="G142" s="1" t="s">
        <v>176</v>
      </c>
      <c r="H142" s="1" t="s">
        <v>240</v>
      </c>
      <c r="I142" s="1">
        <v>1418571.39</v>
      </c>
      <c r="J142" s="1">
        <v>8842853</v>
      </c>
    </row>
    <row r="143" spans="1:10" x14ac:dyDescent="0.25">
      <c r="A143" s="1">
        <v>290142</v>
      </c>
      <c r="B143" s="1" t="s">
        <v>1515</v>
      </c>
      <c r="C143" s="1">
        <v>107656303</v>
      </c>
      <c r="D143" s="1">
        <v>142</v>
      </c>
      <c r="E143" s="1" t="s">
        <v>1677</v>
      </c>
      <c r="F143" s="1" t="s">
        <v>228</v>
      </c>
      <c r="G143" s="1" t="s">
        <v>176</v>
      </c>
      <c r="H143" s="1" t="s">
        <v>240</v>
      </c>
      <c r="I143" s="1">
        <v>1908589.48</v>
      </c>
      <c r="J143" s="1">
        <v>11531549</v>
      </c>
    </row>
    <row r="144" spans="1:10" x14ac:dyDescent="0.25">
      <c r="A144" s="1">
        <v>290143</v>
      </c>
      <c r="B144" s="1" t="s">
        <v>1515</v>
      </c>
      <c r="C144" s="1">
        <v>107656502</v>
      </c>
      <c r="D144" s="1">
        <v>143</v>
      </c>
      <c r="E144" s="1" t="s">
        <v>1678</v>
      </c>
      <c r="F144" s="1" t="s">
        <v>228</v>
      </c>
      <c r="G144" s="1" t="s">
        <v>176</v>
      </c>
      <c r="H144" s="1" t="s">
        <v>240</v>
      </c>
      <c r="I144" s="1">
        <v>2606725.7400000002</v>
      </c>
      <c r="J144" s="1">
        <v>15544332</v>
      </c>
    </row>
    <row r="145" spans="1:10" x14ac:dyDescent="0.25">
      <c r="A145" s="1">
        <v>290144</v>
      </c>
      <c r="B145" s="1" t="s">
        <v>1515</v>
      </c>
      <c r="C145" s="1">
        <v>107657103</v>
      </c>
      <c r="D145" s="1">
        <v>144</v>
      </c>
      <c r="E145" s="1" t="s">
        <v>1679</v>
      </c>
      <c r="F145" s="1" t="s">
        <v>228</v>
      </c>
      <c r="G145" s="1" t="s">
        <v>176</v>
      </c>
      <c r="H145" s="1" t="s">
        <v>240</v>
      </c>
      <c r="I145" s="1">
        <v>2409154.33</v>
      </c>
      <c r="J145" s="1">
        <v>13901391</v>
      </c>
    </row>
    <row r="146" spans="1:10" x14ac:dyDescent="0.25">
      <c r="A146" s="1">
        <v>290145</v>
      </c>
      <c r="B146" s="1" t="s">
        <v>1515</v>
      </c>
      <c r="C146" s="1">
        <v>107657503</v>
      </c>
      <c r="D146" s="1">
        <v>145</v>
      </c>
      <c r="E146" s="1" t="s">
        <v>1680</v>
      </c>
      <c r="F146" s="1" t="s">
        <v>228</v>
      </c>
      <c r="G146" s="1" t="s">
        <v>176</v>
      </c>
      <c r="H146" s="1" t="s">
        <v>240</v>
      </c>
      <c r="I146" s="1">
        <v>1399677.54</v>
      </c>
      <c r="J146" s="1">
        <v>9415215</v>
      </c>
    </row>
    <row r="147" spans="1:10" x14ac:dyDescent="0.25">
      <c r="A147" s="1">
        <v>290146</v>
      </c>
      <c r="B147" s="1" t="s">
        <v>1515</v>
      </c>
      <c r="C147" s="1">
        <v>107658903</v>
      </c>
      <c r="D147" s="1">
        <v>146</v>
      </c>
      <c r="E147" s="1" t="s">
        <v>1681</v>
      </c>
      <c r="F147" s="1" t="s">
        <v>228</v>
      </c>
      <c r="G147" s="1" t="s">
        <v>176</v>
      </c>
      <c r="H147" s="1" t="s">
        <v>240</v>
      </c>
      <c r="I147" s="1">
        <v>1443359.08</v>
      </c>
      <c r="J147" s="1">
        <v>9588386</v>
      </c>
    </row>
    <row r="148" spans="1:10" x14ac:dyDescent="0.25">
      <c r="A148" s="1">
        <v>290147</v>
      </c>
      <c r="B148" s="1" t="s">
        <v>1515</v>
      </c>
      <c r="C148" s="1">
        <v>108051003</v>
      </c>
      <c r="D148" s="1">
        <v>147</v>
      </c>
      <c r="E148" s="1" t="s">
        <v>1682</v>
      </c>
      <c r="F148" s="1" t="s">
        <v>233</v>
      </c>
      <c r="G148" s="1" t="s">
        <v>177</v>
      </c>
      <c r="H148" s="1" t="s">
        <v>240</v>
      </c>
      <c r="I148" s="1">
        <v>1313839.3600000001</v>
      </c>
      <c r="J148" s="1">
        <v>7298745</v>
      </c>
    </row>
    <row r="149" spans="1:10" x14ac:dyDescent="0.25">
      <c r="A149" s="1">
        <v>290148</v>
      </c>
      <c r="B149" s="1" t="s">
        <v>1515</v>
      </c>
      <c r="C149" s="1">
        <v>108051503</v>
      </c>
      <c r="D149" s="1">
        <v>148</v>
      </c>
      <c r="E149" s="1" t="s">
        <v>1683</v>
      </c>
      <c r="F149" s="1" t="s">
        <v>233</v>
      </c>
      <c r="G149" s="1" t="s">
        <v>177</v>
      </c>
      <c r="H149" s="1" t="s">
        <v>240</v>
      </c>
      <c r="I149" s="1">
        <v>1011958.4</v>
      </c>
      <c r="J149" s="1">
        <v>8118758</v>
      </c>
    </row>
    <row r="150" spans="1:10" x14ac:dyDescent="0.25">
      <c r="A150" s="1">
        <v>290149</v>
      </c>
      <c r="B150" s="1" t="s">
        <v>1515</v>
      </c>
      <c r="C150" s="1">
        <v>108053003</v>
      </c>
      <c r="D150" s="1">
        <v>149</v>
      </c>
      <c r="E150" s="1" t="s">
        <v>1684</v>
      </c>
      <c r="F150" s="1" t="s">
        <v>233</v>
      </c>
      <c r="G150" s="1" t="s">
        <v>177</v>
      </c>
      <c r="H150" s="1" t="s">
        <v>240</v>
      </c>
      <c r="I150" s="1">
        <v>916877.9</v>
      </c>
      <c r="J150" s="1">
        <v>5720677.5</v>
      </c>
    </row>
    <row r="151" spans="1:10" x14ac:dyDescent="0.25">
      <c r="A151" s="1">
        <v>290150</v>
      </c>
      <c r="B151" s="1" t="s">
        <v>1515</v>
      </c>
      <c r="C151" s="1">
        <v>108056004</v>
      </c>
      <c r="D151" s="1">
        <v>150</v>
      </c>
      <c r="E151" s="1" t="s">
        <v>1685</v>
      </c>
      <c r="F151" s="1" t="s">
        <v>233</v>
      </c>
      <c r="G151" s="1" t="s">
        <v>177</v>
      </c>
      <c r="H151" s="1" t="s">
        <v>240</v>
      </c>
      <c r="I151" s="1">
        <v>620335.59</v>
      </c>
      <c r="J151" s="1">
        <v>5712964.5</v>
      </c>
    </row>
    <row r="152" spans="1:10" x14ac:dyDescent="0.25">
      <c r="A152" s="1">
        <v>290151</v>
      </c>
      <c r="B152" s="1" t="s">
        <v>1515</v>
      </c>
      <c r="C152" s="1">
        <v>108058003</v>
      </c>
      <c r="D152" s="1">
        <v>151</v>
      </c>
      <c r="E152" s="1" t="s">
        <v>1686</v>
      </c>
      <c r="F152" s="1" t="s">
        <v>233</v>
      </c>
      <c r="G152" s="1" t="s">
        <v>177</v>
      </c>
      <c r="H152" s="1" t="s">
        <v>240</v>
      </c>
      <c r="I152" s="1">
        <v>738219.75</v>
      </c>
      <c r="J152" s="1">
        <v>7427209</v>
      </c>
    </row>
    <row r="153" spans="1:10" x14ac:dyDescent="0.25">
      <c r="A153" s="1">
        <v>290152</v>
      </c>
      <c r="B153" s="1" t="s">
        <v>1515</v>
      </c>
      <c r="C153" s="1">
        <v>108070502</v>
      </c>
      <c r="D153" s="1">
        <v>152</v>
      </c>
      <c r="E153" s="1" t="s">
        <v>1687</v>
      </c>
      <c r="F153" s="1" t="s">
        <v>232</v>
      </c>
      <c r="G153" s="1" t="s">
        <v>178</v>
      </c>
      <c r="H153" s="1" t="s">
        <v>240</v>
      </c>
      <c r="I153" s="1">
        <v>5232141.93</v>
      </c>
      <c r="J153" s="1">
        <v>38073348</v>
      </c>
    </row>
    <row r="154" spans="1:10" x14ac:dyDescent="0.25">
      <c r="A154" s="1">
        <v>290153</v>
      </c>
      <c r="B154" s="1" t="s">
        <v>1515</v>
      </c>
      <c r="C154" s="1">
        <v>108071003</v>
      </c>
      <c r="D154" s="1">
        <v>153</v>
      </c>
      <c r="E154" s="1" t="s">
        <v>1688</v>
      </c>
      <c r="F154" s="1" t="s">
        <v>232</v>
      </c>
      <c r="G154" s="1" t="s">
        <v>178</v>
      </c>
      <c r="H154" s="1" t="s">
        <v>240</v>
      </c>
      <c r="I154" s="1">
        <v>750513.55</v>
      </c>
      <c r="J154" s="1">
        <v>6790983.5</v>
      </c>
    </row>
    <row r="155" spans="1:10" x14ac:dyDescent="0.25">
      <c r="A155" s="1">
        <v>290154</v>
      </c>
      <c r="B155" s="1" t="s">
        <v>1515</v>
      </c>
      <c r="C155" s="1">
        <v>108071504</v>
      </c>
      <c r="D155" s="1">
        <v>154</v>
      </c>
      <c r="E155" s="1" t="s">
        <v>1689</v>
      </c>
      <c r="F155" s="1" t="s">
        <v>232</v>
      </c>
      <c r="G155" s="1" t="s">
        <v>178</v>
      </c>
      <c r="H155" s="1" t="s">
        <v>240</v>
      </c>
      <c r="I155" s="1">
        <v>576032.68000000005</v>
      </c>
      <c r="J155" s="1">
        <v>5148055</v>
      </c>
    </row>
    <row r="156" spans="1:10" x14ac:dyDescent="0.25">
      <c r="A156" s="1">
        <v>290155</v>
      </c>
      <c r="B156" s="1" t="s">
        <v>1515</v>
      </c>
      <c r="C156" s="1">
        <v>108073503</v>
      </c>
      <c r="D156" s="1">
        <v>155</v>
      </c>
      <c r="E156" s="1" t="s">
        <v>1690</v>
      </c>
      <c r="F156" s="1" t="s">
        <v>232</v>
      </c>
      <c r="G156" s="1" t="s">
        <v>178</v>
      </c>
      <c r="H156" s="1" t="s">
        <v>240</v>
      </c>
      <c r="I156" s="1">
        <v>2111737.65</v>
      </c>
      <c r="J156" s="1">
        <v>11595582</v>
      </c>
    </row>
    <row r="157" spans="1:10" x14ac:dyDescent="0.25">
      <c r="A157" s="1">
        <v>290156</v>
      </c>
      <c r="B157" s="1" t="s">
        <v>1515</v>
      </c>
      <c r="C157" s="1">
        <v>108077503</v>
      </c>
      <c r="D157" s="1">
        <v>156</v>
      </c>
      <c r="E157" s="1" t="s">
        <v>1691</v>
      </c>
      <c r="F157" s="1" t="s">
        <v>232</v>
      </c>
      <c r="G157" s="1" t="s">
        <v>178</v>
      </c>
      <c r="H157" s="1" t="s">
        <v>240</v>
      </c>
      <c r="I157" s="1">
        <v>1100161.32</v>
      </c>
      <c r="J157" s="1">
        <v>7524205</v>
      </c>
    </row>
    <row r="158" spans="1:10" x14ac:dyDescent="0.25">
      <c r="A158" s="1">
        <v>290157</v>
      </c>
      <c r="B158" s="1" t="s">
        <v>1515</v>
      </c>
      <c r="C158" s="1">
        <v>108078003</v>
      </c>
      <c r="D158" s="1">
        <v>157</v>
      </c>
      <c r="E158" s="1" t="s">
        <v>1692</v>
      </c>
      <c r="F158" s="1" t="s">
        <v>232</v>
      </c>
      <c r="G158" s="1" t="s">
        <v>178</v>
      </c>
      <c r="H158" s="1" t="s">
        <v>240</v>
      </c>
      <c r="I158" s="1">
        <v>1475040.94</v>
      </c>
      <c r="J158" s="1">
        <v>9060832</v>
      </c>
    </row>
    <row r="159" spans="1:10" x14ac:dyDescent="0.25">
      <c r="A159" s="1">
        <v>290158</v>
      </c>
      <c r="B159" s="1" t="s">
        <v>1515</v>
      </c>
      <c r="C159" s="1">
        <v>108079004</v>
      </c>
      <c r="D159" s="1">
        <v>158</v>
      </c>
      <c r="E159" s="1" t="s">
        <v>1693</v>
      </c>
      <c r="F159" s="1" t="s">
        <v>232</v>
      </c>
      <c r="G159" s="1" t="s">
        <v>178</v>
      </c>
      <c r="H159" s="1" t="s">
        <v>240</v>
      </c>
      <c r="I159" s="1">
        <v>342366.53</v>
      </c>
      <c r="J159" s="1">
        <v>3248439</v>
      </c>
    </row>
    <row r="160" spans="1:10" x14ac:dyDescent="0.25">
      <c r="A160" s="1">
        <v>290159</v>
      </c>
      <c r="B160" s="1" t="s">
        <v>1515</v>
      </c>
      <c r="C160" s="1">
        <v>108110603</v>
      </c>
      <c r="D160" s="1">
        <v>159</v>
      </c>
      <c r="E160" s="1" t="s">
        <v>1694</v>
      </c>
      <c r="F160" s="1" t="s">
        <v>233</v>
      </c>
      <c r="G160" s="1" t="s">
        <v>179</v>
      </c>
      <c r="H160" s="1" t="s">
        <v>240</v>
      </c>
      <c r="I160" s="1">
        <v>531540.89</v>
      </c>
      <c r="J160" s="1">
        <v>5079853.5</v>
      </c>
    </row>
    <row r="161" spans="1:10" x14ac:dyDescent="0.25">
      <c r="A161" s="1">
        <v>290160</v>
      </c>
      <c r="B161" s="1" t="s">
        <v>1515</v>
      </c>
      <c r="C161" s="1">
        <v>108111203</v>
      </c>
      <c r="D161" s="1">
        <v>160</v>
      </c>
      <c r="E161" s="1" t="s">
        <v>1695</v>
      </c>
      <c r="F161" s="1" t="s">
        <v>233</v>
      </c>
      <c r="G161" s="1" t="s">
        <v>179</v>
      </c>
      <c r="H161" s="1" t="s">
        <v>240</v>
      </c>
      <c r="I161" s="1">
        <v>960183.81</v>
      </c>
      <c r="J161" s="1">
        <v>9399421</v>
      </c>
    </row>
    <row r="162" spans="1:10" x14ac:dyDescent="0.25">
      <c r="A162" s="1">
        <v>290161</v>
      </c>
      <c r="B162" s="1" t="s">
        <v>1515</v>
      </c>
      <c r="C162" s="1">
        <v>108111303</v>
      </c>
      <c r="D162" s="1">
        <v>161</v>
      </c>
      <c r="E162" s="1" t="s">
        <v>1696</v>
      </c>
      <c r="F162" s="1" t="s">
        <v>233</v>
      </c>
      <c r="G162" s="1" t="s">
        <v>179</v>
      </c>
      <c r="H162" s="1" t="s">
        <v>240</v>
      </c>
      <c r="I162" s="1">
        <v>1074137.45</v>
      </c>
      <c r="J162" s="1">
        <v>7214201</v>
      </c>
    </row>
    <row r="163" spans="1:10" x14ac:dyDescent="0.25">
      <c r="A163" s="1">
        <v>290162</v>
      </c>
      <c r="B163" s="1" t="s">
        <v>1515</v>
      </c>
      <c r="C163" s="1">
        <v>108111403</v>
      </c>
      <c r="D163" s="1">
        <v>162</v>
      </c>
      <c r="E163" s="1" t="s">
        <v>1697</v>
      </c>
      <c r="F163" s="1" t="s">
        <v>233</v>
      </c>
      <c r="G163" s="1" t="s">
        <v>179</v>
      </c>
      <c r="H163" s="1" t="s">
        <v>240</v>
      </c>
      <c r="I163" s="1">
        <v>554046.51</v>
      </c>
      <c r="J163" s="1">
        <v>5779646</v>
      </c>
    </row>
    <row r="164" spans="1:10" x14ac:dyDescent="0.25">
      <c r="A164" s="1">
        <v>290163</v>
      </c>
      <c r="B164" s="1" t="s">
        <v>1515</v>
      </c>
      <c r="C164" s="1">
        <v>108112003</v>
      </c>
      <c r="D164" s="1">
        <v>163</v>
      </c>
      <c r="E164" s="1" t="s">
        <v>1698</v>
      </c>
      <c r="F164" s="1" t="s">
        <v>233</v>
      </c>
      <c r="G164" s="1" t="s">
        <v>179</v>
      </c>
      <c r="H164" s="1" t="s">
        <v>240</v>
      </c>
      <c r="I164" s="1">
        <v>499056.49</v>
      </c>
      <c r="J164" s="1">
        <v>5219361</v>
      </c>
    </row>
    <row r="165" spans="1:10" x14ac:dyDescent="0.25">
      <c r="A165" s="1">
        <v>290164</v>
      </c>
      <c r="B165" s="1" t="s">
        <v>1515</v>
      </c>
      <c r="C165" s="1">
        <v>108112203</v>
      </c>
      <c r="D165" s="1">
        <v>164</v>
      </c>
      <c r="E165" s="1" t="s">
        <v>1699</v>
      </c>
      <c r="F165" s="1" t="s">
        <v>233</v>
      </c>
      <c r="G165" s="1" t="s">
        <v>179</v>
      </c>
      <c r="H165" s="1" t="s">
        <v>240</v>
      </c>
      <c r="I165" s="1">
        <v>1428209.59</v>
      </c>
      <c r="J165" s="1">
        <v>12329356</v>
      </c>
    </row>
    <row r="166" spans="1:10" x14ac:dyDescent="0.25">
      <c r="A166" s="1">
        <v>290165</v>
      </c>
      <c r="B166" s="1" t="s">
        <v>1515</v>
      </c>
      <c r="C166" s="1">
        <v>108112502</v>
      </c>
      <c r="D166" s="1">
        <v>165</v>
      </c>
      <c r="E166" s="1" t="s">
        <v>1700</v>
      </c>
      <c r="F166" s="1" t="s">
        <v>233</v>
      </c>
      <c r="G166" s="1" t="s">
        <v>179</v>
      </c>
      <c r="H166" s="1" t="s">
        <v>240</v>
      </c>
      <c r="I166" s="1">
        <v>2349816</v>
      </c>
      <c r="J166" s="1">
        <v>17338918</v>
      </c>
    </row>
    <row r="167" spans="1:10" x14ac:dyDescent="0.25">
      <c r="A167" s="1">
        <v>290166</v>
      </c>
      <c r="B167" s="1" t="s">
        <v>1515</v>
      </c>
      <c r="C167" s="1">
        <v>108114503</v>
      </c>
      <c r="D167" s="1">
        <v>166</v>
      </c>
      <c r="E167" s="1" t="s">
        <v>1701</v>
      </c>
      <c r="F167" s="1" t="s">
        <v>233</v>
      </c>
      <c r="G167" s="1" t="s">
        <v>179</v>
      </c>
      <c r="H167" s="1" t="s">
        <v>240</v>
      </c>
      <c r="I167" s="1">
        <v>774513.92</v>
      </c>
      <c r="J167" s="1">
        <v>8550188</v>
      </c>
    </row>
    <row r="168" spans="1:10" x14ac:dyDescent="0.25">
      <c r="A168" s="1">
        <v>290167</v>
      </c>
      <c r="B168" s="1" t="s">
        <v>1515</v>
      </c>
      <c r="C168" s="1">
        <v>108116003</v>
      </c>
      <c r="D168" s="1">
        <v>167</v>
      </c>
      <c r="E168" s="1" t="s">
        <v>1702</v>
      </c>
      <c r="F168" s="1" t="s">
        <v>233</v>
      </c>
      <c r="G168" s="1" t="s">
        <v>179</v>
      </c>
      <c r="H168" s="1" t="s">
        <v>240</v>
      </c>
      <c r="I168" s="1">
        <v>1199457.27</v>
      </c>
      <c r="J168" s="1">
        <v>9396701</v>
      </c>
    </row>
    <row r="169" spans="1:10" x14ac:dyDescent="0.25">
      <c r="A169" s="1">
        <v>290168</v>
      </c>
      <c r="B169" s="1" t="s">
        <v>1515</v>
      </c>
      <c r="C169" s="1">
        <v>108116303</v>
      </c>
      <c r="D169" s="1">
        <v>168</v>
      </c>
      <c r="E169" s="1" t="s">
        <v>1703</v>
      </c>
      <c r="F169" s="1" t="s">
        <v>233</v>
      </c>
      <c r="G169" s="1" t="s">
        <v>179</v>
      </c>
      <c r="H169" s="1" t="s">
        <v>240</v>
      </c>
      <c r="I169" s="1">
        <v>608072</v>
      </c>
      <c r="J169" s="1">
        <v>6615943</v>
      </c>
    </row>
    <row r="170" spans="1:10" x14ac:dyDescent="0.25">
      <c r="A170" s="1">
        <v>290169</v>
      </c>
      <c r="B170" s="1" t="s">
        <v>1515</v>
      </c>
      <c r="C170" s="1">
        <v>108116503</v>
      </c>
      <c r="D170" s="1">
        <v>169</v>
      </c>
      <c r="E170" s="1" t="s">
        <v>1704</v>
      </c>
      <c r="F170" s="1" t="s">
        <v>233</v>
      </c>
      <c r="G170" s="1" t="s">
        <v>179</v>
      </c>
      <c r="H170" s="1" t="s">
        <v>240</v>
      </c>
      <c r="I170" s="1">
        <v>747823.14</v>
      </c>
      <c r="J170" s="1">
        <v>3149816.5</v>
      </c>
    </row>
    <row r="171" spans="1:10" x14ac:dyDescent="0.25">
      <c r="A171" s="1">
        <v>290170</v>
      </c>
      <c r="B171" s="1" t="s">
        <v>1515</v>
      </c>
      <c r="C171" s="1">
        <v>108118503</v>
      </c>
      <c r="D171" s="1">
        <v>170</v>
      </c>
      <c r="E171" s="1" t="s">
        <v>1705</v>
      </c>
      <c r="F171" s="1" t="s">
        <v>233</v>
      </c>
      <c r="G171" s="1" t="s">
        <v>179</v>
      </c>
      <c r="H171" s="1" t="s">
        <v>240</v>
      </c>
      <c r="I171" s="1">
        <v>805797.65</v>
      </c>
      <c r="J171" s="1">
        <v>3898915</v>
      </c>
    </row>
    <row r="172" spans="1:10" x14ac:dyDescent="0.25">
      <c r="A172" s="1">
        <v>290171</v>
      </c>
      <c r="B172" s="1" t="s">
        <v>1515</v>
      </c>
      <c r="C172" s="1">
        <v>108561003</v>
      </c>
      <c r="D172" s="1">
        <v>171</v>
      </c>
      <c r="E172" s="1" t="s">
        <v>1706</v>
      </c>
      <c r="F172" s="1" t="s">
        <v>233</v>
      </c>
      <c r="G172" s="1" t="s">
        <v>180</v>
      </c>
      <c r="H172" s="1" t="s">
        <v>240</v>
      </c>
      <c r="I172" s="1">
        <v>545567.02</v>
      </c>
      <c r="J172" s="1">
        <v>5124926</v>
      </c>
    </row>
    <row r="173" spans="1:10" x14ac:dyDescent="0.25">
      <c r="A173" s="1">
        <v>290172</v>
      </c>
      <c r="B173" s="1" t="s">
        <v>1515</v>
      </c>
      <c r="C173" s="1">
        <v>108561803</v>
      </c>
      <c r="D173" s="1">
        <v>172</v>
      </c>
      <c r="E173" s="1" t="s">
        <v>1707</v>
      </c>
      <c r="F173" s="1" t="s">
        <v>233</v>
      </c>
      <c r="G173" s="1" t="s">
        <v>180</v>
      </c>
      <c r="H173" s="1" t="s">
        <v>240</v>
      </c>
      <c r="I173" s="1">
        <v>676814.16</v>
      </c>
      <c r="J173" s="1">
        <v>6640788.5</v>
      </c>
    </row>
    <row r="174" spans="1:10" x14ac:dyDescent="0.25">
      <c r="A174" s="1">
        <v>290173</v>
      </c>
      <c r="B174" s="1" t="s">
        <v>1515</v>
      </c>
      <c r="C174" s="1">
        <v>108565203</v>
      </c>
      <c r="D174" s="1">
        <v>173</v>
      </c>
      <c r="E174" s="1" t="s">
        <v>1708</v>
      </c>
      <c r="F174" s="1" t="s">
        <v>233</v>
      </c>
      <c r="G174" s="1" t="s">
        <v>180</v>
      </c>
      <c r="H174" s="1" t="s">
        <v>240</v>
      </c>
      <c r="I174" s="1">
        <v>710414.7</v>
      </c>
      <c r="J174" s="1">
        <v>7158100.5</v>
      </c>
    </row>
    <row r="175" spans="1:10" x14ac:dyDescent="0.25">
      <c r="A175" s="1">
        <v>290174</v>
      </c>
      <c r="B175" s="1" t="s">
        <v>1515</v>
      </c>
      <c r="C175" s="1">
        <v>108565503</v>
      </c>
      <c r="D175" s="1">
        <v>174</v>
      </c>
      <c r="E175" s="1" t="s">
        <v>1709</v>
      </c>
      <c r="F175" s="1" t="s">
        <v>233</v>
      </c>
      <c r="G175" s="1" t="s">
        <v>180</v>
      </c>
      <c r="H175" s="1" t="s">
        <v>240</v>
      </c>
      <c r="I175" s="1">
        <v>821918.66</v>
      </c>
      <c r="J175" s="1">
        <v>7443310.5</v>
      </c>
    </row>
    <row r="176" spans="1:10" x14ac:dyDescent="0.25">
      <c r="A176" s="1">
        <v>290175</v>
      </c>
      <c r="B176" s="1" t="s">
        <v>1515</v>
      </c>
      <c r="C176" s="1">
        <v>108566303</v>
      </c>
      <c r="D176" s="1">
        <v>175</v>
      </c>
      <c r="E176" s="1" t="s">
        <v>1710</v>
      </c>
      <c r="F176" s="1" t="s">
        <v>233</v>
      </c>
      <c r="G176" s="1" t="s">
        <v>180</v>
      </c>
      <c r="H176" s="1" t="s">
        <v>240</v>
      </c>
      <c r="I176" s="1">
        <v>462167.66</v>
      </c>
      <c r="J176" s="1">
        <v>3317456</v>
      </c>
    </row>
    <row r="177" spans="1:10" x14ac:dyDescent="0.25">
      <c r="A177" s="1">
        <v>290176</v>
      </c>
      <c r="B177" s="1" t="s">
        <v>1515</v>
      </c>
      <c r="C177" s="1">
        <v>108567004</v>
      </c>
      <c r="D177" s="1">
        <v>176</v>
      </c>
      <c r="E177" s="1" t="s">
        <v>1711</v>
      </c>
      <c r="F177" s="1" t="s">
        <v>233</v>
      </c>
      <c r="G177" s="1" t="s">
        <v>180</v>
      </c>
      <c r="H177" s="1" t="s">
        <v>240</v>
      </c>
      <c r="I177" s="1">
        <v>230089.91</v>
      </c>
      <c r="J177" s="1">
        <v>1935873.25</v>
      </c>
    </row>
    <row r="178" spans="1:10" x14ac:dyDescent="0.25">
      <c r="A178" s="1">
        <v>290177</v>
      </c>
      <c r="B178" s="1" t="s">
        <v>1515</v>
      </c>
      <c r="C178" s="1">
        <v>108567204</v>
      </c>
      <c r="D178" s="1">
        <v>177</v>
      </c>
      <c r="E178" s="1" t="s">
        <v>1712</v>
      </c>
      <c r="F178" s="1" t="s">
        <v>233</v>
      </c>
      <c r="G178" s="1" t="s">
        <v>180</v>
      </c>
      <c r="H178" s="1" t="s">
        <v>240</v>
      </c>
      <c r="I178" s="1">
        <v>355047.71</v>
      </c>
      <c r="J178" s="1">
        <v>3882483.5</v>
      </c>
    </row>
    <row r="179" spans="1:10" x14ac:dyDescent="0.25">
      <c r="A179" s="1">
        <v>290178</v>
      </c>
      <c r="B179" s="1" t="s">
        <v>1515</v>
      </c>
      <c r="C179" s="1">
        <v>108567404</v>
      </c>
      <c r="D179" s="1">
        <v>178</v>
      </c>
      <c r="E179" s="1" t="s">
        <v>1713</v>
      </c>
      <c r="F179" s="1" t="s">
        <v>233</v>
      </c>
      <c r="G179" s="1" t="s">
        <v>180</v>
      </c>
      <c r="H179" s="1" t="s">
        <v>240</v>
      </c>
      <c r="I179" s="1">
        <v>231844.25</v>
      </c>
      <c r="J179" s="1">
        <v>1511795.25</v>
      </c>
    </row>
    <row r="180" spans="1:10" x14ac:dyDescent="0.25">
      <c r="A180" s="1">
        <v>290179</v>
      </c>
      <c r="B180" s="1" t="s">
        <v>1515</v>
      </c>
      <c r="C180" s="1">
        <v>108567703</v>
      </c>
      <c r="D180" s="1">
        <v>179</v>
      </c>
      <c r="E180" s="1" t="s">
        <v>1714</v>
      </c>
      <c r="F180" s="1" t="s">
        <v>233</v>
      </c>
      <c r="G180" s="1" t="s">
        <v>180</v>
      </c>
      <c r="H180" s="1" t="s">
        <v>240</v>
      </c>
      <c r="I180" s="1">
        <v>1477211.53</v>
      </c>
      <c r="J180" s="1">
        <v>7719191.5</v>
      </c>
    </row>
    <row r="181" spans="1:10" x14ac:dyDescent="0.25">
      <c r="A181" s="1">
        <v>290180</v>
      </c>
      <c r="B181" s="1" t="s">
        <v>1515</v>
      </c>
      <c r="C181" s="1">
        <v>108568404</v>
      </c>
      <c r="D181" s="1">
        <v>180</v>
      </c>
      <c r="E181" s="1" t="s">
        <v>1715</v>
      </c>
      <c r="F181" s="1" t="s">
        <v>233</v>
      </c>
      <c r="G181" s="1" t="s">
        <v>180</v>
      </c>
      <c r="H181" s="1" t="s">
        <v>240</v>
      </c>
      <c r="I181" s="1">
        <v>286355.34999999998</v>
      </c>
      <c r="J181" s="1">
        <v>2246349.5</v>
      </c>
    </row>
    <row r="182" spans="1:10" x14ac:dyDescent="0.25">
      <c r="A182" s="1">
        <v>290181</v>
      </c>
      <c r="B182" s="1" t="s">
        <v>1515</v>
      </c>
      <c r="C182" s="1">
        <v>108569103</v>
      </c>
      <c r="D182" s="1">
        <v>181</v>
      </c>
      <c r="E182" s="1" t="s">
        <v>1716</v>
      </c>
      <c r="F182" s="1" t="s">
        <v>233</v>
      </c>
      <c r="G182" s="1" t="s">
        <v>180</v>
      </c>
      <c r="H182" s="1" t="s">
        <v>240</v>
      </c>
      <c r="I182" s="1">
        <v>903293.72</v>
      </c>
      <c r="J182" s="1">
        <v>8499916</v>
      </c>
    </row>
    <row r="183" spans="1:10" x14ac:dyDescent="0.25">
      <c r="A183" s="1">
        <v>290182</v>
      </c>
      <c r="B183" s="1" t="s">
        <v>1515</v>
      </c>
      <c r="C183" s="1">
        <v>109122703</v>
      </c>
      <c r="D183" s="1">
        <v>182</v>
      </c>
      <c r="E183" s="1" t="s">
        <v>1717</v>
      </c>
      <c r="F183" s="1" t="s">
        <v>232</v>
      </c>
      <c r="G183" s="1" t="s">
        <v>181</v>
      </c>
      <c r="H183" s="1" t="s">
        <v>240</v>
      </c>
      <c r="I183" s="1">
        <v>619539</v>
      </c>
      <c r="J183" s="1">
        <v>5293336</v>
      </c>
    </row>
    <row r="184" spans="1:10" x14ac:dyDescent="0.25">
      <c r="A184" s="1">
        <v>290183</v>
      </c>
      <c r="B184" s="1" t="s">
        <v>1515</v>
      </c>
      <c r="C184" s="1">
        <v>109243503</v>
      </c>
      <c r="D184" s="1">
        <v>183</v>
      </c>
      <c r="E184" s="1" t="s">
        <v>1718</v>
      </c>
      <c r="F184" s="1" t="s">
        <v>232</v>
      </c>
      <c r="G184" s="1" t="s">
        <v>182</v>
      </c>
      <c r="H184" s="1" t="s">
        <v>240</v>
      </c>
      <c r="I184" s="1">
        <v>474713.4</v>
      </c>
      <c r="J184" s="1">
        <v>4996436</v>
      </c>
    </row>
    <row r="185" spans="1:10" x14ac:dyDescent="0.25">
      <c r="A185" s="1">
        <v>290184</v>
      </c>
      <c r="B185" s="1" t="s">
        <v>1515</v>
      </c>
      <c r="C185" s="1">
        <v>109246003</v>
      </c>
      <c r="D185" s="1">
        <v>184</v>
      </c>
      <c r="E185" s="1" t="s">
        <v>1719</v>
      </c>
      <c r="F185" s="1" t="s">
        <v>232</v>
      </c>
      <c r="G185" s="1" t="s">
        <v>182</v>
      </c>
      <c r="H185" s="1" t="s">
        <v>240</v>
      </c>
      <c r="I185" s="1">
        <v>619982</v>
      </c>
      <c r="J185" s="1">
        <v>4994646</v>
      </c>
    </row>
    <row r="186" spans="1:10" x14ac:dyDescent="0.25">
      <c r="A186" s="1">
        <v>290185</v>
      </c>
      <c r="B186" s="1" t="s">
        <v>1515</v>
      </c>
      <c r="C186" s="1">
        <v>109248003</v>
      </c>
      <c r="D186" s="1">
        <v>185</v>
      </c>
      <c r="E186" s="1" t="s">
        <v>1720</v>
      </c>
      <c r="F186" s="1" t="s">
        <v>232</v>
      </c>
      <c r="G186" s="1" t="s">
        <v>182</v>
      </c>
      <c r="H186" s="1" t="s">
        <v>240</v>
      </c>
      <c r="I186" s="1">
        <v>1251030.32</v>
      </c>
      <c r="J186" s="1">
        <v>6392813</v>
      </c>
    </row>
    <row r="187" spans="1:10" x14ac:dyDescent="0.25">
      <c r="A187" s="1">
        <v>290186</v>
      </c>
      <c r="B187" s="1" t="s">
        <v>1515</v>
      </c>
      <c r="C187" s="1">
        <v>109420803</v>
      </c>
      <c r="D187" s="1">
        <v>186</v>
      </c>
      <c r="E187" s="1" t="s">
        <v>1721</v>
      </c>
      <c r="F187" s="1" t="s">
        <v>232</v>
      </c>
      <c r="G187" s="1" t="s">
        <v>2037</v>
      </c>
      <c r="H187" s="1" t="s">
        <v>240</v>
      </c>
      <c r="I187" s="1">
        <v>1888282.29</v>
      </c>
      <c r="J187" s="1">
        <v>12675293</v>
      </c>
    </row>
    <row r="188" spans="1:10" x14ac:dyDescent="0.25">
      <c r="A188" s="1">
        <v>290187</v>
      </c>
      <c r="B188" s="1" t="s">
        <v>1515</v>
      </c>
      <c r="C188" s="1">
        <v>109422303</v>
      </c>
      <c r="D188" s="1">
        <v>187</v>
      </c>
      <c r="E188" s="1" t="s">
        <v>1722</v>
      </c>
      <c r="F188" s="1" t="s">
        <v>232</v>
      </c>
      <c r="G188" s="1" t="s">
        <v>2037</v>
      </c>
      <c r="H188" s="1" t="s">
        <v>240</v>
      </c>
      <c r="I188" s="1">
        <v>804722.81</v>
      </c>
      <c r="J188" s="1">
        <v>8015234</v>
      </c>
    </row>
    <row r="189" spans="1:10" x14ac:dyDescent="0.25">
      <c r="A189" s="1">
        <v>290188</v>
      </c>
      <c r="B189" s="1" t="s">
        <v>1515</v>
      </c>
      <c r="C189" s="1">
        <v>109426003</v>
      </c>
      <c r="D189" s="1">
        <v>188</v>
      </c>
      <c r="E189" s="1" t="s">
        <v>1723</v>
      </c>
      <c r="F189" s="1" t="s">
        <v>232</v>
      </c>
      <c r="G189" s="1" t="s">
        <v>2037</v>
      </c>
      <c r="H189" s="1" t="s">
        <v>240</v>
      </c>
      <c r="I189" s="1">
        <v>554288.46</v>
      </c>
      <c r="J189" s="1">
        <v>5520909.5</v>
      </c>
    </row>
    <row r="190" spans="1:10" x14ac:dyDescent="0.25">
      <c r="A190" s="1">
        <v>290189</v>
      </c>
      <c r="B190" s="1" t="s">
        <v>1515</v>
      </c>
      <c r="C190" s="1">
        <v>109426303</v>
      </c>
      <c r="D190" s="1">
        <v>189</v>
      </c>
      <c r="E190" s="1" t="s">
        <v>1724</v>
      </c>
      <c r="F190" s="1" t="s">
        <v>232</v>
      </c>
      <c r="G190" s="1" t="s">
        <v>2037</v>
      </c>
      <c r="H190" s="1" t="s">
        <v>240</v>
      </c>
      <c r="I190" s="1">
        <v>698167.46</v>
      </c>
      <c r="J190" s="1">
        <v>7114243</v>
      </c>
    </row>
    <row r="191" spans="1:10" x14ac:dyDescent="0.25">
      <c r="A191" s="1">
        <v>290190</v>
      </c>
      <c r="B191" s="1" t="s">
        <v>1515</v>
      </c>
      <c r="C191" s="1">
        <v>109427503</v>
      </c>
      <c r="D191" s="1">
        <v>190</v>
      </c>
      <c r="E191" s="1" t="s">
        <v>1725</v>
      </c>
      <c r="F191" s="1" t="s">
        <v>232</v>
      </c>
      <c r="G191" s="1" t="s">
        <v>2037</v>
      </c>
      <c r="H191" s="1" t="s">
        <v>240</v>
      </c>
      <c r="I191" s="1">
        <v>636986.81000000006</v>
      </c>
      <c r="J191" s="1">
        <v>6337523</v>
      </c>
    </row>
    <row r="192" spans="1:10" x14ac:dyDescent="0.25">
      <c r="A192" s="1">
        <v>290191</v>
      </c>
      <c r="B192" s="1" t="s">
        <v>1515</v>
      </c>
      <c r="C192" s="1">
        <v>109530304</v>
      </c>
      <c r="D192" s="1">
        <v>191</v>
      </c>
      <c r="E192" s="1" t="s">
        <v>1726</v>
      </c>
      <c r="F192" s="1" t="s">
        <v>232</v>
      </c>
      <c r="G192" s="1" t="s">
        <v>183</v>
      </c>
      <c r="H192" s="1" t="s">
        <v>240</v>
      </c>
      <c r="I192" s="1">
        <v>140590.32</v>
      </c>
      <c r="J192" s="1">
        <v>1438485</v>
      </c>
    </row>
    <row r="193" spans="1:10" x14ac:dyDescent="0.25">
      <c r="A193" s="1">
        <v>290192</v>
      </c>
      <c r="B193" s="1" t="s">
        <v>1515</v>
      </c>
      <c r="C193" s="1">
        <v>109531304</v>
      </c>
      <c r="D193" s="1">
        <v>192</v>
      </c>
      <c r="E193" s="1" t="s">
        <v>1727</v>
      </c>
      <c r="F193" s="1" t="s">
        <v>232</v>
      </c>
      <c r="G193" s="1" t="s">
        <v>183</v>
      </c>
      <c r="H193" s="1" t="s">
        <v>240</v>
      </c>
      <c r="I193" s="1">
        <v>536477.05000000005</v>
      </c>
      <c r="J193" s="1">
        <v>4167430.5</v>
      </c>
    </row>
    <row r="194" spans="1:10" x14ac:dyDescent="0.25">
      <c r="A194" s="1">
        <v>290193</v>
      </c>
      <c r="B194" s="1" t="s">
        <v>1515</v>
      </c>
      <c r="C194" s="1">
        <v>109532804</v>
      </c>
      <c r="D194" s="1">
        <v>193</v>
      </c>
      <c r="E194" s="1" t="s">
        <v>1728</v>
      </c>
      <c r="F194" s="1" t="s">
        <v>232</v>
      </c>
      <c r="G194" s="1" t="s">
        <v>183</v>
      </c>
      <c r="H194" s="1" t="s">
        <v>240</v>
      </c>
      <c r="I194" s="1">
        <v>266779</v>
      </c>
      <c r="J194" s="1">
        <v>2082080</v>
      </c>
    </row>
    <row r="195" spans="1:10" x14ac:dyDescent="0.25">
      <c r="A195" s="1">
        <v>290194</v>
      </c>
      <c r="B195" s="1" t="s">
        <v>1515</v>
      </c>
      <c r="C195" s="1">
        <v>109535504</v>
      </c>
      <c r="D195" s="1">
        <v>194</v>
      </c>
      <c r="E195" s="1" t="s">
        <v>1729</v>
      </c>
      <c r="F195" s="1" t="s">
        <v>232</v>
      </c>
      <c r="G195" s="1" t="s">
        <v>183</v>
      </c>
      <c r="H195" s="1" t="s">
        <v>240</v>
      </c>
      <c r="I195" s="1">
        <v>433038.67</v>
      </c>
      <c r="J195" s="1">
        <v>4210361</v>
      </c>
    </row>
    <row r="196" spans="1:10" x14ac:dyDescent="0.25">
      <c r="A196" s="1">
        <v>290195</v>
      </c>
      <c r="B196" s="1" t="s">
        <v>1515</v>
      </c>
      <c r="C196" s="1">
        <v>109537504</v>
      </c>
      <c r="D196" s="1">
        <v>195</v>
      </c>
      <c r="E196" s="1" t="s">
        <v>1730</v>
      </c>
      <c r="F196" s="1" t="s">
        <v>232</v>
      </c>
      <c r="G196" s="1" t="s">
        <v>183</v>
      </c>
      <c r="H196" s="1" t="s">
        <v>240</v>
      </c>
      <c r="I196" s="1">
        <v>354499.75</v>
      </c>
      <c r="J196" s="1">
        <v>3550261</v>
      </c>
    </row>
    <row r="197" spans="1:10" x14ac:dyDescent="0.25">
      <c r="A197" s="1">
        <v>290196</v>
      </c>
      <c r="B197" s="1" t="s">
        <v>1515</v>
      </c>
      <c r="C197" s="1">
        <v>110141003</v>
      </c>
      <c r="D197" s="1">
        <v>196</v>
      </c>
      <c r="E197" s="1" t="s">
        <v>1731</v>
      </c>
      <c r="F197" s="1" t="s">
        <v>232</v>
      </c>
      <c r="G197" s="1" t="s">
        <v>184</v>
      </c>
      <c r="H197" s="1" t="s">
        <v>240</v>
      </c>
      <c r="I197" s="1">
        <v>1219698.68</v>
      </c>
      <c r="J197" s="1">
        <v>7958435.5</v>
      </c>
    </row>
    <row r="198" spans="1:10" x14ac:dyDescent="0.25">
      <c r="A198" s="1">
        <v>290197</v>
      </c>
      <c r="B198" s="1" t="s">
        <v>1515</v>
      </c>
      <c r="C198" s="1">
        <v>110141103</v>
      </c>
      <c r="D198" s="1">
        <v>197</v>
      </c>
      <c r="E198" s="1" t="s">
        <v>1732</v>
      </c>
      <c r="F198" s="1" t="s">
        <v>232</v>
      </c>
      <c r="G198" s="1" t="s">
        <v>184</v>
      </c>
      <c r="H198" s="1" t="s">
        <v>240</v>
      </c>
      <c r="I198" s="1">
        <v>1669914.91</v>
      </c>
      <c r="J198" s="1">
        <v>8125451.5</v>
      </c>
    </row>
    <row r="199" spans="1:10" x14ac:dyDescent="0.25">
      <c r="A199" s="1">
        <v>290198</v>
      </c>
      <c r="B199" s="1" t="s">
        <v>1515</v>
      </c>
      <c r="C199" s="1">
        <v>110147003</v>
      </c>
      <c r="D199" s="1">
        <v>198</v>
      </c>
      <c r="E199" s="1" t="s">
        <v>1733</v>
      </c>
      <c r="F199" s="1" t="s">
        <v>232</v>
      </c>
      <c r="G199" s="1" t="s">
        <v>184</v>
      </c>
      <c r="H199" s="1" t="s">
        <v>240</v>
      </c>
      <c r="I199" s="1">
        <v>840493.98</v>
      </c>
      <c r="J199" s="1">
        <v>5033484</v>
      </c>
    </row>
    <row r="200" spans="1:10" x14ac:dyDescent="0.25">
      <c r="A200" s="1">
        <v>290199</v>
      </c>
      <c r="B200" s="1" t="s">
        <v>1515</v>
      </c>
      <c r="C200" s="1">
        <v>110148002</v>
      </c>
      <c r="D200" s="1">
        <v>199</v>
      </c>
      <c r="E200" s="1" t="s">
        <v>1734</v>
      </c>
      <c r="F200" s="1" t="s">
        <v>232</v>
      </c>
      <c r="G200" s="1" t="s">
        <v>184</v>
      </c>
      <c r="H200" s="1" t="s">
        <v>240</v>
      </c>
      <c r="I200" s="1">
        <v>3255596.77</v>
      </c>
      <c r="J200" s="1">
        <v>6903016</v>
      </c>
    </row>
    <row r="201" spans="1:10" x14ac:dyDescent="0.25">
      <c r="A201" s="1">
        <v>290200</v>
      </c>
      <c r="B201" s="1" t="s">
        <v>1515</v>
      </c>
      <c r="C201" s="1">
        <v>110171003</v>
      </c>
      <c r="D201" s="1">
        <v>200</v>
      </c>
      <c r="E201" s="1" t="s">
        <v>1735</v>
      </c>
      <c r="F201" s="1" t="s">
        <v>232</v>
      </c>
      <c r="G201" s="1" t="s">
        <v>172</v>
      </c>
      <c r="H201" s="1" t="s">
        <v>240</v>
      </c>
      <c r="I201" s="1">
        <v>1682568.11</v>
      </c>
      <c r="J201" s="1">
        <v>12265594</v>
      </c>
    </row>
    <row r="202" spans="1:10" x14ac:dyDescent="0.25">
      <c r="A202" s="1">
        <v>290201</v>
      </c>
      <c r="B202" s="1" t="s">
        <v>1515</v>
      </c>
      <c r="C202" s="1">
        <v>110171803</v>
      </c>
      <c r="D202" s="1">
        <v>201</v>
      </c>
      <c r="E202" s="1" t="s">
        <v>1736</v>
      </c>
      <c r="F202" s="1" t="s">
        <v>232</v>
      </c>
      <c r="G202" s="1" t="s">
        <v>172</v>
      </c>
      <c r="H202" s="1" t="s">
        <v>240</v>
      </c>
      <c r="I202" s="1">
        <v>736482.97</v>
      </c>
      <c r="J202" s="1">
        <v>7292808.5</v>
      </c>
    </row>
    <row r="203" spans="1:10" x14ac:dyDescent="0.25">
      <c r="A203" s="1">
        <v>290202</v>
      </c>
      <c r="B203" s="1" t="s">
        <v>1515</v>
      </c>
      <c r="C203" s="1">
        <v>110173003</v>
      </c>
      <c r="D203" s="1">
        <v>202</v>
      </c>
      <c r="E203" s="1" t="s">
        <v>1737</v>
      </c>
      <c r="F203" s="1" t="s">
        <v>232</v>
      </c>
      <c r="G203" s="1" t="s">
        <v>172</v>
      </c>
      <c r="H203" s="1" t="s">
        <v>240</v>
      </c>
      <c r="I203" s="1">
        <v>562745.80000000005</v>
      </c>
      <c r="J203" s="1">
        <v>5461669.5</v>
      </c>
    </row>
    <row r="204" spans="1:10" x14ac:dyDescent="0.25">
      <c r="A204" s="1">
        <v>290203</v>
      </c>
      <c r="B204" s="1" t="s">
        <v>1515</v>
      </c>
      <c r="C204" s="1">
        <v>110173504</v>
      </c>
      <c r="D204" s="1">
        <v>203</v>
      </c>
      <c r="E204" s="1" t="s">
        <v>1738</v>
      </c>
      <c r="F204" s="1" t="s">
        <v>232</v>
      </c>
      <c r="G204" s="1" t="s">
        <v>172</v>
      </c>
      <c r="H204" s="1" t="s">
        <v>240</v>
      </c>
      <c r="I204" s="1">
        <v>260112.32</v>
      </c>
      <c r="J204" s="1">
        <v>2686681.25</v>
      </c>
    </row>
    <row r="205" spans="1:10" x14ac:dyDescent="0.25">
      <c r="A205" s="1">
        <v>290204</v>
      </c>
      <c r="B205" s="1" t="s">
        <v>1515</v>
      </c>
      <c r="C205" s="1">
        <v>110175003</v>
      </c>
      <c r="D205" s="1">
        <v>204</v>
      </c>
      <c r="E205" s="1" t="s">
        <v>1739</v>
      </c>
      <c r="F205" s="1" t="s">
        <v>232</v>
      </c>
      <c r="G205" s="1" t="s">
        <v>172</v>
      </c>
      <c r="H205" s="1" t="s">
        <v>240</v>
      </c>
      <c r="I205" s="1">
        <v>712678.85</v>
      </c>
      <c r="J205" s="1">
        <v>6733417.5</v>
      </c>
    </row>
    <row r="206" spans="1:10" x14ac:dyDescent="0.25">
      <c r="A206" s="1">
        <v>290205</v>
      </c>
      <c r="B206" s="1" t="s">
        <v>1515</v>
      </c>
      <c r="C206" s="1">
        <v>110177003</v>
      </c>
      <c r="D206" s="1">
        <v>205</v>
      </c>
      <c r="E206" s="1" t="s">
        <v>1740</v>
      </c>
      <c r="F206" s="1" t="s">
        <v>232</v>
      </c>
      <c r="G206" s="1" t="s">
        <v>172</v>
      </c>
      <c r="H206" s="1" t="s">
        <v>240</v>
      </c>
      <c r="I206" s="1">
        <v>1325620.3899999999</v>
      </c>
      <c r="J206" s="1">
        <v>11418781</v>
      </c>
    </row>
    <row r="207" spans="1:10" x14ac:dyDescent="0.25">
      <c r="A207" s="1">
        <v>290206</v>
      </c>
      <c r="B207" s="1" t="s">
        <v>1515</v>
      </c>
      <c r="C207" s="1">
        <v>110179003</v>
      </c>
      <c r="D207" s="1">
        <v>206</v>
      </c>
      <c r="E207" s="1" t="s">
        <v>1741</v>
      </c>
      <c r="F207" s="1" t="s">
        <v>232</v>
      </c>
      <c r="G207" s="1" t="s">
        <v>172</v>
      </c>
      <c r="H207" s="1" t="s">
        <v>240</v>
      </c>
      <c r="I207" s="1">
        <v>766227</v>
      </c>
      <c r="J207" s="1">
        <v>7177755.5</v>
      </c>
    </row>
    <row r="208" spans="1:10" x14ac:dyDescent="0.25">
      <c r="A208" s="1">
        <v>290207</v>
      </c>
      <c r="B208" s="1" t="s">
        <v>1515</v>
      </c>
      <c r="C208" s="1">
        <v>110183602</v>
      </c>
      <c r="D208" s="1">
        <v>207</v>
      </c>
      <c r="E208" s="1" t="s">
        <v>1742</v>
      </c>
      <c r="F208" s="1" t="s">
        <v>232</v>
      </c>
      <c r="G208" s="1" t="s">
        <v>185</v>
      </c>
      <c r="H208" s="1" t="s">
        <v>240</v>
      </c>
      <c r="I208" s="1">
        <v>3238091.03</v>
      </c>
      <c r="J208" s="1">
        <v>19749896</v>
      </c>
    </row>
    <row r="209" spans="1:10" x14ac:dyDescent="0.25">
      <c r="A209" s="1">
        <v>290208</v>
      </c>
      <c r="B209" s="1" t="s">
        <v>1515</v>
      </c>
      <c r="C209" s="1">
        <v>111291304</v>
      </c>
      <c r="D209" s="1">
        <v>208</v>
      </c>
      <c r="E209" s="1" t="s">
        <v>1743</v>
      </c>
      <c r="F209" s="1" t="s">
        <v>234</v>
      </c>
      <c r="G209" s="1" t="s">
        <v>186</v>
      </c>
      <c r="H209" s="1" t="s">
        <v>240</v>
      </c>
      <c r="I209" s="1">
        <v>579187</v>
      </c>
      <c r="J209" s="1">
        <v>5375794</v>
      </c>
    </row>
    <row r="210" spans="1:10" x14ac:dyDescent="0.25">
      <c r="A210" s="1">
        <v>290209</v>
      </c>
      <c r="B210" s="1" t="s">
        <v>1515</v>
      </c>
      <c r="C210" s="1">
        <v>111292304</v>
      </c>
      <c r="D210" s="1">
        <v>209</v>
      </c>
      <c r="E210" s="1" t="s">
        <v>1744</v>
      </c>
      <c r="F210" s="1" t="s">
        <v>234</v>
      </c>
      <c r="G210" s="1" t="s">
        <v>186</v>
      </c>
      <c r="H210" s="1" t="s">
        <v>240</v>
      </c>
      <c r="I210" s="1">
        <v>284310</v>
      </c>
      <c r="J210" s="1">
        <v>2795746</v>
      </c>
    </row>
    <row r="211" spans="1:10" x14ac:dyDescent="0.25">
      <c r="A211" s="1">
        <v>290210</v>
      </c>
      <c r="B211" s="1" t="s">
        <v>1515</v>
      </c>
      <c r="C211" s="1">
        <v>111297504</v>
      </c>
      <c r="D211" s="1">
        <v>210</v>
      </c>
      <c r="E211" s="1" t="s">
        <v>1745</v>
      </c>
      <c r="F211" s="1" t="s">
        <v>234</v>
      </c>
      <c r="G211" s="1" t="s">
        <v>186</v>
      </c>
      <c r="H211" s="1" t="s">
        <v>240</v>
      </c>
      <c r="I211" s="1">
        <v>478350.04</v>
      </c>
      <c r="J211" s="1">
        <v>4354998.5</v>
      </c>
    </row>
    <row r="212" spans="1:10" x14ac:dyDescent="0.25">
      <c r="A212" s="1">
        <v>290211</v>
      </c>
      <c r="B212" s="1" t="s">
        <v>1515</v>
      </c>
      <c r="C212" s="1">
        <v>111312503</v>
      </c>
      <c r="D212" s="1">
        <v>211</v>
      </c>
      <c r="E212" s="1" t="s">
        <v>1746</v>
      </c>
      <c r="F212" s="1" t="s">
        <v>232</v>
      </c>
      <c r="G212" s="1" t="s">
        <v>187</v>
      </c>
      <c r="H212" s="1" t="s">
        <v>240</v>
      </c>
      <c r="I212" s="1">
        <v>1426154.3</v>
      </c>
      <c r="J212" s="1">
        <v>7725801</v>
      </c>
    </row>
    <row r="213" spans="1:10" x14ac:dyDescent="0.25">
      <c r="A213" s="1">
        <v>290212</v>
      </c>
      <c r="B213" s="1" t="s">
        <v>1515</v>
      </c>
      <c r="C213" s="1">
        <v>111312804</v>
      </c>
      <c r="D213" s="1">
        <v>212</v>
      </c>
      <c r="E213" s="1" t="s">
        <v>1747</v>
      </c>
      <c r="F213" s="1" t="s">
        <v>232</v>
      </c>
      <c r="G213" s="1" t="s">
        <v>187</v>
      </c>
      <c r="H213" s="1" t="s">
        <v>240</v>
      </c>
      <c r="I213" s="1">
        <v>505751.64</v>
      </c>
      <c r="J213" s="1">
        <v>4911980</v>
      </c>
    </row>
    <row r="214" spans="1:10" x14ac:dyDescent="0.25">
      <c r="A214" s="1">
        <v>290213</v>
      </c>
      <c r="B214" s="1" t="s">
        <v>1515</v>
      </c>
      <c r="C214" s="1">
        <v>111316003</v>
      </c>
      <c r="D214" s="1">
        <v>213</v>
      </c>
      <c r="E214" s="1" t="s">
        <v>1748</v>
      </c>
      <c r="F214" s="1" t="s">
        <v>232</v>
      </c>
      <c r="G214" s="1" t="s">
        <v>187</v>
      </c>
      <c r="H214" s="1" t="s">
        <v>240</v>
      </c>
      <c r="I214" s="1">
        <v>941265.84</v>
      </c>
      <c r="J214" s="1">
        <v>8579170</v>
      </c>
    </row>
    <row r="215" spans="1:10" x14ac:dyDescent="0.25">
      <c r="A215" s="1">
        <v>290214</v>
      </c>
      <c r="B215" s="1" t="s">
        <v>1515</v>
      </c>
      <c r="C215" s="1">
        <v>111317503</v>
      </c>
      <c r="D215" s="1">
        <v>214</v>
      </c>
      <c r="E215" s="1" t="s">
        <v>1749</v>
      </c>
      <c r="F215" s="1" t="s">
        <v>232</v>
      </c>
      <c r="G215" s="1" t="s">
        <v>187</v>
      </c>
      <c r="H215" s="1" t="s">
        <v>240</v>
      </c>
      <c r="I215" s="1">
        <v>739938</v>
      </c>
      <c r="J215" s="1">
        <v>6695224</v>
      </c>
    </row>
    <row r="216" spans="1:10" x14ac:dyDescent="0.25">
      <c r="A216" s="1">
        <v>290215</v>
      </c>
      <c r="B216" s="1" t="s">
        <v>1515</v>
      </c>
      <c r="C216" s="1">
        <v>111343603</v>
      </c>
      <c r="D216" s="1">
        <v>215</v>
      </c>
      <c r="E216" s="1" t="s">
        <v>1750</v>
      </c>
      <c r="F216" s="1" t="s">
        <v>234</v>
      </c>
      <c r="G216" s="1" t="s">
        <v>188</v>
      </c>
      <c r="H216" s="1" t="s">
        <v>240</v>
      </c>
      <c r="I216" s="1">
        <v>1691801.74</v>
      </c>
      <c r="J216" s="1">
        <v>9974802</v>
      </c>
    </row>
    <row r="217" spans="1:10" x14ac:dyDescent="0.25">
      <c r="A217" s="1">
        <v>290216</v>
      </c>
      <c r="B217" s="1" t="s">
        <v>1515</v>
      </c>
      <c r="C217" s="1">
        <v>111444602</v>
      </c>
      <c r="D217" s="1">
        <v>216</v>
      </c>
      <c r="E217" s="1" t="s">
        <v>1751</v>
      </c>
      <c r="F217" s="1" t="s">
        <v>232</v>
      </c>
      <c r="G217" s="1" t="s">
        <v>189</v>
      </c>
      <c r="H217" s="1" t="s">
        <v>240</v>
      </c>
      <c r="I217" s="1">
        <v>3309166.76</v>
      </c>
      <c r="J217" s="1">
        <v>20270490</v>
      </c>
    </row>
    <row r="218" spans="1:10" x14ac:dyDescent="0.25">
      <c r="A218" s="1">
        <v>290217</v>
      </c>
      <c r="B218" s="1" t="s">
        <v>1515</v>
      </c>
      <c r="C218" s="1">
        <v>112011103</v>
      </c>
      <c r="D218" s="1">
        <v>217</v>
      </c>
      <c r="E218" s="1" t="s">
        <v>1752</v>
      </c>
      <c r="F218" s="1" t="s">
        <v>234</v>
      </c>
      <c r="G218" s="1" t="s">
        <v>190</v>
      </c>
      <c r="H218" s="1" t="s">
        <v>240</v>
      </c>
      <c r="I218" s="1">
        <v>1094472.9099999999</v>
      </c>
      <c r="J218" s="1">
        <v>5980420</v>
      </c>
    </row>
    <row r="219" spans="1:10" x14ac:dyDescent="0.25">
      <c r="A219" s="1">
        <v>290218</v>
      </c>
      <c r="B219" s="1" t="s">
        <v>1515</v>
      </c>
      <c r="C219" s="1">
        <v>112011603</v>
      </c>
      <c r="D219" s="1">
        <v>218</v>
      </c>
      <c r="E219" s="1" t="s">
        <v>1753</v>
      </c>
      <c r="F219" s="1" t="s">
        <v>234</v>
      </c>
      <c r="G219" s="1" t="s">
        <v>190</v>
      </c>
      <c r="H219" s="1" t="s">
        <v>240</v>
      </c>
      <c r="I219" s="1">
        <v>1809161.96</v>
      </c>
      <c r="J219" s="1">
        <v>8309479.5</v>
      </c>
    </row>
    <row r="220" spans="1:10" x14ac:dyDescent="0.25">
      <c r="A220" s="1">
        <v>290219</v>
      </c>
      <c r="B220" s="1" t="s">
        <v>1515</v>
      </c>
      <c r="C220" s="1">
        <v>112013054</v>
      </c>
      <c r="D220" s="1">
        <v>219</v>
      </c>
      <c r="E220" s="1" t="s">
        <v>1754</v>
      </c>
      <c r="F220" s="1" t="s">
        <v>234</v>
      </c>
      <c r="G220" s="1" t="s">
        <v>190</v>
      </c>
      <c r="H220" s="1" t="s">
        <v>240</v>
      </c>
      <c r="I220" s="1">
        <v>630984.34</v>
      </c>
      <c r="J220" s="1">
        <v>3396980</v>
      </c>
    </row>
    <row r="221" spans="1:10" x14ac:dyDescent="0.25">
      <c r="A221" s="1">
        <v>290220</v>
      </c>
      <c r="B221" s="1" t="s">
        <v>1515</v>
      </c>
      <c r="C221" s="1">
        <v>112013753</v>
      </c>
      <c r="D221" s="1">
        <v>220</v>
      </c>
      <c r="E221" s="1" t="s">
        <v>1755</v>
      </c>
      <c r="F221" s="1" t="s">
        <v>234</v>
      </c>
      <c r="G221" s="1" t="s">
        <v>190</v>
      </c>
      <c r="H221" s="1" t="s">
        <v>240</v>
      </c>
      <c r="I221" s="1">
        <v>1857383.7</v>
      </c>
      <c r="J221" s="1">
        <v>7467021.5</v>
      </c>
    </row>
    <row r="222" spans="1:10" x14ac:dyDescent="0.25">
      <c r="A222" s="1">
        <v>290221</v>
      </c>
      <c r="B222" s="1" t="s">
        <v>1515</v>
      </c>
      <c r="C222" s="1">
        <v>112015203</v>
      </c>
      <c r="D222" s="1">
        <v>221</v>
      </c>
      <c r="E222" s="1" t="s">
        <v>1756</v>
      </c>
      <c r="F222" s="1" t="s">
        <v>234</v>
      </c>
      <c r="G222" s="1" t="s">
        <v>190</v>
      </c>
      <c r="H222" s="1" t="s">
        <v>240</v>
      </c>
      <c r="I222" s="1">
        <v>1295592.05</v>
      </c>
      <c r="J222" s="1">
        <v>6181806.5</v>
      </c>
    </row>
    <row r="223" spans="1:10" x14ac:dyDescent="0.25">
      <c r="A223" s="1">
        <v>290222</v>
      </c>
      <c r="B223" s="1" t="s">
        <v>1515</v>
      </c>
      <c r="C223" s="1">
        <v>112018523</v>
      </c>
      <c r="D223" s="1">
        <v>222</v>
      </c>
      <c r="E223" s="1" t="s">
        <v>1757</v>
      </c>
      <c r="F223" s="1" t="s">
        <v>234</v>
      </c>
      <c r="G223" s="1" t="s">
        <v>190</v>
      </c>
      <c r="H223" s="1" t="s">
        <v>240</v>
      </c>
      <c r="I223" s="1">
        <v>972119.62</v>
      </c>
      <c r="J223" s="1">
        <v>6195731</v>
      </c>
    </row>
    <row r="224" spans="1:10" x14ac:dyDescent="0.25">
      <c r="A224" s="1">
        <v>290223</v>
      </c>
      <c r="B224" s="1" t="s">
        <v>1515</v>
      </c>
      <c r="C224" s="1">
        <v>112281302</v>
      </c>
      <c r="D224" s="1">
        <v>223</v>
      </c>
      <c r="E224" s="1" t="s">
        <v>1758</v>
      </c>
      <c r="F224" s="1" t="s">
        <v>234</v>
      </c>
      <c r="G224" s="1" t="s">
        <v>191</v>
      </c>
      <c r="H224" s="1" t="s">
        <v>240</v>
      </c>
      <c r="I224" s="1">
        <v>3875053</v>
      </c>
      <c r="J224" s="1">
        <v>19988860</v>
      </c>
    </row>
    <row r="225" spans="1:10" x14ac:dyDescent="0.25">
      <c r="A225" s="1">
        <v>290224</v>
      </c>
      <c r="B225" s="1" t="s">
        <v>1515</v>
      </c>
      <c r="C225" s="1">
        <v>112282004</v>
      </c>
      <c r="D225" s="1">
        <v>224</v>
      </c>
      <c r="E225" s="1" t="s">
        <v>1759</v>
      </c>
      <c r="F225" s="1" t="s">
        <v>234</v>
      </c>
      <c r="G225" s="1" t="s">
        <v>191</v>
      </c>
      <c r="H225" s="1" t="s">
        <v>240</v>
      </c>
      <c r="I225" s="1">
        <v>335496.77</v>
      </c>
      <c r="J225" s="1">
        <v>2240533.75</v>
      </c>
    </row>
    <row r="226" spans="1:10" x14ac:dyDescent="0.25">
      <c r="A226" s="1">
        <v>290225</v>
      </c>
      <c r="B226" s="1" t="s">
        <v>1515</v>
      </c>
      <c r="C226" s="1">
        <v>112283003</v>
      </c>
      <c r="D226" s="1">
        <v>225</v>
      </c>
      <c r="E226" s="1" t="s">
        <v>1760</v>
      </c>
      <c r="F226" s="1" t="s">
        <v>234</v>
      </c>
      <c r="G226" s="1" t="s">
        <v>191</v>
      </c>
      <c r="H226" s="1" t="s">
        <v>240</v>
      </c>
      <c r="I226" s="1">
        <v>1292679.1200000001</v>
      </c>
      <c r="J226" s="1">
        <v>5830574.5</v>
      </c>
    </row>
    <row r="227" spans="1:10" x14ac:dyDescent="0.25">
      <c r="A227" s="1">
        <v>290226</v>
      </c>
      <c r="B227" s="1" t="s">
        <v>1515</v>
      </c>
      <c r="C227" s="1">
        <v>112286003</v>
      </c>
      <c r="D227" s="1">
        <v>226</v>
      </c>
      <c r="E227" s="1" t="s">
        <v>1761</v>
      </c>
      <c r="F227" s="1" t="s">
        <v>234</v>
      </c>
      <c r="G227" s="1" t="s">
        <v>191</v>
      </c>
      <c r="H227" s="1" t="s">
        <v>240</v>
      </c>
      <c r="I227" s="1">
        <v>1631459.19</v>
      </c>
      <c r="J227" s="1">
        <v>8023209.5</v>
      </c>
    </row>
    <row r="228" spans="1:10" x14ac:dyDescent="0.25">
      <c r="A228" s="1">
        <v>290227</v>
      </c>
      <c r="B228" s="1" t="s">
        <v>1515</v>
      </c>
      <c r="C228" s="1">
        <v>112289003</v>
      </c>
      <c r="D228" s="1">
        <v>227</v>
      </c>
      <c r="E228" s="1" t="s">
        <v>1762</v>
      </c>
      <c r="F228" s="1" t="s">
        <v>234</v>
      </c>
      <c r="G228" s="1" t="s">
        <v>191</v>
      </c>
      <c r="H228" s="1" t="s">
        <v>240</v>
      </c>
      <c r="I228" s="1">
        <v>2366135</v>
      </c>
      <c r="J228" s="1">
        <v>12827548</v>
      </c>
    </row>
    <row r="229" spans="1:10" x14ac:dyDescent="0.25">
      <c r="A229" s="1">
        <v>290228</v>
      </c>
      <c r="B229" s="1" t="s">
        <v>1515</v>
      </c>
      <c r="C229" s="1">
        <v>112671303</v>
      </c>
      <c r="D229" s="1">
        <v>228</v>
      </c>
      <c r="E229" s="1" t="s">
        <v>1763</v>
      </c>
      <c r="F229" s="1" t="s">
        <v>234</v>
      </c>
      <c r="G229" s="1" t="s">
        <v>192</v>
      </c>
      <c r="H229" s="1" t="s">
        <v>240</v>
      </c>
      <c r="I229" s="1">
        <v>2000958.61</v>
      </c>
      <c r="J229" s="1">
        <v>7185519</v>
      </c>
    </row>
    <row r="230" spans="1:10" x14ac:dyDescent="0.25">
      <c r="A230" s="1">
        <v>290229</v>
      </c>
      <c r="B230" s="1" t="s">
        <v>1515</v>
      </c>
      <c r="C230" s="1">
        <v>112671603</v>
      </c>
      <c r="D230" s="1">
        <v>229</v>
      </c>
      <c r="E230" s="1" t="s">
        <v>1764</v>
      </c>
      <c r="F230" s="1" t="s">
        <v>234</v>
      </c>
      <c r="G230" s="1" t="s">
        <v>192</v>
      </c>
      <c r="H230" s="1" t="s">
        <v>240</v>
      </c>
      <c r="I230" s="1">
        <v>2595556.13</v>
      </c>
      <c r="J230" s="1">
        <v>8593550</v>
      </c>
    </row>
    <row r="231" spans="1:10" x14ac:dyDescent="0.25">
      <c r="A231" s="1">
        <v>290230</v>
      </c>
      <c r="B231" s="1" t="s">
        <v>1515</v>
      </c>
      <c r="C231" s="1">
        <v>112671803</v>
      </c>
      <c r="D231" s="1">
        <v>230</v>
      </c>
      <c r="E231" s="1" t="s">
        <v>1765</v>
      </c>
      <c r="F231" s="1" t="s">
        <v>234</v>
      </c>
      <c r="G231" s="1" t="s">
        <v>192</v>
      </c>
      <c r="H231" s="1" t="s">
        <v>240</v>
      </c>
      <c r="I231" s="1">
        <v>1943977.73</v>
      </c>
      <c r="J231" s="1">
        <v>11038710</v>
      </c>
    </row>
    <row r="232" spans="1:10" x14ac:dyDescent="0.25">
      <c r="A232" s="1">
        <v>290231</v>
      </c>
      <c r="B232" s="1" t="s">
        <v>1515</v>
      </c>
      <c r="C232" s="1">
        <v>112672203</v>
      </c>
      <c r="D232" s="1">
        <v>231</v>
      </c>
      <c r="E232" s="1" t="s">
        <v>1766</v>
      </c>
      <c r="F232" s="1" t="s">
        <v>234</v>
      </c>
      <c r="G232" s="1" t="s">
        <v>192</v>
      </c>
      <c r="H232" s="1" t="s">
        <v>240</v>
      </c>
      <c r="I232" s="1">
        <v>1806109.01</v>
      </c>
      <c r="J232" s="1">
        <v>7321192.5</v>
      </c>
    </row>
    <row r="233" spans="1:10" x14ac:dyDescent="0.25">
      <c r="A233" s="1">
        <v>290232</v>
      </c>
      <c r="B233" s="1" t="s">
        <v>1515</v>
      </c>
      <c r="C233" s="1">
        <v>112672803</v>
      </c>
      <c r="D233" s="1">
        <v>232</v>
      </c>
      <c r="E233" s="1" t="s">
        <v>1767</v>
      </c>
      <c r="F233" s="1" t="s">
        <v>234</v>
      </c>
      <c r="G233" s="1" t="s">
        <v>192</v>
      </c>
      <c r="H233" s="1" t="s">
        <v>240</v>
      </c>
      <c r="I233" s="1">
        <v>858304</v>
      </c>
      <c r="J233" s="1">
        <v>2693412</v>
      </c>
    </row>
    <row r="234" spans="1:10" x14ac:dyDescent="0.25">
      <c r="A234" s="1">
        <v>290233</v>
      </c>
      <c r="B234" s="1" t="s">
        <v>1515</v>
      </c>
      <c r="C234" s="1">
        <v>112674403</v>
      </c>
      <c r="D234" s="1">
        <v>233</v>
      </c>
      <c r="E234" s="1" t="s">
        <v>1768</v>
      </c>
      <c r="F234" s="1" t="s">
        <v>234</v>
      </c>
      <c r="G234" s="1" t="s">
        <v>192</v>
      </c>
      <c r="H234" s="1" t="s">
        <v>240</v>
      </c>
      <c r="I234" s="1">
        <v>1828066.36</v>
      </c>
      <c r="J234" s="1">
        <v>10706231</v>
      </c>
    </row>
    <row r="235" spans="1:10" x14ac:dyDescent="0.25">
      <c r="A235" s="1">
        <v>290234</v>
      </c>
      <c r="B235" s="1" t="s">
        <v>1515</v>
      </c>
      <c r="C235" s="1">
        <v>112675503</v>
      </c>
      <c r="D235" s="1">
        <v>234</v>
      </c>
      <c r="E235" s="1" t="s">
        <v>1769</v>
      </c>
      <c r="F235" s="1" t="s">
        <v>234</v>
      </c>
      <c r="G235" s="1" t="s">
        <v>192</v>
      </c>
      <c r="H235" s="1" t="s">
        <v>240</v>
      </c>
      <c r="I235" s="1">
        <v>3085454</v>
      </c>
      <c r="J235" s="1">
        <v>14589102</v>
      </c>
    </row>
    <row r="236" spans="1:10" x14ac:dyDescent="0.25">
      <c r="A236" s="1">
        <v>290235</v>
      </c>
      <c r="B236" s="1" t="s">
        <v>1515</v>
      </c>
      <c r="C236" s="1">
        <v>112676203</v>
      </c>
      <c r="D236" s="1">
        <v>235</v>
      </c>
      <c r="E236" s="1" t="s">
        <v>1770</v>
      </c>
      <c r="F236" s="1" t="s">
        <v>234</v>
      </c>
      <c r="G236" s="1" t="s">
        <v>192</v>
      </c>
      <c r="H236" s="1" t="s">
        <v>240</v>
      </c>
      <c r="I236" s="1">
        <v>1906322.77</v>
      </c>
      <c r="J236" s="1">
        <v>8642938</v>
      </c>
    </row>
    <row r="237" spans="1:10" x14ac:dyDescent="0.25">
      <c r="A237" s="1">
        <v>290236</v>
      </c>
      <c r="B237" s="1" t="s">
        <v>1515</v>
      </c>
      <c r="C237" s="1">
        <v>112676403</v>
      </c>
      <c r="D237" s="1">
        <v>236</v>
      </c>
      <c r="E237" s="1" t="s">
        <v>1771</v>
      </c>
      <c r="F237" s="1" t="s">
        <v>234</v>
      </c>
      <c r="G237" s="1" t="s">
        <v>192</v>
      </c>
      <c r="H237" s="1" t="s">
        <v>240</v>
      </c>
      <c r="I237" s="1">
        <v>2040611.65</v>
      </c>
      <c r="J237" s="1">
        <v>9821301</v>
      </c>
    </row>
    <row r="238" spans="1:10" x14ac:dyDescent="0.25">
      <c r="A238" s="1">
        <v>290237</v>
      </c>
      <c r="B238" s="1" t="s">
        <v>1515</v>
      </c>
      <c r="C238" s="1">
        <v>112676503</v>
      </c>
      <c r="D238" s="1">
        <v>237</v>
      </c>
      <c r="E238" s="1" t="s">
        <v>1772</v>
      </c>
      <c r="F238" s="1" t="s">
        <v>234</v>
      </c>
      <c r="G238" s="1" t="s">
        <v>192</v>
      </c>
      <c r="H238" s="1" t="s">
        <v>240</v>
      </c>
      <c r="I238" s="1">
        <v>1678697.41</v>
      </c>
      <c r="J238" s="1">
        <v>7557565</v>
      </c>
    </row>
    <row r="239" spans="1:10" x14ac:dyDescent="0.25">
      <c r="A239" s="1">
        <v>290238</v>
      </c>
      <c r="B239" s="1" t="s">
        <v>1515</v>
      </c>
      <c r="C239" s="1">
        <v>112676703</v>
      </c>
      <c r="D239" s="1">
        <v>238</v>
      </c>
      <c r="E239" s="1" t="s">
        <v>1773</v>
      </c>
      <c r="F239" s="1" t="s">
        <v>234</v>
      </c>
      <c r="G239" s="1" t="s">
        <v>192</v>
      </c>
      <c r="H239" s="1" t="s">
        <v>240</v>
      </c>
      <c r="I239" s="1">
        <v>2122556.73</v>
      </c>
      <c r="J239" s="1">
        <v>10408074</v>
      </c>
    </row>
    <row r="240" spans="1:10" x14ac:dyDescent="0.25">
      <c r="A240" s="1">
        <v>290239</v>
      </c>
      <c r="B240" s="1" t="s">
        <v>1515</v>
      </c>
      <c r="C240" s="1">
        <v>112678503</v>
      </c>
      <c r="D240" s="1">
        <v>239</v>
      </c>
      <c r="E240" s="1" t="s">
        <v>1774</v>
      </c>
      <c r="F240" s="1" t="s">
        <v>234</v>
      </c>
      <c r="G240" s="1" t="s">
        <v>192</v>
      </c>
      <c r="H240" s="1" t="s">
        <v>240</v>
      </c>
      <c r="I240" s="1">
        <v>1510675</v>
      </c>
      <c r="J240" s="1">
        <v>5708981</v>
      </c>
    </row>
    <row r="241" spans="1:10" x14ac:dyDescent="0.25">
      <c r="A241" s="1">
        <v>290240</v>
      </c>
      <c r="B241" s="1" t="s">
        <v>1515</v>
      </c>
      <c r="C241" s="1">
        <v>112679002</v>
      </c>
      <c r="D241" s="1">
        <v>240</v>
      </c>
      <c r="E241" s="1" t="s">
        <v>1775</v>
      </c>
      <c r="F241" s="1" t="s">
        <v>234</v>
      </c>
      <c r="G241" s="1" t="s">
        <v>192</v>
      </c>
      <c r="H241" s="1" t="s">
        <v>240</v>
      </c>
      <c r="I241" s="1">
        <v>5816364.8399999999</v>
      </c>
      <c r="J241" s="1">
        <v>58969640</v>
      </c>
    </row>
    <row r="242" spans="1:10" x14ac:dyDescent="0.25">
      <c r="A242" s="1">
        <v>290241</v>
      </c>
      <c r="B242" s="1" t="s">
        <v>1515</v>
      </c>
      <c r="C242" s="1">
        <v>112679403</v>
      </c>
      <c r="D242" s="1">
        <v>241</v>
      </c>
      <c r="E242" s="1" t="s">
        <v>1776</v>
      </c>
      <c r="F242" s="1" t="s">
        <v>234</v>
      </c>
      <c r="G242" s="1" t="s">
        <v>192</v>
      </c>
      <c r="H242" s="1" t="s">
        <v>240</v>
      </c>
      <c r="I242" s="1">
        <v>1141594.54</v>
      </c>
      <c r="J242" s="1">
        <v>1914229.375</v>
      </c>
    </row>
    <row r="243" spans="1:10" x14ac:dyDescent="0.25">
      <c r="A243" s="1">
        <v>290242</v>
      </c>
      <c r="B243" s="1" t="s">
        <v>1515</v>
      </c>
      <c r="C243" s="1">
        <v>113361303</v>
      </c>
      <c r="D243" s="1">
        <v>242</v>
      </c>
      <c r="E243" s="1" t="s">
        <v>1777</v>
      </c>
      <c r="F243" s="1" t="s">
        <v>234</v>
      </c>
      <c r="G243" s="1" t="s">
        <v>193</v>
      </c>
      <c r="H243" s="1" t="s">
        <v>240</v>
      </c>
      <c r="I243" s="1">
        <v>1684595.55</v>
      </c>
      <c r="J243" s="1">
        <v>7068101.5</v>
      </c>
    </row>
    <row r="244" spans="1:10" x14ac:dyDescent="0.25">
      <c r="A244" s="1">
        <v>290243</v>
      </c>
      <c r="B244" s="1" t="s">
        <v>1515</v>
      </c>
      <c r="C244" s="1">
        <v>113361503</v>
      </c>
      <c r="D244" s="1">
        <v>243</v>
      </c>
      <c r="E244" s="1" t="s">
        <v>1778</v>
      </c>
      <c r="F244" s="1" t="s">
        <v>234</v>
      </c>
      <c r="G244" s="1" t="s">
        <v>193</v>
      </c>
      <c r="H244" s="1" t="s">
        <v>240</v>
      </c>
      <c r="I244" s="1">
        <v>1273026.5</v>
      </c>
      <c r="J244" s="1">
        <v>6464424</v>
      </c>
    </row>
    <row r="245" spans="1:10" x14ac:dyDescent="0.25">
      <c r="A245" s="1">
        <v>290244</v>
      </c>
      <c r="B245" s="1" t="s">
        <v>1515</v>
      </c>
      <c r="C245" s="1">
        <v>113361703</v>
      </c>
      <c r="D245" s="1">
        <v>244</v>
      </c>
      <c r="E245" s="1" t="s">
        <v>1779</v>
      </c>
      <c r="F245" s="1" t="s">
        <v>234</v>
      </c>
      <c r="G245" s="1" t="s">
        <v>193</v>
      </c>
      <c r="H245" s="1" t="s">
        <v>240</v>
      </c>
      <c r="I245" s="1">
        <v>1624583.97</v>
      </c>
      <c r="J245" s="1">
        <v>3571675.5</v>
      </c>
    </row>
    <row r="246" spans="1:10" x14ac:dyDescent="0.25">
      <c r="A246" s="1">
        <v>290245</v>
      </c>
      <c r="B246" s="1" t="s">
        <v>1515</v>
      </c>
      <c r="C246" s="1">
        <v>113362203</v>
      </c>
      <c r="D246" s="1">
        <v>245</v>
      </c>
      <c r="E246" s="1" t="s">
        <v>1780</v>
      </c>
      <c r="F246" s="1" t="s">
        <v>234</v>
      </c>
      <c r="G246" s="1" t="s">
        <v>193</v>
      </c>
      <c r="H246" s="1" t="s">
        <v>240</v>
      </c>
      <c r="I246" s="1">
        <v>1333652.3600000001</v>
      </c>
      <c r="J246" s="1">
        <v>6808761</v>
      </c>
    </row>
    <row r="247" spans="1:10" x14ac:dyDescent="0.25">
      <c r="A247" s="1">
        <v>290246</v>
      </c>
      <c r="B247" s="1" t="s">
        <v>1515</v>
      </c>
      <c r="C247" s="1">
        <v>113362303</v>
      </c>
      <c r="D247" s="1">
        <v>246</v>
      </c>
      <c r="E247" s="1" t="s">
        <v>1781</v>
      </c>
      <c r="F247" s="1" t="s">
        <v>234</v>
      </c>
      <c r="G247" s="1" t="s">
        <v>193</v>
      </c>
      <c r="H247" s="1" t="s">
        <v>240</v>
      </c>
      <c r="I247" s="1">
        <v>1652656.55</v>
      </c>
      <c r="J247" s="1">
        <v>4146995</v>
      </c>
    </row>
    <row r="248" spans="1:10" x14ac:dyDescent="0.25">
      <c r="A248" s="1">
        <v>290247</v>
      </c>
      <c r="B248" s="1" t="s">
        <v>1515</v>
      </c>
      <c r="C248" s="1">
        <v>113362403</v>
      </c>
      <c r="D248" s="1">
        <v>247</v>
      </c>
      <c r="E248" s="1" t="s">
        <v>1782</v>
      </c>
      <c r="F248" s="1" t="s">
        <v>234</v>
      </c>
      <c r="G248" s="1" t="s">
        <v>193</v>
      </c>
      <c r="H248" s="1" t="s">
        <v>240</v>
      </c>
      <c r="I248" s="1">
        <v>2059246.12</v>
      </c>
      <c r="J248" s="1">
        <v>8474726</v>
      </c>
    </row>
    <row r="249" spans="1:10" x14ac:dyDescent="0.25">
      <c r="A249" s="1">
        <v>290248</v>
      </c>
      <c r="B249" s="1" t="s">
        <v>1515</v>
      </c>
      <c r="C249" s="1">
        <v>113362603</v>
      </c>
      <c r="D249" s="1">
        <v>248</v>
      </c>
      <c r="E249" s="1" t="s">
        <v>1783</v>
      </c>
      <c r="F249" s="1" t="s">
        <v>234</v>
      </c>
      <c r="G249" s="1" t="s">
        <v>193</v>
      </c>
      <c r="H249" s="1" t="s">
        <v>240</v>
      </c>
      <c r="I249" s="1">
        <v>2292197.7599999998</v>
      </c>
      <c r="J249" s="1">
        <v>9180012</v>
      </c>
    </row>
    <row r="250" spans="1:10" x14ac:dyDescent="0.25">
      <c r="A250" s="1">
        <v>290249</v>
      </c>
      <c r="B250" s="1" t="s">
        <v>1515</v>
      </c>
      <c r="C250" s="1">
        <v>113363103</v>
      </c>
      <c r="D250" s="1">
        <v>249</v>
      </c>
      <c r="E250" s="1" t="s">
        <v>1784</v>
      </c>
      <c r="F250" s="1" t="s">
        <v>234</v>
      </c>
      <c r="G250" s="1" t="s">
        <v>193</v>
      </c>
      <c r="H250" s="1" t="s">
        <v>240</v>
      </c>
      <c r="I250" s="1">
        <v>3489540.88</v>
      </c>
      <c r="J250" s="1">
        <v>12183798</v>
      </c>
    </row>
    <row r="251" spans="1:10" x14ac:dyDescent="0.25">
      <c r="A251" s="1">
        <v>290250</v>
      </c>
      <c r="B251" s="1" t="s">
        <v>1515</v>
      </c>
      <c r="C251" s="1">
        <v>113363603</v>
      </c>
      <c r="D251" s="1">
        <v>250</v>
      </c>
      <c r="E251" s="1" t="s">
        <v>1785</v>
      </c>
      <c r="F251" s="1" t="s">
        <v>234</v>
      </c>
      <c r="G251" s="1" t="s">
        <v>193</v>
      </c>
      <c r="H251" s="1" t="s">
        <v>240</v>
      </c>
      <c r="I251" s="1">
        <v>1380602.16</v>
      </c>
      <c r="J251" s="1">
        <v>3877093.75</v>
      </c>
    </row>
    <row r="252" spans="1:10" x14ac:dyDescent="0.25">
      <c r="A252" s="1">
        <v>290251</v>
      </c>
      <c r="B252" s="1" t="s">
        <v>1515</v>
      </c>
      <c r="C252" s="1">
        <v>113364002</v>
      </c>
      <c r="D252" s="1">
        <v>251</v>
      </c>
      <c r="E252" s="1" t="s">
        <v>1786</v>
      </c>
      <c r="F252" s="1" t="s">
        <v>234</v>
      </c>
      <c r="G252" s="1" t="s">
        <v>193</v>
      </c>
      <c r="H252" s="1" t="s">
        <v>240</v>
      </c>
      <c r="I252" s="1">
        <v>9351598</v>
      </c>
      <c r="J252" s="1">
        <v>56456284</v>
      </c>
    </row>
    <row r="253" spans="1:10" x14ac:dyDescent="0.25">
      <c r="A253" s="1">
        <v>290252</v>
      </c>
      <c r="B253" s="1" t="s">
        <v>1515</v>
      </c>
      <c r="C253" s="1">
        <v>113364403</v>
      </c>
      <c r="D253" s="1">
        <v>252</v>
      </c>
      <c r="E253" s="1" t="s">
        <v>1787</v>
      </c>
      <c r="F253" s="1" t="s">
        <v>234</v>
      </c>
      <c r="G253" s="1" t="s">
        <v>193</v>
      </c>
      <c r="H253" s="1" t="s">
        <v>240</v>
      </c>
      <c r="I253" s="1">
        <v>1557269.78</v>
      </c>
      <c r="J253" s="1">
        <v>6625796.5</v>
      </c>
    </row>
    <row r="254" spans="1:10" x14ac:dyDescent="0.25">
      <c r="A254" s="1">
        <v>290253</v>
      </c>
      <c r="B254" s="1" t="s">
        <v>1515</v>
      </c>
      <c r="C254" s="1">
        <v>113364503</v>
      </c>
      <c r="D254" s="1">
        <v>253</v>
      </c>
      <c r="E254" s="1" t="s">
        <v>1788</v>
      </c>
      <c r="F254" s="1" t="s">
        <v>234</v>
      </c>
      <c r="G254" s="1" t="s">
        <v>193</v>
      </c>
      <c r="H254" s="1" t="s">
        <v>240</v>
      </c>
      <c r="I254" s="1">
        <v>2382493.94</v>
      </c>
      <c r="J254" s="1">
        <v>5070486</v>
      </c>
    </row>
    <row r="255" spans="1:10" x14ac:dyDescent="0.25">
      <c r="A255" s="1">
        <v>290254</v>
      </c>
      <c r="B255" s="1" t="s">
        <v>1515</v>
      </c>
      <c r="C255" s="1">
        <v>113365203</v>
      </c>
      <c r="D255" s="1">
        <v>254</v>
      </c>
      <c r="E255" s="1" t="s">
        <v>1789</v>
      </c>
      <c r="F255" s="1" t="s">
        <v>234</v>
      </c>
      <c r="G255" s="1" t="s">
        <v>193</v>
      </c>
      <c r="H255" s="1" t="s">
        <v>240</v>
      </c>
      <c r="I255" s="1">
        <v>2712821</v>
      </c>
      <c r="J255" s="1">
        <v>11033367</v>
      </c>
    </row>
    <row r="256" spans="1:10" x14ac:dyDescent="0.25">
      <c r="A256" s="1">
        <v>290255</v>
      </c>
      <c r="B256" s="1" t="s">
        <v>1515</v>
      </c>
      <c r="C256" s="1">
        <v>113365303</v>
      </c>
      <c r="D256" s="1">
        <v>255</v>
      </c>
      <c r="E256" s="1" t="s">
        <v>1790</v>
      </c>
      <c r="F256" s="1" t="s">
        <v>234</v>
      </c>
      <c r="G256" s="1" t="s">
        <v>193</v>
      </c>
      <c r="H256" s="1" t="s">
        <v>240</v>
      </c>
      <c r="I256" s="1">
        <v>712601.28</v>
      </c>
      <c r="J256" s="1">
        <v>2636404</v>
      </c>
    </row>
    <row r="257" spans="1:10" x14ac:dyDescent="0.25">
      <c r="A257" s="1">
        <v>290256</v>
      </c>
      <c r="B257" s="1" t="s">
        <v>1515</v>
      </c>
      <c r="C257" s="1">
        <v>113367003</v>
      </c>
      <c r="D257" s="1">
        <v>256</v>
      </c>
      <c r="E257" s="1" t="s">
        <v>1791</v>
      </c>
      <c r="F257" s="1" t="s">
        <v>234</v>
      </c>
      <c r="G257" s="1" t="s">
        <v>193</v>
      </c>
      <c r="H257" s="1" t="s">
        <v>240</v>
      </c>
      <c r="I257" s="1">
        <v>2215549.7200000002</v>
      </c>
      <c r="J257" s="1">
        <v>9744228</v>
      </c>
    </row>
    <row r="258" spans="1:10" x14ac:dyDescent="0.25">
      <c r="A258" s="1">
        <v>290257</v>
      </c>
      <c r="B258" s="1" t="s">
        <v>1515</v>
      </c>
      <c r="C258" s="1">
        <v>113369003</v>
      </c>
      <c r="D258" s="1">
        <v>257</v>
      </c>
      <c r="E258" s="1" t="s">
        <v>1792</v>
      </c>
      <c r="F258" s="1" t="s">
        <v>234</v>
      </c>
      <c r="G258" s="1" t="s">
        <v>193</v>
      </c>
      <c r="H258" s="1" t="s">
        <v>240</v>
      </c>
      <c r="I258" s="1">
        <v>2378872.04</v>
      </c>
      <c r="J258" s="1">
        <v>9412853</v>
      </c>
    </row>
    <row r="259" spans="1:10" x14ac:dyDescent="0.25">
      <c r="A259" s="1">
        <v>290258</v>
      </c>
      <c r="B259" s="1" t="s">
        <v>1515</v>
      </c>
      <c r="C259" s="1">
        <v>113380303</v>
      </c>
      <c r="D259" s="1">
        <v>258</v>
      </c>
      <c r="E259" s="1" t="s">
        <v>1793</v>
      </c>
      <c r="F259" s="1" t="s">
        <v>234</v>
      </c>
      <c r="G259" s="1" t="s">
        <v>194</v>
      </c>
      <c r="H259" s="1" t="s">
        <v>240</v>
      </c>
      <c r="I259" s="1">
        <v>841549.88</v>
      </c>
      <c r="J259" s="1">
        <v>4481721.5</v>
      </c>
    </row>
    <row r="260" spans="1:10" x14ac:dyDescent="0.25">
      <c r="A260" s="1">
        <v>290259</v>
      </c>
      <c r="B260" s="1" t="s">
        <v>1515</v>
      </c>
      <c r="C260" s="1">
        <v>113381303</v>
      </c>
      <c r="D260" s="1">
        <v>259</v>
      </c>
      <c r="E260" s="1" t="s">
        <v>1794</v>
      </c>
      <c r="F260" s="1" t="s">
        <v>234</v>
      </c>
      <c r="G260" s="1" t="s">
        <v>194</v>
      </c>
      <c r="H260" s="1" t="s">
        <v>240</v>
      </c>
      <c r="I260" s="1">
        <v>2420768.5099999998</v>
      </c>
      <c r="J260" s="1">
        <v>9779212</v>
      </c>
    </row>
    <row r="261" spans="1:10" x14ac:dyDescent="0.25">
      <c r="A261" s="1">
        <v>290260</v>
      </c>
      <c r="B261" s="1" t="s">
        <v>1515</v>
      </c>
      <c r="C261" s="1">
        <v>113382303</v>
      </c>
      <c r="D261" s="1">
        <v>260</v>
      </c>
      <c r="E261" s="1" t="s">
        <v>1795</v>
      </c>
      <c r="F261" s="1" t="s">
        <v>234</v>
      </c>
      <c r="G261" s="1" t="s">
        <v>194</v>
      </c>
      <c r="H261" s="1" t="s">
        <v>240</v>
      </c>
      <c r="I261" s="1">
        <v>1115943.3999999999</v>
      </c>
      <c r="J261" s="1">
        <v>4759091.5</v>
      </c>
    </row>
    <row r="262" spans="1:10" x14ac:dyDescent="0.25">
      <c r="A262" s="1">
        <v>290261</v>
      </c>
      <c r="B262" s="1" t="s">
        <v>1515</v>
      </c>
      <c r="C262" s="1">
        <v>113384603</v>
      </c>
      <c r="D262" s="1">
        <v>261</v>
      </c>
      <c r="E262" s="1" t="s">
        <v>1796</v>
      </c>
      <c r="F262" s="1" t="s">
        <v>234</v>
      </c>
      <c r="G262" s="1" t="s">
        <v>194</v>
      </c>
      <c r="H262" s="1" t="s">
        <v>240</v>
      </c>
      <c r="I262" s="1">
        <v>2850729.66</v>
      </c>
      <c r="J262" s="1">
        <v>26992112</v>
      </c>
    </row>
    <row r="263" spans="1:10" x14ac:dyDescent="0.25">
      <c r="A263" s="1">
        <v>290262</v>
      </c>
      <c r="B263" s="1" t="s">
        <v>1515</v>
      </c>
      <c r="C263" s="1">
        <v>113385003</v>
      </c>
      <c r="D263" s="1">
        <v>262</v>
      </c>
      <c r="E263" s="1" t="s">
        <v>1797</v>
      </c>
      <c r="F263" s="1" t="s">
        <v>234</v>
      </c>
      <c r="G263" s="1" t="s">
        <v>194</v>
      </c>
      <c r="H263" s="1" t="s">
        <v>240</v>
      </c>
      <c r="I263" s="1">
        <v>1235270.82</v>
      </c>
      <c r="J263" s="1">
        <v>7443929</v>
      </c>
    </row>
    <row r="264" spans="1:10" x14ac:dyDescent="0.25">
      <c r="A264" s="1">
        <v>290263</v>
      </c>
      <c r="B264" s="1" t="s">
        <v>1515</v>
      </c>
      <c r="C264" s="1">
        <v>113385303</v>
      </c>
      <c r="D264" s="1">
        <v>263</v>
      </c>
      <c r="E264" s="1" t="s">
        <v>1798</v>
      </c>
      <c r="F264" s="1" t="s">
        <v>234</v>
      </c>
      <c r="G264" s="1" t="s">
        <v>194</v>
      </c>
      <c r="H264" s="1" t="s">
        <v>240</v>
      </c>
      <c r="I264" s="1">
        <v>1361959.47</v>
      </c>
      <c r="J264" s="1">
        <v>6107977</v>
      </c>
    </row>
    <row r="265" spans="1:10" x14ac:dyDescent="0.25">
      <c r="A265" s="1">
        <v>290264</v>
      </c>
      <c r="B265" s="1" t="s">
        <v>1515</v>
      </c>
      <c r="C265" s="1">
        <v>114060503</v>
      </c>
      <c r="D265" s="1">
        <v>264</v>
      </c>
      <c r="E265" s="1" t="s">
        <v>1799</v>
      </c>
      <c r="F265" s="1" t="s">
        <v>235</v>
      </c>
      <c r="G265" s="1" t="s">
        <v>195</v>
      </c>
      <c r="H265" s="1" t="s">
        <v>240</v>
      </c>
      <c r="I265" s="1">
        <v>548390.49</v>
      </c>
      <c r="J265" s="1">
        <v>3241872.75</v>
      </c>
    </row>
    <row r="266" spans="1:10" x14ac:dyDescent="0.25">
      <c r="A266" s="1">
        <v>290265</v>
      </c>
      <c r="B266" s="1" t="s">
        <v>1515</v>
      </c>
      <c r="C266" s="1">
        <v>114060753</v>
      </c>
      <c r="D266" s="1">
        <v>265</v>
      </c>
      <c r="E266" s="1" t="s">
        <v>1800</v>
      </c>
      <c r="F266" s="1" t="s">
        <v>235</v>
      </c>
      <c r="G266" s="1" t="s">
        <v>195</v>
      </c>
      <c r="H266" s="1" t="s">
        <v>240</v>
      </c>
      <c r="I266" s="1">
        <v>3502701.6</v>
      </c>
      <c r="J266" s="1">
        <v>14376348</v>
      </c>
    </row>
    <row r="267" spans="1:10" x14ac:dyDescent="0.25">
      <c r="A267" s="1">
        <v>290266</v>
      </c>
      <c r="B267" s="1" t="s">
        <v>1515</v>
      </c>
      <c r="C267" s="1">
        <v>114060853</v>
      </c>
      <c r="D267" s="1">
        <v>266</v>
      </c>
      <c r="E267" s="1" t="s">
        <v>1801</v>
      </c>
      <c r="F267" s="1" t="s">
        <v>235</v>
      </c>
      <c r="G267" s="1" t="s">
        <v>195</v>
      </c>
      <c r="H267" s="1" t="s">
        <v>240</v>
      </c>
      <c r="I267" s="1">
        <v>1032383.26</v>
      </c>
      <c r="J267" s="1">
        <v>4005057.25</v>
      </c>
    </row>
    <row r="268" spans="1:10" x14ac:dyDescent="0.25">
      <c r="A268" s="1">
        <v>290267</v>
      </c>
      <c r="B268" s="1" t="s">
        <v>1515</v>
      </c>
      <c r="C268" s="1">
        <v>114061103</v>
      </c>
      <c r="D268" s="1">
        <v>267</v>
      </c>
      <c r="E268" s="1" t="s">
        <v>1802</v>
      </c>
      <c r="F268" s="1" t="s">
        <v>235</v>
      </c>
      <c r="G268" s="1" t="s">
        <v>195</v>
      </c>
      <c r="H268" s="1" t="s">
        <v>240</v>
      </c>
      <c r="I268" s="1">
        <v>1579385.24</v>
      </c>
      <c r="J268" s="1">
        <v>6064951.5</v>
      </c>
    </row>
    <row r="269" spans="1:10" x14ac:dyDescent="0.25">
      <c r="A269" s="1">
        <v>290268</v>
      </c>
      <c r="B269" s="1" t="s">
        <v>1515</v>
      </c>
      <c r="C269" s="1">
        <v>114061503</v>
      </c>
      <c r="D269" s="1">
        <v>268</v>
      </c>
      <c r="E269" s="1" t="s">
        <v>1803</v>
      </c>
      <c r="F269" s="1" t="s">
        <v>235</v>
      </c>
      <c r="G269" s="1" t="s">
        <v>195</v>
      </c>
      <c r="H269" s="1" t="s">
        <v>240</v>
      </c>
      <c r="I269" s="1">
        <v>1664000.14</v>
      </c>
      <c r="J269" s="1">
        <v>8236059</v>
      </c>
    </row>
    <row r="270" spans="1:10" x14ac:dyDescent="0.25">
      <c r="A270" s="1">
        <v>290269</v>
      </c>
      <c r="B270" s="1" t="s">
        <v>1515</v>
      </c>
      <c r="C270" s="1">
        <v>114062003</v>
      </c>
      <c r="D270" s="1">
        <v>269</v>
      </c>
      <c r="E270" s="1" t="s">
        <v>1804</v>
      </c>
      <c r="F270" s="1" t="s">
        <v>235</v>
      </c>
      <c r="G270" s="1" t="s">
        <v>195</v>
      </c>
      <c r="H270" s="1" t="s">
        <v>240</v>
      </c>
      <c r="I270" s="1">
        <v>2058328.87</v>
      </c>
      <c r="J270" s="1">
        <v>8344261</v>
      </c>
    </row>
    <row r="271" spans="1:10" x14ac:dyDescent="0.25">
      <c r="A271" s="1">
        <v>290270</v>
      </c>
      <c r="B271" s="1" t="s">
        <v>1515</v>
      </c>
      <c r="C271" s="1">
        <v>114062503</v>
      </c>
      <c r="D271" s="1">
        <v>270</v>
      </c>
      <c r="E271" s="1" t="s">
        <v>1805</v>
      </c>
      <c r="F271" s="1" t="s">
        <v>235</v>
      </c>
      <c r="G271" s="1" t="s">
        <v>195</v>
      </c>
      <c r="H271" s="1" t="s">
        <v>240</v>
      </c>
      <c r="I271" s="1">
        <v>1379927.11</v>
      </c>
      <c r="J271" s="1">
        <v>5788001.5</v>
      </c>
    </row>
    <row r="272" spans="1:10" x14ac:dyDescent="0.25">
      <c r="A272" s="1">
        <v>290271</v>
      </c>
      <c r="B272" s="1" t="s">
        <v>1515</v>
      </c>
      <c r="C272" s="1">
        <v>114063003</v>
      </c>
      <c r="D272" s="1">
        <v>271</v>
      </c>
      <c r="E272" s="1" t="s">
        <v>1806</v>
      </c>
      <c r="F272" s="1" t="s">
        <v>235</v>
      </c>
      <c r="G272" s="1" t="s">
        <v>195</v>
      </c>
      <c r="H272" s="1" t="s">
        <v>240</v>
      </c>
      <c r="I272" s="1">
        <v>1994498.09</v>
      </c>
      <c r="J272" s="1">
        <v>5799551</v>
      </c>
    </row>
    <row r="273" spans="1:10" x14ac:dyDescent="0.25">
      <c r="A273" s="1">
        <v>290272</v>
      </c>
      <c r="B273" s="1" t="s">
        <v>1515</v>
      </c>
      <c r="C273" s="1">
        <v>114063503</v>
      </c>
      <c r="D273" s="1">
        <v>272</v>
      </c>
      <c r="E273" s="1" t="s">
        <v>1807</v>
      </c>
      <c r="F273" s="1" t="s">
        <v>235</v>
      </c>
      <c r="G273" s="1" t="s">
        <v>195</v>
      </c>
      <c r="H273" s="1" t="s">
        <v>240</v>
      </c>
      <c r="I273" s="1">
        <v>1376476</v>
      </c>
      <c r="J273" s="1">
        <v>6550472</v>
      </c>
    </row>
    <row r="274" spans="1:10" x14ac:dyDescent="0.25">
      <c r="A274" s="1">
        <v>290273</v>
      </c>
      <c r="B274" s="1" t="s">
        <v>1515</v>
      </c>
      <c r="C274" s="1">
        <v>114064003</v>
      </c>
      <c r="D274" s="1">
        <v>273</v>
      </c>
      <c r="E274" s="1" t="s">
        <v>1808</v>
      </c>
      <c r="F274" s="1" t="s">
        <v>235</v>
      </c>
      <c r="G274" s="1" t="s">
        <v>195</v>
      </c>
      <c r="H274" s="1" t="s">
        <v>240</v>
      </c>
      <c r="I274" s="1">
        <v>895213.38</v>
      </c>
      <c r="J274" s="1">
        <v>3238878.5</v>
      </c>
    </row>
    <row r="275" spans="1:10" x14ac:dyDescent="0.25">
      <c r="A275" s="1">
        <v>290274</v>
      </c>
      <c r="B275" s="1" t="s">
        <v>1515</v>
      </c>
      <c r="C275" s="1">
        <v>114065503</v>
      </c>
      <c r="D275" s="1">
        <v>274</v>
      </c>
      <c r="E275" s="1" t="s">
        <v>1809</v>
      </c>
      <c r="F275" s="1" t="s">
        <v>235</v>
      </c>
      <c r="G275" s="1" t="s">
        <v>195</v>
      </c>
      <c r="H275" s="1" t="s">
        <v>240</v>
      </c>
      <c r="I275" s="1">
        <v>1447013.85</v>
      </c>
      <c r="J275" s="1">
        <v>4877386.5</v>
      </c>
    </row>
    <row r="276" spans="1:10" x14ac:dyDescent="0.25">
      <c r="A276" s="1">
        <v>290275</v>
      </c>
      <c r="B276" s="1" t="s">
        <v>1515</v>
      </c>
      <c r="C276" s="1">
        <v>114066503</v>
      </c>
      <c r="D276" s="1">
        <v>275</v>
      </c>
      <c r="E276" s="1" t="s">
        <v>1810</v>
      </c>
      <c r="F276" s="1" t="s">
        <v>235</v>
      </c>
      <c r="G276" s="1" t="s">
        <v>195</v>
      </c>
      <c r="H276" s="1" t="s">
        <v>240</v>
      </c>
      <c r="I276" s="1">
        <v>1026167.22</v>
      </c>
      <c r="J276" s="1">
        <v>3772501</v>
      </c>
    </row>
    <row r="277" spans="1:10" x14ac:dyDescent="0.25">
      <c r="A277" s="1">
        <v>290276</v>
      </c>
      <c r="B277" s="1" t="s">
        <v>1515</v>
      </c>
      <c r="C277" s="1">
        <v>114067002</v>
      </c>
      <c r="D277" s="1">
        <v>276</v>
      </c>
      <c r="E277" s="1" t="s">
        <v>1811</v>
      </c>
      <c r="F277" s="1" t="s">
        <v>235</v>
      </c>
      <c r="G277" s="1" t="s">
        <v>195</v>
      </c>
      <c r="H277" s="1" t="s">
        <v>240</v>
      </c>
      <c r="I277" s="1">
        <v>10032382.65</v>
      </c>
      <c r="J277" s="1">
        <v>123455344</v>
      </c>
    </row>
    <row r="278" spans="1:10" x14ac:dyDescent="0.25">
      <c r="A278" s="1">
        <v>290277</v>
      </c>
      <c r="B278" s="1" t="s">
        <v>1515</v>
      </c>
      <c r="C278" s="1">
        <v>114067503</v>
      </c>
      <c r="D278" s="1">
        <v>277</v>
      </c>
      <c r="E278" s="1" t="s">
        <v>1812</v>
      </c>
      <c r="F278" s="1" t="s">
        <v>235</v>
      </c>
      <c r="G278" s="1" t="s">
        <v>195</v>
      </c>
      <c r="H278" s="1" t="s">
        <v>240</v>
      </c>
      <c r="I278" s="1">
        <v>904124.54</v>
      </c>
      <c r="J278" s="1">
        <v>2553330.75</v>
      </c>
    </row>
    <row r="279" spans="1:10" x14ac:dyDescent="0.25">
      <c r="A279" s="1">
        <v>290278</v>
      </c>
      <c r="B279" s="1" t="s">
        <v>1515</v>
      </c>
      <c r="C279" s="1">
        <v>114068003</v>
      </c>
      <c r="D279" s="1">
        <v>278</v>
      </c>
      <c r="E279" s="1" t="s">
        <v>1813</v>
      </c>
      <c r="F279" s="1" t="s">
        <v>235</v>
      </c>
      <c r="G279" s="1" t="s">
        <v>195</v>
      </c>
      <c r="H279" s="1" t="s">
        <v>240</v>
      </c>
      <c r="I279" s="1">
        <v>866289.93</v>
      </c>
      <c r="J279" s="1">
        <v>3941282.75</v>
      </c>
    </row>
    <row r="280" spans="1:10" x14ac:dyDescent="0.25">
      <c r="A280" s="1">
        <v>290279</v>
      </c>
      <c r="B280" s="1" t="s">
        <v>1515</v>
      </c>
      <c r="C280" s="1">
        <v>114068103</v>
      </c>
      <c r="D280" s="1">
        <v>279</v>
      </c>
      <c r="E280" s="1" t="s">
        <v>1814</v>
      </c>
      <c r="F280" s="1" t="s">
        <v>235</v>
      </c>
      <c r="G280" s="1" t="s">
        <v>195</v>
      </c>
      <c r="H280" s="1" t="s">
        <v>240</v>
      </c>
      <c r="I280" s="1">
        <v>1706336</v>
      </c>
      <c r="J280" s="1">
        <v>5110345</v>
      </c>
    </row>
    <row r="281" spans="1:10" x14ac:dyDescent="0.25">
      <c r="A281" s="1">
        <v>290280</v>
      </c>
      <c r="B281" s="1" t="s">
        <v>1515</v>
      </c>
      <c r="C281" s="1">
        <v>114069103</v>
      </c>
      <c r="D281" s="1">
        <v>280</v>
      </c>
      <c r="E281" s="1" t="s">
        <v>1815</v>
      </c>
      <c r="F281" s="1" t="s">
        <v>235</v>
      </c>
      <c r="G281" s="1" t="s">
        <v>195</v>
      </c>
      <c r="H281" s="1" t="s">
        <v>240</v>
      </c>
      <c r="I281" s="1">
        <v>2239522.37</v>
      </c>
      <c r="J281" s="1">
        <v>7190342</v>
      </c>
    </row>
    <row r="282" spans="1:10" x14ac:dyDescent="0.25">
      <c r="A282" s="1">
        <v>290281</v>
      </c>
      <c r="B282" s="1" t="s">
        <v>1515</v>
      </c>
      <c r="C282" s="1">
        <v>114069353</v>
      </c>
      <c r="D282" s="1">
        <v>281</v>
      </c>
      <c r="E282" s="1" t="s">
        <v>1816</v>
      </c>
      <c r="F282" s="1" t="s">
        <v>235</v>
      </c>
      <c r="G282" s="1" t="s">
        <v>195</v>
      </c>
      <c r="H282" s="1" t="s">
        <v>240</v>
      </c>
      <c r="I282" s="1">
        <v>787000.56</v>
      </c>
      <c r="J282" s="1">
        <v>1372400.375</v>
      </c>
    </row>
    <row r="283" spans="1:10" x14ac:dyDescent="0.25">
      <c r="A283" s="1">
        <v>290282</v>
      </c>
      <c r="B283" s="1" t="s">
        <v>1515</v>
      </c>
      <c r="C283" s="1">
        <v>115210503</v>
      </c>
      <c r="D283" s="1">
        <v>282</v>
      </c>
      <c r="E283" s="1" t="s">
        <v>1817</v>
      </c>
      <c r="F283" s="1" t="s">
        <v>234</v>
      </c>
      <c r="G283" s="1" t="s">
        <v>196</v>
      </c>
      <c r="H283" s="1" t="s">
        <v>240</v>
      </c>
      <c r="I283" s="1">
        <v>1827742.86</v>
      </c>
      <c r="J283" s="1">
        <v>9086675</v>
      </c>
    </row>
    <row r="284" spans="1:10" x14ac:dyDescent="0.25">
      <c r="A284" s="1">
        <v>290283</v>
      </c>
      <c r="B284" s="1" t="s">
        <v>1515</v>
      </c>
      <c r="C284" s="1">
        <v>115211003</v>
      </c>
      <c r="D284" s="1">
        <v>283</v>
      </c>
      <c r="E284" s="1" t="s">
        <v>1818</v>
      </c>
      <c r="F284" s="1" t="s">
        <v>234</v>
      </c>
      <c r="G284" s="1" t="s">
        <v>196</v>
      </c>
      <c r="H284" s="1" t="s">
        <v>240</v>
      </c>
      <c r="I284" s="1">
        <v>481254.75</v>
      </c>
      <c r="J284" s="1">
        <v>1355423</v>
      </c>
    </row>
    <row r="285" spans="1:10" x14ac:dyDescent="0.25">
      <c r="A285" s="1">
        <v>290284</v>
      </c>
      <c r="B285" s="1" t="s">
        <v>1515</v>
      </c>
      <c r="C285" s="1">
        <v>115211103</v>
      </c>
      <c r="D285" s="1">
        <v>284</v>
      </c>
      <c r="E285" s="1" t="s">
        <v>1819</v>
      </c>
      <c r="F285" s="1" t="s">
        <v>234</v>
      </c>
      <c r="G285" s="1" t="s">
        <v>196</v>
      </c>
      <c r="H285" s="1" t="s">
        <v>240</v>
      </c>
      <c r="I285" s="1">
        <v>2767453.46</v>
      </c>
      <c r="J285" s="1">
        <v>12196257</v>
      </c>
    </row>
    <row r="286" spans="1:10" x14ac:dyDescent="0.25">
      <c r="A286" s="1">
        <v>290285</v>
      </c>
      <c r="B286" s="1" t="s">
        <v>1515</v>
      </c>
      <c r="C286" s="1">
        <v>115211603</v>
      </c>
      <c r="D286" s="1">
        <v>285</v>
      </c>
      <c r="E286" s="1" t="s">
        <v>1820</v>
      </c>
      <c r="F286" s="1" t="s">
        <v>234</v>
      </c>
      <c r="G286" s="1" t="s">
        <v>196</v>
      </c>
      <c r="H286" s="1" t="s">
        <v>240</v>
      </c>
      <c r="I286" s="1">
        <v>3409291</v>
      </c>
      <c r="J286" s="1">
        <v>10381767</v>
      </c>
    </row>
    <row r="287" spans="1:10" x14ac:dyDescent="0.25">
      <c r="A287" s="1">
        <v>290286</v>
      </c>
      <c r="B287" s="1" t="s">
        <v>1515</v>
      </c>
      <c r="C287" s="1">
        <v>115212503</v>
      </c>
      <c r="D287" s="1">
        <v>286</v>
      </c>
      <c r="E287" s="1" t="s">
        <v>1821</v>
      </c>
      <c r="F287" s="1" t="s">
        <v>234</v>
      </c>
      <c r="G287" s="1" t="s">
        <v>196</v>
      </c>
      <c r="H287" s="1" t="s">
        <v>240</v>
      </c>
      <c r="I287" s="1">
        <v>1302643.25</v>
      </c>
      <c r="J287" s="1">
        <v>5823952</v>
      </c>
    </row>
    <row r="288" spans="1:10" x14ac:dyDescent="0.25">
      <c r="A288" s="1">
        <v>290287</v>
      </c>
      <c r="B288" s="1" t="s">
        <v>1515</v>
      </c>
      <c r="C288" s="1">
        <v>115216503</v>
      </c>
      <c r="D288" s="1">
        <v>287</v>
      </c>
      <c r="E288" s="1" t="s">
        <v>1822</v>
      </c>
      <c r="F288" s="1" t="s">
        <v>234</v>
      </c>
      <c r="G288" s="1" t="s">
        <v>196</v>
      </c>
      <c r="H288" s="1" t="s">
        <v>240</v>
      </c>
      <c r="I288" s="1">
        <v>1660308.72</v>
      </c>
      <c r="J288" s="1">
        <v>6086814</v>
      </c>
    </row>
    <row r="289" spans="1:10" x14ac:dyDescent="0.25">
      <c r="A289" s="1">
        <v>290288</v>
      </c>
      <c r="B289" s="1" t="s">
        <v>1515</v>
      </c>
      <c r="C289" s="1">
        <v>115218003</v>
      </c>
      <c r="D289" s="1">
        <v>288</v>
      </c>
      <c r="E289" s="1" t="s">
        <v>1823</v>
      </c>
      <c r="F289" s="1" t="s">
        <v>234</v>
      </c>
      <c r="G289" s="1" t="s">
        <v>196</v>
      </c>
      <c r="H289" s="1" t="s">
        <v>240</v>
      </c>
      <c r="I289" s="1">
        <v>1771584.81</v>
      </c>
      <c r="J289" s="1">
        <v>9074862</v>
      </c>
    </row>
    <row r="290" spans="1:10" x14ac:dyDescent="0.25">
      <c r="A290" s="1">
        <v>290289</v>
      </c>
      <c r="B290" s="1" t="s">
        <v>1515</v>
      </c>
      <c r="C290" s="1">
        <v>115218303</v>
      </c>
      <c r="D290" s="1">
        <v>289</v>
      </c>
      <c r="E290" s="1" t="s">
        <v>1824</v>
      </c>
      <c r="F290" s="1" t="s">
        <v>234</v>
      </c>
      <c r="G290" s="1" t="s">
        <v>196</v>
      </c>
      <c r="H290" s="1" t="s">
        <v>240</v>
      </c>
      <c r="I290" s="1">
        <v>995495.09</v>
      </c>
      <c r="J290" s="1">
        <v>4188003.75</v>
      </c>
    </row>
    <row r="291" spans="1:10" x14ac:dyDescent="0.25">
      <c r="A291" s="1">
        <v>290290</v>
      </c>
      <c r="B291" s="1" t="s">
        <v>1515</v>
      </c>
      <c r="C291" s="1">
        <v>115219002</v>
      </c>
      <c r="D291" s="1">
        <v>290</v>
      </c>
      <c r="E291" s="1" t="s">
        <v>1825</v>
      </c>
      <c r="F291" s="1" t="s">
        <v>234</v>
      </c>
      <c r="G291" s="1" t="s">
        <v>196</v>
      </c>
      <c r="H291" s="1" t="s">
        <v>240</v>
      </c>
      <c r="I291" s="1">
        <v>3761280.38</v>
      </c>
      <c r="J291" s="1">
        <v>12787306</v>
      </c>
    </row>
    <row r="292" spans="1:10" x14ac:dyDescent="0.25">
      <c r="A292" s="1">
        <v>290291</v>
      </c>
      <c r="B292" s="1" t="s">
        <v>1515</v>
      </c>
      <c r="C292" s="1">
        <v>115221402</v>
      </c>
      <c r="D292" s="1">
        <v>291</v>
      </c>
      <c r="E292" s="1" t="s">
        <v>1826</v>
      </c>
      <c r="F292" s="1" t="s">
        <v>234</v>
      </c>
      <c r="G292" s="1" t="s">
        <v>197</v>
      </c>
      <c r="H292" s="1" t="s">
        <v>240</v>
      </c>
      <c r="I292" s="1">
        <v>5330521.9000000004</v>
      </c>
      <c r="J292" s="1">
        <v>16584468</v>
      </c>
    </row>
    <row r="293" spans="1:10" x14ac:dyDescent="0.25">
      <c r="A293" s="1">
        <v>290292</v>
      </c>
      <c r="B293" s="1" t="s">
        <v>1515</v>
      </c>
      <c r="C293" s="1">
        <v>115221753</v>
      </c>
      <c r="D293" s="1">
        <v>292</v>
      </c>
      <c r="E293" s="1" t="s">
        <v>1827</v>
      </c>
      <c r="F293" s="1" t="s">
        <v>234</v>
      </c>
      <c r="G293" s="1" t="s">
        <v>197</v>
      </c>
      <c r="H293" s="1" t="s">
        <v>240</v>
      </c>
      <c r="I293" s="1">
        <v>1583250.77</v>
      </c>
      <c r="J293" s="1">
        <v>2376847.5</v>
      </c>
    </row>
    <row r="294" spans="1:10" x14ac:dyDescent="0.25">
      <c r="A294" s="1">
        <v>290293</v>
      </c>
      <c r="B294" s="1" t="s">
        <v>1515</v>
      </c>
      <c r="C294" s="1">
        <v>115222504</v>
      </c>
      <c r="D294" s="1">
        <v>293</v>
      </c>
      <c r="E294" s="1" t="s">
        <v>1828</v>
      </c>
      <c r="F294" s="1" t="s">
        <v>234</v>
      </c>
      <c r="G294" s="1" t="s">
        <v>197</v>
      </c>
      <c r="H294" s="1" t="s">
        <v>240</v>
      </c>
      <c r="I294" s="1">
        <v>746359.91</v>
      </c>
      <c r="J294" s="1">
        <v>5482875</v>
      </c>
    </row>
    <row r="295" spans="1:10" x14ac:dyDescent="0.25">
      <c r="A295" s="1">
        <v>290294</v>
      </c>
      <c r="B295" s="1" t="s">
        <v>1515</v>
      </c>
      <c r="C295" s="1">
        <v>115222752</v>
      </c>
      <c r="D295" s="1">
        <v>294</v>
      </c>
      <c r="E295" s="1" t="s">
        <v>1829</v>
      </c>
      <c r="F295" s="1" t="s">
        <v>234</v>
      </c>
      <c r="G295" s="1" t="s">
        <v>197</v>
      </c>
      <c r="H295" s="1" t="s">
        <v>240</v>
      </c>
      <c r="I295" s="1">
        <v>5501484.5899999999</v>
      </c>
      <c r="J295" s="1">
        <v>46355968</v>
      </c>
    </row>
    <row r="296" spans="1:10" x14ac:dyDescent="0.25">
      <c r="A296" s="1">
        <v>290295</v>
      </c>
      <c r="B296" s="1" t="s">
        <v>1515</v>
      </c>
      <c r="C296" s="1">
        <v>115224003</v>
      </c>
      <c r="D296" s="1">
        <v>295</v>
      </c>
      <c r="E296" s="1" t="s">
        <v>1830</v>
      </c>
      <c r="F296" s="1" t="s">
        <v>234</v>
      </c>
      <c r="G296" s="1" t="s">
        <v>197</v>
      </c>
      <c r="H296" s="1" t="s">
        <v>240</v>
      </c>
      <c r="I296" s="1">
        <v>2180244.38</v>
      </c>
      <c r="J296" s="1">
        <v>9324124</v>
      </c>
    </row>
    <row r="297" spans="1:10" x14ac:dyDescent="0.25">
      <c r="A297" s="1">
        <v>290296</v>
      </c>
      <c r="B297" s="1" t="s">
        <v>1515</v>
      </c>
      <c r="C297" s="1">
        <v>115226003</v>
      </c>
      <c r="D297" s="1">
        <v>296</v>
      </c>
      <c r="E297" s="1" t="s">
        <v>1831</v>
      </c>
      <c r="F297" s="1" t="s">
        <v>234</v>
      </c>
      <c r="G297" s="1" t="s">
        <v>197</v>
      </c>
      <c r="H297" s="1" t="s">
        <v>240</v>
      </c>
      <c r="I297" s="1">
        <v>1602272.69</v>
      </c>
      <c r="J297" s="1">
        <v>7645288.5</v>
      </c>
    </row>
    <row r="298" spans="1:10" x14ac:dyDescent="0.25">
      <c r="A298" s="1">
        <v>290297</v>
      </c>
      <c r="B298" s="1" t="s">
        <v>1515</v>
      </c>
      <c r="C298" s="1">
        <v>115226103</v>
      </c>
      <c r="D298" s="1">
        <v>297</v>
      </c>
      <c r="E298" s="1" t="s">
        <v>1832</v>
      </c>
      <c r="F298" s="1" t="s">
        <v>234</v>
      </c>
      <c r="G298" s="1" t="s">
        <v>197</v>
      </c>
      <c r="H298" s="1" t="s">
        <v>240</v>
      </c>
      <c r="I298" s="1">
        <v>566014.6</v>
      </c>
      <c r="J298" s="1">
        <v>3904188.25</v>
      </c>
    </row>
    <row r="299" spans="1:10" x14ac:dyDescent="0.25">
      <c r="A299" s="1">
        <v>290298</v>
      </c>
      <c r="B299" s="1" t="s">
        <v>1515</v>
      </c>
      <c r="C299" s="1">
        <v>115228003</v>
      </c>
      <c r="D299" s="1">
        <v>298</v>
      </c>
      <c r="E299" s="1" t="s">
        <v>1833</v>
      </c>
      <c r="F299" s="1" t="s">
        <v>234</v>
      </c>
      <c r="G299" s="1" t="s">
        <v>197</v>
      </c>
      <c r="H299" s="1" t="s">
        <v>240</v>
      </c>
      <c r="I299" s="1">
        <v>990724</v>
      </c>
      <c r="J299" s="1">
        <v>7793308</v>
      </c>
    </row>
    <row r="300" spans="1:10" x14ac:dyDescent="0.25">
      <c r="A300" s="1">
        <v>290299</v>
      </c>
      <c r="B300" s="1" t="s">
        <v>1515</v>
      </c>
      <c r="C300" s="1">
        <v>115228303</v>
      </c>
      <c r="D300" s="1">
        <v>299</v>
      </c>
      <c r="E300" s="1" t="s">
        <v>1834</v>
      </c>
      <c r="F300" s="1" t="s">
        <v>234</v>
      </c>
      <c r="G300" s="1" t="s">
        <v>197</v>
      </c>
      <c r="H300" s="1" t="s">
        <v>240</v>
      </c>
      <c r="I300" s="1">
        <v>1367495.01</v>
      </c>
      <c r="J300" s="1">
        <v>3552353</v>
      </c>
    </row>
    <row r="301" spans="1:10" x14ac:dyDescent="0.25">
      <c r="A301" s="1">
        <v>290300</v>
      </c>
      <c r="B301" s="1" t="s">
        <v>1515</v>
      </c>
      <c r="C301" s="1">
        <v>115229003</v>
      </c>
      <c r="D301" s="1">
        <v>300</v>
      </c>
      <c r="E301" s="1" t="s">
        <v>1835</v>
      </c>
      <c r="F301" s="1" t="s">
        <v>234</v>
      </c>
      <c r="G301" s="1" t="s">
        <v>197</v>
      </c>
      <c r="H301" s="1" t="s">
        <v>240</v>
      </c>
      <c r="I301" s="1">
        <v>793502.55</v>
      </c>
      <c r="J301" s="1">
        <v>5623973</v>
      </c>
    </row>
    <row r="302" spans="1:10" x14ac:dyDescent="0.25">
      <c r="A302" s="1">
        <v>290301</v>
      </c>
      <c r="B302" s="1" t="s">
        <v>1515</v>
      </c>
      <c r="C302" s="1">
        <v>115503004</v>
      </c>
      <c r="D302" s="1">
        <v>301</v>
      </c>
      <c r="E302" s="1" t="s">
        <v>1836</v>
      </c>
      <c r="F302" s="1" t="s">
        <v>234</v>
      </c>
      <c r="G302" s="1" t="s">
        <v>198</v>
      </c>
      <c r="H302" s="1" t="s">
        <v>240</v>
      </c>
      <c r="I302" s="1">
        <v>447670.51</v>
      </c>
      <c r="J302" s="1">
        <v>3388767.75</v>
      </c>
    </row>
    <row r="303" spans="1:10" x14ac:dyDescent="0.25">
      <c r="A303" s="1">
        <v>290302</v>
      </c>
      <c r="B303" s="1" t="s">
        <v>1515</v>
      </c>
      <c r="C303" s="1">
        <v>115504003</v>
      </c>
      <c r="D303" s="1">
        <v>302</v>
      </c>
      <c r="E303" s="1" t="s">
        <v>1837</v>
      </c>
      <c r="F303" s="1" t="s">
        <v>234</v>
      </c>
      <c r="G303" s="1" t="s">
        <v>198</v>
      </c>
      <c r="H303" s="1" t="s">
        <v>240</v>
      </c>
      <c r="I303" s="1">
        <v>882355.9</v>
      </c>
      <c r="J303" s="1">
        <v>5720398</v>
      </c>
    </row>
    <row r="304" spans="1:10" x14ac:dyDescent="0.25">
      <c r="A304" s="1">
        <v>290303</v>
      </c>
      <c r="B304" s="1" t="s">
        <v>1515</v>
      </c>
      <c r="C304" s="1">
        <v>115506003</v>
      </c>
      <c r="D304" s="1">
        <v>303</v>
      </c>
      <c r="E304" s="1" t="s">
        <v>1838</v>
      </c>
      <c r="F304" s="1" t="s">
        <v>234</v>
      </c>
      <c r="G304" s="1" t="s">
        <v>198</v>
      </c>
      <c r="H304" s="1" t="s">
        <v>240</v>
      </c>
      <c r="I304" s="1">
        <v>1379171.43</v>
      </c>
      <c r="J304" s="1">
        <v>7917719</v>
      </c>
    </row>
    <row r="305" spans="1:10" x14ac:dyDescent="0.25">
      <c r="A305" s="1">
        <v>290304</v>
      </c>
      <c r="B305" s="1" t="s">
        <v>1515</v>
      </c>
      <c r="C305" s="1">
        <v>115508003</v>
      </c>
      <c r="D305" s="1">
        <v>304</v>
      </c>
      <c r="E305" s="1" t="s">
        <v>1839</v>
      </c>
      <c r="F305" s="1" t="s">
        <v>234</v>
      </c>
      <c r="G305" s="1" t="s">
        <v>198</v>
      </c>
      <c r="H305" s="1" t="s">
        <v>240</v>
      </c>
      <c r="I305" s="1">
        <v>1743043.22</v>
      </c>
      <c r="J305" s="1">
        <v>8449047</v>
      </c>
    </row>
    <row r="306" spans="1:10" x14ac:dyDescent="0.25">
      <c r="A306" s="1">
        <v>290305</v>
      </c>
      <c r="B306" s="1" t="s">
        <v>1515</v>
      </c>
      <c r="C306" s="1">
        <v>115674603</v>
      </c>
      <c r="D306" s="1">
        <v>305</v>
      </c>
      <c r="E306" s="1" t="s">
        <v>1840</v>
      </c>
      <c r="F306" s="1" t="s">
        <v>234</v>
      </c>
      <c r="G306" s="1" t="s">
        <v>192</v>
      </c>
      <c r="H306" s="1" t="s">
        <v>240</v>
      </c>
      <c r="I306" s="1">
        <v>1590310.24</v>
      </c>
      <c r="J306" s="1">
        <v>7236823.5</v>
      </c>
    </row>
    <row r="307" spans="1:10" x14ac:dyDescent="0.25">
      <c r="A307" s="1">
        <v>290306</v>
      </c>
      <c r="B307" s="1" t="s">
        <v>1515</v>
      </c>
      <c r="C307" s="1">
        <v>116191004</v>
      </c>
      <c r="D307" s="1">
        <v>306</v>
      </c>
      <c r="E307" s="1" t="s">
        <v>1841</v>
      </c>
      <c r="F307" s="1" t="s">
        <v>236</v>
      </c>
      <c r="G307" s="1" t="s">
        <v>199</v>
      </c>
      <c r="H307" s="1" t="s">
        <v>240</v>
      </c>
      <c r="I307" s="1">
        <v>445196.53</v>
      </c>
      <c r="J307" s="1">
        <v>3210570</v>
      </c>
    </row>
    <row r="308" spans="1:10" x14ac:dyDescent="0.25">
      <c r="A308" s="1">
        <v>290307</v>
      </c>
      <c r="B308" s="1" t="s">
        <v>1515</v>
      </c>
      <c r="C308" s="1">
        <v>116191103</v>
      </c>
      <c r="D308" s="1">
        <v>307</v>
      </c>
      <c r="E308" s="1" t="s">
        <v>1842</v>
      </c>
      <c r="F308" s="1" t="s">
        <v>236</v>
      </c>
      <c r="G308" s="1" t="s">
        <v>199</v>
      </c>
      <c r="H308" s="1" t="s">
        <v>240</v>
      </c>
      <c r="I308" s="1">
        <v>2178070.6800000002</v>
      </c>
      <c r="J308" s="1">
        <v>14179804</v>
      </c>
    </row>
    <row r="309" spans="1:10" x14ac:dyDescent="0.25">
      <c r="A309" s="1">
        <v>290308</v>
      </c>
      <c r="B309" s="1" t="s">
        <v>1515</v>
      </c>
      <c r="C309" s="1">
        <v>116191203</v>
      </c>
      <c r="D309" s="1">
        <v>308</v>
      </c>
      <c r="E309" s="1" t="s">
        <v>1843</v>
      </c>
      <c r="F309" s="1" t="s">
        <v>236</v>
      </c>
      <c r="G309" s="1" t="s">
        <v>199</v>
      </c>
      <c r="H309" s="1" t="s">
        <v>240</v>
      </c>
      <c r="I309" s="1">
        <v>957613.03</v>
      </c>
      <c r="J309" s="1">
        <v>5495303.5</v>
      </c>
    </row>
    <row r="310" spans="1:10" x14ac:dyDescent="0.25">
      <c r="A310" s="1">
        <v>290309</v>
      </c>
      <c r="B310" s="1" t="s">
        <v>1515</v>
      </c>
      <c r="C310" s="1">
        <v>116191503</v>
      </c>
      <c r="D310" s="1">
        <v>309</v>
      </c>
      <c r="E310" s="1" t="s">
        <v>1844</v>
      </c>
      <c r="F310" s="1" t="s">
        <v>236</v>
      </c>
      <c r="G310" s="1" t="s">
        <v>199</v>
      </c>
      <c r="H310" s="1" t="s">
        <v>240</v>
      </c>
      <c r="I310" s="1">
        <v>1155592.1200000001</v>
      </c>
      <c r="J310" s="1">
        <v>6236997</v>
      </c>
    </row>
    <row r="311" spans="1:10" x14ac:dyDescent="0.25">
      <c r="A311" s="1">
        <v>290310</v>
      </c>
      <c r="B311" s="1" t="s">
        <v>1515</v>
      </c>
      <c r="C311" s="1">
        <v>116195004</v>
      </c>
      <c r="D311" s="1">
        <v>310</v>
      </c>
      <c r="E311" s="1" t="s">
        <v>1845</v>
      </c>
      <c r="F311" s="1" t="s">
        <v>236</v>
      </c>
      <c r="G311" s="1" t="s">
        <v>199</v>
      </c>
      <c r="H311" s="1" t="s">
        <v>240</v>
      </c>
      <c r="I311" s="1">
        <v>485274</v>
      </c>
      <c r="J311" s="1">
        <v>4029912</v>
      </c>
    </row>
    <row r="312" spans="1:10" x14ac:dyDescent="0.25">
      <c r="A312" s="1">
        <v>290311</v>
      </c>
      <c r="B312" s="1" t="s">
        <v>1515</v>
      </c>
      <c r="C312" s="1">
        <v>116197503</v>
      </c>
      <c r="D312" s="1">
        <v>311</v>
      </c>
      <c r="E312" s="1" t="s">
        <v>1846</v>
      </c>
      <c r="F312" s="1" t="s">
        <v>236</v>
      </c>
      <c r="G312" s="1" t="s">
        <v>199</v>
      </c>
      <c r="H312" s="1" t="s">
        <v>240</v>
      </c>
      <c r="I312" s="1">
        <v>791545.71</v>
      </c>
      <c r="J312" s="1">
        <v>4460862</v>
      </c>
    </row>
    <row r="313" spans="1:10" x14ac:dyDescent="0.25">
      <c r="A313" s="1">
        <v>290312</v>
      </c>
      <c r="B313" s="1" t="s">
        <v>1515</v>
      </c>
      <c r="C313" s="1">
        <v>116471803</v>
      </c>
      <c r="D313" s="1">
        <v>312</v>
      </c>
      <c r="E313" s="1" t="s">
        <v>1847</v>
      </c>
      <c r="F313" s="1" t="s">
        <v>236</v>
      </c>
      <c r="G313" s="1" t="s">
        <v>200</v>
      </c>
      <c r="H313" s="1" t="s">
        <v>240</v>
      </c>
      <c r="I313" s="1">
        <v>1417673.62</v>
      </c>
      <c r="J313" s="1">
        <v>7029501.5</v>
      </c>
    </row>
    <row r="314" spans="1:10" x14ac:dyDescent="0.25">
      <c r="A314" s="1">
        <v>290313</v>
      </c>
      <c r="B314" s="1" t="s">
        <v>1515</v>
      </c>
      <c r="C314" s="1">
        <v>116493503</v>
      </c>
      <c r="D314" s="1">
        <v>313</v>
      </c>
      <c r="E314" s="1" t="s">
        <v>1848</v>
      </c>
      <c r="F314" s="1" t="s">
        <v>236</v>
      </c>
      <c r="G314" s="1" t="s">
        <v>201</v>
      </c>
      <c r="H314" s="1" t="s">
        <v>240</v>
      </c>
      <c r="I314" s="1">
        <v>756697.95</v>
      </c>
      <c r="J314" s="1">
        <v>6108894.5</v>
      </c>
    </row>
    <row r="315" spans="1:10" x14ac:dyDescent="0.25">
      <c r="A315" s="1">
        <v>290314</v>
      </c>
      <c r="B315" s="1" t="s">
        <v>1515</v>
      </c>
      <c r="C315" s="1">
        <v>116495003</v>
      </c>
      <c r="D315" s="1">
        <v>314</v>
      </c>
      <c r="E315" s="1" t="s">
        <v>1849</v>
      </c>
      <c r="F315" s="1" t="s">
        <v>236</v>
      </c>
      <c r="G315" s="1" t="s">
        <v>201</v>
      </c>
      <c r="H315" s="1" t="s">
        <v>240</v>
      </c>
      <c r="I315" s="1">
        <v>1437717.75</v>
      </c>
      <c r="J315" s="1">
        <v>8970659</v>
      </c>
    </row>
    <row r="316" spans="1:10" x14ac:dyDescent="0.25">
      <c r="A316" s="1">
        <v>290315</v>
      </c>
      <c r="B316" s="1" t="s">
        <v>1515</v>
      </c>
      <c r="C316" s="1">
        <v>116495103</v>
      </c>
      <c r="D316" s="1">
        <v>315</v>
      </c>
      <c r="E316" s="1" t="s">
        <v>1850</v>
      </c>
      <c r="F316" s="1" t="s">
        <v>236</v>
      </c>
      <c r="G316" s="1" t="s">
        <v>201</v>
      </c>
      <c r="H316" s="1" t="s">
        <v>240</v>
      </c>
      <c r="I316" s="1">
        <v>1105351</v>
      </c>
      <c r="J316" s="1">
        <v>8033920</v>
      </c>
    </row>
    <row r="317" spans="1:10" x14ac:dyDescent="0.25">
      <c r="A317" s="1">
        <v>290316</v>
      </c>
      <c r="B317" s="1" t="s">
        <v>1515</v>
      </c>
      <c r="C317" s="1">
        <v>116496503</v>
      </c>
      <c r="D317" s="1">
        <v>316</v>
      </c>
      <c r="E317" s="1" t="s">
        <v>1851</v>
      </c>
      <c r="F317" s="1" t="s">
        <v>236</v>
      </c>
      <c r="G317" s="1" t="s">
        <v>201</v>
      </c>
      <c r="H317" s="1" t="s">
        <v>240</v>
      </c>
      <c r="I317" s="1">
        <v>1640689.46</v>
      </c>
      <c r="J317" s="1">
        <v>12071851</v>
      </c>
    </row>
    <row r="318" spans="1:10" x14ac:dyDescent="0.25">
      <c r="A318" s="1">
        <v>290317</v>
      </c>
      <c r="B318" s="1" t="s">
        <v>1515</v>
      </c>
      <c r="C318" s="1">
        <v>116496603</v>
      </c>
      <c r="D318" s="1">
        <v>317</v>
      </c>
      <c r="E318" s="1" t="s">
        <v>1852</v>
      </c>
      <c r="F318" s="1" t="s">
        <v>236</v>
      </c>
      <c r="G318" s="1" t="s">
        <v>201</v>
      </c>
      <c r="H318" s="1" t="s">
        <v>240</v>
      </c>
      <c r="I318" s="1">
        <v>1873958.38</v>
      </c>
      <c r="J318" s="1">
        <v>12110013</v>
      </c>
    </row>
    <row r="319" spans="1:10" x14ac:dyDescent="0.25">
      <c r="A319" s="1">
        <v>290318</v>
      </c>
      <c r="B319" s="1" t="s">
        <v>1515</v>
      </c>
      <c r="C319" s="1">
        <v>116498003</v>
      </c>
      <c r="D319" s="1">
        <v>318</v>
      </c>
      <c r="E319" s="1" t="s">
        <v>1853</v>
      </c>
      <c r="F319" s="1" t="s">
        <v>236</v>
      </c>
      <c r="G319" s="1" t="s">
        <v>201</v>
      </c>
      <c r="H319" s="1" t="s">
        <v>240</v>
      </c>
      <c r="I319" s="1">
        <v>1162407.8799999999</v>
      </c>
      <c r="J319" s="1">
        <v>6204754.5</v>
      </c>
    </row>
    <row r="320" spans="1:10" x14ac:dyDescent="0.25">
      <c r="A320" s="1">
        <v>290319</v>
      </c>
      <c r="B320" s="1" t="s">
        <v>1515</v>
      </c>
      <c r="C320" s="1">
        <v>116555003</v>
      </c>
      <c r="D320" s="1">
        <v>319</v>
      </c>
      <c r="E320" s="1" t="s">
        <v>1854</v>
      </c>
      <c r="F320" s="1" t="s">
        <v>232</v>
      </c>
      <c r="G320" s="1" t="s">
        <v>202</v>
      </c>
      <c r="H320" s="1" t="s">
        <v>240</v>
      </c>
      <c r="I320" s="1">
        <v>1409521.67</v>
      </c>
      <c r="J320" s="1">
        <v>8490640</v>
      </c>
    </row>
    <row r="321" spans="1:10" x14ac:dyDescent="0.25">
      <c r="A321" s="1">
        <v>290320</v>
      </c>
      <c r="B321" s="1" t="s">
        <v>1515</v>
      </c>
      <c r="C321" s="1">
        <v>116557103</v>
      </c>
      <c r="D321" s="1">
        <v>320</v>
      </c>
      <c r="E321" s="1" t="s">
        <v>1855</v>
      </c>
      <c r="F321" s="1" t="s">
        <v>232</v>
      </c>
      <c r="G321" s="1" t="s">
        <v>202</v>
      </c>
      <c r="H321" s="1" t="s">
        <v>240</v>
      </c>
      <c r="I321" s="1">
        <v>1470166.11</v>
      </c>
      <c r="J321" s="1">
        <v>7458343.5</v>
      </c>
    </row>
    <row r="322" spans="1:10" x14ac:dyDescent="0.25">
      <c r="A322" s="1">
        <v>290321</v>
      </c>
      <c r="B322" s="1" t="s">
        <v>1515</v>
      </c>
      <c r="C322" s="1">
        <v>116604003</v>
      </c>
      <c r="D322" s="1">
        <v>321</v>
      </c>
      <c r="E322" s="1" t="s">
        <v>1856</v>
      </c>
      <c r="F322" s="1" t="s">
        <v>232</v>
      </c>
      <c r="G322" s="1" t="s">
        <v>203</v>
      </c>
      <c r="H322" s="1" t="s">
        <v>240</v>
      </c>
      <c r="I322" s="1">
        <v>1046243.49</v>
      </c>
      <c r="J322" s="1">
        <v>3288841.25</v>
      </c>
    </row>
    <row r="323" spans="1:10" x14ac:dyDescent="0.25">
      <c r="A323" s="1">
        <v>290322</v>
      </c>
      <c r="B323" s="1" t="s">
        <v>1515</v>
      </c>
      <c r="C323" s="1">
        <v>116605003</v>
      </c>
      <c r="D323" s="1">
        <v>322</v>
      </c>
      <c r="E323" s="1" t="s">
        <v>1857</v>
      </c>
      <c r="F323" s="1" t="s">
        <v>232</v>
      </c>
      <c r="G323" s="1" t="s">
        <v>203</v>
      </c>
      <c r="H323" s="1" t="s">
        <v>240</v>
      </c>
      <c r="I323" s="1">
        <v>1350408.58</v>
      </c>
      <c r="J323" s="1">
        <v>7666615.5</v>
      </c>
    </row>
    <row r="324" spans="1:10" x14ac:dyDescent="0.25">
      <c r="A324" s="1">
        <v>290323</v>
      </c>
      <c r="B324" s="1" t="s">
        <v>1515</v>
      </c>
      <c r="C324" s="1">
        <v>117080503</v>
      </c>
      <c r="D324" s="1">
        <v>323</v>
      </c>
      <c r="E324" s="1" t="s">
        <v>1858</v>
      </c>
      <c r="F324" s="1" t="s">
        <v>236</v>
      </c>
      <c r="G324" s="1" t="s">
        <v>204</v>
      </c>
      <c r="H324" s="1" t="s">
        <v>240</v>
      </c>
      <c r="I324" s="1">
        <v>1490223.88</v>
      </c>
      <c r="J324" s="1">
        <v>11235356</v>
      </c>
    </row>
    <row r="325" spans="1:10" x14ac:dyDescent="0.25">
      <c r="A325" s="1">
        <v>290324</v>
      </c>
      <c r="B325" s="1" t="s">
        <v>1515</v>
      </c>
      <c r="C325" s="1">
        <v>117081003</v>
      </c>
      <c r="D325" s="1">
        <v>324</v>
      </c>
      <c r="E325" s="1" t="s">
        <v>1859</v>
      </c>
      <c r="F325" s="1" t="s">
        <v>236</v>
      </c>
      <c r="G325" s="1" t="s">
        <v>204</v>
      </c>
      <c r="H325" s="1" t="s">
        <v>240</v>
      </c>
      <c r="I325" s="1">
        <v>680827.38</v>
      </c>
      <c r="J325" s="1">
        <v>6807053</v>
      </c>
    </row>
    <row r="326" spans="1:10" x14ac:dyDescent="0.25">
      <c r="A326" s="1">
        <v>290325</v>
      </c>
      <c r="B326" s="1" t="s">
        <v>1515</v>
      </c>
      <c r="C326" s="1">
        <v>117083004</v>
      </c>
      <c r="D326" s="1">
        <v>325</v>
      </c>
      <c r="E326" s="1" t="s">
        <v>1860</v>
      </c>
      <c r="F326" s="1" t="s">
        <v>236</v>
      </c>
      <c r="G326" s="1" t="s">
        <v>204</v>
      </c>
      <c r="H326" s="1" t="s">
        <v>240</v>
      </c>
      <c r="I326" s="1">
        <v>562313.1</v>
      </c>
      <c r="J326" s="1">
        <v>5791439</v>
      </c>
    </row>
    <row r="327" spans="1:10" x14ac:dyDescent="0.25">
      <c r="A327" s="1">
        <v>290326</v>
      </c>
      <c r="B327" s="1" t="s">
        <v>1515</v>
      </c>
      <c r="C327" s="1">
        <v>117086003</v>
      </c>
      <c r="D327" s="1">
        <v>326</v>
      </c>
      <c r="E327" s="1" t="s">
        <v>1861</v>
      </c>
      <c r="F327" s="1" t="s">
        <v>236</v>
      </c>
      <c r="G327" s="1" t="s">
        <v>204</v>
      </c>
      <c r="H327" s="1" t="s">
        <v>240</v>
      </c>
      <c r="I327" s="1">
        <v>867232.29</v>
      </c>
      <c r="J327" s="1">
        <v>5840379</v>
      </c>
    </row>
    <row r="328" spans="1:10" x14ac:dyDescent="0.25">
      <c r="A328" s="1">
        <v>290327</v>
      </c>
      <c r="B328" s="1" t="s">
        <v>1515</v>
      </c>
      <c r="C328" s="1">
        <v>117086503</v>
      </c>
      <c r="D328" s="1">
        <v>327</v>
      </c>
      <c r="E328" s="1" t="s">
        <v>1862</v>
      </c>
      <c r="F328" s="1" t="s">
        <v>236</v>
      </c>
      <c r="G328" s="1" t="s">
        <v>204</v>
      </c>
      <c r="H328" s="1" t="s">
        <v>240</v>
      </c>
      <c r="I328" s="1">
        <v>1018271.35</v>
      </c>
      <c r="J328" s="1">
        <v>6451674</v>
      </c>
    </row>
    <row r="329" spans="1:10" x14ac:dyDescent="0.25">
      <c r="A329" s="1">
        <v>290328</v>
      </c>
      <c r="B329" s="1" t="s">
        <v>1515</v>
      </c>
      <c r="C329" s="1">
        <v>117086653</v>
      </c>
      <c r="D329" s="1">
        <v>328</v>
      </c>
      <c r="E329" s="1" t="s">
        <v>1863</v>
      </c>
      <c r="F329" s="1" t="s">
        <v>236</v>
      </c>
      <c r="G329" s="1" t="s">
        <v>204</v>
      </c>
      <c r="H329" s="1" t="s">
        <v>240</v>
      </c>
      <c r="I329" s="1">
        <v>1090595.27</v>
      </c>
      <c r="J329" s="1">
        <v>8987286</v>
      </c>
    </row>
    <row r="330" spans="1:10" x14ac:dyDescent="0.25">
      <c r="A330" s="1">
        <v>290329</v>
      </c>
      <c r="B330" s="1" t="s">
        <v>1515</v>
      </c>
      <c r="C330" s="1">
        <v>117089003</v>
      </c>
      <c r="D330" s="1">
        <v>329</v>
      </c>
      <c r="E330" s="1" t="s">
        <v>1864</v>
      </c>
      <c r="F330" s="1" t="s">
        <v>236</v>
      </c>
      <c r="G330" s="1" t="s">
        <v>204</v>
      </c>
      <c r="H330" s="1" t="s">
        <v>240</v>
      </c>
      <c r="I330" s="1">
        <v>891072.08</v>
      </c>
      <c r="J330" s="1">
        <v>6714411</v>
      </c>
    </row>
    <row r="331" spans="1:10" x14ac:dyDescent="0.25">
      <c r="A331" s="1">
        <v>290330</v>
      </c>
      <c r="B331" s="1" t="s">
        <v>1515</v>
      </c>
      <c r="C331" s="1">
        <v>117412003</v>
      </c>
      <c r="D331" s="1">
        <v>330</v>
      </c>
      <c r="E331" s="1" t="s">
        <v>1865</v>
      </c>
      <c r="F331" s="1" t="s">
        <v>232</v>
      </c>
      <c r="G331" s="1" t="s">
        <v>205</v>
      </c>
      <c r="H331" s="1" t="s">
        <v>240</v>
      </c>
      <c r="I331" s="1">
        <v>1032505.51</v>
      </c>
      <c r="J331" s="1">
        <v>8062050</v>
      </c>
    </row>
    <row r="332" spans="1:10" x14ac:dyDescent="0.25">
      <c r="A332" s="1">
        <v>290331</v>
      </c>
      <c r="B332" s="1" t="s">
        <v>1515</v>
      </c>
      <c r="C332" s="1">
        <v>117414003</v>
      </c>
      <c r="D332" s="1">
        <v>331</v>
      </c>
      <c r="E332" s="1" t="s">
        <v>1866</v>
      </c>
      <c r="F332" s="1" t="s">
        <v>232</v>
      </c>
      <c r="G332" s="1" t="s">
        <v>205</v>
      </c>
      <c r="H332" s="1" t="s">
        <v>240</v>
      </c>
      <c r="I332" s="1">
        <v>1748004.83</v>
      </c>
      <c r="J332" s="1">
        <v>12736650</v>
      </c>
    </row>
    <row r="333" spans="1:10" x14ac:dyDescent="0.25">
      <c r="A333" s="1">
        <v>290332</v>
      </c>
      <c r="B333" s="1" t="s">
        <v>1515</v>
      </c>
      <c r="C333" s="1">
        <v>117414203</v>
      </c>
      <c r="D333" s="1">
        <v>332</v>
      </c>
      <c r="E333" s="1" t="s">
        <v>1867</v>
      </c>
      <c r="F333" s="1" t="s">
        <v>232</v>
      </c>
      <c r="G333" s="1" t="s">
        <v>205</v>
      </c>
      <c r="H333" s="1" t="s">
        <v>240</v>
      </c>
      <c r="I333" s="1">
        <v>716348.59</v>
      </c>
      <c r="J333" s="1">
        <v>2897956.75</v>
      </c>
    </row>
    <row r="334" spans="1:10" x14ac:dyDescent="0.25">
      <c r="A334" s="1">
        <v>290333</v>
      </c>
      <c r="B334" s="1" t="s">
        <v>1515</v>
      </c>
      <c r="C334" s="1">
        <v>117415004</v>
      </c>
      <c r="D334" s="1">
        <v>333</v>
      </c>
      <c r="E334" s="1" t="s">
        <v>1868</v>
      </c>
      <c r="F334" s="1" t="s">
        <v>232</v>
      </c>
      <c r="G334" s="1" t="s">
        <v>205</v>
      </c>
      <c r="H334" s="1" t="s">
        <v>240</v>
      </c>
      <c r="I334" s="1">
        <v>584224.26</v>
      </c>
      <c r="J334" s="1">
        <v>5076837</v>
      </c>
    </row>
    <row r="335" spans="1:10" x14ac:dyDescent="0.25">
      <c r="A335" s="1">
        <v>290334</v>
      </c>
      <c r="B335" s="1" t="s">
        <v>1515</v>
      </c>
      <c r="C335" s="1">
        <v>117415103</v>
      </c>
      <c r="D335" s="1">
        <v>334</v>
      </c>
      <c r="E335" s="1" t="s">
        <v>1869</v>
      </c>
      <c r="F335" s="1" t="s">
        <v>232</v>
      </c>
      <c r="G335" s="1" t="s">
        <v>205</v>
      </c>
      <c r="H335" s="1" t="s">
        <v>240</v>
      </c>
      <c r="I335" s="1">
        <v>1229002</v>
      </c>
      <c r="J335" s="1">
        <v>6787923</v>
      </c>
    </row>
    <row r="336" spans="1:10" x14ac:dyDescent="0.25">
      <c r="A336" s="1">
        <v>290335</v>
      </c>
      <c r="B336" s="1" t="s">
        <v>1515</v>
      </c>
      <c r="C336" s="1">
        <v>117415303</v>
      </c>
      <c r="D336" s="1">
        <v>335</v>
      </c>
      <c r="E336" s="1" t="s">
        <v>1870</v>
      </c>
      <c r="F336" s="1" t="s">
        <v>232</v>
      </c>
      <c r="G336" s="1" t="s">
        <v>205</v>
      </c>
      <c r="H336" s="1" t="s">
        <v>240</v>
      </c>
      <c r="I336" s="1">
        <v>627727.28</v>
      </c>
      <c r="J336" s="1">
        <v>3766665</v>
      </c>
    </row>
    <row r="337" spans="1:10" x14ac:dyDescent="0.25">
      <c r="A337" s="1">
        <v>290336</v>
      </c>
      <c r="B337" s="1" t="s">
        <v>1515</v>
      </c>
      <c r="C337" s="1">
        <v>117416103</v>
      </c>
      <c r="D337" s="1">
        <v>336</v>
      </c>
      <c r="E337" s="1" t="s">
        <v>1871</v>
      </c>
      <c r="F337" s="1" t="s">
        <v>232</v>
      </c>
      <c r="G337" s="1" t="s">
        <v>205</v>
      </c>
      <c r="H337" s="1" t="s">
        <v>240</v>
      </c>
      <c r="I337" s="1">
        <v>831520.68</v>
      </c>
      <c r="J337" s="1">
        <v>5878222.5</v>
      </c>
    </row>
    <row r="338" spans="1:10" x14ac:dyDescent="0.25">
      <c r="A338" s="1">
        <v>290337</v>
      </c>
      <c r="B338" s="1" t="s">
        <v>1515</v>
      </c>
      <c r="C338" s="1">
        <v>117417202</v>
      </c>
      <c r="D338" s="1">
        <v>337</v>
      </c>
      <c r="E338" s="1" t="s">
        <v>1872</v>
      </c>
      <c r="F338" s="1" t="s">
        <v>232</v>
      </c>
      <c r="G338" s="1" t="s">
        <v>205</v>
      </c>
      <c r="H338" s="1" t="s">
        <v>240</v>
      </c>
      <c r="I338" s="1">
        <v>4558107.83</v>
      </c>
      <c r="J338" s="1">
        <v>24714422</v>
      </c>
    </row>
    <row r="339" spans="1:10" x14ac:dyDescent="0.25">
      <c r="A339" s="1">
        <v>290338</v>
      </c>
      <c r="B339" s="1" t="s">
        <v>1515</v>
      </c>
      <c r="C339" s="1">
        <v>117576303</v>
      </c>
      <c r="D339" s="1">
        <v>338</v>
      </c>
      <c r="E339" s="1" t="s">
        <v>1873</v>
      </c>
      <c r="F339" s="1" t="s">
        <v>236</v>
      </c>
      <c r="G339" s="1" t="s">
        <v>206</v>
      </c>
      <c r="H339" s="1" t="s">
        <v>240</v>
      </c>
      <c r="I339" s="1">
        <v>409047.86</v>
      </c>
      <c r="J339" s="1">
        <v>2563676.5</v>
      </c>
    </row>
    <row r="340" spans="1:10" x14ac:dyDescent="0.25">
      <c r="A340" s="1">
        <v>290339</v>
      </c>
      <c r="B340" s="1" t="s">
        <v>1515</v>
      </c>
      <c r="C340" s="1">
        <v>117596003</v>
      </c>
      <c r="D340" s="1">
        <v>339</v>
      </c>
      <c r="E340" s="1" t="s">
        <v>1874</v>
      </c>
      <c r="F340" s="1" t="s">
        <v>232</v>
      </c>
      <c r="G340" s="1" t="s">
        <v>207</v>
      </c>
      <c r="H340" s="1" t="s">
        <v>240</v>
      </c>
      <c r="I340" s="1">
        <v>1616174.51</v>
      </c>
      <c r="J340" s="1">
        <v>12130486</v>
      </c>
    </row>
    <row r="341" spans="1:10" x14ac:dyDescent="0.25">
      <c r="A341" s="1">
        <v>290340</v>
      </c>
      <c r="B341" s="1" t="s">
        <v>1515</v>
      </c>
      <c r="C341" s="1">
        <v>117597003</v>
      </c>
      <c r="D341" s="1">
        <v>340</v>
      </c>
      <c r="E341" s="1" t="s">
        <v>1875</v>
      </c>
      <c r="F341" s="1" t="s">
        <v>232</v>
      </c>
      <c r="G341" s="1" t="s">
        <v>207</v>
      </c>
      <c r="H341" s="1" t="s">
        <v>240</v>
      </c>
      <c r="I341" s="1">
        <v>1293522.49</v>
      </c>
      <c r="J341" s="1">
        <v>8534466</v>
      </c>
    </row>
    <row r="342" spans="1:10" x14ac:dyDescent="0.25">
      <c r="A342" s="1">
        <v>290341</v>
      </c>
      <c r="B342" s="1" t="s">
        <v>1515</v>
      </c>
      <c r="C342" s="1">
        <v>117598503</v>
      </c>
      <c r="D342" s="1">
        <v>341</v>
      </c>
      <c r="E342" s="1" t="s">
        <v>1876</v>
      </c>
      <c r="F342" s="1" t="s">
        <v>232</v>
      </c>
      <c r="G342" s="1" t="s">
        <v>207</v>
      </c>
      <c r="H342" s="1" t="s">
        <v>240</v>
      </c>
      <c r="I342" s="1">
        <v>962690.21</v>
      </c>
      <c r="J342" s="1">
        <v>5917750</v>
      </c>
    </row>
    <row r="343" spans="1:10" x14ac:dyDescent="0.25">
      <c r="A343" s="1">
        <v>290342</v>
      </c>
      <c r="B343" s="1" t="s">
        <v>1515</v>
      </c>
      <c r="C343" s="1">
        <v>118401403</v>
      </c>
      <c r="D343" s="1">
        <v>342</v>
      </c>
      <c r="E343" s="1" t="s">
        <v>1877</v>
      </c>
      <c r="F343" s="1" t="s">
        <v>236</v>
      </c>
      <c r="G343" s="1" t="s">
        <v>208</v>
      </c>
      <c r="H343" s="1" t="s">
        <v>240</v>
      </c>
      <c r="I343" s="1">
        <v>1628110.61</v>
      </c>
      <c r="J343" s="1">
        <v>7071897.5</v>
      </c>
    </row>
    <row r="344" spans="1:10" x14ac:dyDescent="0.25">
      <c r="A344" s="1">
        <v>290343</v>
      </c>
      <c r="B344" s="1" t="s">
        <v>1515</v>
      </c>
      <c r="C344" s="1">
        <v>118401603</v>
      </c>
      <c r="D344" s="1">
        <v>343</v>
      </c>
      <c r="E344" s="1" t="s">
        <v>1878</v>
      </c>
      <c r="F344" s="1" t="s">
        <v>236</v>
      </c>
      <c r="G344" s="1" t="s">
        <v>208</v>
      </c>
      <c r="H344" s="1" t="s">
        <v>240</v>
      </c>
      <c r="I344" s="1">
        <v>1159010.2</v>
      </c>
      <c r="J344" s="1">
        <v>5705537</v>
      </c>
    </row>
    <row r="345" spans="1:10" x14ac:dyDescent="0.25">
      <c r="A345" s="1">
        <v>290344</v>
      </c>
      <c r="B345" s="1" t="s">
        <v>1515</v>
      </c>
      <c r="C345" s="1">
        <v>118402603</v>
      </c>
      <c r="D345" s="1">
        <v>344</v>
      </c>
      <c r="E345" s="1" t="s">
        <v>1879</v>
      </c>
      <c r="F345" s="1" t="s">
        <v>236</v>
      </c>
      <c r="G345" s="1" t="s">
        <v>208</v>
      </c>
      <c r="H345" s="1" t="s">
        <v>240</v>
      </c>
      <c r="I345" s="1">
        <v>1357817.64</v>
      </c>
      <c r="J345" s="1">
        <v>10613981</v>
      </c>
    </row>
    <row r="346" spans="1:10" x14ac:dyDescent="0.25">
      <c r="A346" s="1">
        <v>290345</v>
      </c>
      <c r="B346" s="1" t="s">
        <v>1515</v>
      </c>
      <c r="C346" s="1">
        <v>118403003</v>
      </c>
      <c r="D346" s="1">
        <v>345</v>
      </c>
      <c r="E346" s="1" t="s">
        <v>1880</v>
      </c>
      <c r="F346" s="1" t="s">
        <v>236</v>
      </c>
      <c r="G346" s="1" t="s">
        <v>208</v>
      </c>
      <c r="H346" s="1" t="s">
        <v>240</v>
      </c>
      <c r="I346" s="1">
        <v>1283184.94</v>
      </c>
      <c r="J346" s="1">
        <v>7232381</v>
      </c>
    </row>
    <row r="347" spans="1:10" x14ac:dyDescent="0.25">
      <c r="A347" s="1">
        <v>290346</v>
      </c>
      <c r="B347" s="1" t="s">
        <v>1515</v>
      </c>
      <c r="C347" s="1">
        <v>118403302</v>
      </c>
      <c r="D347" s="1">
        <v>346</v>
      </c>
      <c r="E347" s="1" t="s">
        <v>1881</v>
      </c>
      <c r="F347" s="1" t="s">
        <v>236</v>
      </c>
      <c r="G347" s="1" t="s">
        <v>208</v>
      </c>
      <c r="H347" s="1" t="s">
        <v>240</v>
      </c>
      <c r="I347" s="1">
        <v>4859265.68</v>
      </c>
      <c r="J347" s="1">
        <v>35449360</v>
      </c>
    </row>
    <row r="348" spans="1:10" x14ac:dyDescent="0.25">
      <c r="A348" s="1">
        <v>290347</v>
      </c>
      <c r="B348" s="1" t="s">
        <v>1515</v>
      </c>
      <c r="C348" s="1">
        <v>118403903</v>
      </c>
      <c r="D348" s="1">
        <v>347</v>
      </c>
      <c r="E348" s="1" t="s">
        <v>1882</v>
      </c>
      <c r="F348" s="1" t="s">
        <v>236</v>
      </c>
      <c r="G348" s="1" t="s">
        <v>208</v>
      </c>
      <c r="H348" s="1" t="s">
        <v>240</v>
      </c>
      <c r="I348" s="1">
        <v>1158207.83</v>
      </c>
      <c r="J348" s="1">
        <v>6686152.5</v>
      </c>
    </row>
    <row r="349" spans="1:10" x14ac:dyDescent="0.25">
      <c r="A349" s="1">
        <v>290348</v>
      </c>
      <c r="B349" s="1" t="s">
        <v>1515</v>
      </c>
      <c r="C349" s="1">
        <v>118406003</v>
      </c>
      <c r="D349" s="1">
        <v>348</v>
      </c>
      <c r="E349" s="1" t="s">
        <v>1883</v>
      </c>
      <c r="F349" s="1" t="s">
        <v>236</v>
      </c>
      <c r="G349" s="1" t="s">
        <v>208</v>
      </c>
      <c r="H349" s="1" t="s">
        <v>240</v>
      </c>
      <c r="I349" s="1">
        <v>864481.95</v>
      </c>
      <c r="J349" s="1">
        <v>7049939.5</v>
      </c>
    </row>
    <row r="350" spans="1:10" x14ac:dyDescent="0.25">
      <c r="A350" s="1">
        <v>290349</v>
      </c>
      <c r="B350" s="1" t="s">
        <v>1515</v>
      </c>
      <c r="C350" s="1">
        <v>118406602</v>
      </c>
      <c r="D350" s="1">
        <v>349</v>
      </c>
      <c r="E350" s="1" t="s">
        <v>1884</v>
      </c>
      <c r="F350" s="1" t="s">
        <v>236</v>
      </c>
      <c r="G350" s="1" t="s">
        <v>208</v>
      </c>
      <c r="H350" s="1" t="s">
        <v>240</v>
      </c>
      <c r="I350" s="1">
        <v>1634669.17</v>
      </c>
      <c r="J350" s="1">
        <v>9363358</v>
      </c>
    </row>
    <row r="351" spans="1:10" x14ac:dyDescent="0.25">
      <c r="A351" s="1">
        <v>290350</v>
      </c>
      <c r="B351" s="1" t="s">
        <v>1515</v>
      </c>
      <c r="C351" s="1">
        <v>118408852</v>
      </c>
      <c r="D351" s="1">
        <v>350</v>
      </c>
      <c r="E351" s="1" t="s">
        <v>1885</v>
      </c>
      <c r="F351" s="1" t="s">
        <v>236</v>
      </c>
      <c r="G351" s="1" t="s">
        <v>208</v>
      </c>
      <c r="H351" s="1" t="s">
        <v>240</v>
      </c>
      <c r="I351" s="1">
        <v>4306505.18</v>
      </c>
      <c r="J351" s="1">
        <v>25208462</v>
      </c>
    </row>
    <row r="352" spans="1:10" x14ac:dyDescent="0.25">
      <c r="A352" s="1">
        <v>290351</v>
      </c>
      <c r="B352" s="1" t="s">
        <v>1515</v>
      </c>
      <c r="C352" s="1">
        <v>118409203</v>
      </c>
      <c r="D352" s="1">
        <v>351</v>
      </c>
      <c r="E352" s="1" t="s">
        <v>1886</v>
      </c>
      <c r="F352" s="1" t="s">
        <v>236</v>
      </c>
      <c r="G352" s="1" t="s">
        <v>208</v>
      </c>
      <c r="H352" s="1" t="s">
        <v>240</v>
      </c>
      <c r="I352" s="1">
        <v>1446380.16</v>
      </c>
      <c r="J352" s="1">
        <v>7594860</v>
      </c>
    </row>
    <row r="353" spans="1:10" x14ac:dyDescent="0.25">
      <c r="A353" s="1">
        <v>290352</v>
      </c>
      <c r="B353" s="1" t="s">
        <v>1515</v>
      </c>
      <c r="C353" s="1">
        <v>118409302</v>
      </c>
      <c r="D353" s="1">
        <v>352</v>
      </c>
      <c r="E353" s="1" t="s">
        <v>1887</v>
      </c>
      <c r="F353" s="1" t="s">
        <v>236</v>
      </c>
      <c r="G353" s="1" t="s">
        <v>208</v>
      </c>
      <c r="H353" s="1" t="s">
        <v>240</v>
      </c>
      <c r="I353" s="1">
        <v>3078831.75</v>
      </c>
      <c r="J353" s="1">
        <v>18994562</v>
      </c>
    </row>
    <row r="354" spans="1:10" x14ac:dyDescent="0.25">
      <c r="A354" s="1">
        <v>290353</v>
      </c>
      <c r="B354" s="1" t="s">
        <v>1515</v>
      </c>
      <c r="C354" s="1">
        <v>118667503</v>
      </c>
      <c r="D354" s="1">
        <v>353</v>
      </c>
      <c r="E354" s="1" t="s">
        <v>1888</v>
      </c>
      <c r="F354" s="1" t="s">
        <v>236</v>
      </c>
      <c r="G354" s="1" t="s">
        <v>209</v>
      </c>
      <c r="H354" s="1" t="s">
        <v>240</v>
      </c>
      <c r="I354" s="1">
        <v>1734570.72</v>
      </c>
      <c r="J354" s="1">
        <v>10878851</v>
      </c>
    </row>
    <row r="355" spans="1:10" x14ac:dyDescent="0.25">
      <c r="A355" s="1">
        <v>290354</v>
      </c>
      <c r="B355" s="1" t="s">
        <v>1515</v>
      </c>
      <c r="C355" s="1">
        <v>119350303</v>
      </c>
      <c r="D355" s="1">
        <v>354</v>
      </c>
      <c r="E355" s="1" t="s">
        <v>1889</v>
      </c>
      <c r="F355" s="1" t="s">
        <v>236</v>
      </c>
      <c r="G355" s="1" t="s">
        <v>210</v>
      </c>
      <c r="H355" s="1" t="s">
        <v>240</v>
      </c>
      <c r="I355" s="1">
        <v>1666182.74</v>
      </c>
      <c r="J355" s="1">
        <v>6123561.5</v>
      </c>
    </row>
    <row r="356" spans="1:10" x14ac:dyDescent="0.25">
      <c r="A356" s="1">
        <v>290355</v>
      </c>
      <c r="B356" s="1" t="s">
        <v>1515</v>
      </c>
      <c r="C356" s="1">
        <v>119351303</v>
      </c>
      <c r="D356" s="1">
        <v>355</v>
      </c>
      <c r="E356" s="1" t="s">
        <v>1890</v>
      </c>
      <c r="F356" s="1" t="s">
        <v>236</v>
      </c>
      <c r="G356" s="1" t="s">
        <v>210</v>
      </c>
      <c r="H356" s="1" t="s">
        <v>240</v>
      </c>
      <c r="I356" s="1">
        <v>1119336.3999999999</v>
      </c>
      <c r="J356" s="1">
        <v>8122293.5</v>
      </c>
    </row>
    <row r="357" spans="1:10" x14ac:dyDescent="0.25">
      <c r="A357" s="1">
        <v>290356</v>
      </c>
      <c r="B357" s="1" t="s">
        <v>1515</v>
      </c>
      <c r="C357" s="1">
        <v>119352203</v>
      </c>
      <c r="D357" s="1">
        <v>356</v>
      </c>
      <c r="E357" s="1" t="s">
        <v>1891</v>
      </c>
      <c r="F357" s="1" t="s">
        <v>236</v>
      </c>
      <c r="G357" s="1" t="s">
        <v>210</v>
      </c>
      <c r="H357" s="1" t="s">
        <v>240</v>
      </c>
      <c r="I357" s="1">
        <v>846639.33</v>
      </c>
      <c r="J357" s="1">
        <v>4171969.75</v>
      </c>
    </row>
    <row r="358" spans="1:10" x14ac:dyDescent="0.25">
      <c r="A358" s="1">
        <v>290357</v>
      </c>
      <c r="B358" s="1" t="s">
        <v>1515</v>
      </c>
      <c r="C358" s="1">
        <v>119354603</v>
      </c>
      <c r="D358" s="1">
        <v>357</v>
      </c>
      <c r="E358" s="1" t="s">
        <v>1892</v>
      </c>
      <c r="F358" s="1" t="s">
        <v>236</v>
      </c>
      <c r="G358" s="1" t="s">
        <v>210</v>
      </c>
      <c r="H358" s="1" t="s">
        <v>240</v>
      </c>
      <c r="I358" s="1">
        <v>902695.77</v>
      </c>
      <c r="J358" s="1">
        <v>5280566</v>
      </c>
    </row>
    <row r="359" spans="1:10" x14ac:dyDescent="0.25">
      <c r="A359" s="1">
        <v>290358</v>
      </c>
      <c r="B359" s="1" t="s">
        <v>1515</v>
      </c>
      <c r="C359" s="1">
        <v>119355503</v>
      </c>
      <c r="D359" s="1">
        <v>358</v>
      </c>
      <c r="E359" s="1" t="s">
        <v>1893</v>
      </c>
      <c r="F359" s="1" t="s">
        <v>236</v>
      </c>
      <c r="G359" s="1" t="s">
        <v>210</v>
      </c>
      <c r="H359" s="1" t="s">
        <v>240</v>
      </c>
      <c r="I359" s="1">
        <v>865403.24</v>
      </c>
      <c r="J359" s="1">
        <v>3976561.5</v>
      </c>
    </row>
    <row r="360" spans="1:10" x14ac:dyDescent="0.25">
      <c r="A360" s="1">
        <v>290359</v>
      </c>
      <c r="B360" s="1" t="s">
        <v>1515</v>
      </c>
      <c r="C360" s="1">
        <v>119356503</v>
      </c>
      <c r="D360" s="1">
        <v>359</v>
      </c>
      <c r="E360" s="1" t="s">
        <v>1894</v>
      </c>
      <c r="F360" s="1" t="s">
        <v>236</v>
      </c>
      <c r="G360" s="1" t="s">
        <v>210</v>
      </c>
      <c r="H360" s="1" t="s">
        <v>240</v>
      </c>
      <c r="I360" s="1">
        <v>1704688.6</v>
      </c>
      <c r="J360" s="1">
        <v>8218328</v>
      </c>
    </row>
    <row r="361" spans="1:10" x14ac:dyDescent="0.25">
      <c r="A361" s="1">
        <v>290360</v>
      </c>
      <c r="B361" s="1" t="s">
        <v>1515</v>
      </c>
      <c r="C361" s="1">
        <v>119356603</v>
      </c>
      <c r="D361" s="1">
        <v>360</v>
      </c>
      <c r="E361" s="1" t="s">
        <v>1895</v>
      </c>
      <c r="F361" s="1" t="s">
        <v>236</v>
      </c>
      <c r="G361" s="1" t="s">
        <v>210</v>
      </c>
      <c r="H361" s="1" t="s">
        <v>240</v>
      </c>
      <c r="I361" s="1">
        <v>502719.71</v>
      </c>
      <c r="J361" s="1">
        <v>2938376.75</v>
      </c>
    </row>
    <row r="362" spans="1:10" x14ac:dyDescent="0.25">
      <c r="A362" s="1">
        <v>290361</v>
      </c>
      <c r="B362" s="1" t="s">
        <v>1515</v>
      </c>
      <c r="C362" s="1">
        <v>119357003</v>
      </c>
      <c r="D362" s="1">
        <v>361</v>
      </c>
      <c r="E362" s="1" t="s">
        <v>1896</v>
      </c>
      <c r="F362" s="1" t="s">
        <v>236</v>
      </c>
      <c r="G362" s="1" t="s">
        <v>210</v>
      </c>
      <c r="H362" s="1" t="s">
        <v>240</v>
      </c>
      <c r="I362" s="1">
        <v>799796.19</v>
      </c>
      <c r="J362" s="1">
        <v>4723051.5</v>
      </c>
    </row>
    <row r="363" spans="1:10" x14ac:dyDescent="0.25">
      <c r="A363" s="1">
        <v>290362</v>
      </c>
      <c r="B363" s="1" t="s">
        <v>1515</v>
      </c>
      <c r="C363" s="1">
        <v>119357402</v>
      </c>
      <c r="D363" s="1">
        <v>362</v>
      </c>
      <c r="E363" s="1" t="s">
        <v>1897</v>
      </c>
      <c r="F363" s="1" t="s">
        <v>236</v>
      </c>
      <c r="G363" s="1" t="s">
        <v>210</v>
      </c>
      <c r="H363" s="1" t="s">
        <v>240</v>
      </c>
      <c r="I363" s="1">
        <v>5687316.2999999998</v>
      </c>
      <c r="J363" s="1">
        <v>39056408</v>
      </c>
    </row>
    <row r="364" spans="1:10" x14ac:dyDescent="0.25">
      <c r="A364" s="1">
        <v>290363</v>
      </c>
      <c r="B364" s="1" t="s">
        <v>1515</v>
      </c>
      <c r="C364" s="1">
        <v>119358403</v>
      </c>
      <c r="D364" s="1">
        <v>363</v>
      </c>
      <c r="E364" s="1" t="s">
        <v>1898</v>
      </c>
      <c r="F364" s="1" t="s">
        <v>236</v>
      </c>
      <c r="G364" s="1" t="s">
        <v>210</v>
      </c>
      <c r="H364" s="1" t="s">
        <v>240</v>
      </c>
      <c r="I364" s="1">
        <v>1352355</v>
      </c>
      <c r="J364" s="1">
        <v>7652283</v>
      </c>
    </row>
    <row r="365" spans="1:10" x14ac:dyDescent="0.25">
      <c r="A365" s="1">
        <v>290364</v>
      </c>
      <c r="B365" s="1" t="s">
        <v>1515</v>
      </c>
      <c r="C365" s="1">
        <v>119581003</v>
      </c>
      <c r="D365" s="1">
        <v>364</v>
      </c>
      <c r="E365" s="1" t="s">
        <v>1899</v>
      </c>
      <c r="F365" s="1" t="s">
        <v>236</v>
      </c>
      <c r="G365" s="1" t="s">
        <v>211</v>
      </c>
      <c r="H365" s="1" t="s">
        <v>240</v>
      </c>
      <c r="I365" s="1">
        <v>724160.12</v>
      </c>
      <c r="J365" s="1">
        <v>6349267.5</v>
      </c>
    </row>
    <row r="366" spans="1:10" x14ac:dyDescent="0.25">
      <c r="A366" s="1">
        <v>290365</v>
      </c>
      <c r="B366" s="1" t="s">
        <v>1515</v>
      </c>
      <c r="C366" s="1">
        <v>119582503</v>
      </c>
      <c r="D366" s="1">
        <v>365</v>
      </c>
      <c r="E366" s="1" t="s">
        <v>1900</v>
      </c>
      <c r="F366" s="1" t="s">
        <v>236</v>
      </c>
      <c r="G366" s="1" t="s">
        <v>211</v>
      </c>
      <c r="H366" s="1" t="s">
        <v>240</v>
      </c>
      <c r="I366" s="1">
        <v>921280.53</v>
      </c>
      <c r="J366" s="1">
        <v>6600440</v>
      </c>
    </row>
    <row r="367" spans="1:10" x14ac:dyDescent="0.25">
      <c r="A367" s="1">
        <v>290366</v>
      </c>
      <c r="B367" s="1" t="s">
        <v>1515</v>
      </c>
      <c r="C367" s="1">
        <v>119583003</v>
      </c>
      <c r="D367" s="1">
        <v>366</v>
      </c>
      <c r="E367" s="1" t="s">
        <v>1901</v>
      </c>
      <c r="F367" s="1" t="s">
        <v>236</v>
      </c>
      <c r="G367" s="1" t="s">
        <v>211</v>
      </c>
      <c r="H367" s="1" t="s">
        <v>240</v>
      </c>
      <c r="I367" s="1">
        <v>483705.94</v>
      </c>
      <c r="J367" s="1">
        <v>3336182</v>
      </c>
    </row>
    <row r="368" spans="1:10" x14ac:dyDescent="0.25">
      <c r="A368" s="1">
        <v>290367</v>
      </c>
      <c r="B368" s="1" t="s">
        <v>1515</v>
      </c>
      <c r="C368" s="1">
        <v>119584503</v>
      </c>
      <c r="D368" s="1">
        <v>367</v>
      </c>
      <c r="E368" s="1" t="s">
        <v>1902</v>
      </c>
      <c r="F368" s="1" t="s">
        <v>236</v>
      </c>
      <c r="G368" s="1" t="s">
        <v>211</v>
      </c>
      <c r="H368" s="1" t="s">
        <v>240</v>
      </c>
      <c r="I368" s="1">
        <v>1124774.6599999999</v>
      </c>
      <c r="J368" s="1">
        <v>7430513</v>
      </c>
    </row>
    <row r="369" spans="1:10" x14ac:dyDescent="0.25">
      <c r="A369" s="1">
        <v>290368</v>
      </c>
      <c r="B369" s="1" t="s">
        <v>1515</v>
      </c>
      <c r="C369" s="1">
        <v>119584603</v>
      </c>
      <c r="D369" s="1">
        <v>368</v>
      </c>
      <c r="E369" s="1" t="s">
        <v>1903</v>
      </c>
      <c r="F369" s="1" t="s">
        <v>236</v>
      </c>
      <c r="G369" s="1" t="s">
        <v>211</v>
      </c>
      <c r="H369" s="1" t="s">
        <v>240</v>
      </c>
      <c r="I369" s="1">
        <v>789202.18</v>
      </c>
      <c r="J369" s="1">
        <v>5283077.5</v>
      </c>
    </row>
    <row r="370" spans="1:10" x14ac:dyDescent="0.25">
      <c r="A370" s="1">
        <v>290369</v>
      </c>
      <c r="B370" s="1" t="s">
        <v>1515</v>
      </c>
      <c r="C370" s="1">
        <v>119586503</v>
      </c>
      <c r="D370" s="1">
        <v>369</v>
      </c>
      <c r="E370" s="1" t="s">
        <v>1904</v>
      </c>
      <c r="F370" s="1" t="s">
        <v>236</v>
      </c>
      <c r="G370" s="1" t="s">
        <v>211</v>
      </c>
      <c r="H370" s="1" t="s">
        <v>240</v>
      </c>
      <c r="I370" s="1">
        <v>1027651.68</v>
      </c>
      <c r="J370" s="1">
        <v>6430597.5</v>
      </c>
    </row>
    <row r="371" spans="1:10" x14ac:dyDescent="0.25">
      <c r="A371" s="1">
        <v>290370</v>
      </c>
      <c r="B371" s="1" t="s">
        <v>1515</v>
      </c>
      <c r="C371" s="1">
        <v>119648303</v>
      </c>
      <c r="D371" s="1">
        <v>370</v>
      </c>
      <c r="E371" s="1" t="s">
        <v>1905</v>
      </c>
      <c r="F371" s="1" t="s">
        <v>236</v>
      </c>
      <c r="G371" s="1" t="s">
        <v>213</v>
      </c>
      <c r="H371" s="1" t="s">
        <v>240</v>
      </c>
      <c r="I371" s="1">
        <v>1730289.51</v>
      </c>
      <c r="J371" s="1">
        <v>4879772.5</v>
      </c>
    </row>
    <row r="372" spans="1:10" x14ac:dyDescent="0.25">
      <c r="A372" s="1">
        <v>290371</v>
      </c>
      <c r="B372" s="1" t="s">
        <v>1515</v>
      </c>
      <c r="C372" s="1">
        <v>119648703</v>
      </c>
      <c r="D372" s="1">
        <v>371</v>
      </c>
      <c r="E372" s="1" t="s">
        <v>1906</v>
      </c>
      <c r="F372" s="1" t="s">
        <v>236</v>
      </c>
      <c r="G372" s="1" t="s">
        <v>213</v>
      </c>
      <c r="H372" s="1" t="s">
        <v>240</v>
      </c>
      <c r="I372" s="1">
        <v>1632456.93</v>
      </c>
      <c r="J372" s="1">
        <v>7891941.5</v>
      </c>
    </row>
    <row r="373" spans="1:10" x14ac:dyDescent="0.25">
      <c r="A373" s="1">
        <v>290372</v>
      </c>
      <c r="B373" s="1" t="s">
        <v>1515</v>
      </c>
      <c r="C373" s="1">
        <v>119648903</v>
      </c>
      <c r="D373" s="1">
        <v>372</v>
      </c>
      <c r="E373" s="1" t="s">
        <v>1907</v>
      </c>
      <c r="F373" s="1" t="s">
        <v>236</v>
      </c>
      <c r="G373" s="1" t="s">
        <v>213</v>
      </c>
      <c r="H373" s="1" t="s">
        <v>240</v>
      </c>
      <c r="I373" s="1">
        <v>1206800.25</v>
      </c>
      <c r="J373" s="1">
        <v>4825568.5</v>
      </c>
    </row>
    <row r="374" spans="1:10" x14ac:dyDescent="0.25">
      <c r="A374" s="1">
        <v>290373</v>
      </c>
      <c r="B374" s="1" t="s">
        <v>1515</v>
      </c>
      <c r="C374" s="1">
        <v>119665003</v>
      </c>
      <c r="D374" s="1">
        <v>373</v>
      </c>
      <c r="E374" s="1" t="s">
        <v>1908</v>
      </c>
      <c r="F374" s="1" t="s">
        <v>236</v>
      </c>
      <c r="G374" s="1" t="s">
        <v>209</v>
      </c>
      <c r="H374" s="1" t="s">
        <v>240</v>
      </c>
      <c r="I374" s="1">
        <v>973856.21</v>
      </c>
      <c r="J374" s="1">
        <v>5553033</v>
      </c>
    </row>
    <row r="375" spans="1:10" x14ac:dyDescent="0.25">
      <c r="A375" s="1">
        <v>290374</v>
      </c>
      <c r="B375" s="1" t="s">
        <v>1515</v>
      </c>
      <c r="C375" s="1">
        <v>120452003</v>
      </c>
      <c r="D375" s="1">
        <v>374</v>
      </c>
      <c r="E375" s="1" t="s">
        <v>1909</v>
      </c>
      <c r="F375" s="1" t="s">
        <v>236</v>
      </c>
      <c r="G375" s="1" t="s">
        <v>214</v>
      </c>
      <c r="H375" s="1" t="s">
        <v>240</v>
      </c>
      <c r="I375" s="1">
        <v>3919614.95</v>
      </c>
      <c r="J375" s="1">
        <v>13975283</v>
      </c>
    </row>
    <row r="376" spans="1:10" x14ac:dyDescent="0.25">
      <c r="A376" s="1">
        <v>290375</v>
      </c>
      <c r="B376" s="1" t="s">
        <v>1515</v>
      </c>
      <c r="C376" s="1">
        <v>120455203</v>
      </c>
      <c r="D376" s="1">
        <v>375</v>
      </c>
      <c r="E376" s="1" t="s">
        <v>1910</v>
      </c>
      <c r="F376" s="1" t="s">
        <v>236</v>
      </c>
      <c r="G376" s="1" t="s">
        <v>214</v>
      </c>
      <c r="H376" s="1" t="s">
        <v>240</v>
      </c>
      <c r="I376" s="1">
        <v>3406250.15</v>
      </c>
      <c r="J376" s="1">
        <v>21835180</v>
      </c>
    </row>
    <row r="377" spans="1:10" x14ac:dyDescent="0.25">
      <c r="A377" s="1">
        <v>290376</v>
      </c>
      <c r="B377" s="1" t="s">
        <v>1515</v>
      </c>
      <c r="C377" s="1">
        <v>120455403</v>
      </c>
      <c r="D377" s="1">
        <v>376</v>
      </c>
      <c r="E377" s="1" t="s">
        <v>1911</v>
      </c>
      <c r="F377" s="1" t="s">
        <v>236</v>
      </c>
      <c r="G377" s="1" t="s">
        <v>214</v>
      </c>
      <c r="H377" s="1" t="s">
        <v>240</v>
      </c>
      <c r="I377" s="1">
        <v>5370235.8600000003</v>
      </c>
      <c r="J377" s="1">
        <v>25184804</v>
      </c>
    </row>
    <row r="378" spans="1:10" x14ac:dyDescent="0.25">
      <c r="A378" s="1">
        <v>290377</v>
      </c>
      <c r="B378" s="1" t="s">
        <v>1515</v>
      </c>
      <c r="C378" s="1">
        <v>120456003</v>
      </c>
      <c r="D378" s="1">
        <v>377</v>
      </c>
      <c r="E378" s="1" t="s">
        <v>1912</v>
      </c>
      <c r="F378" s="1" t="s">
        <v>236</v>
      </c>
      <c r="G378" s="1" t="s">
        <v>214</v>
      </c>
      <c r="H378" s="1" t="s">
        <v>240</v>
      </c>
      <c r="I378" s="1">
        <v>2716443.81</v>
      </c>
      <c r="J378" s="1">
        <v>13139595</v>
      </c>
    </row>
    <row r="379" spans="1:10" x14ac:dyDescent="0.25">
      <c r="A379" s="1">
        <v>290378</v>
      </c>
      <c r="B379" s="1" t="s">
        <v>1515</v>
      </c>
      <c r="C379" s="1">
        <v>120480803</v>
      </c>
      <c r="D379" s="1">
        <v>378</v>
      </c>
      <c r="E379" s="1" t="s">
        <v>1913</v>
      </c>
      <c r="F379" s="1" t="s">
        <v>235</v>
      </c>
      <c r="G379" s="1" t="s">
        <v>215</v>
      </c>
      <c r="H379" s="1" t="s">
        <v>240</v>
      </c>
      <c r="I379" s="1">
        <v>1926051.85</v>
      </c>
      <c r="J379" s="1">
        <v>9236261</v>
      </c>
    </row>
    <row r="380" spans="1:10" x14ac:dyDescent="0.25">
      <c r="A380" s="1">
        <v>290379</v>
      </c>
      <c r="B380" s="1" t="s">
        <v>1515</v>
      </c>
      <c r="C380" s="1">
        <v>120481002</v>
      </c>
      <c r="D380" s="1">
        <v>379</v>
      </c>
      <c r="E380" s="1" t="s">
        <v>1914</v>
      </c>
      <c r="F380" s="1" t="s">
        <v>235</v>
      </c>
      <c r="G380" s="1" t="s">
        <v>215</v>
      </c>
      <c r="H380" s="1" t="s">
        <v>240</v>
      </c>
      <c r="I380" s="1">
        <v>6969585.8600000003</v>
      </c>
      <c r="J380" s="1">
        <v>29220358</v>
      </c>
    </row>
    <row r="381" spans="1:10" x14ac:dyDescent="0.25">
      <c r="A381" s="1">
        <v>290380</v>
      </c>
      <c r="B381" s="1" t="s">
        <v>1515</v>
      </c>
      <c r="C381" s="1">
        <v>120483302</v>
      </c>
      <c r="D381" s="1">
        <v>380</v>
      </c>
      <c r="E381" s="1" t="s">
        <v>1915</v>
      </c>
      <c r="F381" s="1" t="s">
        <v>235</v>
      </c>
      <c r="G381" s="1" t="s">
        <v>215</v>
      </c>
      <c r="H381" s="1" t="s">
        <v>240</v>
      </c>
      <c r="I381" s="1">
        <v>4222495.42</v>
      </c>
      <c r="J381" s="1">
        <v>19634028</v>
      </c>
    </row>
    <row r="382" spans="1:10" x14ac:dyDescent="0.25">
      <c r="A382" s="1">
        <v>290381</v>
      </c>
      <c r="B382" s="1" t="s">
        <v>1515</v>
      </c>
      <c r="C382" s="1">
        <v>120484803</v>
      </c>
      <c r="D382" s="1">
        <v>381</v>
      </c>
      <c r="E382" s="1" t="s">
        <v>1916</v>
      </c>
      <c r="F382" s="1" t="s">
        <v>235</v>
      </c>
      <c r="G382" s="1" t="s">
        <v>215</v>
      </c>
      <c r="H382" s="1" t="s">
        <v>240</v>
      </c>
      <c r="I382" s="1">
        <v>1983292.14</v>
      </c>
      <c r="J382" s="1">
        <v>8530331</v>
      </c>
    </row>
    <row r="383" spans="1:10" x14ac:dyDescent="0.25">
      <c r="A383" s="1">
        <v>290382</v>
      </c>
      <c r="B383" s="1" t="s">
        <v>1515</v>
      </c>
      <c r="C383" s="1">
        <v>120484903</v>
      </c>
      <c r="D383" s="1">
        <v>382</v>
      </c>
      <c r="E383" s="1" t="s">
        <v>1917</v>
      </c>
      <c r="F383" s="1" t="s">
        <v>235</v>
      </c>
      <c r="G383" s="1" t="s">
        <v>215</v>
      </c>
      <c r="H383" s="1" t="s">
        <v>240</v>
      </c>
      <c r="I383" s="1">
        <v>2761179.99</v>
      </c>
      <c r="J383" s="1">
        <v>13218180</v>
      </c>
    </row>
    <row r="384" spans="1:10" x14ac:dyDescent="0.25">
      <c r="A384" s="1">
        <v>290383</v>
      </c>
      <c r="B384" s="1" t="s">
        <v>1515</v>
      </c>
      <c r="C384" s="1">
        <v>120485603</v>
      </c>
      <c r="D384" s="1">
        <v>383</v>
      </c>
      <c r="E384" s="1" t="s">
        <v>1918</v>
      </c>
      <c r="F384" s="1" t="s">
        <v>235</v>
      </c>
      <c r="G384" s="1" t="s">
        <v>215</v>
      </c>
      <c r="H384" s="1" t="s">
        <v>240</v>
      </c>
      <c r="I384" s="1">
        <v>974587.91</v>
      </c>
      <c r="J384" s="1">
        <v>4658634.5</v>
      </c>
    </row>
    <row r="385" spans="1:10" x14ac:dyDescent="0.25">
      <c r="A385" s="1">
        <v>290384</v>
      </c>
      <c r="B385" s="1" t="s">
        <v>1515</v>
      </c>
      <c r="C385" s="1">
        <v>120486003</v>
      </c>
      <c r="D385" s="1">
        <v>384</v>
      </c>
      <c r="E385" s="1" t="s">
        <v>1919</v>
      </c>
      <c r="F385" s="1" t="s">
        <v>235</v>
      </c>
      <c r="G385" s="1" t="s">
        <v>215</v>
      </c>
      <c r="H385" s="1" t="s">
        <v>240</v>
      </c>
      <c r="I385" s="1">
        <v>953845.3</v>
      </c>
      <c r="J385" s="1">
        <v>2951999</v>
      </c>
    </row>
    <row r="386" spans="1:10" x14ac:dyDescent="0.25">
      <c r="A386" s="1">
        <v>290385</v>
      </c>
      <c r="B386" s="1" t="s">
        <v>1515</v>
      </c>
      <c r="C386" s="1">
        <v>120488603</v>
      </c>
      <c r="D386" s="1">
        <v>385</v>
      </c>
      <c r="E386" s="1" t="s">
        <v>1920</v>
      </c>
      <c r="F386" s="1" t="s">
        <v>235</v>
      </c>
      <c r="G386" s="1" t="s">
        <v>215</v>
      </c>
      <c r="H386" s="1" t="s">
        <v>240</v>
      </c>
      <c r="I386" s="1">
        <v>1497531.3</v>
      </c>
      <c r="J386" s="1">
        <v>5279402</v>
      </c>
    </row>
    <row r="387" spans="1:10" x14ac:dyDescent="0.25">
      <c r="A387" s="1">
        <v>290386</v>
      </c>
      <c r="B387" s="1" t="s">
        <v>1515</v>
      </c>
      <c r="C387" s="1">
        <v>120522003</v>
      </c>
      <c r="D387" s="1">
        <v>386</v>
      </c>
      <c r="E387" s="1" t="s">
        <v>1921</v>
      </c>
      <c r="F387" s="1" t="s">
        <v>236</v>
      </c>
      <c r="G387" s="1" t="s">
        <v>212</v>
      </c>
      <c r="H387" s="1" t="s">
        <v>240</v>
      </c>
      <c r="I387" s="1">
        <v>2536019.06</v>
      </c>
      <c r="J387" s="1">
        <v>13742923</v>
      </c>
    </row>
    <row r="388" spans="1:10" x14ac:dyDescent="0.25">
      <c r="A388" s="1">
        <v>290387</v>
      </c>
      <c r="B388" s="1" t="s">
        <v>1515</v>
      </c>
      <c r="C388" s="1">
        <v>121135003</v>
      </c>
      <c r="D388" s="1">
        <v>387</v>
      </c>
      <c r="E388" s="1" t="s">
        <v>1922</v>
      </c>
      <c r="F388" s="1" t="s">
        <v>235</v>
      </c>
      <c r="G388" s="1" t="s">
        <v>216</v>
      </c>
      <c r="H388" s="1" t="s">
        <v>240</v>
      </c>
      <c r="I388" s="1">
        <v>799901.58</v>
      </c>
      <c r="J388" s="1">
        <v>2966227.25</v>
      </c>
    </row>
    <row r="389" spans="1:10" x14ac:dyDescent="0.25">
      <c r="A389" s="1">
        <v>290388</v>
      </c>
      <c r="B389" s="1" t="s">
        <v>1515</v>
      </c>
      <c r="C389" s="1">
        <v>121135503</v>
      </c>
      <c r="D389" s="1">
        <v>388</v>
      </c>
      <c r="E389" s="1" t="s">
        <v>1923</v>
      </c>
      <c r="F389" s="1" t="s">
        <v>235</v>
      </c>
      <c r="G389" s="1" t="s">
        <v>216</v>
      </c>
      <c r="H389" s="1" t="s">
        <v>240</v>
      </c>
      <c r="I389" s="1">
        <v>1439492.21</v>
      </c>
      <c r="J389" s="1">
        <v>8482960</v>
      </c>
    </row>
    <row r="390" spans="1:10" x14ac:dyDescent="0.25">
      <c r="A390" s="1">
        <v>290389</v>
      </c>
      <c r="B390" s="1" t="s">
        <v>1515</v>
      </c>
      <c r="C390" s="1">
        <v>121136503</v>
      </c>
      <c r="D390" s="1">
        <v>389</v>
      </c>
      <c r="E390" s="1" t="s">
        <v>1924</v>
      </c>
      <c r="F390" s="1" t="s">
        <v>235</v>
      </c>
      <c r="G390" s="1" t="s">
        <v>216</v>
      </c>
      <c r="H390" s="1" t="s">
        <v>240</v>
      </c>
      <c r="I390" s="1">
        <v>1111090.0900000001</v>
      </c>
      <c r="J390" s="1">
        <v>6321855.5</v>
      </c>
    </row>
    <row r="391" spans="1:10" x14ac:dyDescent="0.25">
      <c r="A391" s="1">
        <v>290390</v>
      </c>
      <c r="B391" s="1" t="s">
        <v>1515</v>
      </c>
      <c r="C391" s="1">
        <v>121136603</v>
      </c>
      <c r="D391" s="1">
        <v>390</v>
      </c>
      <c r="E391" s="1" t="s">
        <v>1925</v>
      </c>
      <c r="F391" s="1" t="s">
        <v>235</v>
      </c>
      <c r="G391" s="1" t="s">
        <v>216</v>
      </c>
      <c r="H391" s="1" t="s">
        <v>240</v>
      </c>
      <c r="I391" s="1">
        <v>1140433.94</v>
      </c>
      <c r="J391" s="1">
        <v>7980943</v>
      </c>
    </row>
    <row r="392" spans="1:10" x14ac:dyDescent="0.25">
      <c r="A392" s="1">
        <v>290391</v>
      </c>
      <c r="B392" s="1" t="s">
        <v>1515</v>
      </c>
      <c r="C392" s="1">
        <v>121139004</v>
      </c>
      <c r="D392" s="1">
        <v>391</v>
      </c>
      <c r="E392" s="1" t="s">
        <v>1926</v>
      </c>
      <c r="F392" s="1" t="s">
        <v>235</v>
      </c>
      <c r="G392" s="1" t="s">
        <v>216</v>
      </c>
      <c r="H392" s="1" t="s">
        <v>240</v>
      </c>
      <c r="I392" s="1">
        <v>437116.24</v>
      </c>
      <c r="J392" s="1">
        <v>3058808.75</v>
      </c>
    </row>
    <row r="393" spans="1:10" x14ac:dyDescent="0.25">
      <c r="A393" s="1">
        <v>290392</v>
      </c>
      <c r="B393" s="1" t="s">
        <v>1515</v>
      </c>
      <c r="C393" s="1">
        <v>121390302</v>
      </c>
      <c r="D393" s="1">
        <v>392</v>
      </c>
      <c r="E393" s="1" t="s">
        <v>1927</v>
      </c>
      <c r="F393" s="1" t="s">
        <v>235</v>
      </c>
      <c r="G393" s="1" t="s">
        <v>217</v>
      </c>
      <c r="H393" s="1" t="s">
        <v>240</v>
      </c>
      <c r="I393" s="1">
        <v>9139225</v>
      </c>
      <c r="J393" s="1">
        <v>103095384</v>
      </c>
    </row>
    <row r="394" spans="1:10" x14ac:dyDescent="0.25">
      <c r="A394" s="1">
        <v>290393</v>
      </c>
      <c r="B394" s="1" t="s">
        <v>1515</v>
      </c>
      <c r="C394" s="1">
        <v>121391303</v>
      </c>
      <c r="D394" s="1">
        <v>393</v>
      </c>
      <c r="E394" s="1" t="s">
        <v>1928</v>
      </c>
      <c r="F394" s="1" t="s">
        <v>235</v>
      </c>
      <c r="G394" s="1" t="s">
        <v>217</v>
      </c>
      <c r="H394" s="1" t="s">
        <v>240</v>
      </c>
      <c r="I394" s="1">
        <v>914468.63</v>
      </c>
      <c r="J394" s="1">
        <v>4034916.25</v>
      </c>
    </row>
    <row r="395" spans="1:10" x14ac:dyDescent="0.25">
      <c r="A395" s="1">
        <v>290394</v>
      </c>
      <c r="B395" s="1" t="s">
        <v>1515</v>
      </c>
      <c r="C395" s="1">
        <v>121392303</v>
      </c>
      <c r="D395" s="1">
        <v>394</v>
      </c>
      <c r="E395" s="1" t="s">
        <v>1929</v>
      </c>
      <c r="F395" s="1" t="s">
        <v>235</v>
      </c>
      <c r="G395" s="1" t="s">
        <v>217</v>
      </c>
      <c r="H395" s="1" t="s">
        <v>240</v>
      </c>
      <c r="I395" s="1">
        <v>3263269.81</v>
      </c>
      <c r="J395" s="1">
        <v>11066007</v>
      </c>
    </row>
    <row r="396" spans="1:10" x14ac:dyDescent="0.25">
      <c r="A396" s="1">
        <v>290395</v>
      </c>
      <c r="B396" s="1" t="s">
        <v>1515</v>
      </c>
      <c r="C396" s="1">
        <v>121394503</v>
      </c>
      <c r="D396" s="1">
        <v>395</v>
      </c>
      <c r="E396" s="1" t="s">
        <v>1930</v>
      </c>
      <c r="F396" s="1" t="s">
        <v>235</v>
      </c>
      <c r="G396" s="1" t="s">
        <v>217</v>
      </c>
      <c r="H396" s="1" t="s">
        <v>240</v>
      </c>
      <c r="I396" s="1">
        <v>1170974.6299999999</v>
      </c>
      <c r="J396" s="1">
        <v>6812429</v>
      </c>
    </row>
    <row r="397" spans="1:10" x14ac:dyDescent="0.25">
      <c r="A397" s="1">
        <v>290396</v>
      </c>
      <c r="B397" s="1" t="s">
        <v>1515</v>
      </c>
      <c r="C397" s="1">
        <v>121394603</v>
      </c>
      <c r="D397" s="1">
        <v>396</v>
      </c>
      <c r="E397" s="1" t="s">
        <v>1931</v>
      </c>
      <c r="F397" s="1" t="s">
        <v>235</v>
      </c>
      <c r="G397" s="1" t="s">
        <v>217</v>
      </c>
      <c r="H397" s="1" t="s">
        <v>240</v>
      </c>
      <c r="I397" s="1">
        <v>1326334.1399999999</v>
      </c>
      <c r="J397" s="1">
        <v>5504641.5</v>
      </c>
    </row>
    <row r="398" spans="1:10" x14ac:dyDescent="0.25">
      <c r="A398" s="1">
        <v>290397</v>
      </c>
      <c r="B398" s="1" t="s">
        <v>1515</v>
      </c>
      <c r="C398" s="1">
        <v>121395103</v>
      </c>
      <c r="D398" s="1">
        <v>397</v>
      </c>
      <c r="E398" s="1" t="s">
        <v>1932</v>
      </c>
      <c r="F398" s="1" t="s">
        <v>235</v>
      </c>
      <c r="G398" s="1" t="s">
        <v>217</v>
      </c>
      <c r="H398" s="1" t="s">
        <v>240</v>
      </c>
      <c r="I398" s="1">
        <v>3511660</v>
      </c>
      <c r="J398" s="1">
        <v>7075441</v>
      </c>
    </row>
    <row r="399" spans="1:10" x14ac:dyDescent="0.25">
      <c r="A399" s="1">
        <v>290398</v>
      </c>
      <c r="B399" s="1" t="s">
        <v>1515</v>
      </c>
      <c r="C399" s="1">
        <v>121395603</v>
      </c>
      <c r="D399" s="1">
        <v>398</v>
      </c>
      <c r="E399" s="1" t="s">
        <v>1933</v>
      </c>
      <c r="F399" s="1" t="s">
        <v>235</v>
      </c>
      <c r="G399" s="1" t="s">
        <v>217</v>
      </c>
      <c r="H399" s="1" t="s">
        <v>240</v>
      </c>
      <c r="I399" s="1">
        <v>938052.54</v>
      </c>
      <c r="J399" s="1">
        <v>2254202.25</v>
      </c>
    </row>
    <row r="400" spans="1:10" x14ac:dyDescent="0.25">
      <c r="A400" s="1">
        <v>290399</v>
      </c>
      <c r="B400" s="1" t="s">
        <v>1515</v>
      </c>
      <c r="C400" s="1">
        <v>121395703</v>
      </c>
      <c r="D400" s="1">
        <v>399</v>
      </c>
      <c r="E400" s="1" t="s">
        <v>1934</v>
      </c>
      <c r="F400" s="1" t="s">
        <v>235</v>
      </c>
      <c r="G400" s="1" t="s">
        <v>217</v>
      </c>
      <c r="H400" s="1" t="s">
        <v>240</v>
      </c>
      <c r="I400" s="1">
        <v>1315383.3700000001</v>
      </c>
      <c r="J400" s="1">
        <v>4382622</v>
      </c>
    </row>
    <row r="401" spans="1:10" x14ac:dyDescent="0.25">
      <c r="A401" s="1">
        <v>290400</v>
      </c>
      <c r="B401" s="1" t="s">
        <v>1515</v>
      </c>
      <c r="C401" s="1">
        <v>121397803</v>
      </c>
      <c r="D401" s="1">
        <v>400</v>
      </c>
      <c r="E401" s="1" t="s">
        <v>1935</v>
      </c>
      <c r="F401" s="1" t="s">
        <v>235</v>
      </c>
      <c r="G401" s="1" t="s">
        <v>217</v>
      </c>
      <c r="H401" s="1" t="s">
        <v>240</v>
      </c>
      <c r="I401" s="1">
        <v>1891576.18</v>
      </c>
      <c r="J401" s="1">
        <v>7320063</v>
      </c>
    </row>
    <row r="402" spans="1:10" x14ac:dyDescent="0.25">
      <c r="A402" s="1">
        <v>290401</v>
      </c>
      <c r="B402" s="1" t="s">
        <v>1515</v>
      </c>
      <c r="C402" s="1">
        <v>122091002</v>
      </c>
      <c r="D402" s="1">
        <v>401</v>
      </c>
      <c r="E402" s="1" t="s">
        <v>1936</v>
      </c>
      <c r="F402" s="1" t="s">
        <v>237</v>
      </c>
      <c r="G402" s="1" t="s">
        <v>218</v>
      </c>
      <c r="H402" s="1" t="s">
        <v>240</v>
      </c>
      <c r="I402" s="1">
        <v>4785903.99</v>
      </c>
      <c r="J402" s="1">
        <v>11545341</v>
      </c>
    </row>
    <row r="403" spans="1:10" x14ac:dyDescent="0.25">
      <c r="A403" s="1">
        <v>290402</v>
      </c>
      <c r="B403" s="1" t="s">
        <v>1515</v>
      </c>
      <c r="C403" s="1">
        <v>122091303</v>
      </c>
      <c r="D403" s="1">
        <v>402</v>
      </c>
      <c r="E403" s="1" t="s">
        <v>1937</v>
      </c>
      <c r="F403" s="1" t="s">
        <v>237</v>
      </c>
      <c r="G403" s="1" t="s">
        <v>218</v>
      </c>
      <c r="H403" s="1" t="s">
        <v>240</v>
      </c>
      <c r="I403" s="1">
        <v>952282.26</v>
      </c>
      <c r="J403" s="1">
        <v>6162300.5</v>
      </c>
    </row>
    <row r="404" spans="1:10" x14ac:dyDescent="0.25">
      <c r="A404" s="1">
        <v>290403</v>
      </c>
      <c r="B404" s="1" t="s">
        <v>1515</v>
      </c>
      <c r="C404" s="1">
        <v>122091352</v>
      </c>
      <c r="D404" s="1">
        <v>403</v>
      </c>
      <c r="E404" s="1" t="s">
        <v>1938</v>
      </c>
      <c r="F404" s="1" t="s">
        <v>237</v>
      </c>
      <c r="G404" s="1" t="s">
        <v>218</v>
      </c>
      <c r="H404" s="1" t="s">
        <v>240</v>
      </c>
      <c r="I404" s="1">
        <v>4688266.25</v>
      </c>
      <c r="J404" s="1">
        <v>19874704</v>
      </c>
    </row>
    <row r="405" spans="1:10" x14ac:dyDescent="0.25">
      <c r="A405" s="1">
        <v>290404</v>
      </c>
      <c r="B405" s="1" t="s">
        <v>1515</v>
      </c>
      <c r="C405" s="1">
        <v>122092002</v>
      </c>
      <c r="D405" s="1">
        <v>404</v>
      </c>
      <c r="E405" s="1" t="s">
        <v>1939</v>
      </c>
      <c r="F405" s="1" t="s">
        <v>237</v>
      </c>
      <c r="G405" s="1" t="s">
        <v>218</v>
      </c>
      <c r="H405" s="1" t="s">
        <v>240</v>
      </c>
      <c r="I405" s="1">
        <v>2915963.64</v>
      </c>
      <c r="J405" s="1">
        <v>11900307</v>
      </c>
    </row>
    <row r="406" spans="1:10" x14ac:dyDescent="0.25">
      <c r="A406" s="1">
        <v>290405</v>
      </c>
      <c r="B406" s="1" t="s">
        <v>1515</v>
      </c>
      <c r="C406" s="1">
        <v>122092102</v>
      </c>
      <c r="D406" s="1">
        <v>405</v>
      </c>
      <c r="E406" s="1" t="s">
        <v>1940</v>
      </c>
      <c r="F406" s="1" t="s">
        <v>237</v>
      </c>
      <c r="G406" s="1" t="s">
        <v>218</v>
      </c>
      <c r="H406" s="1" t="s">
        <v>240</v>
      </c>
      <c r="I406" s="1">
        <v>7262128.4500000002</v>
      </c>
      <c r="J406" s="1">
        <v>16863908</v>
      </c>
    </row>
    <row r="407" spans="1:10" x14ac:dyDescent="0.25">
      <c r="A407" s="1">
        <v>290406</v>
      </c>
      <c r="B407" s="1" t="s">
        <v>1515</v>
      </c>
      <c r="C407" s="1">
        <v>122092353</v>
      </c>
      <c r="D407" s="1">
        <v>406</v>
      </c>
      <c r="E407" s="1" t="s">
        <v>1941</v>
      </c>
      <c r="F407" s="1" t="s">
        <v>237</v>
      </c>
      <c r="G407" s="1" t="s">
        <v>218</v>
      </c>
      <c r="H407" s="1" t="s">
        <v>240</v>
      </c>
      <c r="I407" s="1">
        <v>6495432.3899999997</v>
      </c>
      <c r="J407" s="1">
        <v>14027905</v>
      </c>
    </row>
    <row r="408" spans="1:10" x14ac:dyDescent="0.25">
      <c r="A408" s="1">
        <v>290407</v>
      </c>
      <c r="B408" s="1" t="s">
        <v>1515</v>
      </c>
      <c r="C408" s="1">
        <v>122097203</v>
      </c>
      <c r="D408" s="1">
        <v>407</v>
      </c>
      <c r="E408" s="1" t="s">
        <v>1942</v>
      </c>
      <c r="F408" s="1" t="s">
        <v>237</v>
      </c>
      <c r="G408" s="1" t="s">
        <v>218</v>
      </c>
      <c r="H408" s="1" t="s">
        <v>240</v>
      </c>
      <c r="I408" s="1">
        <v>696365</v>
      </c>
      <c r="J408" s="1">
        <v>3060137</v>
      </c>
    </row>
    <row r="409" spans="1:10" x14ac:dyDescent="0.25">
      <c r="A409" s="1">
        <v>290408</v>
      </c>
      <c r="B409" s="1" t="s">
        <v>1515</v>
      </c>
      <c r="C409" s="1">
        <v>122097502</v>
      </c>
      <c r="D409" s="1">
        <v>408</v>
      </c>
      <c r="E409" s="1" t="s">
        <v>1943</v>
      </c>
      <c r="F409" s="1" t="s">
        <v>237</v>
      </c>
      <c r="G409" s="1" t="s">
        <v>218</v>
      </c>
      <c r="H409" s="1" t="s">
        <v>240</v>
      </c>
      <c r="I409" s="1">
        <v>7853913.8099999996</v>
      </c>
      <c r="J409" s="1">
        <v>12755406</v>
      </c>
    </row>
    <row r="410" spans="1:10" x14ac:dyDescent="0.25">
      <c r="A410" s="1">
        <v>290409</v>
      </c>
      <c r="B410" s="1" t="s">
        <v>1515</v>
      </c>
      <c r="C410" s="1">
        <v>122097604</v>
      </c>
      <c r="D410" s="1">
        <v>409</v>
      </c>
      <c r="E410" s="1" t="s">
        <v>1944</v>
      </c>
      <c r="F410" s="1" t="s">
        <v>237</v>
      </c>
      <c r="G410" s="1" t="s">
        <v>218</v>
      </c>
      <c r="H410" s="1" t="s">
        <v>240</v>
      </c>
      <c r="I410" s="1">
        <v>599068.37</v>
      </c>
      <c r="J410" s="1">
        <v>1161646</v>
      </c>
    </row>
    <row r="411" spans="1:10" x14ac:dyDescent="0.25">
      <c r="A411" s="1">
        <v>290410</v>
      </c>
      <c r="B411" s="1" t="s">
        <v>1515</v>
      </c>
      <c r="C411" s="1">
        <v>122098003</v>
      </c>
      <c r="D411" s="1">
        <v>410</v>
      </c>
      <c r="E411" s="1" t="s">
        <v>1945</v>
      </c>
      <c r="F411" s="1" t="s">
        <v>237</v>
      </c>
      <c r="G411" s="1" t="s">
        <v>218</v>
      </c>
      <c r="H411" s="1" t="s">
        <v>240</v>
      </c>
      <c r="I411" s="1">
        <v>1044561.13</v>
      </c>
      <c r="J411" s="1">
        <v>2913895.25</v>
      </c>
    </row>
    <row r="412" spans="1:10" x14ac:dyDescent="0.25">
      <c r="A412" s="1">
        <v>290411</v>
      </c>
      <c r="B412" s="1" t="s">
        <v>1515</v>
      </c>
      <c r="C412" s="1">
        <v>122098103</v>
      </c>
      <c r="D412" s="1">
        <v>411</v>
      </c>
      <c r="E412" s="1" t="s">
        <v>1946</v>
      </c>
      <c r="F412" s="1" t="s">
        <v>237</v>
      </c>
      <c r="G412" s="1" t="s">
        <v>218</v>
      </c>
      <c r="H412" s="1" t="s">
        <v>240</v>
      </c>
      <c r="I412" s="1">
        <v>3366250</v>
      </c>
      <c r="J412" s="1">
        <v>10114802</v>
      </c>
    </row>
    <row r="413" spans="1:10" x14ac:dyDescent="0.25">
      <c r="A413" s="1">
        <v>290412</v>
      </c>
      <c r="B413" s="1" t="s">
        <v>1515</v>
      </c>
      <c r="C413" s="1">
        <v>122098202</v>
      </c>
      <c r="D413" s="1">
        <v>412</v>
      </c>
      <c r="E413" s="1" t="s">
        <v>1947</v>
      </c>
      <c r="F413" s="1" t="s">
        <v>237</v>
      </c>
      <c r="G413" s="1" t="s">
        <v>218</v>
      </c>
      <c r="H413" s="1" t="s">
        <v>240</v>
      </c>
      <c r="I413" s="1">
        <v>5215214.38</v>
      </c>
      <c r="J413" s="1">
        <v>15292664</v>
      </c>
    </row>
    <row r="414" spans="1:10" x14ac:dyDescent="0.25">
      <c r="A414" s="1">
        <v>290413</v>
      </c>
      <c r="B414" s="1" t="s">
        <v>1515</v>
      </c>
      <c r="C414" s="1">
        <v>122098403</v>
      </c>
      <c r="D414" s="1">
        <v>413</v>
      </c>
      <c r="E414" s="1" t="s">
        <v>1948</v>
      </c>
      <c r="F414" s="1" t="s">
        <v>237</v>
      </c>
      <c r="G414" s="1" t="s">
        <v>218</v>
      </c>
      <c r="H414" s="1" t="s">
        <v>240</v>
      </c>
      <c r="I414" s="1">
        <v>2865926.25</v>
      </c>
      <c r="J414" s="1">
        <v>9392298</v>
      </c>
    </row>
    <row r="415" spans="1:10" x14ac:dyDescent="0.25">
      <c r="A415" s="1">
        <v>290414</v>
      </c>
      <c r="B415" s="1" t="s">
        <v>1515</v>
      </c>
      <c r="C415" s="1">
        <v>123460302</v>
      </c>
      <c r="D415" s="1">
        <v>414</v>
      </c>
      <c r="E415" s="1" t="s">
        <v>1949</v>
      </c>
      <c r="F415" s="1" t="s">
        <v>237</v>
      </c>
      <c r="G415" s="1" t="s">
        <v>219</v>
      </c>
      <c r="H415" s="1" t="s">
        <v>240</v>
      </c>
      <c r="I415" s="1">
        <v>3258100.04</v>
      </c>
      <c r="J415" s="1">
        <v>6100721.5</v>
      </c>
    </row>
    <row r="416" spans="1:10" x14ac:dyDescent="0.25">
      <c r="A416" s="1">
        <v>290415</v>
      </c>
      <c r="B416" s="1" t="s">
        <v>1515</v>
      </c>
      <c r="C416" s="1">
        <v>123460504</v>
      </c>
      <c r="D416" s="1">
        <v>415</v>
      </c>
      <c r="E416" s="1" t="s">
        <v>1950</v>
      </c>
      <c r="F416" s="1" t="s">
        <v>237</v>
      </c>
      <c r="G416" s="1" t="s">
        <v>219</v>
      </c>
      <c r="H416" s="1" t="s">
        <v>240</v>
      </c>
      <c r="I416" s="1">
        <v>11921</v>
      </c>
      <c r="J416" s="1">
        <v>36575</v>
      </c>
    </row>
    <row r="417" spans="1:10" x14ac:dyDescent="0.25">
      <c r="A417" s="1">
        <v>290416</v>
      </c>
      <c r="B417" s="1" t="s">
        <v>1515</v>
      </c>
      <c r="C417" s="1">
        <v>123461302</v>
      </c>
      <c r="D417" s="1">
        <v>416</v>
      </c>
      <c r="E417" s="1" t="s">
        <v>1951</v>
      </c>
      <c r="F417" s="1" t="s">
        <v>237</v>
      </c>
      <c r="G417" s="1" t="s">
        <v>219</v>
      </c>
      <c r="H417" s="1" t="s">
        <v>240</v>
      </c>
      <c r="I417" s="1">
        <v>2334443.27</v>
      </c>
      <c r="J417" s="1">
        <v>4506569.5</v>
      </c>
    </row>
    <row r="418" spans="1:10" x14ac:dyDescent="0.25">
      <c r="A418" s="1">
        <v>290417</v>
      </c>
      <c r="B418" s="1" t="s">
        <v>1515</v>
      </c>
      <c r="C418" s="1">
        <v>123461602</v>
      </c>
      <c r="D418" s="1">
        <v>417</v>
      </c>
      <c r="E418" s="1" t="s">
        <v>1952</v>
      </c>
      <c r="F418" s="1" t="s">
        <v>237</v>
      </c>
      <c r="G418" s="1" t="s">
        <v>219</v>
      </c>
      <c r="H418" s="1" t="s">
        <v>240</v>
      </c>
      <c r="I418" s="1">
        <v>2076428.49</v>
      </c>
      <c r="J418" s="1">
        <v>2978867.25</v>
      </c>
    </row>
    <row r="419" spans="1:10" x14ac:dyDescent="0.25">
      <c r="A419" s="1">
        <v>290418</v>
      </c>
      <c r="B419" s="1" t="s">
        <v>1515</v>
      </c>
      <c r="C419" s="1">
        <v>123463603</v>
      </c>
      <c r="D419" s="1">
        <v>418</v>
      </c>
      <c r="E419" s="1" t="s">
        <v>1953</v>
      </c>
      <c r="F419" s="1" t="s">
        <v>237</v>
      </c>
      <c r="G419" s="1" t="s">
        <v>219</v>
      </c>
      <c r="H419" s="1" t="s">
        <v>240</v>
      </c>
      <c r="I419" s="1">
        <v>2406584.65</v>
      </c>
      <c r="J419" s="1">
        <v>4586988.5</v>
      </c>
    </row>
    <row r="420" spans="1:10" x14ac:dyDescent="0.25">
      <c r="A420" s="1">
        <v>290419</v>
      </c>
      <c r="B420" s="1" t="s">
        <v>1515</v>
      </c>
      <c r="C420" s="1">
        <v>123463803</v>
      </c>
      <c r="D420" s="1">
        <v>419</v>
      </c>
      <c r="E420" s="1" t="s">
        <v>1954</v>
      </c>
      <c r="F420" s="1" t="s">
        <v>237</v>
      </c>
      <c r="G420" s="1" t="s">
        <v>219</v>
      </c>
      <c r="H420" s="1" t="s">
        <v>240</v>
      </c>
      <c r="I420" s="1">
        <v>264591</v>
      </c>
      <c r="J420" s="1">
        <v>820981</v>
      </c>
    </row>
    <row r="421" spans="1:10" x14ac:dyDescent="0.25">
      <c r="A421" s="1">
        <v>290420</v>
      </c>
      <c r="B421" s="1" t="s">
        <v>1515</v>
      </c>
      <c r="C421" s="1">
        <v>123464502</v>
      </c>
      <c r="D421" s="1">
        <v>420</v>
      </c>
      <c r="E421" s="1" t="s">
        <v>1955</v>
      </c>
      <c r="F421" s="1" t="s">
        <v>237</v>
      </c>
      <c r="G421" s="1" t="s">
        <v>219</v>
      </c>
      <c r="H421" s="1" t="s">
        <v>240</v>
      </c>
      <c r="I421" s="1">
        <v>3087178.55</v>
      </c>
      <c r="J421" s="1">
        <v>3627855.25</v>
      </c>
    </row>
    <row r="422" spans="1:10" x14ac:dyDescent="0.25">
      <c r="A422" s="1">
        <v>290421</v>
      </c>
      <c r="B422" s="1" t="s">
        <v>1515</v>
      </c>
      <c r="C422" s="1">
        <v>123464603</v>
      </c>
      <c r="D422" s="1">
        <v>421</v>
      </c>
      <c r="E422" s="1" t="s">
        <v>1956</v>
      </c>
      <c r="F422" s="1" t="s">
        <v>237</v>
      </c>
      <c r="G422" s="1" t="s">
        <v>219</v>
      </c>
      <c r="H422" s="1" t="s">
        <v>240</v>
      </c>
      <c r="I422" s="1">
        <v>850638.26</v>
      </c>
      <c r="J422" s="1">
        <v>2002198.625</v>
      </c>
    </row>
    <row r="423" spans="1:10" x14ac:dyDescent="0.25">
      <c r="A423" s="1">
        <v>290422</v>
      </c>
      <c r="B423" s="1" t="s">
        <v>1515</v>
      </c>
      <c r="C423" s="1">
        <v>123465303</v>
      </c>
      <c r="D423" s="1">
        <v>422</v>
      </c>
      <c r="E423" s="1" t="s">
        <v>1957</v>
      </c>
      <c r="F423" s="1" t="s">
        <v>237</v>
      </c>
      <c r="G423" s="1" t="s">
        <v>219</v>
      </c>
      <c r="H423" s="1" t="s">
        <v>240</v>
      </c>
      <c r="I423" s="1">
        <v>2545129.91</v>
      </c>
      <c r="J423" s="1">
        <v>6526696.5</v>
      </c>
    </row>
    <row r="424" spans="1:10" x14ac:dyDescent="0.25">
      <c r="A424" s="1">
        <v>290423</v>
      </c>
      <c r="B424" s="1" t="s">
        <v>1515</v>
      </c>
      <c r="C424" s="1">
        <v>123465602</v>
      </c>
      <c r="D424" s="1">
        <v>423</v>
      </c>
      <c r="E424" s="1" t="s">
        <v>1958</v>
      </c>
      <c r="F424" s="1" t="s">
        <v>237</v>
      </c>
      <c r="G424" s="1" t="s">
        <v>219</v>
      </c>
      <c r="H424" s="1" t="s">
        <v>240</v>
      </c>
      <c r="I424" s="1">
        <v>4353172.21</v>
      </c>
      <c r="J424" s="1">
        <v>11172971</v>
      </c>
    </row>
    <row r="425" spans="1:10" x14ac:dyDescent="0.25">
      <c r="A425" s="1">
        <v>290424</v>
      </c>
      <c r="B425" s="1" t="s">
        <v>1515</v>
      </c>
      <c r="C425" s="1">
        <v>123465702</v>
      </c>
      <c r="D425" s="1">
        <v>424</v>
      </c>
      <c r="E425" s="1" t="s">
        <v>1959</v>
      </c>
      <c r="F425" s="1" t="s">
        <v>237</v>
      </c>
      <c r="G425" s="1" t="s">
        <v>219</v>
      </c>
      <c r="H425" s="1" t="s">
        <v>240</v>
      </c>
      <c r="I425" s="1">
        <v>6545567.21</v>
      </c>
      <c r="J425" s="1">
        <v>9369587</v>
      </c>
    </row>
    <row r="426" spans="1:10" x14ac:dyDescent="0.25">
      <c r="A426" s="1">
        <v>290425</v>
      </c>
      <c r="B426" s="1" t="s">
        <v>1515</v>
      </c>
      <c r="C426" s="1">
        <v>123466103</v>
      </c>
      <c r="D426" s="1">
        <v>425</v>
      </c>
      <c r="E426" s="1" t="s">
        <v>1960</v>
      </c>
      <c r="F426" s="1" t="s">
        <v>237</v>
      </c>
      <c r="G426" s="1" t="s">
        <v>219</v>
      </c>
      <c r="H426" s="1" t="s">
        <v>240</v>
      </c>
      <c r="I426" s="1">
        <v>2255749.64</v>
      </c>
      <c r="J426" s="1">
        <v>6017039</v>
      </c>
    </row>
    <row r="427" spans="1:10" x14ac:dyDescent="0.25">
      <c r="A427" s="1">
        <v>290426</v>
      </c>
      <c r="B427" s="1" t="s">
        <v>1515</v>
      </c>
      <c r="C427" s="1">
        <v>123466303</v>
      </c>
      <c r="D427" s="1">
        <v>426</v>
      </c>
      <c r="E427" s="1" t="s">
        <v>1961</v>
      </c>
      <c r="F427" s="1" t="s">
        <v>237</v>
      </c>
      <c r="G427" s="1" t="s">
        <v>219</v>
      </c>
      <c r="H427" s="1" t="s">
        <v>240</v>
      </c>
      <c r="I427" s="1">
        <v>1844552</v>
      </c>
      <c r="J427" s="1">
        <v>7849315</v>
      </c>
    </row>
    <row r="428" spans="1:10" x14ac:dyDescent="0.25">
      <c r="A428" s="1">
        <v>290427</v>
      </c>
      <c r="B428" s="1" t="s">
        <v>1515</v>
      </c>
      <c r="C428" s="1">
        <v>123466403</v>
      </c>
      <c r="D428" s="1">
        <v>427</v>
      </c>
      <c r="E428" s="1" t="s">
        <v>1962</v>
      </c>
      <c r="F428" s="1" t="s">
        <v>237</v>
      </c>
      <c r="G428" s="1" t="s">
        <v>219</v>
      </c>
      <c r="H428" s="1" t="s">
        <v>240</v>
      </c>
      <c r="I428" s="1">
        <v>2179882.0299999998</v>
      </c>
      <c r="J428" s="1">
        <v>9749997</v>
      </c>
    </row>
    <row r="429" spans="1:10" x14ac:dyDescent="0.25">
      <c r="A429" s="1">
        <v>290428</v>
      </c>
      <c r="B429" s="1" t="s">
        <v>1515</v>
      </c>
      <c r="C429" s="1">
        <v>123467103</v>
      </c>
      <c r="D429" s="1">
        <v>428</v>
      </c>
      <c r="E429" s="1" t="s">
        <v>1963</v>
      </c>
      <c r="F429" s="1" t="s">
        <v>237</v>
      </c>
      <c r="G429" s="1" t="s">
        <v>219</v>
      </c>
      <c r="H429" s="1" t="s">
        <v>240</v>
      </c>
      <c r="I429" s="1">
        <v>3120376.33</v>
      </c>
      <c r="J429" s="1">
        <v>8930878</v>
      </c>
    </row>
    <row r="430" spans="1:10" x14ac:dyDescent="0.25">
      <c r="A430" s="1">
        <v>290429</v>
      </c>
      <c r="B430" s="1" t="s">
        <v>1515</v>
      </c>
      <c r="C430" s="1">
        <v>123467203</v>
      </c>
      <c r="D430" s="1">
        <v>429</v>
      </c>
      <c r="E430" s="1" t="s">
        <v>1964</v>
      </c>
      <c r="F430" s="1" t="s">
        <v>237</v>
      </c>
      <c r="G430" s="1" t="s">
        <v>219</v>
      </c>
      <c r="H430" s="1" t="s">
        <v>240</v>
      </c>
      <c r="I430" s="1">
        <v>902387.81</v>
      </c>
      <c r="J430" s="1">
        <v>1295121</v>
      </c>
    </row>
    <row r="431" spans="1:10" x14ac:dyDescent="0.25">
      <c r="A431" s="1">
        <v>290430</v>
      </c>
      <c r="B431" s="1" t="s">
        <v>1515</v>
      </c>
      <c r="C431" s="1">
        <v>123467303</v>
      </c>
      <c r="D431" s="1">
        <v>430</v>
      </c>
      <c r="E431" s="1" t="s">
        <v>1965</v>
      </c>
      <c r="F431" s="1" t="s">
        <v>237</v>
      </c>
      <c r="G431" s="1" t="s">
        <v>219</v>
      </c>
      <c r="H431" s="1" t="s">
        <v>240</v>
      </c>
      <c r="I431" s="1">
        <v>2575419.27</v>
      </c>
      <c r="J431" s="1">
        <v>9089424</v>
      </c>
    </row>
    <row r="432" spans="1:10" x14ac:dyDescent="0.25">
      <c r="A432" s="1">
        <v>290431</v>
      </c>
      <c r="B432" s="1" t="s">
        <v>1515</v>
      </c>
      <c r="C432" s="1">
        <v>123468303</v>
      </c>
      <c r="D432" s="1">
        <v>431</v>
      </c>
      <c r="E432" s="1" t="s">
        <v>1966</v>
      </c>
      <c r="F432" s="1" t="s">
        <v>237</v>
      </c>
      <c r="G432" s="1" t="s">
        <v>219</v>
      </c>
      <c r="H432" s="1" t="s">
        <v>240</v>
      </c>
      <c r="I432" s="1">
        <v>2351255.15</v>
      </c>
      <c r="J432" s="1">
        <v>2695869.5</v>
      </c>
    </row>
    <row r="433" spans="1:10" x14ac:dyDescent="0.25">
      <c r="A433" s="1">
        <v>290432</v>
      </c>
      <c r="B433" s="1" t="s">
        <v>1515</v>
      </c>
      <c r="C433" s="1">
        <v>123468402</v>
      </c>
      <c r="D433" s="1">
        <v>432</v>
      </c>
      <c r="E433" s="1" t="s">
        <v>1967</v>
      </c>
      <c r="F433" s="1" t="s">
        <v>237</v>
      </c>
      <c r="G433" s="1" t="s">
        <v>219</v>
      </c>
      <c r="H433" s="1" t="s">
        <v>240</v>
      </c>
      <c r="I433" s="1">
        <v>1415540.01</v>
      </c>
      <c r="J433" s="1">
        <v>2167223.75</v>
      </c>
    </row>
    <row r="434" spans="1:10" x14ac:dyDescent="0.25">
      <c r="A434" s="1">
        <v>290433</v>
      </c>
      <c r="B434" s="1" t="s">
        <v>1515</v>
      </c>
      <c r="C434" s="1">
        <v>123468503</v>
      </c>
      <c r="D434" s="1">
        <v>433</v>
      </c>
      <c r="E434" s="1" t="s">
        <v>1968</v>
      </c>
      <c r="F434" s="1" t="s">
        <v>237</v>
      </c>
      <c r="G434" s="1" t="s">
        <v>219</v>
      </c>
      <c r="H434" s="1" t="s">
        <v>240</v>
      </c>
      <c r="I434" s="1">
        <v>1489614.09</v>
      </c>
      <c r="J434" s="1">
        <v>3331882.5</v>
      </c>
    </row>
    <row r="435" spans="1:10" x14ac:dyDescent="0.25">
      <c r="A435" s="1">
        <v>290434</v>
      </c>
      <c r="B435" s="1" t="s">
        <v>1515</v>
      </c>
      <c r="C435" s="1">
        <v>123468603</v>
      </c>
      <c r="D435" s="1">
        <v>434</v>
      </c>
      <c r="E435" s="1" t="s">
        <v>1969</v>
      </c>
      <c r="F435" s="1" t="s">
        <v>237</v>
      </c>
      <c r="G435" s="1" t="s">
        <v>219</v>
      </c>
      <c r="H435" s="1" t="s">
        <v>240</v>
      </c>
      <c r="I435" s="1">
        <v>1703806.03</v>
      </c>
      <c r="J435" s="1">
        <v>8473529</v>
      </c>
    </row>
    <row r="436" spans="1:10" x14ac:dyDescent="0.25">
      <c r="A436" s="1">
        <v>290435</v>
      </c>
      <c r="B436" s="1" t="s">
        <v>1515</v>
      </c>
      <c r="C436" s="1">
        <v>123469303</v>
      </c>
      <c r="D436" s="1">
        <v>435</v>
      </c>
      <c r="E436" s="1" t="s">
        <v>1970</v>
      </c>
      <c r="F436" s="1" t="s">
        <v>237</v>
      </c>
      <c r="G436" s="1" t="s">
        <v>219</v>
      </c>
      <c r="H436" s="1" t="s">
        <v>240</v>
      </c>
      <c r="I436" s="1">
        <v>2062084.09</v>
      </c>
      <c r="J436" s="1">
        <v>2442642.25</v>
      </c>
    </row>
    <row r="437" spans="1:10" x14ac:dyDescent="0.25">
      <c r="A437" s="1">
        <v>290436</v>
      </c>
      <c r="B437" s="1" t="s">
        <v>1515</v>
      </c>
      <c r="C437" s="1">
        <v>124150503</v>
      </c>
      <c r="D437" s="1">
        <v>436</v>
      </c>
      <c r="E437" s="1" t="s">
        <v>1971</v>
      </c>
      <c r="F437" s="1" t="s">
        <v>238</v>
      </c>
      <c r="G437" s="1" t="s">
        <v>220</v>
      </c>
      <c r="H437" s="1" t="s">
        <v>240</v>
      </c>
      <c r="I437" s="1">
        <v>2574526.5299999998</v>
      </c>
      <c r="J437" s="1">
        <v>14605370</v>
      </c>
    </row>
    <row r="438" spans="1:10" x14ac:dyDescent="0.25">
      <c r="A438" s="1">
        <v>290437</v>
      </c>
      <c r="B438" s="1" t="s">
        <v>1515</v>
      </c>
      <c r="C438" s="1">
        <v>124151902</v>
      </c>
      <c r="D438" s="1">
        <v>437</v>
      </c>
      <c r="E438" s="1" t="s">
        <v>1972</v>
      </c>
      <c r="F438" s="1" t="s">
        <v>238</v>
      </c>
      <c r="G438" s="1" t="s">
        <v>220</v>
      </c>
      <c r="H438" s="1" t="s">
        <v>240</v>
      </c>
      <c r="I438" s="1">
        <v>4842613.8</v>
      </c>
      <c r="J438" s="1">
        <v>24003844</v>
      </c>
    </row>
    <row r="439" spans="1:10" x14ac:dyDescent="0.25">
      <c r="A439" s="1">
        <v>290438</v>
      </c>
      <c r="B439" s="1" t="s">
        <v>1515</v>
      </c>
      <c r="C439" s="1">
        <v>124152003</v>
      </c>
      <c r="D439" s="1">
        <v>438</v>
      </c>
      <c r="E439" s="1" t="s">
        <v>1973</v>
      </c>
      <c r="F439" s="1" t="s">
        <v>238</v>
      </c>
      <c r="G439" s="1" t="s">
        <v>220</v>
      </c>
      <c r="H439" s="1" t="s">
        <v>240</v>
      </c>
      <c r="I439" s="1">
        <v>5688100.2000000002</v>
      </c>
      <c r="J439" s="1">
        <v>13870652</v>
      </c>
    </row>
    <row r="440" spans="1:10" x14ac:dyDescent="0.25">
      <c r="A440" s="1">
        <v>290439</v>
      </c>
      <c r="B440" s="1" t="s">
        <v>1515</v>
      </c>
      <c r="C440" s="1">
        <v>124153503</v>
      </c>
      <c r="D440" s="1">
        <v>439</v>
      </c>
      <c r="E440" s="1" t="s">
        <v>1974</v>
      </c>
      <c r="F440" s="1" t="s">
        <v>238</v>
      </c>
      <c r="G440" s="1" t="s">
        <v>220</v>
      </c>
      <c r="H440" s="1" t="s">
        <v>240</v>
      </c>
      <c r="I440" s="1">
        <v>1723955.33</v>
      </c>
      <c r="J440" s="1">
        <v>2377308.25</v>
      </c>
    </row>
    <row r="441" spans="1:10" x14ac:dyDescent="0.25">
      <c r="A441" s="1">
        <v>290440</v>
      </c>
      <c r="B441" s="1" t="s">
        <v>1515</v>
      </c>
      <c r="C441" s="1">
        <v>124154003</v>
      </c>
      <c r="D441" s="1">
        <v>440</v>
      </c>
      <c r="E441" s="1" t="s">
        <v>1975</v>
      </c>
      <c r="F441" s="1" t="s">
        <v>238</v>
      </c>
      <c r="G441" s="1" t="s">
        <v>220</v>
      </c>
      <c r="H441" s="1" t="s">
        <v>240</v>
      </c>
      <c r="I441" s="1">
        <v>1796196.12</v>
      </c>
      <c r="J441" s="1">
        <v>5304197</v>
      </c>
    </row>
    <row r="442" spans="1:10" x14ac:dyDescent="0.25">
      <c r="A442" s="1">
        <v>290441</v>
      </c>
      <c r="B442" s="1" t="s">
        <v>1515</v>
      </c>
      <c r="C442" s="1">
        <v>124156503</v>
      </c>
      <c r="D442" s="1">
        <v>441</v>
      </c>
      <c r="E442" s="1" t="s">
        <v>1976</v>
      </c>
      <c r="F442" s="1" t="s">
        <v>238</v>
      </c>
      <c r="G442" s="1" t="s">
        <v>220</v>
      </c>
      <c r="H442" s="1" t="s">
        <v>240</v>
      </c>
      <c r="I442" s="1">
        <v>1300567.21</v>
      </c>
      <c r="J442" s="1">
        <v>5938605.5</v>
      </c>
    </row>
    <row r="443" spans="1:10" x14ac:dyDescent="0.25">
      <c r="A443" s="1">
        <v>290442</v>
      </c>
      <c r="B443" s="1" t="s">
        <v>1515</v>
      </c>
      <c r="C443" s="1">
        <v>124156603</v>
      </c>
      <c r="D443" s="1">
        <v>442</v>
      </c>
      <c r="E443" s="1" t="s">
        <v>1977</v>
      </c>
      <c r="F443" s="1" t="s">
        <v>238</v>
      </c>
      <c r="G443" s="1" t="s">
        <v>220</v>
      </c>
      <c r="H443" s="1" t="s">
        <v>240</v>
      </c>
      <c r="I443" s="1">
        <v>1934819.32</v>
      </c>
      <c r="J443" s="1">
        <v>5524947.5</v>
      </c>
    </row>
    <row r="444" spans="1:10" x14ac:dyDescent="0.25">
      <c r="A444" s="1">
        <v>290443</v>
      </c>
      <c r="B444" s="1" t="s">
        <v>1515</v>
      </c>
      <c r="C444" s="1">
        <v>124156703</v>
      </c>
      <c r="D444" s="1">
        <v>443</v>
      </c>
      <c r="E444" s="1" t="s">
        <v>1978</v>
      </c>
      <c r="F444" s="1" t="s">
        <v>238</v>
      </c>
      <c r="G444" s="1" t="s">
        <v>220</v>
      </c>
      <c r="H444" s="1" t="s">
        <v>240</v>
      </c>
      <c r="I444" s="1">
        <v>1694353.71</v>
      </c>
      <c r="J444" s="1">
        <v>12020321</v>
      </c>
    </row>
    <row r="445" spans="1:10" x14ac:dyDescent="0.25">
      <c r="A445" s="1">
        <v>290444</v>
      </c>
      <c r="B445" s="1" t="s">
        <v>1515</v>
      </c>
      <c r="C445" s="1">
        <v>124157203</v>
      </c>
      <c r="D445" s="1">
        <v>444</v>
      </c>
      <c r="E445" s="1" t="s">
        <v>1979</v>
      </c>
      <c r="F445" s="1" t="s">
        <v>238</v>
      </c>
      <c r="G445" s="1" t="s">
        <v>220</v>
      </c>
      <c r="H445" s="1" t="s">
        <v>240</v>
      </c>
      <c r="I445" s="1">
        <v>1524536.6</v>
      </c>
      <c r="J445" s="1">
        <v>4389714.5</v>
      </c>
    </row>
    <row r="446" spans="1:10" x14ac:dyDescent="0.25">
      <c r="A446" s="1">
        <v>290445</v>
      </c>
      <c r="B446" s="1" t="s">
        <v>1515</v>
      </c>
      <c r="C446" s="1">
        <v>124157802</v>
      </c>
      <c r="D446" s="1">
        <v>445</v>
      </c>
      <c r="E446" s="1" t="s">
        <v>1980</v>
      </c>
      <c r="F446" s="1" t="s">
        <v>238</v>
      </c>
      <c r="G446" s="1" t="s">
        <v>220</v>
      </c>
      <c r="H446" s="1" t="s">
        <v>240</v>
      </c>
      <c r="I446" s="1">
        <v>2390614.4900000002</v>
      </c>
      <c r="J446" s="1">
        <v>3302938.25</v>
      </c>
    </row>
    <row r="447" spans="1:10" x14ac:dyDescent="0.25">
      <c r="A447" s="1">
        <v>290446</v>
      </c>
      <c r="B447" s="1" t="s">
        <v>1515</v>
      </c>
      <c r="C447" s="1">
        <v>124158503</v>
      </c>
      <c r="D447" s="1">
        <v>446</v>
      </c>
      <c r="E447" s="1" t="s">
        <v>1981</v>
      </c>
      <c r="F447" s="1" t="s">
        <v>238</v>
      </c>
      <c r="G447" s="1" t="s">
        <v>220</v>
      </c>
      <c r="H447" s="1" t="s">
        <v>240</v>
      </c>
      <c r="I447" s="1">
        <v>1750580.64</v>
      </c>
      <c r="J447" s="1">
        <v>3090566.5</v>
      </c>
    </row>
    <row r="448" spans="1:10" x14ac:dyDescent="0.25">
      <c r="A448" s="1">
        <v>290447</v>
      </c>
      <c r="B448" s="1" t="s">
        <v>1515</v>
      </c>
      <c r="C448" s="1">
        <v>124159002</v>
      </c>
      <c r="D448" s="1">
        <v>447</v>
      </c>
      <c r="E448" s="1" t="s">
        <v>1982</v>
      </c>
      <c r="F448" s="1" t="s">
        <v>238</v>
      </c>
      <c r="G448" s="1" t="s">
        <v>220</v>
      </c>
      <c r="H448" s="1" t="s">
        <v>240</v>
      </c>
      <c r="I448" s="1">
        <v>5801628.1200000001</v>
      </c>
      <c r="J448" s="1">
        <v>7573208</v>
      </c>
    </row>
    <row r="449" spans="1:10" x14ac:dyDescent="0.25">
      <c r="A449" s="1">
        <v>290448</v>
      </c>
      <c r="B449" s="1" t="s">
        <v>1515</v>
      </c>
      <c r="C449" s="1">
        <v>125231232</v>
      </c>
      <c r="D449" s="1">
        <v>448</v>
      </c>
      <c r="E449" s="1" t="s">
        <v>1983</v>
      </c>
      <c r="F449" s="1" t="s">
        <v>238</v>
      </c>
      <c r="G449" s="1" t="s">
        <v>221</v>
      </c>
      <c r="H449" s="1" t="s">
        <v>240</v>
      </c>
      <c r="I449" s="1">
        <v>5610550</v>
      </c>
      <c r="J449" s="1">
        <v>73666352</v>
      </c>
    </row>
    <row r="450" spans="1:10" x14ac:dyDescent="0.25">
      <c r="A450" s="1">
        <v>290449</v>
      </c>
      <c r="B450" s="1" t="s">
        <v>1515</v>
      </c>
      <c r="C450" s="1">
        <v>125231303</v>
      </c>
      <c r="D450" s="1">
        <v>449</v>
      </c>
      <c r="E450" s="1" t="s">
        <v>1984</v>
      </c>
      <c r="F450" s="1" t="s">
        <v>238</v>
      </c>
      <c r="G450" s="1" t="s">
        <v>221</v>
      </c>
      <c r="H450" s="1" t="s">
        <v>240</v>
      </c>
      <c r="I450" s="1">
        <v>2242780.09</v>
      </c>
      <c r="J450" s="1">
        <v>10071529</v>
      </c>
    </row>
    <row r="451" spans="1:10" x14ac:dyDescent="0.25">
      <c r="A451" s="1">
        <v>290450</v>
      </c>
      <c r="B451" s="1" t="s">
        <v>1515</v>
      </c>
      <c r="C451" s="1">
        <v>125234103</v>
      </c>
      <c r="D451" s="1">
        <v>450</v>
      </c>
      <c r="E451" s="1" t="s">
        <v>1985</v>
      </c>
      <c r="F451" s="1" t="s">
        <v>238</v>
      </c>
      <c r="G451" s="1" t="s">
        <v>221</v>
      </c>
      <c r="H451" s="1" t="s">
        <v>240</v>
      </c>
      <c r="I451" s="1">
        <v>1713844.97</v>
      </c>
      <c r="J451" s="1">
        <v>3930147.75</v>
      </c>
    </row>
    <row r="452" spans="1:10" x14ac:dyDescent="0.25">
      <c r="A452" s="1">
        <v>290451</v>
      </c>
      <c r="B452" s="1" t="s">
        <v>1515</v>
      </c>
      <c r="C452" s="1">
        <v>125234502</v>
      </c>
      <c r="D452" s="1">
        <v>451</v>
      </c>
      <c r="E452" s="1" t="s">
        <v>1986</v>
      </c>
      <c r="F452" s="1" t="s">
        <v>238</v>
      </c>
      <c r="G452" s="1" t="s">
        <v>221</v>
      </c>
      <c r="H452" s="1" t="s">
        <v>240</v>
      </c>
      <c r="I452" s="1">
        <v>2398269.35</v>
      </c>
      <c r="J452" s="1">
        <v>3128234.5</v>
      </c>
    </row>
    <row r="453" spans="1:10" x14ac:dyDescent="0.25">
      <c r="A453" s="1">
        <v>290452</v>
      </c>
      <c r="B453" s="1" t="s">
        <v>1515</v>
      </c>
      <c r="C453" s="1">
        <v>125235103</v>
      </c>
      <c r="D453" s="1">
        <v>452</v>
      </c>
      <c r="E453" s="1" t="s">
        <v>1987</v>
      </c>
      <c r="F453" s="1" t="s">
        <v>238</v>
      </c>
      <c r="G453" s="1" t="s">
        <v>221</v>
      </c>
      <c r="H453" s="1" t="s">
        <v>240</v>
      </c>
      <c r="I453" s="1">
        <v>2067893.28</v>
      </c>
      <c r="J453" s="1">
        <v>8469599</v>
      </c>
    </row>
    <row r="454" spans="1:10" x14ac:dyDescent="0.25">
      <c r="A454" s="1">
        <v>290453</v>
      </c>
      <c r="B454" s="1" t="s">
        <v>1515</v>
      </c>
      <c r="C454" s="1">
        <v>125235502</v>
      </c>
      <c r="D454" s="1">
        <v>453</v>
      </c>
      <c r="E454" s="1" t="s">
        <v>1988</v>
      </c>
      <c r="F454" s="1" t="s">
        <v>238</v>
      </c>
      <c r="G454" s="1" t="s">
        <v>221</v>
      </c>
      <c r="H454" s="1" t="s">
        <v>240</v>
      </c>
      <c r="I454" s="1">
        <v>1734617</v>
      </c>
      <c r="J454" s="1">
        <v>2555582</v>
      </c>
    </row>
    <row r="455" spans="1:10" x14ac:dyDescent="0.25">
      <c r="A455" s="1">
        <v>290454</v>
      </c>
      <c r="B455" s="1" t="s">
        <v>1515</v>
      </c>
      <c r="C455" s="1">
        <v>125236903</v>
      </c>
      <c r="D455" s="1">
        <v>454</v>
      </c>
      <c r="E455" s="1" t="s">
        <v>1989</v>
      </c>
      <c r="F455" s="1" t="s">
        <v>238</v>
      </c>
      <c r="G455" s="1" t="s">
        <v>221</v>
      </c>
      <c r="H455" s="1" t="s">
        <v>240</v>
      </c>
      <c r="I455" s="1">
        <v>1885339.32</v>
      </c>
      <c r="J455" s="1">
        <v>6022300</v>
      </c>
    </row>
    <row r="456" spans="1:10" x14ac:dyDescent="0.25">
      <c r="A456" s="1">
        <v>290455</v>
      </c>
      <c r="B456" s="1" t="s">
        <v>1515</v>
      </c>
      <c r="C456" s="1">
        <v>125237603</v>
      </c>
      <c r="D456" s="1">
        <v>455</v>
      </c>
      <c r="E456" s="1" t="s">
        <v>1990</v>
      </c>
      <c r="F456" s="1" t="s">
        <v>238</v>
      </c>
      <c r="G456" s="1" t="s">
        <v>221</v>
      </c>
      <c r="H456" s="1" t="s">
        <v>240</v>
      </c>
      <c r="I456" s="1">
        <v>1749846.99</v>
      </c>
      <c r="J456" s="1">
        <v>1934675.125</v>
      </c>
    </row>
    <row r="457" spans="1:10" x14ac:dyDescent="0.25">
      <c r="A457" s="1">
        <v>290456</v>
      </c>
      <c r="B457" s="1" t="s">
        <v>1515</v>
      </c>
      <c r="C457" s="1">
        <v>125237702</v>
      </c>
      <c r="D457" s="1">
        <v>456</v>
      </c>
      <c r="E457" s="1" t="s">
        <v>1991</v>
      </c>
      <c r="F457" s="1" t="s">
        <v>238</v>
      </c>
      <c r="G457" s="1" t="s">
        <v>221</v>
      </c>
      <c r="H457" s="1" t="s">
        <v>240</v>
      </c>
      <c r="I457" s="1">
        <v>3113491.64</v>
      </c>
      <c r="J457" s="1">
        <v>11489181</v>
      </c>
    </row>
    <row r="458" spans="1:10" x14ac:dyDescent="0.25">
      <c r="A458" s="1">
        <v>290457</v>
      </c>
      <c r="B458" s="1" t="s">
        <v>1515</v>
      </c>
      <c r="C458" s="1">
        <v>125237903</v>
      </c>
      <c r="D458" s="1">
        <v>457</v>
      </c>
      <c r="E458" s="1" t="s">
        <v>1992</v>
      </c>
      <c r="F458" s="1" t="s">
        <v>238</v>
      </c>
      <c r="G458" s="1" t="s">
        <v>221</v>
      </c>
      <c r="H458" s="1" t="s">
        <v>240</v>
      </c>
      <c r="I458" s="1">
        <v>1922229.48</v>
      </c>
      <c r="J458" s="1">
        <v>2788923.25</v>
      </c>
    </row>
    <row r="459" spans="1:10" x14ac:dyDescent="0.25">
      <c r="A459" s="1">
        <v>290458</v>
      </c>
      <c r="B459" s="1" t="s">
        <v>1515</v>
      </c>
      <c r="C459" s="1">
        <v>125238402</v>
      </c>
      <c r="D459" s="1">
        <v>458</v>
      </c>
      <c r="E459" s="1" t="s">
        <v>1993</v>
      </c>
      <c r="F459" s="1" t="s">
        <v>238</v>
      </c>
      <c r="G459" s="1" t="s">
        <v>221</v>
      </c>
      <c r="H459" s="1" t="s">
        <v>240</v>
      </c>
      <c r="I459" s="1">
        <v>2452699.61</v>
      </c>
      <c r="J459" s="1">
        <v>15257709</v>
      </c>
    </row>
    <row r="460" spans="1:10" x14ac:dyDescent="0.25">
      <c r="A460" s="1">
        <v>290459</v>
      </c>
      <c r="B460" s="1" t="s">
        <v>1515</v>
      </c>
      <c r="C460" s="1">
        <v>125238502</v>
      </c>
      <c r="D460" s="1">
        <v>459</v>
      </c>
      <c r="E460" s="1" t="s">
        <v>1994</v>
      </c>
      <c r="F460" s="1" t="s">
        <v>238</v>
      </c>
      <c r="G460" s="1" t="s">
        <v>221</v>
      </c>
      <c r="H460" s="1" t="s">
        <v>240</v>
      </c>
      <c r="I460" s="1">
        <v>1627096.25</v>
      </c>
      <c r="J460" s="1">
        <v>2773045.25</v>
      </c>
    </row>
    <row r="461" spans="1:10" x14ac:dyDescent="0.25">
      <c r="A461" s="1">
        <v>290460</v>
      </c>
      <c r="B461" s="1" t="s">
        <v>1515</v>
      </c>
      <c r="C461" s="1">
        <v>125239452</v>
      </c>
      <c r="D461" s="1">
        <v>460</v>
      </c>
      <c r="E461" s="1" t="s">
        <v>1995</v>
      </c>
      <c r="F461" s="1" t="s">
        <v>238</v>
      </c>
      <c r="G461" s="1" t="s">
        <v>221</v>
      </c>
      <c r="H461" s="1" t="s">
        <v>240</v>
      </c>
      <c r="I461" s="1">
        <v>7624546.9900000002</v>
      </c>
      <c r="J461" s="1">
        <v>35072152</v>
      </c>
    </row>
    <row r="462" spans="1:10" x14ac:dyDescent="0.25">
      <c r="A462" s="1">
        <v>290461</v>
      </c>
      <c r="B462" s="1" t="s">
        <v>1515</v>
      </c>
      <c r="C462" s="1">
        <v>125239603</v>
      </c>
      <c r="D462" s="1">
        <v>461</v>
      </c>
      <c r="E462" s="1" t="s">
        <v>1996</v>
      </c>
      <c r="F462" s="1" t="s">
        <v>238</v>
      </c>
      <c r="G462" s="1" t="s">
        <v>221</v>
      </c>
      <c r="H462" s="1" t="s">
        <v>240</v>
      </c>
      <c r="I462" s="1">
        <v>2000725.92</v>
      </c>
      <c r="J462" s="1">
        <v>3257172.25</v>
      </c>
    </row>
    <row r="463" spans="1:10" x14ac:dyDescent="0.25">
      <c r="A463" s="1">
        <v>290462</v>
      </c>
      <c r="B463" s="1" t="s">
        <v>1515</v>
      </c>
      <c r="C463" s="1">
        <v>125239652</v>
      </c>
      <c r="D463" s="1">
        <v>462</v>
      </c>
      <c r="E463" s="1" t="s">
        <v>1997</v>
      </c>
      <c r="F463" s="1" t="s">
        <v>238</v>
      </c>
      <c r="G463" s="1" t="s">
        <v>221</v>
      </c>
      <c r="H463" s="1" t="s">
        <v>240</v>
      </c>
      <c r="I463" s="1">
        <v>4349722.5199999996</v>
      </c>
      <c r="J463" s="1">
        <v>21283300</v>
      </c>
    </row>
    <row r="464" spans="1:10" x14ac:dyDescent="0.25">
      <c r="A464" s="1">
        <v>290463</v>
      </c>
      <c r="B464" s="1" t="s">
        <v>1515</v>
      </c>
      <c r="C464" s="1">
        <v>126515001</v>
      </c>
      <c r="D464" s="1">
        <v>463</v>
      </c>
      <c r="E464" s="1" t="s">
        <v>1998</v>
      </c>
      <c r="F464" s="1" t="s">
        <v>238</v>
      </c>
      <c r="G464" s="1" t="s">
        <v>222</v>
      </c>
      <c r="H464" s="1" t="s">
        <v>240</v>
      </c>
      <c r="I464" s="1">
        <v>135435121.52000001</v>
      </c>
      <c r="J464" s="1">
        <v>1019962752</v>
      </c>
    </row>
    <row r="465" spans="1:10" x14ac:dyDescent="0.25">
      <c r="A465" s="1">
        <v>290464</v>
      </c>
      <c r="B465" s="1" t="s">
        <v>1515</v>
      </c>
      <c r="C465" s="1">
        <v>127040503</v>
      </c>
      <c r="D465" s="1">
        <v>464</v>
      </c>
      <c r="E465" s="1" t="s">
        <v>1999</v>
      </c>
      <c r="F465" s="1" t="s">
        <v>230</v>
      </c>
      <c r="G465" s="1" t="s">
        <v>223</v>
      </c>
      <c r="H465" s="1" t="s">
        <v>240</v>
      </c>
      <c r="I465" s="1">
        <v>1141785.8</v>
      </c>
      <c r="J465" s="1">
        <v>8308727.5</v>
      </c>
    </row>
    <row r="466" spans="1:10" x14ac:dyDescent="0.25">
      <c r="A466" s="1">
        <v>290465</v>
      </c>
      <c r="B466" s="1" t="s">
        <v>1515</v>
      </c>
      <c r="C466" s="1">
        <v>127040703</v>
      </c>
      <c r="D466" s="1">
        <v>465</v>
      </c>
      <c r="E466" s="1" t="s">
        <v>2000</v>
      </c>
      <c r="F466" s="1" t="s">
        <v>230</v>
      </c>
      <c r="G466" s="1" t="s">
        <v>223</v>
      </c>
      <c r="H466" s="1" t="s">
        <v>240</v>
      </c>
      <c r="I466" s="1">
        <v>2023518.44</v>
      </c>
      <c r="J466" s="1">
        <v>10461449</v>
      </c>
    </row>
    <row r="467" spans="1:10" x14ac:dyDescent="0.25">
      <c r="A467" s="1">
        <v>290466</v>
      </c>
      <c r="B467" s="1" t="s">
        <v>1515</v>
      </c>
      <c r="C467" s="1">
        <v>127041203</v>
      </c>
      <c r="D467" s="1">
        <v>466</v>
      </c>
      <c r="E467" s="1" t="s">
        <v>2001</v>
      </c>
      <c r="F467" s="1" t="s">
        <v>230</v>
      </c>
      <c r="G467" s="1" t="s">
        <v>223</v>
      </c>
      <c r="H467" s="1" t="s">
        <v>240</v>
      </c>
      <c r="I467" s="1">
        <v>1024662.81</v>
      </c>
      <c r="J467" s="1">
        <v>5322309</v>
      </c>
    </row>
    <row r="468" spans="1:10" x14ac:dyDescent="0.25">
      <c r="A468" s="1">
        <v>290467</v>
      </c>
      <c r="B468" s="1" t="s">
        <v>1515</v>
      </c>
      <c r="C468" s="1">
        <v>127041503</v>
      </c>
      <c r="D468" s="1">
        <v>467</v>
      </c>
      <c r="E468" s="1" t="s">
        <v>2002</v>
      </c>
      <c r="F468" s="1" t="s">
        <v>230</v>
      </c>
      <c r="G468" s="1" t="s">
        <v>223</v>
      </c>
      <c r="H468" s="1" t="s">
        <v>240</v>
      </c>
      <c r="I468" s="1">
        <v>1281529</v>
      </c>
      <c r="J468" s="1">
        <v>10335250</v>
      </c>
    </row>
    <row r="469" spans="1:10" x14ac:dyDescent="0.25">
      <c r="A469" s="1">
        <v>290468</v>
      </c>
      <c r="B469" s="1" t="s">
        <v>1515</v>
      </c>
      <c r="C469" s="1">
        <v>127041603</v>
      </c>
      <c r="D469" s="1">
        <v>468</v>
      </c>
      <c r="E469" s="1" t="s">
        <v>2003</v>
      </c>
      <c r="F469" s="1" t="s">
        <v>230</v>
      </c>
      <c r="G469" s="1" t="s">
        <v>223</v>
      </c>
      <c r="H469" s="1" t="s">
        <v>240</v>
      </c>
      <c r="I469" s="1">
        <v>1547516</v>
      </c>
      <c r="J469" s="1">
        <v>9073461</v>
      </c>
    </row>
    <row r="470" spans="1:10" x14ac:dyDescent="0.25">
      <c r="A470" s="1">
        <v>290469</v>
      </c>
      <c r="B470" s="1" t="s">
        <v>1515</v>
      </c>
      <c r="C470" s="1">
        <v>127042003</v>
      </c>
      <c r="D470" s="1">
        <v>469</v>
      </c>
      <c r="E470" s="1" t="s">
        <v>2004</v>
      </c>
      <c r="F470" s="1" t="s">
        <v>230</v>
      </c>
      <c r="G470" s="1" t="s">
        <v>223</v>
      </c>
      <c r="H470" s="1" t="s">
        <v>240</v>
      </c>
      <c r="I470" s="1">
        <v>1567711.62</v>
      </c>
      <c r="J470" s="1">
        <v>8444360</v>
      </c>
    </row>
    <row r="471" spans="1:10" x14ac:dyDescent="0.25">
      <c r="A471" s="1">
        <v>290470</v>
      </c>
      <c r="B471" s="1" t="s">
        <v>1515</v>
      </c>
      <c r="C471" s="1">
        <v>127042853</v>
      </c>
      <c r="D471" s="1">
        <v>470</v>
      </c>
      <c r="E471" s="1" t="s">
        <v>2005</v>
      </c>
      <c r="F471" s="1" t="s">
        <v>230</v>
      </c>
      <c r="G471" s="1" t="s">
        <v>223</v>
      </c>
      <c r="H471" s="1" t="s">
        <v>240</v>
      </c>
      <c r="I471" s="1">
        <v>1000057.22</v>
      </c>
      <c r="J471" s="1">
        <v>7909417.5</v>
      </c>
    </row>
    <row r="472" spans="1:10" x14ac:dyDescent="0.25">
      <c r="A472" s="1">
        <v>290471</v>
      </c>
      <c r="B472" s="1" t="s">
        <v>1515</v>
      </c>
      <c r="C472" s="1">
        <v>127044103</v>
      </c>
      <c r="D472" s="1">
        <v>471</v>
      </c>
      <c r="E472" s="1" t="s">
        <v>2006</v>
      </c>
      <c r="F472" s="1" t="s">
        <v>230</v>
      </c>
      <c r="G472" s="1" t="s">
        <v>223</v>
      </c>
      <c r="H472" s="1" t="s">
        <v>240</v>
      </c>
      <c r="I472" s="1">
        <v>1841482.71</v>
      </c>
      <c r="J472" s="1">
        <v>9550552</v>
      </c>
    </row>
    <row r="473" spans="1:10" x14ac:dyDescent="0.25">
      <c r="A473" s="1">
        <v>290472</v>
      </c>
      <c r="B473" s="1" t="s">
        <v>1515</v>
      </c>
      <c r="C473" s="1">
        <v>127045303</v>
      </c>
      <c r="D473" s="1">
        <v>472</v>
      </c>
      <c r="E473" s="1" t="s">
        <v>2007</v>
      </c>
      <c r="F473" s="1" t="s">
        <v>230</v>
      </c>
      <c r="G473" s="1" t="s">
        <v>223</v>
      </c>
      <c r="H473" s="1" t="s">
        <v>240</v>
      </c>
      <c r="I473" s="1">
        <v>290693.69</v>
      </c>
      <c r="J473" s="1">
        <v>3248096.25</v>
      </c>
    </row>
    <row r="474" spans="1:10" x14ac:dyDescent="0.25">
      <c r="A474" s="1">
        <v>290473</v>
      </c>
      <c r="B474" s="1" t="s">
        <v>1515</v>
      </c>
      <c r="C474" s="1">
        <v>127045653</v>
      </c>
      <c r="D474" s="1">
        <v>473</v>
      </c>
      <c r="E474" s="1" t="s">
        <v>2008</v>
      </c>
      <c r="F474" s="1" t="s">
        <v>230</v>
      </c>
      <c r="G474" s="1" t="s">
        <v>223</v>
      </c>
      <c r="H474" s="1" t="s">
        <v>240</v>
      </c>
      <c r="I474" s="1">
        <v>1305498.3700000001</v>
      </c>
      <c r="J474" s="1">
        <v>10347802</v>
      </c>
    </row>
    <row r="475" spans="1:10" x14ac:dyDescent="0.25">
      <c r="A475" s="1">
        <v>290474</v>
      </c>
      <c r="B475" s="1" t="s">
        <v>1515</v>
      </c>
      <c r="C475" s="1">
        <v>127045853</v>
      </c>
      <c r="D475" s="1">
        <v>474</v>
      </c>
      <c r="E475" s="1" t="s">
        <v>2009</v>
      </c>
      <c r="F475" s="1" t="s">
        <v>230</v>
      </c>
      <c r="G475" s="1" t="s">
        <v>223</v>
      </c>
      <c r="H475" s="1" t="s">
        <v>240</v>
      </c>
      <c r="I475" s="1">
        <v>1111476.43</v>
      </c>
      <c r="J475" s="1">
        <v>7747207</v>
      </c>
    </row>
    <row r="476" spans="1:10" x14ac:dyDescent="0.25">
      <c r="A476" s="1">
        <v>290475</v>
      </c>
      <c r="B476" s="1" t="s">
        <v>1515</v>
      </c>
      <c r="C476" s="1">
        <v>127046903</v>
      </c>
      <c r="D476" s="1">
        <v>475</v>
      </c>
      <c r="E476" s="1" t="s">
        <v>2010</v>
      </c>
      <c r="F476" s="1" t="s">
        <v>230</v>
      </c>
      <c r="G476" s="1" t="s">
        <v>223</v>
      </c>
      <c r="H476" s="1" t="s">
        <v>240</v>
      </c>
      <c r="I476" s="1">
        <v>695468</v>
      </c>
      <c r="J476" s="1">
        <v>6095209</v>
      </c>
    </row>
    <row r="477" spans="1:10" x14ac:dyDescent="0.25">
      <c r="A477" s="1">
        <v>290476</v>
      </c>
      <c r="B477" s="1" t="s">
        <v>1515</v>
      </c>
      <c r="C477" s="1">
        <v>127047404</v>
      </c>
      <c r="D477" s="1">
        <v>476</v>
      </c>
      <c r="E477" s="1" t="s">
        <v>2011</v>
      </c>
      <c r="F477" s="1" t="s">
        <v>230</v>
      </c>
      <c r="G477" s="1" t="s">
        <v>223</v>
      </c>
      <c r="H477" s="1" t="s">
        <v>240</v>
      </c>
      <c r="I477" s="1">
        <v>727759</v>
      </c>
      <c r="J477" s="1">
        <v>10108682</v>
      </c>
    </row>
    <row r="478" spans="1:10" x14ac:dyDescent="0.25">
      <c r="A478" s="1">
        <v>290477</v>
      </c>
      <c r="B478" s="1" t="s">
        <v>1515</v>
      </c>
      <c r="C478" s="1">
        <v>127049303</v>
      </c>
      <c r="D478" s="1">
        <v>477</v>
      </c>
      <c r="E478" s="1" t="s">
        <v>2012</v>
      </c>
      <c r="F478" s="1" t="s">
        <v>230</v>
      </c>
      <c r="G478" s="1" t="s">
        <v>223</v>
      </c>
      <c r="H478" s="1" t="s">
        <v>240</v>
      </c>
      <c r="I478" s="1">
        <v>601222.18999999994</v>
      </c>
      <c r="J478" s="1">
        <v>5389803.5</v>
      </c>
    </row>
    <row r="479" spans="1:10" x14ac:dyDescent="0.25">
      <c r="A479" s="1">
        <v>290478</v>
      </c>
      <c r="B479" s="1" t="s">
        <v>1515</v>
      </c>
      <c r="C479" s="1">
        <v>128030603</v>
      </c>
      <c r="D479" s="1">
        <v>478</v>
      </c>
      <c r="E479" s="1" t="s">
        <v>2013</v>
      </c>
      <c r="F479" s="1" t="s">
        <v>233</v>
      </c>
      <c r="G479" s="1" t="s">
        <v>224</v>
      </c>
      <c r="H479" s="1" t="s">
        <v>240</v>
      </c>
      <c r="I479" s="1">
        <v>958705.3</v>
      </c>
      <c r="J479" s="1">
        <v>8009941.5</v>
      </c>
    </row>
    <row r="480" spans="1:10" x14ac:dyDescent="0.25">
      <c r="A480" s="1">
        <v>290479</v>
      </c>
      <c r="B480" s="1" t="s">
        <v>1515</v>
      </c>
      <c r="C480" s="1">
        <v>128030852</v>
      </c>
      <c r="D480" s="1">
        <v>479</v>
      </c>
      <c r="E480" s="1" t="s">
        <v>2014</v>
      </c>
      <c r="F480" s="1" t="s">
        <v>233</v>
      </c>
      <c r="G480" s="1" t="s">
        <v>224</v>
      </c>
      <c r="H480" s="1" t="s">
        <v>240</v>
      </c>
      <c r="I480" s="1">
        <v>4318734.03</v>
      </c>
      <c r="J480" s="1">
        <v>28940720</v>
      </c>
    </row>
    <row r="481" spans="1:10" x14ac:dyDescent="0.25">
      <c r="A481" s="1">
        <v>290480</v>
      </c>
      <c r="B481" s="1" t="s">
        <v>1515</v>
      </c>
      <c r="C481" s="1">
        <v>128033053</v>
      </c>
      <c r="D481" s="1">
        <v>480</v>
      </c>
      <c r="E481" s="1" t="s">
        <v>2015</v>
      </c>
      <c r="F481" s="1" t="s">
        <v>233</v>
      </c>
      <c r="G481" s="1" t="s">
        <v>224</v>
      </c>
      <c r="H481" s="1" t="s">
        <v>240</v>
      </c>
      <c r="I481" s="1">
        <v>981565.98</v>
      </c>
      <c r="J481" s="1">
        <v>6488227.5</v>
      </c>
    </row>
    <row r="482" spans="1:10" x14ac:dyDescent="0.25">
      <c r="A482" s="1">
        <v>290481</v>
      </c>
      <c r="B482" s="1" t="s">
        <v>1515</v>
      </c>
      <c r="C482" s="1">
        <v>128034503</v>
      </c>
      <c r="D482" s="1">
        <v>481</v>
      </c>
      <c r="E482" s="1" t="s">
        <v>2016</v>
      </c>
      <c r="F482" s="1" t="s">
        <v>233</v>
      </c>
      <c r="G482" s="1" t="s">
        <v>224</v>
      </c>
      <c r="H482" s="1" t="s">
        <v>240</v>
      </c>
      <c r="I482" s="1">
        <v>526485.84</v>
      </c>
      <c r="J482" s="1">
        <v>4145380</v>
      </c>
    </row>
    <row r="483" spans="1:10" x14ac:dyDescent="0.25">
      <c r="A483" s="1">
        <v>290482</v>
      </c>
      <c r="B483" s="1" t="s">
        <v>1515</v>
      </c>
      <c r="C483" s="1">
        <v>128321103</v>
      </c>
      <c r="D483" s="1">
        <v>482</v>
      </c>
      <c r="E483" s="1" t="s">
        <v>2017</v>
      </c>
      <c r="F483" s="1" t="s">
        <v>233</v>
      </c>
      <c r="G483" s="1" t="s">
        <v>225</v>
      </c>
      <c r="H483" s="1" t="s">
        <v>240</v>
      </c>
      <c r="I483" s="1">
        <v>1289693.51</v>
      </c>
      <c r="J483" s="1">
        <v>9250095</v>
      </c>
    </row>
    <row r="484" spans="1:10" x14ac:dyDescent="0.25">
      <c r="A484" s="1">
        <v>290483</v>
      </c>
      <c r="B484" s="1" t="s">
        <v>1515</v>
      </c>
      <c r="C484" s="1">
        <v>128323303</v>
      </c>
      <c r="D484" s="1">
        <v>483</v>
      </c>
      <c r="E484" s="1" t="s">
        <v>2018</v>
      </c>
      <c r="F484" s="1" t="s">
        <v>233</v>
      </c>
      <c r="G484" s="1" t="s">
        <v>225</v>
      </c>
      <c r="H484" s="1" t="s">
        <v>240</v>
      </c>
      <c r="I484" s="1">
        <v>589668.38</v>
      </c>
      <c r="J484" s="1">
        <v>5418284.5</v>
      </c>
    </row>
    <row r="485" spans="1:10" x14ac:dyDescent="0.25">
      <c r="A485" s="1">
        <v>290484</v>
      </c>
      <c r="B485" s="1" t="s">
        <v>1515</v>
      </c>
      <c r="C485" s="1">
        <v>128323703</v>
      </c>
      <c r="D485" s="1">
        <v>484</v>
      </c>
      <c r="E485" s="1" t="s">
        <v>2019</v>
      </c>
      <c r="F485" s="1" t="s">
        <v>233</v>
      </c>
      <c r="G485" s="1" t="s">
        <v>225</v>
      </c>
      <c r="H485" s="1" t="s">
        <v>240</v>
      </c>
      <c r="I485" s="1">
        <v>1714738.23</v>
      </c>
      <c r="J485" s="1">
        <v>8984536</v>
      </c>
    </row>
    <row r="486" spans="1:10" x14ac:dyDescent="0.25">
      <c r="A486" s="1">
        <v>290485</v>
      </c>
      <c r="B486" s="1" t="s">
        <v>1515</v>
      </c>
      <c r="C486" s="1">
        <v>128325203</v>
      </c>
      <c r="D486" s="1">
        <v>485</v>
      </c>
      <c r="E486" s="1" t="s">
        <v>2020</v>
      </c>
      <c r="F486" s="1" t="s">
        <v>233</v>
      </c>
      <c r="G486" s="1" t="s">
        <v>225</v>
      </c>
      <c r="H486" s="1" t="s">
        <v>240</v>
      </c>
      <c r="I486" s="1">
        <v>1018325.24</v>
      </c>
      <c r="J486" s="1">
        <v>9273842</v>
      </c>
    </row>
    <row r="487" spans="1:10" x14ac:dyDescent="0.25">
      <c r="A487" s="1">
        <v>290486</v>
      </c>
      <c r="B487" s="1" t="s">
        <v>1515</v>
      </c>
      <c r="C487" s="1">
        <v>128326303</v>
      </c>
      <c r="D487" s="1">
        <v>486</v>
      </c>
      <c r="E487" s="1" t="s">
        <v>2021</v>
      </c>
      <c r="F487" s="1" t="s">
        <v>233</v>
      </c>
      <c r="G487" s="1" t="s">
        <v>225</v>
      </c>
      <c r="H487" s="1" t="s">
        <v>240</v>
      </c>
      <c r="I487" s="1">
        <v>677309.62</v>
      </c>
      <c r="J487" s="1">
        <v>7202167</v>
      </c>
    </row>
    <row r="488" spans="1:10" x14ac:dyDescent="0.25">
      <c r="A488" s="1">
        <v>290487</v>
      </c>
      <c r="B488" s="1" t="s">
        <v>1515</v>
      </c>
      <c r="C488" s="1">
        <v>128327303</v>
      </c>
      <c r="D488" s="1">
        <v>487</v>
      </c>
      <c r="E488" s="1" t="s">
        <v>2022</v>
      </c>
      <c r="F488" s="1" t="s">
        <v>233</v>
      </c>
      <c r="G488" s="1" t="s">
        <v>225</v>
      </c>
      <c r="H488" s="1" t="s">
        <v>240</v>
      </c>
      <c r="I488" s="1">
        <v>842147.1</v>
      </c>
      <c r="J488" s="1">
        <v>8678224</v>
      </c>
    </row>
    <row r="489" spans="1:10" x14ac:dyDescent="0.25">
      <c r="A489" s="1">
        <v>290488</v>
      </c>
      <c r="B489" s="1" t="s">
        <v>1515</v>
      </c>
      <c r="C489" s="1">
        <v>128328003</v>
      </c>
      <c r="D489" s="1">
        <v>488</v>
      </c>
      <c r="E489" s="1" t="s">
        <v>2023</v>
      </c>
      <c r="F489" s="1" t="s">
        <v>233</v>
      </c>
      <c r="G489" s="1" t="s">
        <v>225</v>
      </c>
      <c r="H489" s="1" t="s">
        <v>240</v>
      </c>
      <c r="I489" s="1">
        <v>815817.39</v>
      </c>
      <c r="J489" s="1">
        <v>8695908</v>
      </c>
    </row>
    <row r="490" spans="1:10" x14ac:dyDescent="0.25">
      <c r="A490" s="1">
        <v>290489</v>
      </c>
      <c r="B490" s="1" t="s">
        <v>1515</v>
      </c>
      <c r="C490" s="1">
        <v>129540803</v>
      </c>
      <c r="D490" s="1">
        <v>489</v>
      </c>
      <c r="E490" s="1" t="s">
        <v>2024</v>
      </c>
      <c r="F490" s="1" t="s">
        <v>235</v>
      </c>
      <c r="G490" s="1" t="s">
        <v>226</v>
      </c>
      <c r="H490" s="1" t="s">
        <v>240</v>
      </c>
      <c r="I490" s="1">
        <v>1531694.25</v>
      </c>
      <c r="J490" s="1">
        <v>7867642.5</v>
      </c>
    </row>
    <row r="491" spans="1:10" x14ac:dyDescent="0.25">
      <c r="A491" s="1">
        <v>290490</v>
      </c>
      <c r="B491" s="1" t="s">
        <v>1515</v>
      </c>
      <c r="C491" s="1">
        <v>129544503</v>
      </c>
      <c r="D491" s="1">
        <v>490</v>
      </c>
      <c r="E491" s="1" t="s">
        <v>2025</v>
      </c>
      <c r="F491" s="1" t="s">
        <v>235</v>
      </c>
      <c r="G491" s="1" t="s">
        <v>226</v>
      </c>
      <c r="H491" s="1" t="s">
        <v>240</v>
      </c>
      <c r="I491" s="1">
        <v>862410.12</v>
      </c>
      <c r="J491" s="1">
        <v>7385058.5</v>
      </c>
    </row>
    <row r="492" spans="1:10" x14ac:dyDescent="0.25">
      <c r="A492" s="1">
        <v>290491</v>
      </c>
      <c r="B492" s="1" t="s">
        <v>1515</v>
      </c>
      <c r="C492" s="1">
        <v>129544703</v>
      </c>
      <c r="D492" s="1">
        <v>491</v>
      </c>
      <c r="E492" s="1" t="s">
        <v>2026</v>
      </c>
      <c r="F492" s="1" t="s">
        <v>235</v>
      </c>
      <c r="G492" s="1" t="s">
        <v>226</v>
      </c>
      <c r="H492" s="1" t="s">
        <v>240</v>
      </c>
      <c r="I492" s="1">
        <v>730554.62</v>
      </c>
      <c r="J492" s="1">
        <v>5534562</v>
      </c>
    </row>
    <row r="493" spans="1:10" x14ac:dyDescent="0.25">
      <c r="A493" s="1">
        <v>290492</v>
      </c>
      <c r="B493" s="1" t="s">
        <v>1515</v>
      </c>
      <c r="C493" s="1">
        <v>129545003</v>
      </c>
      <c r="D493" s="1">
        <v>492</v>
      </c>
      <c r="E493" s="1" t="s">
        <v>2027</v>
      </c>
      <c r="F493" s="1" t="s">
        <v>235</v>
      </c>
      <c r="G493" s="1" t="s">
        <v>226</v>
      </c>
      <c r="H493" s="1" t="s">
        <v>240</v>
      </c>
      <c r="I493" s="1">
        <v>1235095.3899999999</v>
      </c>
      <c r="J493" s="1">
        <v>8563800</v>
      </c>
    </row>
    <row r="494" spans="1:10" x14ac:dyDescent="0.25">
      <c r="A494" s="1">
        <v>290493</v>
      </c>
      <c r="B494" s="1" t="s">
        <v>1515</v>
      </c>
      <c r="C494" s="1">
        <v>129546003</v>
      </c>
      <c r="D494" s="1">
        <v>493</v>
      </c>
      <c r="E494" s="1" t="s">
        <v>2028</v>
      </c>
      <c r="F494" s="1" t="s">
        <v>235</v>
      </c>
      <c r="G494" s="1" t="s">
        <v>226</v>
      </c>
      <c r="H494" s="1" t="s">
        <v>240</v>
      </c>
      <c r="I494" s="1">
        <v>991406.94</v>
      </c>
      <c r="J494" s="1">
        <v>6579509</v>
      </c>
    </row>
    <row r="495" spans="1:10" x14ac:dyDescent="0.25">
      <c r="A495" s="1">
        <v>290494</v>
      </c>
      <c r="B495" s="1" t="s">
        <v>1515</v>
      </c>
      <c r="C495" s="1">
        <v>129546103</v>
      </c>
      <c r="D495" s="1">
        <v>494</v>
      </c>
      <c r="E495" s="1" t="s">
        <v>2029</v>
      </c>
      <c r="F495" s="1" t="s">
        <v>235</v>
      </c>
      <c r="G495" s="1" t="s">
        <v>226</v>
      </c>
      <c r="H495" s="1" t="s">
        <v>240</v>
      </c>
      <c r="I495" s="1">
        <v>1672189.28</v>
      </c>
      <c r="J495" s="1">
        <v>12859121</v>
      </c>
    </row>
    <row r="496" spans="1:10" x14ac:dyDescent="0.25">
      <c r="A496" s="1">
        <v>290495</v>
      </c>
      <c r="B496" s="1" t="s">
        <v>1515</v>
      </c>
      <c r="C496" s="1">
        <v>129546803</v>
      </c>
      <c r="D496" s="1">
        <v>495</v>
      </c>
      <c r="E496" s="1" t="s">
        <v>2030</v>
      </c>
      <c r="F496" s="1" t="s">
        <v>235</v>
      </c>
      <c r="G496" s="1" t="s">
        <v>226</v>
      </c>
      <c r="H496" s="1" t="s">
        <v>240</v>
      </c>
      <c r="I496" s="1">
        <v>582808.65</v>
      </c>
      <c r="J496" s="1">
        <v>3134820.25</v>
      </c>
    </row>
    <row r="497" spans="1:14" x14ac:dyDescent="0.25">
      <c r="A497" s="1">
        <v>290496</v>
      </c>
      <c r="B497" s="1" t="s">
        <v>1515</v>
      </c>
      <c r="C497" s="1">
        <v>129547203</v>
      </c>
      <c r="D497" s="1">
        <v>496</v>
      </c>
      <c r="E497" s="1" t="s">
        <v>2031</v>
      </c>
      <c r="F497" s="1" t="s">
        <v>235</v>
      </c>
      <c r="G497" s="1" t="s">
        <v>226</v>
      </c>
      <c r="H497" s="1" t="s">
        <v>240</v>
      </c>
      <c r="I497" s="1">
        <v>778840.08</v>
      </c>
      <c r="J497" s="1">
        <v>6890425</v>
      </c>
    </row>
    <row r="498" spans="1:14" x14ac:dyDescent="0.25">
      <c r="A498" s="1">
        <v>290497</v>
      </c>
      <c r="B498" s="1" t="s">
        <v>1515</v>
      </c>
      <c r="C498" s="1">
        <v>129547303</v>
      </c>
      <c r="D498" s="1">
        <v>497</v>
      </c>
      <c r="E498" s="1" t="s">
        <v>2032</v>
      </c>
      <c r="F498" s="1" t="s">
        <v>235</v>
      </c>
      <c r="G498" s="1" t="s">
        <v>226</v>
      </c>
      <c r="H498" s="1" t="s">
        <v>240</v>
      </c>
      <c r="I498" s="1">
        <v>733141.92</v>
      </c>
      <c r="J498" s="1">
        <v>6182518</v>
      </c>
    </row>
    <row r="499" spans="1:14" x14ac:dyDescent="0.25">
      <c r="A499" s="1">
        <v>290498</v>
      </c>
      <c r="B499" s="1" t="s">
        <v>1515</v>
      </c>
      <c r="C499" s="1">
        <v>129547603</v>
      </c>
      <c r="D499" s="1">
        <v>498</v>
      </c>
      <c r="E499" s="1" t="s">
        <v>2033</v>
      </c>
      <c r="F499" s="1" t="s">
        <v>235</v>
      </c>
      <c r="G499" s="1" t="s">
        <v>226</v>
      </c>
      <c r="H499" s="1" t="s">
        <v>240</v>
      </c>
      <c r="I499" s="1">
        <v>1292878.47</v>
      </c>
      <c r="J499" s="1">
        <v>6757137.5</v>
      </c>
    </row>
    <row r="500" spans="1:14" x14ac:dyDescent="0.25">
      <c r="A500" s="1">
        <v>290499</v>
      </c>
      <c r="B500" s="1" t="s">
        <v>1515</v>
      </c>
      <c r="C500" s="1">
        <v>129547803</v>
      </c>
      <c r="D500" s="1">
        <v>499</v>
      </c>
      <c r="E500" s="1" t="s">
        <v>2034</v>
      </c>
      <c r="F500" s="1" t="s">
        <v>235</v>
      </c>
      <c r="G500" s="1" t="s">
        <v>226</v>
      </c>
      <c r="H500" s="1" t="s">
        <v>240</v>
      </c>
      <c r="I500" s="1">
        <v>552735.72</v>
      </c>
      <c r="J500" s="1">
        <v>4439020.5</v>
      </c>
    </row>
    <row r="501" spans="1:14" x14ac:dyDescent="0.25">
      <c r="A501" s="1">
        <v>290500</v>
      </c>
      <c r="B501" s="1" t="s">
        <v>1515</v>
      </c>
      <c r="C501" s="1">
        <v>129548803</v>
      </c>
      <c r="D501" s="1">
        <v>500</v>
      </c>
      <c r="E501" s="1" t="s">
        <v>2035</v>
      </c>
      <c r="F501" s="1" t="s">
        <v>235</v>
      </c>
      <c r="G501" s="1" t="s">
        <v>226</v>
      </c>
      <c r="H501" s="1" t="s">
        <v>240</v>
      </c>
      <c r="I501" s="1">
        <v>800277.83</v>
      </c>
      <c r="J501" s="1">
        <v>6897045</v>
      </c>
    </row>
    <row r="502" spans="1:14" x14ac:dyDescent="0.25">
      <c r="A502" s="1">
        <v>300001</v>
      </c>
      <c r="B502" s="1" t="s">
        <v>1516</v>
      </c>
      <c r="C502" s="1">
        <v>101260303</v>
      </c>
      <c r="D502" s="1">
        <v>1</v>
      </c>
      <c r="E502" s="1" t="s">
        <v>1536</v>
      </c>
      <c r="F502" s="1" t="s">
        <v>228</v>
      </c>
      <c r="G502" s="1" t="s">
        <v>161</v>
      </c>
      <c r="H502" s="1" t="s">
        <v>240</v>
      </c>
      <c r="I502" s="1">
        <v>2979663.98</v>
      </c>
      <c r="J502" s="1">
        <v>23371012</v>
      </c>
      <c r="K502" s="1">
        <v>0.53708797693252563</v>
      </c>
      <c r="L502" s="1">
        <v>2.352149486541748</v>
      </c>
      <c r="M502" s="1">
        <v>3.5399138927459717E-2</v>
      </c>
      <c r="N502" s="1">
        <v>1.2023082971572876</v>
      </c>
    </row>
    <row r="503" spans="1:14" x14ac:dyDescent="0.25">
      <c r="A503" s="1">
        <v>300002</v>
      </c>
      <c r="B503" s="1" t="s">
        <v>1516</v>
      </c>
      <c r="C503" s="1">
        <v>101260803</v>
      </c>
      <c r="D503" s="1">
        <v>2</v>
      </c>
      <c r="E503" s="1" t="s">
        <v>1537</v>
      </c>
      <c r="F503" s="1" t="s">
        <v>228</v>
      </c>
      <c r="G503" s="1" t="s">
        <v>161</v>
      </c>
      <c r="H503" s="1" t="s">
        <v>240</v>
      </c>
      <c r="I503" s="1">
        <v>1414096.31</v>
      </c>
      <c r="J503" s="1">
        <v>12314941</v>
      </c>
      <c r="K503" s="1">
        <v>0.30865800380706787</v>
      </c>
      <c r="L503" s="1">
        <v>2.5708038806915283</v>
      </c>
      <c r="M503" s="1">
        <v>6.2000710517168045E-2</v>
      </c>
      <c r="N503" s="1">
        <v>4.5855269432067871</v>
      </c>
    </row>
    <row r="504" spans="1:14" x14ac:dyDescent="0.25">
      <c r="A504" s="1">
        <v>300003</v>
      </c>
      <c r="B504" s="1" t="s">
        <v>1516</v>
      </c>
      <c r="C504" s="1">
        <v>101261302</v>
      </c>
      <c r="D504" s="1">
        <v>3</v>
      </c>
      <c r="E504" s="1" t="s">
        <v>1538</v>
      </c>
      <c r="F504" s="1" t="s">
        <v>228</v>
      </c>
      <c r="G504" s="1" t="s">
        <v>161</v>
      </c>
      <c r="H504" s="1" t="s">
        <v>240</v>
      </c>
      <c r="I504" s="1">
        <v>4682865.55</v>
      </c>
      <c r="J504" s="1">
        <v>30355840</v>
      </c>
      <c r="K504" s="1">
        <v>0.68571001291275024</v>
      </c>
      <c r="L504" s="1">
        <v>2.3111121654510498</v>
      </c>
      <c r="M504" s="1">
        <v>4.6201959252357483E-2</v>
      </c>
      <c r="N504" s="1">
        <v>0.99644839763641357</v>
      </c>
    </row>
    <row r="505" spans="1:14" x14ac:dyDescent="0.25">
      <c r="A505" s="1">
        <v>300004</v>
      </c>
      <c r="B505" s="1" t="s">
        <v>1516</v>
      </c>
      <c r="C505" s="1">
        <v>101262903</v>
      </c>
      <c r="D505" s="1">
        <v>4</v>
      </c>
      <c r="E505" s="1" t="s">
        <v>1539</v>
      </c>
      <c r="F505" s="1" t="s">
        <v>228</v>
      </c>
      <c r="G505" s="1" t="s">
        <v>161</v>
      </c>
      <c r="H505" s="1" t="s">
        <v>240</v>
      </c>
      <c r="I505" s="1">
        <v>722922.39</v>
      </c>
      <c r="J505" s="1">
        <v>6853562.5</v>
      </c>
      <c r="K505" s="1">
        <v>0.1034339964389801</v>
      </c>
      <c r="L505" s="1">
        <v>1.532326340675354</v>
      </c>
      <c r="M505" s="1">
        <v>2.7925949543714523E-2</v>
      </c>
      <c r="N505" s="1">
        <v>4.0181427001953125</v>
      </c>
    </row>
    <row r="506" spans="1:14" x14ac:dyDescent="0.25">
      <c r="A506" s="1">
        <v>300005</v>
      </c>
      <c r="B506" s="1" t="s">
        <v>1516</v>
      </c>
      <c r="C506" s="1">
        <v>101264003</v>
      </c>
      <c r="D506" s="1">
        <v>5</v>
      </c>
      <c r="E506" s="1" t="s">
        <v>1540</v>
      </c>
      <c r="F506" s="1" t="s">
        <v>228</v>
      </c>
      <c r="G506" s="1" t="s">
        <v>161</v>
      </c>
      <c r="H506" s="1" t="s">
        <v>240</v>
      </c>
      <c r="I506" s="1">
        <v>2249237.09</v>
      </c>
      <c r="J506" s="1">
        <v>13989379</v>
      </c>
      <c r="K506" s="1">
        <v>0.3732140064239502</v>
      </c>
      <c r="L506" s="1">
        <v>2.7409627437591553</v>
      </c>
      <c r="M506" s="1">
        <v>2.7415849268436432E-2</v>
      </c>
      <c r="N506" s="1">
        <v>1.2339359521865845</v>
      </c>
    </row>
    <row r="507" spans="1:14" x14ac:dyDescent="0.25">
      <c r="A507" s="1">
        <v>300006</v>
      </c>
      <c r="B507" s="1" t="s">
        <v>1516</v>
      </c>
      <c r="C507" s="1">
        <v>101268003</v>
      </c>
      <c r="D507" s="1">
        <v>6</v>
      </c>
      <c r="E507" s="1" t="s">
        <v>1541</v>
      </c>
      <c r="F507" s="1" t="s">
        <v>228</v>
      </c>
      <c r="G507" s="1" t="s">
        <v>161</v>
      </c>
      <c r="H507" s="1" t="s">
        <v>240</v>
      </c>
      <c r="I507" s="1">
        <v>2201264.4900000002</v>
      </c>
      <c r="J507" s="1">
        <v>15699966</v>
      </c>
      <c r="K507" s="1">
        <v>0.45276498794555664</v>
      </c>
      <c r="L507" s="1">
        <v>2.9694957733154297</v>
      </c>
      <c r="M507" s="1">
        <v>2.1893329918384552E-2</v>
      </c>
      <c r="N507" s="1">
        <v>1.0045709609985352</v>
      </c>
    </row>
    <row r="508" spans="1:14" x14ac:dyDescent="0.25">
      <c r="A508" s="1">
        <v>300007</v>
      </c>
      <c r="B508" s="1" t="s">
        <v>1516</v>
      </c>
      <c r="C508" s="1">
        <v>101301303</v>
      </c>
      <c r="D508" s="1">
        <v>7</v>
      </c>
      <c r="E508" s="1" t="s">
        <v>1542</v>
      </c>
      <c r="F508" s="1" t="s">
        <v>228</v>
      </c>
      <c r="G508" s="1" t="s">
        <v>162</v>
      </c>
      <c r="H508" s="1" t="s">
        <v>240</v>
      </c>
      <c r="I508" s="1">
        <v>819938.19</v>
      </c>
      <c r="J508" s="1">
        <v>6936818.5</v>
      </c>
      <c r="K508" s="1">
        <v>0.14816349744796753</v>
      </c>
      <c r="L508" s="1">
        <v>2.18251633644104</v>
      </c>
      <c r="M508" s="1">
        <v>1.3019749894738197E-2</v>
      </c>
      <c r="N508" s="1">
        <v>1.6135150194168091</v>
      </c>
    </row>
    <row r="509" spans="1:14" x14ac:dyDescent="0.25">
      <c r="A509" s="1">
        <v>300008</v>
      </c>
      <c r="B509" s="1" t="s">
        <v>1516</v>
      </c>
      <c r="C509" s="1">
        <v>101301403</v>
      </c>
      <c r="D509" s="1">
        <v>8</v>
      </c>
      <c r="E509" s="1" t="s">
        <v>1543</v>
      </c>
      <c r="F509" s="1" t="s">
        <v>228</v>
      </c>
      <c r="G509" s="1" t="s">
        <v>162</v>
      </c>
      <c r="H509" s="1" t="s">
        <v>240</v>
      </c>
      <c r="I509" s="1">
        <v>1732392.14</v>
      </c>
      <c r="J509" s="1">
        <v>8248985</v>
      </c>
      <c r="K509" s="1">
        <v>0.16492150723934174</v>
      </c>
      <c r="L509" s="1">
        <v>2.0400817394256592</v>
      </c>
      <c r="M509" s="1">
        <v>2.9001709073781967E-2</v>
      </c>
      <c r="N509" s="1">
        <v>1.702587366104126</v>
      </c>
    </row>
    <row r="510" spans="1:14" x14ac:dyDescent="0.25">
      <c r="A510" s="1">
        <v>300009</v>
      </c>
      <c r="B510" s="1" t="s">
        <v>1516</v>
      </c>
      <c r="C510" s="1">
        <v>101303503</v>
      </c>
      <c r="D510" s="1">
        <v>9</v>
      </c>
      <c r="E510" s="1" t="s">
        <v>1544</v>
      </c>
      <c r="F510" s="1" t="s">
        <v>228</v>
      </c>
      <c r="G510" s="1" t="s">
        <v>162</v>
      </c>
      <c r="H510" s="1" t="s">
        <v>240</v>
      </c>
      <c r="I510" s="1">
        <v>674267.97</v>
      </c>
      <c r="J510" s="1">
        <v>5480854</v>
      </c>
      <c r="K510" s="1">
        <v>0.11454799771308899</v>
      </c>
      <c r="L510" s="1">
        <v>2.1345782279968262</v>
      </c>
      <c r="M510" s="1">
        <v>1.0358050465583801E-2</v>
      </c>
      <c r="N510" s="1">
        <v>1.5601589679718018</v>
      </c>
    </row>
    <row r="511" spans="1:14" x14ac:dyDescent="0.25">
      <c r="A511" s="1">
        <v>300010</v>
      </c>
      <c r="B511" s="1" t="s">
        <v>1516</v>
      </c>
      <c r="C511" s="1">
        <v>101306503</v>
      </c>
      <c r="D511" s="1">
        <v>10</v>
      </c>
      <c r="E511" s="1" t="s">
        <v>1545</v>
      </c>
      <c r="F511" s="1" t="s">
        <v>228</v>
      </c>
      <c r="G511" s="1" t="s">
        <v>162</v>
      </c>
      <c r="H511" s="1" t="s">
        <v>240</v>
      </c>
      <c r="I511" s="1">
        <v>549248.52</v>
      </c>
      <c r="J511" s="1">
        <v>4963188.5</v>
      </c>
      <c r="K511" s="1">
        <v>7.2822496294975281E-2</v>
      </c>
      <c r="L511" s="1">
        <v>1.4891011714935303</v>
      </c>
      <c r="M511" s="1">
        <v>8.2613099366426468E-3</v>
      </c>
      <c r="N511" s="1">
        <v>1.5270804166793823</v>
      </c>
    </row>
    <row r="512" spans="1:14" x14ac:dyDescent="0.25">
      <c r="A512" s="1">
        <v>300011</v>
      </c>
      <c r="B512" s="1" t="s">
        <v>1516</v>
      </c>
      <c r="C512" s="1">
        <v>101308503</v>
      </c>
      <c r="D512" s="1">
        <v>11</v>
      </c>
      <c r="E512" s="1" t="s">
        <v>1546</v>
      </c>
      <c r="F512" s="1" t="s">
        <v>228</v>
      </c>
      <c r="G512" s="1" t="s">
        <v>162</v>
      </c>
      <c r="H512" s="1" t="s">
        <v>240</v>
      </c>
      <c r="I512" s="1">
        <v>671727.72</v>
      </c>
      <c r="J512" s="1">
        <v>3377713.25</v>
      </c>
      <c r="K512" s="1">
        <v>0.12332650274038315</v>
      </c>
      <c r="L512" s="1">
        <v>3.7895464897155762</v>
      </c>
      <c r="M512" s="1">
        <v>1.3264799490571022E-3</v>
      </c>
      <c r="N512" s="1">
        <v>0.19786359369754791</v>
      </c>
    </row>
    <row r="513" spans="1:14" x14ac:dyDescent="0.25">
      <c r="A513" s="1">
        <v>300012</v>
      </c>
      <c r="B513" s="1" t="s">
        <v>1516</v>
      </c>
      <c r="C513" s="1">
        <v>101630504</v>
      </c>
      <c r="D513" s="1">
        <v>12</v>
      </c>
      <c r="E513" s="1" t="s">
        <v>1547</v>
      </c>
      <c r="F513" s="1" t="s">
        <v>228</v>
      </c>
      <c r="G513" s="1" t="s">
        <v>163</v>
      </c>
      <c r="H513" s="1" t="s">
        <v>240</v>
      </c>
      <c r="I513" s="1">
        <v>556992.59</v>
      </c>
      <c r="J513" s="1">
        <v>4271557</v>
      </c>
      <c r="K513" s="1">
        <v>2.772350050508976E-2</v>
      </c>
      <c r="L513" s="1">
        <v>0.65326547622680664</v>
      </c>
      <c r="M513" s="1">
        <v>1.5586400404572487E-3</v>
      </c>
      <c r="N513" s="1">
        <v>0.28061661124229431</v>
      </c>
    </row>
    <row r="514" spans="1:14" x14ac:dyDescent="0.25">
      <c r="A514" s="1">
        <v>300013</v>
      </c>
      <c r="B514" s="1" t="s">
        <v>1516</v>
      </c>
      <c r="C514" s="1">
        <v>101630903</v>
      </c>
      <c r="D514" s="1">
        <v>13</v>
      </c>
      <c r="E514" s="1" t="s">
        <v>1548</v>
      </c>
      <c r="F514" s="1" t="s">
        <v>228</v>
      </c>
      <c r="G514" s="1" t="s">
        <v>163</v>
      </c>
      <c r="H514" s="1" t="s">
        <v>240</v>
      </c>
      <c r="I514" s="1">
        <v>781603.2</v>
      </c>
      <c r="J514" s="1">
        <v>6287795.5</v>
      </c>
      <c r="K514" s="1">
        <v>0.10964249819517136</v>
      </c>
      <c r="L514" s="1">
        <v>1.7746808528900146</v>
      </c>
      <c r="M514" s="1">
        <v>1.040961965918541E-2</v>
      </c>
      <c r="N514" s="1">
        <v>1.3498063087463379</v>
      </c>
    </row>
    <row r="515" spans="1:14" x14ac:dyDescent="0.25">
      <c r="A515" s="1">
        <v>300014</v>
      </c>
      <c r="B515" s="1" t="s">
        <v>1516</v>
      </c>
      <c r="C515" s="1">
        <v>101631003</v>
      </c>
      <c r="D515" s="1">
        <v>14</v>
      </c>
      <c r="E515" s="1" t="s">
        <v>1549</v>
      </c>
      <c r="F515" s="1" t="s">
        <v>228</v>
      </c>
      <c r="G515" s="1" t="s">
        <v>163</v>
      </c>
      <c r="H515" s="1" t="s">
        <v>240</v>
      </c>
      <c r="I515" s="1">
        <v>997015.16</v>
      </c>
      <c r="J515" s="1">
        <v>8715208</v>
      </c>
      <c r="K515" s="1">
        <v>0.12160100042819977</v>
      </c>
      <c r="L515" s="1">
        <v>1.4150170087814331</v>
      </c>
      <c r="M515" s="1">
        <v>1.5390099957585335E-2</v>
      </c>
      <c r="N515" s="1">
        <v>1.5678185224533081</v>
      </c>
    </row>
    <row r="516" spans="1:14" x14ac:dyDescent="0.25">
      <c r="A516" s="1">
        <v>300015</v>
      </c>
      <c r="B516" s="1" t="s">
        <v>1516</v>
      </c>
      <c r="C516" s="1">
        <v>101631203</v>
      </c>
      <c r="D516" s="1">
        <v>15</v>
      </c>
      <c r="E516" s="1" t="s">
        <v>1550</v>
      </c>
      <c r="F516" s="1" t="s">
        <v>228</v>
      </c>
      <c r="G516" s="1" t="s">
        <v>163</v>
      </c>
      <c r="H516" s="1" t="s">
        <v>240</v>
      </c>
      <c r="I516" s="1">
        <v>870828.53</v>
      </c>
      <c r="J516" s="1">
        <v>6283067.5</v>
      </c>
      <c r="K516" s="1">
        <v>9.1395996510982513E-2</v>
      </c>
      <c r="L516" s="1">
        <v>1.476111888885498</v>
      </c>
      <c r="M516" s="1">
        <v>6.9630900397896767E-3</v>
      </c>
      <c r="N516" s="1">
        <v>0.80603873729705811</v>
      </c>
    </row>
    <row r="517" spans="1:14" x14ac:dyDescent="0.25">
      <c r="A517" s="1">
        <v>300016</v>
      </c>
      <c r="B517" s="1" t="s">
        <v>1516</v>
      </c>
      <c r="C517" s="1">
        <v>101631503</v>
      </c>
      <c r="D517" s="1">
        <v>16</v>
      </c>
      <c r="E517" s="1" t="s">
        <v>1551</v>
      </c>
      <c r="F517" s="1" t="s">
        <v>228</v>
      </c>
      <c r="G517" s="1" t="s">
        <v>163</v>
      </c>
      <c r="H517" s="1" t="s">
        <v>240</v>
      </c>
      <c r="I517" s="1">
        <v>640428.05000000005</v>
      </c>
      <c r="J517" s="1">
        <v>5813339.5</v>
      </c>
      <c r="K517" s="1">
        <v>7.5253002345561981E-2</v>
      </c>
      <c r="L517" s="1">
        <v>1.3114650249481201</v>
      </c>
      <c r="M517" s="1">
        <v>7.3881400749087334E-3</v>
      </c>
      <c r="N517" s="1">
        <v>1.1670891046524048</v>
      </c>
    </row>
    <row r="518" spans="1:14" x14ac:dyDescent="0.25">
      <c r="A518" s="1">
        <v>300017</v>
      </c>
      <c r="B518" s="1" t="s">
        <v>1516</v>
      </c>
      <c r="C518" s="1">
        <v>101631703</v>
      </c>
      <c r="D518" s="1">
        <v>17</v>
      </c>
      <c r="E518" s="1" t="s">
        <v>1552</v>
      </c>
      <c r="F518" s="1" t="s">
        <v>228</v>
      </c>
      <c r="G518" s="1" t="s">
        <v>163</v>
      </c>
      <c r="H518" s="1" t="s">
        <v>240</v>
      </c>
      <c r="I518" s="1">
        <v>2057026.15</v>
      </c>
      <c r="J518" s="1">
        <v>11434163</v>
      </c>
      <c r="K518" s="1">
        <v>0.35586899518966675</v>
      </c>
      <c r="L518" s="1">
        <v>3.2123086452484131</v>
      </c>
      <c r="M518" s="1">
        <v>3.5266559571027756E-2</v>
      </c>
      <c r="N518" s="1">
        <v>1.7443498373031616</v>
      </c>
    </row>
    <row r="519" spans="1:14" x14ac:dyDescent="0.25">
      <c r="A519" s="1">
        <v>300018</v>
      </c>
      <c r="B519" s="1" t="s">
        <v>1516</v>
      </c>
      <c r="C519" s="1">
        <v>101631803</v>
      </c>
      <c r="D519" s="1">
        <v>18</v>
      </c>
      <c r="E519" s="1" t="s">
        <v>1553</v>
      </c>
      <c r="F519" s="1" t="s">
        <v>228</v>
      </c>
      <c r="G519" s="1" t="s">
        <v>163</v>
      </c>
      <c r="H519" s="1" t="s">
        <v>240</v>
      </c>
      <c r="I519" s="1">
        <v>1140026</v>
      </c>
      <c r="J519" s="1">
        <v>7814941</v>
      </c>
      <c r="K519" s="1">
        <v>0.23266300559043884</v>
      </c>
      <c r="L519" s="1">
        <v>3.0685105323791504</v>
      </c>
      <c r="M519" s="1">
        <v>3.8235299289226532E-2</v>
      </c>
      <c r="N519" s="1">
        <v>3.4702870845794678</v>
      </c>
    </row>
    <row r="520" spans="1:14" x14ac:dyDescent="0.25">
      <c r="A520" s="1">
        <v>300019</v>
      </c>
      <c r="B520" s="1" t="s">
        <v>1516</v>
      </c>
      <c r="C520" s="1">
        <v>101631903</v>
      </c>
      <c r="D520" s="1">
        <v>19</v>
      </c>
      <c r="E520" s="1" t="s">
        <v>1554</v>
      </c>
      <c r="F520" s="1" t="s">
        <v>228</v>
      </c>
      <c r="G520" s="1" t="s">
        <v>163</v>
      </c>
      <c r="H520" s="1" t="s">
        <v>240</v>
      </c>
      <c r="I520" s="1">
        <v>644114.66</v>
      </c>
      <c r="J520" s="1">
        <v>4746831.5</v>
      </c>
      <c r="K520" s="1">
        <v>7.6173499226570129E-2</v>
      </c>
      <c r="L520" s="1">
        <v>1.6308944225311279</v>
      </c>
      <c r="M520" s="1">
        <v>6.7991199903190136E-3</v>
      </c>
      <c r="N520" s="1">
        <v>1.0668373107910156</v>
      </c>
    </row>
    <row r="521" spans="1:14" x14ac:dyDescent="0.25">
      <c r="A521" s="1">
        <v>300020</v>
      </c>
      <c r="B521" s="1" t="s">
        <v>1516</v>
      </c>
      <c r="C521" s="1">
        <v>101632403</v>
      </c>
      <c r="D521" s="1">
        <v>20</v>
      </c>
      <c r="E521" s="1" t="s">
        <v>1555</v>
      </c>
      <c r="F521" s="1" t="s">
        <v>228</v>
      </c>
      <c r="G521" s="1" t="s">
        <v>163</v>
      </c>
      <c r="H521" s="1" t="s">
        <v>240</v>
      </c>
      <c r="I521" s="1">
        <v>788971.78</v>
      </c>
      <c r="J521" s="1">
        <v>6447371.5</v>
      </c>
      <c r="K521" s="1">
        <v>6.3275501132011414E-2</v>
      </c>
      <c r="L521" s="1">
        <v>0.99114269018173218</v>
      </c>
      <c r="M521" s="1">
        <v>1.0855630040168762E-2</v>
      </c>
      <c r="N521" s="1">
        <v>1.395116925239563</v>
      </c>
    </row>
    <row r="522" spans="1:14" x14ac:dyDescent="0.25">
      <c r="A522" s="1">
        <v>300021</v>
      </c>
      <c r="B522" s="1" t="s">
        <v>1516</v>
      </c>
      <c r="C522" s="1">
        <v>101633903</v>
      </c>
      <c r="D522" s="1">
        <v>21</v>
      </c>
      <c r="E522" s="1" t="s">
        <v>1556</v>
      </c>
      <c r="F522" s="1" t="s">
        <v>228</v>
      </c>
      <c r="G522" s="1" t="s">
        <v>163</v>
      </c>
      <c r="H522" s="1" t="s">
        <v>240</v>
      </c>
      <c r="I522" s="1">
        <v>1537333.34</v>
      </c>
      <c r="J522" s="1">
        <v>10193262</v>
      </c>
      <c r="K522" s="1">
        <v>0.11815299838781357</v>
      </c>
      <c r="L522" s="1">
        <v>1.1727218627929688</v>
      </c>
      <c r="M522" s="1">
        <v>0.15268382430076599</v>
      </c>
      <c r="N522" s="1">
        <v>11.026893615722656</v>
      </c>
    </row>
    <row r="523" spans="1:14" x14ac:dyDescent="0.25">
      <c r="A523" s="1">
        <v>300022</v>
      </c>
      <c r="B523" s="1" t="s">
        <v>1516</v>
      </c>
      <c r="C523" s="1">
        <v>101636503</v>
      </c>
      <c r="D523" s="1">
        <v>22</v>
      </c>
      <c r="E523" s="1" t="s">
        <v>1557</v>
      </c>
      <c r="F523" s="1" t="s">
        <v>228</v>
      </c>
      <c r="G523" s="1" t="s">
        <v>163</v>
      </c>
      <c r="H523" s="1" t="s">
        <v>240</v>
      </c>
      <c r="I523" s="1">
        <v>1589122.85</v>
      </c>
      <c r="J523" s="1">
        <v>5413906.5</v>
      </c>
      <c r="K523" s="1">
        <v>0.13507899641990662</v>
      </c>
      <c r="L523" s="1">
        <v>2.5588827133178711</v>
      </c>
      <c r="M523" s="1">
        <v>1.4263500459492207E-2</v>
      </c>
      <c r="N523" s="1">
        <v>0.90569990873336792</v>
      </c>
    </row>
    <row r="524" spans="1:14" x14ac:dyDescent="0.25">
      <c r="A524" s="1">
        <v>300023</v>
      </c>
      <c r="B524" s="1" t="s">
        <v>1516</v>
      </c>
      <c r="C524" s="1">
        <v>101637002</v>
      </c>
      <c r="D524" s="1">
        <v>23</v>
      </c>
      <c r="E524" s="1" t="s">
        <v>1558</v>
      </c>
      <c r="F524" s="1" t="s">
        <v>228</v>
      </c>
      <c r="G524" s="1" t="s">
        <v>163</v>
      </c>
      <c r="H524" s="1" t="s">
        <v>240</v>
      </c>
      <c r="I524" s="1">
        <v>2049312.1</v>
      </c>
      <c r="J524" s="1">
        <v>12739247</v>
      </c>
      <c r="K524" s="1">
        <v>0.24808500707149506</v>
      </c>
      <c r="L524" s="1">
        <v>1.9860842227935791</v>
      </c>
      <c r="M524" s="1">
        <v>-7.8326717019081116E-2</v>
      </c>
      <c r="N524" s="1">
        <v>-3.681391716003418</v>
      </c>
    </row>
    <row r="525" spans="1:14" x14ac:dyDescent="0.25">
      <c r="A525" s="1">
        <v>300024</v>
      </c>
      <c r="B525" s="1" t="s">
        <v>1516</v>
      </c>
      <c r="C525" s="1">
        <v>101638003</v>
      </c>
      <c r="D525" s="1">
        <v>24</v>
      </c>
      <c r="E525" s="1" t="s">
        <v>1559</v>
      </c>
      <c r="F525" s="1" t="s">
        <v>228</v>
      </c>
      <c r="G525" s="1" t="s">
        <v>163</v>
      </c>
      <c r="H525" s="1" t="s">
        <v>240</v>
      </c>
      <c r="I525" s="1">
        <v>2146115.48</v>
      </c>
      <c r="J525" s="1">
        <v>11673162</v>
      </c>
      <c r="K525" s="1">
        <v>0.18920299410820007</v>
      </c>
      <c r="L525" s="1">
        <v>1.6475416421890259</v>
      </c>
      <c r="M525" s="1">
        <v>0.17696286737918854</v>
      </c>
      <c r="N525" s="1">
        <v>8.9867525100708008</v>
      </c>
    </row>
    <row r="526" spans="1:14" x14ac:dyDescent="0.25">
      <c r="A526" s="1">
        <v>300025</v>
      </c>
      <c r="B526" s="1" t="s">
        <v>1516</v>
      </c>
      <c r="C526" s="1">
        <v>101638803</v>
      </c>
      <c r="D526" s="1">
        <v>25</v>
      </c>
      <c r="E526" s="1" t="s">
        <v>1560</v>
      </c>
      <c r="F526" s="1" t="s">
        <v>228</v>
      </c>
      <c r="G526" s="1" t="s">
        <v>163</v>
      </c>
      <c r="H526" s="1" t="s">
        <v>240</v>
      </c>
      <c r="I526" s="1">
        <v>1450235</v>
      </c>
      <c r="J526" s="1">
        <v>8745969</v>
      </c>
      <c r="K526" s="1">
        <v>0.22906500101089478</v>
      </c>
      <c r="L526" s="1">
        <v>2.6895337104797363</v>
      </c>
      <c r="M526" s="1">
        <v>3.2815311104059219E-2</v>
      </c>
      <c r="N526" s="1">
        <v>2.3151443004608154</v>
      </c>
    </row>
    <row r="527" spans="1:14" x14ac:dyDescent="0.25">
      <c r="A527" s="1">
        <v>300026</v>
      </c>
      <c r="B527" s="1" t="s">
        <v>1516</v>
      </c>
      <c r="C527" s="1">
        <v>102027451</v>
      </c>
      <c r="D527" s="1">
        <v>26</v>
      </c>
      <c r="E527" s="1" t="s">
        <v>1561</v>
      </c>
      <c r="F527" s="1" t="s">
        <v>229</v>
      </c>
      <c r="G527" s="1" t="s">
        <v>164</v>
      </c>
      <c r="H527" s="1" t="s">
        <v>240</v>
      </c>
      <c r="I527" s="1">
        <v>28338651.359999999</v>
      </c>
      <c r="J527" s="1">
        <v>159190000</v>
      </c>
      <c r="K527" s="1">
        <v>3.055311918258667</v>
      </c>
      <c r="L527" s="1">
        <v>1.9568438529968262</v>
      </c>
      <c r="M527" s="1">
        <v>0.1589498370885849</v>
      </c>
      <c r="N527" s="1">
        <v>0.56405794620513916</v>
      </c>
    </row>
    <row r="528" spans="1:14" x14ac:dyDescent="0.25">
      <c r="A528" s="1">
        <v>300027</v>
      </c>
      <c r="B528" s="1" t="s">
        <v>1516</v>
      </c>
      <c r="C528" s="1">
        <v>103020603</v>
      </c>
      <c r="D528" s="1">
        <v>27</v>
      </c>
      <c r="E528" s="1" t="s">
        <v>1562</v>
      </c>
      <c r="F528" s="1" t="s">
        <v>229</v>
      </c>
      <c r="G528" s="1" t="s">
        <v>164</v>
      </c>
      <c r="H528" s="1" t="s">
        <v>240</v>
      </c>
      <c r="I528" s="1">
        <v>690745.1</v>
      </c>
      <c r="J528" s="1">
        <v>2476219.75</v>
      </c>
      <c r="K528" s="1">
        <v>8.9969746768474579E-2</v>
      </c>
      <c r="L528" s="1">
        <v>3.7703404426574707</v>
      </c>
      <c r="M528" s="1">
        <v>8.2009099423885345E-3</v>
      </c>
      <c r="N528" s="1">
        <v>1.2015206813812256</v>
      </c>
    </row>
    <row r="529" spans="1:14" x14ac:dyDescent="0.25">
      <c r="A529" s="1">
        <v>300028</v>
      </c>
      <c r="B529" s="1" t="s">
        <v>1516</v>
      </c>
      <c r="C529" s="1">
        <v>103020753</v>
      </c>
      <c r="D529" s="1">
        <v>28</v>
      </c>
      <c r="E529" s="1" t="s">
        <v>1563</v>
      </c>
      <c r="F529" s="1" t="s">
        <v>229</v>
      </c>
      <c r="G529" s="1" t="s">
        <v>164</v>
      </c>
      <c r="H529" s="1" t="s">
        <v>240</v>
      </c>
      <c r="I529" s="1">
        <v>702401.5</v>
      </c>
      <c r="J529" s="1">
        <v>2513506</v>
      </c>
      <c r="K529" s="1">
        <v>6.3343249261379242E-2</v>
      </c>
      <c r="L529" s="1">
        <v>2.5852670669555664</v>
      </c>
      <c r="M529" s="1">
        <v>6.9671999663114548E-3</v>
      </c>
      <c r="N529" s="1">
        <v>1.0018488168716431</v>
      </c>
    </row>
    <row r="530" spans="1:14" x14ac:dyDescent="0.25">
      <c r="A530" s="1">
        <v>300029</v>
      </c>
      <c r="B530" s="1" t="s">
        <v>1516</v>
      </c>
      <c r="C530" s="1">
        <v>103021003</v>
      </c>
      <c r="D530" s="1">
        <v>29</v>
      </c>
      <c r="E530" s="1" t="s">
        <v>1564</v>
      </c>
      <c r="F530" s="1" t="s">
        <v>229</v>
      </c>
      <c r="G530" s="1" t="s">
        <v>164</v>
      </c>
      <c r="H530" s="1" t="s">
        <v>240</v>
      </c>
      <c r="I530" s="1">
        <v>1621729</v>
      </c>
      <c r="J530" s="1">
        <v>5036127</v>
      </c>
      <c r="K530" s="1">
        <v>0.15553300082683563</v>
      </c>
      <c r="L530" s="1">
        <v>3.1867637634277344</v>
      </c>
      <c r="M530" s="1">
        <v>1.5610399655997753E-2</v>
      </c>
      <c r="N530" s="1">
        <v>0.97193318605422974</v>
      </c>
    </row>
    <row r="531" spans="1:14" x14ac:dyDescent="0.25">
      <c r="A531" s="1">
        <v>300030</v>
      </c>
      <c r="B531" s="1" t="s">
        <v>1516</v>
      </c>
      <c r="C531" s="1">
        <v>103021102</v>
      </c>
      <c r="D531" s="1">
        <v>30</v>
      </c>
      <c r="E531" s="1" t="s">
        <v>1565</v>
      </c>
      <c r="F531" s="1" t="s">
        <v>229</v>
      </c>
      <c r="G531" s="1" t="s">
        <v>164</v>
      </c>
      <c r="H531" s="1" t="s">
        <v>240</v>
      </c>
      <c r="I531" s="1">
        <v>2604730.36</v>
      </c>
      <c r="J531" s="1">
        <v>9570850</v>
      </c>
      <c r="K531" s="1">
        <v>0.29063698649406433</v>
      </c>
      <c r="L531" s="1">
        <v>3.1317923069000244</v>
      </c>
      <c r="M531" s="1">
        <v>-8.6895391345024109E-2</v>
      </c>
      <c r="N531" s="1">
        <v>-3.2283608913421631</v>
      </c>
    </row>
    <row r="532" spans="1:14" x14ac:dyDescent="0.25">
      <c r="A532" s="1">
        <v>300031</v>
      </c>
      <c r="B532" s="1" t="s">
        <v>1516</v>
      </c>
      <c r="C532" s="1">
        <v>103021252</v>
      </c>
      <c r="D532" s="1">
        <v>31</v>
      </c>
      <c r="E532" s="1" t="s">
        <v>1566</v>
      </c>
      <c r="F532" s="1" t="s">
        <v>229</v>
      </c>
      <c r="G532" s="1" t="s">
        <v>164</v>
      </c>
      <c r="H532" s="1" t="s">
        <v>240</v>
      </c>
      <c r="I532" s="1">
        <v>2557376.25</v>
      </c>
      <c r="J532" s="1">
        <v>8962532</v>
      </c>
      <c r="K532" s="1">
        <v>0.23102399706840515</v>
      </c>
      <c r="L532" s="1">
        <v>2.6458659172058105</v>
      </c>
      <c r="M532" s="1">
        <v>3.4936141222715378E-2</v>
      </c>
      <c r="N532" s="1">
        <v>1.3850136995315552</v>
      </c>
    </row>
    <row r="533" spans="1:14" x14ac:dyDescent="0.25">
      <c r="A533" s="1">
        <v>300032</v>
      </c>
      <c r="B533" s="1" t="s">
        <v>1516</v>
      </c>
      <c r="C533" s="1">
        <v>103021453</v>
      </c>
      <c r="D533" s="1">
        <v>32</v>
      </c>
      <c r="E533" s="1" t="s">
        <v>1567</v>
      </c>
      <c r="F533" s="1" t="s">
        <v>229</v>
      </c>
      <c r="G533" s="1" t="s">
        <v>164</v>
      </c>
      <c r="H533" s="1" t="s">
        <v>240</v>
      </c>
      <c r="I533" s="1">
        <v>831967.16</v>
      </c>
      <c r="J533" s="1">
        <v>4801129</v>
      </c>
      <c r="K533" s="1">
        <v>0.12953899800777435</v>
      </c>
      <c r="L533" s="1">
        <v>2.7729103565216064</v>
      </c>
      <c r="M533" s="1">
        <v>2.1771080791950226E-2</v>
      </c>
      <c r="N533" s="1">
        <v>2.6871371269226074</v>
      </c>
    </row>
    <row r="534" spans="1:14" x14ac:dyDescent="0.25">
      <c r="A534" s="1">
        <v>300033</v>
      </c>
      <c r="B534" s="1" t="s">
        <v>1516</v>
      </c>
      <c r="C534" s="1">
        <v>103021603</v>
      </c>
      <c r="D534" s="1">
        <v>33</v>
      </c>
      <c r="E534" s="1" t="s">
        <v>1568</v>
      </c>
      <c r="F534" s="1" t="s">
        <v>229</v>
      </c>
      <c r="G534" s="1" t="s">
        <v>164</v>
      </c>
      <c r="H534" s="1" t="s">
        <v>240</v>
      </c>
      <c r="I534" s="1">
        <v>890961.82</v>
      </c>
      <c r="J534" s="1">
        <v>4282850.5</v>
      </c>
      <c r="K534" s="1">
        <v>0.15978400409221649</v>
      </c>
      <c r="L534" s="1">
        <v>3.8753681182861328</v>
      </c>
      <c r="M534" s="1">
        <v>1.5897169709205627E-2</v>
      </c>
      <c r="N534" s="1">
        <v>1.8166851997375488</v>
      </c>
    </row>
    <row r="535" spans="1:14" x14ac:dyDescent="0.25">
      <c r="A535" s="1">
        <v>300034</v>
      </c>
      <c r="B535" s="1" t="s">
        <v>1516</v>
      </c>
      <c r="C535" s="1">
        <v>103021752</v>
      </c>
      <c r="D535" s="1">
        <v>34</v>
      </c>
      <c r="E535" s="1" t="s">
        <v>1569</v>
      </c>
      <c r="F535" s="1" t="s">
        <v>229</v>
      </c>
      <c r="G535" s="1" t="s">
        <v>164</v>
      </c>
      <c r="H535" s="1" t="s">
        <v>240</v>
      </c>
      <c r="I535" s="1">
        <v>1538028.16</v>
      </c>
      <c r="J535" s="1">
        <v>4951560</v>
      </c>
      <c r="K535" s="1">
        <v>0.20701849460601807</v>
      </c>
      <c r="L535" s="1">
        <v>4.3632984161376953</v>
      </c>
      <c r="M535" s="1">
        <v>-9.4813019037246704E-2</v>
      </c>
      <c r="N535" s="1">
        <v>-5.8066282272338867</v>
      </c>
    </row>
    <row r="536" spans="1:14" x14ac:dyDescent="0.25">
      <c r="A536" s="1">
        <v>300035</v>
      </c>
      <c r="B536" s="1" t="s">
        <v>1516</v>
      </c>
      <c r="C536" s="1">
        <v>103021903</v>
      </c>
      <c r="D536" s="1">
        <v>35</v>
      </c>
      <c r="E536" s="1" t="s">
        <v>1570</v>
      </c>
      <c r="F536" s="1" t="s">
        <v>229</v>
      </c>
      <c r="G536" s="1" t="s">
        <v>164</v>
      </c>
      <c r="H536" s="1" t="s">
        <v>240</v>
      </c>
      <c r="I536" s="1">
        <v>1086055</v>
      </c>
      <c r="J536" s="1">
        <v>7235090</v>
      </c>
      <c r="K536" s="1">
        <v>0.2268269956111908</v>
      </c>
      <c r="L536" s="1">
        <v>3.236565113067627</v>
      </c>
      <c r="M536" s="1">
        <v>3.1228000298142433E-2</v>
      </c>
      <c r="N536" s="1">
        <v>2.9604854583740234</v>
      </c>
    </row>
    <row r="537" spans="1:14" x14ac:dyDescent="0.25">
      <c r="A537" s="1">
        <v>300036</v>
      </c>
      <c r="B537" s="1" t="s">
        <v>1516</v>
      </c>
      <c r="C537" s="1">
        <v>103022103</v>
      </c>
      <c r="D537" s="1">
        <v>36</v>
      </c>
      <c r="E537" s="1" t="s">
        <v>1571</v>
      </c>
      <c r="F537" s="1" t="s">
        <v>229</v>
      </c>
      <c r="G537" s="1" t="s">
        <v>164</v>
      </c>
      <c r="H537" s="1" t="s">
        <v>240</v>
      </c>
      <c r="I537" s="1">
        <v>448357</v>
      </c>
      <c r="J537" s="1">
        <v>1830860</v>
      </c>
      <c r="K537" s="1">
        <v>0.11169199645519257</v>
      </c>
      <c r="L537" s="1">
        <v>6.4968633651733398</v>
      </c>
      <c r="M537" s="1">
        <v>7.0839999243617058E-3</v>
      </c>
      <c r="N537" s="1">
        <v>1.6053553819656372</v>
      </c>
    </row>
    <row r="538" spans="1:14" x14ac:dyDescent="0.25">
      <c r="A538" s="1">
        <v>300037</v>
      </c>
      <c r="B538" s="1" t="s">
        <v>1516</v>
      </c>
      <c r="C538" s="1">
        <v>103022253</v>
      </c>
      <c r="D538" s="1">
        <v>37</v>
      </c>
      <c r="E538" s="1" t="s">
        <v>1572</v>
      </c>
      <c r="F538" s="1" t="s">
        <v>229</v>
      </c>
      <c r="G538" s="1" t="s">
        <v>164</v>
      </c>
      <c r="H538" s="1" t="s">
        <v>240</v>
      </c>
      <c r="I538" s="1">
        <v>1233421.72</v>
      </c>
      <c r="J538" s="1">
        <v>6045648</v>
      </c>
      <c r="K538" s="1">
        <v>0.16086199879646301</v>
      </c>
      <c r="L538" s="1">
        <v>2.7335233688354492</v>
      </c>
      <c r="M538" s="1">
        <v>9.5026297494769096E-3</v>
      </c>
      <c r="N538" s="1">
        <v>0.77640998363494873</v>
      </c>
    </row>
    <row r="539" spans="1:14" x14ac:dyDescent="0.25">
      <c r="A539" s="1">
        <v>300038</v>
      </c>
      <c r="B539" s="1" t="s">
        <v>1516</v>
      </c>
      <c r="C539" s="1">
        <v>103022503</v>
      </c>
      <c r="D539" s="1">
        <v>38</v>
      </c>
      <c r="E539" s="1" t="s">
        <v>1573</v>
      </c>
      <c r="F539" s="1" t="s">
        <v>229</v>
      </c>
      <c r="G539" s="1" t="s">
        <v>164</v>
      </c>
      <c r="H539" s="1" t="s">
        <v>240</v>
      </c>
      <c r="I539" s="1">
        <v>642883.53</v>
      </c>
      <c r="J539" s="1">
        <v>11767238</v>
      </c>
      <c r="K539" s="1">
        <v>0.40009599924087524</v>
      </c>
      <c r="L539" s="1">
        <v>3.519758939743042</v>
      </c>
      <c r="M539" s="1">
        <v>-4.9433899112045765E-3</v>
      </c>
      <c r="N539" s="1">
        <v>-0.763072669506073</v>
      </c>
    </row>
    <row r="540" spans="1:14" x14ac:dyDescent="0.25">
      <c r="A540" s="1">
        <v>300039</v>
      </c>
      <c r="B540" s="1" t="s">
        <v>1516</v>
      </c>
      <c r="C540" s="1">
        <v>103022803</v>
      </c>
      <c r="D540" s="1">
        <v>39</v>
      </c>
      <c r="E540" s="1" t="s">
        <v>1574</v>
      </c>
      <c r="F540" s="1" t="s">
        <v>229</v>
      </c>
      <c r="G540" s="1" t="s">
        <v>164</v>
      </c>
      <c r="H540" s="1" t="s">
        <v>240</v>
      </c>
      <c r="I540" s="1">
        <v>1377490.17</v>
      </c>
      <c r="J540" s="1">
        <v>6671919.5</v>
      </c>
      <c r="K540" s="1">
        <v>0.31527349352836609</v>
      </c>
      <c r="L540" s="1">
        <v>4.9597458839416504</v>
      </c>
      <c r="M540" s="1">
        <v>2.7795560657978058E-2</v>
      </c>
      <c r="N540" s="1">
        <v>2.0593962669372559</v>
      </c>
    </row>
    <row r="541" spans="1:14" x14ac:dyDescent="0.25">
      <c r="A541" s="1">
        <v>300040</v>
      </c>
      <c r="B541" s="1" t="s">
        <v>1516</v>
      </c>
      <c r="C541" s="1">
        <v>103023153</v>
      </c>
      <c r="D541" s="1">
        <v>40</v>
      </c>
      <c r="E541" s="1" t="s">
        <v>1575</v>
      </c>
      <c r="F541" s="1" t="s">
        <v>229</v>
      </c>
      <c r="G541" s="1" t="s">
        <v>164</v>
      </c>
      <c r="H541" s="1" t="s">
        <v>240</v>
      </c>
      <c r="I541" s="1">
        <v>1755895.42</v>
      </c>
      <c r="J541" s="1">
        <v>9234038</v>
      </c>
      <c r="K541" s="1">
        <v>0.15681500732898712</v>
      </c>
      <c r="L541" s="1">
        <v>1.7275657653808594</v>
      </c>
      <c r="M541" s="1">
        <v>1.8776629120111465E-2</v>
      </c>
      <c r="N541" s="1">
        <v>1.0809065103530884</v>
      </c>
    </row>
    <row r="542" spans="1:14" x14ac:dyDescent="0.25">
      <c r="A542" s="1">
        <v>300041</v>
      </c>
      <c r="B542" s="1" t="s">
        <v>1516</v>
      </c>
      <c r="C542" s="1">
        <v>103023912</v>
      </c>
      <c r="D542" s="1">
        <v>41</v>
      </c>
      <c r="E542" s="1" t="s">
        <v>1576</v>
      </c>
      <c r="F542" s="1" t="s">
        <v>229</v>
      </c>
      <c r="G542" s="1" t="s">
        <v>164</v>
      </c>
      <c r="H542" s="1" t="s">
        <v>240</v>
      </c>
      <c r="I542" s="1">
        <v>2374496.69</v>
      </c>
      <c r="J542" s="1">
        <v>3542125.25</v>
      </c>
      <c r="K542" s="1">
        <v>0.22669075429439545</v>
      </c>
      <c r="L542" s="1">
        <v>6.8374371528625488</v>
      </c>
      <c r="M542" s="1">
        <v>-0.10573974251747131</v>
      </c>
      <c r="N542" s="1">
        <v>-4.2632927894592285</v>
      </c>
    </row>
    <row r="543" spans="1:14" x14ac:dyDescent="0.25">
      <c r="A543" s="1">
        <v>300042</v>
      </c>
      <c r="B543" s="1" t="s">
        <v>1516</v>
      </c>
      <c r="C543" s="1">
        <v>103024102</v>
      </c>
      <c r="D543" s="1">
        <v>42</v>
      </c>
      <c r="E543" s="1" t="s">
        <v>1577</v>
      </c>
      <c r="F543" s="1" t="s">
        <v>229</v>
      </c>
      <c r="G543" s="1" t="s">
        <v>164</v>
      </c>
      <c r="H543" s="1" t="s">
        <v>240</v>
      </c>
      <c r="I543" s="1">
        <v>2056087.6</v>
      </c>
      <c r="J543" s="1">
        <v>7580223</v>
      </c>
      <c r="K543" s="1">
        <v>0.32160249352455139</v>
      </c>
      <c r="L543" s="1">
        <v>4.4306282997131348</v>
      </c>
      <c r="M543" s="1">
        <v>-0.11308062076568604</v>
      </c>
      <c r="N543" s="1">
        <v>-5.2130866050720215</v>
      </c>
    </row>
    <row r="544" spans="1:14" x14ac:dyDescent="0.25">
      <c r="A544" s="1">
        <v>300043</v>
      </c>
      <c r="B544" s="1" t="s">
        <v>1516</v>
      </c>
      <c r="C544" s="1">
        <v>103024603</v>
      </c>
      <c r="D544" s="1">
        <v>43</v>
      </c>
      <c r="E544" s="1" t="s">
        <v>1578</v>
      </c>
      <c r="F544" s="1" t="s">
        <v>229</v>
      </c>
      <c r="G544" s="1" t="s">
        <v>164</v>
      </c>
      <c r="H544" s="1" t="s">
        <v>240</v>
      </c>
      <c r="I544" s="1">
        <v>1498472.16</v>
      </c>
      <c r="J544" s="1">
        <v>4987827.5</v>
      </c>
      <c r="K544" s="1">
        <v>0.13365599513053894</v>
      </c>
      <c r="L544" s="1">
        <v>2.7534255981445313</v>
      </c>
      <c r="M544" s="1">
        <v>1.2626419775187969E-2</v>
      </c>
      <c r="N544" s="1">
        <v>0.84978002309799194</v>
      </c>
    </row>
    <row r="545" spans="1:14" x14ac:dyDescent="0.25">
      <c r="A545" s="1">
        <v>300044</v>
      </c>
      <c r="B545" s="1" t="s">
        <v>1516</v>
      </c>
      <c r="C545" s="1">
        <v>103024753</v>
      </c>
      <c r="D545" s="1">
        <v>44</v>
      </c>
      <c r="E545" s="1" t="s">
        <v>1579</v>
      </c>
      <c r="F545" s="1" t="s">
        <v>229</v>
      </c>
      <c r="G545" s="1" t="s">
        <v>164</v>
      </c>
      <c r="H545" s="1" t="s">
        <v>240</v>
      </c>
      <c r="I545" s="1">
        <v>1864860.57</v>
      </c>
      <c r="J545" s="1">
        <v>11213577</v>
      </c>
      <c r="K545" s="1">
        <v>8.9010000228881836E-2</v>
      </c>
      <c r="L545" s="1">
        <v>0.800121009349823</v>
      </c>
      <c r="M545" s="1">
        <v>-8.9050699025392532E-3</v>
      </c>
      <c r="N545" s="1">
        <v>-0.47524994611740112</v>
      </c>
    </row>
    <row r="546" spans="1:14" x14ac:dyDescent="0.25">
      <c r="A546" s="1">
        <v>300045</v>
      </c>
      <c r="B546" s="1" t="s">
        <v>1516</v>
      </c>
      <c r="C546" s="1">
        <v>103025002</v>
      </c>
      <c r="D546" s="1">
        <v>45</v>
      </c>
      <c r="E546" s="1" t="s">
        <v>1580</v>
      </c>
      <c r="F546" s="1" t="s">
        <v>229</v>
      </c>
      <c r="G546" s="1" t="s">
        <v>164</v>
      </c>
      <c r="H546" s="1" t="s">
        <v>240</v>
      </c>
      <c r="I546" s="1">
        <v>1461997.55</v>
      </c>
      <c r="J546" s="1">
        <v>4879196.5</v>
      </c>
      <c r="K546" s="1">
        <v>0.14096149802207947</v>
      </c>
      <c r="L546" s="1">
        <v>2.9749791622161865</v>
      </c>
      <c r="M546" s="1">
        <v>1.9091779366135597E-2</v>
      </c>
      <c r="N546" s="1">
        <v>1.3231481313705444</v>
      </c>
    </row>
    <row r="547" spans="1:14" x14ac:dyDescent="0.25">
      <c r="A547" s="1">
        <v>300046</v>
      </c>
      <c r="B547" s="1" t="s">
        <v>1516</v>
      </c>
      <c r="C547" s="1">
        <v>103026002</v>
      </c>
      <c r="D547" s="1">
        <v>46</v>
      </c>
      <c r="E547" s="1" t="s">
        <v>1581</v>
      </c>
      <c r="F547" s="1" t="s">
        <v>229</v>
      </c>
      <c r="G547" s="1" t="s">
        <v>164</v>
      </c>
      <c r="H547" s="1" t="s">
        <v>240</v>
      </c>
      <c r="I547" s="1">
        <v>3183521</v>
      </c>
      <c r="J547" s="1">
        <v>24651096</v>
      </c>
      <c r="K547" s="1">
        <v>0.75668001174926758</v>
      </c>
      <c r="L547" s="1">
        <v>3.1667649745941162</v>
      </c>
      <c r="M547" s="1">
        <v>8.7814003229141235E-2</v>
      </c>
      <c r="N547" s="1">
        <v>2.8366379737854004</v>
      </c>
    </row>
    <row r="548" spans="1:14" x14ac:dyDescent="0.25">
      <c r="A548" s="1">
        <v>300047</v>
      </c>
      <c r="B548" s="1" t="s">
        <v>1516</v>
      </c>
      <c r="C548" s="1">
        <v>103026303</v>
      </c>
      <c r="D548" s="1">
        <v>47</v>
      </c>
      <c r="E548" s="1" t="s">
        <v>1582</v>
      </c>
      <c r="F548" s="1" t="s">
        <v>229</v>
      </c>
      <c r="G548" s="1" t="s">
        <v>164</v>
      </c>
      <c r="H548" s="1" t="s">
        <v>240</v>
      </c>
      <c r="I548" s="1">
        <v>1628505.33</v>
      </c>
      <c r="J548" s="1">
        <v>4027524.75</v>
      </c>
      <c r="K548" s="1">
        <v>0.1449194997549057</v>
      </c>
      <c r="L548" s="1">
        <v>3.7325325012207031</v>
      </c>
      <c r="M548" s="1">
        <v>6.8579199723899364E-3</v>
      </c>
      <c r="N548" s="1">
        <v>0.42289835214614868</v>
      </c>
    </row>
    <row r="549" spans="1:14" x14ac:dyDescent="0.25">
      <c r="A549" s="1">
        <v>300048</v>
      </c>
      <c r="B549" s="1" t="s">
        <v>1516</v>
      </c>
      <c r="C549" s="1">
        <v>103026343</v>
      </c>
      <c r="D549" s="1">
        <v>48</v>
      </c>
      <c r="E549" s="1" t="s">
        <v>1583</v>
      </c>
      <c r="F549" s="1" t="s">
        <v>229</v>
      </c>
      <c r="G549" s="1" t="s">
        <v>164</v>
      </c>
      <c r="H549" s="1" t="s">
        <v>240</v>
      </c>
      <c r="I549" s="1">
        <v>1700297</v>
      </c>
      <c r="J549" s="1">
        <v>6513992</v>
      </c>
      <c r="K549" s="1">
        <v>0.25010299682617188</v>
      </c>
      <c r="L549" s="1">
        <v>3.9927752017974854</v>
      </c>
      <c r="M549" s="1">
        <v>4.0438268333673477E-2</v>
      </c>
      <c r="N549" s="1">
        <v>2.4362475872039795</v>
      </c>
    </row>
    <row r="550" spans="1:14" x14ac:dyDescent="0.25">
      <c r="A550" s="1">
        <v>300049</v>
      </c>
      <c r="B550" s="1" t="s">
        <v>1516</v>
      </c>
      <c r="C550" s="1">
        <v>103026402</v>
      </c>
      <c r="D550" s="1">
        <v>49</v>
      </c>
      <c r="E550" s="1" t="s">
        <v>1584</v>
      </c>
      <c r="F550" s="1" t="s">
        <v>229</v>
      </c>
      <c r="G550" s="1" t="s">
        <v>164</v>
      </c>
      <c r="H550" s="1" t="s">
        <v>240</v>
      </c>
      <c r="I550" s="1">
        <v>2726261.91</v>
      </c>
      <c r="J550" s="1">
        <v>6236735</v>
      </c>
      <c r="K550" s="1">
        <v>0.24966749548912048</v>
      </c>
      <c r="L550" s="1">
        <v>4.1701135635375977</v>
      </c>
      <c r="M550" s="1">
        <v>0.15428119897842407</v>
      </c>
      <c r="N550" s="1">
        <v>5.9985365867614746</v>
      </c>
    </row>
    <row r="551" spans="1:14" x14ac:dyDescent="0.25">
      <c r="A551" s="1">
        <v>300050</v>
      </c>
      <c r="B551" s="1" t="s">
        <v>1516</v>
      </c>
      <c r="C551" s="1">
        <v>103026852</v>
      </c>
      <c r="D551" s="1">
        <v>50</v>
      </c>
      <c r="E551" s="1" t="s">
        <v>1585</v>
      </c>
      <c r="F551" s="1" t="s">
        <v>229</v>
      </c>
      <c r="G551" s="1" t="s">
        <v>164</v>
      </c>
      <c r="H551" s="1" t="s">
        <v>240</v>
      </c>
      <c r="I551" s="1">
        <v>3767054</v>
      </c>
      <c r="J551" s="1">
        <v>9293380</v>
      </c>
      <c r="K551" s="1">
        <v>0.29350799322128296</v>
      </c>
      <c r="L551" s="1">
        <v>3.2612464427947998</v>
      </c>
      <c r="M551" s="1">
        <v>4.5556630939245224E-2</v>
      </c>
      <c r="N551" s="1">
        <v>1.2241477966308594</v>
      </c>
    </row>
    <row r="552" spans="1:14" x14ac:dyDescent="0.25">
      <c r="A552" s="1">
        <v>300051</v>
      </c>
      <c r="B552" s="1" t="s">
        <v>1516</v>
      </c>
      <c r="C552" s="1">
        <v>103026873</v>
      </c>
      <c r="D552" s="1">
        <v>51</v>
      </c>
      <c r="E552" s="1" t="s">
        <v>1586</v>
      </c>
      <c r="F552" s="1" t="s">
        <v>229</v>
      </c>
      <c r="G552" s="1" t="s">
        <v>164</v>
      </c>
      <c r="H552" s="1" t="s">
        <v>240</v>
      </c>
      <c r="I552" s="1">
        <v>871031</v>
      </c>
      <c r="J552" s="1">
        <v>4099163</v>
      </c>
      <c r="K552" s="1">
        <v>0.14488999545574188</v>
      </c>
      <c r="L552" s="1">
        <v>3.664137601852417</v>
      </c>
      <c r="M552" s="1">
        <v>9.3299997970461845E-3</v>
      </c>
      <c r="N552" s="1">
        <v>1.0827422142028809</v>
      </c>
    </row>
    <row r="553" spans="1:14" x14ac:dyDescent="0.25">
      <c r="A553" s="1">
        <v>300052</v>
      </c>
      <c r="B553" s="1" t="s">
        <v>1516</v>
      </c>
      <c r="C553" s="1">
        <v>103026902</v>
      </c>
      <c r="D553" s="1">
        <v>52</v>
      </c>
      <c r="E553" s="1" t="s">
        <v>1587</v>
      </c>
      <c r="F553" s="1" t="s">
        <v>229</v>
      </c>
      <c r="G553" s="1" t="s">
        <v>164</v>
      </c>
      <c r="H553" s="1" t="s">
        <v>240</v>
      </c>
      <c r="I553" s="1">
        <v>2333351</v>
      </c>
      <c r="J553" s="1">
        <v>6108962</v>
      </c>
      <c r="K553" s="1">
        <v>0.25218150019645691</v>
      </c>
      <c r="L553" s="1">
        <v>4.3058042526245117</v>
      </c>
      <c r="M553" s="1">
        <v>1.0116119869053364E-2</v>
      </c>
      <c r="N553" s="1">
        <v>0.43543252348899841</v>
      </c>
    </row>
    <row r="554" spans="1:14" x14ac:dyDescent="0.25">
      <c r="A554" s="1">
        <v>300053</v>
      </c>
      <c r="B554" s="1" t="s">
        <v>1516</v>
      </c>
      <c r="C554" s="1">
        <v>103027352</v>
      </c>
      <c r="D554" s="1">
        <v>53</v>
      </c>
      <c r="E554" s="1" t="s">
        <v>1588</v>
      </c>
      <c r="F554" s="1" t="s">
        <v>229</v>
      </c>
      <c r="G554" s="1" t="s">
        <v>164</v>
      </c>
      <c r="H554" s="1" t="s">
        <v>240</v>
      </c>
      <c r="I554" s="1">
        <v>3212355.84</v>
      </c>
      <c r="J554" s="1">
        <v>16341948</v>
      </c>
      <c r="K554" s="1">
        <v>0.48148199915885925</v>
      </c>
      <c r="L554" s="1">
        <v>3.0357367992401123</v>
      </c>
      <c r="M554" s="1">
        <v>4.6360388398170471E-2</v>
      </c>
      <c r="N554" s="1">
        <v>1.4643226861953735</v>
      </c>
    </row>
    <row r="555" spans="1:14" x14ac:dyDescent="0.25">
      <c r="A555" s="1">
        <v>300054</v>
      </c>
      <c r="B555" s="1" t="s">
        <v>1516</v>
      </c>
      <c r="C555" s="1">
        <v>103027503</v>
      </c>
      <c r="D555" s="1">
        <v>54</v>
      </c>
      <c r="E555" s="1" t="s">
        <v>1589</v>
      </c>
      <c r="F555" s="1" t="s">
        <v>229</v>
      </c>
      <c r="G555" s="1" t="s">
        <v>164</v>
      </c>
      <c r="H555" s="1" t="s">
        <v>240</v>
      </c>
      <c r="I555" s="1">
        <v>2360759.08</v>
      </c>
      <c r="J555" s="1">
        <v>12872967</v>
      </c>
      <c r="K555" s="1">
        <v>0.18943199515342712</v>
      </c>
      <c r="L555" s="1">
        <v>1.493526816368103</v>
      </c>
      <c r="M555" s="1">
        <v>2.6646880432963371E-2</v>
      </c>
      <c r="N555" s="1">
        <v>1.1416280269622803</v>
      </c>
    </row>
    <row r="556" spans="1:14" x14ac:dyDescent="0.25">
      <c r="A556" s="1">
        <v>300055</v>
      </c>
      <c r="B556" s="1" t="s">
        <v>1516</v>
      </c>
      <c r="C556" s="1">
        <v>103027753</v>
      </c>
      <c r="D556" s="1">
        <v>55</v>
      </c>
      <c r="E556" s="1" t="s">
        <v>1590</v>
      </c>
      <c r="F556" s="1" t="s">
        <v>229</v>
      </c>
      <c r="G556" s="1" t="s">
        <v>164</v>
      </c>
      <c r="H556" s="1" t="s">
        <v>240</v>
      </c>
      <c r="I556" s="1">
        <v>812318</v>
      </c>
      <c r="J556" s="1">
        <v>1389013</v>
      </c>
      <c r="K556" s="1">
        <v>0.11360999941825867</v>
      </c>
      <c r="L556" s="1">
        <v>8.9077730178833008</v>
      </c>
      <c r="M556" s="1">
        <v>4.6319998800754547E-3</v>
      </c>
      <c r="N556" s="1">
        <v>0.5734902024269104</v>
      </c>
    </row>
    <row r="557" spans="1:14" x14ac:dyDescent="0.25">
      <c r="A557" s="1">
        <v>300056</v>
      </c>
      <c r="B557" s="1" t="s">
        <v>1516</v>
      </c>
      <c r="C557" s="1">
        <v>103028203</v>
      </c>
      <c r="D557" s="1">
        <v>56</v>
      </c>
      <c r="E557" s="1" t="s">
        <v>1591</v>
      </c>
      <c r="F557" s="1" t="s">
        <v>229</v>
      </c>
      <c r="G557" s="1" t="s">
        <v>164</v>
      </c>
      <c r="H557" s="1" t="s">
        <v>240</v>
      </c>
      <c r="I557" s="1">
        <v>664033.28000000003</v>
      </c>
      <c r="J557" s="1">
        <v>3008114.25</v>
      </c>
      <c r="K557" s="1">
        <v>9.4663500785827637E-2</v>
      </c>
      <c r="L557" s="1">
        <v>3.2491881847381592</v>
      </c>
      <c r="M557" s="1">
        <v>3.7902300246059895E-3</v>
      </c>
      <c r="N557" s="1">
        <v>0.57406586408615112</v>
      </c>
    </row>
    <row r="558" spans="1:14" x14ac:dyDescent="0.25">
      <c r="A558" s="1">
        <v>300057</v>
      </c>
      <c r="B558" s="1" t="s">
        <v>1516</v>
      </c>
      <c r="C558" s="1">
        <v>103028302</v>
      </c>
      <c r="D558" s="1">
        <v>57</v>
      </c>
      <c r="E558" s="1" t="s">
        <v>1592</v>
      </c>
      <c r="F558" s="1" t="s">
        <v>229</v>
      </c>
      <c r="G558" s="1" t="s">
        <v>164</v>
      </c>
      <c r="H558" s="1" t="s">
        <v>240</v>
      </c>
      <c r="I558" s="1">
        <v>3374547.87</v>
      </c>
      <c r="J558" s="1">
        <v>11215630</v>
      </c>
      <c r="K558" s="1">
        <v>0.26604399085044861</v>
      </c>
      <c r="L558" s="1">
        <v>2.4297175407409668</v>
      </c>
      <c r="M558" s="1">
        <v>6.733202189207077E-2</v>
      </c>
      <c r="N558" s="1">
        <v>2.0359125137329102</v>
      </c>
    </row>
    <row r="559" spans="1:14" x14ac:dyDescent="0.25">
      <c r="A559" s="1">
        <v>300058</v>
      </c>
      <c r="B559" s="1" t="s">
        <v>1516</v>
      </c>
      <c r="C559" s="1">
        <v>103028653</v>
      </c>
      <c r="D559" s="1">
        <v>58</v>
      </c>
      <c r="E559" s="1" t="s">
        <v>1593</v>
      </c>
      <c r="F559" s="1" t="s">
        <v>229</v>
      </c>
      <c r="G559" s="1" t="s">
        <v>164</v>
      </c>
      <c r="H559" s="1" t="s">
        <v>240</v>
      </c>
      <c r="I559" s="1">
        <v>1161140.33</v>
      </c>
      <c r="J559" s="1">
        <v>9663676</v>
      </c>
      <c r="K559" s="1">
        <v>0.18723300099372864</v>
      </c>
      <c r="L559" s="1">
        <v>1.9757729768753052</v>
      </c>
      <c r="M559" s="1">
        <v>1.7793659120798111E-2</v>
      </c>
      <c r="N559" s="1">
        <v>1.5562785863876343</v>
      </c>
    </row>
    <row r="560" spans="1:14" x14ac:dyDescent="0.25">
      <c r="A560" s="1">
        <v>300059</v>
      </c>
      <c r="B560" s="1" t="s">
        <v>1516</v>
      </c>
      <c r="C560" s="1">
        <v>103028703</v>
      </c>
      <c r="D560" s="1">
        <v>59</v>
      </c>
      <c r="E560" s="1" t="s">
        <v>1594</v>
      </c>
      <c r="F560" s="1" t="s">
        <v>229</v>
      </c>
      <c r="G560" s="1" t="s">
        <v>164</v>
      </c>
      <c r="H560" s="1" t="s">
        <v>240</v>
      </c>
      <c r="I560" s="1">
        <v>948931.46</v>
      </c>
      <c r="J560" s="1">
        <v>3131595.5</v>
      </c>
      <c r="K560" s="1">
        <v>0.18353550136089325</v>
      </c>
      <c r="L560" s="1">
        <v>6.2256364822387695</v>
      </c>
      <c r="M560" s="1">
        <v>3.2081011682748795E-2</v>
      </c>
      <c r="N560" s="1">
        <v>3.4990451335906982</v>
      </c>
    </row>
    <row r="561" spans="1:14" x14ac:dyDescent="0.25">
      <c r="A561" s="1">
        <v>300060</v>
      </c>
      <c r="B561" s="1" t="s">
        <v>1516</v>
      </c>
      <c r="C561" s="1">
        <v>103028753</v>
      </c>
      <c r="D561" s="1">
        <v>60</v>
      </c>
      <c r="E561" s="1" t="s">
        <v>1595</v>
      </c>
      <c r="F561" s="1" t="s">
        <v>229</v>
      </c>
      <c r="G561" s="1" t="s">
        <v>164</v>
      </c>
      <c r="H561" s="1" t="s">
        <v>240</v>
      </c>
      <c r="I561" s="1">
        <v>1197571.3600000001</v>
      </c>
      <c r="J561" s="1">
        <v>6348239</v>
      </c>
      <c r="K561" s="1">
        <v>0.11047550290822983</v>
      </c>
      <c r="L561" s="1">
        <v>1.7710754871368408</v>
      </c>
      <c r="M561" s="1">
        <v>1.0782799683511257E-2</v>
      </c>
      <c r="N561" s="1">
        <v>0.9085695743560791</v>
      </c>
    </row>
    <row r="562" spans="1:14" x14ac:dyDescent="0.25">
      <c r="A562" s="1">
        <v>300061</v>
      </c>
      <c r="B562" s="1" t="s">
        <v>1516</v>
      </c>
      <c r="C562" s="1">
        <v>103028833</v>
      </c>
      <c r="D562" s="1">
        <v>61</v>
      </c>
      <c r="E562" s="1" t="s">
        <v>1596</v>
      </c>
      <c r="F562" s="1" t="s">
        <v>229</v>
      </c>
      <c r="G562" s="1" t="s">
        <v>164</v>
      </c>
      <c r="H562" s="1" t="s">
        <v>240</v>
      </c>
      <c r="I562" s="1">
        <v>1360787.92</v>
      </c>
      <c r="J562" s="1">
        <v>8945820</v>
      </c>
      <c r="K562" s="1">
        <v>0.2134850025177002</v>
      </c>
      <c r="L562" s="1">
        <v>2.4447641372680664</v>
      </c>
      <c r="M562" s="1">
        <v>1.8072599777951837E-3</v>
      </c>
      <c r="N562" s="1">
        <v>0.13298644125461578</v>
      </c>
    </row>
    <row r="563" spans="1:14" x14ac:dyDescent="0.25">
      <c r="A563" s="1">
        <v>300062</v>
      </c>
      <c r="B563" s="1" t="s">
        <v>1516</v>
      </c>
      <c r="C563" s="1">
        <v>103028853</v>
      </c>
      <c r="D563" s="1">
        <v>62</v>
      </c>
      <c r="E563" s="1" t="s">
        <v>1597</v>
      </c>
      <c r="F563" s="1" t="s">
        <v>229</v>
      </c>
      <c r="G563" s="1" t="s">
        <v>164</v>
      </c>
      <c r="H563" s="1" t="s">
        <v>240</v>
      </c>
      <c r="I563" s="1">
        <v>1168108.3999999999</v>
      </c>
      <c r="J563" s="1">
        <v>9360702</v>
      </c>
      <c r="K563" s="1">
        <v>0.52187800407409668</v>
      </c>
      <c r="L563" s="1">
        <v>5.9043827056884766</v>
      </c>
      <c r="M563" s="1">
        <v>3.7552699446678162E-2</v>
      </c>
      <c r="N563" s="1">
        <v>3.3216142654418945</v>
      </c>
    </row>
    <row r="564" spans="1:14" x14ac:dyDescent="0.25">
      <c r="A564" s="1">
        <v>300063</v>
      </c>
      <c r="B564" s="1" t="s">
        <v>1516</v>
      </c>
      <c r="C564" s="1">
        <v>103029203</v>
      </c>
      <c r="D564" s="1">
        <v>63</v>
      </c>
      <c r="E564" s="1" t="s">
        <v>1598</v>
      </c>
      <c r="F564" s="1" t="s">
        <v>229</v>
      </c>
      <c r="G564" s="1" t="s">
        <v>164</v>
      </c>
      <c r="H564" s="1" t="s">
        <v>240</v>
      </c>
      <c r="I564" s="1">
        <v>1988171.37</v>
      </c>
      <c r="J564" s="1">
        <v>4345139.5</v>
      </c>
      <c r="K564" s="1">
        <v>0.15264099836349487</v>
      </c>
      <c r="L564" s="1">
        <v>3.6408121585845947</v>
      </c>
      <c r="M564" s="1">
        <v>0.13893124461174011</v>
      </c>
      <c r="N564" s="1">
        <v>7.5128827095031738</v>
      </c>
    </row>
    <row r="565" spans="1:14" x14ac:dyDescent="0.25">
      <c r="A565" s="1">
        <v>300064</v>
      </c>
      <c r="B565" s="1" t="s">
        <v>1516</v>
      </c>
      <c r="C565" s="1">
        <v>103029403</v>
      </c>
      <c r="D565" s="1">
        <v>64</v>
      </c>
      <c r="E565" s="1" t="s">
        <v>1599</v>
      </c>
      <c r="F565" s="1" t="s">
        <v>229</v>
      </c>
      <c r="G565" s="1" t="s">
        <v>164</v>
      </c>
      <c r="H565" s="1" t="s">
        <v>240</v>
      </c>
      <c r="I565" s="1">
        <v>1643594.74</v>
      </c>
      <c r="J565" s="1">
        <v>5714173.5</v>
      </c>
      <c r="K565" s="1">
        <v>0.21274249255657196</v>
      </c>
      <c r="L565" s="1">
        <v>3.8670392036437988</v>
      </c>
      <c r="M565" s="1">
        <v>3.5302929580211639E-2</v>
      </c>
      <c r="N565" s="1">
        <v>2.1950573921203613</v>
      </c>
    </row>
    <row r="566" spans="1:14" x14ac:dyDescent="0.25">
      <c r="A566" s="1">
        <v>300065</v>
      </c>
      <c r="B566" s="1" t="s">
        <v>1516</v>
      </c>
      <c r="C566" s="1">
        <v>103029553</v>
      </c>
      <c r="D566" s="1">
        <v>65</v>
      </c>
      <c r="E566" s="1" t="s">
        <v>1600</v>
      </c>
      <c r="F566" s="1" t="s">
        <v>229</v>
      </c>
      <c r="G566" s="1" t="s">
        <v>164</v>
      </c>
      <c r="H566" s="1" t="s">
        <v>240</v>
      </c>
      <c r="I566" s="1">
        <v>1752795.09</v>
      </c>
      <c r="J566" s="1">
        <v>5598109</v>
      </c>
      <c r="K566" s="1">
        <v>0.16090899705886841</v>
      </c>
      <c r="L566" s="1">
        <v>2.959409236907959</v>
      </c>
      <c r="M566" s="1">
        <v>1.8207209184765816E-2</v>
      </c>
      <c r="N566" s="1">
        <v>1.0496562719345093</v>
      </c>
    </row>
    <row r="567" spans="1:14" x14ac:dyDescent="0.25">
      <c r="A567" s="1">
        <v>300066</v>
      </c>
      <c r="B567" s="1" t="s">
        <v>1516</v>
      </c>
      <c r="C567" s="1">
        <v>103029603</v>
      </c>
      <c r="D567" s="1">
        <v>66</v>
      </c>
      <c r="E567" s="1" t="s">
        <v>1601</v>
      </c>
      <c r="F567" s="1" t="s">
        <v>229</v>
      </c>
      <c r="G567" s="1" t="s">
        <v>164</v>
      </c>
      <c r="H567" s="1" t="s">
        <v>240</v>
      </c>
      <c r="I567" s="1">
        <v>1988500.75</v>
      </c>
      <c r="J567" s="1">
        <v>7171279</v>
      </c>
      <c r="K567" s="1">
        <v>0.36059999465942383</v>
      </c>
      <c r="L567" s="1">
        <v>5.2946262359619141</v>
      </c>
      <c r="M567" s="1">
        <v>3.5459630191326141E-2</v>
      </c>
      <c r="N567" s="1">
        <v>1.8156110048294067</v>
      </c>
    </row>
    <row r="568" spans="1:14" x14ac:dyDescent="0.25">
      <c r="A568" s="1">
        <v>300067</v>
      </c>
      <c r="B568" s="1" t="s">
        <v>1516</v>
      </c>
      <c r="C568" s="1">
        <v>103029803</v>
      </c>
      <c r="D568" s="1">
        <v>67</v>
      </c>
      <c r="E568" s="1" t="s">
        <v>1602</v>
      </c>
      <c r="F568" s="1" t="s">
        <v>229</v>
      </c>
      <c r="G568" s="1" t="s">
        <v>164</v>
      </c>
      <c r="H568" s="1" t="s">
        <v>240</v>
      </c>
      <c r="I568" s="1">
        <v>1212308.5</v>
      </c>
      <c r="J568" s="1">
        <v>10487310</v>
      </c>
      <c r="K568" s="1">
        <v>0.21024499833583832</v>
      </c>
      <c r="L568" s="1">
        <v>2.0457689762115479</v>
      </c>
      <c r="M568" s="1">
        <v>3.6808100994676352E-3</v>
      </c>
      <c r="N568" s="1">
        <v>0.30454456806182861</v>
      </c>
    </row>
    <row r="569" spans="1:14" x14ac:dyDescent="0.25">
      <c r="A569" s="1">
        <v>300068</v>
      </c>
      <c r="B569" s="1" t="s">
        <v>1516</v>
      </c>
      <c r="C569" s="1">
        <v>103029902</v>
      </c>
      <c r="D569" s="1">
        <v>68</v>
      </c>
      <c r="E569" s="1" t="s">
        <v>1603</v>
      </c>
      <c r="F569" s="1" t="s">
        <v>229</v>
      </c>
      <c r="G569" s="1" t="s">
        <v>164</v>
      </c>
      <c r="H569" s="1" t="s">
        <v>240</v>
      </c>
      <c r="I569" s="1">
        <v>3990757.63</v>
      </c>
      <c r="J569" s="1">
        <v>15205762</v>
      </c>
      <c r="K569" s="1">
        <v>0.62916398048400879</v>
      </c>
      <c r="L569" s="1">
        <v>4.316260814666748</v>
      </c>
      <c r="M569" s="1">
        <v>0.40576305985450745</v>
      </c>
      <c r="N569" s="1">
        <v>11.318373680114746</v>
      </c>
    </row>
    <row r="570" spans="1:14" x14ac:dyDescent="0.25">
      <c r="A570" s="1">
        <v>300069</v>
      </c>
      <c r="B570" s="1" t="s">
        <v>1516</v>
      </c>
      <c r="C570" s="1">
        <v>104101252</v>
      </c>
      <c r="D570" s="1">
        <v>69</v>
      </c>
      <c r="E570" s="1" t="s">
        <v>1604</v>
      </c>
      <c r="F570" s="1" t="s">
        <v>230</v>
      </c>
      <c r="G570" s="1" t="s">
        <v>165</v>
      </c>
      <c r="H570" s="1" t="s">
        <v>240</v>
      </c>
      <c r="I570" s="1">
        <v>4394646.17</v>
      </c>
      <c r="J570" s="1">
        <v>25238190</v>
      </c>
      <c r="K570" s="1">
        <v>0.53752797842025757</v>
      </c>
      <c r="L570" s="1">
        <v>2.1761684417724609</v>
      </c>
      <c r="M570" s="1">
        <v>-0.12918089330196381</v>
      </c>
      <c r="N570" s="1">
        <v>-2.8555667400360107</v>
      </c>
    </row>
    <row r="571" spans="1:14" x14ac:dyDescent="0.25">
      <c r="A571" s="1">
        <v>300070</v>
      </c>
      <c r="B571" s="1" t="s">
        <v>1516</v>
      </c>
      <c r="C571" s="1">
        <v>104103603</v>
      </c>
      <c r="D571" s="1">
        <v>70</v>
      </c>
      <c r="E571" s="1" t="s">
        <v>1605</v>
      </c>
      <c r="F571" s="1" t="s">
        <v>230</v>
      </c>
      <c r="G571" s="1" t="s">
        <v>165</v>
      </c>
      <c r="H571" s="1" t="s">
        <v>240</v>
      </c>
      <c r="I571" s="1">
        <v>1156858.19</v>
      </c>
      <c r="J571" s="1">
        <v>9639410</v>
      </c>
      <c r="K571" s="1">
        <v>0.13695900142192841</v>
      </c>
      <c r="L571" s="1">
        <v>1.4413018226623535</v>
      </c>
      <c r="M571" s="1">
        <v>9.8947994410991669E-4</v>
      </c>
      <c r="N571" s="1">
        <v>8.5604876279830933E-2</v>
      </c>
    </row>
    <row r="572" spans="1:14" x14ac:dyDescent="0.25">
      <c r="A572" s="1">
        <v>300071</v>
      </c>
      <c r="B572" s="1" t="s">
        <v>1516</v>
      </c>
      <c r="C572" s="1">
        <v>104105003</v>
      </c>
      <c r="D572" s="1">
        <v>71</v>
      </c>
      <c r="E572" s="1" t="s">
        <v>1606</v>
      </c>
      <c r="F572" s="1" t="s">
        <v>230</v>
      </c>
      <c r="G572" s="1" t="s">
        <v>165</v>
      </c>
      <c r="H572" s="1" t="s">
        <v>240</v>
      </c>
      <c r="I572" s="1">
        <v>1160513.24</v>
      </c>
      <c r="J572" s="1">
        <v>5964671.5</v>
      </c>
      <c r="K572" s="1">
        <v>0.14716449379920959</v>
      </c>
      <c r="L572" s="1">
        <v>2.5296833515167236</v>
      </c>
      <c r="M572" s="1">
        <v>5.7598501443862915E-3</v>
      </c>
      <c r="N572" s="1">
        <v>0.49879482388496399</v>
      </c>
    </row>
    <row r="573" spans="1:14" x14ac:dyDescent="0.25">
      <c r="A573" s="1">
        <v>300072</v>
      </c>
      <c r="B573" s="1" t="s">
        <v>1516</v>
      </c>
      <c r="C573" s="1">
        <v>104105353</v>
      </c>
      <c r="D573" s="1">
        <v>72</v>
      </c>
      <c r="E573" s="1" t="s">
        <v>1607</v>
      </c>
      <c r="F573" s="1" t="s">
        <v>230</v>
      </c>
      <c r="G573" s="1" t="s">
        <v>165</v>
      </c>
      <c r="H573" s="1" t="s">
        <v>240</v>
      </c>
      <c r="I573" s="1">
        <v>1049325.96</v>
      </c>
      <c r="J573" s="1">
        <v>7663168</v>
      </c>
      <c r="K573" s="1">
        <v>0.12203849852085114</v>
      </c>
      <c r="L573" s="1">
        <v>1.6183053255081177</v>
      </c>
      <c r="M573" s="1">
        <v>1.2817040085792542E-2</v>
      </c>
      <c r="N573" s="1">
        <v>1.2365585565567017</v>
      </c>
    </row>
    <row r="574" spans="1:14" x14ac:dyDescent="0.25">
      <c r="A574" s="1">
        <v>300073</v>
      </c>
      <c r="B574" s="1" t="s">
        <v>1516</v>
      </c>
      <c r="C574" s="1">
        <v>104107503</v>
      </c>
      <c r="D574" s="1">
        <v>73</v>
      </c>
      <c r="E574" s="1" t="s">
        <v>1608</v>
      </c>
      <c r="F574" s="1" t="s">
        <v>230</v>
      </c>
      <c r="G574" s="1" t="s">
        <v>165</v>
      </c>
      <c r="H574" s="1" t="s">
        <v>240</v>
      </c>
      <c r="I574" s="1">
        <v>1485736</v>
      </c>
      <c r="J574" s="1">
        <v>8393503</v>
      </c>
      <c r="K574" s="1">
        <v>0.16159500181674957</v>
      </c>
      <c r="L574" s="1">
        <v>1.9630321264266968</v>
      </c>
      <c r="M574" s="1">
        <v>1.9089000299572945E-2</v>
      </c>
      <c r="N574" s="1">
        <v>1.3015401363372803</v>
      </c>
    </row>
    <row r="575" spans="1:14" x14ac:dyDescent="0.25">
      <c r="A575" s="1">
        <v>300074</v>
      </c>
      <c r="B575" s="1" t="s">
        <v>1516</v>
      </c>
      <c r="C575" s="1">
        <v>104107803</v>
      </c>
      <c r="D575" s="1">
        <v>74</v>
      </c>
      <c r="E575" s="1" t="s">
        <v>1609</v>
      </c>
      <c r="F575" s="1" t="s">
        <v>230</v>
      </c>
      <c r="G575" s="1" t="s">
        <v>165</v>
      </c>
      <c r="H575" s="1" t="s">
        <v>240</v>
      </c>
      <c r="I575" s="1">
        <v>1476039.01</v>
      </c>
      <c r="J575" s="1">
        <v>7639854.5</v>
      </c>
      <c r="K575" s="1">
        <v>0.15896250307559967</v>
      </c>
      <c r="L575" s="1">
        <v>2.1249136924743652</v>
      </c>
      <c r="M575" s="1">
        <v>1.1263200081884861E-2</v>
      </c>
      <c r="N575" s="1">
        <v>0.76893681287765503</v>
      </c>
    </row>
    <row r="576" spans="1:14" x14ac:dyDescent="0.25">
      <c r="A576" s="1">
        <v>300075</v>
      </c>
      <c r="B576" s="1" t="s">
        <v>1516</v>
      </c>
      <c r="C576" s="1">
        <v>104107903</v>
      </c>
      <c r="D576" s="1">
        <v>75</v>
      </c>
      <c r="E576" s="1" t="s">
        <v>1610</v>
      </c>
      <c r="F576" s="1" t="s">
        <v>230</v>
      </c>
      <c r="G576" s="1" t="s">
        <v>165</v>
      </c>
      <c r="H576" s="1" t="s">
        <v>240</v>
      </c>
      <c r="I576" s="1">
        <v>3531999.31</v>
      </c>
      <c r="J576" s="1">
        <v>13818586</v>
      </c>
      <c r="K576" s="1">
        <v>0.30250298976898193</v>
      </c>
      <c r="L576" s="1">
        <v>2.2380967140197754</v>
      </c>
      <c r="M576" s="1">
        <v>-5.4077699780464172E-2</v>
      </c>
      <c r="N576" s="1">
        <v>-1.5079904794692993</v>
      </c>
    </row>
    <row r="577" spans="1:14" x14ac:dyDescent="0.25">
      <c r="A577" s="1">
        <v>300076</v>
      </c>
      <c r="B577" s="1" t="s">
        <v>1516</v>
      </c>
      <c r="C577" s="1">
        <v>104372003</v>
      </c>
      <c r="D577" s="1">
        <v>76</v>
      </c>
      <c r="E577" s="1" t="s">
        <v>1611</v>
      </c>
      <c r="F577" s="1" t="s">
        <v>230</v>
      </c>
      <c r="G577" s="1" t="s">
        <v>166</v>
      </c>
      <c r="H577" s="1" t="s">
        <v>240</v>
      </c>
      <c r="I577" s="1">
        <v>1399192.96</v>
      </c>
      <c r="J577" s="1">
        <v>11465562</v>
      </c>
      <c r="K577" s="1">
        <v>0.19746600091457367</v>
      </c>
      <c r="L577" s="1">
        <v>1.7524344921112061</v>
      </c>
      <c r="M577" s="1">
        <v>6.5525472164154053E-2</v>
      </c>
      <c r="N577" s="1">
        <v>4.9131789207458496</v>
      </c>
    </row>
    <row r="578" spans="1:14" x14ac:dyDescent="0.25">
      <c r="A578" s="1">
        <v>300077</v>
      </c>
      <c r="B578" s="1" t="s">
        <v>1516</v>
      </c>
      <c r="C578" s="1">
        <v>104374003</v>
      </c>
      <c r="D578" s="1">
        <v>77</v>
      </c>
      <c r="E578" s="1" t="s">
        <v>1612</v>
      </c>
      <c r="F578" s="1" t="s">
        <v>230</v>
      </c>
      <c r="G578" s="1" t="s">
        <v>166</v>
      </c>
      <c r="H578" s="1" t="s">
        <v>240</v>
      </c>
      <c r="I578" s="1">
        <v>820654.98</v>
      </c>
      <c r="J578" s="1">
        <v>7532831</v>
      </c>
      <c r="K578" s="1">
        <v>8.3259500563144684E-2</v>
      </c>
      <c r="L578" s="1">
        <v>1.1176414489746094</v>
      </c>
      <c r="M578" s="1">
        <v>3.5256398841738701E-3</v>
      </c>
      <c r="N578" s="1">
        <v>0.43146657943725586</v>
      </c>
    </row>
    <row r="579" spans="1:14" x14ac:dyDescent="0.25">
      <c r="A579" s="1">
        <v>300078</v>
      </c>
      <c r="B579" s="1" t="s">
        <v>1516</v>
      </c>
      <c r="C579" s="1">
        <v>104375003</v>
      </c>
      <c r="D579" s="1">
        <v>78</v>
      </c>
      <c r="E579" s="1" t="s">
        <v>1613</v>
      </c>
      <c r="F579" s="1" t="s">
        <v>230</v>
      </c>
      <c r="G579" s="1" t="s">
        <v>166</v>
      </c>
      <c r="H579" s="1" t="s">
        <v>240</v>
      </c>
      <c r="I579" s="1">
        <v>1168584.3</v>
      </c>
      <c r="J579" s="1">
        <v>9907875</v>
      </c>
      <c r="K579" s="1">
        <v>0.12352199852466583</v>
      </c>
      <c r="L579" s="1">
        <v>1.2624442577362061</v>
      </c>
      <c r="M579" s="1">
        <v>6.2682298012077808E-3</v>
      </c>
      <c r="N579" s="1">
        <v>0.53928792476654053</v>
      </c>
    </row>
    <row r="580" spans="1:14" x14ac:dyDescent="0.25">
      <c r="A580" s="1">
        <v>300079</v>
      </c>
      <c r="B580" s="1" t="s">
        <v>1516</v>
      </c>
      <c r="C580" s="1">
        <v>104375203</v>
      </c>
      <c r="D580" s="1">
        <v>79</v>
      </c>
      <c r="E580" s="1" t="s">
        <v>1614</v>
      </c>
      <c r="F580" s="1" t="s">
        <v>230</v>
      </c>
      <c r="G580" s="1" t="s">
        <v>166</v>
      </c>
      <c r="H580" s="1" t="s">
        <v>240</v>
      </c>
      <c r="I580" s="1">
        <v>658101.43999999994</v>
      </c>
      <c r="J580" s="1">
        <v>3188768.75</v>
      </c>
      <c r="K580" s="1">
        <v>7.5937002897262573E-2</v>
      </c>
      <c r="L580" s="1">
        <v>2.4394829273223877</v>
      </c>
      <c r="M580" s="1">
        <v>7.1318699046969414E-3</v>
      </c>
      <c r="N580" s="1">
        <v>1.0955765247344971</v>
      </c>
    </row>
    <row r="581" spans="1:14" x14ac:dyDescent="0.25">
      <c r="A581" s="1">
        <v>300080</v>
      </c>
      <c r="B581" s="1" t="s">
        <v>1516</v>
      </c>
      <c r="C581" s="1">
        <v>104375302</v>
      </c>
      <c r="D581" s="1">
        <v>80</v>
      </c>
      <c r="E581" s="1" t="s">
        <v>1615</v>
      </c>
      <c r="F581" s="1" t="s">
        <v>230</v>
      </c>
      <c r="G581" s="1" t="s">
        <v>166</v>
      </c>
      <c r="H581" s="1" t="s">
        <v>240</v>
      </c>
      <c r="I581" s="1">
        <v>2641462.58</v>
      </c>
      <c r="J581" s="1">
        <v>23228974</v>
      </c>
      <c r="K581" s="1">
        <v>0.81407397985458374</v>
      </c>
      <c r="L581" s="1">
        <v>3.631843090057373</v>
      </c>
      <c r="M581" s="1">
        <v>5.4002240300178528E-2</v>
      </c>
      <c r="N581" s="1">
        <v>2.0870749950408936</v>
      </c>
    </row>
    <row r="582" spans="1:14" x14ac:dyDescent="0.25">
      <c r="A582" s="1">
        <v>300081</v>
      </c>
      <c r="B582" s="1" t="s">
        <v>1516</v>
      </c>
      <c r="C582" s="1">
        <v>104376203</v>
      </c>
      <c r="D582" s="1">
        <v>81</v>
      </c>
      <c r="E582" s="1" t="s">
        <v>1616</v>
      </c>
      <c r="F582" s="1" t="s">
        <v>230</v>
      </c>
      <c r="G582" s="1" t="s">
        <v>166</v>
      </c>
      <c r="H582" s="1" t="s">
        <v>240</v>
      </c>
      <c r="I582" s="1">
        <v>787339.3</v>
      </c>
      <c r="J582" s="1">
        <v>7294644.5</v>
      </c>
      <c r="K582" s="1">
        <v>9.6294499933719635E-2</v>
      </c>
      <c r="L582" s="1">
        <v>1.3377301692962646</v>
      </c>
      <c r="M582" s="1">
        <v>7.7468398958444595E-3</v>
      </c>
      <c r="N582" s="1">
        <v>0.99370384216308594</v>
      </c>
    </row>
    <row r="583" spans="1:14" x14ac:dyDescent="0.25">
      <c r="A583" s="1">
        <v>300082</v>
      </c>
      <c r="B583" s="1" t="s">
        <v>1516</v>
      </c>
      <c r="C583" s="1">
        <v>104377003</v>
      </c>
      <c r="D583" s="1">
        <v>82</v>
      </c>
      <c r="E583" s="1" t="s">
        <v>1617</v>
      </c>
      <c r="F583" s="1" t="s">
        <v>230</v>
      </c>
      <c r="G583" s="1" t="s">
        <v>166</v>
      </c>
      <c r="H583" s="1" t="s">
        <v>240</v>
      </c>
      <c r="I583" s="1">
        <v>485848</v>
      </c>
      <c r="J583" s="1">
        <v>4741363</v>
      </c>
      <c r="K583" s="1">
        <v>9.4963498413562775E-2</v>
      </c>
      <c r="L583" s="1">
        <v>2.0438082218170166</v>
      </c>
      <c r="M583" s="1">
        <v>6.9229099899530411E-3</v>
      </c>
      <c r="N583" s="1">
        <v>1.4455100297927856</v>
      </c>
    </row>
    <row r="584" spans="1:14" x14ac:dyDescent="0.25">
      <c r="A584" s="1">
        <v>300083</v>
      </c>
      <c r="B584" s="1" t="s">
        <v>1516</v>
      </c>
      <c r="C584" s="1">
        <v>104378003</v>
      </c>
      <c r="D584" s="1">
        <v>83</v>
      </c>
      <c r="E584" s="1" t="s">
        <v>1618</v>
      </c>
      <c r="F584" s="1" t="s">
        <v>230</v>
      </c>
      <c r="G584" s="1" t="s">
        <v>166</v>
      </c>
      <c r="H584" s="1" t="s">
        <v>240</v>
      </c>
      <c r="I584" s="1">
        <v>1034993.37</v>
      </c>
      <c r="J584" s="1">
        <v>5678936.5</v>
      </c>
      <c r="K584" s="1">
        <v>9.7808502614498138E-2</v>
      </c>
      <c r="L584" s="1">
        <v>1.7524862289428711</v>
      </c>
      <c r="M584" s="1">
        <v>1.0565700009465218E-2</v>
      </c>
      <c r="N584" s="1">
        <v>1.0313758850097656</v>
      </c>
    </row>
    <row r="585" spans="1:14" x14ac:dyDescent="0.25">
      <c r="A585" s="1">
        <v>300084</v>
      </c>
      <c r="B585" s="1" t="s">
        <v>1516</v>
      </c>
      <c r="C585" s="1">
        <v>104431304</v>
      </c>
      <c r="D585" s="1">
        <v>84</v>
      </c>
      <c r="E585" s="1" t="s">
        <v>1619</v>
      </c>
      <c r="F585" s="1" t="s">
        <v>230</v>
      </c>
      <c r="G585" s="1" t="s">
        <v>167</v>
      </c>
      <c r="H585" s="1" t="s">
        <v>240</v>
      </c>
      <c r="I585" s="1">
        <v>397096.11</v>
      </c>
      <c r="J585" s="1">
        <v>3809748</v>
      </c>
      <c r="K585" s="1">
        <v>4.3988998979330063E-2</v>
      </c>
      <c r="L585" s="1">
        <v>1.1681309938430786</v>
      </c>
      <c r="M585" s="1">
        <v>2.9697599820792675E-3</v>
      </c>
      <c r="N585" s="1">
        <v>0.75350457429885864</v>
      </c>
    </row>
    <row r="586" spans="1:14" x14ac:dyDescent="0.25">
      <c r="A586" s="1">
        <v>300085</v>
      </c>
      <c r="B586" s="1" t="s">
        <v>1516</v>
      </c>
      <c r="C586" s="1">
        <v>104432503</v>
      </c>
      <c r="D586" s="1">
        <v>85</v>
      </c>
      <c r="E586" s="1" t="s">
        <v>1620</v>
      </c>
      <c r="F586" s="1" t="s">
        <v>230</v>
      </c>
      <c r="G586" s="1" t="s">
        <v>167</v>
      </c>
      <c r="H586" s="1" t="s">
        <v>240</v>
      </c>
      <c r="I586" s="1">
        <v>832430</v>
      </c>
      <c r="J586" s="1">
        <v>7217937</v>
      </c>
      <c r="K586" s="1">
        <v>0.19228500127792358</v>
      </c>
      <c r="L586" s="1">
        <v>2.7368988990783691</v>
      </c>
      <c r="M586" s="1">
        <v>3.0933000147342682E-2</v>
      </c>
      <c r="N586" s="1">
        <v>3.859403133392334</v>
      </c>
    </row>
    <row r="587" spans="1:14" x14ac:dyDescent="0.25">
      <c r="A587" s="1">
        <v>300086</v>
      </c>
      <c r="B587" s="1" t="s">
        <v>1516</v>
      </c>
      <c r="C587" s="1">
        <v>104432803</v>
      </c>
      <c r="D587" s="1">
        <v>86</v>
      </c>
      <c r="E587" s="1" t="s">
        <v>1621</v>
      </c>
      <c r="F587" s="1" t="s">
        <v>230</v>
      </c>
      <c r="G587" s="1" t="s">
        <v>167</v>
      </c>
      <c r="H587" s="1" t="s">
        <v>240</v>
      </c>
      <c r="I587" s="1">
        <v>996826.61</v>
      </c>
      <c r="J587" s="1">
        <v>6856458.5</v>
      </c>
      <c r="K587" s="1">
        <v>0.16387349367141724</v>
      </c>
      <c r="L587" s="1">
        <v>2.4485831260681152</v>
      </c>
      <c r="M587" s="1">
        <v>1.9925599917769432E-2</v>
      </c>
      <c r="N587" s="1">
        <v>2.0396745204925537</v>
      </c>
    </row>
    <row r="588" spans="1:14" x14ac:dyDescent="0.25">
      <c r="A588" s="1">
        <v>300087</v>
      </c>
      <c r="B588" s="1" t="s">
        <v>1516</v>
      </c>
      <c r="C588" s="1">
        <v>104432903</v>
      </c>
      <c r="D588" s="1">
        <v>87</v>
      </c>
      <c r="E588" s="1" t="s">
        <v>1622</v>
      </c>
      <c r="F588" s="1" t="s">
        <v>230</v>
      </c>
      <c r="G588" s="1" t="s">
        <v>167</v>
      </c>
      <c r="H588" s="1" t="s">
        <v>240</v>
      </c>
      <c r="I588" s="1">
        <v>1336168.7</v>
      </c>
      <c r="J588" s="1">
        <v>8223549.5</v>
      </c>
      <c r="K588" s="1">
        <v>0.12714000046253204</v>
      </c>
      <c r="L588" s="1">
        <v>1.5703257322311401</v>
      </c>
      <c r="M588" s="1">
        <v>1.8371809273958206E-2</v>
      </c>
      <c r="N588" s="1">
        <v>1.3941305875778198</v>
      </c>
    </row>
    <row r="589" spans="1:14" x14ac:dyDescent="0.25">
      <c r="A589" s="1">
        <v>300088</v>
      </c>
      <c r="B589" s="1" t="s">
        <v>1516</v>
      </c>
      <c r="C589" s="1">
        <v>104433303</v>
      </c>
      <c r="D589" s="1">
        <v>88</v>
      </c>
      <c r="E589" s="1" t="s">
        <v>1623</v>
      </c>
      <c r="F589" s="1" t="s">
        <v>230</v>
      </c>
      <c r="G589" s="1" t="s">
        <v>167</v>
      </c>
      <c r="H589" s="1" t="s">
        <v>240</v>
      </c>
      <c r="I589" s="1">
        <v>1160631.6000000001</v>
      </c>
      <c r="J589" s="1">
        <v>5931594</v>
      </c>
      <c r="K589" s="1">
        <v>0.14685049653053284</v>
      </c>
      <c r="L589" s="1">
        <v>2.5385828018188477</v>
      </c>
      <c r="M589" s="1">
        <v>2.2500680759549141E-2</v>
      </c>
      <c r="N589" s="1">
        <v>1.9769852161407471</v>
      </c>
    </row>
    <row r="590" spans="1:14" x14ac:dyDescent="0.25">
      <c r="A590" s="1">
        <v>300089</v>
      </c>
      <c r="B590" s="1" t="s">
        <v>1516</v>
      </c>
      <c r="C590" s="1">
        <v>104433604</v>
      </c>
      <c r="D590" s="1">
        <v>89</v>
      </c>
      <c r="E590" s="1" t="s">
        <v>1624</v>
      </c>
      <c r="F590" s="1" t="s">
        <v>230</v>
      </c>
      <c r="G590" s="1" t="s">
        <v>167</v>
      </c>
      <c r="H590" s="1" t="s">
        <v>240</v>
      </c>
      <c r="I590" s="1">
        <v>422605.39</v>
      </c>
      <c r="J590" s="1">
        <v>3057943.25</v>
      </c>
      <c r="K590" s="1">
        <v>6.8145751953125E-2</v>
      </c>
      <c r="L590" s="1">
        <v>2.2792763710021973</v>
      </c>
      <c r="M590" s="1">
        <v>5.9274998493492603E-3</v>
      </c>
      <c r="N590" s="1">
        <v>1.4225616455078125</v>
      </c>
    </row>
    <row r="591" spans="1:14" x14ac:dyDescent="0.25">
      <c r="A591" s="1">
        <v>300090</v>
      </c>
      <c r="B591" s="1" t="s">
        <v>1516</v>
      </c>
      <c r="C591" s="1">
        <v>104433903</v>
      </c>
      <c r="D591" s="1">
        <v>90</v>
      </c>
      <c r="E591" s="1" t="s">
        <v>1625</v>
      </c>
      <c r="F591" s="1" t="s">
        <v>230</v>
      </c>
      <c r="G591" s="1" t="s">
        <v>167</v>
      </c>
      <c r="H591" s="1" t="s">
        <v>240</v>
      </c>
      <c r="I591" s="1">
        <v>761003.55</v>
      </c>
      <c r="J591" s="1">
        <v>6662014.5</v>
      </c>
      <c r="K591" s="1">
        <v>9.9580496549606323E-2</v>
      </c>
      <c r="L591" s="1">
        <v>1.5174324512481689</v>
      </c>
      <c r="M591" s="1">
        <v>8.778570219874382E-3</v>
      </c>
      <c r="N591" s="1">
        <v>1.1670138835906982</v>
      </c>
    </row>
    <row r="592" spans="1:14" x14ac:dyDescent="0.25">
      <c r="A592" s="1">
        <v>300091</v>
      </c>
      <c r="B592" s="1" t="s">
        <v>1516</v>
      </c>
      <c r="C592" s="1">
        <v>104435003</v>
      </c>
      <c r="D592" s="1">
        <v>91</v>
      </c>
      <c r="E592" s="1" t="s">
        <v>1626</v>
      </c>
      <c r="F592" s="1" t="s">
        <v>230</v>
      </c>
      <c r="G592" s="1" t="s">
        <v>167</v>
      </c>
      <c r="H592" s="1" t="s">
        <v>240</v>
      </c>
      <c r="I592" s="1">
        <v>857147.45</v>
      </c>
      <c r="J592" s="1">
        <v>5379587.5</v>
      </c>
      <c r="K592" s="1">
        <v>9.103800356388092E-2</v>
      </c>
      <c r="L592" s="1">
        <v>1.7214171886444092</v>
      </c>
      <c r="M592" s="1">
        <v>9.0618496760725975E-3</v>
      </c>
      <c r="N592" s="1">
        <v>1.0685064792633057</v>
      </c>
    </row>
    <row r="593" spans="1:14" x14ac:dyDescent="0.25">
      <c r="A593" s="1">
        <v>300092</v>
      </c>
      <c r="B593" s="1" t="s">
        <v>1516</v>
      </c>
      <c r="C593" s="1">
        <v>104435303</v>
      </c>
      <c r="D593" s="1">
        <v>92</v>
      </c>
      <c r="E593" s="1" t="s">
        <v>1627</v>
      </c>
      <c r="F593" s="1" t="s">
        <v>230</v>
      </c>
      <c r="G593" s="1" t="s">
        <v>167</v>
      </c>
      <c r="H593" s="1" t="s">
        <v>240</v>
      </c>
      <c r="I593" s="1">
        <v>1056462.3600000001</v>
      </c>
      <c r="J593" s="1">
        <v>7953923</v>
      </c>
      <c r="K593" s="1">
        <v>0.11120399832725525</v>
      </c>
      <c r="L593" s="1">
        <v>1.4179266691207886</v>
      </c>
      <c r="M593" s="1">
        <v>6.7207306623458862E-2</v>
      </c>
      <c r="N593" s="1">
        <v>6.793729305267334</v>
      </c>
    </row>
    <row r="594" spans="1:14" x14ac:dyDescent="0.25">
      <c r="A594" s="1">
        <v>300093</v>
      </c>
      <c r="B594" s="1" t="s">
        <v>1516</v>
      </c>
      <c r="C594" s="1">
        <v>104435603</v>
      </c>
      <c r="D594" s="1">
        <v>93</v>
      </c>
      <c r="E594" s="1" t="s">
        <v>1628</v>
      </c>
      <c r="F594" s="1" t="s">
        <v>230</v>
      </c>
      <c r="G594" s="1" t="s">
        <v>167</v>
      </c>
      <c r="H594" s="1" t="s">
        <v>240</v>
      </c>
      <c r="I594" s="1">
        <v>1814581.56</v>
      </c>
      <c r="J594" s="1">
        <v>14723728</v>
      </c>
      <c r="K594" s="1">
        <v>0.63466298580169678</v>
      </c>
      <c r="L594" s="1">
        <v>4.5046496391296387</v>
      </c>
      <c r="M594" s="1">
        <v>0.24530543386936188</v>
      </c>
      <c r="N594" s="1">
        <v>15.631756782531738</v>
      </c>
    </row>
    <row r="595" spans="1:14" x14ac:dyDescent="0.25">
      <c r="A595" s="1">
        <v>300094</v>
      </c>
      <c r="B595" s="1" t="s">
        <v>1516</v>
      </c>
      <c r="C595" s="1">
        <v>104435703</v>
      </c>
      <c r="D595" s="1">
        <v>94</v>
      </c>
      <c r="E595" s="1" t="s">
        <v>1629</v>
      </c>
      <c r="F595" s="1" t="s">
        <v>230</v>
      </c>
      <c r="G595" s="1" t="s">
        <v>167</v>
      </c>
      <c r="H595" s="1" t="s">
        <v>240</v>
      </c>
      <c r="I595" s="1">
        <v>723176.65</v>
      </c>
      <c r="J595" s="1">
        <v>6284669.5</v>
      </c>
      <c r="K595" s="1">
        <v>0.14824600517749786</v>
      </c>
      <c r="L595" s="1">
        <v>2.415837287902832</v>
      </c>
      <c r="M595" s="1">
        <v>1.6254540532827377E-2</v>
      </c>
      <c r="N595" s="1">
        <v>2.2993395328521729</v>
      </c>
    </row>
    <row r="596" spans="1:14" x14ac:dyDescent="0.25">
      <c r="A596" s="1">
        <v>300095</v>
      </c>
      <c r="B596" s="1" t="s">
        <v>1516</v>
      </c>
      <c r="C596" s="1">
        <v>104437503</v>
      </c>
      <c r="D596" s="1">
        <v>95</v>
      </c>
      <c r="E596" s="1" t="s">
        <v>1630</v>
      </c>
      <c r="F596" s="1" t="s">
        <v>230</v>
      </c>
      <c r="G596" s="1" t="s">
        <v>167</v>
      </c>
      <c r="H596" s="1" t="s">
        <v>240</v>
      </c>
      <c r="I596" s="1">
        <v>685759.59</v>
      </c>
      <c r="J596" s="1">
        <v>5465573</v>
      </c>
      <c r="K596" s="1">
        <v>0.13264599442481995</v>
      </c>
      <c r="L596" s="1">
        <v>2.4873020648956299</v>
      </c>
      <c r="M596" s="1">
        <v>1.2269129976630211E-2</v>
      </c>
      <c r="N596" s="1">
        <v>1.8217228651046753</v>
      </c>
    </row>
    <row r="597" spans="1:14" x14ac:dyDescent="0.25">
      <c r="A597" s="1">
        <v>300096</v>
      </c>
      <c r="B597" s="1" t="s">
        <v>1516</v>
      </c>
      <c r="C597" s="1">
        <v>105201033</v>
      </c>
      <c r="D597" s="1">
        <v>96</v>
      </c>
      <c r="E597" s="1" t="s">
        <v>1631</v>
      </c>
      <c r="F597" s="1" t="s">
        <v>231</v>
      </c>
      <c r="G597" s="1" t="s">
        <v>168</v>
      </c>
      <c r="H597" s="1" t="s">
        <v>240</v>
      </c>
      <c r="I597" s="1">
        <v>1847280</v>
      </c>
      <c r="J597" s="1">
        <v>11123420</v>
      </c>
      <c r="K597" s="1">
        <v>0.23452800512313843</v>
      </c>
      <c r="L597" s="1">
        <v>2.1538279056549072</v>
      </c>
      <c r="M597" s="1">
        <v>0.17849023640155792</v>
      </c>
      <c r="N597" s="1">
        <v>10.695788383483887</v>
      </c>
    </row>
    <row r="598" spans="1:14" x14ac:dyDescent="0.25">
      <c r="A598" s="1">
        <v>300097</v>
      </c>
      <c r="B598" s="1" t="s">
        <v>1516</v>
      </c>
      <c r="C598" s="1">
        <v>105201352</v>
      </c>
      <c r="D598" s="1">
        <v>97</v>
      </c>
      <c r="E598" s="1" t="s">
        <v>1632</v>
      </c>
      <c r="F598" s="1" t="s">
        <v>231</v>
      </c>
      <c r="G598" s="1" t="s">
        <v>168</v>
      </c>
      <c r="H598" s="1" t="s">
        <v>240</v>
      </c>
      <c r="I598" s="1">
        <v>2592224.54</v>
      </c>
      <c r="J598" s="1">
        <v>16229376</v>
      </c>
      <c r="K598" s="1">
        <v>0.47940599918365479</v>
      </c>
      <c r="L598" s="1">
        <v>3.0438535213470459</v>
      </c>
      <c r="M598" s="1">
        <v>3.740295022726059E-2</v>
      </c>
      <c r="N598" s="1">
        <v>1.4640141725540161</v>
      </c>
    </row>
    <row r="599" spans="1:14" x14ac:dyDescent="0.25">
      <c r="A599" s="1">
        <v>300098</v>
      </c>
      <c r="B599" s="1" t="s">
        <v>1516</v>
      </c>
      <c r="C599" s="1">
        <v>105204703</v>
      </c>
      <c r="D599" s="1">
        <v>98</v>
      </c>
      <c r="E599" s="1" t="s">
        <v>1633</v>
      </c>
      <c r="F599" s="1" t="s">
        <v>231</v>
      </c>
      <c r="G599" s="1" t="s">
        <v>168</v>
      </c>
      <c r="H599" s="1" t="s">
        <v>240</v>
      </c>
      <c r="I599" s="1">
        <v>2418422.37</v>
      </c>
      <c r="J599" s="1">
        <v>18859084</v>
      </c>
      <c r="K599" s="1">
        <v>0.27871599793434143</v>
      </c>
      <c r="L599" s="1">
        <v>1.5000563859939575</v>
      </c>
      <c r="M599" s="1">
        <v>2.6657449081540108E-2</v>
      </c>
      <c r="N599" s="1">
        <v>1.1145514249801636</v>
      </c>
    </row>
    <row r="600" spans="1:14" x14ac:dyDescent="0.25">
      <c r="A600" s="1">
        <v>300099</v>
      </c>
      <c r="B600" s="1" t="s">
        <v>1516</v>
      </c>
      <c r="C600" s="1">
        <v>105251453</v>
      </c>
      <c r="D600" s="1">
        <v>99</v>
      </c>
      <c r="E600" s="1" t="s">
        <v>1634</v>
      </c>
      <c r="F600" s="1" t="s">
        <v>231</v>
      </c>
      <c r="G600" s="1" t="s">
        <v>169</v>
      </c>
      <c r="H600" s="1" t="s">
        <v>240</v>
      </c>
      <c r="I600" s="1">
        <v>1557348</v>
      </c>
      <c r="J600" s="1">
        <v>13081799</v>
      </c>
      <c r="K600" s="1">
        <v>0.31293201446533203</v>
      </c>
      <c r="L600" s="1">
        <v>2.4507420063018799</v>
      </c>
      <c r="M600" s="1">
        <v>2.8699250891804695E-2</v>
      </c>
      <c r="N600" s="1">
        <v>1.8774260282516479</v>
      </c>
    </row>
    <row r="601" spans="1:14" x14ac:dyDescent="0.25">
      <c r="A601" s="1">
        <v>300100</v>
      </c>
      <c r="B601" s="1" t="s">
        <v>1516</v>
      </c>
      <c r="C601" s="1">
        <v>105252602</v>
      </c>
      <c r="D601" s="1">
        <v>100</v>
      </c>
      <c r="E601" s="1" t="s">
        <v>1635</v>
      </c>
      <c r="F601" s="1" t="s">
        <v>231</v>
      </c>
      <c r="G601" s="1" t="s">
        <v>169</v>
      </c>
      <c r="H601" s="1" t="s">
        <v>240</v>
      </c>
      <c r="I601" s="1">
        <v>10215969</v>
      </c>
      <c r="J601" s="1">
        <v>63209896</v>
      </c>
      <c r="K601" s="1">
        <v>3.2992041110992432</v>
      </c>
      <c r="L601" s="1">
        <v>5.5068702697753906</v>
      </c>
      <c r="M601" s="1">
        <v>0.18671238422393799</v>
      </c>
      <c r="N601" s="1">
        <v>1.8616772890090942</v>
      </c>
    </row>
    <row r="602" spans="1:14" x14ac:dyDescent="0.25">
      <c r="A602" s="1">
        <v>300101</v>
      </c>
      <c r="B602" s="1" t="s">
        <v>1516</v>
      </c>
      <c r="C602" s="1">
        <v>105253303</v>
      </c>
      <c r="D602" s="1">
        <v>101</v>
      </c>
      <c r="E602" s="1" t="s">
        <v>1636</v>
      </c>
      <c r="F602" s="1" t="s">
        <v>231</v>
      </c>
      <c r="G602" s="1" t="s">
        <v>169</v>
      </c>
      <c r="H602" s="1" t="s">
        <v>240</v>
      </c>
      <c r="I602" s="1">
        <v>912891</v>
      </c>
      <c r="J602" s="1">
        <v>3152271</v>
      </c>
      <c r="K602" s="1">
        <v>8.995799720287323E-2</v>
      </c>
      <c r="L602" s="1">
        <v>2.9375834465026855</v>
      </c>
      <c r="M602" s="1">
        <v>1.3217000290751457E-2</v>
      </c>
      <c r="N602" s="1">
        <v>1.4690877199172974</v>
      </c>
    </row>
    <row r="603" spans="1:14" x14ac:dyDescent="0.25">
      <c r="A603" s="1">
        <v>300102</v>
      </c>
      <c r="B603" s="1" t="s">
        <v>1516</v>
      </c>
      <c r="C603" s="1">
        <v>105253553</v>
      </c>
      <c r="D603" s="1">
        <v>102</v>
      </c>
      <c r="E603" s="1" t="s">
        <v>1637</v>
      </c>
      <c r="F603" s="1" t="s">
        <v>231</v>
      </c>
      <c r="G603" s="1" t="s">
        <v>169</v>
      </c>
      <c r="H603" s="1" t="s">
        <v>240</v>
      </c>
      <c r="I603" s="1">
        <v>1189207.6200000001</v>
      </c>
      <c r="J603" s="1">
        <v>6855116.5</v>
      </c>
      <c r="K603" s="1">
        <v>0.17341500520706177</v>
      </c>
      <c r="L603" s="1">
        <v>2.5953719615936279</v>
      </c>
      <c r="M603" s="1">
        <v>1.4946370385587215E-2</v>
      </c>
      <c r="N603" s="1">
        <v>1.2728317975997925</v>
      </c>
    </row>
    <row r="604" spans="1:14" x14ac:dyDescent="0.25">
      <c r="A604" s="1">
        <v>300103</v>
      </c>
      <c r="B604" s="1" t="s">
        <v>1516</v>
      </c>
      <c r="C604" s="1">
        <v>105253903</v>
      </c>
      <c r="D604" s="1">
        <v>103</v>
      </c>
      <c r="E604" s="1" t="s">
        <v>1638</v>
      </c>
      <c r="F604" s="1" t="s">
        <v>231</v>
      </c>
      <c r="G604" s="1" t="s">
        <v>169</v>
      </c>
      <c r="H604" s="1" t="s">
        <v>240</v>
      </c>
      <c r="I604" s="1">
        <v>1462237</v>
      </c>
      <c r="J604" s="1">
        <v>10467188</v>
      </c>
      <c r="K604" s="1">
        <v>0.14851100742816925</v>
      </c>
      <c r="L604" s="1">
        <v>1.4392446279525757</v>
      </c>
      <c r="M604" s="1">
        <v>2.1132320165634155E-2</v>
      </c>
      <c r="N604" s="1">
        <v>1.4663972854614258</v>
      </c>
    </row>
    <row r="605" spans="1:14" x14ac:dyDescent="0.25">
      <c r="A605" s="1">
        <v>300104</v>
      </c>
      <c r="B605" s="1" t="s">
        <v>1516</v>
      </c>
      <c r="C605" s="1">
        <v>105254053</v>
      </c>
      <c r="D605" s="1">
        <v>104</v>
      </c>
      <c r="E605" s="1" t="s">
        <v>1639</v>
      </c>
      <c r="F605" s="1" t="s">
        <v>231</v>
      </c>
      <c r="G605" s="1" t="s">
        <v>169</v>
      </c>
      <c r="H605" s="1" t="s">
        <v>240</v>
      </c>
      <c r="I605" s="1">
        <v>1232437.92</v>
      </c>
      <c r="J605" s="1">
        <v>8680495</v>
      </c>
      <c r="K605" s="1">
        <v>0.2000260055065155</v>
      </c>
      <c r="L605" s="1">
        <v>2.3586666584014893</v>
      </c>
      <c r="M605" s="1">
        <v>1.7413949593901634E-2</v>
      </c>
      <c r="N605" s="1">
        <v>1.4332185983657837</v>
      </c>
    </row>
    <row r="606" spans="1:14" x14ac:dyDescent="0.25">
      <c r="A606" s="1">
        <v>300105</v>
      </c>
      <c r="B606" s="1" t="s">
        <v>1516</v>
      </c>
      <c r="C606" s="1">
        <v>105254353</v>
      </c>
      <c r="D606" s="1">
        <v>105</v>
      </c>
      <c r="E606" s="1" t="s">
        <v>1640</v>
      </c>
      <c r="F606" s="1" t="s">
        <v>231</v>
      </c>
      <c r="G606" s="1" t="s">
        <v>169</v>
      </c>
      <c r="H606" s="1" t="s">
        <v>240</v>
      </c>
      <c r="I606" s="1">
        <v>1293950.3600000001</v>
      </c>
      <c r="J606" s="1">
        <v>8778900</v>
      </c>
      <c r="K606" s="1">
        <v>0.12168599665164948</v>
      </c>
      <c r="L606" s="1">
        <v>1.4056023359298706</v>
      </c>
      <c r="M606" s="1">
        <v>2.0806999877095222E-2</v>
      </c>
      <c r="N606" s="1">
        <v>1.6343014240264893</v>
      </c>
    </row>
    <row r="607" spans="1:14" x14ac:dyDescent="0.25">
      <c r="A607" s="1">
        <v>300106</v>
      </c>
      <c r="B607" s="1" t="s">
        <v>1516</v>
      </c>
      <c r="C607" s="1">
        <v>105256553</v>
      </c>
      <c r="D607" s="1">
        <v>106</v>
      </c>
      <c r="E607" s="1" t="s">
        <v>1641</v>
      </c>
      <c r="F607" s="1" t="s">
        <v>231</v>
      </c>
      <c r="G607" s="1" t="s">
        <v>169</v>
      </c>
      <c r="H607" s="1" t="s">
        <v>240</v>
      </c>
      <c r="I607" s="1">
        <v>775856.04</v>
      </c>
      <c r="J607" s="1">
        <v>8399051</v>
      </c>
      <c r="K607" s="1">
        <v>0.11845950037240982</v>
      </c>
      <c r="L607" s="1">
        <v>1.4305680990219116</v>
      </c>
      <c r="M607" s="1">
        <v>1.3687119819223881E-2</v>
      </c>
      <c r="N607" s="1">
        <v>1.7958118915557861</v>
      </c>
    </row>
    <row r="608" spans="1:14" x14ac:dyDescent="0.25">
      <c r="A608" s="1">
        <v>300107</v>
      </c>
      <c r="B608" s="1" t="s">
        <v>1516</v>
      </c>
      <c r="C608" s="1">
        <v>105257602</v>
      </c>
      <c r="D608" s="1">
        <v>107</v>
      </c>
      <c r="E608" s="1" t="s">
        <v>1642</v>
      </c>
      <c r="F608" s="1" t="s">
        <v>231</v>
      </c>
      <c r="G608" s="1" t="s">
        <v>169</v>
      </c>
      <c r="H608" s="1" t="s">
        <v>240</v>
      </c>
      <c r="I608" s="1">
        <v>3611357.45</v>
      </c>
      <c r="J608" s="1">
        <v>14173819</v>
      </c>
      <c r="K608" s="1">
        <v>0.49367299675941467</v>
      </c>
      <c r="L608" s="1">
        <v>3.6086821556091309</v>
      </c>
      <c r="M608" s="1">
        <v>0.12290681898593903</v>
      </c>
      <c r="N608" s="1">
        <v>3.523249626159668</v>
      </c>
    </row>
    <row r="609" spans="1:14" x14ac:dyDescent="0.25">
      <c r="A609" s="1">
        <v>300108</v>
      </c>
      <c r="B609" s="1" t="s">
        <v>1516</v>
      </c>
      <c r="C609" s="1">
        <v>105258303</v>
      </c>
      <c r="D609" s="1">
        <v>108</v>
      </c>
      <c r="E609" s="1" t="s">
        <v>1643</v>
      </c>
      <c r="F609" s="1" t="s">
        <v>231</v>
      </c>
      <c r="G609" s="1" t="s">
        <v>169</v>
      </c>
      <c r="H609" s="1" t="s">
        <v>240</v>
      </c>
      <c r="I609" s="1">
        <v>1167059.1599999999</v>
      </c>
      <c r="J609" s="1">
        <v>8595962</v>
      </c>
      <c r="K609" s="1">
        <v>0.17120300233364105</v>
      </c>
      <c r="L609" s="1">
        <v>2.0321412086486816</v>
      </c>
      <c r="M609" s="1">
        <v>1.6987700015306473E-2</v>
      </c>
      <c r="N609" s="1">
        <v>1.4770995378494263</v>
      </c>
    </row>
    <row r="610" spans="1:14" x14ac:dyDescent="0.25">
      <c r="A610" s="1">
        <v>300109</v>
      </c>
      <c r="B610" s="1" t="s">
        <v>1516</v>
      </c>
      <c r="C610" s="1">
        <v>105258503</v>
      </c>
      <c r="D610" s="1">
        <v>109</v>
      </c>
      <c r="E610" s="1" t="s">
        <v>1644</v>
      </c>
      <c r="F610" s="1" t="s">
        <v>231</v>
      </c>
      <c r="G610" s="1" t="s">
        <v>169</v>
      </c>
      <c r="H610" s="1" t="s">
        <v>240</v>
      </c>
      <c r="I610" s="1">
        <v>1170908.98</v>
      </c>
      <c r="J610" s="1">
        <v>9051088</v>
      </c>
      <c r="K610" s="1">
        <v>0.11955399811267853</v>
      </c>
      <c r="L610" s="1">
        <v>1.3385607004165649</v>
      </c>
      <c r="M610" s="1">
        <v>1.8404990434646606E-2</v>
      </c>
      <c r="N610" s="1">
        <v>1.596956729888916</v>
      </c>
    </row>
    <row r="611" spans="1:14" x14ac:dyDescent="0.25">
      <c r="A611" s="1">
        <v>300110</v>
      </c>
      <c r="B611" s="1" t="s">
        <v>1516</v>
      </c>
      <c r="C611" s="1">
        <v>105259103</v>
      </c>
      <c r="D611" s="1">
        <v>110</v>
      </c>
      <c r="E611" s="1" t="s">
        <v>1645</v>
      </c>
      <c r="F611" s="1" t="s">
        <v>231</v>
      </c>
      <c r="G611" s="1" t="s">
        <v>169</v>
      </c>
      <c r="H611" s="1" t="s">
        <v>240</v>
      </c>
      <c r="I611" s="1">
        <v>898864.15</v>
      </c>
      <c r="J611" s="1">
        <v>9338653</v>
      </c>
      <c r="K611" s="1">
        <v>0.13089099526405334</v>
      </c>
      <c r="L611" s="1">
        <v>1.4215289354324341</v>
      </c>
      <c r="M611" s="1">
        <v>1.0329989716410637E-2</v>
      </c>
      <c r="N611" s="1">
        <v>1.1625878810882568</v>
      </c>
    </row>
    <row r="612" spans="1:14" x14ac:dyDescent="0.25">
      <c r="A612" s="1">
        <v>300111</v>
      </c>
      <c r="B612" s="1" t="s">
        <v>1516</v>
      </c>
      <c r="C612" s="1">
        <v>105259703</v>
      </c>
      <c r="D612" s="1">
        <v>111</v>
      </c>
      <c r="E612" s="1" t="s">
        <v>1646</v>
      </c>
      <c r="F612" s="1" t="s">
        <v>231</v>
      </c>
      <c r="G612" s="1" t="s">
        <v>169</v>
      </c>
      <c r="H612" s="1" t="s">
        <v>240</v>
      </c>
      <c r="I612" s="1">
        <v>965556.08</v>
      </c>
      <c r="J612" s="1">
        <v>6698495.5</v>
      </c>
      <c r="K612" s="1">
        <v>9.380050003528595E-2</v>
      </c>
      <c r="L612" s="1">
        <v>1.4202094078063965</v>
      </c>
      <c r="M612" s="1">
        <v>1.5017080120742321E-2</v>
      </c>
      <c r="N612" s="1">
        <v>1.5798488855361938</v>
      </c>
    </row>
    <row r="613" spans="1:14" x14ac:dyDescent="0.25">
      <c r="A613" s="1">
        <v>300112</v>
      </c>
      <c r="B613" s="1" t="s">
        <v>1516</v>
      </c>
      <c r="C613" s="1">
        <v>105628302</v>
      </c>
      <c r="D613" s="1">
        <v>112</v>
      </c>
      <c r="E613" s="1" t="s">
        <v>1647</v>
      </c>
      <c r="F613" s="1" t="s">
        <v>231</v>
      </c>
      <c r="G613" s="1" t="s">
        <v>170</v>
      </c>
      <c r="H613" s="1" t="s">
        <v>240</v>
      </c>
      <c r="I613" s="1">
        <v>4088315</v>
      </c>
      <c r="J613" s="1">
        <v>25065862</v>
      </c>
      <c r="K613" s="1">
        <v>0.50291198492050171</v>
      </c>
      <c r="L613" s="1">
        <v>2.0474414825439453</v>
      </c>
      <c r="M613" s="1">
        <v>3.7361089140176773E-2</v>
      </c>
      <c r="N613" s="1">
        <v>0.92227882146835327</v>
      </c>
    </row>
    <row r="614" spans="1:14" x14ac:dyDescent="0.25">
      <c r="A614" s="1">
        <v>300113</v>
      </c>
      <c r="B614" s="1" t="s">
        <v>1516</v>
      </c>
      <c r="C614" s="1">
        <v>106160303</v>
      </c>
      <c r="D614" s="1">
        <v>113</v>
      </c>
      <c r="E614" s="1" t="s">
        <v>1648</v>
      </c>
      <c r="F614" s="1" t="s">
        <v>230</v>
      </c>
      <c r="G614" s="1" t="s">
        <v>171</v>
      </c>
      <c r="H614" s="1" t="s">
        <v>240</v>
      </c>
      <c r="I614" s="1">
        <v>673118.58</v>
      </c>
      <c r="J614" s="1">
        <v>5841652.5</v>
      </c>
      <c r="K614" s="1">
        <v>5.6467000395059586E-2</v>
      </c>
      <c r="L614" s="1">
        <v>0.97606205940246582</v>
      </c>
      <c r="M614" s="1">
        <v>1.5878070145845413E-2</v>
      </c>
      <c r="N614" s="1">
        <v>2.4158689975738525</v>
      </c>
    </row>
    <row r="615" spans="1:14" x14ac:dyDescent="0.25">
      <c r="A615" s="1">
        <v>300114</v>
      </c>
      <c r="B615" s="1" t="s">
        <v>1516</v>
      </c>
      <c r="C615" s="1">
        <v>106161203</v>
      </c>
      <c r="D615" s="1">
        <v>114</v>
      </c>
      <c r="E615" s="1" t="s">
        <v>1649</v>
      </c>
      <c r="F615" s="1" t="s">
        <v>230</v>
      </c>
      <c r="G615" s="1" t="s">
        <v>171</v>
      </c>
      <c r="H615" s="1" t="s">
        <v>240</v>
      </c>
      <c r="I615" s="1">
        <v>468152.42</v>
      </c>
      <c r="J615" s="1">
        <v>2827318.25</v>
      </c>
      <c r="K615" s="1">
        <v>9.5940001308917999E-2</v>
      </c>
      <c r="L615" s="1">
        <v>3.5125124454498291</v>
      </c>
      <c r="M615" s="1">
        <v>5.1099401898682117E-3</v>
      </c>
      <c r="N615" s="1">
        <v>1.1035574674606323</v>
      </c>
    </row>
    <row r="616" spans="1:14" x14ac:dyDescent="0.25">
      <c r="A616" s="1">
        <v>300115</v>
      </c>
      <c r="B616" s="1" t="s">
        <v>1516</v>
      </c>
      <c r="C616" s="1">
        <v>106161703</v>
      </c>
      <c r="D616" s="1">
        <v>115</v>
      </c>
      <c r="E616" s="1" t="s">
        <v>1650</v>
      </c>
      <c r="F616" s="1" t="s">
        <v>230</v>
      </c>
      <c r="G616" s="1" t="s">
        <v>171</v>
      </c>
      <c r="H616" s="1" t="s">
        <v>240</v>
      </c>
      <c r="I616" s="1">
        <v>653220.47</v>
      </c>
      <c r="J616" s="1">
        <v>5213794.5</v>
      </c>
      <c r="K616" s="1">
        <v>0.17348149418830872</v>
      </c>
      <c r="L616" s="1">
        <v>3.4418795108795166</v>
      </c>
      <c r="M616" s="1">
        <v>-6.4933500252664089E-3</v>
      </c>
      <c r="N616" s="1">
        <v>-0.9842677116394043</v>
      </c>
    </row>
    <row r="617" spans="1:14" x14ac:dyDescent="0.25">
      <c r="A617" s="1">
        <v>300116</v>
      </c>
      <c r="B617" s="1" t="s">
        <v>1516</v>
      </c>
      <c r="C617" s="1">
        <v>106166503</v>
      </c>
      <c r="D617" s="1">
        <v>116</v>
      </c>
      <c r="E617" s="1" t="s">
        <v>1651</v>
      </c>
      <c r="F617" s="1" t="s">
        <v>230</v>
      </c>
      <c r="G617" s="1" t="s">
        <v>171</v>
      </c>
      <c r="H617" s="1" t="s">
        <v>240</v>
      </c>
      <c r="I617" s="1">
        <v>749993.13</v>
      </c>
      <c r="J617" s="1">
        <v>6948194.5</v>
      </c>
      <c r="K617" s="1">
        <v>0.10863149911165237</v>
      </c>
      <c r="L617" s="1">
        <v>1.5882812738418579</v>
      </c>
      <c r="M617" s="1">
        <v>1.1724050156772137E-2</v>
      </c>
      <c r="N617" s="1">
        <v>1.588045597076416</v>
      </c>
    </row>
    <row r="618" spans="1:14" x14ac:dyDescent="0.25">
      <c r="A618" s="1">
        <v>300117</v>
      </c>
      <c r="B618" s="1" t="s">
        <v>1516</v>
      </c>
      <c r="C618" s="1">
        <v>106167504</v>
      </c>
      <c r="D618" s="1">
        <v>117</v>
      </c>
      <c r="E618" s="1" t="s">
        <v>1652</v>
      </c>
      <c r="F618" s="1" t="s">
        <v>230</v>
      </c>
      <c r="G618" s="1" t="s">
        <v>171</v>
      </c>
      <c r="H618" s="1" t="s">
        <v>240</v>
      </c>
      <c r="I618" s="1">
        <v>382404.97</v>
      </c>
      <c r="J618" s="1">
        <v>3373901.75</v>
      </c>
      <c r="K618" s="1">
        <v>3.7125751376152039E-2</v>
      </c>
      <c r="L618" s="1">
        <v>1.1126233339309692</v>
      </c>
      <c r="M618" s="1">
        <v>2.9692200478166342E-3</v>
      </c>
      <c r="N618" s="1">
        <v>0.78253567218780518</v>
      </c>
    </row>
    <row r="619" spans="1:14" x14ac:dyDescent="0.25">
      <c r="A619" s="1">
        <v>300118</v>
      </c>
      <c r="B619" s="1" t="s">
        <v>1516</v>
      </c>
      <c r="C619" s="1">
        <v>106168003</v>
      </c>
      <c r="D619" s="1">
        <v>118</v>
      </c>
      <c r="E619" s="1" t="s">
        <v>1653</v>
      </c>
      <c r="F619" s="1" t="s">
        <v>230</v>
      </c>
      <c r="G619" s="1" t="s">
        <v>171</v>
      </c>
      <c r="H619" s="1" t="s">
        <v>240</v>
      </c>
      <c r="I619" s="1">
        <v>870588.51</v>
      </c>
      <c r="J619" s="1">
        <v>8551964</v>
      </c>
      <c r="K619" s="1">
        <v>0.11304999887943268</v>
      </c>
      <c r="L619" s="1">
        <v>1.3396273851394653</v>
      </c>
      <c r="M619" s="1">
        <v>1.181923970580101E-2</v>
      </c>
      <c r="N619" s="1">
        <v>1.3762998580932617</v>
      </c>
    </row>
    <row r="620" spans="1:14" x14ac:dyDescent="0.25">
      <c r="A620" s="1">
        <v>300119</v>
      </c>
      <c r="B620" s="1" t="s">
        <v>1516</v>
      </c>
      <c r="C620" s="1">
        <v>106169003</v>
      </c>
      <c r="D620" s="1">
        <v>119</v>
      </c>
      <c r="E620" s="1" t="s">
        <v>1654</v>
      </c>
      <c r="F620" s="1" t="s">
        <v>230</v>
      </c>
      <c r="G620" s="1" t="s">
        <v>171</v>
      </c>
      <c r="H620" s="1" t="s">
        <v>240</v>
      </c>
      <c r="I620" s="1">
        <v>564842.25</v>
      </c>
      <c r="J620" s="1">
        <v>5609874</v>
      </c>
      <c r="K620" s="1">
        <v>8.5020497441291809E-2</v>
      </c>
      <c r="L620" s="1">
        <v>1.5388734340667725</v>
      </c>
      <c r="M620" s="1">
        <v>9.6127698197960854E-3</v>
      </c>
      <c r="N620" s="1">
        <v>1.7313147783279419</v>
      </c>
    </row>
    <row r="621" spans="1:14" x14ac:dyDescent="0.25">
      <c r="A621" s="1">
        <v>300120</v>
      </c>
      <c r="B621" s="1" t="s">
        <v>1516</v>
      </c>
      <c r="C621" s="1">
        <v>106172003</v>
      </c>
      <c r="D621" s="1">
        <v>120</v>
      </c>
      <c r="E621" s="1" t="s">
        <v>1655</v>
      </c>
      <c r="F621" s="1" t="s">
        <v>232</v>
      </c>
      <c r="G621" s="1" t="s">
        <v>172</v>
      </c>
      <c r="H621" s="1" t="s">
        <v>240</v>
      </c>
      <c r="I621" s="1">
        <v>2963293.36</v>
      </c>
      <c r="J621" s="1">
        <v>15667341</v>
      </c>
      <c r="K621" s="1">
        <v>0.4669640064239502</v>
      </c>
      <c r="L621" s="1">
        <v>3.0720553398132324</v>
      </c>
      <c r="M621" s="1">
        <v>5.2295900881290436E-2</v>
      </c>
      <c r="N621" s="1">
        <v>1.7964941263198853</v>
      </c>
    </row>
    <row r="622" spans="1:14" x14ac:dyDescent="0.25">
      <c r="A622" s="1">
        <v>300121</v>
      </c>
      <c r="B622" s="1" t="s">
        <v>1516</v>
      </c>
      <c r="C622" s="1">
        <v>106272003</v>
      </c>
      <c r="D622" s="1">
        <v>121</v>
      </c>
      <c r="E622" s="1" t="s">
        <v>1656</v>
      </c>
      <c r="F622" s="1" t="s">
        <v>231</v>
      </c>
      <c r="G622" s="1" t="s">
        <v>173</v>
      </c>
      <c r="H622" s="1" t="s">
        <v>240</v>
      </c>
      <c r="I622" s="1">
        <v>453710.03</v>
      </c>
      <c r="J622" s="1">
        <v>2650742.25</v>
      </c>
      <c r="K622" s="1">
        <v>8.7312996387481689E-2</v>
      </c>
      <c r="L622" s="1">
        <v>3.4061014652252197</v>
      </c>
      <c r="M622" s="1">
        <v>1.9532900769263506E-3</v>
      </c>
      <c r="N622" s="1">
        <v>0.43237650394439697</v>
      </c>
    </row>
    <row r="623" spans="1:14" x14ac:dyDescent="0.25">
      <c r="A623" s="1">
        <v>300122</v>
      </c>
      <c r="B623" s="1" t="s">
        <v>1516</v>
      </c>
      <c r="C623" s="1">
        <v>106330703</v>
      </c>
      <c r="D623" s="1">
        <v>122</v>
      </c>
      <c r="E623" s="1" t="s">
        <v>1657</v>
      </c>
      <c r="F623" s="1" t="s">
        <v>233</v>
      </c>
      <c r="G623" s="1" t="s">
        <v>174</v>
      </c>
      <c r="H623" s="1" t="s">
        <v>240</v>
      </c>
      <c r="I623" s="1">
        <v>719433.4</v>
      </c>
      <c r="J623" s="1">
        <v>6983314</v>
      </c>
      <c r="K623" s="1">
        <v>9.9662497639656067E-2</v>
      </c>
      <c r="L623" s="1">
        <v>1.4478144645690918</v>
      </c>
      <c r="M623" s="1">
        <v>5.0703799352049828E-3</v>
      </c>
      <c r="N623" s="1">
        <v>0.70977640151977539</v>
      </c>
    </row>
    <row r="624" spans="1:14" x14ac:dyDescent="0.25">
      <c r="A624" s="1">
        <v>300123</v>
      </c>
      <c r="B624" s="1" t="s">
        <v>1516</v>
      </c>
      <c r="C624" s="1">
        <v>106330803</v>
      </c>
      <c r="D624" s="1">
        <v>123</v>
      </c>
      <c r="E624" s="1" t="s">
        <v>1658</v>
      </c>
      <c r="F624" s="1" t="s">
        <v>233</v>
      </c>
      <c r="G624" s="1" t="s">
        <v>174</v>
      </c>
      <c r="H624" s="1" t="s">
        <v>240</v>
      </c>
      <c r="I624" s="1">
        <v>1167108.8</v>
      </c>
      <c r="J624" s="1">
        <v>8956347</v>
      </c>
      <c r="K624" s="1">
        <v>0.16609500348567963</v>
      </c>
      <c r="L624" s="1">
        <v>1.8895362615585327</v>
      </c>
      <c r="M624" s="1">
        <v>1.657596044242382E-2</v>
      </c>
      <c r="N624" s="1">
        <v>1.4407203197479248</v>
      </c>
    </row>
    <row r="625" spans="1:14" x14ac:dyDescent="0.25">
      <c r="A625" s="1">
        <v>300124</v>
      </c>
      <c r="B625" s="1" t="s">
        <v>1516</v>
      </c>
      <c r="C625" s="1">
        <v>106338003</v>
      </c>
      <c r="D625" s="1">
        <v>124</v>
      </c>
      <c r="E625" s="1" t="s">
        <v>1659</v>
      </c>
      <c r="F625" s="1" t="s">
        <v>233</v>
      </c>
      <c r="G625" s="1" t="s">
        <v>174</v>
      </c>
      <c r="H625" s="1" t="s">
        <v>240</v>
      </c>
      <c r="I625" s="1">
        <v>1788173.75</v>
      </c>
      <c r="J625" s="1">
        <v>15342030</v>
      </c>
      <c r="K625" s="1">
        <v>0.19836199283599854</v>
      </c>
      <c r="L625" s="1">
        <v>1.3098676204681396</v>
      </c>
      <c r="M625" s="1">
        <v>1.5364429913461208E-2</v>
      </c>
      <c r="N625" s="1">
        <v>0.86667132377624512</v>
      </c>
    </row>
    <row r="626" spans="1:14" x14ac:dyDescent="0.25">
      <c r="A626" s="1">
        <v>300125</v>
      </c>
      <c r="B626" s="1" t="s">
        <v>1516</v>
      </c>
      <c r="C626" s="1">
        <v>106611303</v>
      </c>
      <c r="D626" s="1">
        <v>125</v>
      </c>
      <c r="E626" s="1" t="s">
        <v>1660</v>
      </c>
      <c r="F626" s="1" t="s">
        <v>231</v>
      </c>
      <c r="G626" s="1" t="s">
        <v>175</v>
      </c>
      <c r="H626" s="1" t="s">
        <v>240</v>
      </c>
      <c r="I626" s="1">
        <v>872544.78</v>
      </c>
      <c r="J626" s="1">
        <v>6726220.5</v>
      </c>
      <c r="K626" s="1">
        <v>8.83060023188591E-2</v>
      </c>
      <c r="L626" s="1">
        <v>1.3303275108337402</v>
      </c>
      <c r="M626" s="1">
        <v>1.4951669611036777E-2</v>
      </c>
      <c r="N626" s="1">
        <v>1.7434456348419189</v>
      </c>
    </row>
    <row r="627" spans="1:14" x14ac:dyDescent="0.25">
      <c r="A627" s="1">
        <v>300126</v>
      </c>
      <c r="B627" s="1" t="s">
        <v>1516</v>
      </c>
      <c r="C627" s="1">
        <v>106612203</v>
      </c>
      <c r="D627" s="1">
        <v>126</v>
      </c>
      <c r="E627" s="1" t="s">
        <v>1661</v>
      </c>
      <c r="F627" s="1" t="s">
        <v>231</v>
      </c>
      <c r="G627" s="1" t="s">
        <v>175</v>
      </c>
      <c r="H627" s="1" t="s">
        <v>240</v>
      </c>
      <c r="I627" s="1">
        <v>1567763.17</v>
      </c>
      <c r="J627" s="1">
        <v>11591888</v>
      </c>
      <c r="K627" s="1">
        <v>0.21449500322341919</v>
      </c>
      <c r="L627" s="1">
        <v>1.8852736949920654</v>
      </c>
      <c r="M627" s="1">
        <v>7.2643598541617393E-3</v>
      </c>
      <c r="N627" s="1">
        <v>0.46551525592803955</v>
      </c>
    </row>
    <row r="628" spans="1:14" x14ac:dyDescent="0.25">
      <c r="A628" s="1">
        <v>300127</v>
      </c>
      <c r="B628" s="1" t="s">
        <v>1516</v>
      </c>
      <c r="C628" s="1">
        <v>106616203</v>
      </c>
      <c r="D628" s="1">
        <v>127</v>
      </c>
      <c r="E628" s="1" t="s">
        <v>1662</v>
      </c>
      <c r="F628" s="1" t="s">
        <v>231</v>
      </c>
      <c r="G628" s="1" t="s">
        <v>175</v>
      </c>
      <c r="H628" s="1" t="s">
        <v>240</v>
      </c>
      <c r="I628" s="1">
        <v>1566990.01</v>
      </c>
      <c r="J628" s="1">
        <v>13928268</v>
      </c>
      <c r="K628" s="1">
        <v>0.35372000932693481</v>
      </c>
      <c r="L628" s="1">
        <v>2.6057589054107666</v>
      </c>
      <c r="M628" s="1">
        <v>4.4147610664367676E-2</v>
      </c>
      <c r="N628" s="1">
        <v>2.8990268707275391</v>
      </c>
    </row>
    <row r="629" spans="1:14" x14ac:dyDescent="0.25">
      <c r="A629" s="1">
        <v>300128</v>
      </c>
      <c r="B629" s="1" t="s">
        <v>1516</v>
      </c>
      <c r="C629" s="1">
        <v>106617203</v>
      </c>
      <c r="D629" s="1">
        <v>128</v>
      </c>
      <c r="E629" s="1" t="s">
        <v>1663</v>
      </c>
      <c r="F629" s="1" t="s">
        <v>231</v>
      </c>
      <c r="G629" s="1" t="s">
        <v>175</v>
      </c>
      <c r="H629" s="1" t="s">
        <v>240</v>
      </c>
      <c r="I629" s="1">
        <v>1631183.35</v>
      </c>
      <c r="J629" s="1">
        <v>13728270</v>
      </c>
      <c r="K629" s="1">
        <v>0.35097199678421021</v>
      </c>
      <c r="L629" s="1">
        <v>2.6236388683319092</v>
      </c>
      <c r="M629" s="1">
        <v>1.9792160019278526E-2</v>
      </c>
      <c r="N629" s="1">
        <v>1.2282654047012329</v>
      </c>
    </row>
    <row r="630" spans="1:14" x14ac:dyDescent="0.25">
      <c r="A630" s="1">
        <v>300129</v>
      </c>
      <c r="B630" s="1" t="s">
        <v>1516</v>
      </c>
      <c r="C630" s="1">
        <v>106618603</v>
      </c>
      <c r="D630" s="1">
        <v>129</v>
      </c>
      <c r="E630" s="1" t="s">
        <v>1664</v>
      </c>
      <c r="F630" s="1" t="s">
        <v>231</v>
      </c>
      <c r="G630" s="1" t="s">
        <v>175</v>
      </c>
      <c r="H630" s="1" t="s">
        <v>240</v>
      </c>
      <c r="I630" s="1">
        <v>681633.96</v>
      </c>
      <c r="J630" s="1">
        <v>6607571.5</v>
      </c>
      <c r="K630" s="1">
        <v>9.617750346660614E-2</v>
      </c>
      <c r="L630" s="1">
        <v>1.4770646095275879</v>
      </c>
      <c r="M630" s="1">
        <v>6.1988201923668385E-3</v>
      </c>
      <c r="N630" s="1">
        <v>0.91775208711624146</v>
      </c>
    </row>
    <row r="631" spans="1:14" x14ac:dyDescent="0.25">
      <c r="A631" s="1">
        <v>300130</v>
      </c>
      <c r="B631" s="1" t="s">
        <v>1516</v>
      </c>
      <c r="C631" s="1">
        <v>107650603</v>
      </c>
      <c r="D631" s="1">
        <v>130</v>
      </c>
      <c r="E631" s="1" t="s">
        <v>1665</v>
      </c>
      <c r="F631" s="1" t="s">
        <v>228</v>
      </c>
      <c r="G631" s="1" t="s">
        <v>176</v>
      </c>
      <c r="H631" s="1" t="s">
        <v>240</v>
      </c>
      <c r="I631" s="1">
        <v>1625441.53</v>
      </c>
      <c r="J631" s="1">
        <v>9688567</v>
      </c>
      <c r="K631" s="1">
        <v>0.19617000222206116</v>
      </c>
      <c r="L631" s="1">
        <v>2.0666012763977051</v>
      </c>
      <c r="M631" s="1">
        <v>3.4474629908800125E-2</v>
      </c>
      <c r="N631" s="1">
        <v>2.1668980121612549</v>
      </c>
    </row>
    <row r="632" spans="1:14" x14ac:dyDescent="0.25">
      <c r="A632" s="1">
        <v>300131</v>
      </c>
      <c r="B632" s="1" t="s">
        <v>1516</v>
      </c>
      <c r="C632" s="1">
        <v>107650703</v>
      </c>
      <c r="D632" s="1">
        <v>131</v>
      </c>
      <c r="E632" s="1" t="s">
        <v>1666</v>
      </c>
      <c r="F632" s="1" t="s">
        <v>228</v>
      </c>
      <c r="G632" s="1" t="s">
        <v>176</v>
      </c>
      <c r="H632" s="1" t="s">
        <v>240</v>
      </c>
      <c r="I632" s="1">
        <v>1151724.93</v>
      </c>
      <c r="J632" s="1">
        <v>5846353.5</v>
      </c>
      <c r="K632" s="1">
        <v>0.14385600388050079</v>
      </c>
      <c r="L632" s="1">
        <v>2.5226840972900391</v>
      </c>
      <c r="M632" s="1">
        <v>3.3273398876190186E-3</v>
      </c>
      <c r="N632" s="1">
        <v>0.28973764181137085</v>
      </c>
    </row>
    <row r="633" spans="1:14" x14ac:dyDescent="0.25">
      <c r="A633" s="1">
        <v>300132</v>
      </c>
      <c r="B633" s="1" t="s">
        <v>1516</v>
      </c>
      <c r="C633" s="1">
        <v>107651603</v>
      </c>
      <c r="D633" s="1">
        <v>132</v>
      </c>
      <c r="E633" s="1" t="s">
        <v>1667</v>
      </c>
      <c r="F633" s="1" t="s">
        <v>228</v>
      </c>
      <c r="G633" s="1" t="s">
        <v>176</v>
      </c>
      <c r="H633" s="1" t="s">
        <v>240</v>
      </c>
      <c r="I633" s="1">
        <v>1625547.82</v>
      </c>
      <c r="J633" s="1">
        <v>11292227</v>
      </c>
      <c r="K633" s="1">
        <v>0.21307800710201263</v>
      </c>
      <c r="L633" s="1">
        <v>1.9232343435287476</v>
      </c>
      <c r="M633" s="1">
        <v>3.3804241567850113E-2</v>
      </c>
      <c r="N633" s="1">
        <v>2.1237239837646484</v>
      </c>
    </row>
    <row r="634" spans="1:14" x14ac:dyDescent="0.25">
      <c r="A634" s="1">
        <v>300133</v>
      </c>
      <c r="B634" s="1" t="s">
        <v>1516</v>
      </c>
      <c r="C634" s="1">
        <v>107652603</v>
      </c>
      <c r="D634" s="1">
        <v>133</v>
      </c>
      <c r="E634" s="1" t="s">
        <v>1668</v>
      </c>
      <c r="F634" s="1" t="s">
        <v>228</v>
      </c>
      <c r="G634" s="1" t="s">
        <v>176</v>
      </c>
      <c r="H634" s="1" t="s">
        <v>240</v>
      </c>
      <c r="I634" s="1">
        <v>1795260.96</v>
      </c>
      <c r="J634" s="1">
        <v>6944702</v>
      </c>
      <c r="K634" s="1">
        <v>0.16103799641132355</v>
      </c>
      <c r="L634" s="1">
        <v>2.3739087581634521</v>
      </c>
      <c r="M634" s="1">
        <v>1.2756289914250374E-2</v>
      </c>
      <c r="N634" s="1">
        <v>0.71563851833343506</v>
      </c>
    </row>
    <row r="635" spans="1:14" x14ac:dyDescent="0.25">
      <c r="A635" s="1">
        <v>300134</v>
      </c>
      <c r="B635" s="1" t="s">
        <v>1516</v>
      </c>
      <c r="C635" s="1">
        <v>107653102</v>
      </c>
      <c r="D635" s="1">
        <v>134</v>
      </c>
      <c r="E635" s="1" t="s">
        <v>1669</v>
      </c>
      <c r="F635" s="1" t="s">
        <v>228</v>
      </c>
      <c r="G635" s="1" t="s">
        <v>176</v>
      </c>
      <c r="H635" s="1" t="s">
        <v>240</v>
      </c>
      <c r="I635" s="1">
        <v>2166279.81</v>
      </c>
      <c r="J635" s="1">
        <v>10682102</v>
      </c>
      <c r="K635" s="1">
        <v>0.32429799437522888</v>
      </c>
      <c r="L635" s="1">
        <v>3.130953311920166</v>
      </c>
      <c r="M635" s="1">
        <v>4.0943339467048645E-2</v>
      </c>
      <c r="N635" s="1">
        <v>1.9264403581619263</v>
      </c>
    </row>
    <row r="636" spans="1:14" x14ac:dyDescent="0.25">
      <c r="A636" s="1">
        <v>300135</v>
      </c>
      <c r="B636" s="1" t="s">
        <v>1516</v>
      </c>
      <c r="C636" s="1">
        <v>107653203</v>
      </c>
      <c r="D636" s="1">
        <v>135</v>
      </c>
      <c r="E636" s="1" t="s">
        <v>1670</v>
      </c>
      <c r="F636" s="1" t="s">
        <v>228</v>
      </c>
      <c r="G636" s="1" t="s">
        <v>176</v>
      </c>
      <c r="H636" s="1" t="s">
        <v>240</v>
      </c>
      <c r="I636" s="1">
        <v>1950589.62</v>
      </c>
      <c r="J636" s="1">
        <v>10215673</v>
      </c>
      <c r="K636" s="1">
        <v>0.30149298906326294</v>
      </c>
      <c r="L636" s="1">
        <v>3.0410280227661133</v>
      </c>
      <c r="M636" s="1">
        <v>3.0079370364546776E-2</v>
      </c>
      <c r="N636" s="1">
        <v>1.5662176609039307</v>
      </c>
    </row>
    <row r="637" spans="1:14" x14ac:dyDescent="0.25">
      <c r="A637" s="1">
        <v>300136</v>
      </c>
      <c r="B637" s="1" t="s">
        <v>1516</v>
      </c>
      <c r="C637" s="1">
        <v>107653802</v>
      </c>
      <c r="D637" s="1">
        <v>136</v>
      </c>
      <c r="E637" s="1" t="s">
        <v>1671</v>
      </c>
      <c r="F637" s="1" t="s">
        <v>228</v>
      </c>
      <c r="G637" s="1" t="s">
        <v>176</v>
      </c>
      <c r="H637" s="1" t="s">
        <v>240</v>
      </c>
      <c r="I637" s="1">
        <v>3378892</v>
      </c>
      <c r="J637" s="1">
        <v>17814212</v>
      </c>
      <c r="K637" s="1">
        <v>0.44013199210166931</v>
      </c>
      <c r="L637" s="1">
        <v>2.5332679748535156</v>
      </c>
      <c r="M637" s="1">
        <v>5.8563001453876495E-2</v>
      </c>
      <c r="N637" s="1">
        <v>1.7637710571289063</v>
      </c>
    </row>
    <row r="638" spans="1:14" x14ac:dyDescent="0.25">
      <c r="A638" s="1">
        <v>300137</v>
      </c>
      <c r="B638" s="1" t="s">
        <v>1516</v>
      </c>
      <c r="C638" s="1">
        <v>107654103</v>
      </c>
      <c r="D638" s="1">
        <v>137</v>
      </c>
      <c r="E638" s="1" t="s">
        <v>1672</v>
      </c>
      <c r="F638" s="1" t="s">
        <v>228</v>
      </c>
      <c r="G638" s="1" t="s">
        <v>176</v>
      </c>
      <c r="H638" s="1" t="s">
        <v>240</v>
      </c>
      <c r="I638" s="1">
        <v>1036420.92</v>
      </c>
      <c r="J638" s="1">
        <v>7942367.5</v>
      </c>
      <c r="K638" s="1">
        <v>0.12131650000810623</v>
      </c>
      <c r="L638" s="1">
        <v>1.5511534214019775</v>
      </c>
      <c r="M638" s="1">
        <v>3.3602010458707809E-2</v>
      </c>
      <c r="N638" s="1">
        <v>3.3507554531097412</v>
      </c>
    </row>
    <row r="639" spans="1:14" x14ac:dyDescent="0.25">
      <c r="A639" s="1">
        <v>300138</v>
      </c>
      <c r="B639" s="1" t="s">
        <v>1516</v>
      </c>
      <c r="C639" s="1">
        <v>107654403</v>
      </c>
      <c r="D639" s="1">
        <v>138</v>
      </c>
      <c r="E639" s="1" t="s">
        <v>1673</v>
      </c>
      <c r="F639" s="1" t="s">
        <v>228</v>
      </c>
      <c r="G639" s="1" t="s">
        <v>176</v>
      </c>
      <c r="H639" s="1" t="s">
        <v>240</v>
      </c>
      <c r="I639" s="1">
        <v>2528876.69</v>
      </c>
      <c r="J639" s="1">
        <v>15796870</v>
      </c>
      <c r="K639" s="1">
        <v>0.32115998864173889</v>
      </c>
      <c r="L639" s="1">
        <v>2.0752520561218262</v>
      </c>
      <c r="M639" s="1">
        <v>3.4116759896278381E-2</v>
      </c>
      <c r="N639" s="1">
        <v>1.3675367832183838</v>
      </c>
    </row>
    <row r="640" spans="1:14" x14ac:dyDescent="0.25">
      <c r="A640" s="1">
        <v>300139</v>
      </c>
      <c r="B640" s="1" t="s">
        <v>1516</v>
      </c>
      <c r="C640" s="1">
        <v>107654903</v>
      </c>
      <c r="D640" s="1">
        <v>139</v>
      </c>
      <c r="E640" s="1" t="s">
        <v>1674</v>
      </c>
      <c r="F640" s="1" t="s">
        <v>228</v>
      </c>
      <c r="G640" s="1" t="s">
        <v>176</v>
      </c>
      <c r="H640" s="1" t="s">
        <v>240</v>
      </c>
      <c r="I640" s="1">
        <v>1147682.22</v>
      </c>
      <c r="J640" s="1">
        <v>5785807.5</v>
      </c>
      <c r="K640" s="1">
        <v>0.14982999861240387</v>
      </c>
      <c r="L640" s="1">
        <v>2.6584563255310059</v>
      </c>
      <c r="M640" s="1">
        <v>1.3004549778997898E-2</v>
      </c>
      <c r="N640" s="1">
        <v>1.1461007595062256</v>
      </c>
    </row>
    <row r="641" spans="1:14" x14ac:dyDescent="0.25">
      <c r="A641" s="1">
        <v>300140</v>
      </c>
      <c r="B641" s="1" t="s">
        <v>1516</v>
      </c>
      <c r="C641" s="1">
        <v>107655803</v>
      </c>
      <c r="D641" s="1">
        <v>140</v>
      </c>
      <c r="E641" s="1" t="s">
        <v>1675</v>
      </c>
      <c r="F641" s="1" t="s">
        <v>228</v>
      </c>
      <c r="G641" s="1" t="s">
        <v>176</v>
      </c>
      <c r="H641" s="1" t="s">
        <v>240</v>
      </c>
      <c r="I641" s="1">
        <v>680674.61</v>
      </c>
      <c r="J641" s="1">
        <v>6250204.5</v>
      </c>
      <c r="K641" s="1">
        <v>0.18344749510288239</v>
      </c>
      <c r="L641" s="1">
        <v>3.0238149166107178</v>
      </c>
      <c r="M641" s="1">
        <v>8.1706997007131577E-3</v>
      </c>
      <c r="N641" s="1">
        <v>1.214966893196106</v>
      </c>
    </row>
    <row r="642" spans="1:14" x14ac:dyDescent="0.25">
      <c r="A642" s="1">
        <v>300141</v>
      </c>
      <c r="B642" s="1" t="s">
        <v>1516</v>
      </c>
      <c r="C642" s="1">
        <v>107655903</v>
      </c>
      <c r="D642" s="1">
        <v>141</v>
      </c>
      <c r="E642" s="1" t="s">
        <v>1676</v>
      </c>
      <c r="F642" s="1" t="s">
        <v>228</v>
      </c>
      <c r="G642" s="1" t="s">
        <v>176</v>
      </c>
      <c r="H642" s="1" t="s">
        <v>240</v>
      </c>
      <c r="I642" s="1">
        <v>1459191.65</v>
      </c>
      <c r="J642" s="1">
        <v>9034932</v>
      </c>
      <c r="K642" s="1">
        <v>0.19207899272441864</v>
      </c>
      <c r="L642" s="1">
        <v>2.1721384525299072</v>
      </c>
      <c r="M642" s="1">
        <v>4.0620259940624237E-2</v>
      </c>
      <c r="N642" s="1">
        <v>2.8634624481201172</v>
      </c>
    </row>
    <row r="643" spans="1:14" x14ac:dyDescent="0.25">
      <c r="A643" s="1">
        <v>300142</v>
      </c>
      <c r="B643" s="1" t="s">
        <v>1516</v>
      </c>
      <c r="C643" s="1">
        <v>107656303</v>
      </c>
      <c r="D643" s="1">
        <v>142</v>
      </c>
      <c r="E643" s="1" t="s">
        <v>1677</v>
      </c>
      <c r="F643" s="1" t="s">
        <v>228</v>
      </c>
      <c r="G643" s="1" t="s">
        <v>176</v>
      </c>
      <c r="H643" s="1" t="s">
        <v>240</v>
      </c>
      <c r="I643" s="1">
        <v>1947553.16</v>
      </c>
      <c r="J643" s="1">
        <v>12063015</v>
      </c>
      <c r="K643" s="1">
        <v>0.53146600723266602</v>
      </c>
      <c r="L643" s="1">
        <v>4.608799934387207</v>
      </c>
      <c r="M643" s="1">
        <v>3.8963679224252701E-2</v>
      </c>
      <c r="N643" s="1">
        <v>2.0414907932281494</v>
      </c>
    </row>
    <row r="644" spans="1:14" x14ac:dyDescent="0.25">
      <c r="A644" s="1">
        <v>300143</v>
      </c>
      <c r="B644" s="1" t="s">
        <v>1516</v>
      </c>
      <c r="C644" s="1">
        <v>107656502</v>
      </c>
      <c r="D644" s="1">
        <v>143</v>
      </c>
      <c r="E644" s="1" t="s">
        <v>1678</v>
      </c>
      <c r="F644" s="1" t="s">
        <v>228</v>
      </c>
      <c r="G644" s="1" t="s">
        <v>176</v>
      </c>
      <c r="H644" s="1" t="s">
        <v>240</v>
      </c>
      <c r="I644" s="1">
        <v>2631536.7599999998</v>
      </c>
      <c r="J644" s="1">
        <v>15780170</v>
      </c>
      <c r="K644" s="1">
        <v>0.23583799600601196</v>
      </c>
      <c r="L644" s="1">
        <v>1.5171960592269897</v>
      </c>
      <c r="M644" s="1">
        <v>2.4811020120978355E-2</v>
      </c>
      <c r="N644" s="1">
        <v>0.95180785655975342</v>
      </c>
    </row>
    <row r="645" spans="1:14" x14ac:dyDescent="0.25">
      <c r="A645" s="1">
        <v>300144</v>
      </c>
      <c r="B645" s="1" t="s">
        <v>1516</v>
      </c>
      <c r="C645" s="1">
        <v>107657103</v>
      </c>
      <c r="D645" s="1">
        <v>144</v>
      </c>
      <c r="E645" s="1" t="s">
        <v>1679</v>
      </c>
      <c r="F645" s="1" t="s">
        <v>228</v>
      </c>
      <c r="G645" s="1" t="s">
        <v>176</v>
      </c>
      <c r="H645" s="1" t="s">
        <v>240</v>
      </c>
      <c r="I645" s="1">
        <v>2398968.36</v>
      </c>
      <c r="J645" s="1">
        <v>14066213</v>
      </c>
      <c r="K645" s="1">
        <v>0.16482199728488922</v>
      </c>
      <c r="L645" s="1">
        <v>1.1856511831283569</v>
      </c>
      <c r="M645" s="1">
        <v>-1.0185969993472099E-2</v>
      </c>
      <c r="N645" s="1">
        <v>-0.42280271649360657</v>
      </c>
    </row>
    <row r="646" spans="1:14" x14ac:dyDescent="0.25">
      <c r="A646" s="1">
        <v>300145</v>
      </c>
      <c r="B646" s="1" t="s">
        <v>1516</v>
      </c>
      <c r="C646" s="1">
        <v>107657503</v>
      </c>
      <c r="D646" s="1">
        <v>145</v>
      </c>
      <c r="E646" s="1" t="s">
        <v>1680</v>
      </c>
      <c r="F646" s="1" t="s">
        <v>228</v>
      </c>
      <c r="G646" s="1" t="s">
        <v>176</v>
      </c>
      <c r="H646" s="1" t="s">
        <v>240</v>
      </c>
      <c r="I646" s="1">
        <v>1416741.44</v>
      </c>
      <c r="J646" s="1">
        <v>9598784</v>
      </c>
      <c r="K646" s="1">
        <v>0.18356899917125702</v>
      </c>
      <c r="L646" s="1">
        <v>1.9497058391571045</v>
      </c>
      <c r="M646" s="1">
        <v>1.7063900828361511E-2</v>
      </c>
      <c r="N646" s="1">
        <v>1.2191307544708252</v>
      </c>
    </row>
    <row r="647" spans="1:14" x14ac:dyDescent="0.25">
      <c r="A647" s="1">
        <v>300146</v>
      </c>
      <c r="B647" s="1" t="s">
        <v>1516</v>
      </c>
      <c r="C647" s="1">
        <v>107658903</v>
      </c>
      <c r="D647" s="1">
        <v>146</v>
      </c>
      <c r="E647" s="1" t="s">
        <v>1681</v>
      </c>
      <c r="F647" s="1" t="s">
        <v>228</v>
      </c>
      <c r="G647" s="1" t="s">
        <v>176</v>
      </c>
      <c r="H647" s="1" t="s">
        <v>240</v>
      </c>
      <c r="I647" s="1">
        <v>1586988.28</v>
      </c>
      <c r="J647" s="1">
        <v>9774091</v>
      </c>
      <c r="K647" s="1">
        <v>0.18570500612258911</v>
      </c>
      <c r="L647" s="1">
        <v>1.9367702007293701</v>
      </c>
      <c r="M647" s="1">
        <v>0.14362919330596924</v>
      </c>
      <c r="N647" s="1">
        <v>9.9510374069213867</v>
      </c>
    </row>
    <row r="648" spans="1:14" x14ac:dyDescent="0.25">
      <c r="A648" s="1">
        <v>300147</v>
      </c>
      <c r="B648" s="1" t="s">
        <v>1516</v>
      </c>
      <c r="C648" s="1">
        <v>108051003</v>
      </c>
      <c r="D648" s="1">
        <v>147</v>
      </c>
      <c r="E648" s="1" t="s">
        <v>1682</v>
      </c>
      <c r="F648" s="1" t="s">
        <v>233</v>
      </c>
      <c r="G648" s="1" t="s">
        <v>177</v>
      </c>
      <c r="H648" s="1" t="s">
        <v>240</v>
      </c>
      <c r="I648" s="1">
        <v>1326201.97</v>
      </c>
      <c r="J648" s="1">
        <v>7472200</v>
      </c>
      <c r="K648" s="1">
        <v>0.17345499992370605</v>
      </c>
      <c r="L648" s="1">
        <v>2.3765044212341309</v>
      </c>
      <c r="M648" s="1">
        <v>1.236260961741209E-2</v>
      </c>
      <c r="N648" s="1">
        <v>0.94095295667648315</v>
      </c>
    </row>
    <row r="649" spans="1:14" x14ac:dyDescent="0.25">
      <c r="A649" s="1">
        <v>300148</v>
      </c>
      <c r="B649" s="1" t="s">
        <v>1516</v>
      </c>
      <c r="C649" s="1">
        <v>108051503</v>
      </c>
      <c r="D649" s="1">
        <v>148</v>
      </c>
      <c r="E649" s="1" t="s">
        <v>1683</v>
      </c>
      <c r="F649" s="1" t="s">
        <v>233</v>
      </c>
      <c r="G649" s="1" t="s">
        <v>177</v>
      </c>
      <c r="H649" s="1" t="s">
        <v>240</v>
      </c>
      <c r="I649" s="1">
        <v>1015635.93</v>
      </c>
      <c r="J649" s="1">
        <v>8260304</v>
      </c>
      <c r="K649" s="1">
        <v>0.14154599606990814</v>
      </c>
      <c r="L649" s="1">
        <v>1.7434439659118652</v>
      </c>
      <c r="M649" s="1">
        <v>3.6775299813598394E-3</v>
      </c>
      <c r="N649" s="1">
        <v>0.36340722441673279</v>
      </c>
    </row>
    <row r="650" spans="1:14" x14ac:dyDescent="0.25">
      <c r="A650" s="1">
        <v>300149</v>
      </c>
      <c r="B650" s="1" t="s">
        <v>1516</v>
      </c>
      <c r="C650" s="1">
        <v>108053003</v>
      </c>
      <c r="D650" s="1">
        <v>149</v>
      </c>
      <c r="E650" s="1" t="s">
        <v>1684</v>
      </c>
      <c r="F650" s="1" t="s">
        <v>233</v>
      </c>
      <c r="G650" s="1" t="s">
        <v>177</v>
      </c>
      <c r="H650" s="1" t="s">
        <v>240</v>
      </c>
      <c r="I650" s="1">
        <v>937338.86</v>
      </c>
      <c r="J650" s="1">
        <v>5908303.5</v>
      </c>
      <c r="K650" s="1">
        <v>0.18762600421905518</v>
      </c>
      <c r="L650" s="1">
        <v>3.2797863483428955</v>
      </c>
      <c r="M650" s="1">
        <v>2.0460959523916245E-2</v>
      </c>
      <c r="N650" s="1">
        <v>2.2315905094146729</v>
      </c>
    </row>
    <row r="651" spans="1:14" x14ac:dyDescent="0.25">
      <c r="A651" s="1">
        <v>300150</v>
      </c>
      <c r="B651" s="1" t="s">
        <v>1516</v>
      </c>
      <c r="C651" s="1">
        <v>108056004</v>
      </c>
      <c r="D651" s="1">
        <v>150</v>
      </c>
      <c r="E651" s="1" t="s">
        <v>1685</v>
      </c>
      <c r="F651" s="1" t="s">
        <v>233</v>
      </c>
      <c r="G651" s="1" t="s">
        <v>177</v>
      </c>
      <c r="H651" s="1" t="s">
        <v>240</v>
      </c>
      <c r="I651" s="1">
        <v>621514.52</v>
      </c>
      <c r="J651" s="1">
        <v>5792320</v>
      </c>
      <c r="K651" s="1">
        <v>7.9355500638484955E-2</v>
      </c>
      <c r="L651" s="1">
        <v>1.3890423774719238</v>
      </c>
      <c r="M651" s="1">
        <v>1.1789300478994846E-3</v>
      </c>
      <c r="N651" s="1">
        <v>0.19004712998867035</v>
      </c>
    </row>
    <row r="652" spans="1:14" x14ac:dyDescent="0.25">
      <c r="A652" s="1">
        <v>300151</v>
      </c>
      <c r="B652" s="1" t="s">
        <v>1516</v>
      </c>
      <c r="C652" s="1">
        <v>108058003</v>
      </c>
      <c r="D652" s="1">
        <v>151</v>
      </c>
      <c r="E652" s="1" t="s">
        <v>1686</v>
      </c>
      <c r="F652" s="1" t="s">
        <v>233</v>
      </c>
      <c r="G652" s="1" t="s">
        <v>177</v>
      </c>
      <c r="H652" s="1" t="s">
        <v>240</v>
      </c>
      <c r="I652" s="1">
        <v>750676.29</v>
      </c>
      <c r="J652" s="1">
        <v>7565990.5</v>
      </c>
      <c r="K652" s="1">
        <v>0.13878150284290314</v>
      </c>
      <c r="L652" s="1">
        <v>1.8685551881790161</v>
      </c>
      <c r="M652" s="1">
        <v>1.2456540018320084E-2</v>
      </c>
      <c r="N652" s="1">
        <v>1.6873756647109985</v>
      </c>
    </row>
    <row r="653" spans="1:14" x14ac:dyDescent="0.25">
      <c r="A653" s="1">
        <v>300152</v>
      </c>
      <c r="B653" s="1" t="s">
        <v>1516</v>
      </c>
      <c r="C653" s="1">
        <v>108070502</v>
      </c>
      <c r="D653" s="1">
        <v>152</v>
      </c>
      <c r="E653" s="1" t="s">
        <v>1687</v>
      </c>
      <c r="F653" s="1" t="s">
        <v>232</v>
      </c>
      <c r="G653" s="1" t="s">
        <v>178</v>
      </c>
      <c r="H653" s="1" t="s">
        <v>240</v>
      </c>
      <c r="I653" s="1">
        <v>5302709.5199999996</v>
      </c>
      <c r="J653" s="1">
        <v>38936560</v>
      </c>
      <c r="K653" s="1">
        <v>0.863211989402771</v>
      </c>
      <c r="L653" s="1">
        <v>2.2672343254089355</v>
      </c>
      <c r="M653" s="1">
        <v>7.0567592978477478E-2</v>
      </c>
      <c r="N653" s="1">
        <v>1.3487323522567749</v>
      </c>
    </row>
    <row r="654" spans="1:14" x14ac:dyDescent="0.25">
      <c r="A654" s="1">
        <v>300153</v>
      </c>
      <c r="B654" s="1" t="s">
        <v>1516</v>
      </c>
      <c r="C654" s="1">
        <v>108071003</v>
      </c>
      <c r="D654" s="1">
        <v>153</v>
      </c>
      <c r="E654" s="1" t="s">
        <v>1688</v>
      </c>
      <c r="F654" s="1" t="s">
        <v>232</v>
      </c>
      <c r="G654" s="1" t="s">
        <v>178</v>
      </c>
      <c r="H654" s="1" t="s">
        <v>240</v>
      </c>
      <c r="I654" s="1">
        <v>766953.44</v>
      </c>
      <c r="J654" s="1">
        <v>6869128.5</v>
      </c>
      <c r="K654" s="1">
        <v>7.8144997358322144E-2</v>
      </c>
      <c r="L654" s="1">
        <v>1.15071702003479</v>
      </c>
      <c r="M654" s="1">
        <v>1.6439890488982201E-2</v>
      </c>
      <c r="N654" s="1">
        <v>2.1904854774475098</v>
      </c>
    </row>
    <row r="655" spans="1:14" x14ac:dyDescent="0.25">
      <c r="A655" s="1">
        <v>300154</v>
      </c>
      <c r="B655" s="1" t="s">
        <v>1516</v>
      </c>
      <c r="C655" s="1">
        <v>108071504</v>
      </c>
      <c r="D655" s="1">
        <v>154</v>
      </c>
      <c r="E655" s="1" t="s">
        <v>1689</v>
      </c>
      <c r="F655" s="1" t="s">
        <v>232</v>
      </c>
      <c r="G655" s="1" t="s">
        <v>178</v>
      </c>
      <c r="H655" s="1" t="s">
        <v>240</v>
      </c>
      <c r="I655" s="1">
        <v>582486.19999999995</v>
      </c>
      <c r="J655" s="1">
        <v>5269261.5</v>
      </c>
      <c r="K655" s="1">
        <v>0.12120649963617325</v>
      </c>
      <c r="L655" s="1">
        <v>2.3544135093688965</v>
      </c>
      <c r="M655" s="1">
        <v>6.4535201527178288E-3</v>
      </c>
      <c r="N655" s="1">
        <v>1.1203391551971436</v>
      </c>
    </row>
    <row r="656" spans="1:14" x14ac:dyDescent="0.25">
      <c r="A656" s="1">
        <v>300155</v>
      </c>
      <c r="B656" s="1" t="s">
        <v>1516</v>
      </c>
      <c r="C656" s="1">
        <v>108073503</v>
      </c>
      <c r="D656" s="1">
        <v>155</v>
      </c>
      <c r="E656" s="1" t="s">
        <v>1690</v>
      </c>
      <c r="F656" s="1" t="s">
        <v>232</v>
      </c>
      <c r="G656" s="1" t="s">
        <v>178</v>
      </c>
      <c r="H656" s="1" t="s">
        <v>240</v>
      </c>
      <c r="I656" s="1">
        <v>2126997.52</v>
      </c>
      <c r="J656" s="1">
        <v>11828616</v>
      </c>
      <c r="K656" s="1">
        <v>0.23303399980068207</v>
      </c>
      <c r="L656" s="1">
        <v>2.0096793174743652</v>
      </c>
      <c r="M656" s="1">
        <v>1.5259870328009129E-2</v>
      </c>
      <c r="N656" s="1">
        <v>0.72262150049209595</v>
      </c>
    </row>
    <row r="657" spans="1:14" x14ac:dyDescent="0.25">
      <c r="A657" s="1">
        <v>300156</v>
      </c>
      <c r="B657" s="1" t="s">
        <v>1516</v>
      </c>
      <c r="C657" s="1">
        <v>108077503</v>
      </c>
      <c r="D657" s="1">
        <v>156</v>
      </c>
      <c r="E657" s="1" t="s">
        <v>1691</v>
      </c>
      <c r="F657" s="1" t="s">
        <v>232</v>
      </c>
      <c r="G657" s="1" t="s">
        <v>178</v>
      </c>
      <c r="H657" s="1" t="s">
        <v>240</v>
      </c>
      <c r="I657" s="1">
        <v>1110819.6000000001</v>
      </c>
      <c r="J657" s="1">
        <v>7656810</v>
      </c>
      <c r="K657" s="1">
        <v>0.13260500133037567</v>
      </c>
      <c r="L657" s="1">
        <v>1.7623789310455322</v>
      </c>
      <c r="M657" s="1">
        <v>1.0658279992640018E-2</v>
      </c>
      <c r="N657" s="1">
        <v>0.96879243850708008</v>
      </c>
    </row>
    <row r="658" spans="1:14" x14ac:dyDescent="0.25">
      <c r="A658" s="1">
        <v>300157</v>
      </c>
      <c r="B658" s="1" t="s">
        <v>1516</v>
      </c>
      <c r="C658" s="1">
        <v>108078003</v>
      </c>
      <c r="D658" s="1">
        <v>157</v>
      </c>
      <c r="E658" s="1" t="s">
        <v>1692</v>
      </c>
      <c r="F658" s="1" t="s">
        <v>232</v>
      </c>
      <c r="G658" s="1" t="s">
        <v>178</v>
      </c>
      <c r="H658" s="1" t="s">
        <v>240</v>
      </c>
      <c r="I658" s="1">
        <v>1477181.42</v>
      </c>
      <c r="J658" s="1">
        <v>9184761</v>
      </c>
      <c r="K658" s="1">
        <v>0.12392900139093399</v>
      </c>
      <c r="L658" s="1">
        <v>1.3677442073822021</v>
      </c>
      <c r="M658" s="1">
        <v>2.1404800936579704E-3</v>
      </c>
      <c r="N658" s="1">
        <v>0.1451132595539093</v>
      </c>
    </row>
    <row r="659" spans="1:14" x14ac:dyDescent="0.25">
      <c r="A659" s="1">
        <v>300158</v>
      </c>
      <c r="B659" s="1" t="s">
        <v>1516</v>
      </c>
      <c r="C659" s="1">
        <v>108079004</v>
      </c>
      <c r="D659" s="1">
        <v>158</v>
      </c>
      <c r="E659" s="1" t="s">
        <v>1693</v>
      </c>
      <c r="F659" s="1" t="s">
        <v>232</v>
      </c>
      <c r="G659" s="1" t="s">
        <v>178</v>
      </c>
      <c r="H659" s="1" t="s">
        <v>240</v>
      </c>
      <c r="I659" s="1">
        <v>352016.11</v>
      </c>
      <c r="J659" s="1">
        <v>3312995.5</v>
      </c>
      <c r="K659" s="1">
        <v>6.4556501805782318E-2</v>
      </c>
      <c r="L659" s="1">
        <v>1.9873083829879761</v>
      </c>
      <c r="M659" s="1">
        <v>9.6495803445577621E-3</v>
      </c>
      <c r="N659" s="1">
        <v>2.8184940814971924</v>
      </c>
    </row>
    <row r="660" spans="1:14" x14ac:dyDescent="0.25">
      <c r="A660" s="1">
        <v>300159</v>
      </c>
      <c r="B660" s="1" t="s">
        <v>1516</v>
      </c>
      <c r="C660" s="1">
        <v>108110603</v>
      </c>
      <c r="D660" s="1">
        <v>159</v>
      </c>
      <c r="E660" s="1" t="s">
        <v>1694</v>
      </c>
      <c r="F660" s="1" t="s">
        <v>233</v>
      </c>
      <c r="G660" s="1" t="s">
        <v>179</v>
      </c>
      <c r="H660" s="1" t="s">
        <v>240</v>
      </c>
      <c r="I660" s="1">
        <v>545943.43999999994</v>
      </c>
      <c r="J660" s="1">
        <v>5172626</v>
      </c>
      <c r="K660" s="1">
        <v>9.2772498726844788E-2</v>
      </c>
      <c r="L660" s="1">
        <v>1.8262829780578613</v>
      </c>
      <c r="M660" s="1">
        <v>1.4402549713850021E-2</v>
      </c>
      <c r="N660" s="1">
        <v>2.7095844745635986</v>
      </c>
    </row>
    <row r="661" spans="1:14" x14ac:dyDescent="0.25">
      <c r="A661" s="1">
        <v>300160</v>
      </c>
      <c r="B661" s="1" t="s">
        <v>1516</v>
      </c>
      <c r="C661" s="1">
        <v>108111203</v>
      </c>
      <c r="D661" s="1">
        <v>160</v>
      </c>
      <c r="E661" s="1" t="s">
        <v>1695</v>
      </c>
      <c r="F661" s="1" t="s">
        <v>233</v>
      </c>
      <c r="G661" s="1" t="s">
        <v>179</v>
      </c>
      <c r="H661" s="1" t="s">
        <v>240</v>
      </c>
      <c r="I661" s="1">
        <v>987534.49</v>
      </c>
      <c r="J661" s="1">
        <v>9532278</v>
      </c>
      <c r="K661" s="1">
        <v>0.13285699486732483</v>
      </c>
      <c r="L661" s="1">
        <v>1.4134594202041626</v>
      </c>
      <c r="M661" s="1">
        <v>2.7350680902600288E-2</v>
      </c>
      <c r="N661" s="1">
        <v>2.8484838008880615</v>
      </c>
    </row>
    <row r="662" spans="1:14" x14ac:dyDescent="0.25">
      <c r="A662" s="1">
        <v>300161</v>
      </c>
      <c r="B662" s="1" t="s">
        <v>1516</v>
      </c>
      <c r="C662" s="1">
        <v>108111303</v>
      </c>
      <c r="D662" s="1">
        <v>161</v>
      </c>
      <c r="E662" s="1" t="s">
        <v>1696</v>
      </c>
      <c r="F662" s="1" t="s">
        <v>233</v>
      </c>
      <c r="G662" s="1" t="s">
        <v>179</v>
      </c>
      <c r="H662" s="1" t="s">
        <v>240</v>
      </c>
      <c r="I662" s="1">
        <v>1079345.17</v>
      </c>
      <c r="J662" s="1">
        <v>7310644</v>
      </c>
      <c r="K662" s="1">
        <v>9.6442997455596924E-2</v>
      </c>
      <c r="L662" s="1">
        <v>1.3368493318557739</v>
      </c>
      <c r="M662" s="1">
        <v>5.2077202126383781E-3</v>
      </c>
      <c r="N662" s="1">
        <v>0.48482808470726013</v>
      </c>
    </row>
    <row r="663" spans="1:14" x14ac:dyDescent="0.25">
      <c r="A663" s="1">
        <v>300162</v>
      </c>
      <c r="B663" s="1" t="s">
        <v>1516</v>
      </c>
      <c r="C663" s="1">
        <v>108111403</v>
      </c>
      <c r="D663" s="1">
        <v>162</v>
      </c>
      <c r="E663" s="1" t="s">
        <v>1697</v>
      </c>
      <c r="F663" s="1" t="s">
        <v>233</v>
      </c>
      <c r="G663" s="1" t="s">
        <v>179</v>
      </c>
      <c r="H663" s="1" t="s">
        <v>240</v>
      </c>
      <c r="I663" s="1">
        <v>567206.40000000002</v>
      </c>
      <c r="J663" s="1">
        <v>5851615.5</v>
      </c>
      <c r="K663" s="1">
        <v>7.1969501674175262E-2</v>
      </c>
      <c r="L663" s="1">
        <v>1.2452232837677002</v>
      </c>
      <c r="M663" s="1">
        <v>1.3159889727830887E-2</v>
      </c>
      <c r="N663" s="1">
        <v>2.3752319812774658</v>
      </c>
    </row>
    <row r="664" spans="1:14" x14ac:dyDescent="0.25">
      <c r="A664" s="1">
        <v>300163</v>
      </c>
      <c r="B664" s="1" t="s">
        <v>1516</v>
      </c>
      <c r="C664" s="1">
        <v>108112003</v>
      </c>
      <c r="D664" s="1">
        <v>163</v>
      </c>
      <c r="E664" s="1" t="s">
        <v>1698</v>
      </c>
      <c r="F664" s="1" t="s">
        <v>233</v>
      </c>
      <c r="G664" s="1" t="s">
        <v>179</v>
      </c>
      <c r="H664" s="1" t="s">
        <v>240</v>
      </c>
      <c r="I664" s="1">
        <v>512771.22</v>
      </c>
      <c r="J664" s="1">
        <v>5318531.5</v>
      </c>
      <c r="K664" s="1">
        <v>9.9170498549938202E-2</v>
      </c>
      <c r="L664" s="1">
        <v>1.9000506401062012</v>
      </c>
      <c r="M664" s="1">
        <v>1.3714729808270931E-2</v>
      </c>
      <c r="N664" s="1">
        <v>2.7481317520141602</v>
      </c>
    </row>
    <row r="665" spans="1:14" x14ac:dyDescent="0.25">
      <c r="A665" s="1">
        <v>300164</v>
      </c>
      <c r="B665" s="1" t="s">
        <v>1516</v>
      </c>
      <c r="C665" s="1">
        <v>108112203</v>
      </c>
      <c r="D665" s="1">
        <v>164</v>
      </c>
      <c r="E665" s="1" t="s">
        <v>1699</v>
      </c>
      <c r="F665" s="1" t="s">
        <v>233</v>
      </c>
      <c r="G665" s="1" t="s">
        <v>179</v>
      </c>
      <c r="H665" s="1" t="s">
        <v>240</v>
      </c>
      <c r="I665" s="1">
        <v>1437184.93</v>
      </c>
      <c r="J665" s="1">
        <v>12459707</v>
      </c>
      <c r="K665" s="1">
        <v>0.13035100698471069</v>
      </c>
      <c r="L665" s="1">
        <v>1.0572409629821777</v>
      </c>
      <c r="M665" s="1">
        <v>8.9753400534391403E-3</v>
      </c>
      <c r="N665" s="1">
        <v>0.6284329891204834</v>
      </c>
    </row>
    <row r="666" spans="1:14" x14ac:dyDescent="0.25">
      <c r="A666" s="1">
        <v>300165</v>
      </c>
      <c r="B666" s="1" t="s">
        <v>1516</v>
      </c>
      <c r="C666" s="1">
        <v>108112502</v>
      </c>
      <c r="D666" s="1">
        <v>165</v>
      </c>
      <c r="E666" s="1" t="s">
        <v>1700</v>
      </c>
      <c r="F666" s="1" t="s">
        <v>233</v>
      </c>
      <c r="G666" s="1" t="s">
        <v>179</v>
      </c>
      <c r="H666" s="1" t="s">
        <v>240</v>
      </c>
      <c r="I666" s="1">
        <v>2404684.33</v>
      </c>
      <c r="J666" s="1">
        <v>18093786</v>
      </c>
      <c r="K666" s="1">
        <v>0.75486797094345093</v>
      </c>
      <c r="L666" s="1">
        <v>4.353604793548584</v>
      </c>
      <c r="M666" s="1">
        <v>5.486832931637764E-2</v>
      </c>
      <c r="N666" s="1">
        <v>2.3350052833557129</v>
      </c>
    </row>
    <row r="667" spans="1:14" x14ac:dyDescent="0.25">
      <c r="A667" s="1">
        <v>300166</v>
      </c>
      <c r="B667" s="1" t="s">
        <v>1516</v>
      </c>
      <c r="C667" s="1">
        <v>108114503</v>
      </c>
      <c r="D667" s="1">
        <v>166</v>
      </c>
      <c r="E667" s="1" t="s">
        <v>1701</v>
      </c>
      <c r="F667" s="1" t="s">
        <v>233</v>
      </c>
      <c r="G667" s="1" t="s">
        <v>179</v>
      </c>
      <c r="H667" s="1" t="s">
        <v>240</v>
      </c>
      <c r="I667" s="1">
        <v>787256.28</v>
      </c>
      <c r="J667" s="1">
        <v>8687280</v>
      </c>
      <c r="K667" s="1">
        <v>0.1370919942855835</v>
      </c>
      <c r="L667" s="1">
        <v>1.6033799648284912</v>
      </c>
      <c r="M667" s="1">
        <v>1.274236012250185E-2</v>
      </c>
      <c r="N667" s="1">
        <v>1.645207405090332</v>
      </c>
    </row>
    <row r="668" spans="1:14" x14ac:dyDescent="0.25">
      <c r="A668" s="1">
        <v>300167</v>
      </c>
      <c r="B668" s="1" t="s">
        <v>1516</v>
      </c>
      <c r="C668" s="1">
        <v>108116003</v>
      </c>
      <c r="D668" s="1">
        <v>167</v>
      </c>
      <c r="E668" s="1" t="s">
        <v>1702</v>
      </c>
      <c r="F668" s="1" t="s">
        <v>233</v>
      </c>
      <c r="G668" s="1" t="s">
        <v>179</v>
      </c>
      <c r="H668" s="1" t="s">
        <v>240</v>
      </c>
      <c r="I668" s="1">
        <v>1214476.18</v>
      </c>
      <c r="J668" s="1">
        <v>9523883</v>
      </c>
      <c r="K668" s="1">
        <v>0.1271820068359375</v>
      </c>
      <c r="L668" s="1">
        <v>1.3534749746322632</v>
      </c>
      <c r="M668" s="1">
        <v>1.501891016960144E-2</v>
      </c>
      <c r="N668" s="1">
        <v>1.2521421909332275</v>
      </c>
    </row>
    <row r="669" spans="1:14" x14ac:dyDescent="0.25">
      <c r="A669" s="1">
        <v>300168</v>
      </c>
      <c r="B669" s="1" t="s">
        <v>1516</v>
      </c>
      <c r="C669" s="1">
        <v>108116303</v>
      </c>
      <c r="D669" s="1">
        <v>168</v>
      </c>
      <c r="E669" s="1" t="s">
        <v>1703</v>
      </c>
      <c r="F669" s="1" t="s">
        <v>233</v>
      </c>
      <c r="G669" s="1" t="s">
        <v>179</v>
      </c>
      <c r="H669" s="1" t="s">
        <v>240</v>
      </c>
      <c r="I669" s="1">
        <v>612854.43999999994</v>
      </c>
      <c r="J669" s="1">
        <v>6697306.5</v>
      </c>
      <c r="K669" s="1">
        <v>8.1363499164581299E-2</v>
      </c>
      <c r="L669" s="1">
        <v>1.2298095226287842</v>
      </c>
      <c r="M669" s="1">
        <v>4.7824401408433914E-3</v>
      </c>
      <c r="N669" s="1">
        <v>0.78649240732192993</v>
      </c>
    </row>
    <row r="670" spans="1:14" x14ac:dyDescent="0.25">
      <c r="A670" s="1">
        <v>300169</v>
      </c>
      <c r="B670" s="1" t="s">
        <v>1516</v>
      </c>
      <c r="C670" s="1">
        <v>108116503</v>
      </c>
      <c r="D670" s="1">
        <v>169</v>
      </c>
      <c r="E670" s="1" t="s">
        <v>1704</v>
      </c>
      <c r="F670" s="1" t="s">
        <v>233</v>
      </c>
      <c r="G670" s="1" t="s">
        <v>179</v>
      </c>
      <c r="H670" s="1" t="s">
        <v>240</v>
      </c>
      <c r="I670" s="1">
        <v>758336.6</v>
      </c>
      <c r="J670" s="1">
        <v>3299032.75</v>
      </c>
      <c r="K670" s="1">
        <v>0.14921624958515167</v>
      </c>
      <c r="L670" s="1">
        <v>4.737299919128418</v>
      </c>
      <c r="M670" s="1">
        <v>1.0513460263609886E-2</v>
      </c>
      <c r="N670" s="1">
        <v>1.4058752059936523</v>
      </c>
    </row>
    <row r="671" spans="1:14" x14ac:dyDescent="0.25">
      <c r="A671" s="1">
        <v>300170</v>
      </c>
      <c r="B671" s="1" t="s">
        <v>1516</v>
      </c>
      <c r="C671" s="1">
        <v>108118503</v>
      </c>
      <c r="D671" s="1">
        <v>170</v>
      </c>
      <c r="E671" s="1" t="s">
        <v>1705</v>
      </c>
      <c r="F671" s="1" t="s">
        <v>233</v>
      </c>
      <c r="G671" s="1" t="s">
        <v>179</v>
      </c>
      <c r="H671" s="1" t="s">
        <v>240</v>
      </c>
      <c r="I671" s="1">
        <v>814953.99</v>
      </c>
      <c r="J671" s="1">
        <v>3984431.75</v>
      </c>
      <c r="K671" s="1">
        <v>8.5516750812530518E-2</v>
      </c>
      <c r="L671" s="1">
        <v>2.1933474540710449</v>
      </c>
      <c r="M671" s="1">
        <v>9.1563398018479347E-3</v>
      </c>
      <c r="N671" s="1">
        <v>1.1363075971603394</v>
      </c>
    </row>
    <row r="672" spans="1:14" x14ac:dyDescent="0.25">
      <c r="A672" s="1">
        <v>300171</v>
      </c>
      <c r="B672" s="1" t="s">
        <v>1516</v>
      </c>
      <c r="C672" s="1">
        <v>108561003</v>
      </c>
      <c r="D672" s="1">
        <v>171</v>
      </c>
      <c r="E672" s="1" t="s">
        <v>1706</v>
      </c>
      <c r="F672" s="1" t="s">
        <v>233</v>
      </c>
      <c r="G672" s="1" t="s">
        <v>180</v>
      </c>
      <c r="H672" s="1" t="s">
        <v>240</v>
      </c>
      <c r="I672" s="1">
        <v>551895.27</v>
      </c>
      <c r="J672" s="1">
        <v>5213022</v>
      </c>
      <c r="K672" s="1">
        <v>8.8096000254154205E-2</v>
      </c>
      <c r="L672" s="1">
        <v>1.7189711332321167</v>
      </c>
      <c r="M672" s="1">
        <v>6.32824981585145E-3</v>
      </c>
      <c r="N672" s="1">
        <v>1.1599400043487549</v>
      </c>
    </row>
    <row r="673" spans="1:14" x14ac:dyDescent="0.25">
      <c r="A673" s="1">
        <v>300172</v>
      </c>
      <c r="B673" s="1" t="s">
        <v>1516</v>
      </c>
      <c r="C673" s="1">
        <v>108561803</v>
      </c>
      <c r="D673" s="1">
        <v>172</v>
      </c>
      <c r="E673" s="1" t="s">
        <v>1707</v>
      </c>
      <c r="F673" s="1" t="s">
        <v>233</v>
      </c>
      <c r="G673" s="1" t="s">
        <v>180</v>
      </c>
      <c r="H673" s="1" t="s">
        <v>240</v>
      </c>
      <c r="I673" s="1">
        <v>686376.03</v>
      </c>
      <c r="J673" s="1">
        <v>6702061.5</v>
      </c>
      <c r="K673" s="1">
        <v>6.1273001134395599E-2</v>
      </c>
      <c r="L673" s="1">
        <v>0.92267656326293945</v>
      </c>
      <c r="M673" s="1">
        <v>9.5618702471256256E-3</v>
      </c>
      <c r="N673" s="1">
        <v>1.4127763509750366</v>
      </c>
    </row>
    <row r="674" spans="1:14" x14ac:dyDescent="0.25">
      <c r="A674" s="1">
        <v>300173</v>
      </c>
      <c r="B674" s="1" t="s">
        <v>1516</v>
      </c>
      <c r="C674" s="1">
        <v>108565203</v>
      </c>
      <c r="D674" s="1">
        <v>173</v>
      </c>
      <c r="E674" s="1" t="s">
        <v>1708</v>
      </c>
      <c r="F674" s="1" t="s">
        <v>233</v>
      </c>
      <c r="G674" s="1" t="s">
        <v>180</v>
      </c>
      <c r="H674" s="1" t="s">
        <v>240</v>
      </c>
      <c r="I674" s="1">
        <v>711493.93</v>
      </c>
      <c r="J674" s="1">
        <v>7240775.5</v>
      </c>
      <c r="K674" s="1">
        <v>8.267500251531601E-2</v>
      </c>
      <c r="L674" s="1">
        <v>1.1549851894378662</v>
      </c>
      <c r="M674" s="1">
        <v>1.0792299872264266E-3</v>
      </c>
      <c r="N674" s="1">
        <v>0.15191549062728882</v>
      </c>
    </row>
    <row r="675" spans="1:14" x14ac:dyDescent="0.25">
      <c r="A675" s="1">
        <v>300174</v>
      </c>
      <c r="B675" s="1" t="s">
        <v>1516</v>
      </c>
      <c r="C675" s="1">
        <v>108565503</v>
      </c>
      <c r="D675" s="1">
        <v>174</v>
      </c>
      <c r="E675" s="1" t="s">
        <v>1709</v>
      </c>
      <c r="F675" s="1" t="s">
        <v>233</v>
      </c>
      <c r="G675" s="1" t="s">
        <v>180</v>
      </c>
      <c r="H675" s="1" t="s">
        <v>240</v>
      </c>
      <c r="I675" s="1">
        <v>831692.51</v>
      </c>
      <c r="J675" s="1">
        <v>7557462</v>
      </c>
      <c r="K675" s="1">
        <v>0.11415150016546249</v>
      </c>
      <c r="L675" s="1">
        <v>1.5336120128631592</v>
      </c>
      <c r="M675" s="1">
        <v>9.7738504409790039E-3</v>
      </c>
      <c r="N675" s="1">
        <v>1.1891505718231201</v>
      </c>
    </row>
    <row r="676" spans="1:14" x14ac:dyDescent="0.25">
      <c r="A676" s="1">
        <v>300175</v>
      </c>
      <c r="B676" s="1" t="s">
        <v>1516</v>
      </c>
      <c r="C676" s="1">
        <v>108566303</v>
      </c>
      <c r="D676" s="1">
        <v>175</v>
      </c>
      <c r="E676" s="1" t="s">
        <v>1710</v>
      </c>
      <c r="F676" s="1" t="s">
        <v>233</v>
      </c>
      <c r="G676" s="1" t="s">
        <v>180</v>
      </c>
      <c r="H676" s="1" t="s">
        <v>240</v>
      </c>
      <c r="I676" s="1">
        <v>463181.41</v>
      </c>
      <c r="J676" s="1">
        <v>3400546</v>
      </c>
      <c r="K676" s="1">
        <v>8.3089999854564667E-2</v>
      </c>
      <c r="L676" s="1">
        <v>2.5046300888061523</v>
      </c>
      <c r="M676" s="1">
        <v>1.0137499775737524E-3</v>
      </c>
      <c r="N676" s="1">
        <v>0.21934680640697479</v>
      </c>
    </row>
    <row r="677" spans="1:14" x14ac:dyDescent="0.25">
      <c r="A677" s="1">
        <v>300176</v>
      </c>
      <c r="B677" s="1" t="s">
        <v>1516</v>
      </c>
      <c r="C677" s="1">
        <v>108567004</v>
      </c>
      <c r="D677" s="1">
        <v>176</v>
      </c>
      <c r="E677" s="1" t="s">
        <v>1711</v>
      </c>
      <c r="F677" s="1" t="s">
        <v>233</v>
      </c>
      <c r="G677" s="1" t="s">
        <v>180</v>
      </c>
      <c r="H677" s="1" t="s">
        <v>240</v>
      </c>
      <c r="I677" s="1">
        <v>241501.61</v>
      </c>
      <c r="J677" s="1">
        <v>1964680.875</v>
      </c>
      <c r="K677" s="1">
        <v>2.88076251745224E-2</v>
      </c>
      <c r="L677" s="1">
        <v>1.4880945682525635</v>
      </c>
      <c r="M677" s="1">
        <v>1.1411700397729874E-2</v>
      </c>
      <c r="N677" s="1">
        <v>4.9596700668334961</v>
      </c>
    </row>
    <row r="678" spans="1:14" x14ac:dyDescent="0.25">
      <c r="A678" s="1">
        <v>300177</v>
      </c>
      <c r="B678" s="1" t="s">
        <v>1516</v>
      </c>
      <c r="C678" s="1">
        <v>108567204</v>
      </c>
      <c r="D678" s="1">
        <v>177</v>
      </c>
      <c r="E678" s="1" t="s">
        <v>1712</v>
      </c>
      <c r="F678" s="1" t="s">
        <v>233</v>
      </c>
      <c r="G678" s="1" t="s">
        <v>180</v>
      </c>
      <c r="H678" s="1" t="s">
        <v>240</v>
      </c>
      <c r="I678" s="1">
        <v>356354.07</v>
      </c>
      <c r="J678" s="1">
        <v>3947486.75</v>
      </c>
      <c r="K678" s="1">
        <v>6.5003253519535065E-2</v>
      </c>
      <c r="L678" s="1">
        <v>1.6742697954177856</v>
      </c>
      <c r="M678" s="1">
        <v>1.3063600054010749E-3</v>
      </c>
      <c r="N678" s="1">
        <v>0.367939293384552</v>
      </c>
    </row>
    <row r="679" spans="1:14" x14ac:dyDescent="0.25">
      <c r="A679" s="1">
        <v>300178</v>
      </c>
      <c r="B679" s="1" t="s">
        <v>1516</v>
      </c>
      <c r="C679" s="1">
        <v>108567404</v>
      </c>
      <c r="D679" s="1">
        <v>178</v>
      </c>
      <c r="E679" s="1" t="s">
        <v>1713</v>
      </c>
      <c r="F679" s="1" t="s">
        <v>233</v>
      </c>
      <c r="G679" s="1" t="s">
        <v>180</v>
      </c>
      <c r="H679" s="1" t="s">
        <v>240</v>
      </c>
      <c r="I679" s="1">
        <v>232449.37</v>
      </c>
      <c r="J679" s="1">
        <v>1560172.5</v>
      </c>
      <c r="K679" s="1">
        <v>4.8377249389886856E-2</v>
      </c>
      <c r="L679" s="1">
        <v>3.1999869346618652</v>
      </c>
      <c r="M679" s="1">
        <v>6.0511997435241938E-4</v>
      </c>
      <c r="N679" s="1">
        <v>0.2610028088092804</v>
      </c>
    </row>
    <row r="680" spans="1:14" x14ac:dyDescent="0.25">
      <c r="A680" s="1">
        <v>300179</v>
      </c>
      <c r="B680" s="1" t="s">
        <v>1516</v>
      </c>
      <c r="C680" s="1">
        <v>108567703</v>
      </c>
      <c r="D680" s="1">
        <v>179</v>
      </c>
      <c r="E680" s="1" t="s">
        <v>1714</v>
      </c>
      <c r="F680" s="1" t="s">
        <v>233</v>
      </c>
      <c r="G680" s="1" t="s">
        <v>180</v>
      </c>
      <c r="H680" s="1" t="s">
        <v>240</v>
      </c>
      <c r="I680" s="1">
        <v>1490725.86</v>
      </c>
      <c r="J680" s="1">
        <v>8009242.5</v>
      </c>
      <c r="K680" s="1">
        <v>0.29005101323127747</v>
      </c>
      <c r="L680" s="1">
        <v>3.7575309276580811</v>
      </c>
      <c r="M680" s="1">
        <v>1.3514329679310322E-2</v>
      </c>
      <c r="N680" s="1">
        <v>0.91485410928726196</v>
      </c>
    </row>
    <row r="681" spans="1:14" x14ac:dyDescent="0.25">
      <c r="A681" s="1">
        <v>300180</v>
      </c>
      <c r="B681" s="1" t="s">
        <v>1516</v>
      </c>
      <c r="C681" s="1">
        <v>108568404</v>
      </c>
      <c r="D681" s="1">
        <v>180</v>
      </c>
      <c r="E681" s="1" t="s">
        <v>1715</v>
      </c>
      <c r="F681" s="1" t="s">
        <v>233</v>
      </c>
      <c r="G681" s="1" t="s">
        <v>180</v>
      </c>
      <c r="H681" s="1" t="s">
        <v>240</v>
      </c>
      <c r="I681" s="1">
        <v>289499.59999999998</v>
      </c>
      <c r="J681" s="1">
        <v>2299666</v>
      </c>
      <c r="K681" s="1">
        <v>5.3316500037908554E-2</v>
      </c>
      <c r="L681" s="1">
        <v>2.3734731674194336</v>
      </c>
      <c r="M681" s="1">
        <v>3.1442500185221434E-3</v>
      </c>
      <c r="N681" s="1">
        <v>1.0980238914489746</v>
      </c>
    </row>
    <row r="682" spans="1:14" x14ac:dyDescent="0.25">
      <c r="A682" s="1">
        <v>300181</v>
      </c>
      <c r="B682" s="1" t="s">
        <v>1516</v>
      </c>
      <c r="C682" s="1">
        <v>108569103</v>
      </c>
      <c r="D682" s="1">
        <v>181</v>
      </c>
      <c r="E682" s="1" t="s">
        <v>1716</v>
      </c>
      <c r="F682" s="1" t="s">
        <v>233</v>
      </c>
      <c r="G682" s="1" t="s">
        <v>180</v>
      </c>
      <c r="H682" s="1" t="s">
        <v>240</v>
      </c>
      <c r="I682" s="1">
        <v>911996.7</v>
      </c>
      <c r="J682" s="1">
        <v>8622010</v>
      </c>
      <c r="K682" s="1">
        <v>0.12209399789571762</v>
      </c>
      <c r="L682" s="1">
        <v>1.4364142417907715</v>
      </c>
      <c r="M682" s="1">
        <v>8.7029803544282913E-3</v>
      </c>
      <c r="N682" s="1">
        <v>0.96347177028656006</v>
      </c>
    </row>
    <row r="683" spans="1:14" x14ac:dyDescent="0.25">
      <c r="A683" s="1">
        <v>300182</v>
      </c>
      <c r="B683" s="1" t="s">
        <v>1516</v>
      </c>
      <c r="C683" s="1">
        <v>109122703</v>
      </c>
      <c r="D683" s="1">
        <v>182</v>
      </c>
      <c r="E683" s="1" t="s">
        <v>1717</v>
      </c>
      <c r="F683" s="1" t="s">
        <v>232</v>
      </c>
      <c r="G683" s="1" t="s">
        <v>181</v>
      </c>
      <c r="H683" s="1" t="s">
        <v>240</v>
      </c>
      <c r="I683" s="1">
        <v>742071</v>
      </c>
      <c r="J683" s="1">
        <v>5388401</v>
      </c>
      <c r="K683" s="1">
        <v>9.5064997673034668E-2</v>
      </c>
      <c r="L683" s="1">
        <v>1.7959374189376831</v>
      </c>
      <c r="M683" s="1">
        <v>0.12253200262784958</v>
      </c>
      <c r="N683" s="1">
        <v>19.777931213378906</v>
      </c>
    </row>
    <row r="684" spans="1:14" x14ac:dyDescent="0.25">
      <c r="A684" s="1">
        <v>300183</v>
      </c>
      <c r="B684" s="1" t="s">
        <v>1516</v>
      </c>
      <c r="C684" s="1">
        <v>109243503</v>
      </c>
      <c r="D684" s="1">
        <v>183</v>
      </c>
      <c r="E684" s="1" t="s">
        <v>1718</v>
      </c>
      <c r="F684" s="1" t="s">
        <v>232</v>
      </c>
      <c r="G684" s="1" t="s">
        <v>182</v>
      </c>
      <c r="H684" s="1" t="s">
        <v>240</v>
      </c>
      <c r="I684" s="1">
        <v>477485.01</v>
      </c>
      <c r="J684" s="1">
        <v>5069724.5</v>
      </c>
      <c r="K684" s="1">
        <v>7.3288500308990479E-2</v>
      </c>
      <c r="L684" s="1">
        <v>1.4668155908584595</v>
      </c>
      <c r="M684" s="1">
        <v>2.7716099284589291E-3</v>
      </c>
      <c r="N684" s="1">
        <v>0.58384913206100464</v>
      </c>
    </row>
    <row r="685" spans="1:14" x14ac:dyDescent="0.25">
      <c r="A685" s="1">
        <v>300184</v>
      </c>
      <c r="B685" s="1" t="s">
        <v>1516</v>
      </c>
      <c r="C685" s="1">
        <v>109246003</v>
      </c>
      <c r="D685" s="1">
        <v>184</v>
      </c>
      <c r="E685" s="1" t="s">
        <v>1719</v>
      </c>
      <c r="F685" s="1" t="s">
        <v>232</v>
      </c>
      <c r="G685" s="1" t="s">
        <v>182</v>
      </c>
      <c r="H685" s="1" t="s">
        <v>240</v>
      </c>
      <c r="I685" s="1">
        <v>636155.62</v>
      </c>
      <c r="J685" s="1">
        <v>5106552.5</v>
      </c>
      <c r="K685" s="1">
        <v>0.111906498670578</v>
      </c>
      <c r="L685" s="1">
        <v>2.2405290603637695</v>
      </c>
      <c r="M685" s="1">
        <v>1.6173619776964188E-2</v>
      </c>
      <c r="N685" s="1">
        <v>2.6087241172790527</v>
      </c>
    </row>
    <row r="686" spans="1:14" x14ac:dyDescent="0.25">
      <c r="A686" s="1">
        <v>300185</v>
      </c>
      <c r="B686" s="1" t="s">
        <v>1516</v>
      </c>
      <c r="C686" s="1">
        <v>109248003</v>
      </c>
      <c r="D686" s="1">
        <v>185</v>
      </c>
      <c r="E686" s="1" t="s">
        <v>1720</v>
      </c>
      <c r="F686" s="1" t="s">
        <v>232</v>
      </c>
      <c r="G686" s="1" t="s">
        <v>182</v>
      </c>
      <c r="H686" s="1" t="s">
        <v>240</v>
      </c>
      <c r="I686" s="1">
        <v>1259866.92</v>
      </c>
      <c r="J686" s="1">
        <v>6536144.5</v>
      </c>
      <c r="K686" s="1">
        <v>0.14333149790763855</v>
      </c>
      <c r="L686" s="1">
        <v>2.242072582244873</v>
      </c>
      <c r="M686" s="1">
        <v>8.8365999981760979E-3</v>
      </c>
      <c r="N686" s="1">
        <v>0.70634579658508301</v>
      </c>
    </row>
    <row r="687" spans="1:14" x14ac:dyDescent="0.25">
      <c r="A687" s="1">
        <v>300186</v>
      </c>
      <c r="B687" s="1" t="s">
        <v>1516</v>
      </c>
      <c r="C687" s="1">
        <v>109420803</v>
      </c>
      <c r="D687" s="1">
        <v>186</v>
      </c>
      <c r="E687" s="1" t="s">
        <v>1721</v>
      </c>
      <c r="F687" s="1" t="s">
        <v>232</v>
      </c>
      <c r="G687" s="1" t="s">
        <v>2037</v>
      </c>
      <c r="H687" s="1" t="s">
        <v>240</v>
      </c>
      <c r="I687" s="1">
        <v>1925796.9</v>
      </c>
      <c r="J687" s="1">
        <v>12993791</v>
      </c>
      <c r="K687" s="1">
        <v>0.31849798560142517</v>
      </c>
      <c r="L687" s="1">
        <v>2.5127465724945068</v>
      </c>
      <c r="M687" s="1">
        <v>3.7514608353376389E-2</v>
      </c>
      <c r="N687" s="1">
        <v>1.9867055416107178</v>
      </c>
    </row>
    <row r="688" spans="1:14" x14ac:dyDescent="0.25">
      <c r="A688" s="1">
        <v>300187</v>
      </c>
      <c r="B688" s="1" t="s">
        <v>1516</v>
      </c>
      <c r="C688" s="1">
        <v>109422303</v>
      </c>
      <c r="D688" s="1">
        <v>187</v>
      </c>
      <c r="E688" s="1" t="s">
        <v>1722</v>
      </c>
      <c r="F688" s="1" t="s">
        <v>232</v>
      </c>
      <c r="G688" s="1" t="s">
        <v>2037</v>
      </c>
      <c r="H688" s="1" t="s">
        <v>240</v>
      </c>
      <c r="I688" s="1">
        <v>827452.65</v>
      </c>
      <c r="J688" s="1">
        <v>8175815</v>
      </c>
      <c r="K688" s="1">
        <v>0.16058099269866943</v>
      </c>
      <c r="L688" s="1">
        <v>2.0034475326538086</v>
      </c>
      <c r="M688" s="1">
        <v>2.2729840129613876E-2</v>
      </c>
      <c r="N688" s="1">
        <v>2.8245551586151123</v>
      </c>
    </row>
    <row r="689" spans="1:14" x14ac:dyDescent="0.25">
      <c r="A689" s="1">
        <v>300188</v>
      </c>
      <c r="B689" s="1" t="s">
        <v>1516</v>
      </c>
      <c r="C689" s="1">
        <v>109426003</v>
      </c>
      <c r="D689" s="1">
        <v>188</v>
      </c>
      <c r="E689" s="1" t="s">
        <v>1723</v>
      </c>
      <c r="F689" s="1" t="s">
        <v>232</v>
      </c>
      <c r="G689" s="1" t="s">
        <v>2037</v>
      </c>
      <c r="H689" s="1" t="s">
        <v>240</v>
      </c>
      <c r="I689" s="1">
        <v>565650.98</v>
      </c>
      <c r="J689" s="1">
        <v>5609072</v>
      </c>
      <c r="K689" s="1">
        <v>8.816249668598175E-2</v>
      </c>
      <c r="L689" s="1">
        <v>1.5968836545944214</v>
      </c>
      <c r="M689" s="1">
        <v>1.1362520046532154E-2</v>
      </c>
      <c r="N689" s="1">
        <v>2.0499289035797119</v>
      </c>
    </row>
    <row r="690" spans="1:14" x14ac:dyDescent="0.25">
      <c r="A690" s="1">
        <v>300189</v>
      </c>
      <c r="B690" s="1" t="s">
        <v>1516</v>
      </c>
      <c r="C690" s="1">
        <v>109426303</v>
      </c>
      <c r="D690" s="1">
        <v>189</v>
      </c>
      <c r="E690" s="1" t="s">
        <v>1724</v>
      </c>
      <c r="F690" s="1" t="s">
        <v>232</v>
      </c>
      <c r="G690" s="1" t="s">
        <v>2037</v>
      </c>
      <c r="H690" s="1" t="s">
        <v>240</v>
      </c>
      <c r="I690" s="1">
        <v>709087.23</v>
      </c>
      <c r="J690" s="1">
        <v>7260877</v>
      </c>
      <c r="K690" s="1">
        <v>0.14663399755954742</v>
      </c>
      <c r="L690" s="1">
        <v>2.0611329078674316</v>
      </c>
      <c r="M690" s="1">
        <v>1.091977022588253E-2</v>
      </c>
      <c r="N690" s="1">
        <v>1.5640617609024048</v>
      </c>
    </row>
    <row r="691" spans="1:14" x14ac:dyDescent="0.25">
      <c r="A691" s="1">
        <v>300190</v>
      </c>
      <c r="B691" s="1" t="s">
        <v>1516</v>
      </c>
      <c r="C691" s="1">
        <v>109427503</v>
      </c>
      <c r="D691" s="1">
        <v>190</v>
      </c>
      <c r="E691" s="1" t="s">
        <v>1725</v>
      </c>
      <c r="F691" s="1" t="s">
        <v>232</v>
      </c>
      <c r="G691" s="1" t="s">
        <v>2037</v>
      </c>
      <c r="H691" s="1" t="s">
        <v>240</v>
      </c>
      <c r="I691" s="1">
        <v>648064.69999999995</v>
      </c>
      <c r="J691" s="1">
        <v>6478001.5</v>
      </c>
      <c r="K691" s="1">
        <v>0.14047850668430328</v>
      </c>
      <c r="L691" s="1">
        <v>2.2166152000427246</v>
      </c>
      <c r="M691" s="1">
        <v>1.1077890172600746E-2</v>
      </c>
      <c r="N691" s="1">
        <v>1.7391082048416138</v>
      </c>
    </row>
    <row r="692" spans="1:14" x14ac:dyDescent="0.25">
      <c r="A692" s="1">
        <v>300191</v>
      </c>
      <c r="B692" s="1" t="s">
        <v>1516</v>
      </c>
      <c r="C692" s="1">
        <v>109530304</v>
      </c>
      <c r="D692" s="1">
        <v>191</v>
      </c>
      <c r="E692" s="1" t="s">
        <v>1726</v>
      </c>
      <c r="F692" s="1" t="s">
        <v>232</v>
      </c>
      <c r="G692" s="1" t="s">
        <v>183</v>
      </c>
      <c r="H692" s="1" t="s">
        <v>240</v>
      </c>
      <c r="I692" s="1">
        <v>142037.25</v>
      </c>
      <c r="J692" s="1">
        <v>1465790.75</v>
      </c>
      <c r="K692" s="1">
        <v>2.7305750176310539E-2</v>
      </c>
      <c r="L692" s="1">
        <v>1.898229718208313</v>
      </c>
      <c r="M692" s="1">
        <v>1.4469299931079149E-3</v>
      </c>
      <c r="N692" s="1">
        <v>1.0291818380355835</v>
      </c>
    </row>
    <row r="693" spans="1:14" x14ac:dyDescent="0.25">
      <c r="A693" s="1">
        <v>300192</v>
      </c>
      <c r="B693" s="1" t="s">
        <v>1516</v>
      </c>
      <c r="C693" s="1">
        <v>109531304</v>
      </c>
      <c r="D693" s="1">
        <v>192</v>
      </c>
      <c r="E693" s="1" t="s">
        <v>1727</v>
      </c>
      <c r="F693" s="1" t="s">
        <v>232</v>
      </c>
      <c r="G693" s="1" t="s">
        <v>183</v>
      </c>
      <c r="H693" s="1" t="s">
        <v>240</v>
      </c>
      <c r="I693" s="1">
        <v>549570.22</v>
      </c>
      <c r="J693" s="1">
        <v>4274930</v>
      </c>
      <c r="K693" s="1">
        <v>0.10749950259923935</v>
      </c>
      <c r="L693" s="1">
        <v>2.5795152187347412</v>
      </c>
      <c r="M693" s="1">
        <v>1.3093169778585434E-2</v>
      </c>
      <c r="N693" s="1">
        <v>2.4405834674835205</v>
      </c>
    </row>
    <row r="694" spans="1:14" x14ac:dyDescent="0.25">
      <c r="A694" s="1">
        <v>300193</v>
      </c>
      <c r="B694" s="1" t="s">
        <v>1516</v>
      </c>
      <c r="C694" s="1">
        <v>109532804</v>
      </c>
      <c r="D694" s="1">
        <v>193</v>
      </c>
      <c r="E694" s="1" t="s">
        <v>1728</v>
      </c>
      <c r="F694" s="1" t="s">
        <v>232</v>
      </c>
      <c r="G694" s="1" t="s">
        <v>183</v>
      </c>
      <c r="H694" s="1" t="s">
        <v>240</v>
      </c>
      <c r="I694" s="1">
        <v>269702.15000000002</v>
      </c>
      <c r="J694" s="1">
        <v>2139804.75</v>
      </c>
      <c r="K694" s="1">
        <v>5.7724751532077789E-2</v>
      </c>
      <c r="L694" s="1">
        <v>2.7724559307098389</v>
      </c>
      <c r="M694" s="1">
        <v>2.9231500811874866E-3</v>
      </c>
      <c r="N694" s="1">
        <v>1.0957196950912476</v>
      </c>
    </row>
    <row r="695" spans="1:14" x14ac:dyDescent="0.25">
      <c r="A695" s="1">
        <v>300194</v>
      </c>
      <c r="B695" s="1" t="s">
        <v>1516</v>
      </c>
      <c r="C695" s="1">
        <v>109535504</v>
      </c>
      <c r="D695" s="1">
        <v>194</v>
      </c>
      <c r="E695" s="1" t="s">
        <v>1729</v>
      </c>
      <c r="F695" s="1" t="s">
        <v>232</v>
      </c>
      <c r="G695" s="1" t="s">
        <v>183</v>
      </c>
      <c r="H695" s="1" t="s">
        <v>240</v>
      </c>
      <c r="I695" s="1">
        <v>437638.64</v>
      </c>
      <c r="J695" s="1">
        <v>4281540</v>
      </c>
      <c r="K695" s="1">
        <v>7.1179002523422241E-2</v>
      </c>
      <c r="L695" s="1">
        <v>1.6905676126480103</v>
      </c>
      <c r="M695" s="1">
        <v>4.5999698340892792E-3</v>
      </c>
      <c r="N695" s="1">
        <v>1.0622538328170776</v>
      </c>
    </row>
    <row r="696" spans="1:14" x14ac:dyDescent="0.25">
      <c r="A696" s="1">
        <v>300195</v>
      </c>
      <c r="B696" s="1" t="s">
        <v>1516</v>
      </c>
      <c r="C696" s="1">
        <v>109537504</v>
      </c>
      <c r="D696" s="1">
        <v>195</v>
      </c>
      <c r="E696" s="1" t="s">
        <v>1730</v>
      </c>
      <c r="F696" s="1" t="s">
        <v>232</v>
      </c>
      <c r="G696" s="1" t="s">
        <v>183</v>
      </c>
      <c r="H696" s="1" t="s">
        <v>240</v>
      </c>
      <c r="I696" s="1">
        <v>358223.1</v>
      </c>
      <c r="J696" s="1">
        <v>3618490.5</v>
      </c>
      <c r="K696" s="1">
        <v>6.8229496479034424E-2</v>
      </c>
      <c r="L696" s="1">
        <v>1.9218164682388306</v>
      </c>
      <c r="M696" s="1">
        <v>3.7233498878777027E-3</v>
      </c>
      <c r="N696" s="1">
        <v>1.0503110885620117</v>
      </c>
    </row>
    <row r="697" spans="1:14" x14ac:dyDescent="0.25">
      <c r="A697" s="1">
        <v>300196</v>
      </c>
      <c r="B697" s="1" t="s">
        <v>1516</v>
      </c>
      <c r="C697" s="1">
        <v>110141003</v>
      </c>
      <c r="D697" s="1">
        <v>196</v>
      </c>
      <c r="E697" s="1" t="s">
        <v>1731</v>
      </c>
      <c r="F697" s="1" t="s">
        <v>232</v>
      </c>
      <c r="G697" s="1" t="s">
        <v>184</v>
      </c>
      <c r="H697" s="1" t="s">
        <v>240</v>
      </c>
      <c r="I697" s="1">
        <v>1249308.8</v>
      </c>
      <c r="J697" s="1">
        <v>8103461.5</v>
      </c>
      <c r="K697" s="1">
        <v>0.14502599835395813</v>
      </c>
      <c r="L697" s="1">
        <v>1.8222928047180176</v>
      </c>
      <c r="M697" s="1">
        <v>2.9610119760036469E-2</v>
      </c>
      <c r="N697" s="1">
        <v>2.4276585578918457</v>
      </c>
    </row>
    <row r="698" spans="1:14" x14ac:dyDescent="0.25">
      <c r="A698" s="1">
        <v>300197</v>
      </c>
      <c r="B698" s="1" t="s">
        <v>1516</v>
      </c>
      <c r="C698" s="1">
        <v>110141103</v>
      </c>
      <c r="D698" s="1">
        <v>197</v>
      </c>
      <c r="E698" s="1" t="s">
        <v>1732</v>
      </c>
      <c r="F698" s="1" t="s">
        <v>232</v>
      </c>
      <c r="G698" s="1" t="s">
        <v>184</v>
      </c>
      <c r="H698" s="1" t="s">
        <v>240</v>
      </c>
      <c r="I698" s="1">
        <v>1692764.12</v>
      </c>
      <c r="J698" s="1">
        <v>8357527</v>
      </c>
      <c r="K698" s="1">
        <v>0.23207549750804901</v>
      </c>
      <c r="L698" s="1">
        <v>2.8561551570892334</v>
      </c>
      <c r="M698" s="1">
        <v>2.2849209606647491E-2</v>
      </c>
      <c r="N698" s="1">
        <v>1.3682858943939209</v>
      </c>
    </row>
    <row r="699" spans="1:14" x14ac:dyDescent="0.25">
      <c r="A699" s="1">
        <v>300198</v>
      </c>
      <c r="B699" s="1" t="s">
        <v>1516</v>
      </c>
      <c r="C699" s="1">
        <v>110147003</v>
      </c>
      <c r="D699" s="1">
        <v>198</v>
      </c>
      <c r="E699" s="1" t="s">
        <v>1733</v>
      </c>
      <c r="F699" s="1" t="s">
        <v>232</v>
      </c>
      <c r="G699" s="1" t="s">
        <v>184</v>
      </c>
      <c r="H699" s="1" t="s">
        <v>240</v>
      </c>
      <c r="I699" s="1">
        <v>851368.5</v>
      </c>
      <c r="J699" s="1">
        <v>5218114</v>
      </c>
      <c r="K699" s="1">
        <v>0.18463000655174255</v>
      </c>
      <c r="L699" s="1">
        <v>3.6680359840393066</v>
      </c>
      <c r="M699" s="1">
        <v>1.0874520055949688E-2</v>
      </c>
      <c r="N699" s="1">
        <v>1.2938249111175537</v>
      </c>
    </row>
    <row r="700" spans="1:14" x14ac:dyDescent="0.25">
      <c r="A700" s="1">
        <v>300199</v>
      </c>
      <c r="B700" s="1" t="s">
        <v>1516</v>
      </c>
      <c r="C700" s="1">
        <v>110148002</v>
      </c>
      <c r="D700" s="1">
        <v>199</v>
      </c>
      <c r="E700" s="1" t="s">
        <v>1734</v>
      </c>
      <c r="F700" s="1" t="s">
        <v>232</v>
      </c>
      <c r="G700" s="1" t="s">
        <v>184</v>
      </c>
      <c r="H700" s="1" t="s">
        <v>240</v>
      </c>
      <c r="I700" s="1">
        <v>3270066.74</v>
      </c>
      <c r="J700" s="1">
        <v>7543444.5</v>
      </c>
      <c r="K700" s="1">
        <v>0.64042848348617554</v>
      </c>
      <c r="L700" s="1">
        <v>9.2775173187255859</v>
      </c>
      <c r="M700" s="1">
        <v>1.4469970017671585E-2</v>
      </c>
      <c r="N700" s="1">
        <v>0.44446444511413574</v>
      </c>
    </row>
    <row r="701" spans="1:14" x14ac:dyDescent="0.25">
      <c r="A701" s="1">
        <v>300200</v>
      </c>
      <c r="B701" s="1" t="s">
        <v>1516</v>
      </c>
      <c r="C701" s="1">
        <v>110171003</v>
      </c>
      <c r="D701" s="1">
        <v>200</v>
      </c>
      <c r="E701" s="1" t="s">
        <v>1735</v>
      </c>
      <c r="F701" s="1" t="s">
        <v>232</v>
      </c>
      <c r="G701" s="1" t="s">
        <v>172</v>
      </c>
      <c r="H701" s="1" t="s">
        <v>240</v>
      </c>
      <c r="I701" s="1">
        <v>1719737.49</v>
      </c>
      <c r="J701" s="1">
        <v>12531990</v>
      </c>
      <c r="K701" s="1">
        <v>0.26639598608016968</v>
      </c>
      <c r="L701" s="1">
        <v>2.1718964576721191</v>
      </c>
      <c r="M701" s="1">
        <v>3.7169378250837326E-2</v>
      </c>
      <c r="N701" s="1">
        <v>2.2090861797332764</v>
      </c>
    </row>
    <row r="702" spans="1:14" x14ac:dyDescent="0.25">
      <c r="A702" s="1">
        <v>300201</v>
      </c>
      <c r="B702" s="1" t="s">
        <v>1516</v>
      </c>
      <c r="C702" s="1">
        <v>110171803</v>
      </c>
      <c r="D702" s="1">
        <v>201</v>
      </c>
      <c r="E702" s="1" t="s">
        <v>1736</v>
      </c>
      <c r="F702" s="1" t="s">
        <v>232</v>
      </c>
      <c r="G702" s="1" t="s">
        <v>172</v>
      </c>
      <c r="H702" s="1" t="s">
        <v>240</v>
      </c>
      <c r="I702" s="1">
        <v>748355.12</v>
      </c>
      <c r="J702" s="1">
        <v>7438563.5</v>
      </c>
      <c r="K702" s="1">
        <v>0.14575499296188354</v>
      </c>
      <c r="L702" s="1">
        <v>1.9986127614974976</v>
      </c>
      <c r="M702" s="1">
        <v>1.1872150003910065E-2</v>
      </c>
      <c r="N702" s="1">
        <v>1.6120060682296753</v>
      </c>
    </row>
    <row r="703" spans="1:14" x14ac:dyDescent="0.25">
      <c r="A703" s="1">
        <v>300202</v>
      </c>
      <c r="B703" s="1" t="s">
        <v>1516</v>
      </c>
      <c r="C703" s="1">
        <v>110173003</v>
      </c>
      <c r="D703" s="1">
        <v>202</v>
      </c>
      <c r="E703" s="1" t="s">
        <v>1737</v>
      </c>
      <c r="F703" s="1" t="s">
        <v>232</v>
      </c>
      <c r="G703" s="1" t="s">
        <v>172</v>
      </c>
      <c r="H703" s="1" t="s">
        <v>240</v>
      </c>
      <c r="I703" s="1">
        <v>575699.81000000006</v>
      </c>
      <c r="J703" s="1">
        <v>5602700</v>
      </c>
      <c r="K703" s="1">
        <v>0.14103050529956818</v>
      </c>
      <c r="L703" s="1">
        <v>2.5821866989135742</v>
      </c>
      <c r="M703" s="1">
        <v>1.295400969684124E-2</v>
      </c>
      <c r="N703" s="1">
        <v>2.301929235458374</v>
      </c>
    </row>
    <row r="704" spans="1:14" x14ac:dyDescent="0.25">
      <c r="A704" s="1">
        <v>300203</v>
      </c>
      <c r="B704" s="1" t="s">
        <v>1516</v>
      </c>
      <c r="C704" s="1">
        <v>110173504</v>
      </c>
      <c r="D704" s="1">
        <v>203</v>
      </c>
      <c r="E704" s="1" t="s">
        <v>1738</v>
      </c>
      <c r="F704" s="1" t="s">
        <v>232</v>
      </c>
      <c r="G704" s="1" t="s">
        <v>172</v>
      </c>
      <c r="H704" s="1" t="s">
        <v>240</v>
      </c>
      <c r="I704" s="1">
        <v>259585.54</v>
      </c>
      <c r="J704" s="1">
        <v>2731203.75</v>
      </c>
      <c r="K704" s="1">
        <v>4.4522501528263092E-2</v>
      </c>
      <c r="L704" s="1">
        <v>1.6571559906005859</v>
      </c>
      <c r="M704" s="1">
        <v>-5.2677997155115008E-4</v>
      </c>
      <c r="N704" s="1">
        <v>-0.20252020657062531</v>
      </c>
    </row>
    <row r="705" spans="1:14" x14ac:dyDescent="0.25">
      <c r="A705" s="1">
        <v>300204</v>
      </c>
      <c r="B705" s="1" t="s">
        <v>1516</v>
      </c>
      <c r="C705" s="1">
        <v>110175003</v>
      </c>
      <c r="D705" s="1">
        <v>204</v>
      </c>
      <c r="E705" s="1" t="s">
        <v>1739</v>
      </c>
      <c r="F705" s="1" t="s">
        <v>232</v>
      </c>
      <c r="G705" s="1" t="s">
        <v>172</v>
      </c>
      <c r="H705" s="1" t="s">
        <v>240</v>
      </c>
      <c r="I705" s="1">
        <v>717386.84</v>
      </c>
      <c r="J705" s="1">
        <v>6872831</v>
      </c>
      <c r="K705" s="1">
        <v>0.1394135057926178</v>
      </c>
      <c r="L705" s="1">
        <v>2.0704715251922607</v>
      </c>
      <c r="M705" s="1">
        <v>4.7079902142286301E-3</v>
      </c>
      <c r="N705" s="1">
        <v>0.66060471534729004</v>
      </c>
    </row>
    <row r="706" spans="1:14" x14ac:dyDescent="0.25">
      <c r="A706" s="1">
        <v>300205</v>
      </c>
      <c r="B706" s="1" t="s">
        <v>1516</v>
      </c>
      <c r="C706" s="1">
        <v>110177003</v>
      </c>
      <c r="D706" s="1">
        <v>205</v>
      </c>
      <c r="E706" s="1" t="s">
        <v>1740</v>
      </c>
      <c r="F706" s="1" t="s">
        <v>232</v>
      </c>
      <c r="G706" s="1" t="s">
        <v>172</v>
      </c>
      <c r="H706" s="1" t="s">
        <v>240</v>
      </c>
      <c r="I706" s="1">
        <v>1340194.18</v>
      </c>
      <c r="J706" s="1">
        <v>11621608</v>
      </c>
      <c r="K706" s="1">
        <v>0.20282700657844543</v>
      </c>
      <c r="L706" s="1">
        <v>1.7762578725814819</v>
      </c>
      <c r="M706" s="1">
        <v>1.457379013299942E-2</v>
      </c>
      <c r="N706" s="1">
        <v>1.0993939638137817</v>
      </c>
    </row>
    <row r="707" spans="1:14" x14ac:dyDescent="0.25">
      <c r="A707" s="1">
        <v>300206</v>
      </c>
      <c r="B707" s="1" t="s">
        <v>1516</v>
      </c>
      <c r="C707" s="1">
        <v>110179003</v>
      </c>
      <c r="D707" s="1">
        <v>206</v>
      </c>
      <c r="E707" s="1" t="s">
        <v>1741</v>
      </c>
      <c r="F707" s="1" t="s">
        <v>232</v>
      </c>
      <c r="G707" s="1" t="s">
        <v>172</v>
      </c>
      <c r="H707" s="1" t="s">
        <v>240</v>
      </c>
      <c r="I707" s="1">
        <v>783339.27</v>
      </c>
      <c r="J707" s="1">
        <v>7312628.5</v>
      </c>
      <c r="K707" s="1">
        <v>0.13487300276756287</v>
      </c>
      <c r="L707" s="1">
        <v>1.8790414333343506</v>
      </c>
      <c r="M707" s="1">
        <v>1.7112269997596741E-2</v>
      </c>
      <c r="N707" s="1">
        <v>2.2333159446716309</v>
      </c>
    </row>
    <row r="708" spans="1:14" x14ac:dyDescent="0.25">
      <c r="A708" s="1">
        <v>300207</v>
      </c>
      <c r="B708" s="1" t="s">
        <v>1516</v>
      </c>
      <c r="C708" s="1">
        <v>110183602</v>
      </c>
      <c r="D708" s="1">
        <v>207</v>
      </c>
      <c r="E708" s="1" t="s">
        <v>1742</v>
      </c>
      <c r="F708" s="1" t="s">
        <v>232</v>
      </c>
      <c r="G708" s="1" t="s">
        <v>185</v>
      </c>
      <c r="H708" s="1" t="s">
        <v>240</v>
      </c>
      <c r="I708" s="1">
        <v>3279249.22</v>
      </c>
      <c r="J708" s="1">
        <v>20257704</v>
      </c>
      <c r="K708" s="1">
        <v>0.50780802965164185</v>
      </c>
      <c r="L708" s="1">
        <v>2.5711932182312012</v>
      </c>
      <c r="M708" s="1">
        <v>4.1158191859722137E-2</v>
      </c>
      <c r="N708" s="1">
        <v>1.2710634469985962</v>
      </c>
    </row>
    <row r="709" spans="1:14" x14ac:dyDescent="0.25">
      <c r="A709" s="1">
        <v>300208</v>
      </c>
      <c r="B709" s="1" t="s">
        <v>1516</v>
      </c>
      <c r="C709" s="1">
        <v>111291304</v>
      </c>
      <c r="D709" s="1">
        <v>208</v>
      </c>
      <c r="E709" s="1" t="s">
        <v>1743</v>
      </c>
      <c r="F709" s="1" t="s">
        <v>234</v>
      </c>
      <c r="G709" s="1" t="s">
        <v>186</v>
      </c>
      <c r="H709" s="1" t="s">
        <v>240</v>
      </c>
      <c r="I709" s="1">
        <v>584322.19999999995</v>
      </c>
      <c r="J709" s="1">
        <v>5487097.5</v>
      </c>
      <c r="K709" s="1">
        <v>0.11130350083112717</v>
      </c>
      <c r="L709" s="1">
        <v>2.0704569816589355</v>
      </c>
      <c r="M709" s="1">
        <v>5.1351999863982201E-3</v>
      </c>
      <c r="N709" s="1">
        <v>0.88662213087081909</v>
      </c>
    </row>
    <row r="710" spans="1:14" x14ac:dyDescent="0.25">
      <c r="A710" s="1">
        <v>300209</v>
      </c>
      <c r="B710" s="1" t="s">
        <v>1516</v>
      </c>
      <c r="C710" s="1">
        <v>111292304</v>
      </c>
      <c r="D710" s="1">
        <v>209</v>
      </c>
      <c r="E710" s="1" t="s">
        <v>1744</v>
      </c>
      <c r="F710" s="1" t="s">
        <v>234</v>
      </c>
      <c r="G710" s="1" t="s">
        <v>186</v>
      </c>
      <c r="H710" s="1" t="s">
        <v>240</v>
      </c>
      <c r="I710" s="1">
        <v>285000</v>
      </c>
      <c r="J710" s="1">
        <v>2840375.25</v>
      </c>
      <c r="K710" s="1">
        <v>4.4629249721765518E-2</v>
      </c>
      <c r="L710" s="1">
        <v>1.5963270664215088</v>
      </c>
      <c r="M710" s="1">
        <v>6.9000001531094313E-4</v>
      </c>
      <c r="N710" s="1">
        <v>0.24269282817840576</v>
      </c>
    </row>
    <row r="711" spans="1:14" x14ac:dyDescent="0.25">
      <c r="A711" s="1">
        <v>300210</v>
      </c>
      <c r="B711" s="1" t="s">
        <v>1516</v>
      </c>
      <c r="C711" s="1">
        <v>111297504</v>
      </c>
      <c r="D711" s="1">
        <v>210</v>
      </c>
      <c r="E711" s="1" t="s">
        <v>1745</v>
      </c>
      <c r="F711" s="1" t="s">
        <v>234</v>
      </c>
      <c r="G711" s="1" t="s">
        <v>186</v>
      </c>
      <c r="H711" s="1" t="s">
        <v>240</v>
      </c>
      <c r="I711" s="1">
        <v>480816.83</v>
      </c>
      <c r="J711" s="1">
        <v>4421425.5</v>
      </c>
      <c r="K711" s="1">
        <v>6.6426999866962433E-2</v>
      </c>
      <c r="L711" s="1">
        <v>1.5253047943115234</v>
      </c>
      <c r="M711" s="1">
        <v>2.4667899124324322E-3</v>
      </c>
      <c r="N711" s="1">
        <v>0.51568722724914551</v>
      </c>
    </row>
    <row r="712" spans="1:14" x14ac:dyDescent="0.25">
      <c r="A712" s="1">
        <v>300211</v>
      </c>
      <c r="B712" s="1" t="s">
        <v>1516</v>
      </c>
      <c r="C712" s="1">
        <v>111312503</v>
      </c>
      <c r="D712" s="1">
        <v>211</v>
      </c>
      <c r="E712" s="1" t="s">
        <v>1746</v>
      </c>
      <c r="F712" s="1" t="s">
        <v>232</v>
      </c>
      <c r="G712" s="1" t="s">
        <v>187</v>
      </c>
      <c r="H712" s="1" t="s">
        <v>240</v>
      </c>
      <c r="I712" s="1">
        <v>1444906.36</v>
      </c>
      <c r="J712" s="1">
        <v>7879044.5</v>
      </c>
      <c r="K712" s="1">
        <v>0.15324349701404572</v>
      </c>
      <c r="L712" s="1">
        <v>1.9835289716720581</v>
      </c>
      <c r="M712" s="1">
        <v>1.8752060830593109E-2</v>
      </c>
      <c r="N712" s="1">
        <v>1.3148689270019531</v>
      </c>
    </row>
    <row r="713" spans="1:14" x14ac:dyDescent="0.25">
      <c r="A713" s="1">
        <v>300212</v>
      </c>
      <c r="B713" s="1" t="s">
        <v>1516</v>
      </c>
      <c r="C713" s="1">
        <v>111312804</v>
      </c>
      <c r="D713" s="1">
        <v>212</v>
      </c>
      <c r="E713" s="1" t="s">
        <v>1747</v>
      </c>
      <c r="F713" s="1" t="s">
        <v>232</v>
      </c>
      <c r="G713" s="1" t="s">
        <v>187</v>
      </c>
      <c r="H713" s="1" t="s">
        <v>240</v>
      </c>
      <c r="I713" s="1">
        <v>511731.15</v>
      </c>
      <c r="J713" s="1">
        <v>4993441</v>
      </c>
      <c r="K713" s="1">
        <v>8.1460997462272644E-2</v>
      </c>
      <c r="L713" s="1">
        <v>1.6584147214889526</v>
      </c>
      <c r="M713" s="1">
        <v>5.979510024189949E-3</v>
      </c>
      <c r="N713" s="1">
        <v>1.1823016405105591</v>
      </c>
    </row>
    <row r="714" spans="1:14" x14ac:dyDescent="0.25">
      <c r="A714" s="1">
        <v>300213</v>
      </c>
      <c r="B714" s="1" t="s">
        <v>1516</v>
      </c>
      <c r="C714" s="1">
        <v>111316003</v>
      </c>
      <c r="D714" s="1">
        <v>213</v>
      </c>
      <c r="E714" s="1" t="s">
        <v>1748</v>
      </c>
      <c r="F714" s="1" t="s">
        <v>232</v>
      </c>
      <c r="G714" s="1" t="s">
        <v>187</v>
      </c>
      <c r="H714" s="1" t="s">
        <v>240</v>
      </c>
      <c r="I714" s="1">
        <v>957802.6</v>
      </c>
      <c r="J714" s="1">
        <v>8798357</v>
      </c>
      <c r="K714" s="1">
        <v>0.21918700635433197</v>
      </c>
      <c r="L714" s="1">
        <v>2.5548741817474365</v>
      </c>
      <c r="M714" s="1">
        <v>1.6536759212613106E-2</v>
      </c>
      <c r="N714" s="1">
        <v>1.7568639516830444</v>
      </c>
    </row>
    <row r="715" spans="1:14" x14ac:dyDescent="0.25">
      <c r="A715" s="1">
        <v>300214</v>
      </c>
      <c r="B715" s="1" t="s">
        <v>1516</v>
      </c>
      <c r="C715" s="1">
        <v>111317503</v>
      </c>
      <c r="D715" s="1">
        <v>214</v>
      </c>
      <c r="E715" s="1" t="s">
        <v>1749</v>
      </c>
      <c r="F715" s="1" t="s">
        <v>232</v>
      </c>
      <c r="G715" s="1" t="s">
        <v>187</v>
      </c>
      <c r="H715" s="1" t="s">
        <v>240</v>
      </c>
      <c r="I715" s="1">
        <v>754922.88</v>
      </c>
      <c r="J715" s="1">
        <v>6822982.5</v>
      </c>
      <c r="K715" s="1">
        <v>0.12775850296020508</v>
      </c>
      <c r="L715" s="1">
        <v>1.9082034826278687</v>
      </c>
      <c r="M715" s="1">
        <v>1.4984879642724991E-2</v>
      </c>
      <c r="N715" s="1">
        <v>2.0251533985137939</v>
      </c>
    </row>
    <row r="716" spans="1:14" x14ac:dyDescent="0.25">
      <c r="A716" s="1">
        <v>300215</v>
      </c>
      <c r="B716" s="1" t="s">
        <v>1516</v>
      </c>
      <c r="C716" s="1">
        <v>111343603</v>
      </c>
      <c r="D716" s="1">
        <v>215</v>
      </c>
      <c r="E716" s="1" t="s">
        <v>1750</v>
      </c>
      <c r="F716" s="1" t="s">
        <v>234</v>
      </c>
      <c r="G716" s="1" t="s">
        <v>188</v>
      </c>
      <c r="H716" s="1" t="s">
        <v>240</v>
      </c>
      <c r="I716" s="1">
        <v>1701484.62</v>
      </c>
      <c r="J716" s="1">
        <v>10180370</v>
      </c>
      <c r="K716" s="1">
        <v>0.20556800067424774</v>
      </c>
      <c r="L716" s="1">
        <v>2.0608730316162109</v>
      </c>
      <c r="M716" s="1">
        <v>9.6828797832131386E-3</v>
      </c>
      <c r="N716" s="1">
        <v>0.57234132289886475</v>
      </c>
    </row>
    <row r="717" spans="1:14" x14ac:dyDescent="0.25">
      <c r="A717" s="1">
        <v>300216</v>
      </c>
      <c r="B717" s="1" t="s">
        <v>1516</v>
      </c>
      <c r="C717" s="1">
        <v>111444602</v>
      </c>
      <c r="D717" s="1">
        <v>216</v>
      </c>
      <c r="E717" s="1" t="s">
        <v>1751</v>
      </c>
      <c r="F717" s="1" t="s">
        <v>232</v>
      </c>
      <c r="G717" s="1" t="s">
        <v>189</v>
      </c>
      <c r="H717" s="1" t="s">
        <v>240</v>
      </c>
      <c r="I717" s="1">
        <v>3378983.23</v>
      </c>
      <c r="J717" s="1">
        <v>20925962</v>
      </c>
      <c r="K717" s="1">
        <v>0.65547198057174683</v>
      </c>
      <c r="L717" s="1">
        <v>3.2336268424987793</v>
      </c>
      <c r="M717" s="1">
        <v>6.9816470146179199E-2</v>
      </c>
      <c r="N717" s="1">
        <v>2.1097900867462158</v>
      </c>
    </row>
    <row r="718" spans="1:14" x14ac:dyDescent="0.25">
      <c r="A718" s="1">
        <v>300217</v>
      </c>
      <c r="B718" s="1" t="s">
        <v>1516</v>
      </c>
      <c r="C718" s="1">
        <v>112011103</v>
      </c>
      <c r="D718" s="1">
        <v>217</v>
      </c>
      <c r="E718" s="1" t="s">
        <v>1752</v>
      </c>
      <c r="F718" s="1" t="s">
        <v>234</v>
      </c>
      <c r="G718" s="1" t="s">
        <v>190</v>
      </c>
      <c r="H718" s="1" t="s">
        <v>240</v>
      </c>
      <c r="I718" s="1">
        <v>1115259.17</v>
      </c>
      <c r="J718" s="1">
        <v>6114324.5</v>
      </c>
      <c r="K718" s="1">
        <v>0.13390450179576874</v>
      </c>
      <c r="L718" s="1">
        <v>2.2390484809875488</v>
      </c>
      <c r="M718" s="1">
        <v>2.0786259323358536E-2</v>
      </c>
      <c r="N718" s="1">
        <v>1.899202823638916</v>
      </c>
    </row>
    <row r="719" spans="1:14" x14ac:dyDescent="0.25">
      <c r="A719" s="1">
        <v>300218</v>
      </c>
      <c r="B719" s="1" t="s">
        <v>1516</v>
      </c>
      <c r="C719" s="1">
        <v>112011603</v>
      </c>
      <c r="D719" s="1">
        <v>218</v>
      </c>
      <c r="E719" s="1" t="s">
        <v>1753</v>
      </c>
      <c r="F719" s="1" t="s">
        <v>234</v>
      </c>
      <c r="G719" s="1" t="s">
        <v>190</v>
      </c>
      <c r="H719" s="1" t="s">
        <v>240</v>
      </c>
      <c r="I719" s="1">
        <v>1844861.62</v>
      </c>
      <c r="J719" s="1">
        <v>8628824</v>
      </c>
      <c r="K719" s="1">
        <v>0.31934449076652527</v>
      </c>
      <c r="L719" s="1">
        <v>3.843134880065918</v>
      </c>
      <c r="M719" s="1">
        <v>3.5699661821126938E-2</v>
      </c>
      <c r="N719" s="1">
        <v>1.9732705354690552</v>
      </c>
    </row>
    <row r="720" spans="1:14" x14ac:dyDescent="0.25">
      <c r="A720" s="1">
        <v>300219</v>
      </c>
      <c r="B720" s="1" t="s">
        <v>1516</v>
      </c>
      <c r="C720" s="1">
        <v>112013054</v>
      </c>
      <c r="D720" s="1">
        <v>219</v>
      </c>
      <c r="E720" s="1" t="s">
        <v>1754</v>
      </c>
      <c r="F720" s="1" t="s">
        <v>234</v>
      </c>
      <c r="G720" s="1" t="s">
        <v>190</v>
      </c>
      <c r="H720" s="1" t="s">
        <v>240</v>
      </c>
      <c r="I720" s="1">
        <v>633716.66</v>
      </c>
      <c r="J720" s="1">
        <v>3468321.5</v>
      </c>
      <c r="K720" s="1">
        <v>7.134149968624115E-2</v>
      </c>
      <c r="L720" s="1">
        <v>2.1001448631286621</v>
      </c>
      <c r="M720" s="1">
        <v>2.7323199901729822E-3</v>
      </c>
      <c r="N720" s="1">
        <v>0.43302500247955322</v>
      </c>
    </row>
    <row r="721" spans="1:14" x14ac:dyDescent="0.25">
      <c r="A721" s="1">
        <v>300220</v>
      </c>
      <c r="B721" s="1" t="s">
        <v>1516</v>
      </c>
      <c r="C721" s="1">
        <v>112013753</v>
      </c>
      <c r="D721" s="1">
        <v>220</v>
      </c>
      <c r="E721" s="1" t="s">
        <v>1755</v>
      </c>
      <c r="F721" s="1" t="s">
        <v>234</v>
      </c>
      <c r="G721" s="1" t="s">
        <v>190</v>
      </c>
      <c r="H721" s="1" t="s">
        <v>240</v>
      </c>
      <c r="I721" s="1">
        <v>1900290.49</v>
      </c>
      <c r="J721" s="1">
        <v>7741814</v>
      </c>
      <c r="K721" s="1">
        <v>0.27479249238967896</v>
      </c>
      <c r="L721" s="1">
        <v>3.680081844329834</v>
      </c>
      <c r="M721" s="1">
        <v>4.2906790971755981E-2</v>
      </c>
      <c r="N721" s="1">
        <v>2.3100659847259521</v>
      </c>
    </row>
    <row r="722" spans="1:14" x14ac:dyDescent="0.25">
      <c r="A722" s="1">
        <v>300221</v>
      </c>
      <c r="B722" s="1" t="s">
        <v>1516</v>
      </c>
      <c r="C722" s="1">
        <v>112015203</v>
      </c>
      <c r="D722" s="1">
        <v>221</v>
      </c>
      <c r="E722" s="1" t="s">
        <v>1756</v>
      </c>
      <c r="F722" s="1" t="s">
        <v>234</v>
      </c>
      <c r="G722" s="1" t="s">
        <v>190</v>
      </c>
      <c r="H722" s="1" t="s">
        <v>240</v>
      </c>
      <c r="I722" s="1">
        <v>1309600.3</v>
      </c>
      <c r="J722" s="1">
        <v>6310824.5</v>
      </c>
      <c r="K722" s="1">
        <v>0.12901799380779266</v>
      </c>
      <c r="L722" s="1">
        <v>2.0870597362518311</v>
      </c>
      <c r="M722" s="1">
        <v>1.4008250087499619E-2</v>
      </c>
      <c r="N722" s="1">
        <v>1.0812238454818726</v>
      </c>
    </row>
    <row r="723" spans="1:14" x14ac:dyDescent="0.25">
      <c r="A723" s="1">
        <v>300222</v>
      </c>
      <c r="B723" s="1" t="s">
        <v>1516</v>
      </c>
      <c r="C723" s="1">
        <v>112018523</v>
      </c>
      <c r="D723" s="1">
        <v>222</v>
      </c>
      <c r="E723" s="1" t="s">
        <v>1757</v>
      </c>
      <c r="F723" s="1" t="s">
        <v>234</v>
      </c>
      <c r="G723" s="1" t="s">
        <v>190</v>
      </c>
      <c r="H723" s="1" t="s">
        <v>240</v>
      </c>
      <c r="I723" s="1">
        <v>992797.09</v>
      </c>
      <c r="J723" s="1">
        <v>6369378</v>
      </c>
      <c r="K723" s="1">
        <v>0.17364700138568878</v>
      </c>
      <c r="L723" s="1">
        <v>2.8026878833770752</v>
      </c>
      <c r="M723" s="1">
        <v>2.0677469670772552E-2</v>
      </c>
      <c r="N723" s="1">
        <v>2.1270499229431152</v>
      </c>
    </row>
    <row r="724" spans="1:14" x14ac:dyDescent="0.25">
      <c r="A724" s="1">
        <v>300223</v>
      </c>
      <c r="B724" s="1" t="s">
        <v>1516</v>
      </c>
      <c r="C724" s="1">
        <v>112281302</v>
      </c>
      <c r="D724" s="1">
        <v>223</v>
      </c>
      <c r="E724" s="1" t="s">
        <v>1758</v>
      </c>
      <c r="F724" s="1" t="s">
        <v>234</v>
      </c>
      <c r="G724" s="1" t="s">
        <v>191</v>
      </c>
      <c r="H724" s="1" t="s">
        <v>240</v>
      </c>
      <c r="I724" s="1">
        <v>3924531</v>
      </c>
      <c r="J724" s="1">
        <v>20845024</v>
      </c>
      <c r="K724" s="1">
        <v>0.85616397857666016</v>
      </c>
      <c r="L724" s="1">
        <v>4.283205509185791</v>
      </c>
      <c r="M724" s="1">
        <v>4.9477998167276382E-2</v>
      </c>
      <c r="N724" s="1">
        <v>1.2768341302871704</v>
      </c>
    </row>
    <row r="725" spans="1:14" x14ac:dyDescent="0.25">
      <c r="A725" s="1">
        <v>300224</v>
      </c>
      <c r="B725" s="1" t="s">
        <v>1516</v>
      </c>
      <c r="C725" s="1">
        <v>112282004</v>
      </c>
      <c r="D725" s="1">
        <v>224</v>
      </c>
      <c r="E725" s="1" t="s">
        <v>1759</v>
      </c>
      <c r="F725" s="1" t="s">
        <v>234</v>
      </c>
      <c r="G725" s="1" t="s">
        <v>191</v>
      </c>
      <c r="H725" s="1" t="s">
        <v>240</v>
      </c>
      <c r="I725" s="1">
        <v>338027.42</v>
      </c>
      <c r="J725" s="1">
        <v>2284247.5</v>
      </c>
      <c r="K725" s="1">
        <v>4.3713748455047607E-2</v>
      </c>
      <c r="L725" s="1">
        <v>1.9510418176651001</v>
      </c>
      <c r="M725" s="1">
        <v>2.5306500028818846E-3</v>
      </c>
      <c r="N725" s="1">
        <v>0.7542993426322937</v>
      </c>
    </row>
    <row r="726" spans="1:14" x14ac:dyDescent="0.25">
      <c r="A726" s="1">
        <v>300225</v>
      </c>
      <c r="B726" s="1" t="s">
        <v>1516</v>
      </c>
      <c r="C726" s="1">
        <v>112283003</v>
      </c>
      <c r="D726" s="1">
        <v>225</v>
      </c>
      <c r="E726" s="1" t="s">
        <v>1760</v>
      </c>
      <c r="F726" s="1" t="s">
        <v>234</v>
      </c>
      <c r="G726" s="1" t="s">
        <v>191</v>
      </c>
      <c r="H726" s="1" t="s">
        <v>240</v>
      </c>
      <c r="I726" s="1">
        <v>1321446.3899999999</v>
      </c>
      <c r="J726" s="1">
        <v>6025261</v>
      </c>
      <c r="K726" s="1">
        <v>0.19468650221824646</v>
      </c>
      <c r="L726" s="1">
        <v>3.339061975479126</v>
      </c>
      <c r="M726" s="1">
        <v>2.8767269104719162E-2</v>
      </c>
      <c r="N726" s="1">
        <v>2.2253992557525635</v>
      </c>
    </row>
    <row r="727" spans="1:14" x14ac:dyDescent="0.25">
      <c r="A727" s="1">
        <v>300226</v>
      </c>
      <c r="B727" s="1" t="s">
        <v>1516</v>
      </c>
      <c r="C727" s="1">
        <v>112286003</v>
      </c>
      <c r="D727" s="1">
        <v>226</v>
      </c>
      <c r="E727" s="1" t="s">
        <v>1761</v>
      </c>
      <c r="F727" s="1" t="s">
        <v>234</v>
      </c>
      <c r="G727" s="1" t="s">
        <v>191</v>
      </c>
      <c r="H727" s="1" t="s">
        <v>240</v>
      </c>
      <c r="I727" s="1">
        <v>1638297.5</v>
      </c>
      <c r="J727" s="1">
        <v>8241047.5</v>
      </c>
      <c r="K727" s="1">
        <v>0.21783800423145294</v>
      </c>
      <c r="L727" s="1">
        <v>2.7150979042053223</v>
      </c>
      <c r="M727" s="1">
        <v>6.8383100442588329E-3</v>
      </c>
      <c r="N727" s="1">
        <v>0.41915300488471985</v>
      </c>
    </row>
    <row r="728" spans="1:14" x14ac:dyDescent="0.25">
      <c r="A728" s="1">
        <v>300227</v>
      </c>
      <c r="B728" s="1" t="s">
        <v>1516</v>
      </c>
      <c r="C728" s="1">
        <v>112289003</v>
      </c>
      <c r="D728" s="1">
        <v>227</v>
      </c>
      <c r="E728" s="1" t="s">
        <v>1762</v>
      </c>
      <c r="F728" s="1" t="s">
        <v>234</v>
      </c>
      <c r="G728" s="1" t="s">
        <v>191</v>
      </c>
      <c r="H728" s="1" t="s">
        <v>240</v>
      </c>
      <c r="I728" s="1">
        <v>2412552.66</v>
      </c>
      <c r="J728" s="1">
        <v>13114881</v>
      </c>
      <c r="K728" s="1">
        <v>0.28733301162719727</v>
      </c>
      <c r="L728" s="1">
        <v>2.2399682998657227</v>
      </c>
      <c r="M728" s="1">
        <v>4.6417661011219025E-2</v>
      </c>
      <c r="N728" s="1">
        <v>1.9617502689361572</v>
      </c>
    </row>
    <row r="729" spans="1:14" x14ac:dyDescent="0.25">
      <c r="A729" s="1">
        <v>300228</v>
      </c>
      <c r="B729" s="1" t="s">
        <v>1516</v>
      </c>
      <c r="C729" s="1">
        <v>112671303</v>
      </c>
      <c r="D729" s="1">
        <v>228</v>
      </c>
      <c r="E729" s="1" t="s">
        <v>1763</v>
      </c>
      <c r="F729" s="1" t="s">
        <v>234</v>
      </c>
      <c r="G729" s="1" t="s">
        <v>192</v>
      </c>
      <c r="H729" s="1" t="s">
        <v>240</v>
      </c>
      <c r="I729" s="1">
        <v>2047112.27</v>
      </c>
      <c r="J729" s="1">
        <v>7687477.5</v>
      </c>
      <c r="K729" s="1">
        <v>0.50195848941802979</v>
      </c>
      <c r="L729" s="1">
        <v>6.9856958389282227</v>
      </c>
      <c r="M729" s="1">
        <v>4.6153660863637924E-2</v>
      </c>
      <c r="N729" s="1">
        <v>2.3065774440765381</v>
      </c>
    </row>
    <row r="730" spans="1:14" x14ac:dyDescent="0.25">
      <c r="A730" s="1">
        <v>300229</v>
      </c>
      <c r="B730" s="1" t="s">
        <v>1516</v>
      </c>
      <c r="C730" s="1">
        <v>112671603</v>
      </c>
      <c r="D730" s="1">
        <v>229</v>
      </c>
      <c r="E730" s="1" t="s">
        <v>1764</v>
      </c>
      <c r="F730" s="1" t="s">
        <v>234</v>
      </c>
      <c r="G730" s="1" t="s">
        <v>192</v>
      </c>
      <c r="H730" s="1" t="s">
        <v>240</v>
      </c>
      <c r="I730" s="1">
        <v>2673692.09</v>
      </c>
      <c r="J730" s="1">
        <v>9096604</v>
      </c>
      <c r="K730" s="1">
        <v>0.50305402278900146</v>
      </c>
      <c r="L730" s="1">
        <v>5.8538556098937988</v>
      </c>
      <c r="M730" s="1">
        <v>7.8135959804058075E-2</v>
      </c>
      <c r="N730" s="1">
        <v>3.0103745460510254</v>
      </c>
    </row>
    <row r="731" spans="1:14" x14ac:dyDescent="0.25">
      <c r="A731" s="1">
        <v>300230</v>
      </c>
      <c r="B731" s="1" t="s">
        <v>1516</v>
      </c>
      <c r="C731" s="1">
        <v>112671803</v>
      </c>
      <c r="D731" s="1">
        <v>230</v>
      </c>
      <c r="E731" s="1" t="s">
        <v>1765</v>
      </c>
      <c r="F731" s="1" t="s">
        <v>234</v>
      </c>
      <c r="G731" s="1" t="s">
        <v>192</v>
      </c>
      <c r="H731" s="1" t="s">
        <v>240</v>
      </c>
      <c r="I731" s="1">
        <v>1993897.83</v>
      </c>
      <c r="J731" s="1">
        <v>11369734</v>
      </c>
      <c r="K731" s="1">
        <v>0.33102399110794067</v>
      </c>
      <c r="L731" s="1">
        <v>2.9987561702728271</v>
      </c>
      <c r="M731" s="1">
        <v>4.9920100718736649E-2</v>
      </c>
      <c r="N731" s="1">
        <v>2.5679357051849365</v>
      </c>
    </row>
    <row r="732" spans="1:14" x14ac:dyDescent="0.25">
      <c r="A732" s="1">
        <v>300231</v>
      </c>
      <c r="B732" s="1" t="s">
        <v>1516</v>
      </c>
      <c r="C732" s="1">
        <v>112672203</v>
      </c>
      <c r="D732" s="1">
        <v>231</v>
      </c>
      <c r="E732" s="1" t="s">
        <v>1766</v>
      </c>
      <c r="F732" s="1" t="s">
        <v>234</v>
      </c>
      <c r="G732" s="1" t="s">
        <v>192</v>
      </c>
      <c r="H732" s="1" t="s">
        <v>240</v>
      </c>
      <c r="I732" s="1">
        <v>1850738.21</v>
      </c>
      <c r="J732" s="1">
        <v>7542306</v>
      </c>
      <c r="K732" s="1">
        <v>0.22111350297927856</v>
      </c>
      <c r="L732" s="1">
        <v>3.0201842784881592</v>
      </c>
      <c r="M732" s="1">
        <v>4.4629201292991638E-2</v>
      </c>
      <c r="N732" s="1">
        <v>2.4710135459899902</v>
      </c>
    </row>
    <row r="733" spans="1:14" x14ac:dyDescent="0.25">
      <c r="A733" s="1">
        <v>300232</v>
      </c>
      <c r="B733" s="1" t="s">
        <v>1516</v>
      </c>
      <c r="C733" s="1">
        <v>112672803</v>
      </c>
      <c r="D733" s="1">
        <v>232</v>
      </c>
      <c r="E733" s="1" t="s">
        <v>1767</v>
      </c>
      <c r="F733" s="1" t="s">
        <v>234</v>
      </c>
      <c r="G733" s="1" t="s">
        <v>192</v>
      </c>
      <c r="H733" s="1" t="s">
        <v>240</v>
      </c>
      <c r="I733" s="1">
        <v>861424</v>
      </c>
      <c r="J733" s="1">
        <v>2980711</v>
      </c>
      <c r="K733" s="1">
        <v>0.28729900717735291</v>
      </c>
      <c r="L733" s="1">
        <v>10.666730880737305</v>
      </c>
      <c r="M733" s="1">
        <v>3.1200000084936619E-3</v>
      </c>
      <c r="N733" s="1">
        <v>0.36350756883621216</v>
      </c>
    </row>
    <row r="734" spans="1:14" x14ac:dyDescent="0.25">
      <c r="A734" s="1">
        <v>300233</v>
      </c>
      <c r="B734" s="1" t="s">
        <v>1516</v>
      </c>
      <c r="C734" s="1">
        <v>112674403</v>
      </c>
      <c r="D734" s="1">
        <v>233</v>
      </c>
      <c r="E734" s="1" t="s">
        <v>1768</v>
      </c>
      <c r="F734" s="1" t="s">
        <v>234</v>
      </c>
      <c r="G734" s="1" t="s">
        <v>192</v>
      </c>
      <c r="H734" s="1" t="s">
        <v>240</v>
      </c>
      <c r="I734" s="1">
        <v>1863453.61</v>
      </c>
      <c r="J734" s="1">
        <v>11068937</v>
      </c>
      <c r="K734" s="1">
        <v>0.36270600557327271</v>
      </c>
      <c r="L734" s="1">
        <v>3.3878028392791748</v>
      </c>
      <c r="M734" s="1">
        <v>3.5387251526117325E-2</v>
      </c>
      <c r="N734" s="1">
        <v>1.9357749223709106</v>
      </c>
    </row>
    <row r="735" spans="1:14" x14ac:dyDescent="0.25">
      <c r="A735" s="1">
        <v>300234</v>
      </c>
      <c r="B735" s="1" t="s">
        <v>1516</v>
      </c>
      <c r="C735" s="1">
        <v>112675503</v>
      </c>
      <c r="D735" s="1">
        <v>234</v>
      </c>
      <c r="E735" s="1" t="s">
        <v>1769</v>
      </c>
      <c r="F735" s="1" t="s">
        <v>234</v>
      </c>
      <c r="G735" s="1" t="s">
        <v>192</v>
      </c>
      <c r="H735" s="1" t="s">
        <v>240</v>
      </c>
      <c r="I735" s="1">
        <v>3127260</v>
      </c>
      <c r="J735" s="1">
        <v>15076722</v>
      </c>
      <c r="K735" s="1">
        <v>0.48761999607086182</v>
      </c>
      <c r="L735" s="1">
        <v>3.342357873916626</v>
      </c>
      <c r="M735" s="1">
        <v>4.1806001216173172E-2</v>
      </c>
      <c r="N735" s="1">
        <v>1.3549383878707886</v>
      </c>
    </row>
    <row r="736" spans="1:14" x14ac:dyDescent="0.25">
      <c r="A736" s="1">
        <v>300235</v>
      </c>
      <c r="B736" s="1" t="s">
        <v>1516</v>
      </c>
      <c r="C736" s="1">
        <v>112676203</v>
      </c>
      <c r="D736" s="1">
        <v>235</v>
      </c>
      <c r="E736" s="1" t="s">
        <v>1770</v>
      </c>
      <c r="F736" s="1" t="s">
        <v>234</v>
      </c>
      <c r="G736" s="1" t="s">
        <v>192</v>
      </c>
      <c r="H736" s="1" t="s">
        <v>240</v>
      </c>
      <c r="I736" s="1">
        <v>1915914.02</v>
      </c>
      <c r="J736" s="1">
        <v>8871978</v>
      </c>
      <c r="K736" s="1">
        <v>0.2290399968624115</v>
      </c>
      <c r="L736" s="1">
        <v>2.6500248908996582</v>
      </c>
      <c r="M736" s="1">
        <v>9.5912497490644455E-3</v>
      </c>
      <c r="N736" s="1">
        <v>0.50312834978103638</v>
      </c>
    </row>
    <row r="737" spans="1:14" x14ac:dyDescent="0.25">
      <c r="A737" s="1">
        <v>300236</v>
      </c>
      <c r="B737" s="1" t="s">
        <v>1516</v>
      </c>
      <c r="C737" s="1">
        <v>112676403</v>
      </c>
      <c r="D737" s="1">
        <v>236</v>
      </c>
      <c r="E737" s="1" t="s">
        <v>1771</v>
      </c>
      <c r="F737" s="1" t="s">
        <v>234</v>
      </c>
      <c r="G737" s="1" t="s">
        <v>192</v>
      </c>
      <c r="H737" s="1" t="s">
        <v>240</v>
      </c>
      <c r="I737" s="1">
        <v>2080732.56</v>
      </c>
      <c r="J737" s="1">
        <v>10063258</v>
      </c>
      <c r="K737" s="1">
        <v>0.24195699393749237</v>
      </c>
      <c r="L737" s="1">
        <v>2.4635941982269287</v>
      </c>
      <c r="M737" s="1">
        <v>4.0120910853147507E-2</v>
      </c>
      <c r="N737" s="1">
        <v>1.9661217927932739</v>
      </c>
    </row>
    <row r="738" spans="1:14" x14ac:dyDescent="0.25">
      <c r="A738" s="1">
        <v>300237</v>
      </c>
      <c r="B738" s="1" t="s">
        <v>1516</v>
      </c>
      <c r="C738" s="1">
        <v>112676503</v>
      </c>
      <c r="D738" s="1">
        <v>237</v>
      </c>
      <c r="E738" s="1" t="s">
        <v>1772</v>
      </c>
      <c r="F738" s="1" t="s">
        <v>234</v>
      </c>
      <c r="G738" s="1" t="s">
        <v>192</v>
      </c>
      <c r="H738" s="1" t="s">
        <v>240</v>
      </c>
      <c r="I738" s="1">
        <v>1701596.02</v>
      </c>
      <c r="J738" s="1">
        <v>7721948.5</v>
      </c>
      <c r="K738" s="1">
        <v>0.16438350081443787</v>
      </c>
      <c r="L738" s="1">
        <v>2.1750855445861816</v>
      </c>
      <c r="M738" s="1">
        <v>2.2898610681295395E-2</v>
      </c>
      <c r="N738" s="1">
        <v>1.3640701770782471</v>
      </c>
    </row>
    <row r="739" spans="1:14" x14ac:dyDescent="0.25">
      <c r="A739" s="1">
        <v>300238</v>
      </c>
      <c r="B739" s="1" t="s">
        <v>1516</v>
      </c>
      <c r="C739" s="1">
        <v>112676703</v>
      </c>
      <c r="D739" s="1">
        <v>238</v>
      </c>
      <c r="E739" s="1" t="s">
        <v>1773</v>
      </c>
      <c r="F739" s="1" t="s">
        <v>234</v>
      </c>
      <c r="G739" s="1" t="s">
        <v>192</v>
      </c>
      <c r="H739" s="1" t="s">
        <v>240</v>
      </c>
      <c r="I739" s="1">
        <v>2169349.5299999998</v>
      </c>
      <c r="J739" s="1">
        <v>10649540</v>
      </c>
      <c r="K739" s="1">
        <v>0.24146600067615509</v>
      </c>
      <c r="L739" s="1">
        <v>2.3199872970581055</v>
      </c>
      <c r="M739" s="1">
        <v>4.6792801469564438E-2</v>
      </c>
      <c r="N739" s="1">
        <v>2.2045488357543945</v>
      </c>
    </row>
    <row r="740" spans="1:14" x14ac:dyDescent="0.25">
      <c r="A740" s="1">
        <v>300239</v>
      </c>
      <c r="B740" s="1" t="s">
        <v>1516</v>
      </c>
      <c r="C740" s="1">
        <v>112678503</v>
      </c>
      <c r="D740" s="1">
        <v>239</v>
      </c>
      <c r="E740" s="1" t="s">
        <v>1774</v>
      </c>
      <c r="F740" s="1" t="s">
        <v>234</v>
      </c>
      <c r="G740" s="1" t="s">
        <v>192</v>
      </c>
      <c r="H740" s="1" t="s">
        <v>240</v>
      </c>
      <c r="I740" s="1">
        <v>1567394</v>
      </c>
      <c r="J740" s="1">
        <v>6004437</v>
      </c>
      <c r="K740" s="1">
        <v>0.29545599222183228</v>
      </c>
      <c r="L740" s="1">
        <v>5.1752843856811523</v>
      </c>
      <c r="M740" s="1">
        <v>5.671900138258934E-2</v>
      </c>
      <c r="N740" s="1">
        <v>3.7545468807220459</v>
      </c>
    </row>
    <row r="741" spans="1:14" x14ac:dyDescent="0.25">
      <c r="A741" s="1">
        <v>300240</v>
      </c>
      <c r="B741" s="1" t="s">
        <v>1516</v>
      </c>
      <c r="C741" s="1">
        <v>112679002</v>
      </c>
      <c r="D741" s="1">
        <v>240</v>
      </c>
      <c r="E741" s="1" t="s">
        <v>1775</v>
      </c>
      <c r="F741" s="1" t="s">
        <v>234</v>
      </c>
      <c r="G741" s="1" t="s">
        <v>192</v>
      </c>
      <c r="H741" s="1" t="s">
        <v>240</v>
      </c>
      <c r="I741" s="1">
        <v>6081008.8700000001</v>
      </c>
      <c r="J741" s="1">
        <v>62621288</v>
      </c>
      <c r="K741" s="1">
        <v>3.6516480445861816</v>
      </c>
      <c r="L741" s="1">
        <v>6.192420482635498</v>
      </c>
      <c r="M741" s="1">
        <v>0.26464402675628662</v>
      </c>
      <c r="N741" s="1">
        <v>4.549990177154541</v>
      </c>
    </row>
    <row r="742" spans="1:14" x14ac:dyDescent="0.25">
      <c r="A742" s="1">
        <v>300241</v>
      </c>
      <c r="B742" s="1" t="s">
        <v>1516</v>
      </c>
      <c r="C742" s="1">
        <v>112679403</v>
      </c>
      <c r="D742" s="1">
        <v>241</v>
      </c>
      <c r="E742" s="1" t="s">
        <v>1776</v>
      </c>
      <c r="F742" s="1" t="s">
        <v>234</v>
      </c>
      <c r="G742" s="1" t="s">
        <v>192</v>
      </c>
      <c r="H742" s="1" t="s">
        <v>240</v>
      </c>
      <c r="I742" s="1">
        <v>1176701.69</v>
      </c>
      <c r="J742" s="1">
        <v>2140335.75</v>
      </c>
      <c r="K742" s="1">
        <v>0.22610637545585632</v>
      </c>
      <c r="L742" s="1">
        <v>11.811874389648438</v>
      </c>
      <c r="M742" s="1">
        <v>3.5107150673866272E-2</v>
      </c>
      <c r="N742" s="1">
        <v>3.0752730369567871</v>
      </c>
    </row>
    <row r="743" spans="1:14" x14ac:dyDescent="0.25">
      <c r="A743" s="1">
        <v>300242</v>
      </c>
      <c r="B743" s="1" t="s">
        <v>1516</v>
      </c>
      <c r="C743" s="1">
        <v>113361303</v>
      </c>
      <c r="D743" s="1">
        <v>242</v>
      </c>
      <c r="E743" s="1" t="s">
        <v>1777</v>
      </c>
      <c r="F743" s="1" t="s">
        <v>234</v>
      </c>
      <c r="G743" s="1" t="s">
        <v>193</v>
      </c>
      <c r="H743" s="1" t="s">
        <v>240</v>
      </c>
      <c r="I743" s="1">
        <v>1713033.5</v>
      </c>
      <c r="J743" s="1">
        <v>7325755</v>
      </c>
      <c r="K743" s="1">
        <v>0.25765350461006165</v>
      </c>
      <c r="L743" s="1">
        <v>3.6452999114990234</v>
      </c>
      <c r="M743" s="1">
        <v>2.843794971704483E-2</v>
      </c>
      <c r="N743" s="1">
        <v>1.6881173849105835</v>
      </c>
    </row>
    <row r="744" spans="1:14" x14ac:dyDescent="0.25">
      <c r="A744" s="1">
        <v>300243</v>
      </c>
      <c r="B744" s="1" t="s">
        <v>1516</v>
      </c>
      <c r="C744" s="1">
        <v>113361503</v>
      </c>
      <c r="D744" s="1">
        <v>243</v>
      </c>
      <c r="E744" s="1" t="s">
        <v>1778</v>
      </c>
      <c r="F744" s="1" t="s">
        <v>234</v>
      </c>
      <c r="G744" s="1" t="s">
        <v>193</v>
      </c>
      <c r="H744" s="1" t="s">
        <v>240</v>
      </c>
      <c r="I744" s="1">
        <v>1320514.8600000001</v>
      </c>
      <c r="J744" s="1">
        <v>6720499.5</v>
      </c>
      <c r="K744" s="1">
        <v>0.25607550144195557</v>
      </c>
      <c r="L744" s="1">
        <v>3.9613041877746582</v>
      </c>
      <c r="M744" s="1">
        <v>4.7488361597061157E-2</v>
      </c>
      <c r="N744" s="1">
        <v>3.7303512096405029</v>
      </c>
    </row>
    <row r="745" spans="1:14" x14ac:dyDescent="0.25">
      <c r="A745" s="1">
        <v>300244</v>
      </c>
      <c r="B745" s="1" t="s">
        <v>1516</v>
      </c>
      <c r="C745" s="1">
        <v>113361703</v>
      </c>
      <c r="D745" s="1">
        <v>244</v>
      </c>
      <c r="E745" s="1" t="s">
        <v>1779</v>
      </c>
      <c r="F745" s="1" t="s">
        <v>234</v>
      </c>
      <c r="G745" s="1" t="s">
        <v>193</v>
      </c>
      <c r="H745" s="1" t="s">
        <v>240</v>
      </c>
      <c r="I745" s="1">
        <v>1654601.55</v>
      </c>
      <c r="J745" s="1">
        <v>4047132.5</v>
      </c>
      <c r="K745" s="1">
        <v>0.47545701265335083</v>
      </c>
      <c r="L745" s="1">
        <v>13.311875343322754</v>
      </c>
      <c r="M745" s="1">
        <v>3.0017580837011337E-2</v>
      </c>
      <c r="N745" s="1">
        <v>1.8477087020874023</v>
      </c>
    </row>
    <row r="746" spans="1:14" x14ac:dyDescent="0.25">
      <c r="A746" s="1">
        <v>300245</v>
      </c>
      <c r="B746" s="1" t="s">
        <v>1516</v>
      </c>
      <c r="C746" s="1">
        <v>113362203</v>
      </c>
      <c r="D746" s="1">
        <v>245</v>
      </c>
      <c r="E746" s="1" t="s">
        <v>1780</v>
      </c>
      <c r="F746" s="1" t="s">
        <v>234</v>
      </c>
      <c r="G746" s="1" t="s">
        <v>193</v>
      </c>
      <c r="H746" s="1" t="s">
        <v>240</v>
      </c>
      <c r="I746" s="1">
        <v>1396480.29</v>
      </c>
      <c r="J746" s="1">
        <v>7038669</v>
      </c>
      <c r="K746" s="1">
        <v>0.22990800440311432</v>
      </c>
      <c r="L746" s="1">
        <v>3.3766496181488037</v>
      </c>
      <c r="M746" s="1">
        <v>6.2827929854393005E-2</v>
      </c>
      <c r="N746" s="1">
        <v>4.7109675407409668</v>
      </c>
    </row>
    <row r="747" spans="1:14" x14ac:dyDescent="0.25">
      <c r="A747" s="1">
        <v>300246</v>
      </c>
      <c r="B747" s="1" t="s">
        <v>1516</v>
      </c>
      <c r="C747" s="1">
        <v>113362303</v>
      </c>
      <c r="D747" s="1">
        <v>246</v>
      </c>
      <c r="E747" s="1" t="s">
        <v>1781</v>
      </c>
      <c r="F747" s="1" t="s">
        <v>234</v>
      </c>
      <c r="G747" s="1" t="s">
        <v>193</v>
      </c>
      <c r="H747" s="1" t="s">
        <v>240</v>
      </c>
      <c r="I747" s="1">
        <v>1660117.45</v>
      </c>
      <c r="J747" s="1">
        <v>4358997</v>
      </c>
      <c r="K747" s="1">
        <v>0.2120019942522049</v>
      </c>
      <c r="L747" s="1">
        <v>5.1121835708618164</v>
      </c>
      <c r="M747" s="1">
        <v>7.4609001167118549E-3</v>
      </c>
      <c r="N747" s="1">
        <v>0.45144891738891602</v>
      </c>
    </row>
    <row r="748" spans="1:14" x14ac:dyDescent="0.25">
      <c r="A748" s="1">
        <v>300247</v>
      </c>
      <c r="B748" s="1" t="s">
        <v>1516</v>
      </c>
      <c r="C748" s="1">
        <v>113362403</v>
      </c>
      <c r="D748" s="1">
        <v>247</v>
      </c>
      <c r="E748" s="1" t="s">
        <v>1782</v>
      </c>
      <c r="F748" s="1" t="s">
        <v>234</v>
      </c>
      <c r="G748" s="1" t="s">
        <v>193</v>
      </c>
      <c r="H748" s="1" t="s">
        <v>240</v>
      </c>
      <c r="I748" s="1">
        <v>2084916.42</v>
      </c>
      <c r="J748" s="1">
        <v>8745931</v>
      </c>
      <c r="K748" s="1">
        <v>0.27120500802993774</v>
      </c>
      <c r="L748" s="1">
        <v>3.200162410736084</v>
      </c>
      <c r="M748" s="1">
        <v>2.5670299306511879E-2</v>
      </c>
      <c r="N748" s="1">
        <v>1.2465872764587402</v>
      </c>
    </row>
    <row r="749" spans="1:14" x14ac:dyDescent="0.25">
      <c r="A749" s="1">
        <v>300248</v>
      </c>
      <c r="B749" s="1" t="s">
        <v>1516</v>
      </c>
      <c r="C749" s="1">
        <v>113362603</v>
      </c>
      <c r="D749" s="1">
        <v>248</v>
      </c>
      <c r="E749" s="1" t="s">
        <v>1783</v>
      </c>
      <c r="F749" s="1" t="s">
        <v>234</v>
      </c>
      <c r="G749" s="1" t="s">
        <v>193</v>
      </c>
      <c r="H749" s="1" t="s">
        <v>240</v>
      </c>
      <c r="I749" s="1">
        <v>2224921.12</v>
      </c>
      <c r="J749" s="1">
        <v>9550421</v>
      </c>
      <c r="K749" s="1">
        <v>0.37040901184082031</v>
      </c>
      <c r="L749" s="1">
        <v>4.0349512100219727</v>
      </c>
      <c r="M749" s="1">
        <v>-6.7276641726493835E-2</v>
      </c>
      <c r="N749" s="1">
        <v>-2.9350278377532959</v>
      </c>
    </row>
    <row r="750" spans="1:14" x14ac:dyDescent="0.25">
      <c r="A750" s="1">
        <v>300249</v>
      </c>
      <c r="B750" s="1" t="s">
        <v>1516</v>
      </c>
      <c r="C750" s="1">
        <v>113363103</v>
      </c>
      <c r="D750" s="1">
        <v>249</v>
      </c>
      <c r="E750" s="1" t="s">
        <v>1784</v>
      </c>
      <c r="F750" s="1" t="s">
        <v>234</v>
      </c>
      <c r="G750" s="1" t="s">
        <v>193</v>
      </c>
      <c r="H750" s="1" t="s">
        <v>240</v>
      </c>
      <c r="I750" s="1">
        <v>3703426.64</v>
      </c>
      <c r="J750" s="1">
        <v>12591902</v>
      </c>
      <c r="K750" s="1">
        <v>0.40810400247573853</v>
      </c>
      <c r="L750" s="1">
        <v>3.3495631217956543</v>
      </c>
      <c r="M750" s="1">
        <v>0.21388575434684753</v>
      </c>
      <c r="N750" s="1">
        <v>6.129338264465332</v>
      </c>
    </row>
    <row r="751" spans="1:14" x14ac:dyDescent="0.25">
      <c r="A751" s="1">
        <v>300250</v>
      </c>
      <c r="B751" s="1" t="s">
        <v>1516</v>
      </c>
      <c r="C751" s="1">
        <v>113363603</v>
      </c>
      <c r="D751" s="1">
        <v>250</v>
      </c>
      <c r="E751" s="1" t="s">
        <v>1785</v>
      </c>
      <c r="F751" s="1" t="s">
        <v>234</v>
      </c>
      <c r="G751" s="1" t="s">
        <v>193</v>
      </c>
      <c r="H751" s="1" t="s">
        <v>240</v>
      </c>
      <c r="I751" s="1">
        <v>1379678.83</v>
      </c>
      <c r="J751" s="1">
        <v>4084221.75</v>
      </c>
      <c r="K751" s="1">
        <v>0.20712800323963165</v>
      </c>
      <c r="L751" s="1">
        <v>5.3423519134521484</v>
      </c>
      <c r="M751" s="1">
        <v>-9.2333002248778939E-4</v>
      </c>
      <c r="N751" s="1">
        <v>-6.68787881731987E-2</v>
      </c>
    </row>
    <row r="752" spans="1:14" x14ac:dyDescent="0.25">
      <c r="A752" s="1">
        <v>300251</v>
      </c>
      <c r="B752" s="1" t="s">
        <v>1516</v>
      </c>
      <c r="C752" s="1">
        <v>113364002</v>
      </c>
      <c r="D752" s="1">
        <v>251</v>
      </c>
      <c r="E752" s="1" t="s">
        <v>1786</v>
      </c>
      <c r="F752" s="1" t="s">
        <v>234</v>
      </c>
      <c r="G752" s="1" t="s">
        <v>193</v>
      </c>
      <c r="H752" s="1" t="s">
        <v>240</v>
      </c>
      <c r="I752" s="1">
        <v>9716132</v>
      </c>
      <c r="J752" s="1">
        <v>59909536</v>
      </c>
      <c r="K752" s="1">
        <v>3.4532520771026611</v>
      </c>
      <c r="L752" s="1">
        <v>6.1166830062866211</v>
      </c>
      <c r="M752" s="1">
        <v>0.36453399062156677</v>
      </c>
      <c r="N752" s="1">
        <v>3.8980932235717773</v>
      </c>
    </row>
    <row r="753" spans="1:14" x14ac:dyDescent="0.25">
      <c r="A753" s="1">
        <v>300252</v>
      </c>
      <c r="B753" s="1" t="s">
        <v>1516</v>
      </c>
      <c r="C753" s="1">
        <v>113364403</v>
      </c>
      <c r="D753" s="1">
        <v>252</v>
      </c>
      <c r="E753" s="1" t="s">
        <v>1787</v>
      </c>
      <c r="F753" s="1" t="s">
        <v>234</v>
      </c>
      <c r="G753" s="1" t="s">
        <v>193</v>
      </c>
      <c r="H753" s="1" t="s">
        <v>240</v>
      </c>
      <c r="I753" s="1">
        <v>1575512.14</v>
      </c>
      <c r="J753" s="1">
        <v>6802189.5</v>
      </c>
      <c r="K753" s="1">
        <v>0.17639300227165222</v>
      </c>
      <c r="L753" s="1">
        <v>2.6622157096862793</v>
      </c>
      <c r="M753" s="1">
        <v>1.8242359161376953E-2</v>
      </c>
      <c r="N753" s="1">
        <v>1.1714322566986084</v>
      </c>
    </row>
    <row r="754" spans="1:14" x14ac:dyDescent="0.25">
      <c r="A754" s="1">
        <v>300253</v>
      </c>
      <c r="B754" s="1" t="s">
        <v>1516</v>
      </c>
      <c r="C754" s="1">
        <v>113364503</v>
      </c>
      <c r="D754" s="1">
        <v>253</v>
      </c>
      <c r="E754" s="1" t="s">
        <v>1788</v>
      </c>
      <c r="F754" s="1" t="s">
        <v>234</v>
      </c>
      <c r="G754" s="1" t="s">
        <v>193</v>
      </c>
      <c r="H754" s="1" t="s">
        <v>240</v>
      </c>
      <c r="I754" s="1">
        <v>2488148.6</v>
      </c>
      <c r="J754" s="1">
        <v>5515508.5</v>
      </c>
      <c r="K754" s="1">
        <v>0.44502249360084534</v>
      </c>
      <c r="L754" s="1">
        <v>8.7767229080200195</v>
      </c>
      <c r="M754" s="1">
        <v>0.10565465688705444</v>
      </c>
      <c r="N754" s="1">
        <v>4.4346246719360352</v>
      </c>
    </row>
    <row r="755" spans="1:14" x14ac:dyDescent="0.25">
      <c r="A755" s="1">
        <v>300254</v>
      </c>
      <c r="B755" s="1" t="s">
        <v>1516</v>
      </c>
      <c r="C755" s="1">
        <v>113365203</v>
      </c>
      <c r="D755" s="1">
        <v>254</v>
      </c>
      <c r="E755" s="1" t="s">
        <v>1789</v>
      </c>
      <c r="F755" s="1" t="s">
        <v>234</v>
      </c>
      <c r="G755" s="1" t="s">
        <v>193</v>
      </c>
      <c r="H755" s="1" t="s">
        <v>240</v>
      </c>
      <c r="I755" s="1">
        <v>2774332</v>
      </c>
      <c r="J755" s="1">
        <v>11390196</v>
      </c>
      <c r="K755" s="1">
        <v>0.35682898759841919</v>
      </c>
      <c r="L755" s="1">
        <v>3.2340898513793945</v>
      </c>
      <c r="M755" s="1">
        <v>6.1510998755693436E-2</v>
      </c>
      <c r="N755" s="1">
        <v>2.267418384552002</v>
      </c>
    </row>
    <row r="756" spans="1:14" x14ac:dyDescent="0.25">
      <c r="A756" s="1">
        <v>300255</v>
      </c>
      <c r="B756" s="1" t="s">
        <v>1516</v>
      </c>
      <c r="C756" s="1">
        <v>113365303</v>
      </c>
      <c r="D756" s="1">
        <v>255</v>
      </c>
      <c r="E756" s="1" t="s">
        <v>1790</v>
      </c>
      <c r="F756" s="1" t="s">
        <v>234</v>
      </c>
      <c r="G756" s="1" t="s">
        <v>193</v>
      </c>
      <c r="H756" s="1" t="s">
        <v>240</v>
      </c>
      <c r="I756" s="1">
        <v>855978.84</v>
      </c>
      <c r="J756" s="1">
        <v>2767686.75</v>
      </c>
      <c r="K756" s="1">
        <v>0.1312827467918396</v>
      </c>
      <c r="L756" s="1">
        <v>4.9796142578125</v>
      </c>
      <c r="M756" s="1">
        <v>0.14337755739688873</v>
      </c>
      <c r="N756" s="1">
        <v>20.120306015014648</v>
      </c>
    </row>
    <row r="757" spans="1:14" x14ac:dyDescent="0.25">
      <c r="A757" s="1">
        <v>300256</v>
      </c>
      <c r="B757" s="1" t="s">
        <v>1516</v>
      </c>
      <c r="C757" s="1">
        <v>113367003</v>
      </c>
      <c r="D757" s="1">
        <v>256</v>
      </c>
      <c r="E757" s="1" t="s">
        <v>1791</v>
      </c>
      <c r="F757" s="1" t="s">
        <v>234</v>
      </c>
      <c r="G757" s="1" t="s">
        <v>193</v>
      </c>
      <c r="H757" s="1" t="s">
        <v>240</v>
      </c>
      <c r="I757" s="1">
        <v>2227676.4</v>
      </c>
      <c r="J757" s="1">
        <v>10019564</v>
      </c>
      <c r="K757" s="1">
        <v>0.27533599734306335</v>
      </c>
      <c r="L757" s="1">
        <v>2.825631856918335</v>
      </c>
      <c r="M757" s="1">
        <v>1.2126680463552475E-2</v>
      </c>
      <c r="N757" s="1">
        <v>0.54734408855438232</v>
      </c>
    </row>
    <row r="758" spans="1:14" x14ac:dyDescent="0.25">
      <c r="A758" s="1">
        <v>300257</v>
      </c>
      <c r="B758" s="1" t="s">
        <v>1516</v>
      </c>
      <c r="C758" s="1">
        <v>113369003</v>
      </c>
      <c r="D758" s="1">
        <v>257</v>
      </c>
      <c r="E758" s="1" t="s">
        <v>1792</v>
      </c>
      <c r="F758" s="1" t="s">
        <v>234</v>
      </c>
      <c r="G758" s="1" t="s">
        <v>193</v>
      </c>
      <c r="H758" s="1" t="s">
        <v>240</v>
      </c>
      <c r="I758" s="1">
        <v>2362739.48</v>
      </c>
      <c r="J758" s="1">
        <v>9719704</v>
      </c>
      <c r="K758" s="1">
        <v>0.30685099959373474</v>
      </c>
      <c r="L758" s="1">
        <v>3.2599148750305176</v>
      </c>
      <c r="M758" s="1">
        <v>-1.613255962729454E-2</v>
      </c>
      <c r="N758" s="1">
        <v>-0.67816007137298584</v>
      </c>
    </row>
    <row r="759" spans="1:14" x14ac:dyDescent="0.25">
      <c r="A759" s="1">
        <v>300258</v>
      </c>
      <c r="B759" s="1" t="s">
        <v>1516</v>
      </c>
      <c r="C759" s="1">
        <v>113380303</v>
      </c>
      <c r="D759" s="1">
        <v>258</v>
      </c>
      <c r="E759" s="1" t="s">
        <v>1793</v>
      </c>
      <c r="F759" s="1" t="s">
        <v>234</v>
      </c>
      <c r="G759" s="1" t="s">
        <v>194</v>
      </c>
      <c r="H759" s="1" t="s">
        <v>240</v>
      </c>
      <c r="I759" s="1">
        <v>861630.45</v>
      </c>
      <c r="J759" s="1">
        <v>4594126</v>
      </c>
      <c r="K759" s="1">
        <v>0.11240450292825699</v>
      </c>
      <c r="L759" s="1">
        <v>2.5080652236938477</v>
      </c>
      <c r="M759" s="1">
        <v>2.0080570131540298E-2</v>
      </c>
      <c r="N759" s="1">
        <v>2.386141300201416</v>
      </c>
    </row>
    <row r="760" spans="1:14" x14ac:dyDescent="0.25">
      <c r="A760" s="1">
        <v>300259</v>
      </c>
      <c r="B760" s="1" t="s">
        <v>1516</v>
      </c>
      <c r="C760" s="1">
        <v>113381303</v>
      </c>
      <c r="D760" s="1">
        <v>259</v>
      </c>
      <c r="E760" s="1" t="s">
        <v>1794</v>
      </c>
      <c r="F760" s="1" t="s">
        <v>234</v>
      </c>
      <c r="G760" s="1" t="s">
        <v>194</v>
      </c>
      <c r="H760" s="1" t="s">
        <v>240</v>
      </c>
      <c r="I760" s="1">
        <v>2317639.4500000002</v>
      </c>
      <c r="J760" s="1">
        <v>10067730</v>
      </c>
      <c r="K760" s="1">
        <v>0.28851801156997681</v>
      </c>
      <c r="L760" s="1">
        <v>2.9503195285797119</v>
      </c>
      <c r="M760" s="1">
        <v>-0.1031290590763092</v>
      </c>
      <c r="N760" s="1">
        <v>-4.2601785659790039</v>
      </c>
    </row>
    <row r="761" spans="1:14" x14ac:dyDescent="0.25">
      <c r="A761" s="1">
        <v>300260</v>
      </c>
      <c r="B761" s="1" t="s">
        <v>1516</v>
      </c>
      <c r="C761" s="1">
        <v>113382303</v>
      </c>
      <c r="D761" s="1">
        <v>260</v>
      </c>
      <c r="E761" s="1" t="s">
        <v>1795</v>
      </c>
      <c r="F761" s="1" t="s">
        <v>234</v>
      </c>
      <c r="G761" s="1" t="s">
        <v>194</v>
      </c>
      <c r="H761" s="1" t="s">
        <v>240</v>
      </c>
      <c r="I761" s="1">
        <v>1126412.05</v>
      </c>
      <c r="J761" s="1">
        <v>4931368.5</v>
      </c>
      <c r="K761" s="1">
        <v>0.17227700352668762</v>
      </c>
      <c r="L761" s="1">
        <v>3.6199555397033691</v>
      </c>
      <c r="M761" s="1">
        <v>1.0468649677932262E-2</v>
      </c>
      <c r="N761" s="1">
        <v>0.93809866905212402</v>
      </c>
    </row>
    <row r="762" spans="1:14" x14ac:dyDescent="0.25">
      <c r="A762" s="1">
        <v>300261</v>
      </c>
      <c r="B762" s="1" t="s">
        <v>1516</v>
      </c>
      <c r="C762" s="1">
        <v>113384603</v>
      </c>
      <c r="D762" s="1">
        <v>261</v>
      </c>
      <c r="E762" s="1" t="s">
        <v>1796</v>
      </c>
      <c r="F762" s="1" t="s">
        <v>234</v>
      </c>
      <c r="G762" s="1" t="s">
        <v>194</v>
      </c>
      <c r="H762" s="1" t="s">
        <v>240</v>
      </c>
      <c r="I762" s="1">
        <v>2949509</v>
      </c>
      <c r="J762" s="1">
        <v>28291658</v>
      </c>
      <c r="K762" s="1">
        <v>1.2995460033416748</v>
      </c>
      <c r="L762" s="1">
        <v>4.814539909362793</v>
      </c>
      <c r="M762" s="1">
        <v>9.8779343068599701E-2</v>
      </c>
      <c r="N762" s="1">
        <v>3.4650545120239258</v>
      </c>
    </row>
    <row r="763" spans="1:14" x14ac:dyDescent="0.25">
      <c r="A763" s="1">
        <v>300262</v>
      </c>
      <c r="B763" s="1" t="s">
        <v>1516</v>
      </c>
      <c r="C763" s="1">
        <v>113385003</v>
      </c>
      <c r="D763" s="1">
        <v>262</v>
      </c>
      <c r="E763" s="1" t="s">
        <v>1797</v>
      </c>
      <c r="F763" s="1" t="s">
        <v>234</v>
      </c>
      <c r="G763" s="1" t="s">
        <v>194</v>
      </c>
      <c r="H763" s="1" t="s">
        <v>240</v>
      </c>
      <c r="I763" s="1">
        <v>1265350.8600000001</v>
      </c>
      <c r="J763" s="1">
        <v>7585518</v>
      </c>
      <c r="K763" s="1">
        <v>0.14158900082111359</v>
      </c>
      <c r="L763" s="1">
        <v>1.9020735025405884</v>
      </c>
      <c r="M763" s="1">
        <v>3.0080040916800499E-2</v>
      </c>
      <c r="N763" s="1">
        <v>2.4350967407226563</v>
      </c>
    </row>
    <row r="764" spans="1:14" x14ac:dyDescent="0.25">
      <c r="A764" s="1">
        <v>300263</v>
      </c>
      <c r="B764" s="1" t="s">
        <v>1516</v>
      </c>
      <c r="C764" s="1">
        <v>113385303</v>
      </c>
      <c r="D764" s="1">
        <v>263</v>
      </c>
      <c r="E764" s="1" t="s">
        <v>1798</v>
      </c>
      <c r="F764" s="1" t="s">
        <v>234</v>
      </c>
      <c r="G764" s="1" t="s">
        <v>194</v>
      </c>
      <c r="H764" s="1" t="s">
        <v>240</v>
      </c>
      <c r="I764" s="1">
        <v>1401516.04</v>
      </c>
      <c r="J764" s="1">
        <v>6342953.5</v>
      </c>
      <c r="K764" s="1">
        <v>0.23497650027275085</v>
      </c>
      <c r="L764" s="1">
        <v>3.8470430374145508</v>
      </c>
      <c r="M764" s="1">
        <v>3.955657035112381E-2</v>
      </c>
      <c r="N764" s="1">
        <v>2.9043867588043213</v>
      </c>
    </row>
    <row r="765" spans="1:14" x14ac:dyDescent="0.25">
      <c r="A765" s="1">
        <v>300264</v>
      </c>
      <c r="B765" s="1" t="s">
        <v>1516</v>
      </c>
      <c r="C765" s="1">
        <v>114060503</v>
      </c>
      <c r="D765" s="1">
        <v>264</v>
      </c>
      <c r="E765" s="1" t="s">
        <v>1799</v>
      </c>
      <c r="F765" s="1" t="s">
        <v>235</v>
      </c>
      <c r="G765" s="1" t="s">
        <v>195</v>
      </c>
      <c r="H765" s="1" t="s">
        <v>240</v>
      </c>
      <c r="I765" s="1">
        <v>574253.02</v>
      </c>
      <c r="J765" s="1">
        <v>3393235</v>
      </c>
      <c r="K765" s="1">
        <v>0.15136225521564484</v>
      </c>
      <c r="L765" s="1">
        <v>4.668975830078125</v>
      </c>
      <c r="M765" s="1">
        <v>2.5862529873847961E-2</v>
      </c>
      <c r="N765" s="1">
        <v>4.7160792350769043</v>
      </c>
    </row>
    <row r="766" spans="1:14" x14ac:dyDescent="0.25">
      <c r="A766" s="1">
        <v>300265</v>
      </c>
      <c r="B766" s="1" t="s">
        <v>1516</v>
      </c>
      <c r="C766" s="1">
        <v>114060753</v>
      </c>
      <c r="D766" s="1">
        <v>265</v>
      </c>
      <c r="E766" s="1" t="s">
        <v>1800</v>
      </c>
      <c r="F766" s="1" t="s">
        <v>235</v>
      </c>
      <c r="G766" s="1" t="s">
        <v>195</v>
      </c>
      <c r="H766" s="1" t="s">
        <v>240</v>
      </c>
      <c r="I766" s="1">
        <v>3579118.73</v>
      </c>
      <c r="J766" s="1">
        <v>14769193</v>
      </c>
      <c r="K766" s="1">
        <v>0.39284500479698181</v>
      </c>
      <c r="L766" s="1">
        <v>2.7325785160064697</v>
      </c>
      <c r="M766" s="1">
        <v>7.6417133212089539E-2</v>
      </c>
      <c r="N766" s="1">
        <v>2.1816625595092773</v>
      </c>
    </row>
    <row r="767" spans="1:14" x14ac:dyDescent="0.25">
      <c r="A767" s="1">
        <v>300266</v>
      </c>
      <c r="B767" s="1" t="s">
        <v>1516</v>
      </c>
      <c r="C767" s="1">
        <v>114060853</v>
      </c>
      <c r="D767" s="1">
        <v>266</v>
      </c>
      <c r="E767" s="1" t="s">
        <v>1801</v>
      </c>
      <c r="F767" s="1" t="s">
        <v>235</v>
      </c>
      <c r="G767" s="1" t="s">
        <v>195</v>
      </c>
      <c r="H767" s="1" t="s">
        <v>240</v>
      </c>
      <c r="I767" s="1">
        <v>1059068.17</v>
      </c>
      <c r="J767" s="1">
        <v>4101054.5</v>
      </c>
      <c r="K767" s="1">
        <v>9.5997251570224762E-2</v>
      </c>
      <c r="L767" s="1">
        <v>2.3969008922576904</v>
      </c>
      <c r="M767" s="1">
        <v>2.668491005897522E-2</v>
      </c>
      <c r="N767" s="1">
        <v>2.584787130355835</v>
      </c>
    </row>
    <row r="768" spans="1:14" x14ac:dyDescent="0.25">
      <c r="A768" s="1">
        <v>300267</v>
      </c>
      <c r="B768" s="1" t="s">
        <v>1516</v>
      </c>
      <c r="C768" s="1">
        <v>114061103</v>
      </c>
      <c r="D768" s="1">
        <v>267</v>
      </c>
      <c r="E768" s="1" t="s">
        <v>1802</v>
      </c>
      <c r="F768" s="1" t="s">
        <v>235</v>
      </c>
      <c r="G768" s="1" t="s">
        <v>195</v>
      </c>
      <c r="H768" s="1" t="s">
        <v>240</v>
      </c>
      <c r="I768" s="1">
        <v>1616406.04</v>
      </c>
      <c r="J768" s="1">
        <v>6252406.5</v>
      </c>
      <c r="K768" s="1">
        <v>0.18745499849319458</v>
      </c>
      <c r="L768" s="1">
        <v>3.0907914638519287</v>
      </c>
      <c r="M768" s="1">
        <v>3.7020798772573471E-2</v>
      </c>
      <c r="N768" s="1">
        <v>2.3440005779266357</v>
      </c>
    </row>
    <row r="769" spans="1:14" x14ac:dyDescent="0.25">
      <c r="A769" s="1">
        <v>300268</v>
      </c>
      <c r="B769" s="1" t="s">
        <v>1516</v>
      </c>
      <c r="C769" s="1">
        <v>114061503</v>
      </c>
      <c r="D769" s="1">
        <v>268</v>
      </c>
      <c r="E769" s="1" t="s">
        <v>1803</v>
      </c>
      <c r="F769" s="1" t="s">
        <v>235</v>
      </c>
      <c r="G769" s="1" t="s">
        <v>195</v>
      </c>
      <c r="H769" s="1" t="s">
        <v>240</v>
      </c>
      <c r="I769" s="1">
        <v>1551814.05</v>
      </c>
      <c r="J769" s="1">
        <v>8431754</v>
      </c>
      <c r="K769" s="1">
        <v>0.19569499790668488</v>
      </c>
      <c r="L769" s="1">
        <v>2.3760757446289063</v>
      </c>
      <c r="M769" s="1">
        <v>-0.11218608915805817</v>
      </c>
      <c r="N769" s="1">
        <v>-6.7419519424438477</v>
      </c>
    </row>
    <row r="770" spans="1:14" x14ac:dyDescent="0.25">
      <c r="A770" s="1">
        <v>300269</v>
      </c>
      <c r="B770" s="1" t="s">
        <v>1516</v>
      </c>
      <c r="C770" s="1">
        <v>114062003</v>
      </c>
      <c r="D770" s="1">
        <v>269</v>
      </c>
      <c r="E770" s="1" t="s">
        <v>1804</v>
      </c>
      <c r="F770" s="1" t="s">
        <v>235</v>
      </c>
      <c r="G770" s="1" t="s">
        <v>195</v>
      </c>
      <c r="H770" s="1" t="s">
        <v>240</v>
      </c>
      <c r="I770" s="1">
        <v>1980952.57</v>
      </c>
      <c r="J770" s="1">
        <v>8604073</v>
      </c>
      <c r="K770" s="1">
        <v>0.25981199741363525</v>
      </c>
      <c r="L770" s="1">
        <v>3.1136610507965088</v>
      </c>
      <c r="M770" s="1">
        <v>-7.7376298606395721E-2</v>
      </c>
      <c r="N770" s="1">
        <v>-3.7591805458068848</v>
      </c>
    </row>
    <row r="771" spans="1:14" x14ac:dyDescent="0.25">
      <c r="A771" s="1">
        <v>300270</v>
      </c>
      <c r="B771" s="1" t="s">
        <v>1516</v>
      </c>
      <c r="C771" s="1">
        <v>114062503</v>
      </c>
      <c r="D771" s="1">
        <v>270</v>
      </c>
      <c r="E771" s="1" t="s">
        <v>1805</v>
      </c>
      <c r="F771" s="1" t="s">
        <v>235</v>
      </c>
      <c r="G771" s="1" t="s">
        <v>195</v>
      </c>
      <c r="H771" s="1" t="s">
        <v>240</v>
      </c>
      <c r="I771" s="1">
        <v>1430174.03</v>
      </c>
      <c r="J771" s="1">
        <v>5985788.5</v>
      </c>
      <c r="K771" s="1">
        <v>0.19778700172901154</v>
      </c>
      <c r="L771" s="1">
        <v>3.4171898365020752</v>
      </c>
      <c r="M771" s="1">
        <v>5.0246920436620712E-2</v>
      </c>
      <c r="N771" s="1">
        <v>3.6412734985351563</v>
      </c>
    </row>
    <row r="772" spans="1:14" x14ac:dyDescent="0.25">
      <c r="A772" s="1">
        <v>300271</v>
      </c>
      <c r="B772" s="1" t="s">
        <v>1516</v>
      </c>
      <c r="C772" s="1">
        <v>114063003</v>
      </c>
      <c r="D772" s="1">
        <v>271</v>
      </c>
      <c r="E772" s="1" t="s">
        <v>1806</v>
      </c>
      <c r="F772" s="1" t="s">
        <v>235</v>
      </c>
      <c r="G772" s="1" t="s">
        <v>195</v>
      </c>
      <c r="H772" s="1" t="s">
        <v>240</v>
      </c>
      <c r="I772" s="1">
        <v>2191106.15</v>
      </c>
      <c r="J772" s="1">
        <v>6116003</v>
      </c>
      <c r="K772" s="1">
        <v>0.31645199656486511</v>
      </c>
      <c r="L772" s="1">
        <v>5.4564914703369141</v>
      </c>
      <c r="M772" s="1">
        <v>0.19660806655883789</v>
      </c>
      <c r="N772" s="1">
        <v>9.8575210571289063</v>
      </c>
    </row>
    <row r="773" spans="1:14" x14ac:dyDescent="0.25">
      <c r="A773" s="1">
        <v>300272</v>
      </c>
      <c r="B773" s="1" t="s">
        <v>1516</v>
      </c>
      <c r="C773" s="1">
        <v>114063503</v>
      </c>
      <c r="D773" s="1">
        <v>272</v>
      </c>
      <c r="E773" s="1" t="s">
        <v>1807</v>
      </c>
      <c r="F773" s="1" t="s">
        <v>235</v>
      </c>
      <c r="G773" s="1" t="s">
        <v>195</v>
      </c>
      <c r="H773" s="1" t="s">
        <v>240</v>
      </c>
      <c r="I773" s="1">
        <v>1520357.6</v>
      </c>
      <c r="J773" s="1">
        <v>6743784.5</v>
      </c>
      <c r="K773" s="1">
        <v>0.19331249594688416</v>
      </c>
      <c r="L773" s="1">
        <v>2.9511232376098633</v>
      </c>
      <c r="M773" s="1">
        <v>0.14388160407543182</v>
      </c>
      <c r="N773" s="1">
        <v>10.452896118164063</v>
      </c>
    </row>
    <row r="774" spans="1:14" x14ac:dyDescent="0.25">
      <c r="A774" s="1">
        <v>300273</v>
      </c>
      <c r="B774" s="1" t="s">
        <v>1516</v>
      </c>
      <c r="C774" s="1">
        <v>114064003</v>
      </c>
      <c r="D774" s="1">
        <v>273</v>
      </c>
      <c r="E774" s="1" t="s">
        <v>1808</v>
      </c>
      <c r="F774" s="1" t="s">
        <v>235</v>
      </c>
      <c r="G774" s="1" t="s">
        <v>195</v>
      </c>
      <c r="H774" s="1" t="s">
        <v>240</v>
      </c>
      <c r="I774" s="1">
        <v>903947.23</v>
      </c>
      <c r="J774" s="1">
        <v>3336766.5</v>
      </c>
      <c r="K774" s="1">
        <v>9.7888000309467316E-2</v>
      </c>
      <c r="L774" s="1">
        <v>3.0222806930541992</v>
      </c>
      <c r="M774" s="1">
        <v>8.733849972486496E-3</v>
      </c>
      <c r="N774" s="1">
        <v>0.97561657428741455</v>
      </c>
    </row>
    <row r="775" spans="1:14" x14ac:dyDescent="0.25">
      <c r="A775" s="1">
        <v>300274</v>
      </c>
      <c r="B775" s="1" t="s">
        <v>1516</v>
      </c>
      <c r="C775" s="1">
        <v>114065503</v>
      </c>
      <c r="D775" s="1">
        <v>274</v>
      </c>
      <c r="E775" s="1" t="s">
        <v>1809</v>
      </c>
      <c r="F775" s="1" t="s">
        <v>235</v>
      </c>
      <c r="G775" s="1" t="s">
        <v>195</v>
      </c>
      <c r="H775" s="1" t="s">
        <v>240</v>
      </c>
      <c r="I775" s="1">
        <v>1497762</v>
      </c>
      <c r="J775" s="1">
        <v>5217499</v>
      </c>
      <c r="K775" s="1">
        <v>0.34011250734329224</v>
      </c>
      <c r="L775" s="1">
        <v>6.9732527732849121</v>
      </c>
      <c r="M775" s="1">
        <v>5.0748150795698166E-2</v>
      </c>
      <c r="N775" s="1">
        <v>3.5070948600769043</v>
      </c>
    </row>
    <row r="776" spans="1:14" x14ac:dyDescent="0.25">
      <c r="A776" s="1">
        <v>300275</v>
      </c>
      <c r="B776" s="1" t="s">
        <v>1516</v>
      </c>
      <c r="C776" s="1">
        <v>114066503</v>
      </c>
      <c r="D776" s="1">
        <v>275</v>
      </c>
      <c r="E776" s="1" t="s">
        <v>1810</v>
      </c>
      <c r="F776" s="1" t="s">
        <v>235</v>
      </c>
      <c r="G776" s="1" t="s">
        <v>195</v>
      </c>
      <c r="H776" s="1" t="s">
        <v>240</v>
      </c>
      <c r="I776" s="1">
        <v>1052013.6599999999</v>
      </c>
      <c r="J776" s="1">
        <v>3855191.25</v>
      </c>
      <c r="K776" s="1">
        <v>8.2690246403217316E-2</v>
      </c>
      <c r="L776" s="1">
        <v>2.1919212341308594</v>
      </c>
      <c r="M776" s="1">
        <v>2.5846440345048904E-2</v>
      </c>
      <c r="N776" s="1">
        <v>2.5187356472015381</v>
      </c>
    </row>
    <row r="777" spans="1:14" x14ac:dyDescent="0.25">
      <c r="A777" s="1">
        <v>300276</v>
      </c>
      <c r="B777" s="1" t="s">
        <v>1516</v>
      </c>
      <c r="C777" s="1">
        <v>114067002</v>
      </c>
      <c r="D777" s="1">
        <v>276</v>
      </c>
      <c r="E777" s="1" t="s">
        <v>1811</v>
      </c>
      <c r="F777" s="1" t="s">
        <v>235</v>
      </c>
      <c r="G777" s="1" t="s">
        <v>195</v>
      </c>
      <c r="H777" s="1" t="s">
        <v>240</v>
      </c>
      <c r="I777" s="1">
        <v>10810367.83</v>
      </c>
      <c r="J777" s="1">
        <v>131154248</v>
      </c>
      <c r="K777" s="1">
        <v>7.6989040374755859</v>
      </c>
      <c r="L777" s="1">
        <v>6.2361850738525391</v>
      </c>
      <c r="M777" s="1">
        <v>0.77798515558242798</v>
      </c>
      <c r="N777" s="1">
        <v>7.7547397613525391</v>
      </c>
    </row>
    <row r="778" spans="1:14" x14ac:dyDescent="0.25">
      <c r="A778" s="1">
        <v>300277</v>
      </c>
      <c r="B778" s="1" t="s">
        <v>1516</v>
      </c>
      <c r="C778" s="1">
        <v>114067503</v>
      </c>
      <c r="D778" s="1">
        <v>277</v>
      </c>
      <c r="E778" s="1" t="s">
        <v>1812</v>
      </c>
      <c r="F778" s="1" t="s">
        <v>235</v>
      </c>
      <c r="G778" s="1" t="s">
        <v>195</v>
      </c>
      <c r="H778" s="1" t="s">
        <v>240</v>
      </c>
      <c r="I778" s="1">
        <v>929736.86</v>
      </c>
      <c r="J778" s="1">
        <v>2714383.75</v>
      </c>
      <c r="K778" s="1">
        <v>0.16105300188064575</v>
      </c>
      <c r="L778" s="1">
        <v>6.3075652122497559</v>
      </c>
      <c r="M778" s="1">
        <v>2.5612320750951767E-2</v>
      </c>
      <c r="N778" s="1">
        <v>2.8328309059143066</v>
      </c>
    </row>
    <row r="779" spans="1:14" x14ac:dyDescent="0.25">
      <c r="A779" s="1">
        <v>300278</v>
      </c>
      <c r="B779" s="1" t="s">
        <v>1516</v>
      </c>
      <c r="C779" s="1">
        <v>114068003</v>
      </c>
      <c r="D779" s="1">
        <v>278</v>
      </c>
      <c r="E779" s="1" t="s">
        <v>1813</v>
      </c>
      <c r="F779" s="1" t="s">
        <v>235</v>
      </c>
      <c r="G779" s="1" t="s">
        <v>195</v>
      </c>
      <c r="H779" s="1" t="s">
        <v>240</v>
      </c>
      <c r="I779" s="1">
        <v>881552.63</v>
      </c>
      <c r="J779" s="1">
        <v>4061141</v>
      </c>
      <c r="K779" s="1">
        <v>0.11985825002193451</v>
      </c>
      <c r="L779" s="1">
        <v>3.0410974025726318</v>
      </c>
      <c r="M779" s="1">
        <v>1.526269968599081E-2</v>
      </c>
      <c r="N779" s="1">
        <v>1.761846661567688</v>
      </c>
    </row>
    <row r="780" spans="1:14" x14ac:dyDescent="0.25">
      <c r="A780" s="1">
        <v>300279</v>
      </c>
      <c r="B780" s="1" t="s">
        <v>1516</v>
      </c>
      <c r="C780" s="1">
        <v>114068103</v>
      </c>
      <c r="D780" s="1">
        <v>279</v>
      </c>
      <c r="E780" s="1" t="s">
        <v>1814</v>
      </c>
      <c r="F780" s="1" t="s">
        <v>235</v>
      </c>
      <c r="G780" s="1" t="s">
        <v>195</v>
      </c>
      <c r="H780" s="1" t="s">
        <v>240</v>
      </c>
      <c r="I780" s="1">
        <v>1682161</v>
      </c>
      <c r="J780" s="1">
        <v>5327816</v>
      </c>
      <c r="K780" s="1">
        <v>0.21747100353240967</v>
      </c>
      <c r="L780" s="1">
        <v>4.2555050849914551</v>
      </c>
      <c r="M780" s="1">
        <v>-2.4174999445676804E-2</v>
      </c>
      <c r="N780" s="1">
        <v>-1.4167784452438354</v>
      </c>
    </row>
    <row r="781" spans="1:14" x14ac:dyDescent="0.25">
      <c r="A781" s="1">
        <v>300280</v>
      </c>
      <c r="B781" s="1" t="s">
        <v>1516</v>
      </c>
      <c r="C781" s="1">
        <v>114069103</v>
      </c>
      <c r="D781" s="1">
        <v>280</v>
      </c>
      <c r="E781" s="1" t="s">
        <v>1815</v>
      </c>
      <c r="F781" s="1" t="s">
        <v>235</v>
      </c>
      <c r="G781" s="1" t="s">
        <v>195</v>
      </c>
      <c r="H781" s="1" t="s">
        <v>240</v>
      </c>
      <c r="I781" s="1">
        <v>2317445.98</v>
      </c>
      <c r="J781" s="1">
        <v>7683264.5</v>
      </c>
      <c r="K781" s="1">
        <v>0.49292251467704773</v>
      </c>
      <c r="L781" s="1">
        <v>6.8553414344787598</v>
      </c>
      <c r="M781" s="1">
        <v>7.7923610806465149E-2</v>
      </c>
      <c r="N781" s="1">
        <v>3.4794745445251465</v>
      </c>
    </row>
    <row r="782" spans="1:14" x14ac:dyDescent="0.25">
      <c r="A782" s="1">
        <v>300281</v>
      </c>
      <c r="B782" s="1" t="s">
        <v>1516</v>
      </c>
      <c r="C782" s="1">
        <v>114069353</v>
      </c>
      <c r="D782" s="1">
        <v>281</v>
      </c>
      <c r="E782" s="1" t="s">
        <v>1816</v>
      </c>
      <c r="F782" s="1" t="s">
        <v>235</v>
      </c>
      <c r="G782" s="1" t="s">
        <v>195</v>
      </c>
      <c r="H782" s="1" t="s">
        <v>240</v>
      </c>
      <c r="I782" s="1">
        <v>803956.24</v>
      </c>
      <c r="J782" s="1">
        <v>1523978.5</v>
      </c>
      <c r="K782" s="1">
        <v>0.15157812833786011</v>
      </c>
      <c r="L782" s="1">
        <v>11.044745445251465</v>
      </c>
      <c r="M782" s="1">
        <v>1.6955679282546043E-2</v>
      </c>
      <c r="N782" s="1">
        <v>2.1544685363769531</v>
      </c>
    </row>
    <row r="783" spans="1:14" x14ac:dyDescent="0.25">
      <c r="A783" s="1">
        <v>300282</v>
      </c>
      <c r="B783" s="1" t="s">
        <v>1516</v>
      </c>
      <c r="C783" s="1">
        <v>115210503</v>
      </c>
      <c r="D783" s="1">
        <v>282</v>
      </c>
      <c r="E783" s="1" t="s">
        <v>1817</v>
      </c>
      <c r="F783" s="1" t="s">
        <v>234</v>
      </c>
      <c r="G783" s="1" t="s">
        <v>196</v>
      </c>
      <c r="H783" s="1" t="s">
        <v>240</v>
      </c>
      <c r="I783" s="1">
        <v>1836672.96</v>
      </c>
      <c r="J783" s="1">
        <v>9276957</v>
      </c>
      <c r="K783" s="1">
        <v>0.19028200209140778</v>
      </c>
      <c r="L783" s="1">
        <v>2.0940773487091064</v>
      </c>
      <c r="M783" s="1">
        <v>8.9301001280546188E-3</v>
      </c>
      <c r="N783" s="1">
        <v>0.48858624696731567</v>
      </c>
    </row>
    <row r="784" spans="1:14" x14ac:dyDescent="0.25">
      <c r="A784" s="1">
        <v>300283</v>
      </c>
      <c r="B784" s="1" t="s">
        <v>1516</v>
      </c>
      <c r="C784" s="1">
        <v>115211003</v>
      </c>
      <c r="D784" s="1">
        <v>283</v>
      </c>
      <c r="E784" s="1" t="s">
        <v>1818</v>
      </c>
      <c r="F784" s="1" t="s">
        <v>234</v>
      </c>
      <c r="G784" s="1" t="s">
        <v>196</v>
      </c>
      <c r="H784" s="1" t="s">
        <v>240</v>
      </c>
      <c r="I784" s="1">
        <v>490567.26</v>
      </c>
      <c r="J784" s="1">
        <v>1448699.5</v>
      </c>
      <c r="K784" s="1">
        <v>9.3276500701904297E-2</v>
      </c>
      <c r="L784" s="1">
        <v>6.8817262649536133</v>
      </c>
      <c r="M784" s="1">
        <v>9.3125095590949059E-3</v>
      </c>
      <c r="N784" s="1">
        <v>1.9350478649139404</v>
      </c>
    </row>
    <row r="785" spans="1:14" x14ac:dyDescent="0.25">
      <c r="A785" s="1">
        <v>300284</v>
      </c>
      <c r="B785" s="1" t="s">
        <v>1516</v>
      </c>
      <c r="C785" s="1">
        <v>115211103</v>
      </c>
      <c r="D785" s="1">
        <v>284</v>
      </c>
      <c r="E785" s="1" t="s">
        <v>1819</v>
      </c>
      <c r="F785" s="1" t="s">
        <v>234</v>
      </c>
      <c r="G785" s="1" t="s">
        <v>196</v>
      </c>
      <c r="H785" s="1" t="s">
        <v>240</v>
      </c>
      <c r="I785" s="1">
        <v>2864673.49</v>
      </c>
      <c r="J785" s="1">
        <v>12680073</v>
      </c>
      <c r="K785" s="1">
        <v>0.483815997838974</v>
      </c>
      <c r="L785" s="1">
        <v>3.9669220447540283</v>
      </c>
      <c r="M785" s="1">
        <v>9.7220033407211304E-2</v>
      </c>
      <c r="N785" s="1">
        <v>3.5129778385162354</v>
      </c>
    </row>
    <row r="786" spans="1:14" x14ac:dyDescent="0.25">
      <c r="A786" s="1">
        <v>300285</v>
      </c>
      <c r="B786" s="1" t="s">
        <v>1516</v>
      </c>
      <c r="C786" s="1">
        <v>115211603</v>
      </c>
      <c r="D786" s="1">
        <v>285</v>
      </c>
      <c r="E786" s="1" t="s">
        <v>1820</v>
      </c>
      <c r="F786" s="1" t="s">
        <v>234</v>
      </c>
      <c r="G786" s="1" t="s">
        <v>196</v>
      </c>
      <c r="H786" s="1" t="s">
        <v>240</v>
      </c>
      <c r="I786" s="1">
        <v>3435124</v>
      </c>
      <c r="J786" s="1">
        <v>10773283</v>
      </c>
      <c r="K786" s="1">
        <v>0.39151600003242493</v>
      </c>
      <c r="L786" s="1">
        <v>3.771188497543335</v>
      </c>
      <c r="M786" s="1">
        <v>2.5832999497652054E-2</v>
      </c>
      <c r="N786" s="1">
        <v>0.75772351026535034</v>
      </c>
    </row>
    <row r="787" spans="1:14" x14ac:dyDescent="0.25">
      <c r="A787" s="1">
        <v>300286</v>
      </c>
      <c r="B787" s="1" t="s">
        <v>1516</v>
      </c>
      <c r="C787" s="1">
        <v>115212503</v>
      </c>
      <c r="D787" s="1">
        <v>286</v>
      </c>
      <c r="E787" s="1" t="s">
        <v>1821</v>
      </c>
      <c r="F787" s="1" t="s">
        <v>234</v>
      </c>
      <c r="G787" s="1" t="s">
        <v>196</v>
      </c>
      <c r="H787" s="1" t="s">
        <v>240</v>
      </c>
      <c r="I787" s="1">
        <v>1314410.1299999999</v>
      </c>
      <c r="J787" s="1">
        <v>6006810</v>
      </c>
      <c r="K787" s="1">
        <v>0.18285800516605377</v>
      </c>
      <c r="L787" s="1">
        <v>3.1397581100463867</v>
      </c>
      <c r="M787" s="1">
        <v>1.1766879819333553E-2</v>
      </c>
      <c r="N787" s="1">
        <v>0.90330797433853149</v>
      </c>
    </row>
    <row r="788" spans="1:14" x14ac:dyDescent="0.25">
      <c r="A788" s="1">
        <v>300287</v>
      </c>
      <c r="B788" s="1" t="s">
        <v>1516</v>
      </c>
      <c r="C788" s="1">
        <v>115216503</v>
      </c>
      <c r="D788" s="1">
        <v>287</v>
      </c>
      <c r="E788" s="1" t="s">
        <v>1822</v>
      </c>
      <c r="F788" s="1" t="s">
        <v>234</v>
      </c>
      <c r="G788" s="1" t="s">
        <v>196</v>
      </c>
      <c r="H788" s="1" t="s">
        <v>240</v>
      </c>
      <c r="I788" s="1">
        <v>1683183.03</v>
      </c>
      <c r="J788" s="1">
        <v>6394219</v>
      </c>
      <c r="K788" s="1">
        <v>0.30740499496459961</v>
      </c>
      <c r="L788" s="1">
        <v>5.0503430366516113</v>
      </c>
      <c r="M788" s="1">
        <v>2.2874310612678528E-2</v>
      </c>
      <c r="N788" s="1">
        <v>1.3777142763137817</v>
      </c>
    </row>
    <row r="789" spans="1:14" x14ac:dyDescent="0.25">
      <c r="A789" s="1">
        <v>300288</v>
      </c>
      <c r="B789" s="1" t="s">
        <v>1516</v>
      </c>
      <c r="C789" s="1">
        <v>115218003</v>
      </c>
      <c r="D789" s="1">
        <v>288</v>
      </c>
      <c r="E789" s="1" t="s">
        <v>1823</v>
      </c>
      <c r="F789" s="1" t="s">
        <v>234</v>
      </c>
      <c r="G789" s="1" t="s">
        <v>196</v>
      </c>
      <c r="H789" s="1" t="s">
        <v>240</v>
      </c>
      <c r="I789" s="1">
        <v>1808309.36</v>
      </c>
      <c r="J789" s="1">
        <v>9451085</v>
      </c>
      <c r="K789" s="1">
        <v>0.37622299790382385</v>
      </c>
      <c r="L789" s="1">
        <v>4.1457710266113281</v>
      </c>
      <c r="M789" s="1">
        <v>3.6724548786878586E-2</v>
      </c>
      <c r="N789" s="1">
        <v>2.0729773044586182</v>
      </c>
    </row>
    <row r="790" spans="1:14" x14ac:dyDescent="0.25">
      <c r="A790" s="1">
        <v>300289</v>
      </c>
      <c r="B790" s="1" t="s">
        <v>1516</v>
      </c>
      <c r="C790" s="1">
        <v>115218303</v>
      </c>
      <c r="D790" s="1">
        <v>289</v>
      </c>
      <c r="E790" s="1" t="s">
        <v>1824</v>
      </c>
      <c r="F790" s="1" t="s">
        <v>234</v>
      </c>
      <c r="G790" s="1" t="s">
        <v>196</v>
      </c>
      <c r="H790" s="1" t="s">
        <v>240</v>
      </c>
      <c r="I790" s="1">
        <v>1015205.27</v>
      </c>
      <c r="J790" s="1">
        <v>4305663.5</v>
      </c>
      <c r="K790" s="1">
        <v>0.11765974760055542</v>
      </c>
      <c r="L790" s="1">
        <v>2.8094470500946045</v>
      </c>
      <c r="M790" s="1">
        <v>1.9710179418325424E-2</v>
      </c>
      <c r="N790" s="1">
        <v>1.9799374341964722</v>
      </c>
    </row>
    <row r="791" spans="1:14" x14ac:dyDescent="0.25">
      <c r="A791" s="1">
        <v>300290</v>
      </c>
      <c r="B791" s="1" t="s">
        <v>1516</v>
      </c>
      <c r="C791" s="1">
        <v>115219002</v>
      </c>
      <c r="D791" s="1">
        <v>290</v>
      </c>
      <c r="E791" s="1" t="s">
        <v>1825</v>
      </c>
      <c r="F791" s="1" t="s">
        <v>234</v>
      </c>
      <c r="G791" s="1" t="s">
        <v>196</v>
      </c>
      <c r="H791" s="1" t="s">
        <v>240</v>
      </c>
      <c r="I791" s="1">
        <v>3826069.34</v>
      </c>
      <c r="J791" s="1">
        <v>13289628</v>
      </c>
      <c r="K791" s="1">
        <v>0.50232201814651489</v>
      </c>
      <c r="L791" s="1">
        <v>3.9282863140106201</v>
      </c>
      <c r="M791" s="1">
        <v>6.4788959920406342E-2</v>
      </c>
      <c r="N791" s="1">
        <v>1.7225240468978882</v>
      </c>
    </row>
    <row r="792" spans="1:14" x14ac:dyDescent="0.25">
      <c r="A792" s="1">
        <v>300291</v>
      </c>
      <c r="B792" s="1" t="s">
        <v>1516</v>
      </c>
      <c r="C792" s="1">
        <v>115221402</v>
      </c>
      <c r="D792" s="1">
        <v>291</v>
      </c>
      <c r="E792" s="1" t="s">
        <v>1826</v>
      </c>
      <c r="F792" s="1" t="s">
        <v>234</v>
      </c>
      <c r="G792" s="1" t="s">
        <v>197</v>
      </c>
      <c r="H792" s="1" t="s">
        <v>240</v>
      </c>
      <c r="I792" s="1">
        <v>5445935.7000000002</v>
      </c>
      <c r="J792" s="1">
        <v>17346348</v>
      </c>
      <c r="K792" s="1">
        <v>0.76187998056411743</v>
      </c>
      <c r="L792" s="1">
        <v>4.5939369201660156</v>
      </c>
      <c r="M792" s="1">
        <v>0.11541379988193512</v>
      </c>
      <c r="N792" s="1">
        <v>2.1651501655578613</v>
      </c>
    </row>
    <row r="793" spans="1:14" x14ac:dyDescent="0.25">
      <c r="A793" s="1">
        <v>300292</v>
      </c>
      <c r="B793" s="1" t="s">
        <v>1516</v>
      </c>
      <c r="C793" s="1">
        <v>115221753</v>
      </c>
      <c r="D793" s="1">
        <v>292</v>
      </c>
      <c r="E793" s="1" t="s">
        <v>1827</v>
      </c>
      <c r="F793" s="1" t="s">
        <v>234</v>
      </c>
      <c r="G793" s="1" t="s">
        <v>197</v>
      </c>
      <c r="H793" s="1" t="s">
        <v>240</v>
      </c>
      <c r="I793" s="1">
        <v>1568482.19</v>
      </c>
      <c r="J793" s="1">
        <v>2632479.5</v>
      </c>
      <c r="K793" s="1">
        <v>0.25563201308250427</v>
      </c>
      <c r="L793" s="1">
        <v>10.755085945129395</v>
      </c>
      <c r="M793" s="1">
        <v>-1.4768579974770546E-2</v>
      </c>
      <c r="N793" s="1">
        <v>-0.93280106782913208</v>
      </c>
    </row>
    <row r="794" spans="1:14" x14ac:dyDescent="0.25">
      <c r="A794" s="1">
        <v>300293</v>
      </c>
      <c r="B794" s="1" t="s">
        <v>1516</v>
      </c>
      <c r="C794" s="1">
        <v>115222504</v>
      </c>
      <c r="D794" s="1">
        <v>293</v>
      </c>
      <c r="E794" s="1" t="s">
        <v>1828</v>
      </c>
      <c r="F794" s="1" t="s">
        <v>234</v>
      </c>
      <c r="G794" s="1" t="s">
        <v>197</v>
      </c>
      <c r="H794" s="1" t="s">
        <v>240</v>
      </c>
      <c r="I794" s="1">
        <v>759858.15</v>
      </c>
      <c r="J794" s="1">
        <v>5577847</v>
      </c>
      <c r="K794" s="1">
        <v>9.4971999526023865E-2</v>
      </c>
      <c r="L794" s="1">
        <v>1.7321569919586182</v>
      </c>
      <c r="M794" s="1">
        <v>1.3498240150511265E-2</v>
      </c>
      <c r="N794" s="1">
        <v>1.8085429668426514</v>
      </c>
    </row>
    <row r="795" spans="1:14" x14ac:dyDescent="0.25">
      <c r="A795" s="1">
        <v>300294</v>
      </c>
      <c r="B795" s="1" t="s">
        <v>1516</v>
      </c>
      <c r="C795" s="1">
        <v>115222752</v>
      </c>
      <c r="D795" s="1">
        <v>294</v>
      </c>
      <c r="E795" s="1" t="s">
        <v>1829</v>
      </c>
      <c r="F795" s="1" t="s">
        <v>234</v>
      </c>
      <c r="G795" s="1" t="s">
        <v>197</v>
      </c>
      <c r="H795" s="1" t="s">
        <v>240</v>
      </c>
      <c r="I795" s="1">
        <v>5556849.3200000003</v>
      </c>
      <c r="J795" s="1">
        <v>49036212</v>
      </c>
      <c r="K795" s="1">
        <v>2.680243968963623</v>
      </c>
      <c r="L795" s="1">
        <v>5.7818746566772461</v>
      </c>
      <c r="M795" s="1">
        <v>5.5364731699228287E-2</v>
      </c>
      <c r="N795" s="1">
        <v>1.0063598155975342</v>
      </c>
    </row>
    <row r="796" spans="1:14" x14ac:dyDescent="0.25">
      <c r="A796" s="1">
        <v>300295</v>
      </c>
      <c r="B796" s="1" t="s">
        <v>1516</v>
      </c>
      <c r="C796" s="1">
        <v>115224003</v>
      </c>
      <c r="D796" s="1">
        <v>295</v>
      </c>
      <c r="E796" s="1" t="s">
        <v>1830</v>
      </c>
      <c r="F796" s="1" t="s">
        <v>234</v>
      </c>
      <c r="G796" s="1" t="s">
        <v>197</v>
      </c>
      <c r="H796" s="1" t="s">
        <v>240</v>
      </c>
      <c r="I796" s="1">
        <v>2205607.6800000002</v>
      </c>
      <c r="J796" s="1">
        <v>9537437</v>
      </c>
      <c r="K796" s="1">
        <v>0.21331299841403961</v>
      </c>
      <c r="L796" s="1">
        <v>2.2877538204193115</v>
      </c>
      <c r="M796" s="1">
        <v>2.5363299995660782E-2</v>
      </c>
      <c r="N796" s="1">
        <v>1.1633237600326538</v>
      </c>
    </row>
    <row r="797" spans="1:14" x14ac:dyDescent="0.25">
      <c r="A797" s="1">
        <v>300296</v>
      </c>
      <c r="B797" s="1" t="s">
        <v>1516</v>
      </c>
      <c r="C797" s="1">
        <v>115226003</v>
      </c>
      <c r="D797" s="1">
        <v>296</v>
      </c>
      <c r="E797" s="1" t="s">
        <v>1831</v>
      </c>
      <c r="F797" s="1" t="s">
        <v>234</v>
      </c>
      <c r="G797" s="1" t="s">
        <v>197</v>
      </c>
      <c r="H797" s="1" t="s">
        <v>240</v>
      </c>
      <c r="I797" s="1">
        <v>1641814.97</v>
      </c>
      <c r="J797" s="1">
        <v>7939609.5</v>
      </c>
      <c r="K797" s="1">
        <v>0.29432100057601929</v>
      </c>
      <c r="L797" s="1">
        <v>3.8497042655944824</v>
      </c>
      <c r="M797" s="1">
        <v>3.954228013753891E-2</v>
      </c>
      <c r="N797" s="1">
        <v>2.4678869247436523</v>
      </c>
    </row>
    <row r="798" spans="1:14" x14ac:dyDescent="0.25">
      <c r="A798" s="1">
        <v>300297</v>
      </c>
      <c r="B798" s="1" t="s">
        <v>1516</v>
      </c>
      <c r="C798" s="1">
        <v>115226103</v>
      </c>
      <c r="D798" s="1">
        <v>297</v>
      </c>
      <c r="E798" s="1" t="s">
        <v>1832</v>
      </c>
      <c r="F798" s="1" t="s">
        <v>234</v>
      </c>
      <c r="G798" s="1" t="s">
        <v>197</v>
      </c>
      <c r="H798" s="1" t="s">
        <v>240</v>
      </c>
      <c r="I798" s="1">
        <v>570418.79</v>
      </c>
      <c r="J798" s="1">
        <v>3946747</v>
      </c>
      <c r="K798" s="1">
        <v>4.255874827504158E-2</v>
      </c>
      <c r="L798" s="1">
        <v>1.0900793075561523</v>
      </c>
      <c r="M798" s="1">
        <v>4.4041899964213371E-3</v>
      </c>
      <c r="N798" s="1">
        <v>0.77810537815093994</v>
      </c>
    </row>
    <row r="799" spans="1:14" x14ac:dyDescent="0.25">
      <c r="A799" s="1">
        <v>300298</v>
      </c>
      <c r="B799" s="1" t="s">
        <v>1516</v>
      </c>
      <c r="C799" s="1">
        <v>115228003</v>
      </c>
      <c r="D799" s="1">
        <v>298</v>
      </c>
      <c r="E799" s="1" t="s">
        <v>1833</v>
      </c>
      <c r="F799" s="1" t="s">
        <v>234</v>
      </c>
      <c r="G799" s="1" t="s">
        <v>197</v>
      </c>
      <c r="H799" s="1" t="s">
        <v>240</v>
      </c>
      <c r="I799" s="1">
        <v>1177972</v>
      </c>
      <c r="J799" s="1">
        <v>8000743</v>
      </c>
      <c r="K799" s="1">
        <v>0.2074349969625473</v>
      </c>
      <c r="L799" s="1">
        <v>2.6617066860198975</v>
      </c>
      <c r="M799" s="1">
        <v>0.18724800646305084</v>
      </c>
      <c r="N799" s="1">
        <v>18.900117874145508</v>
      </c>
    </row>
    <row r="800" spans="1:14" x14ac:dyDescent="0.25">
      <c r="A800" s="1">
        <v>300299</v>
      </c>
      <c r="B800" s="1" t="s">
        <v>1516</v>
      </c>
      <c r="C800" s="1">
        <v>115228303</v>
      </c>
      <c r="D800" s="1">
        <v>299</v>
      </c>
      <c r="E800" s="1" t="s">
        <v>1834</v>
      </c>
      <c r="F800" s="1" t="s">
        <v>234</v>
      </c>
      <c r="G800" s="1" t="s">
        <v>197</v>
      </c>
      <c r="H800" s="1" t="s">
        <v>240</v>
      </c>
      <c r="I800" s="1">
        <v>1395742.19</v>
      </c>
      <c r="J800" s="1">
        <v>3710166.75</v>
      </c>
      <c r="K800" s="1">
        <v>0.15781374275684357</v>
      </c>
      <c r="L800" s="1">
        <v>4.4425129890441895</v>
      </c>
      <c r="M800" s="1">
        <v>2.8247179463505745E-2</v>
      </c>
      <c r="N800" s="1">
        <v>2.0656149387359619</v>
      </c>
    </row>
    <row r="801" spans="1:14" x14ac:dyDescent="0.25">
      <c r="A801" s="1">
        <v>300300</v>
      </c>
      <c r="B801" s="1" t="s">
        <v>1516</v>
      </c>
      <c r="C801" s="1">
        <v>115229003</v>
      </c>
      <c r="D801" s="1">
        <v>300</v>
      </c>
      <c r="E801" s="1" t="s">
        <v>1835</v>
      </c>
      <c r="F801" s="1" t="s">
        <v>234</v>
      </c>
      <c r="G801" s="1" t="s">
        <v>197</v>
      </c>
      <c r="H801" s="1" t="s">
        <v>240</v>
      </c>
      <c r="I801" s="1">
        <v>803629.2</v>
      </c>
      <c r="J801" s="1">
        <v>5760899</v>
      </c>
      <c r="K801" s="1">
        <v>0.13692599534988403</v>
      </c>
      <c r="L801" s="1">
        <v>2.4346845149993896</v>
      </c>
      <c r="M801" s="1">
        <v>1.0126650333404541E-2</v>
      </c>
      <c r="N801" s="1">
        <v>1.2761962413787842</v>
      </c>
    </row>
    <row r="802" spans="1:14" x14ac:dyDescent="0.25">
      <c r="A802" s="1">
        <v>300301</v>
      </c>
      <c r="B802" s="1" t="s">
        <v>1516</v>
      </c>
      <c r="C802" s="1">
        <v>115503004</v>
      </c>
      <c r="D802" s="1">
        <v>301</v>
      </c>
      <c r="E802" s="1" t="s">
        <v>1836</v>
      </c>
      <c r="F802" s="1" t="s">
        <v>234</v>
      </c>
      <c r="G802" s="1" t="s">
        <v>198</v>
      </c>
      <c r="H802" s="1" t="s">
        <v>240</v>
      </c>
      <c r="I802" s="1">
        <v>455305.41</v>
      </c>
      <c r="J802" s="1">
        <v>3465522.25</v>
      </c>
      <c r="K802" s="1">
        <v>7.6754502952098846E-2</v>
      </c>
      <c r="L802" s="1">
        <v>2.2649679183959961</v>
      </c>
      <c r="M802" s="1">
        <v>7.6349000446498394E-3</v>
      </c>
      <c r="N802" s="1">
        <v>1.7054730653762817</v>
      </c>
    </row>
    <row r="803" spans="1:14" x14ac:dyDescent="0.25">
      <c r="A803" s="1">
        <v>300302</v>
      </c>
      <c r="B803" s="1" t="s">
        <v>1516</v>
      </c>
      <c r="C803" s="1">
        <v>115504003</v>
      </c>
      <c r="D803" s="1">
        <v>302</v>
      </c>
      <c r="E803" s="1" t="s">
        <v>1837</v>
      </c>
      <c r="F803" s="1" t="s">
        <v>234</v>
      </c>
      <c r="G803" s="1" t="s">
        <v>198</v>
      </c>
      <c r="H803" s="1" t="s">
        <v>240</v>
      </c>
      <c r="I803" s="1">
        <v>894181.53</v>
      </c>
      <c r="J803" s="1">
        <v>5849557.5</v>
      </c>
      <c r="K803" s="1">
        <v>0.12915949523448944</v>
      </c>
      <c r="L803" s="1">
        <v>2.2578761577606201</v>
      </c>
      <c r="M803" s="1">
        <v>1.1825630441308022E-2</v>
      </c>
      <c r="N803" s="1">
        <v>1.3402335643768311</v>
      </c>
    </row>
    <row r="804" spans="1:14" x14ac:dyDescent="0.25">
      <c r="A804" s="1">
        <v>300303</v>
      </c>
      <c r="B804" s="1" t="s">
        <v>1516</v>
      </c>
      <c r="C804" s="1">
        <v>115506003</v>
      </c>
      <c r="D804" s="1">
        <v>303</v>
      </c>
      <c r="E804" s="1" t="s">
        <v>1838</v>
      </c>
      <c r="F804" s="1" t="s">
        <v>234</v>
      </c>
      <c r="G804" s="1" t="s">
        <v>198</v>
      </c>
      <c r="H804" s="1" t="s">
        <v>240</v>
      </c>
      <c r="I804" s="1">
        <v>1408096.38</v>
      </c>
      <c r="J804" s="1">
        <v>7997691.5</v>
      </c>
      <c r="K804" s="1">
        <v>7.9972498118877411E-2</v>
      </c>
      <c r="L804" s="1">
        <v>1.0100446939468384</v>
      </c>
      <c r="M804" s="1">
        <v>2.8924949467182159E-2</v>
      </c>
      <c r="N804" s="1">
        <v>2.0972700119018555</v>
      </c>
    </row>
    <row r="805" spans="1:14" x14ac:dyDescent="0.25">
      <c r="A805" s="1">
        <v>300304</v>
      </c>
      <c r="B805" s="1" t="s">
        <v>1516</v>
      </c>
      <c r="C805" s="1">
        <v>115508003</v>
      </c>
      <c r="D805" s="1">
        <v>304</v>
      </c>
      <c r="E805" s="1" t="s">
        <v>1839</v>
      </c>
      <c r="F805" s="1" t="s">
        <v>234</v>
      </c>
      <c r="G805" s="1" t="s">
        <v>198</v>
      </c>
      <c r="H805" s="1" t="s">
        <v>240</v>
      </c>
      <c r="I805" s="1">
        <v>1771759.48</v>
      </c>
      <c r="J805" s="1">
        <v>8622996</v>
      </c>
      <c r="K805" s="1">
        <v>0.17394900321960449</v>
      </c>
      <c r="L805" s="1">
        <v>2.058800220489502</v>
      </c>
      <c r="M805" s="1">
        <v>2.8716260567307472E-2</v>
      </c>
      <c r="N805" s="1">
        <v>1.6474783420562744</v>
      </c>
    </row>
    <row r="806" spans="1:14" x14ac:dyDescent="0.25">
      <c r="A806" s="1">
        <v>300305</v>
      </c>
      <c r="B806" s="1" t="s">
        <v>1516</v>
      </c>
      <c r="C806" s="1">
        <v>115674603</v>
      </c>
      <c r="D806" s="1">
        <v>305</v>
      </c>
      <c r="E806" s="1" t="s">
        <v>1840</v>
      </c>
      <c r="F806" s="1" t="s">
        <v>234</v>
      </c>
      <c r="G806" s="1" t="s">
        <v>192</v>
      </c>
      <c r="H806" s="1" t="s">
        <v>240</v>
      </c>
      <c r="I806" s="1">
        <v>1615831.3</v>
      </c>
      <c r="J806" s="1">
        <v>7430538</v>
      </c>
      <c r="K806" s="1">
        <v>0.19371449947357178</v>
      </c>
      <c r="L806" s="1">
        <v>2.6767890453338623</v>
      </c>
      <c r="M806" s="1">
        <v>2.5521060451865196E-2</v>
      </c>
      <c r="N806" s="1">
        <v>1.6047849655151367</v>
      </c>
    </row>
    <row r="807" spans="1:14" x14ac:dyDescent="0.25">
      <c r="A807" s="1">
        <v>300306</v>
      </c>
      <c r="B807" s="1" t="s">
        <v>1516</v>
      </c>
      <c r="C807" s="1">
        <v>116191004</v>
      </c>
      <c r="D807" s="1">
        <v>306</v>
      </c>
      <c r="E807" s="1" t="s">
        <v>1841</v>
      </c>
      <c r="F807" s="1" t="s">
        <v>236</v>
      </c>
      <c r="G807" s="1" t="s">
        <v>199</v>
      </c>
      <c r="H807" s="1" t="s">
        <v>240</v>
      </c>
      <c r="I807" s="1">
        <v>454503.36</v>
      </c>
      <c r="J807" s="1">
        <v>3307157.25</v>
      </c>
      <c r="K807" s="1">
        <v>9.6587248146533966E-2</v>
      </c>
      <c r="L807" s="1">
        <v>3.0084145069122314</v>
      </c>
      <c r="M807" s="1">
        <v>9.3068303540349007E-3</v>
      </c>
      <c r="N807" s="1">
        <v>2.0904991626739502</v>
      </c>
    </row>
    <row r="808" spans="1:14" x14ac:dyDescent="0.25">
      <c r="A808" s="1">
        <v>300307</v>
      </c>
      <c r="B808" s="1" t="s">
        <v>1516</v>
      </c>
      <c r="C808" s="1">
        <v>116191103</v>
      </c>
      <c r="D808" s="1">
        <v>307</v>
      </c>
      <c r="E808" s="1" t="s">
        <v>1842</v>
      </c>
      <c r="F808" s="1" t="s">
        <v>236</v>
      </c>
      <c r="G808" s="1" t="s">
        <v>199</v>
      </c>
      <c r="H808" s="1" t="s">
        <v>240</v>
      </c>
      <c r="I808" s="1">
        <v>2203994.25</v>
      </c>
      <c r="J808" s="1">
        <v>14537339</v>
      </c>
      <c r="K808" s="1">
        <v>0.35753500461578369</v>
      </c>
      <c r="L808" s="1">
        <v>2.5214381217956543</v>
      </c>
      <c r="M808" s="1">
        <v>2.5923570618033409E-2</v>
      </c>
      <c r="N808" s="1">
        <v>1.1902079582214355</v>
      </c>
    </row>
    <row r="809" spans="1:14" x14ac:dyDescent="0.25">
      <c r="A809" s="1">
        <v>300308</v>
      </c>
      <c r="B809" s="1" t="s">
        <v>1516</v>
      </c>
      <c r="C809" s="1">
        <v>116191203</v>
      </c>
      <c r="D809" s="1">
        <v>308</v>
      </c>
      <c r="E809" s="1" t="s">
        <v>1843</v>
      </c>
      <c r="F809" s="1" t="s">
        <v>236</v>
      </c>
      <c r="G809" s="1" t="s">
        <v>199</v>
      </c>
      <c r="H809" s="1" t="s">
        <v>240</v>
      </c>
      <c r="I809" s="1">
        <v>970416.5</v>
      </c>
      <c r="J809" s="1">
        <v>5658765</v>
      </c>
      <c r="K809" s="1">
        <v>0.16346150636672974</v>
      </c>
      <c r="L809" s="1">
        <v>2.974567174911499</v>
      </c>
      <c r="M809" s="1">
        <v>1.2803469784557819E-2</v>
      </c>
      <c r="N809" s="1">
        <v>1.3370192050933838</v>
      </c>
    </row>
    <row r="810" spans="1:14" x14ac:dyDescent="0.25">
      <c r="A810" s="1">
        <v>300309</v>
      </c>
      <c r="B810" s="1" t="s">
        <v>1516</v>
      </c>
      <c r="C810" s="1">
        <v>116191503</v>
      </c>
      <c r="D810" s="1">
        <v>309</v>
      </c>
      <c r="E810" s="1" t="s">
        <v>1844</v>
      </c>
      <c r="F810" s="1" t="s">
        <v>236</v>
      </c>
      <c r="G810" s="1" t="s">
        <v>199</v>
      </c>
      <c r="H810" s="1" t="s">
        <v>240</v>
      </c>
      <c r="I810" s="1">
        <v>1165342.2</v>
      </c>
      <c r="J810" s="1">
        <v>6375335</v>
      </c>
      <c r="K810" s="1">
        <v>0.13833799958229065</v>
      </c>
      <c r="L810" s="1">
        <v>2.2180225849151611</v>
      </c>
      <c r="M810" s="1">
        <v>9.750080294907093E-3</v>
      </c>
      <c r="N810" s="1">
        <v>0.84373021125793457</v>
      </c>
    </row>
    <row r="811" spans="1:14" x14ac:dyDescent="0.25">
      <c r="A811" s="1">
        <v>300310</v>
      </c>
      <c r="B811" s="1" t="s">
        <v>1516</v>
      </c>
      <c r="C811" s="1">
        <v>116195004</v>
      </c>
      <c r="D811" s="1">
        <v>310</v>
      </c>
      <c r="E811" s="1" t="s">
        <v>1845</v>
      </c>
      <c r="F811" s="1" t="s">
        <v>236</v>
      </c>
      <c r="G811" s="1" t="s">
        <v>199</v>
      </c>
      <c r="H811" s="1" t="s">
        <v>240</v>
      </c>
      <c r="I811" s="1">
        <v>497863</v>
      </c>
      <c r="J811" s="1">
        <v>4100367</v>
      </c>
      <c r="K811" s="1">
        <v>7.0454999804496765E-2</v>
      </c>
      <c r="L811" s="1">
        <v>1.7483011484146118</v>
      </c>
      <c r="M811" s="1">
        <v>1.2589000165462494E-2</v>
      </c>
      <c r="N811" s="1">
        <v>2.5942044258117676</v>
      </c>
    </row>
    <row r="812" spans="1:14" x14ac:dyDescent="0.25">
      <c r="A812" s="1">
        <v>300311</v>
      </c>
      <c r="B812" s="1" t="s">
        <v>1516</v>
      </c>
      <c r="C812" s="1">
        <v>116197503</v>
      </c>
      <c r="D812" s="1">
        <v>311</v>
      </c>
      <c r="E812" s="1" t="s">
        <v>1846</v>
      </c>
      <c r="F812" s="1" t="s">
        <v>236</v>
      </c>
      <c r="G812" s="1" t="s">
        <v>199</v>
      </c>
      <c r="H812" s="1" t="s">
        <v>240</v>
      </c>
      <c r="I812" s="1">
        <v>793429.89</v>
      </c>
      <c r="J812" s="1">
        <v>4573711</v>
      </c>
      <c r="K812" s="1">
        <v>0.11284899711608887</v>
      </c>
      <c r="L812" s="1">
        <v>2.5297577381134033</v>
      </c>
      <c r="M812" s="1">
        <v>1.8841800047084689E-3</v>
      </c>
      <c r="N812" s="1">
        <v>0.23803804814815521</v>
      </c>
    </row>
    <row r="813" spans="1:14" x14ac:dyDescent="0.25">
      <c r="A813" s="1">
        <v>300312</v>
      </c>
      <c r="B813" s="1" t="s">
        <v>1516</v>
      </c>
      <c r="C813" s="1">
        <v>116471803</v>
      </c>
      <c r="D813" s="1">
        <v>312</v>
      </c>
      <c r="E813" s="1" t="s">
        <v>1847</v>
      </c>
      <c r="F813" s="1" t="s">
        <v>236</v>
      </c>
      <c r="G813" s="1" t="s">
        <v>200</v>
      </c>
      <c r="H813" s="1" t="s">
        <v>240</v>
      </c>
      <c r="I813" s="1">
        <v>1425063.63</v>
      </c>
      <c r="J813" s="1">
        <v>7209244.5</v>
      </c>
      <c r="K813" s="1">
        <v>0.17974300682544708</v>
      </c>
      <c r="L813" s="1">
        <v>2.5569808483123779</v>
      </c>
      <c r="M813" s="1">
        <v>7.3900101706385612E-3</v>
      </c>
      <c r="N813" s="1">
        <v>0.52127724885940552</v>
      </c>
    </row>
    <row r="814" spans="1:14" x14ac:dyDescent="0.25">
      <c r="A814" s="1">
        <v>300313</v>
      </c>
      <c r="B814" s="1" t="s">
        <v>1516</v>
      </c>
      <c r="C814" s="1">
        <v>116493503</v>
      </c>
      <c r="D814" s="1">
        <v>313</v>
      </c>
      <c r="E814" s="1" t="s">
        <v>1848</v>
      </c>
      <c r="F814" s="1" t="s">
        <v>236</v>
      </c>
      <c r="G814" s="1" t="s">
        <v>201</v>
      </c>
      <c r="H814" s="1" t="s">
        <v>240</v>
      </c>
      <c r="I814" s="1">
        <v>770997.31</v>
      </c>
      <c r="J814" s="1">
        <v>6252072.5</v>
      </c>
      <c r="K814" s="1">
        <v>0.14317800104618073</v>
      </c>
      <c r="L814" s="1">
        <v>2.3437628746032715</v>
      </c>
      <c r="M814" s="1">
        <v>1.4299360103905201E-2</v>
      </c>
      <c r="N814" s="1">
        <v>1.8897051811218262</v>
      </c>
    </row>
    <row r="815" spans="1:14" x14ac:dyDescent="0.25">
      <c r="A815" s="1">
        <v>300314</v>
      </c>
      <c r="B815" s="1" t="s">
        <v>1516</v>
      </c>
      <c r="C815" s="1">
        <v>116495003</v>
      </c>
      <c r="D815" s="1">
        <v>314</v>
      </c>
      <c r="E815" s="1" t="s">
        <v>1849</v>
      </c>
      <c r="F815" s="1" t="s">
        <v>236</v>
      </c>
      <c r="G815" s="1" t="s">
        <v>201</v>
      </c>
      <c r="H815" s="1" t="s">
        <v>240</v>
      </c>
      <c r="I815" s="1">
        <v>1455866.23</v>
      </c>
      <c r="J815" s="1">
        <v>9175571</v>
      </c>
      <c r="K815" s="1">
        <v>0.20491200685501099</v>
      </c>
      <c r="L815" s="1">
        <v>2.2842469215393066</v>
      </c>
      <c r="M815" s="1">
        <v>1.8148479983210564E-2</v>
      </c>
      <c r="N815" s="1">
        <v>1.2623116970062256</v>
      </c>
    </row>
    <row r="816" spans="1:14" x14ac:dyDescent="0.25">
      <c r="A816" s="1">
        <v>300315</v>
      </c>
      <c r="B816" s="1" t="s">
        <v>1516</v>
      </c>
      <c r="C816" s="1">
        <v>116495103</v>
      </c>
      <c r="D816" s="1">
        <v>315</v>
      </c>
      <c r="E816" s="1" t="s">
        <v>1850</v>
      </c>
      <c r="F816" s="1" t="s">
        <v>236</v>
      </c>
      <c r="G816" s="1" t="s">
        <v>201</v>
      </c>
      <c r="H816" s="1" t="s">
        <v>240</v>
      </c>
      <c r="I816" s="1">
        <v>1139794.6499999999</v>
      </c>
      <c r="J816" s="1">
        <v>8248524</v>
      </c>
      <c r="K816" s="1">
        <v>0.21460400521755219</v>
      </c>
      <c r="L816" s="1">
        <v>2.6712241172790527</v>
      </c>
      <c r="M816" s="1">
        <v>3.4443650394678116E-2</v>
      </c>
      <c r="N816" s="1">
        <v>3.1160826683044434</v>
      </c>
    </row>
    <row r="817" spans="1:14" x14ac:dyDescent="0.25">
      <c r="A817" s="1">
        <v>300316</v>
      </c>
      <c r="B817" s="1" t="s">
        <v>1516</v>
      </c>
      <c r="C817" s="1">
        <v>116496503</v>
      </c>
      <c r="D817" s="1">
        <v>316</v>
      </c>
      <c r="E817" s="1" t="s">
        <v>1851</v>
      </c>
      <c r="F817" s="1" t="s">
        <v>236</v>
      </c>
      <c r="G817" s="1" t="s">
        <v>201</v>
      </c>
      <c r="H817" s="1" t="s">
        <v>240</v>
      </c>
      <c r="I817" s="1">
        <v>1662169.26</v>
      </c>
      <c r="J817" s="1">
        <v>12274185</v>
      </c>
      <c r="K817" s="1">
        <v>0.20233400166034698</v>
      </c>
      <c r="L817" s="1">
        <v>1.6760809421539307</v>
      </c>
      <c r="M817" s="1">
        <v>2.1479800343513489E-2</v>
      </c>
      <c r="N817" s="1">
        <v>1.30919349193573</v>
      </c>
    </row>
    <row r="818" spans="1:14" x14ac:dyDescent="0.25">
      <c r="A818" s="1">
        <v>300317</v>
      </c>
      <c r="B818" s="1" t="s">
        <v>1516</v>
      </c>
      <c r="C818" s="1">
        <v>116496603</v>
      </c>
      <c r="D818" s="1">
        <v>317</v>
      </c>
      <c r="E818" s="1" t="s">
        <v>1852</v>
      </c>
      <c r="F818" s="1" t="s">
        <v>236</v>
      </c>
      <c r="G818" s="1" t="s">
        <v>201</v>
      </c>
      <c r="H818" s="1" t="s">
        <v>240</v>
      </c>
      <c r="I818" s="1">
        <v>1906491.02</v>
      </c>
      <c r="J818" s="1">
        <v>12509465</v>
      </c>
      <c r="K818" s="1">
        <v>0.39945200085639954</v>
      </c>
      <c r="L818" s="1">
        <v>3.2985265254974365</v>
      </c>
      <c r="M818" s="1">
        <v>3.2532639801502228E-2</v>
      </c>
      <c r="N818" s="1">
        <v>1.7360385656356812</v>
      </c>
    </row>
    <row r="819" spans="1:14" x14ac:dyDescent="0.25">
      <c r="A819" s="1">
        <v>300318</v>
      </c>
      <c r="B819" s="1" t="s">
        <v>1516</v>
      </c>
      <c r="C819" s="1">
        <v>116498003</v>
      </c>
      <c r="D819" s="1">
        <v>318</v>
      </c>
      <c r="E819" s="1" t="s">
        <v>1853</v>
      </c>
      <c r="F819" s="1" t="s">
        <v>236</v>
      </c>
      <c r="G819" s="1" t="s">
        <v>201</v>
      </c>
      <c r="H819" s="1" t="s">
        <v>240</v>
      </c>
      <c r="I819" s="1">
        <v>1053763.95</v>
      </c>
      <c r="J819" s="1">
        <v>6315867.5</v>
      </c>
      <c r="K819" s="1">
        <v>0.11111299693584442</v>
      </c>
      <c r="L819" s="1">
        <v>1.7907718420028687</v>
      </c>
      <c r="M819" s="1">
        <v>-0.10864392668008804</v>
      </c>
      <c r="N819" s="1">
        <v>-9.3464546203613281</v>
      </c>
    </row>
    <row r="820" spans="1:14" x14ac:dyDescent="0.25">
      <c r="A820" s="1">
        <v>300319</v>
      </c>
      <c r="B820" s="1" t="s">
        <v>1516</v>
      </c>
      <c r="C820" s="1">
        <v>116555003</v>
      </c>
      <c r="D820" s="1">
        <v>319</v>
      </c>
      <c r="E820" s="1" t="s">
        <v>1854</v>
      </c>
      <c r="F820" s="1" t="s">
        <v>232</v>
      </c>
      <c r="G820" s="1" t="s">
        <v>202</v>
      </c>
      <c r="H820" s="1" t="s">
        <v>240</v>
      </c>
      <c r="I820" s="1">
        <v>1425630.05</v>
      </c>
      <c r="J820" s="1">
        <v>8786161</v>
      </c>
      <c r="K820" s="1">
        <v>0.29552099108695984</v>
      </c>
      <c r="L820" s="1">
        <v>3.4805502891540527</v>
      </c>
      <c r="M820" s="1">
        <v>1.6108380630612373E-2</v>
      </c>
      <c r="N820" s="1">
        <v>1.1428259611129761</v>
      </c>
    </row>
    <row r="821" spans="1:14" x14ac:dyDescent="0.25">
      <c r="A821" s="1">
        <v>300320</v>
      </c>
      <c r="B821" s="1" t="s">
        <v>1516</v>
      </c>
      <c r="C821" s="1">
        <v>116557103</v>
      </c>
      <c r="D821" s="1">
        <v>320</v>
      </c>
      <c r="E821" s="1" t="s">
        <v>1855</v>
      </c>
      <c r="F821" s="1" t="s">
        <v>232</v>
      </c>
      <c r="G821" s="1" t="s">
        <v>202</v>
      </c>
      <c r="H821" s="1" t="s">
        <v>240</v>
      </c>
      <c r="I821" s="1">
        <v>1445525.61</v>
      </c>
      <c r="J821" s="1">
        <v>7720226</v>
      </c>
      <c r="K821" s="1">
        <v>0.26188251376152039</v>
      </c>
      <c r="L821" s="1">
        <v>3.5112688541412354</v>
      </c>
      <c r="M821" s="1">
        <v>-2.4640500545501709E-2</v>
      </c>
      <c r="N821" s="1">
        <v>-1.6760350465774536</v>
      </c>
    </row>
    <row r="822" spans="1:14" x14ac:dyDescent="0.25">
      <c r="A822" s="1">
        <v>300321</v>
      </c>
      <c r="B822" s="1" t="s">
        <v>1516</v>
      </c>
      <c r="C822" s="1">
        <v>116604003</v>
      </c>
      <c r="D822" s="1">
        <v>321</v>
      </c>
      <c r="E822" s="1" t="s">
        <v>1856</v>
      </c>
      <c r="F822" s="1" t="s">
        <v>232</v>
      </c>
      <c r="G822" s="1" t="s">
        <v>203</v>
      </c>
      <c r="H822" s="1" t="s">
        <v>240</v>
      </c>
      <c r="I822" s="1">
        <v>1063101.1200000001</v>
      </c>
      <c r="J822" s="1">
        <v>3537169</v>
      </c>
      <c r="K822" s="1">
        <v>0.24832774698734283</v>
      </c>
      <c r="L822" s="1">
        <v>7.5506153106689453</v>
      </c>
      <c r="M822" s="1">
        <v>1.6857629641890526E-2</v>
      </c>
      <c r="N822" s="1">
        <v>1.611253023147583</v>
      </c>
    </row>
    <row r="823" spans="1:14" x14ac:dyDescent="0.25">
      <c r="A823" s="1">
        <v>300322</v>
      </c>
      <c r="B823" s="1" t="s">
        <v>1516</v>
      </c>
      <c r="C823" s="1">
        <v>116605003</v>
      </c>
      <c r="D823" s="1">
        <v>322</v>
      </c>
      <c r="E823" s="1" t="s">
        <v>1857</v>
      </c>
      <c r="F823" s="1" t="s">
        <v>232</v>
      </c>
      <c r="G823" s="1" t="s">
        <v>203</v>
      </c>
      <c r="H823" s="1" t="s">
        <v>240</v>
      </c>
      <c r="I823" s="1">
        <v>1362638.61</v>
      </c>
      <c r="J823" s="1">
        <v>7848581</v>
      </c>
      <c r="K823" s="1">
        <v>0.18196550011634827</v>
      </c>
      <c r="L823" s="1">
        <v>2.373478889465332</v>
      </c>
      <c r="M823" s="1">
        <v>1.2230030260980129E-2</v>
      </c>
      <c r="N823" s="1">
        <v>0.90565407276153564</v>
      </c>
    </row>
    <row r="824" spans="1:14" x14ac:dyDescent="0.25">
      <c r="A824" s="1">
        <v>300323</v>
      </c>
      <c r="B824" s="1" t="s">
        <v>1516</v>
      </c>
      <c r="C824" s="1">
        <v>117080503</v>
      </c>
      <c r="D824" s="1">
        <v>323</v>
      </c>
      <c r="E824" s="1" t="s">
        <v>1858</v>
      </c>
      <c r="F824" s="1" t="s">
        <v>236</v>
      </c>
      <c r="G824" s="1" t="s">
        <v>204</v>
      </c>
      <c r="H824" s="1" t="s">
        <v>240</v>
      </c>
      <c r="I824" s="1">
        <v>1534137.8</v>
      </c>
      <c r="J824" s="1">
        <v>11318612</v>
      </c>
      <c r="K824" s="1">
        <v>8.325599879026413E-2</v>
      </c>
      <c r="L824" s="1">
        <v>0.74101793766021729</v>
      </c>
      <c r="M824" s="1">
        <v>4.3913919478654861E-2</v>
      </c>
      <c r="N824" s="1">
        <v>2.9468002319335938</v>
      </c>
    </row>
    <row r="825" spans="1:14" x14ac:dyDescent="0.25">
      <c r="A825" s="1">
        <v>300324</v>
      </c>
      <c r="B825" s="1" t="s">
        <v>1516</v>
      </c>
      <c r="C825" s="1">
        <v>117081003</v>
      </c>
      <c r="D825" s="1">
        <v>324</v>
      </c>
      <c r="E825" s="1" t="s">
        <v>1859</v>
      </c>
      <c r="F825" s="1" t="s">
        <v>236</v>
      </c>
      <c r="G825" s="1" t="s">
        <v>204</v>
      </c>
      <c r="H825" s="1" t="s">
        <v>240</v>
      </c>
      <c r="I825" s="1">
        <v>687481.19</v>
      </c>
      <c r="J825" s="1">
        <v>6930607.5</v>
      </c>
      <c r="K825" s="1">
        <v>0.12355449795722961</v>
      </c>
      <c r="L825" s="1">
        <v>1.8150953054428101</v>
      </c>
      <c r="M825" s="1">
        <v>6.6538099199533463E-3</v>
      </c>
      <c r="N825" s="1">
        <v>0.97731232643127441</v>
      </c>
    </row>
    <row r="826" spans="1:14" x14ac:dyDescent="0.25">
      <c r="A826" s="1">
        <v>300325</v>
      </c>
      <c r="B826" s="1" t="s">
        <v>1516</v>
      </c>
      <c r="C826" s="1">
        <v>117083004</v>
      </c>
      <c r="D826" s="1">
        <v>325</v>
      </c>
      <c r="E826" s="1" t="s">
        <v>1860</v>
      </c>
      <c r="F826" s="1" t="s">
        <v>236</v>
      </c>
      <c r="G826" s="1" t="s">
        <v>204</v>
      </c>
      <c r="H826" s="1" t="s">
        <v>240</v>
      </c>
      <c r="I826" s="1">
        <v>570321.37</v>
      </c>
      <c r="J826" s="1">
        <v>5883407</v>
      </c>
      <c r="K826" s="1">
        <v>9.1967999935150146E-2</v>
      </c>
      <c r="L826" s="1">
        <v>1.5879991054534912</v>
      </c>
      <c r="M826" s="1">
        <v>8.0082695931196213E-3</v>
      </c>
      <c r="N826" s="1">
        <v>1.4241656064987183</v>
      </c>
    </row>
    <row r="827" spans="1:14" x14ac:dyDescent="0.25">
      <c r="A827" s="1">
        <v>300326</v>
      </c>
      <c r="B827" s="1" t="s">
        <v>1516</v>
      </c>
      <c r="C827" s="1">
        <v>117086003</v>
      </c>
      <c r="D827" s="1">
        <v>326</v>
      </c>
      <c r="E827" s="1" t="s">
        <v>1861</v>
      </c>
      <c r="F827" s="1" t="s">
        <v>236</v>
      </c>
      <c r="G827" s="1" t="s">
        <v>204</v>
      </c>
      <c r="H827" s="1" t="s">
        <v>240</v>
      </c>
      <c r="I827" s="1">
        <v>855032.63</v>
      </c>
      <c r="J827" s="1">
        <v>5956448.5</v>
      </c>
      <c r="K827" s="1">
        <v>0.11606950312852859</v>
      </c>
      <c r="L827" s="1">
        <v>1.9873625040054321</v>
      </c>
      <c r="M827" s="1">
        <v>-1.2199659831821918E-2</v>
      </c>
      <c r="N827" s="1">
        <v>-1.4067349433898926</v>
      </c>
    </row>
    <row r="828" spans="1:14" x14ac:dyDescent="0.25">
      <c r="A828" s="1">
        <v>300327</v>
      </c>
      <c r="B828" s="1" t="s">
        <v>1516</v>
      </c>
      <c r="C828" s="1">
        <v>117086503</v>
      </c>
      <c r="D828" s="1">
        <v>327</v>
      </c>
      <c r="E828" s="1" t="s">
        <v>1862</v>
      </c>
      <c r="F828" s="1" t="s">
        <v>236</v>
      </c>
      <c r="G828" s="1" t="s">
        <v>204</v>
      </c>
      <c r="H828" s="1" t="s">
        <v>240</v>
      </c>
      <c r="I828" s="1">
        <v>1055596.6399999999</v>
      </c>
      <c r="J828" s="1">
        <v>6602842</v>
      </c>
      <c r="K828" s="1">
        <v>0.15116800367832184</v>
      </c>
      <c r="L828" s="1">
        <v>2.3430817127227783</v>
      </c>
      <c r="M828" s="1">
        <v>3.7325289100408554E-2</v>
      </c>
      <c r="N828" s="1">
        <v>3.6655542850494385</v>
      </c>
    </row>
    <row r="829" spans="1:14" x14ac:dyDescent="0.25">
      <c r="A829" s="1">
        <v>300328</v>
      </c>
      <c r="B829" s="1" t="s">
        <v>1516</v>
      </c>
      <c r="C829" s="1">
        <v>117086653</v>
      </c>
      <c r="D829" s="1">
        <v>328</v>
      </c>
      <c r="E829" s="1" t="s">
        <v>1863</v>
      </c>
      <c r="F829" s="1" t="s">
        <v>236</v>
      </c>
      <c r="G829" s="1" t="s">
        <v>204</v>
      </c>
      <c r="H829" s="1" t="s">
        <v>240</v>
      </c>
      <c r="I829" s="1">
        <v>1098233.3799999999</v>
      </c>
      <c r="J829" s="1">
        <v>9125266</v>
      </c>
      <c r="K829" s="1">
        <v>0.13797999918460846</v>
      </c>
      <c r="L829" s="1">
        <v>1.5352799892425537</v>
      </c>
      <c r="M829" s="1">
        <v>7.6381098479032516E-3</v>
      </c>
      <c r="N829" s="1">
        <v>0.70036154985427856</v>
      </c>
    </row>
    <row r="830" spans="1:14" x14ac:dyDescent="0.25">
      <c r="A830" s="1">
        <v>300329</v>
      </c>
      <c r="B830" s="1" t="s">
        <v>1516</v>
      </c>
      <c r="C830" s="1">
        <v>117089003</v>
      </c>
      <c r="D830" s="1">
        <v>329</v>
      </c>
      <c r="E830" s="1" t="s">
        <v>1864</v>
      </c>
      <c r="F830" s="1" t="s">
        <v>236</v>
      </c>
      <c r="G830" s="1" t="s">
        <v>204</v>
      </c>
      <c r="H830" s="1" t="s">
        <v>240</v>
      </c>
      <c r="I830" s="1">
        <v>900826.98</v>
      </c>
      <c r="J830" s="1">
        <v>6844951</v>
      </c>
      <c r="K830" s="1">
        <v>0.13053999841213226</v>
      </c>
      <c r="L830" s="1">
        <v>1.9441764354705811</v>
      </c>
      <c r="M830" s="1">
        <v>9.7548998892307281E-3</v>
      </c>
      <c r="N830" s="1">
        <v>1.0947375297546387</v>
      </c>
    </row>
    <row r="831" spans="1:14" x14ac:dyDescent="0.25">
      <c r="A831" s="1">
        <v>300330</v>
      </c>
      <c r="B831" s="1" t="s">
        <v>1516</v>
      </c>
      <c r="C831" s="1">
        <v>117412003</v>
      </c>
      <c r="D831" s="1">
        <v>330</v>
      </c>
      <c r="E831" s="1" t="s">
        <v>1865</v>
      </c>
      <c r="F831" s="1" t="s">
        <v>232</v>
      </c>
      <c r="G831" s="1" t="s">
        <v>205</v>
      </c>
      <c r="H831" s="1" t="s">
        <v>240</v>
      </c>
      <c r="I831" s="1">
        <v>1045631.03</v>
      </c>
      <c r="J831" s="1">
        <v>8182687</v>
      </c>
      <c r="K831" s="1">
        <v>0.12063699960708618</v>
      </c>
      <c r="L831" s="1">
        <v>1.4963563680648804</v>
      </c>
      <c r="M831" s="1">
        <v>1.3125520199537277E-2</v>
      </c>
      <c r="N831" s="1">
        <v>1.2712299823760986</v>
      </c>
    </row>
    <row r="832" spans="1:14" x14ac:dyDescent="0.25">
      <c r="A832" s="1">
        <v>300331</v>
      </c>
      <c r="B832" s="1" t="s">
        <v>1516</v>
      </c>
      <c r="C832" s="1">
        <v>117414003</v>
      </c>
      <c r="D832" s="1">
        <v>331</v>
      </c>
      <c r="E832" s="1" t="s">
        <v>1866</v>
      </c>
      <c r="F832" s="1" t="s">
        <v>232</v>
      </c>
      <c r="G832" s="1" t="s">
        <v>205</v>
      </c>
      <c r="H832" s="1" t="s">
        <v>240</v>
      </c>
      <c r="I832" s="1">
        <v>1766298.21</v>
      </c>
      <c r="J832" s="1">
        <v>12948956</v>
      </c>
      <c r="K832" s="1">
        <v>0.21230599284172058</v>
      </c>
      <c r="L832" s="1">
        <v>1.6668903827667236</v>
      </c>
      <c r="M832" s="1">
        <v>1.8293380737304688E-2</v>
      </c>
      <c r="N832" s="1">
        <v>1.0465291738510132</v>
      </c>
    </row>
    <row r="833" spans="1:14" x14ac:dyDescent="0.25">
      <c r="A833" s="1">
        <v>300332</v>
      </c>
      <c r="B833" s="1" t="s">
        <v>1516</v>
      </c>
      <c r="C833" s="1">
        <v>117414203</v>
      </c>
      <c r="D833" s="1">
        <v>332</v>
      </c>
      <c r="E833" s="1" t="s">
        <v>1867</v>
      </c>
      <c r="F833" s="1" t="s">
        <v>232</v>
      </c>
      <c r="G833" s="1" t="s">
        <v>205</v>
      </c>
      <c r="H833" s="1" t="s">
        <v>240</v>
      </c>
      <c r="I833" s="1">
        <v>727332.24</v>
      </c>
      <c r="J833" s="1">
        <v>3054024</v>
      </c>
      <c r="K833" s="1">
        <v>0.15606725215911865</v>
      </c>
      <c r="L833" s="1">
        <v>5.3854236602783203</v>
      </c>
      <c r="M833" s="1">
        <v>1.0983649641275406E-2</v>
      </c>
      <c r="N833" s="1">
        <v>1.5332828760147095</v>
      </c>
    </row>
    <row r="834" spans="1:14" x14ac:dyDescent="0.25">
      <c r="A834" s="1">
        <v>300333</v>
      </c>
      <c r="B834" s="1" t="s">
        <v>1516</v>
      </c>
      <c r="C834" s="1">
        <v>117415004</v>
      </c>
      <c r="D834" s="1">
        <v>333</v>
      </c>
      <c r="E834" s="1" t="s">
        <v>1868</v>
      </c>
      <c r="F834" s="1" t="s">
        <v>232</v>
      </c>
      <c r="G834" s="1" t="s">
        <v>205</v>
      </c>
      <c r="H834" s="1" t="s">
        <v>240</v>
      </c>
      <c r="I834" s="1">
        <v>587780.63</v>
      </c>
      <c r="J834" s="1">
        <v>5172657</v>
      </c>
      <c r="K834" s="1">
        <v>9.5820002257823944E-2</v>
      </c>
      <c r="L834" s="1">
        <v>1.8873956203460693</v>
      </c>
      <c r="M834" s="1">
        <v>3.5563700366765261E-3</v>
      </c>
      <c r="N834" s="1">
        <v>0.60873371362686157</v>
      </c>
    </row>
    <row r="835" spans="1:14" x14ac:dyDescent="0.25">
      <c r="A835" s="1">
        <v>300334</v>
      </c>
      <c r="B835" s="1" t="s">
        <v>1516</v>
      </c>
      <c r="C835" s="1">
        <v>117415103</v>
      </c>
      <c r="D835" s="1">
        <v>334</v>
      </c>
      <c r="E835" s="1" t="s">
        <v>1869</v>
      </c>
      <c r="F835" s="1" t="s">
        <v>232</v>
      </c>
      <c r="G835" s="1" t="s">
        <v>205</v>
      </c>
      <c r="H835" s="1" t="s">
        <v>240</v>
      </c>
      <c r="I835" s="1">
        <v>1243688.68</v>
      </c>
      <c r="J835" s="1">
        <v>6948082.5</v>
      </c>
      <c r="K835" s="1">
        <v>0.16015949845314026</v>
      </c>
      <c r="L835" s="1">
        <v>2.3594772815704346</v>
      </c>
      <c r="M835" s="1">
        <v>1.4686680398881435E-2</v>
      </c>
      <c r="N835" s="1">
        <v>1.1950086355209351</v>
      </c>
    </row>
    <row r="836" spans="1:14" x14ac:dyDescent="0.25">
      <c r="A836" s="1">
        <v>300335</v>
      </c>
      <c r="B836" s="1" t="s">
        <v>1516</v>
      </c>
      <c r="C836" s="1">
        <v>117415303</v>
      </c>
      <c r="D836" s="1">
        <v>335</v>
      </c>
      <c r="E836" s="1" t="s">
        <v>1870</v>
      </c>
      <c r="F836" s="1" t="s">
        <v>232</v>
      </c>
      <c r="G836" s="1" t="s">
        <v>205</v>
      </c>
      <c r="H836" s="1" t="s">
        <v>240</v>
      </c>
      <c r="I836" s="1">
        <v>636959.52</v>
      </c>
      <c r="J836" s="1">
        <v>3859596.75</v>
      </c>
      <c r="K836" s="1">
        <v>9.2931747436523438E-2</v>
      </c>
      <c r="L836" s="1">
        <v>2.4672157764434814</v>
      </c>
      <c r="M836" s="1">
        <v>9.2322397977113724E-3</v>
      </c>
      <c r="N836" s="1">
        <v>1.4707405567169189</v>
      </c>
    </row>
    <row r="837" spans="1:14" x14ac:dyDescent="0.25">
      <c r="A837" s="1">
        <v>300336</v>
      </c>
      <c r="B837" s="1" t="s">
        <v>1516</v>
      </c>
      <c r="C837" s="1">
        <v>117416103</v>
      </c>
      <c r="D837" s="1">
        <v>336</v>
      </c>
      <c r="E837" s="1" t="s">
        <v>1871</v>
      </c>
      <c r="F837" s="1" t="s">
        <v>232</v>
      </c>
      <c r="G837" s="1" t="s">
        <v>205</v>
      </c>
      <c r="H837" s="1" t="s">
        <v>240</v>
      </c>
      <c r="I837" s="1">
        <v>842355.63</v>
      </c>
      <c r="J837" s="1">
        <v>6015200</v>
      </c>
      <c r="K837" s="1">
        <v>0.13697749376296997</v>
      </c>
      <c r="L837" s="1">
        <v>2.3302538394927979</v>
      </c>
      <c r="M837" s="1">
        <v>1.0834950022399426E-2</v>
      </c>
      <c r="N837" s="1">
        <v>1.3030283451080322</v>
      </c>
    </row>
    <row r="838" spans="1:14" x14ac:dyDescent="0.25">
      <c r="A838" s="1">
        <v>300337</v>
      </c>
      <c r="B838" s="1" t="s">
        <v>1516</v>
      </c>
      <c r="C838" s="1">
        <v>117417202</v>
      </c>
      <c r="D838" s="1">
        <v>337</v>
      </c>
      <c r="E838" s="1" t="s">
        <v>1872</v>
      </c>
      <c r="F838" s="1" t="s">
        <v>232</v>
      </c>
      <c r="G838" s="1" t="s">
        <v>205</v>
      </c>
      <c r="H838" s="1" t="s">
        <v>240</v>
      </c>
      <c r="I838" s="1">
        <v>4592917.6500000004</v>
      </c>
      <c r="J838" s="1">
        <v>25666622</v>
      </c>
      <c r="K838" s="1">
        <v>0.95219999551773071</v>
      </c>
      <c r="L838" s="1">
        <v>3.8528110980987549</v>
      </c>
      <c r="M838" s="1">
        <v>3.4809820353984833E-2</v>
      </c>
      <c r="N838" s="1">
        <v>0.76369011402130127</v>
      </c>
    </row>
    <row r="839" spans="1:14" x14ac:dyDescent="0.25">
      <c r="A839" s="1">
        <v>300338</v>
      </c>
      <c r="B839" s="1" t="s">
        <v>1516</v>
      </c>
      <c r="C839" s="1">
        <v>117576303</v>
      </c>
      <c r="D839" s="1">
        <v>338</v>
      </c>
      <c r="E839" s="1" t="s">
        <v>1873</v>
      </c>
      <c r="F839" s="1" t="s">
        <v>236</v>
      </c>
      <c r="G839" s="1" t="s">
        <v>206</v>
      </c>
      <c r="H839" s="1" t="s">
        <v>240</v>
      </c>
      <c r="I839" s="1">
        <v>411284.52</v>
      </c>
      <c r="J839" s="1">
        <v>2676636.75</v>
      </c>
      <c r="K839" s="1">
        <v>0.11296024918556213</v>
      </c>
      <c r="L839" s="1">
        <v>4.406181812286377</v>
      </c>
      <c r="M839" s="1">
        <v>2.2366601042449474E-3</v>
      </c>
      <c r="N839" s="1">
        <v>0.54679667949676514</v>
      </c>
    </row>
    <row r="840" spans="1:14" x14ac:dyDescent="0.25">
      <c r="A840" s="1">
        <v>300339</v>
      </c>
      <c r="B840" s="1" t="s">
        <v>1516</v>
      </c>
      <c r="C840" s="1">
        <v>117596003</v>
      </c>
      <c r="D840" s="1">
        <v>339</v>
      </c>
      <c r="E840" s="1" t="s">
        <v>1874</v>
      </c>
      <c r="F840" s="1" t="s">
        <v>232</v>
      </c>
      <c r="G840" s="1" t="s">
        <v>207</v>
      </c>
      <c r="H840" s="1" t="s">
        <v>240</v>
      </c>
      <c r="I840" s="1">
        <v>1646871.56</v>
      </c>
      <c r="J840" s="1">
        <v>12378407</v>
      </c>
      <c r="K840" s="1">
        <v>0.24792100489139557</v>
      </c>
      <c r="L840" s="1">
        <v>2.0437846183776855</v>
      </c>
      <c r="M840" s="1">
        <v>3.069704957306385E-2</v>
      </c>
      <c r="N840" s="1">
        <v>1.8993648290634155</v>
      </c>
    </row>
    <row r="841" spans="1:14" x14ac:dyDescent="0.25">
      <c r="A841" s="1">
        <v>300340</v>
      </c>
      <c r="B841" s="1" t="s">
        <v>1516</v>
      </c>
      <c r="C841" s="1">
        <v>117597003</v>
      </c>
      <c r="D841" s="1">
        <v>340</v>
      </c>
      <c r="E841" s="1" t="s">
        <v>1875</v>
      </c>
      <c r="F841" s="1" t="s">
        <v>232</v>
      </c>
      <c r="G841" s="1" t="s">
        <v>207</v>
      </c>
      <c r="H841" s="1" t="s">
        <v>240</v>
      </c>
      <c r="I841" s="1">
        <v>1295907.3799999999</v>
      </c>
      <c r="J841" s="1">
        <v>8710584</v>
      </c>
      <c r="K841" s="1">
        <v>0.17611800134181976</v>
      </c>
      <c r="L841" s="1">
        <v>2.0636088848114014</v>
      </c>
      <c r="M841" s="1">
        <v>2.384890103712678E-3</v>
      </c>
      <c r="N841" s="1">
        <v>0.18437173962593079</v>
      </c>
    </row>
    <row r="842" spans="1:14" x14ac:dyDescent="0.25">
      <c r="A842" s="1">
        <v>300341</v>
      </c>
      <c r="B842" s="1" t="s">
        <v>1516</v>
      </c>
      <c r="C842" s="1">
        <v>117598503</v>
      </c>
      <c r="D842" s="1">
        <v>341</v>
      </c>
      <c r="E842" s="1" t="s">
        <v>1876</v>
      </c>
      <c r="F842" s="1" t="s">
        <v>232</v>
      </c>
      <c r="G842" s="1" t="s">
        <v>207</v>
      </c>
      <c r="H842" s="1" t="s">
        <v>240</v>
      </c>
      <c r="I842" s="1">
        <v>1127695.97</v>
      </c>
      <c r="J842" s="1">
        <v>6090351</v>
      </c>
      <c r="K842" s="1">
        <v>0.17260099947452545</v>
      </c>
      <c r="L842" s="1">
        <v>2.9166660308837891</v>
      </c>
      <c r="M842" s="1">
        <v>0.16500575840473175</v>
      </c>
      <c r="N842" s="1">
        <v>17.140068054199219</v>
      </c>
    </row>
    <row r="843" spans="1:14" x14ac:dyDescent="0.25">
      <c r="A843" s="1">
        <v>300342</v>
      </c>
      <c r="B843" s="1" t="s">
        <v>1516</v>
      </c>
      <c r="C843" s="1">
        <v>118401403</v>
      </c>
      <c r="D843" s="1">
        <v>342</v>
      </c>
      <c r="E843" s="1" t="s">
        <v>1877</v>
      </c>
      <c r="F843" s="1" t="s">
        <v>236</v>
      </c>
      <c r="G843" s="1" t="s">
        <v>208</v>
      </c>
      <c r="H843" s="1" t="s">
        <v>240</v>
      </c>
      <c r="I843" s="1">
        <v>1448100.97</v>
      </c>
      <c r="J843" s="1">
        <v>7187634.5</v>
      </c>
      <c r="K843" s="1">
        <v>0.11573699861764908</v>
      </c>
      <c r="L843" s="1">
        <v>1.6365762948989868</v>
      </c>
      <c r="M843" s="1">
        <v>-0.1800096333026886</v>
      </c>
      <c r="N843" s="1">
        <v>-11.056351661682129</v>
      </c>
    </row>
    <row r="844" spans="1:14" x14ac:dyDescent="0.25">
      <c r="A844" s="1">
        <v>300343</v>
      </c>
      <c r="B844" s="1" t="s">
        <v>1516</v>
      </c>
      <c r="C844" s="1">
        <v>118401603</v>
      </c>
      <c r="D844" s="1">
        <v>343</v>
      </c>
      <c r="E844" s="1" t="s">
        <v>1878</v>
      </c>
      <c r="F844" s="1" t="s">
        <v>236</v>
      </c>
      <c r="G844" s="1" t="s">
        <v>208</v>
      </c>
      <c r="H844" s="1" t="s">
        <v>240</v>
      </c>
      <c r="I844" s="1">
        <v>1178475.96</v>
      </c>
      <c r="J844" s="1">
        <v>5851586.5</v>
      </c>
      <c r="K844" s="1">
        <v>0.14604949951171875</v>
      </c>
      <c r="L844" s="1">
        <v>2.5597853660583496</v>
      </c>
      <c r="M844" s="1">
        <v>1.946575939655304E-2</v>
      </c>
      <c r="N844" s="1">
        <v>1.6795158386230469</v>
      </c>
    </row>
    <row r="845" spans="1:14" x14ac:dyDescent="0.25">
      <c r="A845" s="1">
        <v>300344</v>
      </c>
      <c r="B845" s="1" t="s">
        <v>1516</v>
      </c>
      <c r="C845" s="1">
        <v>118402603</v>
      </c>
      <c r="D845" s="1">
        <v>344</v>
      </c>
      <c r="E845" s="1" t="s">
        <v>1879</v>
      </c>
      <c r="F845" s="1" t="s">
        <v>236</v>
      </c>
      <c r="G845" s="1" t="s">
        <v>208</v>
      </c>
      <c r="H845" s="1" t="s">
        <v>240</v>
      </c>
      <c r="I845" s="1">
        <v>1410143.57</v>
      </c>
      <c r="J845" s="1">
        <v>10967830</v>
      </c>
      <c r="K845" s="1">
        <v>0.35384899377822876</v>
      </c>
      <c r="L845" s="1">
        <v>3.3338010311126709</v>
      </c>
      <c r="M845" s="1">
        <v>5.2325930446386337E-2</v>
      </c>
      <c r="N845" s="1">
        <v>3.8536787033081055</v>
      </c>
    </row>
    <row r="846" spans="1:14" x14ac:dyDescent="0.25">
      <c r="A846" s="1">
        <v>300345</v>
      </c>
      <c r="B846" s="1" t="s">
        <v>1516</v>
      </c>
      <c r="C846" s="1">
        <v>118403003</v>
      </c>
      <c r="D846" s="1">
        <v>345</v>
      </c>
      <c r="E846" s="1" t="s">
        <v>1880</v>
      </c>
      <c r="F846" s="1" t="s">
        <v>236</v>
      </c>
      <c r="G846" s="1" t="s">
        <v>208</v>
      </c>
      <c r="H846" s="1" t="s">
        <v>240</v>
      </c>
      <c r="I846" s="1">
        <v>1327720.3799999999</v>
      </c>
      <c r="J846" s="1">
        <v>7550353.5</v>
      </c>
      <c r="K846" s="1">
        <v>0.31797251105308533</v>
      </c>
      <c r="L846" s="1">
        <v>4.3965120315551758</v>
      </c>
      <c r="M846" s="1">
        <v>4.453543946146965E-2</v>
      </c>
      <c r="N846" s="1">
        <v>3.4706952571868896</v>
      </c>
    </row>
    <row r="847" spans="1:14" x14ac:dyDescent="0.25">
      <c r="A847" s="1">
        <v>300346</v>
      </c>
      <c r="B847" s="1" t="s">
        <v>1516</v>
      </c>
      <c r="C847" s="1">
        <v>118403302</v>
      </c>
      <c r="D847" s="1">
        <v>346</v>
      </c>
      <c r="E847" s="1" t="s">
        <v>1881</v>
      </c>
      <c r="F847" s="1" t="s">
        <v>236</v>
      </c>
      <c r="G847" s="1" t="s">
        <v>208</v>
      </c>
      <c r="H847" s="1" t="s">
        <v>240</v>
      </c>
      <c r="I847" s="1">
        <v>4882508.6399999997</v>
      </c>
      <c r="J847" s="1">
        <v>37299140</v>
      </c>
      <c r="K847" s="1">
        <v>1.8497799634933472</v>
      </c>
      <c r="L847" s="1">
        <v>5.2180914878845215</v>
      </c>
      <c r="M847" s="1">
        <v>2.3242959752678871E-2</v>
      </c>
      <c r="N847" s="1">
        <v>0.47832247614860535</v>
      </c>
    </row>
    <row r="848" spans="1:14" x14ac:dyDescent="0.25">
      <c r="A848" s="1">
        <v>300347</v>
      </c>
      <c r="B848" s="1" t="s">
        <v>1516</v>
      </c>
      <c r="C848" s="1">
        <v>118403903</v>
      </c>
      <c r="D848" s="1">
        <v>347</v>
      </c>
      <c r="E848" s="1" t="s">
        <v>1882</v>
      </c>
      <c r="F848" s="1" t="s">
        <v>236</v>
      </c>
      <c r="G848" s="1" t="s">
        <v>208</v>
      </c>
      <c r="H848" s="1" t="s">
        <v>240</v>
      </c>
      <c r="I848" s="1">
        <v>1169145.04</v>
      </c>
      <c r="J848" s="1">
        <v>6807014</v>
      </c>
      <c r="K848" s="1">
        <v>0.12086150050163269</v>
      </c>
      <c r="L848" s="1">
        <v>1.8076390027999878</v>
      </c>
      <c r="M848" s="1">
        <v>1.093721017241478E-2</v>
      </c>
      <c r="N848" s="1">
        <v>0.94432187080383301</v>
      </c>
    </row>
    <row r="849" spans="1:14" x14ac:dyDescent="0.25">
      <c r="A849" s="1">
        <v>300348</v>
      </c>
      <c r="B849" s="1" t="s">
        <v>1516</v>
      </c>
      <c r="C849" s="1">
        <v>118406003</v>
      </c>
      <c r="D849" s="1">
        <v>348</v>
      </c>
      <c r="E849" s="1" t="s">
        <v>1883</v>
      </c>
      <c r="F849" s="1" t="s">
        <v>236</v>
      </c>
      <c r="G849" s="1" t="s">
        <v>208</v>
      </c>
      <c r="H849" s="1" t="s">
        <v>240</v>
      </c>
      <c r="I849" s="1">
        <v>876823.17</v>
      </c>
      <c r="J849" s="1">
        <v>7137918</v>
      </c>
      <c r="K849" s="1">
        <v>8.797849714756012E-2</v>
      </c>
      <c r="L849" s="1">
        <v>1.2479326725006104</v>
      </c>
      <c r="M849" s="1">
        <v>1.2341219931840897E-2</v>
      </c>
      <c r="N849" s="1">
        <v>1.4275856018066406</v>
      </c>
    </row>
    <row r="850" spans="1:14" x14ac:dyDescent="0.25">
      <c r="A850" s="1">
        <v>300349</v>
      </c>
      <c r="B850" s="1" t="s">
        <v>1516</v>
      </c>
      <c r="C850" s="1">
        <v>118406602</v>
      </c>
      <c r="D850" s="1">
        <v>349</v>
      </c>
      <c r="E850" s="1" t="s">
        <v>1884</v>
      </c>
      <c r="F850" s="1" t="s">
        <v>236</v>
      </c>
      <c r="G850" s="1" t="s">
        <v>208</v>
      </c>
      <c r="H850" s="1" t="s">
        <v>240</v>
      </c>
      <c r="I850" s="1">
        <v>1619669.98</v>
      </c>
      <c r="J850" s="1">
        <v>9706373</v>
      </c>
      <c r="K850" s="1">
        <v>0.34301498532295227</v>
      </c>
      <c r="L850" s="1">
        <v>3.6633758544921875</v>
      </c>
      <c r="M850" s="1">
        <v>-1.4999190345406532E-2</v>
      </c>
      <c r="N850" s="1">
        <v>-0.91756731271743774</v>
      </c>
    </row>
    <row r="851" spans="1:14" x14ac:dyDescent="0.25">
      <c r="A851" s="1">
        <v>300350</v>
      </c>
      <c r="B851" s="1" t="s">
        <v>1516</v>
      </c>
      <c r="C851" s="1">
        <v>118408852</v>
      </c>
      <c r="D851" s="1">
        <v>350</v>
      </c>
      <c r="E851" s="1" t="s">
        <v>1885</v>
      </c>
      <c r="F851" s="1" t="s">
        <v>236</v>
      </c>
      <c r="G851" s="1" t="s">
        <v>208</v>
      </c>
      <c r="H851" s="1" t="s">
        <v>240</v>
      </c>
      <c r="I851" s="1">
        <v>4530026.66</v>
      </c>
      <c r="J851" s="1">
        <v>26961192</v>
      </c>
      <c r="K851" s="1">
        <v>1.7527300119400024</v>
      </c>
      <c r="L851" s="1">
        <v>6.9529428482055664</v>
      </c>
      <c r="M851" s="1">
        <v>0.22352148592472076</v>
      </c>
      <c r="N851" s="1">
        <v>5.1903219223022461</v>
      </c>
    </row>
    <row r="852" spans="1:14" x14ac:dyDescent="0.25">
      <c r="A852" s="1">
        <v>300351</v>
      </c>
      <c r="B852" s="1" t="s">
        <v>1516</v>
      </c>
      <c r="C852" s="1">
        <v>118409203</v>
      </c>
      <c r="D852" s="1">
        <v>351</v>
      </c>
      <c r="E852" s="1" t="s">
        <v>1886</v>
      </c>
      <c r="F852" s="1" t="s">
        <v>236</v>
      </c>
      <c r="G852" s="1" t="s">
        <v>208</v>
      </c>
      <c r="H852" s="1" t="s">
        <v>240</v>
      </c>
      <c r="I852" s="1">
        <v>1481077.24</v>
      </c>
      <c r="J852" s="1">
        <v>7803309</v>
      </c>
      <c r="K852" s="1">
        <v>0.20844900608062744</v>
      </c>
      <c r="L852" s="1">
        <v>2.7446062564849854</v>
      </c>
      <c r="M852" s="1">
        <v>3.4697078168392181E-2</v>
      </c>
      <c r="N852" s="1">
        <v>2.3988907337188721</v>
      </c>
    </row>
    <row r="853" spans="1:14" x14ac:dyDescent="0.25">
      <c r="A853" s="1">
        <v>300352</v>
      </c>
      <c r="B853" s="1" t="s">
        <v>1516</v>
      </c>
      <c r="C853" s="1">
        <v>118409302</v>
      </c>
      <c r="D853" s="1">
        <v>352</v>
      </c>
      <c r="E853" s="1" t="s">
        <v>1887</v>
      </c>
      <c r="F853" s="1" t="s">
        <v>236</v>
      </c>
      <c r="G853" s="1" t="s">
        <v>208</v>
      </c>
      <c r="H853" s="1" t="s">
        <v>240</v>
      </c>
      <c r="I853" s="1">
        <v>3201685.71</v>
      </c>
      <c r="J853" s="1">
        <v>19682258</v>
      </c>
      <c r="K853" s="1">
        <v>0.68769598007202148</v>
      </c>
      <c r="L853" s="1">
        <v>3.6204888820648193</v>
      </c>
      <c r="M853" s="1">
        <v>0.12285395711660385</v>
      </c>
      <c r="N853" s="1">
        <v>3.9902784824371338</v>
      </c>
    </row>
    <row r="854" spans="1:14" x14ac:dyDescent="0.25">
      <c r="A854" s="1">
        <v>300353</v>
      </c>
      <c r="B854" s="1" t="s">
        <v>1516</v>
      </c>
      <c r="C854" s="1">
        <v>118667503</v>
      </c>
      <c r="D854" s="1">
        <v>353</v>
      </c>
      <c r="E854" s="1" t="s">
        <v>1888</v>
      </c>
      <c r="F854" s="1" t="s">
        <v>236</v>
      </c>
      <c r="G854" s="1" t="s">
        <v>209</v>
      </c>
      <c r="H854" s="1" t="s">
        <v>240</v>
      </c>
      <c r="I854" s="1">
        <v>1749468.96</v>
      </c>
      <c r="J854" s="1">
        <v>11131627</v>
      </c>
      <c r="K854" s="1">
        <v>0.25277599692344666</v>
      </c>
      <c r="L854" s="1">
        <v>2.3235542774200439</v>
      </c>
      <c r="M854" s="1">
        <v>1.4898239634931087E-2</v>
      </c>
      <c r="N854" s="1">
        <v>0.85890072584152222</v>
      </c>
    </row>
    <row r="855" spans="1:14" x14ac:dyDescent="0.25">
      <c r="A855" s="1">
        <v>300354</v>
      </c>
      <c r="B855" s="1" t="s">
        <v>1516</v>
      </c>
      <c r="C855" s="1">
        <v>119350303</v>
      </c>
      <c r="D855" s="1">
        <v>354</v>
      </c>
      <c r="E855" s="1" t="s">
        <v>1889</v>
      </c>
      <c r="F855" s="1" t="s">
        <v>236</v>
      </c>
      <c r="G855" s="1" t="s">
        <v>210</v>
      </c>
      <c r="H855" s="1" t="s">
        <v>240</v>
      </c>
      <c r="I855" s="1">
        <v>1642785.13</v>
      </c>
      <c r="J855" s="1">
        <v>6273964</v>
      </c>
      <c r="K855" s="1">
        <v>0.1504025012254715</v>
      </c>
      <c r="L855" s="1">
        <v>2.4561278820037842</v>
      </c>
      <c r="M855" s="1">
        <v>-2.339760959148407E-2</v>
      </c>
      <c r="N855" s="1">
        <v>-1.4042643308639526</v>
      </c>
    </row>
    <row r="856" spans="1:14" x14ac:dyDescent="0.25">
      <c r="A856" s="1">
        <v>300355</v>
      </c>
      <c r="B856" s="1" t="s">
        <v>1516</v>
      </c>
      <c r="C856" s="1">
        <v>119351303</v>
      </c>
      <c r="D856" s="1">
        <v>355</v>
      </c>
      <c r="E856" s="1" t="s">
        <v>1890</v>
      </c>
      <c r="F856" s="1" t="s">
        <v>236</v>
      </c>
      <c r="G856" s="1" t="s">
        <v>210</v>
      </c>
      <c r="H856" s="1" t="s">
        <v>240</v>
      </c>
      <c r="I856" s="1">
        <v>1137010.8700000001</v>
      </c>
      <c r="J856" s="1">
        <v>8535125</v>
      </c>
      <c r="K856" s="1">
        <v>0.41283148527145386</v>
      </c>
      <c r="L856" s="1">
        <v>5.0826959609985352</v>
      </c>
      <c r="M856" s="1">
        <v>1.7674470320343971E-2</v>
      </c>
      <c r="N856" s="1">
        <v>1.5790132284164429</v>
      </c>
    </row>
    <row r="857" spans="1:14" x14ac:dyDescent="0.25">
      <c r="A857" s="1">
        <v>300356</v>
      </c>
      <c r="B857" s="1" t="s">
        <v>1516</v>
      </c>
      <c r="C857" s="1">
        <v>119352203</v>
      </c>
      <c r="D857" s="1">
        <v>356</v>
      </c>
      <c r="E857" s="1" t="s">
        <v>1891</v>
      </c>
      <c r="F857" s="1" t="s">
        <v>236</v>
      </c>
      <c r="G857" s="1" t="s">
        <v>210</v>
      </c>
      <c r="H857" s="1" t="s">
        <v>240</v>
      </c>
      <c r="I857" s="1">
        <v>851553.4</v>
      </c>
      <c r="J857" s="1">
        <v>4278302.5</v>
      </c>
      <c r="K857" s="1">
        <v>0.10633274912834167</v>
      </c>
      <c r="L857" s="1">
        <v>2.5487420558929443</v>
      </c>
      <c r="M857" s="1">
        <v>4.914070013910532E-3</v>
      </c>
      <c r="N857" s="1">
        <v>0.58042073249816895</v>
      </c>
    </row>
    <row r="858" spans="1:14" x14ac:dyDescent="0.25">
      <c r="A858" s="1">
        <v>300357</v>
      </c>
      <c r="B858" s="1" t="s">
        <v>1516</v>
      </c>
      <c r="C858" s="1">
        <v>119354603</v>
      </c>
      <c r="D858" s="1">
        <v>357</v>
      </c>
      <c r="E858" s="1" t="s">
        <v>1892</v>
      </c>
      <c r="F858" s="1" t="s">
        <v>236</v>
      </c>
      <c r="G858" s="1" t="s">
        <v>210</v>
      </c>
      <c r="H858" s="1" t="s">
        <v>240</v>
      </c>
      <c r="I858" s="1">
        <v>917245.78</v>
      </c>
      <c r="J858" s="1">
        <v>5384313</v>
      </c>
      <c r="K858" s="1">
        <v>0.10374700278043747</v>
      </c>
      <c r="L858" s="1">
        <v>1.9646947383880615</v>
      </c>
      <c r="M858" s="1">
        <v>1.4550009742379189E-2</v>
      </c>
      <c r="N858" s="1">
        <v>1.6118398904800415</v>
      </c>
    </row>
    <row r="859" spans="1:14" x14ac:dyDescent="0.25">
      <c r="A859" s="1">
        <v>300358</v>
      </c>
      <c r="B859" s="1" t="s">
        <v>1516</v>
      </c>
      <c r="C859" s="1">
        <v>119355503</v>
      </c>
      <c r="D859" s="1">
        <v>358</v>
      </c>
      <c r="E859" s="1" t="s">
        <v>1893</v>
      </c>
      <c r="F859" s="1" t="s">
        <v>236</v>
      </c>
      <c r="G859" s="1" t="s">
        <v>210</v>
      </c>
      <c r="H859" s="1" t="s">
        <v>240</v>
      </c>
      <c r="I859" s="1">
        <v>885148.17</v>
      </c>
      <c r="J859" s="1">
        <v>4146792.5</v>
      </c>
      <c r="K859" s="1">
        <v>0.17023099958896637</v>
      </c>
      <c r="L859" s="1">
        <v>4.2808589935302734</v>
      </c>
      <c r="M859" s="1">
        <v>1.9744930788874626E-2</v>
      </c>
      <c r="N859" s="1">
        <v>2.2815873622894287</v>
      </c>
    </row>
    <row r="860" spans="1:14" x14ac:dyDescent="0.25">
      <c r="A860" s="1">
        <v>300359</v>
      </c>
      <c r="B860" s="1" t="s">
        <v>1516</v>
      </c>
      <c r="C860" s="1">
        <v>119356503</v>
      </c>
      <c r="D860" s="1">
        <v>359</v>
      </c>
      <c r="E860" s="1" t="s">
        <v>1894</v>
      </c>
      <c r="F860" s="1" t="s">
        <v>236</v>
      </c>
      <c r="G860" s="1" t="s">
        <v>210</v>
      </c>
      <c r="H860" s="1" t="s">
        <v>240</v>
      </c>
      <c r="I860" s="1">
        <v>1728831.37</v>
      </c>
      <c r="J860" s="1">
        <v>8496597</v>
      </c>
      <c r="K860" s="1">
        <v>0.27826899290084839</v>
      </c>
      <c r="L860" s="1">
        <v>3.3859562873840332</v>
      </c>
      <c r="M860" s="1">
        <v>2.414277009665966E-2</v>
      </c>
      <c r="N860" s="1">
        <v>1.4162569046020508</v>
      </c>
    </row>
    <row r="861" spans="1:14" x14ac:dyDescent="0.25">
      <c r="A861" s="1">
        <v>300360</v>
      </c>
      <c r="B861" s="1" t="s">
        <v>1516</v>
      </c>
      <c r="C861" s="1">
        <v>119356603</v>
      </c>
      <c r="D861" s="1">
        <v>360</v>
      </c>
      <c r="E861" s="1" t="s">
        <v>1895</v>
      </c>
      <c r="F861" s="1" t="s">
        <v>236</v>
      </c>
      <c r="G861" s="1" t="s">
        <v>210</v>
      </c>
      <c r="H861" s="1" t="s">
        <v>240</v>
      </c>
      <c r="I861" s="1">
        <v>513704.09</v>
      </c>
      <c r="J861" s="1">
        <v>2997247.75</v>
      </c>
      <c r="K861" s="1">
        <v>5.8871001005172729E-2</v>
      </c>
      <c r="L861" s="1">
        <v>2.003521203994751</v>
      </c>
      <c r="M861" s="1">
        <v>1.0984379798173904E-2</v>
      </c>
      <c r="N861" s="1">
        <v>2.1849908828735352</v>
      </c>
    </row>
    <row r="862" spans="1:14" x14ac:dyDescent="0.25">
      <c r="A862" s="1">
        <v>300361</v>
      </c>
      <c r="B862" s="1" t="s">
        <v>1516</v>
      </c>
      <c r="C862" s="1">
        <v>119357003</v>
      </c>
      <c r="D862" s="1">
        <v>361</v>
      </c>
      <c r="E862" s="1" t="s">
        <v>1896</v>
      </c>
      <c r="F862" s="1" t="s">
        <v>236</v>
      </c>
      <c r="G862" s="1" t="s">
        <v>210</v>
      </c>
      <c r="H862" s="1" t="s">
        <v>240</v>
      </c>
      <c r="I862" s="1">
        <v>809420.72</v>
      </c>
      <c r="J862" s="1">
        <v>4914771</v>
      </c>
      <c r="K862" s="1">
        <v>0.19171950221061707</v>
      </c>
      <c r="L862" s="1">
        <v>4.0592293739318848</v>
      </c>
      <c r="M862" s="1">
        <v>9.624529629945755E-3</v>
      </c>
      <c r="N862" s="1">
        <v>1.2033728361129761</v>
      </c>
    </row>
    <row r="863" spans="1:14" x14ac:dyDescent="0.25">
      <c r="A863" s="1">
        <v>300362</v>
      </c>
      <c r="B863" s="1" t="s">
        <v>1516</v>
      </c>
      <c r="C863" s="1">
        <v>119357402</v>
      </c>
      <c r="D863" s="1">
        <v>362</v>
      </c>
      <c r="E863" s="1" t="s">
        <v>1897</v>
      </c>
      <c r="F863" s="1" t="s">
        <v>236</v>
      </c>
      <c r="G863" s="1" t="s">
        <v>210</v>
      </c>
      <c r="H863" s="1" t="s">
        <v>240</v>
      </c>
      <c r="I863" s="1">
        <v>5858141.75</v>
      </c>
      <c r="J863" s="1">
        <v>41337048</v>
      </c>
      <c r="K863" s="1">
        <v>2.2806398868560791</v>
      </c>
      <c r="L863" s="1">
        <v>5.8393492698669434</v>
      </c>
      <c r="M863" s="1">
        <v>0.17082545161247253</v>
      </c>
      <c r="N863" s="1">
        <v>3.0036213397979736</v>
      </c>
    </row>
    <row r="864" spans="1:14" x14ac:dyDescent="0.25">
      <c r="A864" s="1">
        <v>300363</v>
      </c>
      <c r="B864" s="1" t="s">
        <v>1516</v>
      </c>
      <c r="C864" s="1">
        <v>119358403</v>
      </c>
      <c r="D864" s="1">
        <v>363</v>
      </c>
      <c r="E864" s="1" t="s">
        <v>1898</v>
      </c>
      <c r="F864" s="1" t="s">
        <v>236</v>
      </c>
      <c r="G864" s="1" t="s">
        <v>210</v>
      </c>
      <c r="H864" s="1" t="s">
        <v>240</v>
      </c>
      <c r="I864" s="1">
        <v>1367964</v>
      </c>
      <c r="J864" s="1">
        <v>7837180</v>
      </c>
      <c r="K864" s="1">
        <v>0.18489700555801392</v>
      </c>
      <c r="L864" s="1">
        <v>2.4162330627441406</v>
      </c>
      <c r="M864" s="1">
        <v>1.5608999878168106E-2</v>
      </c>
      <c r="N864" s="1">
        <v>1.154208779335022</v>
      </c>
    </row>
    <row r="865" spans="1:14" x14ac:dyDescent="0.25">
      <c r="A865" s="1">
        <v>300364</v>
      </c>
      <c r="B865" s="1" t="s">
        <v>1516</v>
      </c>
      <c r="C865" s="1">
        <v>119581003</v>
      </c>
      <c r="D865" s="1">
        <v>364</v>
      </c>
      <c r="E865" s="1" t="s">
        <v>1899</v>
      </c>
      <c r="F865" s="1" t="s">
        <v>236</v>
      </c>
      <c r="G865" s="1" t="s">
        <v>211</v>
      </c>
      <c r="H865" s="1" t="s">
        <v>240</v>
      </c>
      <c r="I865" s="1">
        <v>728835.25</v>
      </c>
      <c r="J865" s="1">
        <v>6470678</v>
      </c>
      <c r="K865" s="1">
        <v>0.12141049653291702</v>
      </c>
      <c r="L865" s="1">
        <v>1.9121969938278198</v>
      </c>
      <c r="M865" s="1">
        <v>4.6751298941671848E-3</v>
      </c>
      <c r="N865" s="1">
        <v>0.64559340476989746</v>
      </c>
    </row>
    <row r="866" spans="1:14" x14ac:dyDescent="0.25">
      <c r="A866" s="1">
        <v>300365</v>
      </c>
      <c r="B866" s="1" t="s">
        <v>1516</v>
      </c>
      <c r="C866" s="1">
        <v>119582503</v>
      </c>
      <c r="D866" s="1">
        <v>365</v>
      </c>
      <c r="E866" s="1" t="s">
        <v>1900</v>
      </c>
      <c r="F866" s="1" t="s">
        <v>236</v>
      </c>
      <c r="G866" s="1" t="s">
        <v>211</v>
      </c>
      <c r="H866" s="1" t="s">
        <v>240</v>
      </c>
      <c r="I866" s="1">
        <v>930459.36</v>
      </c>
      <c r="J866" s="1">
        <v>6682207.5</v>
      </c>
      <c r="K866" s="1">
        <v>8.1767499446868896E-2</v>
      </c>
      <c r="L866" s="1">
        <v>1.238818883895874</v>
      </c>
      <c r="M866" s="1">
        <v>9.1788303107023239E-3</v>
      </c>
      <c r="N866" s="1">
        <v>0.99631214141845703</v>
      </c>
    </row>
    <row r="867" spans="1:14" x14ac:dyDescent="0.25">
      <c r="A867" s="1">
        <v>300366</v>
      </c>
      <c r="B867" s="1" t="s">
        <v>1516</v>
      </c>
      <c r="C867" s="1">
        <v>119583003</v>
      </c>
      <c r="D867" s="1">
        <v>366</v>
      </c>
      <c r="E867" s="1" t="s">
        <v>1901</v>
      </c>
      <c r="F867" s="1" t="s">
        <v>236</v>
      </c>
      <c r="G867" s="1" t="s">
        <v>211</v>
      </c>
      <c r="H867" s="1" t="s">
        <v>240</v>
      </c>
      <c r="I867" s="1">
        <v>490011.99</v>
      </c>
      <c r="J867" s="1">
        <v>3415619.75</v>
      </c>
      <c r="K867" s="1">
        <v>7.9437747597694397E-2</v>
      </c>
      <c r="L867" s="1">
        <v>2.3810975551605225</v>
      </c>
      <c r="M867" s="1">
        <v>6.3060498796403408E-3</v>
      </c>
      <c r="N867" s="1">
        <v>1.3036949634552002</v>
      </c>
    </row>
    <row r="868" spans="1:14" x14ac:dyDescent="0.25">
      <c r="A868" s="1">
        <v>300367</v>
      </c>
      <c r="B868" s="1" t="s">
        <v>1516</v>
      </c>
      <c r="C868" s="1">
        <v>119584503</v>
      </c>
      <c r="D868" s="1">
        <v>367</v>
      </c>
      <c r="E868" s="1" t="s">
        <v>1902</v>
      </c>
      <c r="F868" s="1" t="s">
        <v>236</v>
      </c>
      <c r="G868" s="1" t="s">
        <v>211</v>
      </c>
      <c r="H868" s="1" t="s">
        <v>240</v>
      </c>
      <c r="I868" s="1">
        <v>1135893.3600000001</v>
      </c>
      <c r="J868" s="1">
        <v>7523705.5</v>
      </c>
      <c r="K868" s="1">
        <v>9.3192502856254578E-2</v>
      </c>
      <c r="L868" s="1">
        <v>1.2541866302490234</v>
      </c>
      <c r="M868" s="1">
        <v>1.1118699796497822E-2</v>
      </c>
      <c r="N868" s="1">
        <v>0.98852688074111938</v>
      </c>
    </row>
    <row r="869" spans="1:14" x14ac:dyDescent="0.25">
      <c r="A869" s="1">
        <v>300368</v>
      </c>
      <c r="B869" s="1" t="s">
        <v>1516</v>
      </c>
      <c r="C869" s="1">
        <v>119584603</v>
      </c>
      <c r="D869" s="1">
        <v>368</v>
      </c>
      <c r="E869" s="1" t="s">
        <v>1903</v>
      </c>
      <c r="F869" s="1" t="s">
        <v>236</v>
      </c>
      <c r="G869" s="1" t="s">
        <v>211</v>
      </c>
      <c r="H869" s="1" t="s">
        <v>240</v>
      </c>
      <c r="I869" s="1">
        <v>790456.92</v>
      </c>
      <c r="J869" s="1">
        <v>5372123</v>
      </c>
      <c r="K869" s="1">
        <v>8.9045502245426178E-2</v>
      </c>
      <c r="L869" s="1">
        <v>1.6854853630065918</v>
      </c>
      <c r="M869" s="1">
        <v>1.2547400547191501E-3</v>
      </c>
      <c r="N869" s="1">
        <v>0.15898841619491577</v>
      </c>
    </row>
    <row r="870" spans="1:14" x14ac:dyDescent="0.25">
      <c r="A870" s="1">
        <v>300369</v>
      </c>
      <c r="B870" s="1" t="s">
        <v>1516</v>
      </c>
      <c r="C870" s="1">
        <v>119586503</v>
      </c>
      <c r="D870" s="1">
        <v>369</v>
      </c>
      <c r="E870" s="1" t="s">
        <v>1904</v>
      </c>
      <c r="F870" s="1" t="s">
        <v>236</v>
      </c>
      <c r="G870" s="1" t="s">
        <v>211</v>
      </c>
      <c r="H870" s="1" t="s">
        <v>240</v>
      </c>
      <c r="I870" s="1">
        <v>1044227.22</v>
      </c>
      <c r="J870" s="1">
        <v>6571903</v>
      </c>
      <c r="K870" s="1">
        <v>0.14130550622940063</v>
      </c>
      <c r="L870" s="1">
        <v>2.1973929405212402</v>
      </c>
      <c r="M870" s="1">
        <v>1.6575539484620094E-2</v>
      </c>
      <c r="N870" s="1">
        <v>1.6129531860351563</v>
      </c>
    </row>
    <row r="871" spans="1:14" x14ac:dyDescent="0.25">
      <c r="A871" s="1">
        <v>300370</v>
      </c>
      <c r="B871" s="1" t="s">
        <v>1516</v>
      </c>
      <c r="C871" s="1">
        <v>119648303</v>
      </c>
      <c r="D871" s="1">
        <v>370</v>
      </c>
      <c r="E871" s="1" t="s">
        <v>1905</v>
      </c>
      <c r="F871" s="1" t="s">
        <v>236</v>
      </c>
      <c r="G871" s="1" t="s">
        <v>213</v>
      </c>
      <c r="H871" s="1" t="s">
        <v>240</v>
      </c>
      <c r="I871" s="1">
        <v>1748548.58</v>
      </c>
      <c r="J871" s="1">
        <v>5187516</v>
      </c>
      <c r="K871" s="1">
        <v>0.30774348974227905</v>
      </c>
      <c r="L871" s="1">
        <v>6.3065133094787598</v>
      </c>
      <c r="M871" s="1">
        <v>1.8259070813655853E-2</v>
      </c>
      <c r="N871" s="1">
        <v>1.0552610158920288</v>
      </c>
    </row>
    <row r="872" spans="1:14" x14ac:dyDescent="0.25">
      <c r="A872" s="1">
        <v>300371</v>
      </c>
      <c r="B872" s="1" t="s">
        <v>1516</v>
      </c>
      <c r="C872" s="1">
        <v>119648703</v>
      </c>
      <c r="D872" s="1">
        <v>371</v>
      </c>
      <c r="E872" s="1" t="s">
        <v>1906</v>
      </c>
      <c r="F872" s="1" t="s">
        <v>236</v>
      </c>
      <c r="G872" s="1" t="s">
        <v>213</v>
      </c>
      <c r="H872" s="1" t="s">
        <v>240</v>
      </c>
      <c r="I872" s="1">
        <v>1648207.68</v>
      </c>
      <c r="J872" s="1">
        <v>8265596</v>
      </c>
      <c r="K872" s="1">
        <v>0.37365451455116272</v>
      </c>
      <c r="L872" s="1">
        <v>4.7346334457397461</v>
      </c>
      <c r="M872" s="1">
        <v>1.575075089931488E-2</v>
      </c>
      <c r="N872" s="1">
        <v>0.96484935283660889</v>
      </c>
    </row>
    <row r="873" spans="1:14" x14ac:dyDescent="0.25">
      <c r="A873" s="1">
        <v>300372</v>
      </c>
      <c r="B873" s="1" t="s">
        <v>1516</v>
      </c>
      <c r="C873" s="1">
        <v>119648903</v>
      </c>
      <c r="D873" s="1">
        <v>372</v>
      </c>
      <c r="E873" s="1" t="s">
        <v>1907</v>
      </c>
      <c r="F873" s="1" t="s">
        <v>236</v>
      </c>
      <c r="G873" s="1" t="s">
        <v>213</v>
      </c>
      <c r="H873" s="1" t="s">
        <v>240</v>
      </c>
      <c r="I873" s="1">
        <v>1184254.24</v>
      </c>
      <c r="J873" s="1">
        <v>5044283.5</v>
      </c>
      <c r="K873" s="1">
        <v>0.21871499717235565</v>
      </c>
      <c r="L873" s="1">
        <v>4.5324192047119141</v>
      </c>
      <c r="M873" s="1">
        <v>-2.2546010091900826E-2</v>
      </c>
      <c r="N873" s="1">
        <v>-1.8682470321655273</v>
      </c>
    </row>
    <row r="874" spans="1:14" x14ac:dyDescent="0.25">
      <c r="A874" s="1">
        <v>300373</v>
      </c>
      <c r="B874" s="1" t="s">
        <v>1516</v>
      </c>
      <c r="C874" s="1">
        <v>119665003</v>
      </c>
      <c r="D874" s="1">
        <v>373</v>
      </c>
      <c r="E874" s="1" t="s">
        <v>1908</v>
      </c>
      <c r="F874" s="1" t="s">
        <v>236</v>
      </c>
      <c r="G874" s="1" t="s">
        <v>209</v>
      </c>
      <c r="H874" s="1" t="s">
        <v>240</v>
      </c>
      <c r="I874" s="1">
        <v>985315.34</v>
      </c>
      <c r="J874" s="1">
        <v>5623757</v>
      </c>
      <c r="K874" s="1">
        <v>7.07240030169487E-2</v>
      </c>
      <c r="L874" s="1">
        <v>1.2736103534698486</v>
      </c>
      <c r="M874" s="1">
        <v>1.1459129862487316E-2</v>
      </c>
      <c r="N874" s="1">
        <v>1.1766757965087891</v>
      </c>
    </row>
    <row r="875" spans="1:14" x14ac:dyDescent="0.25">
      <c r="A875" s="1">
        <v>300374</v>
      </c>
      <c r="B875" s="1" t="s">
        <v>1516</v>
      </c>
      <c r="C875" s="1">
        <v>120452003</v>
      </c>
      <c r="D875" s="1">
        <v>374</v>
      </c>
      <c r="E875" s="1" t="s">
        <v>1909</v>
      </c>
      <c r="F875" s="1" t="s">
        <v>236</v>
      </c>
      <c r="G875" s="1" t="s">
        <v>214</v>
      </c>
      <c r="H875" s="1" t="s">
        <v>240</v>
      </c>
      <c r="I875" s="1">
        <v>3975312.67</v>
      </c>
      <c r="J875" s="1">
        <v>14983603</v>
      </c>
      <c r="K875" s="1">
        <v>1.0083199739456177</v>
      </c>
      <c r="L875" s="1">
        <v>7.2150239944458008</v>
      </c>
      <c r="M875" s="1">
        <v>5.5697720497846603E-2</v>
      </c>
      <c r="N875" s="1">
        <v>1.4209997653961182</v>
      </c>
    </row>
    <row r="876" spans="1:14" x14ac:dyDescent="0.25">
      <c r="A876" s="1">
        <v>300375</v>
      </c>
      <c r="B876" s="1" t="s">
        <v>1516</v>
      </c>
      <c r="C876" s="1">
        <v>120455203</v>
      </c>
      <c r="D876" s="1">
        <v>375</v>
      </c>
      <c r="E876" s="1" t="s">
        <v>1910</v>
      </c>
      <c r="F876" s="1" t="s">
        <v>236</v>
      </c>
      <c r="G876" s="1" t="s">
        <v>214</v>
      </c>
      <c r="H876" s="1" t="s">
        <v>240</v>
      </c>
      <c r="I876" s="1">
        <v>3350202.2</v>
      </c>
      <c r="J876" s="1">
        <v>22269674</v>
      </c>
      <c r="K876" s="1">
        <v>0.43449398875236511</v>
      </c>
      <c r="L876" s="1">
        <v>1.9898805618286133</v>
      </c>
      <c r="M876" s="1">
        <v>-5.6047949939966202E-2</v>
      </c>
      <c r="N876" s="1">
        <v>-1.6454442739486694</v>
      </c>
    </row>
    <row r="877" spans="1:14" x14ac:dyDescent="0.25">
      <c r="A877" s="1">
        <v>300376</v>
      </c>
      <c r="B877" s="1" t="s">
        <v>1516</v>
      </c>
      <c r="C877" s="1">
        <v>120455403</v>
      </c>
      <c r="D877" s="1">
        <v>376</v>
      </c>
      <c r="E877" s="1" t="s">
        <v>1911</v>
      </c>
      <c r="F877" s="1" t="s">
        <v>236</v>
      </c>
      <c r="G877" s="1" t="s">
        <v>214</v>
      </c>
      <c r="H877" s="1" t="s">
        <v>240</v>
      </c>
      <c r="I877" s="1">
        <v>5545252.6299999999</v>
      </c>
      <c r="J877" s="1">
        <v>26848130</v>
      </c>
      <c r="K877" s="1">
        <v>1.6633260250091553</v>
      </c>
      <c r="L877" s="1">
        <v>6.6044826507568359</v>
      </c>
      <c r="M877" s="1">
        <v>0.17501677572727203</v>
      </c>
      <c r="N877" s="1">
        <v>3.2590146064758301</v>
      </c>
    </row>
    <row r="878" spans="1:14" x14ac:dyDescent="0.25">
      <c r="A878" s="1">
        <v>300377</v>
      </c>
      <c r="B878" s="1" t="s">
        <v>1516</v>
      </c>
      <c r="C878" s="1">
        <v>120456003</v>
      </c>
      <c r="D878" s="1">
        <v>377</v>
      </c>
      <c r="E878" s="1" t="s">
        <v>1912</v>
      </c>
      <c r="F878" s="1" t="s">
        <v>236</v>
      </c>
      <c r="G878" s="1" t="s">
        <v>214</v>
      </c>
      <c r="H878" s="1" t="s">
        <v>240</v>
      </c>
      <c r="I878" s="1">
        <v>2957492.42</v>
      </c>
      <c r="J878" s="1">
        <v>13718356</v>
      </c>
      <c r="K878" s="1">
        <v>0.57876098155975342</v>
      </c>
      <c r="L878" s="1">
        <v>4.4047098159790039</v>
      </c>
      <c r="M878" s="1">
        <v>0.24104860424995422</v>
      </c>
      <c r="N878" s="1">
        <v>8.873682975769043</v>
      </c>
    </row>
    <row r="879" spans="1:14" x14ac:dyDescent="0.25">
      <c r="A879" s="1">
        <v>300378</v>
      </c>
      <c r="B879" s="1" t="s">
        <v>1516</v>
      </c>
      <c r="C879" s="1">
        <v>120480803</v>
      </c>
      <c r="D879" s="1">
        <v>378</v>
      </c>
      <c r="E879" s="1" t="s">
        <v>1913</v>
      </c>
      <c r="F879" s="1" t="s">
        <v>235</v>
      </c>
      <c r="G879" s="1" t="s">
        <v>215</v>
      </c>
      <c r="H879" s="1" t="s">
        <v>240</v>
      </c>
      <c r="I879" s="1">
        <v>1964532.52</v>
      </c>
      <c r="J879" s="1">
        <v>9486214</v>
      </c>
      <c r="K879" s="1">
        <v>0.2499530017375946</v>
      </c>
      <c r="L879" s="1">
        <v>2.7062141895294189</v>
      </c>
      <c r="M879" s="1">
        <v>3.8480669260025024E-2</v>
      </c>
      <c r="N879" s="1">
        <v>1.9979041814804077</v>
      </c>
    </row>
    <row r="880" spans="1:14" x14ac:dyDescent="0.25">
      <c r="A880" s="1">
        <v>300379</v>
      </c>
      <c r="B880" s="1" t="s">
        <v>1516</v>
      </c>
      <c r="C880" s="1">
        <v>120481002</v>
      </c>
      <c r="D880" s="1">
        <v>379</v>
      </c>
      <c r="E880" s="1" t="s">
        <v>1914</v>
      </c>
      <c r="F880" s="1" t="s">
        <v>235</v>
      </c>
      <c r="G880" s="1" t="s">
        <v>215</v>
      </c>
      <c r="H880" s="1" t="s">
        <v>240</v>
      </c>
      <c r="I880" s="1">
        <v>7183058.1799999997</v>
      </c>
      <c r="J880" s="1">
        <v>30914200</v>
      </c>
      <c r="K880" s="1">
        <v>1.6938420534133911</v>
      </c>
      <c r="L880" s="1">
        <v>5.7967872619628906</v>
      </c>
      <c r="M880" s="1">
        <v>0.21347232162952423</v>
      </c>
      <c r="N880" s="1">
        <v>3.0629124641418457</v>
      </c>
    </row>
    <row r="881" spans="1:14" x14ac:dyDescent="0.25">
      <c r="A881" s="1">
        <v>300380</v>
      </c>
      <c r="B881" s="1" t="s">
        <v>1516</v>
      </c>
      <c r="C881" s="1">
        <v>120483302</v>
      </c>
      <c r="D881" s="1">
        <v>380</v>
      </c>
      <c r="E881" s="1" t="s">
        <v>1915</v>
      </c>
      <c r="F881" s="1" t="s">
        <v>235</v>
      </c>
      <c r="G881" s="1" t="s">
        <v>215</v>
      </c>
      <c r="H881" s="1" t="s">
        <v>240</v>
      </c>
      <c r="I881" s="1">
        <v>4102955.89</v>
      </c>
      <c r="J881" s="1">
        <v>20454136</v>
      </c>
      <c r="K881" s="1">
        <v>0.82010799646377563</v>
      </c>
      <c r="L881" s="1">
        <v>4.1769728660583496</v>
      </c>
      <c r="M881" s="1">
        <v>-0.1195395290851593</v>
      </c>
      <c r="N881" s="1">
        <v>-2.8310163021087646</v>
      </c>
    </row>
    <row r="882" spans="1:14" x14ac:dyDescent="0.25">
      <c r="A882" s="1">
        <v>300381</v>
      </c>
      <c r="B882" s="1" t="s">
        <v>1516</v>
      </c>
      <c r="C882" s="1">
        <v>120484803</v>
      </c>
      <c r="D882" s="1">
        <v>381</v>
      </c>
      <c r="E882" s="1" t="s">
        <v>1916</v>
      </c>
      <c r="F882" s="1" t="s">
        <v>235</v>
      </c>
      <c r="G882" s="1" t="s">
        <v>215</v>
      </c>
      <c r="H882" s="1" t="s">
        <v>240</v>
      </c>
      <c r="I882" s="1">
        <v>2020550.89</v>
      </c>
      <c r="J882" s="1">
        <v>8817264</v>
      </c>
      <c r="K882" s="1">
        <v>0.28693300485610962</v>
      </c>
      <c r="L882" s="1">
        <v>3.3636796474456787</v>
      </c>
      <c r="M882" s="1">
        <v>3.7258751690387726E-2</v>
      </c>
      <c r="N882" s="1">
        <v>1.8786314725875854</v>
      </c>
    </row>
    <row r="883" spans="1:14" x14ac:dyDescent="0.25">
      <c r="A883" s="1">
        <v>300382</v>
      </c>
      <c r="B883" s="1" t="s">
        <v>1516</v>
      </c>
      <c r="C883" s="1">
        <v>120484903</v>
      </c>
      <c r="D883" s="1">
        <v>382</v>
      </c>
      <c r="E883" s="1" t="s">
        <v>1917</v>
      </c>
      <c r="F883" s="1" t="s">
        <v>235</v>
      </c>
      <c r="G883" s="1" t="s">
        <v>215</v>
      </c>
      <c r="H883" s="1" t="s">
        <v>240</v>
      </c>
      <c r="I883" s="1">
        <v>2953027.16</v>
      </c>
      <c r="J883" s="1">
        <v>13615621</v>
      </c>
      <c r="K883" s="1">
        <v>0.39744099974632263</v>
      </c>
      <c r="L883" s="1">
        <v>3.0067756175994873</v>
      </c>
      <c r="M883" s="1">
        <v>0.19184717535972595</v>
      </c>
      <c r="N883" s="1">
        <v>6.9480137825012207</v>
      </c>
    </row>
    <row r="884" spans="1:14" x14ac:dyDescent="0.25">
      <c r="A884" s="1">
        <v>300383</v>
      </c>
      <c r="B884" s="1" t="s">
        <v>1516</v>
      </c>
      <c r="C884" s="1">
        <v>120485603</v>
      </c>
      <c r="D884" s="1">
        <v>383</v>
      </c>
      <c r="E884" s="1" t="s">
        <v>1918</v>
      </c>
      <c r="F884" s="1" t="s">
        <v>235</v>
      </c>
      <c r="G884" s="1" t="s">
        <v>215</v>
      </c>
      <c r="H884" s="1" t="s">
        <v>240</v>
      </c>
      <c r="I884" s="1">
        <v>1000579.35</v>
      </c>
      <c r="J884" s="1">
        <v>4809247.5</v>
      </c>
      <c r="K884" s="1">
        <v>0.15061299502849579</v>
      </c>
      <c r="L884" s="1">
        <v>3.2329859733581543</v>
      </c>
      <c r="M884" s="1">
        <v>2.5991439819335938E-2</v>
      </c>
      <c r="N884" s="1">
        <v>2.6669158935546875</v>
      </c>
    </row>
    <row r="885" spans="1:14" x14ac:dyDescent="0.25">
      <c r="A885" s="1">
        <v>300384</v>
      </c>
      <c r="B885" s="1" t="s">
        <v>1516</v>
      </c>
      <c r="C885" s="1">
        <v>120486003</v>
      </c>
      <c r="D885" s="1">
        <v>384</v>
      </c>
      <c r="E885" s="1" t="s">
        <v>1919</v>
      </c>
      <c r="F885" s="1" t="s">
        <v>235</v>
      </c>
      <c r="G885" s="1" t="s">
        <v>215</v>
      </c>
      <c r="H885" s="1" t="s">
        <v>240</v>
      </c>
      <c r="I885" s="1">
        <v>977006.53</v>
      </c>
      <c r="J885" s="1">
        <v>3101311.75</v>
      </c>
      <c r="K885" s="1">
        <v>0.14931274950504303</v>
      </c>
      <c r="L885" s="1">
        <v>5.0580215454101563</v>
      </c>
      <c r="M885" s="1">
        <v>2.3161230608820915E-2</v>
      </c>
      <c r="N885" s="1">
        <v>2.4281957149505615</v>
      </c>
    </row>
    <row r="886" spans="1:14" x14ac:dyDescent="0.25">
      <c r="A886" s="1">
        <v>300385</v>
      </c>
      <c r="B886" s="1" t="s">
        <v>1516</v>
      </c>
      <c r="C886" s="1">
        <v>120488603</v>
      </c>
      <c r="D886" s="1">
        <v>385</v>
      </c>
      <c r="E886" s="1" t="s">
        <v>1920</v>
      </c>
      <c r="F886" s="1" t="s">
        <v>235</v>
      </c>
      <c r="G886" s="1" t="s">
        <v>215</v>
      </c>
      <c r="H886" s="1" t="s">
        <v>240</v>
      </c>
      <c r="I886" s="1">
        <v>1551644.25</v>
      </c>
      <c r="J886" s="1">
        <v>5459181.5</v>
      </c>
      <c r="K886" s="1">
        <v>0.17977949976921082</v>
      </c>
      <c r="L886" s="1">
        <v>3.4053003787994385</v>
      </c>
      <c r="M886" s="1">
        <v>5.4112948477268219E-2</v>
      </c>
      <c r="N886" s="1">
        <v>3.6134769916534424</v>
      </c>
    </row>
    <row r="887" spans="1:14" x14ac:dyDescent="0.25">
      <c r="A887" s="1">
        <v>300386</v>
      </c>
      <c r="B887" s="1" t="s">
        <v>1516</v>
      </c>
      <c r="C887" s="1">
        <v>120522003</v>
      </c>
      <c r="D887" s="1">
        <v>386</v>
      </c>
      <c r="E887" s="1" t="s">
        <v>1921</v>
      </c>
      <c r="F887" s="1" t="s">
        <v>236</v>
      </c>
      <c r="G887" s="1" t="s">
        <v>212</v>
      </c>
      <c r="H887" s="1" t="s">
        <v>240</v>
      </c>
      <c r="I887" s="1">
        <v>2588678.04</v>
      </c>
      <c r="J887" s="1">
        <v>14121867</v>
      </c>
      <c r="K887" s="1">
        <v>0.37894400954246521</v>
      </c>
      <c r="L887" s="1">
        <v>2.7573754787445068</v>
      </c>
      <c r="M887" s="1">
        <v>5.2658978849649429E-2</v>
      </c>
      <c r="N887" s="1">
        <v>2.0764424800872803</v>
      </c>
    </row>
    <row r="888" spans="1:14" x14ac:dyDescent="0.25">
      <c r="A888" s="1">
        <v>300387</v>
      </c>
      <c r="B888" s="1" t="s">
        <v>1516</v>
      </c>
      <c r="C888" s="1">
        <v>121135003</v>
      </c>
      <c r="D888" s="1">
        <v>387</v>
      </c>
      <c r="E888" s="1" t="s">
        <v>1922</v>
      </c>
      <c r="F888" s="1" t="s">
        <v>235</v>
      </c>
      <c r="G888" s="1" t="s">
        <v>216</v>
      </c>
      <c r="H888" s="1" t="s">
        <v>240</v>
      </c>
      <c r="I888" s="1">
        <v>850469.93</v>
      </c>
      <c r="J888" s="1">
        <v>3277400.25</v>
      </c>
      <c r="K888" s="1">
        <v>0.31117299199104309</v>
      </c>
      <c r="L888" s="1">
        <v>10.490530967712402</v>
      </c>
      <c r="M888" s="1">
        <v>5.0568349659442902E-2</v>
      </c>
      <c r="N888" s="1">
        <v>6.3218216896057129</v>
      </c>
    </row>
    <row r="889" spans="1:14" x14ac:dyDescent="0.25">
      <c r="A889" s="1">
        <v>300388</v>
      </c>
      <c r="B889" s="1" t="s">
        <v>1516</v>
      </c>
      <c r="C889" s="1">
        <v>121135503</v>
      </c>
      <c r="D889" s="1">
        <v>388</v>
      </c>
      <c r="E889" s="1" t="s">
        <v>1923</v>
      </c>
      <c r="F889" s="1" t="s">
        <v>235</v>
      </c>
      <c r="G889" s="1" t="s">
        <v>216</v>
      </c>
      <c r="H889" s="1" t="s">
        <v>240</v>
      </c>
      <c r="I889" s="1">
        <v>1492794.71</v>
      </c>
      <c r="J889" s="1">
        <v>8705952</v>
      </c>
      <c r="K889" s="1">
        <v>0.22299200296401978</v>
      </c>
      <c r="L889" s="1">
        <v>2.6287050247192383</v>
      </c>
      <c r="M889" s="1">
        <v>5.3302500396966934E-2</v>
      </c>
      <c r="N889" s="1">
        <v>3.7028682231903076</v>
      </c>
    </row>
    <row r="890" spans="1:14" x14ac:dyDescent="0.25">
      <c r="A890" s="1">
        <v>300389</v>
      </c>
      <c r="B890" s="1" t="s">
        <v>1516</v>
      </c>
      <c r="C890" s="1">
        <v>121136503</v>
      </c>
      <c r="D890" s="1">
        <v>389</v>
      </c>
      <c r="E890" s="1" t="s">
        <v>1924</v>
      </c>
      <c r="F890" s="1" t="s">
        <v>235</v>
      </c>
      <c r="G890" s="1" t="s">
        <v>216</v>
      </c>
      <c r="H890" s="1" t="s">
        <v>240</v>
      </c>
      <c r="I890" s="1">
        <v>1135332.25</v>
      </c>
      <c r="J890" s="1">
        <v>6499490.5</v>
      </c>
      <c r="K890" s="1">
        <v>0.17763499915599823</v>
      </c>
      <c r="L890" s="1">
        <v>2.8098554611206055</v>
      </c>
      <c r="M890" s="1">
        <v>2.4242160841822624E-2</v>
      </c>
      <c r="N890" s="1">
        <v>2.1818356513977051</v>
      </c>
    </row>
    <row r="891" spans="1:14" x14ac:dyDescent="0.25">
      <c r="A891" s="1">
        <v>300390</v>
      </c>
      <c r="B891" s="1" t="s">
        <v>1516</v>
      </c>
      <c r="C891" s="1">
        <v>121136603</v>
      </c>
      <c r="D891" s="1">
        <v>390</v>
      </c>
      <c r="E891" s="1" t="s">
        <v>1925</v>
      </c>
      <c r="F891" s="1" t="s">
        <v>235</v>
      </c>
      <c r="G891" s="1" t="s">
        <v>216</v>
      </c>
      <c r="H891" s="1" t="s">
        <v>240</v>
      </c>
      <c r="I891" s="1">
        <v>1048512.04</v>
      </c>
      <c r="J891" s="1">
        <v>8396502</v>
      </c>
      <c r="K891" s="1">
        <v>0.41555899381637573</v>
      </c>
      <c r="L891" s="1">
        <v>5.2068910598754883</v>
      </c>
      <c r="M891" s="1">
        <v>-9.1921903192996979E-2</v>
      </c>
      <c r="N891" s="1">
        <v>-8.0602560043334961</v>
      </c>
    </row>
    <row r="892" spans="1:14" x14ac:dyDescent="0.25">
      <c r="A892" s="1">
        <v>300391</v>
      </c>
      <c r="B892" s="1" t="s">
        <v>1516</v>
      </c>
      <c r="C892" s="1">
        <v>121139004</v>
      </c>
      <c r="D892" s="1">
        <v>391</v>
      </c>
      <c r="E892" s="1" t="s">
        <v>1926</v>
      </c>
      <c r="F892" s="1" t="s">
        <v>235</v>
      </c>
      <c r="G892" s="1" t="s">
        <v>216</v>
      </c>
      <c r="H892" s="1" t="s">
        <v>240</v>
      </c>
      <c r="I892" s="1">
        <v>440265.72</v>
      </c>
      <c r="J892" s="1">
        <v>3139766.5</v>
      </c>
      <c r="K892" s="1">
        <v>8.0957747995853424E-2</v>
      </c>
      <c r="L892" s="1">
        <v>2.6467084884643555</v>
      </c>
      <c r="M892" s="1">
        <v>3.1494800932705402E-3</v>
      </c>
      <c r="N892" s="1">
        <v>0.72051316499710083</v>
      </c>
    </row>
    <row r="893" spans="1:14" x14ac:dyDescent="0.25">
      <c r="A893" s="1">
        <v>300392</v>
      </c>
      <c r="B893" s="1" t="s">
        <v>1516</v>
      </c>
      <c r="C893" s="1">
        <v>121390302</v>
      </c>
      <c r="D893" s="1">
        <v>392</v>
      </c>
      <c r="E893" s="1" t="s">
        <v>1927</v>
      </c>
      <c r="F893" s="1" t="s">
        <v>235</v>
      </c>
      <c r="G893" s="1" t="s">
        <v>217</v>
      </c>
      <c r="H893" s="1" t="s">
        <v>240</v>
      </c>
      <c r="I893" s="1">
        <v>10363520</v>
      </c>
      <c r="J893" s="1">
        <v>107722768</v>
      </c>
      <c r="K893" s="1">
        <v>4.6273841857910156</v>
      </c>
      <c r="L893" s="1">
        <v>4.4884490966796875</v>
      </c>
      <c r="M893" s="1">
        <v>1.2242950201034546</v>
      </c>
      <c r="N893" s="1">
        <v>13.396048545837402</v>
      </c>
    </row>
    <row r="894" spans="1:14" x14ac:dyDescent="0.25">
      <c r="A894" s="1">
        <v>300393</v>
      </c>
      <c r="B894" s="1" t="s">
        <v>1516</v>
      </c>
      <c r="C894" s="1">
        <v>121391303</v>
      </c>
      <c r="D894" s="1">
        <v>393</v>
      </c>
      <c r="E894" s="1" t="s">
        <v>1928</v>
      </c>
      <c r="F894" s="1" t="s">
        <v>235</v>
      </c>
      <c r="G894" s="1" t="s">
        <v>217</v>
      </c>
      <c r="H894" s="1" t="s">
        <v>240</v>
      </c>
      <c r="I894" s="1">
        <v>937015.6</v>
      </c>
      <c r="J894" s="1">
        <v>4202952</v>
      </c>
      <c r="K894" s="1">
        <v>0.16803574562072754</v>
      </c>
      <c r="L894" s="1">
        <v>4.1645412445068359</v>
      </c>
      <c r="M894" s="1">
        <v>2.2546969354152679E-2</v>
      </c>
      <c r="N894" s="1">
        <v>2.4655816555023193</v>
      </c>
    </row>
    <row r="895" spans="1:14" x14ac:dyDescent="0.25">
      <c r="A895" s="1">
        <v>300394</v>
      </c>
      <c r="B895" s="1" t="s">
        <v>1516</v>
      </c>
      <c r="C895" s="1">
        <v>121392303</v>
      </c>
      <c r="D895" s="1">
        <v>394</v>
      </c>
      <c r="E895" s="1" t="s">
        <v>1929</v>
      </c>
      <c r="F895" s="1" t="s">
        <v>235</v>
      </c>
      <c r="G895" s="1" t="s">
        <v>217</v>
      </c>
      <c r="H895" s="1" t="s">
        <v>240</v>
      </c>
      <c r="I895" s="1">
        <v>3337788.32</v>
      </c>
      <c r="J895" s="1">
        <v>11584800</v>
      </c>
      <c r="K895" s="1">
        <v>0.51879298686981201</v>
      </c>
      <c r="L895" s="1">
        <v>4.6881680488586426</v>
      </c>
      <c r="M895" s="1">
        <v>7.4518509209156036E-2</v>
      </c>
      <c r="N895" s="1">
        <v>2.2835533618927002</v>
      </c>
    </row>
    <row r="896" spans="1:14" x14ac:dyDescent="0.25">
      <c r="A896" s="1">
        <v>300395</v>
      </c>
      <c r="B896" s="1" t="s">
        <v>1516</v>
      </c>
      <c r="C896" s="1">
        <v>121394503</v>
      </c>
      <c r="D896" s="1">
        <v>395</v>
      </c>
      <c r="E896" s="1" t="s">
        <v>1930</v>
      </c>
      <c r="F896" s="1" t="s">
        <v>235</v>
      </c>
      <c r="G896" s="1" t="s">
        <v>217</v>
      </c>
      <c r="H896" s="1" t="s">
        <v>240</v>
      </c>
      <c r="I896" s="1">
        <v>1196931.71</v>
      </c>
      <c r="J896" s="1">
        <v>6946148.5</v>
      </c>
      <c r="K896" s="1">
        <v>0.13371950387954712</v>
      </c>
      <c r="L896" s="1">
        <v>1.9628754854202271</v>
      </c>
      <c r="M896" s="1">
        <v>2.5957079604268074E-2</v>
      </c>
      <c r="N896" s="1">
        <v>2.2167072296142578</v>
      </c>
    </row>
    <row r="897" spans="1:14" x14ac:dyDescent="0.25">
      <c r="A897" s="1">
        <v>300396</v>
      </c>
      <c r="B897" s="1" t="s">
        <v>1516</v>
      </c>
      <c r="C897" s="1">
        <v>121394603</v>
      </c>
      <c r="D897" s="1">
        <v>396</v>
      </c>
      <c r="E897" s="1" t="s">
        <v>1931</v>
      </c>
      <c r="F897" s="1" t="s">
        <v>235</v>
      </c>
      <c r="G897" s="1" t="s">
        <v>217</v>
      </c>
      <c r="H897" s="1" t="s">
        <v>240</v>
      </c>
      <c r="I897" s="1">
        <v>1342259.44</v>
      </c>
      <c r="J897" s="1">
        <v>5617937</v>
      </c>
      <c r="K897" s="1">
        <v>0.11329550296068192</v>
      </c>
      <c r="L897" s="1">
        <v>2.0581812858581543</v>
      </c>
      <c r="M897" s="1">
        <v>1.5925299376249313E-2</v>
      </c>
      <c r="N897" s="1">
        <v>1.2007004022598267</v>
      </c>
    </row>
    <row r="898" spans="1:14" x14ac:dyDescent="0.25">
      <c r="A898" s="1">
        <v>300397</v>
      </c>
      <c r="B898" s="1" t="s">
        <v>1516</v>
      </c>
      <c r="C898" s="1">
        <v>121395103</v>
      </c>
      <c r="D898" s="1">
        <v>397</v>
      </c>
      <c r="E898" s="1" t="s">
        <v>1932</v>
      </c>
      <c r="F898" s="1" t="s">
        <v>235</v>
      </c>
      <c r="G898" s="1" t="s">
        <v>217</v>
      </c>
      <c r="H898" s="1" t="s">
        <v>240</v>
      </c>
      <c r="I898" s="1">
        <v>3566234</v>
      </c>
      <c r="J898" s="1">
        <v>7618044</v>
      </c>
      <c r="K898" s="1">
        <v>0.5426030158996582</v>
      </c>
      <c r="L898" s="1">
        <v>7.6688222885131836</v>
      </c>
      <c r="M898" s="1">
        <v>5.4574001580476761E-2</v>
      </c>
      <c r="N898" s="1">
        <v>1.5540798902511597</v>
      </c>
    </row>
    <row r="899" spans="1:14" x14ac:dyDescent="0.25">
      <c r="A899" s="1">
        <v>300398</v>
      </c>
      <c r="B899" s="1" t="s">
        <v>1516</v>
      </c>
      <c r="C899" s="1">
        <v>121395603</v>
      </c>
      <c r="D899" s="1">
        <v>398</v>
      </c>
      <c r="E899" s="1" t="s">
        <v>1933</v>
      </c>
      <c r="F899" s="1" t="s">
        <v>235</v>
      </c>
      <c r="G899" s="1" t="s">
        <v>217</v>
      </c>
      <c r="H899" s="1" t="s">
        <v>240</v>
      </c>
      <c r="I899" s="1">
        <v>986956.79</v>
      </c>
      <c r="J899" s="1">
        <v>2350459.5</v>
      </c>
      <c r="K899" s="1">
        <v>9.6257247030735016E-2</v>
      </c>
      <c r="L899" s="1">
        <v>4.2701249122619629</v>
      </c>
      <c r="M899" s="1">
        <v>4.8904251307249069E-2</v>
      </c>
      <c r="N899" s="1">
        <v>5.2133808135986328</v>
      </c>
    </row>
    <row r="900" spans="1:14" x14ac:dyDescent="0.25">
      <c r="A900" s="1">
        <v>300399</v>
      </c>
      <c r="B900" s="1" t="s">
        <v>1516</v>
      </c>
      <c r="C900" s="1">
        <v>121395703</v>
      </c>
      <c r="D900" s="1">
        <v>399</v>
      </c>
      <c r="E900" s="1" t="s">
        <v>1934</v>
      </c>
      <c r="F900" s="1" t="s">
        <v>235</v>
      </c>
      <c r="G900" s="1" t="s">
        <v>217</v>
      </c>
      <c r="H900" s="1" t="s">
        <v>240</v>
      </c>
      <c r="I900" s="1">
        <v>1320674.55</v>
      </c>
      <c r="J900" s="1">
        <v>4553117.5</v>
      </c>
      <c r="K900" s="1">
        <v>0.17049549520015717</v>
      </c>
      <c r="L900" s="1">
        <v>3.8902626037597656</v>
      </c>
      <c r="M900" s="1">
        <v>5.2911802195012569E-3</v>
      </c>
      <c r="N900" s="1">
        <v>0.40225383639335632</v>
      </c>
    </row>
    <row r="901" spans="1:14" x14ac:dyDescent="0.25">
      <c r="A901" s="1">
        <v>300400</v>
      </c>
      <c r="B901" s="1" t="s">
        <v>1516</v>
      </c>
      <c r="C901" s="1">
        <v>121397803</v>
      </c>
      <c r="D901" s="1">
        <v>400</v>
      </c>
      <c r="E901" s="1" t="s">
        <v>1935</v>
      </c>
      <c r="F901" s="1" t="s">
        <v>235</v>
      </c>
      <c r="G901" s="1" t="s">
        <v>217</v>
      </c>
      <c r="H901" s="1" t="s">
        <v>240</v>
      </c>
      <c r="I901" s="1">
        <v>1969675.8</v>
      </c>
      <c r="J901" s="1">
        <v>7716258.5</v>
      </c>
      <c r="K901" s="1">
        <v>0.39619550108909607</v>
      </c>
      <c r="L901" s="1">
        <v>5.4124603271484375</v>
      </c>
      <c r="M901" s="1">
        <v>7.8099623322486877E-2</v>
      </c>
      <c r="N901" s="1">
        <v>4.1288118362426758</v>
      </c>
    </row>
    <row r="902" spans="1:14" x14ac:dyDescent="0.25">
      <c r="A902" s="1">
        <v>300401</v>
      </c>
      <c r="B902" s="1" t="s">
        <v>1516</v>
      </c>
      <c r="C902" s="1">
        <v>122091002</v>
      </c>
      <c r="D902" s="1">
        <v>401</v>
      </c>
      <c r="E902" s="1" t="s">
        <v>1936</v>
      </c>
      <c r="F902" s="1" t="s">
        <v>237</v>
      </c>
      <c r="G902" s="1" t="s">
        <v>218</v>
      </c>
      <c r="H902" s="1" t="s">
        <v>240</v>
      </c>
      <c r="I902" s="1">
        <v>3695899.29</v>
      </c>
      <c r="J902" s="1">
        <v>12132077</v>
      </c>
      <c r="K902" s="1">
        <v>0.58673602342605591</v>
      </c>
      <c r="L902" s="1">
        <v>5.0820155143737793</v>
      </c>
      <c r="M902" s="1">
        <v>-1.0900046825408936</v>
      </c>
      <c r="N902" s="1">
        <v>-22.775314331054688</v>
      </c>
    </row>
    <row r="903" spans="1:14" x14ac:dyDescent="0.25">
      <c r="A903" s="1">
        <v>300402</v>
      </c>
      <c r="B903" s="1" t="s">
        <v>1516</v>
      </c>
      <c r="C903" s="1">
        <v>122091303</v>
      </c>
      <c r="D903" s="1">
        <v>402</v>
      </c>
      <c r="E903" s="1" t="s">
        <v>1937</v>
      </c>
      <c r="F903" s="1" t="s">
        <v>237</v>
      </c>
      <c r="G903" s="1" t="s">
        <v>218</v>
      </c>
      <c r="H903" s="1" t="s">
        <v>240</v>
      </c>
      <c r="I903" s="1">
        <v>976494.11</v>
      </c>
      <c r="J903" s="1">
        <v>6374089</v>
      </c>
      <c r="K903" s="1">
        <v>0.21178850531578064</v>
      </c>
      <c r="L903" s="1">
        <v>3.4368414878845215</v>
      </c>
      <c r="M903" s="1">
        <v>2.4211850017309189E-2</v>
      </c>
      <c r="N903" s="1">
        <v>2.5425076484680176</v>
      </c>
    </row>
    <row r="904" spans="1:14" x14ac:dyDescent="0.25">
      <c r="A904" s="1">
        <v>300403</v>
      </c>
      <c r="B904" s="1" t="s">
        <v>1516</v>
      </c>
      <c r="C904" s="1">
        <v>122091352</v>
      </c>
      <c r="D904" s="1">
        <v>403</v>
      </c>
      <c r="E904" s="1" t="s">
        <v>1938</v>
      </c>
      <c r="F904" s="1" t="s">
        <v>237</v>
      </c>
      <c r="G904" s="1" t="s">
        <v>218</v>
      </c>
      <c r="H904" s="1" t="s">
        <v>240</v>
      </c>
      <c r="I904" s="1">
        <v>4802257.0999999996</v>
      </c>
      <c r="J904" s="1">
        <v>20522888</v>
      </c>
      <c r="K904" s="1">
        <v>0.64818400144577026</v>
      </c>
      <c r="L904" s="1">
        <v>3.2613518238067627</v>
      </c>
      <c r="M904" s="1">
        <v>0.11399085074663162</v>
      </c>
      <c r="N904" s="1">
        <v>2.4314074516296387</v>
      </c>
    </row>
    <row r="905" spans="1:14" x14ac:dyDescent="0.25">
      <c r="A905" s="1">
        <v>300404</v>
      </c>
      <c r="B905" s="1" t="s">
        <v>1516</v>
      </c>
      <c r="C905" s="1">
        <v>122092002</v>
      </c>
      <c r="D905" s="1">
        <v>404</v>
      </c>
      <c r="E905" s="1" t="s">
        <v>1939</v>
      </c>
      <c r="F905" s="1" t="s">
        <v>237</v>
      </c>
      <c r="G905" s="1" t="s">
        <v>218</v>
      </c>
      <c r="H905" s="1" t="s">
        <v>240</v>
      </c>
      <c r="I905" s="1">
        <v>2961193.37</v>
      </c>
      <c r="J905" s="1">
        <v>12211374</v>
      </c>
      <c r="K905" s="1">
        <v>0.31106698513031006</v>
      </c>
      <c r="L905" s="1">
        <v>2.613940954208374</v>
      </c>
      <c r="M905" s="1">
        <v>4.5229729264974594E-2</v>
      </c>
      <c r="N905" s="1">
        <v>1.5511075258255005</v>
      </c>
    </row>
    <row r="906" spans="1:14" x14ac:dyDescent="0.25">
      <c r="A906" s="1">
        <v>300405</v>
      </c>
      <c r="B906" s="1" t="s">
        <v>1516</v>
      </c>
      <c r="C906" s="1">
        <v>122092102</v>
      </c>
      <c r="D906" s="1">
        <v>405</v>
      </c>
      <c r="E906" s="1" t="s">
        <v>1940</v>
      </c>
      <c r="F906" s="1" t="s">
        <v>237</v>
      </c>
      <c r="G906" s="1" t="s">
        <v>218</v>
      </c>
      <c r="H906" s="1" t="s">
        <v>240</v>
      </c>
      <c r="I906" s="1">
        <v>7285710.7800000003</v>
      </c>
      <c r="J906" s="1">
        <v>17700578</v>
      </c>
      <c r="K906" s="1">
        <v>0.83666998147964478</v>
      </c>
      <c r="L906" s="1">
        <v>4.9613056182861328</v>
      </c>
      <c r="M906" s="1">
        <v>2.3582329973578453E-2</v>
      </c>
      <c r="N906" s="1">
        <v>0.3247302770614624</v>
      </c>
    </row>
    <row r="907" spans="1:14" x14ac:dyDescent="0.25">
      <c r="A907" s="1">
        <v>300406</v>
      </c>
      <c r="B907" s="1" t="s">
        <v>1516</v>
      </c>
      <c r="C907" s="1">
        <v>122092353</v>
      </c>
      <c r="D907" s="1">
        <v>406</v>
      </c>
      <c r="E907" s="1" t="s">
        <v>1941</v>
      </c>
      <c r="F907" s="1" t="s">
        <v>237</v>
      </c>
      <c r="G907" s="1" t="s">
        <v>218</v>
      </c>
      <c r="H907" s="1" t="s">
        <v>240</v>
      </c>
      <c r="I907" s="1">
        <v>6499331.0499999998</v>
      </c>
      <c r="J907" s="1">
        <v>14317312</v>
      </c>
      <c r="K907" s="1">
        <v>0.28940701484680176</v>
      </c>
      <c r="L907" s="1">
        <v>2.0630807876586914</v>
      </c>
      <c r="M907" s="1">
        <v>3.8986599538475275E-3</v>
      </c>
      <c r="N907" s="1">
        <v>6.002156063914299E-2</v>
      </c>
    </row>
    <row r="908" spans="1:14" x14ac:dyDescent="0.25">
      <c r="A908" s="1">
        <v>300407</v>
      </c>
      <c r="B908" s="1" t="s">
        <v>1516</v>
      </c>
      <c r="C908" s="1">
        <v>122097203</v>
      </c>
      <c r="D908" s="1">
        <v>407</v>
      </c>
      <c r="E908" s="1" t="s">
        <v>1942</v>
      </c>
      <c r="F908" s="1" t="s">
        <v>237</v>
      </c>
      <c r="G908" s="1" t="s">
        <v>218</v>
      </c>
      <c r="H908" s="1" t="s">
        <v>240</v>
      </c>
      <c r="I908" s="1">
        <v>710112</v>
      </c>
      <c r="J908" s="1">
        <v>3119828</v>
      </c>
      <c r="K908" s="1">
        <v>5.9691000729799271E-2</v>
      </c>
      <c r="L908" s="1">
        <v>1.9505989551544189</v>
      </c>
      <c r="M908" s="1">
        <v>1.3747000135481358E-2</v>
      </c>
      <c r="N908" s="1">
        <v>1.9741084575653076</v>
      </c>
    </row>
    <row r="909" spans="1:14" x14ac:dyDescent="0.25">
      <c r="A909" s="1">
        <v>300408</v>
      </c>
      <c r="B909" s="1" t="s">
        <v>1516</v>
      </c>
      <c r="C909" s="1">
        <v>122097502</v>
      </c>
      <c r="D909" s="1">
        <v>408</v>
      </c>
      <c r="E909" s="1" t="s">
        <v>1943</v>
      </c>
      <c r="F909" s="1" t="s">
        <v>237</v>
      </c>
      <c r="G909" s="1" t="s">
        <v>218</v>
      </c>
      <c r="H909" s="1" t="s">
        <v>240</v>
      </c>
      <c r="I909" s="1">
        <v>7683391.7300000004</v>
      </c>
      <c r="J909" s="1">
        <v>13160612</v>
      </c>
      <c r="K909" s="1">
        <v>0.40520599484443665</v>
      </c>
      <c r="L909" s="1">
        <v>3.1767394542694092</v>
      </c>
      <c r="M909" s="1">
        <v>-0.17052207887172699</v>
      </c>
      <c r="N909" s="1">
        <v>-2.1711733341217041</v>
      </c>
    </row>
    <row r="910" spans="1:14" x14ac:dyDescent="0.25">
      <c r="A910" s="1">
        <v>300409</v>
      </c>
      <c r="B910" s="1" t="s">
        <v>1516</v>
      </c>
      <c r="C910" s="1">
        <v>122097604</v>
      </c>
      <c r="D910" s="1">
        <v>409</v>
      </c>
      <c r="E910" s="1" t="s">
        <v>1944</v>
      </c>
      <c r="F910" s="1" t="s">
        <v>237</v>
      </c>
      <c r="G910" s="1" t="s">
        <v>218</v>
      </c>
      <c r="H910" s="1" t="s">
        <v>240</v>
      </c>
      <c r="I910" s="1">
        <v>631265.53</v>
      </c>
      <c r="J910" s="1">
        <v>1201576.25</v>
      </c>
      <c r="K910" s="1">
        <v>3.9930250495672226E-2</v>
      </c>
      <c r="L910" s="1">
        <v>3.4373853206634521</v>
      </c>
      <c r="M910" s="1">
        <v>3.219715878367424E-2</v>
      </c>
      <c r="N910" s="1">
        <v>5.3745384216308594</v>
      </c>
    </row>
    <row r="911" spans="1:14" x14ac:dyDescent="0.25">
      <c r="A911" s="1">
        <v>300410</v>
      </c>
      <c r="B911" s="1" t="s">
        <v>1516</v>
      </c>
      <c r="C911" s="1">
        <v>122098003</v>
      </c>
      <c r="D911" s="1">
        <v>410</v>
      </c>
      <c r="E911" s="1" t="s">
        <v>1945</v>
      </c>
      <c r="F911" s="1" t="s">
        <v>237</v>
      </c>
      <c r="G911" s="1" t="s">
        <v>218</v>
      </c>
      <c r="H911" s="1" t="s">
        <v>240</v>
      </c>
      <c r="I911" s="1">
        <v>1167504.51</v>
      </c>
      <c r="J911" s="1">
        <v>3016844.5</v>
      </c>
      <c r="K911" s="1">
        <v>0.10294924676418304</v>
      </c>
      <c r="L911" s="1">
        <v>3.533045768737793</v>
      </c>
      <c r="M911" s="1">
        <v>0.12294337898492813</v>
      </c>
      <c r="N911" s="1">
        <v>11.769859313964844</v>
      </c>
    </row>
    <row r="912" spans="1:14" x14ac:dyDescent="0.25">
      <c r="A912" s="1">
        <v>300411</v>
      </c>
      <c r="B912" s="1" t="s">
        <v>1516</v>
      </c>
      <c r="C912" s="1">
        <v>122098103</v>
      </c>
      <c r="D912" s="1">
        <v>411</v>
      </c>
      <c r="E912" s="1" t="s">
        <v>1946</v>
      </c>
      <c r="F912" s="1" t="s">
        <v>237</v>
      </c>
      <c r="G912" s="1" t="s">
        <v>218</v>
      </c>
      <c r="H912" s="1" t="s">
        <v>240</v>
      </c>
      <c r="I912" s="1">
        <v>3455255</v>
      </c>
      <c r="J912" s="1">
        <v>10600601</v>
      </c>
      <c r="K912" s="1">
        <v>0.48579901456832886</v>
      </c>
      <c r="L912" s="1">
        <v>4.8028521537780762</v>
      </c>
      <c r="M912" s="1">
        <v>8.90050008893013E-2</v>
      </c>
      <c r="N912" s="1">
        <v>2.6440401077270508</v>
      </c>
    </row>
    <row r="913" spans="1:14" x14ac:dyDescent="0.25">
      <c r="A913" s="1">
        <v>300412</v>
      </c>
      <c r="B913" s="1" t="s">
        <v>1516</v>
      </c>
      <c r="C913" s="1">
        <v>122098202</v>
      </c>
      <c r="D913" s="1">
        <v>412</v>
      </c>
      <c r="E913" s="1" t="s">
        <v>1947</v>
      </c>
      <c r="F913" s="1" t="s">
        <v>237</v>
      </c>
      <c r="G913" s="1" t="s">
        <v>218</v>
      </c>
      <c r="H913" s="1" t="s">
        <v>240</v>
      </c>
      <c r="I913" s="1">
        <v>5259581.91</v>
      </c>
      <c r="J913" s="1">
        <v>15764191</v>
      </c>
      <c r="K913" s="1">
        <v>0.47152701020240784</v>
      </c>
      <c r="L913" s="1">
        <v>3.0833542346954346</v>
      </c>
      <c r="M913" s="1">
        <v>4.4367529451847076E-2</v>
      </c>
      <c r="N913" s="1">
        <v>0.85073262453079224</v>
      </c>
    </row>
    <row r="914" spans="1:14" x14ac:dyDescent="0.25">
      <c r="A914" s="1">
        <v>300413</v>
      </c>
      <c r="B914" s="1" t="s">
        <v>1516</v>
      </c>
      <c r="C914" s="1">
        <v>122098403</v>
      </c>
      <c r="D914" s="1">
        <v>413</v>
      </c>
      <c r="E914" s="1" t="s">
        <v>1948</v>
      </c>
      <c r="F914" s="1" t="s">
        <v>237</v>
      </c>
      <c r="G914" s="1" t="s">
        <v>218</v>
      </c>
      <c r="H914" s="1" t="s">
        <v>240</v>
      </c>
      <c r="I914" s="1">
        <v>2733220.37</v>
      </c>
      <c r="J914" s="1">
        <v>9820935</v>
      </c>
      <c r="K914" s="1">
        <v>0.42863699793815613</v>
      </c>
      <c r="L914" s="1">
        <v>4.5637073516845703</v>
      </c>
      <c r="M914" s="1">
        <v>-0.13270588219165802</v>
      </c>
      <c r="N914" s="1">
        <v>-4.6304707527160645</v>
      </c>
    </row>
    <row r="915" spans="1:14" x14ac:dyDescent="0.25">
      <c r="A915" s="1">
        <v>300414</v>
      </c>
      <c r="B915" s="1" t="s">
        <v>1516</v>
      </c>
      <c r="C915" s="1">
        <v>123460302</v>
      </c>
      <c r="D915" s="1">
        <v>414</v>
      </c>
      <c r="E915" s="1" t="s">
        <v>1949</v>
      </c>
      <c r="F915" s="1" t="s">
        <v>237</v>
      </c>
      <c r="G915" s="1" t="s">
        <v>219</v>
      </c>
      <c r="H915" s="1" t="s">
        <v>240</v>
      </c>
      <c r="I915" s="1">
        <v>3322302.49</v>
      </c>
      <c r="J915" s="1">
        <v>6502187</v>
      </c>
      <c r="K915" s="1">
        <v>0.40146550536155701</v>
      </c>
      <c r="L915" s="1">
        <v>6.5806231498718262</v>
      </c>
      <c r="M915" s="1">
        <v>6.4202450215816498E-2</v>
      </c>
      <c r="N915" s="1">
        <v>1.9705487489700317</v>
      </c>
    </row>
    <row r="916" spans="1:14" x14ac:dyDescent="0.25">
      <c r="A916" s="1">
        <v>300415</v>
      </c>
      <c r="B916" s="1" t="s">
        <v>1516</v>
      </c>
      <c r="C916" s="1">
        <v>123460504</v>
      </c>
      <c r="D916" s="1">
        <v>415</v>
      </c>
      <c r="E916" s="1" t="s">
        <v>1950</v>
      </c>
      <c r="F916" s="1" t="s">
        <v>237</v>
      </c>
      <c r="G916" s="1" t="s">
        <v>219</v>
      </c>
      <c r="H916" s="1" t="s">
        <v>240</v>
      </c>
      <c r="I916" s="1">
        <v>12242</v>
      </c>
      <c r="J916" s="1">
        <v>34498.51171875</v>
      </c>
      <c r="K916" s="1">
        <v>-2.0764882210642099E-3</v>
      </c>
      <c r="L916" s="1">
        <v>-5.6773433685302734</v>
      </c>
      <c r="M916" s="1">
        <v>3.2099999953061342E-4</v>
      </c>
      <c r="N916" s="1">
        <v>2.6927270889282227</v>
      </c>
    </row>
    <row r="917" spans="1:14" x14ac:dyDescent="0.25">
      <c r="A917" s="1">
        <v>300416</v>
      </c>
      <c r="B917" s="1" t="s">
        <v>1516</v>
      </c>
      <c r="C917" s="1">
        <v>123461302</v>
      </c>
      <c r="D917" s="1">
        <v>416</v>
      </c>
      <c r="E917" s="1" t="s">
        <v>1951</v>
      </c>
      <c r="F917" s="1" t="s">
        <v>237</v>
      </c>
      <c r="G917" s="1" t="s">
        <v>219</v>
      </c>
      <c r="H917" s="1" t="s">
        <v>240</v>
      </c>
      <c r="I917" s="1">
        <v>2399090</v>
      </c>
      <c r="J917" s="1">
        <v>4742783</v>
      </c>
      <c r="K917" s="1">
        <v>0.23621350526809692</v>
      </c>
      <c r="L917" s="1">
        <v>5.2415366172790527</v>
      </c>
      <c r="M917" s="1">
        <v>6.4646728336811066E-2</v>
      </c>
      <c r="N917" s="1">
        <v>2.7692568302154541</v>
      </c>
    </row>
    <row r="918" spans="1:14" x14ac:dyDescent="0.25">
      <c r="A918" s="1">
        <v>300417</v>
      </c>
      <c r="B918" s="1" t="s">
        <v>1516</v>
      </c>
      <c r="C918" s="1">
        <v>123461602</v>
      </c>
      <c r="D918" s="1">
        <v>417</v>
      </c>
      <c r="E918" s="1" t="s">
        <v>1952</v>
      </c>
      <c r="F918" s="1" t="s">
        <v>237</v>
      </c>
      <c r="G918" s="1" t="s">
        <v>219</v>
      </c>
      <c r="H918" s="1" t="s">
        <v>240</v>
      </c>
      <c r="I918" s="1">
        <v>2416389.71</v>
      </c>
      <c r="J918" s="1">
        <v>3137447.25</v>
      </c>
      <c r="K918" s="1">
        <v>0.15858000516891479</v>
      </c>
      <c r="L918" s="1">
        <v>5.3235001564025879</v>
      </c>
      <c r="M918" s="1">
        <v>0.33996123075485229</v>
      </c>
      <c r="N918" s="1">
        <v>16.372402191162109</v>
      </c>
    </row>
    <row r="919" spans="1:14" x14ac:dyDescent="0.25">
      <c r="A919" s="1">
        <v>300418</v>
      </c>
      <c r="B919" s="1" t="s">
        <v>1516</v>
      </c>
      <c r="C919" s="1">
        <v>123463603</v>
      </c>
      <c r="D919" s="1">
        <v>418</v>
      </c>
      <c r="E919" s="1" t="s">
        <v>1953</v>
      </c>
      <c r="F919" s="1" t="s">
        <v>237</v>
      </c>
      <c r="G919" s="1" t="s">
        <v>219</v>
      </c>
      <c r="H919" s="1" t="s">
        <v>240</v>
      </c>
      <c r="I919" s="1">
        <v>2428708.67</v>
      </c>
      <c r="J919" s="1">
        <v>4810873</v>
      </c>
      <c r="K919" s="1">
        <v>0.22388449311256409</v>
      </c>
      <c r="L919" s="1">
        <v>4.8808603286743164</v>
      </c>
      <c r="M919" s="1">
        <v>2.2124020382761955E-2</v>
      </c>
      <c r="N919" s="1">
        <v>0.91931194067001343</v>
      </c>
    </row>
    <row r="920" spans="1:14" x14ac:dyDescent="0.25">
      <c r="A920" s="1">
        <v>300419</v>
      </c>
      <c r="B920" s="1" t="s">
        <v>1516</v>
      </c>
      <c r="C920" s="1">
        <v>123463803</v>
      </c>
      <c r="D920" s="1">
        <v>419</v>
      </c>
      <c r="E920" s="1" t="s">
        <v>1954</v>
      </c>
      <c r="F920" s="1" t="s">
        <v>237</v>
      </c>
      <c r="G920" s="1" t="s">
        <v>219</v>
      </c>
      <c r="H920" s="1" t="s">
        <v>240</v>
      </c>
      <c r="I920" s="1">
        <v>267831</v>
      </c>
      <c r="J920" s="1">
        <v>850208</v>
      </c>
      <c r="K920" s="1">
        <v>2.922699972987175E-2</v>
      </c>
      <c r="L920" s="1">
        <v>3.560009241104126</v>
      </c>
      <c r="M920" s="1">
        <v>3.2399999909102917E-3</v>
      </c>
      <c r="N920" s="1">
        <v>1.2245314121246338</v>
      </c>
    </row>
    <row r="921" spans="1:14" x14ac:dyDescent="0.25">
      <c r="A921" s="1">
        <v>300420</v>
      </c>
      <c r="B921" s="1" t="s">
        <v>1516</v>
      </c>
      <c r="C921" s="1">
        <v>123464502</v>
      </c>
      <c r="D921" s="1">
        <v>420</v>
      </c>
      <c r="E921" s="1" t="s">
        <v>1955</v>
      </c>
      <c r="F921" s="1" t="s">
        <v>237</v>
      </c>
      <c r="G921" s="1" t="s">
        <v>219</v>
      </c>
      <c r="H921" s="1" t="s">
        <v>240</v>
      </c>
      <c r="I921" s="1">
        <v>2935672.08</v>
      </c>
      <c r="J921" s="1">
        <v>3805077.25</v>
      </c>
      <c r="K921" s="1">
        <v>0.17722199857234955</v>
      </c>
      <c r="L921" s="1">
        <v>4.8850350379943848</v>
      </c>
      <c r="M921" s="1">
        <v>-0.15150646865367889</v>
      </c>
      <c r="N921" s="1">
        <v>-4.9076032638549805</v>
      </c>
    </row>
    <row r="922" spans="1:14" x14ac:dyDescent="0.25">
      <c r="A922" s="1">
        <v>300421</v>
      </c>
      <c r="B922" s="1" t="s">
        <v>1516</v>
      </c>
      <c r="C922" s="1">
        <v>123464603</v>
      </c>
      <c r="D922" s="1">
        <v>421</v>
      </c>
      <c r="E922" s="1" t="s">
        <v>1956</v>
      </c>
      <c r="F922" s="1" t="s">
        <v>237</v>
      </c>
      <c r="G922" s="1" t="s">
        <v>219</v>
      </c>
      <c r="H922" s="1" t="s">
        <v>240</v>
      </c>
      <c r="I922" s="1">
        <v>891987.5</v>
      </c>
      <c r="J922" s="1">
        <v>2089571</v>
      </c>
      <c r="K922" s="1">
        <v>8.7372377514839172E-2</v>
      </c>
      <c r="L922" s="1">
        <v>4.3638215065002441</v>
      </c>
      <c r="M922" s="1">
        <v>4.1349239647388458E-2</v>
      </c>
      <c r="N922" s="1">
        <v>4.8609662055969238</v>
      </c>
    </row>
    <row r="923" spans="1:14" x14ac:dyDescent="0.25">
      <c r="A923" s="1">
        <v>300422</v>
      </c>
      <c r="B923" s="1" t="s">
        <v>1516</v>
      </c>
      <c r="C923" s="1">
        <v>123465303</v>
      </c>
      <c r="D923" s="1">
        <v>422</v>
      </c>
      <c r="E923" s="1" t="s">
        <v>1957</v>
      </c>
      <c r="F923" s="1" t="s">
        <v>237</v>
      </c>
      <c r="G923" s="1" t="s">
        <v>219</v>
      </c>
      <c r="H923" s="1" t="s">
        <v>240</v>
      </c>
      <c r="I923" s="1">
        <v>2577612.0299999998</v>
      </c>
      <c r="J923" s="1">
        <v>6692150</v>
      </c>
      <c r="K923" s="1">
        <v>0.16545349359512329</v>
      </c>
      <c r="L923" s="1">
        <v>2.5350267887115479</v>
      </c>
      <c r="M923" s="1">
        <v>3.2482121139764786E-2</v>
      </c>
      <c r="N923" s="1">
        <v>1.2762460708618164</v>
      </c>
    </row>
    <row r="924" spans="1:14" x14ac:dyDescent="0.25">
      <c r="A924" s="1">
        <v>300423</v>
      </c>
      <c r="B924" s="1" t="s">
        <v>1516</v>
      </c>
      <c r="C924" s="1">
        <v>123465602</v>
      </c>
      <c r="D924" s="1">
        <v>423</v>
      </c>
      <c r="E924" s="1" t="s">
        <v>1958</v>
      </c>
      <c r="F924" s="1" t="s">
        <v>237</v>
      </c>
      <c r="G924" s="1" t="s">
        <v>219</v>
      </c>
      <c r="H924" s="1" t="s">
        <v>240</v>
      </c>
      <c r="I924" s="1">
        <v>4406672.09</v>
      </c>
      <c r="J924" s="1">
        <v>11928267</v>
      </c>
      <c r="K924" s="1">
        <v>0.75529599189758301</v>
      </c>
      <c r="L924" s="1">
        <v>6.7600283622741699</v>
      </c>
      <c r="M924" s="1">
        <v>5.349988117814064E-2</v>
      </c>
      <c r="N924" s="1">
        <v>1.2289860248565674</v>
      </c>
    </row>
    <row r="925" spans="1:14" x14ac:dyDescent="0.25">
      <c r="A925" s="1">
        <v>300424</v>
      </c>
      <c r="B925" s="1" t="s">
        <v>1516</v>
      </c>
      <c r="C925" s="1">
        <v>123465702</v>
      </c>
      <c r="D925" s="1">
        <v>424</v>
      </c>
      <c r="E925" s="1" t="s">
        <v>1959</v>
      </c>
      <c r="F925" s="1" t="s">
        <v>237</v>
      </c>
      <c r="G925" s="1" t="s">
        <v>219</v>
      </c>
      <c r="H925" s="1" t="s">
        <v>240</v>
      </c>
      <c r="I925" s="1">
        <v>6661681.4299999997</v>
      </c>
      <c r="J925" s="1">
        <v>9923410</v>
      </c>
      <c r="K925" s="1">
        <v>0.55382299423217773</v>
      </c>
      <c r="L925" s="1">
        <v>5.910858154296875</v>
      </c>
      <c r="M925" s="1">
        <v>0.11611422151327133</v>
      </c>
      <c r="N925" s="1">
        <v>1.7739367485046387</v>
      </c>
    </row>
    <row r="926" spans="1:14" x14ac:dyDescent="0.25">
      <c r="A926" s="1">
        <v>300425</v>
      </c>
      <c r="B926" s="1" t="s">
        <v>1516</v>
      </c>
      <c r="C926" s="1">
        <v>123466103</v>
      </c>
      <c r="D926" s="1">
        <v>425</v>
      </c>
      <c r="E926" s="1" t="s">
        <v>1960</v>
      </c>
      <c r="F926" s="1" t="s">
        <v>237</v>
      </c>
      <c r="G926" s="1" t="s">
        <v>219</v>
      </c>
      <c r="H926" s="1" t="s">
        <v>240</v>
      </c>
      <c r="I926" s="1">
        <v>2343714.35</v>
      </c>
      <c r="J926" s="1">
        <v>6280020</v>
      </c>
      <c r="K926" s="1">
        <v>0.26298099756240845</v>
      </c>
      <c r="L926" s="1">
        <v>4.3706049919128418</v>
      </c>
      <c r="M926" s="1">
        <v>8.7964713573455811E-2</v>
      </c>
      <c r="N926" s="1">
        <v>3.8995776176452637</v>
      </c>
    </row>
    <row r="927" spans="1:14" x14ac:dyDescent="0.25">
      <c r="A927" s="1">
        <v>300426</v>
      </c>
      <c r="B927" s="1" t="s">
        <v>1516</v>
      </c>
      <c r="C927" s="1">
        <v>123466303</v>
      </c>
      <c r="D927" s="1">
        <v>426</v>
      </c>
      <c r="E927" s="1" t="s">
        <v>1961</v>
      </c>
      <c r="F927" s="1" t="s">
        <v>237</v>
      </c>
      <c r="G927" s="1" t="s">
        <v>219</v>
      </c>
      <c r="H927" s="1" t="s">
        <v>240</v>
      </c>
      <c r="I927" s="1">
        <v>1861782</v>
      </c>
      <c r="J927" s="1">
        <v>8067331</v>
      </c>
      <c r="K927" s="1">
        <v>0.21801599860191345</v>
      </c>
      <c r="L927" s="1">
        <v>2.7775163650512695</v>
      </c>
      <c r="M927" s="1">
        <v>1.7230000346899033E-2</v>
      </c>
      <c r="N927" s="1">
        <v>0.93410217761993408</v>
      </c>
    </row>
    <row r="928" spans="1:14" x14ac:dyDescent="0.25">
      <c r="A928" s="1">
        <v>300427</v>
      </c>
      <c r="B928" s="1" t="s">
        <v>1516</v>
      </c>
      <c r="C928" s="1">
        <v>123466403</v>
      </c>
      <c r="D928" s="1">
        <v>427</v>
      </c>
      <c r="E928" s="1" t="s">
        <v>1962</v>
      </c>
      <c r="F928" s="1" t="s">
        <v>237</v>
      </c>
      <c r="G928" s="1" t="s">
        <v>219</v>
      </c>
      <c r="H928" s="1" t="s">
        <v>240</v>
      </c>
      <c r="I928" s="1">
        <v>2100660.06</v>
      </c>
      <c r="J928" s="1">
        <v>10363320</v>
      </c>
      <c r="K928" s="1">
        <v>0.61332297325134277</v>
      </c>
      <c r="L928" s="1">
        <v>6.290494441986084</v>
      </c>
      <c r="M928" s="1">
        <v>-7.9221971333026886E-2</v>
      </c>
      <c r="N928" s="1">
        <v>-3.6342320442199707</v>
      </c>
    </row>
    <row r="929" spans="1:14" x14ac:dyDescent="0.25">
      <c r="A929" s="1">
        <v>300428</v>
      </c>
      <c r="B929" s="1" t="s">
        <v>1516</v>
      </c>
      <c r="C929" s="1">
        <v>123467103</v>
      </c>
      <c r="D929" s="1">
        <v>428</v>
      </c>
      <c r="E929" s="1" t="s">
        <v>1963</v>
      </c>
      <c r="F929" s="1" t="s">
        <v>237</v>
      </c>
      <c r="G929" s="1" t="s">
        <v>219</v>
      </c>
      <c r="H929" s="1" t="s">
        <v>240</v>
      </c>
      <c r="I929" s="1">
        <v>3196020</v>
      </c>
      <c r="J929" s="1">
        <v>9312346</v>
      </c>
      <c r="K929" s="1">
        <v>0.38146799802780151</v>
      </c>
      <c r="L929" s="1">
        <v>4.2713379859924316</v>
      </c>
      <c r="M929" s="1">
        <v>7.5643673539161682E-2</v>
      </c>
      <c r="N929" s="1">
        <v>2.4241840839385986</v>
      </c>
    </row>
    <row r="930" spans="1:14" x14ac:dyDescent="0.25">
      <c r="A930" s="1">
        <v>300429</v>
      </c>
      <c r="B930" s="1" t="s">
        <v>1516</v>
      </c>
      <c r="C930" s="1">
        <v>123467203</v>
      </c>
      <c r="D930" s="1">
        <v>429</v>
      </c>
      <c r="E930" s="1" t="s">
        <v>1964</v>
      </c>
      <c r="F930" s="1" t="s">
        <v>237</v>
      </c>
      <c r="G930" s="1" t="s">
        <v>219</v>
      </c>
      <c r="H930" s="1" t="s">
        <v>240</v>
      </c>
      <c r="I930" s="1">
        <v>907389.92</v>
      </c>
      <c r="J930" s="1">
        <v>1384749.625</v>
      </c>
      <c r="K930" s="1">
        <v>8.9628621935844421E-2</v>
      </c>
      <c r="L930" s="1">
        <v>6.9204826354980469</v>
      </c>
      <c r="M930" s="1">
        <v>5.0021097995340824E-3</v>
      </c>
      <c r="N930" s="1">
        <v>0.55431932210922241</v>
      </c>
    </row>
    <row r="931" spans="1:14" x14ac:dyDescent="0.25">
      <c r="A931" s="1">
        <v>300430</v>
      </c>
      <c r="B931" s="1" t="s">
        <v>1516</v>
      </c>
      <c r="C931" s="1">
        <v>123467303</v>
      </c>
      <c r="D931" s="1">
        <v>430</v>
      </c>
      <c r="E931" s="1" t="s">
        <v>1965</v>
      </c>
      <c r="F931" s="1" t="s">
        <v>237</v>
      </c>
      <c r="G931" s="1" t="s">
        <v>219</v>
      </c>
      <c r="H931" s="1" t="s">
        <v>240</v>
      </c>
      <c r="I931" s="1">
        <v>2637507.1800000002</v>
      </c>
      <c r="J931" s="1">
        <v>9499470</v>
      </c>
      <c r="K931" s="1">
        <v>0.41004601120948792</v>
      </c>
      <c r="L931" s="1">
        <v>4.5112428665161133</v>
      </c>
      <c r="M931" s="1">
        <v>6.2087908387184143E-2</v>
      </c>
      <c r="N931" s="1">
        <v>2.4107885360717773</v>
      </c>
    </row>
    <row r="932" spans="1:14" x14ac:dyDescent="0.25">
      <c r="A932" s="1">
        <v>300431</v>
      </c>
      <c r="B932" s="1" t="s">
        <v>1516</v>
      </c>
      <c r="C932" s="1">
        <v>123468303</v>
      </c>
      <c r="D932" s="1">
        <v>431</v>
      </c>
      <c r="E932" s="1" t="s">
        <v>1966</v>
      </c>
      <c r="F932" s="1" t="s">
        <v>237</v>
      </c>
      <c r="G932" s="1" t="s">
        <v>219</v>
      </c>
      <c r="H932" s="1" t="s">
        <v>240</v>
      </c>
      <c r="I932" s="1">
        <v>2081529.99</v>
      </c>
      <c r="J932" s="1">
        <v>2848455.5</v>
      </c>
      <c r="K932" s="1">
        <v>0.15258599817752838</v>
      </c>
      <c r="L932" s="1">
        <v>5.6599922180175781</v>
      </c>
      <c r="M932" s="1">
        <v>-0.26972517371177673</v>
      </c>
      <c r="N932" s="1">
        <v>-11.471539497375488</v>
      </c>
    </row>
    <row r="933" spans="1:14" x14ac:dyDescent="0.25">
      <c r="A933" s="1">
        <v>300432</v>
      </c>
      <c r="B933" s="1" t="s">
        <v>1516</v>
      </c>
      <c r="C933" s="1">
        <v>123468402</v>
      </c>
      <c r="D933" s="1">
        <v>432</v>
      </c>
      <c r="E933" s="1" t="s">
        <v>1967</v>
      </c>
      <c r="F933" s="1" t="s">
        <v>237</v>
      </c>
      <c r="G933" s="1" t="s">
        <v>219</v>
      </c>
      <c r="H933" s="1" t="s">
        <v>240</v>
      </c>
      <c r="I933" s="1">
        <v>1421964.36</v>
      </c>
      <c r="J933" s="1">
        <v>2346967.25</v>
      </c>
      <c r="K933" s="1">
        <v>0.17974349856376648</v>
      </c>
      <c r="L933" s="1">
        <v>8.2937211990356445</v>
      </c>
      <c r="M933" s="1">
        <v>6.4243501983582973E-3</v>
      </c>
      <c r="N933" s="1">
        <v>0.45384445786476135</v>
      </c>
    </row>
    <row r="934" spans="1:14" x14ac:dyDescent="0.25">
      <c r="A934" s="1">
        <v>300433</v>
      </c>
      <c r="B934" s="1" t="s">
        <v>1516</v>
      </c>
      <c r="C934" s="1">
        <v>123468503</v>
      </c>
      <c r="D934" s="1">
        <v>433</v>
      </c>
      <c r="E934" s="1" t="s">
        <v>1968</v>
      </c>
      <c r="F934" s="1" t="s">
        <v>237</v>
      </c>
      <c r="G934" s="1" t="s">
        <v>219</v>
      </c>
      <c r="H934" s="1" t="s">
        <v>240</v>
      </c>
      <c r="I934" s="1">
        <v>1513734.97</v>
      </c>
      <c r="J934" s="1">
        <v>3563876</v>
      </c>
      <c r="K934" s="1">
        <v>0.23199349641799927</v>
      </c>
      <c r="L934" s="1">
        <v>6.9628357887268066</v>
      </c>
      <c r="M934" s="1">
        <v>2.4120880290865898E-2</v>
      </c>
      <c r="N934" s="1">
        <v>1.6192704439163208</v>
      </c>
    </row>
    <row r="935" spans="1:14" x14ac:dyDescent="0.25">
      <c r="A935" s="1">
        <v>300434</v>
      </c>
      <c r="B935" s="1" t="s">
        <v>1516</v>
      </c>
      <c r="C935" s="1">
        <v>123468603</v>
      </c>
      <c r="D935" s="1">
        <v>434</v>
      </c>
      <c r="E935" s="1" t="s">
        <v>1969</v>
      </c>
      <c r="F935" s="1" t="s">
        <v>237</v>
      </c>
      <c r="G935" s="1" t="s">
        <v>219</v>
      </c>
      <c r="H935" s="1" t="s">
        <v>240</v>
      </c>
      <c r="I935" s="1">
        <v>1723987.89</v>
      </c>
      <c r="J935" s="1">
        <v>8670076</v>
      </c>
      <c r="K935" s="1">
        <v>0.1965470016002655</v>
      </c>
      <c r="L935" s="1">
        <v>2.3195412158966064</v>
      </c>
      <c r="M935" s="1">
        <v>2.0181860774755478E-2</v>
      </c>
      <c r="N935" s="1">
        <v>1.1845163106918335</v>
      </c>
    </row>
    <row r="936" spans="1:14" x14ac:dyDescent="0.25">
      <c r="A936" s="1">
        <v>300435</v>
      </c>
      <c r="B936" s="1" t="s">
        <v>1516</v>
      </c>
      <c r="C936" s="1">
        <v>123469303</v>
      </c>
      <c r="D936" s="1">
        <v>435</v>
      </c>
      <c r="E936" s="1" t="s">
        <v>1970</v>
      </c>
      <c r="F936" s="1" t="s">
        <v>237</v>
      </c>
      <c r="G936" s="1" t="s">
        <v>219</v>
      </c>
      <c r="H936" s="1" t="s">
        <v>240</v>
      </c>
      <c r="I936" s="1">
        <v>2086334.68</v>
      </c>
      <c r="J936" s="1">
        <v>2557477.5</v>
      </c>
      <c r="K936" s="1">
        <v>0.11483524739742279</v>
      </c>
      <c r="L936" s="1">
        <v>4.7012715339660645</v>
      </c>
      <c r="M936" s="1">
        <v>2.4250589311122894E-2</v>
      </c>
      <c r="N936" s="1">
        <v>1.1760233640670776</v>
      </c>
    </row>
    <row r="937" spans="1:14" x14ac:dyDescent="0.25">
      <c r="A937" s="1">
        <v>300436</v>
      </c>
      <c r="B937" s="1" t="s">
        <v>1516</v>
      </c>
      <c r="C937" s="1">
        <v>124150503</v>
      </c>
      <c r="D937" s="1">
        <v>436</v>
      </c>
      <c r="E937" s="1" t="s">
        <v>1971</v>
      </c>
      <c r="F937" s="1" t="s">
        <v>238</v>
      </c>
      <c r="G937" s="1" t="s">
        <v>220</v>
      </c>
      <c r="H937" s="1" t="s">
        <v>240</v>
      </c>
      <c r="I937" s="1">
        <v>2486040.62</v>
      </c>
      <c r="J937" s="1">
        <v>14895583</v>
      </c>
      <c r="K937" s="1">
        <v>0.29021298885345459</v>
      </c>
      <c r="L937" s="1">
        <v>1.9870294332504272</v>
      </c>
      <c r="M937" s="1">
        <v>-8.848591148853302E-2</v>
      </c>
      <c r="N937" s="1">
        <v>-3.4369781017303467</v>
      </c>
    </row>
    <row r="938" spans="1:14" x14ac:dyDescent="0.25">
      <c r="A938" s="1">
        <v>300437</v>
      </c>
      <c r="B938" s="1" t="s">
        <v>1516</v>
      </c>
      <c r="C938" s="1">
        <v>124151902</v>
      </c>
      <c r="D938" s="1">
        <v>437</v>
      </c>
      <c r="E938" s="1" t="s">
        <v>1972</v>
      </c>
      <c r="F938" s="1" t="s">
        <v>238</v>
      </c>
      <c r="G938" s="1" t="s">
        <v>220</v>
      </c>
      <c r="H938" s="1" t="s">
        <v>240</v>
      </c>
      <c r="I938" s="1">
        <v>4894169.6900000004</v>
      </c>
      <c r="J938" s="1">
        <v>24776274</v>
      </c>
      <c r="K938" s="1">
        <v>0.77243000268936157</v>
      </c>
      <c r="L938" s="1">
        <v>3.2179429531097412</v>
      </c>
      <c r="M938" s="1">
        <v>5.1555890589952469E-2</v>
      </c>
      <c r="N938" s="1">
        <v>1.0646294355392456</v>
      </c>
    </row>
    <row r="939" spans="1:14" x14ac:dyDescent="0.25">
      <c r="A939" s="1">
        <v>300438</v>
      </c>
      <c r="B939" s="1" t="s">
        <v>1516</v>
      </c>
      <c r="C939" s="1">
        <v>124152003</v>
      </c>
      <c r="D939" s="1">
        <v>438</v>
      </c>
      <c r="E939" s="1" t="s">
        <v>1973</v>
      </c>
      <c r="F939" s="1" t="s">
        <v>238</v>
      </c>
      <c r="G939" s="1" t="s">
        <v>220</v>
      </c>
      <c r="H939" s="1" t="s">
        <v>240</v>
      </c>
      <c r="I939" s="1">
        <v>5849908.4100000001</v>
      </c>
      <c r="J939" s="1">
        <v>14346522</v>
      </c>
      <c r="K939" s="1">
        <v>0.47587001323699951</v>
      </c>
      <c r="L939" s="1">
        <v>3.4307687282562256</v>
      </c>
      <c r="M939" s="1">
        <v>0.16180820763111115</v>
      </c>
      <c r="N939" s="1">
        <v>2.8446793556213379</v>
      </c>
    </row>
    <row r="940" spans="1:14" x14ac:dyDescent="0.25">
      <c r="A940" s="1">
        <v>300439</v>
      </c>
      <c r="B940" s="1" t="s">
        <v>1516</v>
      </c>
      <c r="C940" s="1">
        <v>124153503</v>
      </c>
      <c r="D940" s="1">
        <v>439</v>
      </c>
      <c r="E940" s="1" t="s">
        <v>1974</v>
      </c>
      <c r="F940" s="1" t="s">
        <v>238</v>
      </c>
      <c r="G940" s="1" t="s">
        <v>220</v>
      </c>
      <c r="H940" s="1" t="s">
        <v>240</v>
      </c>
      <c r="I940" s="1">
        <v>1638372.29</v>
      </c>
      <c r="J940" s="1">
        <v>2508322</v>
      </c>
      <c r="K940" s="1">
        <v>0.13101375102996826</v>
      </c>
      <c r="L940" s="1">
        <v>5.511012077331543</v>
      </c>
      <c r="M940" s="1">
        <v>-8.5583038628101349E-2</v>
      </c>
      <c r="N940" s="1">
        <v>-4.9643421173095703</v>
      </c>
    </row>
    <row r="941" spans="1:14" x14ac:dyDescent="0.25">
      <c r="A941" s="1">
        <v>300440</v>
      </c>
      <c r="B941" s="1" t="s">
        <v>1516</v>
      </c>
      <c r="C941" s="1">
        <v>124154003</v>
      </c>
      <c r="D941" s="1">
        <v>440</v>
      </c>
      <c r="E941" s="1" t="s">
        <v>1975</v>
      </c>
      <c r="F941" s="1" t="s">
        <v>238</v>
      </c>
      <c r="G941" s="1" t="s">
        <v>220</v>
      </c>
      <c r="H941" s="1" t="s">
        <v>240</v>
      </c>
      <c r="I941" s="1">
        <v>1812010.96</v>
      </c>
      <c r="J941" s="1">
        <v>5553453</v>
      </c>
      <c r="K941" s="1">
        <v>0.24925599992275238</v>
      </c>
      <c r="L941" s="1">
        <v>4.6992220878601074</v>
      </c>
      <c r="M941" s="1">
        <v>1.5814840793609619E-2</v>
      </c>
      <c r="N941" s="1">
        <v>0.8804628849029541</v>
      </c>
    </row>
    <row r="942" spans="1:14" x14ac:dyDescent="0.25">
      <c r="A942" s="1">
        <v>300441</v>
      </c>
      <c r="B942" s="1" t="s">
        <v>1516</v>
      </c>
      <c r="C942" s="1">
        <v>124156503</v>
      </c>
      <c r="D942" s="1">
        <v>441</v>
      </c>
      <c r="E942" s="1" t="s">
        <v>1976</v>
      </c>
      <c r="F942" s="1" t="s">
        <v>238</v>
      </c>
      <c r="G942" s="1" t="s">
        <v>220</v>
      </c>
      <c r="H942" s="1" t="s">
        <v>240</v>
      </c>
      <c r="I942" s="1">
        <v>1329190.93</v>
      </c>
      <c r="J942" s="1">
        <v>6169603.5</v>
      </c>
      <c r="K942" s="1">
        <v>0.23099799454212189</v>
      </c>
      <c r="L942" s="1">
        <v>3.8897683620452881</v>
      </c>
      <c r="M942" s="1">
        <v>2.862372063100338E-2</v>
      </c>
      <c r="N942" s="1">
        <v>2.200864315032959</v>
      </c>
    </row>
    <row r="943" spans="1:14" x14ac:dyDescent="0.25">
      <c r="A943" s="1">
        <v>300442</v>
      </c>
      <c r="B943" s="1" t="s">
        <v>1516</v>
      </c>
      <c r="C943" s="1">
        <v>124156603</v>
      </c>
      <c r="D943" s="1">
        <v>442</v>
      </c>
      <c r="E943" s="1" t="s">
        <v>1977</v>
      </c>
      <c r="F943" s="1" t="s">
        <v>238</v>
      </c>
      <c r="G943" s="1" t="s">
        <v>220</v>
      </c>
      <c r="H943" s="1" t="s">
        <v>240</v>
      </c>
      <c r="I943" s="1">
        <v>2005827.64</v>
      </c>
      <c r="J943" s="1">
        <v>5789382</v>
      </c>
      <c r="K943" s="1">
        <v>0.26443448662757874</v>
      </c>
      <c r="L943" s="1">
        <v>4.7861905097961426</v>
      </c>
      <c r="M943" s="1">
        <v>7.1008317172527313E-2</v>
      </c>
      <c r="N943" s="1">
        <v>3.6700232028961182</v>
      </c>
    </row>
    <row r="944" spans="1:14" x14ac:dyDescent="0.25">
      <c r="A944" s="1">
        <v>300443</v>
      </c>
      <c r="B944" s="1" t="s">
        <v>1516</v>
      </c>
      <c r="C944" s="1">
        <v>124156703</v>
      </c>
      <c r="D944" s="1">
        <v>443</v>
      </c>
      <c r="E944" s="1" t="s">
        <v>1978</v>
      </c>
      <c r="F944" s="1" t="s">
        <v>238</v>
      </c>
      <c r="G944" s="1" t="s">
        <v>220</v>
      </c>
      <c r="H944" s="1" t="s">
        <v>240</v>
      </c>
      <c r="I944" s="1">
        <v>1953581.89</v>
      </c>
      <c r="J944" s="1">
        <v>12430155</v>
      </c>
      <c r="K944" s="1">
        <v>0.40983399748802185</v>
      </c>
      <c r="L944" s="1">
        <v>3.4095096588134766</v>
      </c>
      <c r="M944" s="1">
        <v>0.2592281699180603</v>
      </c>
      <c r="N944" s="1">
        <v>15.299531936645508</v>
      </c>
    </row>
    <row r="945" spans="1:14" x14ac:dyDescent="0.25">
      <c r="A945" s="1">
        <v>300444</v>
      </c>
      <c r="B945" s="1" t="s">
        <v>1516</v>
      </c>
      <c r="C945" s="1">
        <v>124157203</v>
      </c>
      <c r="D945" s="1">
        <v>444</v>
      </c>
      <c r="E945" s="1" t="s">
        <v>1979</v>
      </c>
      <c r="F945" s="1" t="s">
        <v>238</v>
      </c>
      <c r="G945" s="1" t="s">
        <v>220</v>
      </c>
      <c r="H945" s="1" t="s">
        <v>240</v>
      </c>
      <c r="I945" s="1">
        <v>1537568.83</v>
      </c>
      <c r="J945" s="1">
        <v>4634324</v>
      </c>
      <c r="K945" s="1">
        <v>0.24460950493812561</v>
      </c>
      <c r="L945" s="1">
        <v>5.5723328590393066</v>
      </c>
      <c r="M945" s="1">
        <v>1.3032229617238045E-2</v>
      </c>
      <c r="N945" s="1">
        <v>0.8548322319984436</v>
      </c>
    </row>
    <row r="946" spans="1:14" x14ac:dyDescent="0.25">
      <c r="A946" s="1">
        <v>300445</v>
      </c>
      <c r="B946" s="1" t="s">
        <v>1516</v>
      </c>
      <c r="C946" s="1">
        <v>124157802</v>
      </c>
      <c r="D946" s="1">
        <v>445</v>
      </c>
      <c r="E946" s="1" t="s">
        <v>1980</v>
      </c>
      <c r="F946" s="1" t="s">
        <v>238</v>
      </c>
      <c r="G946" s="1" t="s">
        <v>220</v>
      </c>
      <c r="H946" s="1" t="s">
        <v>240</v>
      </c>
      <c r="I946" s="1">
        <v>2400294</v>
      </c>
      <c r="J946" s="1">
        <v>3468926</v>
      </c>
      <c r="K946" s="1">
        <v>0.16598774492740631</v>
      </c>
      <c r="L946" s="1">
        <v>5.0254573822021484</v>
      </c>
      <c r="M946" s="1">
        <v>9.6795102581381798E-3</v>
      </c>
      <c r="N946" s="1">
        <v>0.4048963189125061</v>
      </c>
    </row>
    <row r="947" spans="1:14" x14ac:dyDescent="0.25">
      <c r="A947" s="1">
        <v>300446</v>
      </c>
      <c r="B947" s="1" t="s">
        <v>1516</v>
      </c>
      <c r="C947" s="1">
        <v>124158503</v>
      </c>
      <c r="D947" s="1">
        <v>446</v>
      </c>
      <c r="E947" s="1" t="s">
        <v>1981</v>
      </c>
      <c r="F947" s="1" t="s">
        <v>238</v>
      </c>
      <c r="G947" s="1" t="s">
        <v>220</v>
      </c>
      <c r="H947" s="1" t="s">
        <v>240</v>
      </c>
      <c r="I947" s="1">
        <v>1784016.89</v>
      </c>
      <c r="J947" s="1">
        <v>3198155.25</v>
      </c>
      <c r="K947" s="1">
        <v>0.1075887531042099</v>
      </c>
      <c r="L947" s="1">
        <v>3.4811983108520508</v>
      </c>
      <c r="M947" s="1">
        <v>3.3436249941587448E-2</v>
      </c>
      <c r="N947" s="1">
        <v>1.9100091457366943</v>
      </c>
    </row>
    <row r="948" spans="1:14" x14ac:dyDescent="0.25">
      <c r="A948" s="1">
        <v>300447</v>
      </c>
      <c r="B948" s="1" t="s">
        <v>1516</v>
      </c>
      <c r="C948" s="1">
        <v>124159002</v>
      </c>
      <c r="D948" s="1">
        <v>447</v>
      </c>
      <c r="E948" s="1" t="s">
        <v>1982</v>
      </c>
      <c r="F948" s="1" t="s">
        <v>238</v>
      </c>
      <c r="G948" s="1" t="s">
        <v>220</v>
      </c>
      <c r="H948" s="1" t="s">
        <v>240</v>
      </c>
      <c r="I948" s="1">
        <v>5902935.3099999996</v>
      </c>
      <c r="J948" s="1">
        <v>8012194.5</v>
      </c>
      <c r="K948" s="1">
        <v>0.43898651003837585</v>
      </c>
      <c r="L948" s="1">
        <v>5.7965726852416992</v>
      </c>
      <c r="M948" s="1">
        <v>0.10130719095468521</v>
      </c>
      <c r="N948" s="1">
        <v>1.7461855411529541</v>
      </c>
    </row>
    <row r="949" spans="1:14" x14ac:dyDescent="0.25">
      <c r="A949" s="1">
        <v>300448</v>
      </c>
      <c r="B949" s="1" t="s">
        <v>1516</v>
      </c>
      <c r="C949" s="1">
        <v>125231232</v>
      </c>
      <c r="D949" s="1">
        <v>448</v>
      </c>
      <c r="E949" s="1" t="s">
        <v>1983</v>
      </c>
      <c r="F949" s="1" t="s">
        <v>238</v>
      </c>
      <c r="G949" s="1" t="s">
        <v>221</v>
      </c>
      <c r="H949" s="1" t="s">
        <v>240</v>
      </c>
      <c r="I949" s="1">
        <v>5770293.8099999996</v>
      </c>
      <c r="J949" s="1">
        <v>75868464</v>
      </c>
      <c r="K949" s="1">
        <v>2.2021119594573975</v>
      </c>
      <c r="L949" s="1">
        <v>2.9893050193786621</v>
      </c>
      <c r="M949" s="1">
        <v>0.15974381566047668</v>
      </c>
      <c r="N949" s="1">
        <v>2.8472042083740234</v>
      </c>
    </row>
    <row r="950" spans="1:14" x14ac:dyDescent="0.25">
      <c r="A950" s="1">
        <v>300449</v>
      </c>
      <c r="B950" s="1" t="s">
        <v>1516</v>
      </c>
      <c r="C950" s="1">
        <v>125231303</v>
      </c>
      <c r="D950" s="1">
        <v>449</v>
      </c>
      <c r="E950" s="1" t="s">
        <v>1984</v>
      </c>
      <c r="F950" s="1" t="s">
        <v>238</v>
      </c>
      <c r="G950" s="1" t="s">
        <v>221</v>
      </c>
      <c r="H950" s="1" t="s">
        <v>240</v>
      </c>
      <c r="I950" s="1">
        <v>2330866.77</v>
      </c>
      <c r="J950" s="1">
        <v>10428636</v>
      </c>
      <c r="K950" s="1">
        <v>0.357107013463974</v>
      </c>
      <c r="L950" s="1">
        <v>3.5457079410552979</v>
      </c>
      <c r="M950" s="1">
        <v>8.8086679577827454E-2</v>
      </c>
      <c r="N950" s="1">
        <v>3.9275665283203125</v>
      </c>
    </row>
    <row r="951" spans="1:14" x14ac:dyDescent="0.25">
      <c r="A951" s="1">
        <v>300450</v>
      </c>
      <c r="B951" s="1" t="s">
        <v>1516</v>
      </c>
      <c r="C951" s="1">
        <v>125234103</v>
      </c>
      <c r="D951" s="1">
        <v>450</v>
      </c>
      <c r="E951" s="1" t="s">
        <v>1985</v>
      </c>
      <c r="F951" s="1" t="s">
        <v>238</v>
      </c>
      <c r="G951" s="1" t="s">
        <v>221</v>
      </c>
      <c r="H951" s="1" t="s">
        <v>240</v>
      </c>
      <c r="I951" s="1">
        <v>1789221.94</v>
      </c>
      <c r="J951" s="1">
        <v>4136440.5</v>
      </c>
      <c r="K951" s="1">
        <v>0.20629274845123291</v>
      </c>
      <c r="L951" s="1">
        <v>5.2489819526672363</v>
      </c>
      <c r="M951" s="1">
        <v>7.5376972556114197E-2</v>
      </c>
      <c r="N951" s="1">
        <v>4.3981208801269531</v>
      </c>
    </row>
    <row r="952" spans="1:14" x14ac:dyDescent="0.25">
      <c r="A952" s="1">
        <v>300451</v>
      </c>
      <c r="B952" s="1" t="s">
        <v>1516</v>
      </c>
      <c r="C952" s="1">
        <v>125234502</v>
      </c>
      <c r="D952" s="1">
        <v>451</v>
      </c>
      <c r="E952" s="1" t="s">
        <v>1986</v>
      </c>
      <c r="F952" s="1" t="s">
        <v>238</v>
      </c>
      <c r="G952" s="1" t="s">
        <v>221</v>
      </c>
      <c r="H952" s="1" t="s">
        <v>240</v>
      </c>
      <c r="I952" s="1">
        <v>2414914.23</v>
      </c>
      <c r="J952" s="1">
        <v>3312897</v>
      </c>
      <c r="K952" s="1">
        <v>0.18466250598430634</v>
      </c>
      <c r="L952" s="1">
        <v>5.9030900001525879</v>
      </c>
      <c r="M952" s="1">
        <v>1.6644880175590515E-2</v>
      </c>
      <c r="N952" s="1">
        <v>0.69403713941574097</v>
      </c>
    </row>
    <row r="953" spans="1:14" x14ac:dyDescent="0.25">
      <c r="A953" s="1">
        <v>300452</v>
      </c>
      <c r="B953" s="1" t="s">
        <v>1516</v>
      </c>
      <c r="C953" s="1">
        <v>125235103</v>
      </c>
      <c r="D953" s="1">
        <v>452</v>
      </c>
      <c r="E953" s="1" t="s">
        <v>1987</v>
      </c>
      <c r="F953" s="1" t="s">
        <v>238</v>
      </c>
      <c r="G953" s="1" t="s">
        <v>221</v>
      </c>
      <c r="H953" s="1" t="s">
        <v>240</v>
      </c>
      <c r="I953" s="1">
        <v>2151914.39</v>
      </c>
      <c r="J953" s="1">
        <v>8762901</v>
      </c>
      <c r="K953" s="1">
        <v>0.29330199956893921</v>
      </c>
      <c r="L953" s="1">
        <v>3.4629974365234375</v>
      </c>
      <c r="M953" s="1">
        <v>8.4021106362342834E-2</v>
      </c>
      <c r="N953" s="1">
        <v>4.0631260871887207</v>
      </c>
    </row>
    <row r="954" spans="1:14" x14ac:dyDescent="0.25">
      <c r="A954" s="1">
        <v>300453</v>
      </c>
      <c r="B954" s="1" t="s">
        <v>1516</v>
      </c>
      <c r="C954" s="1">
        <v>125235502</v>
      </c>
      <c r="D954" s="1">
        <v>453</v>
      </c>
      <c r="E954" s="1" t="s">
        <v>1988</v>
      </c>
      <c r="F954" s="1" t="s">
        <v>238</v>
      </c>
      <c r="G954" s="1" t="s">
        <v>221</v>
      </c>
      <c r="H954" s="1" t="s">
        <v>240</v>
      </c>
      <c r="I954" s="1">
        <v>1743223.73</v>
      </c>
      <c r="J954" s="1">
        <v>2677859.75</v>
      </c>
      <c r="K954" s="1">
        <v>0.12227775156497955</v>
      </c>
      <c r="L954" s="1">
        <v>4.7847318649291992</v>
      </c>
      <c r="M954" s="1">
        <v>8.6067300289869308E-3</v>
      </c>
      <c r="N954" s="1">
        <v>0.49617466330528259</v>
      </c>
    </row>
    <row r="955" spans="1:14" x14ac:dyDescent="0.25">
      <c r="A955" s="1">
        <v>300454</v>
      </c>
      <c r="B955" s="1" t="s">
        <v>1516</v>
      </c>
      <c r="C955" s="1">
        <v>125236903</v>
      </c>
      <c r="D955" s="1">
        <v>454</v>
      </c>
      <c r="E955" s="1" t="s">
        <v>1989</v>
      </c>
      <c r="F955" s="1" t="s">
        <v>238</v>
      </c>
      <c r="G955" s="1" t="s">
        <v>221</v>
      </c>
      <c r="H955" s="1" t="s">
        <v>240</v>
      </c>
      <c r="I955" s="1">
        <v>1933767.84</v>
      </c>
      <c r="J955" s="1">
        <v>6179900.5</v>
      </c>
      <c r="K955" s="1">
        <v>0.15760050714015961</v>
      </c>
      <c r="L955" s="1">
        <v>2.6169486045837402</v>
      </c>
      <c r="M955" s="1">
        <v>4.8428520560264587E-2</v>
      </c>
      <c r="N955" s="1">
        <v>2.5686898231506348</v>
      </c>
    </row>
    <row r="956" spans="1:14" x14ac:dyDescent="0.25">
      <c r="A956" s="1">
        <v>300455</v>
      </c>
      <c r="B956" s="1" t="s">
        <v>1516</v>
      </c>
      <c r="C956" s="1">
        <v>125237603</v>
      </c>
      <c r="D956" s="1">
        <v>455</v>
      </c>
      <c r="E956" s="1" t="s">
        <v>1990</v>
      </c>
      <c r="F956" s="1" t="s">
        <v>238</v>
      </c>
      <c r="G956" s="1" t="s">
        <v>221</v>
      </c>
      <c r="H956" s="1" t="s">
        <v>240</v>
      </c>
      <c r="I956" s="1">
        <v>1866842.94</v>
      </c>
      <c r="J956" s="1">
        <v>2047950.25</v>
      </c>
      <c r="K956" s="1">
        <v>0.11327512562274933</v>
      </c>
      <c r="L956" s="1">
        <v>5.8549947738647461</v>
      </c>
      <c r="M956" s="1">
        <v>0.11699595302343369</v>
      </c>
      <c r="N956" s="1">
        <v>6.6860675811767578</v>
      </c>
    </row>
    <row r="957" spans="1:14" x14ac:dyDescent="0.25">
      <c r="A957" s="1">
        <v>300456</v>
      </c>
      <c r="B957" s="1" t="s">
        <v>1516</v>
      </c>
      <c r="C957" s="1">
        <v>125237702</v>
      </c>
      <c r="D957" s="1">
        <v>456</v>
      </c>
      <c r="E957" s="1" t="s">
        <v>1991</v>
      </c>
      <c r="F957" s="1" t="s">
        <v>238</v>
      </c>
      <c r="G957" s="1" t="s">
        <v>221</v>
      </c>
      <c r="H957" s="1" t="s">
        <v>240</v>
      </c>
      <c r="I957" s="1">
        <v>3233493</v>
      </c>
      <c r="J957" s="1">
        <v>11919712</v>
      </c>
      <c r="K957" s="1">
        <v>0.43053099513053894</v>
      </c>
      <c r="L957" s="1">
        <v>3.7472732067108154</v>
      </c>
      <c r="M957" s="1">
        <v>0.12000136077404022</v>
      </c>
      <c r="N957" s="1">
        <v>3.8542373180389404</v>
      </c>
    </row>
    <row r="958" spans="1:14" x14ac:dyDescent="0.25">
      <c r="A958" s="1">
        <v>300457</v>
      </c>
      <c r="B958" s="1" t="s">
        <v>1516</v>
      </c>
      <c r="C958" s="1">
        <v>125237903</v>
      </c>
      <c r="D958" s="1">
        <v>457</v>
      </c>
      <c r="E958" s="1" t="s">
        <v>1992</v>
      </c>
      <c r="F958" s="1" t="s">
        <v>238</v>
      </c>
      <c r="G958" s="1" t="s">
        <v>221</v>
      </c>
      <c r="H958" s="1" t="s">
        <v>240</v>
      </c>
      <c r="I958" s="1">
        <v>1932788.29</v>
      </c>
      <c r="J958" s="1">
        <v>2889387.75</v>
      </c>
      <c r="K958" s="1">
        <v>0.10046450048685074</v>
      </c>
      <c r="L958" s="1">
        <v>3.6022684574127197</v>
      </c>
      <c r="M958" s="1">
        <v>1.0558810085058212E-2</v>
      </c>
      <c r="N958" s="1">
        <v>0.54930019378662109</v>
      </c>
    </row>
    <row r="959" spans="1:14" x14ac:dyDescent="0.25">
      <c r="A959" s="1">
        <v>300458</v>
      </c>
      <c r="B959" s="1" t="s">
        <v>1516</v>
      </c>
      <c r="C959" s="1">
        <v>125238402</v>
      </c>
      <c r="D959" s="1">
        <v>458</v>
      </c>
      <c r="E959" s="1" t="s">
        <v>1993</v>
      </c>
      <c r="F959" s="1" t="s">
        <v>238</v>
      </c>
      <c r="G959" s="1" t="s">
        <v>221</v>
      </c>
      <c r="H959" s="1" t="s">
        <v>240</v>
      </c>
      <c r="I959" s="1">
        <v>2536694</v>
      </c>
      <c r="J959" s="1">
        <v>15976429</v>
      </c>
      <c r="K959" s="1">
        <v>0.71872001886367798</v>
      </c>
      <c r="L959" s="1">
        <v>4.7105369567871094</v>
      </c>
      <c r="M959" s="1">
        <v>8.3994388580322266E-2</v>
      </c>
      <c r="N959" s="1">
        <v>3.4245688915252686</v>
      </c>
    </row>
    <row r="960" spans="1:14" x14ac:dyDescent="0.25">
      <c r="A960" s="1">
        <v>300459</v>
      </c>
      <c r="B960" s="1" t="s">
        <v>1516</v>
      </c>
      <c r="C960" s="1">
        <v>125238502</v>
      </c>
      <c r="D960" s="1">
        <v>459</v>
      </c>
      <c r="E960" s="1" t="s">
        <v>1994</v>
      </c>
      <c r="F960" s="1" t="s">
        <v>238</v>
      </c>
      <c r="G960" s="1" t="s">
        <v>221</v>
      </c>
      <c r="H960" s="1" t="s">
        <v>240</v>
      </c>
      <c r="I960" s="1">
        <v>1665481</v>
      </c>
      <c r="J960" s="1">
        <v>2943720</v>
      </c>
      <c r="K960" s="1">
        <v>0.17067475616931915</v>
      </c>
      <c r="L960" s="1">
        <v>6.1547770500183105</v>
      </c>
      <c r="M960" s="1">
        <v>3.8384750485420227E-2</v>
      </c>
      <c r="N960" s="1">
        <v>2.3590953350067139</v>
      </c>
    </row>
    <row r="961" spans="1:14" x14ac:dyDescent="0.25">
      <c r="A961" s="1">
        <v>300460</v>
      </c>
      <c r="B961" s="1" t="s">
        <v>1516</v>
      </c>
      <c r="C961" s="1">
        <v>125239452</v>
      </c>
      <c r="D961" s="1">
        <v>460</v>
      </c>
      <c r="E961" s="1" t="s">
        <v>1995</v>
      </c>
      <c r="F961" s="1" t="s">
        <v>238</v>
      </c>
      <c r="G961" s="1" t="s">
        <v>221</v>
      </c>
      <c r="H961" s="1" t="s">
        <v>240</v>
      </c>
      <c r="I961" s="1">
        <v>7738306.4199999999</v>
      </c>
      <c r="J961" s="1">
        <v>36709972</v>
      </c>
      <c r="K961" s="1">
        <v>1.6378200054168701</v>
      </c>
      <c r="L961" s="1">
        <v>4.6698589324951172</v>
      </c>
      <c r="M961" s="1">
        <v>0.11375942826271057</v>
      </c>
      <c r="N961" s="1">
        <v>1.4920156002044678</v>
      </c>
    </row>
    <row r="962" spans="1:14" x14ac:dyDescent="0.25">
      <c r="A962" s="1">
        <v>300461</v>
      </c>
      <c r="B962" s="1" t="s">
        <v>1516</v>
      </c>
      <c r="C962" s="1">
        <v>125239603</v>
      </c>
      <c r="D962" s="1">
        <v>461</v>
      </c>
      <c r="E962" s="1" t="s">
        <v>1996</v>
      </c>
      <c r="F962" s="1" t="s">
        <v>238</v>
      </c>
      <c r="G962" s="1" t="s">
        <v>221</v>
      </c>
      <c r="H962" s="1" t="s">
        <v>240</v>
      </c>
      <c r="I962" s="1">
        <v>2036554.79</v>
      </c>
      <c r="J962" s="1">
        <v>3379813.75</v>
      </c>
      <c r="K962" s="1">
        <v>0.12264149636030197</v>
      </c>
      <c r="L962" s="1">
        <v>3.765275239944458</v>
      </c>
      <c r="M962" s="1">
        <v>3.5828869789838791E-2</v>
      </c>
      <c r="N962" s="1">
        <v>1.7907935380935669</v>
      </c>
    </row>
    <row r="963" spans="1:14" x14ac:dyDescent="0.25">
      <c r="A963" s="1">
        <v>300462</v>
      </c>
      <c r="B963" s="1" t="s">
        <v>1516</v>
      </c>
      <c r="C963" s="1">
        <v>125239652</v>
      </c>
      <c r="D963" s="1">
        <v>462</v>
      </c>
      <c r="E963" s="1" t="s">
        <v>1997</v>
      </c>
      <c r="F963" s="1" t="s">
        <v>238</v>
      </c>
      <c r="G963" s="1" t="s">
        <v>221</v>
      </c>
      <c r="H963" s="1" t="s">
        <v>240</v>
      </c>
      <c r="I963" s="1">
        <v>4350945.26</v>
      </c>
      <c r="J963" s="1">
        <v>22175212</v>
      </c>
      <c r="K963" s="1">
        <v>0.89191198348999023</v>
      </c>
      <c r="L963" s="1">
        <v>4.1906657218933105</v>
      </c>
      <c r="M963" s="1">
        <v>1.2227400438860059E-3</v>
      </c>
      <c r="N963" s="1">
        <v>2.811075933277607E-2</v>
      </c>
    </row>
    <row r="964" spans="1:14" x14ac:dyDescent="0.25">
      <c r="A964" s="1">
        <v>300463</v>
      </c>
      <c r="B964" s="1" t="s">
        <v>1516</v>
      </c>
      <c r="C964" s="1">
        <v>126515001</v>
      </c>
      <c r="D964" s="1">
        <v>463</v>
      </c>
      <c r="E964" s="1" t="s">
        <v>1998</v>
      </c>
      <c r="F964" s="1" t="s">
        <v>238</v>
      </c>
      <c r="G964" s="1" t="s">
        <v>222</v>
      </c>
      <c r="H964" s="1" t="s">
        <v>240</v>
      </c>
      <c r="I964" s="1">
        <v>138756999.37</v>
      </c>
      <c r="J964" s="1">
        <v>1066992640</v>
      </c>
      <c r="K964" s="1">
        <v>47.029888153076172</v>
      </c>
      <c r="L964" s="1">
        <v>4.6109418869018555</v>
      </c>
      <c r="M964" s="1">
        <v>3.3218779563903809</v>
      </c>
      <c r="N964" s="1">
        <v>2.452744722366333</v>
      </c>
    </row>
    <row r="965" spans="1:14" x14ac:dyDescent="0.25">
      <c r="A965" s="1">
        <v>300464</v>
      </c>
      <c r="B965" s="1" t="s">
        <v>1516</v>
      </c>
      <c r="C965" s="1">
        <v>127040503</v>
      </c>
      <c r="D965" s="1">
        <v>464</v>
      </c>
      <c r="E965" s="1" t="s">
        <v>1999</v>
      </c>
      <c r="F965" s="1" t="s">
        <v>230</v>
      </c>
      <c r="G965" s="1" t="s">
        <v>223</v>
      </c>
      <c r="H965" s="1" t="s">
        <v>240</v>
      </c>
      <c r="I965" s="1">
        <v>1166335.48</v>
      </c>
      <c r="J965" s="1">
        <v>8606419</v>
      </c>
      <c r="K965" s="1">
        <v>0.29769149422645569</v>
      </c>
      <c r="L965" s="1">
        <v>3.5828771591186523</v>
      </c>
      <c r="M965" s="1">
        <v>2.4549679830670357E-2</v>
      </c>
      <c r="N965" s="1">
        <v>2.1501126289367676</v>
      </c>
    </row>
    <row r="966" spans="1:14" x14ac:dyDescent="0.25">
      <c r="A966" s="1">
        <v>300465</v>
      </c>
      <c r="B966" s="1" t="s">
        <v>1516</v>
      </c>
      <c r="C966" s="1">
        <v>127040703</v>
      </c>
      <c r="D966" s="1">
        <v>465</v>
      </c>
      <c r="E966" s="1" t="s">
        <v>2000</v>
      </c>
      <c r="F966" s="1" t="s">
        <v>230</v>
      </c>
      <c r="G966" s="1" t="s">
        <v>223</v>
      </c>
      <c r="H966" s="1" t="s">
        <v>240</v>
      </c>
      <c r="I966" s="1">
        <v>2055849.15</v>
      </c>
      <c r="J966" s="1">
        <v>10734598</v>
      </c>
      <c r="K966" s="1">
        <v>0.27314901351928711</v>
      </c>
      <c r="L966" s="1">
        <v>2.6110053062438965</v>
      </c>
      <c r="M966" s="1">
        <v>3.23307104408741E-2</v>
      </c>
      <c r="N966" s="1">
        <v>1.5977472066879272</v>
      </c>
    </row>
    <row r="967" spans="1:14" x14ac:dyDescent="0.25">
      <c r="A967" s="1">
        <v>300466</v>
      </c>
      <c r="B967" s="1" t="s">
        <v>1516</v>
      </c>
      <c r="C967" s="1">
        <v>127041203</v>
      </c>
      <c r="D967" s="1">
        <v>466</v>
      </c>
      <c r="E967" s="1" t="s">
        <v>2001</v>
      </c>
      <c r="F967" s="1" t="s">
        <v>230</v>
      </c>
      <c r="G967" s="1" t="s">
        <v>223</v>
      </c>
      <c r="H967" s="1" t="s">
        <v>240</v>
      </c>
      <c r="I967" s="1">
        <v>1054062.45</v>
      </c>
      <c r="J967" s="1">
        <v>5446874</v>
      </c>
      <c r="K967" s="1">
        <v>0.1245649978518486</v>
      </c>
      <c r="L967" s="1">
        <v>2.3404314517974854</v>
      </c>
      <c r="M967" s="1">
        <v>2.939964085817337E-2</v>
      </c>
      <c r="N967" s="1">
        <v>2.8692014217376709</v>
      </c>
    </row>
    <row r="968" spans="1:14" x14ac:dyDescent="0.25">
      <c r="A968" s="1">
        <v>300467</v>
      </c>
      <c r="B968" s="1" t="s">
        <v>1516</v>
      </c>
      <c r="C968" s="1">
        <v>127041503</v>
      </c>
      <c r="D968" s="1">
        <v>467</v>
      </c>
      <c r="E968" s="1" t="s">
        <v>2002</v>
      </c>
      <c r="F968" s="1" t="s">
        <v>230</v>
      </c>
      <c r="G968" s="1" t="s">
        <v>223</v>
      </c>
      <c r="H968" s="1" t="s">
        <v>240</v>
      </c>
      <c r="I968" s="1">
        <v>1326908</v>
      </c>
      <c r="J968" s="1">
        <v>10737602</v>
      </c>
      <c r="K968" s="1">
        <v>0.40235200524330139</v>
      </c>
      <c r="L968" s="1">
        <v>3.8930070400238037</v>
      </c>
      <c r="M968" s="1">
        <v>4.5379001647233963E-2</v>
      </c>
      <c r="N968" s="1">
        <v>3.5410044193267822</v>
      </c>
    </row>
    <row r="969" spans="1:14" x14ac:dyDescent="0.25">
      <c r="A969" s="1">
        <v>300468</v>
      </c>
      <c r="B969" s="1" t="s">
        <v>1516</v>
      </c>
      <c r="C969" s="1">
        <v>127041603</v>
      </c>
      <c r="D969" s="1">
        <v>468</v>
      </c>
      <c r="E969" s="1" t="s">
        <v>2003</v>
      </c>
      <c r="F969" s="1" t="s">
        <v>230</v>
      </c>
      <c r="G969" s="1" t="s">
        <v>223</v>
      </c>
      <c r="H969" s="1" t="s">
        <v>240</v>
      </c>
      <c r="I969" s="1">
        <v>1576235</v>
      </c>
      <c r="J969" s="1">
        <v>9252608</v>
      </c>
      <c r="K969" s="1">
        <v>0.17914700508117676</v>
      </c>
      <c r="L969" s="1">
        <v>1.9744064807891846</v>
      </c>
      <c r="M969" s="1">
        <v>2.8719000518321991E-2</v>
      </c>
      <c r="N969" s="1">
        <v>1.8558127880096436</v>
      </c>
    </row>
    <row r="970" spans="1:14" x14ac:dyDescent="0.25">
      <c r="A970" s="1">
        <v>300469</v>
      </c>
      <c r="B970" s="1" t="s">
        <v>1516</v>
      </c>
      <c r="C970" s="1">
        <v>127042003</v>
      </c>
      <c r="D970" s="1">
        <v>469</v>
      </c>
      <c r="E970" s="1" t="s">
        <v>2004</v>
      </c>
      <c r="F970" s="1" t="s">
        <v>230</v>
      </c>
      <c r="G970" s="1" t="s">
        <v>223</v>
      </c>
      <c r="H970" s="1" t="s">
        <v>240</v>
      </c>
      <c r="I970" s="1">
        <v>1577134.32</v>
      </c>
      <c r="J970" s="1">
        <v>8561334</v>
      </c>
      <c r="K970" s="1">
        <v>0.11697400361299515</v>
      </c>
      <c r="L970" s="1">
        <v>1.3852323293685913</v>
      </c>
      <c r="M970" s="1">
        <v>9.4226999208331108E-3</v>
      </c>
      <c r="N970" s="1">
        <v>0.6010480523109436</v>
      </c>
    </row>
    <row r="971" spans="1:14" x14ac:dyDescent="0.25">
      <c r="A971" s="1">
        <v>300470</v>
      </c>
      <c r="B971" s="1" t="s">
        <v>1516</v>
      </c>
      <c r="C971" s="1">
        <v>127042853</v>
      </c>
      <c r="D971" s="1">
        <v>470</v>
      </c>
      <c r="E971" s="1" t="s">
        <v>2005</v>
      </c>
      <c r="F971" s="1" t="s">
        <v>230</v>
      </c>
      <c r="G971" s="1" t="s">
        <v>223</v>
      </c>
      <c r="H971" s="1" t="s">
        <v>240</v>
      </c>
      <c r="I971" s="1">
        <v>1020295.48</v>
      </c>
      <c r="J971" s="1">
        <v>8024023.5</v>
      </c>
      <c r="K971" s="1">
        <v>0.11460600048303604</v>
      </c>
      <c r="L971" s="1">
        <v>1.4489815235137939</v>
      </c>
      <c r="M971" s="1">
        <v>2.0238259807229042E-2</v>
      </c>
      <c r="N971" s="1">
        <v>2.0237102508544922</v>
      </c>
    </row>
    <row r="972" spans="1:14" x14ac:dyDescent="0.25">
      <c r="A972" s="1">
        <v>300471</v>
      </c>
      <c r="B972" s="1" t="s">
        <v>1516</v>
      </c>
      <c r="C972" s="1">
        <v>127044103</v>
      </c>
      <c r="D972" s="1">
        <v>471</v>
      </c>
      <c r="E972" s="1" t="s">
        <v>2006</v>
      </c>
      <c r="F972" s="1" t="s">
        <v>230</v>
      </c>
      <c r="G972" s="1" t="s">
        <v>223</v>
      </c>
      <c r="H972" s="1" t="s">
        <v>240</v>
      </c>
      <c r="I972" s="1">
        <v>1888113.39</v>
      </c>
      <c r="J972" s="1">
        <v>9660884</v>
      </c>
      <c r="K972" s="1">
        <v>0.11033199727535248</v>
      </c>
      <c r="L972" s="1">
        <v>1.1552420854568481</v>
      </c>
      <c r="M972" s="1">
        <v>4.6630680561065674E-2</v>
      </c>
      <c r="N972" s="1">
        <v>2.5322356224060059</v>
      </c>
    </row>
    <row r="973" spans="1:14" x14ac:dyDescent="0.25">
      <c r="A973" s="1">
        <v>300472</v>
      </c>
      <c r="B973" s="1" t="s">
        <v>1516</v>
      </c>
      <c r="C973" s="1">
        <v>127045303</v>
      </c>
      <c r="D973" s="1">
        <v>472</v>
      </c>
      <c r="E973" s="1" t="s">
        <v>2007</v>
      </c>
      <c r="F973" s="1" t="s">
        <v>230</v>
      </c>
      <c r="G973" s="1" t="s">
        <v>223</v>
      </c>
      <c r="H973" s="1" t="s">
        <v>240</v>
      </c>
      <c r="I973" s="1">
        <v>292713.88</v>
      </c>
      <c r="J973" s="1">
        <v>3375709.75</v>
      </c>
      <c r="K973" s="1">
        <v>0.12761349976062775</v>
      </c>
      <c r="L973" s="1">
        <v>3.928870677947998</v>
      </c>
      <c r="M973" s="1">
        <v>2.0201900042593479E-3</v>
      </c>
      <c r="N973" s="1">
        <v>0.69495487213134766</v>
      </c>
    </row>
    <row r="974" spans="1:14" x14ac:dyDescent="0.25">
      <c r="A974" s="1">
        <v>300473</v>
      </c>
      <c r="B974" s="1" t="s">
        <v>1516</v>
      </c>
      <c r="C974" s="1">
        <v>127045653</v>
      </c>
      <c r="D974" s="1">
        <v>473</v>
      </c>
      <c r="E974" s="1" t="s">
        <v>2008</v>
      </c>
      <c r="F974" s="1" t="s">
        <v>230</v>
      </c>
      <c r="G974" s="1" t="s">
        <v>223</v>
      </c>
      <c r="H974" s="1" t="s">
        <v>240</v>
      </c>
      <c r="I974" s="1">
        <v>1362936</v>
      </c>
      <c r="J974" s="1">
        <v>10554954</v>
      </c>
      <c r="K974" s="1">
        <v>0.20715199410915375</v>
      </c>
      <c r="L974" s="1">
        <v>2.0018937587738037</v>
      </c>
      <c r="M974" s="1">
        <v>5.7437628507614136E-2</v>
      </c>
      <c r="N974" s="1">
        <v>4.3996706008911133</v>
      </c>
    </row>
    <row r="975" spans="1:14" x14ac:dyDescent="0.25">
      <c r="A975" s="1">
        <v>300474</v>
      </c>
      <c r="B975" s="1" t="s">
        <v>1516</v>
      </c>
      <c r="C975" s="1">
        <v>127045853</v>
      </c>
      <c r="D975" s="1">
        <v>474</v>
      </c>
      <c r="E975" s="1" t="s">
        <v>2009</v>
      </c>
      <c r="F975" s="1" t="s">
        <v>230</v>
      </c>
      <c r="G975" s="1" t="s">
        <v>223</v>
      </c>
      <c r="H975" s="1" t="s">
        <v>240</v>
      </c>
      <c r="I975" s="1">
        <v>1123239.68</v>
      </c>
      <c r="J975" s="1">
        <v>7823367</v>
      </c>
      <c r="K975" s="1">
        <v>7.6159998774528503E-2</v>
      </c>
      <c r="L975" s="1">
        <v>0.98306393623352051</v>
      </c>
      <c r="M975" s="1">
        <v>1.1763250455260277E-2</v>
      </c>
      <c r="N975" s="1">
        <v>1.0583444833755493</v>
      </c>
    </row>
    <row r="976" spans="1:14" x14ac:dyDescent="0.25">
      <c r="A976" s="1">
        <v>300475</v>
      </c>
      <c r="B976" s="1" t="s">
        <v>1516</v>
      </c>
      <c r="C976" s="1">
        <v>127046903</v>
      </c>
      <c r="D976" s="1">
        <v>475</v>
      </c>
      <c r="E976" s="1" t="s">
        <v>2010</v>
      </c>
      <c r="F976" s="1" t="s">
        <v>230</v>
      </c>
      <c r="G976" s="1" t="s">
        <v>223</v>
      </c>
      <c r="H976" s="1" t="s">
        <v>240</v>
      </c>
      <c r="I976" s="1">
        <v>722270.02</v>
      </c>
      <c r="J976" s="1">
        <v>6174005.5</v>
      </c>
      <c r="K976" s="1">
        <v>7.8796498477458954E-2</v>
      </c>
      <c r="L976" s="1">
        <v>1.2927612066268921</v>
      </c>
      <c r="M976" s="1">
        <v>2.6802020147442818E-2</v>
      </c>
      <c r="N976" s="1">
        <v>3.8538107872009277</v>
      </c>
    </row>
    <row r="977" spans="1:14" x14ac:dyDescent="0.25">
      <c r="A977" s="1">
        <v>300476</v>
      </c>
      <c r="B977" s="1" t="s">
        <v>1516</v>
      </c>
      <c r="C977" s="1">
        <v>127047404</v>
      </c>
      <c r="D977" s="1">
        <v>476</v>
      </c>
      <c r="E977" s="1" t="s">
        <v>2011</v>
      </c>
      <c r="F977" s="1" t="s">
        <v>230</v>
      </c>
      <c r="G977" s="1" t="s">
        <v>223</v>
      </c>
      <c r="H977" s="1" t="s">
        <v>240</v>
      </c>
      <c r="I977" s="1">
        <v>732100</v>
      </c>
      <c r="J977" s="1">
        <v>10165323</v>
      </c>
      <c r="K977" s="1">
        <v>5.6641001254320145E-2</v>
      </c>
      <c r="L977" s="1">
        <v>0.56032031774520874</v>
      </c>
      <c r="M977" s="1">
        <v>4.3410002253949642E-3</v>
      </c>
      <c r="N977" s="1">
        <v>0.59648865461349487</v>
      </c>
    </row>
    <row r="978" spans="1:14" x14ac:dyDescent="0.25">
      <c r="A978" s="1">
        <v>300477</v>
      </c>
      <c r="B978" s="1" t="s">
        <v>1516</v>
      </c>
      <c r="C978" s="1">
        <v>127049303</v>
      </c>
      <c r="D978" s="1">
        <v>477</v>
      </c>
      <c r="E978" s="1" t="s">
        <v>2012</v>
      </c>
      <c r="F978" s="1" t="s">
        <v>230</v>
      </c>
      <c r="G978" s="1" t="s">
        <v>223</v>
      </c>
      <c r="H978" s="1" t="s">
        <v>240</v>
      </c>
      <c r="I978" s="1">
        <v>614851.18000000005</v>
      </c>
      <c r="J978" s="1">
        <v>5446081</v>
      </c>
      <c r="K978" s="1">
        <v>5.6277498602867126E-2</v>
      </c>
      <c r="L978" s="1">
        <v>1.0441474914550781</v>
      </c>
      <c r="M978" s="1">
        <v>1.3628990389406681E-2</v>
      </c>
      <c r="N978" s="1">
        <v>2.2668807506561279</v>
      </c>
    </row>
    <row r="979" spans="1:14" x14ac:dyDescent="0.25">
      <c r="A979" s="1">
        <v>300478</v>
      </c>
      <c r="B979" s="1" t="s">
        <v>1516</v>
      </c>
      <c r="C979" s="1">
        <v>128030603</v>
      </c>
      <c r="D979" s="1">
        <v>478</v>
      </c>
      <c r="E979" s="1" t="s">
        <v>2013</v>
      </c>
      <c r="F979" s="1" t="s">
        <v>233</v>
      </c>
      <c r="G979" s="1" t="s">
        <v>224</v>
      </c>
      <c r="H979" s="1" t="s">
        <v>240</v>
      </c>
      <c r="I979" s="1">
        <v>993888.78</v>
      </c>
      <c r="J979" s="1">
        <v>8189038.5</v>
      </c>
      <c r="K979" s="1">
        <v>0.17909699678421021</v>
      </c>
      <c r="L979" s="1">
        <v>2.2359340190887451</v>
      </c>
      <c r="M979" s="1">
        <v>3.5183478146791458E-2</v>
      </c>
      <c r="N979" s="1">
        <v>3.6698951721191406</v>
      </c>
    </row>
    <row r="980" spans="1:14" x14ac:dyDescent="0.25">
      <c r="A980" s="1">
        <v>300479</v>
      </c>
      <c r="B980" s="1" t="s">
        <v>1516</v>
      </c>
      <c r="C980" s="1">
        <v>128030852</v>
      </c>
      <c r="D980" s="1">
        <v>479</v>
      </c>
      <c r="E980" s="1" t="s">
        <v>2014</v>
      </c>
      <c r="F980" s="1" t="s">
        <v>233</v>
      </c>
      <c r="G980" s="1" t="s">
        <v>224</v>
      </c>
      <c r="H980" s="1" t="s">
        <v>240</v>
      </c>
      <c r="I980" s="1">
        <v>4411916.01</v>
      </c>
      <c r="J980" s="1">
        <v>29516842</v>
      </c>
      <c r="K980" s="1">
        <v>0.576121985912323</v>
      </c>
      <c r="L980" s="1">
        <v>1.9906967878341675</v>
      </c>
      <c r="M980" s="1">
        <v>9.3181982636451721E-2</v>
      </c>
      <c r="N980" s="1">
        <v>2.1576225757598877</v>
      </c>
    </row>
    <row r="981" spans="1:14" x14ac:dyDescent="0.25">
      <c r="A981" s="1">
        <v>300480</v>
      </c>
      <c r="B981" s="1" t="s">
        <v>1516</v>
      </c>
      <c r="C981" s="1">
        <v>128033053</v>
      </c>
      <c r="D981" s="1">
        <v>480</v>
      </c>
      <c r="E981" s="1" t="s">
        <v>2015</v>
      </c>
      <c r="F981" s="1" t="s">
        <v>233</v>
      </c>
      <c r="G981" s="1" t="s">
        <v>224</v>
      </c>
      <c r="H981" s="1" t="s">
        <v>240</v>
      </c>
      <c r="I981" s="1">
        <v>995655.04</v>
      </c>
      <c r="J981" s="1">
        <v>6617300</v>
      </c>
      <c r="K981" s="1">
        <v>0.12907250225543976</v>
      </c>
      <c r="L981" s="1">
        <v>1.9893337488174438</v>
      </c>
      <c r="M981" s="1">
        <v>1.4089060015976429E-2</v>
      </c>
      <c r="N981" s="1">
        <v>1.4353655576705933</v>
      </c>
    </row>
    <row r="982" spans="1:14" x14ac:dyDescent="0.25">
      <c r="A982" s="1">
        <v>300481</v>
      </c>
      <c r="B982" s="1" t="s">
        <v>1516</v>
      </c>
      <c r="C982" s="1">
        <v>128034503</v>
      </c>
      <c r="D982" s="1">
        <v>481</v>
      </c>
      <c r="E982" s="1" t="s">
        <v>2016</v>
      </c>
      <c r="F982" s="1" t="s">
        <v>233</v>
      </c>
      <c r="G982" s="1" t="s">
        <v>224</v>
      </c>
      <c r="H982" s="1" t="s">
        <v>240</v>
      </c>
      <c r="I982" s="1">
        <v>534094.57999999996</v>
      </c>
      <c r="J982" s="1">
        <v>4246953</v>
      </c>
      <c r="K982" s="1">
        <v>0.10157299786806107</v>
      </c>
      <c r="L982" s="1">
        <v>2.4502699375152588</v>
      </c>
      <c r="M982" s="1">
        <v>7.6087401248514652E-3</v>
      </c>
      <c r="N982" s="1">
        <v>1.4451936483383179</v>
      </c>
    </row>
    <row r="983" spans="1:14" x14ac:dyDescent="0.25">
      <c r="A983" s="1">
        <v>300482</v>
      </c>
      <c r="B983" s="1" t="s">
        <v>1516</v>
      </c>
      <c r="C983" s="1">
        <v>128321103</v>
      </c>
      <c r="D983" s="1">
        <v>482</v>
      </c>
      <c r="E983" s="1" t="s">
        <v>2017</v>
      </c>
      <c r="F983" s="1" t="s">
        <v>233</v>
      </c>
      <c r="G983" s="1" t="s">
        <v>225</v>
      </c>
      <c r="H983" s="1" t="s">
        <v>240</v>
      </c>
      <c r="I983" s="1">
        <v>1299407.3999999999</v>
      </c>
      <c r="J983" s="1">
        <v>9426869</v>
      </c>
      <c r="K983" s="1">
        <v>0.17677399516105652</v>
      </c>
      <c r="L983" s="1">
        <v>1.9110506772994995</v>
      </c>
      <c r="M983" s="1">
        <v>9.7138900309801102E-3</v>
      </c>
      <c r="N983" s="1">
        <v>0.75319367647171021</v>
      </c>
    </row>
    <row r="984" spans="1:14" x14ac:dyDescent="0.25">
      <c r="A984" s="1">
        <v>300483</v>
      </c>
      <c r="B984" s="1" t="s">
        <v>1516</v>
      </c>
      <c r="C984" s="1">
        <v>128323303</v>
      </c>
      <c r="D984" s="1">
        <v>483</v>
      </c>
      <c r="E984" s="1" t="s">
        <v>2018</v>
      </c>
      <c r="F984" s="1" t="s">
        <v>233</v>
      </c>
      <c r="G984" s="1" t="s">
        <v>225</v>
      </c>
      <c r="H984" s="1" t="s">
        <v>240</v>
      </c>
      <c r="I984" s="1">
        <v>610222.30000000005</v>
      </c>
      <c r="J984" s="1">
        <v>5542785.5</v>
      </c>
      <c r="K984" s="1">
        <v>0.12450099736452103</v>
      </c>
      <c r="L984" s="1">
        <v>2.2977936267852783</v>
      </c>
      <c r="M984" s="1">
        <v>2.0553920418024063E-2</v>
      </c>
      <c r="N984" s="1">
        <v>3.4856743812561035</v>
      </c>
    </row>
    <row r="985" spans="1:14" x14ac:dyDescent="0.25">
      <c r="A985" s="1">
        <v>300484</v>
      </c>
      <c r="B985" s="1" t="s">
        <v>1516</v>
      </c>
      <c r="C985" s="1">
        <v>128323703</v>
      </c>
      <c r="D985" s="1">
        <v>484</v>
      </c>
      <c r="E985" s="1" t="s">
        <v>2019</v>
      </c>
      <c r="F985" s="1" t="s">
        <v>233</v>
      </c>
      <c r="G985" s="1" t="s">
        <v>225</v>
      </c>
      <c r="H985" s="1" t="s">
        <v>240</v>
      </c>
      <c r="I985" s="1">
        <v>1738088.61</v>
      </c>
      <c r="J985" s="1">
        <v>9225368</v>
      </c>
      <c r="K985" s="1">
        <v>0.24083200097084045</v>
      </c>
      <c r="L985" s="1">
        <v>2.6805167198181152</v>
      </c>
      <c r="M985" s="1">
        <v>2.335038036108017E-2</v>
      </c>
      <c r="N985" s="1">
        <v>1.361746072769165</v>
      </c>
    </row>
    <row r="986" spans="1:14" x14ac:dyDescent="0.25">
      <c r="A986" s="1">
        <v>300485</v>
      </c>
      <c r="B986" s="1" t="s">
        <v>1516</v>
      </c>
      <c r="C986" s="1">
        <v>128325203</v>
      </c>
      <c r="D986" s="1">
        <v>485</v>
      </c>
      <c r="E986" s="1" t="s">
        <v>2020</v>
      </c>
      <c r="F986" s="1" t="s">
        <v>233</v>
      </c>
      <c r="G986" s="1" t="s">
        <v>225</v>
      </c>
      <c r="H986" s="1" t="s">
        <v>240</v>
      </c>
      <c r="I986" s="1">
        <v>1030186.9</v>
      </c>
      <c r="J986" s="1">
        <v>9398681</v>
      </c>
      <c r="K986" s="1">
        <v>0.12483900040388107</v>
      </c>
      <c r="L986" s="1">
        <v>1.3461410999298096</v>
      </c>
      <c r="M986" s="1">
        <v>1.1861659586429596E-2</v>
      </c>
      <c r="N986" s="1">
        <v>1.1648204326629639</v>
      </c>
    </row>
    <row r="987" spans="1:14" x14ac:dyDescent="0.25">
      <c r="A987" s="1">
        <v>300486</v>
      </c>
      <c r="B987" s="1" t="s">
        <v>1516</v>
      </c>
      <c r="C987" s="1">
        <v>128326303</v>
      </c>
      <c r="D987" s="1">
        <v>486</v>
      </c>
      <c r="E987" s="1" t="s">
        <v>2021</v>
      </c>
      <c r="F987" s="1" t="s">
        <v>233</v>
      </c>
      <c r="G987" s="1" t="s">
        <v>225</v>
      </c>
      <c r="H987" s="1" t="s">
        <v>240</v>
      </c>
      <c r="I987" s="1">
        <v>689620</v>
      </c>
      <c r="J987" s="1">
        <v>7315659.5</v>
      </c>
      <c r="K987" s="1">
        <v>0.11349249631166458</v>
      </c>
      <c r="L987" s="1">
        <v>1.575810432434082</v>
      </c>
      <c r="M987" s="1">
        <v>1.231038011610508E-2</v>
      </c>
      <c r="N987" s="1">
        <v>1.8175410032272339</v>
      </c>
    </row>
    <row r="988" spans="1:14" x14ac:dyDescent="0.25">
      <c r="A988" s="1">
        <v>300487</v>
      </c>
      <c r="B988" s="1" t="s">
        <v>1516</v>
      </c>
      <c r="C988" s="1">
        <v>128327303</v>
      </c>
      <c r="D988" s="1">
        <v>487</v>
      </c>
      <c r="E988" s="1" t="s">
        <v>2022</v>
      </c>
      <c r="F988" s="1" t="s">
        <v>233</v>
      </c>
      <c r="G988" s="1" t="s">
        <v>225</v>
      </c>
      <c r="H988" s="1" t="s">
        <v>240</v>
      </c>
      <c r="I988" s="1">
        <v>845258.55</v>
      </c>
      <c r="J988" s="1">
        <v>8807108</v>
      </c>
      <c r="K988" s="1">
        <v>0.12888400256633759</v>
      </c>
      <c r="L988" s="1">
        <v>1.4851425886154175</v>
      </c>
      <c r="M988" s="1">
        <v>3.1114500015974045E-3</v>
      </c>
      <c r="N988" s="1">
        <v>0.36946633458137512</v>
      </c>
    </row>
    <row r="989" spans="1:14" x14ac:dyDescent="0.25">
      <c r="A989" s="1">
        <v>300488</v>
      </c>
      <c r="B989" s="1" t="s">
        <v>1516</v>
      </c>
      <c r="C989" s="1">
        <v>128328003</v>
      </c>
      <c r="D989" s="1">
        <v>488</v>
      </c>
      <c r="E989" s="1" t="s">
        <v>2023</v>
      </c>
      <c r="F989" s="1" t="s">
        <v>233</v>
      </c>
      <c r="G989" s="1" t="s">
        <v>225</v>
      </c>
      <c r="H989" s="1" t="s">
        <v>240</v>
      </c>
      <c r="I989" s="1">
        <v>985926.22</v>
      </c>
      <c r="J989" s="1">
        <v>8810628</v>
      </c>
      <c r="K989" s="1">
        <v>0.11472000181674957</v>
      </c>
      <c r="L989" s="1">
        <v>1.3192411661148071</v>
      </c>
      <c r="M989" s="1">
        <v>0.17010882496833801</v>
      </c>
      <c r="N989" s="1">
        <v>20.851337432861328</v>
      </c>
    </row>
    <row r="990" spans="1:14" x14ac:dyDescent="0.25">
      <c r="A990" s="1">
        <v>300489</v>
      </c>
      <c r="B990" s="1" t="s">
        <v>1516</v>
      </c>
      <c r="C990" s="1">
        <v>129540803</v>
      </c>
      <c r="D990" s="1">
        <v>489</v>
      </c>
      <c r="E990" s="1" t="s">
        <v>2024</v>
      </c>
      <c r="F990" s="1" t="s">
        <v>235</v>
      </c>
      <c r="G990" s="1" t="s">
        <v>226</v>
      </c>
      <c r="H990" s="1" t="s">
        <v>240</v>
      </c>
      <c r="I990" s="1">
        <v>1566948.88</v>
      </c>
      <c r="J990" s="1">
        <v>8046025.5</v>
      </c>
      <c r="K990" s="1">
        <v>0.1783829927444458</v>
      </c>
      <c r="L990" s="1">
        <v>2.2672991752624512</v>
      </c>
      <c r="M990" s="1">
        <v>3.5254631191492081E-2</v>
      </c>
      <c r="N990" s="1">
        <v>2.3016753196716309</v>
      </c>
    </row>
    <row r="991" spans="1:14" x14ac:dyDescent="0.25">
      <c r="A991" s="1">
        <v>300490</v>
      </c>
      <c r="B991" s="1" t="s">
        <v>1516</v>
      </c>
      <c r="C991" s="1">
        <v>129544503</v>
      </c>
      <c r="D991" s="1">
        <v>490</v>
      </c>
      <c r="E991" s="1" t="s">
        <v>2025</v>
      </c>
      <c r="F991" s="1" t="s">
        <v>235</v>
      </c>
      <c r="G991" s="1" t="s">
        <v>226</v>
      </c>
      <c r="H991" s="1" t="s">
        <v>240</v>
      </c>
      <c r="I991" s="1">
        <v>887291.2</v>
      </c>
      <c r="J991" s="1">
        <v>7600089.5</v>
      </c>
      <c r="K991" s="1">
        <v>0.21503099799156189</v>
      </c>
      <c r="L991" s="1">
        <v>2.91170334815979</v>
      </c>
      <c r="M991" s="1">
        <v>2.4881079792976379E-2</v>
      </c>
      <c r="N991" s="1">
        <v>2.885063648223877</v>
      </c>
    </row>
    <row r="992" spans="1:14" x14ac:dyDescent="0.25">
      <c r="A992" s="1">
        <v>300491</v>
      </c>
      <c r="B992" s="1" t="s">
        <v>1516</v>
      </c>
      <c r="C992" s="1">
        <v>129544703</v>
      </c>
      <c r="D992" s="1">
        <v>491</v>
      </c>
      <c r="E992" s="1" t="s">
        <v>2026</v>
      </c>
      <c r="F992" s="1" t="s">
        <v>235</v>
      </c>
      <c r="G992" s="1" t="s">
        <v>226</v>
      </c>
      <c r="H992" s="1" t="s">
        <v>240</v>
      </c>
      <c r="I992" s="1">
        <v>766329.93</v>
      </c>
      <c r="J992" s="1">
        <v>5684527</v>
      </c>
      <c r="K992" s="1">
        <v>0.14996500313282013</v>
      </c>
      <c r="L992" s="1">
        <v>2.7096092700958252</v>
      </c>
      <c r="M992" s="1">
        <v>3.5775311291217804E-2</v>
      </c>
      <c r="N992" s="1">
        <v>4.8970069885253906</v>
      </c>
    </row>
    <row r="993" spans="1:14" x14ac:dyDescent="0.25">
      <c r="A993" s="1">
        <v>300492</v>
      </c>
      <c r="B993" s="1" t="s">
        <v>1516</v>
      </c>
      <c r="C993" s="1">
        <v>129545003</v>
      </c>
      <c r="D993" s="1">
        <v>492</v>
      </c>
      <c r="E993" s="1" t="s">
        <v>2027</v>
      </c>
      <c r="F993" s="1" t="s">
        <v>235</v>
      </c>
      <c r="G993" s="1" t="s">
        <v>226</v>
      </c>
      <c r="H993" s="1" t="s">
        <v>240</v>
      </c>
      <c r="I993" s="1">
        <v>1268946.6499999999</v>
      </c>
      <c r="J993" s="1">
        <v>8777865</v>
      </c>
      <c r="K993" s="1">
        <v>0.21406500041484833</v>
      </c>
      <c r="L993" s="1">
        <v>2.4996497631072998</v>
      </c>
      <c r="M993" s="1">
        <v>3.3851258456707001E-2</v>
      </c>
      <c r="N993" s="1">
        <v>2.7407810688018799</v>
      </c>
    </row>
    <row r="994" spans="1:14" x14ac:dyDescent="0.25">
      <c r="A994" s="1">
        <v>300493</v>
      </c>
      <c r="B994" s="1" t="s">
        <v>1516</v>
      </c>
      <c r="C994" s="1">
        <v>129546003</v>
      </c>
      <c r="D994" s="1">
        <v>493</v>
      </c>
      <c r="E994" s="1" t="s">
        <v>2028</v>
      </c>
      <c r="F994" s="1" t="s">
        <v>235</v>
      </c>
      <c r="G994" s="1" t="s">
        <v>226</v>
      </c>
      <c r="H994" s="1" t="s">
        <v>240</v>
      </c>
      <c r="I994" s="1">
        <v>988178</v>
      </c>
      <c r="J994" s="1">
        <v>6727784</v>
      </c>
      <c r="K994" s="1">
        <v>0.14827500283718109</v>
      </c>
      <c r="L994" s="1">
        <v>2.2535877227783203</v>
      </c>
      <c r="M994" s="1">
        <v>-3.2289400696754456E-3</v>
      </c>
      <c r="N994" s="1">
        <v>-0.32569268345832825</v>
      </c>
    </row>
    <row r="995" spans="1:14" x14ac:dyDescent="0.25">
      <c r="A995" s="1">
        <v>300494</v>
      </c>
      <c r="B995" s="1" t="s">
        <v>1516</v>
      </c>
      <c r="C995" s="1">
        <v>129546103</v>
      </c>
      <c r="D995" s="1">
        <v>494</v>
      </c>
      <c r="E995" s="1" t="s">
        <v>2029</v>
      </c>
      <c r="F995" s="1" t="s">
        <v>235</v>
      </c>
      <c r="G995" s="1" t="s">
        <v>226</v>
      </c>
      <c r="H995" s="1" t="s">
        <v>240</v>
      </c>
      <c r="I995" s="1">
        <v>1727563.64</v>
      </c>
      <c r="J995" s="1">
        <v>13205289</v>
      </c>
      <c r="K995" s="1">
        <v>0.34616801142692566</v>
      </c>
      <c r="L995" s="1">
        <v>2.6920034885406494</v>
      </c>
      <c r="M995" s="1">
        <v>5.5374361574649811E-2</v>
      </c>
      <c r="N995" s="1">
        <v>3.3114888668060303</v>
      </c>
    </row>
    <row r="996" spans="1:14" x14ac:dyDescent="0.25">
      <c r="A996" s="1">
        <v>300495</v>
      </c>
      <c r="B996" s="1" t="s">
        <v>1516</v>
      </c>
      <c r="C996" s="1">
        <v>129546803</v>
      </c>
      <c r="D996" s="1">
        <v>495</v>
      </c>
      <c r="E996" s="1" t="s">
        <v>2030</v>
      </c>
      <c r="F996" s="1" t="s">
        <v>235</v>
      </c>
      <c r="G996" s="1" t="s">
        <v>226</v>
      </c>
      <c r="H996" s="1" t="s">
        <v>240</v>
      </c>
      <c r="I996" s="1">
        <v>596200.76</v>
      </c>
      <c r="J996" s="1">
        <v>3251756.5</v>
      </c>
      <c r="K996" s="1">
        <v>0.11693625152111053</v>
      </c>
      <c r="L996" s="1">
        <v>3.7302377223968506</v>
      </c>
      <c r="M996" s="1">
        <v>1.3392110355198383E-2</v>
      </c>
      <c r="N996" s="1">
        <v>2.2978570461273193</v>
      </c>
    </row>
    <row r="997" spans="1:14" x14ac:dyDescent="0.25">
      <c r="A997" s="1">
        <v>300496</v>
      </c>
      <c r="B997" s="1" t="s">
        <v>1516</v>
      </c>
      <c r="C997" s="1">
        <v>129547203</v>
      </c>
      <c r="D997" s="1">
        <v>496</v>
      </c>
      <c r="E997" s="1" t="s">
        <v>2031</v>
      </c>
      <c r="F997" s="1" t="s">
        <v>235</v>
      </c>
      <c r="G997" s="1" t="s">
        <v>226</v>
      </c>
      <c r="H997" s="1" t="s">
        <v>240</v>
      </c>
      <c r="I997" s="1">
        <v>813402.61</v>
      </c>
      <c r="J997" s="1">
        <v>7219784.5</v>
      </c>
      <c r="K997" s="1">
        <v>0.3293595016002655</v>
      </c>
      <c r="L997" s="1">
        <v>4.7799592018127441</v>
      </c>
      <c r="M997" s="1">
        <v>3.4562531858682632E-2</v>
      </c>
      <c r="N997" s="1">
        <v>4.4376926422119141</v>
      </c>
    </row>
    <row r="998" spans="1:14" x14ac:dyDescent="0.25">
      <c r="A998" s="1">
        <v>300497</v>
      </c>
      <c r="B998" s="1" t="s">
        <v>1516</v>
      </c>
      <c r="C998" s="1">
        <v>129547303</v>
      </c>
      <c r="D998" s="1">
        <v>497</v>
      </c>
      <c r="E998" s="1" t="s">
        <v>2032</v>
      </c>
      <c r="F998" s="1" t="s">
        <v>235</v>
      </c>
      <c r="G998" s="1" t="s">
        <v>226</v>
      </c>
      <c r="H998" s="1" t="s">
        <v>240</v>
      </c>
      <c r="I998" s="1">
        <v>749976.75</v>
      </c>
      <c r="J998" s="1">
        <v>6319724.5</v>
      </c>
      <c r="K998" s="1">
        <v>0.13720649480819702</v>
      </c>
      <c r="L998" s="1">
        <v>2.2192656993865967</v>
      </c>
      <c r="M998" s="1">
        <v>1.6834830865263939E-2</v>
      </c>
      <c r="N998" s="1">
        <v>2.2962579727172852</v>
      </c>
    </row>
    <row r="999" spans="1:14" x14ac:dyDescent="0.25">
      <c r="A999" s="1">
        <v>300498</v>
      </c>
      <c r="B999" s="1" t="s">
        <v>1516</v>
      </c>
      <c r="C999" s="1">
        <v>129547603</v>
      </c>
      <c r="D999" s="1">
        <v>498</v>
      </c>
      <c r="E999" s="1" t="s">
        <v>2033</v>
      </c>
      <c r="F999" s="1" t="s">
        <v>235</v>
      </c>
      <c r="G999" s="1" t="s">
        <v>226</v>
      </c>
      <c r="H999" s="1" t="s">
        <v>240</v>
      </c>
      <c r="I999" s="1">
        <v>1327528.94</v>
      </c>
      <c r="J999" s="1">
        <v>6937771</v>
      </c>
      <c r="K999" s="1">
        <v>0.18063350021839142</v>
      </c>
      <c r="L999" s="1">
        <v>2.6732251644134521</v>
      </c>
      <c r="M999" s="1">
        <v>3.4650471061468124E-2</v>
      </c>
      <c r="N999" s="1">
        <v>2.6801025867462158</v>
      </c>
    </row>
    <row r="1000" spans="1:14" x14ac:dyDescent="0.25">
      <c r="A1000" s="1">
        <v>300499</v>
      </c>
      <c r="B1000" s="1" t="s">
        <v>1516</v>
      </c>
      <c r="C1000" s="1">
        <v>129547803</v>
      </c>
      <c r="D1000" s="1">
        <v>499</v>
      </c>
      <c r="E1000" s="1" t="s">
        <v>2034</v>
      </c>
      <c r="F1000" s="1" t="s">
        <v>235</v>
      </c>
      <c r="G1000" s="1" t="s">
        <v>226</v>
      </c>
      <c r="H1000" s="1" t="s">
        <v>240</v>
      </c>
      <c r="I1000" s="1">
        <v>565246.21</v>
      </c>
      <c r="J1000" s="1">
        <v>4514516.5</v>
      </c>
      <c r="K1000" s="1">
        <v>7.5496003031730652E-2</v>
      </c>
      <c r="L1000" s="1">
        <v>1.7007355690002441</v>
      </c>
      <c r="M1000" s="1">
        <v>1.2510489672422409E-2</v>
      </c>
      <c r="N1000" s="1">
        <v>2.2633764743804932</v>
      </c>
    </row>
    <row r="1001" spans="1:14" x14ac:dyDescent="0.25">
      <c r="A1001" s="1">
        <v>300500</v>
      </c>
      <c r="B1001" s="1" t="s">
        <v>1516</v>
      </c>
      <c r="C1001" s="1">
        <v>129548803</v>
      </c>
      <c r="D1001" s="1">
        <v>500</v>
      </c>
      <c r="E1001" s="1" t="s">
        <v>2035</v>
      </c>
      <c r="F1001" s="1" t="s">
        <v>235</v>
      </c>
      <c r="G1001" s="1" t="s">
        <v>226</v>
      </c>
      <c r="H1001" s="1" t="s">
        <v>240</v>
      </c>
      <c r="I1001" s="1">
        <v>793548.2</v>
      </c>
      <c r="J1001" s="1">
        <v>7011929.5</v>
      </c>
      <c r="K1001" s="1">
        <v>0.11488450318574905</v>
      </c>
      <c r="L1001" s="1">
        <v>1.6657061576843262</v>
      </c>
      <c r="M1001" s="1">
        <v>-6.729629822075367E-3</v>
      </c>
      <c r="N1001" s="1">
        <v>-0.84091168642044067</v>
      </c>
    </row>
    <row r="1002" spans="1:14" x14ac:dyDescent="0.25">
      <c r="A1002" s="1">
        <v>310001</v>
      </c>
      <c r="B1002" s="1" t="s">
        <v>1517</v>
      </c>
      <c r="C1002" s="1">
        <v>101260303</v>
      </c>
      <c r="D1002" s="1">
        <v>1</v>
      </c>
      <c r="E1002" s="1" t="s">
        <v>1536</v>
      </c>
      <c r="F1002" s="1" t="s">
        <v>228</v>
      </c>
      <c r="G1002" s="1" t="s">
        <v>161</v>
      </c>
      <c r="H1002" s="1" t="s">
        <v>240</v>
      </c>
      <c r="I1002" s="1">
        <v>3023757.61</v>
      </c>
      <c r="J1002" s="1">
        <v>23544220</v>
      </c>
      <c r="K1002" s="1">
        <v>0.17320799827575684</v>
      </c>
      <c r="L1002" s="1">
        <v>0.7411232590675354</v>
      </c>
      <c r="M1002" s="1">
        <v>4.4093631207942963E-2</v>
      </c>
      <c r="N1002" s="1">
        <v>1.4798188209533691</v>
      </c>
    </row>
    <row r="1003" spans="1:14" x14ac:dyDescent="0.25">
      <c r="A1003" s="1">
        <v>310002</v>
      </c>
      <c r="B1003" s="1" t="s">
        <v>1517</v>
      </c>
      <c r="C1003" s="1">
        <v>101260803</v>
      </c>
      <c r="D1003" s="1">
        <v>2</v>
      </c>
      <c r="E1003" s="1" t="s">
        <v>1537</v>
      </c>
      <c r="F1003" s="1" t="s">
        <v>228</v>
      </c>
      <c r="G1003" s="1" t="s">
        <v>161</v>
      </c>
      <c r="H1003" s="1" t="s">
        <v>240</v>
      </c>
      <c r="I1003" s="1">
        <v>1460385.58</v>
      </c>
      <c r="J1003" s="1">
        <v>12447557</v>
      </c>
      <c r="K1003" s="1">
        <v>0.13261599838733673</v>
      </c>
      <c r="L1003" s="1">
        <v>1.0768707990646362</v>
      </c>
      <c r="M1003" s="1">
        <v>4.6289268881082535E-2</v>
      </c>
      <c r="N1003" s="1">
        <v>3.2734169960021973</v>
      </c>
    </row>
    <row r="1004" spans="1:14" x14ac:dyDescent="0.25">
      <c r="A1004" s="1">
        <v>310003</v>
      </c>
      <c r="B1004" s="1" t="s">
        <v>1517</v>
      </c>
      <c r="C1004" s="1">
        <v>101261302</v>
      </c>
      <c r="D1004" s="1">
        <v>3</v>
      </c>
      <c r="E1004" s="1" t="s">
        <v>1538</v>
      </c>
      <c r="F1004" s="1" t="s">
        <v>228</v>
      </c>
      <c r="G1004" s="1" t="s">
        <v>161</v>
      </c>
      <c r="H1004" s="1" t="s">
        <v>240</v>
      </c>
      <c r="I1004" s="1">
        <v>4744642.33</v>
      </c>
      <c r="J1004" s="1">
        <v>30531238</v>
      </c>
      <c r="K1004" s="1">
        <v>0.17539800703525543</v>
      </c>
      <c r="L1004" s="1">
        <v>0.57780647277832031</v>
      </c>
      <c r="M1004" s="1">
        <v>6.1776779592037201E-2</v>
      </c>
      <c r="N1004" s="1">
        <v>1.3192088603973389</v>
      </c>
    </row>
    <row r="1005" spans="1:14" x14ac:dyDescent="0.25">
      <c r="A1005" s="1">
        <v>310004</v>
      </c>
      <c r="B1005" s="1" t="s">
        <v>1517</v>
      </c>
      <c r="C1005" s="1">
        <v>101262903</v>
      </c>
      <c r="D1005" s="1">
        <v>4</v>
      </c>
      <c r="E1005" s="1" t="s">
        <v>1539</v>
      </c>
      <c r="F1005" s="1" t="s">
        <v>228</v>
      </c>
      <c r="G1005" s="1" t="s">
        <v>161</v>
      </c>
      <c r="H1005" s="1" t="s">
        <v>240</v>
      </c>
      <c r="I1005" s="1">
        <v>725120.62</v>
      </c>
      <c r="J1005" s="1">
        <v>6887822.5</v>
      </c>
      <c r="K1005" s="1">
        <v>3.426000103354454E-2</v>
      </c>
      <c r="L1005" s="1">
        <v>0.49988600611686707</v>
      </c>
      <c r="M1005" s="1">
        <v>2.1982300095260143E-3</v>
      </c>
      <c r="N1005" s="1">
        <v>0.30407550930976868</v>
      </c>
    </row>
    <row r="1006" spans="1:14" x14ac:dyDescent="0.25">
      <c r="A1006" s="1">
        <v>310005</v>
      </c>
      <c r="B1006" s="1" t="s">
        <v>1517</v>
      </c>
      <c r="C1006" s="1">
        <v>101264003</v>
      </c>
      <c r="D1006" s="1">
        <v>5</v>
      </c>
      <c r="E1006" s="1" t="s">
        <v>1540</v>
      </c>
      <c r="F1006" s="1" t="s">
        <v>228</v>
      </c>
      <c r="G1006" s="1" t="s">
        <v>161</v>
      </c>
      <c r="H1006" s="1" t="s">
        <v>240</v>
      </c>
      <c r="I1006" s="1">
        <v>2302869.5699999998</v>
      </c>
      <c r="J1006" s="1">
        <v>14177849</v>
      </c>
      <c r="K1006" s="1">
        <v>0.18847000598907471</v>
      </c>
      <c r="L1006" s="1">
        <v>1.3472363948822021</v>
      </c>
      <c r="M1006" s="1">
        <v>5.3632479161024094E-2</v>
      </c>
      <c r="N1006" s="1">
        <v>2.3844742774963379</v>
      </c>
    </row>
    <row r="1007" spans="1:14" x14ac:dyDescent="0.25">
      <c r="A1007" s="1">
        <v>310006</v>
      </c>
      <c r="B1007" s="1" t="s">
        <v>1517</v>
      </c>
      <c r="C1007" s="1">
        <v>101268003</v>
      </c>
      <c r="D1007" s="1">
        <v>6</v>
      </c>
      <c r="E1007" s="1" t="s">
        <v>1541</v>
      </c>
      <c r="F1007" s="1" t="s">
        <v>228</v>
      </c>
      <c r="G1007" s="1" t="s">
        <v>161</v>
      </c>
      <c r="H1007" s="1" t="s">
        <v>240</v>
      </c>
      <c r="I1007" s="1">
        <v>2228001.5299999998</v>
      </c>
      <c r="J1007" s="1">
        <v>15763198</v>
      </c>
      <c r="K1007" s="1">
        <v>6.3231997191905975E-2</v>
      </c>
      <c r="L1007" s="1">
        <v>0.40275245904922485</v>
      </c>
      <c r="M1007" s="1">
        <v>2.6737039908766747E-2</v>
      </c>
      <c r="N1007" s="1">
        <v>1.214621901512146</v>
      </c>
    </row>
    <row r="1008" spans="1:14" x14ac:dyDescent="0.25">
      <c r="A1008" s="1">
        <v>310007</v>
      </c>
      <c r="B1008" s="1" t="s">
        <v>1517</v>
      </c>
      <c r="C1008" s="1">
        <v>101301303</v>
      </c>
      <c r="D1008" s="1">
        <v>7</v>
      </c>
      <c r="E1008" s="1" t="s">
        <v>1542</v>
      </c>
      <c r="F1008" s="1" t="s">
        <v>228</v>
      </c>
      <c r="G1008" s="1" t="s">
        <v>162</v>
      </c>
      <c r="H1008" s="1" t="s">
        <v>240</v>
      </c>
      <c r="I1008" s="1">
        <v>840172.4</v>
      </c>
      <c r="J1008" s="1">
        <v>6989880</v>
      </c>
      <c r="K1008" s="1">
        <v>5.3061500191688538E-2</v>
      </c>
      <c r="L1008" s="1">
        <v>0.76492559909820557</v>
      </c>
      <c r="M1008" s="1">
        <v>2.0234210416674614E-2</v>
      </c>
      <c r="N1008" s="1">
        <v>2.4677724838256836</v>
      </c>
    </row>
    <row r="1009" spans="1:14" x14ac:dyDescent="0.25">
      <c r="A1009" s="1">
        <v>310008</v>
      </c>
      <c r="B1009" s="1" t="s">
        <v>1517</v>
      </c>
      <c r="C1009" s="1">
        <v>101301403</v>
      </c>
      <c r="D1009" s="1">
        <v>8</v>
      </c>
      <c r="E1009" s="1" t="s">
        <v>1543</v>
      </c>
      <c r="F1009" s="1" t="s">
        <v>228</v>
      </c>
      <c r="G1009" s="1" t="s">
        <v>162</v>
      </c>
      <c r="H1009" s="1" t="s">
        <v>240</v>
      </c>
      <c r="I1009" s="1">
        <v>1775735.68</v>
      </c>
      <c r="J1009" s="1">
        <v>8282097</v>
      </c>
      <c r="K1009" s="1">
        <v>3.3112000674009323E-2</v>
      </c>
      <c r="L1009" s="1">
        <v>0.40140697360038757</v>
      </c>
      <c r="M1009" s="1">
        <v>4.3343540281057358E-2</v>
      </c>
      <c r="N1009" s="1">
        <v>2.5019474029541016</v>
      </c>
    </row>
    <row r="1010" spans="1:14" x14ac:dyDescent="0.25">
      <c r="A1010" s="1">
        <v>310009</v>
      </c>
      <c r="B1010" s="1" t="s">
        <v>1517</v>
      </c>
      <c r="C1010" s="1">
        <v>101303503</v>
      </c>
      <c r="D1010" s="1">
        <v>9</v>
      </c>
      <c r="E1010" s="1" t="s">
        <v>1544</v>
      </c>
      <c r="F1010" s="1" t="s">
        <v>228</v>
      </c>
      <c r="G1010" s="1" t="s">
        <v>162</v>
      </c>
      <c r="H1010" s="1" t="s">
        <v>240</v>
      </c>
      <c r="I1010" s="1">
        <v>674629.05</v>
      </c>
      <c r="J1010" s="1">
        <v>5487571.5</v>
      </c>
      <c r="K1010" s="1">
        <v>6.7174998112022877E-3</v>
      </c>
      <c r="L1010" s="1">
        <v>0.12256301939487457</v>
      </c>
      <c r="M1010" s="1">
        <v>3.6107999039813876E-4</v>
      </c>
      <c r="N1010" s="1">
        <v>5.3551409393548965E-2</v>
      </c>
    </row>
    <row r="1011" spans="1:14" x14ac:dyDescent="0.25">
      <c r="A1011" s="1">
        <v>310010</v>
      </c>
      <c r="B1011" s="1" t="s">
        <v>1517</v>
      </c>
      <c r="C1011" s="1">
        <v>101306503</v>
      </c>
      <c r="D1011" s="1">
        <v>10</v>
      </c>
      <c r="E1011" s="1" t="s">
        <v>1545</v>
      </c>
      <c r="F1011" s="1" t="s">
        <v>228</v>
      </c>
      <c r="G1011" s="1" t="s">
        <v>162</v>
      </c>
      <c r="H1011" s="1" t="s">
        <v>240</v>
      </c>
      <c r="I1011" s="1">
        <v>561156.74</v>
      </c>
      <c r="J1011" s="1">
        <v>4995226.5</v>
      </c>
      <c r="K1011" s="1">
        <v>3.2037999480962753E-2</v>
      </c>
      <c r="L1011" s="1">
        <v>0.64551246166229248</v>
      </c>
      <c r="M1011" s="1">
        <v>1.1908220127224922E-2</v>
      </c>
      <c r="N1011" s="1">
        <v>2.168093204498291</v>
      </c>
    </row>
    <row r="1012" spans="1:14" x14ac:dyDescent="0.25">
      <c r="A1012" s="1">
        <v>310011</v>
      </c>
      <c r="B1012" s="1" t="s">
        <v>1517</v>
      </c>
      <c r="C1012" s="1">
        <v>101308503</v>
      </c>
      <c r="D1012" s="1">
        <v>11</v>
      </c>
      <c r="E1012" s="1" t="s">
        <v>1546</v>
      </c>
      <c r="F1012" s="1" t="s">
        <v>228</v>
      </c>
      <c r="G1012" s="1" t="s">
        <v>162</v>
      </c>
      <c r="H1012" s="1" t="s">
        <v>240</v>
      </c>
      <c r="I1012" s="1">
        <v>679434.74</v>
      </c>
      <c r="J1012" s="1">
        <v>3407842.75</v>
      </c>
      <c r="K1012" s="1">
        <v>3.0129499733448029E-2</v>
      </c>
      <c r="L1012" s="1">
        <v>0.89200884103775024</v>
      </c>
      <c r="M1012" s="1">
        <v>7.7070198021829128E-3</v>
      </c>
      <c r="N1012" s="1">
        <v>1.1473428010940552</v>
      </c>
    </row>
    <row r="1013" spans="1:14" x14ac:dyDescent="0.25">
      <c r="A1013" s="1">
        <v>310012</v>
      </c>
      <c r="B1013" s="1" t="s">
        <v>1517</v>
      </c>
      <c r="C1013" s="1">
        <v>101630504</v>
      </c>
      <c r="D1013" s="1">
        <v>12</v>
      </c>
      <c r="E1013" s="1" t="s">
        <v>1547</v>
      </c>
      <c r="F1013" s="1" t="s">
        <v>228</v>
      </c>
      <c r="G1013" s="1" t="s">
        <v>163</v>
      </c>
      <c r="H1013" s="1" t="s">
        <v>240</v>
      </c>
      <c r="I1013" s="1">
        <v>560815.51</v>
      </c>
      <c r="J1013" s="1">
        <v>4279563</v>
      </c>
      <c r="K1013" s="1">
        <v>8.0059999600052834E-3</v>
      </c>
      <c r="L1013" s="1">
        <v>0.18742580711841583</v>
      </c>
      <c r="M1013" s="1">
        <v>3.8229199126362801E-3</v>
      </c>
      <c r="N1013" s="1">
        <v>0.68635022640228271</v>
      </c>
    </row>
    <row r="1014" spans="1:14" x14ac:dyDescent="0.25">
      <c r="A1014" s="1">
        <v>310013</v>
      </c>
      <c r="B1014" s="1" t="s">
        <v>1517</v>
      </c>
      <c r="C1014" s="1">
        <v>101630903</v>
      </c>
      <c r="D1014" s="1">
        <v>13</v>
      </c>
      <c r="E1014" s="1" t="s">
        <v>1548</v>
      </c>
      <c r="F1014" s="1" t="s">
        <v>228</v>
      </c>
      <c r="G1014" s="1" t="s">
        <v>163</v>
      </c>
      <c r="H1014" s="1" t="s">
        <v>240</v>
      </c>
      <c r="I1014" s="1">
        <v>792051.39</v>
      </c>
      <c r="J1014" s="1">
        <v>6296585.5</v>
      </c>
      <c r="K1014" s="1">
        <v>8.7900003418326378E-3</v>
      </c>
      <c r="L1014" s="1">
        <v>0.13979461789131165</v>
      </c>
      <c r="M1014" s="1">
        <v>1.044819038361311E-2</v>
      </c>
      <c r="N1014" s="1">
        <v>1.3367639780044556</v>
      </c>
    </row>
    <row r="1015" spans="1:14" x14ac:dyDescent="0.25">
      <c r="A1015" s="1">
        <v>310014</v>
      </c>
      <c r="B1015" s="1" t="s">
        <v>1517</v>
      </c>
      <c r="C1015" s="1">
        <v>101631003</v>
      </c>
      <c r="D1015" s="1">
        <v>14</v>
      </c>
      <c r="E1015" s="1" t="s">
        <v>1549</v>
      </c>
      <c r="F1015" s="1" t="s">
        <v>228</v>
      </c>
      <c r="G1015" s="1" t="s">
        <v>163</v>
      </c>
      <c r="H1015" s="1" t="s">
        <v>240</v>
      </c>
      <c r="I1015" s="1">
        <v>1015277.56</v>
      </c>
      <c r="J1015" s="1">
        <v>8752998</v>
      </c>
      <c r="K1015" s="1">
        <v>3.7790000438690186E-2</v>
      </c>
      <c r="L1015" s="1">
        <v>0.43360984325408936</v>
      </c>
      <c r="M1015" s="1">
        <v>1.8262399360537529E-2</v>
      </c>
      <c r="N1015" s="1">
        <v>1.8317073583602905</v>
      </c>
    </row>
    <row r="1016" spans="1:14" x14ac:dyDescent="0.25">
      <c r="A1016" s="1">
        <v>310015</v>
      </c>
      <c r="B1016" s="1" t="s">
        <v>1517</v>
      </c>
      <c r="C1016" s="1">
        <v>101631203</v>
      </c>
      <c r="D1016" s="1">
        <v>15</v>
      </c>
      <c r="E1016" s="1" t="s">
        <v>1550</v>
      </c>
      <c r="F1016" s="1" t="s">
        <v>228</v>
      </c>
      <c r="G1016" s="1" t="s">
        <v>163</v>
      </c>
      <c r="H1016" s="1" t="s">
        <v>240</v>
      </c>
      <c r="I1016" s="1">
        <v>893433.13</v>
      </c>
      <c r="J1016" s="1">
        <v>6327381</v>
      </c>
      <c r="K1016" s="1">
        <v>4.4313501566648483E-2</v>
      </c>
      <c r="L1016" s="1">
        <v>0.7052844762802124</v>
      </c>
      <c r="M1016" s="1">
        <v>2.2604599595069885E-2</v>
      </c>
      <c r="N1016" s="1">
        <v>2.5957579612731934</v>
      </c>
    </row>
    <row r="1017" spans="1:14" x14ac:dyDescent="0.25">
      <c r="A1017" s="1">
        <v>310016</v>
      </c>
      <c r="B1017" s="1" t="s">
        <v>1517</v>
      </c>
      <c r="C1017" s="1">
        <v>101631503</v>
      </c>
      <c r="D1017" s="1">
        <v>16</v>
      </c>
      <c r="E1017" s="1" t="s">
        <v>1551</v>
      </c>
      <c r="F1017" s="1" t="s">
        <v>228</v>
      </c>
      <c r="G1017" s="1" t="s">
        <v>163</v>
      </c>
      <c r="H1017" s="1" t="s">
        <v>240</v>
      </c>
      <c r="I1017" s="1">
        <v>657489.39</v>
      </c>
      <c r="J1017" s="1">
        <v>5828933</v>
      </c>
      <c r="K1017" s="1">
        <v>1.5593499876558781E-2</v>
      </c>
      <c r="L1017" s="1">
        <v>0.26823651790618896</v>
      </c>
      <c r="M1017" s="1">
        <v>1.7061339691281319E-2</v>
      </c>
      <c r="N1017" s="1">
        <v>2.6640524864196777</v>
      </c>
    </row>
    <row r="1018" spans="1:14" x14ac:dyDescent="0.25">
      <c r="A1018" s="1">
        <v>310017</v>
      </c>
      <c r="B1018" s="1" t="s">
        <v>1517</v>
      </c>
      <c r="C1018" s="1">
        <v>101631703</v>
      </c>
      <c r="D1018" s="1">
        <v>17</v>
      </c>
      <c r="E1018" s="1" t="s">
        <v>1552</v>
      </c>
      <c r="F1018" s="1" t="s">
        <v>228</v>
      </c>
      <c r="G1018" s="1" t="s">
        <v>163</v>
      </c>
      <c r="H1018" s="1" t="s">
        <v>240</v>
      </c>
      <c r="I1018" s="1">
        <v>2241650.5</v>
      </c>
      <c r="J1018" s="1">
        <v>11588155</v>
      </c>
      <c r="K1018" s="1">
        <v>0.15399199724197388</v>
      </c>
      <c r="L1018" s="1">
        <v>1.3467711210250854</v>
      </c>
      <c r="M1018" s="1">
        <v>0.18462434411048889</v>
      </c>
      <c r="N1018" s="1">
        <v>8.9753036499023438</v>
      </c>
    </row>
    <row r="1019" spans="1:14" x14ac:dyDescent="0.25">
      <c r="A1019" s="1">
        <v>310018</v>
      </c>
      <c r="B1019" s="1" t="s">
        <v>1517</v>
      </c>
      <c r="C1019" s="1">
        <v>101631803</v>
      </c>
      <c r="D1019" s="1">
        <v>18</v>
      </c>
      <c r="E1019" s="1" t="s">
        <v>1553</v>
      </c>
      <c r="F1019" s="1" t="s">
        <v>228</v>
      </c>
      <c r="G1019" s="1" t="s">
        <v>163</v>
      </c>
      <c r="H1019" s="1" t="s">
        <v>240</v>
      </c>
      <c r="I1019" s="1">
        <v>1169979</v>
      </c>
      <c r="J1019" s="1">
        <v>7890636</v>
      </c>
      <c r="K1019" s="1">
        <v>7.569500058889389E-2</v>
      </c>
      <c r="L1019" s="1">
        <v>0.96859335899353027</v>
      </c>
      <c r="M1019" s="1">
        <v>2.9952999204397202E-2</v>
      </c>
      <c r="N1019" s="1">
        <v>2.6273961067199707</v>
      </c>
    </row>
    <row r="1020" spans="1:14" x14ac:dyDescent="0.25">
      <c r="A1020" s="1">
        <v>310019</v>
      </c>
      <c r="B1020" s="1" t="s">
        <v>1517</v>
      </c>
      <c r="C1020" s="1">
        <v>101631903</v>
      </c>
      <c r="D1020" s="1">
        <v>19</v>
      </c>
      <c r="E1020" s="1" t="s">
        <v>1554</v>
      </c>
      <c r="F1020" s="1" t="s">
        <v>228</v>
      </c>
      <c r="G1020" s="1" t="s">
        <v>163</v>
      </c>
      <c r="H1020" s="1" t="s">
        <v>240</v>
      </c>
      <c r="I1020" s="1">
        <v>658034.91</v>
      </c>
      <c r="J1020" s="1">
        <v>4761617</v>
      </c>
      <c r="K1020" s="1">
        <v>1.478550024330616E-2</v>
      </c>
      <c r="L1020" s="1">
        <v>0.31148144602775574</v>
      </c>
      <c r="M1020" s="1">
        <v>1.3920250348746777E-2</v>
      </c>
      <c r="N1020" s="1">
        <v>2.1611447334289551</v>
      </c>
    </row>
    <row r="1021" spans="1:14" x14ac:dyDescent="0.25">
      <c r="A1021" s="1">
        <v>310020</v>
      </c>
      <c r="B1021" s="1" t="s">
        <v>1517</v>
      </c>
      <c r="C1021" s="1">
        <v>101632403</v>
      </c>
      <c r="D1021" s="1">
        <v>20</v>
      </c>
      <c r="E1021" s="1" t="s">
        <v>1555</v>
      </c>
      <c r="F1021" s="1" t="s">
        <v>228</v>
      </c>
      <c r="G1021" s="1" t="s">
        <v>163</v>
      </c>
      <c r="H1021" s="1" t="s">
        <v>240</v>
      </c>
      <c r="I1021" s="1">
        <v>804475.11</v>
      </c>
      <c r="J1021" s="1">
        <v>6466463</v>
      </c>
      <c r="K1021" s="1">
        <v>1.9091499969363213E-2</v>
      </c>
      <c r="L1021" s="1">
        <v>0.29611292481422424</v>
      </c>
      <c r="M1021" s="1">
        <v>1.5503330156207085E-2</v>
      </c>
      <c r="N1021" s="1">
        <v>1.9650043249130249</v>
      </c>
    </row>
    <row r="1022" spans="1:14" x14ac:dyDescent="0.25">
      <c r="A1022" s="1">
        <v>310021</v>
      </c>
      <c r="B1022" s="1" t="s">
        <v>1517</v>
      </c>
      <c r="C1022" s="1">
        <v>101633903</v>
      </c>
      <c r="D1022" s="1">
        <v>21</v>
      </c>
      <c r="E1022" s="1" t="s">
        <v>1556</v>
      </c>
      <c r="F1022" s="1" t="s">
        <v>228</v>
      </c>
      <c r="G1022" s="1" t="s">
        <v>163</v>
      </c>
      <c r="H1022" s="1" t="s">
        <v>240</v>
      </c>
      <c r="I1022" s="1">
        <v>1551579.9</v>
      </c>
      <c r="J1022" s="1">
        <v>10219201</v>
      </c>
      <c r="K1022" s="1">
        <v>2.5939000770449638E-2</v>
      </c>
      <c r="L1022" s="1">
        <v>0.25447201728820801</v>
      </c>
      <c r="M1022" s="1">
        <v>1.4246559701859951E-2</v>
      </c>
      <c r="N1022" s="1">
        <v>0.92670595645904541</v>
      </c>
    </row>
    <row r="1023" spans="1:14" x14ac:dyDescent="0.25">
      <c r="A1023" s="1">
        <v>310022</v>
      </c>
      <c r="B1023" s="1" t="s">
        <v>1517</v>
      </c>
      <c r="C1023" s="1">
        <v>101636503</v>
      </c>
      <c r="D1023" s="1">
        <v>22</v>
      </c>
      <c r="E1023" s="1" t="s">
        <v>1557</v>
      </c>
      <c r="F1023" s="1" t="s">
        <v>228</v>
      </c>
      <c r="G1023" s="1" t="s">
        <v>163</v>
      </c>
      <c r="H1023" s="1" t="s">
        <v>240</v>
      </c>
      <c r="I1023" s="1">
        <v>1607116.41</v>
      </c>
      <c r="J1023" s="1">
        <v>5489147</v>
      </c>
      <c r="K1023" s="1">
        <v>7.5240500271320343E-2</v>
      </c>
      <c r="L1023" s="1">
        <v>1.3897635936737061</v>
      </c>
      <c r="M1023" s="1">
        <v>1.7993560060858727E-2</v>
      </c>
      <c r="N1023" s="1">
        <v>1.1322951316833496</v>
      </c>
    </row>
    <row r="1024" spans="1:14" x14ac:dyDescent="0.25">
      <c r="A1024" s="1">
        <v>310023</v>
      </c>
      <c r="B1024" s="1" t="s">
        <v>1517</v>
      </c>
      <c r="C1024" s="1">
        <v>101637002</v>
      </c>
      <c r="D1024" s="1">
        <v>23</v>
      </c>
      <c r="E1024" s="1" t="s">
        <v>1558</v>
      </c>
      <c r="F1024" s="1" t="s">
        <v>228</v>
      </c>
      <c r="G1024" s="1" t="s">
        <v>163</v>
      </c>
      <c r="H1024" s="1" t="s">
        <v>240</v>
      </c>
      <c r="I1024" s="1">
        <v>2075857.56</v>
      </c>
      <c r="J1024" s="1">
        <v>12793404</v>
      </c>
      <c r="K1024" s="1">
        <v>5.4157000035047531E-2</v>
      </c>
      <c r="L1024" s="1">
        <v>0.4251193106174469</v>
      </c>
      <c r="M1024" s="1">
        <v>2.6545459404587746E-2</v>
      </c>
      <c r="N1024" s="1">
        <v>1.2953351736068726</v>
      </c>
    </row>
    <row r="1025" spans="1:14" x14ac:dyDescent="0.25">
      <c r="A1025" s="1">
        <v>310024</v>
      </c>
      <c r="B1025" s="1" t="s">
        <v>1517</v>
      </c>
      <c r="C1025" s="1">
        <v>101638003</v>
      </c>
      <c r="D1025" s="1">
        <v>24</v>
      </c>
      <c r="E1025" s="1" t="s">
        <v>1559</v>
      </c>
      <c r="F1025" s="1" t="s">
        <v>228</v>
      </c>
      <c r="G1025" s="1" t="s">
        <v>163</v>
      </c>
      <c r="H1025" s="1" t="s">
        <v>240</v>
      </c>
      <c r="I1025" s="1">
        <v>2044018.34</v>
      </c>
      <c r="J1025" s="1">
        <v>11801499</v>
      </c>
      <c r="K1025" s="1">
        <v>0.12833699584007263</v>
      </c>
      <c r="L1025" s="1">
        <v>1.0994193553924561</v>
      </c>
      <c r="M1025" s="1">
        <v>-0.10209713876247406</v>
      </c>
      <c r="N1025" s="1">
        <v>-4.7572994232177734</v>
      </c>
    </row>
    <row r="1026" spans="1:14" x14ac:dyDescent="0.25">
      <c r="A1026" s="1">
        <v>310025</v>
      </c>
      <c r="B1026" s="1" t="s">
        <v>1517</v>
      </c>
      <c r="C1026" s="1">
        <v>101638803</v>
      </c>
      <c r="D1026" s="1">
        <v>25</v>
      </c>
      <c r="E1026" s="1" t="s">
        <v>1560</v>
      </c>
      <c r="F1026" s="1" t="s">
        <v>228</v>
      </c>
      <c r="G1026" s="1" t="s">
        <v>163</v>
      </c>
      <c r="H1026" s="1" t="s">
        <v>240</v>
      </c>
      <c r="I1026" s="1">
        <v>1484524.94</v>
      </c>
      <c r="J1026" s="1">
        <v>8795978</v>
      </c>
      <c r="K1026" s="1">
        <v>5.0009001046419144E-2</v>
      </c>
      <c r="L1026" s="1">
        <v>0.57179486751556396</v>
      </c>
      <c r="M1026" s="1">
        <v>3.4289941191673279E-2</v>
      </c>
      <c r="N1026" s="1">
        <v>2.3644402027130127</v>
      </c>
    </row>
    <row r="1027" spans="1:14" x14ac:dyDescent="0.25">
      <c r="A1027" s="1">
        <v>310026</v>
      </c>
      <c r="B1027" s="1" t="s">
        <v>1517</v>
      </c>
      <c r="C1027" s="1">
        <v>102027451</v>
      </c>
      <c r="D1027" s="1">
        <v>26</v>
      </c>
      <c r="E1027" s="1" t="s">
        <v>1561</v>
      </c>
      <c r="F1027" s="1" t="s">
        <v>229</v>
      </c>
      <c r="G1027" s="1" t="s">
        <v>164</v>
      </c>
      <c r="H1027" s="1" t="s">
        <v>240</v>
      </c>
      <c r="I1027" s="1">
        <v>28431928.359999999</v>
      </c>
      <c r="J1027" s="1">
        <v>160812512</v>
      </c>
      <c r="K1027" s="1">
        <v>1.6225119829177856</v>
      </c>
      <c r="L1027" s="1">
        <v>1.0192298889160156</v>
      </c>
      <c r="M1027" s="1">
        <v>9.3276999890804291E-2</v>
      </c>
      <c r="N1027" s="1">
        <v>0.32915115356445313</v>
      </c>
    </row>
    <row r="1028" spans="1:14" x14ac:dyDescent="0.25">
      <c r="A1028" s="1">
        <v>310027</v>
      </c>
      <c r="B1028" s="1" t="s">
        <v>1517</v>
      </c>
      <c r="C1028" s="1">
        <v>103020603</v>
      </c>
      <c r="D1028" s="1">
        <v>27</v>
      </c>
      <c r="E1028" s="1" t="s">
        <v>1562</v>
      </c>
      <c r="F1028" s="1" t="s">
        <v>229</v>
      </c>
      <c r="G1028" s="1" t="s">
        <v>164</v>
      </c>
      <c r="H1028" s="1" t="s">
        <v>240</v>
      </c>
      <c r="I1028" s="1">
        <v>696378.1</v>
      </c>
      <c r="J1028" s="1">
        <v>2520781.5</v>
      </c>
      <c r="K1028" s="1">
        <v>4.4561751186847687E-2</v>
      </c>
      <c r="L1028" s="1">
        <v>1.7995878458023071</v>
      </c>
      <c r="M1028" s="1">
        <v>5.6329998187720776E-3</v>
      </c>
      <c r="N1028" s="1">
        <v>0.81549620628356934</v>
      </c>
    </row>
    <row r="1029" spans="1:14" x14ac:dyDescent="0.25">
      <c r="A1029" s="1">
        <v>310028</v>
      </c>
      <c r="B1029" s="1" t="s">
        <v>1517</v>
      </c>
      <c r="C1029" s="1">
        <v>103020753</v>
      </c>
      <c r="D1029" s="1">
        <v>28</v>
      </c>
      <c r="E1029" s="1" t="s">
        <v>1563</v>
      </c>
      <c r="F1029" s="1" t="s">
        <v>229</v>
      </c>
      <c r="G1029" s="1" t="s">
        <v>164</v>
      </c>
      <c r="H1029" s="1" t="s">
        <v>240</v>
      </c>
      <c r="I1029" s="1">
        <v>786818.98</v>
      </c>
      <c r="J1029" s="1">
        <v>2549918.5</v>
      </c>
      <c r="K1029" s="1">
        <v>3.6412499845027924E-2</v>
      </c>
      <c r="L1029" s="1">
        <v>1.4486737251281738</v>
      </c>
      <c r="M1029" s="1">
        <v>8.4417477250099182E-2</v>
      </c>
      <c r="N1029" s="1">
        <v>12.018407821655273</v>
      </c>
    </row>
    <row r="1030" spans="1:14" x14ac:dyDescent="0.25">
      <c r="A1030" s="1">
        <v>310029</v>
      </c>
      <c r="B1030" s="1" t="s">
        <v>1517</v>
      </c>
      <c r="C1030" s="1">
        <v>103021003</v>
      </c>
      <c r="D1030" s="1">
        <v>29</v>
      </c>
      <c r="E1030" s="1" t="s">
        <v>1564</v>
      </c>
      <c r="F1030" s="1" t="s">
        <v>229</v>
      </c>
      <c r="G1030" s="1" t="s">
        <v>164</v>
      </c>
      <c r="H1030" s="1" t="s">
        <v>240</v>
      </c>
      <c r="I1030" s="1">
        <v>1776546</v>
      </c>
      <c r="J1030" s="1">
        <v>5137591</v>
      </c>
      <c r="K1030" s="1">
        <v>0.10146400332450867</v>
      </c>
      <c r="L1030" s="1">
        <v>2.0147228240966797</v>
      </c>
      <c r="M1030" s="1">
        <v>0.15481700003147125</v>
      </c>
      <c r="N1030" s="1">
        <v>9.5464162826538086</v>
      </c>
    </row>
    <row r="1031" spans="1:14" x14ac:dyDescent="0.25">
      <c r="A1031" s="1">
        <v>310030</v>
      </c>
      <c r="B1031" s="1" t="s">
        <v>1517</v>
      </c>
      <c r="C1031" s="1">
        <v>103021102</v>
      </c>
      <c r="D1031" s="1">
        <v>30</v>
      </c>
      <c r="E1031" s="1" t="s">
        <v>1565</v>
      </c>
      <c r="F1031" s="1" t="s">
        <v>229</v>
      </c>
      <c r="G1031" s="1" t="s">
        <v>164</v>
      </c>
      <c r="H1031" s="1" t="s">
        <v>240</v>
      </c>
      <c r="I1031" s="1">
        <v>2658250.2999999998</v>
      </c>
      <c r="J1031" s="1">
        <v>9712327</v>
      </c>
      <c r="K1031" s="1">
        <v>0.14147700369358063</v>
      </c>
      <c r="L1031" s="1">
        <v>1.4782072305679321</v>
      </c>
      <c r="M1031" s="1">
        <v>5.3519938141107559E-2</v>
      </c>
      <c r="N1031" s="1">
        <v>2.0547208786010742</v>
      </c>
    </row>
    <row r="1032" spans="1:14" x14ac:dyDescent="0.25">
      <c r="A1032" s="1">
        <v>310031</v>
      </c>
      <c r="B1032" s="1" t="s">
        <v>1517</v>
      </c>
      <c r="C1032" s="1">
        <v>103021252</v>
      </c>
      <c r="D1032" s="1">
        <v>31</v>
      </c>
      <c r="E1032" s="1" t="s">
        <v>1566</v>
      </c>
      <c r="F1032" s="1" t="s">
        <v>229</v>
      </c>
      <c r="G1032" s="1" t="s">
        <v>164</v>
      </c>
      <c r="H1032" s="1" t="s">
        <v>240</v>
      </c>
      <c r="I1032" s="1">
        <v>2589761.0299999998</v>
      </c>
      <c r="J1032" s="1">
        <v>9047616</v>
      </c>
      <c r="K1032" s="1">
        <v>8.5083998739719391E-2</v>
      </c>
      <c r="L1032" s="1">
        <v>0.94932997226715088</v>
      </c>
      <c r="M1032" s="1">
        <v>3.2384779304265976E-2</v>
      </c>
      <c r="N1032" s="1">
        <v>1.2663283348083496</v>
      </c>
    </row>
    <row r="1033" spans="1:14" x14ac:dyDescent="0.25">
      <c r="A1033" s="1">
        <v>310032</v>
      </c>
      <c r="B1033" s="1" t="s">
        <v>1517</v>
      </c>
      <c r="C1033" s="1">
        <v>103021453</v>
      </c>
      <c r="D1033" s="1">
        <v>32</v>
      </c>
      <c r="E1033" s="1" t="s">
        <v>1567</v>
      </c>
      <c r="F1033" s="1" t="s">
        <v>229</v>
      </c>
      <c r="G1033" s="1" t="s">
        <v>164</v>
      </c>
      <c r="H1033" s="1" t="s">
        <v>240</v>
      </c>
      <c r="I1033" s="1">
        <v>835024.42</v>
      </c>
      <c r="J1033" s="1">
        <v>4862680</v>
      </c>
      <c r="K1033" s="1">
        <v>6.155100092291832E-2</v>
      </c>
      <c r="L1033" s="1">
        <v>1.2820109128952026</v>
      </c>
      <c r="M1033" s="1">
        <v>3.0572600662708282E-3</v>
      </c>
      <c r="N1033" s="1">
        <v>0.36747363209724426</v>
      </c>
    </row>
    <row r="1034" spans="1:14" x14ac:dyDescent="0.25">
      <c r="A1034" s="1">
        <v>310033</v>
      </c>
      <c r="B1034" s="1" t="s">
        <v>1517</v>
      </c>
      <c r="C1034" s="1">
        <v>103021603</v>
      </c>
      <c r="D1034" s="1">
        <v>33</v>
      </c>
      <c r="E1034" s="1" t="s">
        <v>1568</v>
      </c>
      <c r="F1034" s="1" t="s">
        <v>229</v>
      </c>
      <c r="G1034" s="1" t="s">
        <v>164</v>
      </c>
      <c r="H1034" s="1" t="s">
        <v>240</v>
      </c>
      <c r="I1034" s="1">
        <v>919207</v>
      </c>
      <c r="J1034" s="1">
        <v>4258681</v>
      </c>
      <c r="K1034" s="1">
        <v>-2.4169500917196274E-2</v>
      </c>
      <c r="L1034" s="1">
        <v>-0.56433206796646118</v>
      </c>
      <c r="M1034" s="1">
        <v>2.824518084526062E-2</v>
      </c>
      <c r="N1034" s="1">
        <v>3.1701896190643311</v>
      </c>
    </row>
    <row r="1035" spans="1:14" x14ac:dyDescent="0.25">
      <c r="A1035" s="1">
        <v>310034</v>
      </c>
      <c r="B1035" s="1" t="s">
        <v>1517</v>
      </c>
      <c r="C1035" s="1">
        <v>103021752</v>
      </c>
      <c r="D1035" s="1">
        <v>34</v>
      </c>
      <c r="E1035" s="1" t="s">
        <v>1569</v>
      </c>
      <c r="F1035" s="1" t="s">
        <v>229</v>
      </c>
      <c r="G1035" s="1" t="s">
        <v>164</v>
      </c>
      <c r="H1035" s="1" t="s">
        <v>240</v>
      </c>
      <c r="I1035" s="1">
        <v>1565792.54</v>
      </c>
      <c r="J1035" s="1">
        <v>5008317.5</v>
      </c>
      <c r="K1035" s="1">
        <v>5.6757498532533646E-2</v>
      </c>
      <c r="L1035" s="1">
        <v>1.1462548971176147</v>
      </c>
      <c r="M1035" s="1">
        <v>2.7764379978179932E-2</v>
      </c>
      <c r="N1035" s="1">
        <v>1.8051931858062744</v>
      </c>
    </row>
    <row r="1036" spans="1:14" x14ac:dyDescent="0.25">
      <c r="A1036" s="1">
        <v>310035</v>
      </c>
      <c r="B1036" s="1" t="s">
        <v>1517</v>
      </c>
      <c r="C1036" s="1">
        <v>103021903</v>
      </c>
      <c r="D1036" s="1">
        <v>35</v>
      </c>
      <c r="E1036" s="1" t="s">
        <v>1570</v>
      </c>
      <c r="F1036" s="1" t="s">
        <v>229</v>
      </c>
      <c r="G1036" s="1" t="s">
        <v>164</v>
      </c>
      <c r="H1036" s="1" t="s">
        <v>240</v>
      </c>
      <c r="I1036" s="1">
        <v>1118418</v>
      </c>
      <c r="J1036" s="1">
        <v>7338617</v>
      </c>
      <c r="K1036" s="1">
        <v>0.1035270020365715</v>
      </c>
      <c r="L1036" s="1">
        <v>1.4309012889862061</v>
      </c>
      <c r="M1036" s="1">
        <v>3.2363001257181168E-2</v>
      </c>
      <c r="N1036" s="1">
        <v>2.9798674583435059</v>
      </c>
    </row>
    <row r="1037" spans="1:14" x14ac:dyDescent="0.25">
      <c r="A1037" s="1">
        <v>310036</v>
      </c>
      <c r="B1037" s="1" t="s">
        <v>1517</v>
      </c>
      <c r="C1037" s="1">
        <v>103022103</v>
      </c>
      <c r="D1037" s="1">
        <v>36</v>
      </c>
      <c r="E1037" s="1" t="s">
        <v>1571</v>
      </c>
      <c r="F1037" s="1" t="s">
        <v>229</v>
      </c>
      <c r="G1037" s="1" t="s">
        <v>164</v>
      </c>
      <c r="H1037" s="1" t="s">
        <v>240</v>
      </c>
      <c r="I1037" s="1">
        <v>461225</v>
      </c>
      <c r="J1037" s="1">
        <v>1900164</v>
      </c>
      <c r="K1037" s="1">
        <v>6.9303996860980988E-2</v>
      </c>
      <c r="L1037" s="1">
        <v>3.7853248119354248</v>
      </c>
      <c r="M1037" s="1">
        <v>1.2868000194430351E-2</v>
      </c>
      <c r="N1037" s="1">
        <v>2.8700344562530518</v>
      </c>
    </row>
    <row r="1038" spans="1:14" x14ac:dyDescent="0.25">
      <c r="A1038" s="1">
        <v>310037</v>
      </c>
      <c r="B1038" s="1" t="s">
        <v>1517</v>
      </c>
      <c r="C1038" s="1">
        <v>103022253</v>
      </c>
      <c r="D1038" s="1">
        <v>37</v>
      </c>
      <c r="E1038" s="1" t="s">
        <v>1572</v>
      </c>
      <c r="F1038" s="1" t="s">
        <v>229</v>
      </c>
      <c r="G1038" s="1" t="s">
        <v>164</v>
      </c>
      <c r="H1038" s="1" t="s">
        <v>240</v>
      </c>
      <c r="I1038" s="1">
        <v>1269791.54</v>
      </c>
      <c r="J1038" s="1">
        <v>6093337</v>
      </c>
      <c r="K1038" s="1">
        <v>4.7688998281955719E-2</v>
      </c>
      <c r="L1038" s="1">
        <v>0.78881537914276123</v>
      </c>
      <c r="M1038" s="1">
        <v>3.6369819194078445E-2</v>
      </c>
      <c r="N1038" s="1">
        <v>2.9486930370330811</v>
      </c>
    </row>
    <row r="1039" spans="1:14" x14ac:dyDescent="0.25">
      <c r="A1039" s="1">
        <v>310038</v>
      </c>
      <c r="B1039" s="1" t="s">
        <v>1517</v>
      </c>
      <c r="C1039" s="1">
        <v>103022503</v>
      </c>
      <c r="D1039" s="1">
        <v>38</v>
      </c>
      <c r="E1039" s="1" t="s">
        <v>1573</v>
      </c>
      <c r="F1039" s="1" t="s">
        <v>229</v>
      </c>
      <c r="G1039" s="1" t="s">
        <v>164</v>
      </c>
      <c r="H1039" s="1" t="s">
        <v>240</v>
      </c>
      <c r="I1039" s="1">
        <v>672525.25</v>
      </c>
      <c r="J1039" s="1">
        <v>11894192</v>
      </c>
      <c r="K1039" s="1">
        <v>0.12695400416851044</v>
      </c>
      <c r="L1039" s="1">
        <v>1.0788767337799072</v>
      </c>
      <c r="M1039" s="1">
        <v>2.9641719534993172E-2</v>
      </c>
      <c r="N1039" s="1">
        <v>4.6107449531555176</v>
      </c>
    </row>
    <row r="1040" spans="1:14" x14ac:dyDescent="0.25">
      <c r="A1040" s="1">
        <v>310039</v>
      </c>
      <c r="B1040" s="1" t="s">
        <v>1517</v>
      </c>
      <c r="C1040" s="1">
        <v>103022803</v>
      </c>
      <c r="D1040" s="1">
        <v>39</v>
      </c>
      <c r="E1040" s="1" t="s">
        <v>1574</v>
      </c>
      <c r="F1040" s="1" t="s">
        <v>229</v>
      </c>
      <c r="G1040" s="1" t="s">
        <v>164</v>
      </c>
      <c r="H1040" s="1" t="s">
        <v>240</v>
      </c>
      <c r="I1040" s="1">
        <v>1434785.13</v>
      </c>
      <c r="J1040" s="1">
        <v>6859322</v>
      </c>
      <c r="K1040" s="1">
        <v>0.18740250170230865</v>
      </c>
      <c r="L1040" s="1">
        <v>2.8088243007659912</v>
      </c>
      <c r="M1040" s="1">
        <v>5.729496106505394E-2</v>
      </c>
      <c r="N1040" s="1">
        <v>4.1593732833862305</v>
      </c>
    </row>
    <row r="1041" spans="1:14" x14ac:dyDescent="0.25">
      <c r="A1041" s="1">
        <v>310040</v>
      </c>
      <c r="B1041" s="1" t="s">
        <v>1517</v>
      </c>
      <c r="C1041" s="1">
        <v>103023153</v>
      </c>
      <c r="D1041" s="1">
        <v>40</v>
      </c>
      <c r="E1041" s="1" t="s">
        <v>1575</v>
      </c>
      <c r="F1041" s="1" t="s">
        <v>229</v>
      </c>
      <c r="G1041" s="1" t="s">
        <v>164</v>
      </c>
      <c r="H1041" s="1" t="s">
        <v>240</v>
      </c>
      <c r="I1041" s="1">
        <v>1811237.4</v>
      </c>
      <c r="J1041" s="1">
        <v>9330541</v>
      </c>
      <c r="K1041" s="1">
        <v>9.6502996981143951E-2</v>
      </c>
      <c r="L1041" s="1">
        <v>1.0450791120529175</v>
      </c>
      <c r="M1041" s="1">
        <v>5.534198135137558E-2</v>
      </c>
      <c r="N1041" s="1">
        <v>3.1517810821533203</v>
      </c>
    </row>
    <row r="1042" spans="1:14" x14ac:dyDescent="0.25">
      <c r="A1042" s="1">
        <v>310041</v>
      </c>
      <c r="B1042" s="1" t="s">
        <v>1517</v>
      </c>
      <c r="C1042" s="1">
        <v>103023912</v>
      </c>
      <c r="D1042" s="1">
        <v>41</v>
      </c>
      <c r="E1042" s="1" t="s">
        <v>1576</v>
      </c>
      <c r="F1042" s="1" t="s">
        <v>229</v>
      </c>
      <c r="G1042" s="1" t="s">
        <v>164</v>
      </c>
      <c r="H1042" s="1" t="s">
        <v>240</v>
      </c>
      <c r="I1042" s="1">
        <v>2518397.15</v>
      </c>
      <c r="J1042" s="1">
        <v>3626930.5</v>
      </c>
      <c r="K1042" s="1">
        <v>8.480525016784668E-2</v>
      </c>
      <c r="L1042" s="1">
        <v>2.3941912651062012</v>
      </c>
      <c r="M1042" s="1">
        <v>0.14390045404434204</v>
      </c>
      <c r="N1042" s="1">
        <v>6.0602512359619141</v>
      </c>
    </row>
    <row r="1043" spans="1:14" x14ac:dyDescent="0.25">
      <c r="A1043" s="1">
        <v>310042</v>
      </c>
      <c r="B1043" s="1" t="s">
        <v>1517</v>
      </c>
      <c r="C1043" s="1">
        <v>103024102</v>
      </c>
      <c r="D1043" s="1">
        <v>42</v>
      </c>
      <c r="E1043" s="1" t="s">
        <v>1577</v>
      </c>
      <c r="F1043" s="1" t="s">
        <v>229</v>
      </c>
      <c r="G1043" s="1" t="s">
        <v>164</v>
      </c>
      <c r="H1043" s="1" t="s">
        <v>240</v>
      </c>
      <c r="I1043" s="1">
        <v>2100683.81</v>
      </c>
      <c r="J1043" s="1">
        <v>7708540.5</v>
      </c>
      <c r="K1043" s="1">
        <v>0.12831750512123108</v>
      </c>
      <c r="L1043" s="1">
        <v>1.6927932500839233</v>
      </c>
      <c r="M1043" s="1">
        <v>4.4596210122108459E-2</v>
      </c>
      <c r="N1043" s="1">
        <v>2.1689839363098145</v>
      </c>
    </row>
    <row r="1044" spans="1:14" x14ac:dyDescent="0.25">
      <c r="A1044" s="1">
        <v>310043</v>
      </c>
      <c r="B1044" s="1" t="s">
        <v>1517</v>
      </c>
      <c r="C1044" s="1">
        <v>103024603</v>
      </c>
      <c r="D1044" s="1">
        <v>43</v>
      </c>
      <c r="E1044" s="1" t="s">
        <v>1578</v>
      </c>
      <c r="F1044" s="1" t="s">
        <v>229</v>
      </c>
      <c r="G1044" s="1" t="s">
        <v>164</v>
      </c>
      <c r="H1044" s="1" t="s">
        <v>240</v>
      </c>
      <c r="I1044" s="1">
        <v>1505546.66</v>
      </c>
      <c r="J1044" s="1">
        <v>5048170.5</v>
      </c>
      <c r="K1044" s="1">
        <v>6.0343001037836075E-2</v>
      </c>
      <c r="L1044" s="1">
        <v>1.2098052501678467</v>
      </c>
      <c r="M1044" s="1">
        <v>7.0744999684393406E-3</v>
      </c>
      <c r="N1044" s="1">
        <v>0.4721142053604126</v>
      </c>
    </row>
    <row r="1045" spans="1:14" x14ac:dyDescent="0.25">
      <c r="A1045" s="1">
        <v>310044</v>
      </c>
      <c r="B1045" s="1" t="s">
        <v>1517</v>
      </c>
      <c r="C1045" s="1">
        <v>103024753</v>
      </c>
      <c r="D1045" s="1">
        <v>44</v>
      </c>
      <c r="E1045" s="1" t="s">
        <v>1579</v>
      </c>
      <c r="F1045" s="1" t="s">
        <v>229</v>
      </c>
      <c r="G1045" s="1" t="s">
        <v>164</v>
      </c>
      <c r="H1045" s="1" t="s">
        <v>240</v>
      </c>
      <c r="I1045" s="1">
        <v>1906244.96</v>
      </c>
      <c r="J1045" s="1">
        <v>11566966</v>
      </c>
      <c r="K1045" s="1">
        <v>0.35338899493217468</v>
      </c>
      <c r="L1045" s="1">
        <v>3.1514387130737305</v>
      </c>
      <c r="M1045" s="1">
        <v>4.1384391486644745E-2</v>
      </c>
      <c r="N1045" s="1">
        <v>2.219167947769165</v>
      </c>
    </row>
    <row r="1046" spans="1:14" x14ac:dyDescent="0.25">
      <c r="A1046" s="1">
        <v>310045</v>
      </c>
      <c r="B1046" s="1" t="s">
        <v>1517</v>
      </c>
      <c r="C1046" s="1">
        <v>103025002</v>
      </c>
      <c r="D1046" s="1">
        <v>45</v>
      </c>
      <c r="E1046" s="1" t="s">
        <v>1580</v>
      </c>
      <c r="F1046" s="1" t="s">
        <v>229</v>
      </c>
      <c r="G1046" s="1" t="s">
        <v>164</v>
      </c>
      <c r="H1046" s="1" t="s">
        <v>240</v>
      </c>
      <c r="I1046" s="1">
        <v>1471921.46</v>
      </c>
      <c r="J1046" s="1">
        <v>4936987</v>
      </c>
      <c r="K1046" s="1">
        <v>5.7790499180555344E-2</v>
      </c>
      <c r="L1046" s="1">
        <v>1.1844265460968018</v>
      </c>
      <c r="M1046" s="1">
        <v>9.9239097908139229E-3</v>
      </c>
      <c r="N1046" s="1">
        <v>0.67879116535186768</v>
      </c>
    </row>
    <row r="1047" spans="1:14" x14ac:dyDescent="0.25">
      <c r="A1047" s="1">
        <v>310046</v>
      </c>
      <c r="B1047" s="1" t="s">
        <v>1517</v>
      </c>
      <c r="C1047" s="1">
        <v>103026002</v>
      </c>
      <c r="D1047" s="1">
        <v>46</v>
      </c>
      <c r="E1047" s="1" t="s">
        <v>1581</v>
      </c>
      <c r="F1047" s="1" t="s">
        <v>229</v>
      </c>
      <c r="G1047" s="1" t="s">
        <v>164</v>
      </c>
      <c r="H1047" s="1" t="s">
        <v>240</v>
      </c>
      <c r="I1047" s="1">
        <v>3293768</v>
      </c>
      <c r="J1047" s="1">
        <v>24979128</v>
      </c>
      <c r="K1047" s="1">
        <v>0.328031986951828</v>
      </c>
      <c r="L1047" s="1">
        <v>1.3306994438171387</v>
      </c>
      <c r="M1047" s="1">
        <v>0.11024700105190277</v>
      </c>
      <c r="N1047" s="1">
        <v>3.4630522727966309</v>
      </c>
    </row>
    <row r="1048" spans="1:14" x14ac:dyDescent="0.25">
      <c r="A1048" s="1">
        <v>310047</v>
      </c>
      <c r="B1048" s="1" t="s">
        <v>1517</v>
      </c>
      <c r="C1048" s="1">
        <v>103026303</v>
      </c>
      <c r="D1048" s="1">
        <v>47</v>
      </c>
      <c r="E1048" s="1" t="s">
        <v>1582</v>
      </c>
      <c r="F1048" s="1" t="s">
        <v>229</v>
      </c>
      <c r="G1048" s="1" t="s">
        <v>164</v>
      </c>
      <c r="H1048" s="1" t="s">
        <v>240</v>
      </c>
      <c r="I1048" s="1">
        <v>1674728.96</v>
      </c>
      <c r="J1048" s="1">
        <v>4096452</v>
      </c>
      <c r="K1048" s="1">
        <v>6.8927250802516937E-2</v>
      </c>
      <c r="L1048" s="1">
        <v>1.7114048004150391</v>
      </c>
      <c r="M1048" s="1">
        <v>4.6223629266023636E-2</v>
      </c>
      <c r="N1048" s="1">
        <v>2.8384082317352295</v>
      </c>
    </row>
    <row r="1049" spans="1:14" x14ac:dyDescent="0.25">
      <c r="A1049" s="1">
        <v>310048</v>
      </c>
      <c r="B1049" s="1" t="s">
        <v>1517</v>
      </c>
      <c r="C1049" s="1">
        <v>103026343</v>
      </c>
      <c r="D1049" s="1">
        <v>48</v>
      </c>
      <c r="E1049" s="1" t="s">
        <v>1583</v>
      </c>
      <c r="F1049" s="1" t="s">
        <v>229</v>
      </c>
      <c r="G1049" s="1" t="s">
        <v>164</v>
      </c>
      <c r="H1049" s="1" t="s">
        <v>240</v>
      </c>
      <c r="I1049" s="1">
        <v>1734766.47</v>
      </c>
      <c r="J1049" s="1">
        <v>6557059</v>
      </c>
      <c r="K1049" s="1">
        <v>4.3067000806331635E-2</v>
      </c>
      <c r="L1049" s="1">
        <v>0.66114604473114014</v>
      </c>
      <c r="M1049" s="1">
        <v>3.4469470381736755E-2</v>
      </c>
      <c r="N1049" s="1">
        <v>2.0272617340087891</v>
      </c>
    </row>
    <row r="1050" spans="1:14" x14ac:dyDescent="0.25">
      <c r="A1050" s="1">
        <v>310049</v>
      </c>
      <c r="B1050" s="1" t="s">
        <v>1517</v>
      </c>
      <c r="C1050" s="1">
        <v>103026402</v>
      </c>
      <c r="D1050" s="1">
        <v>49</v>
      </c>
      <c r="E1050" s="1" t="s">
        <v>1584</v>
      </c>
      <c r="F1050" s="1" t="s">
        <v>229</v>
      </c>
      <c r="G1050" s="1" t="s">
        <v>164</v>
      </c>
      <c r="H1050" s="1" t="s">
        <v>240</v>
      </c>
      <c r="I1050" s="1">
        <v>2803678.57</v>
      </c>
      <c r="J1050" s="1">
        <v>6381213</v>
      </c>
      <c r="K1050" s="1">
        <v>0.14447799324989319</v>
      </c>
      <c r="L1050" s="1">
        <v>2.3165645599365234</v>
      </c>
      <c r="M1050" s="1">
        <v>7.7416658401489258E-2</v>
      </c>
      <c r="N1050" s="1">
        <v>2.8396632671356201</v>
      </c>
    </row>
    <row r="1051" spans="1:14" x14ac:dyDescent="0.25">
      <c r="A1051" s="1">
        <v>310050</v>
      </c>
      <c r="B1051" s="1" t="s">
        <v>1517</v>
      </c>
      <c r="C1051" s="1">
        <v>103026852</v>
      </c>
      <c r="D1051" s="1">
        <v>50</v>
      </c>
      <c r="E1051" s="1" t="s">
        <v>1585</v>
      </c>
      <c r="F1051" s="1" t="s">
        <v>229</v>
      </c>
      <c r="G1051" s="1" t="s">
        <v>164</v>
      </c>
      <c r="H1051" s="1" t="s">
        <v>240</v>
      </c>
      <c r="I1051" s="1">
        <v>3809086.84</v>
      </c>
      <c r="J1051" s="1">
        <v>9427810</v>
      </c>
      <c r="K1051" s="1">
        <v>0.13443000614643097</v>
      </c>
      <c r="L1051" s="1">
        <v>1.4465135335922241</v>
      </c>
      <c r="M1051" s="1">
        <v>4.2032841593027115E-2</v>
      </c>
      <c r="N1051" s="1">
        <v>1.1158013343811035</v>
      </c>
    </row>
    <row r="1052" spans="1:14" x14ac:dyDescent="0.25">
      <c r="A1052" s="1">
        <v>310051</v>
      </c>
      <c r="B1052" s="1" t="s">
        <v>1517</v>
      </c>
      <c r="C1052" s="1">
        <v>103026873</v>
      </c>
      <c r="D1052" s="1">
        <v>51</v>
      </c>
      <c r="E1052" s="1" t="s">
        <v>1586</v>
      </c>
      <c r="F1052" s="1" t="s">
        <v>229</v>
      </c>
      <c r="G1052" s="1" t="s">
        <v>164</v>
      </c>
      <c r="H1052" s="1" t="s">
        <v>240</v>
      </c>
      <c r="I1052" s="1">
        <v>892706</v>
      </c>
      <c r="J1052" s="1">
        <v>4118483</v>
      </c>
      <c r="K1052" s="1">
        <v>1.931999996304512E-2</v>
      </c>
      <c r="L1052" s="1">
        <v>0.47131574153900146</v>
      </c>
      <c r="M1052" s="1">
        <v>2.1674999967217445E-2</v>
      </c>
      <c r="N1052" s="1">
        <v>2.4884302616119385</v>
      </c>
    </row>
    <row r="1053" spans="1:14" x14ac:dyDescent="0.25">
      <c r="A1053" s="1">
        <v>310052</v>
      </c>
      <c r="B1053" s="1" t="s">
        <v>1517</v>
      </c>
      <c r="C1053" s="1">
        <v>103026902</v>
      </c>
      <c r="D1053" s="1">
        <v>52</v>
      </c>
      <c r="E1053" s="1" t="s">
        <v>1587</v>
      </c>
      <c r="F1053" s="1" t="s">
        <v>229</v>
      </c>
      <c r="G1053" s="1" t="s">
        <v>164</v>
      </c>
      <c r="H1053" s="1" t="s">
        <v>240</v>
      </c>
      <c r="I1053" s="1">
        <v>2378287.13</v>
      </c>
      <c r="J1053" s="1">
        <v>6198561.5</v>
      </c>
      <c r="K1053" s="1">
        <v>8.9599497616291046E-2</v>
      </c>
      <c r="L1053" s="1">
        <v>1.4666894674301147</v>
      </c>
      <c r="M1053" s="1">
        <v>4.4936131685972214E-2</v>
      </c>
      <c r="N1053" s="1">
        <v>1.9258195161819458</v>
      </c>
    </row>
    <row r="1054" spans="1:14" x14ac:dyDescent="0.25">
      <c r="A1054" s="1">
        <v>310053</v>
      </c>
      <c r="B1054" s="1" t="s">
        <v>1517</v>
      </c>
      <c r="C1054" s="1">
        <v>103027352</v>
      </c>
      <c r="D1054" s="1">
        <v>53</v>
      </c>
      <c r="E1054" s="1" t="s">
        <v>1588</v>
      </c>
      <c r="F1054" s="1" t="s">
        <v>229</v>
      </c>
      <c r="G1054" s="1" t="s">
        <v>164</v>
      </c>
      <c r="H1054" s="1" t="s">
        <v>240</v>
      </c>
      <c r="I1054" s="1">
        <v>3319969.17</v>
      </c>
      <c r="J1054" s="1">
        <v>16499430</v>
      </c>
      <c r="K1054" s="1">
        <v>0.15748199820518494</v>
      </c>
      <c r="L1054" s="1">
        <v>0.96366727352142334</v>
      </c>
      <c r="M1054" s="1">
        <v>0.10761333256959915</v>
      </c>
      <c r="N1054" s="1">
        <v>3.3499815464019775</v>
      </c>
    </row>
    <row r="1055" spans="1:14" x14ac:dyDescent="0.25">
      <c r="A1055" s="1">
        <v>310054</v>
      </c>
      <c r="B1055" s="1" t="s">
        <v>1517</v>
      </c>
      <c r="C1055" s="1">
        <v>103027503</v>
      </c>
      <c r="D1055" s="1">
        <v>54</v>
      </c>
      <c r="E1055" s="1" t="s">
        <v>1589</v>
      </c>
      <c r="F1055" s="1" t="s">
        <v>229</v>
      </c>
      <c r="G1055" s="1" t="s">
        <v>164</v>
      </c>
      <c r="H1055" s="1" t="s">
        <v>240</v>
      </c>
      <c r="I1055" s="1">
        <v>2427207.7599999998</v>
      </c>
      <c r="J1055" s="1">
        <v>12932187</v>
      </c>
      <c r="K1055" s="1">
        <v>5.9220001101493835E-2</v>
      </c>
      <c r="L1055" s="1">
        <v>0.46003380417823792</v>
      </c>
      <c r="M1055" s="1">
        <v>6.6448681056499481E-2</v>
      </c>
      <c r="N1055" s="1">
        <v>2.8147168159484863</v>
      </c>
    </row>
    <row r="1056" spans="1:14" x14ac:dyDescent="0.25">
      <c r="A1056" s="1">
        <v>310055</v>
      </c>
      <c r="B1056" s="1" t="s">
        <v>1517</v>
      </c>
      <c r="C1056" s="1">
        <v>103027753</v>
      </c>
      <c r="D1056" s="1">
        <v>55</v>
      </c>
      <c r="E1056" s="1" t="s">
        <v>1590</v>
      </c>
      <c r="F1056" s="1" t="s">
        <v>229</v>
      </c>
      <c r="G1056" s="1" t="s">
        <v>164</v>
      </c>
      <c r="H1056" s="1" t="s">
        <v>240</v>
      </c>
      <c r="I1056" s="1">
        <v>825157</v>
      </c>
      <c r="J1056" s="1">
        <v>1430927</v>
      </c>
      <c r="K1056" s="1">
        <v>4.1914001107215881E-2</v>
      </c>
      <c r="L1056" s="1">
        <v>3.01753830909729</v>
      </c>
      <c r="M1056" s="1">
        <v>1.28389997407794E-2</v>
      </c>
      <c r="N1056" s="1">
        <v>1.5805386304855347</v>
      </c>
    </row>
    <row r="1057" spans="1:14" x14ac:dyDescent="0.25">
      <c r="A1057" s="1">
        <v>310056</v>
      </c>
      <c r="B1057" s="1" t="s">
        <v>1517</v>
      </c>
      <c r="C1057" s="1">
        <v>103028203</v>
      </c>
      <c r="D1057" s="1">
        <v>56</v>
      </c>
      <c r="E1057" s="1" t="s">
        <v>1591</v>
      </c>
      <c r="F1057" s="1" t="s">
        <v>229</v>
      </c>
      <c r="G1057" s="1" t="s">
        <v>164</v>
      </c>
      <c r="H1057" s="1" t="s">
        <v>240</v>
      </c>
      <c r="I1057" s="1">
        <v>673251.15</v>
      </c>
      <c r="J1057" s="1">
        <v>2998008</v>
      </c>
      <c r="K1057" s="1">
        <v>-1.0106249712407589E-2</v>
      </c>
      <c r="L1057" s="1">
        <v>-0.33596628904342651</v>
      </c>
      <c r="M1057" s="1">
        <v>9.2178704217076302E-3</v>
      </c>
      <c r="N1057" s="1">
        <v>1.3881638050079346</v>
      </c>
    </row>
    <row r="1058" spans="1:14" x14ac:dyDescent="0.25">
      <c r="A1058" s="1">
        <v>310057</v>
      </c>
      <c r="B1058" s="1" t="s">
        <v>1517</v>
      </c>
      <c r="C1058" s="1">
        <v>103028302</v>
      </c>
      <c r="D1058" s="1">
        <v>57</v>
      </c>
      <c r="E1058" s="1" t="s">
        <v>1592</v>
      </c>
      <c r="F1058" s="1" t="s">
        <v>229</v>
      </c>
      <c r="G1058" s="1" t="s">
        <v>164</v>
      </c>
      <c r="H1058" s="1" t="s">
        <v>240</v>
      </c>
      <c r="I1058" s="1">
        <v>3453809.66</v>
      </c>
      <c r="J1058" s="1">
        <v>11352110</v>
      </c>
      <c r="K1058" s="1">
        <v>0.13648000359535217</v>
      </c>
      <c r="L1058" s="1">
        <v>1.2168732881546021</v>
      </c>
      <c r="M1058" s="1">
        <v>7.9261787235736847E-2</v>
      </c>
      <c r="N1058" s="1">
        <v>2.3488121032714844</v>
      </c>
    </row>
    <row r="1059" spans="1:14" x14ac:dyDescent="0.25">
      <c r="A1059" s="1">
        <v>310058</v>
      </c>
      <c r="B1059" s="1" t="s">
        <v>1517</v>
      </c>
      <c r="C1059" s="1">
        <v>103028653</v>
      </c>
      <c r="D1059" s="1">
        <v>58</v>
      </c>
      <c r="E1059" s="1" t="s">
        <v>1593</v>
      </c>
      <c r="F1059" s="1" t="s">
        <v>229</v>
      </c>
      <c r="G1059" s="1" t="s">
        <v>164</v>
      </c>
      <c r="H1059" s="1" t="s">
        <v>240</v>
      </c>
      <c r="I1059" s="1">
        <v>1205378.43</v>
      </c>
      <c r="J1059" s="1">
        <v>9749950</v>
      </c>
      <c r="K1059" s="1">
        <v>8.6273998022079468E-2</v>
      </c>
      <c r="L1059" s="1">
        <v>0.89276587963104248</v>
      </c>
      <c r="M1059" s="1">
        <v>4.4238101691007614E-2</v>
      </c>
      <c r="N1059" s="1">
        <v>3.8098840713500977</v>
      </c>
    </row>
    <row r="1060" spans="1:14" x14ac:dyDescent="0.25">
      <c r="A1060" s="1">
        <v>310059</v>
      </c>
      <c r="B1060" s="1" t="s">
        <v>1517</v>
      </c>
      <c r="C1060" s="1">
        <v>103028703</v>
      </c>
      <c r="D1060" s="1">
        <v>59</v>
      </c>
      <c r="E1060" s="1" t="s">
        <v>1594</v>
      </c>
      <c r="F1060" s="1" t="s">
        <v>229</v>
      </c>
      <c r="G1060" s="1" t="s">
        <v>164</v>
      </c>
      <c r="H1060" s="1" t="s">
        <v>240</v>
      </c>
      <c r="I1060" s="1">
        <v>979889.57</v>
      </c>
      <c r="J1060" s="1">
        <v>3290329</v>
      </c>
      <c r="K1060" s="1">
        <v>0.15873350203037262</v>
      </c>
      <c r="L1060" s="1">
        <v>5.0687742233276367</v>
      </c>
      <c r="M1060" s="1">
        <v>3.0958110466599464E-2</v>
      </c>
      <c r="N1060" s="1">
        <v>3.2624180316925049</v>
      </c>
    </row>
    <row r="1061" spans="1:14" x14ac:dyDescent="0.25">
      <c r="A1061" s="1">
        <v>310060</v>
      </c>
      <c r="B1061" s="1" t="s">
        <v>1517</v>
      </c>
      <c r="C1061" s="1">
        <v>103028753</v>
      </c>
      <c r="D1061" s="1">
        <v>60</v>
      </c>
      <c r="E1061" s="1" t="s">
        <v>1595</v>
      </c>
      <c r="F1061" s="1" t="s">
        <v>229</v>
      </c>
      <c r="G1061" s="1" t="s">
        <v>164</v>
      </c>
      <c r="H1061" s="1" t="s">
        <v>240</v>
      </c>
      <c r="I1061" s="1">
        <v>1225283.73</v>
      </c>
      <c r="J1061" s="1">
        <v>6398878</v>
      </c>
      <c r="K1061" s="1">
        <v>5.0638999789953232E-2</v>
      </c>
      <c r="L1061" s="1">
        <v>0.79768580198287964</v>
      </c>
      <c r="M1061" s="1">
        <v>2.7712369337677956E-2</v>
      </c>
      <c r="N1061" s="1">
        <v>2.3140475749969482</v>
      </c>
    </row>
    <row r="1062" spans="1:14" x14ac:dyDescent="0.25">
      <c r="A1062" s="1">
        <v>310061</v>
      </c>
      <c r="B1062" s="1" t="s">
        <v>1517</v>
      </c>
      <c r="C1062" s="1">
        <v>103028833</v>
      </c>
      <c r="D1062" s="1">
        <v>61</v>
      </c>
      <c r="E1062" s="1" t="s">
        <v>1596</v>
      </c>
      <c r="F1062" s="1" t="s">
        <v>229</v>
      </c>
      <c r="G1062" s="1" t="s">
        <v>164</v>
      </c>
      <c r="H1062" s="1" t="s">
        <v>240</v>
      </c>
      <c r="I1062" s="1">
        <v>1426883.81</v>
      </c>
      <c r="J1062" s="1">
        <v>8989697</v>
      </c>
      <c r="K1062" s="1">
        <v>4.3877001851797104E-2</v>
      </c>
      <c r="L1062" s="1">
        <v>0.4904748797416687</v>
      </c>
      <c r="M1062" s="1">
        <v>6.6095888614654541E-2</v>
      </c>
      <c r="N1062" s="1">
        <v>4.857177734375</v>
      </c>
    </row>
    <row r="1063" spans="1:14" x14ac:dyDescent="0.25">
      <c r="A1063" s="1">
        <v>310062</v>
      </c>
      <c r="B1063" s="1" t="s">
        <v>1517</v>
      </c>
      <c r="C1063" s="1">
        <v>103028853</v>
      </c>
      <c r="D1063" s="1">
        <v>62</v>
      </c>
      <c r="E1063" s="1" t="s">
        <v>1597</v>
      </c>
      <c r="F1063" s="1" t="s">
        <v>229</v>
      </c>
      <c r="G1063" s="1" t="s">
        <v>164</v>
      </c>
      <c r="H1063" s="1" t="s">
        <v>240</v>
      </c>
      <c r="I1063" s="1">
        <v>1206927.48</v>
      </c>
      <c r="J1063" s="1">
        <v>9541325</v>
      </c>
      <c r="K1063" s="1">
        <v>0.18062299489974976</v>
      </c>
      <c r="L1063" s="1">
        <v>1.9295881986618042</v>
      </c>
      <c r="M1063" s="1">
        <v>3.8819078356027603E-2</v>
      </c>
      <c r="N1063" s="1">
        <v>3.3232429027557373</v>
      </c>
    </row>
    <row r="1064" spans="1:14" x14ac:dyDescent="0.25">
      <c r="A1064" s="1">
        <v>310063</v>
      </c>
      <c r="B1064" s="1" t="s">
        <v>1517</v>
      </c>
      <c r="C1064" s="1">
        <v>103029203</v>
      </c>
      <c r="D1064" s="1">
        <v>63</v>
      </c>
      <c r="E1064" s="1" t="s">
        <v>1598</v>
      </c>
      <c r="F1064" s="1" t="s">
        <v>229</v>
      </c>
      <c r="G1064" s="1" t="s">
        <v>164</v>
      </c>
      <c r="H1064" s="1" t="s">
        <v>240</v>
      </c>
      <c r="I1064" s="1">
        <v>1887520.09</v>
      </c>
      <c r="J1064" s="1">
        <v>4382381.5</v>
      </c>
      <c r="K1064" s="1">
        <v>3.7241999059915543E-2</v>
      </c>
      <c r="L1064" s="1">
        <v>0.85709559917449951</v>
      </c>
      <c r="M1064" s="1">
        <v>-0.10065127909183502</v>
      </c>
      <c r="N1064" s="1">
        <v>-5.0625052452087402</v>
      </c>
    </row>
    <row r="1065" spans="1:14" x14ac:dyDescent="0.25">
      <c r="A1065" s="1">
        <v>310064</v>
      </c>
      <c r="B1065" s="1" t="s">
        <v>1517</v>
      </c>
      <c r="C1065" s="1">
        <v>103029403</v>
      </c>
      <c r="D1065" s="1">
        <v>64</v>
      </c>
      <c r="E1065" s="1" t="s">
        <v>1599</v>
      </c>
      <c r="F1065" s="1" t="s">
        <v>229</v>
      </c>
      <c r="G1065" s="1" t="s">
        <v>164</v>
      </c>
      <c r="H1065" s="1" t="s">
        <v>240</v>
      </c>
      <c r="I1065" s="1">
        <v>1679098.5</v>
      </c>
      <c r="J1065" s="1">
        <v>5857100.5</v>
      </c>
      <c r="K1065" s="1">
        <v>0.14292700588703156</v>
      </c>
      <c r="L1065" s="1">
        <v>2.5012717247009277</v>
      </c>
      <c r="M1065" s="1">
        <v>3.5503759980201721E-2</v>
      </c>
      <c r="N1065" s="1">
        <v>2.1601285934448242</v>
      </c>
    </row>
    <row r="1066" spans="1:14" x14ac:dyDescent="0.25">
      <c r="A1066" s="1">
        <v>310065</v>
      </c>
      <c r="B1066" s="1" t="s">
        <v>1517</v>
      </c>
      <c r="C1066" s="1">
        <v>103029553</v>
      </c>
      <c r="D1066" s="1">
        <v>65</v>
      </c>
      <c r="E1066" s="1" t="s">
        <v>1600</v>
      </c>
      <c r="F1066" s="1" t="s">
        <v>229</v>
      </c>
      <c r="G1066" s="1" t="s">
        <v>164</v>
      </c>
      <c r="H1066" s="1" t="s">
        <v>240</v>
      </c>
      <c r="I1066" s="1">
        <v>1770327.14</v>
      </c>
      <c r="J1066" s="1">
        <v>5662209.5</v>
      </c>
      <c r="K1066" s="1">
        <v>6.4100496470928192E-2</v>
      </c>
      <c r="L1066" s="1">
        <v>1.1450384855270386</v>
      </c>
      <c r="M1066" s="1">
        <v>1.7532050609588623E-2</v>
      </c>
      <c r="N1066" s="1">
        <v>1.0002338886260986</v>
      </c>
    </row>
    <row r="1067" spans="1:14" x14ac:dyDescent="0.25">
      <c r="A1067" s="1">
        <v>310066</v>
      </c>
      <c r="B1067" s="1" t="s">
        <v>1517</v>
      </c>
      <c r="C1067" s="1">
        <v>103029603</v>
      </c>
      <c r="D1067" s="1">
        <v>66</v>
      </c>
      <c r="E1067" s="1" t="s">
        <v>1601</v>
      </c>
      <c r="F1067" s="1" t="s">
        <v>229</v>
      </c>
      <c r="G1067" s="1" t="s">
        <v>164</v>
      </c>
      <c r="H1067" s="1" t="s">
        <v>240</v>
      </c>
      <c r="I1067" s="1">
        <v>2191342.42</v>
      </c>
      <c r="J1067" s="1">
        <v>7292236.5</v>
      </c>
      <c r="K1067" s="1">
        <v>0.12095750123262405</v>
      </c>
      <c r="L1067" s="1">
        <v>1.686693549156189</v>
      </c>
      <c r="M1067" s="1">
        <v>0.20284166932106018</v>
      </c>
      <c r="N1067" s="1">
        <v>10.20073413848877</v>
      </c>
    </row>
    <row r="1068" spans="1:14" x14ac:dyDescent="0.25">
      <c r="A1068" s="1">
        <v>310067</v>
      </c>
      <c r="B1068" s="1" t="s">
        <v>1517</v>
      </c>
      <c r="C1068" s="1">
        <v>103029803</v>
      </c>
      <c r="D1068" s="1">
        <v>67</v>
      </c>
      <c r="E1068" s="1" t="s">
        <v>1602</v>
      </c>
      <c r="F1068" s="1" t="s">
        <v>229</v>
      </c>
      <c r="G1068" s="1" t="s">
        <v>164</v>
      </c>
      <c r="H1068" s="1" t="s">
        <v>240</v>
      </c>
      <c r="I1068" s="1">
        <v>1391574.7</v>
      </c>
      <c r="J1068" s="1">
        <v>10579711</v>
      </c>
      <c r="K1068" s="1">
        <v>9.2400997877120972E-2</v>
      </c>
      <c r="L1068" s="1">
        <v>0.88107436895370483</v>
      </c>
      <c r="M1068" s="1">
        <v>0.17926619946956635</v>
      </c>
      <c r="N1068" s="1">
        <v>14.787177085876465</v>
      </c>
    </row>
    <row r="1069" spans="1:14" x14ac:dyDescent="0.25">
      <c r="A1069" s="1">
        <v>310068</v>
      </c>
      <c r="B1069" s="1" t="s">
        <v>1517</v>
      </c>
      <c r="C1069" s="1">
        <v>103029902</v>
      </c>
      <c r="D1069" s="1">
        <v>68</v>
      </c>
      <c r="E1069" s="1" t="s">
        <v>1603</v>
      </c>
      <c r="F1069" s="1" t="s">
        <v>229</v>
      </c>
      <c r="G1069" s="1" t="s">
        <v>164</v>
      </c>
      <c r="H1069" s="1" t="s">
        <v>240</v>
      </c>
      <c r="I1069" s="1">
        <v>3980476.6</v>
      </c>
      <c r="J1069" s="1">
        <v>15773674</v>
      </c>
      <c r="K1069" s="1">
        <v>0.56791198253631592</v>
      </c>
      <c r="L1069" s="1">
        <v>3.7348473072052002</v>
      </c>
      <c r="M1069" s="1">
        <v>-1.0281030088663101E-2</v>
      </c>
      <c r="N1069" s="1">
        <v>-0.25762102007865906</v>
      </c>
    </row>
    <row r="1070" spans="1:14" x14ac:dyDescent="0.25">
      <c r="A1070" s="1">
        <v>310069</v>
      </c>
      <c r="B1070" s="1" t="s">
        <v>1517</v>
      </c>
      <c r="C1070" s="1">
        <v>104101252</v>
      </c>
      <c r="D1070" s="1">
        <v>69</v>
      </c>
      <c r="E1070" s="1" t="s">
        <v>1604</v>
      </c>
      <c r="F1070" s="1" t="s">
        <v>230</v>
      </c>
      <c r="G1070" s="1" t="s">
        <v>165</v>
      </c>
      <c r="H1070" s="1" t="s">
        <v>240</v>
      </c>
      <c r="I1070" s="1">
        <v>4467711.28</v>
      </c>
      <c r="J1070" s="1">
        <v>25374350</v>
      </c>
      <c r="K1070" s="1">
        <v>0.13616000115871429</v>
      </c>
      <c r="L1070" s="1">
        <v>0.53949987888336182</v>
      </c>
      <c r="M1070" s="1">
        <v>7.3065109550952911E-2</v>
      </c>
      <c r="N1070" s="1">
        <v>1.6625937223434448</v>
      </c>
    </row>
    <row r="1071" spans="1:14" x14ac:dyDescent="0.25">
      <c r="A1071" s="1">
        <v>310070</v>
      </c>
      <c r="B1071" s="1" t="s">
        <v>1517</v>
      </c>
      <c r="C1071" s="1">
        <v>104103603</v>
      </c>
      <c r="D1071" s="1">
        <v>70</v>
      </c>
      <c r="E1071" s="1" t="s">
        <v>1605</v>
      </c>
      <c r="F1071" s="1" t="s">
        <v>230</v>
      </c>
      <c r="G1071" s="1" t="s">
        <v>165</v>
      </c>
      <c r="H1071" s="1" t="s">
        <v>240</v>
      </c>
      <c r="I1071" s="1">
        <v>1177709.8</v>
      </c>
      <c r="J1071" s="1">
        <v>9714062</v>
      </c>
      <c r="K1071" s="1">
        <v>7.4652001261711121E-2</v>
      </c>
      <c r="L1071" s="1">
        <v>0.77444571256637573</v>
      </c>
      <c r="M1071" s="1">
        <v>2.0851610228419304E-2</v>
      </c>
      <c r="N1071" s="1">
        <v>1.8024344444274902</v>
      </c>
    </row>
    <row r="1072" spans="1:14" x14ac:dyDescent="0.25">
      <c r="A1072" s="1">
        <v>310071</v>
      </c>
      <c r="B1072" s="1" t="s">
        <v>1517</v>
      </c>
      <c r="C1072" s="1">
        <v>104105003</v>
      </c>
      <c r="D1072" s="1">
        <v>71</v>
      </c>
      <c r="E1072" s="1" t="s">
        <v>1606</v>
      </c>
      <c r="F1072" s="1" t="s">
        <v>230</v>
      </c>
      <c r="G1072" s="1" t="s">
        <v>165</v>
      </c>
      <c r="H1072" s="1" t="s">
        <v>240</v>
      </c>
      <c r="I1072" s="1">
        <v>1173547.8999999999</v>
      </c>
      <c r="J1072" s="1">
        <v>5974417</v>
      </c>
      <c r="K1072" s="1">
        <v>9.7455000504851341E-3</v>
      </c>
      <c r="L1072" s="1">
        <v>0.16338703036308289</v>
      </c>
      <c r="M1072" s="1">
        <v>1.3034660369157791E-2</v>
      </c>
      <c r="N1072" s="1">
        <v>1.123180627822876</v>
      </c>
    </row>
    <row r="1073" spans="1:14" x14ac:dyDescent="0.25">
      <c r="A1073" s="1">
        <v>310072</v>
      </c>
      <c r="B1073" s="1" t="s">
        <v>1517</v>
      </c>
      <c r="C1073" s="1">
        <v>104105353</v>
      </c>
      <c r="D1073" s="1">
        <v>72</v>
      </c>
      <c r="E1073" s="1" t="s">
        <v>1607</v>
      </c>
      <c r="F1073" s="1" t="s">
        <v>230</v>
      </c>
      <c r="G1073" s="1" t="s">
        <v>165</v>
      </c>
      <c r="H1073" s="1" t="s">
        <v>240</v>
      </c>
      <c r="I1073" s="1">
        <v>1070613.8</v>
      </c>
      <c r="J1073" s="1">
        <v>7706765.5</v>
      </c>
      <c r="K1073" s="1">
        <v>4.3597500771284103E-2</v>
      </c>
      <c r="L1073" s="1">
        <v>0.56892269849777222</v>
      </c>
      <c r="M1073" s="1">
        <v>2.1287839859724045E-2</v>
      </c>
      <c r="N1073" s="1">
        <v>2.0287156105041504</v>
      </c>
    </row>
    <row r="1074" spans="1:14" x14ac:dyDescent="0.25">
      <c r="A1074" s="1">
        <v>310073</v>
      </c>
      <c r="B1074" s="1" t="s">
        <v>1517</v>
      </c>
      <c r="C1074" s="1">
        <v>104107503</v>
      </c>
      <c r="D1074" s="1">
        <v>73</v>
      </c>
      <c r="E1074" s="1" t="s">
        <v>1608</v>
      </c>
      <c r="F1074" s="1" t="s">
        <v>230</v>
      </c>
      <c r="G1074" s="1" t="s">
        <v>165</v>
      </c>
      <c r="H1074" s="1" t="s">
        <v>240</v>
      </c>
      <c r="I1074" s="1">
        <v>1503431</v>
      </c>
      <c r="J1074" s="1">
        <v>8494818</v>
      </c>
      <c r="K1074" s="1">
        <v>0.10131499916315079</v>
      </c>
      <c r="L1074" s="1">
        <v>1.2070645093917847</v>
      </c>
      <c r="M1074" s="1">
        <v>1.7695000395178795E-2</v>
      </c>
      <c r="N1074" s="1">
        <v>1.1909922361373901</v>
      </c>
    </row>
    <row r="1075" spans="1:14" x14ac:dyDescent="0.25">
      <c r="A1075" s="1">
        <v>310074</v>
      </c>
      <c r="B1075" s="1" t="s">
        <v>1517</v>
      </c>
      <c r="C1075" s="1">
        <v>104107803</v>
      </c>
      <c r="D1075" s="1">
        <v>74</v>
      </c>
      <c r="E1075" s="1" t="s">
        <v>1609</v>
      </c>
      <c r="F1075" s="1" t="s">
        <v>230</v>
      </c>
      <c r="G1075" s="1" t="s">
        <v>165</v>
      </c>
      <c r="H1075" s="1" t="s">
        <v>240</v>
      </c>
      <c r="I1075" s="1">
        <v>1484532.8</v>
      </c>
      <c r="J1075" s="1">
        <v>7699078.5</v>
      </c>
      <c r="K1075" s="1">
        <v>5.9223998337984085E-2</v>
      </c>
      <c r="L1075" s="1">
        <v>0.77519798278808594</v>
      </c>
      <c r="M1075" s="1">
        <v>8.493790403008461E-3</v>
      </c>
      <c r="N1075" s="1">
        <v>0.57544481754302979</v>
      </c>
    </row>
    <row r="1076" spans="1:14" x14ac:dyDescent="0.25">
      <c r="A1076" s="1">
        <v>310075</v>
      </c>
      <c r="B1076" s="1" t="s">
        <v>1517</v>
      </c>
      <c r="C1076" s="1">
        <v>104107903</v>
      </c>
      <c r="D1076" s="1">
        <v>75</v>
      </c>
      <c r="E1076" s="1" t="s">
        <v>1610</v>
      </c>
      <c r="F1076" s="1" t="s">
        <v>230</v>
      </c>
      <c r="G1076" s="1" t="s">
        <v>165</v>
      </c>
      <c r="H1076" s="1" t="s">
        <v>240</v>
      </c>
      <c r="I1076" s="1">
        <v>3554143.01</v>
      </c>
      <c r="J1076" s="1">
        <v>13941684</v>
      </c>
      <c r="K1076" s="1">
        <v>0.12309800088405609</v>
      </c>
      <c r="L1076" s="1">
        <v>0.89081472158432007</v>
      </c>
      <c r="M1076" s="1">
        <v>2.214369922876358E-2</v>
      </c>
      <c r="N1076" s="1">
        <v>0.62694519758224487</v>
      </c>
    </row>
    <row r="1077" spans="1:14" x14ac:dyDescent="0.25">
      <c r="A1077" s="1">
        <v>310076</v>
      </c>
      <c r="B1077" s="1" t="s">
        <v>1517</v>
      </c>
      <c r="C1077" s="1">
        <v>104372003</v>
      </c>
      <c r="D1077" s="1">
        <v>76</v>
      </c>
      <c r="E1077" s="1" t="s">
        <v>1611</v>
      </c>
      <c r="F1077" s="1" t="s">
        <v>230</v>
      </c>
      <c r="G1077" s="1" t="s">
        <v>166</v>
      </c>
      <c r="H1077" s="1" t="s">
        <v>240</v>
      </c>
      <c r="I1077" s="1">
        <v>1431424.08</v>
      </c>
      <c r="J1077" s="1">
        <v>11482939</v>
      </c>
      <c r="K1077" s="1">
        <v>1.737700030207634E-2</v>
      </c>
      <c r="L1077" s="1">
        <v>0.15155820548534393</v>
      </c>
      <c r="M1077" s="1">
        <v>3.2231118530035019E-2</v>
      </c>
      <c r="N1077" s="1">
        <v>2.3035507202148438</v>
      </c>
    </row>
    <row r="1078" spans="1:14" x14ac:dyDescent="0.25">
      <c r="A1078" s="1">
        <v>310077</v>
      </c>
      <c r="B1078" s="1" t="s">
        <v>1517</v>
      </c>
      <c r="C1078" s="1">
        <v>104374003</v>
      </c>
      <c r="D1078" s="1">
        <v>77</v>
      </c>
      <c r="E1078" s="1" t="s">
        <v>1612</v>
      </c>
      <c r="F1078" s="1" t="s">
        <v>230</v>
      </c>
      <c r="G1078" s="1" t="s">
        <v>166</v>
      </c>
      <c r="H1078" s="1" t="s">
        <v>240</v>
      </c>
      <c r="I1078" s="1">
        <v>827763.02</v>
      </c>
      <c r="J1078" s="1">
        <v>7576343.5</v>
      </c>
      <c r="K1078" s="1">
        <v>4.3512500822544098E-2</v>
      </c>
      <c r="L1078" s="1">
        <v>0.57763808965682983</v>
      </c>
      <c r="M1078" s="1">
        <v>7.1080401539802551E-3</v>
      </c>
      <c r="N1078" s="1">
        <v>0.86614233255386353</v>
      </c>
    </row>
    <row r="1079" spans="1:14" x14ac:dyDescent="0.25">
      <c r="A1079" s="1">
        <v>310078</v>
      </c>
      <c r="B1079" s="1" t="s">
        <v>1517</v>
      </c>
      <c r="C1079" s="1">
        <v>104375003</v>
      </c>
      <c r="D1079" s="1">
        <v>78</v>
      </c>
      <c r="E1079" s="1" t="s">
        <v>1613</v>
      </c>
      <c r="F1079" s="1" t="s">
        <v>230</v>
      </c>
      <c r="G1079" s="1" t="s">
        <v>166</v>
      </c>
      <c r="H1079" s="1" t="s">
        <v>240</v>
      </c>
      <c r="I1079" s="1">
        <v>1181643.18</v>
      </c>
      <c r="J1079" s="1">
        <v>9938119</v>
      </c>
      <c r="K1079" s="1">
        <v>3.0244000256061554E-2</v>
      </c>
      <c r="L1079" s="1">
        <v>0.30525213479995728</v>
      </c>
      <c r="M1079" s="1">
        <v>1.3058880344033241E-2</v>
      </c>
      <c r="N1079" s="1">
        <v>1.1174957752227783</v>
      </c>
    </row>
    <row r="1080" spans="1:14" x14ac:dyDescent="0.25">
      <c r="A1080" s="1">
        <v>310079</v>
      </c>
      <c r="B1080" s="1" t="s">
        <v>1517</v>
      </c>
      <c r="C1080" s="1">
        <v>104375203</v>
      </c>
      <c r="D1080" s="1">
        <v>79</v>
      </c>
      <c r="E1080" s="1" t="s">
        <v>1614</v>
      </c>
      <c r="F1080" s="1" t="s">
        <v>230</v>
      </c>
      <c r="G1080" s="1" t="s">
        <v>166</v>
      </c>
      <c r="H1080" s="1" t="s">
        <v>240</v>
      </c>
      <c r="I1080" s="1">
        <v>664729.09</v>
      </c>
      <c r="J1080" s="1">
        <v>3212173.75</v>
      </c>
      <c r="K1080" s="1">
        <v>2.3405000567436218E-2</v>
      </c>
      <c r="L1080" s="1">
        <v>0.7339823842048645</v>
      </c>
      <c r="M1080" s="1">
        <v>6.6276500001549721E-3</v>
      </c>
      <c r="N1080" s="1">
        <v>1.0070863962173462</v>
      </c>
    </row>
    <row r="1081" spans="1:14" x14ac:dyDescent="0.25">
      <c r="A1081" s="1">
        <v>310080</v>
      </c>
      <c r="B1081" s="1" t="s">
        <v>1517</v>
      </c>
      <c r="C1081" s="1">
        <v>104375302</v>
      </c>
      <c r="D1081" s="1">
        <v>80</v>
      </c>
      <c r="E1081" s="1" t="s">
        <v>1615</v>
      </c>
      <c r="F1081" s="1" t="s">
        <v>230</v>
      </c>
      <c r="G1081" s="1" t="s">
        <v>166</v>
      </c>
      <c r="H1081" s="1" t="s">
        <v>240</v>
      </c>
      <c r="I1081" s="1">
        <v>2749699.29</v>
      </c>
      <c r="J1081" s="1">
        <v>23519012</v>
      </c>
      <c r="K1081" s="1">
        <v>0.29003798961639404</v>
      </c>
      <c r="L1081" s="1">
        <v>1.248604416847229</v>
      </c>
      <c r="M1081" s="1">
        <v>0.10823670774698257</v>
      </c>
      <c r="N1081" s="1">
        <v>4.0976052284240723</v>
      </c>
    </row>
    <row r="1082" spans="1:14" x14ac:dyDescent="0.25">
      <c r="A1082" s="1">
        <v>310081</v>
      </c>
      <c r="B1082" s="1" t="s">
        <v>1517</v>
      </c>
      <c r="C1082" s="1">
        <v>104376203</v>
      </c>
      <c r="D1082" s="1">
        <v>81</v>
      </c>
      <c r="E1082" s="1" t="s">
        <v>1616</v>
      </c>
      <c r="F1082" s="1" t="s">
        <v>230</v>
      </c>
      <c r="G1082" s="1" t="s">
        <v>166</v>
      </c>
      <c r="H1082" s="1" t="s">
        <v>240</v>
      </c>
      <c r="I1082" s="1">
        <v>794915.26</v>
      </c>
      <c r="J1082" s="1">
        <v>7332654</v>
      </c>
      <c r="K1082" s="1">
        <v>3.800949826836586E-2</v>
      </c>
      <c r="L1082" s="1">
        <v>0.52106034755706787</v>
      </c>
      <c r="M1082" s="1">
        <v>7.5759598985314369E-3</v>
      </c>
      <c r="N1082" s="1">
        <v>0.96222299337387085</v>
      </c>
    </row>
    <row r="1083" spans="1:14" x14ac:dyDescent="0.25">
      <c r="A1083" s="1">
        <v>310082</v>
      </c>
      <c r="B1083" s="1" t="s">
        <v>1517</v>
      </c>
      <c r="C1083" s="1">
        <v>104377003</v>
      </c>
      <c r="D1083" s="1">
        <v>82</v>
      </c>
      <c r="E1083" s="1" t="s">
        <v>1617</v>
      </c>
      <c r="F1083" s="1" t="s">
        <v>230</v>
      </c>
      <c r="G1083" s="1" t="s">
        <v>166</v>
      </c>
      <c r="H1083" s="1" t="s">
        <v>240</v>
      </c>
      <c r="I1083" s="1">
        <v>498787</v>
      </c>
      <c r="J1083" s="1">
        <v>4791354</v>
      </c>
      <c r="K1083" s="1">
        <v>4.9991000443696976E-2</v>
      </c>
      <c r="L1083" s="1">
        <v>1.0543593168258667</v>
      </c>
      <c r="M1083" s="1">
        <v>1.2938999570906162E-2</v>
      </c>
      <c r="N1083" s="1">
        <v>2.6631786823272705</v>
      </c>
    </row>
    <row r="1084" spans="1:14" x14ac:dyDescent="0.25">
      <c r="A1084" s="1">
        <v>310083</v>
      </c>
      <c r="B1084" s="1" t="s">
        <v>1517</v>
      </c>
      <c r="C1084" s="1">
        <v>104378003</v>
      </c>
      <c r="D1084" s="1">
        <v>83</v>
      </c>
      <c r="E1084" s="1" t="s">
        <v>1618</v>
      </c>
      <c r="F1084" s="1" t="s">
        <v>230</v>
      </c>
      <c r="G1084" s="1" t="s">
        <v>166</v>
      </c>
      <c r="H1084" s="1" t="s">
        <v>240</v>
      </c>
      <c r="I1084" s="1">
        <v>1040757.55</v>
      </c>
      <c r="J1084" s="1">
        <v>5708323</v>
      </c>
      <c r="K1084" s="1">
        <v>2.9386499896645546E-2</v>
      </c>
      <c r="L1084" s="1">
        <v>0.51746481657028198</v>
      </c>
      <c r="M1084" s="1">
        <v>5.7641798630356789E-3</v>
      </c>
      <c r="N1084" s="1">
        <v>0.55692917108535767</v>
      </c>
    </row>
    <row r="1085" spans="1:14" x14ac:dyDescent="0.25">
      <c r="A1085" s="1">
        <v>310084</v>
      </c>
      <c r="B1085" s="1" t="s">
        <v>1517</v>
      </c>
      <c r="C1085" s="1">
        <v>104431304</v>
      </c>
      <c r="D1085" s="1">
        <v>84</v>
      </c>
      <c r="E1085" s="1" t="s">
        <v>1619</v>
      </c>
      <c r="F1085" s="1" t="s">
        <v>230</v>
      </c>
      <c r="G1085" s="1" t="s">
        <v>167</v>
      </c>
      <c r="H1085" s="1" t="s">
        <v>240</v>
      </c>
      <c r="I1085" s="1">
        <v>404552.84</v>
      </c>
      <c r="J1085" s="1">
        <v>3837163</v>
      </c>
      <c r="K1085" s="1">
        <v>2.7414999902248383E-2</v>
      </c>
      <c r="L1085" s="1">
        <v>0.71960139274597168</v>
      </c>
      <c r="M1085" s="1">
        <v>7.4567301198840141E-3</v>
      </c>
      <c r="N1085" s="1">
        <v>1.8778148889541626</v>
      </c>
    </row>
    <row r="1086" spans="1:14" x14ac:dyDescent="0.25">
      <c r="A1086" s="1">
        <v>310085</v>
      </c>
      <c r="B1086" s="1" t="s">
        <v>1517</v>
      </c>
      <c r="C1086" s="1">
        <v>104432503</v>
      </c>
      <c r="D1086" s="1">
        <v>85</v>
      </c>
      <c r="E1086" s="1" t="s">
        <v>1620</v>
      </c>
      <c r="F1086" s="1" t="s">
        <v>230</v>
      </c>
      <c r="G1086" s="1" t="s">
        <v>167</v>
      </c>
      <c r="H1086" s="1" t="s">
        <v>240</v>
      </c>
      <c r="I1086" s="1">
        <v>849851</v>
      </c>
      <c r="J1086" s="1">
        <v>7386428</v>
      </c>
      <c r="K1086" s="1">
        <v>0.16849100589752197</v>
      </c>
      <c r="L1086" s="1">
        <v>2.3343374729156494</v>
      </c>
      <c r="M1086" s="1">
        <v>1.7420999705791473E-2</v>
      </c>
      <c r="N1086" s="1">
        <v>2.0927886962890625</v>
      </c>
    </row>
    <row r="1087" spans="1:14" x14ac:dyDescent="0.25">
      <c r="A1087" s="1">
        <v>310086</v>
      </c>
      <c r="B1087" s="1" t="s">
        <v>1517</v>
      </c>
      <c r="C1087" s="1">
        <v>104432803</v>
      </c>
      <c r="D1087" s="1">
        <v>86</v>
      </c>
      <c r="E1087" s="1" t="s">
        <v>1621</v>
      </c>
      <c r="F1087" s="1" t="s">
        <v>230</v>
      </c>
      <c r="G1087" s="1" t="s">
        <v>167</v>
      </c>
      <c r="H1087" s="1" t="s">
        <v>240</v>
      </c>
      <c r="I1087" s="1">
        <v>1016181.17</v>
      </c>
      <c r="J1087" s="1">
        <v>6933928</v>
      </c>
      <c r="K1087" s="1">
        <v>7.7469497919082642E-2</v>
      </c>
      <c r="L1087" s="1">
        <v>1.1298762559890747</v>
      </c>
      <c r="M1087" s="1">
        <v>1.9354559481143951E-2</v>
      </c>
      <c r="N1087" s="1">
        <v>1.941617488861084</v>
      </c>
    </row>
    <row r="1088" spans="1:14" x14ac:dyDescent="0.25">
      <c r="A1088" s="1">
        <v>310087</v>
      </c>
      <c r="B1088" s="1" t="s">
        <v>1517</v>
      </c>
      <c r="C1088" s="1">
        <v>104432903</v>
      </c>
      <c r="D1088" s="1">
        <v>87</v>
      </c>
      <c r="E1088" s="1" t="s">
        <v>1622</v>
      </c>
      <c r="F1088" s="1" t="s">
        <v>230</v>
      </c>
      <c r="G1088" s="1" t="s">
        <v>167</v>
      </c>
      <c r="H1088" s="1" t="s">
        <v>240</v>
      </c>
      <c r="I1088" s="1">
        <v>1356787.56</v>
      </c>
      <c r="J1088" s="1">
        <v>8351969</v>
      </c>
      <c r="K1088" s="1">
        <v>0.12841950356960297</v>
      </c>
      <c r="L1088" s="1">
        <v>1.5616066455841064</v>
      </c>
      <c r="M1088" s="1">
        <v>2.0618859678506851E-2</v>
      </c>
      <c r="N1088" s="1">
        <v>1.543133020401001</v>
      </c>
    </row>
    <row r="1089" spans="1:14" x14ac:dyDescent="0.25">
      <c r="A1089" s="1">
        <v>310088</v>
      </c>
      <c r="B1089" s="1" t="s">
        <v>1517</v>
      </c>
      <c r="C1089" s="1">
        <v>104433303</v>
      </c>
      <c r="D1089" s="1">
        <v>88</v>
      </c>
      <c r="E1089" s="1" t="s">
        <v>1623</v>
      </c>
      <c r="F1089" s="1" t="s">
        <v>230</v>
      </c>
      <c r="G1089" s="1" t="s">
        <v>167</v>
      </c>
      <c r="H1089" s="1" t="s">
        <v>240</v>
      </c>
      <c r="I1089" s="1">
        <v>1298334.31</v>
      </c>
      <c r="J1089" s="1">
        <v>6001282</v>
      </c>
      <c r="K1089" s="1">
        <v>6.9687999784946442E-2</v>
      </c>
      <c r="L1089" s="1">
        <v>1.1748613119125366</v>
      </c>
      <c r="M1089" s="1">
        <v>0.13770270347595215</v>
      </c>
      <c r="N1089" s="1">
        <v>11.864462852478027</v>
      </c>
    </row>
    <row r="1090" spans="1:14" x14ac:dyDescent="0.25">
      <c r="A1090" s="1">
        <v>310089</v>
      </c>
      <c r="B1090" s="1" t="s">
        <v>1517</v>
      </c>
      <c r="C1090" s="1">
        <v>104433604</v>
      </c>
      <c r="D1090" s="1">
        <v>89</v>
      </c>
      <c r="E1090" s="1" t="s">
        <v>1624</v>
      </c>
      <c r="F1090" s="1" t="s">
        <v>230</v>
      </c>
      <c r="G1090" s="1" t="s">
        <v>167</v>
      </c>
      <c r="H1090" s="1" t="s">
        <v>240</v>
      </c>
      <c r="I1090" s="1">
        <v>429058.75</v>
      </c>
      <c r="J1090" s="1">
        <v>3096272.75</v>
      </c>
      <c r="K1090" s="1">
        <v>3.8329500705003738E-2</v>
      </c>
      <c r="L1090" s="1">
        <v>1.2534404993057251</v>
      </c>
      <c r="M1090" s="1">
        <v>6.4533599652349949E-3</v>
      </c>
      <c r="N1090" s="1">
        <v>1.5270415544509888</v>
      </c>
    </row>
    <row r="1091" spans="1:14" x14ac:dyDescent="0.25">
      <c r="A1091" s="1">
        <v>310090</v>
      </c>
      <c r="B1091" s="1" t="s">
        <v>1517</v>
      </c>
      <c r="C1091" s="1">
        <v>104433903</v>
      </c>
      <c r="D1091" s="1">
        <v>90</v>
      </c>
      <c r="E1091" s="1" t="s">
        <v>1625</v>
      </c>
      <c r="F1091" s="1" t="s">
        <v>230</v>
      </c>
      <c r="G1091" s="1" t="s">
        <v>167</v>
      </c>
      <c r="H1091" s="1" t="s">
        <v>240</v>
      </c>
      <c r="I1091" s="1">
        <v>764292.28</v>
      </c>
      <c r="J1091" s="1">
        <v>6693012.5</v>
      </c>
      <c r="K1091" s="1">
        <v>3.0998000875115395E-2</v>
      </c>
      <c r="L1091" s="1">
        <v>0.46529468894004822</v>
      </c>
      <c r="M1091" s="1">
        <v>3.2887300476431847E-3</v>
      </c>
      <c r="N1091" s="1">
        <v>0.43215698003768921</v>
      </c>
    </row>
    <row r="1092" spans="1:14" x14ac:dyDescent="0.25">
      <c r="A1092" s="1">
        <v>310091</v>
      </c>
      <c r="B1092" s="1" t="s">
        <v>1517</v>
      </c>
      <c r="C1092" s="1">
        <v>104435003</v>
      </c>
      <c r="D1092" s="1">
        <v>91</v>
      </c>
      <c r="E1092" s="1" t="s">
        <v>1626</v>
      </c>
      <c r="F1092" s="1" t="s">
        <v>230</v>
      </c>
      <c r="G1092" s="1" t="s">
        <v>167</v>
      </c>
      <c r="H1092" s="1" t="s">
        <v>240</v>
      </c>
      <c r="I1092" s="1">
        <v>875670.62</v>
      </c>
      <c r="J1092" s="1">
        <v>5425810</v>
      </c>
      <c r="K1092" s="1">
        <v>4.6222500503063202E-2</v>
      </c>
      <c r="L1092" s="1">
        <v>0.85922014713287354</v>
      </c>
      <c r="M1092" s="1">
        <v>1.8523169681429863E-2</v>
      </c>
      <c r="N1092" s="1">
        <v>2.161024808883667</v>
      </c>
    </row>
    <row r="1093" spans="1:14" x14ac:dyDescent="0.25">
      <c r="A1093" s="1">
        <v>310092</v>
      </c>
      <c r="B1093" s="1" t="s">
        <v>1517</v>
      </c>
      <c r="C1093" s="1">
        <v>104435303</v>
      </c>
      <c r="D1093" s="1">
        <v>92</v>
      </c>
      <c r="E1093" s="1" t="s">
        <v>1627</v>
      </c>
      <c r="F1093" s="1" t="s">
        <v>230</v>
      </c>
      <c r="G1093" s="1" t="s">
        <v>167</v>
      </c>
      <c r="H1093" s="1" t="s">
        <v>240</v>
      </c>
      <c r="I1093" s="1">
        <v>1003245.03</v>
      </c>
      <c r="J1093" s="1">
        <v>7964071</v>
      </c>
      <c r="K1093" s="1">
        <v>1.0147999972105026E-2</v>
      </c>
      <c r="L1093" s="1">
        <v>0.12758484482765198</v>
      </c>
      <c r="M1093" s="1">
        <v>-5.3217329084873199E-2</v>
      </c>
      <c r="N1093" s="1">
        <v>-5.0373144149780273</v>
      </c>
    </row>
    <row r="1094" spans="1:14" x14ac:dyDescent="0.25">
      <c r="A1094" s="1">
        <v>310093</v>
      </c>
      <c r="B1094" s="1" t="s">
        <v>1517</v>
      </c>
      <c r="C1094" s="1">
        <v>104435603</v>
      </c>
      <c r="D1094" s="1">
        <v>93</v>
      </c>
      <c r="E1094" s="1" t="s">
        <v>1628</v>
      </c>
      <c r="F1094" s="1" t="s">
        <v>230</v>
      </c>
      <c r="G1094" s="1" t="s">
        <v>167</v>
      </c>
      <c r="H1094" s="1" t="s">
        <v>240</v>
      </c>
      <c r="I1094" s="1">
        <v>1909605.43</v>
      </c>
      <c r="J1094" s="1">
        <v>14906362</v>
      </c>
      <c r="K1094" s="1">
        <v>0.18263399600982666</v>
      </c>
      <c r="L1094" s="1">
        <v>1.2404059171676636</v>
      </c>
      <c r="M1094" s="1">
        <v>9.5023870468139648E-2</v>
      </c>
      <c r="N1094" s="1">
        <v>5.2366824150085449</v>
      </c>
    </row>
    <row r="1095" spans="1:14" x14ac:dyDescent="0.25">
      <c r="A1095" s="1">
        <v>310094</v>
      </c>
      <c r="B1095" s="1" t="s">
        <v>1517</v>
      </c>
      <c r="C1095" s="1">
        <v>104435703</v>
      </c>
      <c r="D1095" s="1">
        <v>94</v>
      </c>
      <c r="E1095" s="1" t="s">
        <v>1629</v>
      </c>
      <c r="F1095" s="1" t="s">
        <v>230</v>
      </c>
      <c r="G1095" s="1" t="s">
        <v>167</v>
      </c>
      <c r="H1095" s="1" t="s">
        <v>240</v>
      </c>
      <c r="I1095" s="1">
        <v>742661.35</v>
      </c>
      <c r="J1095" s="1">
        <v>6341738.5</v>
      </c>
      <c r="K1095" s="1">
        <v>5.7068999856710434E-2</v>
      </c>
      <c r="L1095" s="1">
        <v>0.90806686878204346</v>
      </c>
      <c r="M1095" s="1">
        <v>1.9484700635075569E-2</v>
      </c>
      <c r="N1095" s="1">
        <v>2.6943209171295166</v>
      </c>
    </row>
    <row r="1096" spans="1:14" x14ac:dyDescent="0.25">
      <c r="A1096" s="1">
        <v>310095</v>
      </c>
      <c r="B1096" s="1" t="s">
        <v>1517</v>
      </c>
      <c r="C1096" s="1">
        <v>104437503</v>
      </c>
      <c r="D1096" s="1">
        <v>95</v>
      </c>
      <c r="E1096" s="1" t="s">
        <v>1630</v>
      </c>
      <c r="F1096" s="1" t="s">
        <v>230</v>
      </c>
      <c r="G1096" s="1" t="s">
        <v>167</v>
      </c>
      <c r="H1096" s="1" t="s">
        <v>240</v>
      </c>
      <c r="I1096" s="1">
        <v>697016.1</v>
      </c>
      <c r="J1096" s="1">
        <v>5480600</v>
      </c>
      <c r="K1096" s="1">
        <v>1.502699963748455E-2</v>
      </c>
      <c r="L1096" s="1">
        <v>0.2749391496181488</v>
      </c>
      <c r="M1096" s="1">
        <v>1.1256510391831398E-2</v>
      </c>
      <c r="N1096" s="1">
        <v>1.6414659023284912</v>
      </c>
    </row>
    <row r="1097" spans="1:14" x14ac:dyDescent="0.25">
      <c r="A1097" s="1">
        <v>310096</v>
      </c>
      <c r="B1097" s="1" t="s">
        <v>1517</v>
      </c>
      <c r="C1097" s="1">
        <v>105201033</v>
      </c>
      <c r="D1097" s="1">
        <v>96</v>
      </c>
      <c r="E1097" s="1" t="s">
        <v>1631</v>
      </c>
      <c r="F1097" s="1" t="s">
        <v>231</v>
      </c>
      <c r="G1097" s="1" t="s">
        <v>168</v>
      </c>
      <c r="H1097" s="1" t="s">
        <v>240</v>
      </c>
      <c r="I1097" s="1">
        <v>1726329</v>
      </c>
      <c r="J1097" s="1">
        <v>11150939</v>
      </c>
      <c r="K1097" s="1">
        <v>2.7519000694155693E-2</v>
      </c>
      <c r="L1097" s="1">
        <v>0.24739693105220795</v>
      </c>
      <c r="M1097" s="1">
        <v>-0.12095099687576294</v>
      </c>
      <c r="N1097" s="1">
        <v>-6.5475187301635742</v>
      </c>
    </row>
    <row r="1098" spans="1:14" x14ac:dyDescent="0.25">
      <c r="A1098" s="1">
        <v>310097</v>
      </c>
      <c r="B1098" s="1" t="s">
        <v>1517</v>
      </c>
      <c r="C1098" s="1">
        <v>105201352</v>
      </c>
      <c r="D1098" s="1">
        <v>97</v>
      </c>
      <c r="E1098" s="1" t="s">
        <v>1632</v>
      </c>
      <c r="F1098" s="1" t="s">
        <v>231</v>
      </c>
      <c r="G1098" s="1" t="s">
        <v>168</v>
      </c>
      <c r="H1098" s="1" t="s">
        <v>240</v>
      </c>
      <c r="I1098" s="1">
        <v>2697629.23</v>
      </c>
      <c r="J1098" s="1">
        <v>16329793</v>
      </c>
      <c r="K1098" s="1">
        <v>0.10041700303554535</v>
      </c>
      <c r="L1098" s="1">
        <v>0.61873602867126465</v>
      </c>
      <c r="M1098" s="1">
        <v>0.10540468990802765</v>
      </c>
      <c r="N1098" s="1">
        <v>4.0661869049072266</v>
      </c>
    </row>
    <row r="1099" spans="1:14" x14ac:dyDescent="0.25">
      <c r="A1099" s="1">
        <v>310098</v>
      </c>
      <c r="B1099" s="1" t="s">
        <v>1517</v>
      </c>
      <c r="C1099" s="1">
        <v>105204703</v>
      </c>
      <c r="D1099" s="1">
        <v>98</v>
      </c>
      <c r="E1099" s="1" t="s">
        <v>1633</v>
      </c>
      <c r="F1099" s="1" t="s">
        <v>231</v>
      </c>
      <c r="G1099" s="1" t="s">
        <v>168</v>
      </c>
      <c r="H1099" s="1" t="s">
        <v>240</v>
      </c>
      <c r="I1099" s="1">
        <v>2484647.34</v>
      </c>
      <c r="J1099" s="1">
        <v>18962106</v>
      </c>
      <c r="K1099" s="1">
        <v>0.10302200168371201</v>
      </c>
      <c r="L1099" s="1">
        <v>0.54627257585525513</v>
      </c>
      <c r="M1099" s="1">
        <v>6.6224969923496246E-2</v>
      </c>
      <c r="N1099" s="1">
        <v>2.7383542060852051</v>
      </c>
    </row>
    <row r="1100" spans="1:14" x14ac:dyDescent="0.25">
      <c r="A1100" s="1">
        <v>310099</v>
      </c>
      <c r="B1100" s="1" t="s">
        <v>1517</v>
      </c>
      <c r="C1100" s="1">
        <v>105251453</v>
      </c>
      <c r="D1100" s="1">
        <v>99</v>
      </c>
      <c r="E1100" s="1" t="s">
        <v>1634</v>
      </c>
      <c r="F1100" s="1" t="s">
        <v>231</v>
      </c>
      <c r="G1100" s="1" t="s">
        <v>169</v>
      </c>
      <c r="H1100" s="1" t="s">
        <v>240</v>
      </c>
      <c r="I1100" s="1">
        <v>1573628.31</v>
      </c>
      <c r="J1100" s="1">
        <v>13102885</v>
      </c>
      <c r="K1100" s="1">
        <v>2.108599990606308E-2</v>
      </c>
      <c r="L1100" s="1">
        <v>0.16118578612804413</v>
      </c>
      <c r="M1100" s="1">
        <v>1.6280310228466988E-2</v>
      </c>
      <c r="N1100" s="1">
        <v>1.045386791229248</v>
      </c>
    </row>
    <row r="1101" spans="1:14" x14ac:dyDescent="0.25">
      <c r="A1101" s="1">
        <v>310100</v>
      </c>
      <c r="B1101" s="1" t="s">
        <v>1517</v>
      </c>
      <c r="C1101" s="1">
        <v>105252602</v>
      </c>
      <c r="D1101" s="1">
        <v>100</v>
      </c>
      <c r="E1101" s="1" t="s">
        <v>1635</v>
      </c>
      <c r="F1101" s="1" t="s">
        <v>231</v>
      </c>
      <c r="G1101" s="1" t="s">
        <v>169</v>
      </c>
      <c r="H1101" s="1" t="s">
        <v>240</v>
      </c>
      <c r="I1101" s="1">
        <v>10464272</v>
      </c>
      <c r="J1101" s="1">
        <v>64264148</v>
      </c>
      <c r="K1101" s="1">
        <v>1.054252028465271</v>
      </c>
      <c r="L1101" s="1">
        <v>1.6678590774536133</v>
      </c>
      <c r="M1101" s="1">
        <v>0.24830299615859985</v>
      </c>
      <c r="N1101" s="1">
        <v>2.4305379390716553</v>
      </c>
    </row>
    <row r="1102" spans="1:14" x14ac:dyDescent="0.25">
      <c r="A1102" s="1">
        <v>310101</v>
      </c>
      <c r="B1102" s="1" t="s">
        <v>1517</v>
      </c>
      <c r="C1102" s="1">
        <v>105253303</v>
      </c>
      <c r="D1102" s="1">
        <v>101</v>
      </c>
      <c r="E1102" s="1" t="s">
        <v>1636</v>
      </c>
      <c r="F1102" s="1" t="s">
        <v>231</v>
      </c>
      <c r="G1102" s="1" t="s">
        <v>169</v>
      </c>
      <c r="H1102" s="1" t="s">
        <v>240</v>
      </c>
      <c r="I1102" s="1">
        <v>921420</v>
      </c>
      <c r="J1102" s="1">
        <v>3197763</v>
      </c>
      <c r="K1102" s="1">
        <v>4.5492000877857208E-2</v>
      </c>
      <c r="L1102" s="1">
        <v>1.4431500434875488</v>
      </c>
      <c r="M1102" s="1">
        <v>8.5289999842643738E-3</v>
      </c>
      <c r="N1102" s="1">
        <v>0.93428456783294678</v>
      </c>
    </row>
    <row r="1103" spans="1:14" x14ac:dyDescent="0.25">
      <c r="A1103" s="1">
        <v>310102</v>
      </c>
      <c r="B1103" s="1" t="s">
        <v>1517</v>
      </c>
      <c r="C1103" s="1">
        <v>105253553</v>
      </c>
      <c r="D1103" s="1">
        <v>102</v>
      </c>
      <c r="E1103" s="1" t="s">
        <v>1637</v>
      </c>
      <c r="F1103" s="1" t="s">
        <v>231</v>
      </c>
      <c r="G1103" s="1" t="s">
        <v>169</v>
      </c>
      <c r="H1103" s="1" t="s">
        <v>240</v>
      </c>
      <c r="I1103" s="1">
        <v>1193603.73</v>
      </c>
      <c r="J1103" s="1">
        <v>6953925.5</v>
      </c>
      <c r="K1103" s="1">
        <v>9.8808996379375458E-2</v>
      </c>
      <c r="L1103" s="1">
        <v>1.4413905143737793</v>
      </c>
      <c r="M1103" s="1">
        <v>4.3961098417639732E-3</v>
      </c>
      <c r="N1103" s="1">
        <v>0.36966714262962341</v>
      </c>
    </row>
    <row r="1104" spans="1:14" x14ac:dyDescent="0.25">
      <c r="A1104" s="1">
        <v>310103</v>
      </c>
      <c r="B1104" s="1" t="s">
        <v>1517</v>
      </c>
      <c r="C1104" s="1">
        <v>105253903</v>
      </c>
      <c r="D1104" s="1">
        <v>103</v>
      </c>
      <c r="E1104" s="1" t="s">
        <v>1638</v>
      </c>
      <c r="F1104" s="1" t="s">
        <v>231</v>
      </c>
      <c r="G1104" s="1" t="s">
        <v>169</v>
      </c>
      <c r="H1104" s="1" t="s">
        <v>240</v>
      </c>
      <c r="I1104" s="1">
        <v>1492570.53</v>
      </c>
      <c r="J1104" s="1">
        <v>10526478</v>
      </c>
      <c r="K1104" s="1">
        <v>5.9289999306201935E-2</v>
      </c>
      <c r="L1104" s="1">
        <v>0.566436767578125</v>
      </c>
      <c r="M1104" s="1">
        <v>3.0333530157804489E-2</v>
      </c>
      <c r="N1104" s="1">
        <v>2.074460506439209</v>
      </c>
    </row>
    <row r="1105" spans="1:14" x14ac:dyDescent="0.25">
      <c r="A1105" s="1">
        <v>310104</v>
      </c>
      <c r="B1105" s="1" t="s">
        <v>1517</v>
      </c>
      <c r="C1105" s="1">
        <v>105254053</v>
      </c>
      <c r="D1105" s="1">
        <v>104</v>
      </c>
      <c r="E1105" s="1" t="s">
        <v>1639</v>
      </c>
      <c r="F1105" s="1" t="s">
        <v>231</v>
      </c>
      <c r="G1105" s="1" t="s">
        <v>169</v>
      </c>
      <c r="H1105" s="1" t="s">
        <v>240</v>
      </c>
      <c r="I1105" s="1">
        <v>1176846.49</v>
      </c>
      <c r="J1105" s="1">
        <v>8823388</v>
      </c>
      <c r="K1105" s="1">
        <v>0.14289300143718719</v>
      </c>
      <c r="L1105" s="1">
        <v>1.6461387872695923</v>
      </c>
      <c r="M1105" s="1">
        <v>-5.5591430515050888E-2</v>
      </c>
      <c r="N1105" s="1">
        <v>-4.5106878280639648</v>
      </c>
    </row>
    <row r="1106" spans="1:14" x14ac:dyDescent="0.25">
      <c r="A1106" s="1">
        <v>310105</v>
      </c>
      <c r="B1106" s="1" t="s">
        <v>1517</v>
      </c>
      <c r="C1106" s="1">
        <v>105254353</v>
      </c>
      <c r="D1106" s="1">
        <v>105</v>
      </c>
      <c r="E1106" s="1" t="s">
        <v>1640</v>
      </c>
      <c r="F1106" s="1" t="s">
        <v>231</v>
      </c>
      <c r="G1106" s="1" t="s">
        <v>169</v>
      </c>
      <c r="H1106" s="1" t="s">
        <v>240</v>
      </c>
      <c r="I1106" s="1">
        <v>1307665.17</v>
      </c>
      <c r="J1106" s="1">
        <v>8841881</v>
      </c>
      <c r="K1106" s="1">
        <v>6.2981002032756805E-2</v>
      </c>
      <c r="L1106" s="1">
        <v>0.71741336584091187</v>
      </c>
      <c r="M1106" s="1">
        <v>1.3714809902012348E-2</v>
      </c>
      <c r="N1106" s="1">
        <v>1.0599178075790405</v>
      </c>
    </row>
    <row r="1107" spans="1:14" x14ac:dyDescent="0.25">
      <c r="A1107" s="1">
        <v>310106</v>
      </c>
      <c r="B1107" s="1" t="s">
        <v>1517</v>
      </c>
      <c r="C1107" s="1">
        <v>105256553</v>
      </c>
      <c r="D1107" s="1">
        <v>106</v>
      </c>
      <c r="E1107" s="1" t="s">
        <v>1641</v>
      </c>
      <c r="F1107" s="1" t="s">
        <v>231</v>
      </c>
      <c r="G1107" s="1" t="s">
        <v>169</v>
      </c>
      <c r="H1107" s="1" t="s">
        <v>240</v>
      </c>
      <c r="I1107" s="1">
        <v>814398.52</v>
      </c>
      <c r="J1107" s="1">
        <v>8478005</v>
      </c>
      <c r="K1107" s="1">
        <v>7.8953996300697327E-2</v>
      </c>
      <c r="L1107" s="1">
        <v>0.94003474712371826</v>
      </c>
      <c r="M1107" s="1">
        <v>3.8542479276657104E-2</v>
      </c>
      <c r="N1107" s="1">
        <v>4.9677362442016602</v>
      </c>
    </row>
    <row r="1108" spans="1:14" x14ac:dyDescent="0.25">
      <c r="A1108" s="1">
        <v>310107</v>
      </c>
      <c r="B1108" s="1" t="s">
        <v>1517</v>
      </c>
      <c r="C1108" s="1">
        <v>105257602</v>
      </c>
      <c r="D1108" s="1">
        <v>107</v>
      </c>
      <c r="E1108" s="1" t="s">
        <v>1642</v>
      </c>
      <c r="F1108" s="1" t="s">
        <v>231</v>
      </c>
      <c r="G1108" s="1" t="s">
        <v>169</v>
      </c>
      <c r="H1108" s="1" t="s">
        <v>240</v>
      </c>
      <c r="I1108" s="1">
        <v>3660748.21</v>
      </c>
      <c r="J1108" s="1">
        <v>14393762</v>
      </c>
      <c r="K1108" s="1">
        <v>0.21994300186634064</v>
      </c>
      <c r="L1108" s="1">
        <v>1.551755428314209</v>
      </c>
      <c r="M1108" s="1">
        <v>4.9390759319067001E-2</v>
      </c>
      <c r="N1108" s="1">
        <v>1.3676508665084839</v>
      </c>
    </row>
    <row r="1109" spans="1:14" x14ac:dyDescent="0.25">
      <c r="A1109" s="1">
        <v>310108</v>
      </c>
      <c r="B1109" s="1" t="s">
        <v>1517</v>
      </c>
      <c r="C1109" s="1">
        <v>105258303</v>
      </c>
      <c r="D1109" s="1">
        <v>108</v>
      </c>
      <c r="E1109" s="1" t="s">
        <v>1643</v>
      </c>
      <c r="F1109" s="1" t="s">
        <v>231</v>
      </c>
      <c r="G1109" s="1" t="s">
        <v>169</v>
      </c>
      <c r="H1109" s="1" t="s">
        <v>240</v>
      </c>
      <c r="I1109" s="1">
        <v>1184464.58</v>
      </c>
      <c r="J1109" s="1">
        <v>8658639</v>
      </c>
      <c r="K1109" s="1">
        <v>6.2677003443241119E-2</v>
      </c>
      <c r="L1109" s="1">
        <v>0.72914469242095947</v>
      </c>
      <c r="M1109" s="1">
        <v>1.7405420541763306E-2</v>
      </c>
      <c r="N1109" s="1">
        <v>1.4913914203643799</v>
      </c>
    </row>
    <row r="1110" spans="1:14" x14ac:dyDescent="0.25">
      <c r="A1110" s="1">
        <v>310109</v>
      </c>
      <c r="B1110" s="1" t="s">
        <v>1517</v>
      </c>
      <c r="C1110" s="1">
        <v>105258503</v>
      </c>
      <c r="D1110" s="1">
        <v>109</v>
      </c>
      <c r="E1110" s="1" t="s">
        <v>1644</v>
      </c>
      <c r="F1110" s="1" t="s">
        <v>231</v>
      </c>
      <c r="G1110" s="1" t="s">
        <v>169</v>
      </c>
      <c r="H1110" s="1" t="s">
        <v>240</v>
      </c>
      <c r="I1110" s="1">
        <v>1194165.04</v>
      </c>
      <c r="J1110" s="1">
        <v>9110213</v>
      </c>
      <c r="K1110" s="1">
        <v>5.912499874830246E-2</v>
      </c>
      <c r="L1110" s="1">
        <v>0.65323638916015625</v>
      </c>
      <c r="M1110" s="1">
        <v>2.3256059736013412E-2</v>
      </c>
      <c r="N1110" s="1">
        <v>1.9861544370651245</v>
      </c>
    </row>
    <row r="1111" spans="1:14" x14ac:dyDescent="0.25">
      <c r="A1111" s="1">
        <v>310110</v>
      </c>
      <c r="B1111" s="1" t="s">
        <v>1517</v>
      </c>
      <c r="C1111" s="1">
        <v>105259103</v>
      </c>
      <c r="D1111" s="1">
        <v>110</v>
      </c>
      <c r="E1111" s="1" t="s">
        <v>1645</v>
      </c>
      <c r="F1111" s="1" t="s">
        <v>231</v>
      </c>
      <c r="G1111" s="1" t="s">
        <v>169</v>
      </c>
      <c r="H1111" s="1" t="s">
        <v>240</v>
      </c>
      <c r="I1111" s="1">
        <v>912759.27</v>
      </c>
      <c r="J1111" s="1">
        <v>9414525</v>
      </c>
      <c r="K1111" s="1">
        <v>7.5871996581554413E-2</v>
      </c>
      <c r="L1111" s="1">
        <v>0.81245124340057373</v>
      </c>
      <c r="M1111" s="1">
        <v>1.3895119540393353E-2</v>
      </c>
      <c r="N1111" s="1">
        <v>1.5458531379699707</v>
      </c>
    </row>
    <row r="1112" spans="1:14" x14ac:dyDescent="0.25">
      <c r="A1112" s="1">
        <v>310111</v>
      </c>
      <c r="B1112" s="1" t="s">
        <v>1517</v>
      </c>
      <c r="C1112" s="1">
        <v>105259703</v>
      </c>
      <c r="D1112" s="1">
        <v>111</v>
      </c>
      <c r="E1112" s="1" t="s">
        <v>1646</v>
      </c>
      <c r="F1112" s="1" t="s">
        <v>231</v>
      </c>
      <c r="G1112" s="1" t="s">
        <v>169</v>
      </c>
      <c r="H1112" s="1" t="s">
        <v>240</v>
      </c>
      <c r="I1112" s="1">
        <v>989892.71</v>
      </c>
      <c r="J1112" s="1">
        <v>6734534</v>
      </c>
      <c r="K1112" s="1">
        <v>3.603849932551384E-2</v>
      </c>
      <c r="L1112" s="1">
        <v>0.53800886869430542</v>
      </c>
      <c r="M1112" s="1">
        <v>2.433663047850132E-2</v>
      </c>
      <c r="N1112" s="1">
        <v>2.5204782485961914</v>
      </c>
    </row>
    <row r="1113" spans="1:14" x14ac:dyDescent="0.25">
      <c r="A1113" s="1">
        <v>310112</v>
      </c>
      <c r="B1113" s="1" t="s">
        <v>1517</v>
      </c>
      <c r="C1113" s="1">
        <v>105628302</v>
      </c>
      <c r="D1113" s="1">
        <v>112</v>
      </c>
      <c r="E1113" s="1" t="s">
        <v>1647</v>
      </c>
      <c r="F1113" s="1" t="s">
        <v>231</v>
      </c>
      <c r="G1113" s="1" t="s">
        <v>170</v>
      </c>
      <c r="H1113" s="1" t="s">
        <v>240</v>
      </c>
      <c r="I1113" s="1">
        <v>4186275.44</v>
      </c>
      <c r="J1113" s="1">
        <v>25261460</v>
      </c>
      <c r="K1113" s="1">
        <v>0.19559800624847412</v>
      </c>
      <c r="L1113" s="1">
        <v>0.78033620119094849</v>
      </c>
      <c r="M1113" s="1">
        <v>9.7960442304611206E-2</v>
      </c>
      <c r="N1113" s="1">
        <v>2.3961079120635986</v>
      </c>
    </row>
    <row r="1114" spans="1:14" x14ac:dyDescent="0.25">
      <c r="A1114" s="1">
        <v>310113</v>
      </c>
      <c r="B1114" s="1" t="s">
        <v>1517</v>
      </c>
      <c r="C1114" s="1">
        <v>106160303</v>
      </c>
      <c r="D1114" s="1">
        <v>113</v>
      </c>
      <c r="E1114" s="1" t="s">
        <v>1648</v>
      </c>
      <c r="F1114" s="1" t="s">
        <v>230</v>
      </c>
      <c r="G1114" s="1" t="s">
        <v>171</v>
      </c>
      <c r="H1114" s="1" t="s">
        <v>240</v>
      </c>
      <c r="I1114" s="1">
        <v>670958.38</v>
      </c>
      <c r="J1114" s="1">
        <v>5903833</v>
      </c>
      <c r="K1114" s="1">
        <v>6.2180500477552414E-2</v>
      </c>
      <c r="L1114" s="1">
        <v>1.0644333362579346</v>
      </c>
      <c r="M1114" s="1">
        <v>-2.1601999178528786E-3</v>
      </c>
      <c r="N1114" s="1">
        <v>-0.32092413306236267</v>
      </c>
    </row>
    <row r="1115" spans="1:14" x14ac:dyDescent="0.25">
      <c r="A1115" s="1">
        <v>310114</v>
      </c>
      <c r="B1115" s="1" t="s">
        <v>1517</v>
      </c>
      <c r="C1115" s="1">
        <v>106161203</v>
      </c>
      <c r="D1115" s="1">
        <v>114</v>
      </c>
      <c r="E1115" s="1" t="s">
        <v>1649</v>
      </c>
      <c r="F1115" s="1" t="s">
        <v>230</v>
      </c>
      <c r="G1115" s="1" t="s">
        <v>171</v>
      </c>
      <c r="H1115" s="1" t="s">
        <v>240</v>
      </c>
      <c r="I1115" s="1">
        <v>491098.51</v>
      </c>
      <c r="J1115" s="1">
        <v>2880679.25</v>
      </c>
      <c r="K1115" s="1">
        <v>5.3360998630523682E-2</v>
      </c>
      <c r="L1115" s="1">
        <v>1.8873361349105835</v>
      </c>
      <c r="M1115" s="1">
        <v>2.2946089506149292E-2</v>
      </c>
      <c r="N1115" s="1">
        <v>4.9014143943786621</v>
      </c>
    </row>
    <row r="1116" spans="1:14" x14ac:dyDescent="0.25">
      <c r="A1116" s="1">
        <v>310115</v>
      </c>
      <c r="B1116" s="1" t="s">
        <v>1517</v>
      </c>
      <c r="C1116" s="1">
        <v>106161703</v>
      </c>
      <c r="D1116" s="1">
        <v>115</v>
      </c>
      <c r="E1116" s="1" t="s">
        <v>1650</v>
      </c>
      <c r="F1116" s="1" t="s">
        <v>230</v>
      </c>
      <c r="G1116" s="1" t="s">
        <v>171</v>
      </c>
      <c r="H1116" s="1" t="s">
        <v>240</v>
      </c>
      <c r="I1116" s="1">
        <v>671055.15</v>
      </c>
      <c r="J1116" s="1">
        <v>5230017.5</v>
      </c>
      <c r="K1116" s="1">
        <v>1.622300036251545E-2</v>
      </c>
      <c r="L1116" s="1">
        <v>0.31115534901618958</v>
      </c>
      <c r="M1116" s="1">
        <v>1.7834680154919624E-2</v>
      </c>
      <c r="N1116" s="1">
        <v>2.7302696704864502</v>
      </c>
    </row>
    <row r="1117" spans="1:14" x14ac:dyDescent="0.25">
      <c r="A1117" s="1">
        <v>310116</v>
      </c>
      <c r="B1117" s="1" t="s">
        <v>1517</v>
      </c>
      <c r="C1117" s="1">
        <v>106166503</v>
      </c>
      <c r="D1117" s="1">
        <v>116</v>
      </c>
      <c r="E1117" s="1" t="s">
        <v>1651</v>
      </c>
      <c r="F1117" s="1" t="s">
        <v>230</v>
      </c>
      <c r="G1117" s="1" t="s">
        <v>171</v>
      </c>
      <c r="H1117" s="1" t="s">
        <v>240</v>
      </c>
      <c r="I1117" s="1">
        <v>764259.22</v>
      </c>
      <c r="J1117" s="1">
        <v>6989886</v>
      </c>
      <c r="K1117" s="1">
        <v>4.1691500693559647E-2</v>
      </c>
      <c r="L1117" s="1">
        <v>0.60003358125686646</v>
      </c>
      <c r="M1117" s="1">
        <v>1.4266089536249638E-2</v>
      </c>
      <c r="N1117" s="1">
        <v>1.9021627902984619</v>
      </c>
    </row>
    <row r="1118" spans="1:14" x14ac:dyDescent="0.25">
      <c r="A1118" s="1">
        <v>310117</v>
      </c>
      <c r="B1118" s="1" t="s">
        <v>1517</v>
      </c>
      <c r="C1118" s="1">
        <v>106167504</v>
      </c>
      <c r="D1118" s="1">
        <v>117</v>
      </c>
      <c r="E1118" s="1" t="s">
        <v>1652</v>
      </c>
      <c r="F1118" s="1" t="s">
        <v>230</v>
      </c>
      <c r="G1118" s="1" t="s">
        <v>171</v>
      </c>
      <c r="H1118" s="1" t="s">
        <v>240</v>
      </c>
      <c r="I1118" s="1">
        <v>387096.26</v>
      </c>
      <c r="J1118" s="1">
        <v>3388252</v>
      </c>
      <c r="K1118" s="1">
        <v>1.4350250363349915E-2</v>
      </c>
      <c r="L1118" s="1">
        <v>0.4253309965133667</v>
      </c>
      <c r="M1118" s="1">
        <v>4.6912902034819126E-3</v>
      </c>
      <c r="N1118" s="1">
        <v>1.2267857789993286</v>
      </c>
    </row>
    <row r="1119" spans="1:14" x14ac:dyDescent="0.25">
      <c r="A1119" s="1">
        <v>310118</v>
      </c>
      <c r="B1119" s="1" t="s">
        <v>1517</v>
      </c>
      <c r="C1119" s="1">
        <v>106168003</v>
      </c>
      <c r="D1119" s="1">
        <v>118</v>
      </c>
      <c r="E1119" s="1" t="s">
        <v>1653</v>
      </c>
      <c r="F1119" s="1" t="s">
        <v>230</v>
      </c>
      <c r="G1119" s="1" t="s">
        <v>171</v>
      </c>
      <c r="H1119" s="1" t="s">
        <v>240</v>
      </c>
      <c r="I1119" s="1">
        <v>884753.74</v>
      </c>
      <c r="J1119" s="1">
        <v>8599743</v>
      </c>
      <c r="K1119" s="1">
        <v>4.7779001295566559E-2</v>
      </c>
      <c r="L1119" s="1">
        <v>0.55869036912918091</v>
      </c>
      <c r="M1119" s="1">
        <v>1.4165230095386505E-2</v>
      </c>
      <c r="N1119" s="1">
        <v>1.6270867586135864</v>
      </c>
    </row>
    <row r="1120" spans="1:14" x14ac:dyDescent="0.25">
      <c r="A1120" s="1">
        <v>310119</v>
      </c>
      <c r="B1120" s="1" t="s">
        <v>1517</v>
      </c>
      <c r="C1120" s="1">
        <v>106169003</v>
      </c>
      <c r="D1120" s="1">
        <v>119</v>
      </c>
      <c r="E1120" s="1" t="s">
        <v>1654</v>
      </c>
      <c r="F1120" s="1" t="s">
        <v>230</v>
      </c>
      <c r="G1120" s="1" t="s">
        <v>171</v>
      </c>
      <c r="H1120" s="1" t="s">
        <v>240</v>
      </c>
      <c r="I1120" s="1">
        <v>577625.97</v>
      </c>
      <c r="J1120" s="1">
        <v>5649471</v>
      </c>
      <c r="K1120" s="1">
        <v>3.9597000926733017E-2</v>
      </c>
      <c r="L1120" s="1">
        <v>0.70584475994110107</v>
      </c>
      <c r="M1120" s="1">
        <v>1.2783720158040524E-2</v>
      </c>
      <c r="N1120" s="1">
        <v>2.2632372379302979</v>
      </c>
    </row>
    <row r="1121" spans="1:14" x14ac:dyDescent="0.25">
      <c r="A1121" s="1">
        <v>310120</v>
      </c>
      <c r="B1121" s="1" t="s">
        <v>1517</v>
      </c>
      <c r="C1121" s="1">
        <v>106172003</v>
      </c>
      <c r="D1121" s="1">
        <v>120</v>
      </c>
      <c r="E1121" s="1" t="s">
        <v>1655</v>
      </c>
      <c r="F1121" s="1" t="s">
        <v>232</v>
      </c>
      <c r="G1121" s="1" t="s">
        <v>172</v>
      </c>
      <c r="H1121" s="1" t="s">
        <v>240</v>
      </c>
      <c r="I1121" s="1">
        <v>3027732.04</v>
      </c>
      <c r="J1121" s="1">
        <v>15736448</v>
      </c>
      <c r="K1121" s="1">
        <v>6.9107003509998322E-2</v>
      </c>
      <c r="L1121" s="1">
        <v>0.44108951091766357</v>
      </c>
      <c r="M1121" s="1">
        <v>6.4438678324222565E-2</v>
      </c>
      <c r="N1121" s="1">
        <v>2.174562931060791</v>
      </c>
    </row>
    <row r="1122" spans="1:14" x14ac:dyDescent="0.25">
      <c r="A1122" s="1">
        <v>310121</v>
      </c>
      <c r="B1122" s="1" t="s">
        <v>1517</v>
      </c>
      <c r="C1122" s="1">
        <v>106272003</v>
      </c>
      <c r="D1122" s="1">
        <v>121</v>
      </c>
      <c r="E1122" s="1" t="s">
        <v>1656</v>
      </c>
      <c r="F1122" s="1" t="s">
        <v>231</v>
      </c>
      <c r="G1122" s="1" t="s">
        <v>173</v>
      </c>
      <c r="H1122" s="1" t="s">
        <v>240</v>
      </c>
      <c r="I1122" s="1">
        <v>456981.19</v>
      </c>
      <c r="J1122" s="1">
        <v>2760895</v>
      </c>
      <c r="K1122" s="1">
        <v>0.11015275120735168</v>
      </c>
      <c r="L1122" s="1">
        <v>4.1555438041687012</v>
      </c>
      <c r="M1122" s="1">
        <v>3.2711599487811327E-3</v>
      </c>
      <c r="N1122" s="1">
        <v>0.72098028659820557</v>
      </c>
    </row>
    <row r="1123" spans="1:14" x14ac:dyDescent="0.25">
      <c r="A1123" s="1">
        <v>310122</v>
      </c>
      <c r="B1123" s="1" t="s">
        <v>1517</v>
      </c>
      <c r="C1123" s="1">
        <v>106330703</v>
      </c>
      <c r="D1123" s="1">
        <v>122</v>
      </c>
      <c r="E1123" s="1" t="s">
        <v>1657</v>
      </c>
      <c r="F1123" s="1" t="s">
        <v>233</v>
      </c>
      <c r="G1123" s="1" t="s">
        <v>174</v>
      </c>
      <c r="H1123" s="1" t="s">
        <v>240</v>
      </c>
      <c r="I1123" s="1">
        <v>726620.12</v>
      </c>
      <c r="J1123" s="1">
        <v>7001864.5</v>
      </c>
      <c r="K1123" s="1">
        <v>1.8550500273704529E-2</v>
      </c>
      <c r="L1123" s="1">
        <v>0.26564034819602966</v>
      </c>
      <c r="M1123" s="1">
        <v>7.18672014772892E-3</v>
      </c>
      <c r="N1123" s="1">
        <v>0.99894165992736816</v>
      </c>
    </row>
    <row r="1124" spans="1:14" x14ac:dyDescent="0.25">
      <c r="A1124" s="1">
        <v>310123</v>
      </c>
      <c r="B1124" s="1" t="s">
        <v>1517</v>
      </c>
      <c r="C1124" s="1">
        <v>106330803</v>
      </c>
      <c r="D1124" s="1">
        <v>123</v>
      </c>
      <c r="E1124" s="1" t="s">
        <v>1658</v>
      </c>
      <c r="F1124" s="1" t="s">
        <v>233</v>
      </c>
      <c r="G1124" s="1" t="s">
        <v>174</v>
      </c>
      <c r="H1124" s="1" t="s">
        <v>240</v>
      </c>
      <c r="I1124" s="1">
        <v>1175642.6399999999</v>
      </c>
      <c r="J1124" s="1">
        <v>9036473</v>
      </c>
      <c r="K1124" s="1">
        <v>8.0126002430915833E-2</v>
      </c>
      <c r="L1124" s="1">
        <v>0.89462810754776001</v>
      </c>
      <c r="M1124" s="1">
        <v>8.5338400676846504E-3</v>
      </c>
      <c r="N1124" s="1">
        <v>0.73119491338729858</v>
      </c>
    </row>
    <row r="1125" spans="1:14" x14ac:dyDescent="0.25">
      <c r="A1125" s="1">
        <v>310124</v>
      </c>
      <c r="B1125" s="1" t="s">
        <v>1517</v>
      </c>
      <c r="C1125" s="1">
        <v>106338003</v>
      </c>
      <c r="D1125" s="1">
        <v>124</v>
      </c>
      <c r="E1125" s="1" t="s">
        <v>1659</v>
      </c>
      <c r="F1125" s="1" t="s">
        <v>233</v>
      </c>
      <c r="G1125" s="1" t="s">
        <v>174</v>
      </c>
      <c r="H1125" s="1" t="s">
        <v>240</v>
      </c>
      <c r="I1125" s="1">
        <v>1814297.27</v>
      </c>
      <c r="J1125" s="1">
        <v>15435989</v>
      </c>
      <c r="K1125" s="1">
        <v>9.3959003686904907E-2</v>
      </c>
      <c r="L1125" s="1">
        <v>0.61242872476577759</v>
      </c>
      <c r="M1125" s="1">
        <v>2.6123519986867905E-2</v>
      </c>
      <c r="N1125" s="1">
        <v>1.4609050750732422</v>
      </c>
    </row>
    <row r="1126" spans="1:14" x14ac:dyDescent="0.25">
      <c r="A1126" s="1">
        <v>310125</v>
      </c>
      <c r="B1126" s="1" t="s">
        <v>1517</v>
      </c>
      <c r="C1126" s="1">
        <v>106611303</v>
      </c>
      <c r="D1126" s="1">
        <v>125</v>
      </c>
      <c r="E1126" s="1" t="s">
        <v>1660</v>
      </c>
      <c r="F1126" s="1" t="s">
        <v>231</v>
      </c>
      <c r="G1126" s="1" t="s">
        <v>175</v>
      </c>
      <c r="H1126" s="1" t="s">
        <v>240</v>
      </c>
      <c r="I1126" s="1">
        <v>887483.08</v>
      </c>
      <c r="J1126" s="1">
        <v>6779618.5</v>
      </c>
      <c r="K1126" s="1">
        <v>5.3397998213768005E-2</v>
      </c>
      <c r="L1126" s="1">
        <v>0.79387819766998291</v>
      </c>
      <c r="M1126" s="1">
        <v>1.4938299544155598E-2</v>
      </c>
      <c r="N1126" s="1">
        <v>1.7120381593704224</v>
      </c>
    </row>
    <row r="1127" spans="1:14" x14ac:dyDescent="0.25">
      <c r="A1127" s="1">
        <v>310126</v>
      </c>
      <c r="B1127" s="1" t="s">
        <v>1517</v>
      </c>
      <c r="C1127" s="1">
        <v>106612203</v>
      </c>
      <c r="D1127" s="1">
        <v>126</v>
      </c>
      <c r="E1127" s="1" t="s">
        <v>1661</v>
      </c>
      <c r="F1127" s="1" t="s">
        <v>231</v>
      </c>
      <c r="G1127" s="1" t="s">
        <v>175</v>
      </c>
      <c r="H1127" s="1" t="s">
        <v>240</v>
      </c>
      <c r="I1127" s="1">
        <v>1585723.35</v>
      </c>
      <c r="J1127" s="1">
        <v>11701100</v>
      </c>
      <c r="K1127" s="1">
        <v>0.1092120036482811</v>
      </c>
      <c r="L1127" s="1">
        <v>0.94214159250259399</v>
      </c>
      <c r="M1127" s="1">
        <v>1.7960179597139359E-2</v>
      </c>
      <c r="N1127" s="1">
        <v>1.1455926895141602</v>
      </c>
    </row>
    <row r="1128" spans="1:14" x14ac:dyDescent="0.25">
      <c r="A1128" s="1">
        <v>310127</v>
      </c>
      <c r="B1128" s="1" t="s">
        <v>1517</v>
      </c>
      <c r="C1128" s="1">
        <v>106616203</v>
      </c>
      <c r="D1128" s="1">
        <v>127</v>
      </c>
      <c r="E1128" s="1" t="s">
        <v>1662</v>
      </c>
      <c r="F1128" s="1" t="s">
        <v>231</v>
      </c>
      <c r="G1128" s="1" t="s">
        <v>175</v>
      </c>
      <c r="H1128" s="1" t="s">
        <v>240</v>
      </c>
      <c r="I1128" s="1">
        <v>1600407.99</v>
      </c>
      <c r="J1128" s="1">
        <v>14050991</v>
      </c>
      <c r="K1128" s="1">
        <v>0.12272299826145172</v>
      </c>
      <c r="L1128" s="1">
        <v>0.8811073899269104</v>
      </c>
      <c r="M1128" s="1">
        <v>3.3417981117963791E-2</v>
      </c>
      <c r="N1128" s="1">
        <v>2.1326224803924561</v>
      </c>
    </row>
    <row r="1129" spans="1:14" x14ac:dyDescent="0.25">
      <c r="A1129" s="1">
        <v>310128</v>
      </c>
      <c r="B1129" s="1" t="s">
        <v>1517</v>
      </c>
      <c r="C1129" s="1">
        <v>106617203</v>
      </c>
      <c r="D1129" s="1">
        <v>128</v>
      </c>
      <c r="E1129" s="1" t="s">
        <v>1663</v>
      </c>
      <c r="F1129" s="1" t="s">
        <v>231</v>
      </c>
      <c r="G1129" s="1" t="s">
        <v>175</v>
      </c>
      <c r="H1129" s="1" t="s">
        <v>240</v>
      </c>
      <c r="I1129" s="1">
        <v>1661769.34</v>
      </c>
      <c r="J1129" s="1">
        <v>13840065</v>
      </c>
      <c r="K1129" s="1">
        <v>0.11179500073194504</v>
      </c>
      <c r="L1129" s="1">
        <v>0.81434148550033569</v>
      </c>
      <c r="M1129" s="1">
        <v>3.0585989356040955E-2</v>
      </c>
      <c r="N1129" s="1">
        <v>1.875079870223999</v>
      </c>
    </row>
    <row r="1130" spans="1:14" x14ac:dyDescent="0.25">
      <c r="A1130" s="1">
        <v>310129</v>
      </c>
      <c r="B1130" s="1" t="s">
        <v>1517</v>
      </c>
      <c r="C1130" s="1">
        <v>106618603</v>
      </c>
      <c r="D1130" s="1">
        <v>129</v>
      </c>
      <c r="E1130" s="1" t="s">
        <v>1664</v>
      </c>
      <c r="F1130" s="1" t="s">
        <v>231</v>
      </c>
      <c r="G1130" s="1" t="s">
        <v>175</v>
      </c>
      <c r="H1130" s="1" t="s">
        <v>240</v>
      </c>
      <c r="I1130" s="1">
        <v>686778</v>
      </c>
      <c r="J1130" s="1">
        <v>6620026</v>
      </c>
      <c r="K1130" s="1">
        <v>1.2454500421881676E-2</v>
      </c>
      <c r="L1130" s="1">
        <v>0.18848831951618195</v>
      </c>
      <c r="M1130" s="1">
        <v>5.1440401002764702E-3</v>
      </c>
      <c r="N1130" s="1">
        <v>0.75466310977935791</v>
      </c>
    </row>
    <row r="1131" spans="1:14" x14ac:dyDescent="0.25">
      <c r="A1131" s="1">
        <v>310130</v>
      </c>
      <c r="B1131" s="1" t="s">
        <v>1517</v>
      </c>
      <c r="C1131" s="1">
        <v>107650603</v>
      </c>
      <c r="D1131" s="1">
        <v>130</v>
      </c>
      <c r="E1131" s="1" t="s">
        <v>1665</v>
      </c>
      <c r="F1131" s="1" t="s">
        <v>228</v>
      </c>
      <c r="G1131" s="1" t="s">
        <v>176</v>
      </c>
      <c r="H1131" s="1" t="s">
        <v>240</v>
      </c>
      <c r="I1131" s="1">
        <v>1644892.86</v>
      </c>
      <c r="J1131" s="1">
        <v>9728579</v>
      </c>
      <c r="K1131" s="1">
        <v>4.0011998265981674E-2</v>
      </c>
      <c r="L1131" s="1">
        <v>0.41298159956932068</v>
      </c>
      <c r="M1131" s="1">
        <v>1.9451329484581947E-2</v>
      </c>
      <c r="N1131" s="1">
        <v>1.1966798305511475</v>
      </c>
    </row>
    <row r="1132" spans="1:14" x14ac:dyDescent="0.25">
      <c r="A1132" s="1">
        <v>310131</v>
      </c>
      <c r="B1132" s="1" t="s">
        <v>1517</v>
      </c>
      <c r="C1132" s="1">
        <v>107650703</v>
      </c>
      <c r="D1132" s="1">
        <v>131</v>
      </c>
      <c r="E1132" s="1" t="s">
        <v>1666</v>
      </c>
      <c r="F1132" s="1" t="s">
        <v>228</v>
      </c>
      <c r="G1132" s="1" t="s">
        <v>176</v>
      </c>
      <c r="H1132" s="1" t="s">
        <v>240</v>
      </c>
      <c r="I1132" s="1">
        <v>1190321.99</v>
      </c>
      <c r="J1132" s="1">
        <v>5840849</v>
      </c>
      <c r="K1132" s="1">
        <v>-5.5045001208782196E-3</v>
      </c>
      <c r="L1132" s="1">
        <v>-9.4152703881263733E-2</v>
      </c>
      <c r="M1132" s="1">
        <v>3.859705850481987E-2</v>
      </c>
      <c r="N1132" s="1">
        <v>3.3512394428253174</v>
      </c>
    </row>
    <row r="1133" spans="1:14" x14ac:dyDescent="0.25">
      <c r="A1133" s="1">
        <v>310132</v>
      </c>
      <c r="B1133" s="1" t="s">
        <v>1517</v>
      </c>
      <c r="C1133" s="1">
        <v>107651603</v>
      </c>
      <c r="D1133" s="1">
        <v>132</v>
      </c>
      <c r="E1133" s="1" t="s">
        <v>1667</v>
      </c>
      <c r="F1133" s="1" t="s">
        <v>228</v>
      </c>
      <c r="G1133" s="1" t="s">
        <v>176</v>
      </c>
      <c r="H1133" s="1" t="s">
        <v>240</v>
      </c>
      <c r="I1133" s="1">
        <v>1689801.52</v>
      </c>
      <c r="J1133" s="1">
        <v>11365789</v>
      </c>
      <c r="K1133" s="1">
        <v>7.3562003672122955E-2</v>
      </c>
      <c r="L1133" s="1">
        <v>0.65143924951553345</v>
      </c>
      <c r="M1133" s="1">
        <v>6.4253702759742737E-2</v>
      </c>
      <c r="N1133" s="1">
        <v>3.9527413845062256</v>
      </c>
    </row>
    <row r="1134" spans="1:14" x14ac:dyDescent="0.25">
      <c r="A1134" s="1">
        <v>310133</v>
      </c>
      <c r="B1134" s="1" t="s">
        <v>1517</v>
      </c>
      <c r="C1134" s="1">
        <v>107652603</v>
      </c>
      <c r="D1134" s="1">
        <v>133</v>
      </c>
      <c r="E1134" s="1" t="s">
        <v>1668</v>
      </c>
      <c r="F1134" s="1" t="s">
        <v>228</v>
      </c>
      <c r="G1134" s="1" t="s">
        <v>176</v>
      </c>
      <c r="H1134" s="1" t="s">
        <v>240</v>
      </c>
      <c r="I1134" s="1">
        <v>1828400.6</v>
      </c>
      <c r="J1134" s="1">
        <v>6999832.5</v>
      </c>
      <c r="K1134" s="1">
        <v>5.5130500346422195E-2</v>
      </c>
      <c r="L1134" s="1">
        <v>0.79384976625442505</v>
      </c>
      <c r="M1134" s="1">
        <v>3.3139638602733612E-2</v>
      </c>
      <c r="N1134" s="1">
        <v>1.8459510803222656</v>
      </c>
    </row>
    <row r="1135" spans="1:14" x14ac:dyDescent="0.25">
      <c r="A1135" s="1">
        <v>310134</v>
      </c>
      <c r="B1135" s="1" t="s">
        <v>1517</v>
      </c>
      <c r="C1135" s="1">
        <v>107653102</v>
      </c>
      <c r="D1135" s="1">
        <v>134</v>
      </c>
      <c r="E1135" s="1" t="s">
        <v>1669</v>
      </c>
      <c r="F1135" s="1" t="s">
        <v>228</v>
      </c>
      <c r="G1135" s="1" t="s">
        <v>176</v>
      </c>
      <c r="H1135" s="1" t="s">
        <v>240</v>
      </c>
      <c r="I1135" s="1">
        <v>2181845.4700000002</v>
      </c>
      <c r="J1135" s="1">
        <v>10771864</v>
      </c>
      <c r="K1135" s="1">
        <v>8.9762002229690552E-2</v>
      </c>
      <c r="L1135" s="1">
        <v>0.84030276536941528</v>
      </c>
      <c r="M1135" s="1">
        <v>1.55656598508358E-2</v>
      </c>
      <c r="N1135" s="1">
        <v>0.71854335069656372</v>
      </c>
    </row>
    <row r="1136" spans="1:14" x14ac:dyDescent="0.25">
      <c r="A1136" s="1">
        <v>310135</v>
      </c>
      <c r="B1136" s="1" t="s">
        <v>1517</v>
      </c>
      <c r="C1136" s="1">
        <v>107653203</v>
      </c>
      <c r="D1136" s="1">
        <v>135</v>
      </c>
      <c r="E1136" s="1" t="s">
        <v>1670</v>
      </c>
      <c r="F1136" s="1" t="s">
        <v>228</v>
      </c>
      <c r="G1136" s="1" t="s">
        <v>176</v>
      </c>
      <c r="H1136" s="1" t="s">
        <v>240</v>
      </c>
      <c r="I1136" s="1">
        <v>2039516.57</v>
      </c>
      <c r="J1136" s="1">
        <v>10453401</v>
      </c>
      <c r="K1136" s="1">
        <v>0.23772799968719482</v>
      </c>
      <c r="L1136" s="1">
        <v>2.3270909786224365</v>
      </c>
      <c r="M1136" s="1">
        <v>8.8926948606967926E-2</v>
      </c>
      <c r="N1136" s="1">
        <v>4.5589780807495117</v>
      </c>
    </row>
    <row r="1137" spans="1:14" x14ac:dyDescent="0.25">
      <c r="A1137" s="1">
        <v>310136</v>
      </c>
      <c r="B1137" s="1" t="s">
        <v>1517</v>
      </c>
      <c r="C1137" s="1">
        <v>107653802</v>
      </c>
      <c r="D1137" s="1">
        <v>136</v>
      </c>
      <c r="E1137" s="1" t="s">
        <v>1671</v>
      </c>
      <c r="F1137" s="1" t="s">
        <v>228</v>
      </c>
      <c r="G1137" s="1" t="s">
        <v>176</v>
      </c>
      <c r="H1137" s="1" t="s">
        <v>240</v>
      </c>
      <c r="I1137" s="1">
        <v>3428176</v>
      </c>
      <c r="J1137" s="1">
        <v>18003340</v>
      </c>
      <c r="K1137" s="1">
        <v>0.18912799656391144</v>
      </c>
      <c r="L1137" s="1">
        <v>1.0616692304611206</v>
      </c>
      <c r="M1137" s="1">
        <v>4.928399994969368E-2</v>
      </c>
      <c r="N1137" s="1">
        <v>1.4585846662521362</v>
      </c>
    </row>
    <row r="1138" spans="1:14" x14ac:dyDescent="0.25">
      <c r="A1138" s="1">
        <v>310137</v>
      </c>
      <c r="B1138" s="1" t="s">
        <v>1517</v>
      </c>
      <c r="C1138" s="1">
        <v>107654103</v>
      </c>
      <c r="D1138" s="1">
        <v>137</v>
      </c>
      <c r="E1138" s="1" t="s">
        <v>1672</v>
      </c>
      <c r="F1138" s="1" t="s">
        <v>228</v>
      </c>
      <c r="G1138" s="1" t="s">
        <v>176</v>
      </c>
      <c r="H1138" s="1" t="s">
        <v>240</v>
      </c>
      <c r="I1138" s="1">
        <v>1047703</v>
      </c>
      <c r="J1138" s="1">
        <v>8033417.5</v>
      </c>
      <c r="K1138" s="1">
        <v>9.1049998998641968E-2</v>
      </c>
      <c r="L1138" s="1">
        <v>1.1463836431503296</v>
      </c>
      <c r="M1138" s="1">
        <v>1.1282079853117466E-2</v>
      </c>
      <c r="N1138" s="1">
        <v>1.0885615348815918</v>
      </c>
    </row>
    <row r="1139" spans="1:14" x14ac:dyDescent="0.25">
      <c r="A1139" s="1">
        <v>310138</v>
      </c>
      <c r="B1139" s="1" t="s">
        <v>1517</v>
      </c>
      <c r="C1139" s="1">
        <v>107654403</v>
      </c>
      <c r="D1139" s="1">
        <v>138</v>
      </c>
      <c r="E1139" s="1" t="s">
        <v>1673</v>
      </c>
      <c r="F1139" s="1" t="s">
        <v>228</v>
      </c>
      <c r="G1139" s="1" t="s">
        <v>176</v>
      </c>
      <c r="H1139" s="1" t="s">
        <v>240</v>
      </c>
      <c r="I1139" s="1">
        <v>2585618.0099999998</v>
      </c>
      <c r="J1139" s="1">
        <v>15890553</v>
      </c>
      <c r="K1139" s="1">
        <v>9.3682996928691864E-2</v>
      </c>
      <c r="L1139" s="1">
        <v>0.5930478572845459</v>
      </c>
      <c r="M1139" s="1">
        <v>5.6741319596767426E-2</v>
      </c>
      <c r="N1139" s="1">
        <v>2.2437360286712646</v>
      </c>
    </row>
    <row r="1140" spans="1:14" x14ac:dyDescent="0.25">
      <c r="A1140" s="1">
        <v>310139</v>
      </c>
      <c r="B1140" s="1" t="s">
        <v>1517</v>
      </c>
      <c r="C1140" s="1">
        <v>107654903</v>
      </c>
      <c r="D1140" s="1">
        <v>139</v>
      </c>
      <c r="E1140" s="1" t="s">
        <v>1674</v>
      </c>
      <c r="F1140" s="1" t="s">
        <v>228</v>
      </c>
      <c r="G1140" s="1" t="s">
        <v>176</v>
      </c>
      <c r="H1140" s="1" t="s">
        <v>240</v>
      </c>
      <c r="I1140" s="1">
        <v>1159048.8400000001</v>
      </c>
      <c r="J1140" s="1">
        <v>5850972.5</v>
      </c>
      <c r="K1140" s="1">
        <v>6.5164998173713684E-2</v>
      </c>
      <c r="L1140" s="1">
        <v>1.1262904405593872</v>
      </c>
      <c r="M1140" s="1">
        <v>1.1366619728505611E-2</v>
      </c>
      <c r="N1140" s="1">
        <v>0.9903978705406189</v>
      </c>
    </row>
    <row r="1141" spans="1:14" x14ac:dyDescent="0.25">
      <c r="A1141" s="1">
        <v>310140</v>
      </c>
      <c r="B1141" s="1" t="s">
        <v>1517</v>
      </c>
      <c r="C1141" s="1">
        <v>107655803</v>
      </c>
      <c r="D1141" s="1">
        <v>140</v>
      </c>
      <c r="E1141" s="1" t="s">
        <v>1675</v>
      </c>
      <c r="F1141" s="1" t="s">
        <v>228</v>
      </c>
      <c r="G1141" s="1" t="s">
        <v>176</v>
      </c>
      <c r="H1141" s="1" t="s">
        <v>240</v>
      </c>
      <c r="I1141" s="1">
        <v>726693.36</v>
      </c>
      <c r="J1141" s="1">
        <v>6262632</v>
      </c>
      <c r="K1141" s="1">
        <v>1.2427500449120998E-2</v>
      </c>
      <c r="L1141" s="1">
        <v>0.19883349537849426</v>
      </c>
      <c r="M1141" s="1">
        <v>4.6018749475479126E-2</v>
      </c>
      <c r="N1141" s="1">
        <v>6.7607560157775879</v>
      </c>
    </row>
    <row r="1142" spans="1:14" x14ac:dyDescent="0.25">
      <c r="A1142" s="1">
        <v>310141</v>
      </c>
      <c r="B1142" s="1" t="s">
        <v>1517</v>
      </c>
      <c r="C1142" s="1">
        <v>107655903</v>
      </c>
      <c r="D1142" s="1">
        <v>141</v>
      </c>
      <c r="E1142" s="1" t="s">
        <v>1676</v>
      </c>
      <c r="F1142" s="1" t="s">
        <v>228</v>
      </c>
      <c r="G1142" s="1" t="s">
        <v>176</v>
      </c>
      <c r="H1142" s="1" t="s">
        <v>240</v>
      </c>
      <c r="I1142" s="1">
        <v>1477991.62</v>
      </c>
      <c r="J1142" s="1">
        <v>9085053</v>
      </c>
      <c r="K1142" s="1">
        <v>5.0120998173952103E-2</v>
      </c>
      <c r="L1142" s="1">
        <v>0.55474686622619629</v>
      </c>
      <c r="M1142" s="1">
        <v>1.8799969926476479E-2</v>
      </c>
      <c r="N1142" s="1">
        <v>1.2883825302124023</v>
      </c>
    </row>
    <row r="1143" spans="1:14" x14ac:dyDescent="0.25">
      <c r="A1143" s="1">
        <v>310142</v>
      </c>
      <c r="B1143" s="1" t="s">
        <v>1517</v>
      </c>
      <c r="C1143" s="1">
        <v>107656303</v>
      </c>
      <c r="D1143" s="1">
        <v>142</v>
      </c>
      <c r="E1143" s="1" t="s">
        <v>1677</v>
      </c>
      <c r="F1143" s="1" t="s">
        <v>228</v>
      </c>
      <c r="G1143" s="1" t="s">
        <v>176</v>
      </c>
      <c r="H1143" s="1" t="s">
        <v>240</v>
      </c>
      <c r="I1143" s="1">
        <v>1973923.33</v>
      </c>
      <c r="J1143" s="1">
        <v>12188207</v>
      </c>
      <c r="K1143" s="1">
        <v>0.12519200146198273</v>
      </c>
      <c r="L1143" s="1">
        <v>1.0378168821334839</v>
      </c>
      <c r="M1143" s="1">
        <v>2.6370169594883919E-2</v>
      </c>
      <c r="N1143" s="1">
        <v>1.3540154695510864</v>
      </c>
    </row>
    <row r="1144" spans="1:14" x14ac:dyDescent="0.25">
      <c r="A1144" s="1">
        <v>310143</v>
      </c>
      <c r="B1144" s="1" t="s">
        <v>1517</v>
      </c>
      <c r="C1144" s="1">
        <v>107656502</v>
      </c>
      <c r="D1144" s="1">
        <v>143</v>
      </c>
      <c r="E1144" s="1" t="s">
        <v>1678</v>
      </c>
      <c r="F1144" s="1" t="s">
        <v>228</v>
      </c>
      <c r="G1144" s="1" t="s">
        <v>176</v>
      </c>
      <c r="H1144" s="1" t="s">
        <v>240</v>
      </c>
      <c r="I1144" s="1">
        <v>2697389.4</v>
      </c>
      <c r="J1144" s="1">
        <v>15874351</v>
      </c>
      <c r="K1144" s="1">
        <v>9.418100118637085E-2</v>
      </c>
      <c r="L1144" s="1">
        <v>0.59683132171630859</v>
      </c>
      <c r="M1144" s="1">
        <v>6.5852642059326172E-2</v>
      </c>
      <c r="N1144" s="1">
        <v>2.5024404525756836</v>
      </c>
    </row>
    <row r="1145" spans="1:14" x14ac:dyDescent="0.25">
      <c r="A1145" s="1">
        <v>310144</v>
      </c>
      <c r="B1145" s="1" t="s">
        <v>1517</v>
      </c>
      <c r="C1145" s="1">
        <v>107657103</v>
      </c>
      <c r="D1145" s="1">
        <v>144</v>
      </c>
      <c r="E1145" s="1" t="s">
        <v>1679</v>
      </c>
      <c r="F1145" s="1" t="s">
        <v>228</v>
      </c>
      <c r="G1145" s="1" t="s">
        <v>176</v>
      </c>
      <c r="H1145" s="1" t="s">
        <v>240</v>
      </c>
      <c r="I1145" s="1">
        <v>2448403.04</v>
      </c>
      <c r="J1145" s="1">
        <v>14139866</v>
      </c>
      <c r="K1145" s="1">
        <v>7.3652997612953186E-2</v>
      </c>
      <c r="L1145" s="1">
        <v>0.52361643314361572</v>
      </c>
      <c r="M1145" s="1">
        <v>4.9434680491685867E-2</v>
      </c>
      <c r="N1145" s="1">
        <v>2.060664176940918</v>
      </c>
    </row>
    <row r="1146" spans="1:14" x14ac:dyDescent="0.25">
      <c r="A1146" s="1">
        <v>310145</v>
      </c>
      <c r="B1146" s="1" t="s">
        <v>1517</v>
      </c>
      <c r="C1146" s="1">
        <v>107657503</v>
      </c>
      <c r="D1146" s="1">
        <v>145</v>
      </c>
      <c r="E1146" s="1" t="s">
        <v>1680</v>
      </c>
      <c r="F1146" s="1" t="s">
        <v>228</v>
      </c>
      <c r="G1146" s="1" t="s">
        <v>176</v>
      </c>
      <c r="H1146" s="1" t="s">
        <v>240</v>
      </c>
      <c r="I1146" s="1">
        <v>1432069.94</v>
      </c>
      <c r="J1146" s="1">
        <v>9657547</v>
      </c>
      <c r="K1146" s="1">
        <v>5.876300111413002E-2</v>
      </c>
      <c r="L1146" s="1">
        <v>0.61219215393066406</v>
      </c>
      <c r="M1146" s="1">
        <v>1.5328500419855118E-2</v>
      </c>
      <c r="N1146" s="1">
        <v>1.0819545984268188</v>
      </c>
    </row>
    <row r="1147" spans="1:14" x14ac:dyDescent="0.25">
      <c r="A1147" s="1">
        <v>310146</v>
      </c>
      <c r="B1147" s="1" t="s">
        <v>1517</v>
      </c>
      <c r="C1147" s="1">
        <v>107658903</v>
      </c>
      <c r="D1147" s="1">
        <v>146</v>
      </c>
      <c r="E1147" s="1" t="s">
        <v>1681</v>
      </c>
      <c r="F1147" s="1" t="s">
        <v>228</v>
      </c>
      <c r="G1147" s="1" t="s">
        <v>176</v>
      </c>
      <c r="H1147" s="1" t="s">
        <v>240</v>
      </c>
      <c r="I1147" s="1">
        <v>1497537.85</v>
      </c>
      <c r="J1147" s="1">
        <v>9868901</v>
      </c>
      <c r="K1147" s="1">
        <v>9.481000155210495E-2</v>
      </c>
      <c r="L1147" s="1">
        <v>0.97001349925994873</v>
      </c>
      <c r="M1147" s="1">
        <v>-8.9450426399707794E-2</v>
      </c>
      <c r="N1147" s="1">
        <v>-5.6364898681640625</v>
      </c>
    </row>
    <row r="1148" spans="1:14" x14ac:dyDescent="0.25">
      <c r="A1148" s="1">
        <v>310147</v>
      </c>
      <c r="B1148" s="1" t="s">
        <v>1517</v>
      </c>
      <c r="C1148" s="1">
        <v>108051003</v>
      </c>
      <c r="D1148" s="1">
        <v>147</v>
      </c>
      <c r="E1148" s="1" t="s">
        <v>1682</v>
      </c>
      <c r="F1148" s="1" t="s">
        <v>233</v>
      </c>
      <c r="G1148" s="1" t="s">
        <v>177</v>
      </c>
      <c r="H1148" s="1" t="s">
        <v>240</v>
      </c>
      <c r="I1148" s="1">
        <v>1337359.94</v>
      </c>
      <c r="J1148" s="1">
        <v>7507619</v>
      </c>
      <c r="K1148" s="1">
        <v>3.5418998450040817E-2</v>
      </c>
      <c r="L1148" s="1">
        <v>0.47401031851768494</v>
      </c>
      <c r="M1148" s="1">
        <v>1.1157969944179058E-2</v>
      </c>
      <c r="N1148" s="1">
        <v>0.84134769439697266</v>
      </c>
    </row>
    <row r="1149" spans="1:14" x14ac:dyDescent="0.25">
      <c r="A1149" s="1">
        <v>310148</v>
      </c>
      <c r="B1149" s="1" t="s">
        <v>1517</v>
      </c>
      <c r="C1149" s="1">
        <v>108051503</v>
      </c>
      <c r="D1149" s="1">
        <v>148</v>
      </c>
      <c r="E1149" s="1" t="s">
        <v>1683</v>
      </c>
      <c r="F1149" s="1" t="s">
        <v>233</v>
      </c>
      <c r="G1149" s="1" t="s">
        <v>177</v>
      </c>
      <c r="H1149" s="1" t="s">
        <v>240</v>
      </c>
      <c r="I1149" s="1">
        <v>1025639.41</v>
      </c>
      <c r="J1149" s="1">
        <v>8294718.5</v>
      </c>
      <c r="K1149" s="1">
        <v>3.4414499998092651E-2</v>
      </c>
      <c r="L1149" s="1">
        <v>0.41662511229515076</v>
      </c>
      <c r="M1149" s="1">
        <v>1.000348012894392E-2</v>
      </c>
      <c r="N1149" s="1">
        <v>0.98494744300842285</v>
      </c>
    </row>
    <row r="1150" spans="1:14" x14ac:dyDescent="0.25">
      <c r="A1150" s="1">
        <v>310149</v>
      </c>
      <c r="B1150" s="1" t="s">
        <v>1517</v>
      </c>
      <c r="C1150" s="1">
        <v>108053003</v>
      </c>
      <c r="D1150" s="1">
        <v>149</v>
      </c>
      <c r="E1150" s="1" t="s">
        <v>1684</v>
      </c>
      <c r="F1150" s="1" t="s">
        <v>233</v>
      </c>
      <c r="G1150" s="1" t="s">
        <v>177</v>
      </c>
      <c r="H1150" s="1" t="s">
        <v>240</v>
      </c>
      <c r="I1150" s="1">
        <v>948450.54</v>
      </c>
      <c r="J1150" s="1">
        <v>6024941</v>
      </c>
      <c r="K1150" s="1">
        <v>0.11663749814033508</v>
      </c>
      <c r="L1150" s="1">
        <v>1.9741284847259521</v>
      </c>
      <c r="M1150" s="1">
        <v>1.1111680418252945E-2</v>
      </c>
      <c r="N1150" s="1">
        <v>1.1854496002197266</v>
      </c>
    </row>
    <row r="1151" spans="1:14" x14ac:dyDescent="0.25">
      <c r="A1151" s="1">
        <v>310150</v>
      </c>
      <c r="B1151" s="1" t="s">
        <v>1517</v>
      </c>
      <c r="C1151" s="1">
        <v>108056004</v>
      </c>
      <c r="D1151" s="1">
        <v>150</v>
      </c>
      <c r="E1151" s="1" t="s">
        <v>1685</v>
      </c>
      <c r="F1151" s="1" t="s">
        <v>233</v>
      </c>
      <c r="G1151" s="1" t="s">
        <v>177</v>
      </c>
      <c r="H1151" s="1" t="s">
        <v>240</v>
      </c>
      <c r="I1151" s="1">
        <v>629719.30000000005</v>
      </c>
      <c r="J1151" s="1">
        <v>5810224</v>
      </c>
      <c r="K1151" s="1">
        <v>1.7904000356793404E-2</v>
      </c>
      <c r="L1151" s="1">
        <v>0.30909895896911621</v>
      </c>
      <c r="M1151" s="1">
        <v>8.2047795876860619E-3</v>
      </c>
      <c r="N1151" s="1">
        <v>1.3201268911361694</v>
      </c>
    </row>
    <row r="1152" spans="1:14" x14ac:dyDescent="0.25">
      <c r="A1152" s="1">
        <v>310151</v>
      </c>
      <c r="B1152" s="1" t="s">
        <v>1517</v>
      </c>
      <c r="C1152" s="1">
        <v>108058003</v>
      </c>
      <c r="D1152" s="1">
        <v>151</v>
      </c>
      <c r="E1152" s="1" t="s">
        <v>1686</v>
      </c>
      <c r="F1152" s="1" t="s">
        <v>233</v>
      </c>
      <c r="G1152" s="1" t="s">
        <v>177</v>
      </c>
      <c r="H1152" s="1" t="s">
        <v>240</v>
      </c>
      <c r="I1152" s="1">
        <v>756798.28</v>
      </c>
      <c r="J1152" s="1">
        <v>7591097.5</v>
      </c>
      <c r="K1152" s="1">
        <v>2.5107000023126602E-2</v>
      </c>
      <c r="L1152" s="1">
        <v>0.33184021711349487</v>
      </c>
      <c r="M1152" s="1">
        <v>6.1219898052513599E-3</v>
      </c>
      <c r="N1152" s="1">
        <v>0.81552994251251221</v>
      </c>
    </row>
    <row r="1153" spans="1:14" x14ac:dyDescent="0.25">
      <c r="A1153" s="1">
        <v>310152</v>
      </c>
      <c r="B1153" s="1" t="s">
        <v>1517</v>
      </c>
      <c r="C1153" s="1">
        <v>108070502</v>
      </c>
      <c r="D1153" s="1">
        <v>152</v>
      </c>
      <c r="E1153" s="1" t="s">
        <v>1687</v>
      </c>
      <c r="F1153" s="1" t="s">
        <v>232</v>
      </c>
      <c r="G1153" s="1" t="s">
        <v>178</v>
      </c>
      <c r="H1153" s="1" t="s">
        <v>240</v>
      </c>
      <c r="I1153" s="1">
        <v>5392591.9699999997</v>
      </c>
      <c r="J1153" s="1">
        <v>39345732</v>
      </c>
      <c r="K1153" s="1">
        <v>0.40917199850082397</v>
      </c>
      <c r="L1153" s="1">
        <v>1.0508683919906616</v>
      </c>
      <c r="M1153" s="1">
        <v>8.9882448315620422E-2</v>
      </c>
      <c r="N1153" s="1">
        <v>1.6950287818908691</v>
      </c>
    </row>
    <row r="1154" spans="1:14" x14ac:dyDescent="0.25">
      <c r="A1154" s="1">
        <v>310153</v>
      </c>
      <c r="B1154" s="1" t="s">
        <v>1517</v>
      </c>
      <c r="C1154" s="1">
        <v>108071003</v>
      </c>
      <c r="D1154" s="1">
        <v>153</v>
      </c>
      <c r="E1154" s="1" t="s">
        <v>1688</v>
      </c>
      <c r="F1154" s="1" t="s">
        <v>232</v>
      </c>
      <c r="G1154" s="1" t="s">
        <v>178</v>
      </c>
      <c r="H1154" s="1" t="s">
        <v>240</v>
      </c>
      <c r="I1154" s="1">
        <v>780106.4</v>
      </c>
      <c r="J1154" s="1">
        <v>6905116.5</v>
      </c>
      <c r="K1154" s="1">
        <v>3.598799929022789E-2</v>
      </c>
      <c r="L1154" s="1">
        <v>0.52390927076339722</v>
      </c>
      <c r="M1154" s="1">
        <v>1.3152959756553173E-2</v>
      </c>
      <c r="N1154" s="1">
        <v>1.7149620056152344</v>
      </c>
    </row>
    <row r="1155" spans="1:14" x14ac:dyDescent="0.25">
      <c r="A1155" s="1">
        <v>310154</v>
      </c>
      <c r="B1155" s="1" t="s">
        <v>1517</v>
      </c>
      <c r="C1155" s="1">
        <v>108071504</v>
      </c>
      <c r="D1155" s="1">
        <v>154</v>
      </c>
      <c r="E1155" s="1" t="s">
        <v>1689</v>
      </c>
      <c r="F1155" s="1" t="s">
        <v>232</v>
      </c>
      <c r="G1155" s="1" t="s">
        <v>178</v>
      </c>
      <c r="H1155" s="1" t="s">
        <v>240</v>
      </c>
      <c r="I1155" s="1">
        <v>592621.81999999995</v>
      </c>
      <c r="J1155" s="1">
        <v>5373671.5</v>
      </c>
      <c r="K1155" s="1">
        <v>0.10441000014543533</v>
      </c>
      <c r="L1155" s="1">
        <v>1.9814920425415039</v>
      </c>
      <c r="M1155" s="1">
        <v>1.0135619901120663E-2</v>
      </c>
      <c r="N1155" s="1">
        <v>1.74006187915802</v>
      </c>
    </row>
    <row r="1156" spans="1:14" x14ac:dyDescent="0.25">
      <c r="A1156" s="1">
        <v>310155</v>
      </c>
      <c r="B1156" s="1" t="s">
        <v>1517</v>
      </c>
      <c r="C1156" s="1">
        <v>108073503</v>
      </c>
      <c r="D1156" s="1">
        <v>155</v>
      </c>
      <c r="E1156" s="1" t="s">
        <v>1690</v>
      </c>
      <c r="F1156" s="1" t="s">
        <v>232</v>
      </c>
      <c r="G1156" s="1" t="s">
        <v>178</v>
      </c>
      <c r="H1156" s="1" t="s">
        <v>240</v>
      </c>
      <c r="I1156" s="1">
        <v>2164161.9900000002</v>
      </c>
      <c r="J1156" s="1">
        <v>11909637</v>
      </c>
      <c r="K1156" s="1">
        <v>8.1021003425121307E-2</v>
      </c>
      <c r="L1156" s="1">
        <v>0.68495756387710571</v>
      </c>
      <c r="M1156" s="1">
        <v>3.7164468318223953E-2</v>
      </c>
      <c r="N1156" s="1">
        <v>1.7472738027572632</v>
      </c>
    </row>
    <row r="1157" spans="1:14" x14ac:dyDescent="0.25">
      <c r="A1157" s="1">
        <v>310156</v>
      </c>
      <c r="B1157" s="1" t="s">
        <v>1517</v>
      </c>
      <c r="C1157" s="1">
        <v>108077503</v>
      </c>
      <c r="D1157" s="1">
        <v>156</v>
      </c>
      <c r="E1157" s="1" t="s">
        <v>1691</v>
      </c>
      <c r="F1157" s="1" t="s">
        <v>232</v>
      </c>
      <c r="G1157" s="1" t="s">
        <v>178</v>
      </c>
      <c r="H1157" s="1" t="s">
        <v>240</v>
      </c>
      <c r="I1157" s="1">
        <v>1140038.33</v>
      </c>
      <c r="J1157" s="1">
        <v>7750122.5</v>
      </c>
      <c r="K1157" s="1">
        <v>9.3312501907348633E-2</v>
      </c>
      <c r="L1157" s="1">
        <v>1.2186863422393799</v>
      </c>
      <c r="M1157" s="1">
        <v>2.9218729585409164E-2</v>
      </c>
      <c r="N1157" s="1">
        <v>2.630375862121582</v>
      </c>
    </row>
    <row r="1158" spans="1:14" x14ac:dyDescent="0.25">
      <c r="A1158" s="1">
        <v>310157</v>
      </c>
      <c r="B1158" s="1" t="s">
        <v>1517</v>
      </c>
      <c r="C1158" s="1">
        <v>108078003</v>
      </c>
      <c r="D1158" s="1">
        <v>157</v>
      </c>
      <c r="E1158" s="1" t="s">
        <v>1692</v>
      </c>
      <c r="F1158" s="1" t="s">
        <v>232</v>
      </c>
      <c r="G1158" s="1" t="s">
        <v>178</v>
      </c>
      <c r="H1158" s="1" t="s">
        <v>240</v>
      </c>
      <c r="I1158" s="1">
        <v>1496221.51</v>
      </c>
      <c r="J1158" s="1">
        <v>9238850</v>
      </c>
      <c r="K1158" s="1">
        <v>5.4088998585939407E-2</v>
      </c>
      <c r="L1158" s="1">
        <v>0.58889937400817871</v>
      </c>
      <c r="M1158" s="1">
        <v>1.9040089100599289E-2</v>
      </c>
      <c r="N1158" s="1">
        <v>1.2889473438262939</v>
      </c>
    </row>
    <row r="1159" spans="1:14" x14ac:dyDescent="0.25">
      <c r="A1159" s="1">
        <v>310158</v>
      </c>
      <c r="B1159" s="1" t="s">
        <v>1517</v>
      </c>
      <c r="C1159" s="1">
        <v>108079004</v>
      </c>
      <c r="D1159" s="1">
        <v>158</v>
      </c>
      <c r="E1159" s="1" t="s">
        <v>1693</v>
      </c>
      <c r="F1159" s="1" t="s">
        <v>232</v>
      </c>
      <c r="G1159" s="1" t="s">
        <v>178</v>
      </c>
      <c r="H1159" s="1" t="s">
        <v>240</v>
      </c>
      <c r="I1159" s="1">
        <v>356505.25</v>
      </c>
      <c r="J1159" s="1">
        <v>3341363.5</v>
      </c>
      <c r="K1159" s="1">
        <v>2.8367999941110611E-2</v>
      </c>
      <c r="L1159" s="1">
        <v>0.85626435279846191</v>
      </c>
      <c r="M1159" s="1">
        <v>4.4891401194036007E-3</v>
      </c>
      <c r="N1159" s="1">
        <v>1.2752654552459717</v>
      </c>
    </row>
    <row r="1160" spans="1:14" x14ac:dyDescent="0.25">
      <c r="A1160" s="1">
        <v>310159</v>
      </c>
      <c r="B1160" s="1" t="s">
        <v>1517</v>
      </c>
      <c r="C1160" s="1">
        <v>108110603</v>
      </c>
      <c r="D1160" s="1">
        <v>159</v>
      </c>
      <c r="E1160" s="1" t="s">
        <v>1694</v>
      </c>
      <c r="F1160" s="1" t="s">
        <v>233</v>
      </c>
      <c r="G1160" s="1" t="s">
        <v>179</v>
      </c>
      <c r="H1160" s="1" t="s">
        <v>240</v>
      </c>
      <c r="I1160" s="1">
        <v>539688.25</v>
      </c>
      <c r="J1160" s="1">
        <v>5229179.5</v>
      </c>
      <c r="K1160" s="1">
        <v>5.6553501635789871E-2</v>
      </c>
      <c r="L1160" s="1">
        <v>1.09332275390625</v>
      </c>
      <c r="M1160" s="1">
        <v>-6.2551898881793022E-3</v>
      </c>
      <c r="N1160" s="1">
        <v>-1.1457579135894775</v>
      </c>
    </row>
    <row r="1161" spans="1:14" x14ac:dyDescent="0.25">
      <c r="A1161" s="1">
        <v>310160</v>
      </c>
      <c r="B1161" s="1" t="s">
        <v>1517</v>
      </c>
      <c r="C1161" s="1">
        <v>108111203</v>
      </c>
      <c r="D1161" s="1">
        <v>160</v>
      </c>
      <c r="E1161" s="1" t="s">
        <v>1695</v>
      </c>
      <c r="F1161" s="1" t="s">
        <v>233</v>
      </c>
      <c r="G1161" s="1" t="s">
        <v>179</v>
      </c>
      <c r="H1161" s="1" t="s">
        <v>240</v>
      </c>
      <c r="I1161" s="1">
        <v>996592.84</v>
      </c>
      <c r="J1161" s="1">
        <v>9590068</v>
      </c>
      <c r="K1161" s="1">
        <v>5.778999999165535E-2</v>
      </c>
      <c r="L1161" s="1">
        <v>0.60625594854354858</v>
      </c>
      <c r="M1161" s="1">
        <v>9.0583497658371925E-3</v>
      </c>
      <c r="N1161" s="1">
        <v>0.91726922988891602</v>
      </c>
    </row>
    <row r="1162" spans="1:14" x14ac:dyDescent="0.25">
      <c r="A1162" s="1">
        <v>310161</v>
      </c>
      <c r="B1162" s="1" t="s">
        <v>1517</v>
      </c>
      <c r="C1162" s="1">
        <v>108111303</v>
      </c>
      <c r="D1162" s="1">
        <v>161</v>
      </c>
      <c r="E1162" s="1" t="s">
        <v>1696</v>
      </c>
      <c r="F1162" s="1" t="s">
        <v>233</v>
      </c>
      <c r="G1162" s="1" t="s">
        <v>179</v>
      </c>
      <c r="H1162" s="1" t="s">
        <v>240</v>
      </c>
      <c r="I1162" s="1">
        <v>1096368.94</v>
      </c>
      <c r="J1162" s="1">
        <v>7352590.5</v>
      </c>
      <c r="K1162" s="1">
        <v>4.1946500539779663E-2</v>
      </c>
      <c r="L1162" s="1">
        <v>0.57377296686172485</v>
      </c>
      <c r="M1162" s="1">
        <v>1.702377013862133E-2</v>
      </c>
      <c r="N1162" s="1">
        <v>1.5772312879562378</v>
      </c>
    </row>
    <row r="1163" spans="1:14" x14ac:dyDescent="0.25">
      <c r="A1163" s="1">
        <v>310162</v>
      </c>
      <c r="B1163" s="1" t="s">
        <v>1517</v>
      </c>
      <c r="C1163" s="1">
        <v>108111403</v>
      </c>
      <c r="D1163" s="1">
        <v>162</v>
      </c>
      <c r="E1163" s="1" t="s">
        <v>1697</v>
      </c>
      <c r="F1163" s="1" t="s">
        <v>233</v>
      </c>
      <c r="G1163" s="1" t="s">
        <v>179</v>
      </c>
      <c r="H1163" s="1" t="s">
        <v>240</v>
      </c>
      <c r="I1163" s="1">
        <v>574366.94999999995</v>
      </c>
      <c r="J1163" s="1">
        <v>5878794.5</v>
      </c>
      <c r="K1163" s="1">
        <v>2.7179000899195671E-2</v>
      </c>
      <c r="L1163" s="1">
        <v>0.4644700288772583</v>
      </c>
      <c r="M1163" s="1">
        <v>7.160549983382225E-3</v>
      </c>
      <c r="N1163" s="1">
        <v>1.2624239921569824</v>
      </c>
    </row>
    <row r="1164" spans="1:14" x14ac:dyDescent="0.25">
      <c r="A1164" s="1">
        <v>310163</v>
      </c>
      <c r="B1164" s="1" t="s">
        <v>1517</v>
      </c>
      <c r="C1164" s="1">
        <v>108112003</v>
      </c>
      <c r="D1164" s="1">
        <v>163</v>
      </c>
      <c r="E1164" s="1" t="s">
        <v>1698</v>
      </c>
      <c r="F1164" s="1" t="s">
        <v>233</v>
      </c>
      <c r="G1164" s="1" t="s">
        <v>179</v>
      </c>
      <c r="H1164" s="1" t="s">
        <v>240</v>
      </c>
      <c r="I1164" s="1">
        <v>536335.68999999994</v>
      </c>
      <c r="J1164" s="1">
        <v>5354323</v>
      </c>
      <c r="K1164" s="1">
        <v>3.5791501402854919E-2</v>
      </c>
      <c r="L1164" s="1">
        <v>0.67295831441879272</v>
      </c>
      <c r="M1164" s="1">
        <v>2.3564469069242477E-2</v>
      </c>
      <c r="N1164" s="1">
        <v>4.5955133438110352</v>
      </c>
    </row>
    <row r="1165" spans="1:14" x14ac:dyDescent="0.25">
      <c r="A1165" s="1">
        <v>310164</v>
      </c>
      <c r="B1165" s="1" t="s">
        <v>1517</v>
      </c>
      <c r="C1165" s="1">
        <v>108112203</v>
      </c>
      <c r="D1165" s="1">
        <v>164</v>
      </c>
      <c r="E1165" s="1" t="s">
        <v>1699</v>
      </c>
      <c r="F1165" s="1" t="s">
        <v>233</v>
      </c>
      <c r="G1165" s="1" t="s">
        <v>179</v>
      </c>
      <c r="H1165" s="1" t="s">
        <v>240</v>
      </c>
      <c r="I1165" s="1">
        <v>1406352.29</v>
      </c>
      <c r="J1165" s="1">
        <v>12531631</v>
      </c>
      <c r="K1165" s="1">
        <v>7.1924000978469849E-2</v>
      </c>
      <c r="L1165" s="1">
        <v>0.57725274562835693</v>
      </c>
      <c r="M1165" s="1">
        <v>-3.0832640826702118E-2</v>
      </c>
      <c r="N1165" s="1">
        <v>-2.1453495025634766</v>
      </c>
    </row>
    <row r="1166" spans="1:14" x14ac:dyDescent="0.25">
      <c r="A1166" s="1">
        <v>310165</v>
      </c>
      <c r="B1166" s="1" t="s">
        <v>1517</v>
      </c>
      <c r="C1166" s="1">
        <v>108112502</v>
      </c>
      <c r="D1166" s="1">
        <v>165</v>
      </c>
      <c r="E1166" s="1" t="s">
        <v>1700</v>
      </c>
      <c r="F1166" s="1" t="s">
        <v>233</v>
      </c>
      <c r="G1166" s="1" t="s">
        <v>179</v>
      </c>
      <c r="H1166" s="1" t="s">
        <v>240</v>
      </c>
      <c r="I1166" s="1">
        <v>2461437.54</v>
      </c>
      <c r="J1166" s="1">
        <v>18455844</v>
      </c>
      <c r="K1166" s="1">
        <v>0.36205801367759705</v>
      </c>
      <c r="L1166" s="1">
        <v>2.0010073184967041</v>
      </c>
      <c r="M1166" s="1">
        <v>5.6753210723400116E-2</v>
      </c>
      <c r="N1166" s="1">
        <v>2.3601105213165283</v>
      </c>
    </row>
    <row r="1167" spans="1:14" x14ac:dyDescent="0.25">
      <c r="A1167" s="1">
        <v>310166</v>
      </c>
      <c r="B1167" s="1" t="s">
        <v>1517</v>
      </c>
      <c r="C1167" s="1">
        <v>108114503</v>
      </c>
      <c r="D1167" s="1">
        <v>166</v>
      </c>
      <c r="E1167" s="1" t="s">
        <v>1701</v>
      </c>
      <c r="F1167" s="1" t="s">
        <v>233</v>
      </c>
      <c r="G1167" s="1" t="s">
        <v>179</v>
      </c>
      <c r="H1167" s="1" t="s">
        <v>240</v>
      </c>
      <c r="I1167" s="1">
        <v>798312.46</v>
      </c>
      <c r="J1167" s="1">
        <v>8715261</v>
      </c>
      <c r="K1167" s="1">
        <v>2.7981000021100044E-2</v>
      </c>
      <c r="L1167" s="1">
        <v>0.32209160923957825</v>
      </c>
      <c r="M1167" s="1">
        <v>1.1056180112063885E-2</v>
      </c>
      <c r="N1167" s="1">
        <v>1.4043940305709839</v>
      </c>
    </row>
    <row r="1168" spans="1:14" x14ac:dyDescent="0.25">
      <c r="A1168" s="1">
        <v>310167</v>
      </c>
      <c r="B1168" s="1" t="s">
        <v>1517</v>
      </c>
      <c r="C1168" s="1">
        <v>108116003</v>
      </c>
      <c r="D1168" s="1">
        <v>167</v>
      </c>
      <c r="E1168" s="1" t="s">
        <v>1702</v>
      </c>
      <c r="F1168" s="1" t="s">
        <v>233</v>
      </c>
      <c r="G1168" s="1" t="s">
        <v>179</v>
      </c>
      <c r="H1168" s="1" t="s">
        <v>240</v>
      </c>
      <c r="I1168" s="1">
        <v>1240336.1499999999</v>
      </c>
      <c r="J1168" s="1">
        <v>9576811</v>
      </c>
      <c r="K1168" s="1">
        <v>5.2928000688552856E-2</v>
      </c>
      <c r="L1168" s="1">
        <v>0.55573970079421997</v>
      </c>
      <c r="M1168" s="1">
        <v>2.5859970599412918E-2</v>
      </c>
      <c r="N1168" s="1">
        <v>2.1293106079101563</v>
      </c>
    </row>
    <row r="1169" spans="1:14" x14ac:dyDescent="0.25">
      <c r="A1169" s="1">
        <v>310168</v>
      </c>
      <c r="B1169" s="1" t="s">
        <v>1517</v>
      </c>
      <c r="C1169" s="1">
        <v>108116303</v>
      </c>
      <c r="D1169" s="1">
        <v>168</v>
      </c>
      <c r="E1169" s="1" t="s">
        <v>1703</v>
      </c>
      <c r="F1169" s="1" t="s">
        <v>233</v>
      </c>
      <c r="G1169" s="1" t="s">
        <v>179</v>
      </c>
      <c r="H1169" s="1" t="s">
        <v>240</v>
      </c>
      <c r="I1169" s="1">
        <v>619608.88</v>
      </c>
      <c r="J1169" s="1">
        <v>6746942</v>
      </c>
      <c r="K1169" s="1">
        <v>4.9635499715805054E-2</v>
      </c>
      <c r="L1169" s="1">
        <v>0.74112629890441895</v>
      </c>
      <c r="M1169" s="1">
        <v>6.754439789801836E-3</v>
      </c>
      <c r="N1169" s="1">
        <v>1.1021279096603394</v>
      </c>
    </row>
    <row r="1170" spans="1:14" x14ac:dyDescent="0.25">
      <c r="A1170" s="1">
        <v>310169</v>
      </c>
      <c r="B1170" s="1" t="s">
        <v>1517</v>
      </c>
      <c r="C1170" s="1">
        <v>108116503</v>
      </c>
      <c r="D1170" s="1">
        <v>169</v>
      </c>
      <c r="E1170" s="1" t="s">
        <v>1704</v>
      </c>
      <c r="F1170" s="1" t="s">
        <v>233</v>
      </c>
      <c r="G1170" s="1" t="s">
        <v>179</v>
      </c>
      <c r="H1170" s="1" t="s">
        <v>240</v>
      </c>
      <c r="I1170" s="1">
        <v>753117.82</v>
      </c>
      <c r="J1170" s="1">
        <v>3315927.25</v>
      </c>
      <c r="K1170" s="1">
        <v>1.6894500702619553E-2</v>
      </c>
      <c r="L1170" s="1">
        <v>0.51210463047027588</v>
      </c>
      <c r="M1170" s="1">
        <v>-5.2187801338732243E-3</v>
      </c>
      <c r="N1170" s="1">
        <v>-0.68818777799606323</v>
      </c>
    </row>
    <row r="1171" spans="1:14" x14ac:dyDescent="0.25">
      <c r="A1171" s="1">
        <v>310170</v>
      </c>
      <c r="B1171" s="1" t="s">
        <v>1517</v>
      </c>
      <c r="C1171" s="1">
        <v>108118503</v>
      </c>
      <c r="D1171" s="1">
        <v>170</v>
      </c>
      <c r="E1171" s="1" t="s">
        <v>1705</v>
      </c>
      <c r="F1171" s="1" t="s">
        <v>233</v>
      </c>
      <c r="G1171" s="1" t="s">
        <v>179</v>
      </c>
      <c r="H1171" s="1" t="s">
        <v>240</v>
      </c>
      <c r="I1171" s="1">
        <v>826884.23</v>
      </c>
      <c r="J1171" s="1">
        <v>4014019.75</v>
      </c>
      <c r="K1171" s="1">
        <v>2.9588000848889351E-2</v>
      </c>
      <c r="L1171" s="1">
        <v>0.74259018898010254</v>
      </c>
      <c r="M1171" s="1">
        <v>1.1930240318179131E-2</v>
      </c>
      <c r="N1171" s="1">
        <v>1.4639158248901367</v>
      </c>
    </row>
    <row r="1172" spans="1:14" x14ac:dyDescent="0.25">
      <c r="A1172" s="1">
        <v>310171</v>
      </c>
      <c r="B1172" s="1" t="s">
        <v>1517</v>
      </c>
      <c r="C1172" s="1">
        <v>108561003</v>
      </c>
      <c r="D1172" s="1">
        <v>171</v>
      </c>
      <c r="E1172" s="1" t="s">
        <v>1706</v>
      </c>
      <c r="F1172" s="1" t="s">
        <v>233</v>
      </c>
      <c r="G1172" s="1" t="s">
        <v>180</v>
      </c>
      <c r="H1172" s="1" t="s">
        <v>240</v>
      </c>
      <c r="I1172" s="1">
        <v>556389.44999999995</v>
      </c>
      <c r="J1172" s="1">
        <v>5242339.5</v>
      </c>
      <c r="K1172" s="1">
        <v>2.9317500069737434E-2</v>
      </c>
      <c r="L1172" s="1">
        <v>0.56238973140716553</v>
      </c>
      <c r="M1172" s="1">
        <v>4.4941799715161324E-3</v>
      </c>
      <c r="N1172" s="1">
        <v>0.81431752443313599</v>
      </c>
    </row>
    <row r="1173" spans="1:14" x14ac:dyDescent="0.25">
      <c r="A1173" s="1">
        <v>310172</v>
      </c>
      <c r="B1173" s="1" t="s">
        <v>1517</v>
      </c>
      <c r="C1173" s="1">
        <v>108561803</v>
      </c>
      <c r="D1173" s="1">
        <v>172</v>
      </c>
      <c r="E1173" s="1" t="s">
        <v>1707</v>
      </c>
      <c r="F1173" s="1" t="s">
        <v>233</v>
      </c>
      <c r="G1173" s="1" t="s">
        <v>180</v>
      </c>
      <c r="H1173" s="1" t="s">
        <v>240</v>
      </c>
      <c r="I1173" s="1">
        <v>698753.68</v>
      </c>
      <c r="J1173" s="1">
        <v>6752265.5</v>
      </c>
      <c r="K1173" s="1">
        <v>5.0204001367092133E-2</v>
      </c>
      <c r="L1173" s="1">
        <v>0.74908292293548584</v>
      </c>
      <c r="M1173" s="1">
        <v>1.2377649545669556E-2</v>
      </c>
      <c r="N1173" s="1">
        <v>1.8033336400985718</v>
      </c>
    </row>
    <row r="1174" spans="1:14" x14ac:dyDescent="0.25">
      <c r="A1174" s="1">
        <v>310173</v>
      </c>
      <c r="B1174" s="1" t="s">
        <v>1517</v>
      </c>
      <c r="C1174" s="1">
        <v>108565203</v>
      </c>
      <c r="D1174" s="1">
        <v>173</v>
      </c>
      <c r="E1174" s="1" t="s">
        <v>1708</v>
      </c>
      <c r="F1174" s="1" t="s">
        <v>233</v>
      </c>
      <c r="G1174" s="1" t="s">
        <v>180</v>
      </c>
      <c r="H1174" s="1" t="s">
        <v>240</v>
      </c>
      <c r="I1174" s="1">
        <v>678066.41</v>
      </c>
      <c r="J1174" s="1">
        <v>7261389</v>
      </c>
      <c r="K1174" s="1">
        <v>2.0613500848412514E-2</v>
      </c>
      <c r="L1174" s="1">
        <v>0.28468635678291321</v>
      </c>
      <c r="M1174" s="1">
        <v>-3.3427521586418152E-2</v>
      </c>
      <c r="N1174" s="1">
        <v>-4.6982159614562988</v>
      </c>
    </row>
    <row r="1175" spans="1:14" x14ac:dyDescent="0.25">
      <c r="A1175" s="1">
        <v>310174</v>
      </c>
      <c r="B1175" s="1" t="s">
        <v>1517</v>
      </c>
      <c r="C1175" s="1">
        <v>108565503</v>
      </c>
      <c r="D1175" s="1">
        <v>174</v>
      </c>
      <c r="E1175" s="1" t="s">
        <v>1709</v>
      </c>
      <c r="F1175" s="1" t="s">
        <v>233</v>
      </c>
      <c r="G1175" s="1" t="s">
        <v>180</v>
      </c>
      <c r="H1175" s="1" t="s">
        <v>240</v>
      </c>
      <c r="I1175" s="1">
        <v>847075.52</v>
      </c>
      <c r="J1175" s="1">
        <v>7629197</v>
      </c>
      <c r="K1175" s="1">
        <v>7.1735002100467682E-2</v>
      </c>
      <c r="L1175" s="1">
        <v>0.94919431209564209</v>
      </c>
      <c r="M1175" s="1">
        <v>1.5383009798824787E-2</v>
      </c>
      <c r="N1175" s="1">
        <v>1.8496030569076538</v>
      </c>
    </row>
    <row r="1176" spans="1:14" x14ac:dyDescent="0.25">
      <c r="A1176" s="1">
        <v>310175</v>
      </c>
      <c r="B1176" s="1" t="s">
        <v>1517</v>
      </c>
      <c r="C1176" s="1">
        <v>108566303</v>
      </c>
      <c r="D1176" s="1">
        <v>175</v>
      </c>
      <c r="E1176" s="1" t="s">
        <v>1710</v>
      </c>
      <c r="F1176" s="1" t="s">
        <v>233</v>
      </c>
      <c r="G1176" s="1" t="s">
        <v>180</v>
      </c>
      <c r="H1176" s="1" t="s">
        <v>240</v>
      </c>
      <c r="I1176" s="1">
        <v>464282.43</v>
      </c>
      <c r="J1176" s="1">
        <v>3424493</v>
      </c>
      <c r="K1176" s="1">
        <v>2.3947000503540039E-2</v>
      </c>
      <c r="L1176" s="1">
        <v>0.70421046018600464</v>
      </c>
      <c r="M1176" s="1">
        <v>1.1010200250893831E-3</v>
      </c>
      <c r="N1176" s="1">
        <v>0.23770815134048462</v>
      </c>
    </row>
    <row r="1177" spans="1:14" x14ac:dyDescent="0.25">
      <c r="A1177" s="1">
        <v>310176</v>
      </c>
      <c r="B1177" s="1" t="s">
        <v>1517</v>
      </c>
      <c r="C1177" s="1">
        <v>108567004</v>
      </c>
      <c r="D1177" s="1">
        <v>176</v>
      </c>
      <c r="E1177" s="1" t="s">
        <v>1711</v>
      </c>
      <c r="F1177" s="1" t="s">
        <v>233</v>
      </c>
      <c r="G1177" s="1" t="s">
        <v>180</v>
      </c>
      <c r="H1177" s="1" t="s">
        <v>240</v>
      </c>
      <c r="I1177" s="1">
        <v>233361.61</v>
      </c>
      <c r="J1177" s="1">
        <v>1968987.5</v>
      </c>
      <c r="K1177" s="1">
        <v>4.3066251091659069E-3</v>
      </c>
      <c r="L1177" s="1">
        <v>0.21920226514339447</v>
      </c>
      <c r="M1177" s="1">
        <v>-8.139999583363533E-3</v>
      </c>
      <c r="N1177" s="1">
        <v>-3.3705780506134033</v>
      </c>
    </row>
    <row r="1178" spans="1:14" x14ac:dyDescent="0.25">
      <c r="A1178" s="1">
        <v>310177</v>
      </c>
      <c r="B1178" s="1" t="s">
        <v>1517</v>
      </c>
      <c r="C1178" s="1">
        <v>108567204</v>
      </c>
      <c r="D1178" s="1">
        <v>177</v>
      </c>
      <c r="E1178" s="1" t="s">
        <v>1712</v>
      </c>
      <c r="F1178" s="1" t="s">
        <v>233</v>
      </c>
      <c r="G1178" s="1" t="s">
        <v>180</v>
      </c>
      <c r="H1178" s="1" t="s">
        <v>240</v>
      </c>
      <c r="I1178" s="1">
        <v>367170.62</v>
      </c>
      <c r="J1178" s="1">
        <v>3961510.5</v>
      </c>
      <c r="K1178" s="1">
        <v>1.4023750089108944E-2</v>
      </c>
      <c r="L1178" s="1">
        <v>0.35525768995285034</v>
      </c>
      <c r="M1178" s="1">
        <v>1.0816549882292747E-2</v>
      </c>
      <c r="N1178" s="1">
        <v>3.0353379249572754</v>
      </c>
    </row>
    <row r="1179" spans="1:14" x14ac:dyDescent="0.25">
      <c r="A1179" s="1">
        <v>310178</v>
      </c>
      <c r="B1179" s="1" t="s">
        <v>1517</v>
      </c>
      <c r="C1179" s="1">
        <v>108567404</v>
      </c>
      <c r="D1179" s="1">
        <v>178</v>
      </c>
      <c r="E1179" s="1" t="s">
        <v>1713</v>
      </c>
      <c r="F1179" s="1" t="s">
        <v>233</v>
      </c>
      <c r="G1179" s="1" t="s">
        <v>180</v>
      </c>
      <c r="H1179" s="1" t="s">
        <v>240</v>
      </c>
      <c r="I1179" s="1">
        <v>234692.61</v>
      </c>
      <c r="J1179" s="1">
        <v>1560798.5</v>
      </c>
      <c r="K1179" s="1">
        <v>6.2599999364465475E-4</v>
      </c>
      <c r="L1179" s="1">
        <v>4.0123768150806427E-2</v>
      </c>
      <c r="M1179" s="1">
        <v>2.2432398982346058E-3</v>
      </c>
      <c r="N1179" s="1">
        <v>0.96504455804824829</v>
      </c>
    </row>
    <row r="1180" spans="1:14" x14ac:dyDescent="0.25">
      <c r="A1180" s="1">
        <v>310179</v>
      </c>
      <c r="B1180" s="1" t="s">
        <v>1517</v>
      </c>
      <c r="C1180" s="1">
        <v>108567703</v>
      </c>
      <c r="D1180" s="1">
        <v>179</v>
      </c>
      <c r="E1180" s="1" t="s">
        <v>1714</v>
      </c>
      <c r="F1180" s="1" t="s">
        <v>233</v>
      </c>
      <c r="G1180" s="1" t="s">
        <v>180</v>
      </c>
      <c r="H1180" s="1" t="s">
        <v>240</v>
      </c>
      <c r="I1180" s="1">
        <v>1507346.11</v>
      </c>
      <c r="J1180" s="1">
        <v>8039754.5</v>
      </c>
      <c r="K1180" s="1">
        <v>3.0511999502778053E-2</v>
      </c>
      <c r="L1180" s="1">
        <v>0.38095986843109131</v>
      </c>
      <c r="M1180" s="1">
        <v>1.6620250418782234E-2</v>
      </c>
      <c r="N1180" s="1">
        <v>1.1149098873138428</v>
      </c>
    </row>
    <row r="1181" spans="1:14" x14ac:dyDescent="0.25">
      <c r="A1181" s="1">
        <v>310180</v>
      </c>
      <c r="B1181" s="1" t="s">
        <v>1517</v>
      </c>
      <c r="C1181" s="1">
        <v>108568404</v>
      </c>
      <c r="D1181" s="1">
        <v>180</v>
      </c>
      <c r="E1181" s="1" t="s">
        <v>1715</v>
      </c>
      <c r="F1181" s="1" t="s">
        <v>233</v>
      </c>
      <c r="G1181" s="1" t="s">
        <v>180</v>
      </c>
      <c r="H1181" s="1" t="s">
        <v>240</v>
      </c>
      <c r="I1181" s="1">
        <v>289279.69</v>
      </c>
      <c r="J1181" s="1">
        <v>2331010.75</v>
      </c>
      <c r="K1181" s="1">
        <v>3.134474903345108E-2</v>
      </c>
      <c r="L1181" s="1">
        <v>1.3630131483078003</v>
      </c>
      <c r="M1181" s="1">
        <v>-2.199099981226027E-4</v>
      </c>
      <c r="N1181" s="1">
        <v>-7.5962111353874207E-2</v>
      </c>
    </row>
    <row r="1182" spans="1:14" x14ac:dyDescent="0.25">
      <c r="A1182" s="1">
        <v>310181</v>
      </c>
      <c r="B1182" s="1" t="s">
        <v>1517</v>
      </c>
      <c r="C1182" s="1">
        <v>108569103</v>
      </c>
      <c r="D1182" s="1">
        <v>181</v>
      </c>
      <c r="E1182" s="1" t="s">
        <v>1716</v>
      </c>
      <c r="F1182" s="1" t="s">
        <v>233</v>
      </c>
      <c r="G1182" s="1" t="s">
        <v>180</v>
      </c>
      <c r="H1182" s="1" t="s">
        <v>240</v>
      </c>
      <c r="I1182" s="1">
        <v>919844.34</v>
      </c>
      <c r="J1182" s="1">
        <v>8694975</v>
      </c>
      <c r="K1182" s="1">
        <v>7.2965003550052643E-2</v>
      </c>
      <c r="L1182" s="1">
        <v>0.84626436233520508</v>
      </c>
      <c r="M1182" s="1">
        <v>7.8476397320628166E-3</v>
      </c>
      <c r="N1182" s="1">
        <v>0.86048996448516846</v>
      </c>
    </row>
    <row r="1183" spans="1:14" x14ac:dyDescent="0.25">
      <c r="A1183" s="1">
        <v>310182</v>
      </c>
      <c r="B1183" s="1" t="s">
        <v>1517</v>
      </c>
      <c r="C1183" s="1">
        <v>109122703</v>
      </c>
      <c r="D1183" s="1">
        <v>182</v>
      </c>
      <c r="E1183" s="1" t="s">
        <v>1717</v>
      </c>
      <c r="F1183" s="1" t="s">
        <v>232</v>
      </c>
      <c r="G1183" s="1" t="s">
        <v>181</v>
      </c>
      <c r="H1183" s="1" t="s">
        <v>240</v>
      </c>
      <c r="I1183" s="1">
        <v>648488.5</v>
      </c>
      <c r="J1183" s="1">
        <v>5430152</v>
      </c>
      <c r="K1183" s="1">
        <v>4.175100103020668E-2</v>
      </c>
      <c r="L1183" s="1">
        <v>0.77483099699020386</v>
      </c>
      <c r="M1183" s="1">
        <v>-9.3582503497600555E-2</v>
      </c>
      <c r="N1183" s="1">
        <v>-12.610990524291992</v>
      </c>
    </row>
    <row r="1184" spans="1:14" x14ac:dyDescent="0.25">
      <c r="A1184" s="1">
        <v>310183</v>
      </c>
      <c r="B1184" s="1" t="s">
        <v>1517</v>
      </c>
      <c r="C1184" s="1">
        <v>109243503</v>
      </c>
      <c r="D1184" s="1">
        <v>183</v>
      </c>
      <c r="E1184" s="1" t="s">
        <v>1718</v>
      </c>
      <c r="F1184" s="1" t="s">
        <v>232</v>
      </c>
      <c r="G1184" s="1" t="s">
        <v>182</v>
      </c>
      <c r="H1184" s="1" t="s">
        <v>240</v>
      </c>
      <c r="I1184" s="1">
        <v>489742.95</v>
      </c>
      <c r="J1184" s="1">
        <v>5093710.5</v>
      </c>
      <c r="K1184" s="1">
        <v>2.3986000567674637E-2</v>
      </c>
      <c r="L1184" s="1">
        <v>0.47312235832214355</v>
      </c>
      <c r="M1184" s="1">
        <v>1.2257940135896206E-2</v>
      </c>
      <c r="N1184" s="1">
        <v>2.5671885013580322</v>
      </c>
    </row>
    <row r="1185" spans="1:14" x14ac:dyDescent="0.25">
      <c r="A1185" s="1">
        <v>310184</v>
      </c>
      <c r="B1185" s="1" t="s">
        <v>1517</v>
      </c>
      <c r="C1185" s="1">
        <v>109246003</v>
      </c>
      <c r="D1185" s="1">
        <v>184</v>
      </c>
      <c r="E1185" s="1" t="s">
        <v>1719</v>
      </c>
      <c r="F1185" s="1" t="s">
        <v>232</v>
      </c>
      <c r="G1185" s="1" t="s">
        <v>182</v>
      </c>
      <c r="H1185" s="1" t="s">
        <v>240</v>
      </c>
      <c r="I1185" s="1">
        <v>648707.17000000004</v>
      </c>
      <c r="J1185" s="1">
        <v>5101252.5</v>
      </c>
      <c r="K1185" s="1">
        <v>-5.2999998442828655E-3</v>
      </c>
      <c r="L1185" s="1">
        <v>-0.10378821939229965</v>
      </c>
      <c r="M1185" s="1">
        <v>1.2551549822092056E-2</v>
      </c>
      <c r="N1185" s="1">
        <v>1.9730314016342163</v>
      </c>
    </row>
    <row r="1186" spans="1:14" x14ac:dyDescent="0.25">
      <c r="A1186" s="1">
        <v>310185</v>
      </c>
      <c r="B1186" s="1" t="s">
        <v>1517</v>
      </c>
      <c r="C1186" s="1">
        <v>109248003</v>
      </c>
      <c r="D1186" s="1">
        <v>185</v>
      </c>
      <c r="E1186" s="1" t="s">
        <v>1720</v>
      </c>
      <c r="F1186" s="1" t="s">
        <v>232</v>
      </c>
      <c r="G1186" s="1" t="s">
        <v>182</v>
      </c>
      <c r="H1186" s="1" t="s">
        <v>240</v>
      </c>
      <c r="I1186" s="1">
        <v>1290513.97</v>
      </c>
      <c r="J1186" s="1">
        <v>6612487.5</v>
      </c>
      <c r="K1186" s="1">
        <v>7.6342999935150146E-2</v>
      </c>
      <c r="L1186" s="1">
        <v>1.1680127382278442</v>
      </c>
      <c r="M1186" s="1">
        <v>3.0647050589323044E-2</v>
      </c>
      <c r="N1186" s="1">
        <v>2.4325625896453857</v>
      </c>
    </row>
    <row r="1187" spans="1:14" x14ac:dyDescent="0.25">
      <c r="A1187" s="1">
        <v>310186</v>
      </c>
      <c r="B1187" s="1" t="s">
        <v>1517</v>
      </c>
      <c r="C1187" s="1">
        <v>109420803</v>
      </c>
      <c r="D1187" s="1">
        <v>186</v>
      </c>
      <c r="E1187" s="1" t="s">
        <v>1721</v>
      </c>
      <c r="F1187" s="1" t="s">
        <v>232</v>
      </c>
      <c r="G1187" s="1" t="s">
        <v>2037</v>
      </c>
      <c r="H1187" s="1" t="s">
        <v>240</v>
      </c>
      <c r="I1187" s="1">
        <v>2048187.61</v>
      </c>
      <c r="J1187" s="1">
        <v>13096641</v>
      </c>
      <c r="K1187" s="1">
        <v>0.10284999758005142</v>
      </c>
      <c r="L1187" s="1">
        <v>0.79153192043304443</v>
      </c>
      <c r="M1187" s="1">
        <v>0.12239070981740952</v>
      </c>
      <c r="N1187" s="1">
        <v>6.3553280830383301</v>
      </c>
    </row>
    <row r="1188" spans="1:14" x14ac:dyDescent="0.25">
      <c r="A1188" s="1">
        <v>310187</v>
      </c>
      <c r="B1188" s="1" t="s">
        <v>1517</v>
      </c>
      <c r="C1188" s="1">
        <v>109422303</v>
      </c>
      <c r="D1188" s="1">
        <v>187</v>
      </c>
      <c r="E1188" s="1" t="s">
        <v>1722</v>
      </c>
      <c r="F1188" s="1" t="s">
        <v>232</v>
      </c>
      <c r="G1188" s="1" t="s">
        <v>2037</v>
      </c>
      <c r="H1188" s="1" t="s">
        <v>240</v>
      </c>
      <c r="I1188" s="1">
        <v>847228.59</v>
      </c>
      <c r="J1188" s="1">
        <v>8259318.5</v>
      </c>
      <c r="K1188" s="1">
        <v>8.3503499627113342E-2</v>
      </c>
      <c r="L1188" s="1">
        <v>1.0213477611541748</v>
      </c>
      <c r="M1188" s="1">
        <v>1.9775940105319023E-2</v>
      </c>
      <c r="N1188" s="1">
        <v>2.3899784088134766</v>
      </c>
    </row>
    <row r="1189" spans="1:14" x14ac:dyDescent="0.25">
      <c r="A1189" s="1">
        <v>310188</v>
      </c>
      <c r="B1189" s="1" t="s">
        <v>1517</v>
      </c>
      <c r="C1189" s="1">
        <v>109426003</v>
      </c>
      <c r="D1189" s="1">
        <v>188</v>
      </c>
      <c r="E1189" s="1" t="s">
        <v>1723</v>
      </c>
      <c r="F1189" s="1" t="s">
        <v>232</v>
      </c>
      <c r="G1189" s="1" t="s">
        <v>2037</v>
      </c>
      <c r="H1189" s="1" t="s">
        <v>240</v>
      </c>
      <c r="I1189" s="1">
        <v>554745.51</v>
      </c>
      <c r="J1189" s="1">
        <v>5638810.5</v>
      </c>
      <c r="K1189" s="1">
        <v>2.9738500714302063E-2</v>
      </c>
      <c r="L1189" s="1">
        <v>0.5301857590675354</v>
      </c>
      <c r="M1189" s="1">
        <v>-1.090546976774931E-2</v>
      </c>
      <c r="N1189" s="1">
        <v>-1.927950382232666</v>
      </c>
    </row>
    <row r="1190" spans="1:14" x14ac:dyDescent="0.25">
      <c r="A1190" s="1">
        <v>310189</v>
      </c>
      <c r="B1190" s="1" t="s">
        <v>1517</v>
      </c>
      <c r="C1190" s="1">
        <v>109426303</v>
      </c>
      <c r="D1190" s="1">
        <v>189</v>
      </c>
      <c r="E1190" s="1" t="s">
        <v>1724</v>
      </c>
      <c r="F1190" s="1" t="s">
        <v>232</v>
      </c>
      <c r="G1190" s="1" t="s">
        <v>2037</v>
      </c>
      <c r="H1190" s="1" t="s">
        <v>240</v>
      </c>
      <c r="I1190" s="1">
        <v>716334.05</v>
      </c>
      <c r="J1190" s="1">
        <v>7303617</v>
      </c>
      <c r="K1190" s="1">
        <v>4.2739998549222946E-2</v>
      </c>
      <c r="L1190" s="1">
        <v>0.58863413333892822</v>
      </c>
      <c r="M1190" s="1">
        <v>7.2468197904527187E-3</v>
      </c>
      <c r="N1190" s="1">
        <v>1.0219926834106445</v>
      </c>
    </row>
    <row r="1191" spans="1:14" x14ac:dyDescent="0.25">
      <c r="A1191" s="1">
        <v>310190</v>
      </c>
      <c r="B1191" s="1" t="s">
        <v>1517</v>
      </c>
      <c r="C1191" s="1">
        <v>109427503</v>
      </c>
      <c r="D1191" s="1">
        <v>190</v>
      </c>
      <c r="E1191" s="1" t="s">
        <v>1725</v>
      </c>
      <c r="F1191" s="1" t="s">
        <v>232</v>
      </c>
      <c r="G1191" s="1" t="s">
        <v>2037</v>
      </c>
      <c r="H1191" s="1" t="s">
        <v>240</v>
      </c>
      <c r="I1191" s="1">
        <v>667350.80000000005</v>
      </c>
      <c r="J1191" s="1">
        <v>6486138</v>
      </c>
      <c r="K1191" s="1">
        <v>8.1364996731281281E-3</v>
      </c>
      <c r="L1191" s="1">
        <v>0.12560200691223145</v>
      </c>
      <c r="M1191" s="1">
        <v>1.9286099821329117E-2</v>
      </c>
      <c r="N1191" s="1">
        <v>2.9759528636932373</v>
      </c>
    </row>
    <row r="1192" spans="1:14" x14ac:dyDescent="0.25">
      <c r="A1192" s="1">
        <v>310191</v>
      </c>
      <c r="B1192" s="1" t="s">
        <v>1517</v>
      </c>
      <c r="C1192" s="1">
        <v>109530304</v>
      </c>
      <c r="D1192" s="1">
        <v>191</v>
      </c>
      <c r="E1192" s="1" t="s">
        <v>1726</v>
      </c>
      <c r="F1192" s="1" t="s">
        <v>232</v>
      </c>
      <c r="G1192" s="1" t="s">
        <v>183</v>
      </c>
      <c r="H1192" s="1" t="s">
        <v>240</v>
      </c>
      <c r="I1192" s="1">
        <v>142937.76999999999</v>
      </c>
      <c r="J1192" s="1">
        <v>1477825.875</v>
      </c>
      <c r="K1192" s="1">
        <v>1.2035124935209751E-2</v>
      </c>
      <c r="L1192" s="1">
        <v>0.82106703519821167</v>
      </c>
      <c r="M1192" s="1">
        <v>9.0052001178264618E-4</v>
      </c>
      <c r="N1192" s="1">
        <v>0.634002685546875</v>
      </c>
    </row>
    <row r="1193" spans="1:14" x14ac:dyDescent="0.25">
      <c r="A1193" s="1">
        <v>310192</v>
      </c>
      <c r="B1193" s="1" t="s">
        <v>1517</v>
      </c>
      <c r="C1193" s="1">
        <v>109531304</v>
      </c>
      <c r="D1193" s="1">
        <v>192</v>
      </c>
      <c r="E1193" s="1" t="s">
        <v>1727</v>
      </c>
      <c r="F1193" s="1" t="s">
        <v>232</v>
      </c>
      <c r="G1193" s="1" t="s">
        <v>183</v>
      </c>
      <c r="H1193" s="1" t="s">
        <v>240</v>
      </c>
      <c r="I1193" s="1">
        <v>560363.28</v>
      </c>
      <c r="J1193" s="1">
        <v>4333559.5</v>
      </c>
      <c r="K1193" s="1">
        <v>5.8629501610994339E-2</v>
      </c>
      <c r="L1193" s="1">
        <v>1.3714727163314819</v>
      </c>
      <c r="M1193" s="1">
        <v>1.0793060064315796E-2</v>
      </c>
      <c r="N1193" s="1">
        <v>1.9639091491699219</v>
      </c>
    </row>
    <row r="1194" spans="1:14" x14ac:dyDescent="0.25">
      <c r="A1194" s="1">
        <v>310193</v>
      </c>
      <c r="B1194" s="1" t="s">
        <v>1517</v>
      </c>
      <c r="C1194" s="1">
        <v>109532804</v>
      </c>
      <c r="D1194" s="1">
        <v>193</v>
      </c>
      <c r="E1194" s="1" t="s">
        <v>1728</v>
      </c>
      <c r="F1194" s="1" t="s">
        <v>232</v>
      </c>
      <c r="G1194" s="1" t="s">
        <v>183</v>
      </c>
      <c r="H1194" s="1" t="s">
        <v>240</v>
      </c>
      <c r="I1194" s="1">
        <v>272639</v>
      </c>
      <c r="J1194" s="1">
        <v>2166412</v>
      </c>
      <c r="K1194" s="1">
        <v>2.6607250794768333E-2</v>
      </c>
      <c r="L1194" s="1">
        <v>1.2434428930282593</v>
      </c>
      <c r="M1194" s="1">
        <v>2.936850069090724E-3</v>
      </c>
      <c r="N1194" s="1">
        <v>1.088923454284668</v>
      </c>
    </row>
    <row r="1195" spans="1:14" x14ac:dyDescent="0.25">
      <c r="A1195" s="1">
        <v>310194</v>
      </c>
      <c r="B1195" s="1" t="s">
        <v>1517</v>
      </c>
      <c r="C1195" s="1">
        <v>109535504</v>
      </c>
      <c r="D1195" s="1">
        <v>194</v>
      </c>
      <c r="E1195" s="1" t="s">
        <v>1729</v>
      </c>
      <c r="F1195" s="1" t="s">
        <v>232</v>
      </c>
      <c r="G1195" s="1" t="s">
        <v>183</v>
      </c>
      <c r="H1195" s="1" t="s">
        <v>240</v>
      </c>
      <c r="I1195" s="1">
        <v>442315.52000000002</v>
      </c>
      <c r="J1195" s="1">
        <v>4333460.5</v>
      </c>
      <c r="K1195" s="1">
        <v>5.192049965262413E-2</v>
      </c>
      <c r="L1195" s="1">
        <v>1.212659478187561</v>
      </c>
      <c r="M1195" s="1">
        <v>4.6768798492848873E-3</v>
      </c>
      <c r="N1195" s="1">
        <v>1.0686625242233276</v>
      </c>
    </row>
    <row r="1196" spans="1:14" x14ac:dyDescent="0.25">
      <c r="A1196" s="1">
        <v>310195</v>
      </c>
      <c r="B1196" s="1" t="s">
        <v>1517</v>
      </c>
      <c r="C1196" s="1">
        <v>109537504</v>
      </c>
      <c r="D1196" s="1">
        <v>195</v>
      </c>
      <c r="E1196" s="1" t="s">
        <v>1730</v>
      </c>
      <c r="F1196" s="1" t="s">
        <v>232</v>
      </c>
      <c r="G1196" s="1" t="s">
        <v>183</v>
      </c>
      <c r="H1196" s="1" t="s">
        <v>240</v>
      </c>
      <c r="I1196" s="1">
        <v>362038.29</v>
      </c>
      <c r="J1196" s="1">
        <v>3692769</v>
      </c>
      <c r="K1196" s="1">
        <v>7.4278503656387329E-2</v>
      </c>
      <c r="L1196" s="1">
        <v>2.0527482032775879</v>
      </c>
      <c r="M1196" s="1">
        <v>3.8151899352669716E-3</v>
      </c>
      <c r="N1196" s="1">
        <v>1.0650317668914795</v>
      </c>
    </row>
    <row r="1197" spans="1:14" x14ac:dyDescent="0.25">
      <c r="A1197" s="1">
        <v>310196</v>
      </c>
      <c r="B1197" s="1" t="s">
        <v>1517</v>
      </c>
      <c r="C1197" s="1">
        <v>110141003</v>
      </c>
      <c r="D1197" s="1">
        <v>196</v>
      </c>
      <c r="E1197" s="1" t="s">
        <v>1731</v>
      </c>
      <c r="F1197" s="1" t="s">
        <v>232</v>
      </c>
      <c r="G1197" s="1" t="s">
        <v>184</v>
      </c>
      <c r="H1197" s="1" t="s">
        <v>240</v>
      </c>
      <c r="I1197" s="1">
        <v>1270507.43</v>
      </c>
      <c r="J1197" s="1">
        <v>8199646.5</v>
      </c>
      <c r="K1197" s="1">
        <v>9.6184998750686646E-2</v>
      </c>
      <c r="L1197" s="1">
        <v>1.1869618892669678</v>
      </c>
      <c r="M1197" s="1">
        <v>2.1198630332946777E-2</v>
      </c>
      <c r="N1197" s="1">
        <v>1.6968287229537964</v>
      </c>
    </row>
    <row r="1198" spans="1:14" x14ac:dyDescent="0.25">
      <c r="A1198" s="1">
        <v>310197</v>
      </c>
      <c r="B1198" s="1" t="s">
        <v>1517</v>
      </c>
      <c r="C1198" s="1">
        <v>110141103</v>
      </c>
      <c r="D1198" s="1">
        <v>197</v>
      </c>
      <c r="E1198" s="1" t="s">
        <v>1732</v>
      </c>
      <c r="F1198" s="1" t="s">
        <v>232</v>
      </c>
      <c r="G1198" s="1" t="s">
        <v>184</v>
      </c>
      <c r="H1198" s="1" t="s">
        <v>240</v>
      </c>
      <c r="I1198" s="1">
        <v>1727952.68</v>
      </c>
      <c r="J1198" s="1">
        <v>8416160</v>
      </c>
      <c r="K1198" s="1">
        <v>5.8632999658584595E-2</v>
      </c>
      <c r="L1198" s="1">
        <v>0.70155918598175049</v>
      </c>
      <c r="M1198" s="1">
        <v>3.518855944275856E-2</v>
      </c>
      <c r="N1198" s="1">
        <v>2.0787632465362549</v>
      </c>
    </row>
    <row r="1199" spans="1:14" x14ac:dyDescent="0.25">
      <c r="A1199" s="1">
        <v>310198</v>
      </c>
      <c r="B1199" s="1" t="s">
        <v>1517</v>
      </c>
      <c r="C1199" s="1">
        <v>110147003</v>
      </c>
      <c r="D1199" s="1">
        <v>198</v>
      </c>
      <c r="E1199" s="1" t="s">
        <v>1733</v>
      </c>
      <c r="F1199" s="1" t="s">
        <v>232</v>
      </c>
      <c r="G1199" s="1" t="s">
        <v>184</v>
      </c>
      <c r="H1199" s="1" t="s">
        <v>240</v>
      </c>
      <c r="I1199" s="1">
        <v>867511.46</v>
      </c>
      <c r="J1199" s="1">
        <v>5275856</v>
      </c>
      <c r="K1199" s="1">
        <v>5.7741999626159668E-2</v>
      </c>
      <c r="L1199" s="1">
        <v>1.1065683364868164</v>
      </c>
      <c r="M1199" s="1">
        <v>1.6142960637807846E-2</v>
      </c>
      <c r="N1199" s="1">
        <v>1.8961189985275269</v>
      </c>
    </row>
    <row r="1200" spans="1:14" x14ac:dyDescent="0.25">
      <c r="A1200" s="1">
        <v>310199</v>
      </c>
      <c r="B1200" s="1" t="s">
        <v>1517</v>
      </c>
      <c r="C1200" s="1">
        <v>110148002</v>
      </c>
      <c r="D1200" s="1">
        <v>199</v>
      </c>
      <c r="E1200" s="1" t="s">
        <v>1734</v>
      </c>
      <c r="F1200" s="1" t="s">
        <v>232</v>
      </c>
      <c r="G1200" s="1" t="s">
        <v>184</v>
      </c>
      <c r="H1200" s="1" t="s">
        <v>240</v>
      </c>
      <c r="I1200" s="1">
        <v>3302371.58</v>
      </c>
      <c r="J1200" s="1">
        <v>7724156</v>
      </c>
      <c r="K1200" s="1">
        <v>0.18071149289608002</v>
      </c>
      <c r="L1200" s="1">
        <v>2.3956098556518555</v>
      </c>
      <c r="M1200" s="1">
        <v>3.2304838299751282E-2</v>
      </c>
      <c r="N1200" s="1">
        <v>0.9878954291343689</v>
      </c>
    </row>
    <row r="1201" spans="1:14" x14ac:dyDescent="0.25">
      <c r="A1201" s="1">
        <v>310200</v>
      </c>
      <c r="B1201" s="1" t="s">
        <v>1517</v>
      </c>
      <c r="C1201" s="1">
        <v>110171003</v>
      </c>
      <c r="D1201" s="1">
        <v>200</v>
      </c>
      <c r="E1201" s="1" t="s">
        <v>1735</v>
      </c>
      <c r="F1201" s="1" t="s">
        <v>232</v>
      </c>
      <c r="G1201" s="1" t="s">
        <v>172</v>
      </c>
      <c r="H1201" s="1" t="s">
        <v>240</v>
      </c>
      <c r="I1201" s="1">
        <v>1768708.38</v>
      </c>
      <c r="J1201" s="1">
        <v>12630485</v>
      </c>
      <c r="K1201" s="1">
        <v>9.84949991106987E-2</v>
      </c>
      <c r="L1201" s="1">
        <v>0.78594857454299927</v>
      </c>
      <c r="M1201" s="1">
        <v>4.8970889300107956E-2</v>
      </c>
      <c r="N1201" s="1">
        <v>2.8475794792175293</v>
      </c>
    </row>
    <row r="1202" spans="1:14" x14ac:dyDescent="0.25">
      <c r="A1202" s="1">
        <v>310201</v>
      </c>
      <c r="B1202" s="1" t="s">
        <v>1517</v>
      </c>
      <c r="C1202" s="1">
        <v>110171803</v>
      </c>
      <c r="D1202" s="1">
        <v>201</v>
      </c>
      <c r="E1202" s="1" t="s">
        <v>1736</v>
      </c>
      <c r="F1202" s="1" t="s">
        <v>232</v>
      </c>
      <c r="G1202" s="1" t="s">
        <v>172</v>
      </c>
      <c r="H1202" s="1" t="s">
        <v>240</v>
      </c>
      <c r="I1202" s="1">
        <v>757612.32</v>
      </c>
      <c r="J1202" s="1">
        <v>7530713.5</v>
      </c>
      <c r="K1202" s="1">
        <v>9.2150002717971802E-2</v>
      </c>
      <c r="L1202" s="1">
        <v>1.2388144731521606</v>
      </c>
      <c r="M1202" s="1">
        <v>9.2572001740336418E-3</v>
      </c>
      <c r="N1202" s="1">
        <v>1.2370063066482544</v>
      </c>
    </row>
    <row r="1203" spans="1:14" x14ac:dyDescent="0.25">
      <c r="A1203" s="1">
        <v>310202</v>
      </c>
      <c r="B1203" s="1" t="s">
        <v>1517</v>
      </c>
      <c r="C1203" s="1">
        <v>110173003</v>
      </c>
      <c r="D1203" s="1">
        <v>202</v>
      </c>
      <c r="E1203" s="1" t="s">
        <v>1737</v>
      </c>
      <c r="F1203" s="1" t="s">
        <v>232</v>
      </c>
      <c r="G1203" s="1" t="s">
        <v>172</v>
      </c>
      <c r="H1203" s="1" t="s">
        <v>240</v>
      </c>
      <c r="I1203" s="1">
        <v>592762.26</v>
      </c>
      <c r="J1203" s="1">
        <v>5654118.5</v>
      </c>
      <c r="K1203" s="1">
        <v>5.1418498158454895E-2</v>
      </c>
      <c r="L1203" s="1">
        <v>0.91774499416351318</v>
      </c>
      <c r="M1203" s="1">
        <v>1.706244982779026E-2</v>
      </c>
      <c r="N1203" s="1">
        <v>2.9637753963470459</v>
      </c>
    </row>
    <row r="1204" spans="1:14" x14ac:dyDescent="0.25">
      <c r="A1204" s="1">
        <v>310203</v>
      </c>
      <c r="B1204" s="1" t="s">
        <v>1517</v>
      </c>
      <c r="C1204" s="1">
        <v>110173504</v>
      </c>
      <c r="D1204" s="1">
        <v>203</v>
      </c>
      <c r="E1204" s="1" t="s">
        <v>1738</v>
      </c>
      <c r="F1204" s="1" t="s">
        <v>232</v>
      </c>
      <c r="G1204" s="1" t="s">
        <v>172</v>
      </c>
      <c r="H1204" s="1" t="s">
        <v>240</v>
      </c>
      <c r="I1204" s="1">
        <v>266921.27</v>
      </c>
      <c r="J1204" s="1">
        <v>2759395.75</v>
      </c>
      <c r="K1204" s="1">
        <v>2.8192000463604927E-2</v>
      </c>
      <c r="L1204" s="1">
        <v>1.0322188138961792</v>
      </c>
      <c r="M1204" s="1">
        <v>7.3357298970222473E-3</v>
      </c>
      <c r="N1204" s="1">
        <v>2.825939416885376</v>
      </c>
    </row>
    <row r="1205" spans="1:14" x14ac:dyDescent="0.25">
      <c r="A1205" s="1">
        <v>310204</v>
      </c>
      <c r="B1205" s="1" t="s">
        <v>1517</v>
      </c>
      <c r="C1205" s="1">
        <v>110175003</v>
      </c>
      <c r="D1205" s="1">
        <v>204</v>
      </c>
      <c r="E1205" s="1" t="s">
        <v>1739</v>
      </c>
      <c r="F1205" s="1" t="s">
        <v>232</v>
      </c>
      <c r="G1205" s="1" t="s">
        <v>172</v>
      </c>
      <c r="H1205" s="1" t="s">
        <v>240</v>
      </c>
      <c r="I1205" s="1">
        <v>735411.6</v>
      </c>
      <c r="J1205" s="1">
        <v>6932467</v>
      </c>
      <c r="K1205" s="1">
        <v>5.9636000543832779E-2</v>
      </c>
      <c r="L1205" s="1">
        <v>0.86770647764205933</v>
      </c>
      <c r="M1205" s="1">
        <v>1.8024759367108345E-2</v>
      </c>
      <c r="N1205" s="1">
        <v>2.5125579833984375</v>
      </c>
    </row>
    <row r="1206" spans="1:14" x14ac:dyDescent="0.25">
      <c r="A1206" s="1">
        <v>310205</v>
      </c>
      <c r="B1206" s="1" t="s">
        <v>1517</v>
      </c>
      <c r="C1206" s="1">
        <v>110177003</v>
      </c>
      <c r="D1206" s="1">
        <v>205</v>
      </c>
      <c r="E1206" s="1" t="s">
        <v>1740</v>
      </c>
      <c r="F1206" s="1" t="s">
        <v>232</v>
      </c>
      <c r="G1206" s="1" t="s">
        <v>172</v>
      </c>
      <c r="H1206" s="1" t="s">
        <v>240</v>
      </c>
      <c r="I1206" s="1">
        <v>1375243.29</v>
      </c>
      <c r="J1206" s="1">
        <v>11770633</v>
      </c>
      <c r="K1206" s="1">
        <v>0.14902499318122864</v>
      </c>
      <c r="L1206" s="1">
        <v>1.2823096513748169</v>
      </c>
      <c r="M1206" s="1">
        <v>3.5049110651016235E-2</v>
      </c>
      <c r="N1206" s="1">
        <v>2.6152262687683105</v>
      </c>
    </row>
    <row r="1207" spans="1:14" x14ac:dyDescent="0.25">
      <c r="A1207" s="1">
        <v>310206</v>
      </c>
      <c r="B1207" s="1" t="s">
        <v>1517</v>
      </c>
      <c r="C1207" s="1">
        <v>110179003</v>
      </c>
      <c r="D1207" s="1">
        <v>206</v>
      </c>
      <c r="E1207" s="1" t="s">
        <v>1741</v>
      </c>
      <c r="F1207" s="1" t="s">
        <v>232</v>
      </c>
      <c r="G1207" s="1" t="s">
        <v>172</v>
      </c>
      <c r="H1207" s="1" t="s">
        <v>240</v>
      </c>
      <c r="I1207" s="1">
        <v>800931.86</v>
      </c>
      <c r="J1207" s="1">
        <v>7410952.5</v>
      </c>
      <c r="K1207" s="1">
        <v>9.8324000835418701E-2</v>
      </c>
      <c r="L1207" s="1">
        <v>1.3445780277252197</v>
      </c>
      <c r="M1207" s="1">
        <v>1.7592590302228928E-2</v>
      </c>
      <c r="N1207" s="1">
        <v>2.2458455562591553</v>
      </c>
    </row>
    <row r="1208" spans="1:14" x14ac:dyDescent="0.25">
      <c r="A1208" s="1">
        <v>310207</v>
      </c>
      <c r="B1208" s="1" t="s">
        <v>1517</v>
      </c>
      <c r="C1208" s="1">
        <v>110183602</v>
      </c>
      <c r="D1208" s="1">
        <v>207</v>
      </c>
      <c r="E1208" s="1" t="s">
        <v>1742</v>
      </c>
      <c r="F1208" s="1" t="s">
        <v>232</v>
      </c>
      <c r="G1208" s="1" t="s">
        <v>185</v>
      </c>
      <c r="H1208" s="1" t="s">
        <v>240</v>
      </c>
      <c r="I1208" s="1">
        <v>3340855.3</v>
      </c>
      <c r="J1208" s="1">
        <v>20464266</v>
      </c>
      <c r="K1208" s="1">
        <v>0.20656199753284454</v>
      </c>
      <c r="L1208" s="1">
        <v>1.0196713209152222</v>
      </c>
      <c r="M1208" s="1">
        <v>6.1606079339981079E-2</v>
      </c>
      <c r="N1208" s="1">
        <v>1.8786641359329224</v>
      </c>
    </row>
    <row r="1209" spans="1:14" x14ac:dyDescent="0.25">
      <c r="A1209" s="1">
        <v>310208</v>
      </c>
      <c r="B1209" s="1" t="s">
        <v>1517</v>
      </c>
      <c r="C1209" s="1">
        <v>111291304</v>
      </c>
      <c r="D1209" s="1">
        <v>208</v>
      </c>
      <c r="E1209" s="1" t="s">
        <v>1743</v>
      </c>
      <c r="F1209" s="1" t="s">
        <v>234</v>
      </c>
      <c r="G1209" s="1" t="s">
        <v>186</v>
      </c>
      <c r="H1209" s="1" t="s">
        <v>240</v>
      </c>
      <c r="I1209" s="1">
        <v>588470</v>
      </c>
      <c r="J1209" s="1">
        <v>5544493</v>
      </c>
      <c r="K1209" s="1">
        <v>5.739549919962883E-2</v>
      </c>
      <c r="L1209" s="1">
        <v>1.0460083484649658</v>
      </c>
      <c r="M1209" s="1">
        <v>4.147800151258707E-3</v>
      </c>
      <c r="N1209" s="1">
        <v>0.70984810590744019</v>
      </c>
    </row>
    <row r="1210" spans="1:14" x14ac:dyDescent="0.25">
      <c r="A1210" s="1">
        <v>310209</v>
      </c>
      <c r="B1210" s="1" t="s">
        <v>1517</v>
      </c>
      <c r="C1210" s="1">
        <v>111292304</v>
      </c>
      <c r="D1210" s="1">
        <v>209</v>
      </c>
      <c r="E1210" s="1" t="s">
        <v>1744</v>
      </c>
      <c r="F1210" s="1" t="s">
        <v>234</v>
      </c>
      <c r="G1210" s="1" t="s">
        <v>186</v>
      </c>
      <c r="H1210" s="1" t="s">
        <v>240</v>
      </c>
      <c r="I1210" s="1">
        <v>288012.31</v>
      </c>
      <c r="J1210" s="1">
        <v>2855649</v>
      </c>
      <c r="K1210" s="1">
        <v>1.5273749828338623E-2</v>
      </c>
      <c r="L1210" s="1">
        <v>0.53773707151412964</v>
      </c>
      <c r="M1210" s="1">
        <v>3.0123100150376558E-3</v>
      </c>
      <c r="N1210" s="1">
        <v>1.0569509267807007</v>
      </c>
    </row>
    <row r="1211" spans="1:14" x14ac:dyDescent="0.25">
      <c r="A1211" s="1">
        <v>310210</v>
      </c>
      <c r="B1211" s="1" t="s">
        <v>1517</v>
      </c>
      <c r="C1211" s="1">
        <v>111297504</v>
      </c>
      <c r="D1211" s="1">
        <v>210</v>
      </c>
      <c r="E1211" s="1" t="s">
        <v>1745</v>
      </c>
      <c r="F1211" s="1" t="s">
        <v>234</v>
      </c>
      <c r="G1211" s="1" t="s">
        <v>186</v>
      </c>
      <c r="H1211" s="1" t="s">
        <v>240</v>
      </c>
      <c r="I1211" s="1">
        <v>489737.88</v>
      </c>
      <c r="J1211" s="1">
        <v>4433817.5</v>
      </c>
      <c r="K1211" s="1">
        <v>1.2392000295221806E-2</v>
      </c>
      <c r="L1211" s="1">
        <v>0.28027158975601196</v>
      </c>
      <c r="M1211" s="1">
        <v>8.9210495352745056E-3</v>
      </c>
      <c r="N1211" s="1">
        <v>1.855394721031189</v>
      </c>
    </row>
    <row r="1212" spans="1:14" x14ac:dyDescent="0.25">
      <c r="A1212" s="1">
        <v>310211</v>
      </c>
      <c r="B1212" s="1" t="s">
        <v>1517</v>
      </c>
      <c r="C1212" s="1">
        <v>111312503</v>
      </c>
      <c r="D1212" s="1">
        <v>211</v>
      </c>
      <c r="E1212" s="1" t="s">
        <v>1746</v>
      </c>
      <c r="F1212" s="1" t="s">
        <v>232</v>
      </c>
      <c r="G1212" s="1" t="s">
        <v>187</v>
      </c>
      <c r="H1212" s="1" t="s">
        <v>240</v>
      </c>
      <c r="I1212" s="1">
        <v>1464523.49</v>
      </c>
      <c r="J1212" s="1">
        <v>7997120</v>
      </c>
      <c r="K1212" s="1">
        <v>0.11807549744844437</v>
      </c>
      <c r="L1212" s="1">
        <v>1.4986017942428589</v>
      </c>
      <c r="M1212" s="1">
        <v>1.9617129117250443E-2</v>
      </c>
      <c r="N1212" s="1">
        <v>1.3576748371124268</v>
      </c>
    </row>
    <row r="1213" spans="1:14" x14ac:dyDescent="0.25">
      <c r="A1213" s="1">
        <v>310212</v>
      </c>
      <c r="B1213" s="1" t="s">
        <v>1517</v>
      </c>
      <c r="C1213" s="1">
        <v>111312804</v>
      </c>
      <c r="D1213" s="1">
        <v>212</v>
      </c>
      <c r="E1213" s="1" t="s">
        <v>1747</v>
      </c>
      <c r="F1213" s="1" t="s">
        <v>232</v>
      </c>
      <c r="G1213" s="1" t="s">
        <v>187</v>
      </c>
      <c r="H1213" s="1" t="s">
        <v>240</v>
      </c>
      <c r="I1213" s="1">
        <v>518257.68</v>
      </c>
      <c r="J1213" s="1">
        <v>5020042.5</v>
      </c>
      <c r="K1213" s="1">
        <v>2.6601500809192657E-2</v>
      </c>
      <c r="L1213" s="1">
        <v>0.53272885084152222</v>
      </c>
      <c r="M1213" s="1">
        <v>6.5265297889709473E-3</v>
      </c>
      <c r="N1213" s="1">
        <v>1.2753826379776001</v>
      </c>
    </row>
    <row r="1214" spans="1:14" x14ac:dyDescent="0.25">
      <c r="A1214" s="1">
        <v>310213</v>
      </c>
      <c r="B1214" s="1" t="s">
        <v>1517</v>
      </c>
      <c r="C1214" s="1">
        <v>111316003</v>
      </c>
      <c r="D1214" s="1">
        <v>213</v>
      </c>
      <c r="E1214" s="1" t="s">
        <v>1748</v>
      </c>
      <c r="F1214" s="1" t="s">
        <v>232</v>
      </c>
      <c r="G1214" s="1" t="s">
        <v>187</v>
      </c>
      <c r="H1214" s="1" t="s">
        <v>240</v>
      </c>
      <c r="I1214" s="1">
        <v>982503.85</v>
      </c>
      <c r="J1214" s="1">
        <v>8877311</v>
      </c>
      <c r="K1214" s="1">
        <v>7.8953996300697327E-2</v>
      </c>
      <c r="L1214" s="1">
        <v>0.89737206697463989</v>
      </c>
      <c r="M1214" s="1">
        <v>2.4701250717043877E-2</v>
      </c>
      <c r="N1214" s="1">
        <v>2.5789499282836914</v>
      </c>
    </row>
    <row r="1215" spans="1:14" x14ac:dyDescent="0.25">
      <c r="A1215" s="1">
        <v>310214</v>
      </c>
      <c r="B1215" s="1" t="s">
        <v>1517</v>
      </c>
      <c r="C1215" s="1">
        <v>111317503</v>
      </c>
      <c r="D1215" s="1">
        <v>214</v>
      </c>
      <c r="E1215" s="1" t="s">
        <v>1749</v>
      </c>
      <c r="F1215" s="1" t="s">
        <v>232</v>
      </c>
      <c r="G1215" s="1" t="s">
        <v>187</v>
      </c>
      <c r="H1215" s="1" t="s">
        <v>240</v>
      </c>
      <c r="I1215" s="1">
        <v>763731</v>
      </c>
      <c r="J1215" s="1">
        <v>6874020</v>
      </c>
      <c r="K1215" s="1">
        <v>5.10375015437603E-2</v>
      </c>
      <c r="L1215" s="1">
        <v>0.74802333116531372</v>
      </c>
      <c r="M1215" s="1">
        <v>8.8081201538443565E-3</v>
      </c>
      <c r="N1215" s="1">
        <v>1.1667575836181641</v>
      </c>
    </row>
    <row r="1216" spans="1:14" x14ac:dyDescent="0.25">
      <c r="A1216" s="1">
        <v>310215</v>
      </c>
      <c r="B1216" s="1" t="s">
        <v>1517</v>
      </c>
      <c r="C1216" s="1">
        <v>111343603</v>
      </c>
      <c r="D1216" s="1">
        <v>215</v>
      </c>
      <c r="E1216" s="1" t="s">
        <v>1750</v>
      </c>
      <c r="F1216" s="1" t="s">
        <v>234</v>
      </c>
      <c r="G1216" s="1" t="s">
        <v>188</v>
      </c>
      <c r="H1216" s="1" t="s">
        <v>240</v>
      </c>
      <c r="I1216" s="1">
        <v>1670128.75</v>
      </c>
      <c r="J1216" s="1">
        <v>10278572</v>
      </c>
      <c r="K1216" s="1">
        <v>9.8201997578144073E-2</v>
      </c>
      <c r="L1216" s="1">
        <v>0.96462112665176392</v>
      </c>
      <c r="M1216" s="1">
        <v>-3.1355869024991989E-2</v>
      </c>
      <c r="N1216" s="1">
        <v>-1.8428535461425781</v>
      </c>
    </row>
    <row r="1217" spans="1:14" x14ac:dyDescent="0.25">
      <c r="A1217" s="1">
        <v>310216</v>
      </c>
      <c r="B1217" s="1" t="s">
        <v>1517</v>
      </c>
      <c r="C1217" s="1">
        <v>111444602</v>
      </c>
      <c r="D1217" s="1">
        <v>216</v>
      </c>
      <c r="E1217" s="1" t="s">
        <v>1751</v>
      </c>
      <c r="F1217" s="1" t="s">
        <v>232</v>
      </c>
      <c r="G1217" s="1" t="s">
        <v>189</v>
      </c>
      <c r="H1217" s="1" t="s">
        <v>240</v>
      </c>
      <c r="I1217" s="1">
        <v>3543935.52</v>
      </c>
      <c r="J1217" s="1">
        <v>21199022</v>
      </c>
      <c r="K1217" s="1">
        <v>0.27305999398231506</v>
      </c>
      <c r="L1217" s="1">
        <v>1.3048862218856812</v>
      </c>
      <c r="M1217" s="1">
        <v>0.16495229303836823</v>
      </c>
      <c r="N1217" s="1">
        <v>4.8817138671875</v>
      </c>
    </row>
    <row r="1218" spans="1:14" x14ac:dyDescent="0.25">
      <c r="A1218" s="1">
        <v>310217</v>
      </c>
      <c r="B1218" s="1" t="s">
        <v>1517</v>
      </c>
      <c r="C1218" s="1">
        <v>112011103</v>
      </c>
      <c r="D1218" s="1">
        <v>217</v>
      </c>
      <c r="E1218" s="1" t="s">
        <v>1752</v>
      </c>
      <c r="F1218" s="1" t="s">
        <v>234</v>
      </c>
      <c r="G1218" s="1" t="s">
        <v>190</v>
      </c>
      <c r="H1218" s="1" t="s">
        <v>240</v>
      </c>
      <c r="I1218" s="1">
        <v>1132571.71</v>
      </c>
      <c r="J1218" s="1">
        <v>6184824.5</v>
      </c>
      <c r="K1218" s="1">
        <v>7.0500001311302185E-2</v>
      </c>
      <c r="L1218" s="1">
        <v>1.1530300378799438</v>
      </c>
      <c r="M1218" s="1">
        <v>1.7312539741396904E-2</v>
      </c>
      <c r="N1218" s="1">
        <v>1.5523333549499512</v>
      </c>
    </row>
    <row r="1219" spans="1:14" x14ac:dyDescent="0.25">
      <c r="A1219" s="1">
        <v>310218</v>
      </c>
      <c r="B1219" s="1" t="s">
        <v>1517</v>
      </c>
      <c r="C1219" s="1">
        <v>112011603</v>
      </c>
      <c r="D1219" s="1">
        <v>218</v>
      </c>
      <c r="E1219" s="1" t="s">
        <v>1753</v>
      </c>
      <c r="F1219" s="1" t="s">
        <v>234</v>
      </c>
      <c r="G1219" s="1" t="s">
        <v>190</v>
      </c>
      <c r="H1219" s="1" t="s">
        <v>240</v>
      </c>
      <c r="I1219" s="1">
        <v>1914566.08</v>
      </c>
      <c r="J1219" s="1">
        <v>8826139</v>
      </c>
      <c r="K1219" s="1">
        <v>0.19731500744819641</v>
      </c>
      <c r="L1219" s="1">
        <v>2.286696195602417</v>
      </c>
      <c r="M1219" s="1">
        <v>6.9704458117485046E-2</v>
      </c>
      <c r="N1219" s="1">
        <v>3.7783029079437256</v>
      </c>
    </row>
    <row r="1220" spans="1:14" x14ac:dyDescent="0.25">
      <c r="A1220" s="1">
        <v>310219</v>
      </c>
      <c r="B1220" s="1" t="s">
        <v>1517</v>
      </c>
      <c r="C1220" s="1">
        <v>112013054</v>
      </c>
      <c r="D1220" s="1">
        <v>219</v>
      </c>
      <c r="E1220" s="1" t="s">
        <v>1754</v>
      </c>
      <c r="F1220" s="1" t="s">
        <v>234</v>
      </c>
      <c r="G1220" s="1" t="s">
        <v>190</v>
      </c>
      <c r="H1220" s="1" t="s">
        <v>240</v>
      </c>
      <c r="I1220" s="1">
        <v>635911.34</v>
      </c>
      <c r="J1220" s="1">
        <v>3500117</v>
      </c>
      <c r="K1220" s="1">
        <v>3.1795501708984375E-2</v>
      </c>
      <c r="L1220" s="1">
        <v>0.9167402982711792</v>
      </c>
      <c r="M1220" s="1">
        <v>2.1946800407022238E-3</v>
      </c>
      <c r="N1220" s="1">
        <v>0.3463188111782074</v>
      </c>
    </row>
    <row r="1221" spans="1:14" x14ac:dyDescent="0.25">
      <c r="A1221" s="1">
        <v>310220</v>
      </c>
      <c r="B1221" s="1" t="s">
        <v>1517</v>
      </c>
      <c r="C1221" s="1">
        <v>112013753</v>
      </c>
      <c r="D1221" s="1">
        <v>220</v>
      </c>
      <c r="E1221" s="1" t="s">
        <v>1755</v>
      </c>
      <c r="F1221" s="1" t="s">
        <v>234</v>
      </c>
      <c r="G1221" s="1" t="s">
        <v>190</v>
      </c>
      <c r="H1221" s="1" t="s">
        <v>240</v>
      </c>
      <c r="I1221" s="1">
        <v>1928724.07</v>
      </c>
      <c r="J1221" s="1">
        <v>7816293.5</v>
      </c>
      <c r="K1221" s="1">
        <v>7.4479497969150543E-2</v>
      </c>
      <c r="L1221" s="1">
        <v>0.96204197406768799</v>
      </c>
      <c r="M1221" s="1">
        <v>2.8433579951524734E-2</v>
      </c>
      <c r="N1221" s="1">
        <v>1.4962754249572754</v>
      </c>
    </row>
    <row r="1222" spans="1:14" x14ac:dyDescent="0.25">
      <c r="A1222" s="1">
        <v>310221</v>
      </c>
      <c r="B1222" s="1" t="s">
        <v>1517</v>
      </c>
      <c r="C1222" s="1">
        <v>112015203</v>
      </c>
      <c r="D1222" s="1">
        <v>221</v>
      </c>
      <c r="E1222" s="1" t="s">
        <v>1756</v>
      </c>
      <c r="F1222" s="1" t="s">
        <v>234</v>
      </c>
      <c r="G1222" s="1" t="s">
        <v>190</v>
      </c>
      <c r="H1222" s="1" t="s">
        <v>240</v>
      </c>
      <c r="I1222" s="1">
        <v>1335541.55</v>
      </c>
      <c r="J1222" s="1">
        <v>6366883</v>
      </c>
      <c r="K1222" s="1">
        <v>5.6058499962091446E-2</v>
      </c>
      <c r="L1222" s="1">
        <v>0.88829123973846436</v>
      </c>
      <c r="M1222" s="1">
        <v>2.5941250845789909E-2</v>
      </c>
      <c r="N1222" s="1">
        <v>1.980852484703064</v>
      </c>
    </row>
    <row r="1223" spans="1:14" x14ac:dyDescent="0.25">
      <c r="A1223" s="1">
        <v>310222</v>
      </c>
      <c r="B1223" s="1" t="s">
        <v>1517</v>
      </c>
      <c r="C1223" s="1">
        <v>112018523</v>
      </c>
      <c r="D1223" s="1">
        <v>222</v>
      </c>
      <c r="E1223" s="1" t="s">
        <v>1757</v>
      </c>
      <c r="F1223" s="1" t="s">
        <v>234</v>
      </c>
      <c r="G1223" s="1" t="s">
        <v>190</v>
      </c>
      <c r="H1223" s="1" t="s">
        <v>240</v>
      </c>
      <c r="I1223" s="1">
        <v>1011222.95</v>
      </c>
      <c r="J1223" s="1">
        <v>6471854.5</v>
      </c>
      <c r="K1223" s="1">
        <v>0.10247649997472763</v>
      </c>
      <c r="L1223" s="1">
        <v>1.6088933944702148</v>
      </c>
      <c r="M1223" s="1">
        <v>1.842585951089859E-2</v>
      </c>
      <c r="N1223" s="1">
        <v>1.8559542894363403</v>
      </c>
    </row>
    <row r="1224" spans="1:14" x14ac:dyDescent="0.25">
      <c r="A1224" s="1">
        <v>310223</v>
      </c>
      <c r="B1224" s="1" t="s">
        <v>1517</v>
      </c>
      <c r="C1224" s="1">
        <v>112281302</v>
      </c>
      <c r="D1224" s="1">
        <v>223</v>
      </c>
      <c r="E1224" s="1" t="s">
        <v>1758</v>
      </c>
      <c r="F1224" s="1" t="s">
        <v>234</v>
      </c>
      <c r="G1224" s="1" t="s">
        <v>191</v>
      </c>
      <c r="H1224" s="1" t="s">
        <v>240</v>
      </c>
      <c r="I1224" s="1">
        <v>4196968</v>
      </c>
      <c r="J1224" s="1">
        <v>21205316</v>
      </c>
      <c r="K1224" s="1">
        <v>0.360291987657547</v>
      </c>
      <c r="L1224" s="1">
        <v>1.7284317016601563</v>
      </c>
      <c r="M1224" s="1">
        <v>0.27243700623512268</v>
      </c>
      <c r="N1224" s="1">
        <v>6.9418997764587402</v>
      </c>
    </row>
    <row r="1225" spans="1:14" x14ac:dyDescent="0.25">
      <c r="A1225" s="1">
        <v>310224</v>
      </c>
      <c r="B1225" s="1" t="s">
        <v>1517</v>
      </c>
      <c r="C1225" s="1">
        <v>112282004</v>
      </c>
      <c r="D1225" s="1">
        <v>224</v>
      </c>
      <c r="E1225" s="1" t="s">
        <v>1759</v>
      </c>
      <c r="F1225" s="1" t="s">
        <v>234</v>
      </c>
      <c r="G1225" s="1" t="s">
        <v>191</v>
      </c>
      <c r="H1225" s="1" t="s">
        <v>240</v>
      </c>
      <c r="I1225" s="1">
        <v>342127.32</v>
      </c>
      <c r="J1225" s="1">
        <v>2338874.5</v>
      </c>
      <c r="K1225" s="1">
        <v>5.4627001285552979E-2</v>
      </c>
      <c r="L1225" s="1">
        <v>2.3914659023284912</v>
      </c>
      <c r="M1225" s="1">
        <v>4.0998999029397964E-3</v>
      </c>
      <c r="N1225" s="1">
        <v>1.2128897905349731</v>
      </c>
    </row>
    <row r="1226" spans="1:14" x14ac:dyDescent="0.25">
      <c r="A1226" s="1">
        <v>310225</v>
      </c>
      <c r="B1226" s="1" t="s">
        <v>1517</v>
      </c>
      <c r="C1226" s="1">
        <v>112283003</v>
      </c>
      <c r="D1226" s="1">
        <v>225</v>
      </c>
      <c r="E1226" s="1" t="s">
        <v>1760</v>
      </c>
      <c r="F1226" s="1" t="s">
        <v>234</v>
      </c>
      <c r="G1226" s="1" t="s">
        <v>191</v>
      </c>
      <c r="H1226" s="1" t="s">
        <v>240</v>
      </c>
      <c r="I1226" s="1">
        <v>1349483.27</v>
      </c>
      <c r="J1226" s="1">
        <v>6070742</v>
      </c>
      <c r="K1226" s="1">
        <v>4.548100009560585E-2</v>
      </c>
      <c r="L1226" s="1">
        <v>0.75483864545822144</v>
      </c>
      <c r="M1226" s="1">
        <v>2.8036879375576973E-2</v>
      </c>
      <c r="N1226" s="1">
        <v>2.1216812133789063</v>
      </c>
    </row>
    <row r="1227" spans="1:14" x14ac:dyDescent="0.25">
      <c r="A1227" s="1">
        <v>310226</v>
      </c>
      <c r="B1227" s="1" t="s">
        <v>1517</v>
      </c>
      <c r="C1227" s="1">
        <v>112286003</v>
      </c>
      <c r="D1227" s="1">
        <v>226</v>
      </c>
      <c r="E1227" s="1" t="s">
        <v>1761</v>
      </c>
      <c r="F1227" s="1" t="s">
        <v>234</v>
      </c>
      <c r="G1227" s="1" t="s">
        <v>191</v>
      </c>
      <c r="H1227" s="1" t="s">
        <v>240</v>
      </c>
      <c r="I1227" s="1">
        <v>1662922.35</v>
      </c>
      <c r="J1227" s="1">
        <v>8363123</v>
      </c>
      <c r="K1227" s="1">
        <v>0.12207549810409546</v>
      </c>
      <c r="L1227" s="1">
        <v>1.4813104867935181</v>
      </c>
      <c r="M1227" s="1">
        <v>2.462485060095787E-2</v>
      </c>
      <c r="N1227" s="1">
        <v>1.5030755996704102</v>
      </c>
    </row>
    <row r="1228" spans="1:14" x14ac:dyDescent="0.25">
      <c r="A1228" s="1">
        <v>310227</v>
      </c>
      <c r="B1228" s="1" t="s">
        <v>1517</v>
      </c>
      <c r="C1228" s="1">
        <v>112289003</v>
      </c>
      <c r="D1228" s="1">
        <v>227</v>
      </c>
      <c r="E1228" s="1" t="s">
        <v>1762</v>
      </c>
      <c r="F1228" s="1" t="s">
        <v>234</v>
      </c>
      <c r="G1228" s="1" t="s">
        <v>191</v>
      </c>
      <c r="H1228" s="1" t="s">
        <v>240</v>
      </c>
      <c r="I1228" s="1">
        <v>2520941.8199999998</v>
      </c>
      <c r="J1228" s="1">
        <v>13291901</v>
      </c>
      <c r="K1228" s="1">
        <v>0.17701999843120575</v>
      </c>
      <c r="L1228" s="1">
        <v>1.3497644662857056</v>
      </c>
      <c r="M1228" s="1">
        <v>0.10838916152715683</v>
      </c>
      <c r="N1228" s="1">
        <v>4.4927167892456055</v>
      </c>
    </row>
    <row r="1229" spans="1:14" x14ac:dyDescent="0.25">
      <c r="A1229" s="1">
        <v>310228</v>
      </c>
      <c r="B1229" s="1" t="s">
        <v>1517</v>
      </c>
      <c r="C1229" s="1">
        <v>112671303</v>
      </c>
      <c r="D1229" s="1">
        <v>228</v>
      </c>
      <c r="E1229" s="1" t="s">
        <v>1763</v>
      </c>
      <c r="F1229" s="1" t="s">
        <v>234</v>
      </c>
      <c r="G1229" s="1" t="s">
        <v>192</v>
      </c>
      <c r="H1229" s="1" t="s">
        <v>240</v>
      </c>
      <c r="I1229" s="1">
        <v>2090982.28</v>
      </c>
      <c r="J1229" s="1">
        <v>7999024.5</v>
      </c>
      <c r="K1229" s="1">
        <v>0.31154701113700867</v>
      </c>
      <c r="L1229" s="1">
        <v>4.0526556968688965</v>
      </c>
      <c r="M1229" s="1">
        <v>4.3870009481906891E-2</v>
      </c>
      <c r="N1229" s="1">
        <v>2.1430191993713379</v>
      </c>
    </row>
    <row r="1230" spans="1:14" x14ac:dyDescent="0.25">
      <c r="A1230" s="1">
        <v>310229</v>
      </c>
      <c r="B1230" s="1" t="s">
        <v>1517</v>
      </c>
      <c r="C1230" s="1">
        <v>112671603</v>
      </c>
      <c r="D1230" s="1">
        <v>229</v>
      </c>
      <c r="E1230" s="1" t="s">
        <v>1764</v>
      </c>
      <c r="F1230" s="1" t="s">
        <v>234</v>
      </c>
      <c r="G1230" s="1" t="s">
        <v>192</v>
      </c>
      <c r="H1230" s="1" t="s">
        <v>240</v>
      </c>
      <c r="I1230" s="1">
        <v>2743658.58</v>
      </c>
      <c r="J1230" s="1">
        <v>9426358</v>
      </c>
      <c r="K1230" s="1">
        <v>0.32975399494171143</v>
      </c>
      <c r="L1230" s="1">
        <v>3.6250231266021729</v>
      </c>
      <c r="M1230" s="1">
        <v>6.996648758649826E-2</v>
      </c>
      <c r="N1230" s="1">
        <v>2.6168491840362549</v>
      </c>
    </row>
    <row r="1231" spans="1:14" x14ac:dyDescent="0.25">
      <c r="A1231" s="1">
        <v>310230</v>
      </c>
      <c r="B1231" s="1" t="s">
        <v>1517</v>
      </c>
      <c r="C1231" s="1">
        <v>112671803</v>
      </c>
      <c r="D1231" s="1">
        <v>230</v>
      </c>
      <c r="E1231" s="1" t="s">
        <v>1765</v>
      </c>
      <c r="F1231" s="1" t="s">
        <v>234</v>
      </c>
      <c r="G1231" s="1" t="s">
        <v>192</v>
      </c>
      <c r="H1231" s="1" t="s">
        <v>240</v>
      </c>
      <c r="I1231" s="1">
        <v>2055523.35</v>
      </c>
      <c r="J1231" s="1">
        <v>11496673</v>
      </c>
      <c r="K1231" s="1">
        <v>0.12693899869918823</v>
      </c>
      <c r="L1231" s="1">
        <v>1.1164641380310059</v>
      </c>
      <c r="M1231" s="1">
        <v>6.1625521630048752E-2</v>
      </c>
      <c r="N1231" s="1">
        <v>3.0907061100006104</v>
      </c>
    </row>
    <row r="1232" spans="1:14" x14ac:dyDescent="0.25">
      <c r="A1232" s="1">
        <v>310231</v>
      </c>
      <c r="B1232" s="1" t="s">
        <v>1517</v>
      </c>
      <c r="C1232" s="1">
        <v>112672203</v>
      </c>
      <c r="D1232" s="1">
        <v>231</v>
      </c>
      <c r="E1232" s="1" t="s">
        <v>1766</v>
      </c>
      <c r="F1232" s="1" t="s">
        <v>234</v>
      </c>
      <c r="G1232" s="1" t="s">
        <v>192</v>
      </c>
      <c r="H1232" s="1" t="s">
        <v>240</v>
      </c>
      <c r="I1232" s="1">
        <v>1978218.8</v>
      </c>
      <c r="J1232" s="1">
        <v>7714117</v>
      </c>
      <c r="K1232" s="1">
        <v>0.17181099951267242</v>
      </c>
      <c r="L1232" s="1">
        <v>2.2779638767242432</v>
      </c>
      <c r="M1232" s="1">
        <v>0.12748059630393982</v>
      </c>
      <c r="N1232" s="1">
        <v>6.8880939483642578</v>
      </c>
    </row>
    <row r="1233" spans="1:14" x14ac:dyDescent="0.25">
      <c r="A1233" s="1">
        <v>310232</v>
      </c>
      <c r="B1233" s="1" t="s">
        <v>1517</v>
      </c>
      <c r="C1233" s="1">
        <v>112672803</v>
      </c>
      <c r="D1233" s="1">
        <v>232</v>
      </c>
      <c r="E1233" s="1" t="s">
        <v>1767</v>
      </c>
      <c r="F1233" s="1" t="s">
        <v>234</v>
      </c>
      <c r="G1233" s="1" t="s">
        <v>192</v>
      </c>
      <c r="H1233" s="1" t="s">
        <v>240</v>
      </c>
      <c r="I1233" s="1">
        <v>886437</v>
      </c>
      <c r="J1233" s="1">
        <v>3139789</v>
      </c>
      <c r="K1233" s="1">
        <v>0.15907800197601318</v>
      </c>
      <c r="L1233" s="1">
        <v>5.3369145393371582</v>
      </c>
      <c r="M1233" s="1">
        <v>2.5012999773025513E-2</v>
      </c>
      <c r="N1233" s="1">
        <v>2.9036803245544434</v>
      </c>
    </row>
    <row r="1234" spans="1:14" x14ac:dyDescent="0.25">
      <c r="A1234" s="1">
        <v>310233</v>
      </c>
      <c r="B1234" s="1" t="s">
        <v>1517</v>
      </c>
      <c r="C1234" s="1">
        <v>112674403</v>
      </c>
      <c r="D1234" s="1">
        <v>233</v>
      </c>
      <c r="E1234" s="1" t="s">
        <v>1768</v>
      </c>
      <c r="F1234" s="1" t="s">
        <v>234</v>
      </c>
      <c r="G1234" s="1" t="s">
        <v>192</v>
      </c>
      <c r="H1234" s="1" t="s">
        <v>240</v>
      </c>
      <c r="I1234" s="1">
        <v>1939434.81</v>
      </c>
      <c r="J1234" s="1">
        <v>11328756</v>
      </c>
      <c r="K1234" s="1">
        <v>0.25981900095939636</v>
      </c>
      <c r="L1234" s="1">
        <v>2.3472805023193359</v>
      </c>
      <c r="M1234" s="1">
        <v>7.5981199741363525E-2</v>
      </c>
      <c r="N1234" s="1">
        <v>4.0774397850036621</v>
      </c>
    </row>
    <row r="1235" spans="1:14" x14ac:dyDescent="0.25">
      <c r="A1235" s="1">
        <v>310234</v>
      </c>
      <c r="B1235" s="1" t="s">
        <v>1517</v>
      </c>
      <c r="C1235" s="1">
        <v>112675503</v>
      </c>
      <c r="D1235" s="1">
        <v>234</v>
      </c>
      <c r="E1235" s="1" t="s">
        <v>1769</v>
      </c>
      <c r="F1235" s="1" t="s">
        <v>234</v>
      </c>
      <c r="G1235" s="1" t="s">
        <v>192</v>
      </c>
      <c r="H1235" s="1" t="s">
        <v>240</v>
      </c>
      <c r="I1235" s="1">
        <v>3078491</v>
      </c>
      <c r="J1235" s="1">
        <v>15289317</v>
      </c>
      <c r="K1235" s="1">
        <v>0.21259500086307526</v>
      </c>
      <c r="L1235" s="1">
        <v>1.4100877046585083</v>
      </c>
      <c r="M1235" s="1">
        <v>-4.8769000917673111E-2</v>
      </c>
      <c r="N1235" s="1">
        <v>-1.5594801902770996</v>
      </c>
    </row>
    <row r="1236" spans="1:14" x14ac:dyDescent="0.25">
      <c r="A1236" s="1">
        <v>310235</v>
      </c>
      <c r="B1236" s="1" t="s">
        <v>1517</v>
      </c>
      <c r="C1236" s="1">
        <v>112676203</v>
      </c>
      <c r="D1236" s="1">
        <v>235</v>
      </c>
      <c r="E1236" s="1" t="s">
        <v>1770</v>
      </c>
      <c r="F1236" s="1" t="s">
        <v>234</v>
      </c>
      <c r="G1236" s="1" t="s">
        <v>192</v>
      </c>
      <c r="H1236" s="1" t="s">
        <v>240</v>
      </c>
      <c r="I1236" s="1">
        <v>1968670.89</v>
      </c>
      <c r="J1236" s="1">
        <v>8983830</v>
      </c>
      <c r="K1236" s="1">
        <v>0.11185199767351151</v>
      </c>
      <c r="L1236" s="1">
        <v>1.2607334852218628</v>
      </c>
      <c r="M1236" s="1">
        <v>5.2756868302822113E-2</v>
      </c>
      <c r="N1236" s="1">
        <v>2.7536137104034424</v>
      </c>
    </row>
    <row r="1237" spans="1:14" x14ac:dyDescent="0.25">
      <c r="A1237" s="1">
        <v>310236</v>
      </c>
      <c r="B1237" s="1" t="s">
        <v>1517</v>
      </c>
      <c r="C1237" s="1">
        <v>112676403</v>
      </c>
      <c r="D1237" s="1">
        <v>236</v>
      </c>
      <c r="E1237" s="1" t="s">
        <v>1771</v>
      </c>
      <c r="F1237" s="1" t="s">
        <v>234</v>
      </c>
      <c r="G1237" s="1" t="s">
        <v>192</v>
      </c>
      <c r="H1237" s="1" t="s">
        <v>240</v>
      </c>
      <c r="I1237" s="1">
        <v>2118469.91</v>
      </c>
      <c r="J1237" s="1">
        <v>10229413</v>
      </c>
      <c r="K1237" s="1">
        <v>0.16615499556064606</v>
      </c>
      <c r="L1237" s="1">
        <v>1.6511054039001465</v>
      </c>
      <c r="M1237" s="1">
        <v>3.7737350910902023E-2</v>
      </c>
      <c r="N1237" s="1">
        <v>1.8136569261550903</v>
      </c>
    </row>
    <row r="1238" spans="1:14" x14ac:dyDescent="0.25">
      <c r="A1238" s="1">
        <v>310237</v>
      </c>
      <c r="B1238" s="1" t="s">
        <v>1517</v>
      </c>
      <c r="C1238" s="1">
        <v>112676503</v>
      </c>
      <c r="D1238" s="1">
        <v>237</v>
      </c>
      <c r="E1238" s="1" t="s">
        <v>1772</v>
      </c>
      <c r="F1238" s="1" t="s">
        <v>234</v>
      </c>
      <c r="G1238" s="1" t="s">
        <v>192</v>
      </c>
      <c r="H1238" s="1" t="s">
        <v>240</v>
      </c>
      <c r="I1238" s="1">
        <v>1762934.48</v>
      </c>
      <c r="J1238" s="1">
        <v>7810371</v>
      </c>
      <c r="K1238" s="1">
        <v>8.8422499597072601E-2</v>
      </c>
      <c r="L1238" s="1">
        <v>1.1450802087783813</v>
      </c>
      <c r="M1238" s="1">
        <v>6.1338458210229874E-2</v>
      </c>
      <c r="N1238" s="1">
        <v>3.6047604084014893</v>
      </c>
    </row>
    <row r="1239" spans="1:14" x14ac:dyDescent="0.25">
      <c r="A1239" s="1">
        <v>310238</v>
      </c>
      <c r="B1239" s="1" t="s">
        <v>1517</v>
      </c>
      <c r="C1239" s="1">
        <v>112676703</v>
      </c>
      <c r="D1239" s="1">
        <v>238</v>
      </c>
      <c r="E1239" s="1" t="s">
        <v>1773</v>
      </c>
      <c r="F1239" s="1" t="s">
        <v>234</v>
      </c>
      <c r="G1239" s="1" t="s">
        <v>192</v>
      </c>
      <c r="H1239" s="1" t="s">
        <v>240</v>
      </c>
      <c r="I1239" s="1">
        <v>2234642.08</v>
      </c>
      <c r="J1239" s="1">
        <v>10790953</v>
      </c>
      <c r="K1239" s="1">
        <v>0.14141300320625305</v>
      </c>
      <c r="L1239" s="1">
        <v>1.3278789520263672</v>
      </c>
      <c r="M1239" s="1">
        <v>6.529255211353302E-2</v>
      </c>
      <c r="N1239" s="1">
        <v>3.0097754001617432</v>
      </c>
    </row>
    <row r="1240" spans="1:14" x14ac:dyDescent="0.25">
      <c r="A1240" s="1">
        <v>310239</v>
      </c>
      <c r="B1240" s="1" t="s">
        <v>1517</v>
      </c>
      <c r="C1240" s="1">
        <v>112678503</v>
      </c>
      <c r="D1240" s="1">
        <v>239</v>
      </c>
      <c r="E1240" s="1" t="s">
        <v>1774</v>
      </c>
      <c r="F1240" s="1" t="s">
        <v>234</v>
      </c>
      <c r="G1240" s="1" t="s">
        <v>192</v>
      </c>
      <c r="H1240" s="1" t="s">
        <v>240</v>
      </c>
      <c r="I1240" s="1">
        <v>1604913</v>
      </c>
      <c r="J1240" s="1">
        <v>6308224</v>
      </c>
      <c r="K1240" s="1">
        <v>0.3037869930267334</v>
      </c>
      <c r="L1240" s="1">
        <v>5.0593752861022949</v>
      </c>
      <c r="M1240" s="1">
        <v>3.7519000470638275E-2</v>
      </c>
      <c r="N1240" s="1">
        <v>2.3937184810638428</v>
      </c>
    </row>
    <row r="1241" spans="1:14" x14ac:dyDescent="0.25">
      <c r="A1241" s="1">
        <v>310240</v>
      </c>
      <c r="B1241" s="1" t="s">
        <v>1517</v>
      </c>
      <c r="C1241" s="1">
        <v>112679002</v>
      </c>
      <c r="D1241" s="1">
        <v>240</v>
      </c>
      <c r="E1241" s="1" t="s">
        <v>1775</v>
      </c>
      <c r="F1241" s="1" t="s">
        <v>234</v>
      </c>
      <c r="G1241" s="1" t="s">
        <v>192</v>
      </c>
      <c r="H1241" s="1" t="s">
        <v>240</v>
      </c>
      <c r="I1241" s="1">
        <v>6209124.4900000002</v>
      </c>
      <c r="J1241" s="1">
        <v>64946084</v>
      </c>
      <c r="K1241" s="1">
        <v>2.3247959613800049</v>
      </c>
      <c r="L1241" s="1">
        <v>3.7124691009521484</v>
      </c>
      <c r="M1241" s="1">
        <v>0.12811562418937683</v>
      </c>
      <c r="N1241" s="1">
        <v>2.1068150997161865</v>
      </c>
    </row>
    <row r="1242" spans="1:14" x14ac:dyDescent="0.25">
      <c r="A1242" s="1">
        <v>310241</v>
      </c>
      <c r="B1242" s="1" t="s">
        <v>1517</v>
      </c>
      <c r="C1242" s="1">
        <v>112679403</v>
      </c>
      <c r="D1242" s="1">
        <v>241</v>
      </c>
      <c r="E1242" s="1" t="s">
        <v>1776</v>
      </c>
      <c r="F1242" s="1" t="s">
        <v>234</v>
      </c>
      <c r="G1242" s="1" t="s">
        <v>192</v>
      </c>
      <c r="H1242" s="1" t="s">
        <v>240</v>
      </c>
      <c r="I1242" s="1">
        <v>1203754.3700000001</v>
      </c>
      <c r="J1242" s="1">
        <v>2284698.25</v>
      </c>
      <c r="K1242" s="1">
        <v>0.14436249434947968</v>
      </c>
      <c r="L1242" s="1">
        <v>6.7448530197143555</v>
      </c>
      <c r="M1242" s="1">
        <v>2.7052680030465126E-2</v>
      </c>
      <c r="N1242" s="1">
        <v>2.2990262508392334</v>
      </c>
    </row>
    <row r="1243" spans="1:14" x14ac:dyDescent="0.25">
      <c r="A1243" s="1">
        <v>310242</v>
      </c>
      <c r="B1243" s="1" t="s">
        <v>1517</v>
      </c>
      <c r="C1243" s="1">
        <v>113361303</v>
      </c>
      <c r="D1243" s="1">
        <v>242</v>
      </c>
      <c r="E1243" s="1" t="s">
        <v>1777</v>
      </c>
      <c r="F1243" s="1" t="s">
        <v>234</v>
      </c>
      <c r="G1243" s="1" t="s">
        <v>193</v>
      </c>
      <c r="H1243" s="1" t="s">
        <v>240</v>
      </c>
      <c r="I1243" s="1">
        <v>1754187.62</v>
      </c>
      <c r="J1243" s="1">
        <v>7346615.5</v>
      </c>
      <c r="K1243" s="1">
        <v>2.0860500633716583E-2</v>
      </c>
      <c r="L1243" s="1">
        <v>0.2847556471824646</v>
      </c>
      <c r="M1243" s="1">
        <v>4.1154120117425919E-2</v>
      </c>
      <c r="N1243" s="1">
        <v>2.402411937713623</v>
      </c>
    </row>
    <row r="1244" spans="1:14" x14ac:dyDescent="0.25">
      <c r="A1244" s="1">
        <v>310243</v>
      </c>
      <c r="B1244" s="1" t="s">
        <v>1517</v>
      </c>
      <c r="C1244" s="1">
        <v>113361503</v>
      </c>
      <c r="D1244" s="1">
        <v>243</v>
      </c>
      <c r="E1244" s="1" t="s">
        <v>1778</v>
      </c>
      <c r="F1244" s="1" t="s">
        <v>234</v>
      </c>
      <c r="G1244" s="1" t="s">
        <v>193</v>
      </c>
      <c r="H1244" s="1" t="s">
        <v>240</v>
      </c>
      <c r="I1244" s="1">
        <v>1361268.42</v>
      </c>
      <c r="J1244" s="1">
        <v>6884810.5</v>
      </c>
      <c r="K1244" s="1">
        <v>0.1643110066652298</v>
      </c>
      <c r="L1244" s="1">
        <v>2.4449224472045898</v>
      </c>
      <c r="M1244" s="1">
        <v>4.0753558278083801E-2</v>
      </c>
      <c r="N1244" s="1">
        <v>3.0861871242523193</v>
      </c>
    </row>
    <row r="1245" spans="1:14" x14ac:dyDescent="0.25">
      <c r="A1245" s="1">
        <v>310244</v>
      </c>
      <c r="B1245" s="1" t="s">
        <v>1517</v>
      </c>
      <c r="C1245" s="1">
        <v>113361703</v>
      </c>
      <c r="D1245" s="1">
        <v>244</v>
      </c>
      <c r="E1245" s="1" t="s">
        <v>1779</v>
      </c>
      <c r="F1245" s="1" t="s">
        <v>234</v>
      </c>
      <c r="G1245" s="1" t="s">
        <v>193</v>
      </c>
      <c r="H1245" s="1" t="s">
        <v>240</v>
      </c>
      <c r="I1245" s="1">
        <v>1689308.33</v>
      </c>
      <c r="J1245" s="1">
        <v>4265176.5</v>
      </c>
      <c r="K1245" s="1">
        <v>0.21804399788379669</v>
      </c>
      <c r="L1245" s="1">
        <v>5.3876171112060547</v>
      </c>
      <c r="M1245" s="1">
        <v>3.4706778824329376E-2</v>
      </c>
      <c r="N1245" s="1">
        <v>2.0975914001464844</v>
      </c>
    </row>
    <row r="1246" spans="1:14" x14ac:dyDescent="0.25">
      <c r="A1246" s="1">
        <v>310245</v>
      </c>
      <c r="B1246" s="1" t="s">
        <v>1517</v>
      </c>
      <c r="C1246" s="1">
        <v>113362203</v>
      </c>
      <c r="D1246" s="1">
        <v>245</v>
      </c>
      <c r="E1246" s="1" t="s">
        <v>1780</v>
      </c>
      <c r="F1246" s="1" t="s">
        <v>234</v>
      </c>
      <c r="G1246" s="1" t="s">
        <v>193</v>
      </c>
      <c r="H1246" s="1" t="s">
        <v>240</v>
      </c>
      <c r="I1246" s="1">
        <v>1430890.4</v>
      </c>
      <c r="J1246" s="1">
        <v>7141827.5</v>
      </c>
      <c r="K1246" s="1">
        <v>0.10315849632024765</v>
      </c>
      <c r="L1246" s="1">
        <v>1.4655966758728027</v>
      </c>
      <c r="M1246" s="1">
        <v>3.4410111606121063E-2</v>
      </c>
      <c r="N1246" s="1">
        <v>2.4640598297119141</v>
      </c>
    </row>
    <row r="1247" spans="1:14" x14ac:dyDescent="0.25">
      <c r="A1247" s="1">
        <v>310246</v>
      </c>
      <c r="B1247" s="1" t="s">
        <v>1517</v>
      </c>
      <c r="C1247" s="1">
        <v>113362303</v>
      </c>
      <c r="D1247" s="1">
        <v>246</v>
      </c>
      <c r="E1247" s="1" t="s">
        <v>1781</v>
      </c>
      <c r="F1247" s="1" t="s">
        <v>234</v>
      </c>
      <c r="G1247" s="1" t="s">
        <v>193</v>
      </c>
      <c r="H1247" s="1" t="s">
        <v>240</v>
      </c>
      <c r="I1247" s="1">
        <v>1670658.91</v>
      </c>
      <c r="J1247" s="1">
        <v>4468157.5</v>
      </c>
      <c r="K1247" s="1">
        <v>0.10916049778461456</v>
      </c>
      <c r="L1247" s="1">
        <v>2.5042572021484375</v>
      </c>
      <c r="M1247" s="1">
        <v>1.0541459545493126E-2</v>
      </c>
      <c r="N1247" s="1">
        <v>0.63498276472091675</v>
      </c>
    </row>
    <row r="1248" spans="1:14" x14ac:dyDescent="0.25">
      <c r="A1248" s="1">
        <v>310247</v>
      </c>
      <c r="B1248" s="1" t="s">
        <v>1517</v>
      </c>
      <c r="C1248" s="1">
        <v>113362403</v>
      </c>
      <c r="D1248" s="1">
        <v>247</v>
      </c>
      <c r="E1248" s="1" t="s">
        <v>1782</v>
      </c>
      <c r="F1248" s="1" t="s">
        <v>234</v>
      </c>
      <c r="G1248" s="1" t="s">
        <v>193</v>
      </c>
      <c r="H1248" s="1" t="s">
        <v>240</v>
      </c>
      <c r="I1248" s="1">
        <v>2148681.62</v>
      </c>
      <c r="J1248" s="1">
        <v>8903201</v>
      </c>
      <c r="K1248" s="1">
        <v>0.15726999938488007</v>
      </c>
      <c r="L1248" s="1">
        <v>1.7982076406478882</v>
      </c>
      <c r="M1248" s="1">
        <v>6.3765197992324829E-2</v>
      </c>
      <c r="N1248" s="1">
        <v>3.0584056377410889</v>
      </c>
    </row>
    <row r="1249" spans="1:14" x14ac:dyDescent="0.25">
      <c r="A1249" s="1">
        <v>310248</v>
      </c>
      <c r="B1249" s="1" t="s">
        <v>1517</v>
      </c>
      <c r="C1249" s="1">
        <v>113362603</v>
      </c>
      <c r="D1249" s="1">
        <v>248</v>
      </c>
      <c r="E1249" s="1" t="s">
        <v>1783</v>
      </c>
      <c r="F1249" s="1" t="s">
        <v>234</v>
      </c>
      <c r="G1249" s="1" t="s">
        <v>193</v>
      </c>
      <c r="H1249" s="1" t="s">
        <v>240</v>
      </c>
      <c r="I1249" s="1">
        <v>2282914.1800000002</v>
      </c>
      <c r="J1249" s="1">
        <v>9693348</v>
      </c>
      <c r="K1249" s="1">
        <v>0.14292700588703156</v>
      </c>
      <c r="L1249" s="1">
        <v>1.4965518712997437</v>
      </c>
      <c r="M1249" s="1">
        <v>5.799306184053421E-2</v>
      </c>
      <c r="N1249" s="1">
        <v>2.6065220832824707</v>
      </c>
    </row>
    <row r="1250" spans="1:14" x14ac:dyDescent="0.25">
      <c r="A1250" s="1">
        <v>310249</v>
      </c>
      <c r="B1250" s="1" t="s">
        <v>1517</v>
      </c>
      <c r="C1250" s="1">
        <v>113363103</v>
      </c>
      <c r="D1250" s="1">
        <v>249</v>
      </c>
      <c r="E1250" s="1" t="s">
        <v>1784</v>
      </c>
      <c r="F1250" s="1" t="s">
        <v>234</v>
      </c>
      <c r="G1250" s="1" t="s">
        <v>193</v>
      </c>
      <c r="H1250" s="1" t="s">
        <v>240</v>
      </c>
      <c r="I1250" s="1">
        <v>3624151.38</v>
      </c>
      <c r="J1250" s="1">
        <v>12810436</v>
      </c>
      <c r="K1250" s="1">
        <v>0.21853399276733398</v>
      </c>
      <c r="L1250" s="1">
        <v>1.7355122566223145</v>
      </c>
      <c r="M1250" s="1">
        <v>-7.9275257885456085E-2</v>
      </c>
      <c r="N1250" s="1">
        <v>-2.140592098236084</v>
      </c>
    </row>
    <row r="1251" spans="1:14" x14ac:dyDescent="0.25">
      <c r="A1251" s="1">
        <v>310250</v>
      </c>
      <c r="B1251" s="1" t="s">
        <v>1517</v>
      </c>
      <c r="C1251" s="1">
        <v>113363603</v>
      </c>
      <c r="D1251" s="1">
        <v>250</v>
      </c>
      <c r="E1251" s="1" t="s">
        <v>1785</v>
      </c>
      <c r="F1251" s="1" t="s">
        <v>234</v>
      </c>
      <c r="G1251" s="1" t="s">
        <v>193</v>
      </c>
      <c r="H1251" s="1" t="s">
        <v>240</v>
      </c>
      <c r="I1251" s="1">
        <v>1407476.27</v>
      </c>
      <c r="J1251" s="1">
        <v>4172233.75</v>
      </c>
      <c r="K1251" s="1">
        <v>8.8012002408504486E-2</v>
      </c>
      <c r="L1251" s="1">
        <v>2.1549270153045654</v>
      </c>
      <c r="M1251" s="1">
        <v>2.7797440066933632E-2</v>
      </c>
      <c r="N1251" s="1">
        <v>2.0147762298583984</v>
      </c>
    </row>
    <row r="1252" spans="1:14" x14ac:dyDescent="0.25">
      <c r="A1252" s="1">
        <v>310251</v>
      </c>
      <c r="B1252" s="1" t="s">
        <v>1517</v>
      </c>
      <c r="C1252" s="1">
        <v>113364002</v>
      </c>
      <c r="D1252" s="1">
        <v>251</v>
      </c>
      <c r="E1252" s="1" t="s">
        <v>1786</v>
      </c>
      <c r="F1252" s="1" t="s">
        <v>234</v>
      </c>
      <c r="G1252" s="1" t="s">
        <v>193</v>
      </c>
      <c r="H1252" s="1" t="s">
        <v>240</v>
      </c>
      <c r="I1252" s="1">
        <v>9767158</v>
      </c>
      <c r="J1252" s="1">
        <v>61538800</v>
      </c>
      <c r="K1252" s="1">
        <v>1.6292639970779419</v>
      </c>
      <c r="L1252" s="1">
        <v>2.7195403575897217</v>
      </c>
      <c r="M1252" s="1">
        <v>5.1026001572608948E-2</v>
      </c>
      <c r="N1252" s="1">
        <v>0.52516782283782959</v>
      </c>
    </row>
    <row r="1253" spans="1:14" x14ac:dyDescent="0.25">
      <c r="A1253" s="1">
        <v>310252</v>
      </c>
      <c r="B1253" s="1" t="s">
        <v>1517</v>
      </c>
      <c r="C1253" s="1">
        <v>113364403</v>
      </c>
      <c r="D1253" s="1">
        <v>252</v>
      </c>
      <c r="E1253" s="1" t="s">
        <v>1787</v>
      </c>
      <c r="F1253" s="1" t="s">
        <v>234</v>
      </c>
      <c r="G1253" s="1" t="s">
        <v>193</v>
      </c>
      <c r="H1253" s="1" t="s">
        <v>240</v>
      </c>
      <c r="I1253" s="1">
        <v>1586787.92</v>
      </c>
      <c r="J1253" s="1">
        <v>6895882.5</v>
      </c>
      <c r="K1253" s="1">
        <v>9.3693003058433533E-2</v>
      </c>
      <c r="L1253" s="1">
        <v>1.3773946762084961</v>
      </c>
      <c r="M1253" s="1">
        <v>1.1275780387222767E-2</v>
      </c>
      <c r="N1253" s="1">
        <v>0.71568983793258667</v>
      </c>
    </row>
    <row r="1254" spans="1:14" x14ac:dyDescent="0.25">
      <c r="A1254" s="1">
        <v>310253</v>
      </c>
      <c r="B1254" s="1" t="s">
        <v>1517</v>
      </c>
      <c r="C1254" s="1">
        <v>113364503</v>
      </c>
      <c r="D1254" s="1">
        <v>253</v>
      </c>
      <c r="E1254" s="1" t="s">
        <v>1788</v>
      </c>
      <c r="F1254" s="1" t="s">
        <v>234</v>
      </c>
      <c r="G1254" s="1" t="s">
        <v>193</v>
      </c>
      <c r="H1254" s="1" t="s">
        <v>240</v>
      </c>
      <c r="I1254" s="1">
        <v>2528572.65</v>
      </c>
      <c r="J1254" s="1">
        <v>5694737</v>
      </c>
      <c r="K1254" s="1">
        <v>0.17922849953174591</v>
      </c>
      <c r="L1254" s="1">
        <v>3.2495372295379639</v>
      </c>
      <c r="M1254" s="1">
        <v>4.0424048900604248E-2</v>
      </c>
      <c r="N1254" s="1">
        <v>1.6246638298034668</v>
      </c>
    </row>
    <row r="1255" spans="1:14" x14ac:dyDescent="0.25">
      <c r="A1255" s="1">
        <v>310254</v>
      </c>
      <c r="B1255" s="1" t="s">
        <v>1517</v>
      </c>
      <c r="C1255" s="1">
        <v>113365203</v>
      </c>
      <c r="D1255" s="1">
        <v>254</v>
      </c>
      <c r="E1255" s="1" t="s">
        <v>1789</v>
      </c>
      <c r="F1255" s="1" t="s">
        <v>234</v>
      </c>
      <c r="G1255" s="1" t="s">
        <v>193</v>
      </c>
      <c r="H1255" s="1" t="s">
        <v>240</v>
      </c>
      <c r="I1255" s="1">
        <v>2856060.75</v>
      </c>
      <c r="J1255" s="1">
        <v>11557340</v>
      </c>
      <c r="K1255" s="1">
        <v>0.16714400053024292</v>
      </c>
      <c r="L1255" s="1">
        <v>1.4674373865127563</v>
      </c>
      <c r="M1255" s="1">
        <v>8.1728748977184296E-2</v>
      </c>
      <c r="N1255" s="1">
        <v>2.9458892345428467</v>
      </c>
    </row>
    <row r="1256" spans="1:14" x14ac:dyDescent="0.25">
      <c r="A1256" s="1">
        <v>310255</v>
      </c>
      <c r="B1256" s="1" t="s">
        <v>1517</v>
      </c>
      <c r="C1256" s="1">
        <v>113365303</v>
      </c>
      <c r="D1256" s="1">
        <v>255</v>
      </c>
      <c r="E1256" s="1" t="s">
        <v>1790</v>
      </c>
      <c r="F1256" s="1" t="s">
        <v>234</v>
      </c>
      <c r="G1256" s="1" t="s">
        <v>193</v>
      </c>
      <c r="H1256" s="1" t="s">
        <v>240</v>
      </c>
      <c r="I1256" s="1">
        <v>857280.52</v>
      </c>
      <c r="J1256" s="1">
        <v>2800851.5</v>
      </c>
      <c r="K1256" s="1">
        <v>3.3164750784635544E-2</v>
      </c>
      <c r="L1256" s="1">
        <v>1.1982841491699219</v>
      </c>
      <c r="M1256" s="1">
        <v>1.3016799930483103E-3</v>
      </c>
      <c r="N1256" s="1">
        <v>0.15206918120384216</v>
      </c>
    </row>
    <row r="1257" spans="1:14" x14ac:dyDescent="0.25">
      <c r="A1257" s="1">
        <v>310256</v>
      </c>
      <c r="B1257" s="1" t="s">
        <v>1517</v>
      </c>
      <c r="C1257" s="1">
        <v>113367003</v>
      </c>
      <c r="D1257" s="1">
        <v>256</v>
      </c>
      <c r="E1257" s="1" t="s">
        <v>1791</v>
      </c>
      <c r="F1257" s="1" t="s">
        <v>234</v>
      </c>
      <c r="G1257" s="1" t="s">
        <v>193</v>
      </c>
      <c r="H1257" s="1" t="s">
        <v>240</v>
      </c>
      <c r="I1257" s="1">
        <v>2143534.9300000002</v>
      </c>
      <c r="J1257" s="1">
        <v>10097407</v>
      </c>
      <c r="K1257" s="1">
        <v>7.784300297498703E-2</v>
      </c>
      <c r="L1257" s="1">
        <v>0.77691006660461426</v>
      </c>
      <c r="M1257" s="1">
        <v>-8.4141470491886139E-2</v>
      </c>
      <c r="N1257" s="1">
        <v>-3.7770957946777344</v>
      </c>
    </row>
    <row r="1258" spans="1:14" x14ac:dyDescent="0.25">
      <c r="A1258" s="1">
        <v>310257</v>
      </c>
      <c r="B1258" s="1" t="s">
        <v>1517</v>
      </c>
      <c r="C1258" s="1">
        <v>113369003</v>
      </c>
      <c r="D1258" s="1">
        <v>257</v>
      </c>
      <c r="E1258" s="1" t="s">
        <v>1792</v>
      </c>
      <c r="F1258" s="1" t="s">
        <v>234</v>
      </c>
      <c r="G1258" s="1" t="s">
        <v>193</v>
      </c>
      <c r="H1258" s="1" t="s">
        <v>240</v>
      </c>
      <c r="I1258" s="1">
        <v>2280515.87</v>
      </c>
      <c r="J1258" s="1">
        <v>9883685</v>
      </c>
      <c r="K1258" s="1">
        <v>0.16398100554943085</v>
      </c>
      <c r="L1258" s="1">
        <v>1.6870987415313721</v>
      </c>
      <c r="M1258" s="1">
        <v>-8.2223609089851379E-2</v>
      </c>
      <c r="N1258" s="1">
        <v>-3.4800117015838623</v>
      </c>
    </row>
    <row r="1259" spans="1:14" x14ac:dyDescent="0.25">
      <c r="A1259" s="1">
        <v>310258</v>
      </c>
      <c r="B1259" s="1" t="s">
        <v>1517</v>
      </c>
      <c r="C1259" s="1">
        <v>113380303</v>
      </c>
      <c r="D1259" s="1">
        <v>258</v>
      </c>
      <c r="E1259" s="1" t="s">
        <v>1793</v>
      </c>
      <c r="F1259" s="1" t="s">
        <v>234</v>
      </c>
      <c r="G1259" s="1" t="s">
        <v>194</v>
      </c>
      <c r="H1259" s="1" t="s">
        <v>240</v>
      </c>
      <c r="I1259" s="1">
        <v>872286.08</v>
      </c>
      <c r="J1259" s="1">
        <v>4654697</v>
      </c>
      <c r="K1259" s="1">
        <v>6.0570999979972839E-2</v>
      </c>
      <c r="L1259" s="1">
        <v>1.3184444904327393</v>
      </c>
      <c r="M1259" s="1">
        <v>1.0655630379915237E-2</v>
      </c>
      <c r="N1259" s="1">
        <v>1.2366821765899658</v>
      </c>
    </row>
    <row r="1260" spans="1:14" x14ac:dyDescent="0.25">
      <c r="A1260" s="1">
        <v>310259</v>
      </c>
      <c r="B1260" s="1" t="s">
        <v>1517</v>
      </c>
      <c r="C1260" s="1">
        <v>113381303</v>
      </c>
      <c r="D1260" s="1">
        <v>259</v>
      </c>
      <c r="E1260" s="1" t="s">
        <v>1794</v>
      </c>
      <c r="F1260" s="1" t="s">
        <v>234</v>
      </c>
      <c r="G1260" s="1" t="s">
        <v>194</v>
      </c>
      <c r="H1260" s="1" t="s">
        <v>240</v>
      </c>
      <c r="I1260" s="1">
        <v>2352917.65</v>
      </c>
      <c r="J1260" s="1">
        <v>10252394</v>
      </c>
      <c r="K1260" s="1">
        <v>0.18466399610042572</v>
      </c>
      <c r="L1260" s="1">
        <v>1.834216833114624</v>
      </c>
      <c r="M1260" s="1">
        <v>3.5278201103210449E-2</v>
      </c>
      <c r="N1260" s="1">
        <v>1.5221608877182007</v>
      </c>
    </row>
    <row r="1261" spans="1:14" x14ac:dyDescent="0.25">
      <c r="A1261" s="1">
        <v>310260</v>
      </c>
      <c r="B1261" s="1" t="s">
        <v>1517</v>
      </c>
      <c r="C1261" s="1">
        <v>113382303</v>
      </c>
      <c r="D1261" s="1">
        <v>260</v>
      </c>
      <c r="E1261" s="1" t="s">
        <v>1795</v>
      </c>
      <c r="F1261" s="1" t="s">
        <v>234</v>
      </c>
      <c r="G1261" s="1" t="s">
        <v>194</v>
      </c>
      <c r="H1261" s="1" t="s">
        <v>240</v>
      </c>
      <c r="I1261" s="1">
        <v>1157930.23</v>
      </c>
      <c r="J1261" s="1">
        <v>5040737.5</v>
      </c>
      <c r="K1261" s="1">
        <v>0.10936900228261948</v>
      </c>
      <c r="L1261" s="1">
        <v>2.2178225517272949</v>
      </c>
      <c r="M1261" s="1">
        <v>3.1518179923295975E-2</v>
      </c>
      <c r="N1261" s="1">
        <v>2.7981040477752686</v>
      </c>
    </row>
    <row r="1262" spans="1:14" x14ac:dyDescent="0.25">
      <c r="A1262" s="1">
        <v>310261</v>
      </c>
      <c r="B1262" s="1" t="s">
        <v>1517</v>
      </c>
      <c r="C1262" s="1">
        <v>113384603</v>
      </c>
      <c r="D1262" s="1">
        <v>261</v>
      </c>
      <c r="E1262" s="1" t="s">
        <v>1796</v>
      </c>
      <c r="F1262" s="1" t="s">
        <v>234</v>
      </c>
      <c r="G1262" s="1" t="s">
        <v>194</v>
      </c>
      <c r="H1262" s="1" t="s">
        <v>240</v>
      </c>
      <c r="I1262" s="1">
        <v>2930807.32</v>
      </c>
      <c r="J1262" s="1">
        <v>29133796</v>
      </c>
      <c r="K1262" s="1">
        <v>0.84213799238204956</v>
      </c>
      <c r="L1262" s="1">
        <v>2.9766299724578857</v>
      </c>
      <c r="M1262" s="1">
        <v>-1.870168000459671E-2</v>
      </c>
      <c r="N1262" s="1">
        <v>-0.63406080007553101</v>
      </c>
    </row>
    <row r="1263" spans="1:14" x14ac:dyDescent="0.25">
      <c r="A1263" s="1">
        <v>310262</v>
      </c>
      <c r="B1263" s="1" t="s">
        <v>1517</v>
      </c>
      <c r="C1263" s="1">
        <v>113385003</v>
      </c>
      <c r="D1263" s="1">
        <v>262</v>
      </c>
      <c r="E1263" s="1" t="s">
        <v>1797</v>
      </c>
      <c r="F1263" s="1" t="s">
        <v>234</v>
      </c>
      <c r="G1263" s="1" t="s">
        <v>194</v>
      </c>
      <c r="H1263" s="1" t="s">
        <v>240</v>
      </c>
      <c r="I1263" s="1">
        <v>1293338.45</v>
      </c>
      <c r="J1263" s="1">
        <v>7681253</v>
      </c>
      <c r="K1263" s="1">
        <v>9.573499858379364E-2</v>
      </c>
      <c r="L1263" s="1">
        <v>1.2620760202407837</v>
      </c>
      <c r="M1263" s="1">
        <v>2.7987590059638023E-2</v>
      </c>
      <c r="N1263" s="1">
        <v>2.2118442058563232</v>
      </c>
    </row>
    <row r="1264" spans="1:14" x14ac:dyDescent="0.25">
      <c r="A1264" s="1">
        <v>310263</v>
      </c>
      <c r="B1264" s="1" t="s">
        <v>1517</v>
      </c>
      <c r="C1264" s="1">
        <v>113385303</v>
      </c>
      <c r="D1264" s="1">
        <v>263</v>
      </c>
      <c r="E1264" s="1" t="s">
        <v>1798</v>
      </c>
      <c r="F1264" s="1" t="s">
        <v>234</v>
      </c>
      <c r="G1264" s="1" t="s">
        <v>194</v>
      </c>
      <c r="H1264" s="1" t="s">
        <v>240</v>
      </c>
      <c r="I1264" s="1">
        <v>1448176.4</v>
      </c>
      <c r="J1264" s="1">
        <v>6467554.5</v>
      </c>
      <c r="K1264" s="1">
        <v>0.12460099905729294</v>
      </c>
      <c r="L1264" s="1">
        <v>1.9644002914428711</v>
      </c>
      <c r="M1264" s="1">
        <v>4.666035994887352E-2</v>
      </c>
      <c r="N1264" s="1">
        <v>3.329277515411377</v>
      </c>
    </row>
    <row r="1265" spans="1:14" x14ac:dyDescent="0.25">
      <c r="A1265" s="1">
        <v>310264</v>
      </c>
      <c r="B1265" s="1" t="s">
        <v>1517</v>
      </c>
      <c r="C1265" s="1">
        <v>114060503</v>
      </c>
      <c r="D1265" s="1">
        <v>264</v>
      </c>
      <c r="E1265" s="1" t="s">
        <v>1799</v>
      </c>
      <c r="F1265" s="1" t="s">
        <v>235</v>
      </c>
      <c r="G1265" s="1" t="s">
        <v>195</v>
      </c>
      <c r="H1265" s="1" t="s">
        <v>240</v>
      </c>
      <c r="I1265" s="1">
        <v>604257.37</v>
      </c>
      <c r="J1265" s="1">
        <v>3477759</v>
      </c>
      <c r="K1265" s="1">
        <v>8.4523998200893402E-2</v>
      </c>
      <c r="L1265" s="1">
        <v>2.4909563064575195</v>
      </c>
      <c r="M1265" s="1">
        <v>3.000435046851635E-2</v>
      </c>
      <c r="N1265" s="1">
        <v>5.2249355316162109</v>
      </c>
    </row>
    <row r="1266" spans="1:14" x14ac:dyDescent="0.25">
      <c r="A1266" s="1">
        <v>310265</v>
      </c>
      <c r="B1266" s="1" t="s">
        <v>1517</v>
      </c>
      <c r="C1266" s="1">
        <v>114060753</v>
      </c>
      <c r="D1266" s="1">
        <v>265</v>
      </c>
      <c r="E1266" s="1" t="s">
        <v>1800</v>
      </c>
      <c r="F1266" s="1" t="s">
        <v>235</v>
      </c>
      <c r="G1266" s="1" t="s">
        <v>195</v>
      </c>
      <c r="H1266" s="1" t="s">
        <v>240</v>
      </c>
      <c r="I1266" s="1">
        <v>3667642.31</v>
      </c>
      <c r="J1266" s="1">
        <v>14920256</v>
      </c>
      <c r="K1266" s="1">
        <v>0.15106299519538879</v>
      </c>
      <c r="L1266" s="1">
        <v>1.0228250026702881</v>
      </c>
      <c r="M1266" s="1">
        <v>8.8523581624031067E-2</v>
      </c>
      <c r="N1266" s="1">
        <v>2.4733345508575439</v>
      </c>
    </row>
    <row r="1267" spans="1:14" x14ac:dyDescent="0.25">
      <c r="A1267" s="1">
        <v>310266</v>
      </c>
      <c r="B1267" s="1" t="s">
        <v>1517</v>
      </c>
      <c r="C1267" s="1">
        <v>114060853</v>
      </c>
      <c r="D1267" s="1">
        <v>266</v>
      </c>
      <c r="E1267" s="1" t="s">
        <v>1801</v>
      </c>
      <c r="F1267" s="1" t="s">
        <v>235</v>
      </c>
      <c r="G1267" s="1" t="s">
        <v>195</v>
      </c>
      <c r="H1267" s="1" t="s">
        <v>240</v>
      </c>
      <c r="I1267" s="1">
        <v>1069633.5900000001</v>
      </c>
      <c r="J1267" s="1">
        <v>4130778.25</v>
      </c>
      <c r="K1267" s="1">
        <v>2.9723750427365303E-2</v>
      </c>
      <c r="L1267" s="1">
        <v>0.72478312253952026</v>
      </c>
      <c r="M1267" s="1">
        <v>1.0565419681370258E-2</v>
      </c>
      <c r="N1267" s="1">
        <v>0.99761474132537842</v>
      </c>
    </row>
    <row r="1268" spans="1:14" x14ac:dyDescent="0.25">
      <c r="A1268" s="1">
        <v>310267</v>
      </c>
      <c r="B1268" s="1" t="s">
        <v>1517</v>
      </c>
      <c r="C1268" s="1">
        <v>114061103</v>
      </c>
      <c r="D1268" s="1">
        <v>267</v>
      </c>
      <c r="E1268" s="1" t="s">
        <v>1802</v>
      </c>
      <c r="F1268" s="1" t="s">
        <v>235</v>
      </c>
      <c r="G1268" s="1" t="s">
        <v>195</v>
      </c>
      <c r="H1268" s="1" t="s">
        <v>240</v>
      </c>
      <c r="I1268" s="1">
        <v>1654333.49</v>
      </c>
      <c r="J1268" s="1">
        <v>6338299</v>
      </c>
      <c r="K1268" s="1">
        <v>8.589249849319458E-2</v>
      </c>
      <c r="L1268" s="1">
        <v>1.3737510442733765</v>
      </c>
      <c r="M1268" s="1">
        <v>3.7927448749542236E-2</v>
      </c>
      <c r="N1268" s="1">
        <v>2.3464062213897705</v>
      </c>
    </row>
    <row r="1269" spans="1:14" x14ac:dyDescent="0.25">
      <c r="A1269" s="1">
        <v>310268</v>
      </c>
      <c r="B1269" s="1" t="s">
        <v>1517</v>
      </c>
      <c r="C1269" s="1">
        <v>114061503</v>
      </c>
      <c r="D1269" s="1">
        <v>268</v>
      </c>
      <c r="E1269" s="1" t="s">
        <v>1803</v>
      </c>
      <c r="F1269" s="1" t="s">
        <v>235</v>
      </c>
      <c r="G1269" s="1" t="s">
        <v>195</v>
      </c>
      <c r="H1269" s="1" t="s">
        <v>240</v>
      </c>
      <c r="I1269" s="1">
        <v>1589770.25</v>
      </c>
      <c r="J1269" s="1">
        <v>8519236</v>
      </c>
      <c r="K1269" s="1">
        <v>8.7481997907161713E-2</v>
      </c>
      <c r="L1269" s="1">
        <v>1.0375303030014038</v>
      </c>
      <c r="M1269" s="1">
        <v>3.7956200540065765E-2</v>
      </c>
      <c r="N1269" s="1">
        <v>2.4459245204925537</v>
      </c>
    </row>
    <row r="1270" spans="1:14" x14ac:dyDescent="0.25">
      <c r="A1270" s="1">
        <v>310269</v>
      </c>
      <c r="B1270" s="1" t="s">
        <v>1517</v>
      </c>
      <c r="C1270" s="1">
        <v>114062003</v>
      </c>
      <c r="D1270" s="1">
        <v>269</v>
      </c>
      <c r="E1270" s="1" t="s">
        <v>1804</v>
      </c>
      <c r="F1270" s="1" t="s">
        <v>235</v>
      </c>
      <c r="G1270" s="1" t="s">
        <v>195</v>
      </c>
      <c r="H1270" s="1" t="s">
        <v>240</v>
      </c>
      <c r="I1270" s="1">
        <v>2033494.08</v>
      </c>
      <c r="J1270" s="1">
        <v>8721793</v>
      </c>
      <c r="K1270" s="1">
        <v>0.11772000044584274</v>
      </c>
      <c r="L1270" s="1">
        <v>1.3681892156600952</v>
      </c>
      <c r="M1270" s="1">
        <v>5.254150927066803E-2</v>
      </c>
      <c r="N1270" s="1">
        <v>2.6523356437683105</v>
      </c>
    </row>
    <row r="1271" spans="1:14" x14ac:dyDescent="0.25">
      <c r="A1271" s="1">
        <v>310270</v>
      </c>
      <c r="B1271" s="1" t="s">
        <v>1517</v>
      </c>
      <c r="C1271" s="1">
        <v>114062503</v>
      </c>
      <c r="D1271" s="1">
        <v>270</v>
      </c>
      <c r="E1271" s="1" t="s">
        <v>1805</v>
      </c>
      <c r="F1271" s="1" t="s">
        <v>235</v>
      </c>
      <c r="G1271" s="1" t="s">
        <v>195</v>
      </c>
      <c r="H1271" s="1" t="s">
        <v>240</v>
      </c>
      <c r="I1271" s="1">
        <v>1463398.56</v>
      </c>
      <c r="J1271" s="1">
        <v>6060788.5</v>
      </c>
      <c r="K1271" s="1">
        <v>7.5000002980232239E-2</v>
      </c>
      <c r="L1271" s="1">
        <v>1.2529677152633667</v>
      </c>
      <c r="M1271" s="1">
        <v>3.3224530518054962E-2</v>
      </c>
      <c r="N1271" s="1">
        <v>2.3231110572814941</v>
      </c>
    </row>
    <row r="1272" spans="1:14" x14ac:dyDescent="0.25">
      <c r="A1272" s="1">
        <v>310271</v>
      </c>
      <c r="B1272" s="1" t="s">
        <v>1517</v>
      </c>
      <c r="C1272" s="1">
        <v>114063003</v>
      </c>
      <c r="D1272" s="1">
        <v>271</v>
      </c>
      <c r="E1272" s="1" t="s">
        <v>1806</v>
      </c>
      <c r="F1272" s="1" t="s">
        <v>235</v>
      </c>
      <c r="G1272" s="1" t="s">
        <v>195</v>
      </c>
      <c r="H1272" s="1" t="s">
        <v>240</v>
      </c>
      <c r="I1272" s="1">
        <v>2245331.35</v>
      </c>
      <c r="J1272" s="1">
        <v>6219405.5</v>
      </c>
      <c r="K1272" s="1">
        <v>0.10340250283479691</v>
      </c>
      <c r="L1272" s="1">
        <v>1.6906875371932983</v>
      </c>
      <c r="M1272" s="1">
        <v>5.4225198924541473E-2</v>
      </c>
      <c r="N1272" s="1">
        <v>2.4747865200042725</v>
      </c>
    </row>
    <row r="1273" spans="1:14" x14ac:dyDescent="0.25">
      <c r="A1273" s="1">
        <v>310272</v>
      </c>
      <c r="B1273" s="1" t="s">
        <v>1517</v>
      </c>
      <c r="C1273" s="1">
        <v>114063503</v>
      </c>
      <c r="D1273" s="1">
        <v>272</v>
      </c>
      <c r="E1273" s="1" t="s">
        <v>1807</v>
      </c>
      <c r="F1273" s="1" t="s">
        <v>235</v>
      </c>
      <c r="G1273" s="1" t="s">
        <v>195</v>
      </c>
      <c r="H1273" s="1" t="s">
        <v>240</v>
      </c>
      <c r="I1273" s="1">
        <v>1572636.91</v>
      </c>
      <c r="J1273" s="1">
        <v>6856831</v>
      </c>
      <c r="K1273" s="1">
        <v>0.11304649710655212</v>
      </c>
      <c r="L1273" s="1">
        <v>1.6763064861297607</v>
      </c>
      <c r="M1273" s="1">
        <v>5.2279308438301086E-2</v>
      </c>
      <c r="N1273" s="1">
        <v>3.4386193752288818</v>
      </c>
    </row>
    <row r="1274" spans="1:14" x14ac:dyDescent="0.25">
      <c r="A1274" s="1">
        <v>310273</v>
      </c>
      <c r="B1274" s="1" t="s">
        <v>1517</v>
      </c>
      <c r="C1274" s="1">
        <v>114064003</v>
      </c>
      <c r="D1274" s="1">
        <v>273</v>
      </c>
      <c r="E1274" s="1" t="s">
        <v>1808</v>
      </c>
      <c r="F1274" s="1" t="s">
        <v>235</v>
      </c>
      <c r="G1274" s="1" t="s">
        <v>195</v>
      </c>
      <c r="H1274" s="1" t="s">
        <v>240</v>
      </c>
      <c r="I1274" s="1">
        <v>912421.24</v>
      </c>
      <c r="J1274" s="1">
        <v>3370980</v>
      </c>
      <c r="K1274" s="1">
        <v>3.421349823474884E-2</v>
      </c>
      <c r="L1274" s="1">
        <v>1.0253489017486572</v>
      </c>
      <c r="M1274" s="1">
        <v>8.4740100428462029E-3</v>
      </c>
      <c r="N1274" s="1">
        <v>0.93744522333145142</v>
      </c>
    </row>
    <row r="1275" spans="1:14" x14ac:dyDescent="0.25">
      <c r="A1275" s="1">
        <v>310274</v>
      </c>
      <c r="B1275" s="1" t="s">
        <v>1517</v>
      </c>
      <c r="C1275" s="1">
        <v>114065503</v>
      </c>
      <c r="D1275" s="1">
        <v>274</v>
      </c>
      <c r="E1275" s="1" t="s">
        <v>1809</v>
      </c>
      <c r="F1275" s="1" t="s">
        <v>235</v>
      </c>
      <c r="G1275" s="1" t="s">
        <v>195</v>
      </c>
      <c r="H1275" s="1" t="s">
        <v>240</v>
      </c>
      <c r="I1275" s="1">
        <v>1558217</v>
      </c>
      <c r="J1275" s="1">
        <v>5403280</v>
      </c>
      <c r="K1275" s="1">
        <v>0.18578100204467773</v>
      </c>
      <c r="L1275" s="1">
        <v>3.5607290267944336</v>
      </c>
      <c r="M1275" s="1">
        <v>6.0454998165369034E-2</v>
      </c>
      <c r="N1275" s="1">
        <v>4.0363554954528809</v>
      </c>
    </row>
    <row r="1276" spans="1:14" x14ac:dyDescent="0.25">
      <c r="A1276" s="1">
        <v>310275</v>
      </c>
      <c r="B1276" s="1" t="s">
        <v>1517</v>
      </c>
      <c r="C1276" s="1">
        <v>114066503</v>
      </c>
      <c r="D1276" s="1">
        <v>275</v>
      </c>
      <c r="E1276" s="1" t="s">
        <v>1810</v>
      </c>
      <c r="F1276" s="1" t="s">
        <v>235</v>
      </c>
      <c r="G1276" s="1" t="s">
        <v>195</v>
      </c>
      <c r="H1276" s="1" t="s">
        <v>240</v>
      </c>
      <c r="I1276" s="1">
        <v>1080346.8700000001</v>
      </c>
      <c r="J1276" s="1">
        <v>3896510.25</v>
      </c>
      <c r="K1276" s="1">
        <v>4.1319001466035843E-2</v>
      </c>
      <c r="L1276" s="1">
        <v>1.0717756748199463</v>
      </c>
      <c r="M1276" s="1">
        <v>2.8333209455013275E-2</v>
      </c>
      <c r="N1276" s="1">
        <v>2.6932358741760254</v>
      </c>
    </row>
    <row r="1277" spans="1:14" x14ac:dyDescent="0.25">
      <c r="A1277" s="1">
        <v>310276</v>
      </c>
      <c r="B1277" s="1" t="s">
        <v>1517</v>
      </c>
      <c r="C1277" s="1">
        <v>114067002</v>
      </c>
      <c r="D1277" s="1">
        <v>276</v>
      </c>
      <c r="E1277" s="1" t="s">
        <v>1811</v>
      </c>
      <c r="F1277" s="1" t="s">
        <v>235</v>
      </c>
      <c r="G1277" s="1" t="s">
        <v>195</v>
      </c>
      <c r="H1277" s="1" t="s">
        <v>240</v>
      </c>
      <c r="I1277" s="1">
        <v>11282194.060000001</v>
      </c>
      <c r="J1277" s="1">
        <v>134972048</v>
      </c>
      <c r="K1277" s="1">
        <v>3.8178000450134277</v>
      </c>
      <c r="L1277" s="1">
        <v>2.9109237194061279</v>
      </c>
      <c r="M1277" s="1">
        <v>0.4718262255191803</v>
      </c>
      <c r="N1277" s="1">
        <v>4.3645715713500977</v>
      </c>
    </row>
    <row r="1278" spans="1:14" x14ac:dyDescent="0.25">
      <c r="A1278" s="1">
        <v>310277</v>
      </c>
      <c r="B1278" s="1" t="s">
        <v>1517</v>
      </c>
      <c r="C1278" s="1">
        <v>114067503</v>
      </c>
      <c r="D1278" s="1">
        <v>277</v>
      </c>
      <c r="E1278" s="1" t="s">
        <v>1812</v>
      </c>
      <c r="F1278" s="1" t="s">
        <v>235</v>
      </c>
      <c r="G1278" s="1" t="s">
        <v>195</v>
      </c>
      <c r="H1278" s="1" t="s">
        <v>240</v>
      </c>
      <c r="I1278" s="1">
        <v>951605.18</v>
      </c>
      <c r="J1278" s="1">
        <v>2764202</v>
      </c>
      <c r="K1278" s="1">
        <v>4.98182512819767E-2</v>
      </c>
      <c r="L1278" s="1">
        <v>1.8353428840637207</v>
      </c>
      <c r="M1278" s="1">
        <v>2.1868320181965828E-2</v>
      </c>
      <c r="N1278" s="1">
        <v>2.352097749710083</v>
      </c>
    </row>
    <row r="1279" spans="1:14" x14ac:dyDescent="0.25">
      <c r="A1279" s="1">
        <v>310278</v>
      </c>
      <c r="B1279" s="1" t="s">
        <v>1517</v>
      </c>
      <c r="C1279" s="1">
        <v>114068003</v>
      </c>
      <c r="D1279" s="1">
        <v>278</v>
      </c>
      <c r="E1279" s="1" t="s">
        <v>1813</v>
      </c>
      <c r="F1279" s="1" t="s">
        <v>235</v>
      </c>
      <c r="G1279" s="1" t="s">
        <v>195</v>
      </c>
      <c r="H1279" s="1" t="s">
        <v>240</v>
      </c>
      <c r="I1279" s="1">
        <v>902315.73</v>
      </c>
      <c r="J1279" s="1">
        <v>4120758.25</v>
      </c>
      <c r="K1279" s="1">
        <v>5.961725115776062E-2</v>
      </c>
      <c r="L1279" s="1">
        <v>1.4679926633834839</v>
      </c>
      <c r="M1279" s="1">
        <v>2.0763099193572998E-2</v>
      </c>
      <c r="N1279" s="1">
        <v>2.3552875518798828</v>
      </c>
    </row>
    <row r="1280" spans="1:14" x14ac:dyDescent="0.25">
      <c r="A1280" s="1">
        <v>310279</v>
      </c>
      <c r="B1280" s="1" t="s">
        <v>1517</v>
      </c>
      <c r="C1280" s="1">
        <v>114068103</v>
      </c>
      <c r="D1280" s="1">
        <v>279</v>
      </c>
      <c r="E1280" s="1" t="s">
        <v>1814</v>
      </c>
      <c r="F1280" s="1" t="s">
        <v>235</v>
      </c>
      <c r="G1280" s="1" t="s">
        <v>195</v>
      </c>
      <c r="H1280" s="1" t="s">
        <v>240</v>
      </c>
      <c r="I1280" s="1">
        <v>1692861.94</v>
      </c>
      <c r="J1280" s="1">
        <v>5466266</v>
      </c>
      <c r="K1280" s="1">
        <v>0.13844999670982361</v>
      </c>
      <c r="L1280" s="1">
        <v>2.598625659942627</v>
      </c>
      <c r="M1280" s="1">
        <v>1.0700940154492855E-2</v>
      </c>
      <c r="N1280" s="1">
        <v>0.63614243268966675</v>
      </c>
    </row>
    <row r="1281" spans="1:14" x14ac:dyDescent="0.25">
      <c r="A1281" s="1">
        <v>310280</v>
      </c>
      <c r="B1281" s="1" t="s">
        <v>1517</v>
      </c>
      <c r="C1281" s="1">
        <v>114069103</v>
      </c>
      <c r="D1281" s="1">
        <v>280</v>
      </c>
      <c r="E1281" s="1" t="s">
        <v>1815</v>
      </c>
      <c r="F1281" s="1" t="s">
        <v>235</v>
      </c>
      <c r="G1281" s="1" t="s">
        <v>195</v>
      </c>
      <c r="H1281" s="1" t="s">
        <v>240</v>
      </c>
      <c r="I1281" s="1">
        <v>2387113.09</v>
      </c>
      <c r="J1281" s="1">
        <v>7938056</v>
      </c>
      <c r="K1281" s="1">
        <v>0.2547914981842041</v>
      </c>
      <c r="L1281" s="1">
        <v>3.3161880970001221</v>
      </c>
      <c r="M1281" s="1">
        <v>6.9667108356952667E-2</v>
      </c>
      <c r="N1281" s="1">
        <v>3.006202220916748</v>
      </c>
    </row>
    <row r="1282" spans="1:14" x14ac:dyDescent="0.25">
      <c r="A1282" s="1">
        <v>310281</v>
      </c>
      <c r="B1282" s="1" t="s">
        <v>1517</v>
      </c>
      <c r="C1282" s="1">
        <v>114069353</v>
      </c>
      <c r="D1282" s="1">
        <v>281</v>
      </c>
      <c r="E1282" s="1" t="s">
        <v>1816</v>
      </c>
      <c r="F1282" s="1" t="s">
        <v>235</v>
      </c>
      <c r="G1282" s="1" t="s">
        <v>195</v>
      </c>
      <c r="H1282" s="1" t="s">
        <v>240</v>
      </c>
      <c r="I1282" s="1">
        <v>832838.34</v>
      </c>
      <c r="J1282" s="1">
        <v>1636454</v>
      </c>
      <c r="K1282" s="1">
        <v>0.11247549951076508</v>
      </c>
      <c r="L1282" s="1">
        <v>7.3803863525390625</v>
      </c>
      <c r="M1282" s="1">
        <v>2.8882099315524101E-2</v>
      </c>
      <c r="N1282" s="1">
        <v>3.5924966335296631</v>
      </c>
    </row>
    <row r="1283" spans="1:14" x14ac:dyDescent="0.25">
      <c r="A1283" s="1">
        <v>310282</v>
      </c>
      <c r="B1283" s="1" t="s">
        <v>1517</v>
      </c>
      <c r="C1283" s="1">
        <v>115210503</v>
      </c>
      <c r="D1283" s="1">
        <v>282</v>
      </c>
      <c r="E1283" s="1" t="s">
        <v>1817</v>
      </c>
      <c r="F1283" s="1" t="s">
        <v>234</v>
      </c>
      <c r="G1283" s="1" t="s">
        <v>196</v>
      </c>
      <c r="H1283" s="1" t="s">
        <v>240</v>
      </c>
      <c r="I1283" s="1">
        <v>1882430.95</v>
      </c>
      <c r="J1283" s="1">
        <v>9359201</v>
      </c>
      <c r="K1283" s="1">
        <v>8.224400132894516E-2</v>
      </c>
      <c r="L1283" s="1">
        <v>0.88654071092605591</v>
      </c>
      <c r="M1283" s="1">
        <v>4.5757990330457687E-2</v>
      </c>
      <c r="N1283" s="1">
        <v>2.4913520812988281</v>
      </c>
    </row>
    <row r="1284" spans="1:14" x14ac:dyDescent="0.25">
      <c r="A1284" s="1">
        <v>310283</v>
      </c>
      <c r="B1284" s="1" t="s">
        <v>1517</v>
      </c>
      <c r="C1284" s="1">
        <v>115211003</v>
      </c>
      <c r="D1284" s="1">
        <v>283</v>
      </c>
      <c r="E1284" s="1" t="s">
        <v>1818</v>
      </c>
      <c r="F1284" s="1" t="s">
        <v>234</v>
      </c>
      <c r="G1284" s="1" t="s">
        <v>196</v>
      </c>
      <c r="H1284" s="1" t="s">
        <v>240</v>
      </c>
      <c r="I1284" s="1">
        <v>490789.21</v>
      </c>
      <c r="J1284" s="1">
        <v>1493371</v>
      </c>
      <c r="K1284" s="1">
        <v>4.4671498239040375E-2</v>
      </c>
      <c r="L1284" s="1">
        <v>3.0835587978363037</v>
      </c>
      <c r="M1284" s="1">
        <v>2.2195000201463699E-4</v>
      </c>
      <c r="N1284" s="1">
        <v>4.5243542641401291E-2</v>
      </c>
    </row>
    <row r="1285" spans="1:14" x14ac:dyDescent="0.25">
      <c r="A1285" s="1">
        <v>310284</v>
      </c>
      <c r="B1285" s="1" t="s">
        <v>1517</v>
      </c>
      <c r="C1285" s="1">
        <v>115211103</v>
      </c>
      <c r="D1285" s="1">
        <v>284</v>
      </c>
      <c r="E1285" s="1" t="s">
        <v>1819</v>
      </c>
      <c r="F1285" s="1" t="s">
        <v>234</v>
      </c>
      <c r="G1285" s="1" t="s">
        <v>196</v>
      </c>
      <c r="H1285" s="1" t="s">
        <v>240</v>
      </c>
      <c r="I1285" s="1">
        <v>2926342.24</v>
      </c>
      <c r="J1285" s="1">
        <v>12847858</v>
      </c>
      <c r="K1285" s="1">
        <v>0.16778500378131866</v>
      </c>
      <c r="L1285" s="1">
        <v>1.3232179880142212</v>
      </c>
      <c r="M1285" s="1">
        <v>6.1668749898672104E-2</v>
      </c>
      <c r="N1285" s="1">
        <v>2.1527321338653564</v>
      </c>
    </row>
    <row r="1286" spans="1:14" x14ac:dyDescent="0.25">
      <c r="A1286" s="1">
        <v>310285</v>
      </c>
      <c r="B1286" s="1" t="s">
        <v>1517</v>
      </c>
      <c r="C1286" s="1">
        <v>115211603</v>
      </c>
      <c r="D1286" s="1">
        <v>285</v>
      </c>
      <c r="E1286" s="1" t="s">
        <v>1820</v>
      </c>
      <c r="F1286" s="1" t="s">
        <v>234</v>
      </c>
      <c r="G1286" s="1" t="s">
        <v>196</v>
      </c>
      <c r="H1286" s="1" t="s">
        <v>240</v>
      </c>
      <c r="I1286" s="1">
        <v>3464126</v>
      </c>
      <c r="J1286" s="1">
        <v>11042113</v>
      </c>
      <c r="K1286" s="1">
        <v>0.26883000135421753</v>
      </c>
      <c r="L1286" s="1">
        <v>2.4953396320343018</v>
      </c>
      <c r="M1286" s="1">
        <v>2.9001999646425247E-2</v>
      </c>
      <c r="N1286" s="1">
        <v>0.84427809715270996</v>
      </c>
    </row>
    <row r="1287" spans="1:14" x14ac:dyDescent="0.25">
      <c r="A1287" s="1">
        <v>310286</v>
      </c>
      <c r="B1287" s="1" t="s">
        <v>1517</v>
      </c>
      <c r="C1287" s="1">
        <v>115212503</v>
      </c>
      <c r="D1287" s="1">
        <v>286</v>
      </c>
      <c r="E1287" s="1" t="s">
        <v>1821</v>
      </c>
      <c r="F1287" s="1" t="s">
        <v>234</v>
      </c>
      <c r="G1287" s="1" t="s">
        <v>196</v>
      </c>
      <c r="H1287" s="1" t="s">
        <v>240</v>
      </c>
      <c r="I1287" s="1">
        <v>1363075.87</v>
      </c>
      <c r="J1287" s="1">
        <v>6095200.5</v>
      </c>
      <c r="K1287" s="1">
        <v>8.8390499353408813E-2</v>
      </c>
      <c r="L1287" s="1">
        <v>1.471504807472229</v>
      </c>
      <c r="M1287" s="1">
        <v>4.8665739595890045E-2</v>
      </c>
      <c r="N1287" s="1">
        <v>3.7024774551391602</v>
      </c>
    </row>
    <row r="1288" spans="1:14" x14ac:dyDescent="0.25">
      <c r="A1288" s="1">
        <v>310287</v>
      </c>
      <c r="B1288" s="1" t="s">
        <v>1517</v>
      </c>
      <c r="C1288" s="1">
        <v>115216503</v>
      </c>
      <c r="D1288" s="1">
        <v>287</v>
      </c>
      <c r="E1288" s="1" t="s">
        <v>1822</v>
      </c>
      <c r="F1288" s="1" t="s">
        <v>234</v>
      </c>
      <c r="G1288" s="1" t="s">
        <v>196</v>
      </c>
      <c r="H1288" s="1" t="s">
        <v>240</v>
      </c>
      <c r="I1288" s="1">
        <v>1697325.14</v>
      </c>
      <c r="J1288" s="1">
        <v>6550251.5</v>
      </c>
      <c r="K1288" s="1">
        <v>0.1560325026512146</v>
      </c>
      <c r="L1288" s="1">
        <v>2.4402120113372803</v>
      </c>
      <c r="M1288" s="1">
        <v>1.4142110012471676E-2</v>
      </c>
      <c r="N1288" s="1">
        <v>0.84020036458969116</v>
      </c>
    </row>
    <row r="1289" spans="1:14" x14ac:dyDescent="0.25">
      <c r="A1289" s="1">
        <v>310288</v>
      </c>
      <c r="B1289" s="1" t="s">
        <v>1517</v>
      </c>
      <c r="C1289" s="1">
        <v>115218003</v>
      </c>
      <c r="D1289" s="1">
        <v>288</v>
      </c>
      <c r="E1289" s="1" t="s">
        <v>1823</v>
      </c>
      <c r="F1289" s="1" t="s">
        <v>234</v>
      </c>
      <c r="G1289" s="1" t="s">
        <v>196</v>
      </c>
      <c r="H1289" s="1" t="s">
        <v>240</v>
      </c>
      <c r="I1289" s="1">
        <v>1711743.46</v>
      </c>
      <c r="J1289" s="1">
        <v>9640763</v>
      </c>
      <c r="K1289" s="1">
        <v>0.18967799842357635</v>
      </c>
      <c r="L1289" s="1">
        <v>2.0069441795349121</v>
      </c>
      <c r="M1289" s="1">
        <v>-9.6565902233123779E-2</v>
      </c>
      <c r="N1289" s="1">
        <v>-5.340120792388916</v>
      </c>
    </row>
    <row r="1290" spans="1:14" x14ac:dyDescent="0.25">
      <c r="A1290" s="1">
        <v>310289</v>
      </c>
      <c r="B1290" s="1" t="s">
        <v>1517</v>
      </c>
      <c r="C1290" s="1">
        <v>115218303</v>
      </c>
      <c r="D1290" s="1">
        <v>289</v>
      </c>
      <c r="E1290" s="1" t="s">
        <v>1824</v>
      </c>
      <c r="F1290" s="1" t="s">
        <v>234</v>
      </c>
      <c r="G1290" s="1" t="s">
        <v>196</v>
      </c>
      <c r="H1290" s="1" t="s">
        <v>240</v>
      </c>
      <c r="I1290" s="1">
        <v>1022872.36</v>
      </c>
      <c r="J1290" s="1">
        <v>4380891.5</v>
      </c>
      <c r="K1290" s="1">
        <v>7.5227998197078705E-2</v>
      </c>
      <c r="L1290" s="1">
        <v>1.7471871376037598</v>
      </c>
      <c r="M1290" s="1">
        <v>7.6670898124575615E-3</v>
      </c>
      <c r="N1290" s="1">
        <v>0.75522559881210327</v>
      </c>
    </row>
    <row r="1291" spans="1:14" x14ac:dyDescent="0.25">
      <c r="A1291" s="1">
        <v>310290</v>
      </c>
      <c r="B1291" s="1" t="s">
        <v>1517</v>
      </c>
      <c r="C1291" s="1">
        <v>115219002</v>
      </c>
      <c r="D1291" s="1">
        <v>290</v>
      </c>
      <c r="E1291" s="1" t="s">
        <v>1825</v>
      </c>
      <c r="F1291" s="1" t="s">
        <v>234</v>
      </c>
      <c r="G1291" s="1" t="s">
        <v>196</v>
      </c>
      <c r="H1291" s="1" t="s">
        <v>240</v>
      </c>
      <c r="I1291" s="1">
        <v>3883909.87</v>
      </c>
      <c r="J1291" s="1">
        <v>13595794</v>
      </c>
      <c r="K1291" s="1">
        <v>0.30616599321365356</v>
      </c>
      <c r="L1291" s="1">
        <v>2.3037965297698975</v>
      </c>
      <c r="M1291" s="1">
        <v>5.7840529829263687E-2</v>
      </c>
      <c r="N1291" s="1">
        <v>1.5117480754852295</v>
      </c>
    </row>
    <row r="1292" spans="1:14" x14ac:dyDescent="0.25">
      <c r="A1292" s="1">
        <v>310291</v>
      </c>
      <c r="B1292" s="1" t="s">
        <v>1517</v>
      </c>
      <c r="C1292" s="1">
        <v>115221402</v>
      </c>
      <c r="D1292" s="1">
        <v>291</v>
      </c>
      <c r="E1292" s="1" t="s">
        <v>1826</v>
      </c>
      <c r="F1292" s="1" t="s">
        <v>234</v>
      </c>
      <c r="G1292" s="1" t="s">
        <v>197</v>
      </c>
      <c r="H1292" s="1" t="s">
        <v>240</v>
      </c>
      <c r="I1292" s="1">
        <v>5576777.5</v>
      </c>
      <c r="J1292" s="1">
        <v>17773962</v>
      </c>
      <c r="K1292" s="1">
        <v>0.4276140034198761</v>
      </c>
      <c r="L1292" s="1">
        <v>2.4651529788970947</v>
      </c>
      <c r="M1292" s="1">
        <v>0.13084180653095245</v>
      </c>
      <c r="N1292" s="1">
        <v>2.4025585651397705</v>
      </c>
    </row>
    <row r="1293" spans="1:14" x14ac:dyDescent="0.25">
      <c r="A1293" s="1">
        <v>310292</v>
      </c>
      <c r="B1293" s="1" t="s">
        <v>1517</v>
      </c>
      <c r="C1293" s="1">
        <v>115221753</v>
      </c>
      <c r="D1293" s="1">
        <v>292</v>
      </c>
      <c r="E1293" s="1" t="s">
        <v>1827</v>
      </c>
      <c r="F1293" s="1" t="s">
        <v>234</v>
      </c>
      <c r="G1293" s="1" t="s">
        <v>197</v>
      </c>
      <c r="H1293" s="1" t="s">
        <v>240</v>
      </c>
      <c r="I1293" s="1">
        <v>1579199.28</v>
      </c>
      <c r="J1293" s="1">
        <v>2768873.75</v>
      </c>
      <c r="K1293" s="1">
        <v>0.13639424741268158</v>
      </c>
      <c r="L1293" s="1">
        <v>5.181208610534668</v>
      </c>
      <c r="M1293" s="1">
        <v>1.0717090219259262E-2</v>
      </c>
      <c r="N1293" s="1">
        <v>0.68327778577804565</v>
      </c>
    </row>
    <row r="1294" spans="1:14" x14ac:dyDescent="0.25">
      <c r="A1294" s="1">
        <v>310293</v>
      </c>
      <c r="B1294" s="1" t="s">
        <v>1517</v>
      </c>
      <c r="C1294" s="1">
        <v>115222504</v>
      </c>
      <c r="D1294" s="1">
        <v>293</v>
      </c>
      <c r="E1294" s="1" t="s">
        <v>1828</v>
      </c>
      <c r="F1294" s="1" t="s">
        <v>234</v>
      </c>
      <c r="G1294" s="1" t="s">
        <v>197</v>
      </c>
      <c r="H1294" s="1" t="s">
        <v>240</v>
      </c>
      <c r="I1294" s="1">
        <v>777417.5</v>
      </c>
      <c r="J1294" s="1">
        <v>5621693</v>
      </c>
      <c r="K1294" s="1">
        <v>4.3845999985933304E-2</v>
      </c>
      <c r="L1294" s="1">
        <v>0.78607392311096191</v>
      </c>
      <c r="M1294" s="1">
        <v>1.7559349536895752E-2</v>
      </c>
      <c r="N1294" s="1">
        <v>2.3108720779418945</v>
      </c>
    </row>
    <row r="1295" spans="1:14" x14ac:dyDescent="0.25">
      <c r="A1295" s="1">
        <v>310294</v>
      </c>
      <c r="B1295" s="1" t="s">
        <v>1517</v>
      </c>
      <c r="C1295" s="1">
        <v>115222752</v>
      </c>
      <c r="D1295" s="1">
        <v>294</v>
      </c>
      <c r="E1295" s="1" t="s">
        <v>1829</v>
      </c>
      <c r="F1295" s="1" t="s">
        <v>234</v>
      </c>
      <c r="G1295" s="1" t="s">
        <v>197</v>
      </c>
      <c r="H1295" s="1" t="s">
        <v>240</v>
      </c>
      <c r="I1295" s="1">
        <v>5783145.3799999999</v>
      </c>
      <c r="J1295" s="1">
        <v>50267732</v>
      </c>
      <c r="K1295" s="1">
        <v>1.2315200567245483</v>
      </c>
      <c r="L1295" s="1">
        <v>2.5114500522613525</v>
      </c>
      <c r="M1295" s="1">
        <v>0.226296067237854</v>
      </c>
      <c r="N1295" s="1">
        <v>4.072380542755127</v>
      </c>
    </row>
    <row r="1296" spans="1:14" x14ac:dyDescent="0.25">
      <c r="A1296" s="1">
        <v>310295</v>
      </c>
      <c r="B1296" s="1" t="s">
        <v>1517</v>
      </c>
      <c r="C1296" s="1">
        <v>115224003</v>
      </c>
      <c r="D1296" s="1">
        <v>295</v>
      </c>
      <c r="E1296" s="1" t="s">
        <v>1830</v>
      </c>
      <c r="F1296" s="1" t="s">
        <v>234</v>
      </c>
      <c r="G1296" s="1" t="s">
        <v>197</v>
      </c>
      <c r="H1296" s="1" t="s">
        <v>240</v>
      </c>
      <c r="I1296" s="1">
        <v>2249306.1</v>
      </c>
      <c r="J1296" s="1">
        <v>9630128</v>
      </c>
      <c r="K1296" s="1">
        <v>9.2690996825695038E-2</v>
      </c>
      <c r="L1296" s="1">
        <v>0.97186487913131714</v>
      </c>
      <c r="M1296" s="1">
        <v>4.3698418885469437E-2</v>
      </c>
      <c r="N1296" s="1">
        <v>1.9812417030334473</v>
      </c>
    </row>
    <row r="1297" spans="1:14" x14ac:dyDescent="0.25">
      <c r="A1297" s="1">
        <v>310296</v>
      </c>
      <c r="B1297" s="1" t="s">
        <v>1517</v>
      </c>
      <c r="C1297" s="1">
        <v>115226003</v>
      </c>
      <c r="D1297" s="1">
        <v>296</v>
      </c>
      <c r="E1297" s="1" t="s">
        <v>1831</v>
      </c>
      <c r="F1297" s="1" t="s">
        <v>234</v>
      </c>
      <c r="G1297" s="1" t="s">
        <v>197</v>
      </c>
      <c r="H1297" s="1" t="s">
        <v>240</v>
      </c>
      <c r="I1297" s="1">
        <v>1675819.26</v>
      </c>
      <c r="J1297" s="1">
        <v>8034703.5</v>
      </c>
      <c r="K1297" s="1">
        <v>9.5094002783298492E-2</v>
      </c>
      <c r="L1297" s="1">
        <v>1.1977163553237915</v>
      </c>
      <c r="M1297" s="1">
        <v>3.4004289656877518E-2</v>
      </c>
      <c r="N1297" s="1">
        <v>2.0711402893066406</v>
      </c>
    </row>
    <row r="1298" spans="1:14" x14ac:dyDescent="0.25">
      <c r="A1298" s="1">
        <v>310297</v>
      </c>
      <c r="B1298" s="1" t="s">
        <v>1517</v>
      </c>
      <c r="C1298" s="1">
        <v>115226103</v>
      </c>
      <c r="D1298" s="1">
        <v>297</v>
      </c>
      <c r="E1298" s="1" t="s">
        <v>1832</v>
      </c>
      <c r="F1298" s="1" t="s">
        <v>234</v>
      </c>
      <c r="G1298" s="1" t="s">
        <v>197</v>
      </c>
      <c r="H1298" s="1" t="s">
        <v>240</v>
      </c>
      <c r="I1298" s="1">
        <v>576037.21</v>
      </c>
      <c r="J1298" s="1">
        <v>3988484.75</v>
      </c>
      <c r="K1298" s="1">
        <v>4.1737750172615051E-2</v>
      </c>
      <c r="L1298" s="1">
        <v>1.0575227737426758</v>
      </c>
      <c r="M1298" s="1">
        <v>5.6184199638664722E-3</v>
      </c>
      <c r="N1298" s="1">
        <v>0.98496407270431519</v>
      </c>
    </row>
    <row r="1299" spans="1:14" x14ac:dyDescent="0.25">
      <c r="A1299" s="1">
        <v>310298</v>
      </c>
      <c r="B1299" s="1" t="s">
        <v>1517</v>
      </c>
      <c r="C1299" s="1">
        <v>115228003</v>
      </c>
      <c r="D1299" s="1">
        <v>298</v>
      </c>
      <c r="E1299" s="1" t="s">
        <v>1833</v>
      </c>
      <c r="F1299" s="1" t="s">
        <v>234</v>
      </c>
      <c r="G1299" s="1" t="s">
        <v>197</v>
      </c>
      <c r="H1299" s="1" t="s">
        <v>240</v>
      </c>
      <c r="I1299" s="1">
        <v>1065756.98</v>
      </c>
      <c r="J1299" s="1">
        <v>8198589.5</v>
      </c>
      <c r="K1299" s="1">
        <v>0.19784650206565857</v>
      </c>
      <c r="L1299" s="1">
        <v>2.4728515148162842</v>
      </c>
      <c r="M1299" s="1">
        <v>-0.11221501976251602</v>
      </c>
      <c r="N1299" s="1">
        <v>-9.5261192321777344</v>
      </c>
    </row>
    <row r="1300" spans="1:14" x14ac:dyDescent="0.25">
      <c r="A1300" s="1">
        <v>310299</v>
      </c>
      <c r="B1300" s="1" t="s">
        <v>1517</v>
      </c>
      <c r="C1300" s="1">
        <v>115228303</v>
      </c>
      <c r="D1300" s="1">
        <v>299</v>
      </c>
      <c r="E1300" s="1" t="s">
        <v>1834</v>
      </c>
      <c r="F1300" s="1" t="s">
        <v>234</v>
      </c>
      <c r="G1300" s="1" t="s">
        <v>197</v>
      </c>
      <c r="H1300" s="1" t="s">
        <v>240</v>
      </c>
      <c r="I1300" s="1">
        <v>1424678.97</v>
      </c>
      <c r="J1300" s="1">
        <v>3817918</v>
      </c>
      <c r="K1300" s="1">
        <v>0.10775125026702881</v>
      </c>
      <c r="L1300" s="1">
        <v>2.9042158126831055</v>
      </c>
      <c r="M1300" s="1">
        <v>2.8936779126524925E-2</v>
      </c>
      <c r="N1300" s="1">
        <v>2.0732181072235107</v>
      </c>
    </row>
    <row r="1301" spans="1:14" x14ac:dyDescent="0.25">
      <c r="A1301" s="1">
        <v>310300</v>
      </c>
      <c r="B1301" s="1" t="s">
        <v>1517</v>
      </c>
      <c r="C1301" s="1">
        <v>115229003</v>
      </c>
      <c r="D1301" s="1">
        <v>300</v>
      </c>
      <c r="E1301" s="1" t="s">
        <v>1835</v>
      </c>
      <c r="F1301" s="1" t="s">
        <v>234</v>
      </c>
      <c r="G1301" s="1" t="s">
        <v>197</v>
      </c>
      <c r="H1301" s="1" t="s">
        <v>240</v>
      </c>
      <c r="I1301" s="1">
        <v>820554.18</v>
      </c>
      <c r="J1301" s="1">
        <v>5848281</v>
      </c>
      <c r="K1301" s="1">
        <v>8.7382003664970398E-2</v>
      </c>
      <c r="L1301" s="1">
        <v>1.5168118476867676</v>
      </c>
      <c r="M1301" s="1">
        <v>1.6924979165196419E-2</v>
      </c>
      <c r="N1301" s="1">
        <v>2.1060683727264404</v>
      </c>
    </row>
    <row r="1302" spans="1:14" x14ac:dyDescent="0.25">
      <c r="A1302" s="1">
        <v>310301</v>
      </c>
      <c r="B1302" s="1" t="s">
        <v>1517</v>
      </c>
      <c r="C1302" s="1">
        <v>115503004</v>
      </c>
      <c r="D1302" s="1">
        <v>301</v>
      </c>
      <c r="E1302" s="1" t="s">
        <v>1836</v>
      </c>
      <c r="F1302" s="1" t="s">
        <v>234</v>
      </c>
      <c r="G1302" s="1" t="s">
        <v>198</v>
      </c>
      <c r="H1302" s="1" t="s">
        <v>240</v>
      </c>
      <c r="I1302" s="1">
        <v>469570.12</v>
      </c>
      <c r="J1302" s="1">
        <v>3486423.75</v>
      </c>
      <c r="K1302" s="1">
        <v>2.0901499316096306E-2</v>
      </c>
      <c r="L1302" s="1">
        <v>0.60312700271606445</v>
      </c>
      <c r="M1302" s="1">
        <v>1.4264710247516632E-2</v>
      </c>
      <c r="N1302" s="1">
        <v>3.1329982280731201</v>
      </c>
    </row>
    <row r="1303" spans="1:14" x14ac:dyDescent="0.25">
      <c r="A1303" s="1">
        <v>310302</v>
      </c>
      <c r="B1303" s="1" t="s">
        <v>1517</v>
      </c>
      <c r="C1303" s="1">
        <v>115504003</v>
      </c>
      <c r="D1303" s="1">
        <v>302</v>
      </c>
      <c r="E1303" s="1" t="s">
        <v>1837</v>
      </c>
      <c r="F1303" s="1" t="s">
        <v>234</v>
      </c>
      <c r="G1303" s="1" t="s">
        <v>198</v>
      </c>
      <c r="H1303" s="1" t="s">
        <v>240</v>
      </c>
      <c r="I1303" s="1">
        <v>896160.63</v>
      </c>
      <c r="J1303" s="1">
        <v>5863695.5</v>
      </c>
      <c r="K1303" s="1">
        <v>1.4138000085949898E-2</v>
      </c>
      <c r="L1303" s="1">
        <v>0.24169349670410156</v>
      </c>
      <c r="M1303" s="1">
        <v>1.979100052267313E-3</v>
      </c>
      <c r="N1303" s="1">
        <v>0.22133089601993561</v>
      </c>
    </row>
    <row r="1304" spans="1:14" x14ac:dyDescent="0.25">
      <c r="A1304" s="1">
        <v>310303</v>
      </c>
      <c r="B1304" s="1" t="s">
        <v>1517</v>
      </c>
      <c r="C1304" s="1">
        <v>115506003</v>
      </c>
      <c r="D1304" s="1">
        <v>303</v>
      </c>
      <c r="E1304" s="1" t="s">
        <v>1838</v>
      </c>
      <c r="F1304" s="1" t="s">
        <v>234</v>
      </c>
      <c r="G1304" s="1" t="s">
        <v>198</v>
      </c>
      <c r="H1304" s="1" t="s">
        <v>240</v>
      </c>
      <c r="I1304" s="1">
        <v>1434903.43</v>
      </c>
      <c r="J1304" s="1">
        <v>8075025.5</v>
      </c>
      <c r="K1304" s="1">
        <v>7.7334001660346985E-2</v>
      </c>
      <c r="L1304" s="1">
        <v>0.96695405244827271</v>
      </c>
      <c r="M1304" s="1">
        <v>2.6807049289345741E-2</v>
      </c>
      <c r="N1304" s="1">
        <v>1.9037795066833496</v>
      </c>
    </row>
    <row r="1305" spans="1:14" x14ac:dyDescent="0.25">
      <c r="A1305" s="1">
        <v>310304</v>
      </c>
      <c r="B1305" s="1" t="s">
        <v>1517</v>
      </c>
      <c r="C1305" s="1">
        <v>115508003</v>
      </c>
      <c r="D1305" s="1">
        <v>304</v>
      </c>
      <c r="E1305" s="1" t="s">
        <v>1839</v>
      </c>
      <c r="F1305" s="1" t="s">
        <v>234</v>
      </c>
      <c r="G1305" s="1" t="s">
        <v>198</v>
      </c>
      <c r="H1305" s="1" t="s">
        <v>240</v>
      </c>
      <c r="I1305" s="1">
        <v>1800116.95</v>
      </c>
      <c r="J1305" s="1">
        <v>8704832</v>
      </c>
      <c r="K1305" s="1">
        <v>8.1836000084877014E-2</v>
      </c>
      <c r="L1305" s="1">
        <v>0.94904369115829468</v>
      </c>
      <c r="M1305" s="1">
        <v>2.8357470408082008E-2</v>
      </c>
      <c r="N1305" s="1">
        <v>1.600525975227356</v>
      </c>
    </row>
    <row r="1306" spans="1:14" x14ac:dyDescent="0.25">
      <c r="A1306" s="1">
        <v>310305</v>
      </c>
      <c r="B1306" s="1" t="s">
        <v>1517</v>
      </c>
      <c r="C1306" s="1">
        <v>115674603</v>
      </c>
      <c r="D1306" s="1">
        <v>305</v>
      </c>
      <c r="E1306" s="1" t="s">
        <v>1840</v>
      </c>
      <c r="F1306" s="1" t="s">
        <v>234</v>
      </c>
      <c r="G1306" s="1" t="s">
        <v>192</v>
      </c>
      <c r="H1306" s="1" t="s">
        <v>240</v>
      </c>
      <c r="I1306" s="1">
        <v>1645743.13</v>
      </c>
      <c r="J1306" s="1">
        <v>7526700.5</v>
      </c>
      <c r="K1306" s="1">
        <v>9.6162497997283936E-2</v>
      </c>
      <c r="L1306" s="1">
        <v>1.2941526174545288</v>
      </c>
      <c r="M1306" s="1">
        <v>2.991182915866375E-2</v>
      </c>
      <c r="N1306" s="1">
        <v>1.8511728048324585</v>
      </c>
    </row>
    <row r="1307" spans="1:14" x14ac:dyDescent="0.25">
      <c r="A1307" s="1">
        <v>310306</v>
      </c>
      <c r="B1307" s="1" t="s">
        <v>1517</v>
      </c>
      <c r="C1307" s="1">
        <v>116191004</v>
      </c>
      <c r="D1307" s="1">
        <v>306</v>
      </c>
      <c r="E1307" s="1" t="s">
        <v>1841</v>
      </c>
      <c r="F1307" s="1" t="s">
        <v>236</v>
      </c>
      <c r="G1307" s="1" t="s">
        <v>199</v>
      </c>
      <c r="H1307" s="1" t="s">
        <v>240</v>
      </c>
      <c r="I1307" s="1">
        <v>458686.15</v>
      </c>
      <c r="J1307" s="1">
        <v>3328250.75</v>
      </c>
      <c r="K1307" s="1">
        <v>2.1093500778079033E-2</v>
      </c>
      <c r="L1307" s="1">
        <v>0.63781362771987915</v>
      </c>
      <c r="M1307" s="1">
        <v>4.1827899403870106E-3</v>
      </c>
      <c r="N1307" s="1">
        <v>0.92029905319213867</v>
      </c>
    </row>
    <row r="1308" spans="1:14" x14ac:dyDescent="0.25">
      <c r="A1308" s="1">
        <v>310307</v>
      </c>
      <c r="B1308" s="1" t="s">
        <v>1517</v>
      </c>
      <c r="C1308" s="1">
        <v>116191103</v>
      </c>
      <c r="D1308" s="1">
        <v>307</v>
      </c>
      <c r="E1308" s="1" t="s">
        <v>1842</v>
      </c>
      <c r="F1308" s="1" t="s">
        <v>236</v>
      </c>
      <c r="G1308" s="1" t="s">
        <v>199</v>
      </c>
      <c r="H1308" s="1" t="s">
        <v>240</v>
      </c>
      <c r="I1308" s="1">
        <v>2252378.85</v>
      </c>
      <c r="J1308" s="1">
        <v>14760768</v>
      </c>
      <c r="K1308" s="1">
        <v>0.22342899441719055</v>
      </c>
      <c r="L1308" s="1">
        <v>1.5369318723678589</v>
      </c>
      <c r="M1308" s="1">
        <v>4.8384599387645721E-2</v>
      </c>
      <c r="N1308" s="1">
        <v>2.1953141689300537</v>
      </c>
    </row>
    <row r="1309" spans="1:14" x14ac:dyDescent="0.25">
      <c r="A1309" s="1">
        <v>310308</v>
      </c>
      <c r="B1309" s="1" t="s">
        <v>1517</v>
      </c>
      <c r="C1309" s="1">
        <v>116191203</v>
      </c>
      <c r="D1309" s="1">
        <v>308</v>
      </c>
      <c r="E1309" s="1" t="s">
        <v>1843</v>
      </c>
      <c r="F1309" s="1" t="s">
        <v>236</v>
      </c>
      <c r="G1309" s="1" t="s">
        <v>199</v>
      </c>
      <c r="H1309" s="1" t="s">
        <v>240</v>
      </c>
      <c r="I1309" s="1">
        <v>986925.95</v>
      </c>
      <c r="J1309" s="1">
        <v>5807698</v>
      </c>
      <c r="K1309" s="1">
        <v>0.14893299341201782</v>
      </c>
      <c r="L1309" s="1">
        <v>2.631899356842041</v>
      </c>
      <c r="M1309" s="1">
        <v>1.6509449109435081E-2</v>
      </c>
      <c r="N1309" s="1">
        <v>1.7012746334075928</v>
      </c>
    </row>
    <row r="1310" spans="1:14" x14ac:dyDescent="0.25">
      <c r="A1310" s="1">
        <v>310309</v>
      </c>
      <c r="B1310" s="1" t="s">
        <v>1517</v>
      </c>
      <c r="C1310" s="1">
        <v>116191503</v>
      </c>
      <c r="D1310" s="1">
        <v>309</v>
      </c>
      <c r="E1310" s="1" t="s">
        <v>1844</v>
      </c>
      <c r="F1310" s="1" t="s">
        <v>236</v>
      </c>
      <c r="G1310" s="1" t="s">
        <v>199</v>
      </c>
      <c r="H1310" s="1" t="s">
        <v>240</v>
      </c>
      <c r="I1310" s="1">
        <v>1182126.3999999999</v>
      </c>
      <c r="J1310" s="1">
        <v>6461528</v>
      </c>
      <c r="K1310" s="1">
        <v>8.6193002760410309E-2</v>
      </c>
      <c r="L1310" s="1">
        <v>1.3519760370254517</v>
      </c>
      <c r="M1310" s="1">
        <v>1.6784200444817543E-2</v>
      </c>
      <c r="N1310" s="1">
        <v>1.4402807950973511</v>
      </c>
    </row>
    <row r="1311" spans="1:14" x14ac:dyDescent="0.25">
      <c r="A1311" s="1">
        <v>310310</v>
      </c>
      <c r="B1311" s="1" t="s">
        <v>1517</v>
      </c>
      <c r="C1311" s="1">
        <v>116195004</v>
      </c>
      <c r="D1311" s="1">
        <v>310</v>
      </c>
      <c r="E1311" s="1" t="s">
        <v>1845</v>
      </c>
      <c r="F1311" s="1" t="s">
        <v>236</v>
      </c>
      <c r="G1311" s="1" t="s">
        <v>199</v>
      </c>
      <c r="H1311" s="1" t="s">
        <v>240</v>
      </c>
      <c r="I1311" s="1">
        <v>511176</v>
      </c>
      <c r="J1311" s="1">
        <v>4120682</v>
      </c>
      <c r="K1311" s="1">
        <v>2.0315000787377357E-2</v>
      </c>
      <c r="L1311" s="1">
        <v>0.49544346332550049</v>
      </c>
      <c r="M1311" s="1">
        <v>1.3313000090420246E-2</v>
      </c>
      <c r="N1311" s="1">
        <v>2.6740288734436035</v>
      </c>
    </row>
    <row r="1312" spans="1:14" x14ac:dyDescent="0.25">
      <c r="A1312" s="1">
        <v>310311</v>
      </c>
      <c r="B1312" s="1" t="s">
        <v>1517</v>
      </c>
      <c r="C1312" s="1">
        <v>116197503</v>
      </c>
      <c r="D1312" s="1">
        <v>311</v>
      </c>
      <c r="E1312" s="1" t="s">
        <v>1846</v>
      </c>
      <c r="F1312" s="1" t="s">
        <v>236</v>
      </c>
      <c r="G1312" s="1" t="s">
        <v>199</v>
      </c>
      <c r="H1312" s="1" t="s">
        <v>240</v>
      </c>
      <c r="I1312" s="1">
        <v>813712.87</v>
      </c>
      <c r="J1312" s="1">
        <v>4639418.5</v>
      </c>
      <c r="K1312" s="1">
        <v>6.5707497298717499E-2</v>
      </c>
      <c r="L1312" s="1">
        <v>1.4366343021392822</v>
      </c>
      <c r="M1312" s="1">
        <v>2.0282980054616928E-2</v>
      </c>
      <c r="N1312" s="1">
        <v>2.5563669204711914</v>
      </c>
    </row>
    <row r="1313" spans="1:14" x14ac:dyDescent="0.25">
      <c r="A1313" s="1">
        <v>310312</v>
      </c>
      <c r="B1313" s="1" t="s">
        <v>1517</v>
      </c>
      <c r="C1313" s="1">
        <v>116471803</v>
      </c>
      <c r="D1313" s="1">
        <v>312</v>
      </c>
      <c r="E1313" s="1" t="s">
        <v>1847</v>
      </c>
      <c r="F1313" s="1" t="s">
        <v>236</v>
      </c>
      <c r="G1313" s="1" t="s">
        <v>200</v>
      </c>
      <c r="H1313" s="1" t="s">
        <v>240</v>
      </c>
      <c r="I1313" s="1">
        <v>1441400.82</v>
      </c>
      <c r="J1313" s="1">
        <v>7254454</v>
      </c>
      <c r="K1313" s="1">
        <v>4.5209500938653946E-2</v>
      </c>
      <c r="L1313" s="1">
        <v>0.62710452079772949</v>
      </c>
      <c r="M1313" s="1">
        <v>1.6337189823389053E-2</v>
      </c>
      <c r="N1313" s="1">
        <v>1.1464183330535889</v>
      </c>
    </row>
    <row r="1314" spans="1:14" x14ac:dyDescent="0.25">
      <c r="A1314" s="1">
        <v>310313</v>
      </c>
      <c r="B1314" s="1" t="s">
        <v>1517</v>
      </c>
      <c r="C1314" s="1">
        <v>116493503</v>
      </c>
      <c r="D1314" s="1">
        <v>313</v>
      </c>
      <c r="E1314" s="1" t="s">
        <v>1848</v>
      </c>
      <c r="F1314" s="1" t="s">
        <v>236</v>
      </c>
      <c r="G1314" s="1" t="s">
        <v>201</v>
      </c>
      <c r="H1314" s="1" t="s">
        <v>240</v>
      </c>
      <c r="I1314" s="1">
        <v>777403.73</v>
      </c>
      <c r="J1314" s="1">
        <v>6306740.5</v>
      </c>
      <c r="K1314" s="1">
        <v>5.466800183057785E-2</v>
      </c>
      <c r="L1314" s="1">
        <v>0.87439805269241333</v>
      </c>
      <c r="M1314" s="1">
        <v>6.4064199104905128E-3</v>
      </c>
      <c r="N1314" s="1">
        <v>0.83092635869979858</v>
      </c>
    </row>
    <row r="1315" spans="1:14" x14ac:dyDescent="0.25">
      <c r="A1315" s="1">
        <v>310314</v>
      </c>
      <c r="B1315" s="1" t="s">
        <v>1517</v>
      </c>
      <c r="C1315" s="1">
        <v>116495003</v>
      </c>
      <c r="D1315" s="1">
        <v>314</v>
      </c>
      <c r="E1315" s="1" t="s">
        <v>1849</v>
      </c>
      <c r="F1315" s="1" t="s">
        <v>236</v>
      </c>
      <c r="G1315" s="1" t="s">
        <v>201</v>
      </c>
      <c r="H1315" s="1" t="s">
        <v>240</v>
      </c>
      <c r="I1315" s="1">
        <v>1482884.35</v>
      </c>
      <c r="J1315" s="1">
        <v>9233155</v>
      </c>
      <c r="K1315" s="1">
        <v>5.7583998888731003E-2</v>
      </c>
      <c r="L1315" s="1">
        <v>0.6275794506072998</v>
      </c>
      <c r="M1315" s="1">
        <v>2.7018120512366295E-2</v>
      </c>
      <c r="N1315" s="1">
        <v>1.8558106422424316</v>
      </c>
    </row>
    <row r="1316" spans="1:14" x14ac:dyDescent="0.25">
      <c r="A1316" s="1">
        <v>310315</v>
      </c>
      <c r="B1316" s="1" t="s">
        <v>1517</v>
      </c>
      <c r="C1316" s="1">
        <v>116495103</v>
      </c>
      <c r="D1316" s="1">
        <v>315</v>
      </c>
      <c r="E1316" s="1" t="s">
        <v>1850</v>
      </c>
      <c r="F1316" s="1" t="s">
        <v>236</v>
      </c>
      <c r="G1316" s="1" t="s">
        <v>201</v>
      </c>
      <c r="H1316" s="1" t="s">
        <v>240</v>
      </c>
      <c r="I1316" s="1">
        <v>1169119.42</v>
      </c>
      <c r="J1316" s="1">
        <v>8289540</v>
      </c>
      <c r="K1316" s="1">
        <v>4.1016001254320145E-2</v>
      </c>
      <c r="L1316" s="1">
        <v>0.49725261330604553</v>
      </c>
      <c r="M1316" s="1">
        <v>2.9324769973754883E-2</v>
      </c>
      <c r="N1316" s="1">
        <v>2.5728116035461426</v>
      </c>
    </row>
    <row r="1317" spans="1:14" x14ac:dyDescent="0.25">
      <c r="A1317" s="1">
        <v>310316</v>
      </c>
      <c r="B1317" s="1" t="s">
        <v>1517</v>
      </c>
      <c r="C1317" s="1">
        <v>116496503</v>
      </c>
      <c r="D1317" s="1">
        <v>316</v>
      </c>
      <c r="E1317" s="1" t="s">
        <v>1851</v>
      </c>
      <c r="F1317" s="1" t="s">
        <v>236</v>
      </c>
      <c r="G1317" s="1" t="s">
        <v>201</v>
      </c>
      <c r="H1317" s="1" t="s">
        <v>240</v>
      </c>
      <c r="I1317" s="1">
        <v>1687902</v>
      </c>
      <c r="J1317" s="1">
        <v>12441911</v>
      </c>
      <c r="K1317" s="1">
        <v>0.16772599518299103</v>
      </c>
      <c r="L1317" s="1">
        <v>1.3664939403533936</v>
      </c>
      <c r="M1317" s="1">
        <v>2.5732740759849548E-2</v>
      </c>
      <c r="N1317" s="1">
        <v>1.5481419563293457</v>
      </c>
    </row>
    <row r="1318" spans="1:14" x14ac:dyDescent="0.25">
      <c r="A1318" s="1">
        <v>310317</v>
      </c>
      <c r="B1318" s="1" t="s">
        <v>1517</v>
      </c>
      <c r="C1318" s="1">
        <v>116496603</v>
      </c>
      <c r="D1318" s="1">
        <v>317</v>
      </c>
      <c r="E1318" s="1" t="s">
        <v>1852</v>
      </c>
      <c r="F1318" s="1" t="s">
        <v>236</v>
      </c>
      <c r="G1318" s="1" t="s">
        <v>201</v>
      </c>
      <c r="H1318" s="1" t="s">
        <v>240</v>
      </c>
      <c r="I1318" s="1">
        <v>1968764.74</v>
      </c>
      <c r="J1318" s="1">
        <v>12663927</v>
      </c>
      <c r="K1318" s="1">
        <v>0.15446199476718903</v>
      </c>
      <c r="L1318" s="1">
        <v>1.2347609996795654</v>
      </c>
      <c r="M1318" s="1">
        <v>6.2273718416690826E-2</v>
      </c>
      <c r="N1318" s="1">
        <v>3.2664051055908203</v>
      </c>
    </row>
    <row r="1319" spans="1:14" x14ac:dyDescent="0.25">
      <c r="A1319" s="1">
        <v>310318</v>
      </c>
      <c r="B1319" s="1" t="s">
        <v>1517</v>
      </c>
      <c r="C1319" s="1">
        <v>116498003</v>
      </c>
      <c r="D1319" s="1">
        <v>318</v>
      </c>
      <c r="E1319" s="1" t="s">
        <v>1853</v>
      </c>
      <c r="F1319" s="1" t="s">
        <v>236</v>
      </c>
      <c r="G1319" s="1" t="s">
        <v>201</v>
      </c>
      <c r="H1319" s="1" t="s">
        <v>240</v>
      </c>
      <c r="I1319" s="1">
        <v>1066489.46</v>
      </c>
      <c r="J1319" s="1">
        <v>6365186.5</v>
      </c>
      <c r="K1319" s="1">
        <v>4.9318999052047729E-2</v>
      </c>
      <c r="L1319" s="1">
        <v>0.78087449073791504</v>
      </c>
      <c r="M1319" s="1">
        <v>1.2725509703159332E-2</v>
      </c>
      <c r="N1319" s="1">
        <v>1.2076243162155151</v>
      </c>
    </row>
    <row r="1320" spans="1:14" x14ac:dyDescent="0.25">
      <c r="A1320" s="1">
        <v>310319</v>
      </c>
      <c r="B1320" s="1" t="s">
        <v>1517</v>
      </c>
      <c r="C1320" s="1">
        <v>116555003</v>
      </c>
      <c r="D1320" s="1">
        <v>319</v>
      </c>
      <c r="E1320" s="1" t="s">
        <v>1854</v>
      </c>
      <c r="F1320" s="1" t="s">
        <v>232</v>
      </c>
      <c r="G1320" s="1" t="s">
        <v>202</v>
      </c>
      <c r="H1320" s="1" t="s">
        <v>240</v>
      </c>
      <c r="I1320" s="1">
        <v>1477852.68</v>
      </c>
      <c r="J1320" s="1">
        <v>8826988</v>
      </c>
      <c r="K1320" s="1">
        <v>4.0826998651027679E-2</v>
      </c>
      <c r="L1320" s="1">
        <v>0.46467393636703491</v>
      </c>
      <c r="M1320" s="1">
        <v>5.2222628146409988E-2</v>
      </c>
      <c r="N1320" s="1">
        <v>3.6631262302398682</v>
      </c>
    </row>
    <row r="1321" spans="1:14" x14ac:dyDescent="0.25">
      <c r="A1321" s="1">
        <v>310320</v>
      </c>
      <c r="B1321" s="1" t="s">
        <v>1517</v>
      </c>
      <c r="C1321" s="1">
        <v>116557103</v>
      </c>
      <c r="D1321" s="1">
        <v>320</v>
      </c>
      <c r="E1321" s="1" t="s">
        <v>1855</v>
      </c>
      <c r="F1321" s="1" t="s">
        <v>232</v>
      </c>
      <c r="G1321" s="1" t="s">
        <v>202</v>
      </c>
      <c r="H1321" s="1" t="s">
        <v>240</v>
      </c>
      <c r="I1321" s="1">
        <v>1500709.44</v>
      </c>
      <c r="J1321" s="1">
        <v>7841201</v>
      </c>
      <c r="K1321" s="1">
        <v>0.12097500264644623</v>
      </c>
      <c r="L1321" s="1">
        <v>1.5669877529144287</v>
      </c>
      <c r="M1321" s="1">
        <v>5.5183831602334976E-2</v>
      </c>
      <c r="N1321" s="1">
        <v>3.8175616264343262</v>
      </c>
    </row>
    <row r="1322" spans="1:14" x14ac:dyDescent="0.25">
      <c r="A1322" s="1">
        <v>310321</v>
      </c>
      <c r="B1322" s="1" t="s">
        <v>1517</v>
      </c>
      <c r="C1322" s="1">
        <v>116604003</v>
      </c>
      <c r="D1322" s="1">
        <v>321</v>
      </c>
      <c r="E1322" s="1" t="s">
        <v>1856</v>
      </c>
      <c r="F1322" s="1" t="s">
        <v>232</v>
      </c>
      <c r="G1322" s="1" t="s">
        <v>203</v>
      </c>
      <c r="H1322" s="1" t="s">
        <v>240</v>
      </c>
      <c r="I1322" s="1">
        <v>1077496.93</v>
      </c>
      <c r="J1322" s="1">
        <v>3615348.25</v>
      </c>
      <c r="K1322" s="1">
        <v>7.8179247677326202E-2</v>
      </c>
      <c r="L1322" s="1">
        <v>2.2102210521697998</v>
      </c>
      <c r="M1322" s="1">
        <v>1.4395809732377529E-2</v>
      </c>
      <c r="N1322" s="1">
        <v>1.3541336059570313</v>
      </c>
    </row>
    <row r="1323" spans="1:14" x14ac:dyDescent="0.25">
      <c r="A1323" s="1">
        <v>310322</v>
      </c>
      <c r="B1323" s="1" t="s">
        <v>1517</v>
      </c>
      <c r="C1323" s="1">
        <v>116605003</v>
      </c>
      <c r="D1323" s="1">
        <v>322</v>
      </c>
      <c r="E1323" s="1" t="s">
        <v>1857</v>
      </c>
      <c r="F1323" s="1" t="s">
        <v>232</v>
      </c>
      <c r="G1323" s="1" t="s">
        <v>203</v>
      </c>
      <c r="H1323" s="1" t="s">
        <v>240</v>
      </c>
      <c r="I1323" s="1">
        <v>1381668.39</v>
      </c>
      <c r="J1323" s="1">
        <v>7921345.5</v>
      </c>
      <c r="K1323" s="1">
        <v>7.2764500975608826E-2</v>
      </c>
      <c r="L1323" s="1">
        <v>0.92710387706756592</v>
      </c>
      <c r="M1323" s="1">
        <v>1.9029779359698296E-2</v>
      </c>
      <c r="N1323" s="1">
        <v>1.3965389728546143</v>
      </c>
    </row>
    <row r="1324" spans="1:14" x14ac:dyDescent="0.25">
      <c r="A1324" s="1">
        <v>310323</v>
      </c>
      <c r="B1324" s="1" t="s">
        <v>1517</v>
      </c>
      <c r="C1324" s="1">
        <v>117080503</v>
      </c>
      <c r="D1324" s="1">
        <v>323</v>
      </c>
      <c r="E1324" s="1" t="s">
        <v>1858</v>
      </c>
      <c r="F1324" s="1" t="s">
        <v>236</v>
      </c>
      <c r="G1324" s="1" t="s">
        <v>204</v>
      </c>
      <c r="H1324" s="1" t="s">
        <v>240</v>
      </c>
      <c r="I1324" s="1">
        <v>1573702.26</v>
      </c>
      <c r="J1324" s="1">
        <v>11633569</v>
      </c>
      <c r="K1324" s="1">
        <v>0.31495699286460876</v>
      </c>
      <c r="L1324" s="1">
        <v>2.7826468944549561</v>
      </c>
      <c r="M1324" s="1">
        <v>3.9564460515975952E-2</v>
      </c>
      <c r="N1324" s="1">
        <v>2.5789377689361572</v>
      </c>
    </row>
    <row r="1325" spans="1:14" x14ac:dyDescent="0.25">
      <c r="A1325" s="1">
        <v>310324</v>
      </c>
      <c r="B1325" s="1" t="s">
        <v>1517</v>
      </c>
      <c r="C1325" s="1">
        <v>117081003</v>
      </c>
      <c r="D1325" s="1">
        <v>324</v>
      </c>
      <c r="E1325" s="1" t="s">
        <v>1859</v>
      </c>
      <c r="F1325" s="1" t="s">
        <v>236</v>
      </c>
      <c r="G1325" s="1" t="s">
        <v>204</v>
      </c>
      <c r="H1325" s="1" t="s">
        <v>240</v>
      </c>
      <c r="I1325" s="1">
        <v>697975.54</v>
      </c>
      <c r="J1325" s="1">
        <v>6959826.5</v>
      </c>
      <c r="K1325" s="1">
        <v>2.9218999668955803E-2</v>
      </c>
      <c r="L1325" s="1">
        <v>0.42159363627433777</v>
      </c>
      <c r="M1325" s="1">
        <v>1.0494350455701351E-2</v>
      </c>
      <c r="N1325" s="1">
        <v>1.526492714881897</v>
      </c>
    </row>
    <row r="1326" spans="1:14" x14ac:dyDescent="0.25">
      <c r="A1326" s="1">
        <v>310325</v>
      </c>
      <c r="B1326" s="1" t="s">
        <v>1517</v>
      </c>
      <c r="C1326" s="1">
        <v>117083004</v>
      </c>
      <c r="D1326" s="1">
        <v>325</v>
      </c>
      <c r="E1326" s="1" t="s">
        <v>1860</v>
      </c>
      <c r="F1326" s="1" t="s">
        <v>236</v>
      </c>
      <c r="G1326" s="1" t="s">
        <v>204</v>
      </c>
      <c r="H1326" s="1" t="s">
        <v>240</v>
      </c>
      <c r="I1326" s="1">
        <v>587451.30000000005</v>
      </c>
      <c r="J1326" s="1">
        <v>5914063</v>
      </c>
      <c r="K1326" s="1">
        <v>3.0656000599265099E-2</v>
      </c>
      <c r="L1326" s="1">
        <v>0.52105861902236938</v>
      </c>
      <c r="M1326" s="1">
        <v>1.7129929736256599E-2</v>
      </c>
      <c r="N1326" s="1">
        <v>3.0035574436187744</v>
      </c>
    </row>
    <row r="1327" spans="1:14" x14ac:dyDescent="0.25">
      <c r="A1327" s="1">
        <v>310326</v>
      </c>
      <c r="B1327" s="1" t="s">
        <v>1517</v>
      </c>
      <c r="C1327" s="1">
        <v>117086003</v>
      </c>
      <c r="D1327" s="1">
        <v>326</v>
      </c>
      <c r="E1327" s="1" t="s">
        <v>1861</v>
      </c>
      <c r="F1327" s="1" t="s">
        <v>236</v>
      </c>
      <c r="G1327" s="1" t="s">
        <v>204</v>
      </c>
      <c r="H1327" s="1" t="s">
        <v>240</v>
      </c>
      <c r="I1327" s="1">
        <v>813542</v>
      </c>
      <c r="J1327" s="1">
        <v>6010927</v>
      </c>
      <c r="K1327" s="1">
        <v>5.4478500038385391E-2</v>
      </c>
      <c r="L1327" s="1">
        <v>0.91461378335952759</v>
      </c>
      <c r="M1327" s="1">
        <v>-4.1490629315376282E-2</v>
      </c>
      <c r="N1327" s="1">
        <v>-4.8525199890136719</v>
      </c>
    </row>
    <row r="1328" spans="1:14" x14ac:dyDescent="0.25">
      <c r="A1328" s="1">
        <v>310327</v>
      </c>
      <c r="B1328" s="1" t="s">
        <v>1517</v>
      </c>
      <c r="C1328" s="1">
        <v>117086503</v>
      </c>
      <c r="D1328" s="1">
        <v>327</v>
      </c>
      <c r="E1328" s="1" t="s">
        <v>1862</v>
      </c>
      <c r="F1328" s="1" t="s">
        <v>236</v>
      </c>
      <c r="G1328" s="1" t="s">
        <v>204</v>
      </c>
      <c r="H1328" s="1" t="s">
        <v>240</v>
      </c>
      <c r="I1328" s="1">
        <v>1117802.5</v>
      </c>
      <c r="J1328" s="1">
        <v>6700662.5</v>
      </c>
      <c r="K1328" s="1">
        <v>9.7820498049259186E-2</v>
      </c>
      <c r="L1328" s="1">
        <v>1.4814908504486084</v>
      </c>
      <c r="M1328" s="1">
        <v>6.2205858528614044E-2</v>
      </c>
      <c r="N1328" s="1">
        <v>5.8929572105407715</v>
      </c>
    </row>
    <row r="1329" spans="1:14" x14ac:dyDescent="0.25">
      <c r="A1329" s="1">
        <v>310328</v>
      </c>
      <c r="B1329" s="1" t="s">
        <v>1517</v>
      </c>
      <c r="C1329" s="1">
        <v>117086653</v>
      </c>
      <c r="D1329" s="1">
        <v>328</v>
      </c>
      <c r="E1329" s="1" t="s">
        <v>1863</v>
      </c>
      <c r="F1329" s="1" t="s">
        <v>236</v>
      </c>
      <c r="G1329" s="1" t="s">
        <v>204</v>
      </c>
      <c r="H1329" s="1" t="s">
        <v>240</v>
      </c>
      <c r="I1329" s="1">
        <v>1113357</v>
      </c>
      <c r="J1329" s="1">
        <v>9162552</v>
      </c>
      <c r="K1329" s="1">
        <v>3.7285998463630676E-2</v>
      </c>
      <c r="L1329" s="1">
        <v>0.4086017906665802</v>
      </c>
      <c r="M1329" s="1">
        <v>1.5123619697988033E-2</v>
      </c>
      <c r="N1329" s="1">
        <v>1.3770861625671387</v>
      </c>
    </row>
    <row r="1330" spans="1:14" x14ac:dyDescent="0.25">
      <c r="A1330" s="1">
        <v>310329</v>
      </c>
      <c r="B1330" s="1" t="s">
        <v>1517</v>
      </c>
      <c r="C1330" s="1">
        <v>117089003</v>
      </c>
      <c r="D1330" s="1">
        <v>329</v>
      </c>
      <c r="E1330" s="1" t="s">
        <v>1864</v>
      </c>
      <c r="F1330" s="1" t="s">
        <v>236</v>
      </c>
      <c r="G1330" s="1" t="s">
        <v>204</v>
      </c>
      <c r="H1330" s="1" t="s">
        <v>240</v>
      </c>
      <c r="I1330" s="1">
        <v>924541.82</v>
      </c>
      <c r="J1330" s="1">
        <v>6870223.5</v>
      </c>
      <c r="K1330" s="1">
        <v>2.5272499769926071E-2</v>
      </c>
      <c r="L1330" s="1">
        <v>0.3692137598991394</v>
      </c>
      <c r="M1330" s="1">
        <v>2.3714840412139893E-2</v>
      </c>
      <c r="N1330" s="1">
        <v>2.6325633525848389</v>
      </c>
    </row>
    <row r="1331" spans="1:14" x14ac:dyDescent="0.25">
      <c r="A1331" s="1">
        <v>310330</v>
      </c>
      <c r="B1331" s="1" t="s">
        <v>1517</v>
      </c>
      <c r="C1331" s="1">
        <v>117412003</v>
      </c>
      <c r="D1331" s="1">
        <v>330</v>
      </c>
      <c r="E1331" s="1" t="s">
        <v>1865</v>
      </c>
      <c r="F1331" s="1" t="s">
        <v>232</v>
      </c>
      <c r="G1331" s="1" t="s">
        <v>205</v>
      </c>
      <c r="H1331" s="1" t="s">
        <v>240</v>
      </c>
      <c r="I1331" s="1">
        <v>1059347.73</v>
      </c>
      <c r="J1331" s="1">
        <v>8223236.5</v>
      </c>
      <c r="K1331" s="1">
        <v>4.0549501776695251E-2</v>
      </c>
      <c r="L1331" s="1">
        <v>0.49555239081382751</v>
      </c>
      <c r="M1331" s="1">
        <v>1.3716699555516243E-2</v>
      </c>
      <c r="N1331" s="1">
        <v>1.3118107318878174</v>
      </c>
    </row>
    <row r="1332" spans="1:14" x14ac:dyDescent="0.25">
      <c r="A1332" s="1">
        <v>310331</v>
      </c>
      <c r="B1332" s="1" t="s">
        <v>1517</v>
      </c>
      <c r="C1332" s="1">
        <v>117414003</v>
      </c>
      <c r="D1332" s="1">
        <v>331</v>
      </c>
      <c r="E1332" s="1" t="s">
        <v>1866</v>
      </c>
      <c r="F1332" s="1" t="s">
        <v>232</v>
      </c>
      <c r="G1332" s="1" t="s">
        <v>205</v>
      </c>
      <c r="H1332" s="1" t="s">
        <v>240</v>
      </c>
      <c r="I1332" s="1">
        <v>1792437.8</v>
      </c>
      <c r="J1332" s="1">
        <v>13018088</v>
      </c>
      <c r="K1332" s="1">
        <v>6.9132000207901001E-2</v>
      </c>
      <c r="L1332" s="1">
        <v>0.53388088941574097</v>
      </c>
      <c r="M1332" s="1">
        <v>2.6139590889215469E-2</v>
      </c>
      <c r="N1332" s="1">
        <v>1.4799081087112427</v>
      </c>
    </row>
    <row r="1333" spans="1:14" x14ac:dyDescent="0.25">
      <c r="A1333" s="1">
        <v>310332</v>
      </c>
      <c r="B1333" s="1" t="s">
        <v>1517</v>
      </c>
      <c r="C1333" s="1">
        <v>117414203</v>
      </c>
      <c r="D1333" s="1">
        <v>332</v>
      </c>
      <c r="E1333" s="1" t="s">
        <v>1867</v>
      </c>
      <c r="F1333" s="1" t="s">
        <v>232</v>
      </c>
      <c r="G1333" s="1" t="s">
        <v>205</v>
      </c>
      <c r="H1333" s="1" t="s">
        <v>240</v>
      </c>
      <c r="I1333" s="1">
        <v>734056.4</v>
      </c>
      <c r="J1333" s="1">
        <v>3199202.25</v>
      </c>
      <c r="K1333" s="1">
        <v>0.14517824351787567</v>
      </c>
      <c r="L1333" s="1">
        <v>4.7536706924438477</v>
      </c>
      <c r="M1333" s="1">
        <v>6.7241601645946503E-3</v>
      </c>
      <c r="N1333" s="1">
        <v>0.9244963526725769</v>
      </c>
    </row>
    <row r="1334" spans="1:14" x14ac:dyDescent="0.25">
      <c r="A1334" s="1">
        <v>310333</v>
      </c>
      <c r="B1334" s="1" t="s">
        <v>1517</v>
      </c>
      <c r="C1334" s="1">
        <v>117415004</v>
      </c>
      <c r="D1334" s="1">
        <v>333</v>
      </c>
      <c r="E1334" s="1" t="s">
        <v>1868</v>
      </c>
      <c r="F1334" s="1" t="s">
        <v>232</v>
      </c>
      <c r="G1334" s="1" t="s">
        <v>205</v>
      </c>
      <c r="H1334" s="1" t="s">
        <v>240</v>
      </c>
      <c r="I1334" s="1">
        <v>599547.92000000004</v>
      </c>
      <c r="J1334" s="1">
        <v>5215022.5</v>
      </c>
      <c r="K1334" s="1">
        <v>4.2365498840808868E-2</v>
      </c>
      <c r="L1334" s="1">
        <v>0.81902784109115601</v>
      </c>
      <c r="M1334" s="1">
        <v>1.1767289601266384E-2</v>
      </c>
      <c r="N1334" s="1">
        <v>2.0019867420196533</v>
      </c>
    </row>
    <row r="1335" spans="1:14" x14ac:dyDescent="0.25">
      <c r="A1335" s="1">
        <v>310334</v>
      </c>
      <c r="B1335" s="1" t="s">
        <v>1517</v>
      </c>
      <c r="C1335" s="1">
        <v>117415103</v>
      </c>
      <c r="D1335" s="1">
        <v>334</v>
      </c>
      <c r="E1335" s="1" t="s">
        <v>1869</v>
      </c>
      <c r="F1335" s="1" t="s">
        <v>232</v>
      </c>
      <c r="G1335" s="1" t="s">
        <v>205</v>
      </c>
      <c r="H1335" s="1" t="s">
        <v>240</v>
      </c>
      <c r="I1335" s="1">
        <v>1259714.72</v>
      </c>
      <c r="J1335" s="1">
        <v>6988116.5</v>
      </c>
      <c r="K1335" s="1">
        <v>4.003399983048439E-2</v>
      </c>
      <c r="L1335" s="1">
        <v>0.57618772983551025</v>
      </c>
      <c r="M1335" s="1">
        <v>1.602604053914547E-2</v>
      </c>
      <c r="N1335" s="1">
        <v>1.2885893583297729</v>
      </c>
    </row>
    <row r="1336" spans="1:14" x14ac:dyDescent="0.25">
      <c r="A1336" s="1">
        <v>310335</v>
      </c>
      <c r="B1336" s="1" t="s">
        <v>1517</v>
      </c>
      <c r="C1336" s="1">
        <v>117415303</v>
      </c>
      <c r="D1336" s="1">
        <v>335</v>
      </c>
      <c r="E1336" s="1" t="s">
        <v>1870</v>
      </c>
      <c r="F1336" s="1" t="s">
        <v>232</v>
      </c>
      <c r="G1336" s="1" t="s">
        <v>205</v>
      </c>
      <c r="H1336" s="1" t="s">
        <v>240</v>
      </c>
      <c r="I1336" s="1">
        <v>651103.29</v>
      </c>
      <c r="J1336" s="1">
        <v>3912401</v>
      </c>
      <c r="K1336" s="1">
        <v>5.280425027012825E-2</v>
      </c>
      <c r="L1336" s="1">
        <v>1.3681286573410034</v>
      </c>
      <c r="M1336" s="1">
        <v>1.4143769629299641E-2</v>
      </c>
      <c r="N1336" s="1">
        <v>2.2205131053924561</v>
      </c>
    </row>
    <row r="1337" spans="1:14" x14ac:dyDescent="0.25">
      <c r="A1337" s="1">
        <v>310336</v>
      </c>
      <c r="B1337" s="1" t="s">
        <v>1517</v>
      </c>
      <c r="C1337" s="1">
        <v>117416103</v>
      </c>
      <c r="D1337" s="1">
        <v>336</v>
      </c>
      <c r="E1337" s="1" t="s">
        <v>1871</v>
      </c>
      <c r="F1337" s="1" t="s">
        <v>232</v>
      </c>
      <c r="G1337" s="1" t="s">
        <v>205</v>
      </c>
      <c r="H1337" s="1" t="s">
        <v>240</v>
      </c>
      <c r="I1337" s="1">
        <v>853224.32</v>
      </c>
      <c r="J1337" s="1">
        <v>6085079.5</v>
      </c>
      <c r="K1337" s="1">
        <v>6.9879502058029175E-2</v>
      </c>
      <c r="L1337" s="1">
        <v>1.1617152690887451</v>
      </c>
      <c r="M1337" s="1">
        <v>1.0868689976632595E-2</v>
      </c>
      <c r="N1337" s="1">
        <v>1.2902733087539673</v>
      </c>
    </row>
    <row r="1338" spans="1:14" x14ac:dyDescent="0.25">
      <c r="A1338" s="1">
        <v>310337</v>
      </c>
      <c r="B1338" s="1" t="s">
        <v>1517</v>
      </c>
      <c r="C1338" s="1">
        <v>117417202</v>
      </c>
      <c r="D1338" s="1">
        <v>337</v>
      </c>
      <c r="E1338" s="1" t="s">
        <v>1872</v>
      </c>
      <c r="F1338" s="1" t="s">
        <v>232</v>
      </c>
      <c r="G1338" s="1" t="s">
        <v>205</v>
      </c>
      <c r="H1338" s="1" t="s">
        <v>240</v>
      </c>
      <c r="I1338" s="1">
        <v>4623723</v>
      </c>
      <c r="J1338" s="1">
        <v>25798600</v>
      </c>
      <c r="K1338" s="1">
        <v>0.13197800517082214</v>
      </c>
      <c r="L1338" s="1">
        <v>0.51420086622238159</v>
      </c>
      <c r="M1338" s="1">
        <v>3.0805349349975586E-2</v>
      </c>
      <c r="N1338" s="1">
        <v>0.67071419954299927</v>
      </c>
    </row>
    <row r="1339" spans="1:14" x14ac:dyDescent="0.25">
      <c r="A1339" s="1">
        <v>310338</v>
      </c>
      <c r="B1339" s="1" t="s">
        <v>1517</v>
      </c>
      <c r="C1339" s="1">
        <v>117576303</v>
      </c>
      <c r="D1339" s="1">
        <v>338</v>
      </c>
      <c r="E1339" s="1" t="s">
        <v>1873</v>
      </c>
      <c r="F1339" s="1" t="s">
        <v>236</v>
      </c>
      <c r="G1339" s="1" t="s">
        <v>206</v>
      </c>
      <c r="H1339" s="1" t="s">
        <v>240</v>
      </c>
      <c r="I1339" s="1">
        <v>414724.01</v>
      </c>
      <c r="J1339" s="1">
        <v>2673928.5</v>
      </c>
      <c r="K1339" s="1">
        <v>-2.7082499582320452E-3</v>
      </c>
      <c r="L1339" s="1">
        <v>-0.10118108242750168</v>
      </c>
      <c r="M1339" s="1">
        <v>3.4394899848848581E-3</v>
      </c>
      <c r="N1339" s="1">
        <v>0.83627992868423462</v>
      </c>
    </row>
    <row r="1340" spans="1:14" x14ac:dyDescent="0.25">
      <c r="A1340" s="1">
        <v>310339</v>
      </c>
      <c r="B1340" s="1" t="s">
        <v>1517</v>
      </c>
      <c r="C1340" s="1">
        <v>117596003</v>
      </c>
      <c r="D1340" s="1">
        <v>339</v>
      </c>
      <c r="E1340" s="1" t="s">
        <v>1874</v>
      </c>
      <c r="F1340" s="1" t="s">
        <v>232</v>
      </c>
      <c r="G1340" s="1" t="s">
        <v>207</v>
      </c>
      <c r="H1340" s="1" t="s">
        <v>240</v>
      </c>
      <c r="I1340" s="1">
        <v>1670723.66</v>
      </c>
      <c r="J1340" s="1">
        <v>12495174</v>
      </c>
      <c r="K1340" s="1">
        <v>0.11676699668169022</v>
      </c>
      <c r="L1340" s="1">
        <v>0.94331198930740356</v>
      </c>
      <c r="M1340" s="1">
        <v>2.3852100595831871E-2</v>
      </c>
      <c r="N1340" s="1">
        <v>1.448327898979187</v>
      </c>
    </row>
    <row r="1341" spans="1:14" x14ac:dyDescent="0.25">
      <c r="A1341" s="1">
        <v>310340</v>
      </c>
      <c r="B1341" s="1" t="s">
        <v>1517</v>
      </c>
      <c r="C1341" s="1">
        <v>117597003</v>
      </c>
      <c r="D1341" s="1">
        <v>340</v>
      </c>
      <c r="E1341" s="1" t="s">
        <v>1875</v>
      </c>
      <c r="F1341" s="1" t="s">
        <v>232</v>
      </c>
      <c r="G1341" s="1" t="s">
        <v>207</v>
      </c>
      <c r="H1341" s="1" t="s">
        <v>240</v>
      </c>
      <c r="I1341" s="1">
        <v>1323079.92</v>
      </c>
      <c r="J1341" s="1">
        <v>8776038</v>
      </c>
      <c r="K1341" s="1">
        <v>6.5453998744487762E-2</v>
      </c>
      <c r="L1341" s="1">
        <v>0.7514306902885437</v>
      </c>
      <c r="M1341" s="1">
        <v>2.7172539383172989E-2</v>
      </c>
      <c r="N1341" s="1">
        <v>2.0967965126037598</v>
      </c>
    </row>
    <row r="1342" spans="1:14" x14ac:dyDescent="0.25">
      <c r="A1342" s="1">
        <v>310341</v>
      </c>
      <c r="B1342" s="1" t="s">
        <v>1517</v>
      </c>
      <c r="C1342" s="1">
        <v>117598503</v>
      </c>
      <c r="D1342" s="1">
        <v>341</v>
      </c>
      <c r="E1342" s="1" t="s">
        <v>1876</v>
      </c>
      <c r="F1342" s="1" t="s">
        <v>232</v>
      </c>
      <c r="G1342" s="1" t="s">
        <v>207</v>
      </c>
      <c r="H1342" s="1" t="s">
        <v>240</v>
      </c>
      <c r="I1342" s="1">
        <v>1159701.1200000001</v>
      </c>
      <c r="J1342" s="1">
        <v>6121368</v>
      </c>
      <c r="K1342" s="1">
        <v>3.101699985563755E-2</v>
      </c>
      <c r="L1342" s="1">
        <v>0.5092809796333313</v>
      </c>
      <c r="M1342" s="1">
        <v>3.2005149871110916E-2</v>
      </c>
      <c r="N1342" s="1">
        <v>2.8381009101867676</v>
      </c>
    </row>
    <row r="1343" spans="1:14" x14ac:dyDescent="0.25">
      <c r="A1343" s="1">
        <v>310342</v>
      </c>
      <c r="B1343" s="1" t="s">
        <v>1517</v>
      </c>
      <c r="C1343" s="1">
        <v>118401403</v>
      </c>
      <c r="D1343" s="1">
        <v>342</v>
      </c>
      <c r="E1343" s="1" t="s">
        <v>1877</v>
      </c>
      <c r="F1343" s="1" t="s">
        <v>236</v>
      </c>
      <c r="G1343" s="1" t="s">
        <v>208</v>
      </c>
      <c r="H1343" s="1" t="s">
        <v>240</v>
      </c>
      <c r="I1343" s="1">
        <v>1460184.3</v>
      </c>
      <c r="J1343" s="1">
        <v>7254073.5</v>
      </c>
      <c r="K1343" s="1">
        <v>6.6439002752304077E-2</v>
      </c>
      <c r="L1343" s="1">
        <v>0.92435139417648315</v>
      </c>
      <c r="M1343" s="1">
        <v>1.2083330191671848E-2</v>
      </c>
      <c r="N1343" s="1">
        <v>0.83442592620849609</v>
      </c>
    </row>
    <row r="1344" spans="1:14" x14ac:dyDescent="0.25">
      <c r="A1344" s="1">
        <v>310343</v>
      </c>
      <c r="B1344" s="1" t="s">
        <v>1517</v>
      </c>
      <c r="C1344" s="1">
        <v>118401603</v>
      </c>
      <c r="D1344" s="1">
        <v>343</v>
      </c>
      <c r="E1344" s="1" t="s">
        <v>1878</v>
      </c>
      <c r="F1344" s="1" t="s">
        <v>236</v>
      </c>
      <c r="G1344" s="1" t="s">
        <v>208</v>
      </c>
      <c r="H1344" s="1" t="s">
        <v>240</v>
      </c>
      <c r="I1344" s="1">
        <v>1211488.7</v>
      </c>
      <c r="J1344" s="1">
        <v>5684952.5</v>
      </c>
      <c r="K1344" s="1">
        <v>-0.16663399338722229</v>
      </c>
      <c r="L1344" s="1">
        <v>-2.8476722240447998</v>
      </c>
      <c r="M1344" s="1">
        <v>3.3012740314006805E-2</v>
      </c>
      <c r="N1344" s="1">
        <v>2.8013079166412354</v>
      </c>
    </row>
    <row r="1345" spans="1:14" x14ac:dyDescent="0.25">
      <c r="A1345" s="1">
        <v>310344</v>
      </c>
      <c r="B1345" s="1" t="s">
        <v>1517</v>
      </c>
      <c r="C1345" s="1">
        <v>118402603</v>
      </c>
      <c r="D1345" s="1">
        <v>344</v>
      </c>
      <c r="E1345" s="1" t="s">
        <v>1879</v>
      </c>
      <c r="F1345" s="1" t="s">
        <v>236</v>
      </c>
      <c r="G1345" s="1" t="s">
        <v>208</v>
      </c>
      <c r="H1345" s="1" t="s">
        <v>240</v>
      </c>
      <c r="I1345" s="1">
        <v>1472836.23</v>
      </c>
      <c r="J1345" s="1">
        <v>11182228</v>
      </c>
      <c r="K1345" s="1">
        <v>0.21439799666404724</v>
      </c>
      <c r="L1345" s="1">
        <v>1.9547896385192871</v>
      </c>
      <c r="M1345" s="1">
        <v>6.2692657113075256E-2</v>
      </c>
      <c r="N1345" s="1">
        <v>4.4458351135253906</v>
      </c>
    </row>
    <row r="1346" spans="1:14" x14ac:dyDescent="0.25">
      <c r="A1346" s="1">
        <v>310345</v>
      </c>
      <c r="B1346" s="1" t="s">
        <v>1517</v>
      </c>
      <c r="C1346" s="1">
        <v>118403003</v>
      </c>
      <c r="D1346" s="1">
        <v>345</v>
      </c>
      <c r="E1346" s="1" t="s">
        <v>1880</v>
      </c>
      <c r="F1346" s="1" t="s">
        <v>236</v>
      </c>
      <c r="G1346" s="1" t="s">
        <v>208</v>
      </c>
      <c r="H1346" s="1" t="s">
        <v>240</v>
      </c>
      <c r="I1346" s="1">
        <v>1396494.81</v>
      </c>
      <c r="J1346" s="1">
        <v>7780812.5</v>
      </c>
      <c r="K1346" s="1">
        <v>0.23045900464057922</v>
      </c>
      <c r="L1346" s="1">
        <v>3.0522942543029785</v>
      </c>
      <c r="M1346" s="1">
        <v>6.8774431943893433E-2</v>
      </c>
      <c r="N1346" s="1">
        <v>5.1798882484436035</v>
      </c>
    </row>
    <row r="1347" spans="1:14" x14ac:dyDescent="0.25">
      <c r="A1347" s="1">
        <v>310346</v>
      </c>
      <c r="B1347" s="1" t="s">
        <v>1517</v>
      </c>
      <c r="C1347" s="1">
        <v>118403302</v>
      </c>
      <c r="D1347" s="1">
        <v>346</v>
      </c>
      <c r="E1347" s="1" t="s">
        <v>1881</v>
      </c>
      <c r="F1347" s="1" t="s">
        <v>236</v>
      </c>
      <c r="G1347" s="1" t="s">
        <v>208</v>
      </c>
      <c r="H1347" s="1" t="s">
        <v>240</v>
      </c>
      <c r="I1347" s="1">
        <v>4988194.49</v>
      </c>
      <c r="J1347" s="1">
        <v>37534840</v>
      </c>
      <c r="K1347" s="1">
        <v>0.23569999635219574</v>
      </c>
      <c r="L1347" s="1">
        <v>0.63191807270050049</v>
      </c>
      <c r="M1347" s="1">
        <v>0.10568585246801376</v>
      </c>
      <c r="N1347" s="1">
        <v>2.1645808219909668</v>
      </c>
    </row>
    <row r="1348" spans="1:14" x14ac:dyDescent="0.25">
      <c r="A1348" s="1">
        <v>310347</v>
      </c>
      <c r="B1348" s="1" t="s">
        <v>1517</v>
      </c>
      <c r="C1348" s="1">
        <v>118403903</v>
      </c>
      <c r="D1348" s="1">
        <v>347</v>
      </c>
      <c r="E1348" s="1" t="s">
        <v>1882</v>
      </c>
      <c r="F1348" s="1" t="s">
        <v>236</v>
      </c>
      <c r="G1348" s="1" t="s">
        <v>208</v>
      </c>
      <c r="H1348" s="1" t="s">
        <v>240</v>
      </c>
      <c r="I1348" s="1">
        <v>1188770.83</v>
      </c>
      <c r="J1348" s="1">
        <v>6848613</v>
      </c>
      <c r="K1348" s="1">
        <v>4.1599001735448837E-2</v>
      </c>
      <c r="L1348" s="1">
        <v>0.61111962795257568</v>
      </c>
      <c r="M1348" s="1">
        <v>1.9625790417194366E-2</v>
      </c>
      <c r="N1348" s="1">
        <v>1.6786445379257202</v>
      </c>
    </row>
    <row r="1349" spans="1:14" x14ac:dyDescent="0.25">
      <c r="A1349" s="1">
        <v>310348</v>
      </c>
      <c r="B1349" s="1" t="s">
        <v>1517</v>
      </c>
      <c r="C1349" s="1">
        <v>118406003</v>
      </c>
      <c r="D1349" s="1">
        <v>348</v>
      </c>
      <c r="E1349" s="1" t="s">
        <v>1883</v>
      </c>
      <c r="F1349" s="1" t="s">
        <v>236</v>
      </c>
      <c r="G1349" s="1" t="s">
        <v>208</v>
      </c>
      <c r="H1349" s="1" t="s">
        <v>240</v>
      </c>
      <c r="I1349" s="1">
        <v>890135.49</v>
      </c>
      <c r="J1349" s="1">
        <v>7195022</v>
      </c>
      <c r="K1349" s="1">
        <v>5.7103998959064484E-2</v>
      </c>
      <c r="L1349" s="1">
        <v>0.80000919103622437</v>
      </c>
      <c r="M1349" s="1">
        <v>1.3312320224940777E-2</v>
      </c>
      <c r="N1349" s="1">
        <v>1.5182445049285889</v>
      </c>
    </row>
    <row r="1350" spans="1:14" x14ac:dyDescent="0.25">
      <c r="A1350" s="1">
        <v>310349</v>
      </c>
      <c r="B1350" s="1" t="s">
        <v>1517</v>
      </c>
      <c r="C1350" s="1">
        <v>118406602</v>
      </c>
      <c r="D1350" s="1">
        <v>349</v>
      </c>
      <c r="E1350" s="1" t="s">
        <v>1884</v>
      </c>
      <c r="F1350" s="1" t="s">
        <v>236</v>
      </c>
      <c r="G1350" s="1" t="s">
        <v>208</v>
      </c>
      <c r="H1350" s="1" t="s">
        <v>240</v>
      </c>
      <c r="I1350" s="1">
        <v>1629382.01</v>
      </c>
      <c r="J1350" s="1">
        <v>9828597</v>
      </c>
      <c r="K1350" s="1">
        <v>0.12222400307655334</v>
      </c>
      <c r="L1350" s="1">
        <v>1.259213924407959</v>
      </c>
      <c r="M1350" s="1">
        <v>9.7120301797986031E-3</v>
      </c>
      <c r="N1350" s="1">
        <v>0.59963017702102661</v>
      </c>
    </row>
    <row r="1351" spans="1:14" x14ac:dyDescent="0.25">
      <c r="A1351" s="1">
        <v>310350</v>
      </c>
      <c r="B1351" s="1" t="s">
        <v>1517</v>
      </c>
      <c r="C1351" s="1">
        <v>118408852</v>
      </c>
      <c r="D1351" s="1">
        <v>350</v>
      </c>
      <c r="E1351" s="1" t="s">
        <v>1885</v>
      </c>
      <c r="F1351" s="1" t="s">
        <v>236</v>
      </c>
      <c r="G1351" s="1" t="s">
        <v>208</v>
      </c>
      <c r="H1351" s="1" t="s">
        <v>240</v>
      </c>
      <c r="I1351" s="1">
        <v>4545031.07</v>
      </c>
      <c r="J1351" s="1">
        <v>27863182</v>
      </c>
      <c r="K1351" s="1">
        <v>0.90198999643325806</v>
      </c>
      <c r="L1351" s="1">
        <v>3.3455123901367188</v>
      </c>
      <c r="M1351" s="1">
        <v>1.5004410408437252E-2</v>
      </c>
      <c r="N1351" s="1">
        <v>0.33122122287750244</v>
      </c>
    </row>
    <row r="1352" spans="1:14" x14ac:dyDescent="0.25">
      <c r="A1352" s="1">
        <v>310351</v>
      </c>
      <c r="B1352" s="1" t="s">
        <v>1517</v>
      </c>
      <c r="C1352" s="1">
        <v>118409203</v>
      </c>
      <c r="D1352" s="1">
        <v>351</v>
      </c>
      <c r="E1352" s="1" t="s">
        <v>1886</v>
      </c>
      <c r="F1352" s="1" t="s">
        <v>236</v>
      </c>
      <c r="G1352" s="1" t="s">
        <v>208</v>
      </c>
      <c r="H1352" s="1" t="s">
        <v>240</v>
      </c>
      <c r="I1352" s="1">
        <v>1513534.18</v>
      </c>
      <c r="J1352" s="1">
        <v>7863089</v>
      </c>
      <c r="K1352" s="1">
        <v>5.9780001640319824E-2</v>
      </c>
      <c r="L1352" s="1">
        <v>0.76608526706695557</v>
      </c>
      <c r="M1352" s="1">
        <v>3.2456938177347183E-2</v>
      </c>
      <c r="N1352" s="1">
        <v>2.1914412975311279</v>
      </c>
    </row>
    <row r="1353" spans="1:14" x14ac:dyDescent="0.25">
      <c r="A1353" s="1">
        <v>310352</v>
      </c>
      <c r="B1353" s="1" t="s">
        <v>1517</v>
      </c>
      <c r="C1353" s="1">
        <v>118409302</v>
      </c>
      <c r="D1353" s="1">
        <v>352</v>
      </c>
      <c r="E1353" s="1" t="s">
        <v>1887</v>
      </c>
      <c r="F1353" s="1" t="s">
        <v>236</v>
      </c>
      <c r="G1353" s="1" t="s">
        <v>208</v>
      </c>
      <c r="H1353" s="1" t="s">
        <v>240</v>
      </c>
      <c r="I1353" s="1">
        <v>3339578.93</v>
      </c>
      <c r="J1353" s="1">
        <v>19790026</v>
      </c>
      <c r="K1353" s="1">
        <v>0.10776799917221069</v>
      </c>
      <c r="L1353" s="1">
        <v>0.54753881692886353</v>
      </c>
      <c r="M1353" s="1">
        <v>0.13789321482181549</v>
      </c>
      <c r="N1353" s="1">
        <v>4.3068943023681641</v>
      </c>
    </row>
    <row r="1354" spans="1:14" x14ac:dyDescent="0.25">
      <c r="A1354" s="1">
        <v>310353</v>
      </c>
      <c r="B1354" s="1" t="s">
        <v>1517</v>
      </c>
      <c r="C1354" s="1">
        <v>118667503</v>
      </c>
      <c r="D1354" s="1">
        <v>353</v>
      </c>
      <c r="E1354" s="1" t="s">
        <v>1888</v>
      </c>
      <c r="F1354" s="1" t="s">
        <v>236</v>
      </c>
      <c r="G1354" s="1" t="s">
        <v>209</v>
      </c>
      <c r="H1354" s="1" t="s">
        <v>240</v>
      </c>
      <c r="I1354" s="1">
        <v>1758793.07</v>
      </c>
      <c r="J1354" s="1">
        <v>11145770</v>
      </c>
      <c r="K1354" s="1">
        <v>1.4143000356853008E-2</v>
      </c>
      <c r="L1354" s="1">
        <v>0.12705241143703461</v>
      </c>
      <c r="M1354" s="1">
        <v>9.3241101130843163E-3</v>
      </c>
      <c r="N1354" s="1">
        <v>0.53296804428100586</v>
      </c>
    </row>
    <row r="1355" spans="1:14" x14ac:dyDescent="0.25">
      <c r="A1355" s="1">
        <v>310354</v>
      </c>
      <c r="B1355" s="1" t="s">
        <v>1517</v>
      </c>
      <c r="C1355" s="1">
        <v>119350303</v>
      </c>
      <c r="D1355" s="1">
        <v>354</v>
      </c>
      <c r="E1355" s="1" t="s">
        <v>1889</v>
      </c>
      <c r="F1355" s="1" t="s">
        <v>236</v>
      </c>
      <c r="G1355" s="1" t="s">
        <v>210</v>
      </c>
      <c r="H1355" s="1" t="s">
        <v>240</v>
      </c>
      <c r="I1355" s="1">
        <v>1801541.77</v>
      </c>
      <c r="J1355" s="1">
        <v>6356386</v>
      </c>
      <c r="K1355" s="1">
        <v>8.2422003149986267E-2</v>
      </c>
      <c r="L1355" s="1">
        <v>1.313714861869812</v>
      </c>
      <c r="M1355" s="1">
        <v>0.15875664353370667</v>
      </c>
      <c r="N1355" s="1">
        <v>9.6638708114624023</v>
      </c>
    </row>
    <row r="1356" spans="1:14" x14ac:dyDescent="0.25">
      <c r="A1356" s="1">
        <v>310355</v>
      </c>
      <c r="B1356" s="1" t="s">
        <v>1517</v>
      </c>
      <c r="C1356" s="1">
        <v>119351303</v>
      </c>
      <c r="D1356" s="1">
        <v>355</v>
      </c>
      <c r="E1356" s="1" t="s">
        <v>1890</v>
      </c>
      <c r="F1356" s="1" t="s">
        <v>236</v>
      </c>
      <c r="G1356" s="1" t="s">
        <v>210</v>
      </c>
      <c r="H1356" s="1" t="s">
        <v>240</v>
      </c>
      <c r="I1356" s="1">
        <v>1220808.82</v>
      </c>
      <c r="J1356" s="1">
        <v>8703596</v>
      </c>
      <c r="K1356" s="1">
        <v>0.16847099363803864</v>
      </c>
      <c r="L1356" s="1">
        <v>1.9738551378250122</v>
      </c>
      <c r="M1356" s="1">
        <v>8.3797946572303772E-2</v>
      </c>
      <c r="N1356" s="1">
        <v>7.3700218200683594</v>
      </c>
    </row>
    <row r="1357" spans="1:14" x14ac:dyDescent="0.25">
      <c r="A1357" s="1">
        <v>310356</v>
      </c>
      <c r="B1357" s="1" t="s">
        <v>1517</v>
      </c>
      <c r="C1357" s="1">
        <v>119352203</v>
      </c>
      <c r="D1357" s="1">
        <v>356</v>
      </c>
      <c r="E1357" s="1" t="s">
        <v>1891</v>
      </c>
      <c r="F1357" s="1" t="s">
        <v>236</v>
      </c>
      <c r="G1357" s="1" t="s">
        <v>210</v>
      </c>
      <c r="H1357" s="1" t="s">
        <v>240</v>
      </c>
      <c r="I1357" s="1">
        <v>867745.85</v>
      </c>
      <c r="J1357" s="1">
        <v>4345650</v>
      </c>
      <c r="K1357" s="1">
        <v>6.7347496747970581E-2</v>
      </c>
      <c r="L1357" s="1">
        <v>1.5741640329360962</v>
      </c>
      <c r="M1357" s="1">
        <v>1.6192449256777763E-2</v>
      </c>
      <c r="N1357" s="1">
        <v>1.9015190601348877</v>
      </c>
    </row>
    <row r="1358" spans="1:14" x14ac:dyDescent="0.25">
      <c r="A1358" s="1">
        <v>310357</v>
      </c>
      <c r="B1358" s="1" t="s">
        <v>1517</v>
      </c>
      <c r="C1358" s="1">
        <v>119354603</v>
      </c>
      <c r="D1358" s="1">
        <v>357</v>
      </c>
      <c r="E1358" s="1" t="s">
        <v>1892</v>
      </c>
      <c r="F1358" s="1" t="s">
        <v>236</v>
      </c>
      <c r="G1358" s="1" t="s">
        <v>210</v>
      </c>
      <c r="H1358" s="1" t="s">
        <v>240</v>
      </c>
      <c r="I1358" s="1">
        <v>924383.97</v>
      </c>
      <c r="J1358" s="1">
        <v>5416679</v>
      </c>
      <c r="K1358" s="1">
        <v>3.2366000115871429E-2</v>
      </c>
      <c r="L1358" s="1">
        <v>0.6011165976524353</v>
      </c>
      <c r="M1358" s="1">
        <v>7.138189859688282E-3</v>
      </c>
      <c r="N1358" s="1">
        <v>0.77821999788284302</v>
      </c>
    </row>
    <row r="1359" spans="1:14" x14ac:dyDescent="0.25">
      <c r="A1359" s="1">
        <v>310358</v>
      </c>
      <c r="B1359" s="1" t="s">
        <v>1517</v>
      </c>
      <c r="C1359" s="1">
        <v>119355503</v>
      </c>
      <c r="D1359" s="1">
        <v>358</v>
      </c>
      <c r="E1359" s="1" t="s">
        <v>1893</v>
      </c>
      <c r="F1359" s="1" t="s">
        <v>236</v>
      </c>
      <c r="G1359" s="1" t="s">
        <v>210</v>
      </c>
      <c r="H1359" s="1" t="s">
        <v>240</v>
      </c>
      <c r="I1359" s="1">
        <v>912089.05</v>
      </c>
      <c r="J1359" s="1">
        <v>4263336</v>
      </c>
      <c r="K1359" s="1">
        <v>0.11654350161552429</v>
      </c>
      <c r="L1359" s="1">
        <v>2.8104493618011475</v>
      </c>
      <c r="M1359" s="1">
        <v>2.6940880343317986E-2</v>
      </c>
      <c r="N1359" s="1">
        <v>3.0436575412750244</v>
      </c>
    </row>
    <row r="1360" spans="1:14" x14ac:dyDescent="0.25">
      <c r="A1360" s="1">
        <v>310359</v>
      </c>
      <c r="B1360" s="1" t="s">
        <v>1517</v>
      </c>
      <c r="C1360" s="1">
        <v>119356503</v>
      </c>
      <c r="D1360" s="1">
        <v>359</v>
      </c>
      <c r="E1360" s="1" t="s">
        <v>1894</v>
      </c>
      <c r="F1360" s="1" t="s">
        <v>236</v>
      </c>
      <c r="G1360" s="1" t="s">
        <v>210</v>
      </c>
      <c r="H1360" s="1" t="s">
        <v>240</v>
      </c>
      <c r="I1360" s="1">
        <v>1759864.57</v>
      </c>
      <c r="J1360" s="1">
        <v>8564480</v>
      </c>
      <c r="K1360" s="1">
        <v>6.7882999777793884E-2</v>
      </c>
      <c r="L1360" s="1">
        <v>0.79894340038299561</v>
      </c>
      <c r="M1360" s="1">
        <v>3.1033199280500412E-2</v>
      </c>
      <c r="N1360" s="1">
        <v>1.795039176940918</v>
      </c>
    </row>
    <row r="1361" spans="1:14" x14ac:dyDescent="0.25">
      <c r="A1361" s="1">
        <v>310360</v>
      </c>
      <c r="B1361" s="1" t="s">
        <v>1517</v>
      </c>
      <c r="C1361" s="1">
        <v>119356603</v>
      </c>
      <c r="D1361" s="1">
        <v>360</v>
      </c>
      <c r="E1361" s="1" t="s">
        <v>1895</v>
      </c>
      <c r="F1361" s="1" t="s">
        <v>236</v>
      </c>
      <c r="G1361" s="1" t="s">
        <v>210</v>
      </c>
      <c r="H1361" s="1" t="s">
        <v>240</v>
      </c>
      <c r="I1361" s="1">
        <v>533527.14</v>
      </c>
      <c r="J1361" s="1">
        <v>3050235</v>
      </c>
      <c r="K1361" s="1">
        <v>5.2987251430749893E-2</v>
      </c>
      <c r="L1361" s="1">
        <v>1.7678635120391846</v>
      </c>
      <c r="M1361" s="1">
        <v>1.9823050126433372E-2</v>
      </c>
      <c r="N1361" s="1">
        <v>3.8588459491729736</v>
      </c>
    </row>
    <row r="1362" spans="1:14" x14ac:dyDescent="0.25">
      <c r="A1362" s="1">
        <v>310361</v>
      </c>
      <c r="B1362" s="1" t="s">
        <v>1517</v>
      </c>
      <c r="C1362" s="1">
        <v>119357003</v>
      </c>
      <c r="D1362" s="1">
        <v>361</v>
      </c>
      <c r="E1362" s="1" t="s">
        <v>1896</v>
      </c>
      <c r="F1362" s="1" t="s">
        <v>236</v>
      </c>
      <c r="G1362" s="1" t="s">
        <v>210</v>
      </c>
      <c r="H1362" s="1" t="s">
        <v>240</v>
      </c>
      <c r="I1362" s="1">
        <v>814274.93</v>
      </c>
      <c r="J1362" s="1">
        <v>5040716</v>
      </c>
      <c r="K1362" s="1">
        <v>0.12594500184059143</v>
      </c>
      <c r="L1362" s="1">
        <v>2.5625813007354736</v>
      </c>
      <c r="M1362" s="1">
        <v>4.8542101867496967E-3</v>
      </c>
      <c r="N1362" s="1">
        <v>0.59971410036087036</v>
      </c>
    </row>
    <row r="1363" spans="1:14" x14ac:dyDescent="0.25">
      <c r="A1363" s="1">
        <v>310362</v>
      </c>
      <c r="B1363" s="1" t="s">
        <v>1517</v>
      </c>
      <c r="C1363" s="1">
        <v>119357402</v>
      </c>
      <c r="D1363" s="1">
        <v>362</v>
      </c>
      <c r="E1363" s="1" t="s">
        <v>1897</v>
      </c>
      <c r="F1363" s="1" t="s">
        <v>236</v>
      </c>
      <c r="G1363" s="1" t="s">
        <v>210</v>
      </c>
      <c r="H1363" s="1" t="s">
        <v>240</v>
      </c>
      <c r="I1363" s="1">
        <v>6082833.0099999998</v>
      </c>
      <c r="J1363" s="1">
        <v>42299272</v>
      </c>
      <c r="K1363" s="1">
        <v>0.96222400665283203</v>
      </c>
      <c r="L1363" s="1">
        <v>2.3277521133422852</v>
      </c>
      <c r="M1363" s="1">
        <v>0.22469125688076019</v>
      </c>
      <c r="N1363" s="1">
        <v>3.8355381488800049</v>
      </c>
    </row>
    <row r="1364" spans="1:14" x14ac:dyDescent="0.25">
      <c r="A1364" s="1">
        <v>310363</v>
      </c>
      <c r="B1364" s="1" t="s">
        <v>1517</v>
      </c>
      <c r="C1364" s="1">
        <v>119358403</v>
      </c>
      <c r="D1364" s="1">
        <v>363</v>
      </c>
      <c r="E1364" s="1" t="s">
        <v>1898</v>
      </c>
      <c r="F1364" s="1" t="s">
        <v>236</v>
      </c>
      <c r="G1364" s="1" t="s">
        <v>210</v>
      </c>
      <c r="H1364" s="1" t="s">
        <v>240</v>
      </c>
      <c r="I1364" s="1">
        <v>1392312</v>
      </c>
      <c r="J1364" s="1">
        <v>7958753</v>
      </c>
      <c r="K1364" s="1">
        <v>0.12157300114631653</v>
      </c>
      <c r="L1364" s="1">
        <v>1.5512340068817139</v>
      </c>
      <c r="M1364" s="1">
        <v>2.4348000064492226E-2</v>
      </c>
      <c r="N1364" s="1">
        <v>1.7798713445663452</v>
      </c>
    </row>
    <row r="1365" spans="1:14" x14ac:dyDescent="0.25">
      <c r="A1365" s="1">
        <v>310364</v>
      </c>
      <c r="B1365" s="1" t="s">
        <v>1517</v>
      </c>
      <c r="C1365" s="1">
        <v>119581003</v>
      </c>
      <c r="D1365" s="1">
        <v>364</v>
      </c>
      <c r="E1365" s="1" t="s">
        <v>1899</v>
      </c>
      <c r="F1365" s="1" t="s">
        <v>236</v>
      </c>
      <c r="G1365" s="1" t="s">
        <v>211</v>
      </c>
      <c r="H1365" s="1" t="s">
        <v>240</v>
      </c>
      <c r="I1365" s="1">
        <v>745355.49</v>
      </c>
      <c r="J1365" s="1">
        <v>6528402</v>
      </c>
      <c r="K1365" s="1">
        <v>5.77239990234375E-2</v>
      </c>
      <c r="L1365" s="1">
        <v>0.89208579063415527</v>
      </c>
      <c r="M1365" s="1">
        <v>1.6520239412784576E-2</v>
      </c>
      <c r="N1365" s="1">
        <v>2.2666630744934082</v>
      </c>
    </row>
    <row r="1366" spans="1:14" x14ac:dyDescent="0.25">
      <c r="A1366" s="1">
        <v>310365</v>
      </c>
      <c r="B1366" s="1" t="s">
        <v>1517</v>
      </c>
      <c r="C1366" s="1">
        <v>119582503</v>
      </c>
      <c r="D1366" s="1">
        <v>365</v>
      </c>
      <c r="E1366" s="1" t="s">
        <v>1900</v>
      </c>
      <c r="F1366" s="1" t="s">
        <v>236</v>
      </c>
      <c r="G1366" s="1" t="s">
        <v>211</v>
      </c>
      <c r="H1366" s="1" t="s">
        <v>240</v>
      </c>
      <c r="I1366" s="1">
        <v>945588.09</v>
      </c>
      <c r="J1366" s="1">
        <v>6729948</v>
      </c>
      <c r="K1366" s="1">
        <v>4.7740500420331955E-2</v>
      </c>
      <c r="L1366" s="1">
        <v>0.71444207429885864</v>
      </c>
      <c r="M1366" s="1">
        <v>1.5128729864954948E-2</v>
      </c>
      <c r="N1366" s="1">
        <v>1.6259419918060303</v>
      </c>
    </row>
    <row r="1367" spans="1:14" x14ac:dyDescent="0.25">
      <c r="A1367" s="1">
        <v>310366</v>
      </c>
      <c r="B1367" s="1" t="s">
        <v>1517</v>
      </c>
      <c r="C1367" s="1">
        <v>119583003</v>
      </c>
      <c r="D1367" s="1">
        <v>366</v>
      </c>
      <c r="E1367" s="1" t="s">
        <v>1901</v>
      </c>
      <c r="F1367" s="1" t="s">
        <v>236</v>
      </c>
      <c r="G1367" s="1" t="s">
        <v>211</v>
      </c>
      <c r="H1367" s="1" t="s">
        <v>240</v>
      </c>
      <c r="I1367" s="1">
        <v>499120.77</v>
      </c>
      <c r="J1367" s="1">
        <v>3443335.75</v>
      </c>
      <c r="K1367" s="1">
        <v>2.7715999633073807E-2</v>
      </c>
      <c r="L1367" s="1">
        <v>0.81144863367080688</v>
      </c>
      <c r="M1367" s="1">
        <v>9.1087799519300461E-3</v>
      </c>
      <c r="N1367" s="1">
        <v>1.8588892221450806</v>
      </c>
    </row>
    <row r="1368" spans="1:14" x14ac:dyDescent="0.25">
      <c r="A1368" s="1">
        <v>310367</v>
      </c>
      <c r="B1368" s="1" t="s">
        <v>1517</v>
      </c>
      <c r="C1368" s="1">
        <v>119584503</v>
      </c>
      <c r="D1368" s="1">
        <v>367</v>
      </c>
      <c r="E1368" s="1" t="s">
        <v>1902</v>
      </c>
      <c r="F1368" s="1" t="s">
        <v>236</v>
      </c>
      <c r="G1368" s="1" t="s">
        <v>211</v>
      </c>
      <c r="H1368" s="1" t="s">
        <v>240</v>
      </c>
      <c r="I1368" s="1">
        <v>1148429.07</v>
      </c>
      <c r="J1368" s="1">
        <v>7563114.5</v>
      </c>
      <c r="K1368" s="1">
        <v>3.9409000426530838E-2</v>
      </c>
      <c r="L1368" s="1">
        <v>0.52379775047302246</v>
      </c>
      <c r="M1368" s="1">
        <v>1.2535709887742996E-2</v>
      </c>
      <c r="N1368" s="1">
        <v>1.1035991907119751</v>
      </c>
    </row>
    <row r="1369" spans="1:14" x14ac:dyDescent="0.25">
      <c r="A1369" s="1">
        <v>310368</v>
      </c>
      <c r="B1369" s="1" t="s">
        <v>1517</v>
      </c>
      <c r="C1369" s="1">
        <v>119584603</v>
      </c>
      <c r="D1369" s="1">
        <v>368</v>
      </c>
      <c r="E1369" s="1" t="s">
        <v>1903</v>
      </c>
      <c r="F1369" s="1" t="s">
        <v>236</v>
      </c>
      <c r="G1369" s="1" t="s">
        <v>211</v>
      </c>
      <c r="H1369" s="1" t="s">
        <v>240</v>
      </c>
      <c r="I1369" s="1">
        <v>797886.29</v>
      </c>
      <c r="J1369" s="1">
        <v>5359182.5</v>
      </c>
      <c r="K1369" s="1">
        <v>-1.2940499931573868E-2</v>
      </c>
      <c r="L1369" s="1">
        <v>-0.24088242650032043</v>
      </c>
      <c r="M1369" s="1">
        <v>7.4293701909482479E-3</v>
      </c>
      <c r="N1369" s="1">
        <v>0.93988299369812012</v>
      </c>
    </row>
    <row r="1370" spans="1:14" x14ac:dyDescent="0.25">
      <c r="A1370" s="1">
        <v>310369</v>
      </c>
      <c r="B1370" s="1" t="s">
        <v>1517</v>
      </c>
      <c r="C1370" s="1">
        <v>119586503</v>
      </c>
      <c r="D1370" s="1">
        <v>369</v>
      </c>
      <c r="E1370" s="1" t="s">
        <v>1904</v>
      </c>
      <c r="F1370" s="1" t="s">
        <v>236</v>
      </c>
      <c r="G1370" s="1" t="s">
        <v>211</v>
      </c>
      <c r="H1370" s="1" t="s">
        <v>240</v>
      </c>
      <c r="I1370" s="1">
        <v>1050986.46</v>
      </c>
      <c r="J1370" s="1">
        <v>6601083</v>
      </c>
      <c r="K1370" s="1">
        <v>2.9179999604821205E-2</v>
      </c>
      <c r="L1370" s="1">
        <v>0.44401142001152039</v>
      </c>
      <c r="M1370" s="1">
        <v>6.7592398263514042E-3</v>
      </c>
      <c r="N1370" s="1">
        <v>0.64729589223861694</v>
      </c>
    </row>
    <row r="1371" spans="1:14" x14ac:dyDescent="0.25">
      <c r="A1371" s="1">
        <v>310370</v>
      </c>
      <c r="B1371" s="1" t="s">
        <v>1517</v>
      </c>
      <c r="C1371" s="1">
        <v>119648303</v>
      </c>
      <c r="D1371" s="1">
        <v>370</v>
      </c>
      <c r="E1371" s="1" t="s">
        <v>1905</v>
      </c>
      <c r="F1371" s="1" t="s">
        <v>236</v>
      </c>
      <c r="G1371" s="1" t="s">
        <v>213</v>
      </c>
      <c r="H1371" s="1" t="s">
        <v>240</v>
      </c>
      <c r="I1371" s="1">
        <v>1771314.68</v>
      </c>
      <c r="J1371" s="1">
        <v>5348172.5</v>
      </c>
      <c r="K1371" s="1">
        <v>0.16065649688243866</v>
      </c>
      <c r="L1371" s="1">
        <v>3.0969831943511963</v>
      </c>
      <c r="M1371" s="1">
        <v>2.2766100242733955E-2</v>
      </c>
      <c r="N1371" s="1">
        <v>1.3019998073577881</v>
      </c>
    </row>
    <row r="1372" spans="1:14" x14ac:dyDescent="0.25">
      <c r="A1372" s="1">
        <v>310371</v>
      </c>
      <c r="B1372" s="1" t="s">
        <v>1517</v>
      </c>
      <c r="C1372" s="1">
        <v>119648703</v>
      </c>
      <c r="D1372" s="1">
        <v>371</v>
      </c>
      <c r="E1372" s="1" t="s">
        <v>1906</v>
      </c>
      <c r="F1372" s="1" t="s">
        <v>236</v>
      </c>
      <c r="G1372" s="1" t="s">
        <v>213</v>
      </c>
      <c r="H1372" s="1" t="s">
        <v>240</v>
      </c>
      <c r="I1372" s="1">
        <v>1665956.57</v>
      </c>
      <c r="J1372" s="1">
        <v>8392959</v>
      </c>
      <c r="K1372" s="1">
        <v>0.12736299633979797</v>
      </c>
      <c r="L1372" s="1">
        <v>1.5408810377120972</v>
      </c>
      <c r="M1372" s="1">
        <v>1.7748890444636345E-2</v>
      </c>
      <c r="N1372" s="1">
        <v>1.0768600702285767</v>
      </c>
    </row>
    <row r="1373" spans="1:14" x14ac:dyDescent="0.25">
      <c r="A1373" s="1">
        <v>310372</v>
      </c>
      <c r="B1373" s="1" t="s">
        <v>1517</v>
      </c>
      <c r="C1373" s="1">
        <v>119648903</v>
      </c>
      <c r="D1373" s="1">
        <v>372</v>
      </c>
      <c r="E1373" s="1" t="s">
        <v>1907</v>
      </c>
      <c r="F1373" s="1" t="s">
        <v>236</v>
      </c>
      <c r="G1373" s="1" t="s">
        <v>213</v>
      </c>
      <c r="H1373" s="1" t="s">
        <v>240</v>
      </c>
      <c r="I1373" s="1">
        <v>1227852.8799999999</v>
      </c>
      <c r="J1373" s="1">
        <v>5106839.5</v>
      </c>
      <c r="K1373" s="1">
        <v>6.2555998563766479E-2</v>
      </c>
      <c r="L1373" s="1">
        <v>1.2401365041732788</v>
      </c>
      <c r="M1373" s="1">
        <v>4.3598640710115433E-2</v>
      </c>
      <c r="N1373" s="1">
        <v>3.6815271377563477</v>
      </c>
    </row>
    <row r="1374" spans="1:14" x14ac:dyDescent="0.25">
      <c r="A1374" s="1">
        <v>310373</v>
      </c>
      <c r="B1374" s="1" t="s">
        <v>1517</v>
      </c>
      <c r="C1374" s="1">
        <v>119665003</v>
      </c>
      <c r="D1374" s="1">
        <v>373</v>
      </c>
      <c r="E1374" s="1" t="s">
        <v>1908</v>
      </c>
      <c r="F1374" s="1" t="s">
        <v>236</v>
      </c>
      <c r="G1374" s="1" t="s">
        <v>209</v>
      </c>
      <c r="H1374" s="1" t="s">
        <v>240</v>
      </c>
      <c r="I1374" s="1">
        <v>1013368</v>
      </c>
      <c r="J1374" s="1">
        <v>5672863</v>
      </c>
      <c r="K1374" s="1">
        <v>4.9106001853942871E-2</v>
      </c>
      <c r="L1374" s="1">
        <v>0.87318849563598633</v>
      </c>
      <c r="M1374" s="1">
        <v>2.8052659705281258E-2</v>
      </c>
      <c r="N1374" s="1">
        <v>2.8470742702484131</v>
      </c>
    </row>
    <row r="1375" spans="1:14" x14ac:dyDescent="0.25">
      <c r="A1375" s="1">
        <v>310374</v>
      </c>
      <c r="B1375" s="1" t="s">
        <v>1517</v>
      </c>
      <c r="C1375" s="1">
        <v>120452003</v>
      </c>
      <c r="D1375" s="1">
        <v>374</v>
      </c>
      <c r="E1375" s="1" t="s">
        <v>1909</v>
      </c>
      <c r="F1375" s="1" t="s">
        <v>236</v>
      </c>
      <c r="G1375" s="1" t="s">
        <v>214</v>
      </c>
      <c r="H1375" s="1" t="s">
        <v>240</v>
      </c>
      <c r="I1375" s="1">
        <v>4320669.6900000004</v>
      </c>
      <c r="J1375" s="1">
        <v>15675927</v>
      </c>
      <c r="K1375" s="1">
        <v>0.69232398271560669</v>
      </c>
      <c r="L1375" s="1">
        <v>4.62054443359375</v>
      </c>
      <c r="M1375" s="1">
        <v>0.34535703063011169</v>
      </c>
      <c r="N1375" s="1">
        <v>8.6875438690185547</v>
      </c>
    </row>
    <row r="1376" spans="1:14" x14ac:dyDescent="0.25">
      <c r="A1376" s="1">
        <v>310375</v>
      </c>
      <c r="B1376" s="1" t="s">
        <v>1517</v>
      </c>
      <c r="C1376" s="1">
        <v>120455203</v>
      </c>
      <c r="D1376" s="1">
        <v>375</v>
      </c>
      <c r="E1376" s="1" t="s">
        <v>1910</v>
      </c>
      <c r="F1376" s="1" t="s">
        <v>236</v>
      </c>
      <c r="G1376" s="1" t="s">
        <v>214</v>
      </c>
      <c r="H1376" s="1" t="s">
        <v>240</v>
      </c>
      <c r="I1376" s="1">
        <v>3574828.54</v>
      </c>
      <c r="J1376" s="1">
        <v>22357740</v>
      </c>
      <c r="K1376" s="1">
        <v>8.8065996766090393E-2</v>
      </c>
      <c r="L1376" s="1">
        <v>0.3954525887966156</v>
      </c>
      <c r="M1376" s="1">
        <v>0.22462634742259979</v>
      </c>
      <c r="N1376" s="1">
        <v>6.7048592567443848</v>
      </c>
    </row>
    <row r="1377" spans="1:14" x14ac:dyDescent="0.25">
      <c r="A1377" s="1">
        <v>310376</v>
      </c>
      <c r="B1377" s="1" t="s">
        <v>1517</v>
      </c>
      <c r="C1377" s="1">
        <v>120455403</v>
      </c>
      <c r="D1377" s="1">
        <v>376</v>
      </c>
      <c r="E1377" s="1" t="s">
        <v>1911</v>
      </c>
      <c r="F1377" s="1" t="s">
        <v>236</v>
      </c>
      <c r="G1377" s="1" t="s">
        <v>214</v>
      </c>
      <c r="H1377" s="1" t="s">
        <v>240</v>
      </c>
      <c r="I1377" s="1">
        <v>5598876.0300000003</v>
      </c>
      <c r="J1377" s="1">
        <v>27293238</v>
      </c>
      <c r="K1377" s="1">
        <v>0.44510799646377563</v>
      </c>
      <c r="L1377" s="1">
        <v>1.6578733921051025</v>
      </c>
      <c r="M1377" s="1">
        <v>5.3623400628566742E-2</v>
      </c>
      <c r="N1377" s="1">
        <v>0.96701455116271973</v>
      </c>
    </row>
    <row r="1378" spans="1:14" x14ac:dyDescent="0.25">
      <c r="A1378" s="1">
        <v>310377</v>
      </c>
      <c r="B1378" s="1" t="s">
        <v>1517</v>
      </c>
      <c r="C1378" s="1">
        <v>120456003</v>
      </c>
      <c r="D1378" s="1">
        <v>377</v>
      </c>
      <c r="E1378" s="1" t="s">
        <v>1912</v>
      </c>
      <c r="F1378" s="1" t="s">
        <v>236</v>
      </c>
      <c r="G1378" s="1" t="s">
        <v>214</v>
      </c>
      <c r="H1378" s="1" t="s">
        <v>240</v>
      </c>
      <c r="I1378" s="1">
        <v>3025024.52</v>
      </c>
      <c r="J1378" s="1">
        <v>14025152</v>
      </c>
      <c r="K1378" s="1">
        <v>0.30679601430892944</v>
      </c>
      <c r="L1378" s="1">
        <v>2.2363903522491455</v>
      </c>
      <c r="M1378" s="1">
        <v>6.7532099783420563E-2</v>
      </c>
      <c r="N1378" s="1">
        <v>2.2834243774414063</v>
      </c>
    </row>
    <row r="1379" spans="1:14" x14ac:dyDescent="0.25">
      <c r="A1379" s="1">
        <v>310378</v>
      </c>
      <c r="B1379" s="1" t="s">
        <v>1517</v>
      </c>
      <c r="C1379" s="1">
        <v>120480803</v>
      </c>
      <c r="D1379" s="1">
        <v>378</v>
      </c>
      <c r="E1379" s="1" t="s">
        <v>1913</v>
      </c>
      <c r="F1379" s="1" t="s">
        <v>235</v>
      </c>
      <c r="G1379" s="1" t="s">
        <v>215</v>
      </c>
      <c r="H1379" s="1" t="s">
        <v>240</v>
      </c>
      <c r="I1379" s="1">
        <v>2002337.05</v>
      </c>
      <c r="J1379" s="1">
        <v>9632593</v>
      </c>
      <c r="K1379" s="1">
        <v>0.14637899398803711</v>
      </c>
      <c r="L1379" s="1">
        <v>1.5430707931518555</v>
      </c>
      <c r="M1379" s="1">
        <v>3.7804529070854187E-2</v>
      </c>
      <c r="N1379" s="1">
        <v>1.9243524074554443</v>
      </c>
    </row>
    <row r="1380" spans="1:14" x14ac:dyDescent="0.25">
      <c r="A1380" s="1">
        <v>310379</v>
      </c>
      <c r="B1380" s="1" t="s">
        <v>1517</v>
      </c>
      <c r="C1380" s="1">
        <v>120481002</v>
      </c>
      <c r="D1380" s="1">
        <v>379</v>
      </c>
      <c r="E1380" s="1" t="s">
        <v>1914</v>
      </c>
      <c r="F1380" s="1" t="s">
        <v>235</v>
      </c>
      <c r="G1380" s="1" t="s">
        <v>215</v>
      </c>
      <c r="H1380" s="1" t="s">
        <v>240</v>
      </c>
      <c r="I1380" s="1">
        <v>7477534.25</v>
      </c>
      <c r="J1380" s="1">
        <v>31776628</v>
      </c>
      <c r="K1380" s="1">
        <v>0.86242800951004028</v>
      </c>
      <c r="L1380" s="1">
        <v>2.7897469997406006</v>
      </c>
      <c r="M1380" s="1">
        <v>0.29447606205940247</v>
      </c>
      <c r="N1380" s="1">
        <v>4.0995917320251465</v>
      </c>
    </row>
    <row r="1381" spans="1:14" x14ac:dyDescent="0.25">
      <c r="A1381" s="1">
        <v>310380</v>
      </c>
      <c r="B1381" s="1" t="s">
        <v>1517</v>
      </c>
      <c r="C1381" s="1">
        <v>120483302</v>
      </c>
      <c r="D1381" s="1">
        <v>380</v>
      </c>
      <c r="E1381" s="1" t="s">
        <v>1915</v>
      </c>
      <c r="F1381" s="1" t="s">
        <v>235</v>
      </c>
      <c r="G1381" s="1" t="s">
        <v>215</v>
      </c>
      <c r="H1381" s="1" t="s">
        <v>240</v>
      </c>
      <c r="I1381" s="1">
        <v>4416358.58</v>
      </c>
      <c r="J1381" s="1">
        <v>20861796</v>
      </c>
      <c r="K1381" s="1">
        <v>0.40766000747680664</v>
      </c>
      <c r="L1381" s="1">
        <v>1.993044376373291</v>
      </c>
      <c r="M1381" s="1">
        <v>0.3134026825428009</v>
      </c>
      <c r="N1381" s="1">
        <v>7.6384611129760742</v>
      </c>
    </row>
    <row r="1382" spans="1:14" x14ac:dyDescent="0.25">
      <c r="A1382" s="1">
        <v>310381</v>
      </c>
      <c r="B1382" s="1" t="s">
        <v>1517</v>
      </c>
      <c r="C1382" s="1">
        <v>120484803</v>
      </c>
      <c r="D1382" s="1">
        <v>381</v>
      </c>
      <c r="E1382" s="1" t="s">
        <v>1916</v>
      </c>
      <c r="F1382" s="1" t="s">
        <v>235</v>
      </c>
      <c r="G1382" s="1" t="s">
        <v>215</v>
      </c>
      <c r="H1382" s="1" t="s">
        <v>240</v>
      </c>
      <c r="I1382" s="1">
        <v>2208531.13</v>
      </c>
      <c r="J1382" s="1">
        <v>8939962</v>
      </c>
      <c r="K1382" s="1">
        <v>0.12269800156354904</v>
      </c>
      <c r="L1382" s="1">
        <v>1.3915654420852661</v>
      </c>
      <c r="M1382" s="1">
        <v>0.18798023462295532</v>
      </c>
      <c r="N1382" s="1">
        <v>9.3034152984619141</v>
      </c>
    </row>
    <row r="1383" spans="1:14" x14ac:dyDescent="0.25">
      <c r="A1383" s="1">
        <v>310382</v>
      </c>
      <c r="B1383" s="1" t="s">
        <v>1517</v>
      </c>
      <c r="C1383" s="1">
        <v>120484903</v>
      </c>
      <c r="D1383" s="1">
        <v>382</v>
      </c>
      <c r="E1383" s="1" t="s">
        <v>1917</v>
      </c>
      <c r="F1383" s="1" t="s">
        <v>235</v>
      </c>
      <c r="G1383" s="1" t="s">
        <v>215</v>
      </c>
      <c r="H1383" s="1" t="s">
        <v>240</v>
      </c>
      <c r="I1383" s="1">
        <v>2911350.32</v>
      </c>
      <c r="J1383" s="1">
        <v>13868310</v>
      </c>
      <c r="K1383" s="1">
        <v>0.25268900394439697</v>
      </c>
      <c r="L1383" s="1">
        <v>1.8558757305145264</v>
      </c>
      <c r="M1383" s="1">
        <v>-4.1676841676235199E-2</v>
      </c>
      <c r="N1383" s="1">
        <v>-1.4113260507583618</v>
      </c>
    </row>
    <row r="1384" spans="1:14" x14ac:dyDescent="0.25">
      <c r="A1384" s="1">
        <v>310383</v>
      </c>
      <c r="B1384" s="1" t="s">
        <v>1517</v>
      </c>
      <c r="C1384" s="1">
        <v>120485603</v>
      </c>
      <c r="D1384" s="1">
        <v>383</v>
      </c>
      <c r="E1384" s="1" t="s">
        <v>1918</v>
      </c>
      <c r="F1384" s="1" t="s">
        <v>235</v>
      </c>
      <c r="G1384" s="1" t="s">
        <v>215</v>
      </c>
      <c r="H1384" s="1" t="s">
        <v>240</v>
      </c>
      <c r="I1384" s="1">
        <v>1029547.81</v>
      </c>
      <c r="J1384" s="1">
        <v>4870946.5</v>
      </c>
      <c r="K1384" s="1">
        <v>6.1698999255895615E-2</v>
      </c>
      <c r="L1384" s="1">
        <v>1.2829241752624512</v>
      </c>
      <c r="M1384" s="1">
        <v>2.8968460857868195E-2</v>
      </c>
      <c r="N1384" s="1">
        <v>2.8951687812805176</v>
      </c>
    </row>
    <row r="1385" spans="1:14" x14ac:dyDescent="0.25">
      <c r="A1385" s="1">
        <v>310384</v>
      </c>
      <c r="B1385" s="1" t="s">
        <v>1517</v>
      </c>
      <c r="C1385" s="1">
        <v>120486003</v>
      </c>
      <c r="D1385" s="1">
        <v>384</v>
      </c>
      <c r="E1385" s="1" t="s">
        <v>1919</v>
      </c>
      <c r="F1385" s="1" t="s">
        <v>235</v>
      </c>
      <c r="G1385" s="1" t="s">
        <v>215</v>
      </c>
      <c r="H1385" s="1" t="s">
        <v>240</v>
      </c>
      <c r="I1385" s="1">
        <v>994750.78</v>
      </c>
      <c r="J1385" s="1">
        <v>3177440.5</v>
      </c>
      <c r="K1385" s="1">
        <v>7.6128751039505005E-2</v>
      </c>
      <c r="L1385" s="1">
        <v>2.4547274112701416</v>
      </c>
      <c r="M1385" s="1">
        <v>1.7744250595569611E-2</v>
      </c>
      <c r="N1385" s="1">
        <v>1.8161853551864624</v>
      </c>
    </row>
    <row r="1386" spans="1:14" x14ac:dyDescent="0.25">
      <c r="A1386" s="1">
        <v>310385</v>
      </c>
      <c r="B1386" s="1" t="s">
        <v>1517</v>
      </c>
      <c r="C1386" s="1">
        <v>120488603</v>
      </c>
      <c r="D1386" s="1">
        <v>385</v>
      </c>
      <c r="E1386" s="1" t="s">
        <v>1920</v>
      </c>
      <c r="F1386" s="1" t="s">
        <v>235</v>
      </c>
      <c r="G1386" s="1" t="s">
        <v>215</v>
      </c>
      <c r="H1386" s="1" t="s">
        <v>240</v>
      </c>
      <c r="I1386" s="1">
        <v>1418710.2</v>
      </c>
      <c r="J1386" s="1">
        <v>5572784</v>
      </c>
      <c r="K1386" s="1">
        <v>0.11360249668359756</v>
      </c>
      <c r="L1386" s="1">
        <v>2.0809438228607178</v>
      </c>
      <c r="M1386" s="1">
        <v>-0.13293404877185822</v>
      </c>
      <c r="N1386" s="1">
        <v>-8.5673017501831055</v>
      </c>
    </row>
    <row r="1387" spans="1:14" x14ac:dyDescent="0.25">
      <c r="A1387" s="1">
        <v>310386</v>
      </c>
      <c r="B1387" s="1" t="s">
        <v>1517</v>
      </c>
      <c r="C1387" s="1">
        <v>120522003</v>
      </c>
      <c r="D1387" s="1">
        <v>386</v>
      </c>
      <c r="E1387" s="1" t="s">
        <v>1921</v>
      </c>
      <c r="F1387" s="1" t="s">
        <v>236</v>
      </c>
      <c r="G1387" s="1" t="s">
        <v>212</v>
      </c>
      <c r="H1387" s="1" t="s">
        <v>240</v>
      </c>
      <c r="I1387" s="1">
        <v>2663581.62</v>
      </c>
      <c r="J1387" s="1">
        <v>14232607</v>
      </c>
      <c r="K1387" s="1">
        <v>0.11073999851942062</v>
      </c>
      <c r="L1387" s="1">
        <v>0.78417390584945679</v>
      </c>
      <c r="M1387" s="1">
        <v>7.4903577566146851E-2</v>
      </c>
      <c r="N1387" s="1">
        <v>2.8935070037841797</v>
      </c>
    </row>
    <row r="1388" spans="1:14" x14ac:dyDescent="0.25">
      <c r="A1388" s="1">
        <v>310387</v>
      </c>
      <c r="B1388" s="1" t="s">
        <v>1517</v>
      </c>
      <c r="C1388" s="1">
        <v>121135003</v>
      </c>
      <c r="D1388" s="1">
        <v>387</v>
      </c>
      <c r="E1388" s="1" t="s">
        <v>1922</v>
      </c>
      <c r="F1388" s="1" t="s">
        <v>235</v>
      </c>
      <c r="G1388" s="1" t="s">
        <v>216</v>
      </c>
      <c r="H1388" s="1" t="s">
        <v>240</v>
      </c>
      <c r="I1388" s="1">
        <v>883536.8</v>
      </c>
      <c r="J1388" s="1">
        <v>3477161</v>
      </c>
      <c r="K1388" s="1">
        <v>0.19976074993610382</v>
      </c>
      <c r="L1388" s="1">
        <v>6.0950980186462402</v>
      </c>
      <c r="M1388" s="1">
        <v>3.3066868782043457E-2</v>
      </c>
      <c r="N1388" s="1">
        <v>3.8880703449249268</v>
      </c>
    </row>
    <row r="1389" spans="1:14" x14ac:dyDescent="0.25">
      <c r="A1389" s="1">
        <v>310388</v>
      </c>
      <c r="B1389" s="1" t="s">
        <v>1517</v>
      </c>
      <c r="C1389" s="1">
        <v>121135503</v>
      </c>
      <c r="D1389" s="1">
        <v>388</v>
      </c>
      <c r="E1389" s="1" t="s">
        <v>1923</v>
      </c>
      <c r="F1389" s="1" t="s">
        <v>235</v>
      </c>
      <c r="G1389" s="1" t="s">
        <v>216</v>
      </c>
      <c r="H1389" s="1" t="s">
        <v>240</v>
      </c>
      <c r="I1389" s="1">
        <v>1511667.88</v>
      </c>
      <c r="J1389" s="1">
        <v>8890523</v>
      </c>
      <c r="K1389" s="1">
        <v>0.18457099795341492</v>
      </c>
      <c r="L1389" s="1">
        <v>2.1200554370880127</v>
      </c>
      <c r="M1389" s="1">
        <v>1.8873170018196106E-2</v>
      </c>
      <c r="N1389" s="1">
        <v>1.2642843723297119</v>
      </c>
    </row>
    <row r="1390" spans="1:14" x14ac:dyDescent="0.25">
      <c r="A1390" s="1">
        <v>310389</v>
      </c>
      <c r="B1390" s="1" t="s">
        <v>1517</v>
      </c>
      <c r="C1390" s="1">
        <v>121136503</v>
      </c>
      <c r="D1390" s="1">
        <v>389</v>
      </c>
      <c r="E1390" s="1" t="s">
        <v>1924</v>
      </c>
      <c r="F1390" s="1" t="s">
        <v>235</v>
      </c>
      <c r="G1390" s="1" t="s">
        <v>216</v>
      </c>
      <c r="H1390" s="1" t="s">
        <v>240</v>
      </c>
      <c r="I1390" s="1">
        <v>1140827.1000000001</v>
      </c>
      <c r="J1390" s="1">
        <v>6572284.5</v>
      </c>
      <c r="K1390" s="1">
        <v>7.2793997824192047E-2</v>
      </c>
      <c r="L1390" s="1">
        <v>1.1199954748153687</v>
      </c>
      <c r="M1390" s="1">
        <v>5.4948502220213413E-3</v>
      </c>
      <c r="N1390" s="1">
        <v>0.48398607969284058</v>
      </c>
    </row>
    <row r="1391" spans="1:14" x14ac:dyDescent="0.25">
      <c r="A1391" s="1">
        <v>310390</v>
      </c>
      <c r="B1391" s="1" t="s">
        <v>1517</v>
      </c>
      <c r="C1391" s="1">
        <v>121136603</v>
      </c>
      <c r="D1391" s="1">
        <v>390</v>
      </c>
      <c r="E1391" s="1" t="s">
        <v>1925</v>
      </c>
      <c r="F1391" s="1" t="s">
        <v>235</v>
      </c>
      <c r="G1391" s="1" t="s">
        <v>216</v>
      </c>
      <c r="H1391" s="1" t="s">
        <v>240</v>
      </c>
      <c r="I1391" s="1">
        <v>1090841.6100000001</v>
      </c>
      <c r="J1391" s="1">
        <v>8582046</v>
      </c>
      <c r="K1391" s="1">
        <v>0.18554399907588959</v>
      </c>
      <c r="L1391" s="1">
        <v>2.2097773551940918</v>
      </c>
      <c r="M1391" s="1">
        <v>4.2329568415880203E-2</v>
      </c>
      <c r="N1391" s="1">
        <v>4.0371084213256836</v>
      </c>
    </row>
    <row r="1392" spans="1:14" x14ac:dyDescent="0.25">
      <c r="A1392" s="1">
        <v>310391</v>
      </c>
      <c r="B1392" s="1" t="s">
        <v>1517</v>
      </c>
      <c r="C1392" s="1">
        <v>121139004</v>
      </c>
      <c r="D1392" s="1">
        <v>391</v>
      </c>
      <c r="E1392" s="1" t="s">
        <v>1926</v>
      </c>
      <c r="F1392" s="1" t="s">
        <v>235</v>
      </c>
      <c r="G1392" s="1" t="s">
        <v>216</v>
      </c>
      <c r="H1392" s="1" t="s">
        <v>240</v>
      </c>
      <c r="I1392" s="1">
        <v>454424.11</v>
      </c>
      <c r="J1392" s="1">
        <v>3168291.5</v>
      </c>
      <c r="K1392" s="1">
        <v>2.8525000438094139E-2</v>
      </c>
      <c r="L1392" s="1">
        <v>0.90850704908370972</v>
      </c>
      <c r="M1392" s="1">
        <v>1.4158390462398529E-2</v>
      </c>
      <c r="N1392" s="1">
        <v>3.2158737182617188</v>
      </c>
    </row>
    <row r="1393" spans="1:14" x14ac:dyDescent="0.25">
      <c r="A1393" s="1">
        <v>310392</v>
      </c>
      <c r="B1393" s="1" t="s">
        <v>1517</v>
      </c>
      <c r="C1393" s="1">
        <v>121390302</v>
      </c>
      <c r="D1393" s="1">
        <v>392</v>
      </c>
      <c r="E1393" s="1" t="s">
        <v>1927</v>
      </c>
      <c r="F1393" s="1" t="s">
        <v>235</v>
      </c>
      <c r="G1393" s="1" t="s">
        <v>217</v>
      </c>
      <c r="H1393" s="1" t="s">
        <v>240</v>
      </c>
      <c r="I1393" s="1">
        <v>10799139</v>
      </c>
      <c r="J1393" s="1">
        <v>110523352</v>
      </c>
      <c r="K1393" s="1">
        <v>2.800584077835083</v>
      </c>
      <c r="L1393" s="1">
        <v>2.5998070240020752</v>
      </c>
      <c r="M1393" s="1">
        <v>0.43561899662017822</v>
      </c>
      <c r="N1393" s="1">
        <v>4.2033882141113281</v>
      </c>
    </row>
    <row r="1394" spans="1:14" x14ac:dyDescent="0.25">
      <c r="A1394" s="1">
        <v>310393</v>
      </c>
      <c r="B1394" s="1" t="s">
        <v>1517</v>
      </c>
      <c r="C1394" s="1">
        <v>121391303</v>
      </c>
      <c r="D1394" s="1">
        <v>393</v>
      </c>
      <c r="E1394" s="1" t="s">
        <v>1928</v>
      </c>
      <c r="F1394" s="1" t="s">
        <v>235</v>
      </c>
      <c r="G1394" s="1" t="s">
        <v>217</v>
      </c>
      <c r="H1394" s="1" t="s">
        <v>240</v>
      </c>
      <c r="I1394" s="1">
        <v>966590.85</v>
      </c>
      <c r="J1394" s="1">
        <v>4305298</v>
      </c>
      <c r="K1394" s="1">
        <v>0.10234600305557251</v>
      </c>
      <c r="L1394" s="1">
        <v>2.4350979328155518</v>
      </c>
      <c r="M1394" s="1">
        <v>2.9575249180197716E-2</v>
      </c>
      <c r="N1394" s="1">
        <v>3.1563241481781006</v>
      </c>
    </row>
    <row r="1395" spans="1:14" x14ac:dyDescent="0.25">
      <c r="A1395" s="1">
        <v>310394</v>
      </c>
      <c r="B1395" s="1" t="s">
        <v>1517</v>
      </c>
      <c r="C1395" s="1">
        <v>121392303</v>
      </c>
      <c r="D1395" s="1">
        <v>394</v>
      </c>
      <c r="E1395" s="1" t="s">
        <v>1929</v>
      </c>
      <c r="F1395" s="1" t="s">
        <v>235</v>
      </c>
      <c r="G1395" s="1" t="s">
        <v>217</v>
      </c>
      <c r="H1395" s="1" t="s">
        <v>240</v>
      </c>
      <c r="I1395" s="1">
        <v>3447957.7</v>
      </c>
      <c r="J1395" s="1">
        <v>11813328</v>
      </c>
      <c r="K1395" s="1">
        <v>0.22852799296379089</v>
      </c>
      <c r="L1395" s="1">
        <v>1.972653865814209</v>
      </c>
      <c r="M1395" s="1">
        <v>0.11016938090324402</v>
      </c>
      <c r="N1395" s="1">
        <v>3.3006701469421387</v>
      </c>
    </row>
    <row r="1396" spans="1:14" x14ac:dyDescent="0.25">
      <c r="A1396" s="1">
        <v>310395</v>
      </c>
      <c r="B1396" s="1" t="s">
        <v>1517</v>
      </c>
      <c r="C1396" s="1">
        <v>121394503</v>
      </c>
      <c r="D1396" s="1">
        <v>395</v>
      </c>
      <c r="E1396" s="1" t="s">
        <v>1930</v>
      </c>
      <c r="F1396" s="1" t="s">
        <v>235</v>
      </c>
      <c r="G1396" s="1" t="s">
        <v>217</v>
      </c>
      <c r="H1396" s="1" t="s">
        <v>240</v>
      </c>
      <c r="I1396" s="1">
        <v>1217777.1000000001</v>
      </c>
      <c r="J1396" s="1">
        <v>6963476</v>
      </c>
      <c r="K1396" s="1">
        <v>1.7327500507235527E-2</v>
      </c>
      <c r="L1396" s="1">
        <v>0.24945478141307831</v>
      </c>
      <c r="M1396" s="1">
        <v>2.0845390856266022E-2</v>
      </c>
      <c r="N1396" s="1">
        <v>1.741568922996521</v>
      </c>
    </row>
    <row r="1397" spans="1:14" x14ac:dyDescent="0.25">
      <c r="A1397" s="1">
        <v>310396</v>
      </c>
      <c r="B1397" s="1" t="s">
        <v>1517</v>
      </c>
      <c r="C1397" s="1">
        <v>121394603</v>
      </c>
      <c r="D1397" s="1">
        <v>396</v>
      </c>
      <c r="E1397" s="1" t="s">
        <v>1931</v>
      </c>
      <c r="F1397" s="1" t="s">
        <v>235</v>
      </c>
      <c r="G1397" s="1" t="s">
        <v>217</v>
      </c>
      <c r="H1397" s="1" t="s">
        <v>240</v>
      </c>
      <c r="I1397" s="1">
        <v>1355362.16</v>
      </c>
      <c r="J1397" s="1">
        <v>5692596</v>
      </c>
      <c r="K1397" s="1">
        <v>7.4658997356891632E-2</v>
      </c>
      <c r="L1397" s="1">
        <v>1.3289397954940796</v>
      </c>
      <c r="M1397" s="1">
        <v>1.3102719560265541E-2</v>
      </c>
      <c r="N1397" s="1">
        <v>0.9761689305305481</v>
      </c>
    </row>
    <row r="1398" spans="1:14" x14ac:dyDescent="0.25">
      <c r="A1398" s="1">
        <v>310397</v>
      </c>
      <c r="B1398" s="1" t="s">
        <v>1517</v>
      </c>
      <c r="C1398" s="1">
        <v>121395103</v>
      </c>
      <c r="D1398" s="1">
        <v>397</v>
      </c>
      <c r="E1398" s="1" t="s">
        <v>1932</v>
      </c>
      <c r="F1398" s="1" t="s">
        <v>235</v>
      </c>
      <c r="G1398" s="1" t="s">
        <v>217</v>
      </c>
      <c r="H1398" s="1" t="s">
        <v>240</v>
      </c>
      <c r="I1398" s="1">
        <v>3645127</v>
      </c>
      <c r="J1398" s="1">
        <v>7790787</v>
      </c>
      <c r="K1398" s="1">
        <v>0.17274299263954163</v>
      </c>
      <c r="L1398" s="1">
        <v>2.2675504684448242</v>
      </c>
      <c r="M1398" s="1">
        <v>7.8892998397350311E-2</v>
      </c>
      <c r="N1398" s="1">
        <v>2.212221622467041</v>
      </c>
    </row>
    <row r="1399" spans="1:14" x14ac:dyDescent="0.25">
      <c r="A1399" s="1">
        <v>310398</v>
      </c>
      <c r="B1399" s="1" t="s">
        <v>1517</v>
      </c>
      <c r="C1399" s="1">
        <v>121395603</v>
      </c>
      <c r="D1399" s="1">
        <v>398</v>
      </c>
      <c r="E1399" s="1" t="s">
        <v>1933</v>
      </c>
      <c r="F1399" s="1" t="s">
        <v>235</v>
      </c>
      <c r="G1399" s="1" t="s">
        <v>217</v>
      </c>
      <c r="H1399" s="1" t="s">
        <v>240</v>
      </c>
      <c r="I1399" s="1">
        <v>980138.67</v>
      </c>
      <c r="J1399" s="1">
        <v>2409308.5</v>
      </c>
      <c r="K1399" s="1">
        <v>5.8848999440670013E-2</v>
      </c>
      <c r="L1399" s="1">
        <v>2.50372314453125</v>
      </c>
      <c r="M1399" s="1">
        <v>-6.818119902163744E-3</v>
      </c>
      <c r="N1399" s="1">
        <v>-0.6908225417137146</v>
      </c>
    </row>
    <row r="1400" spans="1:14" x14ac:dyDescent="0.25">
      <c r="A1400" s="1">
        <v>310399</v>
      </c>
      <c r="B1400" s="1" t="s">
        <v>1517</v>
      </c>
      <c r="C1400" s="1">
        <v>121395703</v>
      </c>
      <c r="D1400" s="1">
        <v>399</v>
      </c>
      <c r="E1400" s="1" t="s">
        <v>1934</v>
      </c>
      <c r="F1400" s="1" t="s">
        <v>235</v>
      </c>
      <c r="G1400" s="1" t="s">
        <v>217</v>
      </c>
      <c r="H1400" s="1" t="s">
        <v>240</v>
      </c>
      <c r="I1400" s="1">
        <v>1326587.43</v>
      </c>
      <c r="J1400" s="1">
        <v>4595461</v>
      </c>
      <c r="K1400" s="1">
        <v>4.2343501001596451E-2</v>
      </c>
      <c r="L1400" s="1">
        <v>0.92998915910720825</v>
      </c>
      <c r="M1400" s="1">
        <v>5.9128799475729465E-3</v>
      </c>
      <c r="N1400" s="1">
        <v>0.44771665334701538</v>
      </c>
    </row>
    <row r="1401" spans="1:14" x14ac:dyDescent="0.25">
      <c r="A1401" s="1">
        <v>310400</v>
      </c>
      <c r="B1401" s="1" t="s">
        <v>1517</v>
      </c>
      <c r="C1401" s="1">
        <v>121397803</v>
      </c>
      <c r="D1401" s="1">
        <v>400</v>
      </c>
      <c r="E1401" s="1" t="s">
        <v>1935</v>
      </c>
      <c r="F1401" s="1" t="s">
        <v>235</v>
      </c>
      <c r="G1401" s="1" t="s">
        <v>217</v>
      </c>
      <c r="H1401" s="1" t="s">
        <v>240</v>
      </c>
      <c r="I1401" s="1">
        <v>2037390.2</v>
      </c>
      <c r="J1401" s="1">
        <v>7919012.5</v>
      </c>
      <c r="K1401" s="1">
        <v>0.20275400578975677</v>
      </c>
      <c r="L1401" s="1">
        <v>2.6276206970214844</v>
      </c>
      <c r="M1401" s="1">
        <v>6.7714400589466095E-2</v>
      </c>
      <c r="N1401" s="1">
        <v>3.43784499168396</v>
      </c>
    </row>
    <row r="1402" spans="1:14" x14ac:dyDescent="0.25">
      <c r="A1402" s="1">
        <v>310401</v>
      </c>
      <c r="B1402" s="1" t="s">
        <v>1517</v>
      </c>
      <c r="C1402" s="1">
        <v>122091002</v>
      </c>
      <c r="D1402" s="1">
        <v>401</v>
      </c>
      <c r="E1402" s="1" t="s">
        <v>1936</v>
      </c>
      <c r="F1402" s="1" t="s">
        <v>237</v>
      </c>
      <c r="G1402" s="1" t="s">
        <v>218</v>
      </c>
      <c r="H1402" s="1" t="s">
        <v>240</v>
      </c>
      <c r="I1402" s="1">
        <v>4323954.5199999996</v>
      </c>
      <c r="J1402" s="1">
        <v>12557926</v>
      </c>
      <c r="K1402" s="1">
        <v>0.42584899067878723</v>
      </c>
      <c r="L1402" s="1">
        <v>3.5101079940795898</v>
      </c>
      <c r="M1402" s="1">
        <v>0.62805521488189697</v>
      </c>
      <c r="N1402" s="1">
        <v>16.99329948425293</v>
      </c>
    </row>
    <row r="1403" spans="1:14" x14ac:dyDescent="0.25">
      <c r="A1403" s="1">
        <v>310402</v>
      </c>
      <c r="B1403" s="1" t="s">
        <v>1517</v>
      </c>
      <c r="C1403" s="1">
        <v>122091303</v>
      </c>
      <c r="D1403" s="1">
        <v>402</v>
      </c>
      <c r="E1403" s="1" t="s">
        <v>1937</v>
      </c>
      <c r="F1403" s="1" t="s">
        <v>237</v>
      </c>
      <c r="G1403" s="1" t="s">
        <v>218</v>
      </c>
      <c r="H1403" s="1" t="s">
        <v>240</v>
      </c>
      <c r="I1403" s="1">
        <v>998224.28</v>
      </c>
      <c r="J1403" s="1">
        <v>6477311.5</v>
      </c>
      <c r="K1403" s="1">
        <v>0.10322249680757523</v>
      </c>
      <c r="L1403" s="1">
        <v>1.6194078922271729</v>
      </c>
      <c r="M1403" s="1">
        <v>2.1730169653892517E-2</v>
      </c>
      <c r="N1403" s="1">
        <v>2.225325345993042</v>
      </c>
    </row>
    <row r="1404" spans="1:14" x14ac:dyDescent="0.25">
      <c r="A1404" s="1">
        <v>310403</v>
      </c>
      <c r="B1404" s="1" t="s">
        <v>1517</v>
      </c>
      <c r="C1404" s="1">
        <v>122091352</v>
      </c>
      <c r="D1404" s="1">
        <v>403</v>
      </c>
      <c r="E1404" s="1" t="s">
        <v>1938</v>
      </c>
      <c r="F1404" s="1" t="s">
        <v>237</v>
      </c>
      <c r="G1404" s="1" t="s">
        <v>218</v>
      </c>
      <c r="H1404" s="1" t="s">
        <v>240</v>
      </c>
      <c r="I1404" s="1">
        <v>4925728.78</v>
      </c>
      <c r="J1404" s="1">
        <v>20921218</v>
      </c>
      <c r="K1404" s="1">
        <v>0.39833000302314758</v>
      </c>
      <c r="L1404" s="1">
        <v>1.9409061670303345</v>
      </c>
      <c r="M1404" s="1">
        <v>0.12347167730331421</v>
      </c>
      <c r="N1404" s="1">
        <v>2.571117639541626</v>
      </c>
    </row>
    <row r="1405" spans="1:14" x14ac:dyDescent="0.25">
      <c r="A1405" s="1">
        <v>310404</v>
      </c>
      <c r="B1405" s="1" t="s">
        <v>1517</v>
      </c>
      <c r="C1405" s="1">
        <v>122092002</v>
      </c>
      <c r="D1405" s="1">
        <v>404</v>
      </c>
      <c r="E1405" s="1" t="s">
        <v>1939</v>
      </c>
      <c r="F1405" s="1" t="s">
        <v>237</v>
      </c>
      <c r="G1405" s="1" t="s">
        <v>218</v>
      </c>
      <c r="H1405" s="1" t="s">
        <v>240</v>
      </c>
      <c r="I1405" s="1">
        <v>2982138.54</v>
      </c>
      <c r="J1405" s="1">
        <v>12364825</v>
      </c>
      <c r="K1405" s="1">
        <v>0.15345099568367004</v>
      </c>
      <c r="L1405" s="1">
        <v>1.2566235065460205</v>
      </c>
      <c r="M1405" s="1">
        <v>2.0945170894265175E-2</v>
      </c>
      <c r="N1405" s="1">
        <v>0.70732194185256958</v>
      </c>
    </row>
    <row r="1406" spans="1:14" x14ac:dyDescent="0.25">
      <c r="A1406" s="1">
        <v>310405</v>
      </c>
      <c r="B1406" s="1" t="s">
        <v>1517</v>
      </c>
      <c r="C1406" s="1">
        <v>122092102</v>
      </c>
      <c r="D1406" s="1">
        <v>405</v>
      </c>
      <c r="E1406" s="1" t="s">
        <v>1940</v>
      </c>
      <c r="F1406" s="1" t="s">
        <v>237</v>
      </c>
      <c r="G1406" s="1" t="s">
        <v>218</v>
      </c>
      <c r="H1406" s="1" t="s">
        <v>240</v>
      </c>
      <c r="I1406" s="1">
        <v>7391104.5599999996</v>
      </c>
      <c r="J1406" s="1">
        <v>17977164</v>
      </c>
      <c r="K1406" s="1">
        <v>0.27658599615097046</v>
      </c>
      <c r="L1406" s="1">
        <v>1.5625817775726318</v>
      </c>
      <c r="M1406" s="1">
        <v>0.10539378225803375</v>
      </c>
      <c r="N1406" s="1">
        <v>1.4465819597244263</v>
      </c>
    </row>
    <row r="1407" spans="1:14" x14ac:dyDescent="0.25">
      <c r="A1407" s="1">
        <v>310406</v>
      </c>
      <c r="B1407" s="1" t="s">
        <v>1517</v>
      </c>
      <c r="C1407" s="1">
        <v>122092353</v>
      </c>
      <c r="D1407" s="1">
        <v>406</v>
      </c>
      <c r="E1407" s="1" t="s">
        <v>1941</v>
      </c>
      <c r="F1407" s="1" t="s">
        <v>237</v>
      </c>
      <c r="G1407" s="1" t="s">
        <v>218</v>
      </c>
      <c r="H1407" s="1" t="s">
        <v>240</v>
      </c>
      <c r="I1407" s="1">
        <v>6569812.9400000004</v>
      </c>
      <c r="J1407" s="1">
        <v>14444756</v>
      </c>
      <c r="K1407" s="1">
        <v>0.12744399905204773</v>
      </c>
      <c r="L1407" s="1">
        <v>0.89013916254043579</v>
      </c>
      <c r="M1407" s="1">
        <v>7.0481888949871063E-2</v>
      </c>
      <c r="N1407" s="1">
        <v>1.0844483375549316</v>
      </c>
    </row>
    <row r="1408" spans="1:14" x14ac:dyDescent="0.25">
      <c r="A1408" s="1">
        <v>310407</v>
      </c>
      <c r="B1408" s="1" t="s">
        <v>1517</v>
      </c>
      <c r="C1408" s="1">
        <v>122097203</v>
      </c>
      <c r="D1408" s="1">
        <v>407</v>
      </c>
      <c r="E1408" s="1" t="s">
        <v>1942</v>
      </c>
      <c r="F1408" s="1" t="s">
        <v>237</v>
      </c>
      <c r="G1408" s="1" t="s">
        <v>218</v>
      </c>
      <c r="H1408" s="1" t="s">
        <v>240</v>
      </c>
      <c r="I1408" s="1">
        <v>714408</v>
      </c>
      <c r="J1408" s="1">
        <v>3132359</v>
      </c>
      <c r="K1408" s="1">
        <v>1.2531000189483166E-2</v>
      </c>
      <c r="L1408" s="1">
        <v>0.40165674686431885</v>
      </c>
      <c r="M1408" s="1">
        <v>4.2960001155734062E-3</v>
      </c>
      <c r="N1408" s="1">
        <v>0.60497498512268066</v>
      </c>
    </row>
    <row r="1409" spans="1:14" x14ac:dyDescent="0.25">
      <c r="A1409" s="1">
        <v>310408</v>
      </c>
      <c r="B1409" s="1" t="s">
        <v>1517</v>
      </c>
      <c r="C1409" s="1">
        <v>122097502</v>
      </c>
      <c r="D1409" s="1">
        <v>408</v>
      </c>
      <c r="E1409" s="1" t="s">
        <v>1943</v>
      </c>
      <c r="F1409" s="1" t="s">
        <v>237</v>
      </c>
      <c r="G1409" s="1" t="s">
        <v>218</v>
      </c>
      <c r="H1409" s="1" t="s">
        <v>240</v>
      </c>
      <c r="I1409" s="1">
        <v>6394699.2699999996</v>
      </c>
      <c r="J1409" s="1">
        <v>13370719</v>
      </c>
      <c r="K1409" s="1">
        <v>0.21010699868202209</v>
      </c>
      <c r="L1409" s="1">
        <v>1.5964834690093994</v>
      </c>
      <c r="M1409" s="1">
        <v>-1.2886924743652344</v>
      </c>
      <c r="N1409" s="1">
        <v>-16.772441864013672</v>
      </c>
    </row>
    <row r="1410" spans="1:14" x14ac:dyDescent="0.25">
      <c r="A1410" s="1">
        <v>310409</v>
      </c>
      <c r="B1410" s="1" t="s">
        <v>1517</v>
      </c>
      <c r="C1410" s="1">
        <v>122097604</v>
      </c>
      <c r="D1410" s="1">
        <v>409</v>
      </c>
      <c r="E1410" s="1" t="s">
        <v>1944</v>
      </c>
      <c r="F1410" s="1" t="s">
        <v>237</v>
      </c>
      <c r="G1410" s="1" t="s">
        <v>218</v>
      </c>
      <c r="H1410" s="1" t="s">
        <v>240</v>
      </c>
      <c r="I1410" s="1">
        <v>602844.89</v>
      </c>
      <c r="J1410" s="1">
        <v>1207555.75</v>
      </c>
      <c r="K1410" s="1">
        <v>5.9794997796416283E-3</v>
      </c>
      <c r="L1410" s="1">
        <v>0.49763798713684082</v>
      </c>
      <c r="M1410" s="1">
        <v>-2.8420640155673027E-2</v>
      </c>
      <c r="N1410" s="1">
        <v>-4.5021686553955078</v>
      </c>
    </row>
    <row r="1411" spans="1:14" x14ac:dyDescent="0.25">
      <c r="A1411" s="1">
        <v>310410</v>
      </c>
      <c r="B1411" s="1" t="s">
        <v>1517</v>
      </c>
      <c r="C1411" s="1">
        <v>122098003</v>
      </c>
      <c r="D1411" s="1">
        <v>410</v>
      </c>
      <c r="E1411" s="1" t="s">
        <v>1945</v>
      </c>
      <c r="F1411" s="1" t="s">
        <v>237</v>
      </c>
      <c r="G1411" s="1" t="s">
        <v>218</v>
      </c>
      <c r="H1411" s="1" t="s">
        <v>240</v>
      </c>
      <c r="I1411" s="1">
        <v>1102698.44</v>
      </c>
      <c r="J1411" s="1">
        <v>3030979.75</v>
      </c>
      <c r="K1411" s="1">
        <v>1.4135249890387058E-2</v>
      </c>
      <c r="L1411" s="1">
        <v>0.46854421496391296</v>
      </c>
      <c r="M1411" s="1">
        <v>-6.4806066453456879E-2</v>
      </c>
      <c r="N1411" s="1">
        <v>-5.5508198738098145</v>
      </c>
    </row>
    <row r="1412" spans="1:14" x14ac:dyDescent="0.25">
      <c r="A1412" s="1">
        <v>310411</v>
      </c>
      <c r="B1412" s="1" t="s">
        <v>1517</v>
      </c>
      <c r="C1412" s="1">
        <v>122098103</v>
      </c>
      <c r="D1412" s="1">
        <v>411</v>
      </c>
      <c r="E1412" s="1" t="s">
        <v>1946</v>
      </c>
      <c r="F1412" s="1" t="s">
        <v>237</v>
      </c>
      <c r="G1412" s="1" t="s">
        <v>218</v>
      </c>
      <c r="H1412" s="1" t="s">
        <v>240</v>
      </c>
      <c r="I1412" s="1">
        <v>3370941</v>
      </c>
      <c r="J1412" s="1">
        <v>10800212</v>
      </c>
      <c r="K1412" s="1">
        <v>0.19961099326610565</v>
      </c>
      <c r="L1412" s="1">
        <v>1.8830158710479736</v>
      </c>
      <c r="M1412" s="1">
        <v>-8.4314003586769104E-2</v>
      </c>
      <c r="N1412" s="1">
        <v>-2.4401671886444092</v>
      </c>
    </row>
    <row r="1413" spans="1:14" x14ac:dyDescent="0.25">
      <c r="A1413" s="1">
        <v>310412</v>
      </c>
      <c r="B1413" s="1" t="s">
        <v>1517</v>
      </c>
      <c r="C1413" s="1">
        <v>122098202</v>
      </c>
      <c r="D1413" s="1">
        <v>412</v>
      </c>
      <c r="E1413" s="1" t="s">
        <v>1947</v>
      </c>
      <c r="F1413" s="1" t="s">
        <v>237</v>
      </c>
      <c r="G1413" s="1" t="s">
        <v>218</v>
      </c>
      <c r="H1413" s="1" t="s">
        <v>240</v>
      </c>
      <c r="I1413" s="1">
        <v>5405186.71</v>
      </c>
      <c r="J1413" s="1">
        <v>15993659</v>
      </c>
      <c r="K1413" s="1">
        <v>0.22946800291538239</v>
      </c>
      <c r="L1413" s="1">
        <v>1.4556281566619873</v>
      </c>
      <c r="M1413" s="1">
        <v>0.14560480415821075</v>
      </c>
      <c r="N1413" s="1">
        <v>2.7683720588684082</v>
      </c>
    </row>
    <row r="1414" spans="1:14" x14ac:dyDescent="0.25">
      <c r="A1414" s="1">
        <v>310413</v>
      </c>
      <c r="B1414" s="1" t="s">
        <v>1517</v>
      </c>
      <c r="C1414" s="1">
        <v>122098403</v>
      </c>
      <c r="D1414" s="1">
        <v>413</v>
      </c>
      <c r="E1414" s="1" t="s">
        <v>1948</v>
      </c>
      <c r="F1414" s="1" t="s">
        <v>237</v>
      </c>
      <c r="G1414" s="1" t="s">
        <v>218</v>
      </c>
      <c r="H1414" s="1" t="s">
        <v>240</v>
      </c>
      <c r="I1414" s="1">
        <v>2781016.01</v>
      </c>
      <c r="J1414" s="1">
        <v>9974006</v>
      </c>
      <c r="K1414" s="1">
        <v>0.15307100117206573</v>
      </c>
      <c r="L1414" s="1">
        <v>1.5586193799972534</v>
      </c>
      <c r="M1414" s="1">
        <v>4.779563844203949E-2</v>
      </c>
      <c r="N1414" s="1">
        <v>1.7486932277679443</v>
      </c>
    </row>
    <row r="1415" spans="1:14" x14ac:dyDescent="0.25">
      <c r="A1415" s="1">
        <v>310414</v>
      </c>
      <c r="B1415" s="1" t="s">
        <v>1517</v>
      </c>
      <c r="C1415" s="1">
        <v>123460302</v>
      </c>
      <c r="D1415" s="1">
        <v>414</v>
      </c>
      <c r="E1415" s="1" t="s">
        <v>1949</v>
      </c>
      <c r="F1415" s="1" t="s">
        <v>237</v>
      </c>
      <c r="G1415" s="1" t="s">
        <v>219</v>
      </c>
      <c r="H1415" s="1" t="s">
        <v>240</v>
      </c>
      <c r="I1415" s="1">
        <v>3390689.57</v>
      </c>
      <c r="J1415" s="1">
        <v>6715748.5</v>
      </c>
      <c r="K1415" s="1">
        <v>0.21356150507926941</v>
      </c>
      <c r="L1415" s="1">
        <v>3.2844564914703369</v>
      </c>
      <c r="M1415" s="1">
        <v>6.838708370923996E-2</v>
      </c>
      <c r="N1415" s="1">
        <v>2.0584242343902588</v>
      </c>
    </row>
    <row r="1416" spans="1:14" x14ac:dyDescent="0.25">
      <c r="A1416" s="1">
        <v>310415</v>
      </c>
      <c r="B1416" s="1" t="s">
        <v>1517</v>
      </c>
      <c r="C1416" s="1">
        <v>123460504</v>
      </c>
      <c r="D1416" s="1">
        <v>415</v>
      </c>
      <c r="E1416" s="1" t="s">
        <v>1950</v>
      </c>
      <c r="F1416" s="1" t="s">
        <v>237</v>
      </c>
      <c r="G1416" s="1" t="s">
        <v>219</v>
      </c>
      <c r="H1416" s="1" t="s">
        <v>240</v>
      </c>
      <c r="I1416" s="1">
        <v>7605</v>
      </c>
      <c r="J1416" s="1">
        <v>34396.4296875</v>
      </c>
      <c r="K1416" s="1">
        <v>-1.0208203457295895E-4</v>
      </c>
      <c r="L1416" s="1">
        <v>-0.29590269923210144</v>
      </c>
      <c r="M1416" s="1">
        <v>-4.6370001509785652E-3</v>
      </c>
      <c r="N1416" s="1">
        <v>-37.877796173095703</v>
      </c>
    </row>
    <row r="1417" spans="1:14" x14ac:dyDescent="0.25">
      <c r="A1417" s="1">
        <v>310416</v>
      </c>
      <c r="B1417" s="1" t="s">
        <v>1517</v>
      </c>
      <c r="C1417" s="1">
        <v>123461302</v>
      </c>
      <c r="D1417" s="1">
        <v>416</v>
      </c>
      <c r="E1417" s="1" t="s">
        <v>1951</v>
      </c>
      <c r="F1417" s="1" t="s">
        <v>237</v>
      </c>
      <c r="G1417" s="1" t="s">
        <v>219</v>
      </c>
      <c r="H1417" s="1" t="s">
        <v>240</v>
      </c>
      <c r="I1417" s="1">
        <v>2635719</v>
      </c>
      <c r="J1417" s="1">
        <v>5162944</v>
      </c>
      <c r="K1417" s="1">
        <v>0.42016100883483887</v>
      </c>
      <c r="L1417" s="1">
        <v>8.8589544296264648</v>
      </c>
      <c r="M1417" s="1">
        <v>0.23662899434566498</v>
      </c>
      <c r="N1417" s="1">
        <v>9.86328125</v>
      </c>
    </row>
    <row r="1418" spans="1:14" x14ac:dyDescent="0.25">
      <c r="A1418" s="1">
        <v>310417</v>
      </c>
      <c r="B1418" s="1" t="s">
        <v>1517</v>
      </c>
      <c r="C1418" s="1">
        <v>123461602</v>
      </c>
      <c r="D1418" s="1">
        <v>417</v>
      </c>
      <c r="E1418" s="1" t="s">
        <v>1952</v>
      </c>
      <c r="F1418" s="1" t="s">
        <v>237</v>
      </c>
      <c r="G1418" s="1" t="s">
        <v>219</v>
      </c>
      <c r="H1418" s="1" t="s">
        <v>240</v>
      </c>
      <c r="I1418" s="1">
        <v>2039644.72</v>
      </c>
      <c r="J1418" s="1">
        <v>3205661</v>
      </c>
      <c r="K1418" s="1">
        <v>6.8213753402233124E-2</v>
      </c>
      <c r="L1418" s="1">
        <v>2.1741800308227539</v>
      </c>
      <c r="M1418" s="1">
        <v>-0.37674498558044434</v>
      </c>
      <c r="N1418" s="1">
        <v>-15.59123420715332</v>
      </c>
    </row>
    <row r="1419" spans="1:14" x14ac:dyDescent="0.25">
      <c r="A1419" s="1">
        <v>310418</v>
      </c>
      <c r="B1419" s="1" t="s">
        <v>1517</v>
      </c>
      <c r="C1419" s="1">
        <v>123463603</v>
      </c>
      <c r="D1419" s="1">
        <v>418</v>
      </c>
      <c r="E1419" s="1" t="s">
        <v>1953</v>
      </c>
      <c r="F1419" s="1" t="s">
        <v>237</v>
      </c>
      <c r="G1419" s="1" t="s">
        <v>219</v>
      </c>
      <c r="H1419" s="1" t="s">
        <v>240</v>
      </c>
      <c r="I1419" s="1">
        <v>2445243.73</v>
      </c>
      <c r="J1419" s="1">
        <v>4904283.5</v>
      </c>
      <c r="K1419" s="1">
        <v>9.3410499393939972E-2</v>
      </c>
      <c r="L1419" s="1">
        <v>1.941653847694397</v>
      </c>
      <c r="M1419" s="1">
        <v>1.6535060480237007E-2</v>
      </c>
      <c r="N1419" s="1">
        <v>0.68081694841384888</v>
      </c>
    </row>
    <row r="1420" spans="1:14" x14ac:dyDescent="0.25">
      <c r="A1420" s="1">
        <v>310419</v>
      </c>
      <c r="B1420" s="1" t="s">
        <v>1517</v>
      </c>
      <c r="C1420" s="1">
        <v>123463803</v>
      </c>
      <c r="D1420" s="1">
        <v>419</v>
      </c>
      <c r="E1420" s="1" t="s">
        <v>1954</v>
      </c>
      <c r="F1420" s="1" t="s">
        <v>237</v>
      </c>
      <c r="G1420" s="1" t="s">
        <v>219</v>
      </c>
      <c r="H1420" s="1" t="s">
        <v>240</v>
      </c>
      <c r="I1420" s="1">
        <v>274016</v>
      </c>
      <c r="J1420" s="1">
        <v>908143</v>
      </c>
      <c r="K1420" s="1">
        <v>5.7934999465942383E-2</v>
      </c>
      <c r="L1420" s="1">
        <v>6.8142147064208984</v>
      </c>
      <c r="M1420" s="1">
        <v>6.1849998310208321E-3</v>
      </c>
      <c r="N1420" s="1">
        <v>2.3092920780181885</v>
      </c>
    </row>
    <row r="1421" spans="1:14" x14ac:dyDescent="0.25">
      <c r="A1421" s="1">
        <v>310420</v>
      </c>
      <c r="B1421" s="1" t="s">
        <v>1517</v>
      </c>
      <c r="C1421" s="1">
        <v>123464502</v>
      </c>
      <c r="D1421" s="1">
        <v>420</v>
      </c>
      <c r="E1421" s="1" t="s">
        <v>1955</v>
      </c>
      <c r="F1421" s="1" t="s">
        <v>237</v>
      </c>
      <c r="G1421" s="1" t="s">
        <v>219</v>
      </c>
      <c r="H1421" s="1" t="s">
        <v>240</v>
      </c>
      <c r="I1421" s="1">
        <v>3113706.49</v>
      </c>
      <c r="J1421" s="1">
        <v>3885527.25</v>
      </c>
      <c r="K1421" s="1">
        <v>8.0449998378753662E-2</v>
      </c>
      <c r="L1421" s="1">
        <v>2.1142802238464355</v>
      </c>
      <c r="M1421" s="1">
        <v>0.17803440988063812</v>
      </c>
      <c r="N1421" s="1">
        <v>6.0645198822021484</v>
      </c>
    </row>
    <row r="1422" spans="1:14" x14ac:dyDescent="0.25">
      <c r="A1422" s="1">
        <v>310421</v>
      </c>
      <c r="B1422" s="1" t="s">
        <v>1517</v>
      </c>
      <c r="C1422" s="1">
        <v>123464603</v>
      </c>
      <c r="D1422" s="1">
        <v>421</v>
      </c>
      <c r="E1422" s="1" t="s">
        <v>1956</v>
      </c>
      <c r="F1422" s="1" t="s">
        <v>237</v>
      </c>
      <c r="G1422" s="1" t="s">
        <v>219</v>
      </c>
      <c r="H1422" s="1" t="s">
        <v>240</v>
      </c>
      <c r="I1422" s="1">
        <v>840908.91</v>
      </c>
      <c r="J1422" s="1">
        <v>2134711.75</v>
      </c>
      <c r="K1422" s="1">
        <v>4.5140750706195831E-2</v>
      </c>
      <c r="L1422" s="1">
        <v>2.1602878570556641</v>
      </c>
      <c r="M1422" s="1">
        <v>-5.1078591495752335E-2</v>
      </c>
      <c r="N1422" s="1">
        <v>-5.72637939453125</v>
      </c>
    </row>
    <row r="1423" spans="1:14" x14ac:dyDescent="0.25">
      <c r="A1423" s="1">
        <v>310422</v>
      </c>
      <c r="B1423" s="1" t="s">
        <v>1517</v>
      </c>
      <c r="C1423" s="1">
        <v>123465303</v>
      </c>
      <c r="D1423" s="1">
        <v>422</v>
      </c>
      <c r="E1423" s="1" t="s">
        <v>1957</v>
      </c>
      <c r="F1423" s="1" t="s">
        <v>237</v>
      </c>
      <c r="G1423" s="1" t="s">
        <v>219</v>
      </c>
      <c r="H1423" s="1" t="s">
        <v>240</v>
      </c>
      <c r="I1423" s="1">
        <v>2600039.9700000002</v>
      </c>
      <c r="J1423" s="1">
        <v>6770246.5</v>
      </c>
      <c r="K1423" s="1">
        <v>7.8096501529216766E-2</v>
      </c>
      <c r="L1423" s="1">
        <v>1.1669867038726807</v>
      </c>
      <c r="M1423" s="1">
        <v>2.2427940741181374E-2</v>
      </c>
      <c r="N1423" s="1">
        <v>0.8701053261756897</v>
      </c>
    </row>
    <row r="1424" spans="1:14" x14ac:dyDescent="0.25">
      <c r="A1424" s="1">
        <v>310423</v>
      </c>
      <c r="B1424" s="1" t="s">
        <v>1517</v>
      </c>
      <c r="C1424" s="1">
        <v>123465602</v>
      </c>
      <c r="D1424" s="1">
        <v>423</v>
      </c>
      <c r="E1424" s="1" t="s">
        <v>1958</v>
      </c>
      <c r="F1424" s="1" t="s">
        <v>237</v>
      </c>
      <c r="G1424" s="1" t="s">
        <v>219</v>
      </c>
      <c r="H1424" s="1" t="s">
        <v>240</v>
      </c>
      <c r="I1424" s="1">
        <v>4374450.93</v>
      </c>
      <c r="J1424" s="1">
        <v>12356759</v>
      </c>
      <c r="K1424" s="1">
        <v>0.42849200963973999</v>
      </c>
      <c r="L1424" s="1">
        <v>3.5922400951385498</v>
      </c>
      <c r="M1424" s="1">
        <v>-3.222116082906723E-2</v>
      </c>
      <c r="N1424" s="1">
        <v>-0.73119032382965088</v>
      </c>
    </row>
    <row r="1425" spans="1:14" x14ac:dyDescent="0.25">
      <c r="A1425" s="1">
        <v>310424</v>
      </c>
      <c r="B1425" s="1" t="s">
        <v>1517</v>
      </c>
      <c r="C1425" s="1">
        <v>123465702</v>
      </c>
      <c r="D1425" s="1">
        <v>424</v>
      </c>
      <c r="E1425" s="1" t="s">
        <v>1959</v>
      </c>
      <c r="F1425" s="1" t="s">
        <v>237</v>
      </c>
      <c r="G1425" s="1" t="s">
        <v>219</v>
      </c>
      <c r="H1425" s="1" t="s">
        <v>240</v>
      </c>
      <c r="I1425" s="1">
        <v>6658779.5</v>
      </c>
      <c r="J1425" s="1">
        <v>10220015</v>
      </c>
      <c r="K1425" s="1">
        <v>0.29660499095916748</v>
      </c>
      <c r="L1425" s="1">
        <v>2.9889423847198486</v>
      </c>
      <c r="M1425" s="1">
        <v>-2.901929896324873E-3</v>
      </c>
      <c r="N1425" s="1">
        <v>-4.3561525642871857E-2</v>
      </c>
    </row>
    <row r="1426" spans="1:14" x14ac:dyDescent="0.25">
      <c r="A1426" s="1">
        <v>310425</v>
      </c>
      <c r="B1426" s="1" t="s">
        <v>1517</v>
      </c>
      <c r="C1426" s="1">
        <v>123466103</v>
      </c>
      <c r="D1426" s="1">
        <v>425</v>
      </c>
      <c r="E1426" s="1" t="s">
        <v>1960</v>
      </c>
      <c r="F1426" s="1" t="s">
        <v>237</v>
      </c>
      <c r="G1426" s="1" t="s">
        <v>219</v>
      </c>
      <c r="H1426" s="1" t="s">
        <v>240</v>
      </c>
      <c r="I1426" s="1">
        <v>2424497.4700000002</v>
      </c>
      <c r="J1426" s="1">
        <v>6392971.5</v>
      </c>
      <c r="K1426" s="1">
        <v>0.11295150220394135</v>
      </c>
      <c r="L1426" s="1">
        <v>1.798585057258606</v>
      </c>
      <c r="M1426" s="1">
        <v>8.0783121287822723E-2</v>
      </c>
      <c r="N1426" s="1">
        <v>3.4467988014221191</v>
      </c>
    </row>
    <row r="1427" spans="1:14" x14ac:dyDescent="0.25">
      <c r="A1427" s="1">
        <v>310426</v>
      </c>
      <c r="B1427" s="1" t="s">
        <v>1517</v>
      </c>
      <c r="C1427" s="1">
        <v>123466303</v>
      </c>
      <c r="D1427" s="1">
        <v>426</v>
      </c>
      <c r="E1427" s="1" t="s">
        <v>1961</v>
      </c>
      <c r="F1427" s="1" t="s">
        <v>237</v>
      </c>
      <c r="G1427" s="1" t="s">
        <v>219</v>
      </c>
      <c r="H1427" s="1" t="s">
        <v>240</v>
      </c>
      <c r="I1427" s="1">
        <v>1815295</v>
      </c>
      <c r="J1427" s="1">
        <v>8213756</v>
      </c>
      <c r="K1427" s="1">
        <v>0.14642499387264252</v>
      </c>
      <c r="L1427" s="1">
        <v>1.815036416053772</v>
      </c>
      <c r="M1427" s="1">
        <v>-4.6486999839544296E-2</v>
      </c>
      <c r="N1427" s="1">
        <v>-2.4969089031219482</v>
      </c>
    </row>
    <row r="1428" spans="1:14" x14ac:dyDescent="0.25">
      <c r="A1428" s="1">
        <v>310427</v>
      </c>
      <c r="B1428" s="1" t="s">
        <v>1517</v>
      </c>
      <c r="C1428" s="1">
        <v>123466403</v>
      </c>
      <c r="D1428" s="1">
        <v>427</v>
      </c>
      <c r="E1428" s="1" t="s">
        <v>1962</v>
      </c>
      <c r="F1428" s="1" t="s">
        <v>237</v>
      </c>
      <c r="G1428" s="1" t="s">
        <v>219</v>
      </c>
      <c r="H1428" s="1" t="s">
        <v>240</v>
      </c>
      <c r="I1428" s="1">
        <v>2178878.37</v>
      </c>
      <c r="J1428" s="1">
        <v>11124157</v>
      </c>
      <c r="K1428" s="1">
        <v>0.76083701848983765</v>
      </c>
      <c r="L1428" s="1">
        <v>7.3416337966918945</v>
      </c>
      <c r="M1428" s="1">
        <v>7.8218311071395874E-2</v>
      </c>
      <c r="N1428" s="1">
        <v>3.7235109806060791</v>
      </c>
    </row>
    <row r="1429" spans="1:14" x14ac:dyDescent="0.25">
      <c r="A1429" s="1">
        <v>310428</v>
      </c>
      <c r="B1429" s="1" t="s">
        <v>1517</v>
      </c>
      <c r="C1429" s="1">
        <v>123467103</v>
      </c>
      <c r="D1429" s="1">
        <v>428</v>
      </c>
      <c r="E1429" s="1" t="s">
        <v>1963</v>
      </c>
      <c r="F1429" s="1" t="s">
        <v>237</v>
      </c>
      <c r="G1429" s="1" t="s">
        <v>219</v>
      </c>
      <c r="H1429" s="1" t="s">
        <v>240</v>
      </c>
      <c r="I1429" s="1">
        <v>3133369.53</v>
      </c>
      <c r="J1429" s="1">
        <v>9448139</v>
      </c>
      <c r="K1429" s="1">
        <v>0.13579300045967102</v>
      </c>
      <c r="L1429" s="1">
        <v>1.4582040309906006</v>
      </c>
      <c r="M1429" s="1">
        <v>-6.2650471925735474E-2</v>
      </c>
      <c r="N1429" s="1">
        <v>-1.9602652788162231</v>
      </c>
    </row>
    <row r="1430" spans="1:14" x14ac:dyDescent="0.25">
      <c r="A1430" s="1">
        <v>310429</v>
      </c>
      <c r="B1430" s="1" t="s">
        <v>1517</v>
      </c>
      <c r="C1430" s="1">
        <v>123467203</v>
      </c>
      <c r="D1430" s="1">
        <v>429</v>
      </c>
      <c r="E1430" s="1" t="s">
        <v>1964</v>
      </c>
      <c r="F1430" s="1" t="s">
        <v>237</v>
      </c>
      <c r="G1430" s="1" t="s">
        <v>219</v>
      </c>
      <c r="H1430" s="1" t="s">
        <v>240</v>
      </c>
      <c r="I1430" s="1">
        <v>914455.55</v>
      </c>
      <c r="J1430" s="1">
        <v>1430854.375</v>
      </c>
      <c r="K1430" s="1">
        <v>4.6104751527309418E-2</v>
      </c>
      <c r="L1430" s="1">
        <v>3.3294646739959717</v>
      </c>
      <c r="M1430" s="1">
        <v>7.0656300522387028E-3</v>
      </c>
      <c r="N1430" s="1">
        <v>0.77867627143859863</v>
      </c>
    </row>
    <row r="1431" spans="1:14" x14ac:dyDescent="0.25">
      <c r="A1431" s="1">
        <v>310430</v>
      </c>
      <c r="B1431" s="1" t="s">
        <v>1517</v>
      </c>
      <c r="C1431" s="1">
        <v>123467303</v>
      </c>
      <c r="D1431" s="1">
        <v>430</v>
      </c>
      <c r="E1431" s="1" t="s">
        <v>1965</v>
      </c>
      <c r="F1431" s="1" t="s">
        <v>237</v>
      </c>
      <c r="G1431" s="1" t="s">
        <v>219</v>
      </c>
      <c r="H1431" s="1" t="s">
        <v>240</v>
      </c>
      <c r="I1431" s="1">
        <v>2688825.05</v>
      </c>
      <c r="J1431" s="1">
        <v>9647245</v>
      </c>
      <c r="K1431" s="1">
        <v>0.14777499437332153</v>
      </c>
      <c r="L1431" s="1">
        <v>1.5556131601333618</v>
      </c>
      <c r="M1431" s="1">
        <v>5.1317870616912842E-2</v>
      </c>
      <c r="N1431" s="1">
        <v>1.9456958770751953</v>
      </c>
    </row>
    <row r="1432" spans="1:14" x14ac:dyDescent="0.25">
      <c r="A1432" s="1">
        <v>310431</v>
      </c>
      <c r="B1432" s="1" t="s">
        <v>1517</v>
      </c>
      <c r="C1432" s="1">
        <v>123468303</v>
      </c>
      <c r="D1432" s="1">
        <v>431</v>
      </c>
      <c r="E1432" s="1" t="s">
        <v>1966</v>
      </c>
      <c r="F1432" s="1" t="s">
        <v>237</v>
      </c>
      <c r="G1432" s="1" t="s">
        <v>219</v>
      </c>
      <c r="H1432" s="1" t="s">
        <v>240</v>
      </c>
      <c r="I1432" s="1">
        <v>1981644.5</v>
      </c>
      <c r="J1432" s="1">
        <v>2906633.25</v>
      </c>
      <c r="K1432" s="1">
        <v>5.8177750557661057E-2</v>
      </c>
      <c r="L1432" s="1">
        <v>2.0424313545227051</v>
      </c>
      <c r="M1432" s="1">
        <v>-9.9885493516921997E-2</v>
      </c>
      <c r="N1432" s="1">
        <v>-4.7986574172973633</v>
      </c>
    </row>
    <row r="1433" spans="1:14" x14ac:dyDescent="0.25">
      <c r="A1433" s="1">
        <v>310432</v>
      </c>
      <c r="B1433" s="1" t="s">
        <v>1517</v>
      </c>
      <c r="C1433" s="1">
        <v>123468402</v>
      </c>
      <c r="D1433" s="1">
        <v>432</v>
      </c>
      <c r="E1433" s="1" t="s">
        <v>1967</v>
      </c>
      <c r="F1433" s="1" t="s">
        <v>237</v>
      </c>
      <c r="G1433" s="1" t="s">
        <v>219</v>
      </c>
      <c r="H1433" s="1" t="s">
        <v>240</v>
      </c>
      <c r="I1433" s="1">
        <v>1429191.09</v>
      </c>
      <c r="J1433" s="1">
        <v>2422803</v>
      </c>
      <c r="K1433" s="1">
        <v>7.5835749506950378E-2</v>
      </c>
      <c r="L1433" s="1">
        <v>3.2312231063842773</v>
      </c>
      <c r="M1433" s="1">
        <v>7.2267302311956882E-3</v>
      </c>
      <c r="N1433" s="1">
        <v>0.50822162628173828</v>
      </c>
    </row>
    <row r="1434" spans="1:14" x14ac:dyDescent="0.25">
      <c r="A1434" s="1">
        <v>310433</v>
      </c>
      <c r="B1434" s="1" t="s">
        <v>1517</v>
      </c>
      <c r="C1434" s="1">
        <v>123468503</v>
      </c>
      <c r="D1434" s="1">
        <v>433</v>
      </c>
      <c r="E1434" s="1" t="s">
        <v>1968</v>
      </c>
      <c r="F1434" s="1" t="s">
        <v>237</v>
      </c>
      <c r="G1434" s="1" t="s">
        <v>219</v>
      </c>
      <c r="H1434" s="1" t="s">
        <v>240</v>
      </c>
      <c r="I1434" s="1">
        <v>1536641.6</v>
      </c>
      <c r="J1434" s="1">
        <v>3665600</v>
      </c>
      <c r="K1434" s="1">
        <v>0.10172399878501892</v>
      </c>
      <c r="L1434" s="1">
        <v>2.8543081283569336</v>
      </c>
      <c r="M1434" s="1">
        <v>2.2906629368662834E-2</v>
      </c>
      <c r="N1434" s="1">
        <v>1.5132523775100708</v>
      </c>
    </row>
    <row r="1435" spans="1:14" x14ac:dyDescent="0.25">
      <c r="A1435" s="1">
        <v>310434</v>
      </c>
      <c r="B1435" s="1" t="s">
        <v>1517</v>
      </c>
      <c r="C1435" s="1">
        <v>123468603</v>
      </c>
      <c r="D1435" s="1">
        <v>434</v>
      </c>
      <c r="E1435" s="1" t="s">
        <v>1969</v>
      </c>
      <c r="F1435" s="1" t="s">
        <v>237</v>
      </c>
      <c r="G1435" s="1" t="s">
        <v>219</v>
      </c>
      <c r="H1435" s="1" t="s">
        <v>240</v>
      </c>
      <c r="I1435" s="1">
        <v>1763424.21</v>
      </c>
      <c r="J1435" s="1">
        <v>8771584</v>
      </c>
      <c r="K1435" s="1">
        <v>0.1015079990029335</v>
      </c>
      <c r="L1435" s="1">
        <v>1.1707855463027954</v>
      </c>
      <c r="M1435" s="1">
        <v>3.9436321705579758E-2</v>
      </c>
      <c r="N1435" s="1">
        <v>2.2875056266784668</v>
      </c>
    </row>
    <row r="1436" spans="1:14" x14ac:dyDescent="0.25">
      <c r="A1436" s="1">
        <v>310435</v>
      </c>
      <c r="B1436" s="1" t="s">
        <v>1517</v>
      </c>
      <c r="C1436" s="1">
        <v>123469303</v>
      </c>
      <c r="D1436" s="1">
        <v>435</v>
      </c>
      <c r="E1436" s="1" t="s">
        <v>1970</v>
      </c>
      <c r="F1436" s="1" t="s">
        <v>237</v>
      </c>
      <c r="G1436" s="1" t="s">
        <v>219</v>
      </c>
      <c r="H1436" s="1" t="s">
        <v>240</v>
      </c>
      <c r="I1436" s="1">
        <v>2107022.44</v>
      </c>
      <c r="J1436" s="1">
        <v>2630064.25</v>
      </c>
      <c r="K1436" s="1">
        <v>7.2586752474308014E-2</v>
      </c>
      <c r="L1436" s="1">
        <v>2.8382165431976318</v>
      </c>
      <c r="M1436" s="1">
        <v>2.0687760785222054E-2</v>
      </c>
      <c r="N1436" s="1">
        <v>0.99158394336700439</v>
      </c>
    </row>
    <row r="1437" spans="1:14" x14ac:dyDescent="0.25">
      <c r="A1437" s="1">
        <v>310436</v>
      </c>
      <c r="B1437" s="1" t="s">
        <v>1517</v>
      </c>
      <c r="C1437" s="1">
        <v>124150503</v>
      </c>
      <c r="D1437" s="1">
        <v>436</v>
      </c>
      <c r="E1437" s="1" t="s">
        <v>1971</v>
      </c>
      <c r="F1437" s="1" t="s">
        <v>238</v>
      </c>
      <c r="G1437" s="1" t="s">
        <v>220</v>
      </c>
      <c r="H1437" s="1" t="s">
        <v>240</v>
      </c>
      <c r="I1437" s="1">
        <v>2709045.6</v>
      </c>
      <c r="J1437" s="1">
        <v>15107702</v>
      </c>
      <c r="K1437" s="1">
        <v>0.21211899816989899</v>
      </c>
      <c r="L1437" s="1">
        <v>1.4240396022796631</v>
      </c>
      <c r="M1437" s="1">
        <v>0.22300498187541962</v>
      </c>
      <c r="N1437" s="1">
        <v>8.9702873229980469</v>
      </c>
    </row>
    <row r="1438" spans="1:14" x14ac:dyDescent="0.25">
      <c r="A1438" s="1">
        <v>310437</v>
      </c>
      <c r="B1438" s="1" t="s">
        <v>1517</v>
      </c>
      <c r="C1438" s="1">
        <v>124151902</v>
      </c>
      <c r="D1438" s="1">
        <v>437</v>
      </c>
      <c r="E1438" s="1" t="s">
        <v>1972</v>
      </c>
      <c r="F1438" s="1" t="s">
        <v>238</v>
      </c>
      <c r="G1438" s="1" t="s">
        <v>220</v>
      </c>
      <c r="H1438" s="1" t="s">
        <v>240</v>
      </c>
      <c r="I1438" s="1">
        <v>5052279.8600000003</v>
      </c>
      <c r="J1438" s="1">
        <v>25144522</v>
      </c>
      <c r="K1438" s="1">
        <v>0.36824798583984375</v>
      </c>
      <c r="L1438" s="1">
        <v>1.486292839050293</v>
      </c>
      <c r="M1438" s="1">
        <v>0.15811017155647278</v>
      </c>
      <c r="N1438" s="1">
        <v>3.2305819988250732</v>
      </c>
    </row>
    <row r="1439" spans="1:14" x14ac:dyDescent="0.25">
      <c r="A1439" s="1">
        <v>310438</v>
      </c>
      <c r="B1439" s="1" t="s">
        <v>1517</v>
      </c>
      <c r="C1439" s="1">
        <v>124152003</v>
      </c>
      <c r="D1439" s="1">
        <v>438</v>
      </c>
      <c r="E1439" s="1" t="s">
        <v>1973</v>
      </c>
      <c r="F1439" s="1" t="s">
        <v>238</v>
      </c>
      <c r="G1439" s="1" t="s">
        <v>220</v>
      </c>
      <c r="H1439" s="1" t="s">
        <v>240</v>
      </c>
      <c r="I1439" s="1">
        <v>6131365.3399999999</v>
      </c>
      <c r="J1439" s="1">
        <v>14607845</v>
      </c>
      <c r="K1439" s="1">
        <v>0.26132300496101379</v>
      </c>
      <c r="L1439" s="1">
        <v>1.8215076923370361</v>
      </c>
      <c r="M1439" s="1">
        <v>0.28145691752433777</v>
      </c>
      <c r="N1439" s="1">
        <v>4.811305046081543</v>
      </c>
    </row>
    <row r="1440" spans="1:14" x14ac:dyDescent="0.25">
      <c r="A1440" s="1">
        <v>310439</v>
      </c>
      <c r="B1440" s="1" t="s">
        <v>1517</v>
      </c>
      <c r="C1440" s="1">
        <v>124153503</v>
      </c>
      <c r="D1440" s="1">
        <v>439</v>
      </c>
      <c r="E1440" s="1" t="s">
        <v>1974</v>
      </c>
      <c r="F1440" s="1" t="s">
        <v>238</v>
      </c>
      <c r="G1440" s="1" t="s">
        <v>220</v>
      </c>
      <c r="H1440" s="1" t="s">
        <v>240</v>
      </c>
      <c r="I1440" s="1">
        <v>1641677</v>
      </c>
      <c r="J1440" s="1">
        <v>2588344</v>
      </c>
      <c r="K1440" s="1">
        <v>8.0021999776363373E-2</v>
      </c>
      <c r="L1440" s="1">
        <v>3.1902601718902588</v>
      </c>
      <c r="M1440" s="1">
        <v>3.3047099132090807E-3</v>
      </c>
      <c r="N1440" s="1">
        <v>0.2017069011926651</v>
      </c>
    </row>
    <row r="1441" spans="1:14" x14ac:dyDescent="0.25">
      <c r="A1441" s="1">
        <v>310440</v>
      </c>
      <c r="B1441" s="1" t="s">
        <v>1517</v>
      </c>
      <c r="C1441" s="1">
        <v>124154003</v>
      </c>
      <c r="D1441" s="1">
        <v>440</v>
      </c>
      <c r="E1441" s="1" t="s">
        <v>1975</v>
      </c>
      <c r="F1441" s="1" t="s">
        <v>238</v>
      </c>
      <c r="G1441" s="1" t="s">
        <v>220</v>
      </c>
      <c r="H1441" s="1" t="s">
        <v>240</v>
      </c>
      <c r="I1441" s="1">
        <v>1850375.34</v>
      </c>
      <c r="J1441" s="1">
        <v>5651648.5</v>
      </c>
      <c r="K1441" s="1">
        <v>9.8195500671863556E-2</v>
      </c>
      <c r="L1441" s="1">
        <v>1.7681882381439209</v>
      </c>
      <c r="M1441" s="1">
        <v>3.8364380598068237E-2</v>
      </c>
      <c r="N1441" s="1">
        <v>2.1172266006469727</v>
      </c>
    </row>
    <row r="1442" spans="1:14" x14ac:dyDescent="0.25">
      <c r="A1442" s="1">
        <v>310441</v>
      </c>
      <c r="B1442" s="1" t="s">
        <v>1517</v>
      </c>
      <c r="C1442" s="1">
        <v>124156503</v>
      </c>
      <c r="D1442" s="1">
        <v>441</v>
      </c>
      <c r="E1442" s="1" t="s">
        <v>1976</v>
      </c>
      <c r="F1442" s="1" t="s">
        <v>238</v>
      </c>
      <c r="G1442" s="1" t="s">
        <v>220</v>
      </c>
      <c r="H1442" s="1" t="s">
        <v>240</v>
      </c>
      <c r="I1442" s="1">
        <v>1368643.22</v>
      </c>
      <c r="J1442" s="1">
        <v>6257214</v>
      </c>
      <c r="K1442" s="1">
        <v>8.7610498070716858E-2</v>
      </c>
      <c r="L1442" s="1">
        <v>1.4200345277786255</v>
      </c>
      <c r="M1442" s="1">
        <v>3.9452288299798965E-2</v>
      </c>
      <c r="N1442" s="1">
        <v>2.9681432247161865</v>
      </c>
    </row>
    <row r="1443" spans="1:14" x14ac:dyDescent="0.25">
      <c r="A1443" s="1">
        <v>310442</v>
      </c>
      <c r="B1443" s="1" t="s">
        <v>1517</v>
      </c>
      <c r="C1443" s="1">
        <v>124156603</v>
      </c>
      <c r="D1443" s="1">
        <v>442</v>
      </c>
      <c r="E1443" s="1" t="s">
        <v>1977</v>
      </c>
      <c r="F1443" s="1" t="s">
        <v>238</v>
      </c>
      <c r="G1443" s="1" t="s">
        <v>220</v>
      </c>
      <c r="H1443" s="1" t="s">
        <v>240</v>
      </c>
      <c r="I1443" s="1">
        <v>1922351.79</v>
      </c>
      <c r="J1443" s="1">
        <v>5899202</v>
      </c>
      <c r="K1443" s="1">
        <v>0.10982000082731247</v>
      </c>
      <c r="L1443" s="1">
        <v>1.896920919418335</v>
      </c>
      <c r="M1443" s="1">
        <v>-8.3475850522518158E-2</v>
      </c>
      <c r="N1443" s="1">
        <v>-4.1616659164428711</v>
      </c>
    </row>
    <row r="1444" spans="1:14" x14ac:dyDescent="0.25">
      <c r="A1444" s="1">
        <v>310443</v>
      </c>
      <c r="B1444" s="1" t="s">
        <v>1517</v>
      </c>
      <c r="C1444" s="1">
        <v>124156703</v>
      </c>
      <c r="D1444" s="1">
        <v>443</v>
      </c>
      <c r="E1444" s="1" t="s">
        <v>1978</v>
      </c>
      <c r="F1444" s="1" t="s">
        <v>238</v>
      </c>
      <c r="G1444" s="1" t="s">
        <v>220</v>
      </c>
      <c r="H1444" s="1" t="s">
        <v>240</v>
      </c>
      <c r="I1444" s="1">
        <v>2018207.14</v>
      </c>
      <c r="J1444" s="1">
        <v>12687209</v>
      </c>
      <c r="K1444" s="1">
        <v>0.25705400109291077</v>
      </c>
      <c r="L1444" s="1">
        <v>2.0679872035980225</v>
      </c>
      <c r="M1444" s="1">
        <v>6.4625248312950134E-2</v>
      </c>
      <c r="N1444" s="1">
        <v>3.3080389499664307</v>
      </c>
    </row>
    <row r="1445" spans="1:14" x14ac:dyDescent="0.25">
      <c r="A1445" s="1">
        <v>310444</v>
      </c>
      <c r="B1445" s="1" t="s">
        <v>1517</v>
      </c>
      <c r="C1445" s="1">
        <v>124157203</v>
      </c>
      <c r="D1445" s="1">
        <v>444</v>
      </c>
      <c r="E1445" s="1" t="s">
        <v>1979</v>
      </c>
      <c r="F1445" s="1" t="s">
        <v>238</v>
      </c>
      <c r="G1445" s="1" t="s">
        <v>220</v>
      </c>
      <c r="H1445" s="1" t="s">
        <v>240</v>
      </c>
      <c r="I1445" s="1">
        <v>1705199.81</v>
      </c>
      <c r="J1445" s="1">
        <v>4793249</v>
      </c>
      <c r="K1445" s="1">
        <v>0.15892499685287476</v>
      </c>
      <c r="L1445" s="1">
        <v>3.4293026924133301</v>
      </c>
      <c r="M1445" s="1">
        <v>0.16763098537921906</v>
      </c>
      <c r="N1445" s="1">
        <v>10.902339935302734</v>
      </c>
    </row>
    <row r="1446" spans="1:14" x14ac:dyDescent="0.25">
      <c r="A1446" s="1">
        <v>310445</v>
      </c>
      <c r="B1446" s="1" t="s">
        <v>1517</v>
      </c>
      <c r="C1446" s="1">
        <v>124157802</v>
      </c>
      <c r="D1446" s="1">
        <v>445</v>
      </c>
      <c r="E1446" s="1" t="s">
        <v>1980</v>
      </c>
      <c r="F1446" s="1" t="s">
        <v>238</v>
      </c>
      <c r="G1446" s="1" t="s">
        <v>220</v>
      </c>
      <c r="H1446" s="1" t="s">
        <v>240</v>
      </c>
      <c r="I1446" s="1">
        <v>2517421</v>
      </c>
      <c r="J1446" s="1">
        <v>3545004</v>
      </c>
      <c r="K1446" s="1">
        <v>7.607799768447876E-2</v>
      </c>
      <c r="L1446" s="1">
        <v>2.1931283473968506</v>
      </c>
      <c r="M1446" s="1">
        <v>0.11712700128555298</v>
      </c>
      <c r="N1446" s="1">
        <v>4.8796939849853516</v>
      </c>
    </row>
    <row r="1447" spans="1:14" x14ac:dyDescent="0.25">
      <c r="A1447" s="1">
        <v>310446</v>
      </c>
      <c r="B1447" s="1" t="s">
        <v>1517</v>
      </c>
      <c r="C1447" s="1">
        <v>124158503</v>
      </c>
      <c r="D1447" s="1">
        <v>446</v>
      </c>
      <c r="E1447" s="1" t="s">
        <v>1981</v>
      </c>
      <c r="F1447" s="1" t="s">
        <v>238</v>
      </c>
      <c r="G1447" s="1" t="s">
        <v>220</v>
      </c>
      <c r="H1447" s="1" t="s">
        <v>240</v>
      </c>
      <c r="I1447" s="1">
        <v>1803913.64</v>
      </c>
      <c r="J1447" s="1">
        <v>3269336.75</v>
      </c>
      <c r="K1447" s="1">
        <v>7.1181498467922211E-2</v>
      </c>
      <c r="L1447" s="1">
        <v>2.2257049083709717</v>
      </c>
      <c r="M1447" s="1">
        <v>1.9896749407052994E-2</v>
      </c>
      <c r="N1447" s="1">
        <v>1.1152781248092651</v>
      </c>
    </row>
    <row r="1448" spans="1:14" x14ac:dyDescent="0.25">
      <c r="A1448" s="1">
        <v>310447</v>
      </c>
      <c r="B1448" s="1" t="s">
        <v>1517</v>
      </c>
      <c r="C1448" s="1">
        <v>124159002</v>
      </c>
      <c r="D1448" s="1">
        <v>447</v>
      </c>
      <c r="E1448" s="1" t="s">
        <v>1982</v>
      </c>
      <c r="F1448" s="1" t="s">
        <v>238</v>
      </c>
      <c r="G1448" s="1" t="s">
        <v>220</v>
      </c>
      <c r="H1448" s="1" t="s">
        <v>240</v>
      </c>
      <c r="I1448" s="1">
        <v>6454135.1500000004</v>
      </c>
      <c r="J1448" s="1">
        <v>8202377.5</v>
      </c>
      <c r="K1448" s="1">
        <v>0.19018299877643585</v>
      </c>
      <c r="L1448" s="1">
        <v>2.3736693859100342</v>
      </c>
      <c r="M1448" s="1">
        <v>0.55119985342025757</v>
      </c>
      <c r="N1448" s="1">
        <v>9.3377246856689453</v>
      </c>
    </row>
    <row r="1449" spans="1:14" x14ac:dyDescent="0.25">
      <c r="A1449" s="1">
        <v>310448</v>
      </c>
      <c r="B1449" s="1" t="s">
        <v>1517</v>
      </c>
      <c r="C1449" s="1">
        <v>125231232</v>
      </c>
      <c r="D1449" s="1">
        <v>448</v>
      </c>
      <c r="E1449" s="1" t="s">
        <v>1983</v>
      </c>
      <c r="F1449" s="1" t="s">
        <v>238</v>
      </c>
      <c r="G1449" s="1" t="s">
        <v>221</v>
      </c>
      <c r="H1449" s="1" t="s">
        <v>240</v>
      </c>
      <c r="I1449" s="1">
        <v>5854258.0899999999</v>
      </c>
      <c r="J1449" s="1">
        <v>77082256</v>
      </c>
      <c r="K1449" s="1">
        <v>1.2137919664382935</v>
      </c>
      <c r="L1449" s="1">
        <v>1.5998636484146118</v>
      </c>
      <c r="M1449" s="1">
        <v>8.3964280784130096E-2</v>
      </c>
      <c r="N1449" s="1">
        <v>1.4551126956939697</v>
      </c>
    </row>
    <row r="1450" spans="1:14" x14ac:dyDescent="0.25">
      <c r="A1450" s="1">
        <v>310449</v>
      </c>
      <c r="B1450" s="1" t="s">
        <v>1517</v>
      </c>
      <c r="C1450" s="1">
        <v>125231303</v>
      </c>
      <c r="D1450" s="1">
        <v>449</v>
      </c>
      <c r="E1450" s="1" t="s">
        <v>1984</v>
      </c>
      <c r="F1450" s="1" t="s">
        <v>238</v>
      </c>
      <c r="G1450" s="1" t="s">
        <v>221</v>
      </c>
      <c r="H1450" s="1" t="s">
        <v>240</v>
      </c>
      <c r="I1450" s="1">
        <v>2391742.9300000002</v>
      </c>
      <c r="J1450" s="1">
        <v>10608234</v>
      </c>
      <c r="K1450" s="1">
        <v>0.17959800362586975</v>
      </c>
      <c r="L1450" s="1">
        <v>1.7221618890762329</v>
      </c>
      <c r="M1450" s="1">
        <v>6.0876160860061646E-2</v>
      </c>
      <c r="N1450" s="1">
        <v>2.6117391586303711</v>
      </c>
    </row>
    <row r="1451" spans="1:14" x14ac:dyDescent="0.25">
      <c r="A1451" s="1">
        <v>310450</v>
      </c>
      <c r="B1451" s="1" t="s">
        <v>1517</v>
      </c>
      <c r="C1451" s="1">
        <v>125234103</v>
      </c>
      <c r="D1451" s="1">
        <v>450</v>
      </c>
      <c r="E1451" s="1" t="s">
        <v>1985</v>
      </c>
      <c r="F1451" s="1" t="s">
        <v>238</v>
      </c>
      <c r="G1451" s="1" t="s">
        <v>221</v>
      </c>
      <c r="H1451" s="1" t="s">
        <v>240</v>
      </c>
      <c r="I1451" s="1">
        <v>1818853</v>
      </c>
      <c r="J1451" s="1">
        <v>4196714</v>
      </c>
      <c r="K1451" s="1">
        <v>6.0273498296737671E-2</v>
      </c>
      <c r="L1451" s="1">
        <v>1.457134485244751</v>
      </c>
      <c r="M1451" s="1">
        <v>2.9631059616804123E-2</v>
      </c>
      <c r="N1451" s="1">
        <v>1.6560863256454468</v>
      </c>
    </row>
    <row r="1452" spans="1:14" x14ac:dyDescent="0.25">
      <c r="A1452" s="1">
        <v>310451</v>
      </c>
      <c r="B1452" s="1" t="s">
        <v>1517</v>
      </c>
      <c r="C1452" s="1">
        <v>125234502</v>
      </c>
      <c r="D1452" s="1">
        <v>451</v>
      </c>
      <c r="E1452" s="1" t="s">
        <v>1986</v>
      </c>
      <c r="F1452" s="1" t="s">
        <v>238</v>
      </c>
      <c r="G1452" s="1" t="s">
        <v>221</v>
      </c>
      <c r="H1452" s="1" t="s">
        <v>240</v>
      </c>
      <c r="I1452" s="1">
        <v>2591436.9500000002</v>
      </c>
      <c r="J1452" s="1">
        <v>3396809.75</v>
      </c>
      <c r="K1452" s="1">
        <v>8.3912752568721771E-2</v>
      </c>
      <c r="L1452" s="1">
        <v>2.5329115390777588</v>
      </c>
      <c r="M1452" s="1">
        <v>0.17652271687984467</v>
      </c>
      <c r="N1452" s="1">
        <v>7.3096890449523926</v>
      </c>
    </row>
    <row r="1453" spans="1:14" x14ac:dyDescent="0.25">
      <c r="A1453" s="1">
        <v>310452</v>
      </c>
      <c r="B1453" s="1" t="s">
        <v>1517</v>
      </c>
      <c r="C1453" s="1">
        <v>125235103</v>
      </c>
      <c r="D1453" s="1">
        <v>452</v>
      </c>
      <c r="E1453" s="1" t="s">
        <v>1987</v>
      </c>
      <c r="F1453" s="1" t="s">
        <v>238</v>
      </c>
      <c r="G1453" s="1" t="s">
        <v>221</v>
      </c>
      <c r="H1453" s="1" t="s">
        <v>240</v>
      </c>
      <c r="I1453" s="1">
        <v>2209388.87</v>
      </c>
      <c r="J1453" s="1">
        <v>8893495</v>
      </c>
      <c r="K1453" s="1">
        <v>0.13059400022029877</v>
      </c>
      <c r="L1453" s="1">
        <v>1.4903055429458618</v>
      </c>
      <c r="M1453" s="1">
        <v>5.7474479079246521E-2</v>
      </c>
      <c r="N1453" s="1">
        <v>2.6708533763885498</v>
      </c>
    </row>
    <row r="1454" spans="1:14" x14ac:dyDescent="0.25">
      <c r="A1454" s="1">
        <v>310453</v>
      </c>
      <c r="B1454" s="1" t="s">
        <v>1517</v>
      </c>
      <c r="C1454" s="1">
        <v>125235502</v>
      </c>
      <c r="D1454" s="1">
        <v>453</v>
      </c>
      <c r="E1454" s="1" t="s">
        <v>1988</v>
      </c>
      <c r="F1454" s="1" t="s">
        <v>238</v>
      </c>
      <c r="G1454" s="1" t="s">
        <v>221</v>
      </c>
      <c r="H1454" s="1" t="s">
        <v>240</v>
      </c>
      <c r="I1454" s="1">
        <v>1725364.31</v>
      </c>
      <c r="J1454" s="1">
        <v>2746474.25</v>
      </c>
      <c r="K1454" s="1">
        <v>6.8614497780799866E-2</v>
      </c>
      <c r="L1454" s="1">
        <v>2.562288761138916</v>
      </c>
      <c r="M1454" s="1">
        <v>-1.785941980779171E-2</v>
      </c>
      <c r="N1454" s="1">
        <v>-1.0245053768157959</v>
      </c>
    </row>
    <row r="1455" spans="1:14" x14ac:dyDescent="0.25">
      <c r="A1455" s="1">
        <v>310454</v>
      </c>
      <c r="B1455" s="1" t="s">
        <v>1517</v>
      </c>
      <c r="C1455" s="1">
        <v>125236903</v>
      </c>
      <c r="D1455" s="1">
        <v>454</v>
      </c>
      <c r="E1455" s="1" t="s">
        <v>1989</v>
      </c>
      <c r="F1455" s="1" t="s">
        <v>238</v>
      </c>
      <c r="G1455" s="1" t="s">
        <v>221</v>
      </c>
      <c r="H1455" s="1" t="s">
        <v>240</v>
      </c>
      <c r="I1455" s="1">
        <v>1978724.44</v>
      </c>
      <c r="J1455" s="1">
        <v>6270060.5</v>
      </c>
      <c r="K1455" s="1">
        <v>9.0159997344017029E-2</v>
      </c>
      <c r="L1455" s="1">
        <v>1.4589232206344604</v>
      </c>
      <c r="M1455" s="1">
        <v>4.4956598430871964E-2</v>
      </c>
      <c r="N1455" s="1">
        <v>2.3248188495635986</v>
      </c>
    </row>
    <row r="1456" spans="1:14" x14ac:dyDescent="0.25">
      <c r="A1456" s="1">
        <v>310455</v>
      </c>
      <c r="B1456" s="1" t="s">
        <v>1517</v>
      </c>
      <c r="C1456" s="1">
        <v>125237603</v>
      </c>
      <c r="D1456" s="1">
        <v>455</v>
      </c>
      <c r="E1456" s="1" t="s">
        <v>1990</v>
      </c>
      <c r="F1456" s="1" t="s">
        <v>238</v>
      </c>
      <c r="G1456" s="1" t="s">
        <v>221</v>
      </c>
      <c r="H1456" s="1" t="s">
        <v>240</v>
      </c>
      <c r="I1456" s="1">
        <v>1723483.21</v>
      </c>
      <c r="J1456" s="1">
        <v>2091066</v>
      </c>
      <c r="K1456" s="1">
        <v>4.3115749955177307E-2</v>
      </c>
      <c r="L1456" s="1">
        <v>2.1053123474121094</v>
      </c>
      <c r="M1456" s="1">
        <v>-0.14335973560810089</v>
      </c>
      <c r="N1456" s="1">
        <v>-7.67926025390625</v>
      </c>
    </row>
    <row r="1457" spans="1:14" x14ac:dyDescent="0.25">
      <c r="A1457" s="1">
        <v>310456</v>
      </c>
      <c r="B1457" s="1" t="s">
        <v>1517</v>
      </c>
      <c r="C1457" s="1">
        <v>125237702</v>
      </c>
      <c r="D1457" s="1">
        <v>456</v>
      </c>
      <c r="E1457" s="1" t="s">
        <v>1991</v>
      </c>
      <c r="F1457" s="1" t="s">
        <v>238</v>
      </c>
      <c r="G1457" s="1" t="s">
        <v>221</v>
      </c>
      <c r="H1457" s="1" t="s">
        <v>240</v>
      </c>
      <c r="I1457" s="1">
        <v>3252473.38</v>
      </c>
      <c r="J1457" s="1">
        <v>12000187</v>
      </c>
      <c r="K1457" s="1">
        <v>8.0475002527236938E-2</v>
      </c>
      <c r="L1457" s="1">
        <v>0.67514216899871826</v>
      </c>
      <c r="M1457" s="1">
        <v>1.8980380147695541E-2</v>
      </c>
      <c r="N1457" s="1">
        <v>0.58699309825897217</v>
      </c>
    </row>
    <row r="1458" spans="1:14" x14ac:dyDescent="0.25">
      <c r="A1458" s="1">
        <v>310457</v>
      </c>
      <c r="B1458" s="1" t="s">
        <v>1517</v>
      </c>
      <c r="C1458" s="1">
        <v>125237903</v>
      </c>
      <c r="D1458" s="1">
        <v>457</v>
      </c>
      <c r="E1458" s="1" t="s">
        <v>1992</v>
      </c>
      <c r="F1458" s="1" t="s">
        <v>238</v>
      </c>
      <c r="G1458" s="1" t="s">
        <v>221</v>
      </c>
      <c r="H1458" s="1" t="s">
        <v>240</v>
      </c>
      <c r="I1458" s="1">
        <v>1937724.53</v>
      </c>
      <c r="J1458" s="1">
        <v>2945585</v>
      </c>
      <c r="K1458" s="1">
        <v>5.619724839925766E-2</v>
      </c>
      <c r="L1458" s="1">
        <v>1.9449535608291626</v>
      </c>
      <c r="M1458" s="1">
        <v>4.9362401477992535E-3</v>
      </c>
      <c r="N1458" s="1">
        <v>0.25539475679397583</v>
      </c>
    </row>
    <row r="1459" spans="1:14" x14ac:dyDescent="0.25">
      <c r="A1459" s="1">
        <v>310458</v>
      </c>
      <c r="B1459" s="1" t="s">
        <v>1517</v>
      </c>
      <c r="C1459" s="1">
        <v>125238402</v>
      </c>
      <c r="D1459" s="1">
        <v>458</v>
      </c>
      <c r="E1459" s="1" t="s">
        <v>1993</v>
      </c>
      <c r="F1459" s="1" t="s">
        <v>238</v>
      </c>
      <c r="G1459" s="1" t="s">
        <v>221</v>
      </c>
      <c r="H1459" s="1" t="s">
        <v>240</v>
      </c>
      <c r="I1459" s="1">
        <v>2647874</v>
      </c>
      <c r="J1459" s="1">
        <v>16313659</v>
      </c>
      <c r="K1459" s="1">
        <v>0.33722999691963196</v>
      </c>
      <c r="L1459" s="1">
        <v>2.1107971668243408</v>
      </c>
      <c r="M1459" s="1">
        <v>0.11118000000715256</v>
      </c>
      <c r="N1459" s="1">
        <v>4.3828701972961426</v>
      </c>
    </row>
    <row r="1460" spans="1:14" x14ac:dyDescent="0.25">
      <c r="A1460" s="1">
        <v>310459</v>
      </c>
      <c r="B1460" s="1" t="s">
        <v>1517</v>
      </c>
      <c r="C1460" s="1">
        <v>125238502</v>
      </c>
      <c r="D1460" s="1">
        <v>459</v>
      </c>
      <c r="E1460" s="1" t="s">
        <v>1994</v>
      </c>
      <c r="F1460" s="1" t="s">
        <v>238</v>
      </c>
      <c r="G1460" s="1" t="s">
        <v>221</v>
      </c>
      <c r="H1460" s="1" t="s">
        <v>240</v>
      </c>
      <c r="I1460" s="1">
        <v>1700811.79</v>
      </c>
      <c r="J1460" s="1">
        <v>2998174.5</v>
      </c>
      <c r="K1460" s="1">
        <v>5.44545017182827E-2</v>
      </c>
      <c r="L1460" s="1">
        <v>1.8498532772064209</v>
      </c>
      <c r="M1460" s="1">
        <v>3.5330791026353836E-2</v>
      </c>
      <c r="N1460" s="1">
        <v>2.1213564872741699</v>
      </c>
    </row>
    <row r="1461" spans="1:14" x14ac:dyDescent="0.25">
      <c r="A1461" s="1">
        <v>310460</v>
      </c>
      <c r="B1461" s="1" t="s">
        <v>1517</v>
      </c>
      <c r="C1461" s="1">
        <v>125239452</v>
      </c>
      <c r="D1461" s="1">
        <v>460</v>
      </c>
      <c r="E1461" s="1" t="s">
        <v>1995</v>
      </c>
      <c r="F1461" s="1" t="s">
        <v>238</v>
      </c>
      <c r="G1461" s="1" t="s">
        <v>221</v>
      </c>
      <c r="H1461" s="1" t="s">
        <v>240</v>
      </c>
      <c r="I1461" s="1">
        <v>8146674.96</v>
      </c>
      <c r="J1461" s="1">
        <v>37892076</v>
      </c>
      <c r="K1461" s="1">
        <v>1.1821039915084839</v>
      </c>
      <c r="L1461" s="1">
        <v>3.2201168537139893</v>
      </c>
      <c r="M1461" s="1">
        <v>0.40836852788925171</v>
      </c>
      <c r="N1461" s="1">
        <v>5.2772340774536133</v>
      </c>
    </row>
    <row r="1462" spans="1:14" x14ac:dyDescent="0.25">
      <c r="A1462" s="1">
        <v>310461</v>
      </c>
      <c r="B1462" s="1" t="s">
        <v>1517</v>
      </c>
      <c r="C1462" s="1">
        <v>125239603</v>
      </c>
      <c r="D1462" s="1">
        <v>461</v>
      </c>
      <c r="E1462" s="1" t="s">
        <v>1996</v>
      </c>
      <c r="F1462" s="1" t="s">
        <v>238</v>
      </c>
      <c r="G1462" s="1" t="s">
        <v>221</v>
      </c>
      <c r="H1462" s="1" t="s">
        <v>240</v>
      </c>
      <c r="I1462" s="1">
        <v>2065342.22</v>
      </c>
      <c r="J1462" s="1">
        <v>3433541.75</v>
      </c>
      <c r="K1462" s="1">
        <v>5.3727999329566956E-2</v>
      </c>
      <c r="L1462" s="1">
        <v>1.5896733999252319</v>
      </c>
      <c r="M1462" s="1">
        <v>2.8787430375814438E-2</v>
      </c>
      <c r="N1462" s="1">
        <v>1.4135357141494751</v>
      </c>
    </row>
    <row r="1463" spans="1:14" x14ac:dyDescent="0.25">
      <c r="A1463" s="1">
        <v>310462</v>
      </c>
      <c r="B1463" s="1" t="s">
        <v>1517</v>
      </c>
      <c r="C1463" s="1">
        <v>125239652</v>
      </c>
      <c r="D1463" s="1">
        <v>462</v>
      </c>
      <c r="E1463" s="1" t="s">
        <v>1997</v>
      </c>
      <c r="F1463" s="1" t="s">
        <v>238</v>
      </c>
      <c r="G1463" s="1" t="s">
        <v>221</v>
      </c>
      <c r="H1463" s="1" t="s">
        <v>240</v>
      </c>
      <c r="I1463" s="1">
        <v>4462141</v>
      </c>
      <c r="J1463" s="1">
        <v>22467816</v>
      </c>
      <c r="K1463" s="1">
        <v>0.292603999376297</v>
      </c>
      <c r="L1463" s="1">
        <v>1.3195093870162964</v>
      </c>
      <c r="M1463" s="1">
        <v>0.11119574308395386</v>
      </c>
      <c r="N1463" s="1">
        <v>2.5556685924530029</v>
      </c>
    </row>
    <row r="1464" spans="1:14" x14ac:dyDescent="0.25">
      <c r="A1464" s="1">
        <v>310463</v>
      </c>
      <c r="B1464" s="1" t="s">
        <v>1517</v>
      </c>
      <c r="C1464" s="1">
        <v>126515001</v>
      </c>
      <c r="D1464" s="1">
        <v>463</v>
      </c>
      <c r="E1464" s="1" t="s">
        <v>1998</v>
      </c>
      <c r="F1464" s="1" t="s">
        <v>238</v>
      </c>
      <c r="G1464" s="1" t="s">
        <v>222</v>
      </c>
      <c r="H1464" s="1" t="s">
        <v>240</v>
      </c>
      <c r="I1464" s="1">
        <v>143476698.63999999</v>
      </c>
      <c r="J1464" s="1">
        <v>1097360000</v>
      </c>
      <c r="K1464" s="1">
        <v>30.367359161376953</v>
      </c>
      <c r="L1464" s="1">
        <v>2.8460702896118164</v>
      </c>
      <c r="M1464" s="1">
        <v>4.7196993827819824</v>
      </c>
      <c r="N1464" s="1">
        <v>3.4014134407043457</v>
      </c>
    </row>
    <row r="1465" spans="1:14" x14ac:dyDescent="0.25">
      <c r="A1465" s="1">
        <v>310464</v>
      </c>
      <c r="B1465" s="1" t="s">
        <v>1517</v>
      </c>
      <c r="C1465" s="1">
        <v>127040503</v>
      </c>
      <c r="D1465" s="1">
        <v>464</v>
      </c>
      <c r="E1465" s="1" t="s">
        <v>1999</v>
      </c>
      <c r="F1465" s="1" t="s">
        <v>230</v>
      </c>
      <c r="G1465" s="1" t="s">
        <v>223</v>
      </c>
      <c r="H1465" s="1" t="s">
        <v>240</v>
      </c>
      <c r="I1465" s="1">
        <v>1193161.31</v>
      </c>
      <c r="J1465" s="1">
        <v>8958158</v>
      </c>
      <c r="K1465" s="1">
        <v>0.35173898935317993</v>
      </c>
      <c r="L1465" s="1">
        <v>4.0869379043579102</v>
      </c>
      <c r="M1465" s="1">
        <v>2.6825830340385437E-2</v>
      </c>
      <c r="N1465" s="1">
        <v>2.3000097274780273</v>
      </c>
    </row>
    <row r="1466" spans="1:14" x14ac:dyDescent="0.25">
      <c r="A1466" s="1">
        <v>310465</v>
      </c>
      <c r="B1466" s="1" t="s">
        <v>1517</v>
      </c>
      <c r="C1466" s="1">
        <v>127040703</v>
      </c>
      <c r="D1466" s="1">
        <v>465</v>
      </c>
      <c r="E1466" s="1" t="s">
        <v>2000</v>
      </c>
      <c r="F1466" s="1" t="s">
        <v>230</v>
      </c>
      <c r="G1466" s="1" t="s">
        <v>223</v>
      </c>
      <c r="H1466" s="1" t="s">
        <v>240</v>
      </c>
      <c r="I1466" s="1">
        <v>2109329.59</v>
      </c>
      <c r="J1466" s="1">
        <v>10844811</v>
      </c>
      <c r="K1466" s="1">
        <v>0.11021299660205841</v>
      </c>
      <c r="L1466" s="1">
        <v>1.0267082452774048</v>
      </c>
      <c r="M1466" s="1">
        <v>5.3480438888072968E-2</v>
      </c>
      <c r="N1466" s="1">
        <v>2.6013796329498291</v>
      </c>
    </row>
    <row r="1467" spans="1:14" x14ac:dyDescent="0.25">
      <c r="A1467" s="1">
        <v>310466</v>
      </c>
      <c r="B1467" s="1" t="s">
        <v>1517</v>
      </c>
      <c r="C1467" s="1">
        <v>127041203</v>
      </c>
      <c r="D1467" s="1">
        <v>466</v>
      </c>
      <c r="E1467" s="1" t="s">
        <v>2001</v>
      </c>
      <c r="F1467" s="1" t="s">
        <v>230</v>
      </c>
      <c r="G1467" s="1" t="s">
        <v>223</v>
      </c>
      <c r="H1467" s="1" t="s">
        <v>240</v>
      </c>
      <c r="I1467" s="1">
        <v>1072023.02</v>
      </c>
      <c r="J1467" s="1">
        <v>5541839.5</v>
      </c>
      <c r="K1467" s="1">
        <v>9.4965502619743347E-2</v>
      </c>
      <c r="L1467" s="1">
        <v>1.7434862852096558</v>
      </c>
      <c r="M1467" s="1">
        <v>1.7960570752620697E-2</v>
      </c>
      <c r="N1467" s="1">
        <v>1.7039378881454468</v>
      </c>
    </row>
    <row r="1468" spans="1:14" x14ac:dyDescent="0.25">
      <c r="A1468" s="1">
        <v>310467</v>
      </c>
      <c r="B1468" s="1" t="s">
        <v>1517</v>
      </c>
      <c r="C1468" s="1">
        <v>127041503</v>
      </c>
      <c r="D1468" s="1">
        <v>467</v>
      </c>
      <c r="E1468" s="1" t="s">
        <v>2002</v>
      </c>
      <c r="F1468" s="1" t="s">
        <v>230</v>
      </c>
      <c r="G1468" s="1" t="s">
        <v>223</v>
      </c>
      <c r="H1468" s="1" t="s">
        <v>240</v>
      </c>
      <c r="I1468" s="1">
        <v>1364416</v>
      </c>
      <c r="J1468" s="1">
        <v>10893296</v>
      </c>
      <c r="K1468" s="1">
        <v>0.15569399297237396</v>
      </c>
      <c r="L1468" s="1">
        <v>1.4499886035919189</v>
      </c>
      <c r="M1468" s="1">
        <v>3.7507999688386917E-2</v>
      </c>
      <c r="N1468" s="1">
        <v>2.8267219066619873</v>
      </c>
    </row>
    <row r="1469" spans="1:14" x14ac:dyDescent="0.25">
      <c r="A1469" s="1">
        <v>310468</v>
      </c>
      <c r="B1469" s="1" t="s">
        <v>1517</v>
      </c>
      <c r="C1469" s="1">
        <v>127041603</v>
      </c>
      <c r="D1469" s="1">
        <v>468</v>
      </c>
      <c r="E1469" s="1" t="s">
        <v>2003</v>
      </c>
      <c r="F1469" s="1" t="s">
        <v>230</v>
      </c>
      <c r="G1469" s="1" t="s">
        <v>223</v>
      </c>
      <c r="H1469" s="1" t="s">
        <v>240</v>
      </c>
      <c r="I1469" s="1">
        <v>1606451</v>
      </c>
      <c r="J1469" s="1">
        <v>9339347</v>
      </c>
      <c r="K1469" s="1">
        <v>8.6739003658294678E-2</v>
      </c>
      <c r="L1469" s="1">
        <v>0.93745458126068115</v>
      </c>
      <c r="M1469" s="1">
        <v>3.0215999111533165E-2</v>
      </c>
      <c r="N1469" s="1">
        <v>1.9169729948043823</v>
      </c>
    </row>
    <row r="1470" spans="1:14" x14ac:dyDescent="0.25">
      <c r="A1470" s="1">
        <v>310469</v>
      </c>
      <c r="B1470" s="1" t="s">
        <v>1517</v>
      </c>
      <c r="C1470" s="1">
        <v>127042003</v>
      </c>
      <c r="D1470" s="1">
        <v>469</v>
      </c>
      <c r="E1470" s="1" t="s">
        <v>2004</v>
      </c>
      <c r="F1470" s="1" t="s">
        <v>230</v>
      </c>
      <c r="G1470" s="1" t="s">
        <v>223</v>
      </c>
      <c r="H1470" s="1" t="s">
        <v>240</v>
      </c>
      <c r="I1470" s="1">
        <v>1605611.11</v>
      </c>
      <c r="J1470" s="1">
        <v>8629332</v>
      </c>
      <c r="K1470" s="1">
        <v>6.7997999489307404E-2</v>
      </c>
      <c r="L1470" s="1">
        <v>0.79424536228179932</v>
      </c>
      <c r="M1470" s="1">
        <v>2.8476789593696594E-2</v>
      </c>
      <c r="N1470" s="1">
        <v>1.8056033849716187</v>
      </c>
    </row>
    <row r="1471" spans="1:14" x14ac:dyDescent="0.25">
      <c r="A1471" s="1">
        <v>310470</v>
      </c>
      <c r="B1471" s="1" t="s">
        <v>1517</v>
      </c>
      <c r="C1471" s="1">
        <v>127042853</v>
      </c>
      <c r="D1471" s="1">
        <v>470</v>
      </c>
      <c r="E1471" s="1" t="s">
        <v>2005</v>
      </c>
      <c r="F1471" s="1" t="s">
        <v>230</v>
      </c>
      <c r="G1471" s="1" t="s">
        <v>223</v>
      </c>
      <c r="H1471" s="1" t="s">
        <v>240</v>
      </c>
      <c r="I1471" s="1">
        <v>1038539.42</v>
      </c>
      <c r="J1471" s="1">
        <v>8043845.5</v>
      </c>
      <c r="K1471" s="1">
        <v>1.9821999594569206E-2</v>
      </c>
      <c r="L1471" s="1">
        <v>0.24703317880630493</v>
      </c>
      <c r="M1471" s="1">
        <v>1.824394054710865E-2</v>
      </c>
      <c r="N1471" s="1">
        <v>1.7881035804748535</v>
      </c>
    </row>
    <row r="1472" spans="1:14" x14ac:dyDescent="0.25">
      <c r="A1472" s="1">
        <v>310471</v>
      </c>
      <c r="B1472" s="1" t="s">
        <v>1517</v>
      </c>
      <c r="C1472" s="1">
        <v>127044103</v>
      </c>
      <c r="D1472" s="1">
        <v>471</v>
      </c>
      <c r="E1472" s="1" t="s">
        <v>2006</v>
      </c>
      <c r="F1472" s="1" t="s">
        <v>230</v>
      </c>
      <c r="G1472" s="1" t="s">
        <v>223</v>
      </c>
      <c r="H1472" s="1" t="s">
        <v>240</v>
      </c>
      <c r="I1472" s="1">
        <v>1919771.85</v>
      </c>
      <c r="J1472" s="1">
        <v>9687052</v>
      </c>
      <c r="K1472" s="1">
        <v>2.616799995303154E-2</v>
      </c>
      <c r="L1472" s="1">
        <v>0.27086547017097473</v>
      </c>
      <c r="M1472" s="1">
        <v>3.1658459454774857E-2</v>
      </c>
      <c r="N1472" s="1">
        <v>1.6767245531082153</v>
      </c>
    </row>
    <row r="1473" spans="1:14" x14ac:dyDescent="0.25">
      <c r="A1473" s="1">
        <v>310472</v>
      </c>
      <c r="B1473" s="1" t="s">
        <v>1517</v>
      </c>
      <c r="C1473" s="1">
        <v>127045303</v>
      </c>
      <c r="D1473" s="1">
        <v>472</v>
      </c>
      <c r="E1473" s="1" t="s">
        <v>2007</v>
      </c>
      <c r="F1473" s="1" t="s">
        <v>230</v>
      </c>
      <c r="G1473" s="1" t="s">
        <v>223</v>
      </c>
      <c r="H1473" s="1" t="s">
        <v>240</v>
      </c>
      <c r="I1473" s="1">
        <v>294211.96999999997</v>
      </c>
      <c r="J1473" s="1">
        <v>3476534.25</v>
      </c>
      <c r="K1473" s="1">
        <v>0.1008244976401329</v>
      </c>
      <c r="L1473" s="1">
        <v>2.9867644309997559</v>
      </c>
      <c r="M1473" s="1">
        <v>1.4980899868533015E-3</v>
      </c>
      <c r="N1473" s="1">
        <v>0.51179331541061401</v>
      </c>
    </row>
    <row r="1474" spans="1:14" x14ac:dyDescent="0.25">
      <c r="A1474" s="1">
        <v>310473</v>
      </c>
      <c r="B1474" s="1" t="s">
        <v>1517</v>
      </c>
      <c r="C1474" s="1">
        <v>127045653</v>
      </c>
      <c r="D1474" s="1">
        <v>473</v>
      </c>
      <c r="E1474" s="1" t="s">
        <v>2008</v>
      </c>
      <c r="F1474" s="1" t="s">
        <v>230</v>
      </c>
      <c r="G1474" s="1" t="s">
        <v>223</v>
      </c>
      <c r="H1474" s="1" t="s">
        <v>240</v>
      </c>
      <c r="I1474" s="1">
        <v>1336658.0900000001</v>
      </c>
      <c r="J1474" s="1">
        <v>10572498</v>
      </c>
      <c r="K1474" s="1">
        <v>1.754399947822094E-2</v>
      </c>
      <c r="L1474" s="1">
        <v>0.16621579229831696</v>
      </c>
      <c r="M1474" s="1">
        <v>-2.627791091799736E-2</v>
      </c>
      <c r="N1474" s="1">
        <v>-1.9280369281768799</v>
      </c>
    </row>
    <row r="1475" spans="1:14" x14ac:dyDescent="0.25">
      <c r="A1475" s="1">
        <v>310474</v>
      </c>
      <c r="B1475" s="1" t="s">
        <v>1517</v>
      </c>
      <c r="C1475" s="1">
        <v>127045853</v>
      </c>
      <c r="D1475" s="1">
        <v>474</v>
      </c>
      <c r="E1475" s="1" t="s">
        <v>2009</v>
      </c>
      <c r="F1475" s="1" t="s">
        <v>230</v>
      </c>
      <c r="G1475" s="1" t="s">
        <v>223</v>
      </c>
      <c r="H1475" s="1" t="s">
        <v>240</v>
      </c>
      <c r="I1475" s="1">
        <v>1148099.32</v>
      </c>
      <c r="J1475" s="1">
        <v>7898270.5</v>
      </c>
      <c r="K1475" s="1">
        <v>7.4903503060340881E-2</v>
      </c>
      <c r="L1475" s="1">
        <v>0.95743304491043091</v>
      </c>
      <c r="M1475" s="1">
        <v>2.4859640747308731E-2</v>
      </c>
      <c r="N1475" s="1">
        <v>2.2132089138031006</v>
      </c>
    </row>
    <row r="1476" spans="1:14" x14ac:dyDescent="0.25">
      <c r="A1476" s="1">
        <v>310475</v>
      </c>
      <c r="B1476" s="1" t="s">
        <v>1517</v>
      </c>
      <c r="C1476" s="1">
        <v>127046903</v>
      </c>
      <c r="D1476" s="1">
        <v>475</v>
      </c>
      <c r="E1476" s="1" t="s">
        <v>2010</v>
      </c>
      <c r="F1476" s="1" t="s">
        <v>230</v>
      </c>
      <c r="G1476" s="1" t="s">
        <v>223</v>
      </c>
      <c r="H1476" s="1" t="s">
        <v>240</v>
      </c>
      <c r="I1476" s="1">
        <v>746663.49</v>
      </c>
      <c r="J1476" s="1">
        <v>6306815</v>
      </c>
      <c r="K1476" s="1">
        <v>0.13280950486660004</v>
      </c>
      <c r="L1476" s="1">
        <v>2.1511075496673584</v>
      </c>
      <c r="M1476" s="1">
        <v>2.4393469095230103E-2</v>
      </c>
      <c r="N1476" s="1">
        <v>3.3773338794708252</v>
      </c>
    </row>
    <row r="1477" spans="1:14" x14ac:dyDescent="0.25">
      <c r="A1477" s="1">
        <v>310476</v>
      </c>
      <c r="B1477" s="1" t="s">
        <v>1517</v>
      </c>
      <c r="C1477" s="1">
        <v>127047404</v>
      </c>
      <c r="D1477" s="1">
        <v>476</v>
      </c>
      <c r="E1477" s="1" t="s">
        <v>2011</v>
      </c>
      <c r="F1477" s="1" t="s">
        <v>230</v>
      </c>
      <c r="G1477" s="1" t="s">
        <v>223</v>
      </c>
      <c r="H1477" s="1" t="s">
        <v>240</v>
      </c>
      <c r="I1477" s="1">
        <v>745240</v>
      </c>
      <c r="J1477" s="1">
        <v>10188662</v>
      </c>
      <c r="K1477" s="1">
        <v>2.3338999599218369E-2</v>
      </c>
      <c r="L1477" s="1">
        <v>0.22959427535533905</v>
      </c>
      <c r="M1477" s="1">
        <v>1.3140000402927399E-2</v>
      </c>
      <c r="N1477" s="1">
        <v>1.7948367595672607</v>
      </c>
    </row>
    <row r="1478" spans="1:14" x14ac:dyDescent="0.25">
      <c r="A1478" s="1">
        <v>310477</v>
      </c>
      <c r="B1478" s="1" t="s">
        <v>1517</v>
      </c>
      <c r="C1478" s="1">
        <v>127049303</v>
      </c>
      <c r="D1478" s="1">
        <v>477</v>
      </c>
      <c r="E1478" s="1" t="s">
        <v>2012</v>
      </c>
      <c r="F1478" s="1" t="s">
        <v>230</v>
      </c>
      <c r="G1478" s="1" t="s">
        <v>223</v>
      </c>
      <c r="H1478" s="1" t="s">
        <v>240</v>
      </c>
      <c r="I1478" s="1">
        <v>626707.07999999996</v>
      </c>
      <c r="J1478" s="1">
        <v>5467364</v>
      </c>
      <c r="K1478" s="1">
        <v>2.1283000707626343E-2</v>
      </c>
      <c r="L1478" s="1">
        <v>0.3907947838306427</v>
      </c>
      <c r="M1478" s="1">
        <v>1.1855900287628174E-2</v>
      </c>
      <c r="N1478" s="1">
        <v>1.9282552003860474</v>
      </c>
    </row>
    <row r="1479" spans="1:14" x14ac:dyDescent="0.25">
      <c r="A1479" s="1">
        <v>310478</v>
      </c>
      <c r="B1479" s="1" t="s">
        <v>1517</v>
      </c>
      <c r="C1479" s="1">
        <v>128030603</v>
      </c>
      <c r="D1479" s="1">
        <v>478</v>
      </c>
      <c r="E1479" s="1" t="s">
        <v>2013</v>
      </c>
      <c r="F1479" s="1" t="s">
        <v>233</v>
      </c>
      <c r="G1479" s="1" t="s">
        <v>224</v>
      </c>
      <c r="H1479" s="1" t="s">
        <v>240</v>
      </c>
      <c r="I1479" s="1">
        <v>1017496.18</v>
      </c>
      <c r="J1479" s="1">
        <v>8299490</v>
      </c>
      <c r="K1479" s="1">
        <v>0.11045149713754654</v>
      </c>
      <c r="L1479" s="1">
        <v>1.3487725257873535</v>
      </c>
      <c r="M1479" s="1">
        <v>2.3607399314641953E-2</v>
      </c>
      <c r="N1479" s="1">
        <v>2.375255823135376</v>
      </c>
    </row>
    <row r="1480" spans="1:14" x14ac:dyDescent="0.25">
      <c r="A1480" s="1">
        <v>310479</v>
      </c>
      <c r="B1480" s="1" t="s">
        <v>1517</v>
      </c>
      <c r="C1480" s="1">
        <v>128030852</v>
      </c>
      <c r="D1480" s="1">
        <v>479</v>
      </c>
      <c r="E1480" s="1" t="s">
        <v>2014</v>
      </c>
      <c r="F1480" s="1" t="s">
        <v>233</v>
      </c>
      <c r="G1480" s="1" t="s">
        <v>224</v>
      </c>
      <c r="H1480" s="1" t="s">
        <v>240</v>
      </c>
      <c r="I1480" s="1">
        <v>4507975.28</v>
      </c>
      <c r="J1480" s="1">
        <v>29829822</v>
      </c>
      <c r="K1480" s="1">
        <v>0.31297999620437622</v>
      </c>
      <c r="L1480" s="1">
        <v>1.0603437423706055</v>
      </c>
      <c r="M1480" s="1">
        <v>9.6059270203113556E-2</v>
      </c>
      <c r="N1480" s="1">
        <v>2.1772687435150146</v>
      </c>
    </row>
    <row r="1481" spans="1:14" x14ac:dyDescent="0.25">
      <c r="A1481" s="1">
        <v>310480</v>
      </c>
      <c r="B1481" s="1" t="s">
        <v>1517</v>
      </c>
      <c r="C1481" s="1">
        <v>128033053</v>
      </c>
      <c r="D1481" s="1">
        <v>480</v>
      </c>
      <c r="E1481" s="1" t="s">
        <v>2015</v>
      </c>
      <c r="F1481" s="1" t="s">
        <v>233</v>
      </c>
      <c r="G1481" s="1" t="s">
        <v>224</v>
      </c>
      <c r="H1481" s="1" t="s">
        <v>240</v>
      </c>
      <c r="I1481" s="1">
        <v>1019907.46</v>
      </c>
      <c r="J1481" s="1">
        <v>6650101</v>
      </c>
      <c r="K1481" s="1">
        <v>3.2800998538732529E-2</v>
      </c>
      <c r="L1481" s="1">
        <v>0.49568554759025574</v>
      </c>
      <c r="M1481" s="1">
        <v>2.4252420291304588E-2</v>
      </c>
      <c r="N1481" s="1">
        <v>2.4358255863189697</v>
      </c>
    </row>
    <row r="1482" spans="1:14" x14ac:dyDescent="0.25">
      <c r="A1482" s="1">
        <v>310481</v>
      </c>
      <c r="B1482" s="1" t="s">
        <v>1517</v>
      </c>
      <c r="C1482" s="1">
        <v>128034503</v>
      </c>
      <c r="D1482" s="1">
        <v>481</v>
      </c>
      <c r="E1482" s="1" t="s">
        <v>2016</v>
      </c>
      <c r="F1482" s="1" t="s">
        <v>233</v>
      </c>
      <c r="G1482" s="1" t="s">
        <v>224</v>
      </c>
      <c r="H1482" s="1" t="s">
        <v>240</v>
      </c>
      <c r="I1482" s="1">
        <v>547247.21</v>
      </c>
      <c r="J1482" s="1">
        <v>4306786.5</v>
      </c>
      <c r="K1482" s="1">
        <v>5.9833500534296036E-2</v>
      </c>
      <c r="L1482" s="1">
        <v>1.4088571071624756</v>
      </c>
      <c r="M1482" s="1">
        <v>1.3152630068361759E-2</v>
      </c>
      <c r="N1482" s="1">
        <v>2.4626030921936035</v>
      </c>
    </row>
    <row r="1483" spans="1:14" x14ac:dyDescent="0.25">
      <c r="A1483" s="1">
        <v>310482</v>
      </c>
      <c r="B1483" s="1" t="s">
        <v>1517</v>
      </c>
      <c r="C1483" s="1">
        <v>128321103</v>
      </c>
      <c r="D1483" s="1">
        <v>482</v>
      </c>
      <c r="E1483" s="1" t="s">
        <v>2017</v>
      </c>
      <c r="F1483" s="1" t="s">
        <v>233</v>
      </c>
      <c r="G1483" s="1" t="s">
        <v>225</v>
      </c>
      <c r="H1483" s="1" t="s">
        <v>240</v>
      </c>
      <c r="I1483" s="1">
        <v>1347155</v>
      </c>
      <c r="J1483" s="1">
        <v>9501462</v>
      </c>
      <c r="K1483" s="1">
        <v>7.4593000113964081E-2</v>
      </c>
      <c r="L1483" s="1">
        <v>0.79128074645996094</v>
      </c>
      <c r="M1483" s="1">
        <v>4.7747600823640823E-2</v>
      </c>
      <c r="N1483" s="1">
        <v>3.6745674610137939</v>
      </c>
    </row>
    <row r="1484" spans="1:14" x14ac:dyDescent="0.25">
      <c r="A1484" s="1">
        <v>310483</v>
      </c>
      <c r="B1484" s="1" t="s">
        <v>1517</v>
      </c>
      <c r="C1484" s="1">
        <v>128323303</v>
      </c>
      <c r="D1484" s="1">
        <v>483</v>
      </c>
      <c r="E1484" s="1" t="s">
        <v>2018</v>
      </c>
      <c r="F1484" s="1" t="s">
        <v>233</v>
      </c>
      <c r="G1484" s="1" t="s">
        <v>225</v>
      </c>
      <c r="H1484" s="1" t="s">
        <v>240</v>
      </c>
      <c r="I1484" s="1">
        <v>625526.93999999994</v>
      </c>
      <c r="J1484" s="1">
        <v>5565863</v>
      </c>
      <c r="K1484" s="1">
        <v>2.3077499121427536E-2</v>
      </c>
      <c r="L1484" s="1">
        <v>0.4163520336151123</v>
      </c>
      <c r="M1484" s="1">
        <v>1.5304639935493469E-2</v>
      </c>
      <c r="N1484" s="1">
        <v>2.5080432891845703</v>
      </c>
    </row>
    <row r="1485" spans="1:14" x14ac:dyDescent="0.25">
      <c r="A1485" s="1">
        <v>310484</v>
      </c>
      <c r="B1485" s="1" t="s">
        <v>1517</v>
      </c>
      <c r="C1485" s="1">
        <v>128323703</v>
      </c>
      <c r="D1485" s="1">
        <v>484</v>
      </c>
      <c r="E1485" s="1" t="s">
        <v>2019</v>
      </c>
      <c r="F1485" s="1" t="s">
        <v>233</v>
      </c>
      <c r="G1485" s="1" t="s">
        <v>225</v>
      </c>
      <c r="H1485" s="1" t="s">
        <v>240</v>
      </c>
      <c r="I1485" s="1">
        <v>1891149.14</v>
      </c>
      <c r="J1485" s="1">
        <v>9364257</v>
      </c>
      <c r="K1485" s="1">
        <v>0.13888899981975555</v>
      </c>
      <c r="L1485" s="1">
        <v>1.5055117607116699</v>
      </c>
      <c r="M1485" s="1">
        <v>0.15306052565574646</v>
      </c>
      <c r="N1485" s="1">
        <v>8.8062562942504883</v>
      </c>
    </row>
    <row r="1486" spans="1:14" x14ac:dyDescent="0.25">
      <c r="A1486" s="1">
        <v>310485</v>
      </c>
      <c r="B1486" s="1" t="s">
        <v>1517</v>
      </c>
      <c r="C1486" s="1">
        <v>128325203</v>
      </c>
      <c r="D1486" s="1">
        <v>485</v>
      </c>
      <c r="E1486" s="1" t="s">
        <v>2020</v>
      </c>
      <c r="F1486" s="1" t="s">
        <v>233</v>
      </c>
      <c r="G1486" s="1" t="s">
        <v>225</v>
      </c>
      <c r="H1486" s="1" t="s">
        <v>240</v>
      </c>
      <c r="I1486" s="1">
        <v>1049267.4099999999</v>
      </c>
      <c r="J1486" s="1">
        <v>9441574</v>
      </c>
      <c r="K1486" s="1">
        <v>4.2892999947071075E-2</v>
      </c>
      <c r="L1486" s="1">
        <v>0.45637255907058716</v>
      </c>
      <c r="M1486" s="1">
        <v>1.908051036298275E-2</v>
      </c>
      <c r="N1486" s="1">
        <v>1.8521406650543213</v>
      </c>
    </row>
    <row r="1487" spans="1:14" x14ac:dyDescent="0.25">
      <c r="A1487" s="1">
        <v>310486</v>
      </c>
      <c r="B1487" s="1" t="s">
        <v>1517</v>
      </c>
      <c r="C1487" s="1">
        <v>128326303</v>
      </c>
      <c r="D1487" s="1">
        <v>486</v>
      </c>
      <c r="E1487" s="1" t="s">
        <v>2021</v>
      </c>
      <c r="F1487" s="1" t="s">
        <v>233</v>
      </c>
      <c r="G1487" s="1" t="s">
        <v>225</v>
      </c>
      <c r="H1487" s="1" t="s">
        <v>240</v>
      </c>
      <c r="I1487" s="1">
        <v>716039.78</v>
      </c>
      <c r="J1487" s="1">
        <v>7391916.5</v>
      </c>
      <c r="K1487" s="1">
        <v>7.6256997883319855E-2</v>
      </c>
      <c r="L1487" s="1">
        <v>1.0423803329467773</v>
      </c>
      <c r="M1487" s="1">
        <v>2.6419779285788536E-2</v>
      </c>
      <c r="N1487" s="1">
        <v>3.8310635089874268</v>
      </c>
    </row>
    <row r="1488" spans="1:14" x14ac:dyDescent="0.25">
      <c r="A1488" s="1">
        <v>310487</v>
      </c>
      <c r="B1488" s="1" t="s">
        <v>1517</v>
      </c>
      <c r="C1488" s="1">
        <v>128327303</v>
      </c>
      <c r="D1488" s="1">
        <v>487</v>
      </c>
      <c r="E1488" s="1" t="s">
        <v>2022</v>
      </c>
      <c r="F1488" s="1" t="s">
        <v>233</v>
      </c>
      <c r="G1488" s="1" t="s">
        <v>225</v>
      </c>
      <c r="H1488" s="1" t="s">
        <v>240</v>
      </c>
      <c r="I1488" s="1">
        <v>868394.34</v>
      </c>
      <c r="J1488" s="1">
        <v>8917866</v>
      </c>
      <c r="K1488" s="1">
        <v>0.11075799912214279</v>
      </c>
      <c r="L1488" s="1">
        <v>1.257597804069519</v>
      </c>
      <c r="M1488" s="1">
        <v>2.3135790601372719E-2</v>
      </c>
      <c r="N1488" s="1">
        <v>2.7371258735656738</v>
      </c>
    </row>
    <row r="1489" spans="1:14" x14ac:dyDescent="0.25">
      <c r="A1489" s="1">
        <v>310488</v>
      </c>
      <c r="B1489" s="1" t="s">
        <v>1517</v>
      </c>
      <c r="C1489" s="1">
        <v>128328003</v>
      </c>
      <c r="D1489" s="1">
        <v>488</v>
      </c>
      <c r="E1489" s="1" t="s">
        <v>2023</v>
      </c>
      <c r="F1489" s="1" t="s">
        <v>233</v>
      </c>
      <c r="G1489" s="1" t="s">
        <v>225</v>
      </c>
      <c r="H1489" s="1" t="s">
        <v>240</v>
      </c>
      <c r="I1489" s="1">
        <v>978634.87</v>
      </c>
      <c r="J1489" s="1">
        <v>8872751</v>
      </c>
      <c r="K1489" s="1">
        <v>6.2123000621795654E-2</v>
      </c>
      <c r="L1489" s="1">
        <v>0.70509159564971924</v>
      </c>
      <c r="M1489" s="1">
        <v>-7.2913500480353832E-3</v>
      </c>
      <c r="N1489" s="1">
        <v>-0.73954313993453979</v>
      </c>
    </row>
    <row r="1490" spans="1:14" x14ac:dyDescent="0.25">
      <c r="A1490" s="1">
        <v>310489</v>
      </c>
      <c r="B1490" s="1" t="s">
        <v>1517</v>
      </c>
      <c r="C1490" s="1">
        <v>129540803</v>
      </c>
      <c r="D1490" s="1">
        <v>489</v>
      </c>
      <c r="E1490" s="1" t="s">
        <v>2024</v>
      </c>
      <c r="F1490" s="1" t="s">
        <v>235</v>
      </c>
      <c r="G1490" s="1" t="s">
        <v>226</v>
      </c>
      <c r="H1490" s="1" t="s">
        <v>240</v>
      </c>
      <c r="I1490" s="1">
        <v>1602948.37</v>
      </c>
      <c r="J1490" s="1">
        <v>8091736.5</v>
      </c>
      <c r="K1490" s="1">
        <v>4.5710999518632889E-2</v>
      </c>
      <c r="L1490" s="1">
        <v>0.56811898946762085</v>
      </c>
      <c r="M1490" s="1">
        <v>3.5999491810798645E-2</v>
      </c>
      <c r="N1490" s="1">
        <v>2.2974259853363037</v>
      </c>
    </row>
    <row r="1491" spans="1:14" x14ac:dyDescent="0.25">
      <c r="A1491" s="1">
        <v>310490</v>
      </c>
      <c r="B1491" s="1" t="s">
        <v>1517</v>
      </c>
      <c r="C1491" s="1">
        <v>129544503</v>
      </c>
      <c r="D1491" s="1">
        <v>490</v>
      </c>
      <c r="E1491" s="1" t="s">
        <v>2025</v>
      </c>
      <c r="F1491" s="1" t="s">
        <v>235</v>
      </c>
      <c r="G1491" s="1" t="s">
        <v>226</v>
      </c>
      <c r="H1491" s="1" t="s">
        <v>240</v>
      </c>
      <c r="I1491" s="1">
        <v>914012.84</v>
      </c>
      <c r="J1491" s="1">
        <v>7605169</v>
      </c>
      <c r="K1491" s="1">
        <v>5.0794999115169048E-3</v>
      </c>
      <c r="L1491" s="1">
        <v>6.6834740340709686E-2</v>
      </c>
      <c r="M1491" s="1">
        <v>2.6721639558672905E-2</v>
      </c>
      <c r="N1491" s="1">
        <v>3.0115976333618164</v>
      </c>
    </row>
    <row r="1492" spans="1:14" x14ac:dyDescent="0.25">
      <c r="A1492" s="1">
        <v>310491</v>
      </c>
      <c r="B1492" s="1" t="s">
        <v>1517</v>
      </c>
      <c r="C1492" s="1">
        <v>129544703</v>
      </c>
      <c r="D1492" s="1">
        <v>491</v>
      </c>
      <c r="E1492" s="1" t="s">
        <v>2026</v>
      </c>
      <c r="F1492" s="1" t="s">
        <v>235</v>
      </c>
      <c r="G1492" s="1" t="s">
        <v>226</v>
      </c>
      <c r="H1492" s="1" t="s">
        <v>240</v>
      </c>
      <c r="I1492" s="1">
        <v>801688.2</v>
      </c>
      <c r="J1492" s="1">
        <v>5810912.5</v>
      </c>
      <c r="K1492" s="1">
        <v>0.12638549506664276</v>
      </c>
      <c r="L1492" s="1">
        <v>2.2233247756958008</v>
      </c>
      <c r="M1492" s="1">
        <v>3.5358268767595291E-2</v>
      </c>
      <c r="N1492" s="1">
        <v>4.6139750480651855</v>
      </c>
    </row>
    <row r="1493" spans="1:14" x14ac:dyDescent="0.25">
      <c r="A1493" s="1">
        <v>310492</v>
      </c>
      <c r="B1493" s="1" t="s">
        <v>1517</v>
      </c>
      <c r="C1493" s="1">
        <v>129545003</v>
      </c>
      <c r="D1493" s="1">
        <v>492</v>
      </c>
      <c r="E1493" s="1" t="s">
        <v>2027</v>
      </c>
      <c r="F1493" s="1" t="s">
        <v>235</v>
      </c>
      <c r="G1493" s="1" t="s">
        <v>226</v>
      </c>
      <c r="H1493" s="1" t="s">
        <v>240</v>
      </c>
      <c r="I1493" s="1">
        <v>1307968.1200000001</v>
      </c>
      <c r="J1493" s="1">
        <v>8927291</v>
      </c>
      <c r="K1493" s="1">
        <v>0.14942599833011627</v>
      </c>
      <c r="L1493" s="1">
        <v>1.7023046016693115</v>
      </c>
      <c r="M1493" s="1">
        <v>3.902146965265274E-2</v>
      </c>
      <c r="N1493" s="1">
        <v>3.0751070976257324</v>
      </c>
    </row>
    <row r="1494" spans="1:14" x14ac:dyDescent="0.25">
      <c r="A1494" s="1">
        <v>310493</v>
      </c>
      <c r="B1494" s="1" t="s">
        <v>1517</v>
      </c>
      <c r="C1494" s="1">
        <v>129546003</v>
      </c>
      <c r="D1494" s="1">
        <v>493</v>
      </c>
      <c r="E1494" s="1" t="s">
        <v>2028</v>
      </c>
      <c r="F1494" s="1" t="s">
        <v>235</v>
      </c>
      <c r="G1494" s="1" t="s">
        <v>226</v>
      </c>
      <c r="H1494" s="1" t="s">
        <v>240</v>
      </c>
      <c r="I1494" s="1">
        <v>1055527.93</v>
      </c>
      <c r="J1494" s="1">
        <v>6804101</v>
      </c>
      <c r="K1494" s="1">
        <v>7.6316997408866882E-2</v>
      </c>
      <c r="L1494" s="1">
        <v>1.1343556642532349</v>
      </c>
      <c r="M1494" s="1">
        <v>6.7349933087825775E-2</v>
      </c>
      <c r="N1494" s="1">
        <v>6.8155665397644043</v>
      </c>
    </row>
    <row r="1495" spans="1:14" x14ac:dyDescent="0.25">
      <c r="A1495" s="1">
        <v>310494</v>
      </c>
      <c r="B1495" s="1" t="s">
        <v>1517</v>
      </c>
      <c r="C1495" s="1">
        <v>129546103</v>
      </c>
      <c r="D1495" s="1">
        <v>494</v>
      </c>
      <c r="E1495" s="1" t="s">
        <v>2029</v>
      </c>
      <c r="F1495" s="1" t="s">
        <v>235</v>
      </c>
      <c r="G1495" s="1" t="s">
        <v>226</v>
      </c>
      <c r="H1495" s="1" t="s">
        <v>240</v>
      </c>
      <c r="I1495" s="1">
        <v>1786758.6</v>
      </c>
      <c r="J1495" s="1">
        <v>13342595</v>
      </c>
      <c r="K1495" s="1">
        <v>0.13730600476264954</v>
      </c>
      <c r="L1495" s="1">
        <v>1.0397803783416748</v>
      </c>
      <c r="M1495" s="1">
        <v>5.9194959700107574E-2</v>
      </c>
      <c r="N1495" s="1">
        <v>3.426499605178833</v>
      </c>
    </row>
    <row r="1496" spans="1:14" x14ac:dyDescent="0.25">
      <c r="A1496" s="1">
        <v>310495</v>
      </c>
      <c r="B1496" s="1" t="s">
        <v>1517</v>
      </c>
      <c r="C1496" s="1">
        <v>129546803</v>
      </c>
      <c r="D1496" s="1">
        <v>495</v>
      </c>
      <c r="E1496" s="1" t="s">
        <v>2030</v>
      </c>
      <c r="F1496" s="1" t="s">
        <v>235</v>
      </c>
      <c r="G1496" s="1" t="s">
        <v>226</v>
      </c>
      <c r="H1496" s="1" t="s">
        <v>240</v>
      </c>
      <c r="I1496" s="1">
        <v>607768.80000000005</v>
      </c>
      <c r="J1496" s="1">
        <v>3285695.75</v>
      </c>
      <c r="K1496" s="1">
        <v>3.3939249813556671E-2</v>
      </c>
      <c r="L1496" s="1">
        <v>1.0437204837799072</v>
      </c>
      <c r="M1496" s="1">
        <v>1.1568039655685425E-2</v>
      </c>
      <c r="N1496" s="1">
        <v>1.9402927160263062</v>
      </c>
    </row>
    <row r="1497" spans="1:14" x14ac:dyDescent="0.25">
      <c r="A1497" s="1">
        <v>310496</v>
      </c>
      <c r="B1497" s="1" t="s">
        <v>1517</v>
      </c>
      <c r="C1497" s="1">
        <v>129547203</v>
      </c>
      <c r="D1497" s="1">
        <v>496</v>
      </c>
      <c r="E1497" s="1" t="s">
        <v>2031</v>
      </c>
      <c r="F1497" s="1" t="s">
        <v>235</v>
      </c>
      <c r="G1497" s="1" t="s">
        <v>226</v>
      </c>
      <c r="H1497" s="1" t="s">
        <v>240</v>
      </c>
      <c r="I1497" s="1">
        <v>855708.48</v>
      </c>
      <c r="J1497" s="1">
        <v>7324990</v>
      </c>
      <c r="K1497" s="1">
        <v>0.10520549863576889</v>
      </c>
      <c r="L1497" s="1">
        <v>1.4571833610534668</v>
      </c>
      <c r="M1497" s="1">
        <v>4.2305871844291687E-2</v>
      </c>
      <c r="N1497" s="1">
        <v>5.2010984420776367</v>
      </c>
    </row>
    <row r="1498" spans="1:14" x14ac:dyDescent="0.25">
      <c r="A1498" s="1">
        <v>310497</v>
      </c>
      <c r="B1498" s="1" t="s">
        <v>1517</v>
      </c>
      <c r="C1498" s="1">
        <v>129547303</v>
      </c>
      <c r="D1498" s="1">
        <v>497</v>
      </c>
      <c r="E1498" s="1" t="s">
        <v>2032</v>
      </c>
      <c r="F1498" s="1" t="s">
        <v>235</v>
      </c>
      <c r="G1498" s="1" t="s">
        <v>226</v>
      </c>
      <c r="H1498" s="1" t="s">
        <v>240</v>
      </c>
      <c r="I1498" s="1">
        <v>769917.97</v>
      </c>
      <c r="J1498" s="1">
        <v>6330797</v>
      </c>
      <c r="K1498" s="1">
        <v>1.1072499677538872E-2</v>
      </c>
      <c r="L1498" s="1">
        <v>0.17520542442798615</v>
      </c>
      <c r="M1498" s="1">
        <v>1.9941220059990883E-2</v>
      </c>
      <c r="N1498" s="1">
        <v>2.6589117050170898</v>
      </c>
    </row>
    <row r="1499" spans="1:14" x14ac:dyDescent="0.25">
      <c r="A1499" s="1">
        <v>310498</v>
      </c>
      <c r="B1499" s="1" t="s">
        <v>1517</v>
      </c>
      <c r="C1499" s="1">
        <v>129547603</v>
      </c>
      <c r="D1499" s="1">
        <v>498</v>
      </c>
      <c r="E1499" s="1" t="s">
        <v>2033</v>
      </c>
      <c r="F1499" s="1" t="s">
        <v>235</v>
      </c>
      <c r="G1499" s="1" t="s">
        <v>226</v>
      </c>
      <c r="H1499" s="1" t="s">
        <v>240</v>
      </c>
      <c r="I1499" s="1">
        <v>1370302.19</v>
      </c>
      <c r="J1499" s="1">
        <v>6987189.5</v>
      </c>
      <c r="K1499" s="1">
        <v>4.9418501555919647E-2</v>
      </c>
      <c r="L1499" s="1">
        <v>0.71231091022491455</v>
      </c>
      <c r="M1499" s="1">
        <v>4.2773250490427017E-2</v>
      </c>
      <c r="N1499" s="1">
        <v>3.222020149230957</v>
      </c>
    </row>
    <row r="1500" spans="1:14" x14ac:dyDescent="0.25">
      <c r="A1500" s="1">
        <v>310499</v>
      </c>
      <c r="B1500" s="1" t="s">
        <v>1517</v>
      </c>
      <c r="C1500" s="1">
        <v>129547803</v>
      </c>
      <c r="D1500" s="1">
        <v>499</v>
      </c>
      <c r="E1500" s="1" t="s">
        <v>2034</v>
      </c>
      <c r="F1500" s="1" t="s">
        <v>235</v>
      </c>
      <c r="G1500" s="1" t="s">
        <v>226</v>
      </c>
      <c r="H1500" s="1" t="s">
        <v>240</v>
      </c>
      <c r="I1500" s="1">
        <v>576576.53</v>
      </c>
      <c r="J1500" s="1">
        <v>4549233</v>
      </c>
      <c r="K1500" s="1">
        <v>3.4716501832008362E-2</v>
      </c>
      <c r="L1500" s="1">
        <v>0.76899707317352295</v>
      </c>
      <c r="M1500" s="1">
        <v>1.1330319568514824E-2</v>
      </c>
      <c r="N1500" s="1">
        <v>2.0044927597045898</v>
      </c>
    </row>
    <row r="1501" spans="1:14" x14ac:dyDescent="0.25">
      <c r="A1501" s="1">
        <v>310500</v>
      </c>
      <c r="B1501" s="1" t="s">
        <v>1517</v>
      </c>
      <c r="C1501" s="1">
        <v>129548803</v>
      </c>
      <c r="D1501" s="1">
        <v>500</v>
      </c>
      <c r="E1501" s="1" t="s">
        <v>2035</v>
      </c>
      <c r="F1501" s="1" t="s">
        <v>235</v>
      </c>
      <c r="G1501" s="1" t="s">
        <v>226</v>
      </c>
      <c r="H1501" s="1" t="s">
        <v>240</v>
      </c>
      <c r="I1501" s="1">
        <v>838908.72</v>
      </c>
      <c r="J1501" s="1">
        <v>7073603.5</v>
      </c>
      <c r="K1501" s="1">
        <v>6.1673998832702637E-2</v>
      </c>
      <c r="L1501" s="1">
        <v>0.87955820560455322</v>
      </c>
      <c r="M1501" s="1">
        <v>4.5360520482063293E-2</v>
      </c>
      <c r="N1501" s="1">
        <v>5.7161645889282227</v>
      </c>
    </row>
    <row r="1502" spans="1:14" x14ac:dyDescent="0.25">
      <c r="A1502" s="1">
        <v>320001</v>
      </c>
      <c r="B1502" s="1" t="s">
        <v>1518</v>
      </c>
      <c r="C1502" s="1">
        <v>101260303</v>
      </c>
      <c r="D1502" s="1">
        <v>1</v>
      </c>
      <c r="E1502" s="1" t="s">
        <v>1536</v>
      </c>
      <c r="F1502" s="1" t="s">
        <v>228</v>
      </c>
      <c r="G1502" s="1" t="s">
        <v>161</v>
      </c>
      <c r="H1502" s="1" t="s">
        <v>240</v>
      </c>
      <c r="I1502" s="1">
        <v>3030740.91</v>
      </c>
      <c r="J1502" s="1">
        <v>23892112</v>
      </c>
      <c r="K1502" s="1">
        <v>0.34789198637008667</v>
      </c>
      <c r="L1502" s="1">
        <v>1.4776110649108887</v>
      </c>
      <c r="M1502" s="1">
        <v>6.9833002053201199E-3</v>
      </c>
      <c r="N1502" s="1">
        <v>0.23094774782657623</v>
      </c>
    </row>
    <row r="1503" spans="1:14" x14ac:dyDescent="0.25">
      <c r="A1503" s="1">
        <v>320002</v>
      </c>
      <c r="B1503" s="1" t="s">
        <v>1518</v>
      </c>
      <c r="C1503" s="1">
        <v>101260803</v>
      </c>
      <c r="D1503" s="1">
        <v>2</v>
      </c>
      <c r="E1503" s="1" t="s">
        <v>1537</v>
      </c>
      <c r="F1503" s="1" t="s">
        <v>228</v>
      </c>
      <c r="G1503" s="1" t="s">
        <v>161</v>
      </c>
      <c r="H1503" s="1" t="s">
        <v>240</v>
      </c>
      <c r="I1503" s="1">
        <v>1466941.4399999999</v>
      </c>
      <c r="J1503" s="1">
        <v>12444344</v>
      </c>
      <c r="K1503" s="1">
        <v>-3.2130000181496143E-3</v>
      </c>
      <c r="L1503" s="1">
        <v>-2.5812294334173203E-2</v>
      </c>
      <c r="M1503" s="1">
        <v>6.5558599308133125E-3</v>
      </c>
      <c r="N1503" s="1">
        <v>0.44891294836997986</v>
      </c>
    </row>
    <row r="1504" spans="1:14" x14ac:dyDescent="0.25">
      <c r="A1504" s="1">
        <v>320003</v>
      </c>
      <c r="B1504" s="1" t="s">
        <v>1518</v>
      </c>
      <c r="C1504" s="1">
        <v>101261302</v>
      </c>
      <c r="D1504" s="1">
        <v>3</v>
      </c>
      <c r="E1504" s="1" t="s">
        <v>1538</v>
      </c>
      <c r="F1504" s="1" t="s">
        <v>228</v>
      </c>
      <c r="G1504" s="1" t="s">
        <v>161</v>
      </c>
      <c r="H1504" s="1" t="s">
        <v>240</v>
      </c>
      <c r="I1504" s="1">
        <v>4782368.75</v>
      </c>
      <c r="J1504" s="1">
        <v>30777174</v>
      </c>
      <c r="K1504" s="1">
        <v>0.24593600630760193</v>
      </c>
      <c r="L1504" s="1">
        <v>0.80552250146865845</v>
      </c>
      <c r="M1504" s="1">
        <v>3.7726420909166336E-2</v>
      </c>
      <c r="N1504" s="1">
        <v>0.79513728618621826</v>
      </c>
    </row>
    <row r="1505" spans="1:14" x14ac:dyDescent="0.25">
      <c r="A1505" s="1">
        <v>320004</v>
      </c>
      <c r="B1505" s="1" t="s">
        <v>1518</v>
      </c>
      <c r="C1505" s="1">
        <v>101262903</v>
      </c>
      <c r="D1505" s="1">
        <v>4</v>
      </c>
      <c r="E1505" s="1" t="s">
        <v>1539</v>
      </c>
      <c r="F1505" s="1" t="s">
        <v>228</v>
      </c>
      <c r="G1505" s="1" t="s">
        <v>161</v>
      </c>
      <c r="H1505" s="1" t="s">
        <v>240</v>
      </c>
      <c r="I1505" s="1">
        <v>732103.9</v>
      </c>
      <c r="J1505" s="1">
        <v>6954448</v>
      </c>
      <c r="K1505" s="1">
        <v>6.6625498235225677E-2</v>
      </c>
      <c r="L1505" s="1">
        <v>0.96729409694671631</v>
      </c>
      <c r="M1505" s="1">
        <v>6.9832801818847656E-3</v>
      </c>
      <c r="N1505" s="1">
        <v>0.96305078268051147</v>
      </c>
    </row>
    <row r="1506" spans="1:14" x14ac:dyDescent="0.25">
      <c r="A1506" s="1">
        <v>320005</v>
      </c>
      <c r="B1506" s="1" t="s">
        <v>1518</v>
      </c>
      <c r="C1506" s="1">
        <v>101264003</v>
      </c>
      <c r="D1506" s="1">
        <v>5</v>
      </c>
      <c r="E1506" s="1" t="s">
        <v>1540</v>
      </c>
      <c r="F1506" s="1" t="s">
        <v>228</v>
      </c>
      <c r="G1506" s="1" t="s">
        <v>161</v>
      </c>
      <c r="H1506" s="1" t="s">
        <v>240</v>
      </c>
      <c r="I1506" s="1">
        <v>2328669.54</v>
      </c>
      <c r="J1506" s="1">
        <v>14296794</v>
      </c>
      <c r="K1506" s="1">
        <v>0.11894500255584717</v>
      </c>
      <c r="L1506" s="1">
        <v>0.83894956111907959</v>
      </c>
      <c r="M1506" s="1">
        <v>2.5799969211220741E-2</v>
      </c>
      <c r="N1506" s="1">
        <v>1.1203399896621704</v>
      </c>
    </row>
    <row r="1507" spans="1:14" x14ac:dyDescent="0.25">
      <c r="A1507" s="1">
        <v>320006</v>
      </c>
      <c r="B1507" s="1" t="s">
        <v>1518</v>
      </c>
      <c r="C1507" s="1">
        <v>101268003</v>
      </c>
      <c r="D1507" s="1">
        <v>6</v>
      </c>
      <c r="E1507" s="1" t="s">
        <v>1541</v>
      </c>
      <c r="F1507" s="1" t="s">
        <v>228</v>
      </c>
      <c r="G1507" s="1" t="s">
        <v>161</v>
      </c>
      <c r="H1507" s="1" t="s">
        <v>240</v>
      </c>
      <c r="I1507" s="1">
        <v>2234790.11</v>
      </c>
      <c r="J1507" s="1">
        <v>16037068</v>
      </c>
      <c r="K1507" s="1">
        <v>0.27386999130249023</v>
      </c>
      <c r="L1507" s="1">
        <v>1.7374012470245361</v>
      </c>
      <c r="M1507" s="1">
        <v>6.7885802127420902E-3</v>
      </c>
      <c r="N1507" s="1">
        <v>0.30469369888305664</v>
      </c>
    </row>
    <row r="1508" spans="1:14" x14ac:dyDescent="0.25">
      <c r="A1508" s="1">
        <v>320007</v>
      </c>
      <c r="B1508" s="1" t="s">
        <v>1518</v>
      </c>
      <c r="C1508" s="1">
        <v>101301303</v>
      </c>
      <c r="D1508" s="1">
        <v>7</v>
      </c>
      <c r="E1508" s="1" t="s">
        <v>1542</v>
      </c>
      <c r="F1508" s="1" t="s">
        <v>228</v>
      </c>
      <c r="G1508" s="1" t="s">
        <v>162</v>
      </c>
      <c r="H1508" s="1" t="s">
        <v>240</v>
      </c>
      <c r="I1508" s="1">
        <v>858851.92</v>
      </c>
      <c r="J1508" s="1">
        <v>7140919</v>
      </c>
      <c r="K1508" s="1">
        <v>0.1510390043258667</v>
      </c>
      <c r="L1508" s="1">
        <v>2.1608238220214844</v>
      </c>
      <c r="M1508" s="1">
        <v>1.867952011525631E-2</v>
      </c>
      <c r="N1508" s="1">
        <v>2.2232961654663086</v>
      </c>
    </row>
    <row r="1509" spans="1:14" x14ac:dyDescent="0.25">
      <c r="A1509" s="1">
        <v>320008</v>
      </c>
      <c r="B1509" s="1" t="s">
        <v>1518</v>
      </c>
      <c r="C1509" s="1">
        <v>101301403</v>
      </c>
      <c r="D1509" s="1">
        <v>8</v>
      </c>
      <c r="E1509" s="1" t="s">
        <v>1543</v>
      </c>
      <c r="F1509" s="1" t="s">
        <v>228</v>
      </c>
      <c r="G1509" s="1" t="s">
        <v>162</v>
      </c>
      <c r="H1509" s="1" t="s">
        <v>240</v>
      </c>
      <c r="I1509" s="1">
        <v>1810720.33</v>
      </c>
      <c r="J1509" s="1">
        <v>8386668</v>
      </c>
      <c r="K1509" s="1">
        <v>0.10457099974155426</v>
      </c>
      <c r="L1509" s="1">
        <v>1.2626149654388428</v>
      </c>
      <c r="M1509" s="1">
        <v>3.498464822769165E-2</v>
      </c>
      <c r="N1509" s="1">
        <v>1.9701496362686157</v>
      </c>
    </row>
    <row r="1510" spans="1:14" x14ac:dyDescent="0.25">
      <c r="A1510" s="1">
        <v>320009</v>
      </c>
      <c r="B1510" s="1" t="s">
        <v>1518</v>
      </c>
      <c r="C1510" s="1">
        <v>101303503</v>
      </c>
      <c r="D1510" s="1">
        <v>9</v>
      </c>
      <c r="E1510" s="1" t="s">
        <v>1544</v>
      </c>
      <c r="F1510" s="1" t="s">
        <v>228</v>
      </c>
      <c r="G1510" s="1" t="s">
        <v>162</v>
      </c>
      <c r="H1510" s="1" t="s">
        <v>240</v>
      </c>
      <c r="I1510" s="1">
        <v>705567.96</v>
      </c>
      <c r="J1510" s="1">
        <v>5476672.5</v>
      </c>
      <c r="K1510" s="1">
        <v>-1.0898999869823456E-2</v>
      </c>
      <c r="L1510" s="1">
        <v>-0.19861245155334473</v>
      </c>
      <c r="M1510" s="1">
        <v>3.0938910320401192E-2</v>
      </c>
      <c r="N1510" s="1">
        <v>4.5860624313354492</v>
      </c>
    </row>
    <row r="1511" spans="1:14" x14ac:dyDescent="0.25">
      <c r="A1511" s="1">
        <v>320010</v>
      </c>
      <c r="B1511" s="1" t="s">
        <v>1518</v>
      </c>
      <c r="C1511" s="1">
        <v>101306503</v>
      </c>
      <c r="D1511" s="1">
        <v>10</v>
      </c>
      <c r="E1511" s="1" t="s">
        <v>1545</v>
      </c>
      <c r="F1511" s="1" t="s">
        <v>228</v>
      </c>
      <c r="G1511" s="1" t="s">
        <v>162</v>
      </c>
      <c r="H1511" s="1" t="s">
        <v>240</v>
      </c>
      <c r="I1511" s="1">
        <v>560381.23</v>
      </c>
      <c r="J1511" s="1">
        <v>5065739.5</v>
      </c>
      <c r="K1511" s="1">
        <v>7.0513002574443817E-2</v>
      </c>
      <c r="L1511" s="1">
        <v>1.4116076231002808</v>
      </c>
      <c r="M1511" s="1">
        <v>-7.7550997957587242E-4</v>
      </c>
      <c r="N1511" s="1">
        <v>-0.13819846510887146</v>
      </c>
    </row>
    <row r="1512" spans="1:14" x14ac:dyDescent="0.25">
      <c r="A1512" s="1">
        <v>320011</v>
      </c>
      <c r="B1512" s="1" t="s">
        <v>1518</v>
      </c>
      <c r="C1512" s="1">
        <v>101308503</v>
      </c>
      <c r="D1512" s="1">
        <v>11</v>
      </c>
      <c r="E1512" s="1" t="s">
        <v>1546</v>
      </c>
      <c r="F1512" s="1" t="s">
        <v>228</v>
      </c>
      <c r="G1512" s="1" t="s">
        <v>162</v>
      </c>
      <c r="H1512" s="1" t="s">
        <v>240</v>
      </c>
      <c r="I1512" s="1">
        <v>682922.26</v>
      </c>
      <c r="J1512" s="1">
        <v>3505464.25</v>
      </c>
      <c r="K1512" s="1">
        <v>9.7621500492095947E-2</v>
      </c>
      <c r="L1512" s="1">
        <v>2.8646128177642822</v>
      </c>
      <c r="M1512" s="1">
        <v>3.4875199198722839E-3</v>
      </c>
      <c r="N1512" s="1">
        <v>0.51329725980758667</v>
      </c>
    </row>
    <row r="1513" spans="1:14" x14ac:dyDescent="0.25">
      <c r="A1513" s="1">
        <v>320012</v>
      </c>
      <c r="B1513" s="1" t="s">
        <v>1518</v>
      </c>
      <c r="C1513" s="1">
        <v>101630504</v>
      </c>
      <c r="D1513" s="1">
        <v>12</v>
      </c>
      <c r="E1513" s="1" t="s">
        <v>1547</v>
      </c>
      <c r="F1513" s="1" t="s">
        <v>228</v>
      </c>
      <c r="G1513" s="1" t="s">
        <v>163</v>
      </c>
      <c r="H1513" s="1" t="s">
        <v>240</v>
      </c>
      <c r="I1513" s="1">
        <v>566550.88</v>
      </c>
      <c r="J1513" s="1">
        <v>4296896</v>
      </c>
      <c r="K1513" s="1">
        <v>1.7333000898361206E-2</v>
      </c>
      <c r="L1513" s="1">
        <v>0.40501800179481506</v>
      </c>
      <c r="M1513" s="1">
        <v>5.7353698648512363E-3</v>
      </c>
      <c r="N1513" s="1">
        <v>1.02268385887146</v>
      </c>
    </row>
    <row r="1514" spans="1:14" x14ac:dyDescent="0.25">
      <c r="A1514" s="1">
        <v>320013</v>
      </c>
      <c r="B1514" s="1" t="s">
        <v>1518</v>
      </c>
      <c r="C1514" s="1">
        <v>101630903</v>
      </c>
      <c r="D1514" s="1">
        <v>13</v>
      </c>
      <c r="E1514" s="1" t="s">
        <v>1548</v>
      </c>
      <c r="F1514" s="1" t="s">
        <v>228</v>
      </c>
      <c r="G1514" s="1" t="s">
        <v>163</v>
      </c>
      <c r="H1514" s="1" t="s">
        <v>240</v>
      </c>
      <c r="I1514" s="1">
        <v>790756.12</v>
      </c>
      <c r="J1514" s="1">
        <v>6329029.5</v>
      </c>
      <c r="K1514" s="1">
        <v>3.2444000244140625E-2</v>
      </c>
      <c r="L1514" s="1">
        <v>0.51526337862014771</v>
      </c>
      <c r="M1514" s="1">
        <v>-1.2952700490131974E-3</v>
      </c>
      <c r="N1514" s="1">
        <v>-0.16353358328342438</v>
      </c>
    </row>
    <row r="1515" spans="1:14" x14ac:dyDescent="0.25">
      <c r="A1515" s="1">
        <v>320014</v>
      </c>
      <c r="B1515" s="1" t="s">
        <v>1518</v>
      </c>
      <c r="C1515" s="1">
        <v>101631003</v>
      </c>
      <c r="D1515" s="1">
        <v>14</v>
      </c>
      <c r="E1515" s="1" t="s">
        <v>1549</v>
      </c>
      <c r="F1515" s="1" t="s">
        <v>228</v>
      </c>
      <c r="G1515" s="1" t="s">
        <v>163</v>
      </c>
      <c r="H1515" s="1" t="s">
        <v>240</v>
      </c>
      <c r="I1515" s="1">
        <v>1026534.32</v>
      </c>
      <c r="J1515" s="1">
        <v>8771869</v>
      </c>
      <c r="K1515" s="1">
        <v>1.8871000036597252E-2</v>
      </c>
      <c r="L1515" s="1">
        <v>0.21559470891952515</v>
      </c>
      <c r="M1515" s="1">
        <v>1.1256759986281395E-2</v>
      </c>
      <c r="N1515" s="1">
        <v>1.1087372303009033</v>
      </c>
    </row>
    <row r="1516" spans="1:14" x14ac:dyDescent="0.25">
      <c r="A1516" s="1">
        <v>320015</v>
      </c>
      <c r="B1516" s="1" t="s">
        <v>1518</v>
      </c>
      <c r="C1516" s="1">
        <v>101631203</v>
      </c>
      <c r="D1516" s="1">
        <v>15</v>
      </c>
      <c r="E1516" s="1" t="s">
        <v>1550</v>
      </c>
      <c r="F1516" s="1" t="s">
        <v>228</v>
      </c>
      <c r="G1516" s="1" t="s">
        <v>163</v>
      </c>
      <c r="H1516" s="1" t="s">
        <v>240</v>
      </c>
      <c r="I1516" s="1">
        <v>911665.22</v>
      </c>
      <c r="J1516" s="1">
        <v>6363939</v>
      </c>
      <c r="K1516" s="1">
        <v>3.6557998508214951E-2</v>
      </c>
      <c r="L1516" s="1">
        <v>0.57777458429336548</v>
      </c>
      <c r="M1516" s="1">
        <v>1.8232090398669243E-2</v>
      </c>
      <c r="N1516" s="1">
        <v>2.040677547454834</v>
      </c>
    </row>
    <row r="1517" spans="1:14" x14ac:dyDescent="0.25">
      <c r="A1517" s="1">
        <v>320016</v>
      </c>
      <c r="B1517" s="1" t="s">
        <v>1518</v>
      </c>
      <c r="C1517" s="1">
        <v>101631503</v>
      </c>
      <c r="D1517" s="1">
        <v>16</v>
      </c>
      <c r="E1517" s="1" t="s">
        <v>1551</v>
      </c>
      <c r="F1517" s="1" t="s">
        <v>228</v>
      </c>
      <c r="G1517" s="1" t="s">
        <v>163</v>
      </c>
      <c r="H1517" s="1" t="s">
        <v>240</v>
      </c>
      <c r="I1517" s="1">
        <v>660905.09</v>
      </c>
      <c r="J1517" s="1">
        <v>5852420.5</v>
      </c>
      <c r="K1517" s="1">
        <v>2.3487500846385956E-2</v>
      </c>
      <c r="L1517" s="1">
        <v>0.4029468297958374</v>
      </c>
      <c r="M1517" s="1">
        <v>3.4157000482082367E-3</v>
      </c>
      <c r="N1517" s="1">
        <v>0.51950645446777344</v>
      </c>
    </row>
    <row r="1518" spans="1:14" x14ac:dyDescent="0.25">
      <c r="A1518" s="1">
        <v>320017</v>
      </c>
      <c r="B1518" s="1" t="s">
        <v>1518</v>
      </c>
      <c r="C1518" s="1">
        <v>101631703</v>
      </c>
      <c r="D1518" s="1">
        <v>17</v>
      </c>
      <c r="E1518" s="1" t="s">
        <v>1552</v>
      </c>
      <c r="F1518" s="1" t="s">
        <v>228</v>
      </c>
      <c r="G1518" s="1" t="s">
        <v>163</v>
      </c>
      <c r="H1518" s="1" t="s">
        <v>240</v>
      </c>
      <c r="I1518" s="1">
        <v>2236356.7799999998</v>
      </c>
      <c r="J1518" s="1">
        <v>11682606</v>
      </c>
      <c r="K1518" s="1">
        <v>9.4451002776622772E-2</v>
      </c>
      <c r="L1518" s="1">
        <v>0.81506502628326416</v>
      </c>
      <c r="M1518" s="1">
        <v>-5.2937199361622334E-3</v>
      </c>
      <c r="N1518" s="1">
        <v>-0.23615278303623199</v>
      </c>
    </row>
    <row r="1519" spans="1:14" x14ac:dyDescent="0.25">
      <c r="A1519" s="1">
        <v>320018</v>
      </c>
      <c r="B1519" s="1" t="s">
        <v>1518</v>
      </c>
      <c r="C1519" s="1">
        <v>101631803</v>
      </c>
      <c r="D1519" s="1">
        <v>18</v>
      </c>
      <c r="E1519" s="1" t="s">
        <v>1553</v>
      </c>
      <c r="F1519" s="1" t="s">
        <v>228</v>
      </c>
      <c r="G1519" s="1" t="s">
        <v>163</v>
      </c>
      <c r="H1519" s="1" t="s">
        <v>240</v>
      </c>
      <c r="I1519" s="1">
        <v>1188004.82</v>
      </c>
      <c r="J1519" s="1">
        <v>7960417</v>
      </c>
      <c r="K1519" s="1">
        <v>6.9780997931957245E-2</v>
      </c>
      <c r="L1519" s="1">
        <v>0.88435202836990356</v>
      </c>
      <c r="M1519" s="1">
        <v>1.8025819212198257E-2</v>
      </c>
      <c r="N1519" s="1">
        <v>1.5406960248947144</v>
      </c>
    </row>
    <row r="1520" spans="1:14" x14ac:dyDescent="0.25">
      <c r="A1520" s="1">
        <v>320019</v>
      </c>
      <c r="B1520" s="1" t="s">
        <v>1518</v>
      </c>
      <c r="C1520" s="1">
        <v>101631903</v>
      </c>
      <c r="D1520" s="1">
        <v>19</v>
      </c>
      <c r="E1520" s="1" t="s">
        <v>1554</v>
      </c>
      <c r="F1520" s="1" t="s">
        <v>228</v>
      </c>
      <c r="G1520" s="1" t="s">
        <v>163</v>
      </c>
      <c r="H1520" s="1" t="s">
        <v>240</v>
      </c>
      <c r="I1520" s="1">
        <v>660572.07999999996</v>
      </c>
      <c r="J1520" s="1">
        <v>4837302.5</v>
      </c>
      <c r="K1520" s="1">
        <v>7.5685501098632813E-2</v>
      </c>
      <c r="L1520" s="1">
        <v>1.589491605758667</v>
      </c>
      <c r="M1520" s="1">
        <v>2.5371699593961239E-3</v>
      </c>
      <c r="N1520" s="1">
        <v>0.38556769490242004</v>
      </c>
    </row>
    <row r="1521" spans="1:14" x14ac:dyDescent="0.25">
      <c r="A1521" s="1">
        <v>320020</v>
      </c>
      <c r="B1521" s="1" t="s">
        <v>1518</v>
      </c>
      <c r="C1521" s="1">
        <v>101632403</v>
      </c>
      <c r="D1521" s="1">
        <v>20</v>
      </c>
      <c r="E1521" s="1" t="s">
        <v>1555</v>
      </c>
      <c r="F1521" s="1" t="s">
        <v>228</v>
      </c>
      <c r="G1521" s="1" t="s">
        <v>163</v>
      </c>
      <c r="H1521" s="1" t="s">
        <v>240</v>
      </c>
      <c r="I1521" s="1">
        <v>808553.18</v>
      </c>
      <c r="J1521" s="1">
        <v>6508962.5</v>
      </c>
      <c r="K1521" s="1">
        <v>4.2499501258134842E-2</v>
      </c>
      <c r="L1521" s="1">
        <v>0.65722948312759399</v>
      </c>
      <c r="M1521" s="1">
        <v>4.0780701674520969E-3</v>
      </c>
      <c r="N1521" s="1">
        <v>0.50692307949066162</v>
      </c>
    </row>
    <row r="1522" spans="1:14" x14ac:dyDescent="0.25">
      <c r="A1522" s="1">
        <v>320021</v>
      </c>
      <c r="B1522" s="1" t="s">
        <v>1518</v>
      </c>
      <c r="C1522" s="1">
        <v>101633903</v>
      </c>
      <c r="D1522" s="1">
        <v>21</v>
      </c>
      <c r="E1522" s="1" t="s">
        <v>1556</v>
      </c>
      <c r="F1522" s="1" t="s">
        <v>228</v>
      </c>
      <c r="G1522" s="1" t="s">
        <v>163</v>
      </c>
      <c r="H1522" s="1" t="s">
        <v>240</v>
      </c>
      <c r="I1522" s="1">
        <v>1550098.24</v>
      </c>
      <c r="J1522" s="1">
        <v>10242119</v>
      </c>
      <c r="K1522" s="1">
        <v>2.2918000817298889E-2</v>
      </c>
      <c r="L1522" s="1">
        <v>0.22426411509513855</v>
      </c>
      <c r="M1522" s="1">
        <v>-1.4816599432379007E-3</v>
      </c>
      <c r="N1522" s="1">
        <v>-9.5493629574775696E-2</v>
      </c>
    </row>
    <row r="1523" spans="1:14" x14ac:dyDescent="0.25">
      <c r="A1523" s="1">
        <v>320022</v>
      </c>
      <c r="B1523" s="1" t="s">
        <v>1518</v>
      </c>
      <c r="C1523" s="1">
        <v>101636503</v>
      </c>
      <c r="D1523" s="1">
        <v>22</v>
      </c>
      <c r="E1523" s="1" t="s">
        <v>1557</v>
      </c>
      <c r="F1523" s="1" t="s">
        <v>228</v>
      </c>
      <c r="G1523" s="1" t="s">
        <v>163</v>
      </c>
      <c r="H1523" s="1" t="s">
        <v>240</v>
      </c>
      <c r="I1523" s="1">
        <v>1613601.38</v>
      </c>
      <c r="J1523" s="1">
        <v>5553247</v>
      </c>
      <c r="K1523" s="1">
        <v>6.4099997282028198E-2</v>
      </c>
      <c r="L1523" s="1">
        <v>1.1677588224411011</v>
      </c>
      <c r="M1523" s="1">
        <v>6.4849699847400188E-3</v>
      </c>
      <c r="N1523" s="1">
        <v>0.40351587533950806</v>
      </c>
    </row>
    <row r="1524" spans="1:14" x14ac:dyDescent="0.25">
      <c r="A1524" s="1">
        <v>320023</v>
      </c>
      <c r="B1524" s="1" t="s">
        <v>1518</v>
      </c>
      <c r="C1524" s="1">
        <v>101637002</v>
      </c>
      <c r="D1524" s="1">
        <v>23</v>
      </c>
      <c r="E1524" s="1" t="s">
        <v>1558</v>
      </c>
      <c r="F1524" s="1" t="s">
        <v>228</v>
      </c>
      <c r="G1524" s="1" t="s">
        <v>163</v>
      </c>
      <c r="H1524" s="1" t="s">
        <v>240</v>
      </c>
      <c r="I1524" s="1">
        <v>2096778.63</v>
      </c>
      <c r="J1524" s="1">
        <v>12864326</v>
      </c>
      <c r="K1524" s="1">
        <v>7.0922002196311951E-2</v>
      </c>
      <c r="L1524" s="1">
        <v>0.55436378717422485</v>
      </c>
      <c r="M1524" s="1">
        <v>2.0921070128679276E-2</v>
      </c>
      <c r="N1524" s="1">
        <v>1.0078278779983521</v>
      </c>
    </row>
    <row r="1525" spans="1:14" x14ac:dyDescent="0.25">
      <c r="A1525" s="1">
        <v>320024</v>
      </c>
      <c r="B1525" s="1" t="s">
        <v>1518</v>
      </c>
      <c r="C1525" s="1">
        <v>101638003</v>
      </c>
      <c r="D1525" s="1">
        <v>24</v>
      </c>
      <c r="E1525" s="1" t="s">
        <v>1559</v>
      </c>
      <c r="F1525" s="1" t="s">
        <v>228</v>
      </c>
      <c r="G1525" s="1" t="s">
        <v>163</v>
      </c>
      <c r="H1525" s="1" t="s">
        <v>240</v>
      </c>
      <c r="I1525" s="1">
        <v>2050972.2</v>
      </c>
      <c r="J1525" s="1">
        <v>11933010</v>
      </c>
      <c r="K1525" s="1">
        <v>0.13151100277900696</v>
      </c>
      <c r="L1525" s="1">
        <v>1.1143584251403809</v>
      </c>
      <c r="M1525" s="1">
        <v>6.95386016741395E-3</v>
      </c>
      <c r="N1525" s="1">
        <v>0.34020537137985229</v>
      </c>
    </row>
    <row r="1526" spans="1:14" x14ac:dyDescent="0.25">
      <c r="A1526" s="1">
        <v>320025</v>
      </c>
      <c r="B1526" s="1" t="s">
        <v>1518</v>
      </c>
      <c r="C1526" s="1">
        <v>101638803</v>
      </c>
      <c r="D1526" s="1">
        <v>25</v>
      </c>
      <c r="E1526" s="1" t="s">
        <v>1560</v>
      </c>
      <c r="F1526" s="1" t="s">
        <v>228</v>
      </c>
      <c r="G1526" s="1" t="s">
        <v>163</v>
      </c>
      <c r="H1526" s="1" t="s">
        <v>240</v>
      </c>
      <c r="I1526" s="1">
        <v>1509571.55</v>
      </c>
      <c r="J1526" s="1">
        <v>8961950</v>
      </c>
      <c r="K1526" s="1">
        <v>0.16597199440002441</v>
      </c>
      <c r="L1526" s="1">
        <v>1.8869078159332275</v>
      </c>
      <c r="M1526" s="1">
        <v>2.5046609342098236E-2</v>
      </c>
      <c r="N1526" s="1">
        <v>1.6871801614761353</v>
      </c>
    </row>
    <row r="1527" spans="1:14" x14ac:dyDescent="0.25">
      <c r="A1527" s="1">
        <v>320026</v>
      </c>
      <c r="B1527" s="1" t="s">
        <v>1518</v>
      </c>
      <c r="C1527" s="1">
        <v>102027451</v>
      </c>
      <c r="D1527" s="1">
        <v>26</v>
      </c>
      <c r="E1527" s="1" t="s">
        <v>1561</v>
      </c>
      <c r="F1527" s="1" t="s">
        <v>229</v>
      </c>
      <c r="G1527" s="1" t="s">
        <v>164</v>
      </c>
      <c r="H1527" s="1" t="s">
        <v>240</v>
      </c>
      <c r="I1527" s="1">
        <v>28582332.449999999</v>
      </c>
      <c r="J1527" s="1">
        <v>161372880</v>
      </c>
      <c r="K1527" s="1">
        <v>0.56036800146102905</v>
      </c>
      <c r="L1527" s="1">
        <v>0.34846043586730957</v>
      </c>
      <c r="M1527" s="1">
        <v>0.15040409564971924</v>
      </c>
      <c r="N1527" s="1">
        <v>0.52899712324142456</v>
      </c>
    </row>
    <row r="1528" spans="1:14" x14ac:dyDescent="0.25">
      <c r="A1528" s="1">
        <v>320027</v>
      </c>
      <c r="B1528" s="1" t="s">
        <v>1518</v>
      </c>
      <c r="C1528" s="1">
        <v>103020603</v>
      </c>
      <c r="D1528" s="1">
        <v>27</v>
      </c>
      <c r="E1528" s="1" t="s">
        <v>1562</v>
      </c>
      <c r="F1528" s="1" t="s">
        <v>229</v>
      </c>
      <c r="G1528" s="1" t="s">
        <v>164</v>
      </c>
      <c r="H1528" s="1" t="s">
        <v>240</v>
      </c>
      <c r="I1528" s="1">
        <v>701880.09</v>
      </c>
      <c r="J1528" s="1">
        <v>2532611.25</v>
      </c>
      <c r="K1528" s="1">
        <v>1.1829749681055546E-2</v>
      </c>
      <c r="L1528" s="1">
        <v>0.46928897500038147</v>
      </c>
      <c r="M1528" s="1">
        <v>5.5019902065396309E-3</v>
      </c>
      <c r="N1528" s="1">
        <v>0.79008656740188599</v>
      </c>
    </row>
    <row r="1529" spans="1:14" x14ac:dyDescent="0.25">
      <c r="A1529" s="1">
        <v>320028</v>
      </c>
      <c r="B1529" s="1" t="s">
        <v>1518</v>
      </c>
      <c r="C1529" s="1">
        <v>103020753</v>
      </c>
      <c r="D1529" s="1">
        <v>28</v>
      </c>
      <c r="E1529" s="1" t="s">
        <v>1563</v>
      </c>
      <c r="F1529" s="1" t="s">
        <v>229</v>
      </c>
      <c r="G1529" s="1" t="s">
        <v>164</v>
      </c>
      <c r="H1529" s="1" t="s">
        <v>240</v>
      </c>
      <c r="I1529" s="1">
        <v>725183.92</v>
      </c>
      <c r="J1529" s="1">
        <v>2584648</v>
      </c>
      <c r="K1529" s="1">
        <v>3.4729499369859695E-2</v>
      </c>
      <c r="L1529" s="1">
        <v>1.3619847297668457</v>
      </c>
      <c r="M1529" s="1">
        <v>-6.1635058373212814E-2</v>
      </c>
      <c r="N1529" s="1">
        <v>-7.8334484100341797</v>
      </c>
    </row>
    <row r="1530" spans="1:14" x14ac:dyDescent="0.25">
      <c r="A1530" s="1">
        <v>320029</v>
      </c>
      <c r="B1530" s="1" t="s">
        <v>1518</v>
      </c>
      <c r="C1530" s="1">
        <v>103021003</v>
      </c>
      <c r="D1530" s="1">
        <v>29</v>
      </c>
      <c r="E1530" s="1" t="s">
        <v>1564</v>
      </c>
      <c r="F1530" s="1" t="s">
        <v>229</v>
      </c>
      <c r="G1530" s="1" t="s">
        <v>164</v>
      </c>
      <c r="H1530" s="1" t="s">
        <v>240</v>
      </c>
      <c r="I1530" s="1">
        <v>1672780.38</v>
      </c>
      <c r="J1530" s="1">
        <v>5270522</v>
      </c>
      <c r="K1530" s="1">
        <v>0.13293099403381348</v>
      </c>
      <c r="L1530" s="1">
        <v>2.587418794631958</v>
      </c>
      <c r="M1530" s="1">
        <v>-0.10376562178134918</v>
      </c>
      <c r="N1530" s="1">
        <v>-5.8408632278442383</v>
      </c>
    </row>
    <row r="1531" spans="1:14" x14ac:dyDescent="0.25">
      <c r="A1531" s="1">
        <v>320030</v>
      </c>
      <c r="B1531" s="1" t="s">
        <v>1518</v>
      </c>
      <c r="C1531" s="1">
        <v>103021102</v>
      </c>
      <c r="D1531" s="1">
        <v>30</v>
      </c>
      <c r="E1531" s="1" t="s">
        <v>1565</v>
      </c>
      <c r="F1531" s="1" t="s">
        <v>229</v>
      </c>
      <c r="G1531" s="1" t="s">
        <v>164</v>
      </c>
      <c r="H1531" s="1" t="s">
        <v>240</v>
      </c>
      <c r="I1531" s="1">
        <v>2844378.23</v>
      </c>
      <c r="J1531" s="1">
        <v>9889193</v>
      </c>
      <c r="K1531" s="1">
        <v>0.17686599493026733</v>
      </c>
      <c r="L1531" s="1">
        <v>1.8210465908050537</v>
      </c>
      <c r="M1531" s="1">
        <v>0.1861279308795929</v>
      </c>
      <c r="N1531" s="1">
        <v>7.0018963813781738</v>
      </c>
    </row>
    <row r="1532" spans="1:14" x14ac:dyDescent="0.25">
      <c r="A1532" s="1">
        <v>320031</v>
      </c>
      <c r="B1532" s="1" t="s">
        <v>1518</v>
      </c>
      <c r="C1532" s="1">
        <v>103021252</v>
      </c>
      <c r="D1532" s="1">
        <v>31</v>
      </c>
      <c r="E1532" s="1" t="s">
        <v>1566</v>
      </c>
      <c r="F1532" s="1" t="s">
        <v>229</v>
      </c>
      <c r="G1532" s="1" t="s">
        <v>164</v>
      </c>
      <c r="H1532" s="1" t="s">
        <v>240</v>
      </c>
      <c r="I1532" s="1">
        <v>2624475.84</v>
      </c>
      <c r="J1532" s="1">
        <v>9134302</v>
      </c>
      <c r="K1532" s="1">
        <v>8.6686000227928162E-2</v>
      </c>
      <c r="L1532" s="1">
        <v>0.95810872316360474</v>
      </c>
      <c r="M1532" s="1">
        <v>3.471481055021286E-2</v>
      </c>
      <c r="N1532" s="1">
        <v>1.3404638767242432</v>
      </c>
    </row>
    <row r="1533" spans="1:14" x14ac:dyDescent="0.25">
      <c r="A1533" s="1">
        <v>320032</v>
      </c>
      <c r="B1533" s="1" t="s">
        <v>1518</v>
      </c>
      <c r="C1533" s="1">
        <v>103021453</v>
      </c>
      <c r="D1533" s="1">
        <v>32</v>
      </c>
      <c r="E1533" s="1" t="s">
        <v>1567</v>
      </c>
      <c r="F1533" s="1" t="s">
        <v>229</v>
      </c>
      <c r="G1533" s="1" t="s">
        <v>164</v>
      </c>
      <c r="H1533" s="1" t="s">
        <v>240</v>
      </c>
      <c r="I1533" s="1">
        <v>885799.87</v>
      </c>
      <c r="J1533" s="1">
        <v>4974687.5</v>
      </c>
      <c r="K1533" s="1">
        <v>0.1120074987411499</v>
      </c>
      <c r="L1533" s="1">
        <v>2.3034107685089111</v>
      </c>
      <c r="M1533" s="1">
        <v>5.0775449723005295E-2</v>
      </c>
      <c r="N1533" s="1">
        <v>6.080714225769043</v>
      </c>
    </row>
    <row r="1534" spans="1:14" x14ac:dyDescent="0.25">
      <c r="A1534" s="1">
        <v>320033</v>
      </c>
      <c r="B1534" s="1" t="s">
        <v>1518</v>
      </c>
      <c r="C1534" s="1">
        <v>103021603</v>
      </c>
      <c r="D1534" s="1">
        <v>33</v>
      </c>
      <c r="E1534" s="1" t="s">
        <v>1568</v>
      </c>
      <c r="F1534" s="1" t="s">
        <v>229</v>
      </c>
      <c r="G1534" s="1" t="s">
        <v>164</v>
      </c>
      <c r="H1534" s="1" t="s">
        <v>240</v>
      </c>
      <c r="I1534" s="1">
        <v>935287.2</v>
      </c>
      <c r="J1534" s="1">
        <v>4315122.5</v>
      </c>
      <c r="K1534" s="1">
        <v>5.6441500782966614E-2</v>
      </c>
      <c r="L1534" s="1">
        <v>1.3253282308578491</v>
      </c>
      <c r="M1534" s="1">
        <v>1.6080200672149658E-2</v>
      </c>
      <c r="N1534" s="1">
        <v>1.749355673789978</v>
      </c>
    </row>
    <row r="1535" spans="1:14" x14ac:dyDescent="0.25">
      <c r="A1535" s="1">
        <v>320034</v>
      </c>
      <c r="B1535" s="1" t="s">
        <v>1518</v>
      </c>
      <c r="C1535" s="1">
        <v>103021752</v>
      </c>
      <c r="D1535" s="1">
        <v>34</v>
      </c>
      <c r="E1535" s="1" t="s">
        <v>1569</v>
      </c>
      <c r="F1535" s="1" t="s">
        <v>229</v>
      </c>
      <c r="G1535" s="1" t="s">
        <v>164</v>
      </c>
      <c r="H1535" s="1" t="s">
        <v>240</v>
      </c>
      <c r="I1535" s="1">
        <v>1603537.7</v>
      </c>
      <c r="J1535" s="1">
        <v>5103119.5</v>
      </c>
      <c r="K1535" s="1">
        <v>9.4801999628543854E-2</v>
      </c>
      <c r="L1535" s="1">
        <v>1.8928911685943604</v>
      </c>
      <c r="M1535" s="1">
        <v>3.7745159119367599E-2</v>
      </c>
      <c r="N1535" s="1">
        <v>2.4106104373931885</v>
      </c>
    </row>
    <row r="1536" spans="1:14" x14ac:dyDescent="0.25">
      <c r="A1536" s="1">
        <v>320035</v>
      </c>
      <c r="B1536" s="1" t="s">
        <v>1518</v>
      </c>
      <c r="C1536" s="1">
        <v>103021903</v>
      </c>
      <c r="D1536" s="1">
        <v>35</v>
      </c>
      <c r="E1536" s="1" t="s">
        <v>1570</v>
      </c>
      <c r="F1536" s="1" t="s">
        <v>229</v>
      </c>
      <c r="G1536" s="1" t="s">
        <v>164</v>
      </c>
      <c r="H1536" s="1" t="s">
        <v>240</v>
      </c>
      <c r="I1536" s="1">
        <v>1146287.07</v>
      </c>
      <c r="J1536" s="1">
        <v>7531081.5</v>
      </c>
      <c r="K1536" s="1">
        <v>0.19246450066566467</v>
      </c>
      <c r="L1536" s="1">
        <v>2.6226263046264648</v>
      </c>
      <c r="M1536" s="1">
        <v>2.7869069948792458E-2</v>
      </c>
      <c r="N1536" s="1">
        <v>2.4918296337127686</v>
      </c>
    </row>
    <row r="1537" spans="1:14" x14ac:dyDescent="0.25">
      <c r="A1537" s="1">
        <v>320036</v>
      </c>
      <c r="B1537" s="1" t="s">
        <v>1518</v>
      </c>
      <c r="C1537" s="1">
        <v>103022103</v>
      </c>
      <c r="D1537" s="1">
        <v>36</v>
      </c>
      <c r="E1537" s="1" t="s">
        <v>1571</v>
      </c>
      <c r="F1537" s="1" t="s">
        <v>229</v>
      </c>
      <c r="G1537" s="1" t="s">
        <v>164</v>
      </c>
      <c r="H1537" s="1" t="s">
        <v>240</v>
      </c>
      <c r="I1537" s="1">
        <v>468364</v>
      </c>
      <c r="J1537" s="1">
        <v>1841253</v>
      </c>
      <c r="K1537" s="1">
        <v>-5.8910999447107315E-2</v>
      </c>
      <c r="L1537" s="1">
        <v>-3.100311279296875</v>
      </c>
      <c r="M1537" s="1">
        <v>7.1390001103281975E-3</v>
      </c>
      <c r="N1537" s="1">
        <v>1.5478345155715942</v>
      </c>
    </row>
    <row r="1538" spans="1:14" x14ac:dyDescent="0.25">
      <c r="A1538" s="1">
        <v>320037</v>
      </c>
      <c r="B1538" s="1" t="s">
        <v>1518</v>
      </c>
      <c r="C1538" s="1">
        <v>103022253</v>
      </c>
      <c r="D1538" s="1">
        <v>37</v>
      </c>
      <c r="E1538" s="1" t="s">
        <v>1572</v>
      </c>
      <c r="F1538" s="1" t="s">
        <v>229</v>
      </c>
      <c r="G1538" s="1" t="s">
        <v>164</v>
      </c>
      <c r="H1538" s="1" t="s">
        <v>240</v>
      </c>
      <c r="I1538" s="1">
        <v>1284344.8400000001</v>
      </c>
      <c r="J1538" s="1">
        <v>6111973</v>
      </c>
      <c r="K1538" s="1">
        <v>1.8635999411344528E-2</v>
      </c>
      <c r="L1538" s="1">
        <v>0.30584228038787842</v>
      </c>
      <c r="M1538" s="1">
        <v>1.4553300105035305E-2</v>
      </c>
      <c r="N1538" s="1">
        <v>1.1461172103881836</v>
      </c>
    </row>
    <row r="1539" spans="1:14" x14ac:dyDescent="0.25">
      <c r="A1539" s="1">
        <v>320038</v>
      </c>
      <c r="B1539" s="1" t="s">
        <v>1518</v>
      </c>
      <c r="C1539" s="1">
        <v>103022503</v>
      </c>
      <c r="D1539" s="1">
        <v>38</v>
      </c>
      <c r="E1539" s="1" t="s">
        <v>1573</v>
      </c>
      <c r="F1539" s="1" t="s">
        <v>229</v>
      </c>
      <c r="G1539" s="1" t="s">
        <v>164</v>
      </c>
      <c r="H1539" s="1" t="s">
        <v>240</v>
      </c>
      <c r="I1539" s="1">
        <v>675452.01</v>
      </c>
      <c r="J1539" s="1">
        <v>11997527</v>
      </c>
      <c r="K1539" s="1">
        <v>0.10333500057458878</v>
      </c>
      <c r="L1539" s="1">
        <v>0.86878538131713867</v>
      </c>
      <c r="M1539" s="1">
        <v>2.9267598874866962E-3</v>
      </c>
      <c r="N1539" s="1">
        <v>0.43518960475921631</v>
      </c>
    </row>
    <row r="1540" spans="1:14" x14ac:dyDescent="0.25">
      <c r="A1540" s="1">
        <v>320039</v>
      </c>
      <c r="B1540" s="1" t="s">
        <v>1518</v>
      </c>
      <c r="C1540" s="1">
        <v>103022803</v>
      </c>
      <c r="D1540" s="1">
        <v>39</v>
      </c>
      <c r="E1540" s="1" t="s">
        <v>1574</v>
      </c>
      <c r="F1540" s="1" t="s">
        <v>229</v>
      </c>
      <c r="G1540" s="1" t="s">
        <v>164</v>
      </c>
      <c r="H1540" s="1" t="s">
        <v>240</v>
      </c>
      <c r="I1540" s="1">
        <v>1430710.35</v>
      </c>
      <c r="J1540" s="1">
        <v>7007927.5</v>
      </c>
      <c r="K1540" s="1">
        <v>0.14860549569129944</v>
      </c>
      <c r="L1540" s="1">
        <v>2.1664750576019287</v>
      </c>
      <c r="M1540" s="1">
        <v>-4.0747798047959805E-3</v>
      </c>
      <c r="N1540" s="1">
        <v>-0.28399932384490967</v>
      </c>
    </row>
    <row r="1541" spans="1:14" x14ac:dyDescent="0.25">
      <c r="A1541" s="1">
        <v>320040</v>
      </c>
      <c r="B1541" s="1" t="s">
        <v>1518</v>
      </c>
      <c r="C1541" s="1">
        <v>103023153</v>
      </c>
      <c r="D1541" s="1">
        <v>40</v>
      </c>
      <c r="E1541" s="1" t="s">
        <v>1575</v>
      </c>
      <c r="F1541" s="1" t="s">
        <v>229</v>
      </c>
      <c r="G1541" s="1" t="s">
        <v>164</v>
      </c>
      <c r="H1541" s="1" t="s">
        <v>240</v>
      </c>
      <c r="I1541" s="1">
        <v>1838991.01</v>
      </c>
      <c r="J1541" s="1">
        <v>9390689</v>
      </c>
      <c r="K1541" s="1">
        <v>6.0148000717163086E-2</v>
      </c>
      <c r="L1541" s="1">
        <v>0.64463573694229126</v>
      </c>
      <c r="M1541" s="1">
        <v>2.7753610163927078E-2</v>
      </c>
      <c r="N1541" s="1">
        <v>1.5323010683059692</v>
      </c>
    </row>
    <row r="1542" spans="1:14" x14ac:dyDescent="0.25">
      <c r="A1542" s="1">
        <v>320041</v>
      </c>
      <c r="B1542" s="1" t="s">
        <v>1518</v>
      </c>
      <c r="C1542" s="1">
        <v>103023912</v>
      </c>
      <c r="D1542" s="1">
        <v>41</v>
      </c>
      <c r="E1542" s="1" t="s">
        <v>1576</v>
      </c>
      <c r="F1542" s="1" t="s">
        <v>229</v>
      </c>
      <c r="G1542" s="1" t="s">
        <v>164</v>
      </c>
      <c r="H1542" s="1" t="s">
        <v>240</v>
      </c>
      <c r="I1542" s="1">
        <v>2392145.33</v>
      </c>
      <c r="J1542" s="1">
        <v>3704366.25</v>
      </c>
      <c r="K1542" s="1">
        <v>7.7435746788978577E-2</v>
      </c>
      <c r="L1542" s="1">
        <v>2.1350216865539551</v>
      </c>
      <c r="M1542" s="1">
        <v>-0.12625181674957275</v>
      </c>
      <c r="N1542" s="1">
        <v>-5.0131816864013672</v>
      </c>
    </row>
    <row r="1543" spans="1:14" x14ac:dyDescent="0.25">
      <c r="A1543" s="1">
        <v>320042</v>
      </c>
      <c r="B1543" s="1" t="s">
        <v>1518</v>
      </c>
      <c r="C1543" s="1">
        <v>103024102</v>
      </c>
      <c r="D1543" s="1">
        <v>42</v>
      </c>
      <c r="E1543" s="1" t="s">
        <v>1577</v>
      </c>
      <c r="F1543" s="1" t="s">
        <v>229</v>
      </c>
      <c r="G1543" s="1" t="s">
        <v>164</v>
      </c>
      <c r="H1543" s="1" t="s">
        <v>240</v>
      </c>
      <c r="I1543" s="1">
        <v>2139272.63</v>
      </c>
      <c r="J1543" s="1">
        <v>7809745.5</v>
      </c>
      <c r="K1543" s="1">
        <v>0.1012049987912178</v>
      </c>
      <c r="L1543" s="1">
        <v>1.3128944635391235</v>
      </c>
      <c r="M1543" s="1">
        <v>3.8588818162679672E-2</v>
      </c>
      <c r="N1543" s="1">
        <v>1.8369647264480591</v>
      </c>
    </row>
    <row r="1544" spans="1:14" x14ac:dyDescent="0.25">
      <c r="A1544" s="1">
        <v>320043</v>
      </c>
      <c r="B1544" s="1" t="s">
        <v>1518</v>
      </c>
      <c r="C1544" s="1">
        <v>103024603</v>
      </c>
      <c r="D1544" s="1">
        <v>43</v>
      </c>
      <c r="E1544" s="1" t="s">
        <v>1578</v>
      </c>
      <c r="F1544" s="1" t="s">
        <v>229</v>
      </c>
      <c r="G1544" s="1" t="s">
        <v>164</v>
      </c>
      <c r="H1544" s="1" t="s">
        <v>240</v>
      </c>
      <c r="I1544" s="1">
        <v>1523498.72</v>
      </c>
      <c r="J1544" s="1">
        <v>5113574.5</v>
      </c>
      <c r="K1544" s="1">
        <v>6.5403997898101807E-2</v>
      </c>
      <c r="L1544" s="1">
        <v>1.295598030090332</v>
      </c>
      <c r="M1544" s="1">
        <v>1.7952060326933861E-2</v>
      </c>
      <c r="N1544" s="1">
        <v>1.1923948526382446</v>
      </c>
    </row>
    <row r="1545" spans="1:14" x14ac:dyDescent="0.25">
      <c r="A1545" s="1">
        <v>320044</v>
      </c>
      <c r="B1545" s="1" t="s">
        <v>1518</v>
      </c>
      <c r="C1545" s="1">
        <v>103024753</v>
      </c>
      <c r="D1545" s="1">
        <v>44</v>
      </c>
      <c r="E1545" s="1" t="s">
        <v>1579</v>
      </c>
      <c r="F1545" s="1" t="s">
        <v>229</v>
      </c>
      <c r="G1545" s="1" t="s">
        <v>164</v>
      </c>
      <c r="H1545" s="1" t="s">
        <v>240</v>
      </c>
      <c r="I1545" s="1">
        <v>1992037.81</v>
      </c>
      <c r="J1545" s="1">
        <v>11702200</v>
      </c>
      <c r="K1545" s="1">
        <v>0.13523399829864502</v>
      </c>
      <c r="L1545" s="1">
        <v>1.1691397428512573</v>
      </c>
      <c r="M1545" s="1">
        <v>8.5792846977710724E-2</v>
      </c>
      <c r="N1545" s="1">
        <v>4.5006203651428223</v>
      </c>
    </row>
    <row r="1546" spans="1:14" x14ac:dyDescent="0.25">
      <c r="A1546" s="1">
        <v>320045</v>
      </c>
      <c r="B1546" s="1" t="s">
        <v>1518</v>
      </c>
      <c r="C1546" s="1">
        <v>103025002</v>
      </c>
      <c r="D1546" s="1">
        <v>45</v>
      </c>
      <c r="E1546" s="1" t="s">
        <v>1580</v>
      </c>
      <c r="F1546" s="1" t="s">
        <v>229</v>
      </c>
      <c r="G1546" s="1" t="s">
        <v>164</v>
      </c>
      <c r="H1546" s="1" t="s">
        <v>240</v>
      </c>
      <c r="I1546" s="1">
        <v>1478661.63</v>
      </c>
      <c r="J1546" s="1">
        <v>4989567</v>
      </c>
      <c r="K1546" s="1">
        <v>5.2579998970031738E-2</v>
      </c>
      <c r="L1546" s="1">
        <v>1.0650219917297363</v>
      </c>
      <c r="M1546" s="1">
        <v>6.7401700653135777E-3</v>
      </c>
      <c r="N1546" s="1">
        <v>0.45791640877723694</v>
      </c>
    </row>
    <row r="1547" spans="1:14" x14ac:dyDescent="0.25">
      <c r="A1547" s="1">
        <v>320046</v>
      </c>
      <c r="B1547" s="1" t="s">
        <v>1518</v>
      </c>
      <c r="C1547" s="1">
        <v>103026002</v>
      </c>
      <c r="D1547" s="1">
        <v>46</v>
      </c>
      <c r="E1547" s="1" t="s">
        <v>1581</v>
      </c>
      <c r="F1547" s="1" t="s">
        <v>229</v>
      </c>
      <c r="G1547" s="1" t="s">
        <v>164</v>
      </c>
      <c r="H1547" s="1" t="s">
        <v>240</v>
      </c>
      <c r="I1547" s="1">
        <v>3266316</v>
      </c>
      <c r="J1547" s="1">
        <v>25370184</v>
      </c>
      <c r="K1547" s="1">
        <v>0.39105600118637085</v>
      </c>
      <c r="L1547" s="1">
        <v>1.5655310153961182</v>
      </c>
      <c r="M1547" s="1">
        <v>-2.7451999485492706E-2</v>
      </c>
      <c r="N1547" s="1">
        <v>-0.83345276117324829</v>
      </c>
    </row>
    <row r="1548" spans="1:14" x14ac:dyDescent="0.25">
      <c r="A1548" s="1">
        <v>320047</v>
      </c>
      <c r="B1548" s="1" t="s">
        <v>1518</v>
      </c>
      <c r="C1548" s="1">
        <v>103026303</v>
      </c>
      <c r="D1548" s="1">
        <v>47</v>
      </c>
      <c r="E1548" s="1" t="s">
        <v>1582</v>
      </c>
      <c r="F1548" s="1" t="s">
        <v>229</v>
      </c>
      <c r="G1548" s="1" t="s">
        <v>164</v>
      </c>
      <c r="H1548" s="1" t="s">
        <v>240</v>
      </c>
      <c r="I1548" s="1">
        <v>1835276.12</v>
      </c>
      <c r="J1548" s="1">
        <v>4173949.25</v>
      </c>
      <c r="K1548" s="1">
        <v>7.7497251331806183E-2</v>
      </c>
      <c r="L1548" s="1">
        <v>1.8918139934539795</v>
      </c>
      <c r="M1548" s="1">
        <v>0.1605471670627594</v>
      </c>
      <c r="N1548" s="1">
        <v>9.586456298828125</v>
      </c>
    </row>
    <row r="1549" spans="1:14" x14ac:dyDescent="0.25">
      <c r="A1549" s="1">
        <v>320048</v>
      </c>
      <c r="B1549" s="1" t="s">
        <v>1518</v>
      </c>
      <c r="C1549" s="1">
        <v>103026343</v>
      </c>
      <c r="D1549" s="1">
        <v>48</v>
      </c>
      <c r="E1549" s="1" t="s">
        <v>1583</v>
      </c>
      <c r="F1549" s="1" t="s">
        <v>229</v>
      </c>
      <c r="G1549" s="1" t="s">
        <v>164</v>
      </c>
      <c r="H1549" s="1" t="s">
        <v>240</v>
      </c>
      <c r="I1549" s="1">
        <v>1767616.54</v>
      </c>
      <c r="J1549" s="1">
        <v>6632398</v>
      </c>
      <c r="K1549" s="1">
        <v>7.5338996946811676E-2</v>
      </c>
      <c r="L1549" s="1">
        <v>1.1489754915237427</v>
      </c>
      <c r="M1549" s="1">
        <v>3.2850071787834167E-2</v>
      </c>
      <c r="N1549" s="1">
        <v>1.8936306238174438</v>
      </c>
    </row>
    <row r="1550" spans="1:14" x14ac:dyDescent="0.25">
      <c r="A1550" s="1">
        <v>320049</v>
      </c>
      <c r="B1550" s="1" t="s">
        <v>1518</v>
      </c>
      <c r="C1550" s="1">
        <v>103026402</v>
      </c>
      <c r="D1550" s="1">
        <v>49</v>
      </c>
      <c r="E1550" s="1" t="s">
        <v>1584</v>
      </c>
      <c r="F1550" s="1" t="s">
        <v>229</v>
      </c>
      <c r="G1550" s="1" t="s">
        <v>164</v>
      </c>
      <c r="H1550" s="1" t="s">
        <v>240</v>
      </c>
      <c r="I1550" s="1">
        <v>2808880.88</v>
      </c>
      <c r="J1550" s="1">
        <v>6459753.5</v>
      </c>
      <c r="K1550" s="1">
        <v>7.8540496528148651E-2</v>
      </c>
      <c r="L1550" s="1">
        <v>1.2308082580566406</v>
      </c>
      <c r="M1550" s="1">
        <v>5.2023101598024368E-3</v>
      </c>
      <c r="N1550" s="1">
        <v>0.18555301427841187</v>
      </c>
    </row>
    <row r="1551" spans="1:14" x14ac:dyDescent="0.25">
      <c r="A1551" s="1">
        <v>320050</v>
      </c>
      <c r="B1551" s="1" t="s">
        <v>1518</v>
      </c>
      <c r="C1551" s="1">
        <v>103026852</v>
      </c>
      <c r="D1551" s="1">
        <v>50</v>
      </c>
      <c r="E1551" s="1" t="s">
        <v>1585</v>
      </c>
      <c r="F1551" s="1" t="s">
        <v>229</v>
      </c>
      <c r="G1551" s="1" t="s">
        <v>164</v>
      </c>
      <c r="H1551" s="1" t="s">
        <v>240</v>
      </c>
      <c r="I1551" s="1">
        <v>3817827.24</v>
      </c>
      <c r="J1551" s="1">
        <v>9616874</v>
      </c>
      <c r="K1551" s="1">
        <v>0.18906399607658386</v>
      </c>
      <c r="L1551" s="1">
        <v>2.0053861141204834</v>
      </c>
      <c r="M1551" s="1">
        <v>8.7403999641537666E-3</v>
      </c>
      <c r="N1551" s="1">
        <v>0.22946181893348694</v>
      </c>
    </row>
    <row r="1552" spans="1:14" x14ac:dyDescent="0.25">
      <c r="A1552" s="1">
        <v>320051</v>
      </c>
      <c r="B1552" s="1" t="s">
        <v>1518</v>
      </c>
      <c r="C1552" s="1">
        <v>103026873</v>
      </c>
      <c r="D1552" s="1">
        <v>51</v>
      </c>
      <c r="E1552" s="1" t="s">
        <v>1586</v>
      </c>
      <c r="F1552" s="1" t="s">
        <v>229</v>
      </c>
      <c r="G1552" s="1" t="s">
        <v>164</v>
      </c>
      <c r="H1552" s="1" t="s">
        <v>240</v>
      </c>
      <c r="I1552" s="1">
        <v>900597.68</v>
      </c>
      <c r="J1552" s="1">
        <v>4110621.5</v>
      </c>
      <c r="K1552" s="1">
        <v>-7.8614996746182442E-3</v>
      </c>
      <c r="L1552" s="1">
        <v>-0.19088339805603027</v>
      </c>
      <c r="M1552" s="1">
        <v>7.8916801139712334E-3</v>
      </c>
      <c r="N1552" s="1">
        <v>0.88401782512664795</v>
      </c>
    </row>
    <row r="1553" spans="1:14" x14ac:dyDescent="0.25">
      <c r="A1553" s="1">
        <v>320052</v>
      </c>
      <c r="B1553" s="1" t="s">
        <v>1518</v>
      </c>
      <c r="C1553" s="1">
        <v>103026902</v>
      </c>
      <c r="D1553" s="1">
        <v>52</v>
      </c>
      <c r="E1553" s="1" t="s">
        <v>1587</v>
      </c>
      <c r="F1553" s="1" t="s">
        <v>229</v>
      </c>
      <c r="G1553" s="1" t="s">
        <v>164</v>
      </c>
      <c r="H1553" s="1" t="s">
        <v>240</v>
      </c>
      <c r="I1553" s="1">
        <v>2396616.64</v>
      </c>
      <c r="J1553" s="1">
        <v>6329056</v>
      </c>
      <c r="K1553" s="1">
        <v>0.13049450516700745</v>
      </c>
      <c r="L1553" s="1">
        <v>2.1052384376525879</v>
      </c>
      <c r="M1553" s="1">
        <v>1.832951046526432E-2</v>
      </c>
      <c r="N1553" s="1">
        <v>0.77070212364196777</v>
      </c>
    </row>
    <row r="1554" spans="1:14" x14ac:dyDescent="0.25">
      <c r="A1554" s="1">
        <v>320053</v>
      </c>
      <c r="B1554" s="1" t="s">
        <v>1518</v>
      </c>
      <c r="C1554" s="1">
        <v>103027352</v>
      </c>
      <c r="D1554" s="1">
        <v>53</v>
      </c>
      <c r="E1554" s="1" t="s">
        <v>1588</v>
      </c>
      <c r="F1554" s="1" t="s">
        <v>229</v>
      </c>
      <c r="G1554" s="1" t="s">
        <v>164</v>
      </c>
      <c r="H1554" s="1" t="s">
        <v>240</v>
      </c>
      <c r="I1554" s="1">
        <v>3348097</v>
      </c>
      <c r="J1554" s="1">
        <v>16652105</v>
      </c>
      <c r="K1554" s="1">
        <v>0.15267500281333923</v>
      </c>
      <c r="L1554" s="1">
        <v>0.92533499002456665</v>
      </c>
      <c r="M1554" s="1">
        <v>2.8127830475568771E-2</v>
      </c>
      <c r="N1554" s="1">
        <v>0.84723168611526489</v>
      </c>
    </row>
    <row r="1555" spans="1:14" x14ac:dyDescent="0.25">
      <c r="A1555" s="1">
        <v>320054</v>
      </c>
      <c r="B1555" s="1" t="s">
        <v>1518</v>
      </c>
      <c r="C1555" s="1">
        <v>103027503</v>
      </c>
      <c r="D1555" s="1">
        <v>54</v>
      </c>
      <c r="E1555" s="1" t="s">
        <v>1589</v>
      </c>
      <c r="F1555" s="1" t="s">
        <v>229</v>
      </c>
      <c r="G1555" s="1" t="s">
        <v>164</v>
      </c>
      <c r="H1555" s="1" t="s">
        <v>240</v>
      </c>
      <c r="I1555" s="1">
        <v>2464354.6</v>
      </c>
      <c r="J1555" s="1">
        <v>12994219</v>
      </c>
      <c r="K1555" s="1">
        <v>6.2031999230384827E-2</v>
      </c>
      <c r="L1555" s="1">
        <v>0.47967138886451721</v>
      </c>
      <c r="M1555" s="1">
        <v>3.7146840244531631E-2</v>
      </c>
      <c r="N1555" s="1">
        <v>1.5304350852966309</v>
      </c>
    </row>
    <row r="1556" spans="1:14" x14ac:dyDescent="0.25">
      <c r="A1556" s="1">
        <v>320055</v>
      </c>
      <c r="B1556" s="1" t="s">
        <v>1518</v>
      </c>
      <c r="C1556" s="1">
        <v>103027753</v>
      </c>
      <c r="D1556" s="1">
        <v>55</v>
      </c>
      <c r="E1556" s="1" t="s">
        <v>1590</v>
      </c>
      <c r="F1556" s="1" t="s">
        <v>229</v>
      </c>
      <c r="G1556" s="1" t="s">
        <v>164</v>
      </c>
      <c r="H1556" s="1" t="s">
        <v>240</v>
      </c>
      <c r="I1556" s="1">
        <v>818140</v>
      </c>
      <c r="J1556" s="1">
        <v>1440736</v>
      </c>
      <c r="K1556" s="1">
        <v>9.8090004175901413E-3</v>
      </c>
      <c r="L1556" s="1">
        <v>0.68549966812133789</v>
      </c>
      <c r="M1556" s="1">
        <v>-7.0170001126825809E-3</v>
      </c>
      <c r="N1556" s="1">
        <v>-0.85038363933563232</v>
      </c>
    </row>
    <row r="1557" spans="1:14" x14ac:dyDescent="0.25">
      <c r="A1557" s="1">
        <v>320056</v>
      </c>
      <c r="B1557" s="1" t="s">
        <v>1518</v>
      </c>
      <c r="C1557" s="1">
        <v>103028203</v>
      </c>
      <c r="D1557" s="1">
        <v>56</v>
      </c>
      <c r="E1557" s="1" t="s">
        <v>1591</v>
      </c>
      <c r="F1557" s="1" t="s">
        <v>229</v>
      </c>
      <c r="G1557" s="1" t="s">
        <v>164</v>
      </c>
      <c r="H1557" s="1" t="s">
        <v>240</v>
      </c>
      <c r="I1557" s="1">
        <v>678659.8</v>
      </c>
      <c r="J1557" s="1">
        <v>3032155.75</v>
      </c>
      <c r="K1557" s="1">
        <v>3.4147750586271286E-2</v>
      </c>
      <c r="L1557" s="1">
        <v>1.1390146017074585</v>
      </c>
      <c r="M1557" s="1">
        <v>5.4086497984826565E-3</v>
      </c>
      <c r="N1557" s="1">
        <v>0.80336290597915649</v>
      </c>
    </row>
    <row r="1558" spans="1:14" x14ac:dyDescent="0.25">
      <c r="A1558" s="1">
        <v>320057</v>
      </c>
      <c r="B1558" s="1" t="s">
        <v>1518</v>
      </c>
      <c r="C1558" s="1">
        <v>103028302</v>
      </c>
      <c r="D1558" s="1">
        <v>57</v>
      </c>
      <c r="E1558" s="1" t="s">
        <v>1592</v>
      </c>
      <c r="F1558" s="1" t="s">
        <v>229</v>
      </c>
      <c r="G1558" s="1" t="s">
        <v>164</v>
      </c>
      <c r="H1558" s="1" t="s">
        <v>240</v>
      </c>
      <c r="I1558" s="1">
        <v>3429809.72</v>
      </c>
      <c r="J1558" s="1">
        <v>11509695</v>
      </c>
      <c r="K1558" s="1">
        <v>0.15758499503135681</v>
      </c>
      <c r="L1558" s="1">
        <v>1.3881560564041138</v>
      </c>
      <c r="M1558" s="1">
        <v>-2.3999940603971481E-2</v>
      </c>
      <c r="N1558" s="1">
        <v>-0.69488310813903809</v>
      </c>
    </row>
    <row r="1559" spans="1:14" x14ac:dyDescent="0.25">
      <c r="A1559" s="1">
        <v>320058</v>
      </c>
      <c r="B1559" s="1" t="s">
        <v>1518</v>
      </c>
      <c r="C1559" s="1">
        <v>103028653</v>
      </c>
      <c r="D1559" s="1">
        <v>58</v>
      </c>
      <c r="E1559" s="1" t="s">
        <v>1593</v>
      </c>
      <c r="F1559" s="1" t="s">
        <v>229</v>
      </c>
      <c r="G1559" s="1" t="s">
        <v>164</v>
      </c>
      <c r="H1559" s="1" t="s">
        <v>240</v>
      </c>
      <c r="I1559" s="1">
        <v>1251194</v>
      </c>
      <c r="J1559" s="1">
        <v>9809767</v>
      </c>
      <c r="K1559" s="1">
        <v>5.9817001223564148E-2</v>
      </c>
      <c r="L1559" s="1">
        <v>0.6135108470916748</v>
      </c>
      <c r="M1559" s="1">
        <v>4.5815568417310715E-2</v>
      </c>
      <c r="N1559" s="1">
        <v>3.8009283542633057</v>
      </c>
    </row>
    <row r="1560" spans="1:14" x14ac:dyDescent="0.25">
      <c r="A1560" s="1">
        <v>320059</v>
      </c>
      <c r="B1560" s="1" t="s">
        <v>1518</v>
      </c>
      <c r="C1560" s="1">
        <v>103028703</v>
      </c>
      <c r="D1560" s="1">
        <v>59</v>
      </c>
      <c r="E1560" s="1" t="s">
        <v>1594</v>
      </c>
      <c r="F1560" s="1" t="s">
        <v>229</v>
      </c>
      <c r="G1560" s="1" t="s">
        <v>164</v>
      </c>
      <c r="H1560" s="1" t="s">
        <v>240</v>
      </c>
      <c r="I1560" s="1">
        <v>978144.43</v>
      </c>
      <c r="J1560" s="1">
        <v>3371815.5</v>
      </c>
      <c r="K1560" s="1">
        <v>8.1486500799655914E-2</v>
      </c>
      <c r="L1560" s="1">
        <v>2.4765455722808838</v>
      </c>
      <c r="M1560" s="1">
        <v>-1.7451399471610785E-3</v>
      </c>
      <c r="N1560" s="1">
        <v>-0.17809557914733887</v>
      </c>
    </row>
    <row r="1561" spans="1:14" x14ac:dyDescent="0.25">
      <c r="A1561" s="1">
        <v>320060</v>
      </c>
      <c r="B1561" s="1" t="s">
        <v>1518</v>
      </c>
      <c r="C1561" s="1">
        <v>103028753</v>
      </c>
      <c r="D1561" s="1">
        <v>60</v>
      </c>
      <c r="E1561" s="1" t="s">
        <v>1595</v>
      </c>
      <c r="F1561" s="1" t="s">
        <v>229</v>
      </c>
      <c r="G1561" s="1" t="s">
        <v>164</v>
      </c>
      <c r="H1561" s="1" t="s">
        <v>240</v>
      </c>
      <c r="I1561" s="1">
        <v>1380031.16</v>
      </c>
      <c r="J1561" s="1">
        <v>6424921</v>
      </c>
      <c r="K1561" s="1">
        <v>2.60429996997118E-2</v>
      </c>
      <c r="L1561" s="1">
        <v>0.40699324011802673</v>
      </c>
      <c r="M1561" s="1">
        <v>0.15474742650985718</v>
      </c>
      <c r="N1561" s="1">
        <v>12.629518508911133</v>
      </c>
    </row>
    <row r="1562" spans="1:14" x14ac:dyDescent="0.25">
      <c r="A1562" s="1">
        <v>320061</v>
      </c>
      <c r="B1562" s="1" t="s">
        <v>1518</v>
      </c>
      <c r="C1562" s="1">
        <v>103028833</v>
      </c>
      <c r="D1562" s="1">
        <v>61</v>
      </c>
      <c r="E1562" s="1" t="s">
        <v>1596</v>
      </c>
      <c r="F1562" s="1" t="s">
        <v>229</v>
      </c>
      <c r="G1562" s="1" t="s">
        <v>164</v>
      </c>
      <c r="H1562" s="1" t="s">
        <v>240</v>
      </c>
      <c r="I1562" s="1">
        <v>1460846.64</v>
      </c>
      <c r="J1562" s="1">
        <v>9187772</v>
      </c>
      <c r="K1562" s="1">
        <v>0.19807499647140503</v>
      </c>
      <c r="L1562" s="1">
        <v>2.2033557891845703</v>
      </c>
      <c r="M1562" s="1">
        <v>3.3962830901145935E-2</v>
      </c>
      <c r="N1562" s="1">
        <v>2.3802099227905273</v>
      </c>
    </row>
    <row r="1563" spans="1:14" x14ac:dyDescent="0.25">
      <c r="A1563" s="1">
        <v>320062</v>
      </c>
      <c r="B1563" s="1" t="s">
        <v>1518</v>
      </c>
      <c r="C1563" s="1">
        <v>103028853</v>
      </c>
      <c r="D1563" s="1">
        <v>62</v>
      </c>
      <c r="E1563" s="1" t="s">
        <v>1597</v>
      </c>
      <c r="F1563" s="1" t="s">
        <v>229</v>
      </c>
      <c r="G1563" s="1" t="s">
        <v>164</v>
      </c>
      <c r="H1563" s="1" t="s">
        <v>240</v>
      </c>
      <c r="I1563" s="1">
        <v>1264324.92</v>
      </c>
      <c r="J1563" s="1">
        <v>9790949</v>
      </c>
      <c r="K1563" s="1">
        <v>0.24962399899959564</v>
      </c>
      <c r="L1563" s="1">
        <v>2.6162405014038086</v>
      </c>
      <c r="M1563" s="1">
        <v>5.7397440075874329E-2</v>
      </c>
      <c r="N1563" s="1">
        <v>4.7556657791137695</v>
      </c>
    </row>
    <row r="1564" spans="1:14" x14ac:dyDescent="0.25">
      <c r="A1564" s="1">
        <v>320063</v>
      </c>
      <c r="B1564" s="1" t="s">
        <v>1518</v>
      </c>
      <c r="C1564" s="1">
        <v>103029203</v>
      </c>
      <c r="D1564" s="1">
        <v>63</v>
      </c>
      <c r="E1564" s="1" t="s">
        <v>1598</v>
      </c>
      <c r="F1564" s="1" t="s">
        <v>229</v>
      </c>
      <c r="G1564" s="1" t="s">
        <v>164</v>
      </c>
      <c r="H1564" s="1" t="s">
        <v>240</v>
      </c>
      <c r="I1564" s="1">
        <v>1896104.03</v>
      </c>
      <c r="J1564" s="1">
        <v>4502414</v>
      </c>
      <c r="K1564" s="1">
        <v>0.12003249675035477</v>
      </c>
      <c r="L1564" s="1">
        <v>2.7389788627624512</v>
      </c>
      <c r="M1564" s="1">
        <v>8.5839396342635155E-3</v>
      </c>
      <c r="N1564" s="1">
        <v>0.4547734260559082</v>
      </c>
    </row>
    <row r="1565" spans="1:14" x14ac:dyDescent="0.25">
      <c r="A1565" s="1">
        <v>320064</v>
      </c>
      <c r="B1565" s="1" t="s">
        <v>1518</v>
      </c>
      <c r="C1565" s="1">
        <v>103029403</v>
      </c>
      <c r="D1565" s="1">
        <v>64</v>
      </c>
      <c r="E1565" s="1" t="s">
        <v>1599</v>
      </c>
      <c r="F1565" s="1" t="s">
        <v>229</v>
      </c>
      <c r="G1565" s="1" t="s">
        <v>164</v>
      </c>
      <c r="H1565" s="1" t="s">
        <v>240</v>
      </c>
      <c r="I1565" s="1">
        <v>1688889.29</v>
      </c>
      <c r="J1565" s="1">
        <v>5931290</v>
      </c>
      <c r="K1565" s="1">
        <v>7.4189499020576477E-2</v>
      </c>
      <c r="L1565" s="1">
        <v>1.266659140586853</v>
      </c>
      <c r="M1565" s="1">
        <v>9.7907902672886848E-3</v>
      </c>
      <c r="N1565" s="1">
        <v>0.58309799432754517</v>
      </c>
    </row>
    <row r="1566" spans="1:14" x14ac:dyDescent="0.25">
      <c r="A1566" s="1">
        <v>320065</v>
      </c>
      <c r="B1566" s="1" t="s">
        <v>1518</v>
      </c>
      <c r="C1566" s="1">
        <v>103029553</v>
      </c>
      <c r="D1566" s="1">
        <v>65</v>
      </c>
      <c r="E1566" s="1" t="s">
        <v>1600</v>
      </c>
      <c r="F1566" s="1" t="s">
        <v>229</v>
      </c>
      <c r="G1566" s="1" t="s">
        <v>164</v>
      </c>
      <c r="H1566" s="1" t="s">
        <v>240</v>
      </c>
      <c r="I1566" s="1">
        <v>1788802.77</v>
      </c>
      <c r="J1566" s="1">
        <v>5705917</v>
      </c>
      <c r="K1566" s="1">
        <v>4.3707501143217087E-2</v>
      </c>
      <c r="L1566" s="1">
        <v>0.7719159722328186</v>
      </c>
      <c r="M1566" s="1">
        <v>1.8475629389286041E-2</v>
      </c>
      <c r="N1566" s="1">
        <v>1.0436279773712158</v>
      </c>
    </row>
    <row r="1567" spans="1:14" x14ac:dyDescent="0.25">
      <c r="A1567" s="1">
        <v>320066</v>
      </c>
      <c r="B1567" s="1" t="s">
        <v>1518</v>
      </c>
      <c r="C1567" s="1">
        <v>103029603</v>
      </c>
      <c r="D1567" s="1">
        <v>66</v>
      </c>
      <c r="E1567" s="1" t="s">
        <v>1601</v>
      </c>
      <c r="F1567" s="1" t="s">
        <v>229</v>
      </c>
      <c r="G1567" s="1" t="s">
        <v>164</v>
      </c>
      <c r="H1567" s="1" t="s">
        <v>240</v>
      </c>
      <c r="I1567" s="1">
        <v>2102005.52</v>
      </c>
      <c r="J1567" s="1">
        <v>7411269</v>
      </c>
      <c r="K1567" s="1">
        <v>0.11903250217437744</v>
      </c>
      <c r="L1567" s="1">
        <v>1.6323181390762329</v>
      </c>
      <c r="M1567" s="1">
        <v>-8.9336901903152466E-2</v>
      </c>
      <c r="N1567" s="1">
        <v>-4.0768113136291504</v>
      </c>
    </row>
    <row r="1568" spans="1:14" x14ac:dyDescent="0.25">
      <c r="A1568" s="1">
        <v>320067</v>
      </c>
      <c r="B1568" s="1" t="s">
        <v>1518</v>
      </c>
      <c r="C1568" s="1">
        <v>103029803</v>
      </c>
      <c r="D1568" s="1">
        <v>67</v>
      </c>
      <c r="E1568" s="1" t="s">
        <v>1602</v>
      </c>
      <c r="F1568" s="1" t="s">
        <v>229</v>
      </c>
      <c r="G1568" s="1" t="s">
        <v>164</v>
      </c>
      <c r="H1568" s="1" t="s">
        <v>240</v>
      </c>
      <c r="I1568" s="1">
        <v>1241300.6200000001</v>
      </c>
      <c r="J1568" s="1">
        <v>10666757</v>
      </c>
      <c r="K1568" s="1">
        <v>8.7045997381210327E-2</v>
      </c>
      <c r="L1568" s="1">
        <v>0.82276350259780884</v>
      </c>
      <c r="M1568" s="1">
        <v>-0.15027408301830292</v>
      </c>
      <c r="N1568" s="1">
        <v>-10.798851013183594</v>
      </c>
    </row>
    <row r="1569" spans="1:14" x14ac:dyDescent="0.25">
      <c r="A1569" s="1">
        <v>320068</v>
      </c>
      <c r="B1569" s="1" t="s">
        <v>1518</v>
      </c>
      <c r="C1569" s="1">
        <v>103029902</v>
      </c>
      <c r="D1569" s="1">
        <v>68</v>
      </c>
      <c r="E1569" s="1" t="s">
        <v>1603</v>
      </c>
      <c r="F1569" s="1" t="s">
        <v>229</v>
      </c>
      <c r="G1569" s="1" t="s">
        <v>164</v>
      </c>
      <c r="H1569" s="1" t="s">
        <v>240</v>
      </c>
      <c r="I1569" s="1">
        <v>4041771.63</v>
      </c>
      <c r="J1569" s="1">
        <v>16067555</v>
      </c>
      <c r="K1569" s="1">
        <v>0.29388099908828735</v>
      </c>
      <c r="L1569" s="1">
        <v>1.8631106615066528</v>
      </c>
      <c r="M1569" s="1">
        <v>6.1295028775930405E-2</v>
      </c>
      <c r="N1569" s="1">
        <v>1.5398917198181152</v>
      </c>
    </row>
    <row r="1570" spans="1:14" x14ac:dyDescent="0.25">
      <c r="A1570" s="1">
        <v>320069</v>
      </c>
      <c r="B1570" s="1" t="s">
        <v>1518</v>
      </c>
      <c r="C1570" s="1">
        <v>104101252</v>
      </c>
      <c r="D1570" s="1">
        <v>69</v>
      </c>
      <c r="E1570" s="1" t="s">
        <v>1604</v>
      </c>
      <c r="F1570" s="1" t="s">
        <v>230</v>
      </c>
      <c r="G1570" s="1" t="s">
        <v>165</v>
      </c>
      <c r="H1570" s="1" t="s">
        <v>240</v>
      </c>
      <c r="I1570" s="1">
        <v>4524972</v>
      </c>
      <c r="J1570" s="1">
        <v>25529050</v>
      </c>
      <c r="K1570" s="1">
        <v>0.15469999611377716</v>
      </c>
      <c r="L1570" s="1">
        <v>0.60967081785202026</v>
      </c>
      <c r="M1570" s="1">
        <v>5.7260718196630478E-2</v>
      </c>
      <c r="N1570" s="1">
        <v>1.2816566228866577</v>
      </c>
    </row>
    <row r="1571" spans="1:14" x14ac:dyDescent="0.25">
      <c r="A1571" s="1">
        <v>320070</v>
      </c>
      <c r="B1571" s="1" t="s">
        <v>1518</v>
      </c>
      <c r="C1571" s="1">
        <v>104103603</v>
      </c>
      <c r="D1571" s="1">
        <v>70</v>
      </c>
      <c r="E1571" s="1" t="s">
        <v>1605</v>
      </c>
      <c r="F1571" s="1" t="s">
        <v>230</v>
      </c>
      <c r="G1571" s="1" t="s">
        <v>165</v>
      </c>
      <c r="H1571" s="1" t="s">
        <v>240</v>
      </c>
      <c r="I1571" s="1">
        <v>1181095.4099999999</v>
      </c>
      <c r="J1571" s="1">
        <v>9752130</v>
      </c>
      <c r="K1571" s="1">
        <v>3.8068000227212906E-2</v>
      </c>
      <c r="L1571" s="1">
        <v>0.39188548922538757</v>
      </c>
      <c r="M1571" s="1">
        <v>3.3856099471449852E-3</v>
      </c>
      <c r="N1571" s="1">
        <v>0.28747403621673584</v>
      </c>
    </row>
    <row r="1572" spans="1:14" x14ac:dyDescent="0.25">
      <c r="A1572" s="1">
        <v>320071</v>
      </c>
      <c r="B1572" s="1" t="s">
        <v>1518</v>
      </c>
      <c r="C1572" s="1">
        <v>104105003</v>
      </c>
      <c r="D1572" s="1">
        <v>71</v>
      </c>
      <c r="E1572" s="1" t="s">
        <v>1606</v>
      </c>
      <c r="F1572" s="1" t="s">
        <v>230</v>
      </c>
      <c r="G1572" s="1" t="s">
        <v>165</v>
      </c>
      <c r="H1572" s="1" t="s">
        <v>240</v>
      </c>
      <c r="I1572" s="1">
        <v>1178646.94</v>
      </c>
      <c r="J1572" s="1">
        <v>6017476</v>
      </c>
      <c r="K1572" s="1">
        <v>4.3058998882770538E-2</v>
      </c>
      <c r="L1572" s="1">
        <v>0.72072303295135498</v>
      </c>
      <c r="M1572" s="1">
        <v>5.0990399904549122E-3</v>
      </c>
      <c r="N1572" s="1">
        <v>0.43449780344963074</v>
      </c>
    </row>
    <row r="1573" spans="1:14" x14ac:dyDescent="0.25">
      <c r="A1573" s="1">
        <v>320072</v>
      </c>
      <c r="B1573" s="1" t="s">
        <v>1518</v>
      </c>
      <c r="C1573" s="1">
        <v>104105353</v>
      </c>
      <c r="D1573" s="1">
        <v>72</v>
      </c>
      <c r="E1573" s="1" t="s">
        <v>1607</v>
      </c>
      <c r="F1573" s="1" t="s">
        <v>230</v>
      </c>
      <c r="G1573" s="1" t="s">
        <v>165</v>
      </c>
      <c r="H1573" s="1" t="s">
        <v>240</v>
      </c>
      <c r="I1573" s="1">
        <v>1080764.81</v>
      </c>
      <c r="J1573" s="1">
        <v>7761243</v>
      </c>
      <c r="K1573" s="1">
        <v>5.4477501660585403E-2</v>
      </c>
      <c r="L1573" s="1">
        <v>0.7068789005279541</v>
      </c>
      <c r="M1573" s="1">
        <v>1.0151010006666183E-2</v>
      </c>
      <c r="N1573" s="1">
        <v>0.94814860820770264</v>
      </c>
    </row>
    <row r="1574" spans="1:14" x14ac:dyDescent="0.25">
      <c r="A1574" s="1">
        <v>320073</v>
      </c>
      <c r="B1574" s="1" t="s">
        <v>1518</v>
      </c>
      <c r="C1574" s="1">
        <v>104107503</v>
      </c>
      <c r="D1574" s="1">
        <v>73</v>
      </c>
      <c r="E1574" s="1" t="s">
        <v>1608</v>
      </c>
      <c r="F1574" s="1" t="s">
        <v>230</v>
      </c>
      <c r="G1574" s="1" t="s">
        <v>165</v>
      </c>
      <c r="H1574" s="1" t="s">
        <v>240</v>
      </c>
      <c r="I1574" s="1">
        <v>1510358</v>
      </c>
      <c r="J1574" s="1">
        <v>8513633</v>
      </c>
      <c r="K1574" s="1">
        <v>1.8814999610185623E-2</v>
      </c>
      <c r="L1574" s="1">
        <v>0.22148796916007996</v>
      </c>
      <c r="M1574" s="1">
        <v>6.926999893039465E-3</v>
      </c>
      <c r="N1574" s="1">
        <v>0.46074610948562622</v>
      </c>
    </row>
    <row r="1575" spans="1:14" x14ac:dyDescent="0.25">
      <c r="A1575" s="1">
        <v>320074</v>
      </c>
      <c r="B1575" s="1" t="s">
        <v>1518</v>
      </c>
      <c r="C1575" s="1">
        <v>104107803</v>
      </c>
      <c r="D1575" s="1">
        <v>74</v>
      </c>
      <c r="E1575" s="1" t="s">
        <v>1609</v>
      </c>
      <c r="F1575" s="1" t="s">
        <v>230</v>
      </c>
      <c r="G1575" s="1" t="s">
        <v>165</v>
      </c>
      <c r="H1575" s="1" t="s">
        <v>240</v>
      </c>
      <c r="I1575" s="1">
        <v>1489429.35</v>
      </c>
      <c r="J1575" s="1">
        <v>7706283</v>
      </c>
      <c r="K1575" s="1">
        <v>7.2045000270009041E-3</v>
      </c>
      <c r="L1575" s="1">
        <v>9.3576133251190186E-2</v>
      </c>
      <c r="M1575" s="1">
        <v>4.8965499736368656E-3</v>
      </c>
      <c r="N1575" s="1">
        <v>0.32983776926994324</v>
      </c>
    </row>
    <row r="1576" spans="1:14" x14ac:dyDescent="0.25">
      <c r="A1576" s="1">
        <v>320075</v>
      </c>
      <c r="B1576" s="1" t="s">
        <v>1518</v>
      </c>
      <c r="C1576" s="1">
        <v>104107903</v>
      </c>
      <c r="D1576" s="1">
        <v>75</v>
      </c>
      <c r="E1576" s="1" t="s">
        <v>1610</v>
      </c>
      <c r="F1576" s="1" t="s">
        <v>230</v>
      </c>
      <c r="G1576" s="1" t="s">
        <v>165</v>
      </c>
      <c r="H1576" s="1" t="s">
        <v>240</v>
      </c>
      <c r="I1576" s="1">
        <v>3667071.2</v>
      </c>
      <c r="J1576" s="1">
        <v>14031292</v>
      </c>
      <c r="K1576" s="1">
        <v>8.9607998728752136E-2</v>
      </c>
      <c r="L1576" s="1">
        <v>0.64273440837860107</v>
      </c>
      <c r="M1576" s="1">
        <v>0.11292818933725357</v>
      </c>
      <c r="N1576" s="1">
        <v>3.1773676872253418</v>
      </c>
    </row>
    <row r="1577" spans="1:14" x14ac:dyDescent="0.25">
      <c r="A1577" s="1">
        <v>320076</v>
      </c>
      <c r="B1577" s="1" t="s">
        <v>1518</v>
      </c>
      <c r="C1577" s="1">
        <v>104372003</v>
      </c>
      <c r="D1577" s="1">
        <v>76</v>
      </c>
      <c r="E1577" s="1" t="s">
        <v>1611</v>
      </c>
      <c r="F1577" s="1" t="s">
        <v>230</v>
      </c>
      <c r="G1577" s="1" t="s">
        <v>166</v>
      </c>
      <c r="H1577" s="1" t="s">
        <v>240</v>
      </c>
      <c r="I1577" s="1">
        <v>1444273.16</v>
      </c>
      <c r="J1577" s="1">
        <v>11571655</v>
      </c>
      <c r="K1577" s="1">
        <v>8.8716000318527222E-2</v>
      </c>
      <c r="L1577" s="1">
        <v>0.77258968353271484</v>
      </c>
      <c r="M1577" s="1">
        <v>1.2849080376327038E-2</v>
      </c>
      <c r="N1577" s="1">
        <v>0.89764314889907837</v>
      </c>
    </row>
    <row r="1578" spans="1:14" x14ac:dyDescent="0.25">
      <c r="A1578" s="1">
        <v>320077</v>
      </c>
      <c r="B1578" s="1" t="s">
        <v>1518</v>
      </c>
      <c r="C1578" s="1">
        <v>104374003</v>
      </c>
      <c r="D1578" s="1">
        <v>77</v>
      </c>
      <c r="E1578" s="1" t="s">
        <v>1612</v>
      </c>
      <c r="F1578" s="1" t="s">
        <v>230</v>
      </c>
      <c r="G1578" s="1" t="s">
        <v>166</v>
      </c>
      <c r="H1578" s="1" t="s">
        <v>240</v>
      </c>
      <c r="I1578" s="1">
        <v>825219.36</v>
      </c>
      <c r="J1578" s="1">
        <v>7592421</v>
      </c>
      <c r="K1578" s="1">
        <v>1.6077499836683273E-2</v>
      </c>
      <c r="L1578" s="1">
        <v>0.21220658719539642</v>
      </c>
      <c r="M1578" s="1">
        <v>-2.5436601135879755E-3</v>
      </c>
      <c r="N1578" s="1">
        <v>-0.30729326605796814</v>
      </c>
    </row>
    <row r="1579" spans="1:14" x14ac:dyDescent="0.25">
      <c r="A1579" s="1">
        <v>320078</v>
      </c>
      <c r="B1579" s="1" t="s">
        <v>1518</v>
      </c>
      <c r="C1579" s="1">
        <v>104375003</v>
      </c>
      <c r="D1579" s="1">
        <v>78</v>
      </c>
      <c r="E1579" s="1" t="s">
        <v>1613</v>
      </c>
      <c r="F1579" s="1" t="s">
        <v>230</v>
      </c>
      <c r="G1579" s="1" t="s">
        <v>166</v>
      </c>
      <c r="H1579" s="1" t="s">
        <v>240</v>
      </c>
      <c r="I1579" s="1">
        <v>1177694.42</v>
      </c>
      <c r="J1579" s="1">
        <v>9972424</v>
      </c>
      <c r="K1579" s="1">
        <v>3.4304998815059662E-2</v>
      </c>
      <c r="L1579" s="1">
        <v>0.34518605470657349</v>
      </c>
      <c r="M1579" s="1">
        <v>-3.9487602189183235E-3</v>
      </c>
      <c r="N1579" s="1">
        <v>-0.33417531847953796</v>
      </c>
    </row>
    <row r="1580" spans="1:14" x14ac:dyDescent="0.25">
      <c r="A1580" s="1">
        <v>320079</v>
      </c>
      <c r="B1580" s="1" t="s">
        <v>1518</v>
      </c>
      <c r="C1580" s="1">
        <v>104375203</v>
      </c>
      <c r="D1580" s="1">
        <v>79</v>
      </c>
      <c r="E1580" s="1" t="s">
        <v>1614</v>
      </c>
      <c r="F1580" s="1" t="s">
        <v>230</v>
      </c>
      <c r="G1580" s="1" t="s">
        <v>166</v>
      </c>
      <c r="H1580" s="1" t="s">
        <v>240</v>
      </c>
      <c r="I1580" s="1">
        <v>672410.49</v>
      </c>
      <c r="J1580" s="1">
        <v>3245179</v>
      </c>
      <c r="K1580" s="1">
        <v>3.3005248755216599E-2</v>
      </c>
      <c r="L1580" s="1">
        <v>1.0275051593780518</v>
      </c>
      <c r="M1580" s="1">
        <v>7.6814000494778156E-3</v>
      </c>
      <c r="N1580" s="1">
        <v>1.1555684804916382</v>
      </c>
    </row>
    <row r="1581" spans="1:14" x14ac:dyDescent="0.25">
      <c r="A1581" s="1">
        <v>320080</v>
      </c>
      <c r="B1581" s="1" t="s">
        <v>1518</v>
      </c>
      <c r="C1581" s="1">
        <v>104375302</v>
      </c>
      <c r="D1581" s="1">
        <v>80</v>
      </c>
      <c r="E1581" s="1" t="s">
        <v>1615</v>
      </c>
      <c r="F1581" s="1" t="s">
        <v>230</v>
      </c>
      <c r="G1581" s="1" t="s">
        <v>166</v>
      </c>
      <c r="H1581" s="1" t="s">
        <v>240</v>
      </c>
      <c r="I1581" s="1">
        <v>2721357.31</v>
      </c>
      <c r="J1581" s="1">
        <v>23809110</v>
      </c>
      <c r="K1581" s="1">
        <v>0.29009801149368286</v>
      </c>
      <c r="L1581" s="1">
        <v>1.2334616184234619</v>
      </c>
      <c r="M1581" s="1">
        <v>-2.8341980651021004E-2</v>
      </c>
      <c r="N1581" s="1">
        <v>-1.030730128288269</v>
      </c>
    </row>
    <row r="1582" spans="1:14" x14ac:dyDescent="0.25">
      <c r="A1582" s="1">
        <v>320081</v>
      </c>
      <c r="B1582" s="1" t="s">
        <v>1518</v>
      </c>
      <c r="C1582" s="1">
        <v>104376203</v>
      </c>
      <c r="D1582" s="1">
        <v>81</v>
      </c>
      <c r="E1582" s="1" t="s">
        <v>1616</v>
      </c>
      <c r="F1582" s="1" t="s">
        <v>230</v>
      </c>
      <c r="G1582" s="1" t="s">
        <v>166</v>
      </c>
      <c r="H1582" s="1" t="s">
        <v>240</v>
      </c>
      <c r="I1582" s="1">
        <v>801464.81</v>
      </c>
      <c r="J1582" s="1">
        <v>7371771.5</v>
      </c>
      <c r="K1582" s="1">
        <v>3.9117500185966492E-2</v>
      </c>
      <c r="L1582" s="1">
        <v>0.53346985578536987</v>
      </c>
      <c r="M1582" s="1">
        <v>6.5495502203702927E-3</v>
      </c>
      <c r="N1582" s="1">
        <v>0.82393056154251099</v>
      </c>
    </row>
    <row r="1583" spans="1:14" x14ac:dyDescent="0.25">
      <c r="A1583" s="1">
        <v>320082</v>
      </c>
      <c r="B1583" s="1" t="s">
        <v>1518</v>
      </c>
      <c r="C1583" s="1">
        <v>104377003</v>
      </c>
      <c r="D1583" s="1">
        <v>82</v>
      </c>
      <c r="E1583" s="1" t="s">
        <v>1617</v>
      </c>
      <c r="F1583" s="1" t="s">
        <v>230</v>
      </c>
      <c r="G1583" s="1" t="s">
        <v>166</v>
      </c>
      <c r="H1583" s="1" t="s">
        <v>240</v>
      </c>
      <c r="I1583" s="1">
        <v>495195</v>
      </c>
      <c r="J1583" s="1">
        <v>4800435</v>
      </c>
      <c r="K1583" s="1">
        <v>9.0810004621744156E-3</v>
      </c>
      <c r="L1583" s="1">
        <v>0.18952888250350952</v>
      </c>
      <c r="M1583" s="1">
        <v>-3.5920001100748777E-3</v>
      </c>
      <c r="N1583" s="1">
        <v>-0.72014707326889038</v>
      </c>
    </row>
    <row r="1584" spans="1:14" x14ac:dyDescent="0.25">
      <c r="A1584" s="1">
        <v>320083</v>
      </c>
      <c r="B1584" s="1" t="s">
        <v>1518</v>
      </c>
      <c r="C1584" s="1">
        <v>104378003</v>
      </c>
      <c r="D1584" s="1">
        <v>83</v>
      </c>
      <c r="E1584" s="1" t="s">
        <v>1618</v>
      </c>
      <c r="F1584" s="1" t="s">
        <v>230</v>
      </c>
      <c r="G1584" s="1" t="s">
        <v>166</v>
      </c>
      <c r="H1584" s="1" t="s">
        <v>240</v>
      </c>
      <c r="I1584" s="1">
        <v>1046206.39</v>
      </c>
      <c r="J1584" s="1">
        <v>5727461.5</v>
      </c>
      <c r="K1584" s="1">
        <v>1.9138500094413757E-2</v>
      </c>
      <c r="L1584" s="1">
        <v>0.33527359366416931</v>
      </c>
      <c r="M1584" s="1">
        <v>5.4488400928676128E-3</v>
      </c>
      <c r="N1584" s="1">
        <v>0.52354556322097778</v>
      </c>
    </row>
    <row r="1585" spans="1:14" x14ac:dyDescent="0.25">
      <c r="A1585" s="1">
        <v>320084</v>
      </c>
      <c r="B1585" s="1" t="s">
        <v>1518</v>
      </c>
      <c r="C1585" s="1">
        <v>104431304</v>
      </c>
      <c r="D1585" s="1">
        <v>84</v>
      </c>
      <c r="E1585" s="1" t="s">
        <v>1619</v>
      </c>
      <c r="F1585" s="1" t="s">
        <v>230</v>
      </c>
      <c r="G1585" s="1" t="s">
        <v>167</v>
      </c>
      <c r="H1585" s="1" t="s">
        <v>240</v>
      </c>
      <c r="I1585" s="1">
        <v>405995.26</v>
      </c>
      <c r="J1585" s="1">
        <v>3856900</v>
      </c>
      <c r="K1585" s="1">
        <v>1.9736999645829201E-2</v>
      </c>
      <c r="L1585" s="1">
        <v>0.51436436176300049</v>
      </c>
      <c r="M1585" s="1">
        <v>1.4424199471250176E-3</v>
      </c>
      <c r="N1585" s="1">
        <v>0.35654675960540771</v>
      </c>
    </row>
    <row r="1586" spans="1:14" x14ac:dyDescent="0.25">
      <c r="A1586" s="1">
        <v>320085</v>
      </c>
      <c r="B1586" s="1" t="s">
        <v>1518</v>
      </c>
      <c r="C1586" s="1">
        <v>104432503</v>
      </c>
      <c r="D1586" s="1">
        <v>85</v>
      </c>
      <c r="E1586" s="1" t="s">
        <v>1620</v>
      </c>
      <c r="F1586" s="1" t="s">
        <v>230</v>
      </c>
      <c r="G1586" s="1" t="s">
        <v>167</v>
      </c>
      <c r="H1586" s="1" t="s">
        <v>240</v>
      </c>
      <c r="I1586" s="1">
        <v>853756</v>
      </c>
      <c r="J1586" s="1">
        <v>7483754</v>
      </c>
      <c r="K1586" s="1">
        <v>9.7326003015041351E-2</v>
      </c>
      <c r="L1586" s="1">
        <v>1.317632794380188</v>
      </c>
      <c r="M1586" s="1">
        <v>3.9049999322742224E-3</v>
      </c>
      <c r="N1586" s="1">
        <v>0.45949232578277588</v>
      </c>
    </row>
    <row r="1587" spans="1:14" x14ac:dyDescent="0.25">
      <c r="A1587" s="1">
        <v>320086</v>
      </c>
      <c r="B1587" s="1" t="s">
        <v>1518</v>
      </c>
      <c r="C1587" s="1">
        <v>104432803</v>
      </c>
      <c r="D1587" s="1">
        <v>86</v>
      </c>
      <c r="E1587" s="1" t="s">
        <v>1621</v>
      </c>
      <c r="F1587" s="1" t="s">
        <v>230</v>
      </c>
      <c r="G1587" s="1" t="s">
        <v>167</v>
      </c>
      <c r="H1587" s="1" t="s">
        <v>240</v>
      </c>
      <c r="I1587" s="1">
        <v>1019993.85</v>
      </c>
      <c r="J1587" s="1">
        <v>7009351</v>
      </c>
      <c r="K1587" s="1">
        <v>7.5423002243041992E-2</v>
      </c>
      <c r="L1587" s="1">
        <v>1.0877383947372437</v>
      </c>
      <c r="M1587" s="1">
        <v>3.8126800209283829E-3</v>
      </c>
      <c r="N1587" s="1">
        <v>0.37519687414169312</v>
      </c>
    </row>
    <row r="1588" spans="1:14" x14ac:dyDescent="0.25">
      <c r="A1588" s="1">
        <v>320087</v>
      </c>
      <c r="B1588" s="1" t="s">
        <v>1518</v>
      </c>
      <c r="C1588" s="1">
        <v>104432903</v>
      </c>
      <c r="D1588" s="1">
        <v>87</v>
      </c>
      <c r="E1588" s="1" t="s">
        <v>1622</v>
      </c>
      <c r="F1588" s="1" t="s">
        <v>230</v>
      </c>
      <c r="G1588" s="1" t="s">
        <v>167</v>
      </c>
      <c r="H1588" s="1" t="s">
        <v>240</v>
      </c>
      <c r="I1588" s="1">
        <v>1361834.89</v>
      </c>
      <c r="J1588" s="1">
        <v>8354729.5</v>
      </c>
      <c r="K1588" s="1">
        <v>2.7604999486356974E-3</v>
      </c>
      <c r="L1588" s="1">
        <v>3.305208683013916E-2</v>
      </c>
      <c r="M1588" s="1">
        <v>5.047330167144537E-3</v>
      </c>
      <c r="N1588" s="1">
        <v>0.37200590968132019</v>
      </c>
    </row>
    <row r="1589" spans="1:14" x14ac:dyDescent="0.25">
      <c r="A1589" s="1">
        <v>320088</v>
      </c>
      <c r="B1589" s="1" t="s">
        <v>1518</v>
      </c>
      <c r="C1589" s="1">
        <v>104433303</v>
      </c>
      <c r="D1589" s="1">
        <v>88</v>
      </c>
      <c r="E1589" s="1" t="s">
        <v>1623</v>
      </c>
      <c r="F1589" s="1" t="s">
        <v>230</v>
      </c>
      <c r="G1589" s="1" t="s">
        <v>167</v>
      </c>
      <c r="H1589" s="1" t="s">
        <v>240</v>
      </c>
      <c r="I1589" s="1">
        <v>1332659.44</v>
      </c>
      <c r="J1589" s="1">
        <v>6063126</v>
      </c>
      <c r="K1589" s="1">
        <v>6.1843998730182648E-2</v>
      </c>
      <c r="L1589" s="1">
        <v>1.0305131673812866</v>
      </c>
      <c r="M1589" s="1">
        <v>3.432513028383255E-2</v>
      </c>
      <c r="N1589" s="1">
        <v>2.6437821388244629</v>
      </c>
    </row>
    <row r="1590" spans="1:14" x14ac:dyDescent="0.25">
      <c r="A1590" s="1">
        <v>320089</v>
      </c>
      <c r="B1590" s="1" t="s">
        <v>1518</v>
      </c>
      <c r="C1590" s="1">
        <v>104433604</v>
      </c>
      <c r="D1590" s="1">
        <v>89</v>
      </c>
      <c r="E1590" s="1" t="s">
        <v>1624</v>
      </c>
      <c r="F1590" s="1" t="s">
        <v>230</v>
      </c>
      <c r="G1590" s="1" t="s">
        <v>167</v>
      </c>
      <c r="H1590" s="1" t="s">
        <v>240</v>
      </c>
      <c r="I1590" s="1">
        <v>426648.01</v>
      </c>
      <c r="J1590" s="1">
        <v>3092617.25</v>
      </c>
      <c r="K1590" s="1">
        <v>-3.6555000115185976E-3</v>
      </c>
      <c r="L1590" s="1">
        <v>-0.11806130409240723</v>
      </c>
      <c r="M1590" s="1">
        <v>-2.4107398930937052E-3</v>
      </c>
      <c r="N1590" s="1">
        <v>-0.5618671178817749</v>
      </c>
    </row>
    <row r="1591" spans="1:14" x14ac:dyDescent="0.25">
      <c r="A1591" s="1">
        <v>320090</v>
      </c>
      <c r="B1591" s="1" t="s">
        <v>1518</v>
      </c>
      <c r="C1591" s="1">
        <v>104433903</v>
      </c>
      <c r="D1591" s="1">
        <v>90</v>
      </c>
      <c r="E1591" s="1" t="s">
        <v>1625</v>
      </c>
      <c r="F1591" s="1" t="s">
        <v>230</v>
      </c>
      <c r="G1591" s="1" t="s">
        <v>167</v>
      </c>
      <c r="H1591" s="1" t="s">
        <v>240</v>
      </c>
      <c r="I1591" s="1">
        <v>762379.9</v>
      </c>
      <c r="J1591" s="1">
        <v>6725724</v>
      </c>
      <c r="K1591" s="1">
        <v>3.2711498439311981E-2</v>
      </c>
      <c r="L1591" s="1">
        <v>0.48874107003211975</v>
      </c>
      <c r="M1591" s="1">
        <v>-1.9123799866065383E-3</v>
      </c>
      <c r="N1591" s="1">
        <v>-0.2502157986164093</v>
      </c>
    </row>
    <row r="1592" spans="1:14" x14ac:dyDescent="0.25">
      <c r="A1592" s="1">
        <v>320091</v>
      </c>
      <c r="B1592" s="1" t="s">
        <v>1518</v>
      </c>
      <c r="C1592" s="1">
        <v>104435003</v>
      </c>
      <c r="D1592" s="1">
        <v>91</v>
      </c>
      <c r="E1592" s="1" t="s">
        <v>1626</v>
      </c>
      <c r="F1592" s="1" t="s">
        <v>230</v>
      </c>
      <c r="G1592" s="1" t="s">
        <v>167</v>
      </c>
      <c r="H1592" s="1" t="s">
        <v>240</v>
      </c>
      <c r="I1592" s="1">
        <v>870220.79</v>
      </c>
      <c r="J1592" s="1">
        <v>5463091.5</v>
      </c>
      <c r="K1592" s="1">
        <v>3.7281498312950134E-2</v>
      </c>
      <c r="L1592" s="1">
        <v>0.68711400032043457</v>
      </c>
      <c r="M1592" s="1">
        <v>-5.4498300887644291E-3</v>
      </c>
      <c r="N1592" s="1">
        <v>-0.6223607063293457</v>
      </c>
    </row>
    <row r="1593" spans="1:14" x14ac:dyDescent="0.25">
      <c r="A1593" s="1">
        <v>320092</v>
      </c>
      <c r="B1593" s="1" t="s">
        <v>1518</v>
      </c>
      <c r="C1593" s="1">
        <v>104435303</v>
      </c>
      <c r="D1593" s="1">
        <v>92</v>
      </c>
      <c r="E1593" s="1" t="s">
        <v>1627</v>
      </c>
      <c r="F1593" s="1" t="s">
        <v>230</v>
      </c>
      <c r="G1593" s="1" t="s">
        <v>167</v>
      </c>
      <c r="H1593" s="1" t="s">
        <v>240</v>
      </c>
      <c r="I1593" s="1">
        <v>1027366.95</v>
      </c>
      <c r="J1593" s="1">
        <v>8029338</v>
      </c>
      <c r="K1593" s="1">
        <v>6.5266996622085571E-2</v>
      </c>
      <c r="L1593" s="1">
        <v>0.81951802968978882</v>
      </c>
      <c r="M1593" s="1">
        <v>2.4121919646859169E-2</v>
      </c>
      <c r="N1593" s="1">
        <v>2.4043896198272705</v>
      </c>
    </row>
    <row r="1594" spans="1:14" x14ac:dyDescent="0.25">
      <c r="A1594" s="1">
        <v>320093</v>
      </c>
      <c r="B1594" s="1" t="s">
        <v>1518</v>
      </c>
      <c r="C1594" s="1">
        <v>104435603</v>
      </c>
      <c r="D1594" s="1">
        <v>93</v>
      </c>
      <c r="E1594" s="1" t="s">
        <v>1628</v>
      </c>
      <c r="F1594" s="1" t="s">
        <v>230</v>
      </c>
      <c r="G1594" s="1" t="s">
        <v>167</v>
      </c>
      <c r="H1594" s="1" t="s">
        <v>240</v>
      </c>
      <c r="I1594" s="1">
        <v>1917483.8</v>
      </c>
      <c r="J1594" s="1">
        <v>14991114</v>
      </c>
      <c r="K1594" s="1">
        <v>8.4752000868320465E-2</v>
      </c>
      <c r="L1594" s="1">
        <v>0.56856262683868408</v>
      </c>
      <c r="M1594" s="1">
        <v>7.8783696517348289E-3</v>
      </c>
      <c r="N1594" s="1">
        <v>0.41256532073020935</v>
      </c>
    </row>
    <row r="1595" spans="1:14" x14ac:dyDescent="0.25">
      <c r="A1595" s="1">
        <v>320094</v>
      </c>
      <c r="B1595" s="1" t="s">
        <v>1518</v>
      </c>
      <c r="C1595" s="1">
        <v>104435703</v>
      </c>
      <c r="D1595" s="1">
        <v>94</v>
      </c>
      <c r="E1595" s="1" t="s">
        <v>1629</v>
      </c>
      <c r="F1595" s="1" t="s">
        <v>230</v>
      </c>
      <c r="G1595" s="1" t="s">
        <v>167</v>
      </c>
      <c r="H1595" s="1" t="s">
        <v>240</v>
      </c>
      <c r="I1595" s="1">
        <v>753639.3</v>
      </c>
      <c r="J1595" s="1">
        <v>6384316.5</v>
      </c>
      <c r="K1595" s="1">
        <v>4.2578000575304031E-2</v>
      </c>
      <c r="L1595" s="1">
        <v>0.67139315605163574</v>
      </c>
      <c r="M1595" s="1">
        <v>1.0977949947118759E-2</v>
      </c>
      <c r="N1595" s="1">
        <v>1.478190541267395</v>
      </c>
    </row>
    <row r="1596" spans="1:14" x14ac:dyDescent="0.25">
      <c r="A1596" s="1">
        <v>320095</v>
      </c>
      <c r="B1596" s="1" t="s">
        <v>1518</v>
      </c>
      <c r="C1596" s="1">
        <v>104437503</v>
      </c>
      <c r="D1596" s="1">
        <v>95</v>
      </c>
      <c r="E1596" s="1" t="s">
        <v>1630</v>
      </c>
      <c r="F1596" s="1" t="s">
        <v>230</v>
      </c>
      <c r="G1596" s="1" t="s">
        <v>167</v>
      </c>
      <c r="H1596" s="1" t="s">
        <v>240</v>
      </c>
      <c r="I1596" s="1">
        <v>701486.22</v>
      </c>
      <c r="J1596" s="1">
        <v>5476276</v>
      </c>
      <c r="K1596" s="1">
        <v>-4.3239998631179333E-3</v>
      </c>
      <c r="L1596" s="1">
        <v>-7.8896470367908478E-2</v>
      </c>
      <c r="M1596" s="1">
        <v>4.4701201841235161E-3</v>
      </c>
      <c r="N1596" s="1">
        <v>0.64132237434387207</v>
      </c>
    </row>
    <row r="1597" spans="1:14" x14ac:dyDescent="0.25">
      <c r="A1597" s="1">
        <v>320096</v>
      </c>
      <c r="B1597" s="1" t="s">
        <v>1518</v>
      </c>
      <c r="C1597" s="1">
        <v>105201033</v>
      </c>
      <c r="D1597" s="1">
        <v>96</v>
      </c>
      <c r="E1597" s="1" t="s">
        <v>1631</v>
      </c>
      <c r="F1597" s="1" t="s">
        <v>231</v>
      </c>
      <c r="G1597" s="1" t="s">
        <v>168</v>
      </c>
      <c r="H1597" s="1" t="s">
        <v>240</v>
      </c>
      <c r="I1597" s="1">
        <v>1738703.9</v>
      </c>
      <c r="J1597" s="1">
        <v>11214363</v>
      </c>
      <c r="K1597" s="1">
        <v>6.3423998653888702E-2</v>
      </c>
      <c r="L1597" s="1">
        <v>0.56877720355987549</v>
      </c>
      <c r="M1597" s="1">
        <v>1.2374900281429291E-2</v>
      </c>
      <c r="N1597" s="1">
        <v>0.71683323383331299</v>
      </c>
    </row>
    <row r="1598" spans="1:14" x14ac:dyDescent="0.25">
      <c r="A1598" s="1">
        <v>320097</v>
      </c>
      <c r="B1598" s="1" t="s">
        <v>1518</v>
      </c>
      <c r="C1598" s="1">
        <v>105201352</v>
      </c>
      <c r="D1598" s="1">
        <v>97</v>
      </c>
      <c r="E1598" s="1" t="s">
        <v>1632</v>
      </c>
      <c r="F1598" s="1" t="s">
        <v>231</v>
      </c>
      <c r="G1598" s="1" t="s">
        <v>168</v>
      </c>
      <c r="H1598" s="1" t="s">
        <v>240</v>
      </c>
      <c r="I1598" s="1">
        <v>2741788.48</v>
      </c>
      <c r="J1598" s="1">
        <v>16559380</v>
      </c>
      <c r="K1598" s="1">
        <v>0.22958700358867645</v>
      </c>
      <c r="L1598" s="1">
        <v>1.4059394598007202</v>
      </c>
      <c r="M1598" s="1">
        <v>4.4159248471260071E-2</v>
      </c>
      <c r="N1598" s="1">
        <v>1.6369651556015015</v>
      </c>
    </row>
    <row r="1599" spans="1:14" x14ac:dyDescent="0.25">
      <c r="A1599" s="1">
        <v>320098</v>
      </c>
      <c r="B1599" s="1" t="s">
        <v>1518</v>
      </c>
      <c r="C1599" s="1">
        <v>105204703</v>
      </c>
      <c r="D1599" s="1">
        <v>98</v>
      </c>
      <c r="E1599" s="1" t="s">
        <v>1633</v>
      </c>
      <c r="F1599" s="1" t="s">
        <v>231</v>
      </c>
      <c r="G1599" s="1" t="s">
        <v>168</v>
      </c>
      <c r="H1599" s="1" t="s">
        <v>240</v>
      </c>
      <c r="I1599" s="1">
        <v>2499150.2400000002</v>
      </c>
      <c r="J1599" s="1">
        <v>19026560</v>
      </c>
      <c r="K1599" s="1">
        <v>6.445399671792984E-2</v>
      </c>
      <c r="L1599" s="1">
        <v>0.33990949392318726</v>
      </c>
      <c r="M1599" s="1">
        <v>1.4502899721264839E-2</v>
      </c>
      <c r="N1599" s="1">
        <v>0.58370053768157959</v>
      </c>
    </row>
    <row r="1600" spans="1:14" x14ac:dyDescent="0.25">
      <c r="A1600" s="1">
        <v>320099</v>
      </c>
      <c r="B1600" s="1" t="s">
        <v>1518</v>
      </c>
      <c r="C1600" s="1">
        <v>105251453</v>
      </c>
      <c r="D1600" s="1">
        <v>99</v>
      </c>
      <c r="E1600" s="1" t="s">
        <v>1634</v>
      </c>
      <c r="F1600" s="1" t="s">
        <v>231</v>
      </c>
      <c r="G1600" s="1" t="s">
        <v>169</v>
      </c>
      <c r="H1600" s="1" t="s">
        <v>240</v>
      </c>
      <c r="I1600" s="1">
        <v>1597147</v>
      </c>
      <c r="J1600" s="1">
        <v>13147905</v>
      </c>
      <c r="K1600" s="1">
        <v>4.5019999146461487E-2</v>
      </c>
      <c r="L1600" s="1">
        <v>0.3435884416103363</v>
      </c>
      <c r="M1600" s="1">
        <v>2.3518690839409828E-2</v>
      </c>
      <c r="N1600" s="1">
        <v>1.4945517778396606</v>
      </c>
    </row>
    <row r="1601" spans="1:14" x14ac:dyDescent="0.25">
      <c r="A1601" s="1">
        <v>320100</v>
      </c>
      <c r="B1601" s="1" t="s">
        <v>1518</v>
      </c>
      <c r="C1601" s="1">
        <v>105252602</v>
      </c>
      <c r="D1601" s="1">
        <v>100</v>
      </c>
      <c r="E1601" s="1" t="s">
        <v>1635</v>
      </c>
      <c r="F1601" s="1" t="s">
        <v>231</v>
      </c>
      <c r="G1601" s="1" t="s">
        <v>169</v>
      </c>
      <c r="H1601" s="1" t="s">
        <v>240</v>
      </c>
      <c r="I1601" s="1">
        <v>10929648</v>
      </c>
      <c r="J1601" s="1">
        <v>79309304</v>
      </c>
      <c r="K1601" s="1">
        <v>15.04515552520752</v>
      </c>
      <c r="L1601" s="1">
        <v>23.411430358886719</v>
      </c>
      <c r="M1601" s="1">
        <v>0.46537598967552185</v>
      </c>
      <c r="N1601" s="1">
        <v>4.4472851753234863</v>
      </c>
    </row>
    <row r="1602" spans="1:14" x14ac:dyDescent="0.25">
      <c r="A1602" s="1">
        <v>320101</v>
      </c>
      <c r="B1602" s="1" t="s">
        <v>1518</v>
      </c>
      <c r="C1602" s="1">
        <v>105253303</v>
      </c>
      <c r="D1602" s="1">
        <v>101</v>
      </c>
      <c r="E1602" s="1" t="s">
        <v>1636</v>
      </c>
      <c r="F1602" s="1" t="s">
        <v>231</v>
      </c>
      <c r="G1602" s="1" t="s">
        <v>169</v>
      </c>
      <c r="H1602" s="1" t="s">
        <v>240</v>
      </c>
      <c r="I1602" s="1">
        <v>933433</v>
      </c>
      <c r="J1602" s="1">
        <v>3242309</v>
      </c>
      <c r="K1602" s="1">
        <v>4.454600065946579E-2</v>
      </c>
      <c r="L1602" s="1">
        <v>1.3930363655090332</v>
      </c>
      <c r="M1602" s="1">
        <v>1.2013000436127186E-2</v>
      </c>
      <c r="N1602" s="1">
        <v>1.303748607635498</v>
      </c>
    </row>
    <row r="1603" spans="1:14" x14ac:dyDescent="0.25">
      <c r="A1603" s="1">
        <v>320102</v>
      </c>
      <c r="B1603" s="1" t="s">
        <v>1518</v>
      </c>
      <c r="C1603" s="1">
        <v>105253553</v>
      </c>
      <c r="D1603" s="1">
        <v>102</v>
      </c>
      <c r="E1603" s="1" t="s">
        <v>1637</v>
      </c>
      <c r="F1603" s="1" t="s">
        <v>231</v>
      </c>
      <c r="G1603" s="1" t="s">
        <v>169</v>
      </c>
      <c r="H1603" s="1" t="s">
        <v>240</v>
      </c>
      <c r="I1603" s="1">
        <v>1213634.17</v>
      </c>
      <c r="J1603" s="1">
        <v>7040647.5</v>
      </c>
      <c r="K1603" s="1">
        <v>8.6722001433372498E-2</v>
      </c>
      <c r="L1603" s="1">
        <v>1.2470941543579102</v>
      </c>
      <c r="M1603" s="1">
        <v>2.0030440762639046E-2</v>
      </c>
      <c r="N1603" s="1">
        <v>1.6781482696533203</v>
      </c>
    </row>
    <row r="1604" spans="1:14" x14ac:dyDescent="0.25">
      <c r="A1604" s="1">
        <v>320103</v>
      </c>
      <c r="B1604" s="1" t="s">
        <v>1518</v>
      </c>
      <c r="C1604" s="1">
        <v>105253903</v>
      </c>
      <c r="D1604" s="1">
        <v>103</v>
      </c>
      <c r="E1604" s="1" t="s">
        <v>1638</v>
      </c>
      <c r="F1604" s="1" t="s">
        <v>231</v>
      </c>
      <c r="G1604" s="1" t="s">
        <v>169</v>
      </c>
      <c r="H1604" s="1" t="s">
        <v>240</v>
      </c>
      <c r="I1604" s="1">
        <v>1504997.42</v>
      </c>
      <c r="J1604" s="1">
        <v>10619172</v>
      </c>
      <c r="K1604" s="1">
        <v>9.2693999409675598E-2</v>
      </c>
      <c r="L1604" s="1">
        <v>0.88057941198348999</v>
      </c>
      <c r="M1604" s="1">
        <v>1.2426890432834625E-2</v>
      </c>
      <c r="N1604" s="1">
        <v>0.83258312940597534</v>
      </c>
    </row>
    <row r="1605" spans="1:14" x14ac:dyDescent="0.25">
      <c r="A1605" s="1">
        <v>320104</v>
      </c>
      <c r="B1605" s="1" t="s">
        <v>1518</v>
      </c>
      <c r="C1605" s="1">
        <v>105254053</v>
      </c>
      <c r="D1605" s="1">
        <v>104</v>
      </c>
      <c r="E1605" s="1" t="s">
        <v>1639</v>
      </c>
      <c r="F1605" s="1" t="s">
        <v>231</v>
      </c>
      <c r="G1605" s="1" t="s">
        <v>169</v>
      </c>
      <c r="H1605" s="1" t="s">
        <v>240</v>
      </c>
      <c r="I1605" s="1">
        <v>1186442.6499999999</v>
      </c>
      <c r="J1605" s="1">
        <v>8915700</v>
      </c>
      <c r="K1605" s="1">
        <v>9.2312000691890717E-2</v>
      </c>
      <c r="L1605" s="1">
        <v>1.0462194681167603</v>
      </c>
      <c r="M1605" s="1">
        <v>9.5961596816778183E-3</v>
      </c>
      <c r="N1605" s="1">
        <v>0.81541305780410767</v>
      </c>
    </row>
    <row r="1606" spans="1:14" x14ac:dyDescent="0.25">
      <c r="A1606" s="1">
        <v>320105</v>
      </c>
      <c r="B1606" s="1" t="s">
        <v>1518</v>
      </c>
      <c r="C1606" s="1">
        <v>105254353</v>
      </c>
      <c r="D1606" s="1">
        <v>105</v>
      </c>
      <c r="E1606" s="1" t="s">
        <v>1640</v>
      </c>
      <c r="F1606" s="1" t="s">
        <v>231</v>
      </c>
      <c r="G1606" s="1" t="s">
        <v>169</v>
      </c>
      <c r="H1606" s="1" t="s">
        <v>240</v>
      </c>
      <c r="I1606" s="1">
        <v>1327807.07</v>
      </c>
      <c r="J1606" s="1">
        <v>8899078</v>
      </c>
      <c r="K1606" s="1">
        <v>5.7197000831365585E-2</v>
      </c>
      <c r="L1606" s="1">
        <v>0.64688724279403687</v>
      </c>
      <c r="M1606" s="1">
        <v>2.0141899585723877E-2</v>
      </c>
      <c r="N1606" s="1">
        <v>1.540294885635376</v>
      </c>
    </row>
    <row r="1607" spans="1:14" x14ac:dyDescent="0.25">
      <c r="A1607" s="1">
        <v>320106</v>
      </c>
      <c r="B1607" s="1" t="s">
        <v>1518</v>
      </c>
      <c r="C1607" s="1">
        <v>105256553</v>
      </c>
      <c r="D1607" s="1">
        <v>106</v>
      </c>
      <c r="E1607" s="1" t="s">
        <v>1641</v>
      </c>
      <c r="F1607" s="1" t="s">
        <v>231</v>
      </c>
      <c r="G1607" s="1" t="s">
        <v>169</v>
      </c>
      <c r="H1607" s="1" t="s">
        <v>240</v>
      </c>
      <c r="I1607" s="1">
        <v>845131.26</v>
      </c>
      <c r="J1607" s="1">
        <v>8585411</v>
      </c>
      <c r="K1607" s="1">
        <v>0.10740599781274796</v>
      </c>
      <c r="L1607" s="1">
        <v>1.2668782472610474</v>
      </c>
      <c r="M1607" s="1">
        <v>3.0732739716768265E-2</v>
      </c>
      <c r="N1607" s="1">
        <v>3.7736732959747314</v>
      </c>
    </row>
    <row r="1608" spans="1:14" x14ac:dyDescent="0.25">
      <c r="A1608" s="1">
        <v>320107</v>
      </c>
      <c r="B1608" s="1" t="s">
        <v>1518</v>
      </c>
      <c r="C1608" s="1">
        <v>105257602</v>
      </c>
      <c r="D1608" s="1">
        <v>107</v>
      </c>
      <c r="E1608" s="1" t="s">
        <v>1642</v>
      </c>
      <c r="F1608" s="1" t="s">
        <v>231</v>
      </c>
      <c r="G1608" s="1" t="s">
        <v>169</v>
      </c>
      <c r="H1608" s="1" t="s">
        <v>240</v>
      </c>
      <c r="I1608" s="1">
        <v>3714873.18</v>
      </c>
      <c r="J1608" s="1">
        <v>14559754</v>
      </c>
      <c r="K1608" s="1">
        <v>0.16599200665950775</v>
      </c>
      <c r="L1608" s="1">
        <v>1.1532218456268311</v>
      </c>
      <c r="M1608" s="1">
        <v>5.4124969989061356E-2</v>
      </c>
      <c r="N1608" s="1">
        <v>1.4785220623016357</v>
      </c>
    </row>
    <row r="1609" spans="1:14" x14ac:dyDescent="0.25">
      <c r="A1609" s="1">
        <v>320108</v>
      </c>
      <c r="B1609" s="1" t="s">
        <v>1518</v>
      </c>
      <c r="C1609" s="1">
        <v>105258303</v>
      </c>
      <c r="D1609" s="1">
        <v>108</v>
      </c>
      <c r="E1609" s="1" t="s">
        <v>1643</v>
      </c>
      <c r="F1609" s="1" t="s">
        <v>231</v>
      </c>
      <c r="G1609" s="1" t="s">
        <v>169</v>
      </c>
      <c r="H1609" s="1" t="s">
        <v>240</v>
      </c>
      <c r="I1609" s="1">
        <v>1182258.24</v>
      </c>
      <c r="J1609" s="1">
        <v>8741302</v>
      </c>
      <c r="K1609" s="1">
        <v>8.2662999629974365E-2</v>
      </c>
      <c r="L1609" s="1">
        <v>0.95468813180923462</v>
      </c>
      <c r="M1609" s="1">
        <v>-2.2063399665057659E-3</v>
      </c>
      <c r="N1609" s="1">
        <v>-0.18627318739891052</v>
      </c>
    </row>
    <row r="1610" spans="1:14" x14ac:dyDescent="0.25">
      <c r="A1610" s="1">
        <v>320109</v>
      </c>
      <c r="B1610" s="1" t="s">
        <v>1518</v>
      </c>
      <c r="C1610" s="1">
        <v>105258503</v>
      </c>
      <c r="D1610" s="1">
        <v>109</v>
      </c>
      <c r="E1610" s="1" t="s">
        <v>1644</v>
      </c>
      <c r="F1610" s="1" t="s">
        <v>231</v>
      </c>
      <c r="G1610" s="1" t="s">
        <v>169</v>
      </c>
      <c r="H1610" s="1" t="s">
        <v>240</v>
      </c>
      <c r="I1610" s="1">
        <v>1199174.1000000001</v>
      </c>
      <c r="J1610" s="1">
        <v>9171456</v>
      </c>
      <c r="K1610" s="1">
        <v>6.1243001371622086E-2</v>
      </c>
      <c r="L1610" s="1">
        <v>0.6722455620765686</v>
      </c>
      <c r="M1610" s="1">
        <v>5.0090597942471504E-3</v>
      </c>
      <c r="N1610" s="1">
        <v>0.41946128010749817</v>
      </c>
    </row>
    <row r="1611" spans="1:14" x14ac:dyDescent="0.25">
      <c r="A1611" s="1">
        <v>320110</v>
      </c>
      <c r="B1611" s="1" t="s">
        <v>1518</v>
      </c>
      <c r="C1611" s="1">
        <v>105259103</v>
      </c>
      <c r="D1611" s="1">
        <v>110</v>
      </c>
      <c r="E1611" s="1" t="s">
        <v>1645</v>
      </c>
      <c r="F1611" s="1" t="s">
        <v>231</v>
      </c>
      <c r="G1611" s="1" t="s">
        <v>169</v>
      </c>
      <c r="H1611" s="1" t="s">
        <v>240</v>
      </c>
      <c r="I1611" s="1">
        <v>922506.52</v>
      </c>
      <c r="J1611" s="1">
        <v>9461648</v>
      </c>
      <c r="K1611" s="1">
        <v>4.7123000025749207E-2</v>
      </c>
      <c r="L1611" s="1">
        <v>0.50053507089614868</v>
      </c>
      <c r="M1611" s="1">
        <v>9.7472500056028366E-3</v>
      </c>
      <c r="N1611" s="1">
        <v>1.0678883790969849</v>
      </c>
    </row>
    <row r="1612" spans="1:14" x14ac:dyDescent="0.25">
      <c r="A1612" s="1">
        <v>320111</v>
      </c>
      <c r="B1612" s="1" t="s">
        <v>1518</v>
      </c>
      <c r="C1612" s="1">
        <v>105259703</v>
      </c>
      <c r="D1612" s="1">
        <v>111</v>
      </c>
      <c r="E1612" s="1" t="s">
        <v>1646</v>
      </c>
      <c r="F1612" s="1" t="s">
        <v>231</v>
      </c>
      <c r="G1612" s="1" t="s">
        <v>169</v>
      </c>
      <c r="H1612" s="1" t="s">
        <v>240</v>
      </c>
      <c r="I1612" s="1">
        <v>999711</v>
      </c>
      <c r="J1612" s="1">
        <v>6792466</v>
      </c>
      <c r="K1612" s="1">
        <v>5.7932000607252121E-2</v>
      </c>
      <c r="L1612" s="1">
        <v>0.86022281646728516</v>
      </c>
      <c r="M1612" s="1">
        <v>9.8182903602719307E-3</v>
      </c>
      <c r="N1612" s="1">
        <v>0.99185395240783691</v>
      </c>
    </row>
    <row r="1613" spans="1:14" x14ac:dyDescent="0.25">
      <c r="A1613" s="1">
        <v>320112</v>
      </c>
      <c r="B1613" s="1" t="s">
        <v>1518</v>
      </c>
      <c r="C1613" s="1">
        <v>105628302</v>
      </c>
      <c r="D1613" s="1">
        <v>112</v>
      </c>
      <c r="E1613" s="1" t="s">
        <v>1647</v>
      </c>
      <c r="F1613" s="1" t="s">
        <v>231</v>
      </c>
      <c r="G1613" s="1" t="s">
        <v>170</v>
      </c>
      <c r="H1613" s="1" t="s">
        <v>240</v>
      </c>
      <c r="I1613" s="1">
        <v>4210311.7699999996</v>
      </c>
      <c r="J1613" s="1">
        <v>25498740</v>
      </c>
      <c r="K1613" s="1">
        <v>0.23727999627590179</v>
      </c>
      <c r="L1613" s="1">
        <v>0.93929648399353027</v>
      </c>
      <c r="M1613" s="1">
        <v>2.4036329239606857E-2</v>
      </c>
      <c r="N1613" s="1">
        <v>0.5741698145866394</v>
      </c>
    </row>
    <row r="1614" spans="1:14" x14ac:dyDescent="0.25">
      <c r="A1614" s="1">
        <v>320113</v>
      </c>
      <c r="B1614" s="1" t="s">
        <v>1518</v>
      </c>
      <c r="C1614" s="1">
        <v>106160303</v>
      </c>
      <c r="D1614" s="1">
        <v>113</v>
      </c>
      <c r="E1614" s="1" t="s">
        <v>1648</v>
      </c>
      <c r="F1614" s="1" t="s">
        <v>230</v>
      </c>
      <c r="G1614" s="1" t="s">
        <v>171</v>
      </c>
      <c r="H1614" s="1" t="s">
        <v>240</v>
      </c>
      <c r="I1614" s="1">
        <v>674108.18</v>
      </c>
      <c r="J1614" s="1">
        <v>5912081</v>
      </c>
      <c r="K1614" s="1">
        <v>8.248000405728817E-3</v>
      </c>
      <c r="L1614" s="1">
        <v>0.1397058516740799</v>
      </c>
      <c r="M1614" s="1">
        <v>3.1498000025749207E-3</v>
      </c>
      <c r="N1614" s="1">
        <v>0.46944791078567505</v>
      </c>
    </row>
    <row r="1615" spans="1:14" x14ac:dyDescent="0.25">
      <c r="A1615" s="1">
        <v>320114</v>
      </c>
      <c r="B1615" s="1" t="s">
        <v>1518</v>
      </c>
      <c r="C1615" s="1">
        <v>106161203</v>
      </c>
      <c r="D1615" s="1">
        <v>114</v>
      </c>
      <c r="E1615" s="1" t="s">
        <v>1649</v>
      </c>
      <c r="F1615" s="1" t="s">
        <v>230</v>
      </c>
      <c r="G1615" s="1" t="s">
        <v>171</v>
      </c>
      <c r="H1615" s="1" t="s">
        <v>240</v>
      </c>
      <c r="I1615" s="1">
        <v>506089.68</v>
      </c>
      <c r="J1615" s="1">
        <v>3066104</v>
      </c>
      <c r="K1615" s="1">
        <v>0.18542474508285522</v>
      </c>
      <c r="L1615" s="1">
        <v>6.4368410110473633</v>
      </c>
      <c r="M1615" s="1">
        <v>1.4991169795393944E-2</v>
      </c>
      <c r="N1615" s="1">
        <v>3.0525789260864258</v>
      </c>
    </row>
    <row r="1616" spans="1:14" x14ac:dyDescent="0.25">
      <c r="A1616" s="1">
        <v>320115</v>
      </c>
      <c r="B1616" s="1" t="s">
        <v>1518</v>
      </c>
      <c r="C1616" s="1">
        <v>106161703</v>
      </c>
      <c r="D1616" s="1">
        <v>115</v>
      </c>
      <c r="E1616" s="1" t="s">
        <v>1650</v>
      </c>
      <c r="F1616" s="1" t="s">
        <v>230</v>
      </c>
      <c r="G1616" s="1" t="s">
        <v>171</v>
      </c>
      <c r="H1616" s="1" t="s">
        <v>240</v>
      </c>
      <c r="I1616" s="1">
        <v>678662.35</v>
      </c>
      <c r="J1616" s="1">
        <v>5314571</v>
      </c>
      <c r="K1616" s="1">
        <v>8.455350250005722E-2</v>
      </c>
      <c r="L1616" s="1">
        <v>1.6166963577270508</v>
      </c>
      <c r="M1616" s="1">
        <v>7.6072001829743385E-3</v>
      </c>
      <c r="N1616" s="1">
        <v>1.1336177587509155</v>
      </c>
    </row>
    <row r="1617" spans="1:14" x14ac:dyDescent="0.25">
      <c r="A1617" s="1">
        <v>320116</v>
      </c>
      <c r="B1617" s="1" t="s">
        <v>1518</v>
      </c>
      <c r="C1617" s="1">
        <v>106166503</v>
      </c>
      <c r="D1617" s="1">
        <v>116</v>
      </c>
      <c r="E1617" s="1" t="s">
        <v>1651</v>
      </c>
      <c r="F1617" s="1" t="s">
        <v>230</v>
      </c>
      <c r="G1617" s="1" t="s">
        <v>171</v>
      </c>
      <c r="H1617" s="1" t="s">
        <v>240</v>
      </c>
      <c r="I1617" s="1">
        <v>771055.4</v>
      </c>
      <c r="J1617" s="1">
        <v>7015581</v>
      </c>
      <c r="K1617" s="1">
        <v>2.5694999843835831E-2</v>
      </c>
      <c r="L1617" s="1">
        <v>0.36760255694389343</v>
      </c>
      <c r="M1617" s="1">
        <v>6.7961798049509525E-3</v>
      </c>
      <c r="N1617" s="1">
        <v>0.88925063610076904</v>
      </c>
    </row>
    <row r="1618" spans="1:14" x14ac:dyDescent="0.25">
      <c r="A1618" s="1">
        <v>320117</v>
      </c>
      <c r="B1618" s="1" t="s">
        <v>1518</v>
      </c>
      <c r="C1618" s="1">
        <v>106167504</v>
      </c>
      <c r="D1618" s="1">
        <v>117</v>
      </c>
      <c r="E1618" s="1" t="s">
        <v>1652</v>
      </c>
      <c r="F1618" s="1" t="s">
        <v>230</v>
      </c>
      <c r="G1618" s="1" t="s">
        <v>171</v>
      </c>
      <c r="H1618" s="1" t="s">
        <v>240</v>
      </c>
      <c r="I1618" s="1">
        <v>392133.19</v>
      </c>
      <c r="J1618" s="1">
        <v>3434651</v>
      </c>
      <c r="K1618" s="1">
        <v>4.6399001032114029E-2</v>
      </c>
      <c r="L1618" s="1">
        <v>1.369408130645752</v>
      </c>
      <c r="M1618" s="1">
        <v>5.0369300879538059E-3</v>
      </c>
      <c r="N1618" s="1">
        <v>1.3012086153030396</v>
      </c>
    </row>
    <row r="1619" spans="1:14" x14ac:dyDescent="0.25">
      <c r="A1619" s="1">
        <v>320118</v>
      </c>
      <c r="B1619" s="1" t="s">
        <v>1518</v>
      </c>
      <c r="C1619" s="1">
        <v>106168003</v>
      </c>
      <c r="D1619" s="1">
        <v>118</v>
      </c>
      <c r="E1619" s="1" t="s">
        <v>1653</v>
      </c>
      <c r="F1619" s="1" t="s">
        <v>230</v>
      </c>
      <c r="G1619" s="1" t="s">
        <v>171</v>
      </c>
      <c r="H1619" s="1" t="s">
        <v>240</v>
      </c>
      <c r="I1619" s="1">
        <v>894477.65</v>
      </c>
      <c r="J1619" s="1">
        <v>8653689</v>
      </c>
      <c r="K1619" s="1">
        <v>5.3945999592542648E-2</v>
      </c>
      <c r="L1619" s="1">
        <v>0.62729781866073608</v>
      </c>
      <c r="M1619" s="1">
        <v>9.7239101305603981E-3</v>
      </c>
      <c r="N1619" s="1">
        <v>1.0990526676177979</v>
      </c>
    </row>
    <row r="1620" spans="1:14" x14ac:dyDescent="0.25">
      <c r="A1620" s="1">
        <v>320119</v>
      </c>
      <c r="B1620" s="1" t="s">
        <v>1518</v>
      </c>
      <c r="C1620" s="1">
        <v>106169003</v>
      </c>
      <c r="D1620" s="1">
        <v>119</v>
      </c>
      <c r="E1620" s="1" t="s">
        <v>1654</v>
      </c>
      <c r="F1620" s="1" t="s">
        <v>230</v>
      </c>
      <c r="G1620" s="1" t="s">
        <v>171</v>
      </c>
      <c r="H1620" s="1" t="s">
        <v>240</v>
      </c>
      <c r="I1620" s="1">
        <v>589396.59</v>
      </c>
      <c r="J1620" s="1">
        <v>5704265</v>
      </c>
      <c r="K1620" s="1">
        <v>5.4793998599052429E-2</v>
      </c>
      <c r="L1620" s="1">
        <v>0.96989613771438599</v>
      </c>
      <c r="M1620" s="1">
        <v>1.1770620010793209E-2</v>
      </c>
      <c r="N1620" s="1">
        <v>2.0377581119537354</v>
      </c>
    </row>
    <row r="1621" spans="1:14" x14ac:dyDescent="0.25">
      <c r="A1621" s="1">
        <v>320120</v>
      </c>
      <c r="B1621" s="1" t="s">
        <v>1518</v>
      </c>
      <c r="C1621" s="1">
        <v>106172003</v>
      </c>
      <c r="D1621" s="1">
        <v>120</v>
      </c>
      <c r="E1621" s="1" t="s">
        <v>1655</v>
      </c>
      <c r="F1621" s="1" t="s">
        <v>232</v>
      </c>
      <c r="G1621" s="1" t="s">
        <v>172</v>
      </c>
      <c r="H1621" s="1" t="s">
        <v>240</v>
      </c>
      <c r="I1621" s="1">
        <v>3043409.91</v>
      </c>
      <c r="J1621" s="1">
        <v>15971086</v>
      </c>
      <c r="K1621" s="1">
        <v>0.23463800549507141</v>
      </c>
      <c r="L1621" s="1">
        <v>1.4910480976104736</v>
      </c>
      <c r="M1621" s="1">
        <v>1.5677869319915771E-2</v>
      </c>
      <c r="N1621" s="1">
        <v>0.51780903339385986</v>
      </c>
    </row>
    <row r="1622" spans="1:14" x14ac:dyDescent="0.25">
      <c r="A1622" s="1">
        <v>320121</v>
      </c>
      <c r="B1622" s="1" t="s">
        <v>1518</v>
      </c>
      <c r="C1622" s="1">
        <v>106272003</v>
      </c>
      <c r="D1622" s="1">
        <v>121</v>
      </c>
      <c r="E1622" s="1" t="s">
        <v>1656</v>
      </c>
      <c r="F1622" s="1" t="s">
        <v>231</v>
      </c>
      <c r="G1622" s="1" t="s">
        <v>173</v>
      </c>
      <c r="H1622" s="1" t="s">
        <v>240</v>
      </c>
      <c r="I1622" s="1">
        <v>460300.47</v>
      </c>
      <c r="J1622" s="1">
        <v>2758787.75</v>
      </c>
      <c r="K1622" s="1">
        <v>-2.1072500385344028E-3</v>
      </c>
      <c r="L1622" s="1">
        <v>-7.6324887573719025E-2</v>
      </c>
      <c r="M1622" s="1">
        <v>3.3192799892276525E-3</v>
      </c>
      <c r="N1622" s="1">
        <v>0.7263493537902832</v>
      </c>
    </row>
    <row r="1623" spans="1:14" x14ac:dyDescent="0.25">
      <c r="A1623" s="1">
        <v>320122</v>
      </c>
      <c r="B1623" s="1" t="s">
        <v>1518</v>
      </c>
      <c r="C1623" s="1">
        <v>106330703</v>
      </c>
      <c r="D1623" s="1">
        <v>122</v>
      </c>
      <c r="E1623" s="1" t="s">
        <v>1657</v>
      </c>
      <c r="F1623" s="1" t="s">
        <v>233</v>
      </c>
      <c r="G1623" s="1" t="s">
        <v>174</v>
      </c>
      <c r="H1623" s="1" t="s">
        <v>240</v>
      </c>
      <c r="I1623" s="1">
        <v>738722.13</v>
      </c>
      <c r="J1623" s="1">
        <v>7047559.5</v>
      </c>
      <c r="K1623" s="1">
        <v>4.5694999396800995E-2</v>
      </c>
      <c r="L1623" s="1">
        <v>0.65261191129684448</v>
      </c>
      <c r="M1623" s="1">
        <v>1.2102009728550911E-2</v>
      </c>
      <c r="N1623" s="1">
        <v>1.6655209064483643</v>
      </c>
    </row>
    <row r="1624" spans="1:14" x14ac:dyDescent="0.25">
      <c r="A1624" s="1">
        <v>320123</v>
      </c>
      <c r="B1624" s="1" t="s">
        <v>1518</v>
      </c>
      <c r="C1624" s="1">
        <v>106330803</v>
      </c>
      <c r="D1624" s="1">
        <v>123</v>
      </c>
      <c r="E1624" s="1" t="s">
        <v>1658</v>
      </c>
      <c r="F1624" s="1" t="s">
        <v>233</v>
      </c>
      <c r="G1624" s="1" t="s">
        <v>174</v>
      </c>
      <c r="H1624" s="1" t="s">
        <v>240</v>
      </c>
      <c r="I1624" s="1">
        <v>1191415.1399999999</v>
      </c>
      <c r="J1624" s="1">
        <v>9066629</v>
      </c>
      <c r="K1624" s="1">
        <v>3.0155999585986137E-2</v>
      </c>
      <c r="L1624" s="1">
        <v>0.33371427655220032</v>
      </c>
      <c r="M1624" s="1">
        <v>1.5772499144077301E-2</v>
      </c>
      <c r="N1624" s="1">
        <v>1.341606616973877</v>
      </c>
    </row>
    <row r="1625" spans="1:14" x14ac:dyDescent="0.25">
      <c r="A1625" s="1">
        <v>320124</v>
      </c>
      <c r="B1625" s="1" t="s">
        <v>1518</v>
      </c>
      <c r="C1625" s="1">
        <v>106338003</v>
      </c>
      <c r="D1625" s="1">
        <v>124</v>
      </c>
      <c r="E1625" s="1" t="s">
        <v>1659</v>
      </c>
      <c r="F1625" s="1" t="s">
        <v>233</v>
      </c>
      <c r="G1625" s="1" t="s">
        <v>174</v>
      </c>
      <c r="H1625" s="1" t="s">
        <v>240</v>
      </c>
      <c r="I1625" s="1">
        <v>1829396.76</v>
      </c>
      <c r="J1625" s="1">
        <v>15544686</v>
      </c>
      <c r="K1625" s="1">
        <v>0.10869699716567993</v>
      </c>
      <c r="L1625" s="1">
        <v>0.70417904853820801</v>
      </c>
      <c r="M1625" s="1">
        <v>1.5099490061402321E-2</v>
      </c>
      <c r="N1625" s="1">
        <v>0.83225005865097046</v>
      </c>
    </row>
    <row r="1626" spans="1:14" x14ac:dyDescent="0.25">
      <c r="A1626" s="1">
        <v>320125</v>
      </c>
      <c r="B1626" s="1" t="s">
        <v>1518</v>
      </c>
      <c r="C1626" s="1">
        <v>106611303</v>
      </c>
      <c r="D1626" s="1">
        <v>125</v>
      </c>
      <c r="E1626" s="1" t="s">
        <v>1660</v>
      </c>
      <c r="F1626" s="1" t="s">
        <v>231</v>
      </c>
      <c r="G1626" s="1" t="s">
        <v>175</v>
      </c>
      <c r="H1626" s="1" t="s">
        <v>240</v>
      </c>
      <c r="I1626" s="1">
        <v>893882.79</v>
      </c>
      <c r="J1626" s="1">
        <v>6821152</v>
      </c>
      <c r="K1626" s="1">
        <v>4.1533499956130981E-2</v>
      </c>
      <c r="L1626" s="1">
        <v>0.61262297630310059</v>
      </c>
      <c r="M1626" s="1">
        <v>6.3997101970016956E-3</v>
      </c>
      <c r="N1626" s="1">
        <v>0.7211078405380249</v>
      </c>
    </row>
    <row r="1627" spans="1:14" x14ac:dyDescent="0.25">
      <c r="A1627" s="1">
        <v>320126</v>
      </c>
      <c r="B1627" s="1" t="s">
        <v>1518</v>
      </c>
      <c r="C1627" s="1">
        <v>106612203</v>
      </c>
      <c r="D1627" s="1">
        <v>126</v>
      </c>
      <c r="E1627" s="1" t="s">
        <v>1661</v>
      </c>
      <c r="F1627" s="1" t="s">
        <v>231</v>
      </c>
      <c r="G1627" s="1" t="s">
        <v>175</v>
      </c>
      <c r="H1627" s="1" t="s">
        <v>240</v>
      </c>
      <c r="I1627" s="1">
        <v>1601527.82</v>
      </c>
      <c r="J1627" s="1">
        <v>11736839</v>
      </c>
      <c r="K1627" s="1">
        <v>3.5739000886678696E-2</v>
      </c>
      <c r="L1627" s="1">
        <v>0.30543282628059387</v>
      </c>
      <c r="M1627" s="1">
        <v>1.5804469585418701E-2</v>
      </c>
      <c r="N1627" s="1">
        <v>0.99667257070541382</v>
      </c>
    </row>
    <row r="1628" spans="1:14" x14ac:dyDescent="0.25">
      <c r="A1628" s="1">
        <v>320127</v>
      </c>
      <c r="B1628" s="1" t="s">
        <v>1518</v>
      </c>
      <c r="C1628" s="1">
        <v>106616203</v>
      </c>
      <c r="D1628" s="1">
        <v>127</v>
      </c>
      <c r="E1628" s="1" t="s">
        <v>1662</v>
      </c>
      <c r="F1628" s="1" t="s">
        <v>231</v>
      </c>
      <c r="G1628" s="1" t="s">
        <v>175</v>
      </c>
      <c r="H1628" s="1" t="s">
        <v>240</v>
      </c>
      <c r="I1628" s="1">
        <v>1593668.29</v>
      </c>
      <c r="J1628" s="1">
        <v>14144677</v>
      </c>
      <c r="K1628" s="1">
        <v>9.3685999512672424E-2</v>
      </c>
      <c r="L1628" s="1">
        <v>0.66675722599029541</v>
      </c>
      <c r="M1628" s="1">
        <v>-6.7397002130746841E-3</v>
      </c>
      <c r="N1628" s="1">
        <v>-0.42112386226654053</v>
      </c>
    </row>
    <row r="1629" spans="1:14" x14ac:dyDescent="0.25">
      <c r="A1629" s="1">
        <v>320128</v>
      </c>
      <c r="B1629" s="1" t="s">
        <v>1518</v>
      </c>
      <c r="C1629" s="1">
        <v>106617203</v>
      </c>
      <c r="D1629" s="1">
        <v>128</v>
      </c>
      <c r="E1629" s="1" t="s">
        <v>1663</v>
      </c>
      <c r="F1629" s="1" t="s">
        <v>231</v>
      </c>
      <c r="G1629" s="1" t="s">
        <v>175</v>
      </c>
      <c r="H1629" s="1" t="s">
        <v>240</v>
      </c>
      <c r="I1629" s="1">
        <v>1667854.3</v>
      </c>
      <c r="J1629" s="1">
        <v>13955243</v>
      </c>
      <c r="K1629" s="1">
        <v>0.11517799645662308</v>
      </c>
      <c r="L1629" s="1">
        <v>0.8322070837020874</v>
      </c>
      <c r="M1629" s="1">
        <v>6.0849599540233612E-3</v>
      </c>
      <c r="N1629" s="1">
        <v>0.36617356538772583</v>
      </c>
    </row>
    <row r="1630" spans="1:14" x14ac:dyDescent="0.25">
      <c r="A1630" s="1">
        <v>320129</v>
      </c>
      <c r="B1630" s="1" t="s">
        <v>1518</v>
      </c>
      <c r="C1630" s="1">
        <v>106618603</v>
      </c>
      <c r="D1630" s="1">
        <v>129</v>
      </c>
      <c r="E1630" s="1" t="s">
        <v>1664</v>
      </c>
      <c r="F1630" s="1" t="s">
        <v>231</v>
      </c>
      <c r="G1630" s="1" t="s">
        <v>175</v>
      </c>
      <c r="H1630" s="1" t="s">
        <v>240</v>
      </c>
      <c r="I1630" s="1">
        <v>694660.24</v>
      </c>
      <c r="J1630" s="1">
        <v>6686544</v>
      </c>
      <c r="K1630" s="1">
        <v>6.651800125837326E-2</v>
      </c>
      <c r="L1630" s="1">
        <v>1.0047997236251831</v>
      </c>
      <c r="M1630" s="1">
        <v>7.8822402283549309E-3</v>
      </c>
      <c r="N1630" s="1">
        <v>1.1477129459381104</v>
      </c>
    </row>
    <row r="1631" spans="1:14" x14ac:dyDescent="0.25">
      <c r="A1631" s="1">
        <v>320130</v>
      </c>
      <c r="B1631" s="1" t="s">
        <v>1518</v>
      </c>
      <c r="C1631" s="1">
        <v>107650603</v>
      </c>
      <c r="D1631" s="1">
        <v>130</v>
      </c>
      <c r="E1631" s="1" t="s">
        <v>1665</v>
      </c>
      <c r="F1631" s="1" t="s">
        <v>228</v>
      </c>
      <c r="G1631" s="1" t="s">
        <v>176</v>
      </c>
      <c r="H1631" s="1" t="s">
        <v>240</v>
      </c>
      <c r="I1631" s="1">
        <v>1641794.3</v>
      </c>
      <c r="J1631" s="1">
        <v>9761380</v>
      </c>
      <c r="K1631" s="1">
        <v>3.2800998538732529E-2</v>
      </c>
      <c r="L1631" s="1">
        <v>0.33716127276420593</v>
      </c>
      <c r="M1631" s="1">
        <v>-3.0985600315034389E-3</v>
      </c>
      <c r="N1631" s="1">
        <v>-0.18837457895278931</v>
      </c>
    </row>
    <row r="1632" spans="1:14" x14ac:dyDescent="0.25">
      <c r="A1632" s="1">
        <v>320131</v>
      </c>
      <c r="B1632" s="1" t="s">
        <v>1518</v>
      </c>
      <c r="C1632" s="1">
        <v>107650703</v>
      </c>
      <c r="D1632" s="1">
        <v>131</v>
      </c>
      <c r="E1632" s="1" t="s">
        <v>1666</v>
      </c>
      <c r="F1632" s="1" t="s">
        <v>228</v>
      </c>
      <c r="G1632" s="1" t="s">
        <v>176</v>
      </c>
      <c r="H1632" s="1" t="s">
        <v>240</v>
      </c>
      <c r="I1632" s="1">
        <v>1200141.8999999999</v>
      </c>
      <c r="J1632" s="1">
        <v>5894489</v>
      </c>
      <c r="K1632" s="1">
        <v>5.3640000522136688E-2</v>
      </c>
      <c r="L1632" s="1">
        <v>0.91835963726043701</v>
      </c>
      <c r="M1632" s="1">
        <v>9.819909930229187E-3</v>
      </c>
      <c r="N1632" s="1">
        <v>0.82497930526733398</v>
      </c>
    </row>
    <row r="1633" spans="1:14" x14ac:dyDescent="0.25">
      <c r="A1633" s="1">
        <v>320132</v>
      </c>
      <c r="B1633" s="1" t="s">
        <v>1518</v>
      </c>
      <c r="C1633" s="1">
        <v>107651603</v>
      </c>
      <c r="D1633" s="1">
        <v>132</v>
      </c>
      <c r="E1633" s="1" t="s">
        <v>1667</v>
      </c>
      <c r="F1633" s="1" t="s">
        <v>228</v>
      </c>
      <c r="G1633" s="1" t="s">
        <v>176</v>
      </c>
      <c r="H1633" s="1" t="s">
        <v>240</v>
      </c>
      <c r="I1633" s="1">
        <v>1701321.8</v>
      </c>
      <c r="J1633" s="1">
        <v>11382291</v>
      </c>
      <c r="K1633" s="1">
        <v>1.6502000391483307E-2</v>
      </c>
      <c r="L1633" s="1">
        <v>0.14519008994102478</v>
      </c>
      <c r="M1633" s="1">
        <v>1.1520279571413994E-2</v>
      </c>
      <c r="N1633" s="1">
        <v>0.68175345659255981</v>
      </c>
    </row>
    <row r="1634" spans="1:14" x14ac:dyDescent="0.25">
      <c r="A1634" s="1">
        <v>320133</v>
      </c>
      <c r="B1634" s="1" t="s">
        <v>1518</v>
      </c>
      <c r="C1634" s="1">
        <v>107652603</v>
      </c>
      <c r="D1634" s="1">
        <v>133</v>
      </c>
      <c r="E1634" s="1" t="s">
        <v>1668</v>
      </c>
      <c r="F1634" s="1" t="s">
        <v>228</v>
      </c>
      <c r="G1634" s="1" t="s">
        <v>176</v>
      </c>
      <c r="H1634" s="1" t="s">
        <v>240</v>
      </c>
      <c r="I1634" s="1">
        <v>1845736.38</v>
      </c>
      <c r="J1634" s="1">
        <v>7063889.5</v>
      </c>
      <c r="K1634" s="1">
        <v>6.4056999981403351E-2</v>
      </c>
      <c r="L1634" s="1">
        <v>0.91512191295623779</v>
      </c>
      <c r="M1634" s="1">
        <v>1.7335779964923859E-2</v>
      </c>
      <c r="N1634" s="1">
        <v>0.94813907146453857</v>
      </c>
    </row>
    <row r="1635" spans="1:14" x14ac:dyDescent="0.25">
      <c r="A1635" s="1">
        <v>320134</v>
      </c>
      <c r="B1635" s="1" t="s">
        <v>1518</v>
      </c>
      <c r="C1635" s="1">
        <v>107653102</v>
      </c>
      <c r="D1635" s="1">
        <v>134</v>
      </c>
      <c r="E1635" s="1" t="s">
        <v>1669</v>
      </c>
      <c r="F1635" s="1" t="s">
        <v>228</v>
      </c>
      <c r="G1635" s="1" t="s">
        <v>176</v>
      </c>
      <c r="H1635" s="1" t="s">
        <v>240</v>
      </c>
      <c r="I1635" s="1">
        <v>2191886.41</v>
      </c>
      <c r="J1635" s="1">
        <v>10854095</v>
      </c>
      <c r="K1635" s="1">
        <v>8.2231000065803528E-2</v>
      </c>
      <c r="L1635" s="1">
        <v>0.76338690519332886</v>
      </c>
      <c r="M1635" s="1">
        <v>1.0040939785540104E-2</v>
      </c>
      <c r="N1635" s="1">
        <v>0.46020400524139404</v>
      </c>
    </row>
    <row r="1636" spans="1:14" x14ac:dyDescent="0.25">
      <c r="A1636" s="1">
        <v>320135</v>
      </c>
      <c r="B1636" s="1" t="s">
        <v>1518</v>
      </c>
      <c r="C1636" s="1">
        <v>107653203</v>
      </c>
      <c r="D1636" s="1">
        <v>135</v>
      </c>
      <c r="E1636" s="1" t="s">
        <v>1670</v>
      </c>
      <c r="F1636" s="1" t="s">
        <v>228</v>
      </c>
      <c r="G1636" s="1" t="s">
        <v>176</v>
      </c>
      <c r="H1636" s="1" t="s">
        <v>240</v>
      </c>
      <c r="I1636" s="1">
        <v>2052958.98</v>
      </c>
      <c r="J1636" s="1">
        <v>10674261</v>
      </c>
      <c r="K1636" s="1">
        <v>0.22086000442504883</v>
      </c>
      <c r="L1636" s="1">
        <v>2.1128051280975342</v>
      </c>
      <c r="M1636" s="1">
        <v>1.3442410156130791E-2</v>
      </c>
      <c r="N1636" s="1">
        <v>0.65909785032272339</v>
      </c>
    </row>
    <row r="1637" spans="1:14" x14ac:dyDescent="0.25">
      <c r="A1637" s="1">
        <v>320136</v>
      </c>
      <c r="B1637" s="1" t="s">
        <v>1518</v>
      </c>
      <c r="C1637" s="1">
        <v>107653802</v>
      </c>
      <c r="D1637" s="1">
        <v>136</v>
      </c>
      <c r="E1637" s="1" t="s">
        <v>1671</v>
      </c>
      <c r="F1637" s="1" t="s">
        <v>228</v>
      </c>
      <c r="G1637" s="1" t="s">
        <v>176</v>
      </c>
      <c r="H1637" s="1" t="s">
        <v>240</v>
      </c>
      <c r="I1637" s="1">
        <v>3445173</v>
      </c>
      <c r="J1637" s="1">
        <v>18108688</v>
      </c>
      <c r="K1637" s="1">
        <v>0.10534799844026566</v>
      </c>
      <c r="L1637" s="1">
        <v>0.58515810966491699</v>
      </c>
      <c r="M1637" s="1">
        <v>1.6997000202536583E-2</v>
      </c>
      <c r="N1637" s="1">
        <v>0.49580302834510803</v>
      </c>
    </row>
    <row r="1638" spans="1:14" x14ac:dyDescent="0.25">
      <c r="A1638" s="1">
        <v>320137</v>
      </c>
      <c r="B1638" s="1" t="s">
        <v>1518</v>
      </c>
      <c r="C1638" s="1">
        <v>107654103</v>
      </c>
      <c r="D1638" s="1">
        <v>137</v>
      </c>
      <c r="E1638" s="1" t="s">
        <v>1672</v>
      </c>
      <c r="F1638" s="1" t="s">
        <v>228</v>
      </c>
      <c r="G1638" s="1" t="s">
        <v>176</v>
      </c>
      <c r="H1638" s="1" t="s">
        <v>240</v>
      </c>
      <c r="I1638" s="1">
        <v>1054080.93</v>
      </c>
      <c r="J1638" s="1">
        <v>8127208.5</v>
      </c>
      <c r="K1638" s="1">
        <v>9.3791000545024872E-2</v>
      </c>
      <c r="L1638" s="1">
        <v>1.1675106287002563</v>
      </c>
      <c r="M1638" s="1">
        <v>6.3779298216104507E-3</v>
      </c>
      <c r="N1638" s="1">
        <v>0.60875362157821655</v>
      </c>
    </row>
    <row r="1639" spans="1:14" x14ac:dyDescent="0.25">
      <c r="A1639" s="1">
        <v>320138</v>
      </c>
      <c r="B1639" s="1" t="s">
        <v>1518</v>
      </c>
      <c r="C1639" s="1">
        <v>107654403</v>
      </c>
      <c r="D1639" s="1">
        <v>138</v>
      </c>
      <c r="E1639" s="1" t="s">
        <v>1673</v>
      </c>
      <c r="F1639" s="1" t="s">
        <v>228</v>
      </c>
      <c r="G1639" s="1" t="s">
        <v>176</v>
      </c>
      <c r="H1639" s="1" t="s">
        <v>240</v>
      </c>
      <c r="I1639" s="1">
        <v>2610161.13</v>
      </c>
      <c r="J1639" s="1">
        <v>15973677</v>
      </c>
      <c r="K1639" s="1">
        <v>8.312399685382843E-2</v>
      </c>
      <c r="L1639" s="1">
        <v>0.52310323715209961</v>
      </c>
      <c r="M1639" s="1">
        <v>2.4543119594454765E-2</v>
      </c>
      <c r="N1639" s="1">
        <v>0.94921678304672241</v>
      </c>
    </row>
    <row r="1640" spans="1:14" x14ac:dyDescent="0.25">
      <c r="A1640" s="1">
        <v>320139</v>
      </c>
      <c r="B1640" s="1" t="s">
        <v>1518</v>
      </c>
      <c r="C1640" s="1">
        <v>107654903</v>
      </c>
      <c r="D1640" s="1">
        <v>139</v>
      </c>
      <c r="E1640" s="1" t="s">
        <v>1674</v>
      </c>
      <c r="F1640" s="1" t="s">
        <v>228</v>
      </c>
      <c r="G1640" s="1" t="s">
        <v>176</v>
      </c>
      <c r="H1640" s="1" t="s">
        <v>240</v>
      </c>
      <c r="I1640" s="1">
        <v>1169972.31</v>
      </c>
      <c r="J1640" s="1">
        <v>5911348.5</v>
      </c>
      <c r="K1640" s="1">
        <v>6.037599965929985E-2</v>
      </c>
      <c r="L1640" s="1">
        <v>1.0318968296051025</v>
      </c>
      <c r="M1640" s="1">
        <v>1.0923470370471478E-2</v>
      </c>
      <c r="N1640" s="1">
        <v>0.94245123863220215</v>
      </c>
    </row>
    <row r="1641" spans="1:14" x14ac:dyDescent="0.25">
      <c r="A1641" s="1">
        <v>320140</v>
      </c>
      <c r="B1641" s="1" t="s">
        <v>1518</v>
      </c>
      <c r="C1641" s="1">
        <v>107655803</v>
      </c>
      <c r="D1641" s="1">
        <v>140</v>
      </c>
      <c r="E1641" s="1" t="s">
        <v>1675</v>
      </c>
      <c r="F1641" s="1" t="s">
        <v>228</v>
      </c>
      <c r="G1641" s="1" t="s">
        <v>176</v>
      </c>
      <c r="H1641" s="1" t="s">
        <v>240</v>
      </c>
      <c r="I1641" s="1">
        <v>740147.04</v>
      </c>
      <c r="J1641" s="1">
        <v>6233520.5</v>
      </c>
      <c r="K1641" s="1">
        <v>-2.9111500829458237E-2</v>
      </c>
      <c r="L1641" s="1">
        <v>-0.46484449505805969</v>
      </c>
      <c r="M1641" s="1">
        <v>1.3453680090606213E-2</v>
      </c>
      <c r="N1641" s="1">
        <v>1.8513557910919189</v>
      </c>
    </row>
    <row r="1642" spans="1:14" x14ac:dyDescent="0.25">
      <c r="A1642" s="1">
        <v>320141</v>
      </c>
      <c r="B1642" s="1" t="s">
        <v>1518</v>
      </c>
      <c r="C1642" s="1">
        <v>107655903</v>
      </c>
      <c r="D1642" s="1">
        <v>141</v>
      </c>
      <c r="E1642" s="1" t="s">
        <v>1676</v>
      </c>
      <c r="F1642" s="1" t="s">
        <v>228</v>
      </c>
      <c r="G1642" s="1" t="s">
        <v>176</v>
      </c>
      <c r="H1642" s="1" t="s">
        <v>240</v>
      </c>
      <c r="I1642" s="1">
        <v>1482578.44</v>
      </c>
      <c r="J1642" s="1">
        <v>9132272</v>
      </c>
      <c r="K1642" s="1">
        <v>4.721900075674057E-2</v>
      </c>
      <c r="L1642" s="1">
        <v>0.51974380016326904</v>
      </c>
      <c r="M1642" s="1">
        <v>4.5868200249969959E-3</v>
      </c>
      <c r="N1642" s="1">
        <v>0.31034141778945923</v>
      </c>
    </row>
    <row r="1643" spans="1:14" x14ac:dyDescent="0.25">
      <c r="A1643" s="1">
        <v>320142</v>
      </c>
      <c r="B1643" s="1" t="s">
        <v>1518</v>
      </c>
      <c r="C1643" s="1">
        <v>107656303</v>
      </c>
      <c r="D1643" s="1">
        <v>142</v>
      </c>
      <c r="E1643" s="1" t="s">
        <v>1677</v>
      </c>
      <c r="F1643" s="1" t="s">
        <v>228</v>
      </c>
      <c r="G1643" s="1" t="s">
        <v>176</v>
      </c>
      <c r="H1643" s="1" t="s">
        <v>240</v>
      </c>
      <c r="I1643" s="1">
        <v>1937698.67</v>
      </c>
      <c r="J1643" s="1">
        <v>12282003</v>
      </c>
      <c r="K1643" s="1">
        <v>9.3795999884605408E-2</v>
      </c>
      <c r="L1643" s="1">
        <v>0.76956355571746826</v>
      </c>
      <c r="M1643" s="1">
        <v>-3.6224659532308578E-2</v>
      </c>
      <c r="N1643" s="1">
        <v>-1.835160493850708</v>
      </c>
    </row>
    <row r="1644" spans="1:14" x14ac:dyDescent="0.25">
      <c r="A1644" s="1">
        <v>320143</v>
      </c>
      <c r="B1644" s="1" t="s">
        <v>1518</v>
      </c>
      <c r="C1644" s="1">
        <v>107656502</v>
      </c>
      <c r="D1644" s="1">
        <v>143</v>
      </c>
      <c r="E1644" s="1" t="s">
        <v>1678</v>
      </c>
      <c r="F1644" s="1" t="s">
        <v>228</v>
      </c>
      <c r="G1644" s="1" t="s">
        <v>176</v>
      </c>
      <c r="H1644" s="1" t="s">
        <v>240</v>
      </c>
      <c r="I1644" s="1">
        <v>2736253.64</v>
      </c>
      <c r="J1644" s="1">
        <v>16000330</v>
      </c>
      <c r="K1644" s="1">
        <v>0.12597900629043579</v>
      </c>
      <c r="L1644" s="1">
        <v>0.79360097646713257</v>
      </c>
      <c r="M1644" s="1">
        <v>3.8864240050315857E-2</v>
      </c>
      <c r="N1644" s="1">
        <v>1.4408093690872192</v>
      </c>
    </row>
    <row r="1645" spans="1:14" x14ac:dyDescent="0.25">
      <c r="A1645" s="1">
        <v>320144</v>
      </c>
      <c r="B1645" s="1" t="s">
        <v>1518</v>
      </c>
      <c r="C1645" s="1">
        <v>107657103</v>
      </c>
      <c r="D1645" s="1">
        <v>144</v>
      </c>
      <c r="E1645" s="1" t="s">
        <v>1679</v>
      </c>
      <c r="F1645" s="1" t="s">
        <v>228</v>
      </c>
      <c r="G1645" s="1" t="s">
        <v>176</v>
      </c>
      <c r="H1645" s="1" t="s">
        <v>240</v>
      </c>
      <c r="I1645" s="1">
        <v>2465991.0499999998</v>
      </c>
      <c r="J1645" s="1">
        <v>14245428</v>
      </c>
      <c r="K1645" s="1">
        <v>0.1055620014667511</v>
      </c>
      <c r="L1645" s="1">
        <v>0.7465558648109436</v>
      </c>
      <c r="M1645" s="1">
        <v>1.7588010057806969E-2</v>
      </c>
      <c r="N1645" s="1">
        <v>0.71834617853164673</v>
      </c>
    </row>
    <row r="1646" spans="1:14" x14ac:dyDescent="0.25">
      <c r="A1646" s="1">
        <v>320145</v>
      </c>
      <c r="B1646" s="1" t="s">
        <v>1518</v>
      </c>
      <c r="C1646" s="1">
        <v>107657503</v>
      </c>
      <c r="D1646" s="1">
        <v>145</v>
      </c>
      <c r="E1646" s="1" t="s">
        <v>1680</v>
      </c>
      <c r="F1646" s="1" t="s">
        <v>228</v>
      </c>
      <c r="G1646" s="1" t="s">
        <v>176</v>
      </c>
      <c r="H1646" s="1" t="s">
        <v>240</v>
      </c>
      <c r="I1646" s="1">
        <v>1431442.21</v>
      </c>
      <c r="J1646" s="1">
        <v>9728251</v>
      </c>
      <c r="K1646" s="1">
        <v>7.0703998208045959E-2</v>
      </c>
      <c r="L1646" s="1">
        <v>0.73211139440536499</v>
      </c>
      <c r="M1646" s="1">
        <v>-6.2772998353466392E-4</v>
      </c>
      <c r="N1646" s="1">
        <v>-4.3833751231431961E-2</v>
      </c>
    </row>
    <row r="1647" spans="1:14" x14ac:dyDescent="0.25">
      <c r="A1647" s="1">
        <v>320146</v>
      </c>
      <c r="B1647" s="1" t="s">
        <v>1518</v>
      </c>
      <c r="C1647" s="1">
        <v>107658903</v>
      </c>
      <c r="D1647" s="1">
        <v>146</v>
      </c>
      <c r="E1647" s="1" t="s">
        <v>1681</v>
      </c>
      <c r="F1647" s="1" t="s">
        <v>228</v>
      </c>
      <c r="G1647" s="1" t="s">
        <v>176</v>
      </c>
      <c r="H1647" s="1" t="s">
        <v>240</v>
      </c>
      <c r="I1647" s="1">
        <v>1513728.28</v>
      </c>
      <c r="J1647" s="1">
        <v>9892489</v>
      </c>
      <c r="K1647" s="1">
        <v>2.3587999865412712E-2</v>
      </c>
      <c r="L1647" s="1">
        <v>0.23901344835758209</v>
      </c>
      <c r="M1647" s="1">
        <v>1.6190430149435997E-2</v>
      </c>
      <c r="N1647" s="1">
        <v>1.0811365842819214</v>
      </c>
    </row>
    <row r="1648" spans="1:14" x14ac:dyDescent="0.25">
      <c r="A1648" s="1">
        <v>320147</v>
      </c>
      <c r="B1648" s="1" t="s">
        <v>1518</v>
      </c>
      <c r="C1648" s="1">
        <v>108051003</v>
      </c>
      <c r="D1648" s="1">
        <v>147</v>
      </c>
      <c r="E1648" s="1" t="s">
        <v>1682</v>
      </c>
      <c r="F1648" s="1" t="s">
        <v>233</v>
      </c>
      <c r="G1648" s="1" t="s">
        <v>177</v>
      </c>
      <c r="H1648" s="1" t="s">
        <v>240</v>
      </c>
      <c r="I1648" s="1">
        <v>1342906.46</v>
      </c>
      <c r="J1648" s="1">
        <v>7594745.5</v>
      </c>
      <c r="K1648" s="1">
        <v>8.7126500904560089E-2</v>
      </c>
      <c r="L1648" s="1">
        <v>1.1605077981948853</v>
      </c>
      <c r="M1648" s="1">
        <v>5.5465199984610081E-3</v>
      </c>
      <c r="N1648" s="1">
        <v>0.41473650932312012</v>
      </c>
    </row>
    <row r="1649" spans="1:14" x14ac:dyDescent="0.25">
      <c r="A1649" s="1">
        <v>320148</v>
      </c>
      <c r="B1649" s="1" t="s">
        <v>1518</v>
      </c>
      <c r="C1649" s="1">
        <v>108051503</v>
      </c>
      <c r="D1649" s="1">
        <v>148</v>
      </c>
      <c r="E1649" s="1" t="s">
        <v>1683</v>
      </c>
      <c r="F1649" s="1" t="s">
        <v>233</v>
      </c>
      <c r="G1649" s="1" t="s">
        <v>177</v>
      </c>
      <c r="H1649" s="1" t="s">
        <v>240</v>
      </c>
      <c r="I1649" s="1">
        <v>1028602.32</v>
      </c>
      <c r="J1649" s="1">
        <v>8300969</v>
      </c>
      <c r="K1649" s="1">
        <v>6.250500213354826E-3</v>
      </c>
      <c r="L1649" s="1">
        <v>7.5355179607868195E-2</v>
      </c>
      <c r="M1649" s="1">
        <v>2.9629101045429707E-3</v>
      </c>
      <c r="N1649" s="1">
        <v>0.28888419270515442</v>
      </c>
    </row>
    <row r="1650" spans="1:14" x14ac:dyDescent="0.25">
      <c r="A1650" s="1">
        <v>320149</v>
      </c>
      <c r="B1650" s="1" t="s">
        <v>1518</v>
      </c>
      <c r="C1650" s="1">
        <v>108053003</v>
      </c>
      <c r="D1650" s="1">
        <v>149</v>
      </c>
      <c r="E1650" s="1" t="s">
        <v>1684</v>
      </c>
      <c r="F1650" s="1" t="s">
        <v>233</v>
      </c>
      <c r="G1650" s="1" t="s">
        <v>177</v>
      </c>
      <c r="H1650" s="1" t="s">
        <v>240</v>
      </c>
      <c r="I1650" s="1">
        <v>951657.53</v>
      </c>
      <c r="J1650" s="1">
        <v>6082750</v>
      </c>
      <c r="K1650" s="1">
        <v>5.7808998972177505E-2</v>
      </c>
      <c r="L1650" s="1">
        <v>0.95949488878250122</v>
      </c>
      <c r="M1650" s="1">
        <v>3.206989960744977E-3</v>
      </c>
      <c r="N1650" s="1">
        <v>0.33812940120697021</v>
      </c>
    </row>
    <row r="1651" spans="1:14" x14ac:dyDescent="0.25">
      <c r="A1651" s="1">
        <v>320150</v>
      </c>
      <c r="B1651" s="1" t="s">
        <v>1518</v>
      </c>
      <c r="C1651" s="1">
        <v>108056004</v>
      </c>
      <c r="D1651" s="1">
        <v>150</v>
      </c>
      <c r="E1651" s="1" t="s">
        <v>1685</v>
      </c>
      <c r="F1651" s="1" t="s">
        <v>233</v>
      </c>
      <c r="G1651" s="1" t="s">
        <v>177</v>
      </c>
      <c r="H1651" s="1" t="s">
        <v>240</v>
      </c>
      <c r="I1651" s="1">
        <v>630214.84</v>
      </c>
      <c r="J1651" s="1">
        <v>5848301.5</v>
      </c>
      <c r="K1651" s="1">
        <v>3.8077499717473984E-2</v>
      </c>
      <c r="L1651" s="1">
        <v>0.6553533673286438</v>
      </c>
      <c r="M1651" s="1">
        <v>4.9553997814655304E-4</v>
      </c>
      <c r="N1651" s="1">
        <v>7.8692205250263214E-2</v>
      </c>
    </row>
    <row r="1652" spans="1:14" x14ac:dyDescent="0.25">
      <c r="A1652" s="1">
        <v>320151</v>
      </c>
      <c r="B1652" s="1" t="s">
        <v>1518</v>
      </c>
      <c r="C1652" s="1">
        <v>108058003</v>
      </c>
      <c r="D1652" s="1">
        <v>151</v>
      </c>
      <c r="E1652" s="1" t="s">
        <v>1686</v>
      </c>
      <c r="F1652" s="1" t="s">
        <v>233</v>
      </c>
      <c r="G1652" s="1" t="s">
        <v>177</v>
      </c>
      <c r="H1652" s="1" t="s">
        <v>240</v>
      </c>
      <c r="I1652" s="1">
        <v>761153.44</v>
      </c>
      <c r="J1652" s="1">
        <v>7623547.5</v>
      </c>
      <c r="K1652" s="1">
        <v>3.2450001686811447E-2</v>
      </c>
      <c r="L1652" s="1">
        <v>0.42747440934181213</v>
      </c>
      <c r="M1652" s="1">
        <v>4.355160053819418E-3</v>
      </c>
      <c r="N1652" s="1">
        <v>0.57547169923782349</v>
      </c>
    </row>
    <row r="1653" spans="1:14" x14ac:dyDescent="0.25">
      <c r="A1653" s="1">
        <v>320152</v>
      </c>
      <c r="B1653" s="1" t="s">
        <v>1518</v>
      </c>
      <c r="C1653" s="1">
        <v>108070502</v>
      </c>
      <c r="D1653" s="1">
        <v>152</v>
      </c>
      <c r="E1653" s="1" t="s">
        <v>1687</v>
      </c>
      <c r="F1653" s="1" t="s">
        <v>232</v>
      </c>
      <c r="G1653" s="1" t="s">
        <v>178</v>
      </c>
      <c r="H1653" s="1" t="s">
        <v>240</v>
      </c>
      <c r="I1653" s="1">
        <v>5430988.1799999997</v>
      </c>
      <c r="J1653" s="1">
        <v>39680332</v>
      </c>
      <c r="K1653" s="1">
        <v>0.33460000157356262</v>
      </c>
      <c r="L1653" s="1">
        <v>0.85040992498397827</v>
      </c>
      <c r="M1653" s="1">
        <v>3.8396209478378296E-2</v>
      </c>
      <c r="N1653" s="1">
        <v>0.7120177149772644</v>
      </c>
    </row>
    <row r="1654" spans="1:14" x14ac:dyDescent="0.25">
      <c r="A1654" s="1">
        <v>320153</v>
      </c>
      <c r="B1654" s="1" t="s">
        <v>1518</v>
      </c>
      <c r="C1654" s="1">
        <v>108071003</v>
      </c>
      <c r="D1654" s="1">
        <v>153</v>
      </c>
      <c r="E1654" s="1" t="s">
        <v>1688</v>
      </c>
      <c r="F1654" s="1" t="s">
        <v>232</v>
      </c>
      <c r="G1654" s="1" t="s">
        <v>178</v>
      </c>
      <c r="H1654" s="1" t="s">
        <v>240</v>
      </c>
      <c r="I1654" s="1">
        <v>786811.7</v>
      </c>
      <c r="J1654" s="1">
        <v>6936167</v>
      </c>
      <c r="K1654" s="1">
        <v>3.1050499528646469E-2</v>
      </c>
      <c r="L1654" s="1">
        <v>0.44967380166053772</v>
      </c>
      <c r="M1654" s="1">
        <v>6.7052999511361122E-3</v>
      </c>
      <c r="N1654" s="1">
        <v>0.85953658819198608</v>
      </c>
    </row>
    <row r="1655" spans="1:14" x14ac:dyDescent="0.25">
      <c r="A1655" s="1">
        <v>320154</v>
      </c>
      <c r="B1655" s="1" t="s">
        <v>1518</v>
      </c>
      <c r="C1655" s="1">
        <v>108071504</v>
      </c>
      <c r="D1655" s="1">
        <v>154</v>
      </c>
      <c r="E1655" s="1" t="s">
        <v>1689</v>
      </c>
      <c r="F1655" s="1" t="s">
        <v>232</v>
      </c>
      <c r="G1655" s="1" t="s">
        <v>178</v>
      </c>
      <c r="H1655" s="1" t="s">
        <v>240</v>
      </c>
      <c r="I1655" s="1">
        <v>595606.94999999995</v>
      </c>
      <c r="J1655" s="1">
        <v>5464665.5</v>
      </c>
      <c r="K1655" s="1">
        <v>9.0994000434875488E-2</v>
      </c>
      <c r="L1655" s="1">
        <v>1.6933301687240601</v>
      </c>
      <c r="M1655" s="1">
        <v>2.9851300641894341E-3</v>
      </c>
      <c r="N1655" s="1">
        <v>0.5037158727645874</v>
      </c>
    </row>
    <row r="1656" spans="1:14" x14ac:dyDescent="0.25">
      <c r="A1656" s="1">
        <v>320155</v>
      </c>
      <c r="B1656" s="1" t="s">
        <v>1518</v>
      </c>
      <c r="C1656" s="1">
        <v>108073503</v>
      </c>
      <c r="D1656" s="1">
        <v>155</v>
      </c>
      <c r="E1656" s="1" t="s">
        <v>1690</v>
      </c>
      <c r="F1656" s="1" t="s">
        <v>232</v>
      </c>
      <c r="G1656" s="1" t="s">
        <v>178</v>
      </c>
      <c r="H1656" s="1" t="s">
        <v>240</v>
      </c>
      <c r="I1656" s="1">
        <v>2168740.64</v>
      </c>
      <c r="J1656" s="1">
        <v>12033144</v>
      </c>
      <c r="K1656" s="1">
        <v>0.12350700050592422</v>
      </c>
      <c r="L1656" s="1">
        <v>1.0370341539382935</v>
      </c>
      <c r="M1656" s="1">
        <v>4.5786499977111816E-3</v>
      </c>
      <c r="N1656" s="1">
        <v>0.21156688034534454</v>
      </c>
    </row>
    <row r="1657" spans="1:14" x14ac:dyDescent="0.25">
      <c r="A1657" s="1">
        <v>320156</v>
      </c>
      <c r="B1657" s="1" t="s">
        <v>1518</v>
      </c>
      <c r="C1657" s="1">
        <v>108077503</v>
      </c>
      <c r="D1657" s="1">
        <v>156</v>
      </c>
      <c r="E1657" s="1" t="s">
        <v>1691</v>
      </c>
      <c r="F1657" s="1" t="s">
        <v>232</v>
      </c>
      <c r="G1657" s="1" t="s">
        <v>178</v>
      </c>
      <c r="H1657" s="1" t="s">
        <v>240</v>
      </c>
      <c r="I1657" s="1">
        <v>1150461.07</v>
      </c>
      <c r="J1657" s="1">
        <v>7843119</v>
      </c>
      <c r="K1657" s="1">
        <v>9.2996500432491302E-2</v>
      </c>
      <c r="L1657" s="1">
        <v>1.1999359130859375</v>
      </c>
      <c r="M1657" s="1">
        <v>1.0422740131616592E-2</v>
      </c>
      <c r="N1657" s="1">
        <v>0.91424471139907837</v>
      </c>
    </row>
    <row r="1658" spans="1:14" x14ac:dyDescent="0.25">
      <c r="A1658" s="1">
        <v>320157</v>
      </c>
      <c r="B1658" s="1" t="s">
        <v>1518</v>
      </c>
      <c r="C1658" s="1">
        <v>108078003</v>
      </c>
      <c r="D1658" s="1">
        <v>157</v>
      </c>
      <c r="E1658" s="1" t="s">
        <v>1692</v>
      </c>
      <c r="F1658" s="1" t="s">
        <v>232</v>
      </c>
      <c r="G1658" s="1" t="s">
        <v>178</v>
      </c>
      <c r="H1658" s="1" t="s">
        <v>240</v>
      </c>
      <c r="I1658" s="1">
        <v>1502640.72</v>
      </c>
      <c r="J1658" s="1">
        <v>9293600</v>
      </c>
      <c r="K1658" s="1">
        <v>5.4749999195337296E-2</v>
      </c>
      <c r="L1658" s="1">
        <v>0.59260624647140503</v>
      </c>
      <c r="M1658" s="1">
        <v>6.4192102290689945E-3</v>
      </c>
      <c r="N1658" s="1">
        <v>0.42902806401252747</v>
      </c>
    </row>
    <row r="1659" spans="1:14" x14ac:dyDescent="0.25">
      <c r="A1659" s="1">
        <v>320158</v>
      </c>
      <c r="B1659" s="1" t="s">
        <v>1518</v>
      </c>
      <c r="C1659" s="1">
        <v>108079004</v>
      </c>
      <c r="D1659" s="1">
        <v>158</v>
      </c>
      <c r="E1659" s="1" t="s">
        <v>1693</v>
      </c>
      <c r="F1659" s="1" t="s">
        <v>232</v>
      </c>
      <c r="G1659" s="1" t="s">
        <v>178</v>
      </c>
      <c r="H1659" s="1" t="s">
        <v>240</v>
      </c>
      <c r="I1659" s="1">
        <v>364609.19</v>
      </c>
      <c r="J1659" s="1">
        <v>3367437.5</v>
      </c>
      <c r="K1659" s="1">
        <v>2.607399970293045E-2</v>
      </c>
      <c r="L1659" s="1">
        <v>0.78034013509750366</v>
      </c>
      <c r="M1659" s="1">
        <v>8.1039397045969963E-3</v>
      </c>
      <c r="N1659" s="1">
        <v>2.2731614112854004</v>
      </c>
    </row>
    <row r="1660" spans="1:14" x14ac:dyDescent="0.25">
      <c r="A1660" s="1">
        <v>320159</v>
      </c>
      <c r="B1660" s="1" t="s">
        <v>1518</v>
      </c>
      <c r="C1660" s="1">
        <v>108110603</v>
      </c>
      <c r="D1660" s="1">
        <v>159</v>
      </c>
      <c r="E1660" s="1" t="s">
        <v>1694</v>
      </c>
      <c r="F1660" s="1" t="s">
        <v>233</v>
      </c>
      <c r="G1660" s="1" t="s">
        <v>179</v>
      </c>
      <c r="H1660" s="1" t="s">
        <v>240</v>
      </c>
      <c r="I1660" s="1">
        <v>548696.17000000004</v>
      </c>
      <c r="J1660" s="1">
        <v>5281903</v>
      </c>
      <c r="K1660" s="1">
        <v>5.272350087761879E-2</v>
      </c>
      <c r="L1660" s="1">
        <v>1.0082557201385498</v>
      </c>
      <c r="M1660" s="1">
        <v>9.007919579744339E-3</v>
      </c>
      <c r="N1660" s="1">
        <v>1.6690969467163086</v>
      </c>
    </row>
    <row r="1661" spans="1:14" x14ac:dyDescent="0.25">
      <c r="A1661" s="1">
        <v>320160</v>
      </c>
      <c r="B1661" s="1" t="s">
        <v>1518</v>
      </c>
      <c r="C1661" s="1">
        <v>108111203</v>
      </c>
      <c r="D1661" s="1">
        <v>160</v>
      </c>
      <c r="E1661" s="1" t="s">
        <v>1695</v>
      </c>
      <c r="F1661" s="1" t="s">
        <v>233</v>
      </c>
      <c r="G1661" s="1" t="s">
        <v>179</v>
      </c>
      <c r="H1661" s="1" t="s">
        <v>240</v>
      </c>
      <c r="I1661" s="1">
        <v>999495.85</v>
      </c>
      <c r="J1661" s="1">
        <v>9664735</v>
      </c>
      <c r="K1661" s="1">
        <v>7.4666999280452728E-2</v>
      </c>
      <c r="L1661" s="1">
        <v>0.778586745262146</v>
      </c>
      <c r="M1661" s="1">
        <v>2.9030099976807833E-3</v>
      </c>
      <c r="N1661" s="1">
        <v>0.29129347205162048</v>
      </c>
    </row>
    <row r="1662" spans="1:14" x14ac:dyDescent="0.25">
      <c r="A1662" s="1">
        <v>320161</v>
      </c>
      <c r="B1662" s="1" t="s">
        <v>1518</v>
      </c>
      <c r="C1662" s="1">
        <v>108111303</v>
      </c>
      <c r="D1662" s="1">
        <v>161</v>
      </c>
      <c r="E1662" s="1" t="s">
        <v>1696</v>
      </c>
      <c r="F1662" s="1" t="s">
        <v>233</v>
      </c>
      <c r="G1662" s="1" t="s">
        <v>179</v>
      </c>
      <c r="H1662" s="1" t="s">
        <v>240</v>
      </c>
      <c r="I1662" s="1">
        <v>1099025.6000000001</v>
      </c>
      <c r="J1662" s="1">
        <v>7384933</v>
      </c>
      <c r="K1662" s="1">
        <v>3.2342500984668732E-2</v>
      </c>
      <c r="L1662" s="1">
        <v>0.43987897038459778</v>
      </c>
      <c r="M1662" s="1">
        <v>2.6566600427031517E-3</v>
      </c>
      <c r="N1662" s="1">
        <v>0.242314413189888</v>
      </c>
    </row>
    <row r="1663" spans="1:14" x14ac:dyDescent="0.25">
      <c r="A1663" s="1">
        <v>320162</v>
      </c>
      <c r="B1663" s="1" t="s">
        <v>1518</v>
      </c>
      <c r="C1663" s="1">
        <v>108111403</v>
      </c>
      <c r="D1663" s="1">
        <v>162</v>
      </c>
      <c r="E1663" s="1" t="s">
        <v>1697</v>
      </c>
      <c r="F1663" s="1" t="s">
        <v>233</v>
      </c>
      <c r="G1663" s="1" t="s">
        <v>179</v>
      </c>
      <c r="H1663" s="1" t="s">
        <v>240</v>
      </c>
      <c r="I1663" s="1">
        <v>583929.49</v>
      </c>
      <c r="J1663" s="1">
        <v>5911054.5</v>
      </c>
      <c r="K1663" s="1">
        <v>3.2260000705718994E-2</v>
      </c>
      <c r="L1663" s="1">
        <v>0.54875195026397705</v>
      </c>
      <c r="M1663" s="1">
        <v>9.5625398680567741E-3</v>
      </c>
      <c r="N1663" s="1">
        <v>1.6648833751678467</v>
      </c>
    </row>
    <row r="1664" spans="1:14" x14ac:dyDescent="0.25">
      <c r="A1664" s="1">
        <v>320163</v>
      </c>
      <c r="B1664" s="1" t="s">
        <v>1518</v>
      </c>
      <c r="C1664" s="1">
        <v>108112003</v>
      </c>
      <c r="D1664" s="1">
        <v>163</v>
      </c>
      <c r="E1664" s="1" t="s">
        <v>1698</v>
      </c>
      <c r="F1664" s="1" t="s">
        <v>233</v>
      </c>
      <c r="G1664" s="1" t="s">
        <v>179</v>
      </c>
      <c r="H1664" s="1" t="s">
        <v>240</v>
      </c>
      <c r="I1664" s="1">
        <v>556200.99</v>
      </c>
      <c r="J1664" s="1">
        <v>5393885</v>
      </c>
      <c r="K1664" s="1">
        <v>3.9562001824378967E-2</v>
      </c>
      <c r="L1664" s="1">
        <v>0.73887962102890015</v>
      </c>
      <c r="M1664" s="1">
        <v>1.9865300506353378E-2</v>
      </c>
      <c r="N1664" s="1">
        <v>3.7038929462432861</v>
      </c>
    </row>
    <row r="1665" spans="1:14" x14ac:dyDescent="0.25">
      <c r="A1665" s="1">
        <v>320164</v>
      </c>
      <c r="B1665" s="1" t="s">
        <v>1518</v>
      </c>
      <c r="C1665" s="1">
        <v>108112203</v>
      </c>
      <c r="D1665" s="1">
        <v>164</v>
      </c>
      <c r="E1665" s="1" t="s">
        <v>1699</v>
      </c>
      <c r="F1665" s="1" t="s">
        <v>233</v>
      </c>
      <c r="G1665" s="1" t="s">
        <v>179</v>
      </c>
      <c r="H1665" s="1" t="s">
        <v>240</v>
      </c>
      <c r="I1665" s="1">
        <v>1404788.51</v>
      </c>
      <c r="J1665" s="1">
        <v>12605988</v>
      </c>
      <c r="K1665" s="1">
        <v>7.4357002973556519E-2</v>
      </c>
      <c r="L1665" s="1">
        <v>0.59335452318191528</v>
      </c>
      <c r="M1665" s="1">
        <v>-1.5637800097465515E-3</v>
      </c>
      <c r="N1665" s="1">
        <v>-0.11119404435157776</v>
      </c>
    </row>
    <row r="1666" spans="1:14" x14ac:dyDescent="0.25">
      <c r="A1666" s="1">
        <v>320165</v>
      </c>
      <c r="B1666" s="1" t="s">
        <v>1518</v>
      </c>
      <c r="C1666" s="1">
        <v>108112502</v>
      </c>
      <c r="D1666" s="1">
        <v>165</v>
      </c>
      <c r="E1666" s="1" t="s">
        <v>1700</v>
      </c>
      <c r="F1666" s="1" t="s">
        <v>233</v>
      </c>
      <c r="G1666" s="1" t="s">
        <v>179</v>
      </c>
      <c r="H1666" s="1" t="s">
        <v>240</v>
      </c>
      <c r="I1666" s="1">
        <v>2481088.2799999998</v>
      </c>
      <c r="J1666" s="1">
        <v>19181716</v>
      </c>
      <c r="K1666" s="1">
        <v>0.7258719801902771</v>
      </c>
      <c r="L1666" s="1">
        <v>3.9330198764801025</v>
      </c>
      <c r="M1666" s="1">
        <v>1.9650740548968315E-2</v>
      </c>
      <c r="N1666" s="1">
        <v>0.79834401607513428</v>
      </c>
    </row>
    <row r="1667" spans="1:14" x14ac:dyDescent="0.25">
      <c r="A1667" s="1">
        <v>320166</v>
      </c>
      <c r="B1667" s="1" t="s">
        <v>1518</v>
      </c>
      <c r="C1667" s="1">
        <v>108114503</v>
      </c>
      <c r="D1667" s="1">
        <v>166</v>
      </c>
      <c r="E1667" s="1" t="s">
        <v>1701</v>
      </c>
      <c r="F1667" s="1" t="s">
        <v>233</v>
      </c>
      <c r="G1667" s="1" t="s">
        <v>179</v>
      </c>
      <c r="H1667" s="1" t="s">
        <v>240</v>
      </c>
      <c r="I1667" s="1">
        <v>796970.87</v>
      </c>
      <c r="J1667" s="1">
        <v>8764095</v>
      </c>
      <c r="K1667" s="1">
        <v>4.8833999782800674E-2</v>
      </c>
      <c r="L1667" s="1">
        <v>0.56032747030258179</v>
      </c>
      <c r="M1667" s="1">
        <v>-1.3415899593383074E-3</v>
      </c>
      <c r="N1667" s="1">
        <v>-0.16805323958396912</v>
      </c>
    </row>
    <row r="1668" spans="1:14" x14ac:dyDescent="0.25">
      <c r="A1668" s="1">
        <v>320167</v>
      </c>
      <c r="B1668" s="1" t="s">
        <v>1518</v>
      </c>
      <c r="C1668" s="1">
        <v>108116003</v>
      </c>
      <c r="D1668" s="1">
        <v>167</v>
      </c>
      <c r="E1668" s="1" t="s">
        <v>1702</v>
      </c>
      <c r="F1668" s="1" t="s">
        <v>233</v>
      </c>
      <c r="G1668" s="1" t="s">
        <v>179</v>
      </c>
      <c r="H1668" s="1" t="s">
        <v>240</v>
      </c>
      <c r="I1668" s="1">
        <v>1243599.6100000001</v>
      </c>
      <c r="J1668" s="1">
        <v>9609513</v>
      </c>
      <c r="K1668" s="1">
        <v>3.2701998949050903E-2</v>
      </c>
      <c r="L1668" s="1">
        <v>0.34147065877914429</v>
      </c>
      <c r="M1668" s="1">
        <v>3.2634600065648556E-3</v>
      </c>
      <c r="N1668" s="1">
        <v>0.2631109356880188</v>
      </c>
    </row>
    <row r="1669" spans="1:14" x14ac:dyDescent="0.25">
      <c r="A1669" s="1">
        <v>320168</v>
      </c>
      <c r="B1669" s="1" t="s">
        <v>1518</v>
      </c>
      <c r="C1669" s="1">
        <v>108116303</v>
      </c>
      <c r="D1669" s="1">
        <v>168</v>
      </c>
      <c r="E1669" s="1" t="s">
        <v>1703</v>
      </c>
      <c r="F1669" s="1" t="s">
        <v>233</v>
      </c>
      <c r="G1669" s="1" t="s">
        <v>179</v>
      </c>
      <c r="H1669" s="1" t="s">
        <v>240</v>
      </c>
      <c r="I1669" s="1">
        <v>623718.43000000005</v>
      </c>
      <c r="J1669" s="1">
        <v>6781556.5</v>
      </c>
      <c r="K1669" s="1">
        <v>3.4614499658346176E-2</v>
      </c>
      <c r="L1669" s="1">
        <v>0.51303982734680176</v>
      </c>
      <c r="M1669" s="1">
        <v>4.1095498017966747E-3</v>
      </c>
      <c r="N1669" s="1">
        <v>0.66324907541275024</v>
      </c>
    </row>
    <row r="1670" spans="1:14" x14ac:dyDescent="0.25">
      <c r="A1670" s="1">
        <v>320169</v>
      </c>
      <c r="B1670" s="1" t="s">
        <v>1518</v>
      </c>
      <c r="C1670" s="1">
        <v>108116503</v>
      </c>
      <c r="D1670" s="1">
        <v>169</v>
      </c>
      <c r="E1670" s="1" t="s">
        <v>1704</v>
      </c>
      <c r="F1670" s="1" t="s">
        <v>233</v>
      </c>
      <c r="G1670" s="1" t="s">
        <v>179</v>
      </c>
      <c r="H1670" s="1" t="s">
        <v>240</v>
      </c>
      <c r="I1670" s="1">
        <v>766884.1</v>
      </c>
      <c r="J1670" s="1">
        <v>3326336</v>
      </c>
      <c r="K1670" s="1">
        <v>1.0408749803900719E-2</v>
      </c>
      <c r="L1670" s="1">
        <v>0.3139016330242157</v>
      </c>
      <c r="M1670" s="1">
        <v>1.3766280375421047E-2</v>
      </c>
      <c r="N1670" s="1">
        <v>1.8279051780700684</v>
      </c>
    </row>
    <row r="1671" spans="1:14" x14ac:dyDescent="0.25">
      <c r="A1671" s="1">
        <v>320170</v>
      </c>
      <c r="B1671" s="1" t="s">
        <v>1518</v>
      </c>
      <c r="C1671" s="1">
        <v>108118503</v>
      </c>
      <c r="D1671" s="1">
        <v>170</v>
      </c>
      <c r="E1671" s="1" t="s">
        <v>1705</v>
      </c>
      <c r="F1671" s="1" t="s">
        <v>233</v>
      </c>
      <c r="G1671" s="1" t="s">
        <v>179</v>
      </c>
      <c r="H1671" s="1" t="s">
        <v>240</v>
      </c>
      <c r="I1671" s="1">
        <v>838857.2</v>
      </c>
      <c r="J1671" s="1">
        <v>4028369</v>
      </c>
      <c r="K1671" s="1">
        <v>1.4349250122904778E-2</v>
      </c>
      <c r="L1671" s="1">
        <v>0.35747832059860229</v>
      </c>
      <c r="M1671" s="1">
        <v>1.1972970329225063E-2</v>
      </c>
      <c r="N1671" s="1">
        <v>1.4479620456695557</v>
      </c>
    </row>
    <row r="1672" spans="1:14" x14ac:dyDescent="0.25">
      <c r="A1672" s="1">
        <v>320171</v>
      </c>
      <c r="B1672" s="1" t="s">
        <v>1518</v>
      </c>
      <c r="C1672" s="1">
        <v>108561003</v>
      </c>
      <c r="D1672" s="1">
        <v>171</v>
      </c>
      <c r="E1672" s="1" t="s">
        <v>1706</v>
      </c>
      <c r="F1672" s="1" t="s">
        <v>233</v>
      </c>
      <c r="G1672" s="1" t="s">
        <v>180</v>
      </c>
      <c r="H1672" s="1" t="s">
        <v>240</v>
      </c>
      <c r="I1672" s="1">
        <v>556536.54</v>
      </c>
      <c r="J1672" s="1">
        <v>5234241</v>
      </c>
      <c r="K1672" s="1">
        <v>-8.0984998494386673E-3</v>
      </c>
      <c r="L1672" s="1">
        <v>-0.15448255836963654</v>
      </c>
      <c r="M1672" s="1">
        <v>1.4709000242874026E-4</v>
      </c>
      <c r="N1672" s="1">
        <v>2.6436518877744675E-2</v>
      </c>
    </row>
    <row r="1673" spans="1:14" x14ac:dyDescent="0.25">
      <c r="A1673" s="1">
        <v>320172</v>
      </c>
      <c r="B1673" s="1" t="s">
        <v>1518</v>
      </c>
      <c r="C1673" s="1">
        <v>108561803</v>
      </c>
      <c r="D1673" s="1">
        <v>172</v>
      </c>
      <c r="E1673" s="1" t="s">
        <v>1707</v>
      </c>
      <c r="F1673" s="1" t="s">
        <v>233</v>
      </c>
      <c r="G1673" s="1" t="s">
        <v>180</v>
      </c>
      <c r="H1673" s="1" t="s">
        <v>240</v>
      </c>
      <c r="I1673" s="1">
        <v>703554.73</v>
      </c>
      <c r="J1673" s="1">
        <v>6776225</v>
      </c>
      <c r="K1673" s="1">
        <v>2.3959500715136528E-2</v>
      </c>
      <c r="L1673" s="1">
        <v>0.35483646392822266</v>
      </c>
      <c r="M1673" s="1">
        <v>4.8010498285293579E-3</v>
      </c>
      <c r="N1673" s="1">
        <v>0.68708759546279907</v>
      </c>
    </row>
    <row r="1674" spans="1:14" x14ac:dyDescent="0.25">
      <c r="A1674" s="1">
        <v>320173</v>
      </c>
      <c r="B1674" s="1" t="s">
        <v>1518</v>
      </c>
      <c r="C1674" s="1">
        <v>108565203</v>
      </c>
      <c r="D1674" s="1">
        <v>173</v>
      </c>
      <c r="E1674" s="1" t="s">
        <v>1708</v>
      </c>
      <c r="F1674" s="1" t="s">
        <v>233</v>
      </c>
      <c r="G1674" s="1" t="s">
        <v>180</v>
      </c>
      <c r="H1674" s="1" t="s">
        <v>240</v>
      </c>
      <c r="I1674" s="1">
        <v>669945.1</v>
      </c>
      <c r="J1674" s="1">
        <v>7299173</v>
      </c>
      <c r="K1674" s="1">
        <v>3.7783998996019363E-2</v>
      </c>
      <c r="L1674" s="1">
        <v>0.52034121751785278</v>
      </c>
      <c r="M1674" s="1">
        <v>-8.1213098019361496E-3</v>
      </c>
      <c r="N1674" s="1">
        <v>-1.1977159976959229</v>
      </c>
    </row>
    <row r="1675" spans="1:14" x14ac:dyDescent="0.25">
      <c r="A1675" s="1">
        <v>320174</v>
      </c>
      <c r="B1675" s="1" t="s">
        <v>1518</v>
      </c>
      <c r="C1675" s="1">
        <v>108565503</v>
      </c>
      <c r="D1675" s="1">
        <v>174</v>
      </c>
      <c r="E1675" s="1" t="s">
        <v>1709</v>
      </c>
      <c r="F1675" s="1" t="s">
        <v>233</v>
      </c>
      <c r="G1675" s="1" t="s">
        <v>180</v>
      </c>
      <c r="H1675" s="1" t="s">
        <v>240</v>
      </c>
      <c r="I1675" s="1">
        <v>853187.71</v>
      </c>
      <c r="J1675" s="1">
        <v>7690354</v>
      </c>
      <c r="K1675" s="1">
        <v>6.1156999319791794E-2</v>
      </c>
      <c r="L1675" s="1">
        <v>0.80161780118942261</v>
      </c>
      <c r="M1675" s="1">
        <v>6.1121899634599686E-3</v>
      </c>
      <c r="N1675" s="1">
        <v>0.72156375646591187</v>
      </c>
    </row>
    <row r="1676" spans="1:14" x14ac:dyDescent="0.25">
      <c r="A1676" s="1">
        <v>320175</v>
      </c>
      <c r="B1676" s="1" t="s">
        <v>1518</v>
      </c>
      <c r="C1676" s="1">
        <v>108566303</v>
      </c>
      <c r="D1676" s="1">
        <v>175</v>
      </c>
      <c r="E1676" s="1" t="s">
        <v>1710</v>
      </c>
      <c r="F1676" s="1" t="s">
        <v>233</v>
      </c>
      <c r="G1676" s="1" t="s">
        <v>180</v>
      </c>
      <c r="H1676" s="1" t="s">
        <v>240</v>
      </c>
      <c r="I1676" s="1">
        <v>464053.7</v>
      </c>
      <c r="J1676" s="1">
        <v>3437109</v>
      </c>
      <c r="K1676" s="1">
        <v>1.2616000138223171E-2</v>
      </c>
      <c r="L1676" s="1">
        <v>0.36840489506721497</v>
      </c>
      <c r="M1676" s="1">
        <v>-2.2873000125400722E-4</v>
      </c>
      <c r="N1676" s="1">
        <v>-4.9265272915363312E-2</v>
      </c>
    </row>
    <row r="1677" spans="1:14" x14ac:dyDescent="0.25">
      <c r="A1677" s="1">
        <v>320176</v>
      </c>
      <c r="B1677" s="1" t="s">
        <v>1518</v>
      </c>
      <c r="C1677" s="1">
        <v>108567004</v>
      </c>
      <c r="D1677" s="1">
        <v>176</v>
      </c>
      <c r="E1677" s="1" t="s">
        <v>1711</v>
      </c>
      <c r="F1677" s="1" t="s">
        <v>233</v>
      </c>
      <c r="G1677" s="1" t="s">
        <v>180</v>
      </c>
      <c r="H1677" s="1" t="s">
        <v>240</v>
      </c>
      <c r="I1677" s="1">
        <v>234581.96</v>
      </c>
      <c r="J1677" s="1">
        <v>1991587.5</v>
      </c>
      <c r="K1677" s="1">
        <v>2.2600000724196434E-2</v>
      </c>
      <c r="L1677" s="1">
        <v>1.1477980613708496</v>
      </c>
      <c r="M1677" s="1">
        <v>1.2203500373288989E-3</v>
      </c>
      <c r="N1677" s="1">
        <v>0.52294379472732544</v>
      </c>
    </row>
    <row r="1678" spans="1:14" x14ac:dyDescent="0.25">
      <c r="A1678" s="1">
        <v>320177</v>
      </c>
      <c r="B1678" s="1" t="s">
        <v>1518</v>
      </c>
      <c r="C1678" s="1">
        <v>108567204</v>
      </c>
      <c r="D1678" s="1">
        <v>177</v>
      </c>
      <c r="E1678" s="1" t="s">
        <v>1712</v>
      </c>
      <c r="F1678" s="1" t="s">
        <v>233</v>
      </c>
      <c r="G1678" s="1" t="s">
        <v>180</v>
      </c>
      <c r="H1678" s="1" t="s">
        <v>240</v>
      </c>
      <c r="I1678" s="1">
        <v>372103.78</v>
      </c>
      <c r="J1678" s="1">
        <v>3993091.5</v>
      </c>
      <c r="K1678" s="1">
        <v>3.1580999493598938E-2</v>
      </c>
      <c r="L1678" s="1">
        <v>0.7971959114074707</v>
      </c>
      <c r="M1678" s="1">
        <v>4.9331597983837128E-3</v>
      </c>
      <c r="N1678" s="1">
        <v>1.3435606956481934</v>
      </c>
    </row>
    <row r="1679" spans="1:14" x14ac:dyDescent="0.25">
      <c r="A1679" s="1">
        <v>320178</v>
      </c>
      <c r="B1679" s="1" t="s">
        <v>1518</v>
      </c>
      <c r="C1679" s="1">
        <v>108567404</v>
      </c>
      <c r="D1679" s="1">
        <v>178</v>
      </c>
      <c r="E1679" s="1" t="s">
        <v>1713</v>
      </c>
      <c r="F1679" s="1" t="s">
        <v>233</v>
      </c>
      <c r="G1679" s="1" t="s">
        <v>180</v>
      </c>
      <c r="H1679" s="1" t="s">
        <v>240</v>
      </c>
      <c r="I1679" s="1">
        <v>235063.23</v>
      </c>
      <c r="J1679" s="1">
        <v>1588819.625</v>
      </c>
      <c r="K1679" s="1">
        <v>2.8021125122904778E-2</v>
      </c>
      <c r="L1679" s="1">
        <v>1.7953070402145386</v>
      </c>
      <c r="M1679" s="1">
        <v>3.7061999319121242E-4</v>
      </c>
      <c r="N1679" s="1">
        <v>0.15791720151901245</v>
      </c>
    </row>
    <row r="1680" spans="1:14" x14ac:dyDescent="0.25">
      <c r="A1680" s="1">
        <v>320179</v>
      </c>
      <c r="B1680" s="1" t="s">
        <v>1518</v>
      </c>
      <c r="C1680" s="1">
        <v>108567703</v>
      </c>
      <c r="D1680" s="1">
        <v>179</v>
      </c>
      <c r="E1680" s="1" t="s">
        <v>1714</v>
      </c>
      <c r="F1680" s="1" t="s">
        <v>233</v>
      </c>
      <c r="G1680" s="1" t="s">
        <v>180</v>
      </c>
      <c r="H1680" s="1" t="s">
        <v>240</v>
      </c>
      <c r="I1680" s="1">
        <v>1518107.8</v>
      </c>
      <c r="J1680" s="1">
        <v>8113656</v>
      </c>
      <c r="K1680" s="1">
        <v>7.3901496827602386E-2</v>
      </c>
      <c r="L1680" s="1">
        <v>0.91920095682144165</v>
      </c>
      <c r="M1680" s="1">
        <v>1.0761690326035023E-2</v>
      </c>
      <c r="N1680" s="1">
        <v>0.71394950151443481</v>
      </c>
    </row>
    <row r="1681" spans="1:14" x14ac:dyDescent="0.25">
      <c r="A1681" s="1">
        <v>320180</v>
      </c>
      <c r="B1681" s="1" t="s">
        <v>1518</v>
      </c>
      <c r="C1681" s="1">
        <v>108568404</v>
      </c>
      <c r="D1681" s="1">
        <v>180</v>
      </c>
      <c r="E1681" s="1" t="s">
        <v>1715</v>
      </c>
      <c r="F1681" s="1" t="s">
        <v>233</v>
      </c>
      <c r="G1681" s="1" t="s">
        <v>180</v>
      </c>
      <c r="H1681" s="1" t="s">
        <v>240</v>
      </c>
      <c r="I1681" s="1">
        <v>289453.67</v>
      </c>
      <c r="J1681" s="1">
        <v>2362244.75</v>
      </c>
      <c r="K1681" s="1">
        <v>3.1233999878168106E-2</v>
      </c>
      <c r="L1681" s="1">
        <v>1.3399337530136108</v>
      </c>
      <c r="M1681" s="1">
        <v>1.7398000636603683E-4</v>
      </c>
      <c r="N1681" s="1">
        <v>6.0142487287521362E-2</v>
      </c>
    </row>
    <row r="1682" spans="1:14" x14ac:dyDescent="0.25">
      <c r="A1682" s="1">
        <v>320181</v>
      </c>
      <c r="B1682" s="1" t="s">
        <v>1518</v>
      </c>
      <c r="C1682" s="1">
        <v>108569103</v>
      </c>
      <c r="D1682" s="1">
        <v>181</v>
      </c>
      <c r="E1682" s="1" t="s">
        <v>1716</v>
      </c>
      <c r="F1682" s="1" t="s">
        <v>233</v>
      </c>
      <c r="G1682" s="1" t="s">
        <v>180</v>
      </c>
      <c r="H1682" s="1" t="s">
        <v>240</v>
      </c>
      <c r="I1682" s="1">
        <v>930951</v>
      </c>
      <c r="J1682" s="1">
        <v>8748777</v>
      </c>
      <c r="K1682" s="1">
        <v>5.3801998496055603E-2</v>
      </c>
      <c r="L1682" s="1">
        <v>0.61877119541168213</v>
      </c>
      <c r="M1682" s="1">
        <v>1.1106659658253193E-2</v>
      </c>
      <c r="N1682" s="1">
        <v>1.2074499130249023</v>
      </c>
    </row>
    <row r="1683" spans="1:14" x14ac:dyDescent="0.25">
      <c r="A1683" s="1">
        <v>320182</v>
      </c>
      <c r="B1683" s="1" t="s">
        <v>1518</v>
      </c>
      <c r="C1683" s="1">
        <v>109122703</v>
      </c>
      <c r="D1683" s="1">
        <v>182</v>
      </c>
      <c r="E1683" s="1" t="s">
        <v>1717</v>
      </c>
      <c r="F1683" s="1" t="s">
        <v>232</v>
      </c>
      <c r="G1683" s="1" t="s">
        <v>181</v>
      </c>
      <c r="H1683" s="1" t="s">
        <v>240</v>
      </c>
      <c r="I1683" s="1">
        <v>660290.68000000005</v>
      </c>
      <c r="J1683" s="1">
        <v>5480713</v>
      </c>
      <c r="K1683" s="1">
        <v>5.0560999661684036E-2</v>
      </c>
      <c r="L1683" s="1">
        <v>0.93111574649810791</v>
      </c>
      <c r="M1683" s="1">
        <v>1.1802179738879204E-2</v>
      </c>
      <c r="N1683" s="1">
        <v>1.819952130317688</v>
      </c>
    </row>
    <row r="1684" spans="1:14" x14ac:dyDescent="0.25">
      <c r="A1684" s="1">
        <v>320183</v>
      </c>
      <c r="B1684" s="1" t="s">
        <v>1518</v>
      </c>
      <c r="C1684" s="1">
        <v>109243503</v>
      </c>
      <c r="D1684" s="1">
        <v>183</v>
      </c>
      <c r="E1684" s="1" t="s">
        <v>1718</v>
      </c>
      <c r="F1684" s="1" t="s">
        <v>232</v>
      </c>
      <c r="G1684" s="1" t="s">
        <v>182</v>
      </c>
      <c r="H1684" s="1" t="s">
        <v>240</v>
      </c>
      <c r="I1684" s="1">
        <v>492588.97</v>
      </c>
      <c r="J1684" s="1">
        <v>5129930</v>
      </c>
      <c r="K1684" s="1">
        <v>3.6219500005245209E-2</v>
      </c>
      <c r="L1684" s="1">
        <v>0.7110632061958313</v>
      </c>
      <c r="M1684" s="1">
        <v>2.8460200410336256E-3</v>
      </c>
      <c r="N1684" s="1">
        <v>0.58112525939941406</v>
      </c>
    </row>
    <row r="1685" spans="1:14" x14ac:dyDescent="0.25">
      <c r="A1685" s="1">
        <v>320184</v>
      </c>
      <c r="B1685" s="1" t="s">
        <v>1518</v>
      </c>
      <c r="C1685" s="1">
        <v>109246003</v>
      </c>
      <c r="D1685" s="1">
        <v>184</v>
      </c>
      <c r="E1685" s="1" t="s">
        <v>1719</v>
      </c>
      <c r="F1685" s="1" t="s">
        <v>232</v>
      </c>
      <c r="G1685" s="1" t="s">
        <v>182</v>
      </c>
      <c r="H1685" s="1" t="s">
        <v>240</v>
      </c>
      <c r="I1685" s="1">
        <v>651453.31000000006</v>
      </c>
      <c r="J1685" s="1">
        <v>5132256.5</v>
      </c>
      <c r="K1685" s="1">
        <v>3.1004000455141068E-2</v>
      </c>
      <c r="L1685" s="1">
        <v>0.60777229070663452</v>
      </c>
      <c r="M1685" s="1">
        <v>2.7461398858577013E-3</v>
      </c>
      <c r="N1685" s="1">
        <v>0.4233250617980957</v>
      </c>
    </row>
    <row r="1686" spans="1:14" x14ac:dyDescent="0.25">
      <c r="A1686" s="1">
        <v>320185</v>
      </c>
      <c r="B1686" s="1" t="s">
        <v>1518</v>
      </c>
      <c r="C1686" s="1">
        <v>109248003</v>
      </c>
      <c r="D1686" s="1">
        <v>185</v>
      </c>
      <c r="E1686" s="1" t="s">
        <v>1720</v>
      </c>
      <c r="F1686" s="1" t="s">
        <v>232</v>
      </c>
      <c r="G1686" s="1" t="s">
        <v>182</v>
      </c>
      <c r="H1686" s="1" t="s">
        <v>240</v>
      </c>
      <c r="I1686" s="1">
        <v>1309950.6200000001</v>
      </c>
      <c r="J1686" s="1">
        <v>6652404</v>
      </c>
      <c r="K1686" s="1">
        <v>3.9916500449180603E-2</v>
      </c>
      <c r="L1686" s="1">
        <v>0.60365331172943115</v>
      </c>
      <c r="M1686" s="1">
        <v>1.9436649978160858E-2</v>
      </c>
      <c r="N1686" s="1">
        <v>1.5061169862747192</v>
      </c>
    </row>
    <row r="1687" spans="1:14" x14ac:dyDescent="0.25">
      <c r="A1687" s="1">
        <v>320186</v>
      </c>
      <c r="B1687" s="1" t="s">
        <v>1518</v>
      </c>
      <c r="C1687" s="1">
        <v>109420803</v>
      </c>
      <c r="D1687" s="1">
        <v>186</v>
      </c>
      <c r="E1687" s="1" t="s">
        <v>1721</v>
      </c>
      <c r="F1687" s="1" t="s">
        <v>232</v>
      </c>
      <c r="G1687" s="1" t="s">
        <v>2037</v>
      </c>
      <c r="H1687" s="1" t="s">
        <v>240</v>
      </c>
      <c r="I1687" s="1">
        <v>1945371.22</v>
      </c>
      <c r="J1687" s="1">
        <v>13310514</v>
      </c>
      <c r="K1687" s="1">
        <v>0.2138729989528656</v>
      </c>
      <c r="L1687" s="1">
        <v>1.6330370903015137</v>
      </c>
      <c r="M1687" s="1">
        <v>-0.1028163880109787</v>
      </c>
      <c r="N1687" s="1">
        <v>-5.019871711730957</v>
      </c>
    </row>
    <row r="1688" spans="1:14" x14ac:dyDescent="0.25">
      <c r="A1688" s="1">
        <v>320187</v>
      </c>
      <c r="B1688" s="1" t="s">
        <v>1518</v>
      </c>
      <c r="C1688" s="1">
        <v>109422303</v>
      </c>
      <c r="D1688" s="1">
        <v>187</v>
      </c>
      <c r="E1688" s="1" t="s">
        <v>1722</v>
      </c>
      <c r="F1688" s="1" t="s">
        <v>232</v>
      </c>
      <c r="G1688" s="1" t="s">
        <v>2037</v>
      </c>
      <c r="H1688" s="1" t="s">
        <v>240</v>
      </c>
      <c r="I1688" s="1">
        <v>863918.55</v>
      </c>
      <c r="J1688" s="1">
        <v>8340125</v>
      </c>
      <c r="K1688" s="1">
        <v>8.080650120973587E-2</v>
      </c>
      <c r="L1688" s="1">
        <v>0.97836762666702271</v>
      </c>
      <c r="M1688" s="1">
        <v>1.6689959913492203E-2</v>
      </c>
      <c r="N1688" s="1">
        <v>1.9699476957321167</v>
      </c>
    </row>
    <row r="1689" spans="1:14" x14ac:dyDescent="0.25">
      <c r="A1689" s="1">
        <v>320188</v>
      </c>
      <c r="B1689" s="1" t="s">
        <v>1518</v>
      </c>
      <c r="C1689" s="1">
        <v>109426003</v>
      </c>
      <c r="D1689" s="1">
        <v>188</v>
      </c>
      <c r="E1689" s="1" t="s">
        <v>1723</v>
      </c>
      <c r="F1689" s="1" t="s">
        <v>232</v>
      </c>
      <c r="G1689" s="1" t="s">
        <v>2037</v>
      </c>
      <c r="H1689" s="1" t="s">
        <v>240</v>
      </c>
      <c r="I1689" s="1">
        <v>556807.52</v>
      </c>
      <c r="J1689" s="1">
        <v>5690031.5</v>
      </c>
      <c r="K1689" s="1">
        <v>5.1220998167991638E-2</v>
      </c>
      <c r="L1689" s="1">
        <v>0.90836530923843384</v>
      </c>
      <c r="M1689" s="1">
        <v>2.0620101131498814E-3</v>
      </c>
      <c r="N1689" s="1">
        <v>0.37170377373695374</v>
      </c>
    </row>
    <row r="1690" spans="1:14" x14ac:dyDescent="0.25">
      <c r="A1690" s="1">
        <v>320189</v>
      </c>
      <c r="B1690" s="1" t="s">
        <v>1518</v>
      </c>
      <c r="C1690" s="1">
        <v>109426303</v>
      </c>
      <c r="D1690" s="1">
        <v>189</v>
      </c>
      <c r="E1690" s="1" t="s">
        <v>1724</v>
      </c>
      <c r="F1690" s="1" t="s">
        <v>232</v>
      </c>
      <c r="G1690" s="1" t="s">
        <v>2037</v>
      </c>
      <c r="H1690" s="1" t="s">
        <v>240</v>
      </c>
      <c r="I1690" s="1">
        <v>734638.88</v>
      </c>
      <c r="J1690" s="1">
        <v>7343359.5</v>
      </c>
      <c r="K1690" s="1">
        <v>3.9742499589920044E-2</v>
      </c>
      <c r="L1690" s="1">
        <v>0.54414820671081543</v>
      </c>
      <c r="M1690" s="1">
        <v>1.830483041703701E-2</v>
      </c>
      <c r="N1690" s="1">
        <v>2.5553483963012695</v>
      </c>
    </row>
    <row r="1691" spans="1:14" x14ac:dyDescent="0.25">
      <c r="A1691" s="1">
        <v>320190</v>
      </c>
      <c r="B1691" s="1" t="s">
        <v>1518</v>
      </c>
      <c r="C1691" s="1">
        <v>109427503</v>
      </c>
      <c r="D1691" s="1">
        <v>190</v>
      </c>
      <c r="E1691" s="1" t="s">
        <v>1725</v>
      </c>
      <c r="F1691" s="1" t="s">
        <v>232</v>
      </c>
      <c r="G1691" s="1" t="s">
        <v>2037</v>
      </c>
      <c r="H1691" s="1" t="s">
        <v>240</v>
      </c>
      <c r="I1691" s="1">
        <v>673491.56</v>
      </c>
      <c r="J1691" s="1">
        <v>6541720.5</v>
      </c>
      <c r="K1691" s="1">
        <v>5.5582500994205475E-2</v>
      </c>
      <c r="L1691" s="1">
        <v>0.85694289207458496</v>
      </c>
      <c r="M1691" s="1">
        <v>6.1407601460814476E-3</v>
      </c>
      <c r="N1691" s="1">
        <v>0.92016971111297607</v>
      </c>
    </row>
    <row r="1692" spans="1:14" x14ac:dyDescent="0.25">
      <c r="A1692" s="1">
        <v>320191</v>
      </c>
      <c r="B1692" s="1" t="s">
        <v>1518</v>
      </c>
      <c r="C1692" s="1">
        <v>109530304</v>
      </c>
      <c r="D1692" s="1">
        <v>191</v>
      </c>
      <c r="E1692" s="1" t="s">
        <v>1726</v>
      </c>
      <c r="F1692" s="1" t="s">
        <v>232</v>
      </c>
      <c r="G1692" s="1" t="s">
        <v>183</v>
      </c>
      <c r="H1692" s="1" t="s">
        <v>240</v>
      </c>
      <c r="I1692" s="1">
        <v>144561.03</v>
      </c>
      <c r="J1692" s="1">
        <v>1478737</v>
      </c>
      <c r="K1692" s="1">
        <v>9.1112498193979263E-4</v>
      </c>
      <c r="L1692" s="1">
        <v>6.1653070151805878E-2</v>
      </c>
      <c r="M1692" s="1">
        <v>1.6232599737122655E-3</v>
      </c>
      <c r="N1692" s="1">
        <v>1.1356410980224609</v>
      </c>
    </row>
    <row r="1693" spans="1:14" x14ac:dyDescent="0.25">
      <c r="A1693" s="1">
        <v>320192</v>
      </c>
      <c r="B1693" s="1" t="s">
        <v>1518</v>
      </c>
      <c r="C1693" s="1">
        <v>109531304</v>
      </c>
      <c r="D1693" s="1">
        <v>192</v>
      </c>
      <c r="E1693" s="1" t="s">
        <v>1727</v>
      </c>
      <c r="F1693" s="1" t="s">
        <v>232</v>
      </c>
      <c r="G1693" s="1" t="s">
        <v>183</v>
      </c>
      <c r="H1693" s="1" t="s">
        <v>240</v>
      </c>
      <c r="I1693" s="1">
        <v>562754.64</v>
      </c>
      <c r="J1693" s="1">
        <v>4348630</v>
      </c>
      <c r="K1693" s="1">
        <v>1.507049985229969E-2</v>
      </c>
      <c r="L1693" s="1">
        <v>0.34776261448860168</v>
      </c>
      <c r="M1693" s="1">
        <v>2.3913600016385317E-3</v>
      </c>
      <c r="N1693" s="1">
        <v>0.42675173282623291</v>
      </c>
    </row>
    <row r="1694" spans="1:14" x14ac:dyDescent="0.25">
      <c r="A1694" s="1">
        <v>320193</v>
      </c>
      <c r="B1694" s="1" t="s">
        <v>1518</v>
      </c>
      <c r="C1694" s="1">
        <v>109532804</v>
      </c>
      <c r="D1694" s="1">
        <v>193</v>
      </c>
      <c r="E1694" s="1" t="s">
        <v>1728</v>
      </c>
      <c r="F1694" s="1" t="s">
        <v>232</v>
      </c>
      <c r="G1694" s="1" t="s">
        <v>183</v>
      </c>
      <c r="H1694" s="1" t="s">
        <v>240</v>
      </c>
      <c r="I1694" s="1">
        <v>274505</v>
      </c>
      <c r="J1694" s="1">
        <v>2210349</v>
      </c>
      <c r="K1694" s="1">
        <v>4.3937001377344131E-2</v>
      </c>
      <c r="L1694" s="1">
        <v>2.0281000137329102</v>
      </c>
      <c r="M1694" s="1">
        <v>1.8660000059753656E-3</v>
      </c>
      <c r="N1694" s="1">
        <v>0.68442153930664063</v>
      </c>
    </row>
    <row r="1695" spans="1:14" x14ac:dyDescent="0.25">
      <c r="A1695" s="1">
        <v>320194</v>
      </c>
      <c r="B1695" s="1" t="s">
        <v>1518</v>
      </c>
      <c r="C1695" s="1">
        <v>109535504</v>
      </c>
      <c r="D1695" s="1">
        <v>194</v>
      </c>
      <c r="E1695" s="1" t="s">
        <v>1729</v>
      </c>
      <c r="F1695" s="1" t="s">
        <v>232</v>
      </c>
      <c r="G1695" s="1" t="s">
        <v>183</v>
      </c>
      <c r="H1695" s="1" t="s">
        <v>240</v>
      </c>
      <c r="I1695" s="1">
        <v>449419.7</v>
      </c>
      <c r="J1695" s="1">
        <v>4382401.5</v>
      </c>
      <c r="K1695" s="1">
        <v>4.8941001296043396E-2</v>
      </c>
      <c r="L1695" s="1">
        <v>1.1293745040893555</v>
      </c>
      <c r="M1695" s="1">
        <v>7.104179821908474E-3</v>
      </c>
      <c r="N1695" s="1">
        <v>1.6061340570449829</v>
      </c>
    </row>
    <row r="1696" spans="1:14" x14ac:dyDescent="0.25">
      <c r="A1696" s="1">
        <v>320195</v>
      </c>
      <c r="B1696" s="1" t="s">
        <v>1518</v>
      </c>
      <c r="C1696" s="1">
        <v>109537504</v>
      </c>
      <c r="D1696" s="1">
        <v>195</v>
      </c>
      <c r="E1696" s="1" t="s">
        <v>1730</v>
      </c>
      <c r="F1696" s="1" t="s">
        <v>232</v>
      </c>
      <c r="G1696" s="1" t="s">
        <v>183</v>
      </c>
      <c r="H1696" s="1" t="s">
        <v>240</v>
      </c>
      <c r="I1696" s="1">
        <v>367599.2</v>
      </c>
      <c r="J1696" s="1">
        <v>3692501.75</v>
      </c>
      <c r="K1696" s="1">
        <v>-2.6724999770522118E-4</v>
      </c>
      <c r="L1696" s="1">
        <v>-7.2371168062090874E-3</v>
      </c>
      <c r="M1696" s="1">
        <v>5.5609098635613918E-3</v>
      </c>
      <c r="N1696" s="1">
        <v>1.5360004901885986</v>
      </c>
    </row>
    <row r="1697" spans="1:14" x14ac:dyDescent="0.25">
      <c r="A1697" s="1">
        <v>320196</v>
      </c>
      <c r="B1697" s="1" t="s">
        <v>1518</v>
      </c>
      <c r="C1697" s="1">
        <v>110141003</v>
      </c>
      <c r="D1697" s="1">
        <v>196</v>
      </c>
      <c r="E1697" s="1" t="s">
        <v>1731</v>
      </c>
      <c r="F1697" s="1" t="s">
        <v>232</v>
      </c>
      <c r="G1697" s="1" t="s">
        <v>184</v>
      </c>
      <c r="H1697" s="1" t="s">
        <v>240</v>
      </c>
      <c r="I1697" s="1">
        <v>1287806.43</v>
      </c>
      <c r="J1697" s="1">
        <v>8293518.5</v>
      </c>
      <c r="K1697" s="1">
        <v>9.3872003257274628E-2</v>
      </c>
      <c r="L1697" s="1">
        <v>1.1448298692703247</v>
      </c>
      <c r="M1697" s="1">
        <v>1.7299000173807144E-2</v>
      </c>
      <c r="N1697" s="1">
        <v>1.3615819215774536</v>
      </c>
    </row>
    <row r="1698" spans="1:14" x14ac:dyDescent="0.25">
      <c r="A1698" s="1">
        <v>320197</v>
      </c>
      <c r="B1698" s="1" t="s">
        <v>1518</v>
      </c>
      <c r="C1698" s="1">
        <v>110141103</v>
      </c>
      <c r="D1698" s="1">
        <v>197</v>
      </c>
      <c r="E1698" s="1" t="s">
        <v>1732</v>
      </c>
      <c r="F1698" s="1" t="s">
        <v>232</v>
      </c>
      <c r="G1698" s="1" t="s">
        <v>184</v>
      </c>
      <c r="H1698" s="1" t="s">
        <v>240</v>
      </c>
      <c r="I1698" s="1">
        <v>1753590.61</v>
      </c>
      <c r="J1698" s="1">
        <v>8456906</v>
      </c>
      <c r="K1698" s="1">
        <v>4.0745999664068222E-2</v>
      </c>
      <c r="L1698" s="1">
        <v>0.48414003849029541</v>
      </c>
      <c r="M1698" s="1">
        <v>2.5637930259108543E-2</v>
      </c>
      <c r="N1698" s="1">
        <v>1.4837170839309692</v>
      </c>
    </row>
    <row r="1699" spans="1:14" x14ac:dyDescent="0.25">
      <c r="A1699" s="1">
        <v>320198</v>
      </c>
      <c r="B1699" s="1" t="s">
        <v>1518</v>
      </c>
      <c r="C1699" s="1">
        <v>110147003</v>
      </c>
      <c r="D1699" s="1">
        <v>198</v>
      </c>
      <c r="E1699" s="1" t="s">
        <v>1733</v>
      </c>
      <c r="F1699" s="1" t="s">
        <v>232</v>
      </c>
      <c r="G1699" s="1" t="s">
        <v>184</v>
      </c>
      <c r="H1699" s="1" t="s">
        <v>240</v>
      </c>
      <c r="I1699" s="1">
        <v>878773.13</v>
      </c>
      <c r="J1699" s="1">
        <v>5310366</v>
      </c>
      <c r="K1699" s="1">
        <v>3.4510001540184021E-2</v>
      </c>
      <c r="L1699" s="1">
        <v>0.65411186218261719</v>
      </c>
      <c r="M1699" s="1">
        <v>1.1261669918894768E-2</v>
      </c>
      <c r="N1699" s="1">
        <v>1.2981580495834351</v>
      </c>
    </row>
    <row r="1700" spans="1:14" x14ac:dyDescent="0.25">
      <c r="A1700" s="1">
        <v>320199</v>
      </c>
      <c r="B1700" s="1" t="s">
        <v>1518</v>
      </c>
      <c r="C1700" s="1">
        <v>110148002</v>
      </c>
      <c r="D1700" s="1">
        <v>199</v>
      </c>
      <c r="E1700" s="1" t="s">
        <v>1734</v>
      </c>
      <c r="F1700" s="1" t="s">
        <v>232</v>
      </c>
      <c r="G1700" s="1" t="s">
        <v>184</v>
      </c>
      <c r="H1700" s="1" t="s">
        <v>240</v>
      </c>
      <c r="I1700" s="1">
        <v>3292352.42</v>
      </c>
      <c r="J1700" s="1">
        <v>7920858.5</v>
      </c>
      <c r="K1700" s="1">
        <v>0.1967024952173233</v>
      </c>
      <c r="L1700" s="1">
        <v>2.5465888977050781</v>
      </c>
      <c r="M1700" s="1">
        <v>-1.0019159875810146E-2</v>
      </c>
      <c r="N1700" s="1">
        <v>-0.30339288711547852</v>
      </c>
    </row>
    <row r="1701" spans="1:14" x14ac:dyDescent="0.25">
      <c r="A1701" s="1">
        <v>320200</v>
      </c>
      <c r="B1701" s="1" t="s">
        <v>1518</v>
      </c>
      <c r="C1701" s="1">
        <v>110171003</v>
      </c>
      <c r="D1701" s="1">
        <v>200</v>
      </c>
      <c r="E1701" s="1" t="s">
        <v>1735</v>
      </c>
      <c r="F1701" s="1" t="s">
        <v>232</v>
      </c>
      <c r="G1701" s="1" t="s">
        <v>172</v>
      </c>
      <c r="H1701" s="1" t="s">
        <v>240</v>
      </c>
      <c r="I1701" s="1">
        <v>1786874.21</v>
      </c>
      <c r="J1701" s="1">
        <v>12722776</v>
      </c>
      <c r="K1701" s="1">
        <v>9.2290997505187988E-2</v>
      </c>
      <c r="L1701" s="1">
        <v>0.73070037364959717</v>
      </c>
      <c r="M1701" s="1">
        <v>1.816583052277565E-2</v>
      </c>
      <c r="N1701" s="1">
        <v>1.0270675420761108</v>
      </c>
    </row>
    <row r="1702" spans="1:14" x14ac:dyDescent="0.25">
      <c r="A1702" s="1">
        <v>320201</v>
      </c>
      <c r="B1702" s="1" t="s">
        <v>1518</v>
      </c>
      <c r="C1702" s="1">
        <v>110171803</v>
      </c>
      <c r="D1702" s="1">
        <v>201</v>
      </c>
      <c r="E1702" s="1" t="s">
        <v>1736</v>
      </c>
      <c r="F1702" s="1" t="s">
        <v>232</v>
      </c>
      <c r="G1702" s="1" t="s">
        <v>172</v>
      </c>
      <c r="H1702" s="1" t="s">
        <v>240</v>
      </c>
      <c r="I1702" s="1">
        <v>749468.42</v>
      </c>
      <c r="J1702" s="1">
        <v>7608110</v>
      </c>
      <c r="K1702" s="1">
        <v>7.7396497130393982E-2</v>
      </c>
      <c r="L1702" s="1">
        <v>1.0277445316314697</v>
      </c>
      <c r="M1702" s="1">
        <v>-8.1438999623060226E-3</v>
      </c>
      <c r="N1702" s="1">
        <v>-1.074942946434021</v>
      </c>
    </row>
    <row r="1703" spans="1:14" x14ac:dyDescent="0.25">
      <c r="A1703" s="1">
        <v>320202</v>
      </c>
      <c r="B1703" s="1" t="s">
        <v>1518</v>
      </c>
      <c r="C1703" s="1">
        <v>110173003</v>
      </c>
      <c r="D1703" s="1">
        <v>202</v>
      </c>
      <c r="E1703" s="1" t="s">
        <v>1737</v>
      </c>
      <c r="F1703" s="1" t="s">
        <v>232</v>
      </c>
      <c r="G1703" s="1" t="s">
        <v>172</v>
      </c>
      <c r="H1703" s="1" t="s">
        <v>240</v>
      </c>
      <c r="I1703" s="1">
        <v>591508.06999999995</v>
      </c>
      <c r="J1703" s="1">
        <v>5687350</v>
      </c>
      <c r="K1703" s="1">
        <v>3.3231500536203384E-2</v>
      </c>
      <c r="L1703" s="1">
        <v>0.58773970603942871</v>
      </c>
      <c r="M1703" s="1">
        <v>-1.2541899923235178E-3</v>
      </c>
      <c r="N1703" s="1">
        <v>-0.21158398687839508</v>
      </c>
    </row>
    <row r="1704" spans="1:14" x14ac:dyDescent="0.25">
      <c r="A1704" s="1">
        <v>320203</v>
      </c>
      <c r="B1704" s="1" t="s">
        <v>1518</v>
      </c>
      <c r="C1704" s="1">
        <v>110173504</v>
      </c>
      <c r="D1704" s="1">
        <v>203</v>
      </c>
      <c r="E1704" s="1" t="s">
        <v>1738</v>
      </c>
      <c r="F1704" s="1" t="s">
        <v>232</v>
      </c>
      <c r="G1704" s="1" t="s">
        <v>172</v>
      </c>
      <c r="H1704" s="1" t="s">
        <v>240</v>
      </c>
      <c r="I1704" s="1">
        <v>266110.59000000003</v>
      </c>
      <c r="J1704" s="1">
        <v>2755111.25</v>
      </c>
      <c r="K1704" s="1">
        <v>-4.2845001444220543E-3</v>
      </c>
      <c r="L1704" s="1">
        <v>-0.15526950359344482</v>
      </c>
      <c r="M1704" s="1">
        <v>-8.1067997962236404E-4</v>
      </c>
      <c r="N1704" s="1">
        <v>-0.30371502041816711</v>
      </c>
    </row>
    <row r="1705" spans="1:14" x14ac:dyDescent="0.25">
      <c r="A1705" s="1">
        <v>320204</v>
      </c>
      <c r="B1705" s="1" t="s">
        <v>1518</v>
      </c>
      <c r="C1705" s="1">
        <v>110175003</v>
      </c>
      <c r="D1705" s="1">
        <v>204</v>
      </c>
      <c r="E1705" s="1" t="s">
        <v>1739</v>
      </c>
      <c r="F1705" s="1" t="s">
        <v>232</v>
      </c>
      <c r="G1705" s="1" t="s">
        <v>172</v>
      </c>
      <c r="H1705" s="1" t="s">
        <v>240</v>
      </c>
      <c r="I1705" s="1">
        <v>739121.45</v>
      </c>
      <c r="J1705" s="1">
        <v>6964927</v>
      </c>
      <c r="K1705" s="1">
        <v>3.2460000365972519E-2</v>
      </c>
      <c r="L1705" s="1">
        <v>0.46823158860206604</v>
      </c>
      <c r="M1705" s="1">
        <v>3.709849901497364E-3</v>
      </c>
      <c r="N1705" s="1">
        <v>0.50445902347564697</v>
      </c>
    </row>
    <row r="1706" spans="1:14" x14ac:dyDescent="0.25">
      <c r="A1706" s="1">
        <v>320205</v>
      </c>
      <c r="B1706" s="1" t="s">
        <v>1518</v>
      </c>
      <c r="C1706" s="1">
        <v>110177003</v>
      </c>
      <c r="D1706" s="1">
        <v>205</v>
      </c>
      <c r="E1706" s="1" t="s">
        <v>1740</v>
      </c>
      <c r="F1706" s="1" t="s">
        <v>232</v>
      </c>
      <c r="G1706" s="1" t="s">
        <v>172</v>
      </c>
      <c r="H1706" s="1" t="s">
        <v>240</v>
      </c>
      <c r="I1706" s="1">
        <v>1322876.7</v>
      </c>
      <c r="J1706" s="1">
        <v>11810411</v>
      </c>
      <c r="K1706" s="1">
        <v>3.9778001606464386E-2</v>
      </c>
      <c r="L1706" s="1">
        <v>0.33794274926185608</v>
      </c>
      <c r="M1706" s="1">
        <v>-5.2366588264703751E-2</v>
      </c>
      <c r="N1706" s="1">
        <v>-3.8078055381774902</v>
      </c>
    </row>
    <row r="1707" spans="1:14" x14ac:dyDescent="0.25">
      <c r="A1707" s="1">
        <v>320206</v>
      </c>
      <c r="B1707" s="1" t="s">
        <v>1518</v>
      </c>
      <c r="C1707" s="1">
        <v>110179003</v>
      </c>
      <c r="D1707" s="1">
        <v>206</v>
      </c>
      <c r="E1707" s="1" t="s">
        <v>1741</v>
      </c>
      <c r="F1707" s="1" t="s">
        <v>232</v>
      </c>
      <c r="G1707" s="1" t="s">
        <v>172</v>
      </c>
      <c r="H1707" s="1" t="s">
        <v>240</v>
      </c>
      <c r="I1707" s="1">
        <v>817363.5</v>
      </c>
      <c r="J1707" s="1">
        <v>7470410</v>
      </c>
      <c r="K1707" s="1">
        <v>5.9457499533891678E-2</v>
      </c>
      <c r="L1707" s="1">
        <v>0.80229228734970093</v>
      </c>
      <c r="M1707" s="1">
        <v>1.6431640833616257E-2</v>
      </c>
      <c r="N1707" s="1">
        <v>2.0515651702880859</v>
      </c>
    </row>
    <row r="1708" spans="1:14" x14ac:dyDescent="0.25">
      <c r="A1708" s="1">
        <v>320207</v>
      </c>
      <c r="B1708" s="1" t="s">
        <v>1518</v>
      </c>
      <c r="C1708" s="1">
        <v>110183602</v>
      </c>
      <c r="D1708" s="1">
        <v>207</v>
      </c>
      <c r="E1708" s="1" t="s">
        <v>1742</v>
      </c>
      <c r="F1708" s="1" t="s">
        <v>232</v>
      </c>
      <c r="G1708" s="1" t="s">
        <v>185</v>
      </c>
      <c r="H1708" s="1" t="s">
        <v>240</v>
      </c>
      <c r="I1708" s="1">
        <v>3383929.93</v>
      </c>
      <c r="J1708" s="1">
        <v>20553394</v>
      </c>
      <c r="K1708" s="1">
        <v>8.9128002524375916E-2</v>
      </c>
      <c r="L1708" s="1">
        <v>0.4355299174785614</v>
      </c>
      <c r="M1708" s="1">
        <v>4.3074630200862885E-2</v>
      </c>
      <c r="N1708" s="1">
        <v>1.2893294095993042</v>
      </c>
    </row>
    <row r="1709" spans="1:14" x14ac:dyDescent="0.25">
      <c r="A1709" s="1">
        <v>320208</v>
      </c>
      <c r="B1709" s="1" t="s">
        <v>1518</v>
      </c>
      <c r="C1709" s="1">
        <v>111291304</v>
      </c>
      <c r="D1709" s="1">
        <v>208</v>
      </c>
      <c r="E1709" s="1" t="s">
        <v>1743</v>
      </c>
      <c r="F1709" s="1" t="s">
        <v>234</v>
      </c>
      <c r="G1709" s="1" t="s">
        <v>186</v>
      </c>
      <c r="H1709" s="1" t="s">
        <v>240</v>
      </c>
      <c r="I1709" s="1">
        <v>598045.16</v>
      </c>
      <c r="J1709" s="1">
        <v>5619272</v>
      </c>
      <c r="K1709" s="1">
        <v>7.4778996407985687E-2</v>
      </c>
      <c r="L1709" s="1">
        <v>1.3487076759338379</v>
      </c>
      <c r="M1709" s="1">
        <v>9.5751602202653885E-3</v>
      </c>
      <c r="N1709" s="1">
        <v>1.627128005027771</v>
      </c>
    </row>
    <row r="1710" spans="1:14" x14ac:dyDescent="0.25">
      <c r="A1710" s="1">
        <v>320209</v>
      </c>
      <c r="B1710" s="1" t="s">
        <v>1518</v>
      </c>
      <c r="C1710" s="1">
        <v>111292304</v>
      </c>
      <c r="D1710" s="1">
        <v>209</v>
      </c>
      <c r="E1710" s="1" t="s">
        <v>1744</v>
      </c>
      <c r="F1710" s="1" t="s">
        <v>234</v>
      </c>
      <c r="G1710" s="1" t="s">
        <v>186</v>
      </c>
      <c r="H1710" s="1" t="s">
        <v>240</v>
      </c>
      <c r="I1710" s="1">
        <v>289876.99</v>
      </c>
      <c r="J1710" s="1">
        <v>2893500</v>
      </c>
      <c r="K1710" s="1">
        <v>3.7850998342037201E-2</v>
      </c>
      <c r="L1710" s="1">
        <v>1.3254780769348145</v>
      </c>
      <c r="M1710" s="1">
        <v>1.86467997264117E-3</v>
      </c>
      <c r="N1710" s="1">
        <v>0.6474306583404541</v>
      </c>
    </row>
    <row r="1711" spans="1:14" x14ac:dyDescent="0.25">
      <c r="A1711" s="1">
        <v>320210</v>
      </c>
      <c r="B1711" s="1" t="s">
        <v>1518</v>
      </c>
      <c r="C1711" s="1">
        <v>111297504</v>
      </c>
      <c r="D1711" s="1">
        <v>210</v>
      </c>
      <c r="E1711" s="1" t="s">
        <v>1745</v>
      </c>
      <c r="F1711" s="1" t="s">
        <v>234</v>
      </c>
      <c r="G1711" s="1" t="s">
        <v>186</v>
      </c>
      <c r="H1711" s="1" t="s">
        <v>240</v>
      </c>
      <c r="I1711" s="1">
        <v>492199.71</v>
      </c>
      <c r="J1711" s="1">
        <v>4472582</v>
      </c>
      <c r="K1711" s="1">
        <v>3.8764499127864838E-2</v>
      </c>
      <c r="L1711" s="1">
        <v>0.87429171800613403</v>
      </c>
      <c r="M1711" s="1">
        <v>2.4618299212306738E-3</v>
      </c>
      <c r="N1711" s="1">
        <v>0.50268316268920898</v>
      </c>
    </row>
    <row r="1712" spans="1:14" x14ac:dyDescent="0.25">
      <c r="A1712" s="1">
        <v>320211</v>
      </c>
      <c r="B1712" s="1" t="s">
        <v>1518</v>
      </c>
      <c r="C1712" s="1">
        <v>111312503</v>
      </c>
      <c r="D1712" s="1">
        <v>211</v>
      </c>
      <c r="E1712" s="1" t="s">
        <v>1746</v>
      </c>
      <c r="F1712" s="1" t="s">
        <v>232</v>
      </c>
      <c r="G1712" s="1" t="s">
        <v>187</v>
      </c>
      <c r="H1712" s="1" t="s">
        <v>240</v>
      </c>
      <c r="I1712" s="1">
        <v>1468050.9</v>
      </c>
      <c r="J1712" s="1">
        <v>8039757</v>
      </c>
      <c r="K1712" s="1">
        <v>4.2637001723051071E-2</v>
      </c>
      <c r="L1712" s="1">
        <v>0.53315442800521851</v>
      </c>
      <c r="M1712" s="1">
        <v>3.5274100955575705E-3</v>
      </c>
      <c r="N1712" s="1">
        <v>0.24085718393325806</v>
      </c>
    </row>
    <row r="1713" spans="1:14" x14ac:dyDescent="0.25">
      <c r="A1713" s="1">
        <v>320212</v>
      </c>
      <c r="B1713" s="1" t="s">
        <v>1518</v>
      </c>
      <c r="C1713" s="1">
        <v>111312804</v>
      </c>
      <c r="D1713" s="1">
        <v>212</v>
      </c>
      <c r="E1713" s="1" t="s">
        <v>1747</v>
      </c>
      <c r="F1713" s="1" t="s">
        <v>232</v>
      </c>
      <c r="G1713" s="1" t="s">
        <v>187</v>
      </c>
      <c r="H1713" s="1" t="s">
        <v>240</v>
      </c>
      <c r="I1713" s="1">
        <v>521772.46</v>
      </c>
      <c r="J1713" s="1">
        <v>5057143</v>
      </c>
      <c r="K1713" s="1">
        <v>3.7100501358509064E-2</v>
      </c>
      <c r="L1713" s="1">
        <v>0.73904752731323242</v>
      </c>
      <c r="M1713" s="1">
        <v>3.5147799644619226E-3</v>
      </c>
      <c r="N1713" s="1">
        <v>0.67819160223007202</v>
      </c>
    </row>
    <row r="1714" spans="1:14" x14ac:dyDescent="0.25">
      <c r="A1714" s="1">
        <v>320213</v>
      </c>
      <c r="B1714" s="1" t="s">
        <v>1518</v>
      </c>
      <c r="C1714" s="1">
        <v>111316003</v>
      </c>
      <c r="D1714" s="1">
        <v>213</v>
      </c>
      <c r="E1714" s="1" t="s">
        <v>1748</v>
      </c>
      <c r="F1714" s="1" t="s">
        <v>232</v>
      </c>
      <c r="G1714" s="1" t="s">
        <v>187</v>
      </c>
      <c r="H1714" s="1" t="s">
        <v>240</v>
      </c>
      <c r="I1714" s="1">
        <v>988251</v>
      </c>
      <c r="J1714" s="1">
        <v>8967330</v>
      </c>
      <c r="K1714" s="1">
        <v>9.0019002556800842E-2</v>
      </c>
      <c r="L1714" s="1">
        <v>1.0140345096588135</v>
      </c>
      <c r="M1714" s="1">
        <v>5.7471501640975475E-3</v>
      </c>
      <c r="N1714" s="1">
        <v>0.58494937419891357</v>
      </c>
    </row>
    <row r="1715" spans="1:14" x14ac:dyDescent="0.25">
      <c r="A1715" s="1">
        <v>320214</v>
      </c>
      <c r="B1715" s="1" t="s">
        <v>1518</v>
      </c>
      <c r="C1715" s="1">
        <v>111317503</v>
      </c>
      <c r="D1715" s="1">
        <v>214</v>
      </c>
      <c r="E1715" s="1" t="s">
        <v>1749</v>
      </c>
      <c r="F1715" s="1" t="s">
        <v>232</v>
      </c>
      <c r="G1715" s="1" t="s">
        <v>187</v>
      </c>
      <c r="H1715" s="1" t="s">
        <v>240</v>
      </c>
      <c r="I1715" s="1">
        <v>770108.48</v>
      </c>
      <c r="J1715" s="1">
        <v>6922517</v>
      </c>
      <c r="K1715" s="1">
        <v>4.8496998846530914E-2</v>
      </c>
      <c r="L1715" s="1">
        <v>0.70551145076751709</v>
      </c>
      <c r="M1715" s="1">
        <v>6.3774799928069115E-3</v>
      </c>
      <c r="N1715" s="1">
        <v>0.83504271507263184</v>
      </c>
    </row>
    <row r="1716" spans="1:14" x14ac:dyDescent="0.25">
      <c r="A1716" s="1">
        <v>320215</v>
      </c>
      <c r="B1716" s="1" t="s">
        <v>1518</v>
      </c>
      <c r="C1716" s="1">
        <v>111343603</v>
      </c>
      <c r="D1716" s="1">
        <v>215</v>
      </c>
      <c r="E1716" s="1" t="s">
        <v>1750</v>
      </c>
      <c r="F1716" s="1" t="s">
        <v>234</v>
      </c>
      <c r="G1716" s="1" t="s">
        <v>188</v>
      </c>
      <c r="H1716" s="1" t="s">
        <v>240</v>
      </c>
      <c r="I1716" s="1">
        <v>1735472.49</v>
      </c>
      <c r="J1716" s="1">
        <v>10356980</v>
      </c>
      <c r="K1716" s="1">
        <v>7.8408002853393555E-2</v>
      </c>
      <c r="L1716" s="1">
        <v>0.76282972097396851</v>
      </c>
      <c r="M1716" s="1">
        <v>6.5343737602233887E-2</v>
      </c>
      <c r="N1716" s="1">
        <v>3.9124972820281982</v>
      </c>
    </row>
    <row r="1717" spans="1:14" x14ac:dyDescent="0.25">
      <c r="A1717" s="1">
        <v>320216</v>
      </c>
      <c r="B1717" s="1" t="s">
        <v>1518</v>
      </c>
      <c r="C1717" s="1">
        <v>111444602</v>
      </c>
      <c r="D1717" s="1">
        <v>216</v>
      </c>
      <c r="E1717" s="1" t="s">
        <v>1751</v>
      </c>
      <c r="F1717" s="1" t="s">
        <v>232</v>
      </c>
      <c r="G1717" s="1" t="s">
        <v>189</v>
      </c>
      <c r="H1717" s="1" t="s">
        <v>240</v>
      </c>
      <c r="I1717" s="1">
        <v>3441983.42</v>
      </c>
      <c r="J1717" s="1">
        <v>21468418</v>
      </c>
      <c r="K1717" s="1">
        <v>0.26939600706100464</v>
      </c>
      <c r="L1717" s="1">
        <v>1.2707945108413696</v>
      </c>
      <c r="M1717" s="1">
        <v>-0.10195209830999374</v>
      </c>
      <c r="N1717" s="1">
        <v>-2.8768045902252197</v>
      </c>
    </row>
    <row r="1718" spans="1:14" x14ac:dyDescent="0.25">
      <c r="A1718" s="1">
        <v>320217</v>
      </c>
      <c r="B1718" s="1" t="s">
        <v>1518</v>
      </c>
      <c r="C1718" s="1">
        <v>112011103</v>
      </c>
      <c r="D1718" s="1">
        <v>217</v>
      </c>
      <c r="E1718" s="1" t="s">
        <v>1752</v>
      </c>
      <c r="F1718" s="1" t="s">
        <v>234</v>
      </c>
      <c r="G1718" s="1" t="s">
        <v>190</v>
      </c>
      <c r="H1718" s="1" t="s">
        <v>240</v>
      </c>
      <c r="I1718" s="1">
        <v>1150647.3400000001</v>
      </c>
      <c r="J1718" s="1">
        <v>6215548.5</v>
      </c>
      <c r="K1718" s="1">
        <v>3.0724000185728073E-2</v>
      </c>
      <c r="L1718" s="1">
        <v>0.49676430225372314</v>
      </c>
      <c r="M1718" s="1">
        <v>1.8075630068778992E-2</v>
      </c>
      <c r="N1718" s="1">
        <v>1.5959811210632324</v>
      </c>
    </row>
    <row r="1719" spans="1:14" x14ac:dyDescent="0.25">
      <c r="A1719" s="1">
        <v>320218</v>
      </c>
      <c r="B1719" s="1" t="s">
        <v>1518</v>
      </c>
      <c r="C1719" s="1">
        <v>112011603</v>
      </c>
      <c r="D1719" s="1">
        <v>218</v>
      </c>
      <c r="E1719" s="1" t="s">
        <v>1753</v>
      </c>
      <c r="F1719" s="1" t="s">
        <v>234</v>
      </c>
      <c r="G1719" s="1" t="s">
        <v>190</v>
      </c>
      <c r="H1719" s="1" t="s">
        <v>240</v>
      </c>
      <c r="I1719" s="1">
        <v>1946775.16</v>
      </c>
      <c r="J1719" s="1">
        <v>8994585</v>
      </c>
      <c r="K1719" s="1">
        <v>0.16844600439071655</v>
      </c>
      <c r="L1719" s="1">
        <v>1.9084901809692383</v>
      </c>
      <c r="M1719" s="1">
        <v>3.2209079712629318E-2</v>
      </c>
      <c r="N1719" s="1">
        <v>1.6823174953460693</v>
      </c>
    </row>
    <row r="1720" spans="1:14" x14ac:dyDescent="0.25">
      <c r="A1720" s="1">
        <v>320219</v>
      </c>
      <c r="B1720" s="1" t="s">
        <v>1518</v>
      </c>
      <c r="C1720" s="1">
        <v>112013054</v>
      </c>
      <c r="D1720" s="1">
        <v>219</v>
      </c>
      <c r="E1720" s="1" t="s">
        <v>1754</v>
      </c>
      <c r="F1720" s="1" t="s">
        <v>234</v>
      </c>
      <c r="G1720" s="1" t="s">
        <v>190</v>
      </c>
      <c r="H1720" s="1" t="s">
        <v>240</v>
      </c>
      <c r="I1720" s="1">
        <v>646992.55000000005</v>
      </c>
      <c r="J1720" s="1">
        <v>3522816.75</v>
      </c>
      <c r="K1720" s="1">
        <v>2.269974909722805E-2</v>
      </c>
      <c r="L1720" s="1">
        <v>0.64854258298873901</v>
      </c>
      <c r="M1720" s="1">
        <v>1.108121033757925E-2</v>
      </c>
      <c r="N1720" s="1">
        <v>1.7425715923309326</v>
      </c>
    </row>
    <row r="1721" spans="1:14" x14ac:dyDescent="0.25">
      <c r="A1721" s="1">
        <v>320220</v>
      </c>
      <c r="B1721" s="1" t="s">
        <v>1518</v>
      </c>
      <c r="C1721" s="1">
        <v>112013753</v>
      </c>
      <c r="D1721" s="1">
        <v>220</v>
      </c>
      <c r="E1721" s="1" t="s">
        <v>1755</v>
      </c>
      <c r="F1721" s="1" t="s">
        <v>234</v>
      </c>
      <c r="G1721" s="1" t="s">
        <v>190</v>
      </c>
      <c r="H1721" s="1" t="s">
        <v>240</v>
      </c>
      <c r="I1721" s="1">
        <v>1791896.88</v>
      </c>
      <c r="J1721" s="1">
        <v>7968509</v>
      </c>
      <c r="K1721" s="1">
        <v>0.15221549570560455</v>
      </c>
      <c r="L1721" s="1">
        <v>1.9474128484725952</v>
      </c>
      <c r="M1721" s="1">
        <v>-0.13682718575000763</v>
      </c>
      <c r="N1721" s="1">
        <v>-7.0941815376281738</v>
      </c>
    </row>
    <row r="1722" spans="1:14" x14ac:dyDescent="0.25">
      <c r="A1722" s="1">
        <v>320221</v>
      </c>
      <c r="B1722" s="1" t="s">
        <v>1518</v>
      </c>
      <c r="C1722" s="1">
        <v>112015203</v>
      </c>
      <c r="D1722" s="1">
        <v>221</v>
      </c>
      <c r="E1722" s="1" t="s">
        <v>1756</v>
      </c>
      <c r="F1722" s="1" t="s">
        <v>234</v>
      </c>
      <c r="G1722" s="1" t="s">
        <v>190</v>
      </c>
      <c r="H1722" s="1" t="s">
        <v>240</v>
      </c>
      <c r="I1722" s="1">
        <v>1350482.62</v>
      </c>
      <c r="J1722" s="1">
        <v>6443806</v>
      </c>
      <c r="K1722" s="1">
        <v>7.6922997832298279E-2</v>
      </c>
      <c r="L1722" s="1">
        <v>1.2081736326217651</v>
      </c>
      <c r="M1722" s="1">
        <v>1.4941070228815079E-2</v>
      </c>
      <c r="N1722" s="1">
        <v>1.118727445602417</v>
      </c>
    </row>
    <row r="1723" spans="1:14" x14ac:dyDescent="0.25">
      <c r="A1723" s="1">
        <v>320222</v>
      </c>
      <c r="B1723" s="1" t="s">
        <v>1518</v>
      </c>
      <c r="C1723" s="1">
        <v>112018523</v>
      </c>
      <c r="D1723" s="1">
        <v>222</v>
      </c>
      <c r="E1723" s="1" t="s">
        <v>1757</v>
      </c>
      <c r="F1723" s="1" t="s">
        <v>234</v>
      </c>
      <c r="G1723" s="1" t="s">
        <v>190</v>
      </c>
      <c r="H1723" s="1" t="s">
        <v>240</v>
      </c>
      <c r="I1723" s="1">
        <v>1035133.33</v>
      </c>
      <c r="J1723" s="1">
        <v>6587971.5</v>
      </c>
      <c r="K1723" s="1">
        <v>0.11611700057983398</v>
      </c>
      <c r="L1723" s="1">
        <v>1.7941843271255493</v>
      </c>
      <c r="M1723" s="1">
        <v>2.3910380899906158E-2</v>
      </c>
      <c r="N1723" s="1">
        <v>2.3645012378692627</v>
      </c>
    </row>
    <row r="1724" spans="1:14" x14ac:dyDescent="0.25">
      <c r="A1724" s="1">
        <v>320223</v>
      </c>
      <c r="B1724" s="1" t="s">
        <v>1518</v>
      </c>
      <c r="C1724" s="1">
        <v>112281302</v>
      </c>
      <c r="D1724" s="1">
        <v>223</v>
      </c>
      <c r="E1724" s="1" t="s">
        <v>1758</v>
      </c>
      <c r="F1724" s="1" t="s">
        <v>234</v>
      </c>
      <c r="G1724" s="1" t="s">
        <v>191</v>
      </c>
      <c r="H1724" s="1" t="s">
        <v>240</v>
      </c>
      <c r="I1724" s="1">
        <v>4229889</v>
      </c>
      <c r="J1724" s="1">
        <v>21488080</v>
      </c>
      <c r="K1724" s="1">
        <v>0.28276398777961731</v>
      </c>
      <c r="L1724" s="1">
        <v>1.3334580659866333</v>
      </c>
      <c r="M1724" s="1">
        <v>3.2921001315116882E-2</v>
      </c>
      <c r="N1724" s="1">
        <v>0.78439956903457642</v>
      </c>
    </row>
    <row r="1725" spans="1:14" x14ac:dyDescent="0.25">
      <c r="A1725" s="1">
        <v>320224</v>
      </c>
      <c r="B1725" s="1" t="s">
        <v>1518</v>
      </c>
      <c r="C1725" s="1">
        <v>112282004</v>
      </c>
      <c r="D1725" s="1">
        <v>224</v>
      </c>
      <c r="E1725" s="1" t="s">
        <v>1759</v>
      </c>
      <c r="F1725" s="1" t="s">
        <v>234</v>
      </c>
      <c r="G1725" s="1" t="s">
        <v>191</v>
      </c>
      <c r="H1725" s="1" t="s">
        <v>240</v>
      </c>
      <c r="I1725" s="1">
        <v>343829.78</v>
      </c>
      <c r="J1725" s="1">
        <v>2394911.25</v>
      </c>
      <c r="K1725" s="1">
        <v>5.6036751717329025E-2</v>
      </c>
      <c r="L1725" s="1">
        <v>2.3958852291107178</v>
      </c>
      <c r="M1725" s="1">
        <v>1.7024599947035313E-3</v>
      </c>
      <c r="N1725" s="1">
        <v>0.49761006236076355</v>
      </c>
    </row>
    <row r="1726" spans="1:14" x14ac:dyDescent="0.25">
      <c r="A1726" s="1">
        <v>320225</v>
      </c>
      <c r="B1726" s="1" t="s">
        <v>1518</v>
      </c>
      <c r="C1726" s="1">
        <v>112283003</v>
      </c>
      <c r="D1726" s="1">
        <v>225</v>
      </c>
      <c r="E1726" s="1" t="s">
        <v>1760</v>
      </c>
      <c r="F1726" s="1" t="s">
        <v>234</v>
      </c>
      <c r="G1726" s="1" t="s">
        <v>191</v>
      </c>
      <c r="H1726" s="1" t="s">
        <v>240</v>
      </c>
      <c r="I1726" s="1">
        <v>1363156.48</v>
      </c>
      <c r="J1726" s="1">
        <v>6167764.5</v>
      </c>
      <c r="K1726" s="1">
        <v>9.7022503614425659E-2</v>
      </c>
      <c r="L1726" s="1">
        <v>1.598198413848877</v>
      </c>
      <c r="M1726" s="1">
        <v>1.3673209585249424E-2</v>
      </c>
      <c r="N1726" s="1">
        <v>1.0132181644439697</v>
      </c>
    </row>
    <row r="1727" spans="1:14" x14ac:dyDescent="0.25">
      <c r="A1727" s="1">
        <v>320226</v>
      </c>
      <c r="B1727" s="1" t="s">
        <v>1518</v>
      </c>
      <c r="C1727" s="1">
        <v>112286003</v>
      </c>
      <c r="D1727" s="1">
        <v>226</v>
      </c>
      <c r="E1727" s="1" t="s">
        <v>1761</v>
      </c>
      <c r="F1727" s="1" t="s">
        <v>234</v>
      </c>
      <c r="G1727" s="1" t="s">
        <v>191</v>
      </c>
      <c r="H1727" s="1" t="s">
        <v>240</v>
      </c>
      <c r="I1727" s="1">
        <v>1662717.91</v>
      </c>
      <c r="J1727" s="1">
        <v>8371637.5</v>
      </c>
      <c r="K1727" s="1">
        <v>8.5145002231001854E-3</v>
      </c>
      <c r="L1727" s="1">
        <v>0.10181005299091339</v>
      </c>
      <c r="M1727" s="1">
        <v>-2.0444000256247818E-4</v>
      </c>
      <c r="N1727" s="1">
        <v>-1.229401957243681E-2</v>
      </c>
    </row>
    <row r="1728" spans="1:14" x14ac:dyDescent="0.25">
      <c r="A1728" s="1">
        <v>320227</v>
      </c>
      <c r="B1728" s="1" t="s">
        <v>1518</v>
      </c>
      <c r="C1728" s="1">
        <v>112289003</v>
      </c>
      <c r="D1728" s="1">
        <v>227</v>
      </c>
      <c r="E1728" s="1" t="s">
        <v>1762</v>
      </c>
      <c r="F1728" s="1" t="s">
        <v>234</v>
      </c>
      <c r="G1728" s="1" t="s">
        <v>191</v>
      </c>
      <c r="H1728" s="1" t="s">
        <v>240</v>
      </c>
      <c r="I1728" s="1">
        <v>2495885.92</v>
      </c>
      <c r="J1728" s="1">
        <v>13534598</v>
      </c>
      <c r="K1728" s="1">
        <v>0.24269700050354004</v>
      </c>
      <c r="L1728" s="1">
        <v>1.8259013891220093</v>
      </c>
      <c r="M1728" s="1">
        <v>-2.50559002161026E-2</v>
      </c>
      <c r="N1728" s="1">
        <v>-0.99391031265258789</v>
      </c>
    </row>
    <row r="1729" spans="1:14" x14ac:dyDescent="0.25">
      <c r="A1729" s="1">
        <v>320228</v>
      </c>
      <c r="B1729" s="1" t="s">
        <v>1518</v>
      </c>
      <c r="C1729" s="1">
        <v>112671303</v>
      </c>
      <c r="D1729" s="1">
        <v>228</v>
      </c>
      <c r="E1729" s="1" t="s">
        <v>1763</v>
      </c>
      <c r="F1729" s="1" t="s">
        <v>234</v>
      </c>
      <c r="G1729" s="1" t="s">
        <v>192</v>
      </c>
      <c r="H1729" s="1" t="s">
        <v>240</v>
      </c>
      <c r="I1729" s="1">
        <v>2121393.27</v>
      </c>
      <c r="J1729" s="1">
        <v>8334994</v>
      </c>
      <c r="K1729" s="1">
        <v>0.33596950769424438</v>
      </c>
      <c r="L1729" s="1">
        <v>4.2001309394836426</v>
      </c>
      <c r="M1729" s="1">
        <v>3.0410990118980408E-2</v>
      </c>
      <c r="N1729" s="1">
        <v>1.4543877840042114</v>
      </c>
    </row>
    <row r="1730" spans="1:14" x14ac:dyDescent="0.25">
      <c r="A1730" s="1">
        <v>320229</v>
      </c>
      <c r="B1730" s="1" t="s">
        <v>1518</v>
      </c>
      <c r="C1730" s="1">
        <v>112671603</v>
      </c>
      <c r="D1730" s="1">
        <v>229</v>
      </c>
      <c r="E1730" s="1" t="s">
        <v>1764</v>
      </c>
      <c r="F1730" s="1" t="s">
        <v>234</v>
      </c>
      <c r="G1730" s="1" t="s">
        <v>192</v>
      </c>
      <c r="H1730" s="1" t="s">
        <v>240</v>
      </c>
      <c r="I1730" s="1">
        <v>2846354.41</v>
      </c>
      <c r="J1730" s="1">
        <v>9716854</v>
      </c>
      <c r="K1730" s="1">
        <v>0.29049599170684814</v>
      </c>
      <c r="L1730" s="1">
        <v>3.0817415714263916</v>
      </c>
      <c r="M1730" s="1">
        <v>0.10269583016633987</v>
      </c>
      <c r="N1730" s="1">
        <v>3.7430250644683838</v>
      </c>
    </row>
    <row r="1731" spans="1:14" x14ac:dyDescent="0.25">
      <c r="A1731" s="1">
        <v>320230</v>
      </c>
      <c r="B1731" s="1" t="s">
        <v>1518</v>
      </c>
      <c r="C1731" s="1">
        <v>112671803</v>
      </c>
      <c r="D1731" s="1">
        <v>230</v>
      </c>
      <c r="E1731" s="1" t="s">
        <v>1765</v>
      </c>
      <c r="F1731" s="1" t="s">
        <v>234</v>
      </c>
      <c r="G1731" s="1" t="s">
        <v>192</v>
      </c>
      <c r="H1731" s="1" t="s">
        <v>240</v>
      </c>
      <c r="I1731" s="1">
        <v>2113294.77</v>
      </c>
      <c r="J1731" s="1">
        <v>11606493</v>
      </c>
      <c r="K1731" s="1">
        <v>0.10982000082731247</v>
      </c>
      <c r="L1731" s="1">
        <v>0.95523285865783691</v>
      </c>
      <c r="M1731" s="1">
        <v>5.7771418243646622E-2</v>
      </c>
      <c r="N1731" s="1">
        <v>2.8105454444885254</v>
      </c>
    </row>
    <row r="1732" spans="1:14" x14ac:dyDescent="0.25">
      <c r="A1732" s="1">
        <v>320231</v>
      </c>
      <c r="B1732" s="1" t="s">
        <v>1518</v>
      </c>
      <c r="C1732" s="1">
        <v>112672203</v>
      </c>
      <c r="D1732" s="1">
        <v>231</v>
      </c>
      <c r="E1732" s="1" t="s">
        <v>1766</v>
      </c>
      <c r="F1732" s="1" t="s">
        <v>234</v>
      </c>
      <c r="G1732" s="1" t="s">
        <v>192</v>
      </c>
      <c r="H1732" s="1" t="s">
        <v>240</v>
      </c>
      <c r="I1732" s="1">
        <v>1927757.76</v>
      </c>
      <c r="J1732" s="1">
        <v>7810290</v>
      </c>
      <c r="K1732" s="1">
        <v>9.6173003315925598E-2</v>
      </c>
      <c r="L1732" s="1">
        <v>1.2467143535614014</v>
      </c>
      <c r="M1732" s="1">
        <v>-5.0461038947105408E-2</v>
      </c>
      <c r="N1732" s="1">
        <v>-2.5508320331573486</v>
      </c>
    </row>
    <row r="1733" spans="1:14" x14ac:dyDescent="0.25">
      <c r="A1733" s="1">
        <v>320232</v>
      </c>
      <c r="B1733" s="1" t="s">
        <v>1518</v>
      </c>
      <c r="C1733" s="1">
        <v>112672803</v>
      </c>
      <c r="D1733" s="1">
        <v>232</v>
      </c>
      <c r="E1733" s="1" t="s">
        <v>1767</v>
      </c>
      <c r="F1733" s="1" t="s">
        <v>234</v>
      </c>
      <c r="G1733" s="1" t="s">
        <v>192</v>
      </c>
      <c r="H1733" s="1" t="s">
        <v>240</v>
      </c>
      <c r="I1733" s="1">
        <v>930276</v>
      </c>
      <c r="J1733" s="1">
        <v>3314017</v>
      </c>
      <c r="K1733" s="1">
        <v>0.1742279976606369</v>
      </c>
      <c r="L1733" s="1">
        <v>5.5490350723266602</v>
      </c>
      <c r="M1733" s="1">
        <v>4.3839000165462494E-2</v>
      </c>
      <c r="N1733" s="1">
        <v>4.9455289840698242</v>
      </c>
    </row>
    <row r="1734" spans="1:14" x14ac:dyDescent="0.25">
      <c r="A1734" s="1">
        <v>320233</v>
      </c>
      <c r="B1734" s="1" t="s">
        <v>1518</v>
      </c>
      <c r="C1734" s="1">
        <v>112674403</v>
      </c>
      <c r="D1734" s="1">
        <v>233</v>
      </c>
      <c r="E1734" s="1" t="s">
        <v>1768</v>
      </c>
      <c r="F1734" s="1" t="s">
        <v>234</v>
      </c>
      <c r="G1734" s="1" t="s">
        <v>192</v>
      </c>
      <c r="H1734" s="1" t="s">
        <v>240</v>
      </c>
      <c r="I1734" s="1">
        <v>1998339.16</v>
      </c>
      <c r="J1734" s="1">
        <v>11429466</v>
      </c>
      <c r="K1734" s="1">
        <v>0.10070999711751938</v>
      </c>
      <c r="L1734" s="1">
        <v>0.88897669315338135</v>
      </c>
      <c r="M1734" s="1">
        <v>5.8904349803924561E-2</v>
      </c>
      <c r="N1734" s="1">
        <v>3.03719162940979</v>
      </c>
    </row>
    <row r="1735" spans="1:14" x14ac:dyDescent="0.25">
      <c r="A1735" s="1">
        <v>320234</v>
      </c>
      <c r="B1735" s="1" t="s">
        <v>1518</v>
      </c>
      <c r="C1735" s="1">
        <v>112675503</v>
      </c>
      <c r="D1735" s="1">
        <v>234</v>
      </c>
      <c r="E1735" s="1" t="s">
        <v>1769</v>
      </c>
      <c r="F1735" s="1" t="s">
        <v>234</v>
      </c>
      <c r="G1735" s="1" t="s">
        <v>192</v>
      </c>
      <c r="H1735" s="1" t="s">
        <v>240</v>
      </c>
      <c r="I1735" s="1">
        <v>3180867</v>
      </c>
      <c r="J1735" s="1">
        <v>15469081</v>
      </c>
      <c r="K1735" s="1">
        <v>0.17976400256156921</v>
      </c>
      <c r="L1735" s="1">
        <v>1.1757490634918213</v>
      </c>
      <c r="M1735" s="1">
        <v>0.10237599909305573</v>
      </c>
      <c r="N1735" s="1">
        <v>3.3255252838134766</v>
      </c>
    </row>
    <row r="1736" spans="1:14" x14ac:dyDescent="0.25">
      <c r="A1736" s="1">
        <v>320235</v>
      </c>
      <c r="B1736" s="1" t="s">
        <v>1518</v>
      </c>
      <c r="C1736" s="1">
        <v>112676203</v>
      </c>
      <c r="D1736" s="1">
        <v>235</v>
      </c>
      <c r="E1736" s="1" t="s">
        <v>1770</v>
      </c>
      <c r="F1736" s="1" t="s">
        <v>234</v>
      </c>
      <c r="G1736" s="1" t="s">
        <v>192</v>
      </c>
      <c r="H1736" s="1" t="s">
        <v>240</v>
      </c>
      <c r="I1736" s="1">
        <v>1986622.6</v>
      </c>
      <c r="J1736" s="1">
        <v>8996288</v>
      </c>
      <c r="K1736" s="1">
        <v>1.2458000332117081E-2</v>
      </c>
      <c r="L1736" s="1">
        <v>0.13867136836051941</v>
      </c>
      <c r="M1736" s="1">
        <v>1.7951710149645805E-2</v>
      </c>
      <c r="N1736" s="1">
        <v>0.91186952590942383</v>
      </c>
    </row>
    <row r="1737" spans="1:14" x14ac:dyDescent="0.25">
      <c r="A1737" s="1">
        <v>320236</v>
      </c>
      <c r="B1737" s="1" t="s">
        <v>1518</v>
      </c>
      <c r="C1737" s="1">
        <v>112676403</v>
      </c>
      <c r="D1737" s="1">
        <v>236</v>
      </c>
      <c r="E1737" s="1" t="s">
        <v>1771</v>
      </c>
      <c r="F1737" s="1" t="s">
        <v>234</v>
      </c>
      <c r="G1737" s="1" t="s">
        <v>192</v>
      </c>
      <c r="H1737" s="1" t="s">
        <v>240</v>
      </c>
      <c r="I1737" s="1">
        <v>2147340.33</v>
      </c>
      <c r="J1737" s="1">
        <v>10424949</v>
      </c>
      <c r="K1737" s="1">
        <v>0.19553600251674652</v>
      </c>
      <c r="L1737" s="1">
        <v>1.9115074872970581</v>
      </c>
      <c r="M1737" s="1">
        <v>2.8870420530438423E-2</v>
      </c>
      <c r="N1737" s="1">
        <v>1.3627958297729492</v>
      </c>
    </row>
    <row r="1738" spans="1:14" x14ac:dyDescent="0.25">
      <c r="A1738" s="1">
        <v>320237</v>
      </c>
      <c r="B1738" s="1" t="s">
        <v>1518</v>
      </c>
      <c r="C1738" s="1">
        <v>112676503</v>
      </c>
      <c r="D1738" s="1">
        <v>237</v>
      </c>
      <c r="E1738" s="1" t="s">
        <v>1772</v>
      </c>
      <c r="F1738" s="1" t="s">
        <v>234</v>
      </c>
      <c r="G1738" s="1" t="s">
        <v>192</v>
      </c>
      <c r="H1738" s="1" t="s">
        <v>240</v>
      </c>
      <c r="I1738" s="1">
        <v>1747209.94</v>
      </c>
      <c r="J1738" s="1">
        <v>7922410</v>
      </c>
      <c r="K1738" s="1">
        <v>0.1120389997959137</v>
      </c>
      <c r="L1738" s="1">
        <v>1.4344900846481323</v>
      </c>
      <c r="M1738" s="1">
        <v>-1.5724539756774902E-2</v>
      </c>
      <c r="N1738" s="1">
        <v>-0.89195257425308228</v>
      </c>
    </row>
    <row r="1739" spans="1:14" x14ac:dyDescent="0.25">
      <c r="A1739" s="1">
        <v>320238</v>
      </c>
      <c r="B1739" s="1" t="s">
        <v>1518</v>
      </c>
      <c r="C1739" s="1">
        <v>112676703</v>
      </c>
      <c r="D1739" s="1">
        <v>238</v>
      </c>
      <c r="E1739" s="1" t="s">
        <v>1773</v>
      </c>
      <c r="F1739" s="1" t="s">
        <v>234</v>
      </c>
      <c r="G1739" s="1" t="s">
        <v>192</v>
      </c>
      <c r="H1739" s="1" t="s">
        <v>240</v>
      </c>
      <c r="I1739" s="1">
        <v>2421305.69</v>
      </c>
      <c r="J1739" s="1">
        <v>10890954</v>
      </c>
      <c r="K1739" s="1">
        <v>0.10000099986791611</v>
      </c>
      <c r="L1739" s="1">
        <v>0.92671149969100952</v>
      </c>
      <c r="M1739" s="1">
        <v>0.18666361272335052</v>
      </c>
      <c r="N1739" s="1">
        <v>8.3531770706176758</v>
      </c>
    </row>
    <row r="1740" spans="1:14" x14ac:dyDescent="0.25">
      <c r="A1740" s="1">
        <v>320239</v>
      </c>
      <c r="B1740" s="1" t="s">
        <v>1518</v>
      </c>
      <c r="C1740" s="1">
        <v>112678503</v>
      </c>
      <c r="D1740" s="1">
        <v>239</v>
      </c>
      <c r="E1740" s="1" t="s">
        <v>1774</v>
      </c>
      <c r="F1740" s="1" t="s">
        <v>234</v>
      </c>
      <c r="G1740" s="1" t="s">
        <v>192</v>
      </c>
      <c r="H1740" s="1" t="s">
        <v>240</v>
      </c>
      <c r="I1740" s="1">
        <v>1631150</v>
      </c>
      <c r="J1740" s="1">
        <v>6473688</v>
      </c>
      <c r="K1740" s="1">
        <v>0.16546399891376495</v>
      </c>
      <c r="L1740" s="1">
        <v>2.6229887008666992</v>
      </c>
      <c r="M1740" s="1">
        <v>2.6236999779939651E-2</v>
      </c>
      <c r="N1740" s="1">
        <v>1.634792685508728</v>
      </c>
    </row>
    <row r="1741" spans="1:14" x14ac:dyDescent="0.25">
      <c r="A1741" s="1">
        <v>320240</v>
      </c>
      <c r="B1741" s="1" t="s">
        <v>1518</v>
      </c>
      <c r="C1741" s="1">
        <v>112679002</v>
      </c>
      <c r="D1741" s="1">
        <v>240</v>
      </c>
      <c r="E1741" s="1" t="s">
        <v>1775</v>
      </c>
      <c r="F1741" s="1" t="s">
        <v>234</v>
      </c>
      <c r="G1741" s="1" t="s">
        <v>192</v>
      </c>
      <c r="H1741" s="1" t="s">
        <v>240</v>
      </c>
      <c r="I1741" s="1">
        <v>6227412.1399999997</v>
      </c>
      <c r="J1741" s="1">
        <v>66263316</v>
      </c>
      <c r="K1741" s="1">
        <v>1.3172320127487183</v>
      </c>
      <c r="L1741" s="1">
        <v>2.0281929969787598</v>
      </c>
      <c r="M1741" s="1">
        <v>1.8287649378180504E-2</v>
      </c>
      <c r="N1741" s="1">
        <v>0.29452863335609436</v>
      </c>
    </row>
    <row r="1742" spans="1:14" x14ac:dyDescent="0.25">
      <c r="A1742" s="1">
        <v>320241</v>
      </c>
      <c r="B1742" s="1" t="s">
        <v>1518</v>
      </c>
      <c r="C1742" s="1">
        <v>112679403</v>
      </c>
      <c r="D1742" s="1">
        <v>241</v>
      </c>
      <c r="E1742" s="1" t="s">
        <v>1776</v>
      </c>
      <c r="F1742" s="1" t="s">
        <v>234</v>
      </c>
      <c r="G1742" s="1" t="s">
        <v>192</v>
      </c>
      <c r="H1742" s="1" t="s">
        <v>240</v>
      </c>
      <c r="I1742" s="1">
        <v>1216757.27</v>
      </c>
      <c r="J1742" s="1">
        <v>2447357.75</v>
      </c>
      <c r="K1742" s="1">
        <v>0.16265949606895447</v>
      </c>
      <c r="L1742" s="1">
        <v>7.1195178031921387</v>
      </c>
      <c r="M1742" s="1">
        <v>1.3002900406718254E-2</v>
      </c>
      <c r="N1742" s="1">
        <v>1.080195426940918</v>
      </c>
    </row>
    <row r="1743" spans="1:14" x14ac:dyDescent="0.25">
      <c r="A1743" s="1">
        <v>320242</v>
      </c>
      <c r="B1743" s="1" t="s">
        <v>1518</v>
      </c>
      <c r="C1743" s="1">
        <v>113361303</v>
      </c>
      <c r="D1743" s="1">
        <v>242</v>
      </c>
      <c r="E1743" s="1" t="s">
        <v>1777</v>
      </c>
      <c r="F1743" s="1" t="s">
        <v>234</v>
      </c>
      <c r="G1743" s="1" t="s">
        <v>193</v>
      </c>
      <c r="H1743" s="1" t="s">
        <v>240</v>
      </c>
      <c r="I1743" s="1">
        <v>1778741.18</v>
      </c>
      <c r="J1743" s="1">
        <v>7481761.5</v>
      </c>
      <c r="K1743" s="1">
        <v>0.13514600694179535</v>
      </c>
      <c r="L1743" s="1">
        <v>1.8395681381225586</v>
      </c>
      <c r="M1743" s="1">
        <v>2.4553559720516205E-2</v>
      </c>
      <c r="N1743" s="1">
        <v>1.3997111320495605</v>
      </c>
    </row>
    <row r="1744" spans="1:14" x14ac:dyDescent="0.25">
      <c r="A1744" s="1">
        <v>320243</v>
      </c>
      <c r="B1744" s="1" t="s">
        <v>1518</v>
      </c>
      <c r="C1744" s="1">
        <v>113361503</v>
      </c>
      <c r="D1744" s="1">
        <v>243</v>
      </c>
      <c r="E1744" s="1" t="s">
        <v>1778</v>
      </c>
      <c r="F1744" s="1" t="s">
        <v>234</v>
      </c>
      <c r="G1744" s="1" t="s">
        <v>193</v>
      </c>
      <c r="H1744" s="1" t="s">
        <v>240</v>
      </c>
      <c r="I1744" s="1">
        <v>1413400.74</v>
      </c>
      <c r="J1744" s="1">
        <v>7260203</v>
      </c>
      <c r="K1744" s="1">
        <v>0.37539249658584595</v>
      </c>
      <c r="L1744" s="1">
        <v>5.4524741172790527</v>
      </c>
      <c r="M1744" s="1">
        <v>5.2132319658994675E-2</v>
      </c>
      <c r="N1744" s="1">
        <v>3.8296871185302734</v>
      </c>
    </row>
    <row r="1745" spans="1:14" x14ac:dyDescent="0.25">
      <c r="A1745" s="1">
        <v>320244</v>
      </c>
      <c r="B1745" s="1" t="s">
        <v>1518</v>
      </c>
      <c r="C1745" s="1">
        <v>113361703</v>
      </c>
      <c r="D1745" s="1">
        <v>244</v>
      </c>
      <c r="E1745" s="1" t="s">
        <v>1779</v>
      </c>
      <c r="F1745" s="1" t="s">
        <v>234</v>
      </c>
      <c r="G1745" s="1" t="s">
        <v>193</v>
      </c>
      <c r="H1745" s="1" t="s">
        <v>240</v>
      </c>
      <c r="I1745" s="1">
        <v>1695831.96</v>
      </c>
      <c r="J1745" s="1">
        <v>4498230</v>
      </c>
      <c r="K1745" s="1">
        <v>0.23305350542068481</v>
      </c>
      <c r="L1745" s="1">
        <v>5.4640998840332031</v>
      </c>
      <c r="M1745" s="1">
        <v>6.523630116134882E-3</v>
      </c>
      <c r="N1745" s="1">
        <v>0.38617166876792908</v>
      </c>
    </row>
    <row r="1746" spans="1:14" x14ac:dyDescent="0.25">
      <c r="A1746" s="1">
        <v>320245</v>
      </c>
      <c r="B1746" s="1" t="s">
        <v>1518</v>
      </c>
      <c r="C1746" s="1">
        <v>113362203</v>
      </c>
      <c r="D1746" s="1">
        <v>245</v>
      </c>
      <c r="E1746" s="1" t="s">
        <v>1780</v>
      </c>
      <c r="F1746" s="1" t="s">
        <v>234</v>
      </c>
      <c r="G1746" s="1" t="s">
        <v>193</v>
      </c>
      <c r="H1746" s="1" t="s">
        <v>240</v>
      </c>
      <c r="I1746" s="1">
        <v>1464814.11</v>
      </c>
      <c r="J1746" s="1">
        <v>7228163</v>
      </c>
      <c r="K1746" s="1">
        <v>8.6335502564907074E-2</v>
      </c>
      <c r="L1746" s="1">
        <v>1.2088712453842163</v>
      </c>
      <c r="M1746" s="1">
        <v>3.3923711627721786E-2</v>
      </c>
      <c r="N1746" s="1">
        <v>2.3708112239837646</v>
      </c>
    </row>
    <row r="1747" spans="1:14" x14ac:dyDescent="0.25">
      <c r="A1747" s="1">
        <v>320246</v>
      </c>
      <c r="B1747" s="1" t="s">
        <v>1518</v>
      </c>
      <c r="C1747" s="1">
        <v>113362303</v>
      </c>
      <c r="D1747" s="1">
        <v>246</v>
      </c>
      <c r="E1747" s="1" t="s">
        <v>1781</v>
      </c>
      <c r="F1747" s="1" t="s">
        <v>234</v>
      </c>
      <c r="G1747" s="1" t="s">
        <v>193</v>
      </c>
      <c r="H1747" s="1" t="s">
        <v>240</v>
      </c>
      <c r="I1747" s="1">
        <v>1672895.3</v>
      </c>
      <c r="J1747" s="1">
        <v>4574626</v>
      </c>
      <c r="K1747" s="1">
        <v>0.10646849870681763</v>
      </c>
      <c r="L1747" s="1">
        <v>2.3828277587890625</v>
      </c>
      <c r="M1747" s="1">
        <v>2.2363900206983089E-3</v>
      </c>
      <c r="N1747" s="1">
        <v>0.13386274874210358</v>
      </c>
    </row>
    <row r="1748" spans="1:14" x14ac:dyDescent="0.25">
      <c r="A1748" s="1">
        <v>320247</v>
      </c>
      <c r="B1748" s="1" t="s">
        <v>1518</v>
      </c>
      <c r="C1748" s="1">
        <v>113362403</v>
      </c>
      <c r="D1748" s="1">
        <v>247</v>
      </c>
      <c r="E1748" s="1" t="s">
        <v>1782</v>
      </c>
      <c r="F1748" s="1" t="s">
        <v>234</v>
      </c>
      <c r="G1748" s="1" t="s">
        <v>193</v>
      </c>
      <c r="H1748" s="1" t="s">
        <v>240</v>
      </c>
      <c r="I1748" s="1">
        <v>2160292.5499999998</v>
      </c>
      <c r="J1748" s="1">
        <v>8985070</v>
      </c>
      <c r="K1748" s="1">
        <v>8.186899870634079E-2</v>
      </c>
      <c r="L1748" s="1">
        <v>0.91954565048217773</v>
      </c>
      <c r="M1748" s="1">
        <v>1.1610929854214191E-2</v>
      </c>
      <c r="N1748" s="1">
        <v>0.54037463665008545</v>
      </c>
    </row>
    <row r="1749" spans="1:14" x14ac:dyDescent="0.25">
      <c r="A1749" s="1">
        <v>320248</v>
      </c>
      <c r="B1749" s="1" t="s">
        <v>1518</v>
      </c>
      <c r="C1749" s="1">
        <v>113362603</v>
      </c>
      <c r="D1749" s="1">
        <v>248</v>
      </c>
      <c r="E1749" s="1" t="s">
        <v>1783</v>
      </c>
      <c r="F1749" s="1" t="s">
        <v>234</v>
      </c>
      <c r="G1749" s="1" t="s">
        <v>193</v>
      </c>
      <c r="H1749" s="1" t="s">
        <v>240</v>
      </c>
      <c r="I1749" s="1">
        <v>2292563.63</v>
      </c>
      <c r="J1749" s="1">
        <v>9888075</v>
      </c>
      <c r="K1749" s="1">
        <v>0.19472700357437134</v>
      </c>
      <c r="L1749" s="1">
        <v>2.0088725090026855</v>
      </c>
      <c r="M1749" s="1">
        <v>9.649449959397316E-3</v>
      </c>
      <c r="N1749" s="1">
        <v>0.42268124222755432</v>
      </c>
    </row>
    <row r="1750" spans="1:14" x14ac:dyDescent="0.25">
      <c r="A1750" s="1">
        <v>320249</v>
      </c>
      <c r="B1750" s="1" t="s">
        <v>1518</v>
      </c>
      <c r="C1750" s="1">
        <v>113363103</v>
      </c>
      <c r="D1750" s="1">
        <v>249</v>
      </c>
      <c r="E1750" s="1" t="s">
        <v>1784</v>
      </c>
      <c r="F1750" s="1" t="s">
        <v>234</v>
      </c>
      <c r="G1750" s="1" t="s">
        <v>193</v>
      </c>
      <c r="H1750" s="1" t="s">
        <v>240</v>
      </c>
      <c r="I1750" s="1">
        <v>3667398.94</v>
      </c>
      <c r="J1750" s="1">
        <v>13041962</v>
      </c>
      <c r="K1750" s="1">
        <v>0.23152600228786469</v>
      </c>
      <c r="L1750" s="1">
        <v>1.8073233366012573</v>
      </c>
      <c r="M1750" s="1">
        <v>4.3247558176517487E-2</v>
      </c>
      <c r="N1750" s="1">
        <v>1.1933155059814453</v>
      </c>
    </row>
    <row r="1751" spans="1:14" x14ac:dyDescent="0.25">
      <c r="A1751" s="1">
        <v>320250</v>
      </c>
      <c r="B1751" s="1" t="s">
        <v>1518</v>
      </c>
      <c r="C1751" s="1">
        <v>113363603</v>
      </c>
      <c r="D1751" s="1">
        <v>250</v>
      </c>
      <c r="E1751" s="1" t="s">
        <v>1785</v>
      </c>
      <c r="F1751" s="1" t="s">
        <v>234</v>
      </c>
      <c r="G1751" s="1" t="s">
        <v>193</v>
      </c>
      <c r="H1751" s="1" t="s">
        <v>240</v>
      </c>
      <c r="I1751" s="1">
        <v>1437001.54</v>
      </c>
      <c r="J1751" s="1">
        <v>4288060</v>
      </c>
      <c r="K1751" s="1">
        <v>0.11582624912261963</v>
      </c>
      <c r="L1751" s="1">
        <v>2.7761209011077881</v>
      </c>
      <c r="M1751" s="1">
        <v>2.9525270685553551E-2</v>
      </c>
      <c r="N1751" s="1">
        <v>2.097745418548584</v>
      </c>
    </row>
    <row r="1752" spans="1:14" x14ac:dyDescent="0.25">
      <c r="A1752" s="1">
        <v>320251</v>
      </c>
      <c r="B1752" s="1" t="s">
        <v>1518</v>
      </c>
      <c r="C1752" s="1">
        <v>113364002</v>
      </c>
      <c r="D1752" s="1">
        <v>251</v>
      </c>
      <c r="E1752" s="1" t="s">
        <v>1786</v>
      </c>
      <c r="F1752" s="1" t="s">
        <v>234</v>
      </c>
      <c r="G1752" s="1" t="s">
        <v>193</v>
      </c>
      <c r="H1752" s="1" t="s">
        <v>240</v>
      </c>
      <c r="I1752" s="1">
        <v>9958080</v>
      </c>
      <c r="J1752" s="1">
        <v>62626412</v>
      </c>
      <c r="K1752" s="1">
        <v>1.0876120328903198</v>
      </c>
      <c r="L1752" s="1">
        <v>1.767359733581543</v>
      </c>
      <c r="M1752" s="1">
        <v>0.19092200696468353</v>
      </c>
      <c r="N1752" s="1">
        <v>1.9547344446182251</v>
      </c>
    </row>
    <row r="1753" spans="1:14" x14ac:dyDescent="0.25">
      <c r="A1753" s="1">
        <v>320252</v>
      </c>
      <c r="B1753" s="1" t="s">
        <v>1518</v>
      </c>
      <c r="C1753" s="1">
        <v>113364403</v>
      </c>
      <c r="D1753" s="1">
        <v>252</v>
      </c>
      <c r="E1753" s="1" t="s">
        <v>1787</v>
      </c>
      <c r="F1753" s="1" t="s">
        <v>234</v>
      </c>
      <c r="G1753" s="1" t="s">
        <v>193</v>
      </c>
      <c r="H1753" s="1" t="s">
        <v>240</v>
      </c>
      <c r="I1753" s="1">
        <v>1606096.17</v>
      </c>
      <c r="J1753" s="1">
        <v>7020120</v>
      </c>
      <c r="K1753" s="1">
        <v>0.12423750013113022</v>
      </c>
      <c r="L1753" s="1">
        <v>1.8016185760498047</v>
      </c>
      <c r="M1753" s="1">
        <v>1.9308250397443771E-2</v>
      </c>
      <c r="N1753" s="1">
        <v>1.2168135643005371</v>
      </c>
    </row>
    <row r="1754" spans="1:14" x14ac:dyDescent="0.25">
      <c r="A1754" s="1">
        <v>320253</v>
      </c>
      <c r="B1754" s="1" t="s">
        <v>1518</v>
      </c>
      <c r="C1754" s="1">
        <v>113364503</v>
      </c>
      <c r="D1754" s="1">
        <v>253</v>
      </c>
      <c r="E1754" s="1" t="s">
        <v>1788</v>
      </c>
      <c r="F1754" s="1" t="s">
        <v>234</v>
      </c>
      <c r="G1754" s="1" t="s">
        <v>193</v>
      </c>
      <c r="H1754" s="1" t="s">
        <v>240</v>
      </c>
      <c r="I1754" s="1">
        <v>2475799.9500000002</v>
      </c>
      <c r="J1754" s="1">
        <v>5850844</v>
      </c>
      <c r="K1754" s="1">
        <v>0.15610699355602264</v>
      </c>
      <c r="L1754" s="1">
        <v>2.7412502765655518</v>
      </c>
      <c r="M1754" s="1">
        <v>-5.2772700786590576E-2</v>
      </c>
      <c r="N1754" s="1">
        <v>-2.087054967880249</v>
      </c>
    </row>
    <row r="1755" spans="1:14" x14ac:dyDescent="0.25">
      <c r="A1755" s="1">
        <v>320254</v>
      </c>
      <c r="B1755" s="1" t="s">
        <v>1518</v>
      </c>
      <c r="C1755" s="1">
        <v>113365203</v>
      </c>
      <c r="D1755" s="1">
        <v>254</v>
      </c>
      <c r="E1755" s="1" t="s">
        <v>1789</v>
      </c>
      <c r="F1755" s="1" t="s">
        <v>234</v>
      </c>
      <c r="G1755" s="1" t="s">
        <v>193</v>
      </c>
      <c r="H1755" s="1" t="s">
        <v>240</v>
      </c>
      <c r="I1755" s="1">
        <v>2894717.91</v>
      </c>
      <c r="J1755" s="1">
        <v>11770382</v>
      </c>
      <c r="K1755" s="1">
        <v>0.2130420058965683</v>
      </c>
      <c r="L1755" s="1">
        <v>1.8433480262756348</v>
      </c>
      <c r="M1755" s="1">
        <v>3.8657158613204956E-2</v>
      </c>
      <c r="N1755" s="1">
        <v>1.353513240814209</v>
      </c>
    </row>
    <row r="1756" spans="1:14" x14ac:dyDescent="0.25">
      <c r="A1756" s="1">
        <v>320255</v>
      </c>
      <c r="B1756" s="1" t="s">
        <v>1518</v>
      </c>
      <c r="C1756" s="1">
        <v>113365303</v>
      </c>
      <c r="D1756" s="1">
        <v>255</v>
      </c>
      <c r="E1756" s="1" t="s">
        <v>1790</v>
      </c>
      <c r="F1756" s="1" t="s">
        <v>234</v>
      </c>
      <c r="G1756" s="1" t="s">
        <v>193</v>
      </c>
      <c r="H1756" s="1" t="s">
        <v>240</v>
      </c>
      <c r="I1756" s="1">
        <v>863110.01</v>
      </c>
      <c r="J1756" s="1">
        <v>2830950.25</v>
      </c>
      <c r="K1756" s="1">
        <v>3.0098749324679375E-2</v>
      </c>
      <c r="L1756" s="1">
        <v>1.0746285915374756</v>
      </c>
      <c r="M1756" s="1">
        <v>5.8294897899031639E-3</v>
      </c>
      <c r="N1756" s="1">
        <v>0.67999798059463501</v>
      </c>
    </row>
    <row r="1757" spans="1:14" x14ac:dyDescent="0.25">
      <c r="A1757" s="1">
        <v>320256</v>
      </c>
      <c r="B1757" s="1" t="s">
        <v>1518</v>
      </c>
      <c r="C1757" s="1">
        <v>113367003</v>
      </c>
      <c r="D1757" s="1">
        <v>256</v>
      </c>
      <c r="E1757" s="1" t="s">
        <v>1791</v>
      </c>
      <c r="F1757" s="1" t="s">
        <v>234</v>
      </c>
      <c r="G1757" s="1" t="s">
        <v>193</v>
      </c>
      <c r="H1757" s="1" t="s">
        <v>240</v>
      </c>
      <c r="I1757" s="1">
        <v>2149399.85</v>
      </c>
      <c r="J1757" s="1">
        <v>10148447</v>
      </c>
      <c r="K1757" s="1">
        <v>5.1040001213550568E-2</v>
      </c>
      <c r="L1757" s="1">
        <v>0.50547629594802856</v>
      </c>
      <c r="M1757" s="1">
        <v>5.8649200946092606E-3</v>
      </c>
      <c r="N1757" s="1">
        <v>0.27360972762107849</v>
      </c>
    </row>
    <row r="1758" spans="1:14" x14ac:dyDescent="0.25">
      <c r="A1758" s="1">
        <v>320257</v>
      </c>
      <c r="B1758" s="1" t="s">
        <v>1518</v>
      </c>
      <c r="C1758" s="1">
        <v>113369003</v>
      </c>
      <c r="D1758" s="1">
        <v>257</v>
      </c>
      <c r="E1758" s="1" t="s">
        <v>1792</v>
      </c>
      <c r="F1758" s="1" t="s">
        <v>234</v>
      </c>
      <c r="G1758" s="1" t="s">
        <v>193</v>
      </c>
      <c r="H1758" s="1" t="s">
        <v>240</v>
      </c>
      <c r="I1758" s="1">
        <v>2302083.42</v>
      </c>
      <c r="J1758" s="1">
        <v>10017433</v>
      </c>
      <c r="K1758" s="1">
        <v>0.13374799489974976</v>
      </c>
      <c r="L1758" s="1">
        <v>1.3532199859619141</v>
      </c>
      <c r="M1758" s="1">
        <v>2.1567549556493759E-2</v>
      </c>
      <c r="N1758" s="1">
        <v>0.94573122262954712</v>
      </c>
    </row>
    <row r="1759" spans="1:14" x14ac:dyDescent="0.25">
      <c r="A1759" s="1">
        <v>320258</v>
      </c>
      <c r="B1759" s="1" t="s">
        <v>1518</v>
      </c>
      <c r="C1759" s="1">
        <v>113380303</v>
      </c>
      <c r="D1759" s="1">
        <v>258</v>
      </c>
      <c r="E1759" s="1" t="s">
        <v>1793</v>
      </c>
      <c r="F1759" s="1" t="s">
        <v>234</v>
      </c>
      <c r="G1759" s="1" t="s">
        <v>194</v>
      </c>
      <c r="H1759" s="1" t="s">
        <v>240</v>
      </c>
      <c r="I1759" s="1">
        <v>886101.12</v>
      </c>
      <c r="J1759" s="1">
        <v>4731398.5</v>
      </c>
      <c r="K1759" s="1">
        <v>7.670149952173233E-2</v>
      </c>
      <c r="L1759" s="1">
        <v>1.6478301286697388</v>
      </c>
      <c r="M1759" s="1">
        <v>1.3815039768815041E-2</v>
      </c>
      <c r="N1759" s="1">
        <v>1.5837739706039429</v>
      </c>
    </row>
    <row r="1760" spans="1:14" x14ac:dyDescent="0.25">
      <c r="A1760" s="1">
        <v>320259</v>
      </c>
      <c r="B1760" s="1" t="s">
        <v>1518</v>
      </c>
      <c r="C1760" s="1">
        <v>113381303</v>
      </c>
      <c r="D1760" s="1">
        <v>259</v>
      </c>
      <c r="E1760" s="1" t="s">
        <v>1794</v>
      </c>
      <c r="F1760" s="1" t="s">
        <v>234</v>
      </c>
      <c r="G1760" s="1" t="s">
        <v>194</v>
      </c>
      <c r="H1760" s="1" t="s">
        <v>240</v>
      </c>
      <c r="I1760" s="1">
        <v>2390292.4500000002</v>
      </c>
      <c r="J1760" s="1">
        <v>10384231</v>
      </c>
      <c r="K1760" s="1">
        <v>0.13183699548244476</v>
      </c>
      <c r="L1760" s="1">
        <v>1.2859143018722534</v>
      </c>
      <c r="M1760" s="1">
        <v>3.7374798208475113E-2</v>
      </c>
      <c r="N1760" s="1">
        <v>1.5884448289871216</v>
      </c>
    </row>
    <row r="1761" spans="1:14" x14ac:dyDescent="0.25">
      <c r="A1761" s="1">
        <v>320260</v>
      </c>
      <c r="B1761" s="1" t="s">
        <v>1518</v>
      </c>
      <c r="C1761" s="1">
        <v>113382303</v>
      </c>
      <c r="D1761" s="1">
        <v>260</v>
      </c>
      <c r="E1761" s="1" t="s">
        <v>1795</v>
      </c>
      <c r="F1761" s="1" t="s">
        <v>234</v>
      </c>
      <c r="G1761" s="1" t="s">
        <v>194</v>
      </c>
      <c r="H1761" s="1" t="s">
        <v>240</v>
      </c>
      <c r="I1761" s="1">
        <v>1173301.05</v>
      </c>
      <c r="J1761" s="1">
        <v>5112937</v>
      </c>
      <c r="K1761" s="1">
        <v>7.2199501097202301E-2</v>
      </c>
      <c r="L1761" s="1">
        <v>1.4323201179504395</v>
      </c>
      <c r="M1761" s="1">
        <v>1.5370819717645645E-2</v>
      </c>
      <c r="N1761" s="1">
        <v>1.3274391889572144</v>
      </c>
    </row>
    <row r="1762" spans="1:14" x14ac:dyDescent="0.25">
      <c r="A1762" s="1">
        <v>320261</v>
      </c>
      <c r="B1762" s="1" t="s">
        <v>1518</v>
      </c>
      <c r="C1762" s="1">
        <v>113384603</v>
      </c>
      <c r="D1762" s="1">
        <v>261</v>
      </c>
      <c r="E1762" s="1" t="s">
        <v>1796</v>
      </c>
      <c r="F1762" s="1" t="s">
        <v>234</v>
      </c>
      <c r="G1762" s="1" t="s">
        <v>194</v>
      </c>
      <c r="H1762" s="1" t="s">
        <v>240</v>
      </c>
      <c r="I1762" s="1">
        <v>3132779.98</v>
      </c>
      <c r="J1762" s="1">
        <v>29718578</v>
      </c>
      <c r="K1762" s="1">
        <v>0.58478200435638428</v>
      </c>
      <c r="L1762" s="1">
        <v>2.0072290897369385</v>
      </c>
      <c r="M1762" s="1">
        <v>0.20197266340255737</v>
      </c>
      <c r="N1762" s="1">
        <v>6.8913660049438477</v>
      </c>
    </row>
    <row r="1763" spans="1:14" x14ac:dyDescent="0.25">
      <c r="A1763" s="1">
        <v>320262</v>
      </c>
      <c r="B1763" s="1" t="s">
        <v>1518</v>
      </c>
      <c r="C1763" s="1">
        <v>113385003</v>
      </c>
      <c r="D1763" s="1">
        <v>262</v>
      </c>
      <c r="E1763" s="1" t="s">
        <v>1797</v>
      </c>
      <c r="F1763" s="1" t="s">
        <v>234</v>
      </c>
      <c r="G1763" s="1" t="s">
        <v>194</v>
      </c>
      <c r="H1763" s="1" t="s">
        <v>240</v>
      </c>
      <c r="I1763" s="1">
        <v>1318631.73</v>
      </c>
      <c r="J1763" s="1">
        <v>7760261.5</v>
      </c>
      <c r="K1763" s="1">
        <v>7.9008497297763824E-2</v>
      </c>
      <c r="L1763" s="1">
        <v>1.0285886526107788</v>
      </c>
      <c r="M1763" s="1">
        <v>2.5293279439210892E-2</v>
      </c>
      <c r="N1763" s="1">
        <v>1.9556581974029541</v>
      </c>
    </row>
    <row r="1764" spans="1:14" x14ac:dyDescent="0.25">
      <c r="A1764" s="1">
        <v>320263</v>
      </c>
      <c r="B1764" s="1" t="s">
        <v>1518</v>
      </c>
      <c r="C1764" s="1">
        <v>113385303</v>
      </c>
      <c r="D1764" s="1">
        <v>263</v>
      </c>
      <c r="E1764" s="1" t="s">
        <v>1798</v>
      </c>
      <c r="F1764" s="1" t="s">
        <v>234</v>
      </c>
      <c r="G1764" s="1" t="s">
        <v>194</v>
      </c>
      <c r="H1764" s="1" t="s">
        <v>240</v>
      </c>
      <c r="I1764" s="1">
        <v>1481113.96</v>
      </c>
      <c r="J1764" s="1">
        <v>6615260</v>
      </c>
      <c r="K1764" s="1">
        <v>0.14770549535751343</v>
      </c>
      <c r="L1764" s="1">
        <v>2.2837920188903809</v>
      </c>
      <c r="M1764" s="1">
        <v>3.2937560230493546E-2</v>
      </c>
      <c r="N1764" s="1">
        <v>2.2744162082672119</v>
      </c>
    </row>
    <row r="1765" spans="1:14" x14ac:dyDescent="0.25">
      <c r="A1765" s="1">
        <v>320264</v>
      </c>
      <c r="B1765" s="1" t="s">
        <v>1518</v>
      </c>
      <c r="C1765" s="1">
        <v>114060503</v>
      </c>
      <c r="D1765" s="1">
        <v>264</v>
      </c>
      <c r="E1765" s="1" t="s">
        <v>1799</v>
      </c>
      <c r="F1765" s="1" t="s">
        <v>235</v>
      </c>
      <c r="G1765" s="1" t="s">
        <v>195</v>
      </c>
      <c r="H1765" s="1" t="s">
        <v>240</v>
      </c>
      <c r="I1765" s="1">
        <v>631846.57999999996</v>
      </c>
      <c r="J1765" s="1">
        <v>3580227.25</v>
      </c>
      <c r="K1765" s="1">
        <v>0.10246825218200684</v>
      </c>
      <c r="L1765" s="1">
        <v>2.9463872909545898</v>
      </c>
      <c r="M1765" s="1">
        <v>2.7589209377765656E-2</v>
      </c>
      <c r="N1765" s="1">
        <v>4.5658044815063477</v>
      </c>
    </row>
    <row r="1766" spans="1:14" x14ac:dyDescent="0.25">
      <c r="A1766" s="1">
        <v>320265</v>
      </c>
      <c r="B1766" s="1" t="s">
        <v>1518</v>
      </c>
      <c r="C1766" s="1">
        <v>114060753</v>
      </c>
      <c r="D1766" s="1">
        <v>265</v>
      </c>
      <c r="E1766" s="1" t="s">
        <v>1800</v>
      </c>
      <c r="F1766" s="1" t="s">
        <v>235</v>
      </c>
      <c r="G1766" s="1" t="s">
        <v>195</v>
      </c>
      <c r="H1766" s="1" t="s">
        <v>240</v>
      </c>
      <c r="I1766" s="1">
        <v>3582681.32</v>
      </c>
      <c r="J1766" s="1">
        <v>15019054</v>
      </c>
      <c r="K1766" s="1">
        <v>9.8797999322414398E-2</v>
      </c>
      <c r="L1766" s="1">
        <v>0.66217362880706787</v>
      </c>
      <c r="M1766" s="1">
        <v>-8.4960989654064178E-2</v>
      </c>
      <c r="N1766" s="1">
        <v>-2.3165016174316406</v>
      </c>
    </row>
    <row r="1767" spans="1:14" x14ac:dyDescent="0.25">
      <c r="A1767" s="1">
        <v>320266</v>
      </c>
      <c r="B1767" s="1" t="s">
        <v>1518</v>
      </c>
      <c r="C1767" s="1">
        <v>114060853</v>
      </c>
      <c r="D1767" s="1">
        <v>266</v>
      </c>
      <c r="E1767" s="1" t="s">
        <v>1801</v>
      </c>
      <c r="F1767" s="1" t="s">
        <v>235</v>
      </c>
      <c r="G1767" s="1" t="s">
        <v>195</v>
      </c>
      <c r="H1767" s="1" t="s">
        <v>240</v>
      </c>
      <c r="I1767" s="1">
        <v>1069073.76</v>
      </c>
      <c r="J1767" s="1">
        <v>4185974.5</v>
      </c>
      <c r="K1767" s="1">
        <v>5.5196251720190048E-2</v>
      </c>
      <c r="L1767" s="1">
        <v>1.3362191915512085</v>
      </c>
      <c r="M1767" s="1">
        <v>-5.5982999037951231E-4</v>
      </c>
      <c r="N1767" s="1">
        <v>-5.2338484674692154E-2</v>
      </c>
    </row>
    <row r="1768" spans="1:14" x14ac:dyDescent="0.25">
      <c r="A1768" s="1">
        <v>320267</v>
      </c>
      <c r="B1768" s="1" t="s">
        <v>1518</v>
      </c>
      <c r="C1768" s="1">
        <v>114061103</v>
      </c>
      <c r="D1768" s="1">
        <v>267</v>
      </c>
      <c r="E1768" s="1" t="s">
        <v>1802</v>
      </c>
      <c r="F1768" s="1" t="s">
        <v>235</v>
      </c>
      <c r="G1768" s="1" t="s">
        <v>195</v>
      </c>
      <c r="H1768" s="1" t="s">
        <v>240</v>
      </c>
      <c r="I1768" s="1">
        <v>1863368.81</v>
      </c>
      <c r="J1768" s="1">
        <v>6396825</v>
      </c>
      <c r="K1768" s="1">
        <v>5.8525998145341873E-2</v>
      </c>
      <c r="L1768" s="1">
        <v>0.92337077856063843</v>
      </c>
      <c r="M1768" s="1">
        <v>0.20903532207012177</v>
      </c>
      <c r="N1768" s="1">
        <v>12.635622024536133</v>
      </c>
    </row>
    <row r="1769" spans="1:14" x14ac:dyDescent="0.25">
      <c r="A1769" s="1">
        <v>320268</v>
      </c>
      <c r="B1769" s="1" t="s">
        <v>1518</v>
      </c>
      <c r="C1769" s="1">
        <v>114061503</v>
      </c>
      <c r="D1769" s="1">
        <v>268</v>
      </c>
      <c r="E1769" s="1" t="s">
        <v>1803</v>
      </c>
      <c r="F1769" s="1" t="s">
        <v>235</v>
      </c>
      <c r="G1769" s="1" t="s">
        <v>195</v>
      </c>
      <c r="H1769" s="1" t="s">
        <v>240</v>
      </c>
      <c r="I1769" s="1">
        <v>1651904.64</v>
      </c>
      <c r="J1769" s="1">
        <v>8599872</v>
      </c>
      <c r="K1769" s="1">
        <v>8.0636002123355865E-2</v>
      </c>
      <c r="L1769" s="1">
        <v>0.94651681184768677</v>
      </c>
      <c r="M1769" s="1">
        <v>6.2134388834238052E-2</v>
      </c>
      <c r="N1769" s="1">
        <v>3.9083881378173828</v>
      </c>
    </row>
    <row r="1770" spans="1:14" x14ac:dyDescent="0.25">
      <c r="A1770" s="1">
        <v>320269</v>
      </c>
      <c r="B1770" s="1" t="s">
        <v>1518</v>
      </c>
      <c r="C1770" s="1">
        <v>114062003</v>
      </c>
      <c r="D1770" s="1">
        <v>269</v>
      </c>
      <c r="E1770" s="1" t="s">
        <v>1804</v>
      </c>
      <c r="F1770" s="1" t="s">
        <v>235</v>
      </c>
      <c r="G1770" s="1" t="s">
        <v>195</v>
      </c>
      <c r="H1770" s="1" t="s">
        <v>240</v>
      </c>
      <c r="I1770" s="1">
        <v>2082195.5</v>
      </c>
      <c r="J1770" s="1">
        <v>8816641</v>
      </c>
      <c r="K1770" s="1">
        <v>9.4847999513149261E-2</v>
      </c>
      <c r="L1770" s="1">
        <v>1.0874828100204468</v>
      </c>
      <c r="M1770" s="1">
        <v>4.8701420426368713E-2</v>
      </c>
      <c r="N1770" s="1">
        <v>2.3949625492095947</v>
      </c>
    </row>
    <row r="1771" spans="1:14" x14ac:dyDescent="0.25">
      <c r="A1771" s="1">
        <v>320270</v>
      </c>
      <c r="B1771" s="1" t="s">
        <v>1518</v>
      </c>
      <c r="C1771" s="1">
        <v>114062503</v>
      </c>
      <c r="D1771" s="1">
        <v>270</v>
      </c>
      <c r="E1771" s="1" t="s">
        <v>1805</v>
      </c>
      <c r="F1771" s="1" t="s">
        <v>235</v>
      </c>
      <c r="G1771" s="1" t="s">
        <v>195</v>
      </c>
      <c r="H1771" s="1" t="s">
        <v>240</v>
      </c>
      <c r="I1771" s="1">
        <v>1479094.79</v>
      </c>
      <c r="J1771" s="1">
        <v>6080995</v>
      </c>
      <c r="K1771" s="1">
        <v>2.0206499844789505E-2</v>
      </c>
      <c r="L1771" s="1">
        <v>0.33339720964431763</v>
      </c>
      <c r="M1771" s="1">
        <v>1.5696229413151741E-2</v>
      </c>
      <c r="N1771" s="1">
        <v>1.0725874900817871</v>
      </c>
    </row>
    <row r="1772" spans="1:14" x14ac:dyDescent="0.25">
      <c r="A1772" s="1">
        <v>320271</v>
      </c>
      <c r="B1772" s="1" t="s">
        <v>1518</v>
      </c>
      <c r="C1772" s="1">
        <v>114063003</v>
      </c>
      <c r="D1772" s="1">
        <v>271</v>
      </c>
      <c r="E1772" s="1" t="s">
        <v>1806</v>
      </c>
      <c r="F1772" s="1" t="s">
        <v>235</v>
      </c>
      <c r="G1772" s="1" t="s">
        <v>195</v>
      </c>
      <c r="H1772" s="1" t="s">
        <v>240</v>
      </c>
      <c r="I1772" s="1">
        <v>2163756.12</v>
      </c>
      <c r="J1772" s="1">
        <v>6380681</v>
      </c>
      <c r="K1772" s="1">
        <v>0.16127550601959229</v>
      </c>
      <c r="L1772" s="1">
        <v>2.5931015014648438</v>
      </c>
      <c r="M1772" s="1">
        <v>-8.157522976398468E-2</v>
      </c>
      <c r="N1772" s="1">
        <v>-3.6331043243408203</v>
      </c>
    </row>
    <row r="1773" spans="1:14" x14ac:dyDescent="0.25">
      <c r="A1773" s="1">
        <v>320272</v>
      </c>
      <c r="B1773" s="1" t="s">
        <v>1518</v>
      </c>
      <c r="C1773" s="1">
        <v>114063503</v>
      </c>
      <c r="D1773" s="1">
        <v>272</v>
      </c>
      <c r="E1773" s="1" t="s">
        <v>1807</v>
      </c>
      <c r="F1773" s="1" t="s">
        <v>235</v>
      </c>
      <c r="G1773" s="1" t="s">
        <v>195</v>
      </c>
      <c r="H1773" s="1" t="s">
        <v>240</v>
      </c>
      <c r="I1773" s="1">
        <v>1592798.93</v>
      </c>
      <c r="J1773" s="1">
        <v>6880788</v>
      </c>
      <c r="K1773" s="1">
        <v>2.3956999182701111E-2</v>
      </c>
      <c r="L1773" s="1">
        <v>0.34938880801200867</v>
      </c>
      <c r="M1773" s="1">
        <v>2.016201987862587E-2</v>
      </c>
      <c r="N1773" s="1">
        <v>1.2820518016815186</v>
      </c>
    </row>
    <row r="1774" spans="1:14" x14ac:dyDescent="0.25">
      <c r="A1774" s="1">
        <v>320273</v>
      </c>
      <c r="B1774" s="1" t="s">
        <v>1518</v>
      </c>
      <c r="C1774" s="1">
        <v>114064003</v>
      </c>
      <c r="D1774" s="1">
        <v>273</v>
      </c>
      <c r="E1774" s="1" t="s">
        <v>1808</v>
      </c>
      <c r="F1774" s="1" t="s">
        <v>235</v>
      </c>
      <c r="G1774" s="1" t="s">
        <v>195</v>
      </c>
      <c r="H1774" s="1" t="s">
        <v>240</v>
      </c>
      <c r="I1774" s="1">
        <v>919996.13</v>
      </c>
      <c r="J1774" s="1">
        <v>3415720.75</v>
      </c>
      <c r="K1774" s="1">
        <v>4.4740751385688782E-2</v>
      </c>
      <c r="L1774" s="1">
        <v>1.3272327184677124</v>
      </c>
      <c r="M1774" s="1">
        <v>7.5748898088932037E-3</v>
      </c>
      <c r="N1774" s="1">
        <v>0.8301965594291687</v>
      </c>
    </row>
    <row r="1775" spans="1:14" x14ac:dyDescent="0.25">
      <c r="A1775" s="1">
        <v>320274</v>
      </c>
      <c r="B1775" s="1" t="s">
        <v>1518</v>
      </c>
      <c r="C1775" s="1">
        <v>114065503</v>
      </c>
      <c r="D1775" s="1">
        <v>274</v>
      </c>
      <c r="E1775" s="1" t="s">
        <v>1809</v>
      </c>
      <c r="F1775" s="1" t="s">
        <v>235</v>
      </c>
      <c r="G1775" s="1" t="s">
        <v>195</v>
      </c>
      <c r="H1775" s="1" t="s">
        <v>240</v>
      </c>
      <c r="I1775" s="1">
        <v>1546624</v>
      </c>
      <c r="J1775" s="1">
        <v>5669821</v>
      </c>
      <c r="K1775" s="1">
        <v>0.2665410041809082</v>
      </c>
      <c r="L1775" s="1">
        <v>4.932948112487793</v>
      </c>
      <c r="M1775" s="1">
        <v>-1.1593000032007694E-2</v>
      </c>
      <c r="N1775" s="1">
        <v>-0.74399137496948242</v>
      </c>
    </row>
    <row r="1776" spans="1:14" x14ac:dyDescent="0.25">
      <c r="A1776" s="1">
        <v>320275</v>
      </c>
      <c r="B1776" s="1" t="s">
        <v>1518</v>
      </c>
      <c r="C1776" s="1">
        <v>114066503</v>
      </c>
      <c r="D1776" s="1">
        <v>275</v>
      </c>
      <c r="E1776" s="1" t="s">
        <v>1810</v>
      </c>
      <c r="F1776" s="1" t="s">
        <v>235</v>
      </c>
      <c r="G1776" s="1" t="s">
        <v>195</v>
      </c>
      <c r="H1776" s="1" t="s">
        <v>240</v>
      </c>
      <c r="I1776" s="1">
        <v>1083793.8899999999</v>
      </c>
      <c r="J1776" s="1">
        <v>3964766.25</v>
      </c>
      <c r="K1776" s="1">
        <v>6.8255998194217682E-2</v>
      </c>
      <c r="L1776" s="1">
        <v>1.7517212629318237</v>
      </c>
      <c r="M1776" s="1">
        <v>3.4470199607312679E-3</v>
      </c>
      <c r="N1776" s="1">
        <v>0.31906604766845703</v>
      </c>
    </row>
    <row r="1777" spans="1:14" x14ac:dyDescent="0.25">
      <c r="A1777" s="1">
        <v>320276</v>
      </c>
      <c r="B1777" s="1" t="s">
        <v>1518</v>
      </c>
      <c r="C1777" s="1">
        <v>114067002</v>
      </c>
      <c r="D1777" s="1">
        <v>276</v>
      </c>
      <c r="E1777" s="1" t="s">
        <v>1811</v>
      </c>
      <c r="F1777" s="1" t="s">
        <v>235</v>
      </c>
      <c r="G1777" s="1" t="s">
        <v>195</v>
      </c>
      <c r="H1777" s="1" t="s">
        <v>240</v>
      </c>
      <c r="I1777" s="1">
        <v>11888223.039999999</v>
      </c>
      <c r="J1777" s="1">
        <v>139674928</v>
      </c>
      <c r="K1777" s="1">
        <v>4.7028799057006836</v>
      </c>
      <c r="L1777" s="1">
        <v>3.4843361377716064</v>
      </c>
      <c r="M1777" s="1">
        <v>0.6060289740562439</v>
      </c>
      <c r="N1777" s="1">
        <v>5.3715524673461914</v>
      </c>
    </row>
    <row r="1778" spans="1:14" x14ac:dyDescent="0.25">
      <c r="A1778" s="1">
        <v>320277</v>
      </c>
      <c r="B1778" s="1" t="s">
        <v>1518</v>
      </c>
      <c r="C1778" s="1">
        <v>114067503</v>
      </c>
      <c r="D1778" s="1">
        <v>277</v>
      </c>
      <c r="E1778" s="1" t="s">
        <v>1812</v>
      </c>
      <c r="F1778" s="1" t="s">
        <v>235</v>
      </c>
      <c r="G1778" s="1" t="s">
        <v>195</v>
      </c>
      <c r="H1778" s="1" t="s">
        <v>240</v>
      </c>
      <c r="I1778" s="1">
        <v>965886.15</v>
      </c>
      <c r="J1778" s="1">
        <v>2872264.25</v>
      </c>
      <c r="K1778" s="1">
        <v>0.1080622524023056</v>
      </c>
      <c r="L1778" s="1">
        <v>3.9093470573425293</v>
      </c>
      <c r="M1778" s="1">
        <v>1.4280970208346844E-2</v>
      </c>
      <c r="N1778" s="1">
        <v>1.5007243156433105</v>
      </c>
    </row>
    <row r="1779" spans="1:14" x14ac:dyDescent="0.25">
      <c r="A1779" s="1">
        <v>320278</v>
      </c>
      <c r="B1779" s="1" t="s">
        <v>1518</v>
      </c>
      <c r="C1779" s="1">
        <v>114068003</v>
      </c>
      <c r="D1779" s="1">
        <v>278</v>
      </c>
      <c r="E1779" s="1" t="s">
        <v>1813</v>
      </c>
      <c r="F1779" s="1" t="s">
        <v>235</v>
      </c>
      <c r="G1779" s="1" t="s">
        <v>195</v>
      </c>
      <c r="H1779" s="1" t="s">
        <v>240</v>
      </c>
      <c r="I1779" s="1">
        <v>918446.79</v>
      </c>
      <c r="J1779" s="1">
        <v>4182843.75</v>
      </c>
      <c r="K1779" s="1">
        <v>6.2085501849651337E-2</v>
      </c>
      <c r="L1779" s="1">
        <v>1.5066523551940918</v>
      </c>
      <c r="M1779" s="1">
        <v>1.6131060197949409E-2</v>
      </c>
      <c r="N1779" s="1">
        <v>1.7877401113510132</v>
      </c>
    </row>
    <row r="1780" spans="1:14" x14ac:dyDescent="0.25">
      <c r="A1780" s="1">
        <v>320279</v>
      </c>
      <c r="B1780" s="1" t="s">
        <v>1518</v>
      </c>
      <c r="C1780" s="1">
        <v>114068103</v>
      </c>
      <c r="D1780" s="1">
        <v>279</v>
      </c>
      <c r="E1780" s="1" t="s">
        <v>1814</v>
      </c>
      <c r="F1780" s="1" t="s">
        <v>235</v>
      </c>
      <c r="G1780" s="1" t="s">
        <v>195</v>
      </c>
      <c r="H1780" s="1" t="s">
        <v>240</v>
      </c>
      <c r="I1780" s="1">
        <v>1703315.92</v>
      </c>
      <c r="J1780" s="1">
        <v>5526824</v>
      </c>
      <c r="K1780" s="1">
        <v>6.0557998716831207E-2</v>
      </c>
      <c r="L1780" s="1">
        <v>1.1078494787216187</v>
      </c>
      <c r="M1780" s="1">
        <v>1.0453980416059494E-2</v>
      </c>
      <c r="N1780" s="1">
        <v>0.61753290891647339</v>
      </c>
    </row>
    <row r="1781" spans="1:14" x14ac:dyDescent="0.25">
      <c r="A1781" s="1">
        <v>320280</v>
      </c>
      <c r="B1781" s="1" t="s">
        <v>1518</v>
      </c>
      <c r="C1781" s="1">
        <v>114069103</v>
      </c>
      <c r="D1781" s="1">
        <v>280</v>
      </c>
      <c r="E1781" s="1" t="s">
        <v>1815</v>
      </c>
      <c r="F1781" s="1" t="s">
        <v>235</v>
      </c>
      <c r="G1781" s="1" t="s">
        <v>195</v>
      </c>
      <c r="H1781" s="1" t="s">
        <v>240</v>
      </c>
      <c r="I1781" s="1">
        <v>2424216.38</v>
      </c>
      <c r="J1781" s="1">
        <v>8314316</v>
      </c>
      <c r="K1781" s="1">
        <v>0.37626001238822937</v>
      </c>
      <c r="L1781" s="1">
        <v>4.7399516105651855</v>
      </c>
      <c r="M1781" s="1">
        <v>3.7103291600942612E-2</v>
      </c>
      <c r="N1781" s="1">
        <v>1.5543164014816284</v>
      </c>
    </row>
    <row r="1782" spans="1:14" x14ac:dyDescent="0.25">
      <c r="A1782" s="1">
        <v>320281</v>
      </c>
      <c r="B1782" s="1" t="s">
        <v>1518</v>
      </c>
      <c r="C1782" s="1">
        <v>114069353</v>
      </c>
      <c r="D1782" s="1">
        <v>281</v>
      </c>
      <c r="E1782" s="1" t="s">
        <v>1816</v>
      </c>
      <c r="F1782" s="1" t="s">
        <v>235</v>
      </c>
      <c r="G1782" s="1" t="s">
        <v>195</v>
      </c>
      <c r="H1782" s="1" t="s">
        <v>240</v>
      </c>
      <c r="I1782" s="1">
        <v>988920.01</v>
      </c>
      <c r="J1782" s="1">
        <v>1740883.25</v>
      </c>
      <c r="K1782" s="1">
        <v>0.10442925244569778</v>
      </c>
      <c r="L1782" s="1">
        <v>6.3814349174499512</v>
      </c>
      <c r="M1782" s="1">
        <v>0.1560816764831543</v>
      </c>
      <c r="N1782" s="1">
        <v>18.740932464599609</v>
      </c>
    </row>
    <row r="1783" spans="1:14" x14ac:dyDescent="0.25">
      <c r="A1783" s="1">
        <v>320282</v>
      </c>
      <c r="B1783" s="1" t="s">
        <v>1518</v>
      </c>
      <c r="C1783" s="1">
        <v>115210503</v>
      </c>
      <c r="D1783" s="1">
        <v>282</v>
      </c>
      <c r="E1783" s="1" t="s">
        <v>1817</v>
      </c>
      <c r="F1783" s="1" t="s">
        <v>234</v>
      </c>
      <c r="G1783" s="1" t="s">
        <v>196</v>
      </c>
      <c r="H1783" s="1" t="s">
        <v>240</v>
      </c>
      <c r="I1783" s="1">
        <v>1923053.62</v>
      </c>
      <c r="J1783" s="1">
        <v>9449788</v>
      </c>
      <c r="K1783" s="1">
        <v>9.058699756860733E-2</v>
      </c>
      <c r="L1783" s="1">
        <v>0.96789246797561646</v>
      </c>
      <c r="M1783" s="1">
        <v>4.0622670203447342E-2</v>
      </c>
      <c r="N1783" s="1">
        <v>2.1579899787902832</v>
      </c>
    </row>
    <row r="1784" spans="1:14" x14ac:dyDescent="0.25">
      <c r="A1784" s="1">
        <v>320283</v>
      </c>
      <c r="B1784" s="1" t="s">
        <v>1518</v>
      </c>
      <c r="C1784" s="1">
        <v>115211003</v>
      </c>
      <c r="D1784" s="1">
        <v>283</v>
      </c>
      <c r="E1784" s="1" t="s">
        <v>1818</v>
      </c>
      <c r="F1784" s="1" t="s">
        <v>234</v>
      </c>
      <c r="G1784" s="1" t="s">
        <v>196</v>
      </c>
      <c r="H1784" s="1" t="s">
        <v>240</v>
      </c>
      <c r="I1784" s="1">
        <v>506119.8</v>
      </c>
      <c r="J1784" s="1">
        <v>1540150.875</v>
      </c>
      <c r="K1784" s="1">
        <v>4.6779874712228775E-2</v>
      </c>
      <c r="L1784" s="1">
        <v>3.1325018405914307</v>
      </c>
      <c r="M1784" s="1">
        <v>1.5330590307712555E-2</v>
      </c>
      <c r="N1784" s="1">
        <v>3.1236608028411865</v>
      </c>
    </row>
    <row r="1785" spans="1:14" x14ac:dyDescent="0.25">
      <c r="A1785" s="1">
        <v>320284</v>
      </c>
      <c r="B1785" s="1" t="s">
        <v>1518</v>
      </c>
      <c r="C1785" s="1">
        <v>115211103</v>
      </c>
      <c r="D1785" s="1">
        <v>284</v>
      </c>
      <c r="E1785" s="1" t="s">
        <v>1819</v>
      </c>
      <c r="F1785" s="1" t="s">
        <v>234</v>
      </c>
      <c r="G1785" s="1" t="s">
        <v>196</v>
      </c>
      <c r="H1785" s="1" t="s">
        <v>240</v>
      </c>
      <c r="I1785" s="1">
        <v>2969142.23</v>
      </c>
      <c r="J1785" s="1">
        <v>13075855</v>
      </c>
      <c r="K1785" s="1">
        <v>0.22799700498580933</v>
      </c>
      <c r="L1785" s="1">
        <v>1.7745915651321411</v>
      </c>
      <c r="M1785" s="1">
        <v>4.2799990624189377E-2</v>
      </c>
      <c r="N1785" s="1">
        <v>1.4625763893127441</v>
      </c>
    </row>
    <row r="1786" spans="1:14" x14ac:dyDescent="0.25">
      <c r="A1786" s="1">
        <v>320285</v>
      </c>
      <c r="B1786" s="1" t="s">
        <v>1518</v>
      </c>
      <c r="C1786" s="1">
        <v>115211603</v>
      </c>
      <c r="D1786" s="1">
        <v>285</v>
      </c>
      <c r="E1786" s="1" t="s">
        <v>1820</v>
      </c>
      <c r="F1786" s="1" t="s">
        <v>234</v>
      </c>
      <c r="G1786" s="1" t="s">
        <v>196</v>
      </c>
      <c r="H1786" s="1" t="s">
        <v>240</v>
      </c>
      <c r="I1786" s="1">
        <v>3501299</v>
      </c>
      <c r="J1786" s="1">
        <v>11272081</v>
      </c>
      <c r="K1786" s="1">
        <v>0.22996799647808075</v>
      </c>
      <c r="L1786" s="1">
        <v>2.0826449394226074</v>
      </c>
      <c r="M1786" s="1">
        <v>3.7172999233007431E-2</v>
      </c>
      <c r="N1786" s="1">
        <v>1.0730844736099243</v>
      </c>
    </row>
    <row r="1787" spans="1:14" x14ac:dyDescent="0.25">
      <c r="A1787" s="1">
        <v>320286</v>
      </c>
      <c r="B1787" s="1" t="s">
        <v>1518</v>
      </c>
      <c r="C1787" s="1">
        <v>115212503</v>
      </c>
      <c r="D1787" s="1">
        <v>286</v>
      </c>
      <c r="E1787" s="1" t="s">
        <v>1821</v>
      </c>
      <c r="F1787" s="1" t="s">
        <v>234</v>
      </c>
      <c r="G1787" s="1" t="s">
        <v>196</v>
      </c>
      <c r="H1787" s="1" t="s">
        <v>240</v>
      </c>
      <c r="I1787" s="1">
        <v>1379377.96</v>
      </c>
      <c r="J1787" s="1">
        <v>6244972.5</v>
      </c>
      <c r="K1787" s="1">
        <v>0.14977200329303741</v>
      </c>
      <c r="L1787" s="1">
        <v>2.457211971282959</v>
      </c>
      <c r="M1787" s="1">
        <v>1.6302090138196945E-2</v>
      </c>
      <c r="N1787" s="1">
        <v>1.1959781646728516</v>
      </c>
    </row>
    <row r="1788" spans="1:14" x14ac:dyDescent="0.25">
      <c r="A1788" s="1">
        <v>320287</v>
      </c>
      <c r="B1788" s="1" t="s">
        <v>1518</v>
      </c>
      <c r="C1788" s="1">
        <v>115216503</v>
      </c>
      <c r="D1788" s="1">
        <v>287</v>
      </c>
      <c r="E1788" s="1" t="s">
        <v>1822</v>
      </c>
      <c r="F1788" s="1" t="s">
        <v>234</v>
      </c>
      <c r="G1788" s="1" t="s">
        <v>196</v>
      </c>
      <c r="H1788" s="1" t="s">
        <v>240</v>
      </c>
      <c r="I1788" s="1">
        <v>1760024.9</v>
      </c>
      <c r="J1788" s="1">
        <v>6713258</v>
      </c>
      <c r="K1788" s="1">
        <v>0.1630064994096756</v>
      </c>
      <c r="L1788" s="1">
        <v>2.4885532855987549</v>
      </c>
      <c r="M1788" s="1">
        <v>6.2699757516384125E-2</v>
      </c>
      <c r="N1788" s="1">
        <v>3.6940336227416992</v>
      </c>
    </row>
    <row r="1789" spans="1:14" x14ac:dyDescent="0.25">
      <c r="A1789" s="1">
        <v>320288</v>
      </c>
      <c r="B1789" s="1" t="s">
        <v>1518</v>
      </c>
      <c r="C1789" s="1">
        <v>115218003</v>
      </c>
      <c r="D1789" s="1">
        <v>288</v>
      </c>
      <c r="E1789" s="1" t="s">
        <v>1823</v>
      </c>
      <c r="F1789" s="1" t="s">
        <v>234</v>
      </c>
      <c r="G1789" s="1" t="s">
        <v>196</v>
      </c>
      <c r="H1789" s="1" t="s">
        <v>240</v>
      </c>
      <c r="I1789" s="1">
        <v>1860877.57</v>
      </c>
      <c r="J1789" s="1">
        <v>9698911</v>
      </c>
      <c r="K1789" s="1">
        <v>5.814800038933754E-2</v>
      </c>
      <c r="L1789" s="1">
        <v>0.60314726829528809</v>
      </c>
      <c r="M1789" s="1">
        <v>0.14913411438465118</v>
      </c>
      <c r="N1789" s="1">
        <v>8.7124099731445313</v>
      </c>
    </row>
    <row r="1790" spans="1:14" x14ac:dyDescent="0.25">
      <c r="A1790" s="1">
        <v>320289</v>
      </c>
      <c r="B1790" s="1" t="s">
        <v>1518</v>
      </c>
      <c r="C1790" s="1">
        <v>115218303</v>
      </c>
      <c r="D1790" s="1">
        <v>289</v>
      </c>
      <c r="E1790" s="1" t="s">
        <v>1824</v>
      </c>
      <c r="F1790" s="1" t="s">
        <v>234</v>
      </c>
      <c r="G1790" s="1" t="s">
        <v>196</v>
      </c>
      <c r="H1790" s="1" t="s">
        <v>240</v>
      </c>
      <c r="I1790" s="1">
        <v>1017975.95</v>
      </c>
      <c r="J1790" s="1">
        <v>4435395.5</v>
      </c>
      <c r="K1790" s="1">
        <v>5.4503999650478363E-2</v>
      </c>
      <c r="L1790" s="1">
        <v>1.2441303730010986</v>
      </c>
      <c r="M1790" s="1">
        <v>-4.896409809589386E-3</v>
      </c>
      <c r="N1790" s="1">
        <v>-0.47869217395782471</v>
      </c>
    </row>
    <row r="1791" spans="1:14" x14ac:dyDescent="0.25">
      <c r="A1791" s="1">
        <v>320290</v>
      </c>
      <c r="B1791" s="1" t="s">
        <v>1518</v>
      </c>
      <c r="C1791" s="1">
        <v>115219002</v>
      </c>
      <c r="D1791" s="1">
        <v>290</v>
      </c>
      <c r="E1791" s="1" t="s">
        <v>1825</v>
      </c>
      <c r="F1791" s="1" t="s">
        <v>234</v>
      </c>
      <c r="G1791" s="1" t="s">
        <v>196</v>
      </c>
      <c r="H1791" s="1" t="s">
        <v>240</v>
      </c>
      <c r="I1791" s="1">
        <v>3936046.5</v>
      </c>
      <c r="J1791" s="1">
        <v>13855673</v>
      </c>
      <c r="K1791" s="1">
        <v>0.25987899303436279</v>
      </c>
      <c r="L1791" s="1">
        <v>1.911466121673584</v>
      </c>
      <c r="M1791" s="1">
        <v>5.2136629819869995E-2</v>
      </c>
      <c r="N1791" s="1">
        <v>1.3423749208450317</v>
      </c>
    </row>
    <row r="1792" spans="1:14" x14ac:dyDescent="0.25">
      <c r="A1792" s="1">
        <v>320291</v>
      </c>
      <c r="B1792" s="1" t="s">
        <v>1518</v>
      </c>
      <c r="C1792" s="1">
        <v>115221402</v>
      </c>
      <c r="D1792" s="1">
        <v>291</v>
      </c>
      <c r="E1792" s="1" t="s">
        <v>1826</v>
      </c>
      <c r="F1792" s="1" t="s">
        <v>234</v>
      </c>
      <c r="G1792" s="1" t="s">
        <v>197</v>
      </c>
      <c r="H1792" s="1" t="s">
        <v>240</v>
      </c>
      <c r="I1792" s="1">
        <v>5671220.5800000001</v>
      </c>
      <c r="J1792" s="1">
        <v>18269018</v>
      </c>
      <c r="K1792" s="1">
        <v>0.49505600333213806</v>
      </c>
      <c r="L1792" s="1">
        <v>2.7852878570556641</v>
      </c>
      <c r="M1792" s="1">
        <v>9.4443082809448242E-2</v>
      </c>
      <c r="N1792" s="1">
        <v>1.6935063600540161</v>
      </c>
    </row>
    <row r="1793" spans="1:14" x14ac:dyDescent="0.25">
      <c r="A1793" s="1">
        <v>320292</v>
      </c>
      <c r="B1793" s="1" t="s">
        <v>1518</v>
      </c>
      <c r="C1793" s="1">
        <v>115221753</v>
      </c>
      <c r="D1793" s="1">
        <v>292</v>
      </c>
      <c r="E1793" s="1" t="s">
        <v>1827</v>
      </c>
      <c r="F1793" s="1" t="s">
        <v>234</v>
      </c>
      <c r="G1793" s="1" t="s">
        <v>197</v>
      </c>
      <c r="H1793" s="1" t="s">
        <v>240</v>
      </c>
      <c r="I1793" s="1">
        <v>1455605.78</v>
      </c>
      <c r="J1793" s="1">
        <v>2833512</v>
      </c>
      <c r="K1793" s="1">
        <v>6.4638249576091766E-2</v>
      </c>
      <c r="L1793" s="1">
        <v>2.3344600200653076</v>
      </c>
      <c r="M1793" s="1">
        <v>-0.12359350174665451</v>
      </c>
      <c r="N1793" s="1">
        <v>-7.8263397216796875</v>
      </c>
    </row>
    <row r="1794" spans="1:14" x14ac:dyDescent="0.25">
      <c r="A1794" s="1">
        <v>320293</v>
      </c>
      <c r="B1794" s="1" t="s">
        <v>1518</v>
      </c>
      <c r="C1794" s="1">
        <v>115222504</v>
      </c>
      <c r="D1794" s="1">
        <v>293</v>
      </c>
      <c r="E1794" s="1" t="s">
        <v>1828</v>
      </c>
      <c r="F1794" s="1" t="s">
        <v>234</v>
      </c>
      <c r="G1794" s="1" t="s">
        <v>197</v>
      </c>
      <c r="H1794" s="1" t="s">
        <v>240</v>
      </c>
      <c r="I1794" s="1">
        <v>800476.22</v>
      </c>
      <c r="J1794" s="1">
        <v>5619517.5</v>
      </c>
      <c r="K1794" s="1">
        <v>-2.1754999179393053E-3</v>
      </c>
      <c r="L1794" s="1">
        <v>-3.8698308169841766E-2</v>
      </c>
      <c r="M1794" s="1">
        <v>2.305871993303299E-2</v>
      </c>
      <c r="N1794" s="1">
        <v>2.9660665988922119</v>
      </c>
    </row>
    <row r="1795" spans="1:14" x14ac:dyDescent="0.25">
      <c r="A1795" s="1">
        <v>320294</v>
      </c>
      <c r="B1795" s="1" t="s">
        <v>1518</v>
      </c>
      <c r="C1795" s="1">
        <v>115222752</v>
      </c>
      <c r="D1795" s="1">
        <v>294</v>
      </c>
      <c r="E1795" s="1" t="s">
        <v>1829</v>
      </c>
      <c r="F1795" s="1" t="s">
        <v>234</v>
      </c>
      <c r="G1795" s="1" t="s">
        <v>197</v>
      </c>
      <c r="H1795" s="1" t="s">
        <v>240</v>
      </c>
      <c r="I1795" s="1">
        <v>5996091.2599999998</v>
      </c>
      <c r="J1795" s="1">
        <v>52433784</v>
      </c>
      <c r="K1795" s="1">
        <v>2.1660521030426025</v>
      </c>
      <c r="L1795" s="1">
        <v>4.3090305328369141</v>
      </c>
      <c r="M1795" s="1">
        <v>0.21294587850570679</v>
      </c>
      <c r="N1795" s="1">
        <v>3.6821808815002441</v>
      </c>
    </row>
    <row r="1796" spans="1:14" x14ac:dyDescent="0.25">
      <c r="A1796" s="1">
        <v>320295</v>
      </c>
      <c r="B1796" s="1" t="s">
        <v>1518</v>
      </c>
      <c r="C1796" s="1">
        <v>115224003</v>
      </c>
      <c r="D1796" s="1">
        <v>295</v>
      </c>
      <c r="E1796" s="1" t="s">
        <v>1830</v>
      </c>
      <c r="F1796" s="1" t="s">
        <v>234</v>
      </c>
      <c r="G1796" s="1" t="s">
        <v>197</v>
      </c>
      <c r="H1796" s="1" t="s">
        <v>240</v>
      </c>
      <c r="I1796" s="1">
        <v>2277321.14</v>
      </c>
      <c r="J1796" s="1">
        <v>9688797</v>
      </c>
      <c r="K1796" s="1">
        <v>5.8669000864028931E-2</v>
      </c>
      <c r="L1796" s="1">
        <v>0.60922348499298096</v>
      </c>
      <c r="M1796" s="1">
        <v>2.801503986120224E-2</v>
      </c>
      <c r="N1796" s="1">
        <v>1.2454969882965088</v>
      </c>
    </row>
    <row r="1797" spans="1:14" x14ac:dyDescent="0.25">
      <c r="A1797" s="1">
        <v>320296</v>
      </c>
      <c r="B1797" s="1" t="s">
        <v>1518</v>
      </c>
      <c r="C1797" s="1">
        <v>115226003</v>
      </c>
      <c r="D1797" s="1">
        <v>296</v>
      </c>
      <c r="E1797" s="1" t="s">
        <v>1831</v>
      </c>
      <c r="F1797" s="1" t="s">
        <v>234</v>
      </c>
      <c r="G1797" s="1" t="s">
        <v>197</v>
      </c>
      <c r="H1797" s="1" t="s">
        <v>240</v>
      </c>
      <c r="I1797" s="1">
        <v>1683295.31</v>
      </c>
      <c r="J1797" s="1">
        <v>8144056.5</v>
      </c>
      <c r="K1797" s="1">
        <v>0.10935299843549728</v>
      </c>
      <c r="L1797" s="1">
        <v>1.3610085248947144</v>
      </c>
      <c r="M1797" s="1">
        <v>7.4760499410331249E-3</v>
      </c>
      <c r="N1797" s="1">
        <v>0.44611313939094543</v>
      </c>
    </row>
    <row r="1798" spans="1:14" x14ac:dyDescent="0.25">
      <c r="A1798" s="1">
        <v>320297</v>
      </c>
      <c r="B1798" s="1" t="s">
        <v>1518</v>
      </c>
      <c r="C1798" s="1">
        <v>115226103</v>
      </c>
      <c r="D1798" s="1">
        <v>297</v>
      </c>
      <c r="E1798" s="1" t="s">
        <v>1832</v>
      </c>
      <c r="F1798" s="1" t="s">
        <v>234</v>
      </c>
      <c r="G1798" s="1" t="s">
        <v>197</v>
      </c>
      <c r="H1798" s="1" t="s">
        <v>240</v>
      </c>
      <c r="I1798" s="1">
        <v>600485.30000000005</v>
      </c>
      <c r="J1798" s="1">
        <v>4036194.75</v>
      </c>
      <c r="K1798" s="1">
        <v>4.7710001468658447E-2</v>
      </c>
      <c r="L1798" s="1">
        <v>1.1961935758590698</v>
      </c>
      <c r="M1798" s="1">
        <v>2.4448089301586151E-2</v>
      </c>
      <c r="N1798" s="1">
        <v>4.2441859245300293</v>
      </c>
    </row>
    <row r="1799" spans="1:14" x14ac:dyDescent="0.25">
      <c r="A1799" s="1">
        <v>320298</v>
      </c>
      <c r="B1799" s="1" t="s">
        <v>1518</v>
      </c>
      <c r="C1799" s="1">
        <v>115228003</v>
      </c>
      <c r="D1799" s="1">
        <v>298</v>
      </c>
      <c r="E1799" s="1" t="s">
        <v>1833</v>
      </c>
      <c r="F1799" s="1" t="s">
        <v>234</v>
      </c>
      <c r="G1799" s="1" t="s">
        <v>197</v>
      </c>
      <c r="H1799" s="1" t="s">
        <v>240</v>
      </c>
      <c r="I1799" s="1">
        <v>1083131.75</v>
      </c>
      <c r="J1799" s="1">
        <v>8438596</v>
      </c>
      <c r="K1799" s="1">
        <v>0.24000650644302368</v>
      </c>
      <c r="L1799" s="1">
        <v>2.9274120330810547</v>
      </c>
      <c r="M1799" s="1">
        <v>1.737477071583271E-2</v>
      </c>
      <c r="N1799" s="1">
        <v>1.6302750110626221</v>
      </c>
    </row>
    <row r="1800" spans="1:14" x14ac:dyDescent="0.25">
      <c r="A1800" s="1">
        <v>320299</v>
      </c>
      <c r="B1800" s="1" t="s">
        <v>1518</v>
      </c>
      <c r="C1800" s="1">
        <v>115228303</v>
      </c>
      <c r="D1800" s="1">
        <v>299</v>
      </c>
      <c r="E1800" s="1" t="s">
        <v>1834</v>
      </c>
      <c r="F1800" s="1" t="s">
        <v>234</v>
      </c>
      <c r="G1800" s="1" t="s">
        <v>197</v>
      </c>
      <c r="H1800" s="1" t="s">
        <v>240</v>
      </c>
      <c r="I1800" s="1">
        <v>1457466.31</v>
      </c>
      <c r="J1800" s="1">
        <v>3921286</v>
      </c>
      <c r="K1800" s="1">
        <v>0.10336799919605255</v>
      </c>
      <c r="L1800" s="1">
        <v>2.7074441909790039</v>
      </c>
      <c r="M1800" s="1">
        <v>3.2787341624498367E-2</v>
      </c>
      <c r="N1800" s="1">
        <v>2.301384449005127</v>
      </c>
    </row>
    <row r="1801" spans="1:14" x14ac:dyDescent="0.25">
      <c r="A1801" s="1">
        <v>320300</v>
      </c>
      <c r="B1801" s="1" t="s">
        <v>1518</v>
      </c>
      <c r="C1801" s="1">
        <v>115229003</v>
      </c>
      <c r="D1801" s="1">
        <v>300</v>
      </c>
      <c r="E1801" s="1" t="s">
        <v>1835</v>
      </c>
      <c r="F1801" s="1" t="s">
        <v>234</v>
      </c>
      <c r="G1801" s="1" t="s">
        <v>197</v>
      </c>
      <c r="H1801" s="1" t="s">
        <v>240</v>
      </c>
      <c r="I1801" s="1">
        <v>827550.03</v>
      </c>
      <c r="J1801" s="1">
        <v>5924648.5</v>
      </c>
      <c r="K1801" s="1">
        <v>7.6367497444152832E-2</v>
      </c>
      <c r="L1801" s="1">
        <v>1.3058110475540161</v>
      </c>
      <c r="M1801" s="1">
        <v>6.9958497770130634E-3</v>
      </c>
      <c r="N1801" s="1">
        <v>0.85257625579833984</v>
      </c>
    </row>
    <row r="1802" spans="1:14" x14ac:dyDescent="0.25">
      <c r="A1802" s="1">
        <v>320301</v>
      </c>
      <c r="B1802" s="1" t="s">
        <v>1518</v>
      </c>
      <c r="C1802" s="1">
        <v>115503004</v>
      </c>
      <c r="D1802" s="1">
        <v>301</v>
      </c>
      <c r="E1802" s="1" t="s">
        <v>1836</v>
      </c>
      <c r="F1802" s="1" t="s">
        <v>234</v>
      </c>
      <c r="G1802" s="1" t="s">
        <v>198</v>
      </c>
      <c r="H1802" s="1" t="s">
        <v>240</v>
      </c>
      <c r="I1802" s="1">
        <v>472289.07</v>
      </c>
      <c r="J1802" s="1">
        <v>3532651</v>
      </c>
      <c r="K1802" s="1">
        <v>4.6227250248193741E-2</v>
      </c>
      <c r="L1802" s="1">
        <v>1.3259217739105225</v>
      </c>
      <c r="M1802" s="1">
        <v>2.7189499232918024E-3</v>
      </c>
      <c r="N1802" s="1">
        <v>0.5790296196937561</v>
      </c>
    </row>
    <row r="1803" spans="1:14" x14ac:dyDescent="0.25">
      <c r="A1803" s="1">
        <v>320302</v>
      </c>
      <c r="B1803" s="1" t="s">
        <v>1518</v>
      </c>
      <c r="C1803" s="1">
        <v>115504003</v>
      </c>
      <c r="D1803" s="1">
        <v>302</v>
      </c>
      <c r="E1803" s="1" t="s">
        <v>1837</v>
      </c>
      <c r="F1803" s="1" t="s">
        <v>234</v>
      </c>
      <c r="G1803" s="1" t="s">
        <v>198</v>
      </c>
      <c r="H1803" s="1" t="s">
        <v>240</v>
      </c>
      <c r="I1803" s="1">
        <v>903064.24</v>
      </c>
      <c r="J1803" s="1">
        <v>5938228</v>
      </c>
      <c r="K1803" s="1">
        <v>7.4532501399517059E-2</v>
      </c>
      <c r="L1803" s="1">
        <v>1.2710840702056885</v>
      </c>
      <c r="M1803" s="1">
        <v>6.9036101922392845E-3</v>
      </c>
      <c r="N1803" s="1">
        <v>0.77035409212112427</v>
      </c>
    </row>
    <row r="1804" spans="1:14" x14ac:dyDescent="0.25">
      <c r="A1804" s="1">
        <v>320303</v>
      </c>
      <c r="B1804" s="1" t="s">
        <v>1518</v>
      </c>
      <c r="C1804" s="1">
        <v>115506003</v>
      </c>
      <c r="D1804" s="1">
        <v>303</v>
      </c>
      <c r="E1804" s="1" t="s">
        <v>1838</v>
      </c>
      <c r="F1804" s="1" t="s">
        <v>234</v>
      </c>
      <c r="G1804" s="1" t="s">
        <v>198</v>
      </c>
      <c r="H1804" s="1" t="s">
        <v>240</v>
      </c>
      <c r="I1804" s="1">
        <v>1452300.99</v>
      </c>
      <c r="J1804" s="1">
        <v>8132377.5</v>
      </c>
      <c r="K1804" s="1">
        <v>5.735199898481369E-2</v>
      </c>
      <c r="L1804" s="1">
        <v>0.7102392315864563</v>
      </c>
      <c r="M1804" s="1">
        <v>1.7397560179233551E-2</v>
      </c>
      <c r="N1804" s="1">
        <v>1.212455153465271</v>
      </c>
    </row>
    <row r="1805" spans="1:14" x14ac:dyDescent="0.25">
      <c r="A1805" s="1">
        <v>320304</v>
      </c>
      <c r="B1805" s="1" t="s">
        <v>1518</v>
      </c>
      <c r="C1805" s="1">
        <v>115508003</v>
      </c>
      <c r="D1805" s="1">
        <v>304</v>
      </c>
      <c r="E1805" s="1" t="s">
        <v>1839</v>
      </c>
      <c r="F1805" s="1" t="s">
        <v>234</v>
      </c>
      <c r="G1805" s="1" t="s">
        <v>198</v>
      </c>
      <c r="H1805" s="1" t="s">
        <v>240</v>
      </c>
      <c r="I1805" s="1">
        <v>1808282.6</v>
      </c>
      <c r="J1805" s="1">
        <v>8780069</v>
      </c>
      <c r="K1805" s="1">
        <v>7.5236998498439789E-2</v>
      </c>
      <c r="L1805" s="1">
        <v>0.86431306600570679</v>
      </c>
      <c r="M1805" s="1">
        <v>8.1656500697135925E-3</v>
      </c>
      <c r="N1805" s="1">
        <v>0.45361775159835815</v>
      </c>
    </row>
    <row r="1806" spans="1:14" x14ac:dyDescent="0.25">
      <c r="A1806" s="1">
        <v>320305</v>
      </c>
      <c r="B1806" s="1" t="s">
        <v>1518</v>
      </c>
      <c r="C1806" s="1">
        <v>115674603</v>
      </c>
      <c r="D1806" s="1">
        <v>305</v>
      </c>
      <c r="E1806" s="1" t="s">
        <v>1840</v>
      </c>
      <c r="F1806" s="1" t="s">
        <v>234</v>
      </c>
      <c r="G1806" s="1" t="s">
        <v>192</v>
      </c>
      <c r="H1806" s="1" t="s">
        <v>240</v>
      </c>
      <c r="I1806" s="1">
        <v>1659259.03</v>
      </c>
      <c r="J1806" s="1">
        <v>7642823</v>
      </c>
      <c r="K1806" s="1">
        <v>0.11612249910831451</v>
      </c>
      <c r="L1806" s="1">
        <v>1.5428074598312378</v>
      </c>
      <c r="M1806" s="1">
        <v>1.3515899889171124E-2</v>
      </c>
      <c r="N1806" s="1">
        <v>0.82126426696777344</v>
      </c>
    </row>
    <row r="1807" spans="1:14" x14ac:dyDescent="0.25">
      <c r="A1807" s="1">
        <v>320306</v>
      </c>
      <c r="B1807" s="1" t="s">
        <v>1518</v>
      </c>
      <c r="C1807" s="1">
        <v>116191004</v>
      </c>
      <c r="D1807" s="1">
        <v>306</v>
      </c>
      <c r="E1807" s="1" t="s">
        <v>1841</v>
      </c>
      <c r="F1807" s="1" t="s">
        <v>236</v>
      </c>
      <c r="G1807" s="1" t="s">
        <v>199</v>
      </c>
      <c r="H1807" s="1" t="s">
        <v>240</v>
      </c>
      <c r="I1807" s="1">
        <v>462643.41</v>
      </c>
      <c r="J1807" s="1">
        <v>3376486</v>
      </c>
      <c r="K1807" s="1">
        <v>4.8235248774290085E-2</v>
      </c>
      <c r="L1807" s="1">
        <v>1.4492672681808472</v>
      </c>
      <c r="M1807" s="1">
        <v>3.9572599343955517E-3</v>
      </c>
      <c r="N1807" s="1">
        <v>0.86273807287216187</v>
      </c>
    </row>
    <row r="1808" spans="1:14" x14ac:dyDescent="0.25">
      <c r="A1808" s="1">
        <v>320307</v>
      </c>
      <c r="B1808" s="1" t="s">
        <v>1518</v>
      </c>
      <c r="C1808" s="1">
        <v>116191103</v>
      </c>
      <c r="D1808" s="1">
        <v>307</v>
      </c>
      <c r="E1808" s="1" t="s">
        <v>1842</v>
      </c>
      <c r="F1808" s="1" t="s">
        <v>236</v>
      </c>
      <c r="G1808" s="1" t="s">
        <v>199</v>
      </c>
      <c r="H1808" s="1" t="s">
        <v>240</v>
      </c>
      <c r="I1808" s="1">
        <v>2275935</v>
      </c>
      <c r="J1808" s="1">
        <v>14794424</v>
      </c>
      <c r="K1808" s="1">
        <v>3.3656001091003418E-2</v>
      </c>
      <c r="L1808" s="1">
        <v>0.22800981998443604</v>
      </c>
      <c r="M1808" s="1">
        <v>2.3556150496006012E-2</v>
      </c>
      <c r="N1808" s="1">
        <v>1.0458343029022217</v>
      </c>
    </row>
    <row r="1809" spans="1:14" x14ac:dyDescent="0.25">
      <c r="A1809" s="1">
        <v>320308</v>
      </c>
      <c r="B1809" s="1" t="s">
        <v>1518</v>
      </c>
      <c r="C1809" s="1">
        <v>116191203</v>
      </c>
      <c r="D1809" s="1">
        <v>308</v>
      </c>
      <c r="E1809" s="1" t="s">
        <v>1843</v>
      </c>
      <c r="F1809" s="1" t="s">
        <v>236</v>
      </c>
      <c r="G1809" s="1" t="s">
        <v>199</v>
      </c>
      <c r="H1809" s="1" t="s">
        <v>240</v>
      </c>
      <c r="I1809" s="1">
        <v>993320.31</v>
      </c>
      <c r="J1809" s="1">
        <v>5857731</v>
      </c>
      <c r="K1809" s="1">
        <v>5.0032999366521835E-2</v>
      </c>
      <c r="L1809" s="1">
        <v>0.86149454116821289</v>
      </c>
      <c r="M1809" s="1">
        <v>6.394360214471817E-3</v>
      </c>
      <c r="N1809" s="1">
        <v>0.64790678024291992</v>
      </c>
    </row>
    <row r="1810" spans="1:14" x14ac:dyDescent="0.25">
      <c r="A1810" s="1">
        <v>320309</v>
      </c>
      <c r="B1810" s="1" t="s">
        <v>1518</v>
      </c>
      <c r="C1810" s="1">
        <v>116191503</v>
      </c>
      <c r="D1810" s="1">
        <v>309</v>
      </c>
      <c r="E1810" s="1" t="s">
        <v>1844</v>
      </c>
      <c r="F1810" s="1" t="s">
        <v>236</v>
      </c>
      <c r="G1810" s="1" t="s">
        <v>199</v>
      </c>
      <c r="H1810" s="1" t="s">
        <v>240</v>
      </c>
      <c r="I1810" s="1">
        <v>1191268.71</v>
      </c>
      <c r="J1810" s="1">
        <v>6526919.5</v>
      </c>
      <c r="K1810" s="1">
        <v>6.5391503274440765E-2</v>
      </c>
      <c r="L1810" s="1">
        <v>1.0120129585266113</v>
      </c>
      <c r="M1810" s="1">
        <v>9.1423103585839272E-3</v>
      </c>
      <c r="N1810" s="1">
        <v>0.77337837219238281</v>
      </c>
    </row>
    <row r="1811" spans="1:14" x14ac:dyDescent="0.25">
      <c r="A1811" s="1">
        <v>320310</v>
      </c>
      <c r="B1811" s="1" t="s">
        <v>1518</v>
      </c>
      <c r="C1811" s="1">
        <v>116195004</v>
      </c>
      <c r="D1811" s="1">
        <v>310</v>
      </c>
      <c r="E1811" s="1" t="s">
        <v>1845</v>
      </c>
      <c r="F1811" s="1" t="s">
        <v>236</v>
      </c>
      <c r="G1811" s="1" t="s">
        <v>199</v>
      </c>
      <c r="H1811" s="1" t="s">
        <v>240</v>
      </c>
      <c r="I1811" s="1">
        <v>511595</v>
      </c>
      <c r="J1811" s="1">
        <v>4158132</v>
      </c>
      <c r="K1811" s="1">
        <v>3.7450000643730164E-2</v>
      </c>
      <c r="L1811" s="1">
        <v>0.90883016586303711</v>
      </c>
      <c r="M1811" s="1">
        <v>4.1899998905137181E-4</v>
      </c>
      <c r="N1811" s="1">
        <v>8.1967853009700775E-2</v>
      </c>
    </row>
    <row r="1812" spans="1:14" x14ac:dyDescent="0.25">
      <c r="A1812" s="1">
        <v>320311</v>
      </c>
      <c r="B1812" s="1" t="s">
        <v>1518</v>
      </c>
      <c r="C1812" s="1">
        <v>116197503</v>
      </c>
      <c r="D1812" s="1">
        <v>311</v>
      </c>
      <c r="E1812" s="1" t="s">
        <v>1846</v>
      </c>
      <c r="F1812" s="1" t="s">
        <v>236</v>
      </c>
      <c r="G1812" s="1" t="s">
        <v>199</v>
      </c>
      <c r="H1812" s="1" t="s">
        <v>240</v>
      </c>
      <c r="I1812" s="1">
        <v>819948.31</v>
      </c>
      <c r="J1812" s="1">
        <v>4684253.5</v>
      </c>
      <c r="K1812" s="1">
        <v>4.4835001230239868E-2</v>
      </c>
      <c r="L1812" s="1">
        <v>0.9663926362991333</v>
      </c>
      <c r="M1812" s="1">
        <v>6.2354397960007191E-3</v>
      </c>
      <c r="N1812" s="1">
        <v>0.76629489660263062</v>
      </c>
    </row>
    <row r="1813" spans="1:14" x14ac:dyDescent="0.25">
      <c r="A1813" s="1">
        <v>320312</v>
      </c>
      <c r="B1813" s="1" t="s">
        <v>1518</v>
      </c>
      <c r="C1813" s="1">
        <v>116471803</v>
      </c>
      <c r="D1813" s="1">
        <v>312</v>
      </c>
      <c r="E1813" s="1" t="s">
        <v>1847</v>
      </c>
      <c r="F1813" s="1" t="s">
        <v>236</v>
      </c>
      <c r="G1813" s="1" t="s">
        <v>200</v>
      </c>
      <c r="H1813" s="1" t="s">
        <v>240</v>
      </c>
      <c r="I1813" s="1">
        <v>1443396.37</v>
      </c>
      <c r="J1813" s="1">
        <v>7354247.5</v>
      </c>
      <c r="K1813" s="1">
        <v>9.9793501198291779E-2</v>
      </c>
      <c r="L1813" s="1">
        <v>1.3756169080734253</v>
      </c>
      <c r="M1813" s="1">
        <v>1.9955500029027462E-3</v>
      </c>
      <c r="N1813" s="1">
        <v>0.138445183634758</v>
      </c>
    </row>
    <row r="1814" spans="1:14" x14ac:dyDescent="0.25">
      <c r="A1814" s="1">
        <v>320313</v>
      </c>
      <c r="B1814" s="1" t="s">
        <v>1518</v>
      </c>
      <c r="C1814" s="1">
        <v>116493503</v>
      </c>
      <c r="D1814" s="1">
        <v>313</v>
      </c>
      <c r="E1814" s="1" t="s">
        <v>1848</v>
      </c>
      <c r="F1814" s="1" t="s">
        <v>236</v>
      </c>
      <c r="G1814" s="1" t="s">
        <v>201</v>
      </c>
      <c r="H1814" s="1" t="s">
        <v>240</v>
      </c>
      <c r="I1814" s="1">
        <v>788128.25</v>
      </c>
      <c r="J1814" s="1">
        <v>6323471</v>
      </c>
      <c r="K1814" s="1">
        <v>1.6730500385165215E-2</v>
      </c>
      <c r="L1814" s="1">
        <v>0.26527965068817139</v>
      </c>
      <c r="M1814" s="1">
        <v>1.0724520310759544E-2</v>
      </c>
      <c r="N1814" s="1">
        <v>1.3795303106307983</v>
      </c>
    </row>
    <row r="1815" spans="1:14" x14ac:dyDescent="0.25">
      <c r="A1815" s="1">
        <v>320314</v>
      </c>
      <c r="B1815" s="1" t="s">
        <v>1518</v>
      </c>
      <c r="C1815" s="1">
        <v>116495003</v>
      </c>
      <c r="D1815" s="1">
        <v>314</v>
      </c>
      <c r="E1815" s="1" t="s">
        <v>1849</v>
      </c>
      <c r="F1815" s="1" t="s">
        <v>236</v>
      </c>
      <c r="G1815" s="1" t="s">
        <v>201</v>
      </c>
      <c r="H1815" s="1" t="s">
        <v>240</v>
      </c>
      <c r="I1815" s="1">
        <v>1485279.61</v>
      </c>
      <c r="J1815" s="1">
        <v>9363392</v>
      </c>
      <c r="K1815" s="1">
        <v>0.13023699820041656</v>
      </c>
      <c r="L1815" s="1">
        <v>1.4105362892150879</v>
      </c>
      <c r="M1815" s="1">
        <v>2.395259914919734E-3</v>
      </c>
      <c r="N1815" s="1">
        <v>0.16152709722518921</v>
      </c>
    </row>
    <row r="1816" spans="1:14" x14ac:dyDescent="0.25">
      <c r="A1816" s="1">
        <v>320315</v>
      </c>
      <c r="B1816" s="1" t="s">
        <v>1518</v>
      </c>
      <c r="C1816" s="1">
        <v>116495103</v>
      </c>
      <c r="D1816" s="1">
        <v>315</v>
      </c>
      <c r="E1816" s="1" t="s">
        <v>1850</v>
      </c>
      <c r="F1816" s="1" t="s">
        <v>236</v>
      </c>
      <c r="G1816" s="1" t="s">
        <v>201</v>
      </c>
      <c r="H1816" s="1" t="s">
        <v>240</v>
      </c>
      <c r="I1816" s="1">
        <v>1194608.1499999999</v>
      </c>
      <c r="J1816" s="1">
        <v>8466135</v>
      </c>
      <c r="K1816" s="1">
        <v>0.17659500241279602</v>
      </c>
      <c r="L1816" s="1">
        <v>2.1303353309631348</v>
      </c>
      <c r="M1816" s="1">
        <v>2.5488730520009995E-2</v>
      </c>
      <c r="N1816" s="1">
        <v>2.1801648139953613</v>
      </c>
    </row>
    <row r="1817" spans="1:14" x14ac:dyDescent="0.25">
      <c r="A1817" s="1">
        <v>320316</v>
      </c>
      <c r="B1817" s="1" t="s">
        <v>1518</v>
      </c>
      <c r="C1817" s="1">
        <v>116496503</v>
      </c>
      <c r="D1817" s="1">
        <v>316</v>
      </c>
      <c r="E1817" s="1" t="s">
        <v>1851</v>
      </c>
      <c r="F1817" s="1" t="s">
        <v>236</v>
      </c>
      <c r="G1817" s="1" t="s">
        <v>201</v>
      </c>
      <c r="H1817" s="1" t="s">
        <v>240</v>
      </c>
      <c r="I1817" s="1">
        <v>1718175.98</v>
      </c>
      <c r="J1817" s="1">
        <v>12628028</v>
      </c>
      <c r="K1817" s="1">
        <v>0.18611699342727661</v>
      </c>
      <c r="L1817" s="1">
        <v>1.4958875179290771</v>
      </c>
      <c r="M1817" s="1">
        <v>3.0273979529738426E-2</v>
      </c>
      <c r="N1817" s="1">
        <v>1.7935863733291626</v>
      </c>
    </row>
    <row r="1818" spans="1:14" x14ac:dyDescent="0.25">
      <c r="A1818" s="1">
        <v>320317</v>
      </c>
      <c r="B1818" s="1" t="s">
        <v>1518</v>
      </c>
      <c r="C1818" s="1">
        <v>116496603</v>
      </c>
      <c r="D1818" s="1">
        <v>317</v>
      </c>
      <c r="E1818" s="1" t="s">
        <v>1852</v>
      </c>
      <c r="F1818" s="1" t="s">
        <v>236</v>
      </c>
      <c r="G1818" s="1" t="s">
        <v>201</v>
      </c>
      <c r="H1818" s="1" t="s">
        <v>240</v>
      </c>
      <c r="I1818" s="1">
        <v>1965906.62</v>
      </c>
      <c r="J1818" s="1">
        <v>12783424</v>
      </c>
      <c r="K1818" s="1">
        <v>0.11949700117111206</v>
      </c>
      <c r="L1818" s="1">
        <v>0.94360148906707764</v>
      </c>
      <c r="M1818" s="1">
        <v>-2.8581200167536736E-3</v>
      </c>
      <c r="N1818" s="1">
        <v>-0.14517326653003693</v>
      </c>
    </row>
    <row r="1819" spans="1:14" x14ac:dyDescent="0.25">
      <c r="A1819" s="1">
        <v>320318</v>
      </c>
      <c r="B1819" s="1" t="s">
        <v>1518</v>
      </c>
      <c r="C1819" s="1">
        <v>116498003</v>
      </c>
      <c r="D1819" s="1">
        <v>318</v>
      </c>
      <c r="E1819" s="1" t="s">
        <v>1853</v>
      </c>
      <c r="F1819" s="1" t="s">
        <v>236</v>
      </c>
      <c r="G1819" s="1" t="s">
        <v>201</v>
      </c>
      <c r="H1819" s="1" t="s">
        <v>240</v>
      </c>
      <c r="I1819" s="1">
        <v>1216255.21</v>
      </c>
      <c r="J1819" s="1">
        <v>6411342</v>
      </c>
      <c r="K1819" s="1">
        <v>4.6155501157045364E-2</v>
      </c>
      <c r="L1819" s="1">
        <v>0.7251240611076355</v>
      </c>
      <c r="M1819" s="1">
        <v>0.149765744805336</v>
      </c>
      <c r="N1819" s="1">
        <v>14.042872428894043</v>
      </c>
    </row>
    <row r="1820" spans="1:14" x14ac:dyDescent="0.25">
      <c r="A1820" s="1">
        <v>320319</v>
      </c>
      <c r="B1820" s="1" t="s">
        <v>1518</v>
      </c>
      <c r="C1820" s="1">
        <v>116555003</v>
      </c>
      <c r="D1820" s="1">
        <v>319</v>
      </c>
      <c r="E1820" s="1" t="s">
        <v>1854</v>
      </c>
      <c r="F1820" s="1" t="s">
        <v>232</v>
      </c>
      <c r="G1820" s="1" t="s">
        <v>202</v>
      </c>
      <c r="H1820" s="1" t="s">
        <v>240</v>
      </c>
      <c r="I1820" s="1">
        <v>1470199.72</v>
      </c>
      <c r="J1820" s="1">
        <v>8930266</v>
      </c>
      <c r="K1820" s="1">
        <v>0.10327800363302231</v>
      </c>
      <c r="L1820" s="1">
        <v>1.1700253486633301</v>
      </c>
      <c r="M1820" s="1">
        <v>-7.6529597863554955E-3</v>
      </c>
      <c r="N1820" s="1">
        <v>-0.51784324645996094</v>
      </c>
    </row>
    <row r="1821" spans="1:14" x14ac:dyDescent="0.25">
      <c r="A1821" s="1">
        <v>320320</v>
      </c>
      <c r="B1821" s="1" t="s">
        <v>1518</v>
      </c>
      <c r="C1821" s="1">
        <v>116557103</v>
      </c>
      <c r="D1821" s="1">
        <v>320</v>
      </c>
      <c r="E1821" s="1" t="s">
        <v>1855</v>
      </c>
      <c r="F1821" s="1" t="s">
        <v>232</v>
      </c>
      <c r="G1821" s="1" t="s">
        <v>202</v>
      </c>
      <c r="H1821" s="1" t="s">
        <v>240</v>
      </c>
      <c r="I1821" s="1">
        <v>1507925.15</v>
      </c>
      <c r="J1821" s="1">
        <v>7923292</v>
      </c>
      <c r="K1821" s="1">
        <v>8.2091003656387329E-2</v>
      </c>
      <c r="L1821" s="1">
        <v>1.0469187498092651</v>
      </c>
      <c r="M1821" s="1">
        <v>7.2157098911702633E-3</v>
      </c>
      <c r="N1821" s="1">
        <v>0.48081991076469421</v>
      </c>
    </row>
    <row r="1822" spans="1:14" x14ac:dyDescent="0.25">
      <c r="A1822" s="1">
        <v>320321</v>
      </c>
      <c r="B1822" s="1" t="s">
        <v>1518</v>
      </c>
      <c r="C1822" s="1">
        <v>116604003</v>
      </c>
      <c r="D1822" s="1">
        <v>321</v>
      </c>
      <c r="E1822" s="1" t="s">
        <v>1856</v>
      </c>
      <c r="F1822" s="1" t="s">
        <v>232</v>
      </c>
      <c r="G1822" s="1" t="s">
        <v>203</v>
      </c>
      <c r="H1822" s="1" t="s">
        <v>240</v>
      </c>
      <c r="I1822" s="1">
        <v>1084932.8600000001</v>
      </c>
      <c r="J1822" s="1">
        <v>3693615.75</v>
      </c>
      <c r="K1822" s="1">
        <v>7.8267499804496765E-2</v>
      </c>
      <c r="L1822" s="1">
        <v>2.1648674011230469</v>
      </c>
      <c r="M1822" s="1">
        <v>7.435929961502552E-3</v>
      </c>
      <c r="N1822" s="1">
        <v>0.69011145830154419</v>
      </c>
    </row>
    <row r="1823" spans="1:14" x14ac:dyDescent="0.25">
      <c r="A1823" s="1">
        <v>320322</v>
      </c>
      <c r="B1823" s="1" t="s">
        <v>1518</v>
      </c>
      <c r="C1823" s="1">
        <v>116605003</v>
      </c>
      <c r="D1823" s="1">
        <v>322</v>
      </c>
      <c r="E1823" s="1" t="s">
        <v>1857</v>
      </c>
      <c r="F1823" s="1" t="s">
        <v>232</v>
      </c>
      <c r="G1823" s="1" t="s">
        <v>203</v>
      </c>
      <c r="H1823" s="1" t="s">
        <v>240</v>
      </c>
      <c r="I1823" s="1">
        <v>1377705.56</v>
      </c>
      <c r="J1823" s="1">
        <v>7988260.5</v>
      </c>
      <c r="K1823" s="1">
        <v>6.691499799489975E-2</v>
      </c>
      <c r="L1823" s="1">
        <v>0.84474283456802368</v>
      </c>
      <c r="M1823" s="1">
        <v>-3.9628301747143269E-3</v>
      </c>
      <c r="N1823" s="1">
        <v>-0.28681483864784241</v>
      </c>
    </row>
    <row r="1824" spans="1:14" x14ac:dyDescent="0.25">
      <c r="A1824" s="1">
        <v>320323</v>
      </c>
      <c r="B1824" s="1" t="s">
        <v>1518</v>
      </c>
      <c r="C1824" s="1">
        <v>117080503</v>
      </c>
      <c r="D1824" s="1">
        <v>323</v>
      </c>
      <c r="E1824" s="1" t="s">
        <v>1858</v>
      </c>
      <c r="F1824" s="1" t="s">
        <v>236</v>
      </c>
      <c r="G1824" s="1" t="s">
        <v>204</v>
      </c>
      <c r="H1824" s="1" t="s">
        <v>240</v>
      </c>
      <c r="I1824" s="1">
        <v>1605220.97</v>
      </c>
      <c r="J1824" s="1">
        <v>11666697</v>
      </c>
      <c r="K1824" s="1">
        <v>3.3128000795841217E-2</v>
      </c>
      <c r="L1824" s="1">
        <v>0.28476214408874512</v>
      </c>
      <c r="M1824" s="1">
        <v>3.1518708914518356E-2</v>
      </c>
      <c r="N1824" s="1">
        <v>2.002838134765625</v>
      </c>
    </row>
    <row r="1825" spans="1:14" x14ac:dyDescent="0.25">
      <c r="A1825" s="1">
        <v>320324</v>
      </c>
      <c r="B1825" s="1" t="s">
        <v>1518</v>
      </c>
      <c r="C1825" s="1">
        <v>117081003</v>
      </c>
      <c r="D1825" s="1">
        <v>324</v>
      </c>
      <c r="E1825" s="1" t="s">
        <v>1859</v>
      </c>
      <c r="F1825" s="1" t="s">
        <v>236</v>
      </c>
      <c r="G1825" s="1" t="s">
        <v>204</v>
      </c>
      <c r="H1825" s="1" t="s">
        <v>240</v>
      </c>
      <c r="I1825" s="1">
        <v>707369.31</v>
      </c>
      <c r="J1825" s="1">
        <v>7004538.5</v>
      </c>
      <c r="K1825" s="1">
        <v>4.4711999595165253E-2</v>
      </c>
      <c r="L1825" s="1">
        <v>0.64242982864379883</v>
      </c>
      <c r="M1825" s="1">
        <v>9.3937702476978302E-3</v>
      </c>
      <c r="N1825" s="1">
        <v>1.3458595275878906</v>
      </c>
    </row>
    <row r="1826" spans="1:14" x14ac:dyDescent="0.25">
      <c r="A1826" s="1">
        <v>320325</v>
      </c>
      <c r="B1826" s="1" t="s">
        <v>1518</v>
      </c>
      <c r="C1826" s="1">
        <v>117083004</v>
      </c>
      <c r="D1826" s="1">
        <v>325</v>
      </c>
      <c r="E1826" s="1" t="s">
        <v>1860</v>
      </c>
      <c r="F1826" s="1" t="s">
        <v>236</v>
      </c>
      <c r="G1826" s="1" t="s">
        <v>204</v>
      </c>
      <c r="H1826" s="1" t="s">
        <v>240</v>
      </c>
      <c r="I1826" s="1">
        <v>585783.43000000005</v>
      </c>
      <c r="J1826" s="1">
        <v>5958021.5</v>
      </c>
      <c r="K1826" s="1">
        <v>4.3958500027656555E-2</v>
      </c>
      <c r="L1826" s="1">
        <v>0.74328762292861938</v>
      </c>
      <c r="M1826" s="1">
        <v>-1.6678699757903814E-3</v>
      </c>
      <c r="N1826" s="1">
        <v>-0.28391629457473755</v>
      </c>
    </row>
    <row r="1827" spans="1:14" x14ac:dyDescent="0.25">
      <c r="A1827" s="1">
        <v>320326</v>
      </c>
      <c r="B1827" s="1" t="s">
        <v>1518</v>
      </c>
      <c r="C1827" s="1">
        <v>117086003</v>
      </c>
      <c r="D1827" s="1">
        <v>326</v>
      </c>
      <c r="E1827" s="1" t="s">
        <v>1861</v>
      </c>
      <c r="F1827" s="1" t="s">
        <v>236</v>
      </c>
      <c r="G1827" s="1" t="s">
        <v>204</v>
      </c>
      <c r="H1827" s="1" t="s">
        <v>240</v>
      </c>
      <c r="I1827" s="1">
        <v>832799.45</v>
      </c>
      <c r="J1827" s="1">
        <v>6024079</v>
      </c>
      <c r="K1827" s="1">
        <v>1.3151999562978745E-2</v>
      </c>
      <c r="L1827" s="1">
        <v>0.21880152821540833</v>
      </c>
      <c r="M1827" s="1">
        <v>1.9257450476288795E-2</v>
      </c>
      <c r="N1827" s="1">
        <v>2.3671119213104248</v>
      </c>
    </row>
    <row r="1828" spans="1:14" x14ac:dyDescent="0.25">
      <c r="A1828" s="1">
        <v>320327</v>
      </c>
      <c r="B1828" s="1" t="s">
        <v>1518</v>
      </c>
      <c r="C1828" s="1">
        <v>117086503</v>
      </c>
      <c r="D1828" s="1">
        <v>327</v>
      </c>
      <c r="E1828" s="1" t="s">
        <v>1862</v>
      </c>
      <c r="F1828" s="1" t="s">
        <v>236</v>
      </c>
      <c r="G1828" s="1" t="s">
        <v>204</v>
      </c>
      <c r="H1828" s="1" t="s">
        <v>240</v>
      </c>
      <c r="I1828" s="1">
        <v>1202425.1499999999</v>
      </c>
      <c r="J1828" s="1">
        <v>6763061</v>
      </c>
      <c r="K1828" s="1">
        <v>6.2398500740528107E-2</v>
      </c>
      <c r="L1828" s="1">
        <v>0.93122881650924683</v>
      </c>
      <c r="M1828" s="1">
        <v>8.4622651338577271E-2</v>
      </c>
      <c r="N1828" s="1">
        <v>7.5704474449157715</v>
      </c>
    </row>
    <row r="1829" spans="1:14" x14ac:dyDescent="0.25">
      <c r="A1829" s="1">
        <v>320328</v>
      </c>
      <c r="B1829" s="1" t="s">
        <v>1518</v>
      </c>
      <c r="C1829" s="1">
        <v>117086653</v>
      </c>
      <c r="D1829" s="1">
        <v>328</v>
      </c>
      <c r="E1829" s="1" t="s">
        <v>1863</v>
      </c>
      <c r="F1829" s="1" t="s">
        <v>236</v>
      </c>
      <c r="G1829" s="1" t="s">
        <v>204</v>
      </c>
      <c r="H1829" s="1" t="s">
        <v>240</v>
      </c>
      <c r="I1829" s="1">
        <v>1123906</v>
      </c>
      <c r="J1829" s="1">
        <v>9227438</v>
      </c>
      <c r="K1829" s="1">
        <v>6.4885996282100677E-2</v>
      </c>
      <c r="L1829" s="1">
        <v>0.70816516876220703</v>
      </c>
      <c r="M1829" s="1">
        <v>1.0549000464379787E-2</v>
      </c>
      <c r="N1829" s="1">
        <v>0.94749480485916138</v>
      </c>
    </row>
    <row r="1830" spans="1:14" x14ac:dyDescent="0.25">
      <c r="A1830" s="1">
        <v>320329</v>
      </c>
      <c r="B1830" s="1" t="s">
        <v>1518</v>
      </c>
      <c r="C1830" s="1">
        <v>117089003</v>
      </c>
      <c r="D1830" s="1">
        <v>329</v>
      </c>
      <c r="E1830" s="1" t="s">
        <v>1864</v>
      </c>
      <c r="F1830" s="1" t="s">
        <v>236</v>
      </c>
      <c r="G1830" s="1" t="s">
        <v>204</v>
      </c>
      <c r="H1830" s="1" t="s">
        <v>240</v>
      </c>
      <c r="I1830" s="1">
        <v>935695.96</v>
      </c>
      <c r="J1830" s="1">
        <v>6930477</v>
      </c>
      <c r="K1830" s="1">
        <v>6.0253500938415527E-2</v>
      </c>
      <c r="L1830" s="1">
        <v>0.87702387571334839</v>
      </c>
      <c r="M1830" s="1">
        <v>1.1154140345752239E-2</v>
      </c>
      <c r="N1830" s="1">
        <v>1.2064505815505981</v>
      </c>
    </row>
    <row r="1831" spans="1:14" x14ac:dyDescent="0.25">
      <c r="A1831" s="1">
        <v>320330</v>
      </c>
      <c r="B1831" s="1" t="s">
        <v>1518</v>
      </c>
      <c r="C1831" s="1">
        <v>117412003</v>
      </c>
      <c r="D1831" s="1">
        <v>330</v>
      </c>
      <c r="E1831" s="1" t="s">
        <v>1865</v>
      </c>
      <c r="F1831" s="1" t="s">
        <v>232</v>
      </c>
      <c r="G1831" s="1" t="s">
        <v>205</v>
      </c>
      <c r="H1831" s="1" t="s">
        <v>240</v>
      </c>
      <c r="I1831" s="1">
        <v>1072835.6100000001</v>
      </c>
      <c r="J1831" s="1">
        <v>8292264</v>
      </c>
      <c r="K1831" s="1">
        <v>6.9027498364448547E-2</v>
      </c>
      <c r="L1831" s="1">
        <v>0.83942008018493652</v>
      </c>
      <c r="M1831" s="1">
        <v>1.3487880118191242E-2</v>
      </c>
      <c r="N1831" s="1">
        <v>1.273224949836731</v>
      </c>
    </row>
    <row r="1832" spans="1:14" x14ac:dyDescent="0.25">
      <c r="A1832" s="1">
        <v>320331</v>
      </c>
      <c r="B1832" s="1" t="s">
        <v>1518</v>
      </c>
      <c r="C1832" s="1">
        <v>117414003</v>
      </c>
      <c r="D1832" s="1">
        <v>331</v>
      </c>
      <c r="E1832" s="1" t="s">
        <v>1866</v>
      </c>
      <c r="F1832" s="1" t="s">
        <v>232</v>
      </c>
      <c r="G1832" s="1" t="s">
        <v>205</v>
      </c>
      <c r="H1832" s="1" t="s">
        <v>240</v>
      </c>
      <c r="I1832" s="1">
        <v>1799921.43</v>
      </c>
      <c r="J1832" s="1">
        <v>13112562</v>
      </c>
      <c r="K1832" s="1">
        <v>9.4474002718925476E-2</v>
      </c>
      <c r="L1832" s="1">
        <v>0.72571331262588501</v>
      </c>
      <c r="M1832" s="1">
        <v>7.4836299754679203E-3</v>
      </c>
      <c r="N1832" s="1">
        <v>0.41751128435134888</v>
      </c>
    </row>
    <row r="1833" spans="1:14" x14ac:dyDescent="0.25">
      <c r="A1833" s="1">
        <v>320332</v>
      </c>
      <c r="B1833" s="1" t="s">
        <v>1518</v>
      </c>
      <c r="C1833" s="1">
        <v>117414203</v>
      </c>
      <c r="D1833" s="1">
        <v>332</v>
      </c>
      <c r="E1833" s="1" t="s">
        <v>1867</v>
      </c>
      <c r="F1833" s="1" t="s">
        <v>232</v>
      </c>
      <c r="G1833" s="1" t="s">
        <v>205</v>
      </c>
      <c r="H1833" s="1" t="s">
        <v>240</v>
      </c>
      <c r="I1833" s="1">
        <v>742677.64</v>
      </c>
      <c r="J1833" s="1">
        <v>3290844.25</v>
      </c>
      <c r="K1833" s="1">
        <v>9.1641999781131744E-2</v>
      </c>
      <c r="L1833" s="1">
        <v>2.8645265102386475</v>
      </c>
      <c r="M1833" s="1">
        <v>8.62124003469944E-3</v>
      </c>
      <c r="N1833" s="1">
        <v>1.1744656562805176</v>
      </c>
    </row>
    <row r="1834" spans="1:14" x14ac:dyDescent="0.25">
      <c r="A1834" s="1">
        <v>320333</v>
      </c>
      <c r="B1834" s="1" t="s">
        <v>1518</v>
      </c>
      <c r="C1834" s="1">
        <v>117415004</v>
      </c>
      <c r="D1834" s="1">
        <v>333</v>
      </c>
      <c r="E1834" s="1" t="s">
        <v>1868</v>
      </c>
      <c r="F1834" s="1" t="s">
        <v>232</v>
      </c>
      <c r="G1834" s="1" t="s">
        <v>205</v>
      </c>
      <c r="H1834" s="1" t="s">
        <v>240</v>
      </c>
      <c r="I1834" s="1">
        <v>601712.73</v>
      </c>
      <c r="J1834" s="1">
        <v>5261844.5</v>
      </c>
      <c r="K1834" s="1">
        <v>4.6822000294923782E-2</v>
      </c>
      <c r="L1834" s="1">
        <v>0.89782929420471191</v>
      </c>
      <c r="M1834" s="1">
        <v>2.1648099645972252E-3</v>
      </c>
      <c r="N1834" s="1">
        <v>0.36107373237609863</v>
      </c>
    </row>
    <row r="1835" spans="1:14" x14ac:dyDescent="0.25">
      <c r="A1835" s="1">
        <v>320334</v>
      </c>
      <c r="B1835" s="1" t="s">
        <v>1518</v>
      </c>
      <c r="C1835" s="1">
        <v>117415103</v>
      </c>
      <c r="D1835" s="1">
        <v>334</v>
      </c>
      <c r="E1835" s="1" t="s">
        <v>1869</v>
      </c>
      <c r="F1835" s="1" t="s">
        <v>232</v>
      </c>
      <c r="G1835" s="1" t="s">
        <v>205</v>
      </c>
      <c r="H1835" s="1" t="s">
        <v>240</v>
      </c>
      <c r="I1835" s="1">
        <v>1268860</v>
      </c>
      <c r="J1835" s="1">
        <v>7036399.5</v>
      </c>
      <c r="K1835" s="1">
        <v>4.828299954533577E-2</v>
      </c>
      <c r="L1835" s="1">
        <v>0.6909300684928894</v>
      </c>
      <c r="M1835" s="1">
        <v>9.1452803462743759E-3</v>
      </c>
      <c r="N1835" s="1">
        <v>0.72598022222518921</v>
      </c>
    </row>
    <row r="1836" spans="1:14" x14ac:dyDescent="0.25">
      <c r="A1836" s="1">
        <v>320335</v>
      </c>
      <c r="B1836" s="1" t="s">
        <v>1518</v>
      </c>
      <c r="C1836" s="1">
        <v>117415303</v>
      </c>
      <c r="D1836" s="1">
        <v>335</v>
      </c>
      <c r="E1836" s="1" t="s">
        <v>1870</v>
      </c>
      <c r="F1836" s="1" t="s">
        <v>232</v>
      </c>
      <c r="G1836" s="1" t="s">
        <v>205</v>
      </c>
      <c r="H1836" s="1" t="s">
        <v>240</v>
      </c>
      <c r="I1836" s="1">
        <v>670573.81999999995</v>
      </c>
      <c r="J1836" s="1">
        <v>3954100.25</v>
      </c>
      <c r="K1836" s="1">
        <v>4.1699249297380447E-2</v>
      </c>
      <c r="L1836" s="1">
        <v>1.0658224821090698</v>
      </c>
      <c r="M1836" s="1">
        <v>1.947052963078022E-2</v>
      </c>
      <c r="N1836" s="1">
        <v>2.9903903007507324</v>
      </c>
    </row>
    <row r="1837" spans="1:14" x14ac:dyDescent="0.25">
      <c r="A1837" s="1">
        <v>320336</v>
      </c>
      <c r="B1837" s="1" t="s">
        <v>1518</v>
      </c>
      <c r="C1837" s="1">
        <v>117416103</v>
      </c>
      <c r="D1837" s="1">
        <v>336</v>
      </c>
      <c r="E1837" s="1" t="s">
        <v>1871</v>
      </c>
      <c r="F1837" s="1" t="s">
        <v>232</v>
      </c>
      <c r="G1837" s="1" t="s">
        <v>205</v>
      </c>
      <c r="H1837" s="1" t="s">
        <v>240</v>
      </c>
      <c r="I1837" s="1">
        <v>856543.06</v>
      </c>
      <c r="J1837" s="1">
        <v>6118894.5</v>
      </c>
      <c r="K1837" s="1">
        <v>3.3815000206232071E-2</v>
      </c>
      <c r="L1837" s="1">
        <v>0.55570352077484131</v>
      </c>
      <c r="M1837" s="1">
        <v>3.3187400549650192E-3</v>
      </c>
      <c r="N1837" s="1">
        <v>0.38896453380584717</v>
      </c>
    </row>
    <row r="1838" spans="1:14" x14ac:dyDescent="0.25">
      <c r="A1838" s="1">
        <v>320337</v>
      </c>
      <c r="B1838" s="1" t="s">
        <v>1518</v>
      </c>
      <c r="C1838" s="1">
        <v>117417202</v>
      </c>
      <c r="D1838" s="1">
        <v>337</v>
      </c>
      <c r="E1838" s="1" t="s">
        <v>1872</v>
      </c>
      <c r="F1838" s="1" t="s">
        <v>232</v>
      </c>
      <c r="G1838" s="1" t="s">
        <v>205</v>
      </c>
      <c r="H1838" s="1" t="s">
        <v>240</v>
      </c>
      <c r="I1838" s="1">
        <v>4543924</v>
      </c>
      <c r="J1838" s="1">
        <v>26112872</v>
      </c>
      <c r="K1838" s="1">
        <v>0.31427198648452759</v>
      </c>
      <c r="L1838" s="1">
        <v>1.2181745767593384</v>
      </c>
      <c r="M1838" s="1">
        <v>-7.9798996448516846E-2</v>
      </c>
      <c r="N1838" s="1">
        <v>-1.7258603572845459</v>
      </c>
    </row>
    <row r="1839" spans="1:14" x14ac:dyDescent="0.25">
      <c r="A1839" s="1">
        <v>320338</v>
      </c>
      <c r="B1839" s="1" t="s">
        <v>1518</v>
      </c>
      <c r="C1839" s="1">
        <v>117576303</v>
      </c>
      <c r="D1839" s="1">
        <v>338</v>
      </c>
      <c r="E1839" s="1" t="s">
        <v>1873</v>
      </c>
      <c r="F1839" s="1" t="s">
        <v>236</v>
      </c>
      <c r="G1839" s="1" t="s">
        <v>206</v>
      </c>
      <c r="H1839" s="1" t="s">
        <v>240</v>
      </c>
      <c r="I1839" s="1">
        <v>416792.2</v>
      </c>
      <c r="J1839" s="1">
        <v>2716129</v>
      </c>
      <c r="K1839" s="1">
        <v>4.2200498282909393E-2</v>
      </c>
      <c r="L1839" s="1">
        <v>1.5782209634780884</v>
      </c>
      <c r="M1839" s="1">
        <v>2.0681899040937424E-3</v>
      </c>
      <c r="N1839" s="1">
        <v>0.49869069457054138</v>
      </c>
    </row>
    <row r="1840" spans="1:14" x14ac:dyDescent="0.25">
      <c r="A1840" s="1">
        <v>320339</v>
      </c>
      <c r="B1840" s="1" t="s">
        <v>1518</v>
      </c>
      <c r="C1840" s="1">
        <v>117596003</v>
      </c>
      <c r="D1840" s="1">
        <v>339</v>
      </c>
      <c r="E1840" s="1" t="s">
        <v>1874</v>
      </c>
      <c r="F1840" s="1" t="s">
        <v>232</v>
      </c>
      <c r="G1840" s="1" t="s">
        <v>207</v>
      </c>
      <c r="H1840" s="1" t="s">
        <v>240</v>
      </c>
      <c r="I1840" s="1">
        <v>1683500.54</v>
      </c>
      <c r="J1840" s="1">
        <v>12567744</v>
      </c>
      <c r="K1840" s="1">
        <v>7.2570003569126129E-2</v>
      </c>
      <c r="L1840" s="1">
        <v>0.58078420162200928</v>
      </c>
      <c r="M1840" s="1">
        <v>1.2776879593729973E-2</v>
      </c>
      <c r="N1840" s="1">
        <v>0.76475125551223755</v>
      </c>
    </row>
    <row r="1841" spans="1:14" x14ac:dyDescent="0.25">
      <c r="A1841" s="1">
        <v>320340</v>
      </c>
      <c r="B1841" s="1" t="s">
        <v>1518</v>
      </c>
      <c r="C1841" s="1">
        <v>117597003</v>
      </c>
      <c r="D1841" s="1">
        <v>340</v>
      </c>
      <c r="E1841" s="1" t="s">
        <v>1875</v>
      </c>
      <c r="F1841" s="1" t="s">
        <v>232</v>
      </c>
      <c r="G1841" s="1" t="s">
        <v>207</v>
      </c>
      <c r="H1841" s="1" t="s">
        <v>240</v>
      </c>
      <c r="I1841" s="1">
        <v>1344569.9</v>
      </c>
      <c r="J1841" s="1">
        <v>8826777</v>
      </c>
      <c r="K1841" s="1">
        <v>5.0739001482725143E-2</v>
      </c>
      <c r="L1841" s="1">
        <v>0.57815384864807129</v>
      </c>
      <c r="M1841" s="1">
        <v>2.1489979699254036E-2</v>
      </c>
      <c r="N1841" s="1">
        <v>1.6242389678955078</v>
      </c>
    </row>
    <row r="1842" spans="1:14" x14ac:dyDescent="0.25">
      <c r="A1842" s="1">
        <v>320341</v>
      </c>
      <c r="B1842" s="1" t="s">
        <v>1518</v>
      </c>
      <c r="C1842" s="1">
        <v>117598503</v>
      </c>
      <c r="D1842" s="1">
        <v>341</v>
      </c>
      <c r="E1842" s="1" t="s">
        <v>1876</v>
      </c>
      <c r="F1842" s="1" t="s">
        <v>232</v>
      </c>
      <c r="G1842" s="1" t="s">
        <v>207</v>
      </c>
      <c r="H1842" s="1" t="s">
        <v>240</v>
      </c>
      <c r="I1842" s="1">
        <v>1186993.55</v>
      </c>
      <c r="J1842" s="1">
        <v>6168522</v>
      </c>
      <c r="K1842" s="1">
        <v>4.7153998166322708E-2</v>
      </c>
      <c r="L1842" s="1">
        <v>0.77031803131103516</v>
      </c>
      <c r="M1842" s="1">
        <v>2.7292430400848389E-2</v>
      </c>
      <c r="N1842" s="1">
        <v>2.3534021377563477</v>
      </c>
    </row>
    <row r="1843" spans="1:14" x14ac:dyDescent="0.25">
      <c r="A1843" s="1">
        <v>320342</v>
      </c>
      <c r="B1843" s="1" t="s">
        <v>1518</v>
      </c>
      <c r="C1843" s="1">
        <v>118401403</v>
      </c>
      <c r="D1843" s="1">
        <v>342</v>
      </c>
      <c r="E1843" s="1" t="s">
        <v>1877</v>
      </c>
      <c r="F1843" s="1" t="s">
        <v>236</v>
      </c>
      <c r="G1843" s="1" t="s">
        <v>208</v>
      </c>
      <c r="H1843" s="1" t="s">
        <v>240</v>
      </c>
      <c r="I1843" s="1">
        <v>1475177.46</v>
      </c>
      <c r="J1843" s="1">
        <v>7300102.5</v>
      </c>
      <c r="K1843" s="1">
        <v>4.6029001474380493E-2</v>
      </c>
      <c r="L1843" s="1">
        <v>0.63452625274658203</v>
      </c>
      <c r="M1843" s="1">
        <v>1.4993160031735897E-2</v>
      </c>
      <c r="N1843" s="1">
        <v>1.026799201965332</v>
      </c>
    </row>
    <row r="1844" spans="1:14" x14ac:dyDescent="0.25">
      <c r="A1844" s="1">
        <v>320343</v>
      </c>
      <c r="B1844" s="1" t="s">
        <v>1518</v>
      </c>
      <c r="C1844" s="1">
        <v>118401603</v>
      </c>
      <c r="D1844" s="1">
        <v>343</v>
      </c>
      <c r="E1844" s="1" t="s">
        <v>1878</v>
      </c>
      <c r="F1844" s="1" t="s">
        <v>236</v>
      </c>
      <c r="G1844" s="1" t="s">
        <v>208</v>
      </c>
      <c r="H1844" s="1" t="s">
        <v>240</v>
      </c>
      <c r="I1844" s="1">
        <v>1218057.1499999999</v>
      </c>
      <c r="J1844" s="1">
        <v>6033017.5</v>
      </c>
      <c r="K1844" s="1">
        <v>0.34806498885154724</v>
      </c>
      <c r="L1844" s="1">
        <v>6.1225666999816895</v>
      </c>
      <c r="M1844" s="1">
        <v>6.5684500150382519E-3</v>
      </c>
      <c r="N1844" s="1">
        <v>0.54218006134033203</v>
      </c>
    </row>
    <row r="1845" spans="1:14" x14ac:dyDescent="0.25">
      <c r="A1845" s="1">
        <v>320344</v>
      </c>
      <c r="B1845" s="1" t="s">
        <v>1518</v>
      </c>
      <c r="C1845" s="1">
        <v>118402603</v>
      </c>
      <c r="D1845" s="1">
        <v>344</v>
      </c>
      <c r="E1845" s="1" t="s">
        <v>1879</v>
      </c>
      <c r="F1845" s="1" t="s">
        <v>236</v>
      </c>
      <c r="G1845" s="1" t="s">
        <v>208</v>
      </c>
      <c r="H1845" s="1" t="s">
        <v>240</v>
      </c>
      <c r="I1845" s="1">
        <v>1505265.55</v>
      </c>
      <c r="J1845" s="1">
        <v>11278700</v>
      </c>
      <c r="K1845" s="1">
        <v>9.6472002565860748E-2</v>
      </c>
      <c r="L1845" s="1">
        <v>0.86272609233856201</v>
      </c>
      <c r="M1845" s="1">
        <v>3.2429318875074387E-2</v>
      </c>
      <c r="N1845" s="1">
        <v>2.2018280029296875</v>
      </c>
    </row>
    <row r="1846" spans="1:14" x14ac:dyDescent="0.25">
      <c r="A1846" s="1">
        <v>320345</v>
      </c>
      <c r="B1846" s="1" t="s">
        <v>1518</v>
      </c>
      <c r="C1846" s="1">
        <v>118403003</v>
      </c>
      <c r="D1846" s="1">
        <v>345</v>
      </c>
      <c r="E1846" s="1" t="s">
        <v>1880</v>
      </c>
      <c r="F1846" s="1" t="s">
        <v>236</v>
      </c>
      <c r="G1846" s="1" t="s">
        <v>208</v>
      </c>
      <c r="H1846" s="1" t="s">
        <v>240</v>
      </c>
      <c r="I1846" s="1">
        <v>1448518.67</v>
      </c>
      <c r="J1846" s="1">
        <v>7911993</v>
      </c>
      <c r="K1846" s="1">
        <v>0.13118049502372742</v>
      </c>
      <c r="L1846" s="1">
        <v>1.6859486103057861</v>
      </c>
      <c r="M1846" s="1">
        <v>5.2023861557245255E-2</v>
      </c>
      <c r="N1846" s="1">
        <v>3.7253170013427734</v>
      </c>
    </row>
    <row r="1847" spans="1:14" x14ac:dyDescent="0.25">
      <c r="A1847" s="1">
        <v>320346</v>
      </c>
      <c r="B1847" s="1" t="s">
        <v>1518</v>
      </c>
      <c r="C1847" s="1">
        <v>118403302</v>
      </c>
      <c r="D1847" s="1">
        <v>346</v>
      </c>
      <c r="E1847" s="1" t="s">
        <v>1881</v>
      </c>
      <c r="F1847" s="1" t="s">
        <v>236</v>
      </c>
      <c r="G1847" s="1" t="s">
        <v>208</v>
      </c>
      <c r="H1847" s="1" t="s">
        <v>240</v>
      </c>
      <c r="I1847" s="1">
        <v>5029346.53</v>
      </c>
      <c r="J1847" s="1">
        <v>38382384</v>
      </c>
      <c r="K1847" s="1">
        <v>0.84754401445388794</v>
      </c>
      <c r="L1847" s="1">
        <v>2.2580194473266602</v>
      </c>
      <c r="M1847" s="1">
        <v>4.1152041405439377E-2</v>
      </c>
      <c r="N1847" s="1">
        <v>0.82498866319656372</v>
      </c>
    </row>
    <row r="1848" spans="1:14" x14ac:dyDescent="0.25">
      <c r="A1848" s="1">
        <v>320347</v>
      </c>
      <c r="B1848" s="1" t="s">
        <v>1518</v>
      </c>
      <c r="C1848" s="1">
        <v>118403903</v>
      </c>
      <c r="D1848" s="1">
        <v>347</v>
      </c>
      <c r="E1848" s="1" t="s">
        <v>1882</v>
      </c>
      <c r="F1848" s="1" t="s">
        <v>236</v>
      </c>
      <c r="G1848" s="1" t="s">
        <v>208</v>
      </c>
      <c r="H1848" s="1" t="s">
        <v>240</v>
      </c>
      <c r="I1848" s="1">
        <v>1192132.96</v>
      </c>
      <c r="J1848" s="1">
        <v>6911127</v>
      </c>
      <c r="K1848" s="1">
        <v>6.251399964094162E-2</v>
      </c>
      <c r="L1848" s="1">
        <v>0.91279798746109009</v>
      </c>
      <c r="M1848" s="1">
        <v>3.3621299080550671E-3</v>
      </c>
      <c r="N1848" s="1">
        <v>0.2828240692615509</v>
      </c>
    </row>
    <row r="1849" spans="1:14" x14ac:dyDescent="0.25">
      <c r="A1849" s="1">
        <v>320348</v>
      </c>
      <c r="B1849" s="1" t="s">
        <v>1518</v>
      </c>
      <c r="C1849" s="1">
        <v>118406003</v>
      </c>
      <c r="D1849" s="1">
        <v>348</v>
      </c>
      <c r="E1849" s="1" t="s">
        <v>1883</v>
      </c>
      <c r="F1849" s="1" t="s">
        <v>236</v>
      </c>
      <c r="G1849" s="1" t="s">
        <v>208</v>
      </c>
      <c r="H1849" s="1" t="s">
        <v>240</v>
      </c>
      <c r="I1849" s="1">
        <v>898829</v>
      </c>
      <c r="J1849" s="1">
        <v>7191744</v>
      </c>
      <c r="K1849" s="1">
        <v>-3.2780000474303961E-3</v>
      </c>
      <c r="L1849" s="1">
        <v>-4.5559275895357132E-2</v>
      </c>
      <c r="M1849" s="1">
        <v>8.6935097351670265E-3</v>
      </c>
      <c r="N1849" s="1">
        <v>0.9766501784324646</v>
      </c>
    </row>
    <row r="1850" spans="1:14" x14ac:dyDescent="0.25">
      <c r="A1850" s="1">
        <v>320349</v>
      </c>
      <c r="B1850" s="1" t="s">
        <v>1518</v>
      </c>
      <c r="C1850" s="1">
        <v>118406602</v>
      </c>
      <c r="D1850" s="1">
        <v>349</v>
      </c>
      <c r="E1850" s="1" t="s">
        <v>1884</v>
      </c>
      <c r="F1850" s="1" t="s">
        <v>236</v>
      </c>
      <c r="G1850" s="1" t="s">
        <v>208</v>
      </c>
      <c r="H1850" s="1" t="s">
        <v>240</v>
      </c>
      <c r="I1850" s="1">
        <v>1743370.88</v>
      </c>
      <c r="J1850" s="1">
        <v>10004851</v>
      </c>
      <c r="K1850" s="1">
        <v>0.17625400424003601</v>
      </c>
      <c r="L1850" s="1">
        <v>1.7932772636413574</v>
      </c>
      <c r="M1850" s="1">
        <v>0.11398886889219284</v>
      </c>
      <c r="N1850" s="1">
        <v>6.9958343505859375</v>
      </c>
    </row>
    <row r="1851" spans="1:14" x14ac:dyDescent="0.25">
      <c r="A1851" s="1">
        <v>320350</v>
      </c>
      <c r="B1851" s="1" t="s">
        <v>1518</v>
      </c>
      <c r="C1851" s="1">
        <v>118408852</v>
      </c>
      <c r="D1851" s="1">
        <v>350</v>
      </c>
      <c r="E1851" s="1" t="s">
        <v>1885</v>
      </c>
      <c r="F1851" s="1" t="s">
        <v>236</v>
      </c>
      <c r="G1851" s="1" t="s">
        <v>208</v>
      </c>
      <c r="H1851" s="1" t="s">
        <v>240</v>
      </c>
      <c r="I1851" s="1">
        <v>4663427.38</v>
      </c>
      <c r="J1851" s="1">
        <v>29008262</v>
      </c>
      <c r="K1851" s="1">
        <v>1.1450799703598022</v>
      </c>
      <c r="L1851" s="1">
        <v>4.1096525192260742</v>
      </c>
      <c r="M1851" s="1">
        <v>0.11839631199836731</v>
      </c>
      <c r="N1851" s="1">
        <v>2.6049613952636719</v>
      </c>
    </row>
    <row r="1852" spans="1:14" x14ac:dyDescent="0.25">
      <c r="A1852" s="1">
        <v>320351</v>
      </c>
      <c r="B1852" s="1" t="s">
        <v>1518</v>
      </c>
      <c r="C1852" s="1">
        <v>118409203</v>
      </c>
      <c r="D1852" s="1">
        <v>351</v>
      </c>
      <c r="E1852" s="1" t="s">
        <v>1886</v>
      </c>
      <c r="F1852" s="1" t="s">
        <v>236</v>
      </c>
      <c r="G1852" s="1" t="s">
        <v>208</v>
      </c>
      <c r="H1852" s="1" t="s">
        <v>240</v>
      </c>
      <c r="I1852" s="1">
        <v>1543085.7</v>
      </c>
      <c r="J1852" s="1">
        <v>7994661</v>
      </c>
      <c r="K1852" s="1">
        <v>0.13157199323177338</v>
      </c>
      <c r="L1852" s="1">
        <v>1.6732864379882813</v>
      </c>
      <c r="M1852" s="1">
        <v>2.9551519080996513E-2</v>
      </c>
      <c r="N1852" s="1">
        <v>1.9524844884872437</v>
      </c>
    </row>
    <row r="1853" spans="1:14" x14ac:dyDescent="0.25">
      <c r="A1853" s="1">
        <v>320352</v>
      </c>
      <c r="B1853" s="1" t="s">
        <v>1518</v>
      </c>
      <c r="C1853" s="1">
        <v>118409302</v>
      </c>
      <c r="D1853" s="1">
        <v>352</v>
      </c>
      <c r="E1853" s="1" t="s">
        <v>1887</v>
      </c>
      <c r="F1853" s="1" t="s">
        <v>236</v>
      </c>
      <c r="G1853" s="1" t="s">
        <v>208</v>
      </c>
      <c r="H1853" s="1" t="s">
        <v>240</v>
      </c>
      <c r="I1853" s="1">
        <v>3438972.7</v>
      </c>
      <c r="J1853" s="1">
        <v>20004176</v>
      </c>
      <c r="K1853" s="1">
        <v>0.21414999663829803</v>
      </c>
      <c r="L1853" s="1">
        <v>1.0821107625961304</v>
      </c>
      <c r="M1853" s="1">
        <v>9.9393770098686218E-2</v>
      </c>
      <c r="N1853" s="1">
        <v>2.9762365818023682</v>
      </c>
    </row>
    <row r="1854" spans="1:14" x14ac:dyDescent="0.25">
      <c r="A1854" s="1">
        <v>320353</v>
      </c>
      <c r="B1854" s="1" t="s">
        <v>1518</v>
      </c>
      <c r="C1854" s="1">
        <v>118667503</v>
      </c>
      <c r="D1854" s="1">
        <v>353</v>
      </c>
      <c r="E1854" s="1" t="s">
        <v>1888</v>
      </c>
      <c r="F1854" s="1" t="s">
        <v>236</v>
      </c>
      <c r="G1854" s="1" t="s">
        <v>209</v>
      </c>
      <c r="H1854" s="1" t="s">
        <v>240</v>
      </c>
      <c r="I1854" s="1">
        <v>1765831.45</v>
      </c>
      <c r="J1854" s="1">
        <v>11191360</v>
      </c>
      <c r="K1854" s="1">
        <v>4.5589998364448547E-2</v>
      </c>
      <c r="L1854" s="1">
        <v>0.40903410315513611</v>
      </c>
      <c r="M1854" s="1">
        <v>7.0383800193667412E-3</v>
      </c>
      <c r="N1854" s="1">
        <v>0.40018239617347717</v>
      </c>
    </row>
    <row r="1855" spans="1:14" x14ac:dyDescent="0.25">
      <c r="A1855" s="1">
        <v>320354</v>
      </c>
      <c r="B1855" s="1" t="s">
        <v>1518</v>
      </c>
      <c r="C1855" s="1">
        <v>119350303</v>
      </c>
      <c r="D1855" s="1">
        <v>354</v>
      </c>
      <c r="E1855" s="1" t="s">
        <v>1889</v>
      </c>
      <c r="F1855" s="1" t="s">
        <v>236</v>
      </c>
      <c r="G1855" s="1" t="s">
        <v>210</v>
      </c>
      <c r="H1855" s="1" t="s">
        <v>240</v>
      </c>
      <c r="I1855" s="1">
        <v>1715684.13</v>
      </c>
      <c r="J1855" s="1">
        <v>6429619.5</v>
      </c>
      <c r="K1855" s="1">
        <v>7.3233500123023987E-2</v>
      </c>
      <c r="L1855" s="1">
        <v>1.1521247625350952</v>
      </c>
      <c r="M1855" s="1">
        <v>-8.5857637226581573E-2</v>
      </c>
      <c r="N1855" s="1">
        <v>-4.7657866477966309</v>
      </c>
    </row>
    <row r="1856" spans="1:14" x14ac:dyDescent="0.25">
      <c r="A1856" s="1">
        <v>320355</v>
      </c>
      <c r="B1856" s="1" t="s">
        <v>1518</v>
      </c>
      <c r="C1856" s="1">
        <v>119351303</v>
      </c>
      <c r="D1856" s="1">
        <v>355</v>
      </c>
      <c r="E1856" s="1" t="s">
        <v>1890</v>
      </c>
      <c r="F1856" s="1" t="s">
        <v>236</v>
      </c>
      <c r="G1856" s="1" t="s">
        <v>210</v>
      </c>
      <c r="H1856" s="1" t="s">
        <v>240</v>
      </c>
      <c r="I1856" s="1">
        <v>1235512.48</v>
      </c>
      <c r="J1856" s="1">
        <v>8893392</v>
      </c>
      <c r="K1856" s="1">
        <v>0.18979600071907043</v>
      </c>
      <c r="L1856" s="1">
        <v>2.1806619167327881</v>
      </c>
      <c r="M1856" s="1">
        <v>1.4703660272061825E-2</v>
      </c>
      <c r="N1856" s="1">
        <v>1.2044194936752319</v>
      </c>
    </row>
    <row r="1857" spans="1:14" x14ac:dyDescent="0.25">
      <c r="A1857" s="1">
        <v>320356</v>
      </c>
      <c r="B1857" s="1" t="s">
        <v>1518</v>
      </c>
      <c r="C1857" s="1">
        <v>119352203</v>
      </c>
      <c r="D1857" s="1">
        <v>356</v>
      </c>
      <c r="E1857" s="1" t="s">
        <v>1891</v>
      </c>
      <c r="F1857" s="1" t="s">
        <v>236</v>
      </c>
      <c r="G1857" s="1" t="s">
        <v>210</v>
      </c>
      <c r="H1857" s="1" t="s">
        <v>240</v>
      </c>
      <c r="I1857" s="1">
        <v>877111.86</v>
      </c>
      <c r="J1857" s="1">
        <v>4443035</v>
      </c>
      <c r="K1857" s="1">
        <v>9.7384996712207794E-2</v>
      </c>
      <c r="L1857" s="1">
        <v>2.2409765720367432</v>
      </c>
      <c r="M1857" s="1">
        <v>9.3660103157162666E-3</v>
      </c>
      <c r="N1857" s="1">
        <v>1.0793493986129761</v>
      </c>
    </row>
    <row r="1858" spans="1:14" x14ac:dyDescent="0.25">
      <c r="A1858" s="1">
        <v>320357</v>
      </c>
      <c r="B1858" s="1" t="s">
        <v>1518</v>
      </c>
      <c r="C1858" s="1">
        <v>119354603</v>
      </c>
      <c r="D1858" s="1">
        <v>357</v>
      </c>
      <c r="E1858" s="1" t="s">
        <v>1892</v>
      </c>
      <c r="F1858" s="1" t="s">
        <v>236</v>
      </c>
      <c r="G1858" s="1" t="s">
        <v>210</v>
      </c>
      <c r="H1858" s="1" t="s">
        <v>240</v>
      </c>
      <c r="I1858" s="1">
        <v>916061.77</v>
      </c>
      <c r="J1858" s="1">
        <v>5466522.5</v>
      </c>
      <c r="K1858" s="1">
        <v>4.9843501299619675E-2</v>
      </c>
      <c r="L1858" s="1">
        <v>0.9201856255531311</v>
      </c>
      <c r="M1858" s="1">
        <v>-8.3221998065710068E-3</v>
      </c>
      <c r="N1858" s="1">
        <v>-0.90029686689376831</v>
      </c>
    </row>
    <row r="1859" spans="1:14" x14ac:dyDescent="0.25">
      <c r="A1859" s="1">
        <v>320358</v>
      </c>
      <c r="B1859" s="1" t="s">
        <v>1518</v>
      </c>
      <c r="C1859" s="1">
        <v>119355503</v>
      </c>
      <c r="D1859" s="1">
        <v>358</v>
      </c>
      <c r="E1859" s="1" t="s">
        <v>1893</v>
      </c>
      <c r="F1859" s="1" t="s">
        <v>236</v>
      </c>
      <c r="G1859" s="1" t="s">
        <v>210</v>
      </c>
      <c r="H1859" s="1" t="s">
        <v>240</v>
      </c>
      <c r="I1859" s="1">
        <v>932935.34</v>
      </c>
      <c r="J1859" s="1">
        <v>4537675.5</v>
      </c>
      <c r="K1859" s="1">
        <v>0.27433949708938599</v>
      </c>
      <c r="L1859" s="1">
        <v>6.4348554611206055</v>
      </c>
      <c r="M1859" s="1">
        <v>2.08462905138731E-2</v>
      </c>
      <c r="N1859" s="1">
        <v>2.2855541706085205</v>
      </c>
    </row>
    <row r="1860" spans="1:14" x14ac:dyDescent="0.25">
      <c r="A1860" s="1">
        <v>320359</v>
      </c>
      <c r="B1860" s="1" t="s">
        <v>1518</v>
      </c>
      <c r="C1860" s="1">
        <v>119356503</v>
      </c>
      <c r="D1860" s="1">
        <v>359</v>
      </c>
      <c r="E1860" s="1" t="s">
        <v>1894</v>
      </c>
      <c r="F1860" s="1" t="s">
        <v>236</v>
      </c>
      <c r="G1860" s="1" t="s">
        <v>210</v>
      </c>
      <c r="H1860" s="1" t="s">
        <v>240</v>
      </c>
      <c r="I1860" s="1">
        <v>1775767.12</v>
      </c>
      <c r="J1860" s="1">
        <v>8678267</v>
      </c>
      <c r="K1860" s="1">
        <v>0.11378700286149979</v>
      </c>
      <c r="L1860" s="1">
        <v>1.32859206199646</v>
      </c>
      <c r="M1860" s="1">
        <v>1.5902550891041756E-2</v>
      </c>
      <c r="N1860" s="1">
        <v>0.90362352132797241</v>
      </c>
    </row>
    <row r="1861" spans="1:14" x14ac:dyDescent="0.25">
      <c r="A1861" s="1">
        <v>320360</v>
      </c>
      <c r="B1861" s="1" t="s">
        <v>1518</v>
      </c>
      <c r="C1861" s="1">
        <v>119356603</v>
      </c>
      <c r="D1861" s="1">
        <v>360</v>
      </c>
      <c r="E1861" s="1" t="s">
        <v>1895</v>
      </c>
      <c r="F1861" s="1" t="s">
        <v>236</v>
      </c>
      <c r="G1861" s="1" t="s">
        <v>210</v>
      </c>
      <c r="H1861" s="1" t="s">
        <v>240</v>
      </c>
      <c r="I1861" s="1">
        <v>534077.63</v>
      </c>
      <c r="J1861" s="1">
        <v>3092115.75</v>
      </c>
      <c r="K1861" s="1">
        <v>4.188074916601181E-2</v>
      </c>
      <c r="L1861" s="1">
        <v>1.3730335235595703</v>
      </c>
      <c r="M1861" s="1">
        <v>5.5048998910933733E-4</v>
      </c>
      <c r="N1861" s="1">
        <v>0.10317938029766083</v>
      </c>
    </row>
    <row r="1862" spans="1:14" x14ac:dyDescent="0.25">
      <c r="A1862" s="1">
        <v>320361</v>
      </c>
      <c r="B1862" s="1" t="s">
        <v>1518</v>
      </c>
      <c r="C1862" s="1">
        <v>119357003</v>
      </c>
      <c r="D1862" s="1">
        <v>361</v>
      </c>
      <c r="E1862" s="1" t="s">
        <v>1896</v>
      </c>
      <c r="F1862" s="1" t="s">
        <v>236</v>
      </c>
      <c r="G1862" s="1" t="s">
        <v>210</v>
      </c>
      <c r="H1862" s="1" t="s">
        <v>240</v>
      </c>
      <c r="I1862" s="1">
        <v>818097.51</v>
      </c>
      <c r="J1862" s="1">
        <v>5091531.5</v>
      </c>
      <c r="K1862" s="1">
        <v>5.0815500319004059E-2</v>
      </c>
      <c r="L1862" s="1">
        <v>1.0081008672714233</v>
      </c>
      <c r="M1862" s="1">
        <v>3.8225799798965454E-3</v>
      </c>
      <c r="N1862" s="1">
        <v>0.4694458544254303</v>
      </c>
    </row>
    <row r="1863" spans="1:14" x14ac:dyDescent="0.25">
      <c r="A1863" s="1">
        <v>320362</v>
      </c>
      <c r="B1863" s="1" t="s">
        <v>1518</v>
      </c>
      <c r="C1863" s="1">
        <v>119357402</v>
      </c>
      <c r="D1863" s="1">
        <v>362</v>
      </c>
      <c r="E1863" s="1" t="s">
        <v>1897</v>
      </c>
      <c r="F1863" s="1" t="s">
        <v>236</v>
      </c>
      <c r="G1863" s="1" t="s">
        <v>210</v>
      </c>
      <c r="H1863" s="1" t="s">
        <v>240</v>
      </c>
      <c r="I1863" s="1">
        <v>6405416</v>
      </c>
      <c r="J1863" s="1">
        <v>43350120</v>
      </c>
      <c r="K1863" s="1">
        <v>1.0508480072021484</v>
      </c>
      <c r="L1863" s="1">
        <v>2.4843170642852783</v>
      </c>
      <c r="M1863" s="1">
        <v>0.32258298993110657</v>
      </c>
      <c r="N1863" s="1">
        <v>5.3031702041625977</v>
      </c>
    </row>
    <row r="1864" spans="1:14" x14ac:dyDescent="0.25">
      <c r="A1864" s="1">
        <v>320363</v>
      </c>
      <c r="B1864" s="1" t="s">
        <v>1518</v>
      </c>
      <c r="C1864" s="1">
        <v>119358403</v>
      </c>
      <c r="D1864" s="1">
        <v>363</v>
      </c>
      <c r="E1864" s="1" t="s">
        <v>1898</v>
      </c>
      <c r="F1864" s="1" t="s">
        <v>236</v>
      </c>
      <c r="G1864" s="1" t="s">
        <v>210</v>
      </c>
      <c r="H1864" s="1" t="s">
        <v>240</v>
      </c>
      <c r="I1864" s="1">
        <v>1409644</v>
      </c>
      <c r="J1864" s="1">
        <v>8095129</v>
      </c>
      <c r="K1864" s="1">
        <v>0.13637599349021912</v>
      </c>
      <c r="L1864" s="1">
        <v>1.7135347127914429</v>
      </c>
      <c r="M1864" s="1">
        <v>1.7332000657916069E-2</v>
      </c>
      <c r="N1864" s="1">
        <v>1.2448359727859497</v>
      </c>
    </row>
    <row r="1865" spans="1:14" x14ac:dyDescent="0.25">
      <c r="A1865" s="1">
        <v>320364</v>
      </c>
      <c r="B1865" s="1" t="s">
        <v>1518</v>
      </c>
      <c r="C1865" s="1">
        <v>119581003</v>
      </c>
      <c r="D1865" s="1">
        <v>364</v>
      </c>
      <c r="E1865" s="1" t="s">
        <v>1899</v>
      </c>
      <c r="F1865" s="1" t="s">
        <v>236</v>
      </c>
      <c r="G1865" s="1" t="s">
        <v>211</v>
      </c>
      <c r="H1865" s="1" t="s">
        <v>240</v>
      </c>
      <c r="I1865" s="1">
        <v>720497.7</v>
      </c>
      <c r="J1865" s="1">
        <v>6613789.5</v>
      </c>
      <c r="K1865" s="1">
        <v>8.5387498140335083E-2</v>
      </c>
      <c r="L1865" s="1">
        <v>1.307938814163208</v>
      </c>
      <c r="M1865" s="1">
        <v>-2.4857789278030396E-2</v>
      </c>
      <c r="N1865" s="1">
        <v>-3.3350248336791992</v>
      </c>
    </row>
    <row r="1866" spans="1:14" x14ac:dyDescent="0.25">
      <c r="A1866" s="1">
        <v>320365</v>
      </c>
      <c r="B1866" s="1" t="s">
        <v>1518</v>
      </c>
      <c r="C1866" s="1">
        <v>119582503</v>
      </c>
      <c r="D1866" s="1">
        <v>365</v>
      </c>
      <c r="E1866" s="1" t="s">
        <v>1900</v>
      </c>
      <c r="F1866" s="1" t="s">
        <v>236</v>
      </c>
      <c r="G1866" s="1" t="s">
        <v>211</v>
      </c>
      <c r="H1866" s="1" t="s">
        <v>240</v>
      </c>
      <c r="I1866" s="1">
        <v>958500.53</v>
      </c>
      <c r="J1866" s="1">
        <v>6774324.5</v>
      </c>
      <c r="K1866" s="1">
        <v>4.4376499950885773E-2</v>
      </c>
      <c r="L1866" s="1">
        <v>0.65938848257064819</v>
      </c>
      <c r="M1866" s="1">
        <v>1.2912440113723278E-2</v>
      </c>
      <c r="N1866" s="1">
        <v>1.3655459880828857</v>
      </c>
    </row>
    <row r="1867" spans="1:14" x14ac:dyDescent="0.25">
      <c r="A1867" s="1">
        <v>320366</v>
      </c>
      <c r="B1867" s="1" t="s">
        <v>1518</v>
      </c>
      <c r="C1867" s="1">
        <v>119583003</v>
      </c>
      <c r="D1867" s="1">
        <v>366</v>
      </c>
      <c r="E1867" s="1" t="s">
        <v>1901</v>
      </c>
      <c r="F1867" s="1" t="s">
        <v>236</v>
      </c>
      <c r="G1867" s="1" t="s">
        <v>211</v>
      </c>
      <c r="H1867" s="1" t="s">
        <v>240</v>
      </c>
      <c r="I1867" s="1">
        <v>501554.27</v>
      </c>
      <c r="J1867" s="1">
        <v>3486756.5</v>
      </c>
      <c r="K1867" s="1">
        <v>4.3420750647783279E-2</v>
      </c>
      <c r="L1867" s="1">
        <v>1.2610082626342773</v>
      </c>
      <c r="M1867" s="1">
        <v>2.4335000198334455E-3</v>
      </c>
      <c r="N1867" s="1">
        <v>0.48755735158920288</v>
      </c>
    </row>
    <row r="1868" spans="1:14" x14ac:dyDescent="0.25">
      <c r="A1868" s="1">
        <v>320367</v>
      </c>
      <c r="B1868" s="1" t="s">
        <v>1518</v>
      </c>
      <c r="C1868" s="1">
        <v>119584503</v>
      </c>
      <c r="D1868" s="1">
        <v>367</v>
      </c>
      <c r="E1868" s="1" t="s">
        <v>1902</v>
      </c>
      <c r="F1868" s="1" t="s">
        <v>236</v>
      </c>
      <c r="G1868" s="1" t="s">
        <v>211</v>
      </c>
      <c r="H1868" s="1" t="s">
        <v>240</v>
      </c>
      <c r="I1868" s="1">
        <v>1296200.26</v>
      </c>
      <c r="J1868" s="1">
        <v>7618251</v>
      </c>
      <c r="K1868" s="1">
        <v>5.5136501789093018E-2</v>
      </c>
      <c r="L1868" s="1">
        <v>0.7290184497833252</v>
      </c>
      <c r="M1868" s="1">
        <v>0.1477711945772171</v>
      </c>
      <c r="N1868" s="1">
        <v>12.867245674133301</v>
      </c>
    </row>
    <row r="1869" spans="1:14" x14ac:dyDescent="0.25">
      <c r="A1869" s="1">
        <v>320368</v>
      </c>
      <c r="B1869" s="1" t="s">
        <v>1518</v>
      </c>
      <c r="C1869" s="1">
        <v>119584603</v>
      </c>
      <c r="D1869" s="1">
        <v>368</v>
      </c>
      <c r="E1869" s="1" t="s">
        <v>1903</v>
      </c>
      <c r="F1869" s="1" t="s">
        <v>236</v>
      </c>
      <c r="G1869" s="1" t="s">
        <v>211</v>
      </c>
      <c r="H1869" s="1" t="s">
        <v>240</v>
      </c>
      <c r="I1869" s="1">
        <v>788251.99</v>
      </c>
      <c r="J1869" s="1">
        <v>5401898</v>
      </c>
      <c r="K1869" s="1">
        <v>4.2715501040220261E-2</v>
      </c>
      <c r="L1869" s="1">
        <v>0.79705256223678589</v>
      </c>
      <c r="M1869" s="1">
        <v>-9.634300135076046E-3</v>
      </c>
      <c r="N1869" s="1">
        <v>-1.2074778079986572</v>
      </c>
    </row>
    <row r="1870" spans="1:14" x14ac:dyDescent="0.25">
      <c r="A1870" s="1">
        <v>320369</v>
      </c>
      <c r="B1870" s="1" t="s">
        <v>1518</v>
      </c>
      <c r="C1870" s="1">
        <v>119586503</v>
      </c>
      <c r="D1870" s="1">
        <v>369</v>
      </c>
      <c r="E1870" s="1" t="s">
        <v>1904</v>
      </c>
      <c r="F1870" s="1" t="s">
        <v>236</v>
      </c>
      <c r="G1870" s="1" t="s">
        <v>211</v>
      </c>
      <c r="H1870" s="1" t="s">
        <v>240</v>
      </c>
      <c r="I1870" s="1">
        <v>1064498.3600000001</v>
      </c>
      <c r="J1870" s="1">
        <v>6644312</v>
      </c>
      <c r="K1870" s="1">
        <v>4.3228998780250549E-2</v>
      </c>
      <c r="L1870" s="1">
        <v>0.65487736463546753</v>
      </c>
      <c r="M1870" s="1">
        <v>1.351189985871315E-2</v>
      </c>
      <c r="N1870" s="1">
        <v>1.285639762878418</v>
      </c>
    </row>
    <row r="1871" spans="1:14" x14ac:dyDescent="0.25">
      <c r="A1871" s="1">
        <v>320370</v>
      </c>
      <c r="B1871" s="1" t="s">
        <v>1518</v>
      </c>
      <c r="C1871" s="1">
        <v>119648303</v>
      </c>
      <c r="D1871" s="1">
        <v>370</v>
      </c>
      <c r="E1871" s="1" t="s">
        <v>1905</v>
      </c>
      <c r="F1871" s="1" t="s">
        <v>236</v>
      </c>
      <c r="G1871" s="1" t="s">
        <v>213</v>
      </c>
      <c r="H1871" s="1" t="s">
        <v>240</v>
      </c>
      <c r="I1871" s="1">
        <v>1778892.6</v>
      </c>
      <c r="J1871" s="1">
        <v>5425418</v>
      </c>
      <c r="K1871" s="1">
        <v>7.7245503664016724E-2</v>
      </c>
      <c r="L1871" s="1">
        <v>1.4443345069885254</v>
      </c>
      <c r="M1871" s="1">
        <v>7.5779198668897152E-3</v>
      </c>
      <c r="N1871" s="1">
        <v>0.427813321352005</v>
      </c>
    </row>
    <row r="1872" spans="1:14" x14ac:dyDescent="0.25">
      <c r="A1872" s="1">
        <v>320371</v>
      </c>
      <c r="B1872" s="1" t="s">
        <v>1518</v>
      </c>
      <c r="C1872" s="1">
        <v>119648703</v>
      </c>
      <c r="D1872" s="1">
        <v>371</v>
      </c>
      <c r="E1872" s="1" t="s">
        <v>1906</v>
      </c>
      <c r="F1872" s="1" t="s">
        <v>236</v>
      </c>
      <c r="G1872" s="1" t="s">
        <v>213</v>
      </c>
      <c r="H1872" s="1" t="s">
        <v>240</v>
      </c>
      <c r="I1872" s="1">
        <v>1678695.9</v>
      </c>
      <c r="J1872" s="1">
        <v>8576303</v>
      </c>
      <c r="K1872" s="1">
        <v>0.18334400653839111</v>
      </c>
      <c r="L1872" s="1">
        <v>2.1844978332519531</v>
      </c>
      <c r="M1872" s="1">
        <v>1.2739329598844051E-2</v>
      </c>
      <c r="N1872" s="1">
        <v>0.76468557119369507</v>
      </c>
    </row>
    <row r="1873" spans="1:14" x14ac:dyDescent="0.25">
      <c r="A1873" s="1">
        <v>320372</v>
      </c>
      <c r="B1873" s="1" t="s">
        <v>1518</v>
      </c>
      <c r="C1873" s="1">
        <v>119648903</v>
      </c>
      <c r="D1873" s="1">
        <v>372</v>
      </c>
      <c r="E1873" s="1" t="s">
        <v>1907</v>
      </c>
      <c r="F1873" s="1" t="s">
        <v>236</v>
      </c>
      <c r="G1873" s="1" t="s">
        <v>213</v>
      </c>
      <c r="H1873" s="1" t="s">
        <v>240</v>
      </c>
      <c r="I1873" s="1">
        <v>1206322.54</v>
      </c>
      <c r="J1873" s="1">
        <v>5226724</v>
      </c>
      <c r="K1873" s="1">
        <v>0.11988449841737747</v>
      </c>
      <c r="L1873" s="1">
        <v>2.3475282192230225</v>
      </c>
      <c r="M1873" s="1">
        <v>-2.1530339494347572E-2</v>
      </c>
      <c r="N1873" s="1">
        <v>-1.7534950971603394</v>
      </c>
    </row>
    <row r="1874" spans="1:14" x14ac:dyDescent="0.25">
      <c r="A1874" s="1">
        <v>320373</v>
      </c>
      <c r="B1874" s="1" t="s">
        <v>1518</v>
      </c>
      <c r="C1874" s="1">
        <v>119665003</v>
      </c>
      <c r="D1874" s="1">
        <v>373</v>
      </c>
      <c r="E1874" s="1" t="s">
        <v>1908</v>
      </c>
      <c r="F1874" s="1" t="s">
        <v>236</v>
      </c>
      <c r="G1874" s="1" t="s">
        <v>209</v>
      </c>
      <c r="H1874" s="1" t="s">
        <v>240</v>
      </c>
      <c r="I1874" s="1">
        <v>1011624</v>
      </c>
      <c r="J1874" s="1">
        <v>5697445</v>
      </c>
      <c r="K1874" s="1">
        <v>2.4582000449299812E-2</v>
      </c>
      <c r="L1874" s="1">
        <v>0.43332618474960327</v>
      </c>
      <c r="M1874" s="1">
        <v>-1.7440000083297491E-3</v>
      </c>
      <c r="N1874" s="1">
        <v>-0.17209938168525696</v>
      </c>
    </row>
    <row r="1875" spans="1:14" x14ac:dyDescent="0.25">
      <c r="A1875" s="1">
        <v>320374</v>
      </c>
      <c r="B1875" s="1" t="s">
        <v>1518</v>
      </c>
      <c r="C1875" s="1">
        <v>120452003</v>
      </c>
      <c r="D1875" s="1">
        <v>374</v>
      </c>
      <c r="E1875" s="1" t="s">
        <v>1909</v>
      </c>
      <c r="F1875" s="1" t="s">
        <v>236</v>
      </c>
      <c r="G1875" s="1" t="s">
        <v>214</v>
      </c>
      <c r="H1875" s="1" t="s">
        <v>240</v>
      </c>
      <c r="I1875" s="1">
        <v>4255794.6500000004</v>
      </c>
      <c r="J1875" s="1">
        <v>16445428</v>
      </c>
      <c r="K1875" s="1">
        <v>0.7695009708404541</v>
      </c>
      <c r="L1875" s="1">
        <v>4.9088068008422852</v>
      </c>
      <c r="M1875" s="1">
        <v>-6.4875036478042603E-2</v>
      </c>
      <c r="N1875" s="1">
        <v>-1.5015043020248413</v>
      </c>
    </row>
    <row r="1876" spans="1:14" x14ac:dyDescent="0.25">
      <c r="A1876" s="1">
        <v>320375</v>
      </c>
      <c r="B1876" s="1" t="s">
        <v>1518</v>
      </c>
      <c r="C1876" s="1">
        <v>120455203</v>
      </c>
      <c r="D1876" s="1">
        <v>375</v>
      </c>
      <c r="E1876" s="1" t="s">
        <v>1910</v>
      </c>
      <c r="F1876" s="1" t="s">
        <v>236</v>
      </c>
      <c r="G1876" s="1" t="s">
        <v>214</v>
      </c>
      <c r="H1876" s="1" t="s">
        <v>240</v>
      </c>
      <c r="I1876" s="1">
        <v>3430250.36</v>
      </c>
      <c r="J1876" s="1">
        <v>22508700</v>
      </c>
      <c r="K1876" s="1">
        <v>0.15095999836921692</v>
      </c>
      <c r="L1876" s="1">
        <v>0.67520242929458618</v>
      </c>
      <c r="M1876" s="1">
        <v>-0.14457817375659943</v>
      </c>
      <c r="N1876" s="1">
        <v>-4.0443387031555176</v>
      </c>
    </row>
    <row r="1877" spans="1:14" x14ac:dyDescent="0.25">
      <c r="A1877" s="1">
        <v>320376</v>
      </c>
      <c r="B1877" s="1" t="s">
        <v>1518</v>
      </c>
      <c r="C1877" s="1">
        <v>120455403</v>
      </c>
      <c r="D1877" s="1">
        <v>376</v>
      </c>
      <c r="E1877" s="1" t="s">
        <v>1911</v>
      </c>
      <c r="F1877" s="1" t="s">
        <v>236</v>
      </c>
      <c r="G1877" s="1" t="s">
        <v>214</v>
      </c>
      <c r="H1877" s="1" t="s">
        <v>240</v>
      </c>
      <c r="I1877" s="1">
        <v>5857195.5899999999</v>
      </c>
      <c r="J1877" s="1">
        <v>27464348</v>
      </c>
      <c r="K1877" s="1">
        <v>0.17111000418663025</v>
      </c>
      <c r="L1877" s="1">
        <v>0.62693184614181519</v>
      </c>
      <c r="M1877" s="1">
        <v>0.25831955671310425</v>
      </c>
      <c r="N1877" s="1">
        <v>4.6137752532958984</v>
      </c>
    </row>
    <row r="1878" spans="1:14" x14ac:dyDescent="0.25">
      <c r="A1878" s="1">
        <v>320377</v>
      </c>
      <c r="B1878" s="1" t="s">
        <v>1518</v>
      </c>
      <c r="C1878" s="1">
        <v>120456003</v>
      </c>
      <c r="D1878" s="1">
        <v>377</v>
      </c>
      <c r="E1878" s="1" t="s">
        <v>1912</v>
      </c>
      <c r="F1878" s="1" t="s">
        <v>236</v>
      </c>
      <c r="G1878" s="1" t="s">
        <v>214</v>
      </c>
      <c r="H1878" s="1" t="s">
        <v>240</v>
      </c>
      <c r="I1878" s="1">
        <v>3130920.79</v>
      </c>
      <c r="J1878" s="1">
        <v>14369309</v>
      </c>
      <c r="K1878" s="1">
        <v>0.34415701031684875</v>
      </c>
      <c r="L1878" s="1">
        <v>2.4538557529449463</v>
      </c>
      <c r="M1878" s="1">
        <v>0.10589627176523209</v>
      </c>
      <c r="N1878" s="1">
        <v>3.5006747245788574</v>
      </c>
    </row>
    <row r="1879" spans="1:14" x14ac:dyDescent="0.25">
      <c r="A1879" s="1">
        <v>320378</v>
      </c>
      <c r="B1879" s="1" t="s">
        <v>1518</v>
      </c>
      <c r="C1879" s="1">
        <v>120480803</v>
      </c>
      <c r="D1879" s="1">
        <v>378</v>
      </c>
      <c r="E1879" s="1" t="s">
        <v>1913</v>
      </c>
      <c r="F1879" s="1" t="s">
        <v>235</v>
      </c>
      <c r="G1879" s="1" t="s">
        <v>215</v>
      </c>
      <c r="H1879" s="1" t="s">
        <v>240</v>
      </c>
      <c r="I1879" s="1">
        <v>2005852.95</v>
      </c>
      <c r="J1879" s="1">
        <v>9738248</v>
      </c>
      <c r="K1879" s="1">
        <v>0.1056549996137619</v>
      </c>
      <c r="L1879" s="1">
        <v>1.0968489646911621</v>
      </c>
      <c r="M1879" s="1">
        <v>3.5159001126885414E-3</v>
      </c>
      <c r="N1879" s="1">
        <v>0.17558981478214264</v>
      </c>
    </row>
    <row r="1880" spans="1:14" x14ac:dyDescent="0.25">
      <c r="A1880" s="1">
        <v>320379</v>
      </c>
      <c r="B1880" s="1" t="s">
        <v>1518</v>
      </c>
      <c r="C1880" s="1">
        <v>120481002</v>
      </c>
      <c r="D1880" s="1">
        <v>379</v>
      </c>
      <c r="E1880" s="1" t="s">
        <v>1914</v>
      </c>
      <c r="F1880" s="1" t="s">
        <v>235</v>
      </c>
      <c r="G1880" s="1" t="s">
        <v>215</v>
      </c>
      <c r="H1880" s="1" t="s">
        <v>240</v>
      </c>
      <c r="I1880" s="1">
        <v>7574674.2699999996</v>
      </c>
      <c r="J1880" s="1">
        <v>32610550</v>
      </c>
      <c r="K1880" s="1">
        <v>0.83392202854156494</v>
      </c>
      <c r="L1880" s="1">
        <v>2.6243250370025635</v>
      </c>
      <c r="M1880" s="1">
        <v>9.7140021622180939E-2</v>
      </c>
      <c r="N1880" s="1">
        <v>1.2990915775299072</v>
      </c>
    </row>
    <row r="1881" spans="1:14" x14ac:dyDescent="0.25">
      <c r="A1881" s="1">
        <v>320380</v>
      </c>
      <c r="B1881" s="1" t="s">
        <v>1518</v>
      </c>
      <c r="C1881" s="1">
        <v>120483302</v>
      </c>
      <c r="D1881" s="1">
        <v>380</v>
      </c>
      <c r="E1881" s="1" t="s">
        <v>1915</v>
      </c>
      <c r="F1881" s="1" t="s">
        <v>235</v>
      </c>
      <c r="G1881" s="1" t="s">
        <v>215</v>
      </c>
      <c r="H1881" s="1" t="s">
        <v>240</v>
      </c>
      <c r="I1881" s="1">
        <v>4317025.7699999996</v>
      </c>
      <c r="J1881" s="1">
        <v>21251352</v>
      </c>
      <c r="K1881" s="1">
        <v>0.38955599069595337</v>
      </c>
      <c r="L1881" s="1">
        <v>1.8673176765441895</v>
      </c>
      <c r="M1881" s="1">
        <v>-9.9332809448242188E-2</v>
      </c>
      <c r="N1881" s="1">
        <v>-2.2492015361785889</v>
      </c>
    </row>
    <row r="1882" spans="1:14" x14ac:dyDescent="0.25">
      <c r="A1882" s="1">
        <v>320381</v>
      </c>
      <c r="B1882" s="1" t="s">
        <v>1518</v>
      </c>
      <c r="C1882" s="1">
        <v>120484803</v>
      </c>
      <c r="D1882" s="1">
        <v>381</v>
      </c>
      <c r="E1882" s="1" t="s">
        <v>1916</v>
      </c>
      <c r="F1882" s="1" t="s">
        <v>235</v>
      </c>
      <c r="G1882" s="1" t="s">
        <v>215</v>
      </c>
      <c r="H1882" s="1" t="s">
        <v>240</v>
      </c>
      <c r="I1882" s="1">
        <v>2245982.1800000002</v>
      </c>
      <c r="J1882" s="1">
        <v>9078497</v>
      </c>
      <c r="K1882" s="1">
        <v>0.13853499293327332</v>
      </c>
      <c r="L1882" s="1">
        <v>1.5496151447296143</v>
      </c>
      <c r="M1882" s="1">
        <v>3.745105117559433E-2</v>
      </c>
      <c r="N1882" s="1">
        <v>1.6957447528839111</v>
      </c>
    </row>
    <row r="1883" spans="1:14" x14ac:dyDescent="0.25">
      <c r="A1883" s="1">
        <v>320382</v>
      </c>
      <c r="B1883" s="1" t="s">
        <v>1518</v>
      </c>
      <c r="C1883" s="1">
        <v>120484903</v>
      </c>
      <c r="D1883" s="1">
        <v>382</v>
      </c>
      <c r="E1883" s="1" t="s">
        <v>1917</v>
      </c>
      <c r="F1883" s="1" t="s">
        <v>235</v>
      </c>
      <c r="G1883" s="1" t="s">
        <v>215</v>
      </c>
      <c r="H1883" s="1" t="s">
        <v>240</v>
      </c>
      <c r="I1883" s="1">
        <v>3123982.89</v>
      </c>
      <c r="J1883" s="1">
        <v>13981686</v>
      </c>
      <c r="K1883" s="1">
        <v>0.11337599903345108</v>
      </c>
      <c r="L1883" s="1">
        <v>0.81751847267150879</v>
      </c>
      <c r="M1883" s="1">
        <v>0.21263256669044495</v>
      </c>
      <c r="N1883" s="1">
        <v>7.3035721778869629</v>
      </c>
    </row>
    <row r="1884" spans="1:14" x14ac:dyDescent="0.25">
      <c r="A1884" s="1">
        <v>320383</v>
      </c>
      <c r="B1884" s="1" t="s">
        <v>1518</v>
      </c>
      <c r="C1884" s="1">
        <v>120485603</v>
      </c>
      <c r="D1884" s="1">
        <v>383</v>
      </c>
      <c r="E1884" s="1" t="s">
        <v>1918</v>
      </c>
      <c r="F1884" s="1" t="s">
        <v>235</v>
      </c>
      <c r="G1884" s="1" t="s">
        <v>215</v>
      </c>
      <c r="H1884" s="1" t="s">
        <v>240</v>
      </c>
      <c r="I1884" s="1">
        <v>1054144.8999999999</v>
      </c>
      <c r="J1884" s="1">
        <v>4937069.5</v>
      </c>
      <c r="K1884" s="1">
        <v>6.6123001277446747E-2</v>
      </c>
      <c r="L1884" s="1">
        <v>1.3574979305267334</v>
      </c>
      <c r="M1884" s="1">
        <v>2.4597089737653732E-2</v>
      </c>
      <c r="N1884" s="1">
        <v>2.3891158103942871</v>
      </c>
    </row>
    <row r="1885" spans="1:14" x14ac:dyDescent="0.25">
      <c r="A1885" s="1">
        <v>320384</v>
      </c>
      <c r="B1885" s="1" t="s">
        <v>1518</v>
      </c>
      <c r="C1885" s="1">
        <v>120486003</v>
      </c>
      <c r="D1885" s="1">
        <v>384</v>
      </c>
      <c r="E1885" s="1" t="s">
        <v>1919</v>
      </c>
      <c r="F1885" s="1" t="s">
        <v>235</v>
      </c>
      <c r="G1885" s="1" t="s">
        <v>215</v>
      </c>
      <c r="H1885" s="1" t="s">
        <v>240</v>
      </c>
      <c r="I1885" s="1">
        <v>1002235.15</v>
      </c>
      <c r="J1885" s="1">
        <v>3219269.25</v>
      </c>
      <c r="K1885" s="1">
        <v>4.1828751564025879E-2</v>
      </c>
      <c r="L1885" s="1">
        <v>1.3164290189743042</v>
      </c>
      <c r="M1885" s="1">
        <v>7.4843699112534523E-3</v>
      </c>
      <c r="N1885" s="1">
        <v>0.75238645076751709</v>
      </c>
    </row>
    <row r="1886" spans="1:14" x14ac:dyDescent="0.25">
      <c r="A1886" s="1">
        <v>320385</v>
      </c>
      <c r="B1886" s="1" t="s">
        <v>1518</v>
      </c>
      <c r="C1886" s="1">
        <v>120488603</v>
      </c>
      <c r="D1886" s="1">
        <v>385</v>
      </c>
      <c r="E1886" s="1" t="s">
        <v>1920</v>
      </c>
      <c r="F1886" s="1" t="s">
        <v>235</v>
      </c>
      <c r="G1886" s="1" t="s">
        <v>215</v>
      </c>
      <c r="H1886" s="1" t="s">
        <v>240</v>
      </c>
      <c r="I1886" s="1">
        <v>1608398.91</v>
      </c>
      <c r="J1886" s="1">
        <v>5683144</v>
      </c>
      <c r="K1886" s="1">
        <v>0.11035999655723572</v>
      </c>
      <c r="L1886" s="1">
        <v>1.9803386926651001</v>
      </c>
      <c r="M1886" s="1">
        <v>0.18968871235847473</v>
      </c>
      <c r="N1886" s="1">
        <v>13.370504379272461</v>
      </c>
    </row>
    <row r="1887" spans="1:14" x14ac:dyDescent="0.25">
      <c r="A1887" s="1">
        <v>320386</v>
      </c>
      <c r="B1887" s="1" t="s">
        <v>1518</v>
      </c>
      <c r="C1887" s="1">
        <v>120522003</v>
      </c>
      <c r="D1887" s="1">
        <v>386</v>
      </c>
      <c r="E1887" s="1" t="s">
        <v>1921</v>
      </c>
      <c r="F1887" s="1" t="s">
        <v>236</v>
      </c>
      <c r="G1887" s="1" t="s">
        <v>212</v>
      </c>
      <c r="H1887" s="1" t="s">
        <v>240</v>
      </c>
      <c r="I1887" s="1">
        <v>2701482.9</v>
      </c>
      <c r="J1887" s="1">
        <v>14327769</v>
      </c>
      <c r="K1887" s="1">
        <v>9.5161996781826019E-2</v>
      </c>
      <c r="L1887" s="1">
        <v>0.66861957311630249</v>
      </c>
      <c r="M1887" s="1">
        <v>3.7901278585195541E-2</v>
      </c>
      <c r="N1887" s="1">
        <v>1.422944188117981</v>
      </c>
    </row>
    <row r="1888" spans="1:14" x14ac:dyDescent="0.25">
      <c r="A1888" s="1">
        <v>320387</v>
      </c>
      <c r="B1888" s="1" t="s">
        <v>1518</v>
      </c>
      <c r="C1888" s="1">
        <v>121135003</v>
      </c>
      <c r="D1888" s="1">
        <v>387</v>
      </c>
      <c r="E1888" s="1" t="s">
        <v>1922</v>
      </c>
      <c r="F1888" s="1" t="s">
        <v>235</v>
      </c>
      <c r="G1888" s="1" t="s">
        <v>216</v>
      </c>
      <c r="H1888" s="1" t="s">
        <v>240</v>
      </c>
      <c r="I1888" s="1">
        <v>900037.51</v>
      </c>
      <c r="J1888" s="1">
        <v>3636590.25</v>
      </c>
      <c r="K1888" s="1">
        <v>0.15942925214767456</v>
      </c>
      <c r="L1888" s="1">
        <v>4.5850405693054199</v>
      </c>
      <c r="M1888" s="1">
        <v>1.650070957839489E-2</v>
      </c>
      <c r="N1888" s="1">
        <v>1.8675746917724609</v>
      </c>
    </row>
    <row r="1889" spans="1:14" x14ac:dyDescent="0.25">
      <c r="A1889" s="1">
        <v>320388</v>
      </c>
      <c r="B1889" s="1" t="s">
        <v>1518</v>
      </c>
      <c r="C1889" s="1">
        <v>121135503</v>
      </c>
      <c r="D1889" s="1">
        <v>388</v>
      </c>
      <c r="E1889" s="1" t="s">
        <v>1923</v>
      </c>
      <c r="F1889" s="1" t="s">
        <v>235</v>
      </c>
      <c r="G1889" s="1" t="s">
        <v>216</v>
      </c>
      <c r="H1889" s="1" t="s">
        <v>240</v>
      </c>
      <c r="I1889" s="1">
        <v>1446763.08</v>
      </c>
      <c r="J1889" s="1">
        <v>9003292</v>
      </c>
      <c r="K1889" s="1">
        <v>0.1127690002322197</v>
      </c>
      <c r="L1889" s="1">
        <v>1.2684180736541748</v>
      </c>
      <c r="M1889" s="1">
        <v>-6.4904801547527313E-2</v>
      </c>
      <c r="N1889" s="1">
        <v>-4.2935886383056641</v>
      </c>
    </row>
    <row r="1890" spans="1:14" x14ac:dyDescent="0.25">
      <c r="A1890" s="1">
        <v>320389</v>
      </c>
      <c r="B1890" s="1" t="s">
        <v>1518</v>
      </c>
      <c r="C1890" s="1">
        <v>121136503</v>
      </c>
      <c r="D1890" s="1">
        <v>389</v>
      </c>
      <c r="E1890" s="1" t="s">
        <v>1924</v>
      </c>
      <c r="F1890" s="1" t="s">
        <v>235</v>
      </c>
      <c r="G1890" s="1" t="s">
        <v>216</v>
      </c>
      <c r="H1890" s="1" t="s">
        <v>240</v>
      </c>
      <c r="I1890" s="1">
        <v>1165284.04</v>
      </c>
      <c r="J1890" s="1">
        <v>6619043</v>
      </c>
      <c r="K1890" s="1">
        <v>4.6758498996496201E-2</v>
      </c>
      <c r="L1890" s="1">
        <v>0.71144974231719971</v>
      </c>
      <c r="M1890" s="1">
        <v>2.4456940591335297E-2</v>
      </c>
      <c r="N1890" s="1">
        <v>2.1437902450561523</v>
      </c>
    </row>
    <row r="1891" spans="1:14" x14ac:dyDescent="0.25">
      <c r="A1891" s="1">
        <v>320390</v>
      </c>
      <c r="B1891" s="1" t="s">
        <v>1518</v>
      </c>
      <c r="C1891" s="1">
        <v>121136603</v>
      </c>
      <c r="D1891" s="1">
        <v>390</v>
      </c>
      <c r="E1891" s="1" t="s">
        <v>1925</v>
      </c>
      <c r="F1891" s="1" t="s">
        <v>235</v>
      </c>
      <c r="G1891" s="1" t="s">
        <v>216</v>
      </c>
      <c r="H1891" s="1" t="s">
        <v>240</v>
      </c>
      <c r="I1891" s="1">
        <v>1288289.57</v>
      </c>
      <c r="J1891" s="1">
        <v>8758047</v>
      </c>
      <c r="K1891" s="1">
        <v>0.17600099742412567</v>
      </c>
      <c r="L1891" s="1">
        <v>2.050804615020752</v>
      </c>
      <c r="M1891" s="1">
        <v>0.19744795560836792</v>
      </c>
      <c r="N1891" s="1">
        <v>18.100515365600586</v>
      </c>
    </row>
    <row r="1892" spans="1:14" x14ac:dyDescent="0.25">
      <c r="A1892" s="1">
        <v>320391</v>
      </c>
      <c r="B1892" s="1" t="s">
        <v>1518</v>
      </c>
      <c r="C1892" s="1">
        <v>121139004</v>
      </c>
      <c r="D1892" s="1">
        <v>391</v>
      </c>
      <c r="E1892" s="1" t="s">
        <v>1926</v>
      </c>
      <c r="F1892" s="1" t="s">
        <v>235</v>
      </c>
      <c r="G1892" s="1" t="s">
        <v>216</v>
      </c>
      <c r="H1892" s="1" t="s">
        <v>240</v>
      </c>
      <c r="I1892" s="1">
        <v>457175.85</v>
      </c>
      <c r="J1892" s="1">
        <v>3248614</v>
      </c>
      <c r="K1892" s="1">
        <v>8.0322496592998505E-2</v>
      </c>
      <c r="L1892" s="1">
        <v>2.5351991653442383</v>
      </c>
      <c r="M1892" s="1">
        <v>2.7517399284988642E-3</v>
      </c>
      <c r="N1892" s="1">
        <v>0.60554444789886475</v>
      </c>
    </row>
    <row r="1893" spans="1:14" x14ac:dyDescent="0.25">
      <c r="A1893" s="1">
        <v>320392</v>
      </c>
      <c r="B1893" s="1" t="s">
        <v>1518</v>
      </c>
      <c r="C1893" s="1">
        <v>121390302</v>
      </c>
      <c r="D1893" s="1">
        <v>392</v>
      </c>
      <c r="E1893" s="1" t="s">
        <v>1927</v>
      </c>
      <c r="F1893" s="1" t="s">
        <v>235</v>
      </c>
      <c r="G1893" s="1" t="s">
        <v>217</v>
      </c>
      <c r="H1893" s="1" t="s">
        <v>240</v>
      </c>
      <c r="I1893" s="1">
        <v>11073763</v>
      </c>
      <c r="J1893" s="1">
        <v>114724984</v>
      </c>
      <c r="K1893" s="1">
        <v>4.201632022857666</v>
      </c>
      <c r="L1893" s="1">
        <v>3.8015785217285156</v>
      </c>
      <c r="M1893" s="1">
        <v>0.27462399005889893</v>
      </c>
      <c r="N1893" s="1">
        <v>2.5430176258087158</v>
      </c>
    </row>
    <row r="1894" spans="1:14" x14ac:dyDescent="0.25">
      <c r="A1894" s="1">
        <v>320393</v>
      </c>
      <c r="B1894" s="1" t="s">
        <v>1518</v>
      </c>
      <c r="C1894" s="1">
        <v>121391303</v>
      </c>
      <c r="D1894" s="1">
        <v>393</v>
      </c>
      <c r="E1894" s="1" t="s">
        <v>1928</v>
      </c>
      <c r="F1894" s="1" t="s">
        <v>235</v>
      </c>
      <c r="G1894" s="1" t="s">
        <v>217</v>
      </c>
      <c r="H1894" s="1" t="s">
        <v>240</v>
      </c>
      <c r="I1894" s="1">
        <v>974838.53</v>
      </c>
      <c r="J1894" s="1">
        <v>4404625.5</v>
      </c>
      <c r="K1894" s="1">
        <v>9.9327497184276581E-2</v>
      </c>
      <c r="L1894" s="1">
        <v>2.3070993423461914</v>
      </c>
      <c r="M1894" s="1">
        <v>8.2476800307631493E-3</v>
      </c>
      <c r="N1894" s="1">
        <v>0.85327517986297607</v>
      </c>
    </row>
    <row r="1895" spans="1:14" x14ac:dyDescent="0.25">
      <c r="A1895" s="1">
        <v>320394</v>
      </c>
      <c r="B1895" s="1" t="s">
        <v>1518</v>
      </c>
      <c r="C1895" s="1">
        <v>121392303</v>
      </c>
      <c r="D1895" s="1">
        <v>394</v>
      </c>
      <c r="E1895" s="1" t="s">
        <v>1929</v>
      </c>
      <c r="F1895" s="1" t="s">
        <v>235</v>
      </c>
      <c r="G1895" s="1" t="s">
        <v>217</v>
      </c>
      <c r="H1895" s="1" t="s">
        <v>240</v>
      </c>
      <c r="I1895" s="1">
        <v>3531819.81</v>
      </c>
      <c r="J1895" s="1">
        <v>12129006</v>
      </c>
      <c r="K1895" s="1">
        <v>0.31567800045013428</v>
      </c>
      <c r="L1895" s="1">
        <v>2.6722190380096436</v>
      </c>
      <c r="M1895" s="1">
        <v>8.386211097240448E-2</v>
      </c>
      <c r="N1895" s="1">
        <v>2.4322257041931152</v>
      </c>
    </row>
    <row r="1896" spans="1:14" x14ac:dyDescent="0.25">
      <c r="A1896" s="1">
        <v>320395</v>
      </c>
      <c r="B1896" s="1" t="s">
        <v>1518</v>
      </c>
      <c r="C1896" s="1">
        <v>121394503</v>
      </c>
      <c r="D1896" s="1">
        <v>395</v>
      </c>
      <c r="E1896" s="1" t="s">
        <v>1930</v>
      </c>
      <c r="F1896" s="1" t="s">
        <v>235</v>
      </c>
      <c r="G1896" s="1" t="s">
        <v>217</v>
      </c>
      <c r="H1896" s="1" t="s">
        <v>240</v>
      </c>
      <c r="I1896" s="1">
        <v>1225010.6399999999</v>
      </c>
      <c r="J1896" s="1">
        <v>7023567</v>
      </c>
      <c r="K1896" s="1">
        <v>6.009100005030632E-2</v>
      </c>
      <c r="L1896" s="1">
        <v>0.86294543743133545</v>
      </c>
      <c r="M1896" s="1">
        <v>7.2335400618612766E-3</v>
      </c>
      <c r="N1896" s="1">
        <v>0.59399539232254028</v>
      </c>
    </row>
    <row r="1897" spans="1:14" x14ac:dyDescent="0.25">
      <c r="A1897" s="1">
        <v>320396</v>
      </c>
      <c r="B1897" s="1" t="s">
        <v>1518</v>
      </c>
      <c r="C1897" s="1">
        <v>121394603</v>
      </c>
      <c r="D1897" s="1">
        <v>396</v>
      </c>
      <c r="E1897" s="1" t="s">
        <v>1931</v>
      </c>
      <c r="F1897" s="1" t="s">
        <v>235</v>
      </c>
      <c r="G1897" s="1" t="s">
        <v>217</v>
      </c>
      <c r="H1897" s="1" t="s">
        <v>240</v>
      </c>
      <c r="I1897" s="1">
        <v>1354365.72</v>
      </c>
      <c r="J1897" s="1">
        <v>5705823.5</v>
      </c>
      <c r="K1897" s="1">
        <v>1.3227500021457672E-2</v>
      </c>
      <c r="L1897" s="1">
        <v>0.23236322402954102</v>
      </c>
      <c r="M1897" s="1">
        <v>-9.9643995054066181E-4</v>
      </c>
      <c r="N1897" s="1">
        <v>-7.3518358170986176E-2</v>
      </c>
    </row>
    <row r="1898" spans="1:14" x14ac:dyDescent="0.25">
      <c r="A1898" s="1">
        <v>320397</v>
      </c>
      <c r="B1898" s="1" t="s">
        <v>1518</v>
      </c>
      <c r="C1898" s="1">
        <v>121395103</v>
      </c>
      <c r="D1898" s="1">
        <v>397</v>
      </c>
      <c r="E1898" s="1" t="s">
        <v>1932</v>
      </c>
      <c r="F1898" s="1" t="s">
        <v>235</v>
      </c>
      <c r="G1898" s="1" t="s">
        <v>217</v>
      </c>
      <c r="H1898" s="1" t="s">
        <v>240</v>
      </c>
      <c r="I1898" s="1">
        <v>3732991</v>
      </c>
      <c r="J1898" s="1">
        <v>8056444</v>
      </c>
      <c r="K1898" s="1">
        <v>0.26565700769424438</v>
      </c>
      <c r="L1898" s="1">
        <v>3.4098865985870361</v>
      </c>
      <c r="M1898" s="1">
        <v>8.7863996624946594E-2</v>
      </c>
      <c r="N1898" s="1">
        <v>2.4104509353637695</v>
      </c>
    </row>
    <row r="1899" spans="1:14" x14ac:dyDescent="0.25">
      <c r="A1899" s="1">
        <v>320398</v>
      </c>
      <c r="B1899" s="1" t="s">
        <v>1518</v>
      </c>
      <c r="C1899" s="1">
        <v>121395603</v>
      </c>
      <c r="D1899" s="1">
        <v>398</v>
      </c>
      <c r="E1899" s="1" t="s">
        <v>1933</v>
      </c>
      <c r="F1899" s="1" t="s">
        <v>235</v>
      </c>
      <c r="G1899" s="1" t="s">
        <v>217</v>
      </c>
      <c r="H1899" s="1" t="s">
        <v>240</v>
      </c>
      <c r="I1899" s="1">
        <v>742453.06</v>
      </c>
      <c r="J1899" s="1">
        <v>2423994.25</v>
      </c>
      <c r="K1899" s="1">
        <v>1.4685750007629395E-2</v>
      </c>
      <c r="L1899" s="1">
        <v>0.6095421314239502</v>
      </c>
      <c r="M1899" s="1">
        <v>-0.23768560588359833</v>
      </c>
      <c r="N1899" s="1">
        <v>-24.250202178955078</v>
      </c>
    </row>
    <row r="1900" spans="1:14" x14ac:dyDescent="0.25">
      <c r="A1900" s="1">
        <v>320399</v>
      </c>
      <c r="B1900" s="1" t="s">
        <v>1518</v>
      </c>
      <c r="C1900" s="1">
        <v>121395703</v>
      </c>
      <c r="D1900" s="1">
        <v>399</v>
      </c>
      <c r="E1900" s="1" t="s">
        <v>1934</v>
      </c>
      <c r="F1900" s="1" t="s">
        <v>235</v>
      </c>
      <c r="G1900" s="1" t="s">
        <v>217</v>
      </c>
      <c r="H1900" s="1" t="s">
        <v>240</v>
      </c>
      <c r="I1900" s="1">
        <v>1339442.4099999999</v>
      </c>
      <c r="J1900" s="1">
        <v>4665623.5</v>
      </c>
      <c r="K1900" s="1">
        <v>7.0162497460842133E-2</v>
      </c>
      <c r="L1900" s="1">
        <v>1.5267782211303711</v>
      </c>
      <c r="M1900" s="1">
        <v>1.2854980304837227E-2</v>
      </c>
      <c r="N1900" s="1">
        <v>0.96902620792388916</v>
      </c>
    </row>
    <row r="1901" spans="1:14" x14ac:dyDescent="0.25">
      <c r="A1901" s="1">
        <v>320400</v>
      </c>
      <c r="B1901" s="1" t="s">
        <v>1518</v>
      </c>
      <c r="C1901" s="1">
        <v>121397803</v>
      </c>
      <c r="D1901" s="1">
        <v>400</v>
      </c>
      <c r="E1901" s="1" t="s">
        <v>1935</v>
      </c>
      <c r="F1901" s="1" t="s">
        <v>235</v>
      </c>
      <c r="G1901" s="1" t="s">
        <v>217</v>
      </c>
      <c r="H1901" s="1" t="s">
        <v>240</v>
      </c>
      <c r="I1901" s="1">
        <v>2058030.0800000001</v>
      </c>
      <c r="J1901" s="1">
        <v>8146680</v>
      </c>
      <c r="K1901" s="1">
        <v>0.22766749560832977</v>
      </c>
      <c r="L1901" s="1">
        <v>2.8749480247497559</v>
      </c>
      <c r="M1901" s="1">
        <v>2.0639879629015923E-2</v>
      </c>
      <c r="N1901" s="1">
        <v>1.0130548477172852</v>
      </c>
    </row>
    <row r="1902" spans="1:14" x14ac:dyDescent="0.25">
      <c r="A1902" s="1">
        <v>320401</v>
      </c>
      <c r="B1902" s="1" t="s">
        <v>1518</v>
      </c>
      <c r="C1902" s="1">
        <v>122091002</v>
      </c>
      <c r="D1902" s="1">
        <v>401</v>
      </c>
      <c r="E1902" s="1" t="s">
        <v>1936</v>
      </c>
      <c r="F1902" s="1" t="s">
        <v>237</v>
      </c>
      <c r="G1902" s="1" t="s">
        <v>218</v>
      </c>
      <c r="H1902" s="1" t="s">
        <v>240</v>
      </c>
      <c r="I1902" s="1">
        <v>4480180.72</v>
      </c>
      <c r="J1902" s="1">
        <v>12830550</v>
      </c>
      <c r="K1902" s="1">
        <v>0.27262398600578308</v>
      </c>
      <c r="L1902" s="1">
        <v>2.1709318161010742</v>
      </c>
      <c r="M1902" s="1">
        <v>0.15622620284557343</v>
      </c>
      <c r="N1902" s="1">
        <v>3.6130399703979492</v>
      </c>
    </row>
    <row r="1903" spans="1:14" x14ac:dyDescent="0.25">
      <c r="A1903" s="1">
        <v>320402</v>
      </c>
      <c r="B1903" s="1" t="s">
        <v>1518</v>
      </c>
      <c r="C1903" s="1">
        <v>122091303</v>
      </c>
      <c r="D1903" s="1">
        <v>402</v>
      </c>
      <c r="E1903" s="1" t="s">
        <v>1937</v>
      </c>
      <c r="F1903" s="1" t="s">
        <v>237</v>
      </c>
      <c r="G1903" s="1" t="s">
        <v>218</v>
      </c>
      <c r="H1903" s="1" t="s">
        <v>240</v>
      </c>
      <c r="I1903" s="1">
        <v>1021166.77</v>
      </c>
      <c r="J1903" s="1">
        <v>6671845</v>
      </c>
      <c r="K1903" s="1">
        <v>0.19453349709510803</v>
      </c>
      <c r="L1903" s="1">
        <v>3.0033061504364014</v>
      </c>
      <c r="M1903" s="1">
        <v>2.2942490875720978E-2</v>
      </c>
      <c r="N1903" s="1">
        <v>2.2983303070068359</v>
      </c>
    </row>
    <row r="1904" spans="1:14" x14ac:dyDescent="0.25">
      <c r="A1904" s="1">
        <v>320403</v>
      </c>
      <c r="B1904" s="1" t="s">
        <v>1518</v>
      </c>
      <c r="C1904" s="1">
        <v>122091352</v>
      </c>
      <c r="D1904" s="1">
        <v>403</v>
      </c>
      <c r="E1904" s="1" t="s">
        <v>1938</v>
      </c>
      <c r="F1904" s="1" t="s">
        <v>237</v>
      </c>
      <c r="G1904" s="1" t="s">
        <v>218</v>
      </c>
      <c r="H1904" s="1" t="s">
        <v>240</v>
      </c>
      <c r="I1904" s="1">
        <v>4902672.17</v>
      </c>
      <c r="J1904" s="1">
        <v>21402562</v>
      </c>
      <c r="K1904" s="1">
        <v>0.48134401440620422</v>
      </c>
      <c r="L1904" s="1">
        <v>2.3007454872131348</v>
      </c>
      <c r="M1904" s="1">
        <v>-2.3056609556078911E-2</v>
      </c>
      <c r="N1904" s="1">
        <v>-0.46808525919914246</v>
      </c>
    </row>
    <row r="1905" spans="1:14" x14ac:dyDescent="0.25">
      <c r="A1905" s="1">
        <v>320404</v>
      </c>
      <c r="B1905" s="1" t="s">
        <v>1518</v>
      </c>
      <c r="C1905" s="1">
        <v>122092002</v>
      </c>
      <c r="D1905" s="1">
        <v>404</v>
      </c>
      <c r="E1905" s="1" t="s">
        <v>1939</v>
      </c>
      <c r="F1905" s="1" t="s">
        <v>237</v>
      </c>
      <c r="G1905" s="1" t="s">
        <v>218</v>
      </c>
      <c r="H1905" s="1" t="s">
        <v>240</v>
      </c>
      <c r="I1905" s="1">
        <v>3018893.91</v>
      </c>
      <c r="J1905" s="1">
        <v>12463722</v>
      </c>
      <c r="K1905" s="1">
        <v>9.8897002637386322E-2</v>
      </c>
      <c r="L1905" s="1">
        <v>0.79982531070709229</v>
      </c>
      <c r="M1905" s="1">
        <v>3.675537183880806E-2</v>
      </c>
      <c r="N1905" s="1">
        <v>1.2325172424316406</v>
      </c>
    </row>
    <row r="1906" spans="1:14" x14ac:dyDescent="0.25">
      <c r="A1906" s="1">
        <v>320405</v>
      </c>
      <c r="B1906" s="1" t="s">
        <v>1518</v>
      </c>
      <c r="C1906" s="1">
        <v>122092102</v>
      </c>
      <c r="D1906" s="1">
        <v>405</v>
      </c>
      <c r="E1906" s="1" t="s">
        <v>1940</v>
      </c>
      <c r="F1906" s="1" t="s">
        <v>237</v>
      </c>
      <c r="G1906" s="1" t="s">
        <v>218</v>
      </c>
      <c r="H1906" s="1" t="s">
        <v>240</v>
      </c>
      <c r="I1906" s="1">
        <v>7175550.1200000001</v>
      </c>
      <c r="J1906" s="1">
        <v>18263256</v>
      </c>
      <c r="K1906" s="1">
        <v>0.28609201312065125</v>
      </c>
      <c r="L1906" s="1">
        <v>1.591418981552124</v>
      </c>
      <c r="M1906" s="1">
        <v>-0.21555444598197937</v>
      </c>
      <c r="N1906" s="1">
        <v>-2.9164035320281982</v>
      </c>
    </row>
    <row r="1907" spans="1:14" x14ac:dyDescent="0.25">
      <c r="A1907" s="1">
        <v>320406</v>
      </c>
      <c r="B1907" s="1" t="s">
        <v>1518</v>
      </c>
      <c r="C1907" s="1">
        <v>122092353</v>
      </c>
      <c r="D1907" s="1">
        <v>406</v>
      </c>
      <c r="E1907" s="1" t="s">
        <v>1941</v>
      </c>
      <c r="F1907" s="1" t="s">
        <v>237</v>
      </c>
      <c r="G1907" s="1" t="s">
        <v>218</v>
      </c>
      <c r="H1907" s="1" t="s">
        <v>240</v>
      </c>
      <c r="I1907" s="1">
        <v>6429729.3799999999</v>
      </c>
      <c r="J1907" s="1">
        <v>14596917</v>
      </c>
      <c r="K1907" s="1">
        <v>0.15216100215911865</v>
      </c>
      <c r="L1907" s="1">
        <v>1.0533995628356934</v>
      </c>
      <c r="M1907" s="1">
        <v>-0.14008356630802155</v>
      </c>
      <c r="N1907" s="1">
        <v>-2.1322305202484131</v>
      </c>
    </row>
    <row r="1908" spans="1:14" x14ac:dyDescent="0.25">
      <c r="A1908" s="1">
        <v>320407</v>
      </c>
      <c r="B1908" s="1" t="s">
        <v>1518</v>
      </c>
      <c r="C1908" s="1">
        <v>122097203</v>
      </c>
      <c r="D1908" s="1">
        <v>407</v>
      </c>
      <c r="E1908" s="1" t="s">
        <v>1942</v>
      </c>
      <c r="F1908" s="1" t="s">
        <v>237</v>
      </c>
      <c r="G1908" s="1" t="s">
        <v>218</v>
      </c>
      <c r="H1908" s="1" t="s">
        <v>240</v>
      </c>
      <c r="I1908" s="1">
        <v>730130</v>
      </c>
      <c r="J1908" s="1">
        <v>3152115</v>
      </c>
      <c r="K1908" s="1">
        <v>1.9756000488996506E-2</v>
      </c>
      <c r="L1908" s="1">
        <v>0.630706787109375</v>
      </c>
      <c r="M1908" s="1">
        <v>1.5721999108791351E-2</v>
      </c>
      <c r="N1908" s="1">
        <v>2.2007031440734863</v>
      </c>
    </row>
    <row r="1909" spans="1:14" x14ac:dyDescent="0.25">
      <c r="A1909" s="1">
        <v>320408</v>
      </c>
      <c r="B1909" s="1" t="s">
        <v>1518</v>
      </c>
      <c r="C1909" s="1">
        <v>122097502</v>
      </c>
      <c r="D1909" s="1">
        <v>408</v>
      </c>
      <c r="E1909" s="1" t="s">
        <v>1943</v>
      </c>
      <c r="F1909" s="1" t="s">
        <v>237</v>
      </c>
      <c r="G1909" s="1" t="s">
        <v>218</v>
      </c>
      <c r="H1909" s="1" t="s">
        <v>240</v>
      </c>
      <c r="I1909" s="1">
        <v>6779705.9299999997</v>
      </c>
      <c r="J1909" s="1">
        <v>13577789</v>
      </c>
      <c r="K1909" s="1">
        <v>0.207069993019104</v>
      </c>
      <c r="L1909" s="1">
        <v>1.5486825704574585</v>
      </c>
      <c r="M1909" s="1">
        <v>0.38500666618347168</v>
      </c>
      <c r="N1909" s="1">
        <v>6.0207157135009766</v>
      </c>
    </row>
    <row r="1910" spans="1:14" x14ac:dyDescent="0.25">
      <c r="A1910" s="1">
        <v>320409</v>
      </c>
      <c r="B1910" s="1" t="s">
        <v>1518</v>
      </c>
      <c r="C1910" s="1">
        <v>122097604</v>
      </c>
      <c r="D1910" s="1">
        <v>409</v>
      </c>
      <c r="E1910" s="1" t="s">
        <v>1944</v>
      </c>
      <c r="F1910" s="1" t="s">
        <v>237</v>
      </c>
      <c r="G1910" s="1" t="s">
        <v>218</v>
      </c>
      <c r="H1910" s="1" t="s">
        <v>240</v>
      </c>
      <c r="I1910" s="1">
        <v>506057.11</v>
      </c>
      <c r="J1910" s="1">
        <v>1226864.625</v>
      </c>
      <c r="K1910" s="1">
        <v>1.9308874383568764E-2</v>
      </c>
      <c r="L1910" s="1">
        <v>1.599004864692688</v>
      </c>
      <c r="M1910" s="1">
        <v>-9.6787780523300171E-2</v>
      </c>
      <c r="N1910" s="1">
        <v>-16.055171966552734</v>
      </c>
    </row>
    <row r="1911" spans="1:14" x14ac:dyDescent="0.25">
      <c r="A1911" s="1">
        <v>320410</v>
      </c>
      <c r="B1911" s="1" t="s">
        <v>1518</v>
      </c>
      <c r="C1911" s="1">
        <v>122098003</v>
      </c>
      <c r="D1911" s="1">
        <v>410</v>
      </c>
      <c r="E1911" s="1" t="s">
        <v>1945</v>
      </c>
      <c r="F1911" s="1" t="s">
        <v>237</v>
      </c>
      <c r="G1911" s="1" t="s">
        <v>218</v>
      </c>
      <c r="H1911" s="1" t="s">
        <v>240</v>
      </c>
      <c r="I1911" s="1">
        <v>1111000</v>
      </c>
      <c r="J1911" s="1">
        <v>3030294</v>
      </c>
      <c r="K1911" s="1">
        <v>-6.857499829493463E-4</v>
      </c>
      <c r="L1911" s="1">
        <v>-2.2624697536230087E-2</v>
      </c>
      <c r="M1911" s="1">
        <v>8.3015598356723785E-3</v>
      </c>
      <c r="N1911" s="1">
        <v>0.75284045934677124</v>
      </c>
    </row>
    <row r="1912" spans="1:14" x14ac:dyDescent="0.25">
      <c r="A1912" s="1">
        <v>320411</v>
      </c>
      <c r="B1912" s="1" t="s">
        <v>1518</v>
      </c>
      <c r="C1912" s="1">
        <v>122098103</v>
      </c>
      <c r="D1912" s="1">
        <v>411</v>
      </c>
      <c r="E1912" s="1" t="s">
        <v>1946</v>
      </c>
      <c r="F1912" s="1" t="s">
        <v>237</v>
      </c>
      <c r="G1912" s="1" t="s">
        <v>218</v>
      </c>
      <c r="H1912" s="1" t="s">
        <v>240</v>
      </c>
      <c r="I1912" s="1">
        <v>3548700.53</v>
      </c>
      <c r="J1912" s="1">
        <v>10981221</v>
      </c>
      <c r="K1912" s="1">
        <v>0.18100899457931519</v>
      </c>
      <c r="L1912" s="1">
        <v>1.6759763956069946</v>
      </c>
      <c r="M1912" s="1">
        <v>0.17775952816009521</v>
      </c>
      <c r="N1912" s="1">
        <v>5.2732911109924316</v>
      </c>
    </row>
    <row r="1913" spans="1:14" x14ac:dyDescent="0.25">
      <c r="A1913" s="1">
        <v>320412</v>
      </c>
      <c r="B1913" s="1" t="s">
        <v>1518</v>
      </c>
      <c r="C1913" s="1">
        <v>122098202</v>
      </c>
      <c r="D1913" s="1">
        <v>412</v>
      </c>
      <c r="E1913" s="1" t="s">
        <v>1947</v>
      </c>
      <c r="F1913" s="1" t="s">
        <v>237</v>
      </c>
      <c r="G1913" s="1" t="s">
        <v>218</v>
      </c>
      <c r="H1913" s="1" t="s">
        <v>240</v>
      </c>
      <c r="I1913" s="1">
        <v>5469363.3899999997</v>
      </c>
      <c r="J1913" s="1">
        <v>16129555</v>
      </c>
      <c r="K1913" s="1">
        <v>0.1358959972858429</v>
      </c>
      <c r="L1913" s="1">
        <v>0.84968674182891846</v>
      </c>
      <c r="M1913" s="1">
        <v>6.4176678657531738E-2</v>
      </c>
      <c r="N1913" s="1">
        <v>1.1873166561126709</v>
      </c>
    </row>
    <row r="1914" spans="1:14" x14ac:dyDescent="0.25">
      <c r="A1914" s="1">
        <v>320413</v>
      </c>
      <c r="B1914" s="1" t="s">
        <v>1518</v>
      </c>
      <c r="C1914" s="1">
        <v>122098403</v>
      </c>
      <c r="D1914" s="1">
        <v>413</v>
      </c>
      <c r="E1914" s="1" t="s">
        <v>1948</v>
      </c>
      <c r="F1914" s="1" t="s">
        <v>237</v>
      </c>
      <c r="G1914" s="1" t="s">
        <v>218</v>
      </c>
      <c r="H1914" s="1" t="s">
        <v>240</v>
      </c>
      <c r="I1914" s="1">
        <v>2887448.54</v>
      </c>
      <c r="J1914" s="1">
        <v>10169031</v>
      </c>
      <c r="K1914" s="1">
        <v>0.1950249969959259</v>
      </c>
      <c r="L1914" s="1">
        <v>1.9553326368331909</v>
      </c>
      <c r="M1914" s="1">
        <v>0.10643252730369568</v>
      </c>
      <c r="N1914" s="1">
        <v>3.8271095752716064</v>
      </c>
    </row>
    <row r="1915" spans="1:14" x14ac:dyDescent="0.25">
      <c r="A1915" s="1">
        <v>320414</v>
      </c>
      <c r="B1915" s="1" t="s">
        <v>1518</v>
      </c>
      <c r="C1915" s="1">
        <v>123460302</v>
      </c>
      <c r="D1915" s="1">
        <v>414</v>
      </c>
      <c r="E1915" s="1" t="s">
        <v>1949</v>
      </c>
      <c r="F1915" s="1" t="s">
        <v>237</v>
      </c>
      <c r="G1915" s="1" t="s">
        <v>219</v>
      </c>
      <c r="H1915" s="1" t="s">
        <v>240</v>
      </c>
      <c r="I1915" s="1">
        <v>3441051.87</v>
      </c>
      <c r="J1915" s="1">
        <v>6914961</v>
      </c>
      <c r="K1915" s="1">
        <v>0.19921250641345978</v>
      </c>
      <c r="L1915" s="1">
        <v>2.96634840965271</v>
      </c>
      <c r="M1915" s="1">
        <v>5.0362300127744675E-2</v>
      </c>
      <c r="N1915" s="1">
        <v>1.4853113889694214</v>
      </c>
    </row>
    <row r="1916" spans="1:14" x14ac:dyDescent="0.25">
      <c r="A1916" s="1">
        <v>320415</v>
      </c>
      <c r="B1916" s="1" t="s">
        <v>1518</v>
      </c>
      <c r="C1916" s="1">
        <v>123460504</v>
      </c>
      <c r="D1916" s="1">
        <v>415</v>
      </c>
      <c r="E1916" s="1" t="s">
        <v>1950</v>
      </c>
      <c r="F1916" s="1" t="s">
        <v>237</v>
      </c>
      <c r="G1916" s="1" t="s">
        <v>219</v>
      </c>
      <c r="H1916" s="1" t="s">
        <v>240</v>
      </c>
      <c r="I1916" s="1">
        <v>6141</v>
      </c>
      <c r="J1916" s="1">
        <v>34424.12109375</v>
      </c>
      <c r="K1916" s="1">
        <v>2.7691407012753189E-5</v>
      </c>
      <c r="L1916" s="1">
        <v>8.050663024187088E-2</v>
      </c>
      <c r="M1916" s="1">
        <v>-1.4639999717473984E-3</v>
      </c>
      <c r="N1916" s="1">
        <v>-19.250494003295898</v>
      </c>
    </row>
    <row r="1917" spans="1:14" x14ac:dyDescent="0.25">
      <c r="A1917" s="1">
        <v>320416</v>
      </c>
      <c r="B1917" s="1" t="s">
        <v>1518</v>
      </c>
      <c r="C1917" s="1">
        <v>123461302</v>
      </c>
      <c r="D1917" s="1">
        <v>416</v>
      </c>
      <c r="E1917" s="1" t="s">
        <v>1951</v>
      </c>
      <c r="F1917" s="1" t="s">
        <v>237</v>
      </c>
      <c r="G1917" s="1" t="s">
        <v>219</v>
      </c>
      <c r="H1917" s="1" t="s">
        <v>240</v>
      </c>
      <c r="I1917" s="1">
        <v>2661784</v>
      </c>
      <c r="J1917" s="1">
        <v>4657583</v>
      </c>
      <c r="K1917" s="1">
        <v>-0.50536102056503296</v>
      </c>
      <c r="L1917" s="1">
        <v>-9.7882328033447266</v>
      </c>
      <c r="M1917" s="1">
        <v>2.6064999401569366E-2</v>
      </c>
      <c r="N1917" s="1">
        <v>0.98891419172286987</v>
      </c>
    </row>
    <row r="1918" spans="1:14" x14ac:dyDescent="0.25">
      <c r="A1918" s="1">
        <v>320417</v>
      </c>
      <c r="B1918" s="1" t="s">
        <v>1518</v>
      </c>
      <c r="C1918" s="1">
        <v>123461602</v>
      </c>
      <c r="D1918" s="1">
        <v>417</v>
      </c>
      <c r="E1918" s="1" t="s">
        <v>1952</v>
      </c>
      <c r="F1918" s="1" t="s">
        <v>237</v>
      </c>
      <c r="G1918" s="1" t="s">
        <v>219</v>
      </c>
      <c r="H1918" s="1" t="s">
        <v>240</v>
      </c>
      <c r="I1918" s="1">
        <v>2316845</v>
      </c>
      <c r="J1918" s="1">
        <v>3283263</v>
      </c>
      <c r="K1918" s="1">
        <v>7.7601999044418335E-2</v>
      </c>
      <c r="L1918" s="1">
        <v>2.4207799434661865</v>
      </c>
      <c r="M1918" s="1">
        <v>0.27720028162002563</v>
      </c>
      <c r="N1918" s="1">
        <v>13.590616226196289</v>
      </c>
    </row>
    <row r="1919" spans="1:14" x14ac:dyDescent="0.25">
      <c r="A1919" s="1">
        <v>320418</v>
      </c>
      <c r="B1919" s="1" t="s">
        <v>1518</v>
      </c>
      <c r="C1919" s="1">
        <v>123463603</v>
      </c>
      <c r="D1919" s="1">
        <v>418</v>
      </c>
      <c r="E1919" s="1" t="s">
        <v>1953</v>
      </c>
      <c r="F1919" s="1" t="s">
        <v>237</v>
      </c>
      <c r="G1919" s="1" t="s">
        <v>219</v>
      </c>
      <c r="H1919" s="1" t="s">
        <v>240</v>
      </c>
      <c r="I1919" s="1">
        <v>2461877.33</v>
      </c>
      <c r="J1919" s="1">
        <v>5019717</v>
      </c>
      <c r="K1919" s="1">
        <v>0.11543349921703339</v>
      </c>
      <c r="L1919" s="1">
        <v>2.3537280559539795</v>
      </c>
      <c r="M1919" s="1">
        <v>1.6633599996566772E-2</v>
      </c>
      <c r="N1919" s="1">
        <v>0.68024301528930664</v>
      </c>
    </row>
    <row r="1920" spans="1:14" x14ac:dyDescent="0.25">
      <c r="A1920" s="1">
        <v>320419</v>
      </c>
      <c r="B1920" s="1" t="s">
        <v>1518</v>
      </c>
      <c r="C1920" s="1">
        <v>123463803</v>
      </c>
      <c r="D1920" s="1">
        <v>419</v>
      </c>
      <c r="E1920" s="1" t="s">
        <v>1954</v>
      </c>
      <c r="F1920" s="1" t="s">
        <v>237</v>
      </c>
      <c r="G1920" s="1" t="s">
        <v>219</v>
      </c>
      <c r="H1920" s="1" t="s">
        <v>240</v>
      </c>
      <c r="I1920" s="1">
        <v>282311</v>
      </c>
      <c r="J1920" s="1">
        <v>924493</v>
      </c>
      <c r="K1920" s="1">
        <v>1.6349999234080315E-2</v>
      </c>
      <c r="L1920" s="1">
        <v>1.8003772497177124</v>
      </c>
      <c r="M1920" s="1">
        <v>8.2949995994567871E-3</v>
      </c>
      <c r="N1920" s="1">
        <v>3.0271954536437988</v>
      </c>
    </row>
    <row r="1921" spans="1:14" x14ac:dyDescent="0.25">
      <c r="A1921" s="1">
        <v>320420</v>
      </c>
      <c r="B1921" s="1" t="s">
        <v>1518</v>
      </c>
      <c r="C1921" s="1">
        <v>123464502</v>
      </c>
      <c r="D1921" s="1">
        <v>420</v>
      </c>
      <c r="E1921" s="1" t="s">
        <v>1955</v>
      </c>
      <c r="F1921" s="1" t="s">
        <v>237</v>
      </c>
      <c r="G1921" s="1" t="s">
        <v>219</v>
      </c>
      <c r="H1921" s="1" t="s">
        <v>240</v>
      </c>
      <c r="I1921" s="1">
        <v>3138952.17</v>
      </c>
      <c r="J1921" s="1">
        <v>3992356.75</v>
      </c>
      <c r="K1921" s="1">
        <v>0.10682950168848038</v>
      </c>
      <c r="L1921" s="1">
        <v>2.7494208812713623</v>
      </c>
      <c r="M1921" s="1">
        <v>2.5245679542422295E-2</v>
      </c>
      <c r="N1921" s="1">
        <v>0.81079190969467163</v>
      </c>
    </row>
    <row r="1922" spans="1:14" x14ac:dyDescent="0.25">
      <c r="A1922" s="1">
        <v>320421</v>
      </c>
      <c r="B1922" s="1" t="s">
        <v>1518</v>
      </c>
      <c r="C1922" s="1">
        <v>123464603</v>
      </c>
      <c r="D1922" s="1">
        <v>421</v>
      </c>
      <c r="E1922" s="1" t="s">
        <v>1956</v>
      </c>
      <c r="F1922" s="1" t="s">
        <v>237</v>
      </c>
      <c r="G1922" s="1" t="s">
        <v>219</v>
      </c>
      <c r="H1922" s="1" t="s">
        <v>240</v>
      </c>
      <c r="I1922" s="1">
        <v>723559.26</v>
      </c>
      <c r="J1922" s="1">
        <v>2234152</v>
      </c>
      <c r="K1922" s="1">
        <v>9.9440246820449829E-2</v>
      </c>
      <c r="L1922" s="1">
        <v>4.6582517623901367</v>
      </c>
      <c r="M1922" s="1">
        <v>-0.11734964698553085</v>
      </c>
      <c r="N1922" s="1">
        <v>-13.955096244812012</v>
      </c>
    </row>
    <row r="1923" spans="1:14" x14ac:dyDescent="0.25">
      <c r="A1923" s="1">
        <v>320422</v>
      </c>
      <c r="B1923" s="1" t="s">
        <v>1518</v>
      </c>
      <c r="C1923" s="1">
        <v>123465303</v>
      </c>
      <c r="D1923" s="1">
        <v>422</v>
      </c>
      <c r="E1923" s="1" t="s">
        <v>1957</v>
      </c>
      <c r="F1923" s="1" t="s">
        <v>237</v>
      </c>
      <c r="G1923" s="1" t="s">
        <v>219</v>
      </c>
      <c r="H1923" s="1" t="s">
        <v>240</v>
      </c>
      <c r="I1923" s="1">
        <v>2609065.61</v>
      </c>
      <c r="J1923" s="1">
        <v>6835101.5</v>
      </c>
      <c r="K1923" s="1">
        <v>6.4855001866817474E-2</v>
      </c>
      <c r="L1923" s="1">
        <v>0.95794147253036499</v>
      </c>
      <c r="M1923" s="1">
        <v>9.0256398543715477E-3</v>
      </c>
      <c r="N1923" s="1">
        <v>0.34713464975357056</v>
      </c>
    </row>
    <row r="1924" spans="1:14" x14ac:dyDescent="0.25">
      <c r="A1924" s="1">
        <v>320423</v>
      </c>
      <c r="B1924" s="1" t="s">
        <v>1518</v>
      </c>
      <c r="C1924" s="1">
        <v>123465602</v>
      </c>
      <c r="D1924" s="1">
        <v>423</v>
      </c>
      <c r="E1924" s="1" t="s">
        <v>1958</v>
      </c>
      <c r="F1924" s="1" t="s">
        <v>237</v>
      </c>
      <c r="G1924" s="1" t="s">
        <v>219</v>
      </c>
      <c r="H1924" s="1" t="s">
        <v>240</v>
      </c>
      <c r="I1924" s="1">
        <v>4634929.4400000004</v>
      </c>
      <c r="J1924" s="1">
        <v>12887565</v>
      </c>
      <c r="K1924" s="1">
        <v>0.53080600500106812</v>
      </c>
      <c r="L1924" s="1">
        <v>4.2956733703613281</v>
      </c>
      <c r="M1924" s="1">
        <v>0.26047849655151367</v>
      </c>
      <c r="N1924" s="1">
        <v>5.9545416831970215</v>
      </c>
    </row>
    <row r="1925" spans="1:14" x14ac:dyDescent="0.25">
      <c r="A1925" s="1">
        <v>320424</v>
      </c>
      <c r="B1925" s="1" t="s">
        <v>1518</v>
      </c>
      <c r="C1925" s="1">
        <v>123465702</v>
      </c>
      <c r="D1925" s="1">
        <v>424</v>
      </c>
      <c r="E1925" s="1" t="s">
        <v>1959</v>
      </c>
      <c r="F1925" s="1" t="s">
        <v>237</v>
      </c>
      <c r="G1925" s="1" t="s">
        <v>219</v>
      </c>
      <c r="H1925" s="1" t="s">
        <v>240</v>
      </c>
      <c r="I1925" s="1">
        <v>6678485.54</v>
      </c>
      <c r="J1925" s="1">
        <v>10581534</v>
      </c>
      <c r="K1925" s="1">
        <v>0.36151900887489319</v>
      </c>
      <c r="L1925" s="1">
        <v>3.537362813949585</v>
      </c>
      <c r="M1925" s="1">
        <v>1.9706040620803833E-2</v>
      </c>
      <c r="N1925" s="1">
        <v>0.29594072699546814</v>
      </c>
    </row>
    <row r="1926" spans="1:14" x14ac:dyDescent="0.25">
      <c r="A1926" s="1">
        <v>320425</v>
      </c>
      <c r="B1926" s="1" t="s">
        <v>1518</v>
      </c>
      <c r="C1926" s="1">
        <v>123466103</v>
      </c>
      <c r="D1926" s="1">
        <v>425</v>
      </c>
      <c r="E1926" s="1" t="s">
        <v>1960</v>
      </c>
      <c r="F1926" s="1" t="s">
        <v>237</v>
      </c>
      <c r="G1926" s="1" t="s">
        <v>219</v>
      </c>
      <c r="H1926" s="1" t="s">
        <v>240</v>
      </c>
      <c r="I1926" s="1">
        <v>2458856.5299999998</v>
      </c>
      <c r="J1926" s="1">
        <v>6443714</v>
      </c>
      <c r="K1926" s="1">
        <v>5.0742499530315399E-2</v>
      </c>
      <c r="L1926" s="1">
        <v>0.79372322559356689</v>
      </c>
      <c r="M1926" s="1">
        <v>3.4359060227870941E-2</v>
      </c>
      <c r="N1926" s="1">
        <v>1.4171621799468994</v>
      </c>
    </row>
    <row r="1927" spans="1:14" x14ac:dyDescent="0.25">
      <c r="A1927" s="1">
        <v>320426</v>
      </c>
      <c r="B1927" s="1" t="s">
        <v>1518</v>
      </c>
      <c r="C1927" s="1">
        <v>123466303</v>
      </c>
      <c r="D1927" s="1">
        <v>426</v>
      </c>
      <c r="E1927" s="1" t="s">
        <v>1961</v>
      </c>
      <c r="F1927" s="1" t="s">
        <v>237</v>
      </c>
      <c r="G1927" s="1" t="s">
        <v>219</v>
      </c>
      <c r="H1927" s="1" t="s">
        <v>240</v>
      </c>
      <c r="I1927" s="1">
        <v>1936634</v>
      </c>
      <c r="J1927" s="1">
        <v>8354668</v>
      </c>
      <c r="K1927" s="1">
        <v>0.14091199636459351</v>
      </c>
      <c r="L1927" s="1">
        <v>1.7155610322952271</v>
      </c>
      <c r="M1927" s="1">
        <v>0.12133900076150894</v>
      </c>
      <c r="N1927" s="1">
        <v>6.684257984161377</v>
      </c>
    </row>
    <row r="1928" spans="1:14" x14ac:dyDescent="0.25">
      <c r="A1928" s="1">
        <v>320427</v>
      </c>
      <c r="B1928" s="1" t="s">
        <v>1518</v>
      </c>
      <c r="C1928" s="1">
        <v>123466403</v>
      </c>
      <c r="D1928" s="1">
        <v>427</v>
      </c>
      <c r="E1928" s="1" t="s">
        <v>1962</v>
      </c>
      <c r="F1928" s="1" t="s">
        <v>237</v>
      </c>
      <c r="G1928" s="1" t="s">
        <v>219</v>
      </c>
      <c r="H1928" s="1" t="s">
        <v>240</v>
      </c>
      <c r="I1928" s="1">
        <v>2232033.67</v>
      </c>
      <c r="J1928" s="1">
        <v>11445947</v>
      </c>
      <c r="K1928" s="1">
        <v>0.32179000973701477</v>
      </c>
      <c r="L1928" s="1">
        <v>2.8927135467529297</v>
      </c>
      <c r="M1928" s="1">
        <v>5.315529927611351E-2</v>
      </c>
      <c r="N1928" s="1">
        <v>2.4395716190338135</v>
      </c>
    </row>
    <row r="1929" spans="1:14" x14ac:dyDescent="0.25">
      <c r="A1929" s="1">
        <v>320428</v>
      </c>
      <c r="B1929" s="1" t="s">
        <v>1518</v>
      </c>
      <c r="C1929" s="1">
        <v>123467103</v>
      </c>
      <c r="D1929" s="1">
        <v>428</v>
      </c>
      <c r="E1929" s="1" t="s">
        <v>1963</v>
      </c>
      <c r="F1929" s="1" t="s">
        <v>237</v>
      </c>
      <c r="G1929" s="1" t="s">
        <v>219</v>
      </c>
      <c r="H1929" s="1" t="s">
        <v>240</v>
      </c>
      <c r="I1929" s="1">
        <v>3301431.06</v>
      </c>
      <c r="J1929" s="1">
        <v>9540634</v>
      </c>
      <c r="K1929" s="1">
        <v>9.249500185251236E-2</v>
      </c>
      <c r="L1929" s="1">
        <v>0.97897583246231079</v>
      </c>
      <c r="M1929" s="1">
        <v>0.1680615246295929</v>
      </c>
      <c r="N1929" s="1">
        <v>5.3636040687561035</v>
      </c>
    </row>
    <row r="1930" spans="1:14" x14ac:dyDescent="0.25">
      <c r="A1930" s="1">
        <v>320429</v>
      </c>
      <c r="B1930" s="1" t="s">
        <v>1518</v>
      </c>
      <c r="C1930" s="1">
        <v>123467203</v>
      </c>
      <c r="D1930" s="1">
        <v>429</v>
      </c>
      <c r="E1930" s="1" t="s">
        <v>1964</v>
      </c>
      <c r="F1930" s="1" t="s">
        <v>237</v>
      </c>
      <c r="G1930" s="1" t="s">
        <v>219</v>
      </c>
      <c r="H1930" s="1" t="s">
        <v>240</v>
      </c>
      <c r="I1930" s="1">
        <v>1069901.47</v>
      </c>
      <c r="J1930" s="1">
        <v>1492573.625</v>
      </c>
      <c r="K1930" s="1">
        <v>6.1719249933958054E-2</v>
      </c>
      <c r="L1930" s="1">
        <v>4.3134541511535645</v>
      </c>
      <c r="M1930" s="1">
        <v>0.15544591844081879</v>
      </c>
      <c r="N1930" s="1">
        <v>16.998739242553711</v>
      </c>
    </row>
    <row r="1931" spans="1:14" x14ac:dyDescent="0.25">
      <c r="A1931" s="1">
        <v>320430</v>
      </c>
      <c r="B1931" s="1" t="s">
        <v>1518</v>
      </c>
      <c r="C1931" s="1">
        <v>123467303</v>
      </c>
      <c r="D1931" s="1">
        <v>430</v>
      </c>
      <c r="E1931" s="1" t="s">
        <v>1965</v>
      </c>
      <c r="F1931" s="1" t="s">
        <v>237</v>
      </c>
      <c r="G1931" s="1" t="s">
        <v>219</v>
      </c>
      <c r="H1931" s="1" t="s">
        <v>240</v>
      </c>
      <c r="I1931" s="1">
        <v>2606580.39</v>
      </c>
      <c r="J1931" s="1">
        <v>9788412</v>
      </c>
      <c r="K1931" s="1">
        <v>0.14116699993610382</v>
      </c>
      <c r="L1931" s="1">
        <v>1.4632881879806519</v>
      </c>
      <c r="M1931" s="1">
        <v>-8.2244656980037689E-2</v>
      </c>
      <c r="N1931" s="1">
        <v>-3.0587582588195801</v>
      </c>
    </row>
    <row r="1932" spans="1:14" x14ac:dyDescent="0.25">
      <c r="A1932" s="1">
        <v>320431</v>
      </c>
      <c r="B1932" s="1" t="s">
        <v>1518</v>
      </c>
      <c r="C1932" s="1">
        <v>123468303</v>
      </c>
      <c r="D1932" s="1">
        <v>431</v>
      </c>
      <c r="E1932" s="1" t="s">
        <v>1966</v>
      </c>
      <c r="F1932" s="1" t="s">
        <v>237</v>
      </c>
      <c r="G1932" s="1" t="s">
        <v>219</v>
      </c>
      <c r="H1932" s="1" t="s">
        <v>240</v>
      </c>
      <c r="I1932" s="1">
        <v>1870817.18</v>
      </c>
      <c r="J1932" s="1">
        <v>2980059.75</v>
      </c>
      <c r="K1932" s="1">
        <v>7.3426499962806702E-2</v>
      </c>
      <c r="L1932" s="1">
        <v>2.526170015335083</v>
      </c>
      <c r="M1932" s="1">
        <v>-0.11082731932401657</v>
      </c>
      <c r="N1932" s="1">
        <v>-5.5926942825317383</v>
      </c>
    </row>
    <row r="1933" spans="1:14" x14ac:dyDescent="0.25">
      <c r="A1933" s="1">
        <v>320432</v>
      </c>
      <c r="B1933" s="1" t="s">
        <v>1518</v>
      </c>
      <c r="C1933" s="1">
        <v>123468402</v>
      </c>
      <c r="D1933" s="1">
        <v>432</v>
      </c>
      <c r="E1933" s="1" t="s">
        <v>1967</v>
      </c>
      <c r="F1933" s="1" t="s">
        <v>237</v>
      </c>
      <c r="G1933" s="1" t="s">
        <v>219</v>
      </c>
      <c r="H1933" s="1" t="s">
        <v>240</v>
      </c>
      <c r="I1933" s="1">
        <v>1439952.89</v>
      </c>
      <c r="J1933" s="1">
        <v>2490907</v>
      </c>
      <c r="K1933" s="1">
        <v>6.8103998899459839E-2</v>
      </c>
      <c r="L1933" s="1">
        <v>2.8109591007232666</v>
      </c>
      <c r="M1933" s="1">
        <v>1.0761800222098827E-2</v>
      </c>
      <c r="N1933" s="1">
        <v>0.75299936532974243</v>
      </c>
    </row>
    <row r="1934" spans="1:14" x14ac:dyDescent="0.25">
      <c r="A1934" s="1">
        <v>320433</v>
      </c>
      <c r="B1934" s="1" t="s">
        <v>1518</v>
      </c>
      <c r="C1934" s="1">
        <v>123468503</v>
      </c>
      <c r="D1934" s="1">
        <v>433</v>
      </c>
      <c r="E1934" s="1" t="s">
        <v>1968</v>
      </c>
      <c r="F1934" s="1" t="s">
        <v>237</v>
      </c>
      <c r="G1934" s="1" t="s">
        <v>219</v>
      </c>
      <c r="H1934" s="1" t="s">
        <v>240</v>
      </c>
      <c r="I1934" s="1">
        <v>1683401.28</v>
      </c>
      <c r="J1934" s="1">
        <v>3811450.25</v>
      </c>
      <c r="K1934" s="1">
        <v>0.14585025608539581</v>
      </c>
      <c r="L1934" s="1">
        <v>3.9788916110992432</v>
      </c>
      <c r="M1934" s="1">
        <v>0.14675967395305634</v>
      </c>
      <c r="N1934" s="1">
        <v>9.5506772994995117</v>
      </c>
    </row>
    <row r="1935" spans="1:14" x14ac:dyDescent="0.25">
      <c r="A1935" s="1">
        <v>320434</v>
      </c>
      <c r="B1935" s="1" t="s">
        <v>1518</v>
      </c>
      <c r="C1935" s="1">
        <v>123468603</v>
      </c>
      <c r="D1935" s="1">
        <v>434</v>
      </c>
      <c r="E1935" s="1" t="s">
        <v>1969</v>
      </c>
      <c r="F1935" s="1" t="s">
        <v>237</v>
      </c>
      <c r="G1935" s="1" t="s">
        <v>219</v>
      </c>
      <c r="H1935" s="1" t="s">
        <v>240</v>
      </c>
      <c r="I1935" s="1">
        <v>1768721.8</v>
      </c>
      <c r="J1935" s="1">
        <v>8948207</v>
      </c>
      <c r="K1935" s="1">
        <v>0.17662300169467926</v>
      </c>
      <c r="L1935" s="1">
        <v>2.0135815143585205</v>
      </c>
      <c r="M1935" s="1">
        <v>5.297590047121048E-3</v>
      </c>
      <c r="N1935" s="1">
        <v>0.30041494965553284</v>
      </c>
    </row>
    <row r="1936" spans="1:14" x14ac:dyDescent="0.25">
      <c r="A1936" s="1">
        <v>320435</v>
      </c>
      <c r="B1936" s="1" t="s">
        <v>1518</v>
      </c>
      <c r="C1936" s="1">
        <v>123469303</v>
      </c>
      <c r="D1936" s="1">
        <v>435</v>
      </c>
      <c r="E1936" s="1" t="s">
        <v>1970</v>
      </c>
      <c r="F1936" s="1" t="s">
        <v>237</v>
      </c>
      <c r="G1936" s="1" t="s">
        <v>219</v>
      </c>
      <c r="H1936" s="1" t="s">
        <v>240</v>
      </c>
      <c r="I1936" s="1">
        <v>1974013.18</v>
      </c>
      <c r="J1936" s="1">
        <v>2711304.5</v>
      </c>
      <c r="K1936" s="1">
        <v>8.1240251660346985E-2</v>
      </c>
      <c r="L1936" s="1">
        <v>3.0889074802398682</v>
      </c>
      <c r="M1936" s="1">
        <v>-0.13300925493240356</v>
      </c>
      <c r="N1936" s="1">
        <v>-6.3126645088195801</v>
      </c>
    </row>
    <row r="1937" spans="1:14" x14ac:dyDescent="0.25">
      <c r="A1937" s="1">
        <v>320436</v>
      </c>
      <c r="B1937" s="1" t="s">
        <v>1518</v>
      </c>
      <c r="C1937" s="1">
        <v>124150503</v>
      </c>
      <c r="D1937" s="1">
        <v>436</v>
      </c>
      <c r="E1937" s="1" t="s">
        <v>1971</v>
      </c>
      <c r="F1937" s="1" t="s">
        <v>238</v>
      </c>
      <c r="G1937" s="1" t="s">
        <v>220</v>
      </c>
      <c r="H1937" s="1" t="s">
        <v>240</v>
      </c>
      <c r="I1937" s="1">
        <v>2586069.5099999998</v>
      </c>
      <c r="J1937" s="1">
        <v>15240089</v>
      </c>
      <c r="K1937" s="1">
        <v>0.13238699734210968</v>
      </c>
      <c r="L1937" s="1">
        <v>0.87628811597824097</v>
      </c>
      <c r="M1937" s="1">
        <v>-0.12297608703374863</v>
      </c>
      <c r="N1937" s="1">
        <v>-4.539461612701416</v>
      </c>
    </row>
    <row r="1938" spans="1:14" x14ac:dyDescent="0.25">
      <c r="A1938" s="1">
        <v>320437</v>
      </c>
      <c r="B1938" s="1" t="s">
        <v>1518</v>
      </c>
      <c r="C1938" s="1">
        <v>124151902</v>
      </c>
      <c r="D1938" s="1">
        <v>437</v>
      </c>
      <c r="E1938" s="1" t="s">
        <v>1972</v>
      </c>
      <c r="F1938" s="1" t="s">
        <v>238</v>
      </c>
      <c r="G1938" s="1" t="s">
        <v>220</v>
      </c>
      <c r="H1938" s="1" t="s">
        <v>240</v>
      </c>
      <c r="I1938" s="1">
        <v>5197143.96</v>
      </c>
      <c r="J1938" s="1">
        <v>25401328</v>
      </c>
      <c r="K1938" s="1">
        <v>0.25680598616600037</v>
      </c>
      <c r="L1938" s="1">
        <v>1.0213198661804199</v>
      </c>
      <c r="M1938" s="1">
        <v>0.14486409723758698</v>
      </c>
      <c r="N1938" s="1">
        <v>2.8673014640808105</v>
      </c>
    </row>
    <row r="1939" spans="1:14" x14ac:dyDescent="0.25">
      <c r="A1939" s="1">
        <v>320438</v>
      </c>
      <c r="B1939" s="1" t="s">
        <v>1518</v>
      </c>
      <c r="C1939" s="1">
        <v>124152003</v>
      </c>
      <c r="D1939" s="1">
        <v>438</v>
      </c>
      <c r="E1939" s="1" t="s">
        <v>1973</v>
      </c>
      <c r="F1939" s="1" t="s">
        <v>238</v>
      </c>
      <c r="G1939" s="1" t="s">
        <v>220</v>
      </c>
      <c r="H1939" s="1" t="s">
        <v>240</v>
      </c>
      <c r="I1939" s="1">
        <v>5901098.5999999996</v>
      </c>
      <c r="J1939" s="1">
        <v>14785800</v>
      </c>
      <c r="K1939" s="1">
        <v>0.17795500159263611</v>
      </c>
      <c r="L1939" s="1">
        <v>1.2182152271270752</v>
      </c>
      <c r="M1939" s="1">
        <v>-0.23026673495769501</v>
      </c>
      <c r="N1939" s="1">
        <v>-3.7555539608001709</v>
      </c>
    </row>
    <row r="1940" spans="1:14" x14ac:dyDescent="0.25">
      <c r="A1940" s="1">
        <v>320439</v>
      </c>
      <c r="B1940" s="1" t="s">
        <v>1518</v>
      </c>
      <c r="C1940" s="1">
        <v>124153503</v>
      </c>
      <c r="D1940" s="1">
        <v>439</v>
      </c>
      <c r="E1940" s="1" t="s">
        <v>1974</v>
      </c>
      <c r="F1940" s="1" t="s">
        <v>238</v>
      </c>
      <c r="G1940" s="1" t="s">
        <v>220</v>
      </c>
      <c r="H1940" s="1" t="s">
        <v>240</v>
      </c>
      <c r="I1940" s="1">
        <v>1748884</v>
      </c>
      <c r="J1940" s="1">
        <v>2637548.75</v>
      </c>
      <c r="K1940" s="1">
        <v>4.92047518491745E-2</v>
      </c>
      <c r="L1940" s="1">
        <v>1.9010127782821655</v>
      </c>
      <c r="M1940" s="1">
        <v>0.10720700025558472</v>
      </c>
      <c r="N1940" s="1">
        <v>6.53033447265625</v>
      </c>
    </row>
    <row r="1941" spans="1:14" x14ac:dyDescent="0.25">
      <c r="A1941" s="1">
        <v>320440</v>
      </c>
      <c r="B1941" s="1" t="s">
        <v>1518</v>
      </c>
      <c r="C1941" s="1">
        <v>124154003</v>
      </c>
      <c r="D1941" s="1">
        <v>440</v>
      </c>
      <c r="E1941" s="1" t="s">
        <v>1975</v>
      </c>
      <c r="F1941" s="1" t="s">
        <v>238</v>
      </c>
      <c r="G1941" s="1" t="s">
        <v>220</v>
      </c>
      <c r="H1941" s="1" t="s">
        <v>240</v>
      </c>
      <c r="I1941" s="1">
        <v>1839479.13</v>
      </c>
      <c r="J1941" s="1">
        <v>5798084.5</v>
      </c>
      <c r="K1941" s="1">
        <v>0.14643600583076477</v>
      </c>
      <c r="L1941" s="1">
        <v>2.591031551361084</v>
      </c>
      <c r="M1941" s="1">
        <v>-1.0896209627389908E-2</v>
      </c>
      <c r="N1941" s="1">
        <v>-0.58886486291885376</v>
      </c>
    </row>
    <row r="1942" spans="1:14" x14ac:dyDescent="0.25">
      <c r="A1942" s="1">
        <v>320441</v>
      </c>
      <c r="B1942" s="1" t="s">
        <v>1518</v>
      </c>
      <c r="C1942" s="1">
        <v>124156503</v>
      </c>
      <c r="D1942" s="1">
        <v>441</v>
      </c>
      <c r="E1942" s="1" t="s">
        <v>1976</v>
      </c>
      <c r="F1942" s="1" t="s">
        <v>238</v>
      </c>
      <c r="G1942" s="1" t="s">
        <v>220</v>
      </c>
      <c r="H1942" s="1" t="s">
        <v>240</v>
      </c>
      <c r="I1942" s="1">
        <v>1375935.06</v>
      </c>
      <c r="J1942" s="1">
        <v>6366826</v>
      </c>
      <c r="K1942" s="1">
        <v>0.10961200296878815</v>
      </c>
      <c r="L1942" s="1">
        <v>1.75177001953125</v>
      </c>
      <c r="M1942" s="1">
        <v>7.291839923709631E-3</v>
      </c>
      <c r="N1942" s="1">
        <v>0.53277873992919922</v>
      </c>
    </row>
    <row r="1943" spans="1:14" x14ac:dyDescent="0.25">
      <c r="A1943" s="1">
        <v>320442</v>
      </c>
      <c r="B1943" s="1" t="s">
        <v>1518</v>
      </c>
      <c r="C1943" s="1">
        <v>124156603</v>
      </c>
      <c r="D1943" s="1">
        <v>442</v>
      </c>
      <c r="E1943" s="1" t="s">
        <v>1977</v>
      </c>
      <c r="F1943" s="1" t="s">
        <v>238</v>
      </c>
      <c r="G1943" s="1" t="s">
        <v>220</v>
      </c>
      <c r="H1943" s="1" t="s">
        <v>240</v>
      </c>
      <c r="I1943" s="1">
        <v>1964414.56</v>
      </c>
      <c r="J1943" s="1">
        <v>6030017</v>
      </c>
      <c r="K1943" s="1">
        <v>0.13081499934196472</v>
      </c>
      <c r="L1943" s="1">
        <v>2.2175033092498779</v>
      </c>
      <c r="M1943" s="1">
        <v>4.2062770575284958E-2</v>
      </c>
      <c r="N1943" s="1">
        <v>2.18808913230896</v>
      </c>
    </row>
    <row r="1944" spans="1:14" x14ac:dyDescent="0.25">
      <c r="A1944" s="1">
        <v>320443</v>
      </c>
      <c r="B1944" s="1" t="s">
        <v>1518</v>
      </c>
      <c r="C1944" s="1">
        <v>124156703</v>
      </c>
      <c r="D1944" s="1">
        <v>443</v>
      </c>
      <c r="E1944" s="1" t="s">
        <v>1978</v>
      </c>
      <c r="F1944" s="1" t="s">
        <v>238</v>
      </c>
      <c r="G1944" s="1" t="s">
        <v>220</v>
      </c>
      <c r="H1944" s="1" t="s">
        <v>240</v>
      </c>
      <c r="I1944" s="1">
        <v>2063068.41</v>
      </c>
      <c r="J1944" s="1">
        <v>12731446</v>
      </c>
      <c r="K1944" s="1">
        <v>4.4236999005079269E-2</v>
      </c>
      <c r="L1944" s="1">
        <v>0.34867399930953979</v>
      </c>
      <c r="M1944" s="1">
        <v>4.4861268252134323E-2</v>
      </c>
      <c r="N1944" s="1">
        <v>2.2228279113769531</v>
      </c>
    </row>
    <row r="1945" spans="1:14" x14ac:dyDescent="0.25">
      <c r="A1945" s="1">
        <v>320444</v>
      </c>
      <c r="B1945" s="1" t="s">
        <v>1518</v>
      </c>
      <c r="C1945" s="1">
        <v>124157203</v>
      </c>
      <c r="D1945" s="1">
        <v>444</v>
      </c>
      <c r="E1945" s="1" t="s">
        <v>1979</v>
      </c>
      <c r="F1945" s="1" t="s">
        <v>238</v>
      </c>
      <c r="G1945" s="1" t="s">
        <v>220</v>
      </c>
      <c r="H1945" s="1" t="s">
        <v>240</v>
      </c>
      <c r="I1945" s="1">
        <v>1740724.55</v>
      </c>
      <c r="J1945" s="1">
        <v>4879718.5</v>
      </c>
      <c r="K1945" s="1">
        <v>8.6469501256942749E-2</v>
      </c>
      <c r="L1945" s="1">
        <v>1.8039851188659668</v>
      </c>
      <c r="M1945" s="1">
        <v>3.5524740815162659E-2</v>
      </c>
      <c r="N1945" s="1">
        <v>2.0833182334899902</v>
      </c>
    </row>
    <row r="1946" spans="1:14" x14ac:dyDescent="0.25">
      <c r="A1946" s="1">
        <v>320445</v>
      </c>
      <c r="B1946" s="1" t="s">
        <v>1518</v>
      </c>
      <c r="C1946" s="1">
        <v>124157802</v>
      </c>
      <c r="D1946" s="1">
        <v>445</v>
      </c>
      <c r="E1946" s="1" t="s">
        <v>1980</v>
      </c>
      <c r="F1946" s="1" t="s">
        <v>238</v>
      </c>
      <c r="G1946" s="1" t="s">
        <v>220</v>
      </c>
      <c r="H1946" s="1" t="s">
        <v>240</v>
      </c>
      <c r="I1946" s="1">
        <v>2597079.2400000002</v>
      </c>
      <c r="J1946" s="1">
        <v>3627910.5</v>
      </c>
      <c r="K1946" s="1">
        <v>8.290649950504303E-2</v>
      </c>
      <c r="L1946" s="1">
        <v>2.3386857509613037</v>
      </c>
      <c r="M1946" s="1">
        <v>7.9658240079879761E-2</v>
      </c>
      <c r="N1946" s="1">
        <v>3.1642796993255615</v>
      </c>
    </row>
    <row r="1947" spans="1:14" x14ac:dyDescent="0.25">
      <c r="A1947" s="1">
        <v>320446</v>
      </c>
      <c r="B1947" s="1" t="s">
        <v>1518</v>
      </c>
      <c r="C1947" s="1">
        <v>124158503</v>
      </c>
      <c r="D1947" s="1">
        <v>446</v>
      </c>
      <c r="E1947" s="1" t="s">
        <v>1981</v>
      </c>
      <c r="F1947" s="1" t="s">
        <v>238</v>
      </c>
      <c r="G1947" s="1" t="s">
        <v>220</v>
      </c>
      <c r="H1947" s="1" t="s">
        <v>240</v>
      </c>
      <c r="I1947" s="1">
        <v>1811775.49</v>
      </c>
      <c r="J1947" s="1">
        <v>3293401.25</v>
      </c>
      <c r="K1947" s="1">
        <v>2.4064499884843826E-2</v>
      </c>
      <c r="L1947" s="1">
        <v>0.73606669902801514</v>
      </c>
      <c r="M1947" s="1">
        <v>7.8618498519062996E-3</v>
      </c>
      <c r="N1947" s="1">
        <v>0.43582186102867126</v>
      </c>
    </row>
    <row r="1948" spans="1:14" x14ac:dyDescent="0.25">
      <c r="A1948" s="1">
        <v>320447</v>
      </c>
      <c r="B1948" s="1" t="s">
        <v>1518</v>
      </c>
      <c r="C1948" s="1">
        <v>124159002</v>
      </c>
      <c r="D1948" s="1">
        <v>447</v>
      </c>
      <c r="E1948" s="1" t="s">
        <v>1982</v>
      </c>
      <c r="F1948" s="1" t="s">
        <v>238</v>
      </c>
      <c r="G1948" s="1" t="s">
        <v>220</v>
      </c>
      <c r="H1948" s="1" t="s">
        <v>240</v>
      </c>
      <c r="I1948" s="1">
        <v>6128947.0199999996</v>
      </c>
      <c r="J1948" s="1">
        <v>8421638</v>
      </c>
      <c r="K1948" s="1">
        <v>0.21926049888134003</v>
      </c>
      <c r="L1948" s="1">
        <v>2.673133373260498</v>
      </c>
      <c r="M1948" s="1">
        <v>-0.32518813014030457</v>
      </c>
      <c r="N1948" s="1">
        <v>-5.0384464263916016</v>
      </c>
    </row>
    <row r="1949" spans="1:14" x14ac:dyDescent="0.25">
      <c r="A1949" s="1">
        <v>320448</v>
      </c>
      <c r="B1949" s="1" t="s">
        <v>1518</v>
      </c>
      <c r="C1949" s="1">
        <v>125231232</v>
      </c>
      <c r="D1949" s="1">
        <v>448</v>
      </c>
      <c r="E1949" s="1" t="s">
        <v>1983</v>
      </c>
      <c r="F1949" s="1" t="s">
        <v>238</v>
      </c>
      <c r="G1949" s="1" t="s">
        <v>221</v>
      </c>
      <c r="H1949" s="1" t="s">
        <v>240</v>
      </c>
      <c r="I1949" s="1">
        <v>5880046.0800000001</v>
      </c>
      <c r="J1949" s="1">
        <v>78983872</v>
      </c>
      <c r="K1949" s="1">
        <v>1.9016159772872925</v>
      </c>
      <c r="L1949" s="1">
        <v>2.4669957160949707</v>
      </c>
      <c r="M1949" s="1">
        <v>2.5787990540266037E-2</v>
      </c>
      <c r="N1949" s="1">
        <v>0.44049972295761108</v>
      </c>
    </row>
    <row r="1950" spans="1:14" x14ac:dyDescent="0.25">
      <c r="A1950" s="1">
        <v>320449</v>
      </c>
      <c r="B1950" s="1" t="s">
        <v>1518</v>
      </c>
      <c r="C1950" s="1">
        <v>125231303</v>
      </c>
      <c r="D1950" s="1">
        <v>449</v>
      </c>
      <c r="E1950" s="1" t="s">
        <v>1984</v>
      </c>
      <c r="F1950" s="1" t="s">
        <v>238</v>
      </c>
      <c r="G1950" s="1" t="s">
        <v>221</v>
      </c>
      <c r="H1950" s="1" t="s">
        <v>240</v>
      </c>
      <c r="I1950" s="1">
        <v>2437867.94</v>
      </c>
      <c r="J1950" s="1">
        <v>10776265</v>
      </c>
      <c r="K1950" s="1">
        <v>0.1680310070514679</v>
      </c>
      <c r="L1950" s="1">
        <v>1.5839676856994629</v>
      </c>
      <c r="M1950" s="1">
        <v>4.6125009655952454E-2</v>
      </c>
      <c r="N1950" s="1">
        <v>1.928510308265686</v>
      </c>
    </row>
    <row r="1951" spans="1:14" x14ac:dyDescent="0.25">
      <c r="A1951" s="1">
        <v>320450</v>
      </c>
      <c r="B1951" s="1" t="s">
        <v>1518</v>
      </c>
      <c r="C1951" s="1">
        <v>125234103</v>
      </c>
      <c r="D1951" s="1">
        <v>450</v>
      </c>
      <c r="E1951" s="1" t="s">
        <v>1985</v>
      </c>
      <c r="F1951" s="1" t="s">
        <v>238</v>
      </c>
      <c r="G1951" s="1" t="s">
        <v>221</v>
      </c>
      <c r="H1951" s="1" t="s">
        <v>240</v>
      </c>
      <c r="I1951" s="1">
        <v>1862063</v>
      </c>
      <c r="J1951" s="1">
        <v>4280654</v>
      </c>
      <c r="K1951" s="1">
        <v>8.3939999341964722E-2</v>
      </c>
      <c r="L1951" s="1">
        <v>2.0001363754272461</v>
      </c>
      <c r="M1951" s="1">
        <v>4.3209999799728394E-2</v>
      </c>
      <c r="N1951" s="1">
        <v>2.3756730556488037</v>
      </c>
    </row>
    <row r="1952" spans="1:14" x14ac:dyDescent="0.25">
      <c r="A1952" s="1">
        <v>320451</v>
      </c>
      <c r="B1952" s="1" t="s">
        <v>1518</v>
      </c>
      <c r="C1952" s="1">
        <v>125234502</v>
      </c>
      <c r="D1952" s="1">
        <v>451</v>
      </c>
      <c r="E1952" s="1" t="s">
        <v>1986</v>
      </c>
      <c r="F1952" s="1" t="s">
        <v>238</v>
      </c>
      <c r="G1952" s="1" t="s">
        <v>221</v>
      </c>
      <c r="H1952" s="1" t="s">
        <v>240</v>
      </c>
      <c r="I1952" s="1">
        <v>2612286.77</v>
      </c>
      <c r="J1952" s="1">
        <v>3477722.25</v>
      </c>
      <c r="K1952" s="1">
        <v>8.0912500619888306E-2</v>
      </c>
      <c r="L1952" s="1">
        <v>2.3820145130157471</v>
      </c>
      <c r="M1952" s="1">
        <v>2.0849820226430893E-2</v>
      </c>
      <c r="N1952" s="1">
        <v>0.80456596612930298</v>
      </c>
    </row>
    <row r="1953" spans="1:14" x14ac:dyDescent="0.25">
      <c r="A1953" s="1">
        <v>320452</v>
      </c>
      <c r="B1953" s="1" t="s">
        <v>1518</v>
      </c>
      <c r="C1953" s="1">
        <v>125235103</v>
      </c>
      <c r="D1953" s="1">
        <v>452</v>
      </c>
      <c r="E1953" s="1" t="s">
        <v>1987</v>
      </c>
      <c r="F1953" s="1" t="s">
        <v>238</v>
      </c>
      <c r="G1953" s="1" t="s">
        <v>221</v>
      </c>
      <c r="H1953" s="1" t="s">
        <v>240</v>
      </c>
      <c r="I1953" s="1">
        <v>2244805.4900000002</v>
      </c>
      <c r="J1953" s="1">
        <v>9037532</v>
      </c>
      <c r="K1953" s="1">
        <v>0.14403699338436127</v>
      </c>
      <c r="L1953" s="1">
        <v>1.6195770502090454</v>
      </c>
      <c r="M1953" s="1">
        <v>3.5416621714830399E-2</v>
      </c>
      <c r="N1953" s="1">
        <v>1.6030052900314331</v>
      </c>
    </row>
    <row r="1954" spans="1:14" x14ac:dyDescent="0.25">
      <c r="A1954" s="1">
        <v>320453</v>
      </c>
      <c r="B1954" s="1" t="s">
        <v>1518</v>
      </c>
      <c r="C1954" s="1">
        <v>125235502</v>
      </c>
      <c r="D1954" s="1">
        <v>453</v>
      </c>
      <c r="E1954" s="1" t="s">
        <v>1988</v>
      </c>
      <c r="F1954" s="1" t="s">
        <v>238</v>
      </c>
      <c r="G1954" s="1" t="s">
        <v>221</v>
      </c>
      <c r="H1954" s="1" t="s">
        <v>240</v>
      </c>
      <c r="I1954" s="1">
        <v>1609008.06</v>
      </c>
      <c r="J1954" s="1">
        <v>2793569.75</v>
      </c>
      <c r="K1954" s="1">
        <v>4.7095499932765961E-2</v>
      </c>
      <c r="L1954" s="1">
        <v>1.7147620916366577</v>
      </c>
      <c r="M1954" s="1">
        <v>-0.1163562536239624</v>
      </c>
      <c r="N1954" s="1">
        <v>-6.7438654899597168</v>
      </c>
    </row>
    <row r="1955" spans="1:14" x14ac:dyDescent="0.25">
      <c r="A1955" s="1">
        <v>320454</v>
      </c>
      <c r="B1955" s="1" t="s">
        <v>1518</v>
      </c>
      <c r="C1955" s="1">
        <v>125236903</v>
      </c>
      <c r="D1955" s="1">
        <v>454</v>
      </c>
      <c r="E1955" s="1" t="s">
        <v>1989</v>
      </c>
      <c r="F1955" s="1" t="s">
        <v>238</v>
      </c>
      <c r="G1955" s="1" t="s">
        <v>221</v>
      </c>
      <c r="H1955" s="1" t="s">
        <v>240</v>
      </c>
      <c r="I1955" s="1">
        <v>2012158</v>
      </c>
      <c r="J1955" s="1">
        <v>6325514</v>
      </c>
      <c r="K1955" s="1">
        <v>5.5453501641750336E-2</v>
      </c>
      <c r="L1955" s="1">
        <v>0.88441729545593262</v>
      </c>
      <c r="M1955" s="1">
        <v>3.3433560281991959E-2</v>
      </c>
      <c r="N1955" s="1">
        <v>1.6896522045135498</v>
      </c>
    </row>
    <row r="1956" spans="1:14" x14ac:dyDescent="0.25">
      <c r="A1956" s="1">
        <v>320455</v>
      </c>
      <c r="B1956" s="1" t="s">
        <v>1518</v>
      </c>
      <c r="C1956" s="1">
        <v>125237603</v>
      </c>
      <c r="D1956" s="1">
        <v>455</v>
      </c>
      <c r="E1956" s="1" t="s">
        <v>1990</v>
      </c>
      <c r="F1956" s="1" t="s">
        <v>238</v>
      </c>
      <c r="G1956" s="1" t="s">
        <v>221</v>
      </c>
      <c r="H1956" s="1" t="s">
        <v>240</v>
      </c>
      <c r="I1956" s="1">
        <v>1506484.55</v>
      </c>
      <c r="J1956" s="1">
        <v>2182357.25</v>
      </c>
      <c r="K1956" s="1">
        <v>9.1291248798370361E-2</v>
      </c>
      <c r="L1956" s="1">
        <v>4.3657755851745605</v>
      </c>
      <c r="M1956" s="1">
        <v>-0.21699866652488708</v>
      </c>
      <c r="N1956" s="1">
        <v>-12.590703010559082</v>
      </c>
    </row>
    <row r="1957" spans="1:14" x14ac:dyDescent="0.25">
      <c r="A1957" s="1">
        <v>320456</v>
      </c>
      <c r="B1957" s="1" t="s">
        <v>1518</v>
      </c>
      <c r="C1957" s="1">
        <v>125237702</v>
      </c>
      <c r="D1957" s="1">
        <v>456</v>
      </c>
      <c r="E1957" s="1" t="s">
        <v>1991</v>
      </c>
      <c r="F1957" s="1" t="s">
        <v>238</v>
      </c>
      <c r="G1957" s="1" t="s">
        <v>221</v>
      </c>
      <c r="H1957" s="1" t="s">
        <v>240</v>
      </c>
      <c r="I1957" s="1">
        <v>3462893.58</v>
      </c>
      <c r="J1957" s="1">
        <v>12171457</v>
      </c>
      <c r="K1957" s="1">
        <v>0.17126999795436859</v>
      </c>
      <c r="L1957" s="1">
        <v>1.4272277355194092</v>
      </c>
      <c r="M1957" s="1">
        <v>0.21042020618915558</v>
      </c>
      <c r="N1957" s="1">
        <v>6.4695439338684082</v>
      </c>
    </row>
    <row r="1958" spans="1:14" x14ac:dyDescent="0.25">
      <c r="A1958" s="1">
        <v>320457</v>
      </c>
      <c r="B1958" s="1" t="s">
        <v>1518</v>
      </c>
      <c r="C1958" s="1">
        <v>125237903</v>
      </c>
      <c r="D1958" s="1">
        <v>457</v>
      </c>
      <c r="E1958" s="1" t="s">
        <v>1992</v>
      </c>
      <c r="F1958" s="1" t="s">
        <v>238</v>
      </c>
      <c r="G1958" s="1" t="s">
        <v>221</v>
      </c>
      <c r="H1958" s="1" t="s">
        <v>240</v>
      </c>
      <c r="I1958" s="1">
        <v>1952212.86</v>
      </c>
      <c r="J1958" s="1">
        <v>3006262.75</v>
      </c>
      <c r="K1958" s="1">
        <v>6.0677748173475266E-2</v>
      </c>
      <c r="L1958" s="1">
        <v>2.0599558353424072</v>
      </c>
      <c r="M1958" s="1">
        <v>1.4488330110907555E-2</v>
      </c>
      <c r="N1958" s="1">
        <v>0.74769812822341919</v>
      </c>
    </row>
    <row r="1959" spans="1:14" x14ac:dyDescent="0.25">
      <c r="A1959" s="1">
        <v>320458</v>
      </c>
      <c r="B1959" s="1" t="s">
        <v>1518</v>
      </c>
      <c r="C1959" s="1">
        <v>125238402</v>
      </c>
      <c r="D1959" s="1">
        <v>458</v>
      </c>
      <c r="E1959" s="1" t="s">
        <v>1993</v>
      </c>
      <c r="F1959" s="1" t="s">
        <v>238</v>
      </c>
      <c r="G1959" s="1" t="s">
        <v>221</v>
      </c>
      <c r="H1959" s="1" t="s">
        <v>240</v>
      </c>
      <c r="I1959" s="1">
        <v>2811071.63</v>
      </c>
      <c r="J1959" s="1">
        <v>16684393</v>
      </c>
      <c r="K1959" s="1">
        <v>0.37073400616645813</v>
      </c>
      <c r="L1959" s="1">
        <v>2.2725374698638916</v>
      </c>
      <c r="M1959" s="1">
        <v>0.16319763660430908</v>
      </c>
      <c r="N1959" s="1">
        <v>6.1633458137512207</v>
      </c>
    </row>
    <row r="1960" spans="1:14" x14ac:dyDescent="0.25">
      <c r="A1960" s="1">
        <v>320459</v>
      </c>
      <c r="B1960" s="1" t="s">
        <v>1518</v>
      </c>
      <c r="C1960" s="1">
        <v>125238502</v>
      </c>
      <c r="D1960" s="1">
        <v>459</v>
      </c>
      <c r="E1960" s="1" t="s">
        <v>1994</v>
      </c>
      <c r="F1960" s="1" t="s">
        <v>238</v>
      </c>
      <c r="G1960" s="1" t="s">
        <v>221</v>
      </c>
      <c r="H1960" s="1" t="s">
        <v>240</v>
      </c>
      <c r="I1960" s="1">
        <v>1721997.54</v>
      </c>
      <c r="J1960" s="1">
        <v>3034189.5</v>
      </c>
      <c r="K1960" s="1">
        <v>3.6015000194311142E-2</v>
      </c>
      <c r="L1960" s="1">
        <v>1.2012310028076172</v>
      </c>
      <c r="M1960" s="1">
        <v>2.1185750141739845E-2</v>
      </c>
      <c r="N1960" s="1">
        <v>1.2456257343292236</v>
      </c>
    </row>
    <row r="1961" spans="1:14" x14ac:dyDescent="0.25">
      <c r="A1961" s="1">
        <v>320460</v>
      </c>
      <c r="B1961" s="1" t="s">
        <v>1518</v>
      </c>
      <c r="C1961" s="1">
        <v>125239452</v>
      </c>
      <c r="D1961" s="1">
        <v>460</v>
      </c>
      <c r="E1961" s="1" t="s">
        <v>1995</v>
      </c>
      <c r="F1961" s="1" t="s">
        <v>238</v>
      </c>
      <c r="G1961" s="1" t="s">
        <v>221</v>
      </c>
      <c r="H1961" s="1" t="s">
        <v>240</v>
      </c>
      <c r="I1961" s="1">
        <v>8179063.71</v>
      </c>
      <c r="J1961" s="1">
        <v>38696284</v>
      </c>
      <c r="K1961" s="1">
        <v>0.80420798063278198</v>
      </c>
      <c r="L1961" s="1">
        <v>2.1223645210266113</v>
      </c>
      <c r="M1961" s="1">
        <v>3.2388750463724136E-2</v>
      </c>
      <c r="N1961" s="1">
        <v>0.3975701630115509</v>
      </c>
    </row>
    <row r="1962" spans="1:14" x14ac:dyDescent="0.25">
      <c r="A1962" s="1">
        <v>320461</v>
      </c>
      <c r="B1962" s="1" t="s">
        <v>1518</v>
      </c>
      <c r="C1962" s="1">
        <v>125239603</v>
      </c>
      <c r="D1962" s="1">
        <v>461</v>
      </c>
      <c r="E1962" s="1" t="s">
        <v>1996</v>
      </c>
      <c r="F1962" s="1" t="s">
        <v>238</v>
      </c>
      <c r="G1962" s="1" t="s">
        <v>221</v>
      </c>
      <c r="H1962" s="1" t="s">
        <v>240</v>
      </c>
      <c r="I1962" s="1">
        <v>2082596.11</v>
      </c>
      <c r="J1962" s="1">
        <v>3550635.75</v>
      </c>
      <c r="K1962" s="1">
        <v>0.1170940026640892</v>
      </c>
      <c r="L1962" s="1">
        <v>3.4102978706359863</v>
      </c>
      <c r="M1962" s="1">
        <v>1.7253890633583069E-2</v>
      </c>
      <c r="N1962" s="1">
        <v>0.83540099859237671</v>
      </c>
    </row>
    <row r="1963" spans="1:14" x14ac:dyDescent="0.25">
      <c r="A1963" s="1">
        <v>320462</v>
      </c>
      <c r="B1963" s="1" t="s">
        <v>1518</v>
      </c>
      <c r="C1963" s="1">
        <v>125239652</v>
      </c>
      <c r="D1963" s="1">
        <v>462</v>
      </c>
      <c r="E1963" s="1" t="s">
        <v>1997</v>
      </c>
      <c r="F1963" s="1" t="s">
        <v>238</v>
      </c>
      <c r="G1963" s="1" t="s">
        <v>221</v>
      </c>
      <c r="H1963" s="1" t="s">
        <v>240</v>
      </c>
      <c r="I1963" s="1">
        <v>4722383</v>
      </c>
      <c r="J1963" s="1">
        <v>22894980</v>
      </c>
      <c r="K1963" s="1">
        <v>0.4271639883518219</v>
      </c>
      <c r="L1963" s="1">
        <v>1.9012261629104614</v>
      </c>
      <c r="M1963" s="1">
        <v>0.26024198532104492</v>
      </c>
      <c r="N1963" s="1">
        <v>5.8322224617004395</v>
      </c>
    </row>
    <row r="1964" spans="1:14" x14ac:dyDescent="0.25">
      <c r="A1964" s="1">
        <v>320463</v>
      </c>
      <c r="B1964" s="1" t="s">
        <v>1518</v>
      </c>
      <c r="C1964" s="1">
        <v>126515001</v>
      </c>
      <c r="D1964" s="1">
        <v>463</v>
      </c>
      <c r="E1964" s="1" t="s">
        <v>1998</v>
      </c>
      <c r="F1964" s="1" t="s">
        <v>238</v>
      </c>
      <c r="G1964" s="1" t="s">
        <v>222</v>
      </c>
      <c r="H1964" s="1" t="s">
        <v>240</v>
      </c>
      <c r="I1964" s="1">
        <v>146860118.33000001</v>
      </c>
      <c r="J1964" s="1">
        <v>1113038080</v>
      </c>
      <c r="K1964" s="1">
        <v>15.678079605102539</v>
      </c>
      <c r="L1964" s="1">
        <v>1.4287089109420776</v>
      </c>
      <c r="M1964" s="1">
        <v>3.3834197521209717</v>
      </c>
      <c r="N1964" s="1">
        <v>2.3581666946411133</v>
      </c>
    </row>
    <row r="1965" spans="1:14" x14ac:dyDescent="0.25">
      <c r="A1965" s="1">
        <v>320464</v>
      </c>
      <c r="B1965" s="1" t="s">
        <v>1518</v>
      </c>
      <c r="C1965" s="1">
        <v>127040503</v>
      </c>
      <c r="D1965" s="1">
        <v>464</v>
      </c>
      <c r="E1965" s="1" t="s">
        <v>1999</v>
      </c>
      <c r="F1965" s="1" t="s">
        <v>230</v>
      </c>
      <c r="G1965" s="1" t="s">
        <v>223</v>
      </c>
      <c r="H1965" s="1" t="s">
        <v>240</v>
      </c>
      <c r="I1965" s="1">
        <v>1187860.47</v>
      </c>
      <c r="J1965" s="1">
        <v>9047747</v>
      </c>
      <c r="K1965" s="1">
        <v>8.958899974822998E-2</v>
      </c>
      <c r="L1965" s="1">
        <v>1.0000828504562378</v>
      </c>
      <c r="M1965" s="1">
        <v>-5.3008398972451687E-3</v>
      </c>
      <c r="N1965" s="1">
        <v>-0.44426852464675903</v>
      </c>
    </row>
    <row r="1966" spans="1:14" x14ac:dyDescent="0.25">
      <c r="A1966" s="1">
        <v>320465</v>
      </c>
      <c r="B1966" s="1" t="s">
        <v>1518</v>
      </c>
      <c r="C1966" s="1">
        <v>127040703</v>
      </c>
      <c r="D1966" s="1">
        <v>465</v>
      </c>
      <c r="E1966" s="1" t="s">
        <v>2000</v>
      </c>
      <c r="F1966" s="1" t="s">
        <v>230</v>
      </c>
      <c r="G1966" s="1" t="s">
        <v>223</v>
      </c>
      <c r="H1966" s="1" t="s">
        <v>240</v>
      </c>
      <c r="I1966" s="1">
        <v>2138807.66</v>
      </c>
      <c r="J1966" s="1">
        <v>10912890</v>
      </c>
      <c r="K1966" s="1">
        <v>6.8079002201557159E-2</v>
      </c>
      <c r="L1966" s="1">
        <v>0.62775641679763794</v>
      </c>
      <c r="M1966" s="1">
        <v>2.9478069394826889E-2</v>
      </c>
      <c r="N1966" s="1">
        <v>1.397508978843689</v>
      </c>
    </row>
    <row r="1967" spans="1:14" x14ac:dyDescent="0.25">
      <c r="A1967" s="1">
        <v>320466</v>
      </c>
      <c r="B1967" s="1" t="s">
        <v>1518</v>
      </c>
      <c r="C1967" s="1">
        <v>127041203</v>
      </c>
      <c r="D1967" s="1">
        <v>466</v>
      </c>
      <c r="E1967" s="1" t="s">
        <v>2001</v>
      </c>
      <c r="F1967" s="1" t="s">
        <v>230</v>
      </c>
      <c r="G1967" s="1" t="s">
        <v>223</v>
      </c>
      <c r="H1967" s="1" t="s">
        <v>240</v>
      </c>
      <c r="I1967" s="1">
        <v>1087740.23</v>
      </c>
      <c r="J1967" s="1">
        <v>5602767.5</v>
      </c>
      <c r="K1967" s="1">
        <v>6.0927998274564743E-2</v>
      </c>
      <c r="L1967" s="1">
        <v>1.0994184017181396</v>
      </c>
      <c r="M1967" s="1">
        <v>1.5717210248112679E-2</v>
      </c>
      <c r="N1967" s="1">
        <v>1.4661262035369873</v>
      </c>
    </row>
    <row r="1968" spans="1:14" x14ac:dyDescent="0.25">
      <c r="A1968" s="1">
        <v>320467</v>
      </c>
      <c r="B1968" s="1" t="s">
        <v>1518</v>
      </c>
      <c r="C1968" s="1">
        <v>127041503</v>
      </c>
      <c r="D1968" s="1">
        <v>467</v>
      </c>
      <c r="E1968" s="1" t="s">
        <v>2002</v>
      </c>
      <c r="F1968" s="1" t="s">
        <v>230</v>
      </c>
      <c r="G1968" s="1" t="s">
        <v>223</v>
      </c>
      <c r="H1968" s="1" t="s">
        <v>240</v>
      </c>
      <c r="I1968" s="1">
        <v>1385465.55</v>
      </c>
      <c r="J1968" s="1">
        <v>11003547</v>
      </c>
      <c r="K1968" s="1">
        <v>0.11025100201368332</v>
      </c>
      <c r="L1968" s="1">
        <v>1.0120995044708252</v>
      </c>
      <c r="M1968" s="1">
        <v>2.1049549803137779E-2</v>
      </c>
      <c r="N1968" s="1">
        <v>1.542751669883728</v>
      </c>
    </row>
    <row r="1969" spans="1:14" x14ac:dyDescent="0.25">
      <c r="A1969" s="1">
        <v>320468</v>
      </c>
      <c r="B1969" s="1" t="s">
        <v>1518</v>
      </c>
      <c r="C1969" s="1">
        <v>127041603</v>
      </c>
      <c r="D1969" s="1">
        <v>468</v>
      </c>
      <c r="E1969" s="1" t="s">
        <v>2003</v>
      </c>
      <c r="F1969" s="1" t="s">
        <v>230</v>
      </c>
      <c r="G1969" s="1" t="s">
        <v>223</v>
      </c>
      <c r="H1969" s="1" t="s">
        <v>240</v>
      </c>
      <c r="I1969" s="1">
        <v>1626049.63</v>
      </c>
      <c r="J1969" s="1">
        <v>9390243</v>
      </c>
      <c r="K1969" s="1">
        <v>5.0896000117063522E-2</v>
      </c>
      <c r="L1969" s="1">
        <v>0.54496318101882935</v>
      </c>
      <c r="M1969" s="1">
        <v>1.9598629325628281E-2</v>
      </c>
      <c r="N1969" s="1">
        <v>1.2199954986572266</v>
      </c>
    </row>
    <row r="1970" spans="1:14" x14ac:dyDescent="0.25">
      <c r="A1970" s="1">
        <v>320469</v>
      </c>
      <c r="B1970" s="1" t="s">
        <v>1518</v>
      </c>
      <c r="C1970" s="1">
        <v>127042003</v>
      </c>
      <c r="D1970" s="1">
        <v>469</v>
      </c>
      <c r="E1970" s="1" t="s">
        <v>2004</v>
      </c>
      <c r="F1970" s="1" t="s">
        <v>230</v>
      </c>
      <c r="G1970" s="1" t="s">
        <v>223</v>
      </c>
      <c r="H1970" s="1" t="s">
        <v>240</v>
      </c>
      <c r="I1970" s="1">
        <v>1610073.66</v>
      </c>
      <c r="J1970" s="1">
        <v>8712899</v>
      </c>
      <c r="K1970" s="1">
        <v>8.3567000925540924E-2</v>
      </c>
      <c r="L1970" s="1">
        <v>0.96840637922286987</v>
      </c>
      <c r="M1970" s="1">
        <v>4.4625499285757542E-3</v>
      </c>
      <c r="N1970" s="1">
        <v>0.27793467044830322</v>
      </c>
    </row>
    <row r="1971" spans="1:14" x14ac:dyDescent="0.25">
      <c r="A1971" s="1">
        <v>320470</v>
      </c>
      <c r="B1971" s="1" t="s">
        <v>1518</v>
      </c>
      <c r="C1971" s="1">
        <v>127042853</v>
      </c>
      <c r="D1971" s="1">
        <v>470</v>
      </c>
      <c r="E1971" s="1" t="s">
        <v>2005</v>
      </c>
      <c r="F1971" s="1" t="s">
        <v>230</v>
      </c>
      <c r="G1971" s="1" t="s">
        <v>223</v>
      </c>
      <c r="H1971" s="1" t="s">
        <v>240</v>
      </c>
      <c r="I1971" s="1">
        <v>1049992.83</v>
      </c>
      <c r="J1971" s="1">
        <v>8073996.5</v>
      </c>
      <c r="K1971" s="1">
        <v>3.0151000246405602E-2</v>
      </c>
      <c r="L1971" s="1">
        <v>0.37483316659927368</v>
      </c>
      <c r="M1971" s="1">
        <v>1.1453409679234028E-2</v>
      </c>
      <c r="N1971" s="1">
        <v>1.1028382778167725</v>
      </c>
    </row>
    <row r="1972" spans="1:14" x14ac:dyDescent="0.25">
      <c r="A1972" s="1">
        <v>320471</v>
      </c>
      <c r="B1972" s="1" t="s">
        <v>1518</v>
      </c>
      <c r="C1972" s="1">
        <v>127044103</v>
      </c>
      <c r="D1972" s="1">
        <v>471</v>
      </c>
      <c r="E1972" s="1" t="s">
        <v>2006</v>
      </c>
      <c r="F1972" s="1" t="s">
        <v>230</v>
      </c>
      <c r="G1972" s="1" t="s">
        <v>223</v>
      </c>
      <c r="H1972" s="1" t="s">
        <v>240</v>
      </c>
      <c r="I1972" s="1">
        <v>1926890.45</v>
      </c>
      <c r="J1972" s="1">
        <v>9715675</v>
      </c>
      <c r="K1972" s="1">
        <v>2.8622999787330627E-2</v>
      </c>
      <c r="L1972" s="1">
        <v>0.29547688364982605</v>
      </c>
      <c r="M1972" s="1">
        <v>7.1185999549925327E-3</v>
      </c>
      <c r="N1972" s="1">
        <v>0.37080448865890503</v>
      </c>
    </row>
    <row r="1973" spans="1:14" x14ac:dyDescent="0.25">
      <c r="A1973" s="1">
        <v>320472</v>
      </c>
      <c r="B1973" s="1" t="s">
        <v>1518</v>
      </c>
      <c r="C1973" s="1">
        <v>127045303</v>
      </c>
      <c r="D1973" s="1">
        <v>472</v>
      </c>
      <c r="E1973" s="1" t="s">
        <v>2007</v>
      </c>
      <c r="F1973" s="1" t="s">
        <v>230</v>
      </c>
      <c r="G1973" s="1" t="s">
        <v>223</v>
      </c>
      <c r="H1973" s="1" t="s">
        <v>240</v>
      </c>
      <c r="I1973" s="1">
        <v>298409.99</v>
      </c>
      <c r="J1973" s="1">
        <v>3430355.5</v>
      </c>
      <c r="K1973" s="1">
        <v>-4.6178750693798065E-2</v>
      </c>
      <c r="L1973" s="1">
        <v>-1.3282984495162964</v>
      </c>
      <c r="M1973" s="1">
        <v>4.1980198584496975E-3</v>
      </c>
      <c r="N1973" s="1">
        <v>1.4268691539764404</v>
      </c>
    </row>
    <row r="1974" spans="1:14" x14ac:dyDescent="0.25">
      <c r="A1974" s="1">
        <v>320473</v>
      </c>
      <c r="B1974" s="1" t="s">
        <v>1518</v>
      </c>
      <c r="C1974" s="1">
        <v>127045653</v>
      </c>
      <c r="D1974" s="1">
        <v>473</v>
      </c>
      <c r="E1974" s="1" t="s">
        <v>2008</v>
      </c>
      <c r="F1974" s="1" t="s">
        <v>230</v>
      </c>
      <c r="G1974" s="1" t="s">
        <v>223</v>
      </c>
      <c r="H1974" s="1" t="s">
        <v>240</v>
      </c>
      <c r="I1974" s="1">
        <v>1367254.18</v>
      </c>
      <c r="J1974" s="1">
        <v>10676777</v>
      </c>
      <c r="K1974" s="1">
        <v>0.10427899658679962</v>
      </c>
      <c r="L1974" s="1">
        <v>0.98632317781448364</v>
      </c>
      <c r="M1974" s="1">
        <v>3.0596090480685234E-2</v>
      </c>
      <c r="N1974" s="1">
        <v>2.288999080657959</v>
      </c>
    </row>
    <row r="1975" spans="1:14" x14ac:dyDescent="0.25">
      <c r="A1975" s="1">
        <v>320474</v>
      </c>
      <c r="B1975" s="1" t="s">
        <v>1518</v>
      </c>
      <c r="C1975" s="1">
        <v>127045853</v>
      </c>
      <c r="D1975" s="1">
        <v>474</v>
      </c>
      <c r="E1975" s="1" t="s">
        <v>2009</v>
      </c>
      <c r="F1975" s="1" t="s">
        <v>230</v>
      </c>
      <c r="G1975" s="1" t="s">
        <v>223</v>
      </c>
      <c r="H1975" s="1" t="s">
        <v>240</v>
      </c>
      <c r="I1975" s="1">
        <v>1150835.28</v>
      </c>
      <c r="J1975" s="1">
        <v>7935992</v>
      </c>
      <c r="K1975" s="1">
        <v>3.7721499800682068E-2</v>
      </c>
      <c r="L1975" s="1">
        <v>0.47759190201759338</v>
      </c>
      <c r="M1975" s="1">
        <v>2.7359600644558668E-3</v>
      </c>
      <c r="N1975" s="1">
        <v>0.23830342292785645</v>
      </c>
    </row>
    <row r="1976" spans="1:14" x14ac:dyDescent="0.25">
      <c r="A1976" s="1">
        <v>320475</v>
      </c>
      <c r="B1976" s="1" t="s">
        <v>1518</v>
      </c>
      <c r="C1976" s="1">
        <v>127046903</v>
      </c>
      <c r="D1976" s="1">
        <v>475</v>
      </c>
      <c r="E1976" s="1" t="s">
        <v>2010</v>
      </c>
      <c r="F1976" s="1" t="s">
        <v>230</v>
      </c>
      <c r="G1976" s="1" t="s">
        <v>223</v>
      </c>
      <c r="H1976" s="1" t="s">
        <v>240</v>
      </c>
      <c r="I1976" s="1">
        <v>770393.07</v>
      </c>
      <c r="J1976" s="1">
        <v>6355405</v>
      </c>
      <c r="K1976" s="1">
        <v>4.8590000718832016E-2</v>
      </c>
      <c r="L1976" s="1">
        <v>0.77043640613555908</v>
      </c>
      <c r="M1976" s="1">
        <v>2.3729579523205757E-2</v>
      </c>
      <c r="N1976" s="1">
        <v>3.1780822277069092</v>
      </c>
    </row>
    <row r="1977" spans="1:14" x14ac:dyDescent="0.25">
      <c r="A1977" s="1">
        <v>320476</v>
      </c>
      <c r="B1977" s="1" t="s">
        <v>1518</v>
      </c>
      <c r="C1977" s="1">
        <v>127047404</v>
      </c>
      <c r="D1977" s="1">
        <v>476</v>
      </c>
      <c r="E1977" s="1" t="s">
        <v>2011</v>
      </c>
      <c r="F1977" s="1" t="s">
        <v>230</v>
      </c>
      <c r="G1977" s="1" t="s">
        <v>223</v>
      </c>
      <c r="H1977" s="1" t="s">
        <v>240</v>
      </c>
      <c r="I1977" s="1">
        <v>747255.44</v>
      </c>
      <c r="J1977" s="1">
        <v>10208605</v>
      </c>
      <c r="K1977" s="1">
        <v>1.9943000748753548E-2</v>
      </c>
      <c r="L1977" s="1">
        <v>0.19573718309402466</v>
      </c>
      <c r="M1977" s="1">
        <v>2.0154400262981653E-3</v>
      </c>
      <c r="N1977" s="1">
        <v>0.27044174075126648</v>
      </c>
    </row>
    <row r="1978" spans="1:14" x14ac:dyDescent="0.25">
      <c r="A1978" s="1">
        <v>320477</v>
      </c>
      <c r="B1978" s="1" t="s">
        <v>1518</v>
      </c>
      <c r="C1978" s="1">
        <v>127049303</v>
      </c>
      <c r="D1978" s="1">
        <v>477</v>
      </c>
      <c r="E1978" s="1" t="s">
        <v>2012</v>
      </c>
      <c r="F1978" s="1" t="s">
        <v>230</v>
      </c>
      <c r="G1978" s="1" t="s">
        <v>223</v>
      </c>
      <c r="H1978" s="1" t="s">
        <v>240</v>
      </c>
      <c r="I1978" s="1">
        <v>636150.52</v>
      </c>
      <c r="J1978" s="1">
        <v>5475871.5</v>
      </c>
      <c r="K1978" s="1">
        <v>8.5075004026293755E-3</v>
      </c>
      <c r="L1978" s="1">
        <v>0.15560515224933624</v>
      </c>
      <c r="M1978" s="1">
        <v>9.4434395432472229E-3</v>
      </c>
      <c r="N1978" s="1">
        <v>1.5068347454071045</v>
      </c>
    </row>
    <row r="1979" spans="1:14" x14ac:dyDescent="0.25">
      <c r="A1979" s="1">
        <v>320478</v>
      </c>
      <c r="B1979" s="1" t="s">
        <v>1518</v>
      </c>
      <c r="C1979" s="1">
        <v>128030603</v>
      </c>
      <c r="D1979" s="1">
        <v>478</v>
      </c>
      <c r="E1979" s="1" t="s">
        <v>2013</v>
      </c>
      <c r="F1979" s="1" t="s">
        <v>233</v>
      </c>
      <c r="G1979" s="1" t="s">
        <v>224</v>
      </c>
      <c r="H1979" s="1" t="s">
        <v>240</v>
      </c>
      <c r="I1979" s="1">
        <v>1030386.23</v>
      </c>
      <c r="J1979" s="1">
        <v>8321707.5</v>
      </c>
      <c r="K1979" s="1">
        <v>2.221749909222126E-2</v>
      </c>
      <c r="L1979" s="1">
        <v>0.26769718527793884</v>
      </c>
      <c r="M1979" s="1">
        <v>1.2890050187706947E-2</v>
      </c>
      <c r="N1979" s="1">
        <v>1.2668401002883911</v>
      </c>
    </row>
    <row r="1980" spans="1:14" x14ac:dyDescent="0.25">
      <c r="A1980" s="1">
        <v>320479</v>
      </c>
      <c r="B1980" s="1" t="s">
        <v>1518</v>
      </c>
      <c r="C1980" s="1">
        <v>128030852</v>
      </c>
      <c r="D1980" s="1">
        <v>479</v>
      </c>
      <c r="E1980" s="1" t="s">
        <v>2014</v>
      </c>
      <c r="F1980" s="1" t="s">
        <v>233</v>
      </c>
      <c r="G1980" s="1" t="s">
        <v>224</v>
      </c>
      <c r="H1980" s="1" t="s">
        <v>240</v>
      </c>
      <c r="I1980" s="1">
        <v>4565931</v>
      </c>
      <c r="J1980" s="1">
        <v>30278432</v>
      </c>
      <c r="K1980" s="1">
        <v>0.44861000776290894</v>
      </c>
      <c r="L1980" s="1">
        <v>1.5038976669311523</v>
      </c>
      <c r="M1980" s="1">
        <v>5.7955719530582428E-2</v>
      </c>
      <c r="N1980" s="1">
        <v>1.2856264114379883</v>
      </c>
    </row>
    <row r="1981" spans="1:14" x14ac:dyDescent="0.25">
      <c r="A1981" s="1">
        <v>320480</v>
      </c>
      <c r="B1981" s="1" t="s">
        <v>1518</v>
      </c>
      <c r="C1981" s="1">
        <v>128033053</v>
      </c>
      <c r="D1981" s="1">
        <v>480</v>
      </c>
      <c r="E1981" s="1" t="s">
        <v>2015</v>
      </c>
      <c r="F1981" s="1" t="s">
        <v>233</v>
      </c>
      <c r="G1981" s="1" t="s">
        <v>224</v>
      </c>
      <c r="H1981" s="1" t="s">
        <v>240</v>
      </c>
      <c r="I1981" s="1">
        <v>1036365.63</v>
      </c>
      <c r="J1981" s="1">
        <v>6702832</v>
      </c>
      <c r="K1981" s="1">
        <v>5.2730999886989594E-2</v>
      </c>
      <c r="L1981" s="1">
        <v>0.79293531179428101</v>
      </c>
      <c r="M1981" s="1">
        <v>1.6458170488476753E-2</v>
      </c>
      <c r="N1981" s="1">
        <v>1.6136925220489502</v>
      </c>
    </row>
    <row r="1982" spans="1:14" x14ac:dyDescent="0.25">
      <c r="A1982" s="1">
        <v>320481</v>
      </c>
      <c r="B1982" s="1" t="s">
        <v>1518</v>
      </c>
      <c r="C1982" s="1">
        <v>128034503</v>
      </c>
      <c r="D1982" s="1">
        <v>481</v>
      </c>
      <c r="E1982" s="1" t="s">
        <v>2016</v>
      </c>
      <c r="F1982" s="1" t="s">
        <v>233</v>
      </c>
      <c r="G1982" s="1" t="s">
        <v>224</v>
      </c>
      <c r="H1982" s="1" t="s">
        <v>240</v>
      </c>
      <c r="I1982" s="1">
        <v>551719.62</v>
      </c>
      <c r="J1982" s="1">
        <v>4304197</v>
      </c>
      <c r="K1982" s="1">
        <v>-2.589500043541193E-3</v>
      </c>
      <c r="L1982" s="1">
        <v>-6.0126036405563354E-2</v>
      </c>
      <c r="M1982" s="1">
        <v>4.4724098406732082E-3</v>
      </c>
      <c r="N1982" s="1">
        <v>0.81725585460662842</v>
      </c>
    </row>
    <row r="1983" spans="1:14" x14ac:dyDescent="0.25">
      <c r="A1983" s="1">
        <v>320482</v>
      </c>
      <c r="B1983" s="1" t="s">
        <v>1518</v>
      </c>
      <c r="C1983" s="1">
        <v>128321103</v>
      </c>
      <c r="D1983" s="1">
        <v>482</v>
      </c>
      <c r="E1983" s="1" t="s">
        <v>2017</v>
      </c>
      <c r="F1983" s="1" t="s">
        <v>233</v>
      </c>
      <c r="G1983" s="1" t="s">
        <v>225</v>
      </c>
      <c r="H1983" s="1" t="s">
        <v>240</v>
      </c>
      <c r="I1983" s="1">
        <v>1359641.14</v>
      </c>
      <c r="J1983" s="1">
        <v>9507594</v>
      </c>
      <c r="K1983" s="1">
        <v>6.1320001259446144E-3</v>
      </c>
      <c r="L1983" s="1">
        <v>6.453743577003479E-2</v>
      </c>
      <c r="M1983" s="1">
        <v>1.2486140243709087E-2</v>
      </c>
      <c r="N1983" s="1">
        <v>0.9268525242805481</v>
      </c>
    </row>
    <row r="1984" spans="1:14" x14ac:dyDescent="0.25">
      <c r="A1984" s="1">
        <v>320483</v>
      </c>
      <c r="B1984" s="1" t="s">
        <v>1518</v>
      </c>
      <c r="C1984" s="1">
        <v>128323303</v>
      </c>
      <c r="D1984" s="1">
        <v>483</v>
      </c>
      <c r="E1984" s="1" t="s">
        <v>2018</v>
      </c>
      <c r="F1984" s="1" t="s">
        <v>233</v>
      </c>
      <c r="G1984" s="1" t="s">
        <v>225</v>
      </c>
      <c r="H1984" s="1" t="s">
        <v>240</v>
      </c>
      <c r="I1984" s="1">
        <v>634822.07999999996</v>
      </c>
      <c r="J1984" s="1">
        <v>5601526</v>
      </c>
      <c r="K1984" s="1">
        <v>3.5663001239299774E-2</v>
      </c>
      <c r="L1984" s="1">
        <v>0.64074522256851196</v>
      </c>
      <c r="M1984" s="1">
        <v>9.2951403930783272E-3</v>
      </c>
      <c r="N1984" s="1">
        <v>1.4859695434570313</v>
      </c>
    </row>
    <row r="1985" spans="1:14" x14ac:dyDescent="0.25">
      <c r="A1985" s="1">
        <v>320484</v>
      </c>
      <c r="B1985" s="1" t="s">
        <v>1518</v>
      </c>
      <c r="C1985" s="1">
        <v>128323703</v>
      </c>
      <c r="D1985" s="1">
        <v>484</v>
      </c>
      <c r="E1985" s="1" t="s">
        <v>2019</v>
      </c>
      <c r="F1985" s="1" t="s">
        <v>233</v>
      </c>
      <c r="G1985" s="1" t="s">
        <v>225</v>
      </c>
      <c r="H1985" s="1" t="s">
        <v>240</v>
      </c>
      <c r="I1985" s="1">
        <v>1848486.29</v>
      </c>
      <c r="J1985" s="1">
        <v>9580895</v>
      </c>
      <c r="K1985" s="1">
        <v>0.2166379988193512</v>
      </c>
      <c r="L1985" s="1">
        <v>2.3134562969207764</v>
      </c>
      <c r="M1985" s="1">
        <v>-4.2662851512432098E-2</v>
      </c>
      <c r="N1985" s="1">
        <v>-2.2559220790863037</v>
      </c>
    </row>
    <row r="1986" spans="1:14" x14ac:dyDescent="0.25">
      <c r="A1986" s="1">
        <v>320485</v>
      </c>
      <c r="B1986" s="1" t="s">
        <v>1518</v>
      </c>
      <c r="C1986" s="1">
        <v>128325203</v>
      </c>
      <c r="D1986" s="1">
        <v>485</v>
      </c>
      <c r="E1986" s="1" t="s">
        <v>2020</v>
      </c>
      <c r="F1986" s="1" t="s">
        <v>233</v>
      </c>
      <c r="G1986" s="1" t="s">
        <v>225</v>
      </c>
      <c r="H1986" s="1" t="s">
        <v>240</v>
      </c>
      <c r="I1986" s="1">
        <v>1061257.6100000001</v>
      </c>
      <c r="J1986" s="1">
        <v>9539132</v>
      </c>
      <c r="K1986" s="1">
        <v>9.7557999193668365E-2</v>
      </c>
      <c r="L1986" s="1">
        <v>1.0332810878753662</v>
      </c>
      <c r="M1986" s="1">
        <v>1.199019979685545E-2</v>
      </c>
      <c r="N1986" s="1">
        <v>1.1427210569381714</v>
      </c>
    </row>
    <row r="1987" spans="1:14" x14ac:dyDescent="0.25">
      <c r="A1987" s="1">
        <v>320486</v>
      </c>
      <c r="B1987" s="1" t="s">
        <v>1518</v>
      </c>
      <c r="C1987" s="1">
        <v>128326303</v>
      </c>
      <c r="D1987" s="1">
        <v>486</v>
      </c>
      <c r="E1987" s="1" t="s">
        <v>2021</v>
      </c>
      <c r="F1987" s="1" t="s">
        <v>233</v>
      </c>
      <c r="G1987" s="1" t="s">
        <v>225</v>
      </c>
      <c r="H1987" s="1" t="s">
        <v>240</v>
      </c>
      <c r="I1987" s="1">
        <v>720038.17</v>
      </c>
      <c r="J1987" s="1">
        <v>7400802.5</v>
      </c>
      <c r="K1987" s="1">
        <v>8.8860001415014267E-3</v>
      </c>
      <c r="L1987" s="1">
        <v>0.12021239846944809</v>
      </c>
      <c r="M1987" s="1">
        <v>3.9983899332582951E-3</v>
      </c>
      <c r="N1987" s="1">
        <v>0.55840331315994263</v>
      </c>
    </row>
    <row r="1988" spans="1:14" x14ac:dyDescent="0.25">
      <c r="A1988" s="1">
        <v>320487</v>
      </c>
      <c r="B1988" s="1" t="s">
        <v>1518</v>
      </c>
      <c r="C1988" s="1">
        <v>128327303</v>
      </c>
      <c r="D1988" s="1">
        <v>487</v>
      </c>
      <c r="E1988" s="1" t="s">
        <v>2022</v>
      </c>
      <c r="F1988" s="1" t="s">
        <v>233</v>
      </c>
      <c r="G1988" s="1" t="s">
        <v>225</v>
      </c>
      <c r="H1988" s="1" t="s">
        <v>240</v>
      </c>
      <c r="I1988" s="1">
        <v>867241.59</v>
      </c>
      <c r="J1988" s="1">
        <v>8930051</v>
      </c>
      <c r="K1988" s="1">
        <v>1.2184999883174896E-2</v>
      </c>
      <c r="L1988" s="1">
        <v>0.13663582503795624</v>
      </c>
      <c r="M1988" s="1">
        <v>-1.1527499882504344E-3</v>
      </c>
      <c r="N1988" s="1">
        <v>-0.13274499773979187</v>
      </c>
    </row>
    <row r="1989" spans="1:14" x14ac:dyDescent="0.25">
      <c r="A1989" s="1">
        <v>320488</v>
      </c>
      <c r="B1989" s="1" t="s">
        <v>1518</v>
      </c>
      <c r="C1989" s="1">
        <v>128328003</v>
      </c>
      <c r="D1989" s="1">
        <v>488</v>
      </c>
      <c r="E1989" s="1" t="s">
        <v>2023</v>
      </c>
      <c r="F1989" s="1" t="s">
        <v>233</v>
      </c>
      <c r="G1989" s="1" t="s">
        <v>225</v>
      </c>
      <c r="H1989" s="1" t="s">
        <v>240</v>
      </c>
      <c r="I1989" s="1">
        <v>981333.8</v>
      </c>
      <c r="J1989" s="1">
        <v>8901388</v>
      </c>
      <c r="K1989" s="1">
        <v>2.8636999428272247E-2</v>
      </c>
      <c r="L1989" s="1">
        <v>0.3227522075176239</v>
      </c>
      <c r="M1989" s="1">
        <v>2.6989299803972244E-3</v>
      </c>
      <c r="N1989" s="1">
        <v>0.2757851779460907</v>
      </c>
    </row>
    <row r="1990" spans="1:14" x14ac:dyDescent="0.25">
      <c r="A1990" s="1">
        <v>320489</v>
      </c>
      <c r="B1990" s="1" t="s">
        <v>1518</v>
      </c>
      <c r="C1990" s="1">
        <v>129540803</v>
      </c>
      <c r="D1990" s="1">
        <v>489</v>
      </c>
      <c r="E1990" s="1" t="s">
        <v>2024</v>
      </c>
      <c r="F1990" s="1" t="s">
        <v>235</v>
      </c>
      <c r="G1990" s="1" t="s">
        <v>226</v>
      </c>
      <c r="H1990" s="1" t="s">
        <v>240</v>
      </c>
      <c r="I1990" s="1">
        <v>1618385.24</v>
      </c>
      <c r="J1990" s="1">
        <v>8144012.5</v>
      </c>
      <c r="K1990" s="1">
        <v>5.2276000380516052E-2</v>
      </c>
      <c r="L1990" s="1">
        <v>0.64604181051254272</v>
      </c>
      <c r="M1990" s="1">
        <v>1.5436870045959949E-2</v>
      </c>
      <c r="N1990" s="1">
        <v>0.96302974224090576</v>
      </c>
    </row>
    <row r="1991" spans="1:14" x14ac:dyDescent="0.25">
      <c r="A1991" s="1">
        <v>320490</v>
      </c>
      <c r="B1991" s="1" t="s">
        <v>1518</v>
      </c>
      <c r="C1991" s="1">
        <v>129544503</v>
      </c>
      <c r="D1991" s="1">
        <v>490</v>
      </c>
      <c r="E1991" s="1" t="s">
        <v>2025</v>
      </c>
      <c r="F1991" s="1" t="s">
        <v>235</v>
      </c>
      <c r="G1991" s="1" t="s">
        <v>226</v>
      </c>
      <c r="H1991" s="1" t="s">
        <v>240</v>
      </c>
      <c r="I1991" s="1">
        <v>935281.51</v>
      </c>
      <c r="J1991" s="1">
        <v>7780138</v>
      </c>
      <c r="K1991" s="1">
        <v>0.17496900260448456</v>
      </c>
      <c r="L1991" s="1">
        <v>2.3006589412689209</v>
      </c>
      <c r="M1991" s="1">
        <v>2.126866951584816E-2</v>
      </c>
      <c r="N1991" s="1">
        <v>2.3269553184509277</v>
      </c>
    </row>
    <row r="1992" spans="1:14" x14ac:dyDescent="0.25">
      <c r="A1992" s="1">
        <v>320491</v>
      </c>
      <c r="B1992" s="1" t="s">
        <v>1518</v>
      </c>
      <c r="C1992" s="1">
        <v>129544703</v>
      </c>
      <c r="D1992" s="1">
        <v>491</v>
      </c>
      <c r="E1992" s="1" t="s">
        <v>2026</v>
      </c>
      <c r="F1992" s="1" t="s">
        <v>235</v>
      </c>
      <c r="G1992" s="1" t="s">
        <v>226</v>
      </c>
      <c r="H1992" s="1" t="s">
        <v>240</v>
      </c>
      <c r="I1992" s="1">
        <v>830278.81</v>
      </c>
      <c r="J1992" s="1">
        <v>5859989</v>
      </c>
      <c r="K1992" s="1">
        <v>4.9076501280069351E-2</v>
      </c>
      <c r="L1992" s="1">
        <v>0.84455752372741699</v>
      </c>
      <c r="M1992" s="1">
        <v>2.859061025083065E-2</v>
      </c>
      <c r="N1992" s="1">
        <v>3.5663003921508789</v>
      </c>
    </row>
    <row r="1993" spans="1:14" x14ac:dyDescent="0.25">
      <c r="A1993" s="1">
        <v>320492</v>
      </c>
      <c r="B1993" s="1" t="s">
        <v>1518</v>
      </c>
      <c r="C1993" s="1">
        <v>129545003</v>
      </c>
      <c r="D1993" s="1">
        <v>492</v>
      </c>
      <c r="E1993" s="1" t="s">
        <v>2027</v>
      </c>
      <c r="F1993" s="1" t="s">
        <v>235</v>
      </c>
      <c r="G1993" s="1" t="s">
        <v>226</v>
      </c>
      <c r="H1993" s="1" t="s">
        <v>240</v>
      </c>
      <c r="I1993" s="1">
        <v>1330275.4099999999</v>
      </c>
      <c r="J1993" s="1">
        <v>8979335</v>
      </c>
      <c r="K1993" s="1">
        <v>5.204400047659874E-2</v>
      </c>
      <c r="L1993" s="1">
        <v>0.58297640085220337</v>
      </c>
      <c r="M1993" s="1">
        <v>2.2307289764285088E-2</v>
      </c>
      <c r="N1993" s="1">
        <v>1.7054919004440308</v>
      </c>
    </row>
    <row r="1994" spans="1:14" x14ac:dyDescent="0.25">
      <c r="A1994" s="1">
        <v>320493</v>
      </c>
      <c r="B1994" s="1" t="s">
        <v>1518</v>
      </c>
      <c r="C1994" s="1">
        <v>129546003</v>
      </c>
      <c r="D1994" s="1">
        <v>493</v>
      </c>
      <c r="E1994" s="1" t="s">
        <v>2028</v>
      </c>
      <c r="F1994" s="1" t="s">
        <v>235</v>
      </c>
      <c r="G1994" s="1" t="s">
        <v>226</v>
      </c>
      <c r="H1994" s="1" t="s">
        <v>240</v>
      </c>
      <c r="I1994" s="1">
        <v>1037910.66</v>
      </c>
      <c r="J1994" s="1">
        <v>6892993</v>
      </c>
      <c r="K1994" s="1">
        <v>8.8891997933387756E-2</v>
      </c>
      <c r="L1994" s="1">
        <v>1.3064473867416382</v>
      </c>
      <c r="M1994" s="1">
        <v>-1.7617270350456238E-2</v>
      </c>
      <c r="N1994" s="1">
        <v>-1.6690481901168823</v>
      </c>
    </row>
    <row r="1995" spans="1:14" x14ac:dyDescent="0.25">
      <c r="A1995" s="1">
        <v>320494</v>
      </c>
      <c r="B1995" s="1" t="s">
        <v>1518</v>
      </c>
      <c r="C1995" s="1">
        <v>129546103</v>
      </c>
      <c r="D1995" s="1">
        <v>494</v>
      </c>
      <c r="E1995" s="1" t="s">
        <v>2029</v>
      </c>
      <c r="F1995" s="1" t="s">
        <v>235</v>
      </c>
      <c r="G1995" s="1" t="s">
        <v>226</v>
      </c>
      <c r="H1995" s="1" t="s">
        <v>240</v>
      </c>
      <c r="I1995" s="1">
        <v>1813240.38</v>
      </c>
      <c r="J1995" s="1">
        <v>13515353</v>
      </c>
      <c r="K1995" s="1">
        <v>0.17275799810886383</v>
      </c>
      <c r="L1995" s="1">
        <v>1.2947856187820435</v>
      </c>
      <c r="M1995" s="1">
        <v>2.6481779292225838E-2</v>
      </c>
      <c r="N1995" s="1">
        <v>1.4821128845214844</v>
      </c>
    </row>
    <row r="1996" spans="1:14" x14ac:dyDescent="0.25">
      <c r="A1996" s="1">
        <v>320495</v>
      </c>
      <c r="B1996" s="1" t="s">
        <v>1518</v>
      </c>
      <c r="C1996" s="1">
        <v>129546803</v>
      </c>
      <c r="D1996" s="1">
        <v>495</v>
      </c>
      <c r="E1996" s="1" t="s">
        <v>2030</v>
      </c>
      <c r="F1996" s="1" t="s">
        <v>235</v>
      </c>
      <c r="G1996" s="1" t="s">
        <v>226</v>
      </c>
      <c r="H1996" s="1" t="s">
        <v>240</v>
      </c>
      <c r="I1996" s="1">
        <v>616887.66</v>
      </c>
      <c r="J1996" s="1">
        <v>3346986.5</v>
      </c>
      <c r="K1996" s="1">
        <v>6.1290748417377472E-2</v>
      </c>
      <c r="L1996" s="1">
        <v>1.865381121635437</v>
      </c>
      <c r="M1996" s="1">
        <v>9.1188596561551094E-3</v>
      </c>
      <c r="N1996" s="1">
        <v>1.5003830194473267</v>
      </c>
    </row>
    <row r="1997" spans="1:14" x14ac:dyDescent="0.25">
      <c r="A1997" s="1">
        <v>320496</v>
      </c>
      <c r="B1997" s="1" t="s">
        <v>1518</v>
      </c>
      <c r="C1997" s="1">
        <v>129547203</v>
      </c>
      <c r="D1997" s="1">
        <v>496</v>
      </c>
      <c r="E1997" s="1" t="s">
        <v>2031</v>
      </c>
      <c r="F1997" s="1" t="s">
        <v>235</v>
      </c>
      <c r="G1997" s="1" t="s">
        <v>226</v>
      </c>
      <c r="H1997" s="1" t="s">
        <v>240</v>
      </c>
      <c r="I1997" s="1">
        <v>866087.26</v>
      </c>
      <c r="J1997" s="1">
        <v>7700445</v>
      </c>
      <c r="K1997" s="1">
        <v>0.37545499205589294</v>
      </c>
      <c r="L1997" s="1">
        <v>5.1256723403930664</v>
      </c>
      <c r="M1997" s="1">
        <v>1.0378779843449593E-2</v>
      </c>
      <c r="N1997" s="1">
        <v>1.2128874063491821</v>
      </c>
    </row>
    <row r="1998" spans="1:14" x14ac:dyDescent="0.25">
      <c r="A1998" s="1">
        <v>320497</v>
      </c>
      <c r="B1998" s="1" t="s">
        <v>1518</v>
      </c>
      <c r="C1998" s="1">
        <v>129547303</v>
      </c>
      <c r="D1998" s="1">
        <v>497</v>
      </c>
      <c r="E1998" s="1" t="s">
        <v>2032</v>
      </c>
      <c r="F1998" s="1" t="s">
        <v>235</v>
      </c>
      <c r="G1998" s="1" t="s">
        <v>226</v>
      </c>
      <c r="H1998" s="1" t="s">
        <v>240</v>
      </c>
      <c r="I1998" s="1">
        <v>798821.75</v>
      </c>
      <c r="J1998" s="1">
        <v>6387154</v>
      </c>
      <c r="K1998" s="1">
        <v>5.6357000023126602E-2</v>
      </c>
      <c r="L1998" s="1">
        <v>0.89020389318466187</v>
      </c>
      <c r="M1998" s="1">
        <v>2.890378050506115E-2</v>
      </c>
      <c r="N1998" s="1">
        <v>3.7541375160217285</v>
      </c>
    </row>
    <row r="1999" spans="1:14" x14ac:dyDescent="0.25">
      <c r="A1999" s="1">
        <v>320498</v>
      </c>
      <c r="B1999" s="1" t="s">
        <v>1518</v>
      </c>
      <c r="C1999" s="1">
        <v>129547603</v>
      </c>
      <c r="D1999" s="1">
        <v>498</v>
      </c>
      <c r="E1999" s="1" t="s">
        <v>2033</v>
      </c>
      <c r="F1999" s="1" t="s">
        <v>235</v>
      </c>
      <c r="G1999" s="1" t="s">
        <v>226</v>
      </c>
      <c r="H1999" s="1" t="s">
        <v>240</v>
      </c>
      <c r="I1999" s="1">
        <v>1407173.06</v>
      </c>
      <c r="J1999" s="1">
        <v>7129860.5</v>
      </c>
      <c r="K1999" s="1">
        <v>0.14267100393772125</v>
      </c>
      <c r="L1999" s="1">
        <v>2.0418939590454102</v>
      </c>
      <c r="M1999" s="1">
        <v>3.6870870739221573E-2</v>
      </c>
      <c r="N1999" s="1">
        <v>2.6907107830047607</v>
      </c>
    </row>
    <row r="2000" spans="1:14" x14ac:dyDescent="0.25">
      <c r="A2000" s="1">
        <v>320499</v>
      </c>
      <c r="B2000" s="1" t="s">
        <v>1518</v>
      </c>
      <c r="C2000" s="1">
        <v>129547803</v>
      </c>
      <c r="D2000" s="1">
        <v>499</v>
      </c>
      <c r="E2000" s="1" t="s">
        <v>2034</v>
      </c>
      <c r="F2000" s="1" t="s">
        <v>235</v>
      </c>
      <c r="G2000" s="1" t="s">
        <v>226</v>
      </c>
      <c r="H2000" s="1" t="s">
        <v>240</v>
      </c>
      <c r="I2000" s="1">
        <v>587684.46</v>
      </c>
      <c r="J2000" s="1">
        <v>4599532</v>
      </c>
      <c r="K2000" s="1">
        <v>5.029899999499321E-2</v>
      </c>
      <c r="L2000" s="1">
        <v>1.1056588888168335</v>
      </c>
      <c r="M2000" s="1">
        <v>1.1107929982244968E-2</v>
      </c>
      <c r="N2000" s="1">
        <v>1.9265317916870117</v>
      </c>
    </row>
    <row r="2001" spans="1:14" x14ac:dyDescent="0.25">
      <c r="A2001" s="1">
        <v>320500</v>
      </c>
      <c r="B2001" s="1" t="s">
        <v>1518</v>
      </c>
      <c r="C2001" s="1">
        <v>129548803</v>
      </c>
      <c r="D2001" s="1">
        <v>500</v>
      </c>
      <c r="E2001" s="1" t="s">
        <v>2035</v>
      </c>
      <c r="F2001" s="1" t="s">
        <v>235</v>
      </c>
      <c r="G2001" s="1" t="s">
        <v>226</v>
      </c>
      <c r="H2001" s="1" t="s">
        <v>240</v>
      </c>
      <c r="I2001" s="1">
        <v>852879.44</v>
      </c>
      <c r="J2001" s="1">
        <v>7109983.5</v>
      </c>
      <c r="K2001" s="1">
        <v>3.6380000412464142E-2</v>
      </c>
      <c r="L2001" s="1">
        <v>0.51430648565292358</v>
      </c>
      <c r="M2001" s="1">
        <v>1.3970719650387764E-2</v>
      </c>
      <c r="N2001" s="1">
        <v>1.6653444766998291</v>
      </c>
    </row>
    <row r="2002" spans="1:14" x14ac:dyDescent="0.25">
      <c r="A2002" s="1">
        <v>330001</v>
      </c>
      <c r="B2002" s="1" t="s">
        <v>1519</v>
      </c>
      <c r="C2002" s="1">
        <v>101260303</v>
      </c>
      <c r="D2002" s="1">
        <v>1</v>
      </c>
      <c r="E2002" s="1" t="s">
        <v>1536</v>
      </c>
      <c r="F2002" s="1" t="s">
        <v>228</v>
      </c>
      <c r="G2002" s="1" t="s">
        <v>161</v>
      </c>
      <c r="H2002" s="1" t="s">
        <v>240</v>
      </c>
      <c r="I2002" s="1">
        <v>3112837.87</v>
      </c>
      <c r="J2002" s="1">
        <v>24216338</v>
      </c>
      <c r="K2002" s="1">
        <v>0.32422599196434021</v>
      </c>
      <c r="L2002" s="1">
        <v>1.3570420742034912</v>
      </c>
      <c r="M2002" s="1">
        <v>8.2096956670284271E-2</v>
      </c>
      <c r="N2002" s="1">
        <v>2.7088081836700439</v>
      </c>
    </row>
    <row r="2003" spans="1:14" x14ac:dyDescent="0.25">
      <c r="A2003" s="1">
        <v>330002</v>
      </c>
      <c r="B2003" s="1" t="s">
        <v>1519</v>
      </c>
      <c r="C2003" s="1">
        <v>101260803</v>
      </c>
      <c r="D2003" s="1">
        <v>2</v>
      </c>
      <c r="E2003" s="1" t="s">
        <v>1537</v>
      </c>
      <c r="F2003" s="1" t="s">
        <v>228</v>
      </c>
      <c r="G2003" s="1" t="s">
        <v>161</v>
      </c>
      <c r="H2003" s="1" t="s">
        <v>240</v>
      </c>
      <c r="I2003" s="1">
        <v>1524789.24</v>
      </c>
      <c r="J2003" s="1">
        <v>12765455</v>
      </c>
      <c r="K2003" s="1">
        <v>0.32111099362373352</v>
      </c>
      <c r="L2003" s="1">
        <v>2.5803771018981934</v>
      </c>
      <c r="M2003" s="1">
        <v>5.7847801595926285E-2</v>
      </c>
      <c r="N2003" s="1">
        <v>3.9434294700622559</v>
      </c>
    </row>
    <row r="2004" spans="1:14" x14ac:dyDescent="0.25">
      <c r="A2004" s="1">
        <v>330003</v>
      </c>
      <c r="B2004" s="1" t="s">
        <v>1519</v>
      </c>
      <c r="C2004" s="1">
        <v>101261302</v>
      </c>
      <c r="D2004" s="1">
        <v>3</v>
      </c>
      <c r="E2004" s="1" t="s">
        <v>1538</v>
      </c>
      <c r="F2004" s="1" t="s">
        <v>228</v>
      </c>
      <c r="G2004" s="1" t="s">
        <v>161</v>
      </c>
      <c r="H2004" s="1" t="s">
        <v>240</v>
      </c>
      <c r="I2004" s="1">
        <v>4883434.25</v>
      </c>
      <c r="J2004" s="1">
        <v>31166470</v>
      </c>
      <c r="K2004" s="1">
        <v>0.38929599523544312</v>
      </c>
      <c r="L2004" s="1">
        <v>1.264885425567627</v>
      </c>
      <c r="M2004" s="1">
        <v>0.1010655015707016</v>
      </c>
      <c r="N2004" s="1">
        <v>2.1132936477661133</v>
      </c>
    </row>
    <row r="2005" spans="1:14" x14ac:dyDescent="0.25">
      <c r="A2005" s="1">
        <v>330004</v>
      </c>
      <c r="B2005" s="1" t="s">
        <v>1519</v>
      </c>
      <c r="C2005" s="1">
        <v>101262903</v>
      </c>
      <c r="D2005" s="1">
        <v>4</v>
      </c>
      <c r="E2005" s="1" t="s">
        <v>1539</v>
      </c>
      <c r="F2005" s="1" t="s">
        <v>228</v>
      </c>
      <c r="G2005" s="1" t="s">
        <v>161</v>
      </c>
      <c r="H2005" s="1" t="s">
        <v>240</v>
      </c>
      <c r="I2005" s="1">
        <v>756107.55</v>
      </c>
      <c r="J2005" s="1">
        <v>7044492</v>
      </c>
      <c r="K2005" s="1">
        <v>9.0043999254703522E-2</v>
      </c>
      <c r="L2005" s="1">
        <v>1.2947684526443481</v>
      </c>
      <c r="M2005" s="1">
        <v>2.40036491304636E-2</v>
      </c>
      <c r="N2005" s="1">
        <v>3.278721809387207</v>
      </c>
    </row>
    <row r="2006" spans="1:14" x14ac:dyDescent="0.25">
      <c r="A2006" s="1">
        <v>330005</v>
      </c>
      <c r="B2006" s="1" t="s">
        <v>1519</v>
      </c>
      <c r="C2006" s="1">
        <v>101264003</v>
      </c>
      <c r="D2006" s="1">
        <v>5</v>
      </c>
      <c r="E2006" s="1" t="s">
        <v>1540</v>
      </c>
      <c r="F2006" s="1" t="s">
        <v>228</v>
      </c>
      <c r="G2006" s="1" t="s">
        <v>161</v>
      </c>
      <c r="H2006" s="1" t="s">
        <v>240</v>
      </c>
      <c r="I2006" s="1">
        <v>2414587.21</v>
      </c>
      <c r="J2006" s="1">
        <v>14722408</v>
      </c>
      <c r="K2006" s="1">
        <v>0.42561399936676025</v>
      </c>
      <c r="L2006" s="1">
        <v>2.9769890308380127</v>
      </c>
      <c r="M2006" s="1">
        <v>8.5917666554450989E-2</v>
      </c>
      <c r="N2006" s="1">
        <v>3.6895604133605957</v>
      </c>
    </row>
    <row r="2007" spans="1:14" x14ac:dyDescent="0.25">
      <c r="A2007" s="1">
        <v>330006</v>
      </c>
      <c r="B2007" s="1" t="s">
        <v>1519</v>
      </c>
      <c r="C2007" s="1">
        <v>101268003</v>
      </c>
      <c r="D2007" s="1">
        <v>6</v>
      </c>
      <c r="E2007" s="1" t="s">
        <v>1541</v>
      </c>
      <c r="F2007" s="1" t="s">
        <v>228</v>
      </c>
      <c r="G2007" s="1" t="s">
        <v>161</v>
      </c>
      <c r="H2007" s="1" t="s">
        <v>240</v>
      </c>
      <c r="I2007" s="1">
        <v>2284011.54</v>
      </c>
      <c r="J2007" s="1">
        <v>16304560</v>
      </c>
      <c r="K2007" s="1">
        <v>0.26749199628829956</v>
      </c>
      <c r="L2007" s="1">
        <v>1.6679607629776001</v>
      </c>
      <c r="M2007" s="1">
        <v>4.9221429973840714E-2</v>
      </c>
      <c r="N2007" s="1">
        <v>2.2025079727172852</v>
      </c>
    </row>
    <row r="2008" spans="1:14" x14ac:dyDescent="0.25">
      <c r="A2008" s="1">
        <v>330007</v>
      </c>
      <c r="B2008" s="1" t="s">
        <v>1519</v>
      </c>
      <c r="C2008" s="1">
        <v>101301303</v>
      </c>
      <c r="D2008" s="1">
        <v>7</v>
      </c>
      <c r="E2008" s="1" t="s">
        <v>1542</v>
      </c>
      <c r="F2008" s="1" t="s">
        <v>228</v>
      </c>
      <c r="G2008" s="1" t="s">
        <v>162</v>
      </c>
      <c r="H2008" s="1" t="s">
        <v>240</v>
      </c>
      <c r="I2008" s="1">
        <v>892275.57</v>
      </c>
      <c r="J2008" s="1">
        <v>7218411.5</v>
      </c>
      <c r="K2008" s="1">
        <v>7.7492497861385345E-2</v>
      </c>
      <c r="L2008" s="1">
        <v>1.0851894617080688</v>
      </c>
      <c r="M2008" s="1">
        <v>3.342365100979805E-2</v>
      </c>
      <c r="N2008" s="1">
        <v>3.8916661739349365</v>
      </c>
    </row>
    <row r="2009" spans="1:14" x14ac:dyDescent="0.25">
      <c r="A2009" s="1">
        <v>330008</v>
      </c>
      <c r="B2009" s="1" t="s">
        <v>1519</v>
      </c>
      <c r="C2009" s="1">
        <v>101301403</v>
      </c>
      <c r="D2009" s="1">
        <v>8</v>
      </c>
      <c r="E2009" s="1" t="s">
        <v>1543</v>
      </c>
      <c r="F2009" s="1" t="s">
        <v>228</v>
      </c>
      <c r="G2009" s="1" t="s">
        <v>162</v>
      </c>
      <c r="H2009" s="1" t="s">
        <v>240</v>
      </c>
      <c r="I2009" s="1">
        <v>1883412.79</v>
      </c>
      <c r="J2009" s="1">
        <v>8548627</v>
      </c>
      <c r="K2009" s="1">
        <v>0.16195900738239288</v>
      </c>
      <c r="L2009" s="1">
        <v>1.9311482906341553</v>
      </c>
      <c r="M2009" s="1">
        <v>7.2692461311817169E-2</v>
      </c>
      <c r="N2009" s="1">
        <v>4.0145602226257324</v>
      </c>
    </row>
    <row r="2010" spans="1:14" x14ac:dyDescent="0.25">
      <c r="A2010" s="1">
        <v>330009</v>
      </c>
      <c r="B2010" s="1" t="s">
        <v>1519</v>
      </c>
      <c r="C2010" s="1">
        <v>101303503</v>
      </c>
      <c r="D2010" s="1">
        <v>9</v>
      </c>
      <c r="E2010" s="1" t="s">
        <v>1544</v>
      </c>
      <c r="F2010" s="1" t="s">
        <v>228</v>
      </c>
      <c r="G2010" s="1" t="s">
        <v>162</v>
      </c>
      <c r="H2010" s="1" t="s">
        <v>240</v>
      </c>
      <c r="I2010" s="1">
        <v>732716.62</v>
      </c>
      <c r="J2010" s="1">
        <v>5571311.5</v>
      </c>
      <c r="K2010" s="1">
        <v>9.4639003276824951E-2</v>
      </c>
      <c r="L2010" s="1">
        <v>1.7280383110046387</v>
      </c>
      <c r="M2010" s="1">
        <v>2.7148660272359848E-2</v>
      </c>
      <c r="N2010" s="1">
        <v>3.8477740287780762</v>
      </c>
    </row>
    <row r="2011" spans="1:14" x14ac:dyDescent="0.25">
      <c r="A2011" s="1">
        <v>330010</v>
      </c>
      <c r="B2011" s="1" t="s">
        <v>1519</v>
      </c>
      <c r="C2011" s="1">
        <v>101306503</v>
      </c>
      <c r="D2011" s="1">
        <v>10</v>
      </c>
      <c r="E2011" s="1" t="s">
        <v>1545</v>
      </c>
      <c r="F2011" s="1" t="s">
        <v>228</v>
      </c>
      <c r="G2011" s="1" t="s">
        <v>162</v>
      </c>
      <c r="H2011" s="1" t="s">
        <v>240</v>
      </c>
      <c r="I2011" s="1">
        <v>588062.41</v>
      </c>
      <c r="J2011" s="1">
        <v>5116675</v>
      </c>
      <c r="K2011" s="1">
        <v>5.0935499370098114E-2</v>
      </c>
      <c r="L2011" s="1">
        <v>1.0054899454116821</v>
      </c>
      <c r="M2011" s="1">
        <v>2.7681179344654083E-2</v>
      </c>
      <c r="N2011" s="1">
        <v>4.9397048950195313</v>
      </c>
    </row>
    <row r="2012" spans="1:14" x14ac:dyDescent="0.25">
      <c r="A2012" s="1">
        <v>330011</v>
      </c>
      <c r="B2012" s="1" t="s">
        <v>1519</v>
      </c>
      <c r="C2012" s="1">
        <v>101308503</v>
      </c>
      <c r="D2012" s="1">
        <v>11</v>
      </c>
      <c r="E2012" s="1" t="s">
        <v>1546</v>
      </c>
      <c r="F2012" s="1" t="s">
        <v>228</v>
      </c>
      <c r="G2012" s="1" t="s">
        <v>162</v>
      </c>
      <c r="H2012" s="1" t="s">
        <v>240</v>
      </c>
      <c r="I2012" s="1">
        <v>686700.08</v>
      </c>
      <c r="J2012" s="1">
        <v>3656084</v>
      </c>
      <c r="K2012" s="1">
        <v>0.1506197452545166</v>
      </c>
      <c r="L2012" s="1">
        <v>4.2967133522033691</v>
      </c>
      <c r="M2012" s="1">
        <v>3.7778199184685946E-3</v>
      </c>
      <c r="N2012" s="1">
        <v>0.55318450927734375</v>
      </c>
    </row>
    <row r="2013" spans="1:14" x14ac:dyDescent="0.25">
      <c r="A2013" s="1">
        <v>330012</v>
      </c>
      <c r="B2013" s="1" t="s">
        <v>1519</v>
      </c>
      <c r="C2013" s="1">
        <v>101630504</v>
      </c>
      <c r="D2013" s="1">
        <v>12</v>
      </c>
      <c r="E2013" s="1" t="s">
        <v>1547</v>
      </c>
      <c r="F2013" s="1" t="s">
        <v>228</v>
      </c>
      <c r="G2013" s="1" t="s">
        <v>163</v>
      </c>
      <c r="H2013" s="1" t="s">
        <v>240</v>
      </c>
      <c r="I2013" s="1">
        <v>575222.82999999996</v>
      </c>
      <c r="J2013" s="1">
        <v>4309262.5</v>
      </c>
      <c r="K2013" s="1">
        <v>1.2366499751806259E-2</v>
      </c>
      <c r="L2013" s="1">
        <v>0.28780078887939453</v>
      </c>
      <c r="M2013" s="1">
        <v>8.6719496175646782E-3</v>
      </c>
      <c r="N2013" s="1">
        <v>1.5306569337844849</v>
      </c>
    </row>
    <row r="2014" spans="1:14" x14ac:dyDescent="0.25">
      <c r="A2014" s="1">
        <v>330013</v>
      </c>
      <c r="B2014" s="1" t="s">
        <v>1519</v>
      </c>
      <c r="C2014" s="1">
        <v>101630903</v>
      </c>
      <c r="D2014" s="1">
        <v>13</v>
      </c>
      <c r="E2014" s="1" t="s">
        <v>1548</v>
      </c>
      <c r="F2014" s="1" t="s">
        <v>228</v>
      </c>
      <c r="G2014" s="1" t="s">
        <v>163</v>
      </c>
      <c r="H2014" s="1" t="s">
        <v>240</v>
      </c>
      <c r="I2014" s="1">
        <v>823728.79</v>
      </c>
      <c r="J2014" s="1">
        <v>6444376</v>
      </c>
      <c r="K2014" s="1">
        <v>0.11534649878740311</v>
      </c>
      <c r="L2014" s="1">
        <v>1.8224990367889404</v>
      </c>
      <c r="M2014" s="1">
        <v>3.2972671091556549E-2</v>
      </c>
      <c r="N2014" s="1">
        <v>4.169764518737793</v>
      </c>
    </row>
    <row r="2015" spans="1:14" x14ac:dyDescent="0.25">
      <c r="A2015" s="1">
        <v>330014</v>
      </c>
      <c r="B2015" s="1" t="s">
        <v>1519</v>
      </c>
      <c r="C2015" s="1">
        <v>101631003</v>
      </c>
      <c r="D2015" s="1">
        <v>14</v>
      </c>
      <c r="E2015" s="1" t="s">
        <v>1549</v>
      </c>
      <c r="F2015" s="1" t="s">
        <v>228</v>
      </c>
      <c r="G2015" s="1" t="s">
        <v>163</v>
      </c>
      <c r="H2015" s="1" t="s">
        <v>240</v>
      </c>
      <c r="I2015" s="1">
        <v>1031547.37</v>
      </c>
      <c r="J2015" s="1">
        <v>8850632</v>
      </c>
      <c r="K2015" s="1">
        <v>7.8763000667095184E-2</v>
      </c>
      <c r="L2015" s="1">
        <v>0.89790445566177368</v>
      </c>
      <c r="M2015" s="1">
        <v>5.0130500458180904E-3</v>
      </c>
      <c r="N2015" s="1">
        <v>0.48834705352783203</v>
      </c>
    </row>
    <row r="2016" spans="1:14" x14ac:dyDescent="0.25">
      <c r="A2016" s="1">
        <v>330015</v>
      </c>
      <c r="B2016" s="1" t="s">
        <v>1519</v>
      </c>
      <c r="C2016" s="1">
        <v>101631203</v>
      </c>
      <c r="D2016" s="1">
        <v>15</v>
      </c>
      <c r="E2016" s="1" t="s">
        <v>1550</v>
      </c>
      <c r="F2016" s="1" t="s">
        <v>228</v>
      </c>
      <c r="G2016" s="1" t="s">
        <v>163</v>
      </c>
      <c r="H2016" s="1" t="s">
        <v>240</v>
      </c>
      <c r="I2016" s="1">
        <v>929326.66</v>
      </c>
      <c r="J2016" s="1">
        <v>6454361.5</v>
      </c>
      <c r="K2016" s="1">
        <v>9.0422503650188446E-2</v>
      </c>
      <c r="L2016" s="1">
        <v>1.4208574295043945</v>
      </c>
      <c r="M2016" s="1">
        <v>1.7661439254879951E-2</v>
      </c>
      <c r="N2016" s="1">
        <v>1.9372725486755371</v>
      </c>
    </row>
    <row r="2017" spans="1:14" x14ac:dyDescent="0.25">
      <c r="A2017" s="1">
        <v>330016</v>
      </c>
      <c r="B2017" s="1" t="s">
        <v>1519</v>
      </c>
      <c r="C2017" s="1">
        <v>101631503</v>
      </c>
      <c r="D2017" s="1">
        <v>16</v>
      </c>
      <c r="E2017" s="1" t="s">
        <v>1551</v>
      </c>
      <c r="F2017" s="1" t="s">
        <v>228</v>
      </c>
      <c r="G2017" s="1" t="s">
        <v>163</v>
      </c>
      <c r="H2017" s="1" t="s">
        <v>240</v>
      </c>
      <c r="I2017" s="1">
        <v>674474.07</v>
      </c>
      <c r="J2017" s="1">
        <v>5949852.5</v>
      </c>
      <c r="K2017" s="1">
        <v>9.7432002425193787E-2</v>
      </c>
      <c r="L2017" s="1">
        <v>1.6648154258728027</v>
      </c>
      <c r="M2017" s="1">
        <v>1.3568979687988758E-2</v>
      </c>
      <c r="N2017" s="1">
        <v>2.0530905723571777</v>
      </c>
    </row>
    <row r="2018" spans="1:14" x14ac:dyDescent="0.25">
      <c r="A2018" s="1">
        <v>330017</v>
      </c>
      <c r="B2018" s="1" t="s">
        <v>1519</v>
      </c>
      <c r="C2018" s="1">
        <v>101631703</v>
      </c>
      <c r="D2018" s="1">
        <v>17</v>
      </c>
      <c r="E2018" s="1" t="s">
        <v>1552</v>
      </c>
      <c r="F2018" s="1" t="s">
        <v>228</v>
      </c>
      <c r="G2018" s="1" t="s">
        <v>163</v>
      </c>
      <c r="H2018" s="1" t="s">
        <v>240</v>
      </c>
      <c r="I2018" s="1">
        <v>2319639.83</v>
      </c>
      <c r="J2018" s="1">
        <v>11828900</v>
      </c>
      <c r="K2018" s="1">
        <v>0.1462939977645874</v>
      </c>
      <c r="L2018" s="1">
        <v>1.2522376775741577</v>
      </c>
      <c r="M2018" s="1">
        <v>8.328305184841156E-2</v>
      </c>
      <c r="N2018" s="1">
        <v>3.7240502834320068</v>
      </c>
    </row>
    <row r="2019" spans="1:14" x14ac:dyDescent="0.25">
      <c r="A2019" s="1">
        <v>330018</v>
      </c>
      <c r="B2019" s="1" t="s">
        <v>1519</v>
      </c>
      <c r="C2019" s="1">
        <v>101631803</v>
      </c>
      <c r="D2019" s="1">
        <v>18</v>
      </c>
      <c r="E2019" s="1" t="s">
        <v>1553</v>
      </c>
      <c r="F2019" s="1" t="s">
        <v>228</v>
      </c>
      <c r="G2019" s="1" t="s">
        <v>163</v>
      </c>
      <c r="H2019" s="1" t="s">
        <v>240</v>
      </c>
      <c r="I2019" s="1">
        <v>1245318.6299999999</v>
      </c>
      <c r="J2019" s="1">
        <v>8205420.5</v>
      </c>
      <c r="K2019" s="1">
        <v>0.24500350654125214</v>
      </c>
      <c r="L2019" s="1">
        <v>3.0777721405029297</v>
      </c>
      <c r="M2019" s="1">
        <v>5.7313811033964157E-2</v>
      </c>
      <c r="N2019" s="1">
        <v>4.8243751525878906</v>
      </c>
    </row>
    <row r="2020" spans="1:14" x14ac:dyDescent="0.25">
      <c r="A2020" s="1">
        <v>330019</v>
      </c>
      <c r="B2020" s="1" t="s">
        <v>1519</v>
      </c>
      <c r="C2020" s="1">
        <v>101631903</v>
      </c>
      <c r="D2020" s="1">
        <v>19</v>
      </c>
      <c r="E2020" s="1" t="s">
        <v>1554</v>
      </c>
      <c r="F2020" s="1" t="s">
        <v>228</v>
      </c>
      <c r="G2020" s="1" t="s">
        <v>163</v>
      </c>
      <c r="H2020" s="1" t="s">
        <v>240</v>
      </c>
    </row>
    <row r="2021" spans="1:14" x14ac:dyDescent="0.25">
      <c r="A2021" s="1">
        <v>330020</v>
      </c>
      <c r="B2021" s="1" t="s">
        <v>1519</v>
      </c>
      <c r="C2021" s="1">
        <v>101632403</v>
      </c>
      <c r="D2021" s="1">
        <v>20</v>
      </c>
      <c r="E2021" s="1" t="s">
        <v>1555</v>
      </c>
      <c r="F2021" s="1" t="s">
        <v>228</v>
      </c>
      <c r="G2021" s="1" t="s">
        <v>163</v>
      </c>
      <c r="H2021" s="1" t="s">
        <v>240</v>
      </c>
      <c r="I2021" s="1">
        <v>835536.9</v>
      </c>
      <c r="J2021" s="1">
        <v>6596800</v>
      </c>
      <c r="K2021" s="1">
        <v>8.7837502360343933E-2</v>
      </c>
      <c r="L2021" s="1">
        <v>1.3494853973388672</v>
      </c>
      <c r="M2021" s="1">
        <v>2.6983719319105148E-2</v>
      </c>
      <c r="N2021" s="1">
        <v>3.3372845649719238</v>
      </c>
    </row>
    <row r="2022" spans="1:14" x14ac:dyDescent="0.25">
      <c r="A2022" s="1">
        <v>330021</v>
      </c>
      <c r="B2022" s="1" t="s">
        <v>1519</v>
      </c>
      <c r="C2022" s="1">
        <v>101633903</v>
      </c>
      <c r="D2022" s="1">
        <v>21</v>
      </c>
      <c r="E2022" s="1" t="s">
        <v>1556</v>
      </c>
      <c r="F2022" s="1" t="s">
        <v>228</v>
      </c>
      <c r="G2022" s="1" t="s">
        <v>163</v>
      </c>
      <c r="H2022" s="1" t="s">
        <v>240</v>
      </c>
      <c r="I2022" s="1">
        <v>1417711.72</v>
      </c>
      <c r="J2022" s="1">
        <v>10327500</v>
      </c>
      <c r="K2022" s="1">
        <v>8.5381001234054565E-2</v>
      </c>
      <c r="L2022" s="1">
        <v>0.83362632989883423</v>
      </c>
      <c r="M2022" s="1">
        <v>-0.13238652050495148</v>
      </c>
      <c r="N2022" s="1">
        <v>-8.5405244827270508</v>
      </c>
    </row>
    <row r="2023" spans="1:14" x14ac:dyDescent="0.25">
      <c r="A2023" s="1">
        <v>330022</v>
      </c>
      <c r="B2023" s="1" t="s">
        <v>1519</v>
      </c>
      <c r="C2023" s="1">
        <v>101636503</v>
      </c>
      <c r="D2023" s="1">
        <v>22</v>
      </c>
      <c r="E2023" s="1" t="s">
        <v>1557</v>
      </c>
      <c r="F2023" s="1" t="s">
        <v>228</v>
      </c>
      <c r="G2023" s="1" t="s">
        <v>163</v>
      </c>
      <c r="H2023" s="1" t="s">
        <v>240</v>
      </c>
      <c r="I2023" s="1">
        <v>1657860.42</v>
      </c>
      <c r="J2023" s="1">
        <v>5630083.5</v>
      </c>
      <c r="K2023" s="1">
        <v>7.6836496591567993E-2</v>
      </c>
      <c r="L2023" s="1">
        <v>1.3836319446563721</v>
      </c>
      <c r="M2023" s="1">
        <v>4.4259041547775269E-2</v>
      </c>
      <c r="N2023" s="1">
        <v>2.7428731918334961</v>
      </c>
    </row>
    <row r="2024" spans="1:14" x14ac:dyDescent="0.25">
      <c r="A2024" s="1">
        <v>330023</v>
      </c>
      <c r="B2024" s="1" t="s">
        <v>1519</v>
      </c>
      <c r="C2024" s="1">
        <v>101637002</v>
      </c>
      <c r="D2024" s="1">
        <v>23</v>
      </c>
      <c r="E2024" s="1" t="s">
        <v>1558</v>
      </c>
      <c r="F2024" s="1" t="s">
        <v>228</v>
      </c>
      <c r="G2024" s="1" t="s">
        <v>163</v>
      </c>
      <c r="H2024" s="1" t="s">
        <v>240</v>
      </c>
      <c r="I2024" s="1">
        <v>2160071.5699999998</v>
      </c>
      <c r="J2024" s="1">
        <v>13063335</v>
      </c>
      <c r="K2024" s="1">
        <v>0.1990090012550354</v>
      </c>
      <c r="L2024" s="1">
        <v>1.5469834804534912</v>
      </c>
      <c r="M2024" s="1">
        <v>6.3292942941188812E-2</v>
      </c>
      <c r="N2024" s="1">
        <v>3.0185799598693848</v>
      </c>
    </row>
    <row r="2025" spans="1:14" x14ac:dyDescent="0.25">
      <c r="A2025" s="1">
        <v>330024</v>
      </c>
      <c r="B2025" s="1" t="s">
        <v>1519</v>
      </c>
      <c r="C2025" s="1">
        <v>101638003</v>
      </c>
      <c r="D2025" s="1">
        <v>24</v>
      </c>
      <c r="E2025" s="1" t="s">
        <v>1559</v>
      </c>
      <c r="F2025" s="1" t="s">
        <v>228</v>
      </c>
      <c r="G2025" s="1" t="s">
        <v>163</v>
      </c>
      <c r="H2025" s="1" t="s">
        <v>240</v>
      </c>
      <c r="I2025" s="1">
        <v>2126840.89</v>
      </c>
      <c r="J2025" s="1">
        <v>12333689</v>
      </c>
      <c r="K2025" s="1">
        <v>0.40067899227142334</v>
      </c>
      <c r="L2025" s="1">
        <v>3.3577361106872559</v>
      </c>
      <c r="M2025" s="1">
        <v>7.5868688523769379E-2</v>
      </c>
      <c r="N2025" s="1">
        <v>3.6991574764251709</v>
      </c>
    </row>
    <row r="2026" spans="1:14" x14ac:dyDescent="0.25">
      <c r="A2026" s="1">
        <v>330025</v>
      </c>
      <c r="B2026" s="1" t="s">
        <v>1519</v>
      </c>
      <c r="C2026" s="1">
        <v>101638803</v>
      </c>
      <c r="D2026" s="1">
        <v>25</v>
      </c>
      <c r="E2026" s="1" t="s">
        <v>1560</v>
      </c>
      <c r="F2026" s="1" t="s">
        <v>228</v>
      </c>
      <c r="G2026" s="1" t="s">
        <v>163</v>
      </c>
      <c r="H2026" s="1" t="s">
        <v>240</v>
      </c>
      <c r="I2026" s="1">
        <v>1674112.46</v>
      </c>
      <c r="J2026" s="1">
        <v>9107531</v>
      </c>
      <c r="K2026" s="1">
        <v>0.14558100700378418</v>
      </c>
      <c r="L2026" s="1">
        <v>1.6244344711303711</v>
      </c>
      <c r="M2026" s="1">
        <v>0.16454091668128967</v>
      </c>
      <c r="N2026" s="1">
        <v>10.89984130859375</v>
      </c>
    </row>
    <row r="2027" spans="1:14" x14ac:dyDescent="0.25">
      <c r="A2027" s="1">
        <v>330026</v>
      </c>
      <c r="B2027" s="1" t="s">
        <v>1519</v>
      </c>
      <c r="C2027" s="1">
        <v>102027451</v>
      </c>
      <c r="D2027" s="1">
        <v>26</v>
      </c>
      <c r="E2027" s="1" t="s">
        <v>1561</v>
      </c>
      <c r="F2027" s="1" t="s">
        <v>229</v>
      </c>
      <c r="G2027" s="1" t="s">
        <v>164</v>
      </c>
      <c r="H2027" s="1" t="s">
        <v>240</v>
      </c>
      <c r="I2027" s="1">
        <v>29039497.18</v>
      </c>
      <c r="J2027" s="1">
        <v>163259824</v>
      </c>
      <c r="K2027" s="1">
        <v>1.886944055557251</v>
      </c>
      <c r="L2027" s="1">
        <v>1.169306755065918</v>
      </c>
      <c r="M2027" s="1">
        <v>0.45716473460197449</v>
      </c>
      <c r="N2027" s="1">
        <v>1.59946608543396</v>
      </c>
    </row>
    <row r="2028" spans="1:14" x14ac:dyDescent="0.25">
      <c r="A2028" s="1">
        <v>330027</v>
      </c>
      <c r="B2028" s="1" t="s">
        <v>1519</v>
      </c>
      <c r="C2028" s="1">
        <v>103020603</v>
      </c>
      <c r="D2028" s="1">
        <v>27</v>
      </c>
      <c r="E2028" s="1" t="s">
        <v>1562</v>
      </c>
      <c r="F2028" s="1" t="s">
        <v>229</v>
      </c>
      <c r="G2028" s="1" t="s">
        <v>164</v>
      </c>
      <c r="H2028" s="1" t="s">
        <v>240</v>
      </c>
      <c r="I2028" s="1">
        <v>722114</v>
      </c>
      <c r="J2028" s="1">
        <v>2575047.75</v>
      </c>
      <c r="K2028" s="1">
        <v>4.2436499148607254E-2</v>
      </c>
      <c r="L2028" s="1">
        <v>1.6756025552749634</v>
      </c>
      <c r="M2028" s="1">
        <v>2.0233910530805588E-2</v>
      </c>
      <c r="N2028" s="1">
        <v>2.8828158378601074</v>
      </c>
    </row>
    <row r="2029" spans="1:14" x14ac:dyDescent="0.25">
      <c r="A2029" s="1">
        <v>330028</v>
      </c>
      <c r="B2029" s="1" t="s">
        <v>1519</v>
      </c>
      <c r="C2029" s="1">
        <v>103020753</v>
      </c>
      <c r="D2029" s="1">
        <v>28</v>
      </c>
      <c r="E2029" s="1" t="s">
        <v>1563</v>
      </c>
      <c r="F2029" s="1" t="s">
        <v>229</v>
      </c>
      <c r="G2029" s="1" t="s">
        <v>164</v>
      </c>
      <c r="H2029" s="1" t="s">
        <v>240</v>
      </c>
      <c r="I2029" s="1">
        <v>724368.18</v>
      </c>
      <c r="J2029" s="1">
        <v>2649629.75</v>
      </c>
      <c r="K2029" s="1">
        <v>6.4981751143932343E-2</v>
      </c>
      <c r="L2029" s="1">
        <v>2.5141432285308838</v>
      </c>
      <c r="M2029" s="1">
        <v>-8.1573997158557177E-4</v>
      </c>
      <c r="N2029" s="1">
        <v>-0.11248732358217239</v>
      </c>
    </row>
    <row r="2030" spans="1:14" x14ac:dyDescent="0.25">
      <c r="A2030" s="1">
        <v>330029</v>
      </c>
      <c r="B2030" s="1" t="s">
        <v>1519</v>
      </c>
      <c r="C2030" s="1">
        <v>103021003</v>
      </c>
      <c r="D2030" s="1">
        <v>29</v>
      </c>
      <c r="E2030" s="1" t="s">
        <v>1564</v>
      </c>
      <c r="F2030" s="1" t="s">
        <v>229</v>
      </c>
      <c r="G2030" s="1" t="s">
        <v>164</v>
      </c>
      <c r="H2030" s="1" t="s">
        <v>240</v>
      </c>
      <c r="I2030" s="1">
        <v>1733955</v>
      </c>
      <c r="J2030" s="1">
        <v>5455204</v>
      </c>
      <c r="K2030" s="1">
        <v>0.18468199670314789</v>
      </c>
      <c r="L2030" s="1">
        <v>3.5040552616119385</v>
      </c>
      <c r="M2030" s="1">
        <v>6.1174619942903519E-2</v>
      </c>
      <c r="N2030" s="1">
        <v>3.657062292098999</v>
      </c>
    </row>
    <row r="2031" spans="1:14" x14ac:dyDescent="0.25">
      <c r="A2031" s="1">
        <v>330030</v>
      </c>
      <c r="B2031" s="1" t="s">
        <v>1519</v>
      </c>
      <c r="C2031" s="1">
        <v>103021102</v>
      </c>
      <c r="D2031" s="1">
        <v>30</v>
      </c>
      <c r="E2031" s="1" t="s">
        <v>1565</v>
      </c>
      <c r="F2031" s="1" t="s">
        <v>229</v>
      </c>
      <c r="G2031" s="1" t="s">
        <v>164</v>
      </c>
      <c r="H2031" s="1" t="s">
        <v>240</v>
      </c>
      <c r="I2031" s="1">
        <v>2805298.43</v>
      </c>
      <c r="J2031" s="1">
        <v>10212705</v>
      </c>
      <c r="K2031" s="1">
        <v>0.32351198792457581</v>
      </c>
      <c r="L2031" s="1">
        <v>3.2713689804077148</v>
      </c>
      <c r="M2031" s="1">
        <v>-3.9079800248146057E-2</v>
      </c>
      <c r="N2031" s="1">
        <v>-1.3739311695098877</v>
      </c>
    </row>
    <row r="2032" spans="1:14" x14ac:dyDescent="0.25">
      <c r="A2032" s="1">
        <v>330031</v>
      </c>
      <c r="B2032" s="1" t="s">
        <v>1519</v>
      </c>
      <c r="C2032" s="1">
        <v>103021252</v>
      </c>
      <c r="D2032" s="1">
        <v>31</v>
      </c>
      <c r="E2032" s="1" t="s">
        <v>1566</v>
      </c>
      <c r="F2032" s="1" t="s">
        <v>229</v>
      </c>
      <c r="G2032" s="1" t="s">
        <v>164</v>
      </c>
      <c r="H2032" s="1" t="s">
        <v>240</v>
      </c>
      <c r="I2032" s="1">
        <v>2715229.17</v>
      </c>
      <c r="J2032" s="1">
        <v>9270478</v>
      </c>
      <c r="K2032" s="1">
        <v>0.13617600500583649</v>
      </c>
      <c r="L2032" s="1">
        <v>1.4908199310302734</v>
      </c>
      <c r="M2032" s="1">
        <v>9.0753331780433655E-2</v>
      </c>
      <c r="N2032" s="1">
        <v>3.4579601287841797</v>
      </c>
    </row>
    <row r="2033" spans="1:14" x14ac:dyDescent="0.25">
      <c r="A2033" s="1">
        <v>330032</v>
      </c>
      <c r="B2033" s="1" t="s">
        <v>1519</v>
      </c>
      <c r="C2033" s="1">
        <v>103021453</v>
      </c>
      <c r="D2033" s="1">
        <v>32</v>
      </c>
      <c r="E2033" s="1" t="s">
        <v>1567</v>
      </c>
      <c r="F2033" s="1" t="s">
        <v>229</v>
      </c>
      <c r="G2033" s="1" t="s">
        <v>164</v>
      </c>
      <c r="H2033" s="1" t="s">
        <v>240</v>
      </c>
      <c r="I2033" s="1">
        <v>936388.18</v>
      </c>
      <c r="J2033" s="1">
        <v>5024769.5</v>
      </c>
      <c r="K2033" s="1">
        <v>5.0082001835107803E-2</v>
      </c>
      <c r="L2033" s="1">
        <v>1.0067366361618042</v>
      </c>
      <c r="M2033" s="1">
        <v>5.0588309764862061E-2</v>
      </c>
      <c r="N2033" s="1">
        <v>5.711031436920166</v>
      </c>
    </row>
    <row r="2034" spans="1:14" x14ac:dyDescent="0.25">
      <c r="A2034" s="1">
        <v>330033</v>
      </c>
      <c r="B2034" s="1" t="s">
        <v>1519</v>
      </c>
      <c r="C2034" s="1">
        <v>103021603</v>
      </c>
      <c r="D2034" s="1">
        <v>33</v>
      </c>
      <c r="E2034" s="1" t="s">
        <v>1568</v>
      </c>
      <c r="F2034" s="1" t="s">
        <v>229</v>
      </c>
      <c r="G2034" s="1" t="s">
        <v>164</v>
      </c>
      <c r="H2034" s="1" t="s">
        <v>240</v>
      </c>
      <c r="I2034" s="1">
        <v>971560.7</v>
      </c>
      <c r="J2034" s="1">
        <v>4402537.5</v>
      </c>
      <c r="K2034" s="1">
        <v>8.7415002286434174E-2</v>
      </c>
      <c r="L2034" s="1">
        <v>2.025782585144043</v>
      </c>
      <c r="M2034" s="1">
        <v>3.6273501813411713E-2</v>
      </c>
      <c r="N2034" s="1">
        <v>3.8783273696899414</v>
      </c>
    </row>
    <row r="2035" spans="1:14" x14ac:dyDescent="0.25">
      <c r="A2035" s="1">
        <v>330034</v>
      </c>
      <c r="B2035" s="1" t="s">
        <v>1519</v>
      </c>
      <c r="C2035" s="1">
        <v>103021752</v>
      </c>
      <c r="D2035" s="1">
        <v>34</v>
      </c>
      <c r="E2035" s="1" t="s">
        <v>1569</v>
      </c>
      <c r="F2035" s="1" t="s">
        <v>229</v>
      </c>
      <c r="G2035" s="1" t="s">
        <v>164</v>
      </c>
      <c r="H2035" s="1" t="s">
        <v>240</v>
      </c>
      <c r="I2035" s="1">
        <v>1616953.53</v>
      </c>
      <c r="J2035" s="1">
        <v>5231461</v>
      </c>
      <c r="K2035" s="1">
        <v>0.12834149599075317</v>
      </c>
      <c r="L2035" s="1">
        <v>2.5149617195129395</v>
      </c>
      <c r="M2035" s="1">
        <v>1.3415830209851265E-2</v>
      </c>
      <c r="N2035" s="1">
        <v>0.83663952350616455</v>
      </c>
    </row>
    <row r="2036" spans="1:14" x14ac:dyDescent="0.25">
      <c r="A2036" s="1">
        <v>330035</v>
      </c>
      <c r="B2036" s="1" t="s">
        <v>1519</v>
      </c>
      <c r="C2036" s="1">
        <v>103021903</v>
      </c>
      <c r="D2036" s="1">
        <v>35</v>
      </c>
      <c r="E2036" s="1" t="s">
        <v>1570</v>
      </c>
      <c r="F2036" s="1" t="s">
        <v>229</v>
      </c>
      <c r="G2036" s="1" t="s">
        <v>164</v>
      </c>
      <c r="H2036" s="1" t="s">
        <v>240</v>
      </c>
      <c r="I2036" s="1">
        <v>1215288</v>
      </c>
      <c r="J2036" s="1">
        <v>7803671.5</v>
      </c>
      <c r="K2036" s="1">
        <v>0.27259001135826111</v>
      </c>
      <c r="L2036" s="1">
        <v>3.6195333003997803</v>
      </c>
      <c r="M2036" s="1">
        <v>6.9000929594039917E-2</v>
      </c>
      <c r="N2036" s="1">
        <v>6.0195155143737793</v>
      </c>
    </row>
    <row r="2037" spans="1:14" x14ac:dyDescent="0.25">
      <c r="A2037" s="1">
        <v>330036</v>
      </c>
      <c r="B2037" s="1" t="s">
        <v>1519</v>
      </c>
      <c r="C2037" s="1">
        <v>103022103</v>
      </c>
      <c r="D2037" s="1">
        <v>36</v>
      </c>
      <c r="E2037" s="1" t="s">
        <v>1571</v>
      </c>
      <c r="F2037" s="1" t="s">
        <v>229</v>
      </c>
      <c r="G2037" s="1" t="s">
        <v>164</v>
      </c>
      <c r="H2037" s="1" t="s">
        <v>240</v>
      </c>
      <c r="I2037" s="1">
        <v>484474</v>
      </c>
      <c r="J2037" s="1">
        <v>1852704</v>
      </c>
      <c r="K2037" s="1">
        <v>1.1451000347733498E-2</v>
      </c>
      <c r="L2037" s="1">
        <v>0.62191343307495117</v>
      </c>
      <c r="M2037" s="1">
        <v>1.6109999269247055E-2</v>
      </c>
      <c r="N2037" s="1">
        <v>3.4396324157714844</v>
      </c>
    </row>
    <row r="2038" spans="1:14" x14ac:dyDescent="0.25">
      <c r="A2038" s="1">
        <v>330037</v>
      </c>
      <c r="B2038" s="1" t="s">
        <v>1519</v>
      </c>
      <c r="C2038" s="1">
        <v>103022253</v>
      </c>
      <c r="D2038" s="1">
        <v>37</v>
      </c>
      <c r="E2038" s="1" t="s">
        <v>1572</v>
      </c>
      <c r="F2038" s="1" t="s">
        <v>229</v>
      </c>
      <c r="G2038" s="1" t="s">
        <v>164</v>
      </c>
      <c r="H2038" s="1" t="s">
        <v>240</v>
      </c>
      <c r="I2038" s="1">
        <v>1316029.01</v>
      </c>
      <c r="J2038" s="1">
        <v>6215163</v>
      </c>
      <c r="K2038" s="1">
        <v>0.10318999737501144</v>
      </c>
      <c r="L2038" s="1">
        <v>1.6883255243301392</v>
      </c>
      <c r="M2038" s="1">
        <v>3.1684171408414841E-2</v>
      </c>
      <c r="N2038" s="1">
        <v>2.466951847076416</v>
      </c>
    </row>
    <row r="2039" spans="1:14" x14ac:dyDescent="0.25">
      <c r="A2039" s="1">
        <v>330038</v>
      </c>
      <c r="B2039" s="1" t="s">
        <v>1519</v>
      </c>
      <c r="C2039" s="1">
        <v>103022503</v>
      </c>
      <c r="D2039" s="1">
        <v>38</v>
      </c>
      <c r="E2039" s="1" t="s">
        <v>1573</v>
      </c>
      <c r="F2039" s="1" t="s">
        <v>229</v>
      </c>
      <c r="G2039" s="1" t="s">
        <v>164</v>
      </c>
      <c r="H2039" s="1" t="s">
        <v>240</v>
      </c>
      <c r="I2039" s="1">
        <v>746853.97</v>
      </c>
      <c r="J2039" s="1">
        <v>12126262</v>
      </c>
      <c r="K2039" s="1">
        <v>0.1287350058555603</v>
      </c>
      <c r="L2039" s="1">
        <v>1.0730128288269043</v>
      </c>
      <c r="M2039" s="1">
        <v>7.1401961147785187E-2</v>
      </c>
      <c r="N2039" s="1">
        <v>10.570989608764648</v>
      </c>
    </row>
    <row r="2040" spans="1:14" x14ac:dyDescent="0.25">
      <c r="A2040" s="1">
        <v>330039</v>
      </c>
      <c r="B2040" s="1" t="s">
        <v>1519</v>
      </c>
      <c r="C2040" s="1">
        <v>103022803</v>
      </c>
      <c r="D2040" s="1">
        <v>39</v>
      </c>
      <c r="E2040" s="1" t="s">
        <v>1574</v>
      </c>
      <c r="F2040" s="1" t="s">
        <v>229</v>
      </c>
      <c r="G2040" s="1" t="s">
        <v>164</v>
      </c>
      <c r="H2040" s="1" t="s">
        <v>240</v>
      </c>
      <c r="I2040" s="1">
        <v>1502860.21</v>
      </c>
      <c r="J2040" s="1">
        <v>7269780.5</v>
      </c>
      <c r="K2040" s="1">
        <v>0.26185300946235657</v>
      </c>
      <c r="L2040" s="1">
        <v>3.7365255355834961</v>
      </c>
      <c r="M2040" s="1">
        <v>7.2149857878684998E-2</v>
      </c>
      <c r="N2040" s="1">
        <v>5.0429396629333496</v>
      </c>
    </row>
    <row r="2041" spans="1:14" x14ac:dyDescent="0.25">
      <c r="A2041" s="1">
        <v>330040</v>
      </c>
      <c r="B2041" s="1" t="s">
        <v>1519</v>
      </c>
      <c r="C2041" s="1">
        <v>103023153</v>
      </c>
      <c r="D2041" s="1">
        <v>40</v>
      </c>
      <c r="E2041" s="1" t="s">
        <v>1575</v>
      </c>
      <c r="F2041" s="1" t="s">
        <v>229</v>
      </c>
      <c r="G2041" s="1" t="s">
        <v>164</v>
      </c>
      <c r="H2041" s="1" t="s">
        <v>240</v>
      </c>
      <c r="I2041" s="1">
        <v>1918700.05</v>
      </c>
      <c r="J2041" s="1">
        <v>9620637</v>
      </c>
      <c r="K2041" s="1">
        <v>0.22994799911975861</v>
      </c>
      <c r="L2041" s="1">
        <v>2.4486808776855469</v>
      </c>
      <c r="M2041" s="1">
        <v>7.9709038138389587E-2</v>
      </c>
      <c r="N2041" s="1">
        <v>4.3343896865844727</v>
      </c>
    </row>
    <row r="2042" spans="1:14" x14ac:dyDescent="0.25">
      <c r="A2042" s="1">
        <v>330041</v>
      </c>
      <c r="B2042" s="1" t="s">
        <v>1519</v>
      </c>
      <c r="C2042" s="1">
        <v>103023912</v>
      </c>
      <c r="D2042" s="1">
        <v>41</v>
      </c>
      <c r="E2042" s="1" t="s">
        <v>1576</v>
      </c>
      <c r="F2042" s="1" t="s">
        <v>229</v>
      </c>
      <c r="G2042" s="1" t="s">
        <v>164</v>
      </c>
      <c r="H2042" s="1" t="s">
        <v>240</v>
      </c>
      <c r="I2042" s="1">
        <v>2567776.92</v>
      </c>
      <c r="J2042" s="1">
        <v>3785155</v>
      </c>
      <c r="K2042" s="1">
        <v>8.0788746476173401E-2</v>
      </c>
      <c r="L2042" s="1">
        <v>2.1809060573577881</v>
      </c>
      <c r="M2042" s="1">
        <v>0.17563158273696899</v>
      </c>
      <c r="N2042" s="1">
        <v>7.3420119285583496</v>
      </c>
    </row>
    <row r="2043" spans="1:14" x14ac:dyDescent="0.25">
      <c r="A2043" s="1">
        <v>330042</v>
      </c>
      <c r="B2043" s="1" t="s">
        <v>1519</v>
      </c>
      <c r="C2043" s="1">
        <v>103024102</v>
      </c>
      <c r="D2043" s="1">
        <v>42</v>
      </c>
      <c r="E2043" s="1" t="s">
        <v>1577</v>
      </c>
      <c r="F2043" s="1" t="s">
        <v>229</v>
      </c>
      <c r="G2043" s="1" t="s">
        <v>164</v>
      </c>
      <c r="H2043" s="1" t="s">
        <v>240</v>
      </c>
      <c r="I2043" s="1">
        <v>2258509.4700000002</v>
      </c>
      <c r="J2043" s="1">
        <v>7945609</v>
      </c>
      <c r="K2043" s="1">
        <v>0.13586349785327911</v>
      </c>
      <c r="L2043" s="1">
        <v>1.739666223526001</v>
      </c>
      <c r="M2043" s="1">
        <v>0.11923684179782867</v>
      </c>
      <c r="N2043" s="1">
        <v>5.5737094879150391</v>
      </c>
    </row>
    <row r="2044" spans="1:14" x14ac:dyDescent="0.25">
      <c r="A2044" s="1">
        <v>330043</v>
      </c>
      <c r="B2044" s="1" t="s">
        <v>1519</v>
      </c>
      <c r="C2044" s="1">
        <v>103024603</v>
      </c>
      <c r="D2044" s="1">
        <v>43</v>
      </c>
      <c r="E2044" s="1" t="s">
        <v>1578</v>
      </c>
      <c r="F2044" s="1" t="s">
        <v>229</v>
      </c>
      <c r="G2044" s="1" t="s">
        <v>164</v>
      </c>
      <c r="H2044" s="1" t="s">
        <v>240</v>
      </c>
      <c r="I2044" s="1">
        <v>1546169.27</v>
      </c>
      <c r="J2044" s="1">
        <v>5188125</v>
      </c>
      <c r="K2044" s="1">
        <v>7.4550502002239227E-2</v>
      </c>
      <c r="L2044" s="1">
        <v>1.4578940868377686</v>
      </c>
      <c r="M2044" s="1">
        <v>2.2670550271868706E-2</v>
      </c>
      <c r="N2044" s="1">
        <v>1.48805832862854</v>
      </c>
    </row>
    <row r="2045" spans="1:14" x14ac:dyDescent="0.25">
      <c r="A2045" s="1">
        <v>330044</v>
      </c>
      <c r="B2045" s="1" t="s">
        <v>1519</v>
      </c>
      <c r="C2045" s="1">
        <v>103024753</v>
      </c>
      <c r="D2045" s="1">
        <v>44</v>
      </c>
      <c r="E2045" s="1" t="s">
        <v>1579</v>
      </c>
      <c r="F2045" s="1" t="s">
        <v>229</v>
      </c>
      <c r="G2045" s="1" t="s">
        <v>164</v>
      </c>
      <c r="H2045" s="1" t="s">
        <v>240</v>
      </c>
      <c r="I2045" s="1">
        <v>2138248.54</v>
      </c>
      <c r="J2045" s="1">
        <v>11881114</v>
      </c>
      <c r="K2045" s="1">
        <v>0.17891399562358856</v>
      </c>
      <c r="L2045" s="1">
        <v>1.5288920402526855</v>
      </c>
      <c r="M2045" s="1">
        <v>0.14621073007583618</v>
      </c>
      <c r="N2045" s="1">
        <v>7.339756965637207</v>
      </c>
    </row>
    <row r="2046" spans="1:14" x14ac:dyDescent="0.25">
      <c r="A2046" s="1">
        <v>330045</v>
      </c>
      <c r="B2046" s="1" t="s">
        <v>1519</v>
      </c>
      <c r="C2046" s="1">
        <v>103025002</v>
      </c>
      <c r="D2046" s="1">
        <v>45</v>
      </c>
      <c r="E2046" s="1" t="s">
        <v>1580</v>
      </c>
      <c r="F2046" s="1" t="s">
        <v>229</v>
      </c>
      <c r="G2046" s="1" t="s">
        <v>164</v>
      </c>
      <c r="H2046" s="1" t="s">
        <v>240</v>
      </c>
      <c r="I2046" s="1">
        <v>1510933.03</v>
      </c>
      <c r="J2046" s="1">
        <v>5045554</v>
      </c>
      <c r="K2046" s="1">
        <v>5.5987000465393066E-2</v>
      </c>
      <c r="L2046" s="1">
        <v>1.1220812797546387</v>
      </c>
      <c r="M2046" s="1">
        <v>3.2271400094032288E-2</v>
      </c>
      <c r="N2046" s="1">
        <v>2.1824736595153809</v>
      </c>
    </row>
    <row r="2047" spans="1:14" x14ac:dyDescent="0.25">
      <c r="A2047" s="1">
        <v>330046</v>
      </c>
      <c r="B2047" s="1" t="s">
        <v>1519</v>
      </c>
      <c r="C2047" s="1">
        <v>103026002</v>
      </c>
      <c r="D2047" s="1">
        <v>46</v>
      </c>
      <c r="E2047" s="1" t="s">
        <v>1581</v>
      </c>
      <c r="F2047" s="1" t="s">
        <v>229</v>
      </c>
      <c r="G2047" s="1" t="s">
        <v>164</v>
      </c>
      <c r="H2047" s="1" t="s">
        <v>240</v>
      </c>
      <c r="I2047" s="1">
        <v>3518645</v>
      </c>
      <c r="J2047" s="1">
        <v>25922864</v>
      </c>
      <c r="K2047" s="1">
        <v>0.55268001556396484</v>
      </c>
      <c r="L2047" s="1">
        <v>2.1784627437591553</v>
      </c>
      <c r="M2047" s="1">
        <v>0.25232899188995361</v>
      </c>
      <c r="N2047" s="1">
        <v>7.7251863479614258</v>
      </c>
    </row>
    <row r="2048" spans="1:14" x14ac:dyDescent="0.25">
      <c r="A2048" s="1">
        <v>330047</v>
      </c>
      <c r="B2048" s="1" t="s">
        <v>1519</v>
      </c>
      <c r="C2048" s="1">
        <v>103026303</v>
      </c>
      <c r="D2048" s="1">
        <v>47</v>
      </c>
      <c r="E2048" s="1" t="s">
        <v>1582</v>
      </c>
      <c r="F2048" s="1" t="s">
        <v>229</v>
      </c>
      <c r="G2048" s="1" t="s">
        <v>164</v>
      </c>
      <c r="H2048" s="1" t="s">
        <v>240</v>
      </c>
      <c r="I2048" s="1">
        <v>1674500.85</v>
      </c>
      <c r="J2048" s="1">
        <v>4259545</v>
      </c>
      <c r="K2048" s="1">
        <v>8.5595749318599701E-2</v>
      </c>
      <c r="L2048" s="1">
        <v>2.0507137775421143</v>
      </c>
      <c r="M2048" s="1">
        <v>-0.16077527403831482</v>
      </c>
      <c r="N2048" s="1">
        <v>-8.7602767944335938</v>
      </c>
    </row>
    <row r="2049" spans="1:14" x14ac:dyDescent="0.25">
      <c r="A2049" s="1">
        <v>330048</v>
      </c>
      <c r="B2049" s="1" t="s">
        <v>1519</v>
      </c>
      <c r="C2049" s="1">
        <v>103026343</v>
      </c>
      <c r="D2049" s="1">
        <v>48</v>
      </c>
      <c r="E2049" s="1" t="s">
        <v>1583</v>
      </c>
      <c r="F2049" s="1" t="s">
        <v>229</v>
      </c>
      <c r="G2049" s="1" t="s">
        <v>164</v>
      </c>
      <c r="H2049" s="1" t="s">
        <v>240</v>
      </c>
      <c r="I2049" s="1">
        <v>1836330.64</v>
      </c>
      <c r="J2049" s="1">
        <v>6869376.5</v>
      </c>
      <c r="K2049" s="1">
        <v>0.23697850108146667</v>
      </c>
      <c r="L2049" s="1">
        <v>3.5730440616607666</v>
      </c>
      <c r="M2049" s="1">
        <v>6.8714097142219543E-2</v>
      </c>
      <c r="N2049" s="1">
        <v>3.8873872756958008</v>
      </c>
    </row>
    <row r="2050" spans="1:14" x14ac:dyDescent="0.25">
      <c r="A2050" s="1">
        <v>330049</v>
      </c>
      <c r="B2050" s="1" t="s">
        <v>1519</v>
      </c>
      <c r="C2050" s="1">
        <v>103026402</v>
      </c>
      <c r="D2050" s="1">
        <v>49</v>
      </c>
      <c r="E2050" s="1" t="s">
        <v>1584</v>
      </c>
      <c r="F2050" s="1" t="s">
        <v>229</v>
      </c>
      <c r="G2050" s="1" t="s">
        <v>164</v>
      </c>
      <c r="H2050" s="1" t="s">
        <v>240</v>
      </c>
      <c r="I2050" s="1">
        <v>2715782.67</v>
      </c>
      <c r="J2050" s="1">
        <v>6587531.5</v>
      </c>
      <c r="K2050" s="1">
        <v>0.12777799367904663</v>
      </c>
      <c r="L2050" s="1">
        <v>1.9780631065368652</v>
      </c>
      <c r="M2050" s="1">
        <v>-9.309820830821991E-2</v>
      </c>
      <c r="N2050" s="1">
        <v>-3.3144235610961914</v>
      </c>
    </row>
    <row r="2051" spans="1:14" x14ac:dyDescent="0.25">
      <c r="A2051" s="1">
        <v>330050</v>
      </c>
      <c r="B2051" s="1" t="s">
        <v>1519</v>
      </c>
      <c r="C2051" s="1">
        <v>103026852</v>
      </c>
      <c r="D2051" s="1">
        <v>50</v>
      </c>
      <c r="E2051" s="1" t="s">
        <v>1585</v>
      </c>
      <c r="F2051" s="1" t="s">
        <v>229</v>
      </c>
      <c r="G2051" s="1" t="s">
        <v>164</v>
      </c>
      <c r="H2051" s="1" t="s">
        <v>240</v>
      </c>
      <c r="I2051" s="1">
        <v>3951055.15</v>
      </c>
      <c r="J2051" s="1">
        <v>9865939</v>
      </c>
      <c r="K2051" s="1">
        <v>0.24906499683856964</v>
      </c>
      <c r="L2051" s="1">
        <v>2.5898747444152832</v>
      </c>
      <c r="M2051" s="1">
        <v>0.13322791457176208</v>
      </c>
      <c r="N2051" s="1">
        <v>3.489626407623291</v>
      </c>
    </row>
    <row r="2052" spans="1:14" x14ac:dyDescent="0.25">
      <c r="A2052" s="1">
        <v>330051</v>
      </c>
      <c r="B2052" s="1" t="s">
        <v>1519</v>
      </c>
      <c r="C2052" s="1">
        <v>103026873</v>
      </c>
      <c r="D2052" s="1">
        <v>51</v>
      </c>
      <c r="E2052" s="1" t="s">
        <v>1586</v>
      </c>
      <c r="F2052" s="1" t="s">
        <v>229</v>
      </c>
      <c r="G2052" s="1" t="s">
        <v>164</v>
      </c>
      <c r="H2052" s="1" t="s">
        <v>240</v>
      </c>
      <c r="I2052" s="1">
        <v>953254</v>
      </c>
      <c r="J2052" s="1">
        <v>4137115</v>
      </c>
      <c r="K2052" s="1">
        <v>2.6493500918149948E-2</v>
      </c>
      <c r="L2052" s="1">
        <v>0.64451324939727783</v>
      </c>
      <c r="M2052" s="1">
        <v>5.2656318992376328E-2</v>
      </c>
      <c r="N2052" s="1">
        <v>5.8468194007873535</v>
      </c>
    </row>
    <row r="2053" spans="1:14" x14ac:dyDescent="0.25">
      <c r="A2053" s="1">
        <v>330052</v>
      </c>
      <c r="B2053" s="1" t="s">
        <v>1519</v>
      </c>
      <c r="C2053" s="1">
        <v>103026902</v>
      </c>
      <c r="D2053" s="1">
        <v>52</v>
      </c>
      <c r="E2053" s="1" t="s">
        <v>1587</v>
      </c>
      <c r="F2053" s="1" t="s">
        <v>229</v>
      </c>
      <c r="G2053" s="1" t="s">
        <v>164</v>
      </c>
      <c r="H2053" s="1" t="s">
        <v>240</v>
      </c>
      <c r="I2053" s="1">
        <v>2480792.25</v>
      </c>
      <c r="J2053" s="1">
        <v>6490788.5</v>
      </c>
      <c r="K2053" s="1">
        <v>0.16173249483108521</v>
      </c>
      <c r="L2053" s="1">
        <v>2.5553967952728271</v>
      </c>
      <c r="M2053" s="1">
        <v>8.4175609052181244E-2</v>
      </c>
      <c r="N2053" s="1">
        <v>3.5122685432434082</v>
      </c>
    </row>
    <row r="2054" spans="1:14" x14ac:dyDescent="0.25">
      <c r="A2054" s="1">
        <v>330053</v>
      </c>
      <c r="B2054" s="1" t="s">
        <v>1519</v>
      </c>
      <c r="C2054" s="1">
        <v>103027352</v>
      </c>
      <c r="D2054" s="1">
        <v>53</v>
      </c>
      <c r="E2054" s="1" t="s">
        <v>1588</v>
      </c>
      <c r="F2054" s="1" t="s">
        <v>229</v>
      </c>
      <c r="G2054" s="1" t="s">
        <v>164</v>
      </c>
      <c r="H2054" s="1" t="s">
        <v>240</v>
      </c>
      <c r="I2054" s="1">
        <v>3508415.39</v>
      </c>
      <c r="J2054" s="1">
        <v>16891872</v>
      </c>
      <c r="K2054" s="1">
        <v>0.23976700007915497</v>
      </c>
      <c r="L2054" s="1">
        <v>1.4398599863052368</v>
      </c>
      <c r="M2054" s="1">
        <v>0.16031838953495026</v>
      </c>
      <c r="N2054" s="1">
        <v>4.7883434295654297</v>
      </c>
    </row>
    <row r="2055" spans="1:14" x14ac:dyDescent="0.25">
      <c r="A2055" s="1">
        <v>330054</v>
      </c>
      <c r="B2055" s="1" t="s">
        <v>1519</v>
      </c>
      <c r="C2055" s="1">
        <v>103027503</v>
      </c>
      <c r="D2055" s="1">
        <v>54</v>
      </c>
      <c r="E2055" s="1" t="s">
        <v>1589</v>
      </c>
      <c r="F2055" s="1" t="s">
        <v>229</v>
      </c>
      <c r="G2055" s="1" t="s">
        <v>164</v>
      </c>
      <c r="H2055" s="1" t="s">
        <v>240</v>
      </c>
      <c r="I2055" s="1">
        <v>2550794.42</v>
      </c>
      <c r="J2055" s="1">
        <v>13141933</v>
      </c>
      <c r="K2055" s="1">
        <v>0.14771400392055511</v>
      </c>
      <c r="L2055" s="1">
        <v>1.1367670297622681</v>
      </c>
      <c r="M2055" s="1">
        <v>8.6439818143844604E-2</v>
      </c>
      <c r="N2055" s="1">
        <v>3.5076048374176025</v>
      </c>
    </row>
    <row r="2056" spans="1:14" x14ac:dyDescent="0.25">
      <c r="A2056" s="1">
        <v>330055</v>
      </c>
      <c r="B2056" s="1" t="s">
        <v>1519</v>
      </c>
      <c r="C2056" s="1">
        <v>103027753</v>
      </c>
      <c r="D2056" s="1">
        <v>55</v>
      </c>
      <c r="E2056" s="1" t="s">
        <v>1590</v>
      </c>
      <c r="F2056" s="1" t="s">
        <v>229</v>
      </c>
      <c r="G2056" s="1" t="s">
        <v>164</v>
      </c>
      <c r="H2056" s="1" t="s">
        <v>240</v>
      </c>
      <c r="I2056" s="1">
        <v>832418</v>
      </c>
      <c r="J2056" s="1">
        <v>1527719</v>
      </c>
      <c r="K2056" s="1">
        <v>8.6983002722263336E-2</v>
      </c>
      <c r="L2056" s="1">
        <v>6.0374002456665039</v>
      </c>
      <c r="M2056" s="1">
        <v>1.4278000220656395E-2</v>
      </c>
      <c r="N2056" s="1">
        <v>1.7451781034469604</v>
      </c>
    </row>
    <row r="2057" spans="1:14" x14ac:dyDescent="0.25">
      <c r="A2057" s="1">
        <v>330056</v>
      </c>
      <c r="B2057" s="1" t="s">
        <v>1519</v>
      </c>
      <c r="C2057" s="1">
        <v>103028203</v>
      </c>
      <c r="D2057" s="1">
        <v>56</v>
      </c>
      <c r="E2057" s="1" t="s">
        <v>1591</v>
      </c>
      <c r="F2057" s="1" t="s">
        <v>229</v>
      </c>
      <c r="G2057" s="1" t="s">
        <v>164</v>
      </c>
      <c r="H2057" s="1" t="s">
        <v>240</v>
      </c>
      <c r="I2057" s="1">
        <v>704838.53</v>
      </c>
      <c r="J2057" s="1">
        <v>3095548</v>
      </c>
      <c r="K2057" s="1">
        <v>6.339225172996521E-2</v>
      </c>
      <c r="L2057" s="1">
        <v>2.0906660556793213</v>
      </c>
      <c r="M2057" s="1">
        <v>2.6178730651736259E-2</v>
      </c>
      <c r="N2057" s="1">
        <v>3.8574156761169434</v>
      </c>
    </row>
    <row r="2058" spans="1:14" x14ac:dyDescent="0.25">
      <c r="A2058" s="1">
        <v>330057</v>
      </c>
      <c r="B2058" s="1" t="s">
        <v>1519</v>
      </c>
      <c r="C2058" s="1">
        <v>103028302</v>
      </c>
      <c r="D2058" s="1">
        <v>57</v>
      </c>
      <c r="E2058" s="1" t="s">
        <v>1592</v>
      </c>
      <c r="F2058" s="1" t="s">
        <v>229</v>
      </c>
      <c r="G2058" s="1" t="s">
        <v>164</v>
      </c>
      <c r="H2058" s="1" t="s">
        <v>240</v>
      </c>
      <c r="I2058" s="1">
        <v>3622327.43</v>
      </c>
      <c r="J2058" s="1">
        <v>11688268</v>
      </c>
      <c r="K2058" s="1">
        <v>0.17857299745082855</v>
      </c>
      <c r="L2058" s="1">
        <v>1.551500678062439</v>
      </c>
      <c r="M2058" s="1">
        <v>0.1925177127122879</v>
      </c>
      <c r="N2058" s="1">
        <v>5.613072395324707</v>
      </c>
    </row>
    <row r="2059" spans="1:14" x14ac:dyDescent="0.25">
      <c r="A2059" s="1">
        <v>330058</v>
      </c>
      <c r="B2059" s="1" t="s">
        <v>1519</v>
      </c>
      <c r="C2059" s="1">
        <v>103028653</v>
      </c>
      <c r="D2059" s="1">
        <v>58</v>
      </c>
      <c r="E2059" s="1" t="s">
        <v>1593</v>
      </c>
      <c r="F2059" s="1" t="s">
        <v>229</v>
      </c>
      <c r="G2059" s="1" t="s">
        <v>164</v>
      </c>
      <c r="H2059" s="1" t="s">
        <v>240</v>
      </c>
      <c r="I2059" s="1">
        <v>1319389.58</v>
      </c>
      <c r="J2059" s="1">
        <v>9984452</v>
      </c>
      <c r="K2059" s="1">
        <v>0.17468500137329102</v>
      </c>
      <c r="L2059" s="1">
        <v>1.7807252407073975</v>
      </c>
      <c r="M2059" s="1">
        <v>6.8195581436157227E-2</v>
      </c>
      <c r="N2059" s="1">
        <v>5.4504399299621582</v>
      </c>
    </row>
    <row r="2060" spans="1:14" x14ac:dyDescent="0.25">
      <c r="A2060" s="1">
        <v>330059</v>
      </c>
      <c r="B2060" s="1" t="s">
        <v>1519</v>
      </c>
      <c r="C2060" s="1">
        <v>103028703</v>
      </c>
      <c r="D2060" s="1">
        <v>59</v>
      </c>
      <c r="E2060" s="1" t="s">
        <v>1594</v>
      </c>
      <c r="F2060" s="1" t="s">
        <v>229</v>
      </c>
      <c r="G2060" s="1" t="s">
        <v>164</v>
      </c>
      <c r="H2060" s="1" t="s">
        <v>240</v>
      </c>
      <c r="I2060" s="1">
        <v>1057297.1399999999</v>
      </c>
      <c r="J2060" s="1">
        <v>3589847</v>
      </c>
      <c r="K2060" s="1">
        <v>0.21803149580955505</v>
      </c>
      <c r="L2060" s="1">
        <v>6.4662938117980957</v>
      </c>
      <c r="M2060" s="1">
        <v>7.9152710735797882E-2</v>
      </c>
      <c r="N2060" s="1">
        <v>8.0921287536621094</v>
      </c>
    </row>
    <row r="2061" spans="1:14" x14ac:dyDescent="0.25">
      <c r="A2061" s="1">
        <v>330060</v>
      </c>
      <c r="B2061" s="1" t="s">
        <v>1519</v>
      </c>
      <c r="C2061" s="1">
        <v>103028753</v>
      </c>
      <c r="D2061" s="1">
        <v>60</v>
      </c>
      <c r="E2061" s="1" t="s">
        <v>1595</v>
      </c>
      <c r="F2061" s="1" t="s">
        <v>229</v>
      </c>
      <c r="G2061" s="1" t="s">
        <v>164</v>
      </c>
      <c r="H2061" s="1" t="s">
        <v>240</v>
      </c>
      <c r="I2061" s="1">
        <v>1452123.59</v>
      </c>
      <c r="J2061" s="1">
        <v>6499181.5</v>
      </c>
      <c r="K2061" s="1">
        <v>7.4260503053665161E-2</v>
      </c>
      <c r="L2061" s="1">
        <v>1.1558196544647217</v>
      </c>
      <c r="M2061" s="1">
        <v>7.2092428803443909E-2</v>
      </c>
      <c r="N2061" s="1">
        <v>5.2239713668823242</v>
      </c>
    </row>
    <row r="2062" spans="1:14" x14ac:dyDescent="0.25">
      <c r="A2062" s="1">
        <v>330061</v>
      </c>
      <c r="B2062" s="1" t="s">
        <v>1519</v>
      </c>
      <c r="C2062" s="1">
        <v>103028833</v>
      </c>
      <c r="D2062" s="1">
        <v>61</v>
      </c>
      <c r="E2062" s="1" t="s">
        <v>1596</v>
      </c>
      <c r="F2062" s="1" t="s">
        <v>229</v>
      </c>
      <c r="G2062" s="1" t="s">
        <v>164</v>
      </c>
      <c r="H2062" s="1" t="s">
        <v>240</v>
      </c>
      <c r="I2062" s="1">
        <v>1535086.24</v>
      </c>
      <c r="J2062" s="1">
        <v>9502152</v>
      </c>
      <c r="K2062" s="1">
        <v>0.3143799901008606</v>
      </c>
      <c r="L2062" s="1">
        <v>3.4217219352722168</v>
      </c>
      <c r="M2062" s="1">
        <v>7.4239596724510193E-2</v>
      </c>
      <c r="N2062" s="1">
        <v>5.0819573402404785</v>
      </c>
    </row>
    <row r="2063" spans="1:14" x14ac:dyDescent="0.25">
      <c r="A2063" s="1">
        <v>330062</v>
      </c>
      <c r="B2063" s="1" t="s">
        <v>1519</v>
      </c>
      <c r="C2063" s="1">
        <v>103028853</v>
      </c>
      <c r="D2063" s="1">
        <v>62</v>
      </c>
      <c r="E2063" s="1" t="s">
        <v>1597</v>
      </c>
      <c r="F2063" s="1" t="s">
        <v>229</v>
      </c>
      <c r="G2063" s="1" t="s">
        <v>164</v>
      </c>
      <c r="H2063" s="1" t="s">
        <v>240</v>
      </c>
      <c r="I2063" s="1">
        <v>1347962.63</v>
      </c>
      <c r="J2063" s="1">
        <v>10106623</v>
      </c>
      <c r="K2063" s="1">
        <v>0.31567400693893433</v>
      </c>
      <c r="L2063" s="1">
        <v>3.2241408824920654</v>
      </c>
      <c r="M2063" s="1">
        <v>8.3637706935405731E-2</v>
      </c>
      <c r="N2063" s="1">
        <v>6.6152067184448242</v>
      </c>
    </row>
    <row r="2064" spans="1:14" x14ac:dyDescent="0.25">
      <c r="A2064" s="1">
        <v>330063</v>
      </c>
      <c r="B2064" s="1" t="s">
        <v>1519</v>
      </c>
      <c r="C2064" s="1">
        <v>103029203</v>
      </c>
      <c r="D2064" s="1">
        <v>63</v>
      </c>
      <c r="E2064" s="1" t="s">
        <v>1598</v>
      </c>
      <c r="F2064" s="1" t="s">
        <v>229</v>
      </c>
      <c r="G2064" s="1" t="s">
        <v>164</v>
      </c>
      <c r="H2064" s="1" t="s">
        <v>240</v>
      </c>
      <c r="I2064" s="1">
        <v>2059785.02</v>
      </c>
      <c r="J2064" s="1">
        <v>4606007</v>
      </c>
      <c r="K2064" s="1">
        <v>0.10359299927949905</v>
      </c>
      <c r="L2064" s="1">
        <v>2.3008325099945068</v>
      </c>
      <c r="M2064" s="1">
        <v>0.16368098556995392</v>
      </c>
      <c r="N2064" s="1">
        <v>8.6324901580810547</v>
      </c>
    </row>
    <row r="2065" spans="1:14" x14ac:dyDescent="0.25">
      <c r="A2065" s="1">
        <v>330064</v>
      </c>
      <c r="B2065" s="1" t="s">
        <v>1519</v>
      </c>
      <c r="C2065" s="1">
        <v>103029403</v>
      </c>
      <c r="D2065" s="1">
        <v>64</v>
      </c>
      <c r="E2065" s="1" t="s">
        <v>1599</v>
      </c>
      <c r="F2065" s="1" t="s">
        <v>229</v>
      </c>
      <c r="G2065" s="1" t="s">
        <v>164</v>
      </c>
      <c r="H2065" s="1" t="s">
        <v>240</v>
      </c>
      <c r="I2065" s="1">
        <v>1735760.29</v>
      </c>
      <c r="J2065" s="1">
        <v>6093934.5</v>
      </c>
      <c r="K2065" s="1">
        <v>0.16264450550079346</v>
      </c>
      <c r="L2065" s="1">
        <v>2.7421438694000244</v>
      </c>
      <c r="M2065" s="1">
        <v>4.6870999038219452E-2</v>
      </c>
      <c r="N2065" s="1">
        <v>2.7752559185028076</v>
      </c>
    </row>
    <row r="2066" spans="1:14" x14ac:dyDescent="0.25">
      <c r="A2066" s="1">
        <v>330065</v>
      </c>
      <c r="B2066" s="1" t="s">
        <v>1519</v>
      </c>
      <c r="C2066" s="1">
        <v>103029553</v>
      </c>
      <c r="D2066" s="1">
        <v>65</v>
      </c>
      <c r="E2066" s="1" t="s">
        <v>1600</v>
      </c>
      <c r="F2066" s="1" t="s">
        <v>229</v>
      </c>
      <c r="G2066" s="1" t="s">
        <v>164</v>
      </c>
      <c r="H2066" s="1" t="s">
        <v>240</v>
      </c>
      <c r="I2066" s="1">
        <v>1839886.48</v>
      </c>
      <c r="J2066" s="1">
        <v>5833224</v>
      </c>
      <c r="K2066" s="1">
        <v>0.12730699777603149</v>
      </c>
      <c r="L2066" s="1">
        <v>2.23114013671875</v>
      </c>
      <c r="M2066" s="1">
        <v>5.1083710044622421E-2</v>
      </c>
      <c r="N2066" s="1">
        <v>2.8557486534118652</v>
      </c>
    </row>
    <row r="2067" spans="1:14" x14ac:dyDescent="0.25">
      <c r="A2067" s="1">
        <v>330066</v>
      </c>
      <c r="B2067" s="1" t="s">
        <v>1519</v>
      </c>
      <c r="C2067" s="1">
        <v>103029603</v>
      </c>
      <c r="D2067" s="1">
        <v>66</v>
      </c>
      <c r="E2067" s="1" t="s">
        <v>1601</v>
      </c>
      <c r="F2067" s="1" t="s">
        <v>229</v>
      </c>
      <c r="G2067" s="1" t="s">
        <v>164</v>
      </c>
      <c r="H2067" s="1" t="s">
        <v>240</v>
      </c>
      <c r="I2067" s="1">
        <v>2248881.0699999998</v>
      </c>
      <c r="J2067" s="1">
        <v>7787093</v>
      </c>
      <c r="K2067" s="1">
        <v>0.37582400441169739</v>
      </c>
      <c r="L2067" s="1">
        <v>5.0709805488586426</v>
      </c>
      <c r="M2067" s="1">
        <v>0.14687554538249969</v>
      </c>
      <c r="N2067" s="1">
        <v>6.987401008605957</v>
      </c>
    </row>
    <row r="2068" spans="1:14" x14ac:dyDescent="0.25">
      <c r="A2068" s="1">
        <v>330067</v>
      </c>
      <c r="B2068" s="1" t="s">
        <v>1519</v>
      </c>
      <c r="C2068" s="1">
        <v>103029803</v>
      </c>
      <c r="D2068" s="1">
        <v>67</v>
      </c>
      <c r="E2068" s="1" t="s">
        <v>1602</v>
      </c>
      <c r="F2068" s="1" t="s">
        <v>229</v>
      </c>
      <c r="G2068" s="1" t="s">
        <v>164</v>
      </c>
      <c r="H2068" s="1" t="s">
        <v>240</v>
      </c>
      <c r="I2068" s="1">
        <v>1272790.76</v>
      </c>
      <c r="J2068" s="1">
        <v>10872308</v>
      </c>
      <c r="K2068" s="1">
        <v>0.20555099844932556</v>
      </c>
      <c r="L2068" s="1">
        <v>1.9270243644714355</v>
      </c>
      <c r="M2068" s="1">
        <v>3.1490139663219452E-2</v>
      </c>
      <c r="N2068" s="1">
        <v>2.5368664264678955</v>
      </c>
    </row>
    <row r="2069" spans="1:14" x14ac:dyDescent="0.25">
      <c r="A2069" s="1">
        <v>330068</v>
      </c>
      <c r="B2069" s="1" t="s">
        <v>1519</v>
      </c>
      <c r="C2069" s="1">
        <v>103029902</v>
      </c>
      <c r="D2069" s="1">
        <v>68</v>
      </c>
      <c r="E2069" s="1" t="s">
        <v>1603</v>
      </c>
      <c r="F2069" s="1" t="s">
        <v>229</v>
      </c>
      <c r="G2069" s="1" t="s">
        <v>164</v>
      </c>
      <c r="H2069" s="1" t="s">
        <v>240</v>
      </c>
      <c r="I2069" s="1">
        <v>4301492.29</v>
      </c>
      <c r="J2069" s="1">
        <v>16152085</v>
      </c>
      <c r="K2069" s="1">
        <v>8.4530003368854523E-2</v>
      </c>
      <c r="L2069" s="1">
        <v>0.52609121799468994</v>
      </c>
      <c r="M2069" s="1">
        <v>0.25972065329551697</v>
      </c>
      <c r="N2069" s="1">
        <v>6.4259114265441895</v>
      </c>
    </row>
    <row r="2070" spans="1:14" x14ac:dyDescent="0.25">
      <c r="A2070" s="1">
        <v>330069</v>
      </c>
      <c r="B2070" s="1" t="s">
        <v>1519</v>
      </c>
      <c r="C2070" s="1">
        <v>104101252</v>
      </c>
      <c r="D2070" s="1">
        <v>69</v>
      </c>
      <c r="E2070" s="1" t="s">
        <v>1604</v>
      </c>
      <c r="F2070" s="1" t="s">
        <v>230</v>
      </c>
      <c r="G2070" s="1" t="s">
        <v>165</v>
      </c>
      <c r="H2070" s="1" t="s">
        <v>240</v>
      </c>
      <c r="I2070" s="1">
        <v>4673517</v>
      </c>
      <c r="J2070" s="1">
        <v>25832548</v>
      </c>
      <c r="K2070" s="1">
        <v>0.30349799990653992</v>
      </c>
      <c r="L2070" s="1">
        <v>1.1888339519500732</v>
      </c>
      <c r="M2070" s="1">
        <v>0.14854499697685242</v>
      </c>
      <c r="N2070" s="1">
        <v>3.2827827930450439</v>
      </c>
    </row>
    <row r="2071" spans="1:14" x14ac:dyDescent="0.25">
      <c r="A2071" s="1">
        <v>330070</v>
      </c>
      <c r="B2071" s="1" t="s">
        <v>1519</v>
      </c>
      <c r="C2071" s="1">
        <v>104103603</v>
      </c>
      <c r="D2071" s="1">
        <v>70</v>
      </c>
      <c r="E2071" s="1" t="s">
        <v>1605</v>
      </c>
      <c r="F2071" s="1" t="s">
        <v>230</v>
      </c>
      <c r="G2071" s="1" t="s">
        <v>165</v>
      </c>
      <c r="H2071" s="1" t="s">
        <v>240</v>
      </c>
      <c r="I2071" s="1">
        <v>1216112.8999999999</v>
      </c>
      <c r="J2071" s="1">
        <v>9850728</v>
      </c>
      <c r="K2071" s="1">
        <v>9.8598003387451172E-2</v>
      </c>
      <c r="L2071" s="1">
        <v>1.0110406875610352</v>
      </c>
      <c r="M2071" s="1">
        <v>3.5017490386962891E-2</v>
      </c>
      <c r="N2071" s="1">
        <v>2.9648315906524658</v>
      </c>
    </row>
    <row r="2072" spans="1:14" x14ac:dyDescent="0.25">
      <c r="A2072" s="1">
        <v>330071</v>
      </c>
      <c r="B2072" s="1" t="s">
        <v>1519</v>
      </c>
      <c r="C2072" s="1">
        <v>104105003</v>
      </c>
      <c r="D2072" s="1">
        <v>71</v>
      </c>
      <c r="E2072" s="1" t="s">
        <v>1606</v>
      </c>
      <c r="F2072" s="1" t="s">
        <v>230</v>
      </c>
      <c r="G2072" s="1" t="s">
        <v>165</v>
      </c>
      <c r="H2072" s="1" t="s">
        <v>240</v>
      </c>
      <c r="I2072" s="1">
        <v>1192081.25</v>
      </c>
      <c r="J2072" s="1">
        <v>6096349.5</v>
      </c>
      <c r="K2072" s="1">
        <v>7.8873500227928162E-2</v>
      </c>
      <c r="L2072" s="1">
        <v>1.31074059009552</v>
      </c>
      <c r="M2072" s="1">
        <v>1.343431044369936E-2</v>
      </c>
      <c r="N2072" s="1">
        <v>1.1398078203201294</v>
      </c>
    </row>
    <row r="2073" spans="1:14" x14ac:dyDescent="0.25">
      <c r="A2073" s="1">
        <v>330072</v>
      </c>
      <c r="B2073" s="1" t="s">
        <v>1519</v>
      </c>
      <c r="C2073" s="1">
        <v>104105353</v>
      </c>
      <c r="D2073" s="1">
        <v>72</v>
      </c>
      <c r="E2073" s="1" t="s">
        <v>1607</v>
      </c>
      <c r="F2073" s="1" t="s">
        <v>230</v>
      </c>
      <c r="G2073" s="1" t="s">
        <v>165</v>
      </c>
      <c r="H2073" s="1" t="s">
        <v>240</v>
      </c>
      <c r="I2073" s="1">
        <v>1106390.5</v>
      </c>
      <c r="J2073" s="1">
        <v>7858758.5</v>
      </c>
      <c r="K2073" s="1">
        <v>9.7515501081943512E-2</v>
      </c>
      <c r="L2073" s="1">
        <v>1.2564418315887451</v>
      </c>
      <c r="M2073" s="1">
        <v>2.5625690817832947E-2</v>
      </c>
      <c r="N2073" s="1">
        <v>2.3710699081420898</v>
      </c>
    </row>
    <row r="2074" spans="1:14" x14ac:dyDescent="0.25">
      <c r="A2074" s="1">
        <v>330073</v>
      </c>
      <c r="B2074" s="1" t="s">
        <v>1519</v>
      </c>
      <c r="C2074" s="1">
        <v>104107503</v>
      </c>
      <c r="D2074" s="1">
        <v>73</v>
      </c>
      <c r="E2074" s="1" t="s">
        <v>1608</v>
      </c>
      <c r="F2074" s="1" t="s">
        <v>230</v>
      </c>
      <c r="G2074" s="1" t="s">
        <v>165</v>
      </c>
      <c r="H2074" s="1" t="s">
        <v>240</v>
      </c>
      <c r="I2074" s="1">
        <v>1539757</v>
      </c>
      <c r="J2074" s="1">
        <v>8590788</v>
      </c>
      <c r="K2074" s="1">
        <v>7.715500146150589E-2</v>
      </c>
      <c r="L2074" s="1">
        <v>0.90625238418579102</v>
      </c>
      <c r="M2074" s="1">
        <v>2.9399000108242035E-2</v>
      </c>
      <c r="N2074" s="1">
        <v>1.9464921951293945</v>
      </c>
    </row>
    <row r="2075" spans="1:14" x14ac:dyDescent="0.25">
      <c r="A2075" s="1">
        <v>330074</v>
      </c>
      <c r="B2075" s="1" t="s">
        <v>1519</v>
      </c>
      <c r="C2075" s="1">
        <v>104107803</v>
      </c>
      <c r="D2075" s="1">
        <v>74</v>
      </c>
      <c r="E2075" s="1" t="s">
        <v>1609</v>
      </c>
      <c r="F2075" s="1" t="s">
        <v>230</v>
      </c>
      <c r="G2075" s="1" t="s">
        <v>165</v>
      </c>
      <c r="H2075" s="1" t="s">
        <v>240</v>
      </c>
      <c r="I2075" s="1">
        <v>1511294</v>
      </c>
      <c r="J2075" s="1">
        <v>7751675</v>
      </c>
      <c r="K2075" s="1">
        <v>4.5391999185085297E-2</v>
      </c>
      <c r="L2075" s="1">
        <v>0.58902585506439209</v>
      </c>
      <c r="M2075" s="1">
        <v>2.1864650771021843E-2</v>
      </c>
      <c r="N2075" s="1">
        <v>1.4679883718490601</v>
      </c>
    </row>
    <row r="2076" spans="1:14" x14ac:dyDescent="0.25">
      <c r="A2076" s="1">
        <v>330075</v>
      </c>
      <c r="B2076" s="1" t="s">
        <v>1519</v>
      </c>
      <c r="C2076" s="1">
        <v>104107903</v>
      </c>
      <c r="D2076" s="1">
        <v>75</v>
      </c>
      <c r="E2076" s="1" t="s">
        <v>1610</v>
      </c>
      <c r="F2076" s="1" t="s">
        <v>230</v>
      </c>
      <c r="G2076" s="1" t="s">
        <v>165</v>
      </c>
      <c r="H2076" s="1" t="s">
        <v>240</v>
      </c>
      <c r="I2076" s="1">
        <v>3815446.47</v>
      </c>
      <c r="J2076" s="1">
        <v>14299005</v>
      </c>
      <c r="K2076" s="1">
        <v>0.26771301031112671</v>
      </c>
      <c r="L2076" s="1">
        <v>1.9079711437225342</v>
      </c>
      <c r="M2076" s="1">
        <v>0.14837527275085449</v>
      </c>
      <c r="N2076" s="1">
        <v>4.0461516380310059</v>
      </c>
    </row>
    <row r="2077" spans="1:14" x14ac:dyDescent="0.25">
      <c r="A2077" s="1">
        <v>330076</v>
      </c>
      <c r="B2077" s="1" t="s">
        <v>1519</v>
      </c>
      <c r="C2077" s="1">
        <v>104372003</v>
      </c>
      <c r="D2077" s="1">
        <v>76</v>
      </c>
      <c r="E2077" s="1" t="s">
        <v>1611</v>
      </c>
      <c r="F2077" s="1" t="s">
        <v>230</v>
      </c>
      <c r="G2077" s="1" t="s">
        <v>166</v>
      </c>
      <c r="H2077" s="1" t="s">
        <v>240</v>
      </c>
      <c r="I2077" s="1">
        <v>1487936.49</v>
      </c>
      <c r="J2077" s="1">
        <v>11686404</v>
      </c>
      <c r="K2077" s="1">
        <v>0.1147489994764328</v>
      </c>
      <c r="L2077" s="1">
        <v>0.99163860082626343</v>
      </c>
      <c r="M2077" s="1">
        <v>4.3663330376148224E-2</v>
      </c>
      <c r="N2077" s="1">
        <v>3.0232043266296387</v>
      </c>
    </row>
    <row r="2078" spans="1:14" x14ac:dyDescent="0.25">
      <c r="A2078" s="1">
        <v>330077</v>
      </c>
      <c r="B2078" s="1" t="s">
        <v>1519</v>
      </c>
      <c r="C2078" s="1">
        <v>104374003</v>
      </c>
      <c r="D2078" s="1">
        <v>77</v>
      </c>
      <c r="E2078" s="1" t="s">
        <v>1612</v>
      </c>
      <c r="F2078" s="1" t="s">
        <v>230</v>
      </c>
      <c r="G2078" s="1" t="s">
        <v>166</v>
      </c>
      <c r="H2078" s="1" t="s">
        <v>240</v>
      </c>
      <c r="I2078" s="1">
        <v>836792.74</v>
      </c>
      <c r="J2078" s="1">
        <v>7586741.5</v>
      </c>
      <c r="K2078" s="1">
        <v>-5.6794998236000538E-3</v>
      </c>
      <c r="L2078" s="1">
        <v>-7.4804864823818207E-2</v>
      </c>
      <c r="M2078" s="1">
        <v>1.157337985932827E-2</v>
      </c>
      <c r="N2078" s="1">
        <v>1.402461051940918</v>
      </c>
    </row>
    <row r="2079" spans="1:14" x14ac:dyDescent="0.25">
      <c r="A2079" s="1">
        <v>330078</v>
      </c>
      <c r="B2079" s="1" t="s">
        <v>1519</v>
      </c>
      <c r="C2079" s="1">
        <v>104375003</v>
      </c>
      <c r="D2079" s="1">
        <v>78</v>
      </c>
      <c r="E2079" s="1" t="s">
        <v>1613</v>
      </c>
      <c r="F2079" s="1" t="s">
        <v>230</v>
      </c>
      <c r="G2079" s="1" t="s">
        <v>166</v>
      </c>
      <c r="H2079" s="1" t="s">
        <v>240</v>
      </c>
      <c r="I2079" s="1">
        <v>1225753.56</v>
      </c>
      <c r="J2079" s="1">
        <v>10099291</v>
      </c>
      <c r="K2079" s="1">
        <v>0.12686699628829956</v>
      </c>
      <c r="L2079" s="1">
        <v>1.2721781730651855</v>
      </c>
      <c r="M2079" s="1">
        <v>4.8059139400720596E-2</v>
      </c>
      <c r="N2079" s="1">
        <v>4.0807819366455078</v>
      </c>
    </row>
    <row r="2080" spans="1:14" x14ac:dyDescent="0.25">
      <c r="A2080" s="1">
        <v>330079</v>
      </c>
      <c r="B2080" s="1" t="s">
        <v>1519</v>
      </c>
      <c r="C2080" s="1">
        <v>104375203</v>
      </c>
      <c r="D2080" s="1">
        <v>79</v>
      </c>
      <c r="E2080" s="1" t="s">
        <v>1614</v>
      </c>
      <c r="F2080" s="1" t="s">
        <v>230</v>
      </c>
      <c r="G2080" s="1" t="s">
        <v>166</v>
      </c>
      <c r="H2080" s="1" t="s">
        <v>240</v>
      </c>
      <c r="I2080" s="1">
        <v>692182.75</v>
      </c>
      <c r="J2080" s="1">
        <v>3294605.25</v>
      </c>
      <c r="K2080" s="1">
        <v>4.9426250159740448E-2</v>
      </c>
      <c r="L2080" s="1">
        <v>1.5230669975280762</v>
      </c>
      <c r="M2080" s="1">
        <v>1.9772259518504143E-2</v>
      </c>
      <c r="N2080" s="1">
        <v>2.9405043125152588</v>
      </c>
    </row>
    <row r="2081" spans="1:14" x14ac:dyDescent="0.25">
      <c r="A2081" s="1">
        <v>330080</v>
      </c>
      <c r="B2081" s="1" t="s">
        <v>1519</v>
      </c>
      <c r="C2081" s="1">
        <v>104375302</v>
      </c>
      <c r="D2081" s="1">
        <v>80</v>
      </c>
      <c r="E2081" s="1" t="s">
        <v>1615</v>
      </c>
      <c r="F2081" s="1" t="s">
        <v>230</v>
      </c>
      <c r="G2081" s="1" t="s">
        <v>166</v>
      </c>
      <c r="H2081" s="1" t="s">
        <v>240</v>
      </c>
      <c r="I2081" s="1">
        <v>2783228.03</v>
      </c>
      <c r="J2081" s="1">
        <v>24462316</v>
      </c>
      <c r="K2081" s="1">
        <v>0.6532059907913208</v>
      </c>
      <c r="L2081" s="1">
        <v>2.7435128688812256</v>
      </c>
      <c r="M2081" s="1">
        <v>6.1870720237493515E-2</v>
      </c>
      <c r="N2081" s="1">
        <v>2.273524284362793</v>
      </c>
    </row>
    <row r="2082" spans="1:14" x14ac:dyDescent="0.25">
      <c r="A2082" s="1">
        <v>330081</v>
      </c>
      <c r="B2082" s="1" t="s">
        <v>1519</v>
      </c>
      <c r="C2082" s="1">
        <v>104376203</v>
      </c>
      <c r="D2082" s="1">
        <v>81</v>
      </c>
      <c r="E2082" s="1" t="s">
        <v>1616</v>
      </c>
      <c r="F2082" s="1" t="s">
        <v>230</v>
      </c>
      <c r="G2082" s="1" t="s">
        <v>166</v>
      </c>
      <c r="H2082" s="1" t="s">
        <v>240</v>
      </c>
      <c r="I2082" s="1">
        <v>832392.44</v>
      </c>
      <c r="J2082" s="1">
        <v>7463328.5</v>
      </c>
      <c r="K2082" s="1">
        <v>9.1557003557682037E-2</v>
      </c>
      <c r="L2082" s="1">
        <v>1.2419945001602173</v>
      </c>
      <c r="M2082" s="1">
        <v>3.0927630141377449E-2</v>
      </c>
      <c r="N2082" s="1">
        <v>3.8588881492614746</v>
      </c>
    </row>
    <row r="2083" spans="1:14" x14ac:dyDescent="0.25">
      <c r="A2083" s="1">
        <v>330082</v>
      </c>
      <c r="B2083" s="1" t="s">
        <v>1519</v>
      </c>
      <c r="C2083" s="1">
        <v>104377003</v>
      </c>
      <c r="D2083" s="1">
        <v>82</v>
      </c>
      <c r="E2083" s="1" t="s">
        <v>1617</v>
      </c>
      <c r="F2083" s="1" t="s">
        <v>230</v>
      </c>
      <c r="G2083" s="1" t="s">
        <v>166</v>
      </c>
      <c r="H2083" s="1" t="s">
        <v>240</v>
      </c>
      <c r="I2083" s="1">
        <v>520137</v>
      </c>
      <c r="J2083" s="1">
        <v>4827664</v>
      </c>
      <c r="K2083" s="1">
        <v>2.7228999882936478E-2</v>
      </c>
      <c r="L2083" s="1">
        <v>0.56721943616867065</v>
      </c>
      <c r="M2083" s="1">
        <v>2.4941999465227127E-2</v>
      </c>
      <c r="N2083" s="1">
        <v>5.0368037223815918</v>
      </c>
    </row>
    <row r="2084" spans="1:14" x14ac:dyDescent="0.25">
      <c r="A2084" s="1">
        <v>330083</v>
      </c>
      <c r="B2084" s="1" t="s">
        <v>1519</v>
      </c>
      <c r="C2084" s="1">
        <v>104378003</v>
      </c>
      <c r="D2084" s="1">
        <v>83</v>
      </c>
      <c r="E2084" s="1" t="s">
        <v>1618</v>
      </c>
      <c r="F2084" s="1" t="s">
        <v>230</v>
      </c>
      <c r="G2084" s="1" t="s">
        <v>166</v>
      </c>
      <c r="H2084" s="1" t="s">
        <v>240</v>
      </c>
      <c r="I2084" s="1">
        <v>1066818.8799999999</v>
      </c>
      <c r="J2084" s="1">
        <v>5802899</v>
      </c>
      <c r="K2084" s="1">
        <v>7.5437501072883606E-2</v>
      </c>
      <c r="L2084" s="1">
        <v>1.3171192407608032</v>
      </c>
      <c r="M2084" s="1">
        <v>2.0612489432096481E-2</v>
      </c>
      <c r="N2084" s="1">
        <v>1.9702125787734985</v>
      </c>
    </row>
    <row r="2085" spans="1:14" x14ac:dyDescent="0.25">
      <c r="A2085" s="1">
        <v>330084</v>
      </c>
      <c r="B2085" s="1" t="s">
        <v>1519</v>
      </c>
      <c r="C2085" s="1">
        <v>104431304</v>
      </c>
      <c r="D2085" s="1">
        <v>84</v>
      </c>
      <c r="E2085" s="1" t="s">
        <v>1619</v>
      </c>
      <c r="F2085" s="1" t="s">
        <v>230</v>
      </c>
      <c r="G2085" s="1" t="s">
        <v>167</v>
      </c>
      <c r="H2085" s="1" t="s">
        <v>240</v>
      </c>
      <c r="I2085" s="1">
        <v>416557</v>
      </c>
      <c r="J2085" s="1">
        <v>3875309</v>
      </c>
      <c r="K2085" s="1">
        <v>1.8409000709652901E-2</v>
      </c>
      <c r="L2085" s="1">
        <v>0.47730043530464172</v>
      </c>
      <c r="M2085" s="1">
        <v>1.0561740025877953E-2</v>
      </c>
      <c r="N2085" s="1">
        <v>2.6014442443847656</v>
      </c>
    </row>
    <row r="2086" spans="1:14" x14ac:dyDescent="0.25">
      <c r="A2086" s="1">
        <v>330085</v>
      </c>
      <c r="B2086" s="1" t="s">
        <v>1519</v>
      </c>
      <c r="C2086" s="1">
        <v>104432503</v>
      </c>
      <c r="D2086" s="1">
        <v>85</v>
      </c>
      <c r="E2086" s="1" t="s">
        <v>1620</v>
      </c>
      <c r="F2086" s="1" t="s">
        <v>230</v>
      </c>
      <c r="G2086" s="1" t="s">
        <v>167</v>
      </c>
      <c r="H2086" s="1" t="s">
        <v>240</v>
      </c>
      <c r="I2086" s="1">
        <v>908685</v>
      </c>
      <c r="J2086" s="1">
        <v>7806512</v>
      </c>
      <c r="K2086" s="1">
        <v>0.32275798916816711</v>
      </c>
      <c r="L2086" s="1">
        <v>4.3127822875976563</v>
      </c>
      <c r="M2086" s="1">
        <v>5.4928999394178391E-2</v>
      </c>
      <c r="N2086" s="1">
        <v>6.4338054656982422</v>
      </c>
    </row>
    <row r="2087" spans="1:14" x14ac:dyDescent="0.25">
      <c r="A2087" s="1">
        <v>330086</v>
      </c>
      <c r="B2087" s="1" t="s">
        <v>1519</v>
      </c>
      <c r="C2087" s="1">
        <v>104432803</v>
      </c>
      <c r="D2087" s="1">
        <v>86</v>
      </c>
      <c r="E2087" s="1" t="s">
        <v>1621</v>
      </c>
      <c r="F2087" s="1" t="s">
        <v>230</v>
      </c>
      <c r="G2087" s="1" t="s">
        <v>167</v>
      </c>
      <c r="H2087" s="1" t="s">
        <v>240</v>
      </c>
      <c r="I2087" s="1">
        <v>1065528.3799999999</v>
      </c>
      <c r="J2087" s="1">
        <v>7110166</v>
      </c>
      <c r="K2087" s="1">
        <v>0.10081499814987183</v>
      </c>
      <c r="L2087" s="1">
        <v>1.4382929801940918</v>
      </c>
      <c r="M2087" s="1">
        <v>4.5534528791904449E-2</v>
      </c>
      <c r="N2087" s="1">
        <v>4.4641966819763184</v>
      </c>
    </row>
    <row r="2088" spans="1:14" x14ac:dyDescent="0.25">
      <c r="A2088" s="1">
        <v>330087</v>
      </c>
      <c r="B2088" s="1" t="s">
        <v>1519</v>
      </c>
      <c r="C2088" s="1">
        <v>104432903</v>
      </c>
      <c r="D2088" s="1">
        <v>87</v>
      </c>
      <c r="E2088" s="1" t="s">
        <v>1622</v>
      </c>
      <c r="F2088" s="1" t="s">
        <v>230</v>
      </c>
      <c r="G2088" s="1" t="s">
        <v>167</v>
      </c>
      <c r="H2088" s="1" t="s">
        <v>240</v>
      </c>
      <c r="I2088" s="1">
        <v>1504975.79</v>
      </c>
      <c r="J2088" s="1">
        <v>8419569</v>
      </c>
      <c r="K2088" s="1">
        <v>6.4839497208595276E-2</v>
      </c>
      <c r="L2088" s="1">
        <v>0.776081383228302</v>
      </c>
      <c r="M2088" s="1">
        <v>0.14314089715480804</v>
      </c>
      <c r="N2088" s="1">
        <v>10.510885238647461</v>
      </c>
    </row>
    <row r="2089" spans="1:14" x14ac:dyDescent="0.25">
      <c r="A2089" s="1">
        <v>330088</v>
      </c>
      <c r="B2089" s="1" t="s">
        <v>1519</v>
      </c>
      <c r="C2089" s="1">
        <v>104433303</v>
      </c>
      <c r="D2089" s="1">
        <v>88</v>
      </c>
      <c r="E2089" s="1" t="s">
        <v>1623</v>
      </c>
      <c r="F2089" s="1" t="s">
        <v>230</v>
      </c>
      <c r="G2089" s="1" t="s">
        <v>167</v>
      </c>
      <c r="H2089" s="1" t="s">
        <v>240</v>
      </c>
      <c r="I2089" s="1">
        <v>1238219.26</v>
      </c>
      <c r="J2089" s="1">
        <v>6211205</v>
      </c>
      <c r="K2089" s="1">
        <v>0.14807899296283722</v>
      </c>
      <c r="L2089" s="1">
        <v>2.4422879219055176</v>
      </c>
      <c r="M2089" s="1">
        <v>-9.4440177083015442E-2</v>
      </c>
      <c r="N2089" s="1">
        <v>-7.0865950584411621</v>
      </c>
    </row>
    <row r="2090" spans="1:14" x14ac:dyDescent="0.25">
      <c r="A2090" s="1">
        <v>330089</v>
      </c>
      <c r="B2090" s="1" t="s">
        <v>1519</v>
      </c>
      <c r="C2090" s="1">
        <v>104433604</v>
      </c>
      <c r="D2090" s="1">
        <v>89</v>
      </c>
      <c r="E2090" s="1" t="s">
        <v>1624</v>
      </c>
      <c r="F2090" s="1" t="s">
        <v>230</v>
      </c>
      <c r="G2090" s="1" t="s">
        <v>167</v>
      </c>
      <c r="H2090" s="1" t="s">
        <v>240</v>
      </c>
      <c r="I2090" s="1">
        <v>437151.45</v>
      </c>
      <c r="J2090" s="1">
        <v>3120968.75</v>
      </c>
      <c r="K2090" s="1">
        <v>2.8351500630378723E-2</v>
      </c>
      <c r="L2090" s="1">
        <v>0.9167478084564209</v>
      </c>
      <c r="M2090" s="1">
        <v>1.0503440164029598E-2</v>
      </c>
      <c r="N2090" s="1">
        <v>2.4618513584136963</v>
      </c>
    </row>
    <row r="2091" spans="1:14" x14ac:dyDescent="0.25">
      <c r="A2091" s="1">
        <v>330090</v>
      </c>
      <c r="B2091" s="1" t="s">
        <v>1519</v>
      </c>
      <c r="C2091" s="1">
        <v>104433903</v>
      </c>
      <c r="D2091" s="1">
        <v>90</v>
      </c>
      <c r="E2091" s="1" t="s">
        <v>1625</v>
      </c>
      <c r="F2091" s="1" t="s">
        <v>230</v>
      </c>
      <c r="G2091" s="1" t="s">
        <v>167</v>
      </c>
      <c r="H2091" s="1" t="s">
        <v>240</v>
      </c>
      <c r="I2091" s="1">
        <v>785128.92</v>
      </c>
      <c r="J2091" s="1">
        <v>6762489.5</v>
      </c>
      <c r="K2091" s="1">
        <v>3.6765500903129578E-2</v>
      </c>
      <c r="L2091" s="1">
        <v>0.54664003849029541</v>
      </c>
      <c r="M2091" s="1">
        <v>2.2749019786715508E-2</v>
      </c>
      <c r="N2091" s="1">
        <v>2.9839479923248291</v>
      </c>
    </row>
    <row r="2092" spans="1:14" x14ac:dyDescent="0.25">
      <c r="A2092" s="1">
        <v>330091</v>
      </c>
      <c r="B2092" s="1" t="s">
        <v>1519</v>
      </c>
      <c r="C2092" s="1">
        <v>104435003</v>
      </c>
      <c r="D2092" s="1">
        <v>91</v>
      </c>
      <c r="E2092" s="1" t="s">
        <v>1626</v>
      </c>
      <c r="F2092" s="1" t="s">
        <v>230</v>
      </c>
      <c r="G2092" s="1" t="s">
        <v>167</v>
      </c>
      <c r="H2092" s="1" t="s">
        <v>240</v>
      </c>
      <c r="I2092" s="1">
        <v>908321.96</v>
      </c>
      <c r="J2092" s="1">
        <v>5512447.5</v>
      </c>
      <c r="K2092" s="1">
        <v>4.9355998635292053E-2</v>
      </c>
      <c r="L2092" s="1">
        <v>0.90344452857971191</v>
      </c>
      <c r="M2092" s="1">
        <v>3.8101170212030411E-2</v>
      </c>
      <c r="N2092" s="1">
        <v>4.378333568572998</v>
      </c>
    </row>
    <row r="2093" spans="1:14" x14ac:dyDescent="0.25">
      <c r="A2093" s="1">
        <v>330092</v>
      </c>
      <c r="B2093" s="1" t="s">
        <v>1519</v>
      </c>
      <c r="C2093" s="1">
        <v>104435303</v>
      </c>
      <c r="D2093" s="1">
        <v>92</v>
      </c>
      <c r="E2093" s="1" t="s">
        <v>1627</v>
      </c>
      <c r="F2093" s="1" t="s">
        <v>230</v>
      </c>
      <c r="G2093" s="1" t="s">
        <v>167</v>
      </c>
      <c r="H2093" s="1" t="s">
        <v>240</v>
      </c>
      <c r="I2093" s="1">
        <v>1041988.62</v>
      </c>
      <c r="J2093" s="1">
        <v>8027748</v>
      </c>
      <c r="K2093" s="1">
        <v>-1.5899999998509884E-3</v>
      </c>
      <c r="L2093" s="1">
        <v>-1.9802380353212357E-2</v>
      </c>
      <c r="M2093" s="1">
        <v>1.4621670357882977E-2</v>
      </c>
      <c r="N2093" s="1">
        <v>1.4232178926467896</v>
      </c>
    </row>
    <row r="2094" spans="1:14" x14ac:dyDescent="0.25">
      <c r="A2094" s="1">
        <v>330093</v>
      </c>
      <c r="B2094" s="1" t="s">
        <v>1519</v>
      </c>
      <c r="C2094" s="1">
        <v>104435603</v>
      </c>
      <c r="D2094" s="1">
        <v>93</v>
      </c>
      <c r="E2094" s="1" t="s">
        <v>1628</v>
      </c>
      <c r="F2094" s="1" t="s">
        <v>230</v>
      </c>
      <c r="G2094" s="1" t="s">
        <v>167</v>
      </c>
      <c r="H2094" s="1" t="s">
        <v>240</v>
      </c>
      <c r="I2094" s="1">
        <v>1861231.37</v>
      </c>
      <c r="J2094" s="1">
        <v>15444750</v>
      </c>
      <c r="K2094" s="1">
        <v>0.45363599061965942</v>
      </c>
      <c r="L2094" s="1">
        <v>3.0260326862335205</v>
      </c>
      <c r="M2094" s="1">
        <v>-5.6252431124448776E-2</v>
      </c>
      <c r="N2094" s="1">
        <v>-2.9336585998535156</v>
      </c>
    </row>
    <row r="2095" spans="1:14" x14ac:dyDescent="0.25">
      <c r="A2095" s="1">
        <v>330094</v>
      </c>
      <c r="B2095" s="1" t="s">
        <v>1519</v>
      </c>
      <c r="C2095" s="1">
        <v>104435703</v>
      </c>
      <c r="D2095" s="1">
        <v>94</v>
      </c>
      <c r="E2095" s="1" t="s">
        <v>1629</v>
      </c>
      <c r="F2095" s="1" t="s">
        <v>230</v>
      </c>
      <c r="G2095" s="1" t="s">
        <v>167</v>
      </c>
      <c r="H2095" s="1" t="s">
        <v>240</v>
      </c>
      <c r="I2095" s="1">
        <v>798941.17</v>
      </c>
      <c r="J2095" s="1">
        <v>6456178</v>
      </c>
      <c r="K2095" s="1">
        <v>7.1861498057842255E-2</v>
      </c>
      <c r="L2095" s="1">
        <v>1.1255942583084106</v>
      </c>
      <c r="M2095" s="1">
        <v>4.5301869511604309E-2</v>
      </c>
      <c r="N2095" s="1">
        <v>6.0110812187194824</v>
      </c>
    </row>
    <row r="2096" spans="1:14" x14ac:dyDescent="0.25">
      <c r="A2096" s="1">
        <v>330095</v>
      </c>
      <c r="B2096" s="1" t="s">
        <v>1519</v>
      </c>
      <c r="C2096" s="1">
        <v>104437503</v>
      </c>
      <c r="D2096" s="1">
        <v>95</v>
      </c>
      <c r="E2096" s="1" t="s">
        <v>1630</v>
      </c>
      <c r="F2096" s="1" t="s">
        <v>230</v>
      </c>
      <c r="G2096" s="1" t="s">
        <v>167</v>
      </c>
      <c r="H2096" s="1" t="s">
        <v>240</v>
      </c>
      <c r="I2096" s="1">
        <v>721530.27</v>
      </c>
      <c r="J2096" s="1">
        <v>5501075.5</v>
      </c>
      <c r="K2096" s="1">
        <v>2.4799499660730362E-2</v>
      </c>
      <c r="L2096" s="1">
        <v>0.45285335183143616</v>
      </c>
      <c r="M2096" s="1">
        <v>2.0044049248099327E-2</v>
      </c>
      <c r="N2096" s="1">
        <v>2.8573689460754395</v>
      </c>
    </row>
    <row r="2097" spans="1:14" x14ac:dyDescent="0.25">
      <c r="A2097" s="1">
        <v>330096</v>
      </c>
      <c r="B2097" s="1" t="s">
        <v>1519</v>
      </c>
      <c r="C2097" s="1">
        <v>105201033</v>
      </c>
      <c r="D2097" s="1">
        <v>96</v>
      </c>
      <c r="E2097" s="1" t="s">
        <v>1631</v>
      </c>
      <c r="F2097" s="1" t="s">
        <v>231</v>
      </c>
      <c r="G2097" s="1" t="s">
        <v>168</v>
      </c>
      <c r="H2097" s="1" t="s">
        <v>240</v>
      </c>
      <c r="I2097" s="1">
        <v>1785202.75</v>
      </c>
      <c r="J2097" s="1">
        <v>11336835</v>
      </c>
      <c r="K2097" s="1">
        <v>0.12247200310230255</v>
      </c>
      <c r="L2097" s="1">
        <v>1.0920994281768799</v>
      </c>
      <c r="M2097" s="1">
        <v>4.6498849987983704E-2</v>
      </c>
      <c r="N2097" s="1">
        <v>2.674339771270752</v>
      </c>
    </row>
    <row r="2098" spans="1:14" x14ac:dyDescent="0.25">
      <c r="A2098" s="1">
        <v>330097</v>
      </c>
      <c r="B2098" s="1" t="s">
        <v>1519</v>
      </c>
      <c r="C2098" s="1">
        <v>105201352</v>
      </c>
      <c r="D2098" s="1">
        <v>97</v>
      </c>
      <c r="E2098" s="1" t="s">
        <v>1632</v>
      </c>
      <c r="F2098" s="1" t="s">
        <v>231</v>
      </c>
      <c r="G2098" s="1" t="s">
        <v>168</v>
      </c>
      <c r="H2098" s="1" t="s">
        <v>240</v>
      </c>
      <c r="I2098" s="1">
        <v>2871801.81</v>
      </c>
      <c r="J2098" s="1">
        <v>16866320</v>
      </c>
      <c r="K2098" s="1">
        <v>0.3069399893283844</v>
      </c>
      <c r="L2098" s="1">
        <v>1.8535717725753784</v>
      </c>
      <c r="M2098" s="1">
        <v>0.13001333177089691</v>
      </c>
      <c r="N2098" s="1">
        <v>4.7419166564941406</v>
      </c>
    </row>
    <row r="2099" spans="1:14" x14ac:dyDescent="0.25">
      <c r="A2099" s="1">
        <v>330098</v>
      </c>
      <c r="B2099" s="1" t="s">
        <v>1519</v>
      </c>
      <c r="C2099" s="1">
        <v>105204703</v>
      </c>
      <c r="D2099" s="1">
        <v>98</v>
      </c>
      <c r="E2099" s="1" t="s">
        <v>1633</v>
      </c>
      <c r="F2099" s="1" t="s">
        <v>231</v>
      </c>
      <c r="G2099" s="1" t="s">
        <v>168</v>
      </c>
      <c r="H2099" s="1" t="s">
        <v>240</v>
      </c>
      <c r="I2099" s="1">
        <v>2508735.2400000002</v>
      </c>
      <c r="J2099" s="1">
        <v>19116560</v>
      </c>
      <c r="K2099" s="1">
        <v>9.0000003576278687E-2</v>
      </c>
      <c r="L2099" s="1">
        <v>0.47302296757698059</v>
      </c>
      <c r="M2099" s="1">
        <v>9.584999643266201E-3</v>
      </c>
      <c r="N2099" s="1">
        <v>0.3835303783416748</v>
      </c>
    </row>
    <row r="2100" spans="1:14" x14ac:dyDescent="0.25">
      <c r="A2100" s="1">
        <v>330099</v>
      </c>
      <c r="B2100" s="1" t="s">
        <v>1519</v>
      </c>
      <c r="C2100" s="1">
        <v>105251453</v>
      </c>
      <c r="D2100" s="1">
        <v>99</v>
      </c>
      <c r="E2100" s="1" t="s">
        <v>1634</v>
      </c>
      <c r="F2100" s="1" t="s">
        <v>231</v>
      </c>
      <c r="G2100" s="1" t="s">
        <v>169</v>
      </c>
      <c r="H2100" s="1" t="s">
        <v>240</v>
      </c>
      <c r="I2100" s="1">
        <v>1662431.94</v>
      </c>
      <c r="J2100" s="1">
        <v>13359159</v>
      </c>
      <c r="K2100" s="1">
        <v>0.21125400066375732</v>
      </c>
      <c r="L2100" s="1">
        <v>1.6067502498626709</v>
      </c>
      <c r="M2100" s="1">
        <v>6.5284937620162964E-2</v>
      </c>
      <c r="N2100" s="1">
        <v>4.0875973701477051</v>
      </c>
    </row>
    <row r="2101" spans="1:14" x14ac:dyDescent="0.25">
      <c r="A2101" s="1">
        <v>330100</v>
      </c>
      <c r="B2101" s="1" t="s">
        <v>1519</v>
      </c>
      <c r="C2101" s="1">
        <v>105252602</v>
      </c>
      <c r="D2101" s="1">
        <v>100</v>
      </c>
      <c r="E2101" s="1" t="s">
        <v>1635</v>
      </c>
      <c r="F2101" s="1" t="s">
        <v>231</v>
      </c>
      <c r="G2101" s="1" t="s">
        <v>169</v>
      </c>
      <c r="H2101" s="1" t="s">
        <v>240</v>
      </c>
      <c r="I2101" s="1">
        <v>11322932.619999999</v>
      </c>
      <c r="J2101" s="1">
        <v>81822616</v>
      </c>
      <c r="K2101" s="1">
        <v>2.5133121013641357</v>
      </c>
      <c r="L2101" s="1">
        <v>3.1690001487731934</v>
      </c>
      <c r="M2101" s="1">
        <v>0.39328461885452271</v>
      </c>
      <c r="N2101" s="1">
        <v>3.5983283519744873</v>
      </c>
    </row>
    <row r="2102" spans="1:14" x14ac:dyDescent="0.25">
      <c r="A2102" s="1">
        <v>330101</v>
      </c>
      <c r="B2102" s="1" t="s">
        <v>1519</v>
      </c>
      <c r="C2102" s="1">
        <v>105253303</v>
      </c>
      <c r="D2102" s="1">
        <v>101</v>
      </c>
      <c r="E2102" s="1" t="s">
        <v>1636</v>
      </c>
      <c r="F2102" s="1" t="s">
        <v>231</v>
      </c>
      <c r="G2102" s="1" t="s">
        <v>169</v>
      </c>
      <c r="H2102" s="1" t="s">
        <v>240</v>
      </c>
      <c r="I2102" s="1">
        <v>964313</v>
      </c>
      <c r="J2102" s="1">
        <v>3297928</v>
      </c>
      <c r="K2102" s="1">
        <v>5.5619001388549805E-2</v>
      </c>
      <c r="L2102" s="1">
        <v>1.7154133319854736</v>
      </c>
      <c r="M2102" s="1">
        <v>3.0880000442266464E-2</v>
      </c>
      <c r="N2102" s="1">
        <v>3.308218240737915</v>
      </c>
    </row>
    <row r="2103" spans="1:14" x14ac:dyDescent="0.25">
      <c r="A2103" s="1">
        <v>330102</v>
      </c>
      <c r="B2103" s="1" t="s">
        <v>1519</v>
      </c>
      <c r="C2103" s="1">
        <v>105253553</v>
      </c>
      <c r="D2103" s="1">
        <v>102</v>
      </c>
      <c r="E2103" s="1" t="s">
        <v>1637</v>
      </c>
      <c r="F2103" s="1" t="s">
        <v>231</v>
      </c>
      <c r="G2103" s="1" t="s">
        <v>169</v>
      </c>
      <c r="H2103" s="1" t="s">
        <v>240</v>
      </c>
      <c r="I2103" s="1">
        <v>1240003.55</v>
      </c>
      <c r="J2103" s="1">
        <v>7130692</v>
      </c>
      <c r="K2103" s="1">
        <v>9.0044498443603516E-2</v>
      </c>
      <c r="L2103" s="1">
        <v>1.278923511505127</v>
      </c>
      <c r="M2103" s="1">
        <v>2.6369379833340645E-2</v>
      </c>
      <c r="N2103" s="1">
        <v>2.1727619171142578</v>
      </c>
    </row>
    <row r="2104" spans="1:14" x14ac:dyDescent="0.25">
      <c r="A2104" s="1">
        <v>330103</v>
      </c>
      <c r="B2104" s="1" t="s">
        <v>1519</v>
      </c>
      <c r="C2104" s="1">
        <v>105253903</v>
      </c>
      <c r="D2104" s="1">
        <v>103</v>
      </c>
      <c r="E2104" s="1" t="s">
        <v>1638</v>
      </c>
      <c r="F2104" s="1" t="s">
        <v>231</v>
      </c>
      <c r="G2104" s="1" t="s">
        <v>169</v>
      </c>
      <c r="H2104" s="1" t="s">
        <v>240</v>
      </c>
      <c r="I2104" s="1">
        <v>1529951.75</v>
      </c>
      <c r="J2104" s="1">
        <v>10730653</v>
      </c>
      <c r="K2104" s="1">
        <v>0.11148100346326828</v>
      </c>
      <c r="L2104" s="1">
        <v>1.0498087406158447</v>
      </c>
      <c r="M2104" s="1">
        <v>2.4954330176115036E-2</v>
      </c>
      <c r="N2104" s="1">
        <v>1.6580978631973267</v>
      </c>
    </row>
    <row r="2105" spans="1:14" x14ac:dyDescent="0.25">
      <c r="A2105" s="1">
        <v>330104</v>
      </c>
      <c r="B2105" s="1" t="s">
        <v>1519</v>
      </c>
      <c r="C2105" s="1">
        <v>105254053</v>
      </c>
      <c r="D2105" s="1">
        <v>104</v>
      </c>
      <c r="E2105" s="1" t="s">
        <v>1639</v>
      </c>
      <c r="F2105" s="1" t="s">
        <v>231</v>
      </c>
      <c r="G2105" s="1" t="s">
        <v>169</v>
      </c>
      <c r="H2105" s="1" t="s">
        <v>240</v>
      </c>
      <c r="I2105" s="1">
        <v>1243639.6399999999</v>
      </c>
      <c r="J2105" s="1">
        <v>9094495</v>
      </c>
      <c r="K2105" s="1">
        <v>0.17879499495029449</v>
      </c>
      <c r="L2105" s="1">
        <v>2.0053949356079102</v>
      </c>
      <c r="M2105" s="1">
        <v>5.719698965549469E-2</v>
      </c>
      <c r="N2105" s="1">
        <v>4.8208813667297363</v>
      </c>
    </row>
    <row r="2106" spans="1:14" x14ac:dyDescent="0.25">
      <c r="A2106" s="1">
        <v>330105</v>
      </c>
      <c r="B2106" s="1" t="s">
        <v>1519</v>
      </c>
      <c r="C2106" s="1">
        <v>105254353</v>
      </c>
      <c r="D2106" s="1">
        <v>105</v>
      </c>
      <c r="E2106" s="1" t="s">
        <v>1640</v>
      </c>
      <c r="F2106" s="1" t="s">
        <v>231</v>
      </c>
      <c r="G2106" s="1" t="s">
        <v>169</v>
      </c>
      <c r="H2106" s="1" t="s">
        <v>240</v>
      </c>
      <c r="I2106" s="1">
        <v>1375586.9</v>
      </c>
      <c r="J2106" s="1">
        <v>9031425</v>
      </c>
      <c r="K2106" s="1">
        <v>0.13234700262546539</v>
      </c>
      <c r="L2106" s="1">
        <v>1.487199068069458</v>
      </c>
      <c r="M2106" s="1">
        <v>4.7779828310012817E-2</v>
      </c>
      <c r="N2106" s="1">
        <v>3.5984015464782715</v>
      </c>
    </row>
    <row r="2107" spans="1:14" x14ac:dyDescent="0.25">
      <c r="A2107" s="1">
        <v>330106</v>
      </c>
      <c r="B2107" s="1" t="s">
        <v>1519</v>
      </c>
      <c r="C2107" s="1">
        <v>105256553</v>
      </c>
      <c r="D2107" s="1">
        <v>106</v>
      </c>
      <c r="E2107" s="1" t="s">
        <v>1641</v>
      </c>
      <c r="F2107" s="1" t="s">
        <v>231</v>
      </c>
      <c r="G2107" s="1" t="s">
        <v>169</v>
      </c>
      <c r="H2107" s="1" t="s">
        <v>240</v>
      </c>
      <c r="I2107" s="1">
        <v>892886.21</v>
      </c>
      <c r="J2107" s="1">
        <v>8745296</v>
      </c>
      <c r="K2107" s="1">
        <v>0.15988500416278839</v>
      </c>
      <c r="L2107" s="1">
        <v>1.8622870445251465</v>
      </c>
      <c r="M2107" s="1">
        <v>4.7754950821399689E-2</v>
      </c>
      <c r="N2107" s="1">
        <v>5.6505956649780273</v>
      </c>
    </row>
    <row r="2108" spans="1:14" x14ac:dyDescent="0.25">
      <c r="A2108" s="1">
        <v>330107</v>
      </c>
      <c r="B2108" s="1" t="s">
        <v>1519</v>
      </c>
      <c r="C2108" s="1">
        <v>105257602</v>
      </c>
      <c r="D2108" s="1">
        <v>107</v>
      </c>
      <c r="E2108" s="1" t="s">
        <v>1642</v>
      </c>
      <c r="F2108" s="1" t="s">
        <v>231</v>
      </c>
      <c r="G2108" s="1" t="s">
        <v>169</v>
      </c>
      <c r="H2108" s="1" t="s">
        <v>240</v>
      </c>
      <c r="I2108" s="1">
        <v>3746977.19</v>
      </c>
      <c r="J2108" s="1">
        <v>14897027</v>
      </c>
      <c r="K2108" s="1">
        <v>0.3372730016708374</v>
      </c>
      <c r="L2108" s="1">
        <v>2.3164746761322021</v>
      </c>
      <c r="M2108" s="1">
        <v>3.2104011625051498E-2</v>
      </c>
      <c r="N2108" s="1">
        <v>0.86420202255249023</v>
      </c>
    </row>
    <row r="2109" spans="1:14" x14ac:dyDescent="0.25">
      <c r="A2109" s="1">
        <v>330108</v>
      </c>
      <c r="B2109" s="1" t="s">
        <v>1519</v>
      </c>
      <c r="C2109" s="1">
        <v>105258303</v>
      </c>
      <c r="D2109" s="1">
        <v>108</v>
      </c>
      <c r="E2109" s="1" t="s">
        <v>1643</v>
      </c>
      <c r="F2109" s="1" t="s">
        <v>231</v>
      </c>
      <c r="G2109" s="1" t="s">
        <v>169</v>
      </c>
      <c r="H2109" s="1" t="s">
        <v>240</v>
      </c>
      <c r="I2109" s="1">
        <v>1218319.46</v>
      </c>
      <c r="J2109" s="1">
        <v>8875712</v>
      </c>
      <c r="K2109" s="1">
        <v>0.13440999388694763</v>
      </c>
      <c r="L2109" s="1">
        <v>1.5376428365707397</v>
      </c>
      <c r="M2109" s="1">
        <v>3.6061219871044159E-2</v>
      </c>
      <c r="N2109" s="1">
        <v>3.0501983165740967</v>
      </c>
    </row>
    <row r="2110" spans="1:14" x14ac:dyDescent="0.25">
      <c r="A2110" s="1">
        <v>330109</v>
      </c>
      <c r="B2110" s="1" t="s">
        <v>1519</v>
      </c>
      <c r="C2110" s="1">
        <v>105258503</v>
      </c>
      <c r="D2110" s="1">
        <v>109</v>
      </c>
      <c r="E2110" s="1" t="s">
        <v>1644</v>
      </c>
      <c r="F2110" s="1" t="s">
        <v>231</v>
      </c>
      <c r="G2110" s="1" t="s">
        <v>169</v>
      </c>
      <c r="H2110" s="1" t="s">
        <v>240</v>
      </c>
      <c r="I2110" s="1">
        <v>1233233.1499999999</v>
      </c>
      <c r="J2110" s="1">
        <v>9264907</v>
      </c>
      <c r="K2110" s="1">
        <v>9.345100075006485E-2</v>
      </c>
      <c r="L2110" s="1">
        <v>1.0189330577850342</v>
      </c>
      <c r="M2110" s="1">
        <v>3.4059051424264908E-2</v>
      </c>
      <c r="N2110" s="1">
        <v>2.8402090072631836</v>
      </c>
    </row>
    <row r="2111" spans="1:14" x14ac:dyDescent="0.25">
      <c r="A2111" s="1">
        <v>330110</v>
      </c>
      <c r="B2111" s="1" t="s">
        <v>1519</v>
      </c>
      <c r="C2111" s="1">
        <v>105259103</v>
      </c>
      <c r="D2111" s="1">
        <v>110</v>
      </c>
      <c r="E2111" s="1" t="s">
        <v>1645</v>
      </c>
      <c r="F2111" s="1" t="s">
        <v>231</v>
      </c>
      <c r="G2111" s="1" t="s">
        <v>169</v>
      </c>
      <c r="H2111" s="1" t="s">
        <v>240</v>
      </c>
      <c r="I2111" s="1">
        <v>942049.31</v>
      </c>
      <c r="J2111" s="1">
        <v>9568824</v>
      </c>
      <c r="K2111" s="1">
        <v>0.10717599838972092</v>
      </c>
      <c r="L2111" s="1">
        <v>1.1327413320541382</v>
      </c>
      <c r="M2111" s="1">
        <v>1.9542789086699486E-2</v>
      </c>
      <c r="N2111" s="1">
        <v>2.1184446811676025</v>
      </c>
    </row>
    <row r="2112" spans="1:14" x14ac:dyDescent="0.25">
      <c r="A2112" s="1">
        <v>330111</v>
      </c>
      <c r="B2112" s="1" t="s">
        <v>1519</v>
      </c>
      <c r="C2112" s="1">
        <v>105259703</v>
      </c>
      <c r="D2112" s="1">
        <v>111</v>
      </c>
      <c r="E2112" s="1" t="s">
        <v>1646</v>
      </c>
      <c r="F2112" s="1" t="s">
        <v>231</v>
      </c>
      <c r="G2112" s="1" t="s">
        <v>169</v>
      </c>
      <c r="H2112" s="1" t="s">
        <v>240</v>
      </c>
      <c r="I2112" s="1">
        <v>1044068.97</v>
      </c>
      <c r="J2112" s="1">
        <v>6885270.5</v>
      </c>
      <c r="K2112" s="1">
        <v>9.2804498970508575E-2</v>
      </c>
      <c r="L2112" s="1">
        <v>1.3662858009338379</v>
      </c>
      <c r="M2112" s="1">
        <v>4.4357970356941223E-2</v>
      </c>
      <c r="N2112" s="1">
        <v>4.4370794296264648</v>
      </c>
    </row>
    <row r="2113" spans="1:14" x14ac:dyDescent="0.25">
      <c r="A2113" s="1">
        <v>330112</v>
      </c>
      <c r="B2113" s="1" t="s">
        <v>1519</v>
      </c>
      <c r="C2113" s="1">
        <v>105628302</v>
      </c>
      <c r="D2113" s="1">
        <v>112</v>
      </c>
      <c r="E2113" s="1" t="s">
        <v>1647</v>
      </c>
      <c r="F2113" s="1" t="s">
        <v>231</v>
      </c>
      <c r="G2113" s="1" t="s">
        <v>170</v>
      </c>
      <c r="H2113" s="1" t="s">
        <v>240</v>
      </c>
      <c r="I2113" s="1">
        <v>4315497.3</v>
      </c>
      <c r="J2113" s="1">
        <v>25863764</v>
      </c>
      <c r="K2113" s="1">
        <v>0.36502400040626526</v>
      </c>
      <c r="L2113" s="1">
        <v>1.431537389755249</v>
      </c>
      <c r="M2113" s="1">
        <v>0.10518553107976913</v>
      </c>
      <c r="N2113" s="1">
        <v>2.4982836246490479</v>
      </c>
    </row>
    <row r="2114" spans="1:14" x14ac:dyDescent="0.25">
      <c r="A2114" s="1">
        <v>330113</v>
      </c>
      <c r="B2114" s="1" t="s">
        <v>1519</v>
      </c>
      <c r="C2114" s="1">
        <v>106160303</v>
      </c>
      <c r="D2114" s="1">
        <v>113</v>
      </c>
      <c r="E2114" s="1" t="s">
        <v>1648</v>
      </c>
      <c r="F2114" s="1" t="s">
        <v>230</v>
      </c>
      <c r="G2114" s="1" t="s">
        <v>171</v>
      </c>
      <c r="H2114" s="1" t="s">
        <v>240</v>
      </c>
      <c r="I2114" s="1">
        <v>687345.35</v>
      </c>
      <c r="J2114" s="1">
        <v>5941858</v>
      </c>
      <c r="K2114" s="1">
        <v>2.9776999726891518E-2</v>
      </c>
      <c r="L2114" s="1">
        <v>0.50366359949111938</v>
      </c>
      <c r="M2114" s="1">
        <v>1.3237169943749905E-2</v>
      </c>
      <c r="N2114" s="1">
        <v>1.9636566638946533</v>
      </c>
    </row>
    <row r="2115" spans="1:14" x14ac:dyDescent="0.25">
      <c r="A2115" s="1">
        <v>330114</v>
      </c>
      <c r="B2115" s="1" t="s">
        <v>1519</v>
      </c>
      <c r="C2115" s="1">
        <v>106161203</v>
      </c>
      <c r="D2115" s="1">
        <v>114</v>
      </c>
      <c r="E2115" s="1" t="s">
        <v>1649</v>
      </c>
      <c r="F2115" s="1" t="s">
        <v>230</v>
      </c>
      <c r="G2115" s="1" t="s">
        <v>171</v>
      </c>
      <c r="H2115" s="1" t="s">
        <v>240</v>
      </c>
      <c r="I2115" s="1">
        <v>524282.09</v>
      </c>
      <c r="J2115" s="1">
        <v>3129316.5</v>
      </c>
      <c r="K2115" s="1">
        <v>6.3212499022483826E-2</v>
      </c>
      <c r="L2115" s="1">
        <v>2.0616555213928223</v>
      </c>
      <c r="M2115" s="1">
        <v>1.8192410469055176E-2</v>
      </c>
      <c r="N2115" s="1">
        <v>3.594700813293457</v>
      </c>
    </row>
    <row r="2116" spans="1:14" x14ac:dyDescent="0.25">
      <c r="A2116" s="1">
        <v>330115</v>
      </c>
      <c r="B2116" s="1" t="s">
        <v>1519</v>
      </c>
      <c r="C2116" s="1">
        <v>106161703</v>
      </c>
      <c r="D2116" s="1">
        <v>115</v>
      </c>
      <c r="E2116" s="1" t="s">
        <v>1650</v>
      </c>
      <c r="F2116" s="1" t="s">
        <v>230</v>
      </c>
      <c r="G2116" s="1" t="s">
        <v>171</v>
      </c>
      <c r="H2116" s="1" t="s">
        <v>240</v>
      </c>
      <c r="I2116" s="1">
        <v>688701.05</v>
      </c>
      <c r="J2116" s="1">
        <v>5264758</v>
      </c>
      <c r="K2116" s="1">
        <v>-4.9812998622655869E-2</v>
      </c>
      <c r="L2116" s="1">
        <v>-0.93729108572006226</v>
      </c>
      <c r="M2116" s="1">
        <v>1.0038699954748154E-2</v>
      </c>
      <c r="N2116" s="1">
        <v>1.4791891574859619</v>
      </c>
    </row>
    <row r="2117" spans="1:14" x14ac:dyDescent="0.25">
      <c r="A2117" s="1">
        <v>330116</v>
      </c>
      <c r="B2117" s="1" t="s">
        <v>1519</v>
      </c>
      <c r="C2117" s="1">
        <v>106166503</v>
      </c>
      <c r="D2117" s="1">
        <v>116</v>
      </c>
      <c r="E2117" s="1" t="s">
        <v>1651</v>
      </c>
      <c r="F2117" s="1" t="s">
        <v>230</v>
      </c>
      <c r="G2117" s="1" t="s">
        <v>171</v>
      </c>
      <c r="H2117" s="1" t="s">
        <v>240</v>
      </c>
      <c r="I2117" s="1">
        <v>798448.34</v>
      </c>
      <c r="J2117" s="1">
        <v>7126983</v>
      </c>
      <c r="K2117" s="1">
        <v>0.1114019975066185</v>
      </c>
      <c r="L2117" s="1">
        <v>1.5879226922988892</v>
      </c>
      <c r="M2117" s="1">
        <v>2.739294059574604E-2</v>
      </c>
      <c r="N2117" s="1">
        <v>3.5526552200317383</v>
      </c>
    </row>
    <row r="2118" spans="1:14" x14ac:dyDescent="0.25">
      <c r="A2118" s="1">
        <v>330117</v>
      </c>
      <c r="B2118" s="1" t="s">
        <v>1519</v>
      </c>
      <c r="C2118" s="1">
        <v>106167504</v>
      </c>
      <c r="D2118" s="1">
        <v>117</v>
      </c>
      <c r="E2118" s="1" t="s">
        <v>1652</v>
      </c>
      <c r="F2118" s="1" t="s">
        <v>230</v>
      </c>
      <c r="G2118" s="1" t="s">
        <v>171</v>
      </c>
      <c r="H2118" s="1" t="s">
        <v>240</v>
      </c>
      <c r="I2118" s="1">
        <v>376583.44</v>
      </c>
      <c r="J2118" s="1">
        <v>3497953.25</v>
      </c>
      <c r="K2118" s="1">
        <v>6.330224871635437E-2</v>
      </c>
      <c r="L2118" s="1">
        <v>1.8430474996566772</v>
      </c>
      <c r="M2118" s="1">
        <v>-1.5549750067293644E-2</v>
      </c>
      <c r="N2118" s="1">
        <v>-3.9654257297515869</v>
      </c>
    </row>
    <row r="2119" spans="1:14" x14ac:dyDescent="0.25">
      <c r="A2119" s="1">
        <v>330118</v>
      </c>
      <c r="B2119" s="1" t="s">
        <v>1519</v>
      </c>
      <c r="C2119" s="1">
        <v>106168003</v>
      </c>
      <c r="D2119" s="1">
        <v>118</v>
      </c>
      <c r="E2119" s="1" t="s">
        <v>1653</v>
      </c>
      <c r="F2119" s="1" t="s">
        <v>230</v>
      </c>
      <c r="G2119" s="1" t="s">
        <v>171</v>
      </c>
      <c r="H2119" s="1" t="s">
        <v>240</v>
      </c>
      <c r="I2119" s="1">
        <v>922438.73</v>
      </c>
      <c r="J2119" s="1">
        <v>8740046</v>
      </c>
      <c r="K2119" s="1">
        <v>8.6356997489929199E-2</v>
      </c>
      <c r="L2119" s="1">
        <v>0.99792122840881348</v>
      </c>
      <c r="M2119" s="1">
        <v>2.7961080893874168E-2</v>
      </c>
      <c r="N2119" s="1">
        <v>3.1259675025939941</v>
      </c>
    </row>
    <row r="2120" spans="1:14" x14ac:dyDescent="0.25">
      <c r="A2120" s="1">
        <v>330119</v>
      </c>
      <c r="B2120" s="1" t="s">
        <v>1519</v>
      </c>
      <c r="C2120" s="1">
        <v>106169003</v>
      </c>
      <c r="D2120" s="1">
        <v>119</v>
      </c>
      <c r="E2120" s="1" t="s">
        <v>1654</v>
      </c>
      <c r="F2120" s="1" t="s">
        <v>230</v>
      </c>
      <c r="G2120" s="1" t="s">
        <v>171</v>
      </c>
      <c r="H2120" s="1" t="s">
        <v>240</v>
      </c>
      <c r="I2120" s="1">
        <v>609452.78</v>
      </c>
      <c r="J2120" s="1">
        <v>5787299.5</v>
      </c>
      <c r="K2120" s="1">
        <v>8.3034500479698181E-2</v>
      </c>
      <c r="L2120" s="1">
        <v>1.4556564092636108</v>
      </c>
      <c r="M2120" s="1">
        <v>2.0056189969182014E-2</v>
      </c>
      <c r="N2120" s="1">
        <v>3.402834415435791</v>
      </c>
    </row>
    <row r="2121" spans="1:14" x14ac:dyDescent="0.25">
      <c r="A2121" s="1">
        <v>330120</v>
      </c>
      <c r="B2121" s="1" t="s">
        <v>1519</v>
      </c>
      <c r="C2121" s="1">
        <v>106172003</v>
      </c>
      <c r="D2121" s="1">
        <v>120</v>
      </c>
      <c r="E2121" s="1" t="s">
        <v>1655</v>
      </c>
      <c r="F2121" s="1" t="s">
        <v>232</v>
      </c>
      <c r="G2121" s="1" t="s">
        <v>172</v>
      </c>
      <c r="H2121" s="1" t="s">
        <v>240</v>
      </c>
      <c r="I2121" s="1">
        <v>3123752.75</v>
      </c>
      <c r="J2121" s="1">
        <v>16194889</v>
      </c>
      <c r="K2121" s="1">
        <v>0.22380299866199493</v>
      </c>
      <c r="L2121" s="1">
        <v>1.4013010263442993</v>
      </c>
      <c r="M2121" s="1">
        <v>8.0342836678028107E-2</v>
      </c>
      <c r="N2121" s="1">
        <v>2.6398954391479492</v>
      </c>
    </row>
    <row r="2122" spans="1:14" x14ac:dyDescent="0.25">
      <c r="A2122" s="1">
        <v>330121</v>
      </c>
      <c r="B2122" s="1" t="s">
        <v>1519</v>
      </c>
      <c r="C2122" s="1">
        <v>106272003</v>
      </c>
      <c r="D2122" s="1">
        <v>121</v>
      </c>
      <c r="E2122" s="1" t="s">
        <v>1656</v>
      </c>
      <c r="F2122" s="1" t="s">
        <v>231</v>
      </c>
      <c r="G2122" s="1" t="s">
        <v>173</v>
      </c>
      <c r="H2122" s="1" t="s">
        <v>240</v>
      </c>
      <c r="I2122" s="1">
        <v>465451.94</v>
      </c>
      <c r="J2122" s="1">
        <v>3019474.25</v>
      </c>
      <c r="K2122" s="1">
        <v>0.2606864869594574</v>
      </c>
      <c r="L2122" s="1">
        <v>9.4493131637573242</v>
      </c>
      <c r="M2122" s="1">
        <v>5.1514701917767525E-3</v>
      </c>
      <c r="N2122" s="1">
        <v>1.1191537380218506</v>
      </c>
    </row>
    <row r="2123" spans="1:14" x14ac:dyDescent="0.25">
      <c r="A2123" s="1">
        <v>330122</v>
      </c>
      <c r="B2123" s="1" t="s">
        <v>1519</v>
      </c>
      <c r="C2123" s="1">
        <v>106330703</v>
      </c>
      <c r="D2123" s="1">
        <v>122</v>
      </c>
      <c r="E2123" s="1" t="s">
        <v>1657</v>
      </c>
      <c r="F2123" s="1" t="s">
        <v>233</v>
      </c>
      <c r="G2123" s="1" t="s">
        <v>174</v>
      </c>
      <c r="H2123" s="1" t="s">
        <v>240</v>
      </c>
      <c r="I2123" s="1">
        <v>754780.43</v>
      </c>
      <c r="J2123" s="1">
        <v>7091107</v>
      </c>
      <c r="K2123" s="1">
        <v>4.3547499924898148E-2</v>
      </c>
      <c r="L2123" s="1">
        <v>0.61790895462036133</v>
      </c>
      <c r="M2123" s="1">
        <v>1.6058299690485001E-2</v>
      </c>
      <c r="N2123" s="1">
        <v>2.1737942695617676</v>
      </c>
    </row>
    <row r="2124" spans="1:14" x14ac:dyDescent="0.25">
      <c r="A2124" s="1">
        <v>330123</v>
      </c>
      <c r="B2124" s="1" t="s">
        <v>1519</v>
      </c>
      <c r="C2124" s="1">
        <v>106330803</v>
      </c>
      <c r="D2124" s="1">
        <v>123</v>
      </c>
      <c r="E2124" s="1" t="s">
        <v>1658</v>
      </c>
      <c r="F2124" s="1" t="s">
        <v>233</v>
      </c>
      <c r="G2124" s="1" t="s">
        <v>174</v>
      </c>
      <c r="H2124" s="1" t="s">
        <v>240</v>
      </c>
      <c r="I2124" s="1">
        <v>1221831.3700000001</v>
      </c>
      <c r="J2124" s="1">
        <v>9181633</v>
      </c>
      <c r="K2124" s="1">
        <v>0.11500400304794312</v>
      </c>
      <c r="L2124" s="1">
        <v>1.2684317827224731</v>
      </c>
      <c r="M2124" s="1">
        <v>3.0416229739785194E-2</v>
      </c>
      <c r="N2124" s="1">
        <v>2.5529496669769287</v>
      </c>
    </row>
    <row r="2125" spans="1:14" x14ac:dyDescent="0.25">
      <c r="A2125" s="1">
        <v>330124</v>
      </c>
      <c r="B2125" s="1" t="s">
        <v>1519</v>
      </c>
      <c r="C2125" s="1">
        <v>106338003</v>
      </c>
      <c r="D2125" s="1">
        <v>124</v>
      </c>
      <c r="E2125" s="1" t="s">
        <v>1659</v>
      </c>
      <c r="F2125" s="1" t="s">
        <v>233</v>
      </c>
      <c r="G2125" s="1" t="s">
        <v>174</v>
      </c>
      <c r="H2125" s="1" t="s">
        <v>240</v>
      </c>
      <c r="I2125" s="1">
        <v>1900040.49</v>
      </c>
      <c r="J2125" s="1">
        <v>15671291</v>
      </c>
      <c r="K2125" s="1">
        <v>0.12660500407218933</v>
      </c>
      <c r="L2125" s="1">
        <v>0.81445837020874023</v>
      </c>
      <c r="M2125" s="1">
        <v>7.0643730461597443E-2</v>
      </c>
      <c r="N2125" s="1">
        <v>3.8615860939025879</v>
      </c>
    </row>
    <row r="2126" spans="1:14" x14ac:dyDescent="0.25">
      <c r="A2126" s="1">
        <v>330125</v>
      </c>
      <c r="B2126" s="1" t="s">
        <v>1519</v>
      </c>
      <c r="C2126" s="1">
        <v>106611303</v>
      </c>
      <c r="D2126" s="1">
        <v>125</v>
      </c>
      <c r="E2126" s="1" t="s">
        <v>1660</v>
      </c>
      <c r="F2126" s="1" t="s">
        <v>231</v>
      </c>
      <c r="G2126" s="1" t="s">
        <v>175</v>
      </c>
      <c r="H2126" s="1" t="s">
        <v>240</v>
      </c>
      <c r="I2126" s="1">
        <v>917143.56</v>
      </c>
      <c r="J2126" s="1">
        <v>6870460.5</v>
      </c>
      <c r="K2126" s="1">
        <v>4.9308501183986664E-2</v>
      </c>
      <c r="L2126" s="1">
        <v>0.72287642955780029</v>
      </c>
      <c r="M2126" s="1">
        <v>2.3260770365595818E-2</v>
      </c>
      <c r="N2126" s="1">
        <v>2.6022169589996338</v>
      </c>
    </row>
    <row r="2127" spans="1:14" x14ac:dyDescent="0.25">
      <c r="A2127" s="1">
        <v>330126</v>
      </c>
      <c r="B2127" s="1" t="s">
        <v>1519</v>
      </c>
      <c r="C2127" s="1">
        <v>106612203</v>
      </c>
      <c r="D2127" s="1">
        <v>126</v>
      </c>
      <c r="E2127" s="1" t="s">
        <v>1661</v>
      </c>
      <c r="F2127" s="1" t="s">
        <v>231</v>
      </c>
      <c r="G2127" s="1" t="s">
        <v>175</v>
      </c>
      <c r="H2127" s="1" t="s">
        <v>240</v>
      </c>
      <c r="I2127" s="1">
        <v>1679703.07</v>
      </c>
      <c r="J2127" s="1">
        <v>11903670</v>
      </c>
      <c r="K2127" s="1">
        <v>0.16683100163936615</v>
      </c>
      <c r="L2127" s="1">
        <v>1.4214304685592651</v>
      </c>
      <c r="M2127" s="1">
        <v>7.8175246715545654E-2</v>
      </c>
      <c r="N2127" s="1">
        <v>4.8812918663024902</v>
      </c>
    </row>
    <row r="2128" spans="1:14" x14ac:dyDescent="0.25">
      <c r="A2128" s="1">
        <v>330127</v>
      </c>
      <c r="B2128" s="1" t="s">
        <v>1519</v>
      </c>
      <c r="C2128" s="1">
        <v>106616203</v>
      </c>
      <c r="D2128" s="1">
        <v>127</v>
      </c>
      <c r="E2128" s="1" t="s">
        <v>1662</v>
      </c>
      <c r="F2128" s="1" t="s">
        <v>231</v>
      </c>
      <c r="G2128" s="1" t="s">
        <v>175</v>
      </c>
      <c r="H2128" s="1" t="s">
        <v>240</v>
      </c>
      <c r="I2128" s="1">
        <v>1670719.89</v>
      </c>
      <c r="J2128" s="1">
        <v>14287602</v>
      </c>
      <c r="K2128" s="1">
        <v>0.14292499423027039</v>
      </c>
      <c r="L2128" s="1">
        <v>1.0104508399963379</v>
      </c>
      <c r="M2128" s="1">
        <v>7.7051602303981781E-2</v>
      </c>
      <c r="N2128" s="1">
        <v>4.8348579406738281</v>
      </c>
    </row>
    <row r="2129" spans="1:14" x14ac:dyDescent="0.25">
      <c r="A2129" s="1">
        <v>330128</v>
      </c>
      <c r="B2129" s="1" t="s">
        <v>1519</v>
      </c>
      <c r="C2129" s="1">
        <v>106617203</v>
      </c>
      <c r="D2129" s="1">
        <v>128</v>
      </c>
      <c r="E2129" s="1" t="s">
        <v>1663</v>
      </c>
      <c r="F2129" s="1" t="s">
        <v>231</v>
      </c>
      <c r="G2129" s="1" t="s">
        <v>175</v>
      </c>
      <c r="H2129" s="1" t="s">
        <v>240</v>
      </c>
      <c r="I2129" s="1">
        <v>1716844.51</v>
      </c>
      <c r="J2129" s="1">
        <v>13995879</v>
      </c>
      <c r="K2129" s="1">
        <v>4.0635999292135239E-2</v>
      </c>
      <c r="L2129" s="1">
        <v>0.29118806123733521</v>
      </c>
      <c r="M2129" s="1">
        <v>4.8990208655595779E-2</v>
      </c>
      <c r="N2129" s="1">
        <v>2.9373195171356201</v>
      </c>
    </row>
    <row r="2130" spans="1:14" x14ac:dyDescent="0.25">
      <c r="A2130" s="1">
        <v>330129</v>
      </c>
      <c r="B2130" s="1" t="s">
        <v>1519</v>
      </c>
      <c r="C2130" s="1">
        <v>106618603</v>
      </c>
      <c r="D2130" s="1">
        <v>129</v>
      </c>
      <c r="E2130" s="1" t="s">
        <v>1664</v>
      </c>
      <c r="F2130" s="1" t="s">
        <v>231</v>
      </c>
      <c r="G2130" s="1" t="s">
        <v>175</v>
      </c>
      <c r="H2130" s="1" t="s">
        <v>240</v>
      </c>
      <c r="I2130" s="1">
        <v>711741.99</v>
      </c>
      <c r="J2130" s="1">
        <v>6707795.5</v>
      </c>
      <c r="K2130" s="1">
        <v>2.1251499652862549E-2</v>
      </c>
      <c r="L2130" s="1">
        <v>0.31782487034797668</v>
      </c>
      <c r="M2130" s="1">
        <v>1.7081750556826591E-2</v>
      </c>
      <c r="N2130" s="1">
        <v>2.4590079784393311</v>
      </c>
    </row>
    <row r="2131" spans="1:14" x14ac:dyDescent="0.25">
      <c r="A2131" s="1">
        <v>330130</v>
      </c>
      <c r="B2131" s="1" t="s">
        <v>1519</v>
      </c>
      <c r="C2131" s="1">
        <v>107650603</v>
      </c>
      <c r="D2131" s="1">
        <v>130</v>
      </c>
      <c r="E2131" s="1" t="s">
        <v>1665</v>
      </c>
      <c r="F2131" s="1" t="s">
        <v>228</v>
      </c>
      <c r="G2131" s="1" t="s">
        <v>176</v>
      </c>
      <c r="H2131" s="1" t="s">
        <v>240</v>
      </c>
      <c r="I2131" s="1">
        <v>1693814.14</v>
      </c>
      <c r="J2131" s="1">
        <v>9848524</v>
      </c>
      <c r="K2131" s="1">
        <v>8.7144002318382263E-2</v>
      </c>
      <c r="L2131" s="1">
        <v>0.89274263381958008</v>
      </c>
      <c r="M2131" s="1">
        <v>5.2019838243722916E-2</v>
      </c>
      <c r="N2131" s="1">
        <v>3.1684749126434326</v>
      </c>
    </row>
    <row r="2132" spans="1:14" x14ac:dyDescent="0.25">
      <c r="A2132" s="1">
        <v>330131</v>
      </c>
      <c r="B2132" s="1" t="s">
        <v>1519</v>
      </c>
      <c r="C2132" s="1">
        <v>107650703</v>
      </c>
      <c r="D2132" s="1">
        <v>131</v>
      </c>
      <c r="E2132" s="1" t="s">
        <v>1666</v>
      </c>
      <c r="F2132" s="1" t="s">
        <v>228</v>
      </c>
      <c r="G2132" s="1" t="s">
        <v>176</v>
      </c>
      <c r="H2132" s="1" t="s">
        <v>240</v>
      </c>
      <c r="I2132" s="1">
        <v>1238476.51</v>
      </c>
      <c r="J2132" s="1">
        <v>5969126.5</v>
      </c>
      <c r="K2132" s="1">
        <v>7.4637502431869507E-2</v>
      </c>
      <c r="L2132" s="1">
        <v>1.2662250995635986</v>
      </c>
      <c r="M2132" s="1">
        <v>3.8334611803293228E-2</v>
      </c>
      <c r="N2132" s="1">
        <v>3.1941730976104736</v>
      </c>
    </row>
    <row r="2133" spans="1:14" x14ac:dyDescent="0.25">
      <c r="A2133" s="1">
        <v>330132</v>
      </c>
      <c r="B2133" s="1" t="s">
        <v>1519</v>
      </c>
      <c r="C2133" s="1">
        <v>107651603</v>
      </c>
      <c r="D2133" s="1">
        <v>132</v>
      </c>
      <c r="E2133" s="1" t="s">
        <v>1667</v>
      </c>
      <c r="F2133" s="1" t="s">
        <v>228</v>
      </c>
      <c r="G2133" s="1" t="s">
        <v>176</v>
      </c>
      <c r="H2133" s="1" t="s">
        <v>240</v>
      </c>
      <c r="I2133" s="1">
        <v>1723086.06</v>
      </c>
      <c r="J2133" s="1">
        <v>11530164</v>
      </c>
      <c r="K2133" s="1">
        <v>0.14787299931049347</v>
      </c>
      <c r="L2133" s="1">
        <v>1.299149751663208</v>
      </c>
      <c r="M2133" s="1">
        <v>2.1764259785413742E-2</v>
      </c>
      <c r="N2133" s="1">
        <v>1.2792559862136841</v>
      </c>
    </row>
    <row r="2134" spans="1:14" x14ac:dyDescent="0.25">
      <c r="A2134" s="1">
        <v>330133</v>
      </c>
      <c r="B2134" s="1" t="s">
        <v>1519</v>
      </c>
      <c r="C2134" s="1">
        <v>107652603</v>
      </c>
      <c r="D2134" s="1">
        <v>133</v>
      </c>
      <c r="E2134" s="1" t="s">
        <v>1668</v>
      </c>
      <c r="F2134" s="1" t="s">
        <v>228</v>
      </c>
      <c r="G2134" s="1" t="s">
        <v>176</v>
      </c>
      <c r="H2134" s="1" t="s">
        <v>240</v>
      </c>
      <c r="I2134" s="1">
        <v>1891805.18</v>
      </c>
      <c r="J2134" s="1">
        <v>7142753.5</v>
      </c>
      <c r="K2134" s="1">
        <v>7.8864000737667084E-2</v>
      </c>
      <c r="L2134" s="1">
        <v>1.1164387464523315</v>
      </c>
      <c r="M2134" s="1">
        <v>4.6068798750638962E-2</v>
      </c>
      <c r="N2134" s="1">
        <v>2.4959578514099121</v>
      </c>
    </row>
    <row r="2135" spans="1:14" x14ac:dyDescent="0.25">
      <c r="A2135" s="1">
        <v>330134</v>
      </c>
      <c r="B2135" s="1" t="s">
        <v>1519</v>
      </c>
      <c r="C2135" s="1">
        <v>107653102</v>
      </c>
      <c r="D2135" s="1">
        <v>134</v>
      </c>
      <c r="E2135" s="1" t="s">
        <v>1669</v>
      </c>
      <c r="F2135" s="1" t="s">
        <v>228</v>
      </c>
      <c r="G2135" s="1" t="s">
        <v>176</v>
      </c>
      <c r="H2135" s="1" t="s">
        <v>240</v>
      </c>
      <c r="I2135" s="1">
        <v>2238073.09</v>
      </c>
      <c r="J2135" s="1">
        <v>10960913</v>
      </c>
      <c r="K2135" s="1">
        <v>0.10681799799203873</v>
      </c>
      <c r="L2135" s="1">
        <v>0.98412626981735229</v>
      </c>
      <c r="M2135" s="1">
        <v>4.6186681836843491E-2</v>
      </c>
      <c r="N2135" s="1">
        <v>2.1071658134460449</v>
      </c>
    </row>
    <row r="2136" spans="1:14" x14ac:dyDescent="0.25">
      <c r="A2136" s="1">
        <v>330135</v>
      </c>
      <c r="B2136" s="1" t="s">
        <v>1519</v>
      </c>
      <c r="C2136" s="1">
        <v>107653203</v>
      </c>
      <c r="D2136" s="1">
        <v>135</v>
      </c>
      <c r="E2136" s="1" t="s">
        <v>1670</v>
      </c>
      <c r="F2136" s="1" t="s">
        <v>228</v>
      </c>
      <c r="G2136" s="1" t="s">
        <v>176</v>
      </c>
      <c r="H2136" s="1" t="s">
        <v>240</v>
      </c>
      <c r="I2136" s="1">
        <v>2123046.65</v>
      </c>
      <c r="J2136" s="1">
        <v>10993177</v>
      </c>
      <c r="K2136" s="1">
        <v>0.31891599297523499</v>
      </c>
      <c r="L2136" s="1">
        <v>2.9877102375030518</v>
      </c>
      <c r="M2136" s="1">
        <v>7.0087671279907227E-2</v>
      </c>
      <c r="N2136" s="1">
        <v>3.4139828681945801</v>
      </c>
    </row>
    <row r="2137" spans="1:14" x14ac:dyDescent="0.25">
      <c r="A2137" s="1">
        <v>330136</v>
      </c>
      <c r="B2137" s="1" t="s">
        <v>1519</v>
      </c>
      <c r="C2137" s="1">
        <v>107653802</v>
      </c>
      <c r="D2137" s="1">
        <v>136</v>
      </c>
      <c r="E2137" s="1" t="s">
        <v>1671</v>
      </c>
      <c r="F2137" s="1" t="s">
        <v>228</v>
      </c>
      <c r="G2137" s="1" t="s">
        <v>176</v>
      </c>
      <c r="H2137" s="1" t="s">
        <v>240</v>
      </c>
      <c r="I2137" s="1">
        <v>3522195</v>
      </c>
      <c r="J2137" s="1">
        <v>18323572</v>
      </c>
      <c r="K2137" s="1">
        <v>0.21488399803638458</v>
      </c>
      <c r="L2137" s="1">
        <v>1.1866347789764404</v>
      </c>
      <c r="M2137" s="1">
        <v>7.7022001147270203E-2</v>
      </c>
      <c r="N2137" s="1">
        <v>2.235649585723877</v>
      </c>
    </row>
    <row r="2138" spans="1:14" x14ac:dyDescent="0.25">
      <c r="A2138" s="1">
        <v>330137</v>
      </c>
      <c r="B2138" s="1" t="s">
        <v>1519</v>
      </c>
      <c r="C2138" s="1">
        <v>107654103</v>
      </c>
      <c r="D2138" s="1">
        <v>137</v>
      </c>
      <c r="E2138" s="1" t="s">
        <v>1672</v>
      </c>
      <c r="F2138" s="1" t="s">
        <v>228</v>
      </c>
      <c r="G2138" s="1" t="s">
        <v>176</v>
      </c>
      <c r="H2138" s="1" t="s">
        <v>240</v>
      </c>
      <c r="I2138" s="1">
        <v>1103321.99</v>
      </c>
      <c r="J2138" s="1">
        <v>8245025</v>
      </c>
      <c r="K2138" s="1">
        <v>0.1178165003657341</v>
      </c>
      <c r="L2138" s="1">
        <v>1.4496551752090454</v>
      </c>
      <c r="M2138" s="1">
        <v>4.9241058528423309E-2</v>
      </c>
      <c r="N2138" s="1">
        <v>4.6714687347412109</v>
      </c>
    </row>
    <row r="2139" spans="1:14" x14ac:dyDescent="0.25">
      <c r="A2139" s="1">
        <v>330138</v>
      </c>
      <c r="B2139" s="1" t="s">
        <v>1519</v>
      </c>
      <c r="C2139" s="1">
        <v>107654403</v>
      </c>
      <c r="D2139" s="1">
        <v>138</v>
      </c>
      <c r="E2139" s="1" t="s">
        <v>1673</v>
      </c>
      <c r="F2139" s="1" t="s">
        <v>228</v>
      </c>
      <c r="G2139" s="1" t="s">
        <v>176</v>
      </c>
      <c r="H2139" s="1" t="s">
        <v>240</v>
      </c>
      <c r="I2139" s="1">
        <v>2691915.21</v>
      </c>
      <c r="J2139" s="1">
        <v>16213841</v>
      </c>
      <c r="K2139" s="1">
        <v>0.24016399681568146</v>
      </c>
      <c r="L2139" s="1">
        <v>1.5034985542297363</v>
      </c>
      <c r="M2139" s="1">
        <v>8.1754080951213837E-2</v>
      </c>
      <c r="N2139" s="1">
        <v>3.1321468353271484</v>
      </c>
    </row>
    <row r="2140" spans="1:14" x14ac:dyDescent="0.25">
      <c r="A2140" s="1">
        <v>330139</v>
      </c>
      <c r="B2140" s="1" t="s">
        <v>1519</v>
      </c>
      <c r="C2140" s="1">
        <v>107654903</v>
      </c>
      <c r="D2140" s="1">
        <v>139</v>
      </c>
      <c r="E2140" s="1" t="s">
        <v>1674</v>
      </c>
      <c r="F2140" s="1" t="s">
        <v>228</v>
      </c>
      <c r="G2140" s="1" t="s">
        <v>176</v>
      </c>
      <c r="H2140" s="1" t="s">
        <v>240</v>
      </c>
      <c r="I2140" s="1">
        <v>1191721.5900000001</v>
      </c>
      <c r="J2140" s="1">
        <v>6036388.5</v>
      </c>
      <c r="K2140" s="1">
        <v>0.12503999471664429</v>
      </c>
      <c r="L2140" s="1">
        <v>2.1152534484863281</v>
      </c>
      <c r="M2140" s="1">
        <v>2.1749280393123627E-2</v>
      </c>
      <c r="N2140" s="1">
        <v>1.8589568138122559</v>
      </c>
    </row>
    <row r="2141" spans="1:14" x14ac:dyDescent="0.25">
      <c r="A2141" s="1">
        <v>330140</v>
      </c>
      <c r="B2141" s="1" t="s">
        <v>1519</v>
      </c>
      <c r="C2141" s="1">
        <v>107655803</v>
      </c>
      <c r="D2141" s="1">
        <v>140</v>
      </c>
      <c r="E2141" s="1" t="s">
        <v>1675</v>
      </c>
      <c r="F2141" s="1" t="s">
        <v>228</v>
      </c>
      <c r="G2141" s="1" t="s">
        <v>176</v>
      </c>
      <c r="H2141" s="1" t="s">
        <v>240</v>
      </c>
      <c r="I2141" s="1">
        <v>768788.55</v>
      </c>
      <c r="J2141" s="1">
        <v>6280537</v>
      </c>
      <c r="K2141" s="1">
        <v>4.7016501426696777E-2</v>
      </c>
      <c r="L2141" s="1">
        <v>0.75425273180007935</v>
      </c>
      <c r="M2141" s="1">
        <v>2.8641510754823685E-2</v>
      </c>
      <c r="N2141" s="1">
        <v>3.8697054386138916</v>
      </c>
    </row>
    <row r="2142" spans="1:14" x14ac:dyDescent="0.25">
      <c r="A2142" s="1">
        <v>330141</v>
      </c>
      <c r="B2142" s="1" t="s">
        <v>1519</v>
      </c>
      <c r="C2142" s="1">
        <v>107655903</v>
      </c>
      <c r="D2142" s="1">
        <v>141</v>
      </c>
      <c r="E2142" s="1" t="s">
        <v>1676</v>
      </c>
      <c r="F2142" s="1" t="s">
        <v>228</v>
      </c>
      <c r="G2142" s="1" t="s">
        <v>176</v>
      </c>
      <c r="H2142" s="1" t="s">
        <v>240</v>
      </c>
      <c r="I2142" s="1">
        <v>1546938.35</v>
      </c>
      <c r="J2142" s="1">
        <v>9267075</v>
      </c>
      <c r="K2142" s="1">
        <v>0.13480299711227417</v>
      </c>
      <c r="L2142" s="1">
        <v>1.4761167764663696</v>
      </c>
      <c r="M2142" s="1">
        <v>6.4359910786151886E-2</v>
      </c>
      <c r="N2142" s="1">
        <v>4.3410797119140625</v>
      </c>
    </row>
    <row r="2143" spans="1:14" x14ac:dyDescent="0.25">
      <c r="A2143" s="1">
        <v>330142</v>
      </c>
      <c r="B2143" s="1" t="s">
        <v>1519</v>
      </c>
      <c r="C2143" s="1">
        <v>107656303</v>
      </c>
      <c r="D2143" s="1">
        <v>142</v>
      </c>
      <c r="E2143" s="1" t="s">
        <v>1677</v>
      </c>
      <c r="F2143" s="1" t="s">
        <v>228</v>
      </c>
      <c r="G2143" s="1" t="s">
        <v>176</v>
      </c>
      <c r="H2143" s="1" t="s">
        <v>240</v>
      </c>
      <c r="I2143" s="1">
        <v>2098538.44</v>
      </c>
      <c r="J2143" s="1">
        <v>12553975</v>
      </c>
      <c r="K2143" s="1">
        <v>0.27197200059890747</v>
      </c>
      <c r="L2143" s="1">
        <v>2.2143945693969727</v>
      </c>
      <c r="M2143" s="1">
        <v>0.16083976626396179</v>
      </c>
      <c r="N2143" s="1">
        <v>8.3005561828613281</v>
      </c>
    </row>
    <row r="2144" spans="1:14" x14ac:dyDescent="0.25">
      <c r="A2144" s="1">
        <v>330143</v>
      </c>
      <c r="B2144" s="1" t="s">
        <v>1519</v>
      </c>
      <c r="C2144" s="1">
        <v>107656502</v>
      </c>
      <c r="D2144" s="1">
        <v>143</v>
      </c>
      <c r="E2144" s="1" t="s">
        <v>1678</v>
      </c>
      <c r="F2144" s="1" t="s">
        <v>228</v>
      </c>
      <c r="G2144" s="1" t="s">
        <v>176</v>
      </c>
      <c r="H2144" s="1" t="s">
        <v>240</v>
      </c>
      <c r="I2144" s="1">
        <v>2816564.78</v>
      </c>
      <c r="J2144" s="1">
        <v>16186371</v>
      </c>
      <c r="K2144" s="1">
        <v>0.18604099750518799</v>
      </c>
      <c r="L2144" s="1">
        <v>1.1627322435379028</v>
      </c>
      <c r="M2144" s="1">
        <v>8.0311141908168793E-2</v>
      </c>
      <c r="N2144" s="1">
        <v>2.9350764751434326</v>
      </c>
    </row>
    <row r="2145" spans="1:14" x14ac:dyDescent="0.25">
      <c r="A2145" s="1">
        <v>330144</v>
      </c>
      <c r="B2145" s="1" t="s">
        <v>1519</v>
      </c>
      <c r="C2145" s="1">
        <v>107657103</v>
      </c>
      <c r="D2145" s="1">
        <v>144</v>
      </c>
      <c r="E2145" s="1" t="s">
        <v>1679</v>
      </c>
      <c r="F2145" s="1" t="s">
        <v>228</v>
      </c>
      <c r="G2145" s="1" t="s">
        <v>176</v>
      </c>
      <c r="H2145" s="1" t="s">
        <v>240</v>
      </c>
      <c r="I2145" s="1">
        <v>2530291.12</v>
      </c>
      <c r="J2145" s="1">
        <v>14343978</v>
      </c>
      <c r="K2145" s="1">
        <v>9.8549999296665192E-2</v>
      </c>
      <c r="L2145" s="1">
        <v>0.69180089235305786</v>
      </c>
      <c r="M2145" s="1">
        <v>6.4300067722797394E-2</v>
      </c>
      <c r="N2145" s="1">
        <v>2.6074738502502441</v>
      </c>
    </row>
    <row r="2146" spans="1:14" x14ac:dyDescent="0.25">
      <c r="A2146" s="1">
        <v>330145</v>
      </c>
      <c r="B2146" s="1" t="s">
        <v>1519</v>
      </c>
      <c r="C2146" s="1">
        <v>107657503</v>
      </c>
      <c r="D2146" s="1">
        <v>145</v>
      </c>
      <c r="E2146" s="1" t="s">
        <v>1680</v>
      </c>
      <c r="F2146" s="1" t="s">
        <v>228</v>
      </c>
      <c r="G2146" s="1" t="s">
        <v>176</v>
      </c>
      <c r="H2146" s="1" t="s">
        <v>240</v>
      </c>
      <c r="I2146" s="1">
        <v>1463797.31</v>
      </c>
      <c r="J2146" s="1">
        <v>9750809</v>
      </c>
      <c r="K2146" s="1">
        <v>2.2557999938726425E-2</v>
      </c>
      <c r="L2146" s="1">
        <v>0.23188135027885437</v>
      </c>
      <c r="M2146" s="1">
        <v>3.235509991645813E-2</v>
      </c>
      <c r="N2146" s="1">
        <v>2.2603147029876709</v>
      </c>
    </row>
    <row r="2147" spans="1:14" x14ac:dyDescent="0.25">
      <c r="A2147" s="1">
        <v>330146</v>
      </c>
      <c r="B2147" s="1" t="s">
        <v>1519</v>
      </c>
      <c r="C2147" s="1">
        <v>107658903</v>
      </c>
      <c r="D2147" s="1">
        <v>146</v>
      </c>
      <c r="E2147" s="1" t="s">
        <v>1681</v>
      </c>
      <c r="F2147" s="1" t="s">
        <v>228</v>
      </c>
      <c r="G2147" s="1" t="s">
        <v>176</v>
      </c>
      <c r="H2147" s="1" t="s">
        <v>240</v>
      </c>
      <c r="I2147" s="1">
        <v>1702028.91</v>
      </c>
      <c r="J2147" s="1">
        <v>9990405</v>
      </c>
      <c r="K2147" s="1">
        <v>9.7915999591350555E-2</v>
      </c>
      <c r="L2147" s="1">
        <v>0.98980146646499634</v>
      </c>
      <c r="M2147" s="1">
        <v>0.18830062448978424</v>
      </c>
      <c r="N2147" s="1">
        <v>12.439526557922363</v>
      </c>
    </row>
    <row r="2148" spans="1:14" x14ac:dyDescent="0.25">
      <c r="A2148" s="1">
        <v>330147</v>
      </c>
      <c r="B2148" s="1" t="s">
        <v>1519</v>
      </c>
      <c r="C2148" s="1">
        <v>108051003</v>
      </c>
      <c r="D2148" s="1">
        <v>147</v>
      </c>
      <c r="E2148" s="1" t="s">
        <v>1682</v>
      </c>
      <c r="F2148" s="1" t="s">
        <v>233</v>
      </c>
      <c r="G2148" s="1" t="s">
        <v>177</v>
      </c>
      <c r="H2148" s="1" t="s">
        <v>240</v>
      </c>
      <c r="I2148" s="1">
        <v>1364221.17</v>
      </c>
      <c r="J2148" s="1">
        <v>7700329.5</v>
      </c>
      <c r="K2148" s="1">
        <v>0.10558400303125381</v>
      </c>
      <c r="L2148" s="1">
        <v>1.3902243375778198</v>
      </c>
      <c r="M2148" s="1">
        <v>2.1314710378646851E-2</v>
      </c>
      <c r="N2148" s="1">
        <v>1.5872073173522949</v>
      </c>
    </row>
    <row r="2149" spans="1:14" x14ac:dyDescent="0.25">
      <c r="A2149" s="1">
        <v>330148</v>
      </c>
      <c r="B2149" s="1" t="s">
        <v>1519</v>
      </c>
      <c r="C2149" s="1">
        <v>108051503</v>
      </c>
      <c r="D2149" s="1">
        <v>148</v>
      </c>
      <c r="E2149" s="1" t="s">
        <v>1683</v>
      </c>
      <c r="F2149" s="1" t="s">
        <v>233</v>
      </c>
      <c r="G2149" s="1" t="s">
        <v>177</v>
      </c>
      <c r="H2149" s="1" t="s">
        <v>240</v>
      </c>
      <c r="I2149" s="1">
        <v>1049100.8799999999</v>
      </c>
      <c r="J2149" s="1">
        <v>8382937</v>
      </c>
      <c r="K2149" s="1">
        <v>8.1968002021312714E-2</v>
      </c>
      <c r="L2149" s="1">
        <v>0.98745095729827881</v>
      </c>
      <c r="M2149" s="1">
        <v>2.049856074154377E-2</v>
      </c>
      <c r="N2149" s="1">
        <v>1.9928556680679321</v>
      </c>
    </row>
    <row r="2150" spans="1:14" x14ac:dyDescent="0.25">
      <c r="A2150" s="1">
        <v>330149</v>
      </c>
      <c r="B2150" s="1" t="s">
        <v>1519</v>
      </c>
      <c r="C2150" s="1">
        <v>108053003</v>
      </c>
      <c r="D2150" s="1">
        <v>149</v>
      </c>
      <c r="E2150" s="1" t="s">
        <v>1684</v>
      </c>
      <c r="F2150" s="1" t="s">
        <v>233</v>
      </c>
      <c r="G2150" s="1" t="s">
        <v>177</v>
      </c>
      <c r="H2150" s="1" t="s">
        <v>240</v>
      </c>
      <c r="I2150" s="1">
        <v>979187.19</v>
      </c>
      <c r="J2150" s="1">
        <v>6194054</v>
      </c>
      <c r="K2150" s="1">
        <v>0.11130400002002716</v>
      </c>
      <c r="L2150" s="1">
        <v>1.8298302888870239</v>
      </c>
      <c r="M2150" s="1">
        <v>2.7529660612344742E-2</v>
      </c>
      <c r="N2150" s="1">
        <v>2.8928117752075195</v>
      </c>
    </row>
    <row r="2151" spans="1:14" x14ac:dyDescent="0.25">
      <c r="A2151" s="1">
        <v>330150</v>
      </c>
      <c r="B2151" s="1" t="s">
        <v>1519</v>
      </c>
      <c r="C2151" s="1">
        <v>108056004</v>
      </c>
      <c r="D2151" s="1">
        <v>150</v>
      </c>
      <c r="E2151" s="1" t="s">
        <v>1685</v>
      </c>
      <c r="F2151" s="1" t="s">
        <v>233</v>
      </c>
      <c r="G2151" s="1" t="s">
        <v>177</v>
      </c>
      <c r="H2151" s="1" t="s">
        <v>240</v>
      </c>
      <c r="I2151" s="1">
        <v>620149.54</v>
      </c>
      <c r="J2151" s="1">
        <v>5883162</v>
      </c>
      <c r="K2151" s="1">
        <v>3.4860499203205109E-2</v>
      </c>
      <c r="L2151" s="1">
        <v>0.59607905149459839</v>
      </c>
      <c r="M2151" s="1">
        <v>-1.0065300390124321E-2</v>
      </c>
      <c r="N2151" s="1">
        <v>-1.5971220731735229</v>
      </c>
    </row>
    <row r="2152" spans="1:14" x14ac:dyDescent="0.25">
      <c r="A2152" s="1">
        <v>330151</v>
      </c>
      <c r="B2152" s="1" t="s">
        <v>1519</v>
      </c>
      <c r="C2152" s="1">
        <v>108058003</v>
      </c>
      <c r="D2152" s="1">
        <v>151</v>
      </c>
      <c r="E2152" s="1" t="s">
        <v>1686</v>
      </c>
      <c r="F2152" s="1" t="s">
        <v>233</v>
      </c>
      <c r="G2152" s="1" t="s">
        <v>177</v>
      </c>
      <c r="H2152" s="1" t="s">
        <v>240</v>
      </c>
      <c r="I2152" s="1">
        <v>785768.59</v>
      </c>
      <c r="J2152" s="1">
        <v>7683272</v>
      </c>
      <c r="K2152" s="1">
        <v>5.972449854016304E-2</v>
      </c>
      <c r="L2152" s="1">
        <v>0.78342133760452271</v>
      </c>
      <c r="M2152" s="1">
        <v>2.4615149945020676E-2</v>
      </c>
      <c r="N2152" s="1">
        <v>3.2339274883270264</v>
      </c>
    </row>
    <row r="2153" spans="1:14" x14ac:dyDescent="0.25">
      <c r="A2153" s="1">
        <v>330152</v>
      </c>
      <c r="B2153" s="1" t="s">
        <v>1519</v>
      </c>
      <c r="C2153" s="1">
        <v>108070502</v>
      </c>
      <c r="D2153" s="1">
        <v>152</v>
      </c>
      <c r="E2153" s="1" t="s">
        <v>1687</v>
      </c>
      <c r="F2153" s="1" t="s">
        <v>232</v>
      </c>
      <c r="G2153" s="1" t="s">
        <v>178</v>
      </c>
      <c r="H2153" s="1" t="s">
        <v>240</v>
      </c>
      <c r="I2153" s="1">
        <v>5603790.5599999996</v>
      </c>
      <c r="J2153" s="1">
        <v>40260976</v>
      </c>
      <c r="K2153" s="1">
        <v>0.58064401149749756</v>
      </c>
      <c r="L2153" s="1">
        <v>1.4633042812347412</v>
      </c>
      <c r="M2153" s="1">
        <v>0.17280237376689911</v>
      </c>
      <c r="N2153" s="1">
        <v>3.1817853450775146</v>
      </c>
    </row>
    <row r="2154" spans="1:14" x14ac:dyDescent="0.25">
      <c r="A2154" s="1">
        <v>330153</v>
      </c>
      <c r="B2154" s="1" t="s">
        <v>1519</v>
      </c>
      <c r="C2154" s="1">
        <v>108071003</v>
      </c>
      <c r="D2154" s="1">
        <v>153</v>
      </c>
      <c r="E2154" s="1" t="s">
        <v>1688</v>
      </c>
      <c r="F2154" s="1" t="s">
        <v>232</v>
      </c>
      <c r="G2154" s="1" t="s">
        <v>178</v>
      </c>
      <c r="H2154" s="1" t="s">
        <v>240</v>
      </c>
      <c r="I2154" s="1">
        <v>810104.15</v>
      </c>
      <c r="J2154" s="1">
        <v>6971273.5</v>
      </c>
      <c r="K2154" s="1">
        <v>3.5106498748064041E-2</v>
      </c>
      <c r="L2154" s="1">
        <v>0.50613689422607422</v>
      </c>
      <c r="M2154" s="1">
        <v>2.3292450234293938E-2</v>
      </c>
      <c r="N2154" s="1">
        <v>2.9603588581085205</v>
      </c>
    </row>
    <row r="2155" spans="1:14" x14ac:dyDescent="0.25">
      <c r="A2155" s="1">
        <v>330154</v>
      </c>
      <c r="B2155" s="1" t="s">
        <v>1519</v>
      </c>
      <c r="C2155" s="1">
        <v>108071504</v>
      </c>
      <c r="D2155" s="1">
        <v>154</v>
      </c>
      <c r="E2155" s="1" t="s">
        <v>1689</v>
      </c>
      <c r="F2155" s="1" t="s">
        <v>232</v>
      </c>
      <c r="G2155" s="1" t="s">
        <v>178</v>
      </c>
      <c r="H2155" s="1" t="s">
        <v>240</v>
      </c>
      <c r="I2155" s="1">
        <v>617499.06999999995</v>
      </c>
      <c r="J2155" s="1">
        <v>5545665.5</v>
      </c>
      <c r="K2155" s="1">
        <v>8.1000000238418579E-2</v>
      </c>
      <c r="L2155" s="1">
        <v>1.4822499752044678</v>
      </c>
      <c r="M2155" s="1">
        <v>2.1892119199037552E-2</v>
      </c>
      <c r="N2155" s="1">
        <v>3.6755983829498291</v>
      </c>
    </row>
    <row r="2156" spans="1:14" x14ac:dyDescent="0.25">
      <c r="A2156" s="1">
        <v>330155</v>
      </c>
      <c r="B2156" s="1" t="s">
        <v>1519</v>
      </c>
      <c r="C2156" s="1">
        <v>108073503</v>
      </c>
      <c r="D2156" s="1">
        <v>155</v>
      </c>
      <c r="E2156" s="1" t="s">
        <v>1690</v>
      </c>
      <c r="F2156" s="1" t="s">
        <v>232</v>
      </c>
      <c r="G2156" s="1" t="s">
        <v>178</v>
      </c>
      <c r="H2156" s="1" t="s">
        <v>240</v>
      </c>
      <c r="I2156" s="1">
        <v>2212641.09</v>
      </c>
      <c r="J2156" s="1">
        <v>12263336</v>
      </c>
      <c r="K2156" s="1">
        <v>0.23019200563430786</v>
      </c>
      <c r="L2156" s="1">
        <v>1.9129830598831177</v>
      </c>
      <c r="M2156" s="1">
        <v>4.3900448828935623E-2</v>
      </c>
      <c r="N2156" s="1">
        <v>2.0242369174957275</v>
      </c>
    </row>
    <row r="2157" spans="1:14" x14ac:dyDescent="0.25">
      <c r="A2157" s="1">
        <v>330156</v>
      </c>
      <c r="B2157" s="1" t="s">
        <v>1519</v>
      </c>
      <c r="C2157" s="1">
        <v>108077503</v>
      </c>
      <c r="D2157" s="1">
        <v>156</v>
      </c>
      <c r="E2157" s="1" t="s">
        <v>1691</v>
      </c>
      <c r="F2157" s="1" t="s">
        <v>232</v>
      </c>
      <c r="G2157" s="1" t="s">
        <v>178</v>
      </c>
      <c r="H2157" s="1" t="s">
        <v>240</v>
      </c>
      <c r="I2157" s="1">
        <v>1177118.49</v>
      </c>
      <c r="J2157" s="1">
        <v>7907565.5</v>
      </c>
      <c r="K2157" s="1">
        <v>6.4446501433849335E-2</v>
      </c>
      <c r="L2157" s="1">
        <v>0.82169479131698608</v>
      </c>
      <c r="M2157" s="1">
        <v>2.665741927921772E-2</v>
      </c>
      <c r="N2157" s="1">
        <v>2.3171074390411377</v>
      </c>
    </row>
    <row r="2158" spans="1:14" x14ac:dyDescent="0.25">
      <c r="A2158" s="1">
        <v>330157</v>
      </c>
      <c r="B2158" s="1" t="s">
        <v>1519</v>
      </c>
      <c r="C2158" s="1">
        <v>108078003</v>
      </c>
      <c r="D2158" s="1">
        <v>157</v>
      </c>
      <c r="E2158" s="1" t="s">
        <v>1692</v>
      </c>
      <c r="F2158" s="1" t="s">
        <v>232</v>
      </c>
      <c r="G2158" s="1" t="s">
        <v>178</v>
      </c>
      <c r="H2158" s="1" t="s">
        <v>240</v>
      </c>
      <c r="I2158" s="1">
        <v>1517977.08</v>
      </c>
      <c r="J2158" s="1">
        <v>9423360</v>
      </c>
      <c r="K2158" s="1">
        <v>0.12975999712944031</v>
      </c>
      <c r="L2158" s="1">
        <v>1.39622962474823</v>
      </c>
      <c r="M2158" s="1">
        <v>1.5336359851062298E-2</v>
      </c>
      <c r="N2158" s="1">
        <v>1.0206272602081299</v>
      </c>
    </row>
    <row r="2159" spans="1:14" x14ac:dyDescent="0.25">
      <c r="A2159" s="1">
        <v>330158</v>
      </c>
      <c r="B2159" s="1" t="s">
        <v>1519</v>
      </c>
      <c r="C2159" s="1">
        <v>108079004</v>
      </c>
      <c r="D2159" s="1">
        <v>158</v>
      </c>
      <c r="E2159" s="1" t="s">
        <v>1693</v>
      </c>
      <c r="F2159" s="1" t="s">
        <v>232</v>
      </c>
      <c r="G2159" s="1" t="s">
        <v>178</v>
      </c>
      <c r="H2159" s="1" t="s">
        <v>240</v>
      </c>
      <c r="I2159" s="1">
        <v>378239.14</v>
      </c>
      <c r="J2159" s="1">
        <v>3390571.25</v>
      </c>
      <c r="K2159" s="1">
        <v>2.3133749142289162E-2</v>
      </c>
      <c r="L2159" s="1">
        <v>0.68698382377624512</v>
      </c>
      <c r="M2159" s="1">
        <v>1.3629949651658535E-2</v>
      </c>
      <c r="N2159" s="1">
        <v>3.7382354736328125</v>
      </c>
    </row>
    <row r="2160" spans="1:14" x14ac:dyDescent="0.25">
      <c r="A2160" s="1">
        <v>330159</v>
      </c>
      <c r="B2160" s="1" t="s">
        <v>1519</v>
      </c>
      <c r="C2160" s="1">
        <v>108110603</v>
      </c>
      <c r="D2160" s="1">
        <v>159</v>
      </c>
      <c r="E2160" s="1" t="s">
        <v>1694</v>
      </c>
      <c r="F2160" s="1" t="s">
        <v>233</v>
      </c>
      <c r="G2160" s="1" t="s">
        <v>179</v>
      </c>
      <c r="H2160" s="1" t="s">
        <v>240</v>
      </c>
      <c r="I2160" s="1">
        <v>580893.27</v>
      </c>
      <c r="J2160" s="1">
        <v>5383897.5</v>
      </c>
      <c r="K2160" s="1">
        <v>0.10199449956417084</v>
      </c>
      <c r="L2160" s="1">
        <v>1.9310179948806763</v>
      </c>
      <c r="M2160" s="1">
        <v>3.2197099179029465E-2</v>
      </c>
      <c r="N2160" s="1">
        <v>5.8679285049438477</v>
      </c>
    </row>
    <row r="2161" spans="1:14" x14ac:dyDescent="0.25">
      <c r="A2161" s="1">
        <v>330160</v>
      </c>
      <c r="B2161" s="1" t="s">
        <v>1519</v>
      </c>
      <c r="C2161" s="1">
        <v>108111203</v>
      </c>
      <c r="D2161" s="1">
        <v>160</v>
      </c>
      <c r="E2161" s="1" t="s">
        <v>1695</v>
      </c>
      <c r="F2161" s="1" t="s">
        <v>233</v>
      </c>
      <c r="G2161" s="1" t="s">
        <v>179</v>
      </c>
      <c r="H2161" s="1" t="s">
        <v>240</v>
      </c>
      <c r="I2161" s="1">
        <v>1031890.22</v>
      </c>
      <c r="J2161" s="1">
        <v>9736194</v>
      </c>
      <c r="K2161" s="1">
        <v>7.1459002792835236E-2</v>
      </c>
      <c r="L2161" s="1">
        <v>0.73937880992889404</v>
      </c>
      <c r="M2161" s="1">
        <v>3.2394368201494217E-2</v>
      </c>
      <c r="N2161" s="1">
        <v>3.2410709857940674</v>
      </c>
    </row>
    <row r="2162" spans="1:14" x14ac:dyDescent="0.25">
      <c r="A2162" s="1">
        <v>330161</v>
      </c>
      <c r="B2162" s="1" t="s">
        <v>1519</v>
      </c>
      <c r="C2162" s="1">
        <v>108111303</v>
      </c>
      <c r="D2162" s="1">
        <v>161</v>
      </c>
      <c r="E2162" s="1" t="s">
        <v>1696</v>
      </c>
      <c r="F2162" s="1" t="s">
        <v>233</v>
      </c>
      <c r="G2162" s="1" t="s">
        <v>179</v>
      </c>
      <c r="H2162" s="1" t="s">
        <v>240</v>
      </c>
      <c r="I2162" s="1">
        <v>1120616.01</v>
      </c>
      <c r="J2162" s="1">
        <v>7444763</v>
      </c>
      <c r="K2162" s="1">
        <v>5.9829998761415482E-2</v>
      </c>
      <c r="L2162" s="1">
        <v>0.81016308069229126</v>
      </c>
      <c r="M2162" s="1">
        <v>2.1590409800410271E-2</v>
      </c>
      <c r="N2162" s="1">
        <v>1.9645047187805176</v>
      </c>
    </row>
    <row r="2163" spans="1:14" x14ac:dyDescent="0.25">
      <c r="A2163" s="1">
        <v>330162</v>
      </c>
      <c r="B2163" s="1" t="s">
        <v>1519</v>
      </c>
      <c r="C2163" s="1">
        <v>108111403</v>
      </c>
      <c r="D2163" s="1">
        <v>162</v>
      </c>
      <c r="E2163" s="1" t="s">
        <v>1697</v>
      </c>
      <c r="F2163" s="1" t="s">
        <v>233</v>
      </c>
      <c r="G2163" s="1" t="s">
        <v>179</v>
      </c>
      <c r="H2163" s="1" t="s">
        <v>240</v>
      </c>
      <c r="I2163" s="1">
        <v>601765.47</v>
      </c>
      <c r="J2163" s="1">
        <v>5966041.5</v>
      </c>
      <c r="K2163" s="1">
        <v>5.4986998438835144E-2</v>
      </c>
      <c r="L2163" s="1">
        <v>0.93024009466171265</v>
      </c>
      <c r="M2163" s="1">
        <v>1.7835980281233788E-2</v>
      </c>
      <c r="N2163" s="1">
        <v>3.0544750690460205</v>
      </c>
    </row>
    <row r="2164" spans="1:14" x14ac:dyDescent="0.25">
      <c r="A2164" s="1">
        <v>330163</v>
      </c>
      <c r="B2164" s="1" t="s">
        <v>1519</v>
      </c>
      <c r="C2164" s="1">
        <v>108112003</v>
      </c>
      <c r="D2164" s="1">
        <v>163</v>
      </c>
      <c r="E2164" s="1" t="s">
        <v>1698</v>
      </c>
      <c r="F2164" s="1" t="s">
        <v>233</v>
      </c>
      <c r="G2164" s="1" t="s">
        <v>179</v>
      </c>
      <c r="H2164" s="1" t="s">
        <v>240</v>
      </c>
      <c r="I2164" s="1">
        <v>605525.98</v>
      </c>
      <c r="J2164" s="1">
        <v>5514867.5</v>
      </c>
      <c r="K2164" s="1">
        <v>0.12098249793052673</v>
      </c>
      <c r="L2164" s="1">
        <v>2.2429566383361816</v>
      </c>
      <c r="M2164" s="1">
        <v>4.9324989318847656E-2</v>
      </c>
      <c r="N2164" s="1">
        <v>8.8681955337524414</v>
      </c>
    </row>
    <row r="2165" spans="1:14" x14ac:dyDescent="0.25">
      <c r="A2165" s="1">
        <v>330164</v>
      </c>
      <c r="B2165" s="1" t="s">
        <v>1519</v>
      </c>
      <c r="C2165" s="1">
        <v>108112203</v>
      </c>
      <c r="D2165" s="1">
        <v>164</v>
      </c>
      <c r="E2165" s="1" t="s">
        <v>1699</v>
      </c>
      <c r="F2165" s="1" t="s">
        <v>233</v>
      </c>
      <c r="G2165" s="1" t="s">
        <v>179</v>
      </c>
      <c r="H2165" s="1" t="s">
        <v>240</v>
      </c>
      <c r="I2165" s="1">
        <v>1433873.39</v>
      </c>
      <c r="J2165" s="1">
        <v>12626211</v>
      </c>
      <c r="K2165" s="1">
        <v>2.0222999155521393E-2</v>
      </c>
      <c r="L2165" s="1">
        <v>0.16042375564575195</v>
      </c>
      <c r="M2165" s="1">
        <v>2.9084879904985428E-2</v>
      </c>
      <c r="N2165" s="1">
        <v>2.0704097747802734</v>
      </c>
    </row>
    <row r="2166" spans="1:14" x14ac:dyDescent="0.25">
      <c r="A2166" s="1">
        <v>330165</v>
      </c>
      <c r="B2166" s="1" t="s">
        <v>1519</v>
      </c>
      <c r="C2166" s="1">
        <v>108112502</v>
      </c>
      <c r="D2166" s="1">
        <v>165</v>
      </c>
      <c r="E2166" s="1" t="s">
        <v>1700</v>
      </c>
      <c r="F2166" s="1" t="s">
        <v>233</v>
      </c>
      <c r="G2166" s="1" t="s">
        <v>179</v>
      </c>
      <c r="H2166" s="1" t="s">
        <v>240</v>
      </c>
      <c r="I2166" s="1">
        <v>2669224</v>
      </c>
      <c r="J2166" s="1">
        <v>19621708</v>
      </c>
      <c r="K2166" s="1">
        <v>0.43999201059341431</v>
      </c>
      <c r="L2166" s="1">
        <v>2.2938094139099121</v>
      </c>
      <c r="M2166" s="1">
        <v>0.18813571333885193</v>
      </c>
      <c r="N2166" s="1">
        <v>7.5827903747558594</v>
      </c>
    </row>
    <row r="2167" spans="1:14" x14ac:dyDescent="0.25">
      <c r="A2167" s="1">
        <v>330166</v>
      </c>
      <c r="B2167" s="1" t="s">
        <v>1519</v>
      </c>
      <c r="C2167" s="1">
        <v>108114503</v>
      </c>
      <c r="D2167" s="1">
        <v>166</v>
      </c>
      <c r="E2167" s="1" t="s">
        <v>1701</v>
      </c>
      <c r="F2167" s="1" t="s">
        <v>233</v>
      </c>
      <c r="G2167" s="1" t="s">
        <v>179</v>
      </c>
      <c r="H2167" s="1" t="s">
        <v>240</v>
      </c>
      <c r="I2167" s="1">
        <v>821348.47</v>
      </c>
      <c r="J2167" s="1">
        <v>8847706</v>
      </c>
      <c r="K2167" s="1">
        <v>8.3610996603965759E-2</v>
      </c>
      <c r="L2167" s="1">
        <v>0.9540175199508667</v>
      </c>
      <c r="M2167" s="1">
        <v>2.4377599358558655E-2</v>
      </c>
      <c r="N2167" s="1">
        <v>3.0587818622589111</v>
      </c>
    </row>
    <row r="2168" spans="1:14" x14ac:dyDescent="0.25">
      <c r="A2168" s="1">
        <v>330167</v>
      </c>
      <c r="B2168" s="1" t="s">
        <v>1519</v>
      </c>
      <c r="C2168" s="1">
        <v>108116003</v>
      </c>
      <c r="D2168" s="1">
        <v>167</v>
      </c>
      <c r="E2168" s="1" t="s">
        <v>1702</v>
      </c>
      <c r="F2168" s="1" t="s">
        <v>233</v>
      </c>
      <c r="G2168" s="1" t="s">
        <v>179</v>
      </c>
      <c r="H2168" s="1" t="s">
        <v>240</v>
      </c>
      <c r="I2168" s="1">
        <v>1275837.19</v>
      </c>
      <c r="J2168" s="1">
        <v>9696296</v>
      </c>
      <c r="K2168" s="1">
        <v>8.6782999336719513E-2</v>
      </c>
      <c r="L2168" s="1">
        <v>0.90309464931488037</v>
      </c>
      <c r="M2168" s="1">
        <v>3.2237578183412552E-2</v>
      </c>
      <c r="N2168" s="1">
        <v>2.5922796726226807</v>
      </c>
    </row>
    <row r="2169" spans="1:14" x14ac:dyDescent="0.25">
      <c r="A2169" s="1">
        <v>330168</v>
      </c>
      <c r="B2169" s="1" t="s">
        <v>1519</v>
      </c>
      <c r="C2169" s="1">
        <v>108116303</v>
      </c>
      <c r="D2169" s="1">
        <v>168</v>
      </c>
      <c r="E2169" s="1" t="s">
        <v>1703</v>
      </c>
      <c r="F2169" s="1" t="s">
        <v>233</v>
      </c>
      <c r="G2169" s="1" t="s">
        <v>179</v>
      </c>
      <c r="H2169" s="1" t="s">
        <v>240</v>
      </c>
      <c r="I2169" s="1">
        <v>644010.97</v>
      </c>
      <c r="J2169" s="1">
        <v>6781582.5</v>
      </c>
      <c r="K2169" s="1">
        <v>2.5999999706982635E-5</v>
      </c>
      <c r="L2169" s="1">
        <v>3.8339282036758959E-4</v>
      </c>
      <c r="M2169" s="1">
        <v>2.0292539149522781E-2</v>
      </c>
      <c r="N2169" s="1">
        <v>3.2534778118133545</v>
      </c>
    </row>
    <row r="2170" spans="1:14" x14ac:dyDescent="0.25">
      <c r="A2170" s="1">
        <v>330169</v>
      </c>
      <c r="B2170" s="1" t="s">
        <v>1519</v>
      </c>
      <c r="C2170" s="1">
        <v>108116503</v>
      </c>
      <c r="D2170" s="1">
        <v>169</v>
      </c>
      <c r="E2170" s="1" t="s">
        <v>1704</v>
      </c>
      <c r="F2170" s="1" t="s">
        <v>233</v>
      </c>
      <c r="G2170" s="1" t="s">
        <v>179</v>
      </c>
      <c r="H2170" s="1" t="s">
        <v>240</v>
      </c>
      <c r="I2170" s="1">
        <v>746863.51</v>
      </c>
      <c r="J2170" s="1">
        <v>3409912.25</v>
      </c>
      <c r="K2170" s="1">
        <v>8.3576247096061707E-2</v>
      </c>
      <c r="L2170" s="1">
        <v>2.5125617980957031</v>
      </c>
      <c r="M2170" s="1">
        <v>-2.0020589232444763E-2</v>
      </c>
      <c r="N2170" s="1">
        <v>-2.6106410026550293</v>
      </c>
    </row>
    <row r="2171" spans="1:14" x14ac:dyDescent="0.25">
      <c r="A2171" s="1">
        <v>330170</v>
      </c>
      <c r="B2171" s="1" t="s">
        <v>1519</v>
      </c>
      <c r="C2171" s="1">
        <v>108118503</v>
      </c>
      <c r="D2171" s="1">
        <v>170</v>
      </c>
      <c r="E2171" s="1" t="s">
        <v>1705</v>
      </c>
      <c r="F2171" s="1" t="s">
        <v>233</v>
      </c>
      <c r="G2171" s="1" t="s">
        <v>179</v>
      </c>
      <c r="H2171" s="1" t="s">
        <v>240</v>
      </c>
      <c r="I2171" s="1">
        <v>879091.27</v>
      </c>
      <c r="J2171" s="1">
        <v>4078844.75</v>
      </c>
      <c r="K2171" s="1">
        <v>5.0475750118494034E-2</v>
      </c>
      <c r="L2171" s="1">
        <v>1.2530070543289185</v>
      </c>
      <c r="M2171" s="1">
        <v>4.0234070271253586E-2</v>
      </c>
      <c r="N2171" s="1">
        <v>4.7962956428527832</v>
      </c>
    </row>
    <row r="2172" spans="1:14" x14ac:dyDescent="0.25">
      <c r="A2172" s="1">
        <v>330171</v>
      </c>
      <c r="B2172" s="1" t="s">
        <v>1519</v>
      </c>
      <c r="C2172" s="1">
        <v>108561003</v>
      </c>
      <c r="D2172" s="1">
        <v>171</v>
      </c>
      <c r="E2172" s="1" t="s">
        <v>1706</v>
      </c>
      <c r="F2172" s="1" t="s">
        <v>233</v>
      </c>
      <c r="G2172" s="1" t="s">
        <v>180</v>
      </c>
      <c r="H2172" s="1" t="s">
        <v>240</v>
      </c>
      <c r="I2172" s="1">
        <v>567789.37</v>
      </c>
      <c r="J2172" s="1">
        <v>5251778</v>
      </c>
      <c r="K2172" s="1">
        <v>1.753699965775013E-2</v>
      </c>
      <c r="L2172" s="1">
        <v>0.33504378795623779</v>
      </c>
      <c r="M2172" s="1">
        <v>1.1252829805016518E-2</v>
      </c>
      <c r="N2172" s="1">
        <v>2.0219390392303467</v>
      </c>
    </row>
    <row r="2173" spans="1:14" x14ac:dyDescent="0.25">
      <c r="A2173" s="1">
        <v>330172</v>
      </c>
      <c r="B2173" s="1" t="s">
        <v>1519</v>
      </c>
      <c r="C2173" s="1">
        <v>108561803</v>
      </c>
      <c r="D2173" s="1">
        <v>172</v>
      </c>
      <c r="E2173" s="1" t="s">
        <v>1707</v>
      </c>
      <c r="F2173" s="1" t="s">
        <v>233</v>
      </c>
      <c r="G2173" s="1" t="s">
        <v>180</v>
      </c>
      <c r="H2173" s="1" t="s">
        <v>240</v>
      </c>
      <c r="I2173" s="1">
        <v>714601.68</v>
      </c>
      <c r="J2173" s="1">
        <v>6846420</v>
      </c>
      <c r="K2173" s="1">
        <v>7.0194996893405914E-2</v>
      </c>
      <c r="L2173" s="1">
        <v>1.0359013080596924</v>
      </c>
      <c r="M2173" s="1">
        <v>1.1046949774026871E-2</v>
      </c>
      <c r="N2173" s="1">
        <v>1.5701621770858765</v>
      </c>
    </row>
    <row r="2174" spans="1:14" x14ac:dyDescent="0.25">
      <c r="A2174" s="1">
        <v>330173</v>
      </c>
      <c r="B2174" s="1" t="s">
        <v>1519</v>
      </c>
      <c r="C2174" s="1">
        <v>108565203</v>
      </c>
      <c r="D2174" s="1">
        <v>173</v>
      </c>
      <c r="E2174" s="1" t="s">
        <v>1708</v>
      </c>
      <c r="F2174" s="1" t="s">
        <v>233</v>
      </c>
      <c r="G2174" s="1" t="s">
        <v>180</v>
      </c>
      <c r="H2174" s="1" t="s">
        <v>240</v>
      </c>
      <c r="I2174" s="1">
        <v>693089.3</v>
      </c>
      <c r="J2174" s="1">
        <v>7366267</v>
      </c>
      <c r="K2174" s="1">
        <v>6.7093998193740845E-2</v>
      </c>
      <c r="L2174" s="1">
        <v>0.91920000314712524</v>
      </c>
      <c r="M2174" s="1">
        <v>2.3144200444221497E-2</v>
      </c>
      <c r="N2174" s="1">
        <v>3.4546413421630859</v>
      </c>
    </row>
    <row r="2175" spans="1:14" x14ac:dyDescent="0.25">
      <c r="A2175" s="1">
        <v>330174</v>
      </c>
      <c r="B2175" s="1" t="s">
        <v>1519</v>
      </c>
      <c r="C2175" s="1">
        <v>108565503</v>
      </c>
      <c r="D2175" s="1">
        <v>174</v>
      </c>
      <c r="E2175" s="1" t="s">
        <v>1709</v>
      </c>
      <c r="F2175" s="1" t="s">
        <v>233</v>
      </c>
      <c r="G2175" s="1" t="s">
        <v>180</v>
      </c>
      <c r="H2175" s="1" t="s">
        <v>240</v>
      </c>
      <c r="I2175" s="1">
        <v>871409.54</v>
      </c>
      <c r="J2175" s="1">
        <v>7829840.5</v>
      </c>
      <c r="K2175" s="1">
        <v>0.13948650658130646</v>
      </c>
      <c r="L2175" s="1">
        <v>1.813785195350647</v>
      </c>
      <c r="M2175" s="1">
        <v>1.822182908654213E-2</v>
      </c>
      <c r="N2175" s="1">
        <v>2.1357352733612061</v>
      </c>
    </row>
    <row r="2176" spans="1:14" x14ac:dyDescent="0.25">
      <c r="A2176" s="1">
        <v>330175</v>
      </c>
      <c r="B2176" s="1" t="s">
        <v>1519</v>
      </c>
      <c r="C2176" s="1">
        <v>108566303</v>
      </c>
      <c r="D2176" s="1">
        <v>175</v>
      </c>
      <c r="E2176" s="1" t="s">
        <v>1710</v>
      </c>
      <c r="F2176" s="1" t="s">
        <v>233</v>
      </c>
      <c r="G2176" s="1" t="s">
        <v>180</v>
      </c>
      <c r="H2176" s="1" t="s">
        <v>240</v>
      </c>
      <c r="I2176" s="1">
        <v>466567.02</v>
      </c>
      <c r="J2176" s="1">
        <v>3488197.25</v>
      </c>
      <c r="K2176" s="1">
        <v>5.1088251173496246E-2</v>
      </c>
      <c r="L2176" s="1">
        <v>1.486372709274292</v>
      </c>
      <c r="M2176" s="1">
        <v>2.5133199524134398E-3</v>
      </c>
      <c r="N2176" s="1">
        <v>0.54160112142562866</v>
      </c>
    </row>
    <row r="2177" spans="1:14" x14ac:dyDescent="0.25">
      <c r="A2177" s="1">
        <v>330176</v>
      </c>
      <c r="B2177" s="1" t="s">
        <v>1519</v>
      </c>
      <c r="C2177" s="1">
        <v>108567004</v>
      </c>
      <c r="D2177" s="1">
        <v>176</v>
      </c>
      <c r="E2177" s="1" t="s">
        <v>1711</v>
      </c>
      <c r="F2177" s="1" t="s">
        <v>233</v>
      </c>
      <c r="G2177" s="1" t="s">
        <v>180</v>
      </c>
      <c r="H2177" s="1" t="s">
        <v>240</v>
      </c>
      <c r="I2177" s="1">
        <v>236062.81</v>
      </c>
      <c r="J2177" s="1">
        <v>1977312.375</v>
      </c>
      <c r="K2177" s="1">
        <v>-1.4275125227868557E-2</v>
      </c>
      <c r="L2177" s="1">
        <v>-0.71677118539810181</v>
      </c>
      <c r="M2177" s="1">
        <v>1.4808500418439507E-3</v>
      </c>
      <c r="N2177" s="1">
        <v>0.63127189874649048</v>
      </c>
    </row>
    <row r="2178" spans="1:14" x14ac:dyDescent="0.25">
      <c r="A2178" s="1">
        <v>330177</v>
      </c>
      <c r="B2178" s="1" t="s">
        <v>1519</v>
      </c>
      <c r="C2178" s="1">
        <v>108567204</v>
      </c>
      <c r="D2178" s="1">
        <v>177</v>
      </c>
      <c r="E2178" s="1" t="s">
        <v>1712</v>
      </c>
      <c r="F2178" s="1" t="s">
        <v>233</v>
      </c>
      <c r="G2178" s="1" t="s">
        <v>180</v>
      </c>
      <c r="H2178" s="1" t="s">
        <v>240</v>
      </c>
      <c r="I2178" s="1">
        <v>379293.53</v>
      </c>
      <c r="J2178" s="1">
        <v>4033009.25</v>
      </c>
      <c r="K2178" s="1">
        <v>3.9917748421430588E-2</v>
      </c>
      <c r="L2178" s="1">
        <v>0.99967032670974731</v>
      </c>
      <c r="M2178" s="1">
        <v>7.1897502057254314E-3</v>
      </c>
      <c r="N2178" s="1">
        <v>1.9321894645690918</v>
      </c>
    </row>
    <row r="2179" spans="1:14" x14ac:dyDescent="0.25">
      <c r="A2179" s="1">
        <v>330178</v>
      </c>
      <c r="B2179" s="1" t="s">
        <v>1519</v>
      </c>
      <c r="C2179" s="1">
        <v>108567404</v>
      </c>
      <c r="D2179" s="1">
        <v>178</v>
      </c>
      <c r="E2179" s="1" t="s">
        <v>1713</v>
      </c>
      <c r="F2179" s="1" t="s">
        <v>233</v>
      </c>
      <c r="G2179" s="1" t="s">
        <v>180</v>
      </c>
      <c r="H2179" s="1" t="s">
        <v>240</v>
      </c>
      <c r="I2179" s="1">
        <v>238707</v>
      </c>
      <c r="J2179" s="1">
        <v>1597039</v>
      </c>
      <c r="K2179" s="1">
        <v>8.2193752750754356E-3</v>
      </c>
      <c r="L2179" s="1">
        <v>0.51732587814331055</v>
      </c>
      <c r="M2179" s="1">
        <v>3.6437700036913157E-3</v>
      </c>
      <c r="N2179" s="1">
        <v>1.5501233339309692</v>
      </c>
    </row>
    <row r="2180" spans="1:14" x14ac:dyDescent="0.25">
      <c r="A2180" s="1">
        <v>330179</v>
      </c>
      <c r="B2180" s="1" t="s">
        <v>1519</v>
      </c>
      <c r="C2180" s="1">
        <v>108567703</v>
      </c>
      <c r="D2180" s="1">
        <v>179</v>
      </c>
      <c r="E2180" s="1" t="s">
        <v>1714</v>
      </c>
      <c r="F2180" s="1" t="s">
        <v>233</v>
      </c>
      <c r="G2180" s="1" t="s">
        <v>180</v>
      </c>
      <c r="H2180" s="1" t="s">
        <v>240</v>
      </c>
      <c r="I2180" s="1">
        <v>1674932.59</v>
      </c>
      <c r="J2180" s="1">
        <v>8294901</v>
      </c>
      <c r="K2180" s="1">
        <v>0.18124499917030334</v>
      </c>
      <c r="L2180" s="1">
        <v>2.2338266372680664</v>
      </c>
      <c r="M2180" s="1">
        <v>0.15682479739189148</v>
      </c>
      <c r="N2180" s="1">
        <v>10.330280303955078</v>
      </c>
    </row>
    <row r="2181" spans="1:14" x14ac:dyDescent="0.25">
      <c r="A2181" s="1">
        <v>330180</v>
      </c>
      <c r="B2181" s="1" t="s">
        <v>1519</v>
      </c>
      <c r="C2181" s="1">
        <v>108568404</v>
      </c>
      <c r="D2181" s="1">
        <v>180</v>
      </c>
      <c r="E2181" s="1" t="s">
        <v>1715</v>
      </c>
      <c r="F2181" s="1" t="s">
        <v>233</v>
      </c>
      <c r="G2181" s="1" t="s">
        <v>180</v>
      </c>
      <c r="H2181" s="1" t="s">
        <v>240</v>
      </c>
      <c r="I2181" s="1">
        <v>294888.5</v>
      </c>
      <c r="J2181" s="1">
        <v>2396934.5</v>
      </c>
      <c r="K2181" s="1">
        <v>3.4689750522375107E-2</v>
      </c>
      <c r="L2181" s="1">
        <v>1.4685078859329224</v>
      </c>
      <c r="M2181" s="1">
        <v>5.4348302073776722E-3</v>
      </c>
      <c r="N2181" s="1">
        <v>1.8776165246963501</v>
      </c>
    </row>
    <row r="2182" spans="1:14" x14ac:dyDescent="0.25">
      <c r="A2182" s="1">
        <v>330181</v>
      </c>
      <c r="B2182" s="1" t="s">
        <v>1519</v>
      </c>
      <c r="C2182" s="1">
        <v>108569103</v>
      </c>
      <c r="D2182" s="1">
        <v>181</v>
      </c>
      <c r="E2182" s="1" t="s">
        <v>1716</v>
      </c>
      <c r="F2182" s="1" t="s">
        <v>233</v>
      </c>
      <c r="G2182" s="1" t="s">
        <v>180</v>
      </c>
      <c r="H2182" s="1" t="s">
        <v>240</v>
      </c>
      <c r="I2182" s="1">
        <v>948843.96</v>
      </c>
      <c r="J2182" s="1">
        <v>8945150</v>
      </c>
      <c r="K2182" s="1">
        <v>0.19637300074100494</v>
      </c>
      <c r="L2182" s="1">
        <v>2.2445766925811768</v>
      </c>
      <c r="M2182" s="1">
        <v>1.7892960458993912E-2</v>
      </c>
      <c r="N2182" s="1">
        <v>1.922008752822876</v>
      </c>
    </row>
    <row r="2183" spans="1:14" x14ac:dyDescent="0.25">
      <c r="A2183" s="1">
        <v>330182</v>
      </c>
      <c r="B2183" s="1" t="s">
        <v>1519</v>
      </c>
      <c r="C2183" s="1">
        <v>109122703</v>
      </c>
      <c r="D2183" s="1">
        <v>182</v>
      </c>
      <c r="E2183" s="1" t="s">
        <v>1717</v>
      </c>
      <c r="F2183" s="1" t="s">
        <v>232</v>
      </c>
      <c r="G2183" s="1" t="s">
        <v>181</v>
      </c>
      <c r="H2183" s="1" t="s">
        <v>240</v>
      </c>
      <c r="I2183" s="1">
        <v>691945.56</v>
      </c>
      <c r="J2183" s="1">
        <v>5540285.5</v>
      </c>
      <c r="K2183" s="1">
        <v>5.9572499245405197E-2</v>
      </c>
      <c r="L2183" s="1">
        <v>1.086948037147522</v>
      </c>
      <c r="M2183" s="1">
        <v>3.1654879450798035E-2</v>
      </c>
      <c r="N2183" s="1">
        <v>4.7940826416015625</v>
      </c>
    </row>
    <row r="2184" spans="1:14" x14ac:dyDescent="0.25">
      <c r="A2184" s="1">
        <v>330183</v>
      </c>
      <c r="B2184" s="1" t="s">
        <v>1519</v>
      </c>
      <c r="C2184" s="1">
        <v>109243503</v>
      </c>
      <c r="D2184" s="1">
        <v>183</v>
      </c>
      <c r="E2184" s="1" t="s">
        <v>1718</v>
      </c>
      <c r="F2184" s="1" t="s">
        <v>232</v>
      </c>
      <c r="G2184" s="1" t="s">
        <v>182</v>
      </c>
      <c r="H2184" s="1" t="s">
        <v>240</v>
      </c>
      <c r="I2184" s="1">
        <v>516143.06</v>
      </c>
      <c r="J2184" s="1">
        <v>5169827.5</v>
      </c>
      <c r="K2184" s="1">
        <v>3.9897501468658447E-2</v>
      </c>
      <c r="L2184" s="1">
        <v>0.77773964405059814</v>
      </c>
      <c r="M2184" s="1">
        <v>2.3554090410470963E-2</v>
      </c>
      <c r="N2184" s="1">
        <v>4.7816925048828125</v>
      </c>
    </row>
    <row r="2185" spans="1:14" x14ac:dyDescent="0.25">
      <c r="A2185" s="1">
        <v>330184</v>
      </c>
      <c r="B2185" s="1" t="s">
        <v>1519</v>
      </c>
      <c r="C2185" s="1">
        <v>109246003</v>
      </c>
      <c r="D2185" s="1">
        <v>184</v>
      </c>
      <c r="E2185" s="1" t="s">
        <v>1719</v>
      </c>
      <c r="F2185" s="1" t="s">
        <v>232</v>
      </c>
      <c r="G2185" s="1" t="s">
        <v>182</v>
      </c>
      <c r="H2185" s="1" t="s">
        <v>240</v>
      </c>
      <c r="I2185" s="1">
        <v>661518.36</v>
      </c>
      <c r="J2185" s="1">
        <v>5194797</v>
      </c>
      <c r="K2185" s="1">
        <v>6.2540501356124878E-2</v>
      </c>
      <c r="L2185" s="1">
        <v>1.2185770273208618</v>
      </c>
      <c r="M2185" s="1">
        <v>1.0065049864351749E-2</v>
      </c>
      <c r="N2185" s="1">
        <v>1.5450147390365601</v>
      </c>
    </row>
    <row r="2186" spans="1:14" x14ac:dyDescent="0.25">
      <c r="A2186" s="1">
        <v>330185</v>
      </c>
      <c r="B2186" s="1" t="s">
        <v>1519</v>
      </c>
      <c r="C2186" s="1">
        <v>109248003</v>
      </c>
      <c r="D2186" s="1">
        <v>185</v>
      </c>
      <c r="E2186" s="1" t="s">
        <v>1720</v>
      </c>
      <c r="F2186" s="1" t="s">
        <v>232</v>
      </c>
      <c r="G2186" s="1" t="s">
        <v>182</v>
      </c>
      <c r="H2186" s="1" t="s">
        <v>240</v>
      </c>
      <c r="I2186" s="1">
        <v>1346866.01</v>
      </c>
      <c r="J2186" s="1">
        <v>6746726.5</v>
      </c>
      <c r="K2186" s="1">
        <v>9.4322502613067627E-2</v>
      </c>
      <c r="L2186" s="1">
        <v>1.4178708791732788</v>
      </c>
      <c r="M2186" s="1">
        <v>3.6915391683578491E-2</v>
      </c>
      <c r="N2186" s="1">
        <v>2.8180749416351318</v>
      </c>
    </row>
    <row r="2187" spans="1:14" x14ac:dyDescent="0.25">
      <c r="A2187" s="1">
        <v>330186</v>
      </c>
      <c r="B2187" s="1" t="s">
        <v>1519</v>
      </c>
      <c r="C2187" s="1">
        <v>109420803</v>
      </c>
      <c r="D2187" s="1">
        <v>186</v>
      </c>
      <c r="E2187" s="1" t="s">
        <v>1721</v>
      </c>
      <c r="F2187" s="1" t="s">
        <v>232</v>
      </c>
      <c r="G2187" s="1" t="s">
        <v>2037</v>
      </c>
      <c r="H2187" s="1" t="s">
        <v>240</v>
      </c>
      <c r="I2187" s="1">
        <v>2160050.81</v>
      </c>
      <c r="J2187" s="1">
        <v>13587389</v>
      </c>
      <c r="K2187" s="1">
        <v>0.27687498927116394</v>
      </c>
      <c r="L2187" s="1">
        <v>2.0801224708557129</v>
      </c>
      <c r="M2187" s="1">
        <v>0.21467958390712738</v>
      </c>
      <c r="N2187" s="1">
        <v>11.035405158996582</v>
      </c>
    </row>
    <row r="2188" spans="1:14" x14ac:dyDescent="0.25">
      <c r="A2188" s="1">
        <v>330187</v>
      </c>
      <c r="B2188" s="1" t="s">
        <v>1519</v>
      </c>
      <c r="C2188" s="1">
        <v>109422303</v>
      </c>
      <c r="D2188" s="1">
        <v>187</v>
      </c>
      <c r="E2188" s="1" t="s">
        <v>1722</v>
      </c>
      <c r="F2188" s="1" t="s">
        <v>232</v>
      </c>
      <c r="G2188" s="1" t="s">
        <v>2037</v>
      </c>
      <c r="H2188" s="1" t="s">
        <v>240</v>
      </c>
      <c r="I2188" s="1">
        <v>896574.43</v>
      </c>
      <c r="J2188" s="1">
        <v>8475452</v>
      </c>
      <c r="K2188" s="1">
        <v>0.13532699644565582</v>
      </c>
      <c r="L2188" s="1">
        <v>1.6226016283035278</v>
      </c>
      <c r="M2188" s="1">
        <v>3.2655879855155945E-2</v>
      </c>
      <c r="N2188" s="1">
        <v>3.7799720764160156</v>
      </c>
    </row>
    <row r="2189" spans="1:14" x14ac:dyDescent="0.25">
      <c r="A2189" s="1">
        <v>330188</v>
      </c>
      <c r="B2189" s="1" t="s">
        <v>1519</v>
      </c>
      <c r="C2189" s="1">
        <v>109426003</v>
      </c>
      <c r="D2189" s="1">
        <v>188</v>
      </c>
      <c r="E2189" s="1" t="s">
        <v>1723</v>
      </c>
      <c r="F2189" s="1" t="s">
        <v>232</v>
      </c>
      <c r="G2189" s="1" t="s">
        <v>2037</v>
      </c>
      <c r="H2189" s="1" t="s">
        <v>240</v>
      </c>
      <c r="I2189" s="1">
        <v>614492.6</v>
      </c>
      <c r="J2189" s="1">
        <v>5721213</v>
      </c>
      <c r="K2189" s="1">
        <v>3.1181499361991882E-2</v>
      </c>
      <c r="L2189" s="1">
        <v>0.54800224304199219</v>
      </c>
      <c r="M2189" s="1">
        <v>5.7685080915689468E-2</v>
      </c>
      <c r="N2189" s="1">
        <v>10.359968185424805</v>
      </c>
    </row>
    <row r="2190" spans="1:14" x14ac:dyDescent="0.25">
      <c r="A2190" s="1">
        <v>330189</v>
      </c>
      <c r="B2190" s="1" t="s">
        <v>1519</v>
      </c>
      <c r="C2190" s="1">
        <v>109426303</v>
      </c>
      <c r="D2190" s="1">
        <v>189</v>
      </c>
      <c r="E2190" s="1" t="s">
        <v>1724</v>
      </c>
      <c r="F2190" s="1" t="s">
        <v>232</v>
      </c>
      <c r="G2190" s="1" t="s">
        <v>2037</v>
      </c>
      <c r="H2190" s="1" t="s">
        <v>240</v>
      </c>
      <c r="I2190" s="1">
        <v>767793.28</v>
      </c>
      <c r="J2190" s="1">
        <v>7415416.5</v>
      </c>
      <c r="K2190" s="1">
        <v>7.2057001292705536E-2</v>
      </c>
      <c r="L2190" s="1">
        <v>0.98125386238098145</v>
      </c>
      <c r="M2190" s="1">
        <v>3.3154398202896118E-2</v>
      </c>
      <c r="N2190" s="1">
        <v>4.5130200386047363</v>
      </c>
    </row>
    <row r="2191" spans="1:14" x14ac:dyDescent="0.25">
      <c r="A2191" s="1">
        <v>330190</v>
      </c>
      <c r="B2191" s="1" t="s">
        <v>1519</v>
      </c>
      <c r="C2191" s="1">
        <v>109427503</v>
      </c>
      <c r="D2191" s="1">
        <v>190</v>
      </c>
      <c r="E2191" s="1" t="s">
        <v>1725</v>
      </c>
      <c r="F2191" s="1" t="s">
        <v>232</v>
      </c>
      <c r="G2191" s="1" t="s">
        <v>2037</v>
      </c>
      <c r="H2191" s="1" t="s">
        <v>240</v>
      </c>
      <c r="I2191" s="1">
        <v>705231.07</v>
      </c>
      <c r="J2191" s="1">
        <v>6626693.5</v>
      </c>
      <c r="K2191" s="1">
        <v>8.497299998998642E-2</v>
      </c>
      <c r="L2191" s="1">
        <v>1.29893958568573</v>
      </c>
      <c r="M2191" s="1">
        <v>3.1739510595798492E-2</v>
      </c>
      <c r="N2191" s="1">
        <v>4.7126812934875488</v>
      </c>
    </row>
    <row r="2192" spans="1:14" x14ac:dyDescent="0.25">
      <c r="A2192" s="1">
        <v>330191</v>
      </c>
      <c r="B2192" s="1" t="s">
        <v>1519</v>
      </c>
      <c r="C2192" s="1">
        <v>109530304</v>
      </c>
      <c r="D2192" s="1">
        <v>191</v>
      </c>
      <c r="E2192" s="1" t="s">
        <v>1726</v>
      </c>
      <c r="F2192" s="1" t="s">
        <v>232</v>
      </c>
      <c r="G2192" s="1" t="s">
        <v>183</v>
      </c>
      <c r="H2192" s="1" t="s">
        <v>240</v>
      </c>
      <c r="I2192" s="1">
        <v>146132.76999999999</v>
      </c>
      <c r="J2192" s="1">
        <v>1491527.375</v>
      </c>
      <c r="K2192" s="1">
        <v>1.2790375389158726E-2</v>
      </c>
      <c r="L2192" s="1">
        <v>0.8649526834487915</v>
      </c>
      <c r="M2192" s="1">
        <v>1.57174002379179E-3</v>
      </c>
      <c r="N2192" s="1">
        <v>1.0872501134872437</v>
      </c>
    </row>
    <row r="2193" spans="1:14" x14ac:dyDescent="0.25">
      <c r="A2193" s="1">
        <v>330192</v>
      </c>
      <c r="B2193" s="1" t="s">
        <v>1519</v>
      </c>
      <c r="C2193" s="1">
        <v>109531304</v>
      </c>
      <c r="D2193" s="1">
        <v>192</v>
      </c>
      <c r="E2193" s="1" t="s">
        <v>1727</v>
      </c>
      <c r="F2193" s="1" t="s">
        <v>232</v>
      </c>
      <c r="G2193" s="1" t="s">
        <v>183</v>
      </c>
      <c r="H2193" s="1" t="s">
        <v>240</v>
      </c>
      <c r="I2193" s="1">
        <v>577214.07999999996</v>
      </c>
      <c r="J2193" s="1">
        <v>4443600</v>
      </c>
      <c r="K2193" s="1">
        <v>9.4970002770423889E-2</v>
      </c>
      <c r="L2193" s="1">
        <v>2.183906078338623</v>
      </c>
      <c r="M2193" s="1">
        <v>1.4459439553320408E-2</v>
      </c>
      <c r="N2193" s="1">
        <v>2.5694038867950439</v>
      </c>
    </row>
    <row r="2194" spans="1:14" x14ac:dyDescent="0.25">
      <c r="A2194" s="1">
        <v>330193</v>
      </c>
      <c r="B2194" s="1" t="s">
        <v>1519</v>
      </c>
      <c r="C2194" s="1">
        <v>109532804</v>
      </c>
      <c r="D2194" s="1">
        <v>193</v>
      </c>
      <c r="E2194" s="1" t="s">
        <v>1728</v>
      </c>
      <c r="F2194" s="1" t="s">
        <v>232</v>
      </c>
      <c r="G2194" s="1" t="s">
        <v>183</v>
      </c>
      <c r="H2194" s="1" t="s">
        <v>240</v>
      </c>
      <c r="I2194" s="1">
        <v>279780.09999999998</v>
      </c>
      <c r="J2194" s="1">
        <v>2297356</v>
      </c>
      <c r="K2194" s="1">
        <v>8.7007001042366028E-2</v>
      </c>
      <c r="L2194" s="1">
        <v>3.9363467693328857</v>
      </c>
      <c r="M2194" s="1">
        <v>5.2751000039279461E-3</v>
      </c>
      <c r="N2194" s="1">
        <v>1.9216772317886353</v>
      </c>
    </row>
    <row r="2195" spans="1:14" x14ac:dyDescent="0.25">
      <c r="A2195" s="1">
        <v>330194</v>
      </c>
      <c r="B2195" s="1" t="s">
        <v>1519</v>
      </c>
      <c r="C2195" s="1">
        <v>109535504</v>
      </c>
      <c r="D2195" s="1">
        <v>194</v>
      </c>
      <c r="E2195" s="1" t="s">
        <v>1729</v>
      </c>
      <c r="F2195" s="1" t="s">
        <v>232</v>
      </c>
      <c r="G2195" s="1" t="s">
        <v>183</v>
      </c>
      <c r="H2195" s="1" t="s">
        <v>240</v>
      </c>
      <c r="I2195" s="1">
        <v>460838.45</v>
      </c>
      <c r="J2195" s="1">
        <v>4465874.5</v>
      </c>
      <c r="K2195" s="1">
        <v>8.3472996950149536E-2</v>
      </c>
      <c r="L2195" s="1">
        <v>1.9047318696975708</v>
      </c>
      <c r="M2195" s="1">
        <v>1.1418749578297138E-2</v>
      </c>
      <c r="N2195" s="1">
        <v>2.5407764911651611</v>
      </c>
    </row>
    <row r="2196" spans="1:14" x14ac:dyDescent="0.25">
      <c r="A2196" s="1">
        <v>330195</v>
      </c>
      <c r="B2196" s="1" t="s">
        <v>1519</v>
      </c>
      <c r="C2196" s="1">
        <v>109537504</v>
      </c>
      <c r="D2196" s="1">
        <v>195</v>
      </c>
      <c r="E2196" s="1" t="s">
        <v>1730</v>
      </c>
      <c r="F2196" s="1" t="s">
        <v>232</v>
      </c>
      <c r="G2196" s="1" t="s">
        <v>183</v>
      </c>
      <c r="H2196" s="1" t="s">
        <v>240</v>
      </c>
      <c r="I2196" s="1">
        <v>383032.13</v>
      </c>
      <c r="J2196" s="1">
        <v>3760674.75</v>
      </c>
      <c r="K2196" s="1">
        <v>6.817299872636795E-2</v>
      </c>
      <c r="L2196" s="1">
        <v>1.8462550640106201</v>
      </c>
      <c r="M2196" s="1">
        <v>1.5432929620146751E-2</v>
      </c>
      <c r="N2196" s="1">
        <v>4.1983036994934082</v>
      </c>
    </row>
    <row r="2197" spans="1:14" x14ac:dyDescent="0.25">
      <c r="A2197" s="1">
        <v>330196</v>
      </c>
      <c r="B2197" s="1" t="s">
        <v>1519</v>
      </c>
      <c r="C2197" s="1">
        <v>110141003</v>
      </c>
      <c r="D2197" s="1">
        <v>196</v>
      </c>
      <c r="E2197" s="1" t="s">
        <v>1731</v>
      </c>
      <c r="F2197" s="1" t="s">
        <v>232</v>
      </c>
      <c r="G2197" s="1" t="s">
        <v>184</v>
      </c>
      <c r="H2197" s="1" t="s">
        <v>240</v>
      </c>
      <c r="I2197" s="1">
        <v>1331881.3600000001</v>
      </c>
      <c r="J2197" s="1">
        <v>8366263</v>
      </c>
      <c r="K2197" s="1">
        <v>7.2744503617286682E-2</v>
      </c>
      <c r="L2197" s="1">
        <v>0.87712472677230835</v>
      </c>
      <c r="M2197" s="1">
        <v>4.4074930250644684E-2</v>
      </c>
      <c r="N2197" s="1">
        <v>3.4224810600280762</v>
      </c>
    </row>
    <row r="2198" spans="1:14" x14ac:dyDescent="0.25">
      <c r="A2198" s="1">
        <v>330197</v>
      </c>
      <c r="B2198" s="1" t="s">
        <v>1519</v>
      </c>
      <c r="C2198" s="1">
        <v>110141103</v>
      </c>
      <c r="D2198" s="1">
        <v>197</v>
      </c>
      <c r="E2198" s="1" t="s">
        <v>1732</v>
      </c>
      <c r="F2198" s="1" t="s">
        <v>232</v>
      </c>
      <c r="G2198" s="1" t="s">
        <v>184</v>
      </c>
      <c r="H2198" s="1" t="s">
        <v>240</v>
      </c>
      <c r="I2198" s="1">
        <v>1848131.01</v>
      </c>
      <c r="J2198" s="1">
        <v>8606521</v>
      </c>
      <c r="K2198" s="1">
        <v>0.14961500465869904</v>
      </c>
      <c r="L2198" s="1">
        <v>1.7691458463668823</v>
      </c>
      <c r="M2198" s="1">
        <v>9.4540402293205261E-2</v>
      </c>
      <c r="N2198" s="1">
        <v>5.3912467956542969</v>
      </c>
    </row>
    <row r="2199" spans="1:14" x14ac:dyDescent="0.25">
      <c r="A2199" s="1">
        <v>330198</v>
      </c>
      <c r="B2199" s="1" t="s">
        <v>1519</v>
      </c>
      <c r="C2199" s="1">
        <v>110147003</v>
      </c>
      <c r="D2199" s="1">
        <v>198</v>
      </c>
      <c r="E2199" s="1" t="s">
        <v>1733</v>
      </c>
      <c r="F2199" s="1" t="s">
        <v>232</v>
      </c>
      <c r="G2199" s="1" t="s">
        <v>184</v>
      </c>
      <c r="H2199" s="1" t="s">
        <v>240</v>
      </c>
      <c r="I2199" s="1">
        <v>907078.87</v>
      </c>
      <c r="J2199" s="1">
        <v>5401030.5</v>
      </c>
      <c r="K2199" s="1">
        <v>9.0664498507976532E-2</v>
      </c>
      <c r="L2199" s="1">
        <v>1.707311749458313</v>
      </c>
      <c r="M2199" s="1">
        <v>2.8305739164352417E-2</v>
      </c>
      <c r="N2199" s="1">
        <v>3.2210521697998047</v>
      </c>
    </row>
    <row r="2200" spans="1:14" x14ac:dyDescent="0.25">
      <c r="A2200" s="1">
        <v>330199</v>
      </c>
      <c r="B2200" s="1" t="s">
        <v>1519</v>
      </c>
      <c r="C2200" s="1">
        <v>110148002</v>
      </c>
      <c r="D2200" s="1">
        <v>199</v>
      </c>
      <c r="E2200" s="1" t="s">
        <v>1734</v>
      </c>
      <c r="F2200" s="1" t="s">
        <v>232</v>
      </c>
      <c r="G2200" s="1" t="s">
        <v>184</v>
      </c>
      <c r="H2200" s="1" t="s">
        <v>240</v>
      </c>
      <c r="I2200" s="1">
        <v>3358750.03</v>
      </c>
      <c r="J2200" s="1">
        <v>8406928</v>
      </c>
      <c r="K2200" s="1">
        <v>0.48606950044631958</v>
      </c>
      <c r="L2200" s="1">
        <v>6.1365761756896973</v>
      </c>
      <c r="M2200" s="1">
        <v>6.6397607326507568E-2</v>
      </c>
      <c r="N2200" s="1">
        <v>2.0167224407196045</v>
      </c>
    </row>
    <row r="2201" spans="1:14" x14ac:dyDescent="0.25">
      <c r="A2201" s="1">
        <v>330200</v>
      </c>
      <c r="B2201" s="1" t="s">
        <v>1519</v>
      </c>
      <c r="C2201" s="1">
        <v>110171003</v>
      </c>
      <c r="D2201" s="1">
        <v>200</v>
      </c>
      <c r="E2201" s="1" t="s">
        <v>1735</v>
      </c>
      <c r="F2201" s="1" t="s">
        <v>232</v>
      </c>
      <c r="G2201" s="1" t="s">
        <v>172</v>
      </c>
      <c r="H2201" s="1" t="s">
        <v>240</v>
      </c>
      <c r="I2201" s="1">
        <v>1842512.07</v>
      </c>
      <c r="J2201" s="1">
        <v>12867072</v>
      </c>
      <c r="K2201" s="1">
        <v>0.14429600536823273</v>
      </c>
      <c r="L2201" s="1">
        <v>1.1341550350189209</v>
      </c>
      <c r="M2201" s="1">
        <v>5.5637858808040619E-2</v>
      </c>
      <c r="N2201" s="1">
        <v>3.1136975288391113</v>
      </c>
    </row>
    <row r="2202" spans="1:14" x14ac:dyDescent="0.25">
      <c r="A2202" s="1">
        <v>330201</v>
      </c>
      <c r="B2202" s="1" t="s">
        <v>1519</v>
      </c>
      <c r="C2202" s="1">
        <v>110171803</v>
      </c>
      <c r="D2202" s="1">
        <v>201</v>
      </c>
      <c r="E2202" s="1" t="s">
        <v>1736</v>
      </c>
      <c r="F2202" s="1" t="s">
        <v>232</v>
      </c>
      <c r="G2202" s="1" t="s">
        <v>172</v>
      </c>
      <c r="H2202" s="1" t="s">
        <v>240</v>
      </c>
      <c r="I2202" s="1">
        <v>794887.09</v>
      </c>
      <c r="J2202" s="1">
        <v>7715572</v>
      </c>
      <c r="K2202" s="1">
        <v>0.10746199637651443</v>
      </c>
      <c r="L2202" s="1">
        <v>1.4124664068222046</v>
      </c>
      <c r="M2202" s="1">
        <v>4.5418668538331985E-2</v>
      </c>
      <c r="N2202" s="1">
        <v>6.0601177215576172</v>
      </c>
    </row>
    <row r="2203" spans="1:14" x14ac:dyDescent="0.25">
      <c r="A2203" s="1">
        <v>330202</v>
      </c>
      <c r="B2203" s="1" t="s">
        <v>1519</v>
      </c>
      <c r="C2203" s="1">
        <v>110173003</v>
      </c>
      <c r="D2203" s="1">
        <v>202</v>
      </c>
      <c r="E2203" s="1" t="s">
        <v>1737</v>
      </c>
      <c r="F2203" s="1" t="s">
        <v>232</v>
      </c>
      <c r="G2203" s="1" t="s">
        <v>172</v>
      </c>
      <c r="H2203" s="1" t="s">
        <v>240</v>
      </c>
      <c r="I2203" s="1">
        <v>615360.22</v>
      </c>
      <c r="J2203" s="1">
        <v>5771438.5</v>
      </c>
      <c r="K2203" s="1">
        <v>8.408849686384201E-2</v>
      </c>
      <c r="L2203" s="1">
        <v>1.4785181283950806</v>
      </c>
      <c r="M2203" s="1">
        <v>2.38521508872509E-2</v>
      </c>
      <c r="N2203" s="1">
        <v>4.0324301719665527</v>
      </c>
    </row>
    <row r="2204" spans="1:14" x14ac:dyDescent="0.25">
      <c r="A2204" s="1">
        <v>330203</v>
      </c>
      <c r="B2204" s="1" t="s">
        <v>1519</v>
      </c>
      <c r="C2204" s="1">
        <v>110173504</v>
      </c>
      <c r="D2204" s="1">
        <v>203</v>
      </c>
      <c r="E2204" s="1" t="s">
        <v>1738</v>
      </c>
      <c r="F2204" s="1" t="s">
        <v>232</v>
      </c>
      <c r="G2204" s="1" t="s">
        <v>172</v>
      </c>
      <c r="H2204" s="1" t="s">
        <v>240</v>
      </c>
      <c r="I2204" s="1">
        <v>271168.63</v>
      </c>
      <c r="J2204" s="1">
        <v>2796446.25</v>
      </c>
      <c r="K2204" s="1">
        <v>4.1335001587867737E-2</v>
      </c>
      <c r="L2204" s="1">
        <v>1.5003024339675903</v>
      </c>
      <c r="M2204" s="1">
        <v>5.0580399110913277E-3</v>
      </c>
      <c r="N2204" s="1">
        <v>1.9007285833358765</v>
      </c>
    </row>
    <row r="2205" spans="1:14" x14ac:dyDescent="0.25">
      <c r="A2205" s="1">
        <v>330204</v>
      </c>
      <c r="B2205" s="1" t="s">
        <v>1519</v>
      </c>
      <c r="C2205" s="1">
        <v>110175003</v>
      </c>
      <c r="D2205" s="1">
        <v>204</v>
      </c>
      <c r="E2205" s="1" t="s">
        <v>1739</v>
      </c>
      <c r="F2205" s="1" t="s">
        <v>232</v>
      </c>
      <c r="G2205" s="1" t="s">
        <v>172</v>
      </c>
      <c r="H2205" s="1" t="s">
        <v>240</v>
      </c>
      <c r="I2205" s="1">
        <v>774861.75</v>
      </c>
      <c r="J2205" s="1">
        <v>7077417</v>
      </c>
      <c r="K2205" s="1">
        <v>0.11248999834060669</v>
      </c>
      <c r="L2205" s="1">
        <v>1.6150922775268555</v>
      </c>
      <c r="M2205" s="1">
        <v>3.5740301012992859E-2</v>
      </c>
      <c r="N2205" s="1">
        <v>4.8355112075805664</v>
      </c>
    </row>
    <row r="2206" spans="1:14" x14ac:dyDescent="0.25">
      <c r="A2206" s="1">
        <v>330205</v>
      </c>
      <c r="B2206" s="1" t="s">
        <v>1519</v>
      </c>
      <c r="C2206" s="1">
        <v>110177003</v>
      </c>
      <c r="D2206" s="1">
        <v>205</v>
      </c>
      <c r="E2206" s="1" t="s">
        <v>1740</v>
      </c>
      <c r="F2206" s="1" t="s">
        <v>232</v>
      </c>
      <c r="G2206" s="1" t="s">
        <v>172</v>
      </c>
      <c r="H2206" s="1" t="s">
        <v>240</v>
      </c>
      <c r="I2206" s="1">
        <v>1429964.11</v>
      </c>
      <c r="J2206" s="1">
        <v>12010609</v>
      </c>
      <c r="K2206" s="1">
        <v>0.20019799470901489</v>
      </c>
      <c r="L2206" s="1">
        <v>1.6950976848602295</v>
      </c>
      <c r="M2206" s="1">
        <v>0.10708741098642349</v>
      </c>
      <c r="N2206" s="1">
        <v>8.0950412750244141</v>
      </c>
    </row>
    <row r="2207" spans="1:14" x14ac:dyDescent="0.25">
      <c r="A2207" s="1">
        <v>330206</v>
      </c>
      <c r="B2207" s="1" t="s">
        <v>1519</v>
      </c>
      <c r="C2207" s="1">
        <v>110179003</v>
      </c>
      <c r="D2207" s="1">
        <v>206</v>
      </c>
      <c r="E2207" s="1" t="s">
        <v>1741</v>
      </c>
      <c r="F2207" s="1" t="s">
        <v>232</v>
      </c>
      <c r="G2207" s="1" t="s">
        <v>172</v>
      </c>
      <c r="H2207" s="1" t="s">
        <v>240</v>
      </c>
      <c r="I2207" s="1">
        <v>860859.48</v>
      </c>
      <c r="J2207" s="1">
        <v>7553046.5</v>
      </c>
      <c r="K2207" s="1">
        <v>8.2636497914791107E-2</v>
      </c>
      <c r="L2207" s="1">
        <v>1.1061842441558838</v>
      </c>
      <c r="M2207" s="1">
        <v>4.3495979160070419E-2</v>
      </c>
      <c r="N2207" s="1">
        <v>5.321497917175293</v>
      </c>
    </row>
    <row r="2208" spans="1:14" x14ac:dyDescent="0.25">
      <c r="A2208" s="1">
        <v>330207</v>
      </c>
      <c r="B2208" s="1" t="s">
        <v>1519</v>
      </c>
      <c r="C2208" s="1">
        <v>110183602</v>
      </c>
      <c r="D2208" s="1">
        <v>207</v>
      </c>
      <c r="E2208" s="1" t="s">
        <v>1742</v>
      </c>
      <c r="F2208" s="1" t="s">
        <v>232</v>
      </c>
      <c r="G2208" s="1" t="s">
        <v>185</v>
      </c>
      <c r="H2208" s="1" t="s">
        <v>240</v>
      </c>
      <c r="I2208" s="1">
        <v>3485545.1</v>
      </c>
      <c r="J2208" s="1">
        <v>20955608</v>
      </c>
      <c r="K2208" s="1">
        <v>0.40221399068832397</v>
      </c>
      <c r="L2208" s="1">
        <v>1.9569225311279297</v>
      </c>
      <c r="M2208" s="1">
        <v>0.10161516815423965</v>
      </c>
      <c r="N2208" s="1">
        <v>3.0028746128082275</v>
      </c>
    </row>
    <row r="2209" spans="1:14" x14ac:dyDescent="0.25">
      <c r="A2209" s="1">
        <v>330208</v>
      </c>
      <c r="B2209" s="1" t="s">
        <v>1519</v>
      </c>
      <c r="C2209" s="1">
        <v>111291304</v>
      </c>
      <c r="D2209" s="1">
        <v>208</v>
      </c>
      <c r="E2209" s="1" t="s">
        <v>1743</v>
      </c>
      <c r="F2209" s="1" t="s">
        <v>234</v>
      </c>
      <c r="G2209" s="1" t="s">
        <v>186</v>
      </c>
      <c r="H2209" s="1" t="s">
        <v>240</v>
      </c>
      <c r="I2209" s="1">
        <v>619537.93000000005</v>
      </c>
      <c r="J2209" s="1">
        <v>5718206</v>
      </c>
      <c r="K2209" s="1">
        <v>9.8934002220630646E-2</v>
      </c>
      <c r="L2209" s="1">
        <v>1.7606195211410522</v>
      </c>
      <c r="M2209" s="1">
        <v>2.1492769941687584E-2</v>
      </c>
      <c r="N2209" s="1">
        <v>3.5938372611999512</v>
      </c>
    </row>
    <row r="2210" spans="1:14" x14ac:dyDescent="0.25">
      <c r="A2210" s="1">
        <v>330209</v>
      </c>
      <c r="B2210" s="1" t="s">
        <v>1519</v>
      </c>
      <c r="C2210" s="1">
        <v>111292304</v>
      </c>
      <c r="D2210" s="1">
        <v>209</v>
      </c>
      <c r="E2210" s="1" t="s">
        <v>1744</v>
      </c>
      <c r="F2210" s="1" t="s">
        <v>234</v>
      </c>
      <c r="G2210" s="1" t="s">
        <v>186</v>
      </c>
      <c r="H2210" s="1" t="s">
        <v>240</v>
      </c>
      <c r="I2210" s="1">
        <v>286168.43</v>
      </c>
      <c r="J2210" s="1">
        <v>2940723</v>
      </c>
      <c r="K2210" s="1">
        <v>4.7223001718521118E-2</v>
      </c>
      <c r="L2210" s="1">
        <v>1.6320372819900513</v>
      </c>
      <c r="M2210" s="1">
        <v>-3.7085600197315216E-3</v>
      </c>
      <c r="N2210" s="1">
        <v>-1.2793564796447754</v>
      </c>
    </row>
    <row r="2211" spans="1:14" x14ac:dyDescent="0.25">
      <c r="A2211" s="1">
        <v>330210</v>
      </c>
      <c r="B2211" s="1" t="s">
        <v>1519</v>
      </c>
      <c r="C2211" s="1">
        <v>111297504</v>
      </c>
      <c r="D2211" s="1">
        <v>210</v>
      </c>
      <c r="E2211" s="1" t="s">
        <v>1745</v>
      </c>
      <c r="F2211" s="1" t="s">
        <v>234</v>
      </c>
      <c r="G2211" s="1" t="s">
        <v>186</v>
      </c>
      <c r="H2211" s="1" t="s">
        <v>240</v>
      </c>
      <c r="I2211" s="1">
        <v>508369</v>
      </c>
      <c r="J2211" s="1">
        <v>4524871</v>
      </c>
      <c r="K2211" s="1">
        <v>5.2289001643657684E-2</v>
      </c>
      <c r="L2211" s="1">
        <v>1.1691009998321533</v>
      </c>
      <c r="M2211" s="1">
        <v>1.6169289126992226E-2</v>
      </c>
      <c r="N2211" s="1">
        <v>3.2851076126098633</v>
      </c>
    </row>
    <row r="2212" spans="1:14" x14ac:dyDescent="0.25">
      <c r="A2212" s="1">
        <v>330211</v>
      </c>
      <c r="B2212" s="1" t="s">
        <v>1519</v>
      </c>
      <c r="C2212" s="1">
        <v>111312503</v>
      </c>
      <c r="D2212" s="1">
        <v>211</v>
      </c>
      <c r="E2212" s="1" t="s">
        <v>1746</v>
      </c>
      <c r="F2212" s="1" t="s">
        <v>232</v>
      </c>
      <c r="G2212" s="1" t="s">
        <v>187</v>
      </c>
      <c r="H2212" s="1" t="s">
        <v>240</v>
      </c>
      <c r="I2212" s="1">
        <v>1516777.93</v>
      </c>
      <c r="J2212" s="1">
        <v>8226778</v>
      </c>
      <c r="K2212" s="1">
        <v>0.18702100217342377</v>
      </c>
      <c r="L2212" s="1">
        <v>2.3262021541595459</v>
      </c>
      <c r="M2212" s="1">
        <v>4.8727031797170639E-2</v>
      </c>
      <c r="N2212" s="1">
        <v>3.3191649913787842</v>
      </c>
    </row>
    <row r="2213" spans="1:14" x14ac:dyDescent="0.25">
      <c r="A2213" s="1">
        <v>330212</v>
      </c>
      <c r="B2213" s="1" t="s">
        <v>1519</v>
      </c>
      <c r="C2213" s="1">
        <v>111312804</v>
      </c>
      <c r="D2213" s="1">
        <v>212</v>
      </c>
      <c r="E2213" s="1" t="s">
        <v>1747</v>
      </c>
      <c r="F2213" s="1" t="s">
        <v>232</v>
      </c>
      <c r="G2213" s="1" t="s">
        <v>187</v>
      </c>
      <c r="H2213" s="1" t="s">
        <v>240</v>
      </c>
      <c r="I2213" s="1">
        <v>545157.71</v>
      </c>
      <c r="J2213" s="1">
        <v>5124384</v>
      </c>
      <c r="K2213" s="1">
        <v>6.7240998148918152E-2</v>
      </c>
      <c r="L2213" s="1">
        <v>1.3296242952346802</v>
      </c>
      <c r="M2213" s="1">
        <v>2.3385249078273773E-2</v>
      </c>
      <c r="N2213" s="1">
        <v>4.4818863868713379</v>
      </c>
    </row>
    <row r="2214" spans="1:14" x14ac:dyDescent="0.25">
      <c r="A2214" s="1">
        <v>330213</v>
      </c>
      <c r="B2214" s="1" t="s">
        <v>1519</v>
      </c>
      <c r="C2214" s="1">
        <v>111316003</v>
      </c>
      <c r="D2214" s="1">
        <v>213</v>
      </c>
      <c r="E2214" s="1" t="s">
        <v>1748</v>
      </c>
      <c r="F2214" s="1" t="s">
        <v>232</v>
      </c>
      <c r="G2214" s="1" t="s">
        <v>187</v>
      </c>
      <c r="H2214" s="1" t="s">
        <v>240</v>
      </c>
      <c r="I2214" s="1">
        <v>1027849.84</v>
      </c>
      <c r="J2214" s="1">
        <v>9122794</v>
      </c>
      <c r="K2214" s="1">
        <v>0.15546399354934692</v>
      </c>
      <c r="L2214" s="1">
        <v>1.7336709499359131</v>
      </c>
      <c r="M2214" s="1">
        <v>3.9598841220140457E-2</v>
      </c>
      <c r="N2214" s="1">
        <v>4.0069618225097656</v>
      </c>
    </row>
    <row r="2215" spans="1:14" x14ac:dyDescent="0.25">
      <c r="A2215" s="1">
        <v>330214</v>
      </c>
      <c r="B2215" s="1" t="s">
        <v>1519</v>
      </c>
      <c r="C2215" s="1">
        <v>111317503</v>
      </c>
      <c r="D2215" s="1">
        <v>214</v>
      </c>
      <c r="E2215" s="1" t="s">
        <v>1749</v>
      </c>
      <c r="F2215" s="1" t="s">
        <v>232</v>
      </c>
      <c r="G2215" s="1" t="s">
        <v>187</v>
      </c>
      <c r="H2215" s="1" t="s">
        <v>240</v>
      </c>
      <c r="I2215" s="1">
        <v>788785</v>
      </c>
      <c r="J2215" s="1">
        <v>7022372</v>
      </c>
      <c r="K2215" s="1">
        <v>9.9854998290538788E-2</v>
      </c>
      <c r="L2215" s="1">
        <v>1.4424666166305542</v>
      </c>
      <c r="M2215" s="1">
        <v>1.8676519393920898E-2</v>
      </c>
      <c r="N2215" s="1">
        <v>2.4251804351806641</v>
      </c>
    </row>
    <row r="2216" spans="1:14" x14ac:dyDescent="0.25">
      <c r="A2216" s="1">
        <v>330215</v>
      </c>
      <c r="B2216" s="1" t="s">
        <v>1519</v>
      </c>
      <c r="C2216" s="1">
        <v>111343603</v>
      </c>
      <c r="D2216" s="1">
        <v>215</v>
      </c>
      <c r="E2216" s="1" t="s">
        <v>1750</v>
      </c>
      <c r="F2216" s="1" t="s">
        <v>234</v>
      </c>
      <c r="G2216" s="1" t="s">
        <v>188</v>
      </c>
      <c r="H2216" s="1" t="s">
        <v>240</v>
      </c>
      <c r="I2216" s="1">
        <v>1774069.66</v>
      </c>
      <c r="J2216" s="1">
        <v>10527288</v>
      </c>
      <c r="K2216" s="1">
        <v>0.17030799388885498</v>
      </c>
      <c r="L2216" s="1">
        <v>1.6443789005279541</v>
      </c>
      <c r="M2216" s="1">
        <v>3.8597170263528824E-2</v>
      </c>
      <c r="N2216" s="1">
        <v>2.2240149974822998</v>
      </c>
    </row>
    <row r="2217" spans="1:14" x14ac:dyDescent="0.25">
      <c r="A2217" s="1">
        <v>330216</v>
      </c>
      <c r="B2217" s="1" t="s">
        <v>1519</v>
      </c>
      <c r="C2217" s="1">
        <v>111444602</v>
      </c>
      <c r="D2217" s="1">
        <v>216</v>
      </c>
      <c r="E2217" s="1" t="s">
        <v>1751</v>
      </c>
      <c r="F2217" s="1" t="s">
        <v>232</v>
      </c>
      <c r="G2217" s="1" t="s">
        <v>189</v>
      </c>
      <c r="H2217" s="1" t="s">
        <v>240</v>
      </c>
      <c r="I2217" s="1">
        <v>3574547.07</v>
      </c>
      <c r="J2217" s="1">
        <v>21567768</v>
      </c>
      <c r="K2217" s="1">
        <v>9.9349997937679291E-2</v>
      </c>
      <c r="L2217" s="1">
        <v>0.46277281641960144</v>
      </c>
      <c r="M2217" s="1">
        <v>0.13256365060806274</v>
      </c>
      <c r="N2217" s="1">
        <v>3.8513739109039307</v>
      </c>
    </row>
    <row r="2218" spans="1:14" x14ac:dyDescent="0.25">
      <c r="A2218" s="1">
        <v>330217</v>
      </c>
      <c r="B2218" s="1" t="s">
        <v>1519</v>
      </c>
      <c r="C2218" s="1">
        <v>112011103</v>
      </c>
      <c r="D2218" s="1">
        <v>217</v>
      </c>
      <c r="E2218" s="1" t="s">
        <v>1752</v>
      </c>
      <c r="F2218" s="1" t="s">
        <v>234</v>
      </c>
      <c r="G2218" s="1" t="s">
        <v>190</v>
      </c>
      <c r="H2218" s="1" t="s">
        <v>240</v>
      </c>
      <c r="I2218" s="1">
        <v>1191844.44</v>
      </c>
      <c r="J2218" s="1">
        <v>6337439.5</v>
      </c>
      <c r="K2218" s="1">
        <v>0.12189099937677383</v>
      </c>
      <c r="L2218" s="1">
        <v>1.9610658884048462</v>
      </c>
      <c r="M2218" s="1">
        <v>4.1197098791599274E-2</v>
      </c>
      <c r="N2218" s="1">
        <v>3.580341100692749</v>
      </c>
    </row>
    <row r="2219" spans="1:14" x14ac:dyDescent="0.25">
      <c r="A2219" s="1">
        <v>330218</v>
      </c>
      <c r="B2219" s="1" t="s">
        <v>1519</v>
      </c>
      <c r="C2219" s="1">
        <v>112011603</v>
      </c>
      <c r="D2219" s="1">
        <v>218</v>
      </c>
      <c r="E2219" s="1" t="s">
        <v>1753</v>
      </c>
      <c r="F2219" s="1" t="s">
        <v>234</v>
      </c>
      <c r="G2219" s="1" t="s">
        <v>190</v>
      </c>
      <c r="H2219" s="1" t="s">
        <v>240</v>
      </c>
      <c r="I2219" s="1">
        <v>2107877.13</v>
      </c>
      <c r="J2219" s="1">
        <v>9318192</v>
      </c>
      <c r="K2219" s="1">
        <v>0.32360699772834778</v>
      </c>
      <c r="L2219" s="1">
        <v>3.5977981090545654</v>
      </c>
      <c r="M2219" s="1">
        <v>0.16110196709632874</v>
      </c>
      <c r="N2219" s="1">
        <v>8.275324821472168</v>
      </c>
    </row>
    <row r="2220" spans="1:14" x14ac:dyDescent="0.25">
      <c r="A2220" s="1">
        <v>330219</v>
      </c>
      <c r="B2220" s="1" t="s">
        <v>1519</v>
      </c>
      <c r="C2220" s="1">
        <v>112013054</v>
      </c>
      <c r="D2220" s="1">
        <v>219</v>
      </c>
      <c r="E2220" s="1" t="s">
        <v>1754</v>
      </c>
      <c r="F2220" s="1" t="s">
        <v>234</v>
      </c>
      <c r="G2220" s="1" t="s">
        <v>190</v>
      </c>
      <c r="H2220" s="1" t="s">
        <v>240</v>
      </c>
      <c r="I2220" s="1">
        <v>659754.94999999995</v>
      </c>
      <c r="J2220" s="1">
        <v>3569217.5</v>
      </c>
      <c r="K2220" s="1">
        <v>4.6400748193264008E-2</v>
      </c>
      <c r="L2220" s="1">
        <v>1.3171491622924805</v>
      </c>
      <c r="M2220" s="1">
        <v>1.2762400321662426E-2</v>
      </c>
      <c r="N2220" s="1">
        <v>1.972572922706604</v>
      </c>
    </row>
    <row r="2221" spans="1:14" x14ac:dyDescent="0.25">
      <c r="A2221" s="1">
        <v>330220</v>
      </c>
      <c r="B2221" s="1" t="s">
        <v>1519</v>
      </c>
      <c r="C2221" s="1">
        <v>112013753</v>
      </c>
      <c r="D2221" s="1">
        <v>220</v>
      </c>
      <c r="E2221" s="1" t="s">
        <v>1755</v>
      </c>
      <c r="F2221" s="1" t="s">
        <v>234</v>
      </c>
      <c r="G2221" s="1" t="s">
        <v>190</v>
      </c>
      <c r="H2221" s="1" t="s">
        <v>240</v>
      </c>
      <c r="I2221" s="1">
        <v>1838944.95</v>
      </c>
      <c r="J2221" s="1">
        <v>8213313.5</v>
      </c>
      <c r="K2221" s="1">
        <v>0.2448045015335083</v>
      </c>
      <c r="L2221" s="1">
        <v>3.0721492767333984</v>
      </c>
      <c r="M2221" s="1">
        <v>4.7048069536685944E-2</v>
      </c>
      <c r="N2221" s="1">
        <v>2.6256015300750732</v>
      </c>
    </row>
    <row r="2222" spans="1:14" x14ac:dyDescent="0.25">
      <c r="A2222" s="1">
        <v>330221</v>
      </c>
      <c r="B2222" s="1" t="s">
        <v>1519</v>
      </c>
      <c r="C2222" s="1">
        <v>112015203</v>
      </c>
      <c r="D2222" s="1">
        <v>221</v>
      </c>
      <c r="E2222" s="1" t="s">
        <v>1756</v>
      </c>
      <c r="F2222" s="1" t="s">
        <v>234</v>
      </c>
      <c r="G2222" s="1" t="s">
        <v>190</v>
      </c>
      <c r="H2222" s="1" t="s">
        <v>240</v>
      </c>
      <c r="I2222" s="1">
        <v>1349163.07</v>
      </c>
      <c r="J2222" s="1">
        <v>6539888</v>
      </c>
      <c r="K2222" s="1">
        <v>9.6082001924514771E-2</v>
      </c>
      <c r="L2222" s="1">
        <v>1.4910752773284912</v>
      </c>
      <c r="M2222" s="1">
        <v>-1.3195499777793884E-3</v>
      </c>
      <c r="N2222" s="1">
        <v>-9.7709514200687408E-2</v>
      </c>
    </row>
    <row r="2223" spans="1:14" x14ac:dyDescent="0.25">
      <c r="A2223" s="1">
        <v>330222</v>
      </c>
      <c r="B2223" s="1" t="s">
        <v>1519</v>
      </c>
      <c r="C2223" s="1">
        <v>112018523</v>
      </c>
      <c r="D2223" s="1">
        <v>222</v>
      </c>
      <c r="E2223" s="1" t="s">
        <v>1757</v>
      </c>
      <c r="F2223" s="1" t="s">
        <v>234</v>
      </c>
      <c r="G2223" s="1" t="s">
        <v>190</v>
      </c>
      <c r="H2223" s="1" t="s">
        <v>240</v>
      </c>
      <c r="I2223" s="1">
        <v>1080355.78</v>
      </c>
      <c r="J2223" s="1">
        <v>6689479</v>
      </c>
      <c r="K2223" s="1">
        <v>0.10150749981403351</v>
      </c>
      <c r="L2223" s="1">
        <v>1.5408005714416504</v>
      </c>
      <c r="M2223" s="1">
        <v>4.52224500477314E-2</v>
      </c>
      <c r="N2223" s="1">
        <v>4.3687558174133301</v>
      </c>
    </row>
    <row r="2224" spans="1:14" x14ac:dyDescent="0.25">
      <c r="A2224" s="1">
        <v>330223</v>
      </c>
      <c r="B2224" s="1" t="s">
        <v>1519</v>
      </c>
      <c r="C2224" s="1">
        <v>112281302</v>
      </c>
      <c r="D2224" s="1">
        <v>223</v>
      </c>
      <c r="E2224" s="1" t="s">
        <v>1758</v>
      </c>
      <c r="F2224" s="1" t="s">
        <v>234</v>
      </c>
      <c r="G2224" s="1" t="s">
        <v>191</v>
      </c>
      <c r="H2224" s="1" t="s">
        <v>240</v>
      </c>
      <c r="I2224" s="1">
        <v>4547361</v>
      </c>
      <c r="J2224" s="1">
        <v>21992552</v>
      </c>
      <c r="K2224" s="1">
        <v>0.50447201728820801</v>
      </c>
      <c r="L2224" s="1">
        <v>2.3476829528808594</v>
      </c>
      <c r="M2224" s="1">
        <v>0.31747201085090637</v>
      </c>
      <c r="N2224" s="1">
        <v>7.5054450035095215</v>
      </c>
    </row>
    <row r="2225" spans="1:14" x14ac:dyDescent="0.25">
      <c r="A2225" s="1">
        <v>330224</v>
      </c>
      <c r="B2225" s="1" t="s">
        <v>1519</v>
      </c>
      <c r="C2225" s="1">
        <v>112282004</v>
      </c>
      <c r="D2225" s="1">
        <v>224</v>
      </c>
      <c r="E2225" s="1" t="s">
        <v>1759</v>
      </c>
      <c r="F2225" s="1" t="s">
        <v>234</v>
      </c>
      <c r="G2225" s="1" t="s">
        <v>191</v>
      </c>
      <c r="H2225" s="1" t="s">
        <v>240</v>
      </c>
      <c r="I2225" s="1">
        <v>352276.51</v>
      </c>
      <c r="J2225" s="1">
        <v>2392907.75</v>
      </c>
      <c r="K2225" s="1">
        <v>-2.0035000052303076E-3</v>
      </c>
      <c r="L2225" s="1">
        <v>-8.3656542003154755E-2</v>
      </c>
      <c r="M2225" s="1">
        <v>8.4467297419905663E-3</v>
      </c>
      <c r="N2225" s="1">
        <v>2.456660270690918</v>
      </c>
    </row>
    <row r="2226" spans="1:14" x14ac:dyDescent="0.25">
      <c r="A2226" s="1">
        <v>330225</v>
      </c>
      <c r="B2226" s="1" t="s">
        <v>1519</v>
      </c>
      <c r="C2226" s="1">
        <v>112283003</v>
      </c>
      <c r="D2226" s="1">
        <v>225</v>
      </c>
      <c r="E2226" s="1" t="s">
        <v>1760</v>
      </c>
      <c r="F2226" s="1" t="s">
        <v>234</v>
      </c>
      <c r="G2226" s="1" t="s">
        <v>191</v>
      </c>
      <c r="H2226" s="1" t="s">
        <v>240</v>
      </c>
      <c r="I2226" s="1">
        <v>1408684.82</v>
      </c>
      <c r="J2226" s="1">
        <v>6370577</v>
      </c>
      <c r="K2226" s="1">
        <v>0.20281249284744263</v>
      </c>
      <c r="L2226" s="1">
        <v>3.2882659435272217</v>
      </c>
      <c r="M2226" s="1">
        <v>4.5528341084718704E-2</v>
      </c>
      <c r="N2226" s="1">
        <v>3.3399202823638916</v>
      </c>
    </row>
    <row r="2227" spans="1:14" x14ac:dyDescent="0.25">
      <c r="A2227" s="1">
        <v>330226</v>
      </c>
      <c r="B2227" s="1" t="s">
        <v>1519</v>
      </c>
      <c r="C2227" s="1">
        <v>112286003</v>
      </c>
      <c r="D2227" s="1">
        <v>226</v>
      </c>
      <c r="E2227" s="1" t="s">
        <v>1761</v>
      </c>
      <c r="F2227" s="1" t="s">
        <v>234</v>
      </c>
      <c r="G2227" s="1" t="s">
        <v>191</v>
      </c>
      <c r="H2227" s="1" t="s">
        <v>240</v>
      </c>
      <c r="I2227" s="1">
        <v>1694846</v>
      </c>
      <c r="J2227" s="1">
        <v>8491778</v>
      </c>
      <c r="K2227" s="1">
        <v>0.12014050036668777</v>
      </c>
      <c r="L2227" s="1">
        <v>1.4350895881652832</v>
      </c>
      <c r="M2227" s="1">
        <v>3.2128088176250458E-2</v>
      </c>
      <c r="N2227" s="1">
        <v>1.9322633743286133</v>
      </c>
    </row>
    <row r="2228" spans="1:14" x14ac:dyDescent="0.25">
      <c r="A2228" s="1">
        <v>330227</v>
      </c>
      <c r="B2228" s="1" t="s">
        <v>1519</v>
      </c>
      <c r="C2228" s="1">
        <v>112289003</v>
      </c>
      <c r="D2228" s="1">
        <v>227</v>
      </c>
      <c r="E2228" s="1" t="s">
        <v>1762</v>
      </c>
      <c r="F2228" s="1" t="s">
        <v>234</v>
      </c>
      <c r="G2228" s="1" t="s">
        <v>191</v>
      </c>
      <c r="H2228" s="1" t="s">
        <v>240</v>
      </c>
      <c r="I2228" s="1">
        <v>2487188.2599999998</v>
      </c>
      <c r="J2228" s="1">
        <v>13775100</v>
      </c>
      <c r="K2228" s="1">
        <v>0.2405019998550415</v>
      </c>
      <c r="L2228" s="1">
        <v>1.7769423723220825</v>
      </c>
      <c r="M2228" s="1">
        <v>-8.6976597085595131E-3</v>
      </c>
      <c r="N2228" s="1">
        <v>-0.34847986698150635</v>
      </c>
    </row>
    <row r="2229" spans="1:14" x14ac:dyDescent="0.25">
      <c r="A2229" s="1">
        <v>330228</v>
      </c>
      <c r="B2229" s="1" t="s">
        <v>1519</v>
      </c>
      <c r="C2229" s="1">
        <v>112671303</v>
      </c>
      <c r="D2229" s="1">
        <v>228</v>
      </c>
      <c r="E2229" s="1" t="s">
        <v>1763</v>
      </c>
      <c r="F2229" s="1" t="s">
        <v>234</v>
      </c>
      <c r="G2229" s="1" t="s">
        <v>192</v>
      </c>
      <c r="H2229" s="1" t="s">
        <v>240</v>
      </c>
      <c r="I2229" s="1">
        <v>2260626.4500000002</v>
      </c>
      <c r="J2229" s="1">
        <v>8823421</v>
      </c>
      <c r="K2229" s="1">
        <v>0.48842701315879822</v>
      </c>
      <c r="L2229" s="1">
        <v>5.8599562644958496</v>
      </c>
      <c r="M2229" s="1">
        <v>0.13923318684101105</v>
      </c>
      <c r="N2229" s="1">
        <v>6.5632896423339844</v>
      </c>
    </row>
    <row r="2230" spans="1:14" x14ac:dyDescent="0.25">
      <c r="A2230" s="1">
        <v>330229</v>
      </c>
      <c r="B2230" s="1" t="s">
        <v>1519</v>
      </c>
      <c r="C2230" s="1">
        <v>112671603</v>
      </c>
      <c r="D2230" s="1">
        <v>229</v>
      </c>
      <c r="E2230" s="1" t="s">
        <v>1764</v>
      </c>
      <c r="F2230" s="1" t="s">
        <v>234</v>
      </c>
      <c r="G2230" s="1" t="s">
        <v>192</v>
      </c>
      <c r="H2230" s="1" t="s">
        <v>240</v>
      </c>
      <c r="I2230" s="1">
        <v>2968631.76</v>
      </c>
      <c r="J2230" s="1">
        <v>10215957</v>
      </c>
      <c r="K2230" s="1">
        <v>0.49910300970077515</v>
      </c>
      <c r="L2230" s="1">
        <v>5.1364669799804688</v>
      </c>
      <c r="M2230" s="1">
        <v>0.12227734923362732</v>
      </c>
      <c r="N2230" s="1">
        <v>4.2959284782409668</v>
      </c>
    </row>
    <row r="2231" spans="1:14" x14ac:dyDescent="0.25">
      <c r="A2231" s="1">
        <v>330230</v>
      </c>
      <c r="B2231" s="1" t="s">
        <v>1519</v>
      </c>
      <c r="C2231" s="1">
        <v>112671803</v>
      </c>
      <c r="D2231" s="1">
        <v>230</v>
      </c>
      <c r="E2231" s="1" t="s">
        <v>1765</v>
      </c>
      <c r="F2231" s="1" t="s">
        <v>234</v>
      </c>
      <c r="G2231" s="1" t="s">
        <v>192</v>
      </c>
      <c r="H2231" s="1" t="s">
        <v>240</v>
      </c>
      <c r="I2231" s="1">
        <v>2247000.23</v>
      </c>
      <c r="J2231" s="1">
        <v>11905499</v>
      </c>
      <c r="K2231" s="1">
        <v>0.29900598526000977</v>
      </c>
      <c r="L2231" s="1">
        <v>2.5761959552764893</v>
      </c>
      <c r="M2231" s="1">
        <v>0.13370546698570251</v>
      </c>
      <c r="N2231" s="1">
        <v>6.3268723487854004</v>
      </c>
    </row>
    <row r="2232" spans="1:14" x14ac:dyDescent="0.25">
      <c r="A2232" s="1">
        <v>330231</v>
      </c>
      <c r="B2232" s="1" t="s">
        <v>1519</v>
      </c>
      <c r="C2232" s="1">
        <v>112672203</v>
      </c>
      <c r="D2232" s="1">
        <v>231</v>
      </c>
      <c r="E2232" s="1" t="s">
        <v>1766</v>
      </c>
      <c r="F2232" s="1" t="s">
        <v>234</v>
      </c>
      <c r="G2232" s="1" t="s">
        <v>192</v>
      </c>
      <c r="H2232" s="1" t="s">
        <v>240</v>
      </c>
      <c r="I2232" s="1">
        <v>1994695.58</v>
      </c>
      <c r="J2232" s="1">
        <v>8006732</v>
      </c>
      <c r="K2232" s="1">
        <v>0.19644199311733246</v>
      </c>
      <c r="L2232" s="1">
        <v>2.5151691436767578</v>
      </c>
      <c r="M2232" s="1">
        <v>6.6937819123268127E-2</v>
      </c>
      <c r="N2232" s="1">
        <v>3.4723148345947266</v>
      </c>
    </row>
    <row r="2233" spans="1:14" x14ac:dyDescent="0.25">
      <c r="A2233" s="1">
        <v>330232</v>
      </c>
      <c r="B2233" s="1" t="s">
        <v>1519</v>
      </c>
      <c r="C2233" s="1">
        <v>112672803</v>
      </c>
      <c r="D2233" s="1">
        <v>232</v>
      </c>
      <c r="E2233" s="1" t="s">
        <v>1767</v>
      </c>
      <c r="F2233" s="1" t="s">
        <v>234</v>
      </c>
      <c r="G2233" s="1" t="s">
        <v>192</v>
      </c>
      <c r="H2233" s="1" t="s">
        <v>240</v>
      </c>
      <c r="I2233" s="1">
        <v>986109</v>
      </c>
      <c r="J2233" s="1">
        <v>3615518</v>
      </c>
      <c r="K2233" s="1">
        <v>0.30150100588798523</v>
      </c>
      <c r="L2233" s="1">
        <v>9.0977506637573242</v>
      </c>
      <c r="M2233" s="1">
        <v>5.5833000689744949E-2</v>
      </c>
      <c r="N2233" s="1">
        <v>6.0017671585083008</v>
      </c>
    </row>
    <row r="2234" spans="1:14" x14ac:dyDescent="0.25">
      <c r="A2234" s="1">
        <v>330233</v>
      </c>
      <c r="B2234" s="1" t="s">
        <v>1519</v>
      </c>
      <c r="C2234" s="1">
        <v>112674403</v>
      </c>
      <c r="D2234" s="1">
        <v>233</v>
      </c>
      <c r="E2234" s="1" t="s">
        <v>1768</v>
      </c>
      <c r="F2234" s="1" t="s">
        <v>234</v>
      </c>
      <c r="G2234" s="1" t="s">
        <v>192</v>
      </c>
      <c r="H2234" s="1" t="s">
        <v>240</v>
      </c>
      <c r="I2234" s="1">
        <v>2100241.19</v>
      </c>
      <c r="J2234" s="1">
        <v>11890327</v>
      </c>
      <c r="K2234" s="1">
        <v>0.46086099743843079</v>
      </c>
      <c r="L2234" s="1">
        <v>4.0322179794311523</v>
      </c>
      <c r="M2234" s="1">
        <v>0.10190203040838242</v>
      </c>
      <c r="N2234" s="1">
        <v>5.0993361473083496</v>
      </c>
    </row>
    <row r="2235" spans="1:14" x14ac:dyDescent="0.25">
      <c r="A2235" s="1">
        <v>330234</v>
      </c>
      <c r="B2235" s="1" t="s">
        <v>1519</v>
      </c>
      <c r="C2235" s="1">
        <v>112675503</v>
      </c>
      <c r="D2235" s="1">
        <v>234</v>
      </c>
      <c r="E2235" s="1" t="s">
        <v>1769</v>
      </c>
      <c r="F2235" s="1" t="s">
        <v>234</v>
      </c>
      <c r="G2235" s="1" t="s">
        <v>192</v>
      </c>
      <c r="H2235" s="1" t="s">
        <v>240</v>
      </c>
      <c r="I2235" s="1">
        <v>3380865</v>
      </c>
      <c r="J2235" s="1">
        <v>15169059</v>
      </c>
      <c r="K2235" s="1">
        <v>-0.30002200603485107</v>
      </c>
      <c r="L2235" s="1">
        <v>-1.9394946098327637</v>
      </c>
      <c r="M2235" s="1">
        <v>0.19999800622463226</v>
      </c>
      <c r="N2235" s="1">
        <v>6.2875308990478516</v>
      </c>
    </row>
    <row r="2236" spans="1:14" x14ac:dyDescent="0.25">
      <c r="A2236" s="1">
        <v>330235</v>
      </c>
      <c r="B2236" s="1" t="s">
        <v>1519</v>
      </c>
      <c r="C2236" s="1">
        <v>112676203</v>
      </c>
      <c r="D2236" s="1">
        <v>235</v>
      </c>
      <c r="E2236" s="1" t="s">
        <v>1770</v>
      </c>
      <c r="F2236" s="1" t="s">
        <v>234</v>
      </c>
      <c r="G2236" s="1" t="s">
        <v>192</v>
      </c>
      <c r="H2236" s="1" t="s">
        <v>240</v>
      </c>
      <c r="I2236" s="1">
        <v>1924066.02</v>
      </c>
      <c r="J2236" s="1">
        <v>9085951</v>
      </c>
      <c r="K2236" s="1">
        <v>8.9662998914718628E-2</v>
      </c>
      <c r="L2236" s="1">
        <v>0.99666661024093628</v>
      </c>
      <c r="M2236" s="1">
        <v>-6.255657970905304E-2</v>
      </c>
      <c r="N2236" s="1">
        <v>-3.1488909721374512</v>
      </c>
    </row>
    <row r="2237" spans="1:14" x14ac:dyDescent="0.25">
      <c r="A2237" s="1">
        <v>330236</v>
      </c>
      <c r="B2237" s="1" t="s">
        <v>1519</v>
      </c>
      <c r="C2237" s="1">
        <v>112676403</v>
      </c>
      <c r="D2237" s="1">
        <v>236</v>
      </c>
      <c r="E2237" s="1" t="s">
        <v>1771</v>
      </c>
      <c r="F2237" s="1" t="s">
        <v>234</v>
      </c>
      <c r="G2237" s="1" t="s">
        <v>192</v>
      </c>
      <c r="H2237" s="1" t="s">
        <v>240</v>
      </c>
      <c r="I2237" s="1">
        <v>2245655.25</v>
      </c>
      <c r="J2237" s="1">
        <v>10687365</v>
      </c>
      <c r="K2237" s="1">
        <v>0.26241600513458252</v>
      </c>
      <c r="L2237" s="1">
        <v>2.5171921253204346</v>
      </c>
      <c r="M2237" s="1">
        <v>9.8314918577671051E-2</v>
      </c>
      <c r="N2237" s="1">
        <v>4.5784506797790527</v>
      </c>
    </row>
    <row r="2238" spans="1:14" x14ac:dyDescent="0.25">
      <c r="A2238" s="1">
        <v>330237</v>
      </c>
      <c r="B2238" s="1" t="s">
        <v>1519</v>
      </c>
      <c r="C2238" s="1">
        <v>112676503</v>
      </c>
      <c r="D2238" s="1">
        <v>237</v>
      </c>
      <c r="E2238" s="1" t="s">
        <v>1772</v>
      </c>
      <c r="F2238" s="1" t="s">
        <v>234</v>
      </c>
      <c r="G2238" s="1" t="s">
        <v>192</v>
      </c>
      <c r="H2238" s="1" t="s">
        <v>240</v>
      </c>
      <c r="I2238" s="1">
        <v>1871839.45</v>
      </c>
      <c r="J2238" s="1">
        <v>8015198</v>
      </c>
      <c r="K2238" s="1">
        <v>9.2788003385066986E-2</v>
      </c>
      <c r="L2238" s="1">
        <v>1.1712092161178589</v>
      </c>
      <c r="M2238" s="1">
        <v>0.12462951242923737</v>
      </c>
      <c r="N2238" s="1">
        <v>7.1330585479736328</v>
      </c>
    </row>
    <row r="2239" spans="1:14" x14ac:dyDescent="0.25">
      <c r="A2239" s="1">
        <v>330238</v>
      </c>
      <c r="B2239" s="1" t="s">
        <v>1519</v>
      </c>
      <c r="C2239" s="1">
        <v>112676703</v>
      </c>
      <c r="D2239" s="1">
        <v>238</v>
      </c>
      <c r="E2239" s="1" t="s">
        <v>1773</v>
      </c>
      <c r="F2239" s="1" t="s">
        <v>234</v>
      </c>
      <c r="G2239" s="1" t="s">
        <v>192</v>
      </c>
      <c r="H2239" s="1" t="s">
        <v>240</v>
      </c>
      <c r="I2239" s="1">
        <v>2507306.1800000002</v>
      </c>
      <c r="J2239" s="1">
        <v>11149706</v>
      </c>
      <c r="K2239" s="1">
        <v>0.25875198841094971</v>
      </c>
      <c r="L2239" s="1">
        <v>2.3758432865142822</v>
      </c>
      <c r="M2239" s="1">
        <v>8.6000487208366394E-2</v>
      </c>
      <c r="N2239" s="1">
        <v>3.5518229007720947</v>
      </c>
    </row>
    <row r="2240" spans="1:14" x14ac:dyDescent="0.25">
      <c r="A2240" s="1">
        <v>330239</v>
      </c>
      <c r="B2240" s="1" t="s">
        <v>1519</v>
      </c>
      <c r="C2240" s="1">
        <v>112678503</v>
      </c>
      <c r="D2240" s="1">
        <v>239</v>
      </c>
      <c r="E2240" s="1" t="s">
        <v>1774</v>
      </c>
      <c r="F2240" s="1" t="s">
        <v>234</v>
      </c>
      <c r="G2240" s="1" t="s">
        <v>192</v>
      </c>
      <c r="H2240" s="1" t="s">
        <v>240</v>
      </c>
      <c r="I2240" s="1">
        <v>1732779</v>
      </c>
      <c r="J2240" s="1">
        <v>6757714</v>
      </c>
      <c r="K2240" s="1">
        <v>0.28402599692344666</v>
      </c>
      <c r="L2240" s="1">
        <v>4.3873910903930664</v>
      </c>
      <c r="M2240" s="1">
        <v>0.10162899643182755</v>
      </c>
      <c r="N2240" s="1">
        <v>6.2305121421813965</v>
      </c>
    </row>
    <row r="2241" spans="1:14" x14ac:dyDescent="0.25">
      <c r="A2241" s="1">
        <v>330240</v>
      </c>
      <c r="B2241" s="1" t="s">
        <v>1519</v>
      </c>
      <c r="C2241" s="1">
        <v>112679002</v>
      </c>
      <c r="D2241" s="1">
        <v>240</v>
      </c>
      <c r="E2241" s="1" t="s">
        <v>1775</v>
      </c>
      <c r="F2241" s="1" t="s">
        <v>234</v>
      </c>
      <c r="G2241" s="1" t="s">
        <v>192</v>
      </c>
      <c r="H2241" s="1" t="s">
        <v>240</v>
      </c>
      <c r="I2241" s="1">
        <v>6584836.5300000003</v>
      </c>
      <c r="J2241" s="1">
        <v>70203312</v>
      </c>
      <c r="K2241" s="1">
        <v>3.9399960041046143</v>
      </c>
      <c r="L2241" s="1">
        <v>5.9459686279296875</v>
      </c>
      <c r="M2241" s="1">
        <v>0.35742437839508057</v>
      </c>
      <c r="N2241" s="1">
        <v>5.7395334243774414</v>
      </c>
    </row>
    <row r="2242" spans="1:14" x14ac:dyDescent="0.25">
      <c r="A2242" s="1">
        <v>330241</v>
      </c>
      <c r="B2242" s="1" t="s">
        <v>1519</v>
      </c>
      <c r="C2242" s="1">
        <v>112679403</v>
      </c>
      <c r="D2242" s="1">
        <v>241</v>
      </c>
      <c r="E2242" s="1" t="s">
        <v>1776</v>
      </c>
      <c r="F2242" s="1" t="s">
        <v>234</v>
      </c>
      <c r="G2242" s="1" t="s">
        <v>192</v>
      </c>
      <c r="H2242" s="1" t="s">
        <v>240</v>
      </c>
      <c r="I2242" s="1">
        <v>1299823.07</v>
      </c>
      <c r="J2242" s="1">
        <v>2842245.75</v>
      </c>
      <c r="K2242" s="1">
        <v>0.3948880136013031</v>
      </c>
      <c r="L2242" s="1">
        <v>16.135278701782227</v>
      </c>
      <c r="M2242" s="1">
        <v>8.3065800368785858E-2</v>
      </c>
      <c r="N2242" s="1">
        <v>6.826817512512207</v>
      </c>
    </row>
    <row r="2243" spans="1:14" x14ac:dyDescent="0.25">
      <c r="A2243" s="1">
        <v>330242</v>
      </c>
      <c r="B2243" s="1" t="s">
        <v>1519</v>
      </c>
      <c r="C2243" s="1">
        <v>113361303</v>
      </c>
      <c r="D2243" s="1">
        <v>242</v>
      </c>
      <c r="E2243" s="1" t="s">
        <v>1777</v>
      </c>
      <c r="F2243" s="1" t="s">
        <v>234</v>
      </c>
      <c r="G2243" s="1" t="s">
        <v>193</v>
      </c>
      <c r="H2243" s="1" t="s">
        <v>240</v>
      </c>
      <c r="I2243" s="1">
        <v>1870754.43</v>
      </c>
      <c r="J2243" s="1">
        <v>7648211</v>
      </c>
      <c r="K2243" s="1">
        <v>0.16644950211048126</v>
      </c>
      <c r="L2243" s="1">
        <v>2.2247366905212402</v>
      </c>
      <c r="M2243" s="1">
        <v>9.2013247311115265E-2</v>
      </c>
      <c r="N2243" s="1">
        <v>5.1729421615600586</v>
      </c>
    </row>
    <row r="2244" spans="1:14" x14ac:dyDescent="0.25">
      <c r="A2244" s="1">
        <v>330243</v>
      </c>
      <c r="B2244" s="1" t="s">
        <v>1519</v>
      </c>
      <c r="C2244" s="1">
        <v>113361503</v>
      </c>
      <c r="D2244" s="1">
        <v>243</v>
      </c>
      <c r="E2244" s="1" t="s">
        <v>1778</v>
      </c>
      <c r="F2244" s="1" t="s">
        <v>234</v>
      </c>
      <c r="G2244" s="1" t="s">
        <v>193</v>
      </c>
      <c r="H2244" s="1" t="s">
        <v>240</v>
      </c>
      <c r="I2244" s="1">
        <v>1488666.44</v>
      </c>
      <c r="J2244" s="1">
        <v>7407624</v>
      </c>
      <c r="K2244" s="1">
        <v>0.14742100238800049</v>
      </c>
      <c r="L2244" s="1">
        <v>2.0305354595184326</v>
      </c>
      <c r="M2244" s="1">
        <v>7.5265698134899139E-2</v>
      </c>
      <c r="N2244" s="1">
        <v>5.3251495361328125</v>
      </c>
    </row>
    <row r="2245" spans="1:14" x14ac:dyDescent="0.25">
      <c r="A2245" s="1">
        <v>330244</v>
      </c>
      <c r="B2245" s="1" t="s">
        <v>1519</v>
      </c>
      <c r="C2245" s="1">
        <v>113361703</v>
      </c>
      <c r="D2245" s="1">
        <v>244</v>
      </c>
      <c r="E2245" s="1" t="s">
        <v>1779</v>
      </c>
      <c r="F2245" s="1" t="s">
        <v>234</v>
      </c>
      <c r="G2245" s="1" t="s">
        <v>193</v>
      </c>
      <c r="H2245" s="1" t="s">
        <v>240</v>
      </c>
      <c r="I2245" s="1">
        <v>1766846.9</v>
      </c>
      <c r="J2245" s="1">
        <v>4786088</v>
      </c>
      <c r="K2245" s="1">
        <v>0.28785800933837891</v>
      </c>
      <c r="L2245" s="1">
        <v>6.3993616104125977</v>
      </c>
      <c r="M2245" s="1">
        <v>7.1014940738677979E-2</v>
      </c>
      <c r="N2245" s="1">
        <v>4.1876163482666016</v>
      </c>
    </row>
    <row r="2246" spans="1:14" x14ac:dyDescent="0.25">
      <c r="A2246" s="1">
        <v>330245</v>
      </c>
      <c r="B2246" s="1" t="s">
        <v>1519</v>
      </c>
      <c r="C2246" s="1">
        <v>113362203</v>
      </c>
      <c r="D2246" s="1">
        <v>245</v>
      </c>
      <c r="E2246" s="1" t="s">
        <v>1780</v>
      </c>
      <c r="F2246" s="1" t="s">
        <v>234</v>
      </c>
      <c r="G2246" s="1" t="s">
        <v>193</v>
      </c>
      <c r="H2246" s="1" t="s">
        <v>240</v>
      </c>
      <c r="I2246" s="1">
        <v>1707012.96</v>
      </c>
      <c r="J2246" s="1">
        <v>7409347.5</v>
      </c>
      <c r="K2246" s="1">
        <v>0.18118450045585632</v>
      </c>
      <c r="L2246" s="1">
        <v>2.5066466331481934</v>
      </c>
      <c r="M2246" s="1">
        <v>0.24219885468482971</v>
      </c>
      <c r="N2246" s="1">
        <v>16.534442901611328</v>
      </c>
    </row>
    <row r="2247" spans="1:14" x14ac:dyDescent="0.25">
      <c r="A2247" s="1">
        <v>330246</v>
      </c>
      <c r="B2247" s="1" t="s">
        <v>1519</v>
      </c>
      <c r="C2247" s="1">
        <v>113362303</v>
      </c>
      <c r="D2247" s="1">
        <v>246</v>
      </c>
      <c r="E2247" s="1" t="s">
        <v>1781</v>
      </c>
      <c r="F2247" s="1" t="s">
        <v>234</v>
      </c>
      <c r="G2247" s="1" t="s">
        <v>193</v>
      </c>
      <c r="H2247" s="1" t="s">
        <v>240</v>
      </c>
      <c r="I2247" s="1">
        <v>1687496.43</v>
      </c>
      <c r="J2247" s="1">
        <v>4737293.5</v>
      </c>
      <c r="K2247" s="1">
        <v>0.16266749799251556</v>
      </c>
      <c r="L2247" s="1">
        <v>3.5558645725250244</v>
      </c>
      <c r="M2247" s="1">
        <v>1.4601130038499832E-2</v>
      </c>
      <c r="N2247" s="1">
        <v>0.87280595302581787</v>
      </c>
    </row>
    <row r="2248" spans="1:14" x14ac:dyDescent="0.25">
      <c r="A2248" s="1">
        <v>330247</v>
      </c>
      <c r="B2248" s="1" t="s">
        <v>1519</v>
      </c>
      <c r="C2248" s="1">
        <v>113362403</v>
      </c>
      <c r="D2248" s="1">
        <v>247</v>
      </c>
      <c r="E2248" s="1" t="s">
        <v>1782</v>
      </c>
      <c r="F2248" s="1" t="s">
        <v>234</v>
      </c>
      <c r="G2248" s="1" t="s">
        <v>193</v>
      </c>
      <c r="H2248" s="1" t="s">
        <v>240</v>
      </c>
      <c r="I2248" s="1">
        <v>2251511.9900000002</v>
      </c>
      <c r="J2248" s="1">
        <v>9215283</v>
      </c>
      <c r="K2248" s="1">
        <v>0.23021300137042999</v>
      </c>
      <c r="L2248" s="1">
        <v>2.5621726512908936</v>
      </c>
      <c r="M2248" s="1">
        <v>9.1219440102577209E-2</v>
      </c>
      <c r="N2248" s="1">
        <v>4.2225503921508789</v>
      </c>
    </row>
    <row r="2249" spans="1:14" x14ac:dyDescent="0.25">
      <c r="A2249" s="1">
        <v>330248</v>
      </c>
      <c r="B2249" s="1" t="s">
        <v>1519</v>
      </c>
      <c r="C2249" s="1">
        <v>113362603</v>
      </c>
      <c r="D2249" s="1">
        <v>248</v>
      </c>
      <c r="E2249" s="1" t="s">
        <v>1783</v>
      </c>
      <c r="F2249" s="1" t="s">
        <v>234</v>
      </c>
      <c r="G2249" s="1" t="s">
        <v>193</v>
      </c>
      <c r="H2249" s="1" t="s">
        <v>240</v>
      </c>
      <c r="I2249" s="1">
        <v>2443962.83</v>
      </c>
      <c r="J2249" s="1">
        <v>10176324</v>
      </c>
      <c r="K2249" s="1">
        <v>0.28824898600578308</v>
      </c>
      <c r="L2249" s="1">
        <v>2.9151175022125244</v>
      </c>
      <c r="M2249" s="1">
        <v>0.15139919519424438</v>
      </c>
      <c r="N2249" s="1">
        <v>6.6039257049560547</v>
      </c>
    </row>
    <row r="2250" spans="1:14" x14ac:dyDescent="0.25">
      <c r="A2250" s="1">
        <v>330249</v>
      </c>
      <c r="B2250" s="1" t="s">
        <v>1519</v>
      </c>
      <c r="C2250" s="1">
        <v>113363103</v>
      </c>
      <c r="D2250" s="1">
        <v>249</v>
      </c>
      <c r="E2250" s="1" t="s">
        <v>1784</v>
      </c>
      <c r="F2250" s="1" t="s">
        <v>234</v>
      </c>
      <c r="G2250" s="1" t="s">
        <v>193</v>
      </c>
      <c r="H2250" s="1" t="s">
        <v>240</v>
      </c>
      <c r="I2250" s="1">
        <v>3812183.33</v>
      </c>
      <c r="J2250" s="1">
        <v>13399263</v>
      </c>
      <c r="K2250" s="1">
        <v>0.35730099678039551</v>
      </c>
      <c r="L2250" s="1">
        <v>2.7396261692047119</v>
      </c>
      <c r="M2250" s="1">
        <v>0.14478439092636108</v>
      </c>
      <c r="N2250" s="1">
        <v>3.9478766918182373</v>
      </c>
    </row>
    <row r="2251" spans="1:14" x14ac:dyDescent="0.25">
      <c r="A2251" s="1">
        <v>330250</v>
      </c>
      <c r="B2251" s="1" t="s">
        <v>1519</v>
      </c>
      <c r="C2251" s="1">
        <v>113363603</v>
      </c>
      <c r="D2251" s="1">
        <v>250</v>
      </c>
      <c r="E2251" s="1" t="s">
        <v>1785</v>
      </c>
      <c r="F2251" s="1" t="s">
        <v>234</v>
      </c>
      <c r="G2251" s="1" t="s">
        <v>193</v>
      </c>
      <c r="H2251" s="1" t="s">
        <v>240</v>
      </c>
      <c r="I2251" s="1">
        <v>1473252.3</v>
      </c>
      <c r="J2251" s="1">
        <v>4492124</v>
      </c>
      <c r="K2251" s="1">
        <v>0.20406399667263031</v>
      </c>
      <c r="L2251" s="1">
        <v>4.7588887214660645</v>
      </c>
      <c r="M2251" s="1">
        <v>3.6250758916139603E-2</v>
      </c>
      <c r="N2251" s="1">
        <v>2.5226666927337646</v>
      </c>
    </row>
    <row r="2252" spans="1:14" x14ac:dyDescent="0.25">
      <c r="A2252" s="1">
        <v>330251</v>
      </c>
      <c r="B2252" s="1" t="s">
        <v>1519</v>
      </c>
      <c r="C2252" s="1">
        <v>113364002</v>
      </c>
      <c r="D2252" s="1">
        <v>251</v>
      </c>
      <c r="E2252" s="1" t="s">
        <v>1786</v>
      </c>
      <c r="F2252" s="1" t="s">
        <v>234</v>
      </c>
      <c r="G2252" s="1" t="s">
        <v>193</v>
      </c>
      <c r="H2252" s="1" t="s">
        <v>240</v>
      </c>
      <c r="I2252" s="1">
        <v>10262419</v>
      </c>
      <c r="J2252" s="1">
        <v>63753088</v>
      </c>
      <c r="K2252" s="1">
        <v>1.1266759634017944</v>
      </c>
      <c r="L2252" s="1">
        <v>1.799042820930481</v>
      </c>
      <c r="M2252" s="1">
        <v>0.30433899164199829</v>
      </c>
      <c r="N2252" s="1">
        <v>3.056201696395874</v>
      </c>
    </row>
    <row r="2253" spans="1:14" x14ac:dyDescent="0.25">
      <c r="A2253" s="1">
        <v>330252</v>
      </c>
      <c r="B2253" s="1" t="s">
        <v>1519</v>
      </c>
      <c r="C2253" s="1">
        <v>113364403</v>
      </c>
      <c r="D2253" s="1">
        <v>252</v>
      </c>
      <c r="E2253" s="1" t="s">
        <v>1787</v>
      </c>
      <c r="F2253" s="1" t="s">
        <v>234</v>
      </c>
      <c r="G2253" s="1" t="s">
        <v>193</v>
      </c>
      <c r="H2253" s="1" t="s">
        <v>240</v>
      </c>
      <c r="I2253" s="1">
        <v>1662432.8</v>
      </c>
      <c r="J2253" s="1">
        <v>7251081.5</v>
      </c>
      <c r="K2253" s="1">
        <v>0.23096150159835815</v>
      </c>
      <c r="L2253" s="1">
        <v>3.2899935245513916</v>
      </c>
      <c r="M2253" s="1">
        <v>5.6336630135774612E-2</v>
      </c>
      <c r="N2253" s="1">
        <v>3.5076746940612793</v>
      </c>
    </row>
    <row r="2254" spans="1:14" x14ac:dyDescent="0.25">
      <c r="A2254" s="1">
        <v>330253</v>
      </c>
      <c r="B2254" s="1" t="s">
        <v>1519</v>
      </c>
      <c r="C2254" s="1">
        <v>113364503</v>
      </c>
      <c r="D2254" s="1">
        <v>253</v>
      </c>
      <c r="E2254" s="1" t="s">
        <v>1788</v>
      </c>
      <c r="F2254" s="1" t="s">
        <v>234</v>
      </c>
      <c r="G2254" s="1" t="s">
        <v>193</v>
      </c>
      <c r="H2254" s="1" t="s">
        <v>240</v>
      </c>
      <c r="I2254" s="1">
        <v>2414599.39</v>
      </c>
      <c r="J2254" s="1">
        <v>6096749</v>
      </c>
      <c r="K2254" s="1">
        <v>0.24590499699115753</v>
      </c>
      <c r="L2254" s="1">
        <v>4.2028980255126953</v>
      </c>
      <c r="M2254" s="1">
        <v>-6.1200559139251709E-2</v>
      </c>
      <c r="N2254" s="1">
        <v>-2.4719510078430176</v>
      </c>
    </row>
    <row r="2255" spans="1:14" x14ac:dyDescent="0.25">
      <c r="A2255" s="1">
        <v>330254</v>
      </c>
      <c r="B2255" s="1" t="s">
        <v>1519</v>
      </c>
      <c r="C2255" s="1">
        <v>113365203</v>
      </c>
      <c r="D2255" s="1">
        <v>254</v>
      </c>
      <c r="E2255" s="1" t="s">
        <v>1789</v>
      </c>
      <c r="F2255" s="1" t="s">
        <v>234</v>
      </c>
      <c r="G2255" s="1" t="s">
        <v>193</v>
      </c>
      <c r="H2255" s="1" t="s">
        <v>240</v>
      </c>
      <c r="I2255" s="1">
        <v>3017750.22</v>
      </c>
      <c r="J2255" s="1">
        <v>12065389</v>
      </c>
      <c r="K2255" s="1">
        <v>0.29500699043273926</v>
      </c>
      <c r="L2255" s="1">
        <v>2.5063502788543701</v>
      </c>
      <c r="M2255" s="1">
        <v>0.12303230911493301</v>
      </c>
      <c r="N2255" s="1">
        <v>4.2502350807189941</v>
      </c>
    </row>
    <row r="2256" spans="1:14" x14ac:dyDescent="0.25">
      <c r="A2256" s="1">
        <v>330255</v>
      </c>
      <c r="B2256" s="1" t="s">
        <v>1519</v>
      </c>
      <c r="C2256" s="1">
        <v>113365303</v>
      </c>
      <c r="D2256" s="1">
        <v>255</v>
      </c>
      <c r="E2256" s="1" t="s">
        <v>1790</v>
      </c>
      <c r="F2256" s="1" t="s">
        <v>234</v>
      </c>
      <c r="G2256" s="1" t="s">
        <v>193</v>
      </c>
      <c r="H2256" s="1" t="s">
        <v>240</v>
      </c>
      <c r="I2256" s="1">
        <v>871085.39</v>
      </c>
      <c r="J2256" s="1">
        <v>2906221.5</v>
      </c>
      <c r="K2256" s="1">
        <v>7.5271248817443848E-2</v>
      </c>
      <c r="L2256" s="1">
        <v>2.6588687896728516</v>
      </c>
      <c r="M2256" s="1">
        <v>7.9753799363970757E-3</v>
      </c>
      <c r="N2256" s="1">
        <v>0.92402821779251099</v>
      </c>
    </row>
    <row r="2257" spans="1:14" x14ac:dyDescent="0.25">
      <c r="A2257" s="1">
        <v>330256</v>
      </c>
      <c r="B2257" s="1" t="s">
        <v>1519</v>
      </c>
      <c r="C2257" s="1">
        <v>113367003</v>
      </c>
      <c r="D2257" s="1">
        <v>256</v>
      </c>
      <c r="E2257" s="1" t="s">
        <v>1791</v>
      </c>
      <c r="F2257" s="1" t="s">
        <v>234</v>
      </c>
      <c r="G2257" s="1" t="s">
        <v>193</v>
      </c>
      <c r="H2257" s="1" t="s">
        <v>240</v>
      </c>
      <c r="I2257" s="1">
        <v>2200598.4700000002</v>
      </c>
      <c r="J2257" s="1">
        <v>10334847</v>
      </c>
      <c r="K2257" s="1">
        <v>0.18639999628067017</v>
      </c>
      <c r="L2257" s="1">
        <v>1.8367341756820679</v>
      </c>
      <c r="M2257" s="1">
        <v>5.1198620349168777E-2</v>
      </c>
      <c r="N2257" s="1">
        <v>2.3819961547851563</v>
      </c>
    </row>
    <row r="2258" spans="1:14" x14ac:dyDescent="0.25">
      <c r="A2258" s="1">
        <v>330257</v>
      </c>
      <c r="B2258" s="1" t="s">
        <v>1519</v>
      </c>
      <c r="C2258" s="1">
        <v>113369003</v>
      </c>
      <c r="D2258" s="1">
        <v>257</v>
      </c>
      <c r="E2258" s="1" t="s">
        <v>1792</v>
      </c>
      <c r="F2258" s="1" t="s">
        <v>234</v>
      </c>
      <c r="G2258" s="1" t="s">
        <v>193</v>
      </c>
      <c r="H2258" s="1" t="s">
        <v>240</v>
      </c>
      <c r="I2258" s="1">
        <v>2353116.86</v>
      </c>
      <c r="J2258" s="1">
        <v>10237200</v>
      </c>
      <c r="K2258" s="1">
        <v>0.2197670042514801</v>
      </c>
      <c r="L2258" s="1">
        <v>2.1938455104827881</v>
      </c>
      <c r="M2258" s="1">
        <v>5.1033440977334976E-2</v>
      </c>
      <c r="N2258" s="1">
        <v>2.2168371677398682</v>
      </c>
    </row>
    <row r="2259" spans="1:14" x14ac:dyDescent="0.25">
      <c r="A2259" s="1">
        <v>330258</v>
      </c>
      <c r="B2259" s="1" t="s">
        <v>1519</v>
      </c>
      <c r="C2259" s="1">
        <v>113380303</v>
      </c>
      <c r="D2259" s="1">
        <v>258</v>
      </c>
      <c r="E2259" s="1" t="s">
        <v>1793</v>
      </c>
      <c r="F2259" s="1" t="s">
        <v>234</v>
      </c>
      <c r="G2259" s="1" t="s">
        <v>194</v>
      </c>
      <c r="H2259" s="1" t="s">
        <v>240</v>
      </c>
      <c r="I2259" s="1">
        <v>913654.17</v>
      </c>
      <c r="J2259" s="1">
        <v>4808483</v>
      </c>
      <c r="K2259" s="1">
        <v>7.70844966173172E-2</v>
      </c>
      <c r="L2259" s="1">
        <v>1.6292117834091187</v>
      </c>
      <c r="M2259" s="1">
        <v>2.7553049847483635E-2</v>
      </c>
      <c r="N2259" s="1">
        <v>3.1094701290130615</v>
      </c>
    </row>
    <row r="2260" spans="1:14" x14ac:dyDescent="0.25">
      <c r="A2260" s="1">
        <v>330259</v>
      </c>
      <c r="B2260" s="1" t="s">
        <v>1519</v>
      </c>
      <c r="C2260" s="1">
        <v>113381303</v>
      </c>
      <c r="D2260" s="1">
        <v>259</v>
      </c>
      <c r="E2260" s="1" t="s">
        <v>1794</v>
      </c>
      <c r="F2260" s="1" t="s">
        <v>234</v>
      </c>
      <c r="G2260" s="1" t="s">
        <v>194</v>
      </c>
      <c r="H2260" s="1" t="s">
        <v>240</v>
      </c>
      <c r="I2260" s="1">
        <v>2498029.5099999998</v>
      </c>
      <c r="J2260" s="1">
        <v>10744658</v>
      </c>
      <c r="K2260" s="1">
        <v>0.36042699217796326</v>
      </c>
      <c r="L2260" s="1">
        <v>3.4709069728851318</v>
      </c>
      <c r="M2260" s="1">
        <v>0.10773705691099167</v>
      </c>
      <c r="N2260" s="1">
        <v>4.5072751045227051</v>
      </c>
    </row>
    <row r="2261" spans="1:14" x14ac:dyDescent="0.25">
      <c r="A2261" s="1">
        <v>330260</v>
      </c>
      <c r="B2261" s="1" t="s">
        <v>1519</v>
      </c>
      <c r="C2261" s="1">
        <v>113382303</v>
      </c>
      <c r="D2261" s="1">
        <v>260</v>
      </c>
      <c r="E2261" s="1" t="s">
        <v>1795</v>
      </c>
      <c r="F2261" s="1" t="s">
        <v>234</v>
      </c>
      <c r="G2261" s="1" t="s">
        <v>194</v>
      </c>
      <c r="H2261" s="1" t="s">
        <v>240</v>
      </c>
      <c r="I2261" s="1">
        <v>1225446.51</v>
      </c>
      <c r="J2261" s="1">
        <v>5285464.5</v>
      </c>
      <c r="K2261" s="1">
        <v>0.1725275069475174</v>
      </c>
      <c r="L2261" s="1">
        <v>3.3743326663970947</v>
      </c>
      <c r="M2261" s="1">
        <v>5.214545875787735E-2</v>
      </c>
      <c r="N2261" s="1">
        <v>4.4443378448486328</v>
      </c>
    </row>
    <row r="2262" spans="1:14" x14ac:dyDescent="0.25">
      <c r="A2262" s="1">
        <v>330261</v>
      </c>
      <c r="B2262" s="1" t="s">
        <v>1519</v>
      </c>
      <c r="C2262" s="1">
        <v>113384603</v>
      </c>
      <c r="D2262" s="1">
        <v>261</v>
      </c>
      <c r="E2262" s="1" t="s">
        <v>1796</v>
      </c>
      <c r="F2262" s="1" t="s">
        <v>234</v>
      </c>
      <c r="G2262" s="1" t="s">
        <v>194</v>
      </c>
      <c r="H2262" s="1" t="s">
        <v>240</v>
      </c>
      <c r="I2262" s="1">
        <v>3452323.43</v>
      </c>
      <c r="J2262" s="1">
        <v>30397936</v>
      </c>
      <c r="K2262" s="1">
        <v>0.67935800552368164</v>
      </c>
      <c r="L2262" s="1">
        <v>2.2859706878662109</v>
      </c>
      <c r="M2262" s="1">
        <v>0.31954345107078552</v>
      </c>
      <c r="N2262" s="1">
        <v>10.199996948242188</v>
      </c>
    </row>
    <row r="2263" spans="1:14" x14ac:dyDescent="0.25">
      <c r="A2263" s="1">
        <v>330262</v>
      </c>
      <c r="B2263" s="1" t="s">
        <v>1519</v>
      </c>
      <c r="C2263" s="1">
        <v>113385003</v>
      </c>
      <c r="D2263" s="1">
        <v>262</v>
      </c>
      <c r="E2263" s="1" t="s">
        <v>1797</v>
      </c>
      <c r="F2263" s="1" t="s">
        <v>234</v>
      </c>
      <c r="G2263" s="1" t="s">
        <v>194</v>
      </c>
      <c r="H2263" s="1" t="s">
        <v>240</v>
      </c>
      <c r="I2263" s="1">
        <v>1400257.13</v>
      </c>
      <c r="J2263" s="1">
        <v>7909276</v>
      </c>
      <c r="K2263" s="1">
        <v>0.14901450276374817</v>
      </c>
      <c r="L2263" s="1">
        <v>1.9202252626419067</v>
      </c>
      <c r="M2263" s="1">
        <v>8.1625401973724365E-2</v>
      </c>
      <c r="N2263" s="1">
        <v>6.1901588439941406</v>
      </c>
    </row>
    <row r="2264" spans="1:14" x14ac:dyDescent="0.25">
      <c r="A2264" s="1">
        <v>330263</v>
      </c>
      <c r="B2264" s="1" t="s">
        <v>1519</v>
      </c>
      <c r="C2264" s="1">
        <v>113385303</v>
      </c>
      <c r="D2264" s="1">
        <v>263</v>
      </c>
      <c r="E2264" s="1" t="s">
        <v>1798</v>
      </c>
      <c r="F2264" s="1" t="s">
        <v>234</v>
      </c>
      <c r="G2264" s="1" t="s">
        <v>194</v>
      </c>
      <c r="H2264" s="1" t="s">
        <v>240</v>
      </c>
      <c r="I2264" s="1">
        <v>1579210.09</v>
      </c>
      <c r="J2264" s="1">
        <v>6874648.5</v>
      </c>
      <c r="K2264" s="1">
        <v>0.2593885064125061</v>
      </c>
      <c r="L2264" s="1">
        <v>3.921062707901001</v>
      </c>
      <c r="M2264" s="1">
        <v>9.8096132278442383E-2</v>
      </c>
      <c r="N2264" s="1">
        <v>6.6231317520141602</v>
      </c>
    </row>
    <row r="2265" spans="1:14" x14ac:dyDescent="0.25">
      <c r="A2265" s="1">
        <v>330264</v>
      </c>
      <c r="B2265" s="1" t="s">
        <v>1519</v>
      </c>
      <c r="C2265" s="1">
        <v>114060503</v>
      </c>
      <c r="D2265" s="1">
        <v>264</v>
      </c>
      <c r="E2265" s="1" t="s">
        <v>1799</v>
      </c>
      <c r="F2265" s="1" t="s">
        <v>235</v>
      </c>
      <c r="G2265" s="1" t="s">
        <v>195</v>
      </c>
      <c r="H2265" s="1" t="s">
        <v>240</v>
      </c>
      <c r="I2265" s="1">
        <v>704065.02</v>
      </c>
      <c r="J2265" s="1">
        <v>3881727.25</v>
      </c>
      <c r="K2265" s="1">
        <v>0.30149999260902405</v>
      </c>
      <c r="L2265" s="1">
        <v>8.4212532043457031</v>
      </c>
      <c r="M2265" s="1">
        <v>7.2218440473079681E-2</v>
      </c>
      <c r="N2265" s="1">
        <v>11.429742813110352</v>
      </c>
    </row>
    <row r="2266" spans="1:14" x14ac:dyDescent="0.25">
      <c r="A2266" s="1">
        <v>330265</v>
      </c>
      <c r="B2266" s="1" t="s">
        <v>1519</v>
      </c>
      <c r="C2266" s="1">
        <v>114060753</v>
      </c>
      <c r="D2266" s="1">
        <v>265</v>
      </c>
      <c r="E2266" s="1" t="s">
        <v>1800</v>
      </c>
      <c r="F2266" s="1" t="s">
        <v>235</v>
      </c>
      <c r="G2266" s="1" t="s">
        <v>195</v>
      </c>
      <c r="H2266" s="1" t="s">
        <v>240</v>
      </c>
      <c r="I2266" s="1">
        <v>3781478.06</v>
      </c>
      <c r="J2266" s="1">
        <v>15326779</v>
      </c>
      <c r="K2266" s="1">
        <v>0.30772501230239868</v>
      </c>
      <c r="L2266" s="1">
        <v>2.0488972663879395</v>
      </c>
      <c r="M2266" s="1">
        <v>0.19879673421382904</v>
      </c>
      <c r="N2266" s="1">
        <v>5.548825740814209</v>
      </c>
    </row>
    <row r="2267" spans="1:14" x14ac:dyDescent="0.25">
      <c r="A2267" s="1">
        <v>330266</v>
      </c>
      <c r="B2267" s="1" t="s">
        <v>1519</v>
      </c>
      <c r="C2267" s="1">
        <v>114060853</v>
      </c>
      <c r="D2267" s="1">
        <v>266</v>
      </c>
      <c r="E2267" s="1" t="s">
        <v>1801</v>
      </c>
      <c r="F2267" s="1" t="s">
        <v>235</v>
      </c>
      <c r="G2267" s="1" t="s">
        <v>195</v>
      </c>
      <c r="H2267" s="1" t="s">
        <v>240</v>
      </c>
      <c r="I2267" s="1">
        <v>1107553.23</v>
      </c>
      <c r="J2267" s="1">
        <v>4236084.5</v>
      </c>
      <c r="K2267" s="1">
        <v>5.0110001116991043E-2</v>
      </c>
      <c r="L2267" s="1">
        <v>1.1970927715301514</v>
      </c>
      <c r="M2267" s="1">
        <v>3.847946971654892E-2</v>
      </c>
      <c r="N2267" s="1">
        <v>3.5993278026580811</v>
      </c>
    </row>
    <row r="2268" spans="1:14" x14ac:dyDescent="0.25">
      <c r="A2268" s="1">
        <v>330267</v>
      </c>
      <c r="B2268" s="1" t="s">
        <v>1519</v>
      </c>
      <c r="C2268" s="1">
        <v>114061103</v>
      </c>
      <c r="D2268" s="1">
        <v>267</v>
      </c>
      <c r="E2268" s="1" t="s">
        <v>1802</v>
      </c>
      <c r="F2268" s="1" t="s">
        <v>235</v>
      </c>
      <c r="G2268" s="1" t="s">
        <v>195</v>
      </c>
      <c r="H2268" s="1" t="s">
        <v>240</v>
      </c>
      <c r="I2268" s="1">
        <v>1932939.53</v>
      </c>
      <c r="J2268" s="1">
        <v>6514440.5</v>
      </c>
      <c r="K2268" s="1">
        <v>0.11761549860239029</v>
      </c>
      <c r="L2268" s="1">
        <v>1.8386542797088623</v>
      </c>
      <c r="M2268" s="1">
        <v>6.9570720195770264E-2</v>
      </c>
      <c r="N2268" s="1">
        <v>3.7335989475250244</v>
      </c>
    </row>
    <row r="2269" spans="1:14" x14ac:dyDescent="0.25">
      <c r="A2269" s="1">
        <v>330268</v>
      </c>
      <c r="B2269" s="1" t="s">
        <v>1519</v>
      </c>
      <c r="C2269" s="1">
        <v>114061503</v>
      </c>
      <c r="D2269" s="1">
        <v>268</v>
      </c>
      <c r="E2269" s="1" t="s">
        <v>1803</v>
      </c>
      <c r="F2269" s="1" t="s">
        <v>235</v>
      </c>
      <c r="G2269" s="1" t="s">
        <v>195</v>
      </c>
      <c r="H2269" s="1" t="s">
        <v>240</v>
      </c>
      <c r="I2269" s="1">
        <v>1709921.44</v>
      </c>
      <c r="J2269" s="1">
        <v>8722671</v>
      </c>
      <c r="K2269" s="1">
        <v>0.12279900163412094</v>
      </c>
      <c r="L2269" s="1">
        <v>1.4279166460037231</v>
      </c>
      <c r="M2269" s="1">
        <v>5.801679939031601E-2</v>
      </c>
      <c r="N2269" s="1">
        <v>3.512115478515625</v>
      </c>
    </row>
    <row r="2270" spans="1:14" x14ac:dyDescent="0.25">
      <c r="A2270" s="1">
        <v>330269</v>
      </c>
      <c r="B2270" s="1" t="s">
        <v>1519</v>
      </c>
      <c r="C2270" s="1">
        <v>114062003</v>
      </c>
      <c r="D2270" s="1">
        <v>269</v>
      </c>
      <c r="E2270" s="1" t="s">
        <v>1804</v>
      </c>
      <c r="F2270" s="1" t="s">
        <v>235</v>
      </c>
      <c r="G2270" s="1" t="s">
        <v>195</v>
      </c>
      <c r="H2270" s="1" t="s">
        <v>240</v>
      </c>
      <c r="I2270" s="1">
        <v>2249423.4700000002</v>
      </c>
      <c r="J2270" s="1">
        <v>8975685</v>
      </c>
      <c r="K2270" s="1">
        <v>0.15904399752616882</v>
      </c>
      <c r="L2270" s="1">
        <v>1.8039069175720215</v>
      </c>
      <c r="M2270" s="1">
        <v>0.16722796857357025</v>
      </c>
      <c r="N2270" s="1">
        <v>8.0313291549682617</v>
      </c>
    </row>
    <row r="2271" spans="1:14" x14ac:dyDescent="0.25">
      <c r="A2271" s="1">
        <v>330270</v>
      </c>
      <c r="B2271" s="1" t="s">
        <v>1519</v>
      </c>
      <c r="C2271" s="1">
        <v>114062503</v>
      </c>
      <c r="D2271" s="1">
        <v>270</v>
      </c>
      <c r="E2271" s="1" t="s">
        <v>1805</v>
      </c>
      <c r="F2271" s="1" t="s">
        <v>235</v>
      </c>
      <c r="G2271" s="1" t="s">
        <v>195</v>
      </c>
      <c r="H2271" s="1" t="s">
        <v>240</v>
      </c>
      <c r="I2271" s="1">
        <v>1540868.62</v>
      </c>
      <c r="J2271" s="1">
        <v>6217868</v>
      </c>
      <c r="K2271" s="1">
        <v>0.13687300682067871</v>
      </c>
      <c r="L2271" s="1">
        <v>2.2508323192596436</v>
      </c>
      <c r="M2271" s="1">
        <v>6.1773829162120819E-2</v>
      </c>
      <c r="N2271" s="1">
        <v>4.1764616966247559</v>
      </c>
    </row>
    <row r="2272" spans="1:14" x14ac:dyDescent="0.25">
      <c r="A2272" s="1">
        <v>330271</v>
      </c>
      <c r="B2272" s="1" t="s">
        <v>1519</v>
      </c>
      <c r="C2272" s="1">
        <v>114063003</v>
      </c>
      <c r="D2272" s="1">
        <v>271</v>
      </c>
      <c r="E2272" s="1" t="s">
        <v>1806</v>
      </c>
      <c r="F2272" s="1" t="s">
        <v>235</v>
      </c>
      <c r="G2272" s="1" t="s">
        <v>195</v>
      </c>
      <c r="H2272" s="1" t="s">
        <v>240</v>
      </c>
      <c r="I2272" s="1">
        <v>2436663.41</v>
      </c>
      <c r="J2272" s="1">
        <v>6606639.5</v>
      </c>
      <c r="K2272" s="1">
        <v>0.22595849633216858</v>
      </c>
      <c r="L2272" s="1">
        <v>3.5412912368774414</v>
      </c>
      <c r="M2272" s="1">
        <v>0.27290728688240051</v>
      </c>
      <c r="N2272" s="1">
        <v>12.612664222717285</v>
      </c>
    </row>
    <row r="2273" spans="1:14" x14ac:dyDescent="0.25">
      <c r="A2273" s="1">
        <v>330272</v>
      </c>
      <c r="B2273" s="1" t="s">
        <v>1519</v>
      </c>
      <c r="C2273" s="1">
        <v>114063503</v>
      </c>
      <c r="D2273" s="1">
        <v>272</v>
      </c>
      <c r="E2273" s="1" t="s">
        <v>1807</v>
      </c>
      <c r="F2273" s="1" t="s">
        <v>235</v>
      </c>
      <c r="G2273" s="1" t="s">
        <v>195</v>
      </c>
      <c r="H2273" s="1" t="s">
        <v>240</v>
      </c>
      <c r="I2273" s="1">
        <v>1517652.8</v>
      </c>
      <c r="J2273" s="1">
        <v>7013742.5</v>
      </c>
      <c r="K2273" s="1">
        <v>0.13295449316501617</v>
      </c>
      <c r="L2273" s="1">
        <v>1.9322569370269775</v>
      </c>
      <c r="M2273" s="1">
        <v>-7.5146131217479706E-2</v>
      </c>
      <c r="N2273" s="1">
        <v>-4.7178668975830078</v>
      </c>
    </row>
    <row r="2274" spans="1:14" x14ac:dyDescent="0.25">
      <c r="A2274" s="1">
        <v>330273</v>
      </c>
      <c r="B2274" s="1" t="s">
        <v>1519</v>
      </c>
      <c r="C2274" s="1">
        <v>114064003</v>
      </c>
      <c r="D2274" s="1">
        <v>273</v>
      </c>
      <c r="E2274" s="1" t="s">
        <v>1808</v>
      </c>
      <c r="F2274" s="1" t="s">
        <v>235</v>
      </c>
      <c r="G2274" s="1" t="s">
        <v>195</v>
      </c>
      <c r="H2274" s="1" t="s">
        <v>240</v>
      </c>
      <c r="I2274" s="1">
        <v>944816.66</v>
      </c>
      <c r="J2274" s="1">
        <v>3527514.25</v>
      </c>
      <c r="K2274" s="1">
        <v>0.11179350316524506</v>
      </c>
      <c r="L2274" s="1">
        <v>3.2729110717773438</v>
      </c>
      <c r="M2274" s="1">
        <v>2.4820530787110329E-2</v>
      </c>
      <c r="N2274" s="1">
        <v>2.6978950500488281</v>
      </c>
    </row>
    <row r="2275" spans="1:14" x14ac:dyDescent="0.25">
      <c r="A2275" s="1">
        <v>330274</v>
      </c>
      <c r="B2275" s="1" t="s">
        <v>1519</v>
      </c>
      <c r="C2275" s="1">
        <v>114065503</v>
      </c>
      <c r="D2275" s="1">
        <v>274</v>
      </c>
      <c r="E2275" s="1" t="s">
        <v>1809</v>
      </c>
      <c r="F2275" s="1" t="s">
        <v>235</v>
      </c>
      <c r="G2275" s="1" t="s">
        <v>195</v>
      </c>
      <c r="H2275" s="1" t="s">
        <v>240</v>
      </c>
      <c r="I2275" s="1">
        <v>1768383.71</v>
      </c>
      <c r="J2275" s="1">
        <v>6012959</v>
      </c>
      <c r="K2275" s="1">
        <v>0.34313800930976868</v>
      </c>
      <c r="L2275" s="1">
        <v>6.0520076751708984</v>
      </c>
      <c r="M2275" s="1">
        <v>0.22175970673561096</v>
      </c>
      <c r="N2275" s="1">
        <v>14.33830738067627</v>
      </c>
    </row>
    <row r="2276" spans="1:14" x14ac:dyDescent="0.25">
      <c r="A2276" s="1">
        <v>330275</v>
      </c>
      <c r="B2276" s="1" t="s">
        <v>1519</v>
      </c>
      <c r="C2276" s="1">
        <v>114066503</v>
      </c>
      <c r="D2276" s="1">
        <v>275</v>
      </c>
      <c r="E2276" s="1" t="s">
        <v>1810</v>
      </c>
      <c r="F2276" s="1" t="s">
        <v>235</v>
      </c>
      <c r="G2276" s="1" t="s">
        <v>195</v>
      </c>
      <c r="H2276" s="1" t="s">
        <v>240</v>
      </c>
      <c r="I2276" s="1">
        <v>1124151.21</v>
      </c>
      <c r="J2276" s="1">
        <v>4044526.5</v>
      </c>
      <c r="K2276" s="1">
        <v>7.9760253429412842E-2</v>
      </c>
      <c r="L2276" s="1">
        <v>2.0117263793945313</v>
      </c>
      <c r="M2276" s="1">
        <v>4.0357321500778198E-2</v>
      </c>
      <c r="N2276" s="1">
        <v>3.723707914352417</v>
      </c>
    </row>
    <row r="2277" spans="1:14" x14ac:dyDescent="0.25">
      <c r="A2277" s="1">
        <v>330276</v>
      </c>
      <c r="B2277" s="1" t="s">
        <v>1519</v>
      </c>
      <c r="C2277" s="1">
        <v>114067002</v>
      </c>
      <c r="D2277" s="1">
        <v>276</v>
      </c>
      <c r="E2277" s="1" t="s">
        <v>1811</v>
      </c>
      <c r="F2277" s="1" t="s">
        <v>235</v>
      </c>
      <c r="G2277" s="1" t="s">
        <v>195</v>
      </c>
      <c r="H2277" s="1" t="s">
        <v>240</v>
      </c>
      <c r="I2277" s="1">
        <v>13153071.18</v>
      </c>
      <c r="J2277" s="1">
        <v>145029584</v>
      </c>
      <c r="K2277" s="1">
        <v>5.3546562194824219</v>
      </c>
      <c r="L2277" s="1">
        <v>3.833655834197998</v>
      </c>
      <c r="M2277" s="1">
        <v>1.2648481130599976</v>
      </c>
      <c r="N2277" s="1">
        <v>10.639505386352539</v>
      </c>
    </row>
    <row r="2278" spans="1:14" x14ac:dyDescent="0.25">
      <c r="A2278" s="1">
        <v>330277</v>
      </c>
      <c r="B2278" s="1" t="s">
        <v>1519</v>
      </c>
      <c r="C2278" s="1">
        <v>114067503</v>
      </c>
      <c r="D2278" s="1">
        <v>277</v>
      </c>
      <c r="E2278" s="1" t="s">
        <v>1812</v>
      </c>
      <c r="F2278" s="1" t="s">
        <v>235</v>
      </c>
      <c r="G2278" s="1" t="s">
        <v>195</v>
      </c>
      <c r="H2278" s="1" t="s">
        <v>240</v>
      </c>
      <c r="I2278" s="1">
        <v>1021573.96</v>
      </c>
      <c r="J2278" s="1">
        <v>2990691.25</v>
      </c>
      <c r="K2278" s="1">
        <v>0.11842700093984604</v>
      </c>
      <c r="L2278" s="1">
        <v>4.1231236457824707</v>
      </c>
      <c r="M2278" s="1">
        <v>5.5687811225652695E-2</v>
      </c>
      <c r="N2278" s="1">
        <v>5.7654633522033691</v>
      </c>
    </row>
    <row r="2279" spans="1:14" x14ac:dyDescent="0.25">
      <c r="A2279" s="1">
        <v>330278</v>
      </c>
      <c r="B2279" s="1" t="s">
        <v>1519</v>
      </c>
      <c r="C2279" s="1">
        <v>114068003</v>
      </c>
      <c r="D2279" s="1">
        <v>278</v>
      </c>
      <c r="E2279" s="1" t="s">
        <v>1813</v>
      </c>
      <c r="F2279" s="1" t="s">
        <v>235</v>
      </c>
      <c r="G2279" s="1" t="s">
        <v>195</v>
      </c>
      <c r="H2279" s="1" t="s">
        <v>240</v>
      </c>
      <c r="I2279" s="1">
        <v>965537.95</v>
      </c>
      <c r="J2279" s="1">
        <v>4274688</v>
      </c>
      <c r="K2279" s="1">
        <v>9.1844253242015839E-2</v>
      </c>
      <c r="L2279" s="1">
        <v>2.1957371234893799</v>
      </c>
      <c r="M2279" s="1">
        <v>4.7091159969568253E-2</v>
      </c>
      <c r="N2279" s="1">
        <v>5.127260684967041</v>
      </c>
    </row>
    <row r="2280" spans="1:14" x14ac:dyDescent="0.25">
      <c r="A2280" s="1">
        <v>330279</v>
      </c>
      <c r="B2280" s="1" t="s">
        <v>1519</v>
      </c>
      <c r="C2280" s="1">
        <v>114068103</v>
      </c>
      <c r="D2280" s="1">
        <v>279</v>
      </c>
      <c r="E2280" s="1" t="s">
        <v>1814</v>
      </c>
      <c r="F2280" s="1" t="s">
        <v>235</v>
      </c>
      <c r="G2280" s="1" t="s">
        <v>195</v>
      </c>
      <c r="H2280" s="1" t="s">
        <v>240</v>
      </c>
      <c r="I2280" s="1">
        <v>1773343.09</v>
      </c>
      <c r="J2280" s="1">
        <v>5624545</v>
      </c>
      <c r="K2280" s="1">
        <v>9.7721002995967865E-2</v>
      </c>
      <c r="L2280" s="1">
        <v>1.7681221961975098</v>
      </c>
      <c r="M2280" s="1">
        <v>7.0027172565460205E-2</v>
      </c>
      <c r="N2280" s="1">
        <v>4.1112260818481445</v>
      </c>
    </row>
    <row r="2281" spans="1:14" x14ac:dyDescent="0.25">
      <c r="A2281" s="1">
        <v>330280</v>
      </c>
      <c r="B2281" s="1" t="s">
        <v>1519</v>
      </c>
      <c r="C2281" s="1">
        <v>114069103</v>
      </c>
      <c r="D2281" s="1">
        <v>280</v>
      </c>
      <c r="E2281" s="1" t="s">
        <v>1815</v>
      </c>
      <c r="F2281" s="1" t="s">
        <v>235</v>
      </c>
      <c r="G2281" s="1" t="s">
        <v>195</v>
      </c>
      <c r="H2281" s="1" t="s">
        <v>240</v>
      </c>
      <c r="I2281" s="1">
        <v>2625760.12</v>
      </c>
      <c r="J2281" s="1">
        <v>8682737</v>
      </c>
      <c r="K2281" s="1">
        <v>0.36842098832130432</v>
      </c>
      <c r="L2281" s="1">
        <v>4.4311642646789551</v>
      </c>
      <c r="M2281" s="1">
        <v>0.20154373347759247</v>
      </c>
      <c r="N2281" s="1">
        <v>8.3137683868408203</v>
      </c>
    </row>
    <row r="2282" spans="1:14" x14ac:dyDescent="0.25">
      <c r="A2282" s="1">
        <v>330281</v>
      </c>
      <c r="B2282" s="1" t="s">
        <v>1519</v>
      </c>
      <c r="C2282" s="1">
        <v>114069353</v>
      </c>
      <c r="D2282" s="1">
        <v>281</v>
      </c>
      <c r="E2282" s="1" t="s">
        <v>1816</v>
      </c>
      <c r="F2282" s="1" t="s">
        <v>235</v>
      </c>
      <c r="G2282" s="1" t="s">
        <v>195</v>
      </c>
      <c r="H2282" s="1" t="s">
        <v>240</v>
      </c>
      <c r="I2282" s="1">
        <v>892609.41</v>
      </c>
      <c r="J2282" s="1">
        <v>1847750</v>
      </c>
      <c r="K2282" s="1">
        <v>0.1068667471408844</v>
      </c>
      <c r="L2282" s="1">
        <v>6.1386513710021973</v>
      </c>
      <c r="M2282" s="1">
        <v>-9.6310600638389587E-2</v>
      </c>
      <c r="N2282" s="1">
        <v>-9.7389678955078125</v>
      </c>
    </row>
    <row r="2283" spans="1:14" x14ac:dyDescent="0.25">
      <c r="A2283" s="1">
        <v>330282</v>
      </c>
      <c r="B2283" s="1" t="s">
        <v>1519</v>
      </c>
      <c r="C2283" s="1">
        <v>115210503</v>
      </c>
      <c r="D2283" s="1">
        <v>282</v>
      </c>
      <c r="E2283" s="1" t="s">
        <v>1817</v>
      </c>
      <c r="F2283" s="1" t="s">
        <v>234</v>
      </c>
      <c r="G2283" s="1" t="s">
        <v>196</v>
      </c>
      <c r="H2283" s="1" t="s">
        <v>240</v>
      </c>
      <c r="I2283" s="1">
        <v>1983550.67</v>
      </c>
      <c r="J2283" s="1">
        <v>9653657</v>
      </c>
      <c r="K2283" s="1">
        <v>0.20386900007724762</v>
      </c>
      <c r="L2283" s="1">
        <v>2.1573922634124756</v>
      </c>
      <c r="M2283" s="1">
        <v>6.0497049242258072E-2</v>
      </c>
      <c r="N2283" s="1">
        <v>3.1458847522735596</v>
      </c>
    </row>
    <row r="2284" spans="1:14" x14ac:dyDescent="0.25">
      <c r="A2284" s="1">
        <v>330283</v>
      </c>
      <c r="B2284" s="1" t="s">
        <v>1519</v>
      </c>
      <c r="C2284" s="1">
        <v>115211003</v>
      </c>
      <c r="D2284" s="1">
        <v>283</v>
      </c>
      <c r="E2284" s="1" t="s">
        <v>1818</v>
      </c>
      <c r="F2284" s="1" t="s">
        <v>234</v>
      </c>
      <c r="G2284" s="1" t="s">
        <v>196</v>
      </c>
      <c r="H2284" s="1" t="s">
        <v>240</v>
      </c>
      <c r="I2284" s="1">
        <v>529720.44999999995</v>
      </c>
      <c r="J2284" s="1">
        <v>1626351.875</v>
      </c>
      <c r="K2284" s="1">
        <v>8.6200997233390808E-2</v>
      </c>
      <c r="L2284" s="1">
        <v>5.596919059753418</v>
      </c>
      <c r="M2284" s="1">
        <v>2.360064908862114E-2</v>
      </c>
      <c r="N2284" s="1">
        <v>4.6630558967590332</v>
      </c>
    </row>
    <row r="2285" spans="1:14" x14ac:dyDescent="0.25">
      <c r="A2285" s="1">
        <v>330284</v>
      </c>
      <c r="B2285" s="1" t="s">
        <v>1519</v>
      </c>
      <c r="C2285" s="1">
        <v>115211103</v>
      </c>
      <c r="D2285" s="1">
        <v>284</v>
      </c>
      <c r="E2285" s="1" t="s">
        <v>1819</v>
      </c>
      <c r="F2285" s="1" t="s">
        <v>234</v>
      </c>
      <c r="G2285" s="1" t="s">
        <v>196</v>
      </c>
      <c r="H2285" s="1" t="s">
        <v>240</v>
      </c>
      <c r="I2285" s="1">
        <v>3105605.39</v>
      </c>
      <c r="J2285" s="1">
        <v>13358686</v>
      </c>
      <c r="K2285" s="1">
        <v>0.28283101320266724</v>
      </c>
      <c r="L2285" s="1">
        <v>2.1630020141601563</v>
      </c>
      <c r="M2285" s="1">
        <v>0.13646316528320313</v>
      </c>
      <c r="N2285" s="1">
        <v>4.5960464477539063</v>
      </c>
    </row>
    <row r="2286" spans="1:14" x14ac:dyDescent="0.25">
      <c r="A2286" s="1">
        <v>330285</v>
      </c>
      <c r="B2286" s="1" t="s">
        <v>1519</v>
      </c>
      <c r="C2286" s="1">
        <v>115211603</v>
      </c>
      <c r="D2286" s="1">
        <v>285</v>
      </c>
      <c r="E2286" s="1" t="s">
        <v>1820</v>
      </c>
      <c r="F2286" s="1" t="s">
        <v>234</v>
      </c>
      <c r="G2286" s="1" t="s">
        <v>196</v>
      </c>
      <c r="H2286" s="1" t="s">
        <v>240</v>
      </c>
      <c r="I2286" s="1">
        <v>3594723</v>
      </c>
      <c r="J2286" s="1">
        <v>11692650</v>
      </c>
      <c r="K2286" s="1">
        <v>0.42056900262832642</v>
      </c>
      <c r="L2286" s="1">
        <v>3.7310678958892822</v>
      </c>
      <c r="M2286" s="1">
        <v>9.3423999845981598E-2</v>
      </c>
      <c r="N2286" s="1">
        <v>2.668266773223877</v>
      </c>
    </row>
    <row r="2287" spans="1:14" x14ac:dyDescent="0.25">
      <c r="A2287" s="1">
        <v>330286</v>
      </c>
      <c r="B2287" s="1" t="s">
        <v>1519</v>
      </c>
      <c r="C2287" s="1">
        <v>115212503</v>
      </c>
      <c r="D2287" s="1">
        <v>286</v>
      </c>
      <c r="E2287" s="1" t="s">
        <v>1821</v>
      </c>
      <c r="F2287" s="1" t="s">
        <v>234</v>
      </c>
      <c r="G2287" s="1" t="s">
        <v>196</v>
      </c>
      <c r="H2287" s="1" t="s">
        <v>240</v>
      </c>
      <c r="I2287" s="1">
        <v>1442459.61</v>
      </c>
      <c r="J2287" s="1">
        <v>6367955</v>
      </c>
      <c r="K2287" s="1">
        <v>0.12298250198364258</v>
      </c>
      <c r="L2287" s="1">
        <v>1.969304084777832</v>
      </c>
      <c r="M2287" s="1">
        <v>6.3081651926040649E-2</v>
      </c>
      <c r="N2287" s="1">
        <v>4.5731954574584961</v>
      </c>
    </row>
    <row r="2288" spans="1:14" x14ac:dyDescent="0.25">
      <c r="A2288" s="1">
        <v>330287</v>
      </c>
      <c r="B2288" s="1" t="s">
        <v>1519</v>
      </c>
      <c r="C2288" s="1">
        <v>115216503</v>
      </c>
      <c r="D2288" s="1">
        <v>287</v>
      </c>
      <c r="E2288" s="1" t="s">
        <v>1822</v>
      </c>
      <c r="F2288" s="1" t="s">
        <v>234</v>
      </c>
      <c r="G2288" s="1" t="s">
        <v>196</v>
      </c>
      <c r="H2288" s="1" t="s">
        <v>240</v>
      </c>
      <c r="I2288" s="1">
        <v>1844785.83</v>
      </c>
      <c r="J2288" s="1">
        <v>7095531.5</v>
      </c>
      <c r="K2288" s="1">
        <v>0.38227349519729614</v>
      </c>
      <c r="L2288" s="1">
        <v>5.6943068504333496</v>
      </c>
      <c r="M2288" s="1">
        <v>8.476092666387558E-2</v>
      </c>
      <c r="N2288" s="1">
        <v>4.8158936500549316</v>
      </c>
    </row>
    <row r="2289" spans="1:14" x14ac:dyDescent="0.25">
      <c r="A2289" s="1">
        <v>330288</v>
      </c>
      <c r="B2289" s="1" t="s">
        <v>1519</v>
      </c>
      <c r="C2289" s="1">
        <v>115218003</v>
      </c>
      <c r="D2289" s="1">
        <v>288</v>
      </c>
      <c r="E2289" s="1" t="s">
        <v>1823</v>
      </c>
      <c r="F2289" s="1" t="s">
        <v>234</v>
      </c>
      <c r="G2289" s="1" t="s">
        <v>196</v>
      </c>
      <c r="H2289" s="1" t="s">
        <v>240</v>
      </c>
      <c r="I2289" s="1">
        <v>2058544.22</v>
      </c>
      <c r="J2289" s="1">
        <v>9937653</v>
      </c>
      <c r="K2289" s="1">
        <v>0.23874199390411377</v>
      </c>
      <c r="L2289" s="1">
        <v>2.4615340232849121</v>
      </c>
      <c r="M2289" s="1">
        <v>0.19766664505004883</v>
      </c>
      <c r="N2289" s="1">
        <v>10.622227668762207</v>
      </c>
    </row>
    <row r="2290" spans="1:14" x14ac:dyDescent="0.25">
      <c r="A2290" s="1">
        <v>330289</v>
      </c>
      <c r="B2290" s="1" t="s">
        <v>1519</v>
      </c>
      <c r="C2290" s="1">
        <v>115218303</v>
      </c>
      <c r="D2290" s="1">
        <v>289</v>
      </c>
      <c r="E2290" s="1" t="s">
        <v>1824</v>
      </c>
      <c r="F2290" s="1" t="s">
        <v>234</v>
      </c>
      <c r="G2290" s="1" t="s">
        <v>196</v>
      </c>
      <c r="H2290" s="1" t="s">
        <v>240</v>
      </c>
      <c r="I2290" s="1">
        <v>1192886.44</v>
      </c>
      <c r="J2290" s="1">
        <v>4565315</v>
      </c>
      <c r="K2290" s="1">
        <v>0.12991949915885925</v>
      </c>
      <c r="L2290" s="1">
        <v>2.9291524887084961</v>
      </c>
      <c r="M2290" s="1">
        <v>0.17491048574447632</v>
      </c>
      <c r="N2290" s="1">
        <v>17.182182312011719</v>
      </c>
    </row>
    <row r="2291" spans="1:14" x14ac:dyDescent="0.25">
      <c r="A2291" s="1">
        <v>330290</v>
      </c>
      <c r="B2291" s="1" t="s">
        <v>1519</v>
      </c>
      <c r="C2291" s="1">
        <v>115219002</v>
      </c>
      <c r="D2291" s="1">
        <v>290</v>
      </c>
      <c r="E2291" s="1" t="s">
        <v>1825</v>
      </c>
      <c r="F2291" s="1" t="s">
        <v>234</v>
      </c>
      <c r="G2291" s="1" t="s">
        <v>196</v>
      </c>
      <c r="H2291" s="1" t="s">
        <v>240</v>
      </c>
      <c r="I2291" s="1">
        <v>4078708.76</v>
      </c>
      <c r="J2291" s="1">
        <v>14220073</v>
      </c>
      <c r="K2291" s="1">
        <v>0.36439999938011169</v>
      </c>
      <c r="L2291" s="1">
        <v>2.629969596862793</v>
      </c>
      <c r="M2291" s="1">
        <v>0.14266225695610046</v>
      </c>
      <c r="N2291" s="1">
        <v>3.6245064735412598</v>
      </c>
    </row>
    <row r="2292" spans="1:14" x14ac:dyDescent="0.25">
      <c r="A2292" s="1">
        <v>330291</v>
      </c>
      <c r="B2292" s="1" t="s">
        <v>1519</v>
      </c>
      <c r="C2292" s="1">
        <v>115221402</v>
      </c>
      <c r="D2292" s="1">
        <v>291</v>
      </c>
      <c r="E2292" s="1" t="s">
        <v>1826</v>
      </c>
      <c r="F2292" s="1" t="s">
        <v>234</v>
      </c>
      <c r="G2292" s="1" t="s">
        <v>197</v>
      </c>
      <c r="H2292" s="1" t="s">
        <v>240</v>
      </c>
      <c r="I2292" s="1">
        <v>5925473.4100000001</v>
      </c>
      <c r="J2292" s="1">
        <v>19100896</v>
      </c>
      <c r="K2292" s="1">
        <v>0.83187800645828247</v>
      </c>
      <c r="L2292" s="1">
        <v>4.5534906387329102</v>
      </c>
      <c r="M2292" s="1">
        <v>0.25425282120704651</v>
      </c>
      <c r="N2292" s="1">
        <v>4.4832119941711426</v>
      </c>
    </row>
    <row r="2293" spans="1:14" x14ac:dyDescent="0.25">
      <c r="A2293" s="1">
        <v>330292</v>
      </c>
      <c r="B2293" s="1" t="s">
        <v>1519</v>
      </c>
      <c r="C2293" s="1">
        <v>115221753</v>
      </c>
      <c r="D2293" s="1">
        <v>292</v>
      </c>
      <c r="E2293" s="1" t="s">
        <v>1827</v>
      </c>
      <c r="F2293" s="1" t="s">
        <v>234</v>
      </c>
      <c r="G2293" s="1" t="s">
        <v>197</v>
      </c>
      <c r="H2293" s="1" t="s">
        <v>240</v>
      </c>
      <c r="I2293" s="1">
        <v>1488653.53</v>
      </c>
      <c r="J2293" s="1">
        <v>2983495.25</v>
      </c>
      <c r="K2293" s="1">
        <v>0.14998325705528259</v>
      </c>
      <c r="L2293" s="1">
        <v>5.2931928634643555</v>
      </c>
      <c r="M2293" s="1">
        <v>3.304775059223175E-2</v>
      </c>
      <c r="N2293" s="1">
        <v>2.2703778743743896</v>
      </c>
    </row>
    <row r="2294" spans="1:14" x14ac:dyDescent="0.25">
      <c r="A2294" s="1">
        <v>330293</v>
      </c>
      <c r="B2294" s="1" t="s">
        <v>1519</v>
      </c>
      <c r="C2294" s="1">
        <v>115222504</v>
      </c>
      <c r="D2294" s="1">
        <v>293</v>
      </c>
      <c r="E2294" s="1" t="s">
        <v>1828</v>
      </c>
      <c r="F2294" s="1" t="s">
        <v>234</v>
      </c>
      <c r="G2294" s="1" t="s">
        <v>197</v>
      </c>
      <c r="H2294" s="1" t="s">
        <v>240</v>
      </c>
      <c r="I2294" s="1">
        <v>837155.37</v>
      </c>
      <c r="J2294" s="1">
        <v>5671997.5</v>
      </c>
      <c r="K2294" s="1">
        <v>5.2480001002550125E-2</v>
      </c>
      <c r="L2294" s="1">
        <v>0.9338880181312561</v>
      </c>
      <c r="M2294" s="1">
        <v>3.667914867401123E-2</v>
      </c>
      <c r="N2294" s="1">
        <v>4.5821661949157715</v>
      </c>
    </row>
    <row r="2295" spans="1:14" x14ac:dyDescent="0.25">
      <c r="A2295" s="1">
        <v>330294</v>
      </c>
      <c r="B2295" s="1" t="s">
        <v>1519</v>
      </c>
      <c r="C2295" s="1">
        <v>115222752</v>
      </c>
      <c r="D2295" s="1">
        <v>294</v>
      </c>
      <c r="E2295" s="1" t="s">
        <v>1829</v>
      </c>
      <c r="F2295" s="1" t="s">
        <v>234</v>
      </c>
      <c r="G2295" s="1" t="s">
        <v>197</v>
      </c>
      <c r="H2295" s="1" t="s">
        <v>240</v>
      </c>
      <c r="I2295" s="1">
        <v>6301565</v>
      </c>
      <c r="J2295" s="1">
        <v>53792272</v>
      </c>
      <c r="K2295" s="1">
        <v>1.3584879636764526</v>
      </c>
      <c r="L2295" s="1">
        <v>2.5908639430999756</v>
      </c>
      <c r="M2295" s="1">
        <v>0.30547374486923218</v>
      </c>
      <c r="N2295" s="1">
        <v>5.0945477485656738</v>
      </c>
    </row>
    <row r="2296" spans="1:14" x14ac:dyDescent="0.25">
      <c r="A2296" s="1">
        <v>330295</v>
      </c>
      <c r="B2296" s="1" t="s">
        <v>1519</v>
      </c>
      <c r="C2296" s="1">
        <v>115224003</v>
      </c>
      <c r="D2296" s="1">
        <v>295</v>
      </c>
      <c r="E2296" s="1" t="s">
        <v>1830</v>
      </c>
      <c r="F2296" s="1" t="s">
        <v>234</v>
      </c>
      <c r="G2296" s="1" t="s">
        <v>197</v>
      </c>
      <c r="H2296" s="1" t="s">
        <v>240</v>
      </c>
      <c r="I2296" s="1">
        <v>2372259.4700000002</v>
      </c>
      <c r="J2296" s="1">
        <v>9858908</v>
      </c>
      <c r="K2296" s="1">
        <v>0.17011100053787231</v>
      </c>
      <c r="L2296" s="1">
        <v>1.7557494640350342</v>
      </c>
      <c r="M2296" s="1">
        <v>9.4938330352306366E-2</v>
      </c>
      <c r="N2296" s="1">
        <v>4.1688599586486816</v>
      </c>
    </row>
    <row r="2297" spans="1:14" x14ac:dyDescent="0.25">
      <c r="A2297" s="1">
        <v>330296</v>
      </c>
      <c r="B2297" s="1" t="s">
        <v>1519</v>
      </c>
      <c r="C2297" s="1">
        <v>115226003</v>
      </c>
      <c r="D2297" s="1">
        <v>296</v>
      </c>
      <c r="E2297" s="1" t="s">
        <v>1831</v>
      </c>
      <c r="F2297" s="1" t="s">
        <v>234</v>
      </c>
      <c r="G2297" s="1" t="s">
        <v>197</v>
      </c>
      <c r="H2297" s="1" t="s">
        <v>240</v>
      </c>
      <c r="I2297" s="1">
        <v>1766519.82</v>
      </c>
      <c r="J2297" s="1">
        <v>8293253.5</v>
      </c>
      <c r="K2297" s="1">
        <v>0.14919699728488922</v>
      </c>
      <c r="L2297" s="1">
        <v>1.8319740295410156</v>
      </c>
      <c r="M2297" s="1">
        <v>8.322451263666153E-2</v>
      </c>
      <c r="N2297" s="1">
        <v>4.9441418647766113</v>
      </c>
    </row>
    <row r="2298" spans="1:14" x14ac:dyDescent="0.25">
      <c r="A2298" s="1">
        <v>330297</v>
      </c>
      <c r="B2298" s="1" t="s">
        <v>1519</v>
      </c>
      <c r="C2298" s="1">
        <v>115226103</v>
      </c>
      <c r="D2298" s="1">
        <v>297</v>
      </c>
      <c r="E2298" s="1" t="s">
        <v>1832</v>
      </c>
      <c r="F2298" s="1" t="s">
        <v>234</v>
      </c>
      <c r="G2298" s="1" t="s">
        <v>197</v>
      </c>
      <c r="H2298" s="1" t="s">
        <v>240</v>
      </c>
      <c r="I2298" s="1">
        <v>630699.93999999994</v>
      </c>
      <c r="J2298" s="1">
        <v>4079827.5</v>
      </c>
      <c r="K2298" s="1">
        <v>4.363274946808815E-2</v>
      </c>
      <c r="L2298" s="1">
        <v>1.0810368061065674</v>
      </c>
      <c r="M2298" s="1">
        <v>3.0214639380574226E-2</v>
      </c>
      <c r="N2298" s="1">
        <v>5.0317034721374512</v>
      </c>
    </row>
    <row r="2299" spans="1:14" x14ac:dyDescent="0.25">
      <c r="A2299" s="1">
        <v>330298</v>
      </c>
      <c r="B2299" s="1" t="s">
        <v>1519</v>
      </c>
      <c r="C2299" s="1">
        <v>115228003</v>
      </c>
      <c r="D2299" s="1">
        <v>298</v>
      </c>
      <c r="E2299" s="1" t="s">
        <v>1833</v>
      </c>
      <c r="F2299" s="1" t="s">
        <v>234</v>
      </c>
      <c r="G2299" s="1" t="s">
        <v>197</v>
      </c>
      <c r="H2299" s="1" t="s">
        <v>240</v>
      </c>
      <c r="I2299" s="1">
        <v>1174161.44</v>
      </c>
      <c r="J2299" s="1">
        <v>8730458</v>
      </c>
      <c r="K2299" s="1">
        <v>0.29186201095581055</v>
      </c>
      <c r="L2299" s="1">
        <v>3.458655834197998</v>
      </c>
      <c r="M2299" s="1">
        <v>9.1029688715934753E-2</v>
      </c>
      <c r="N2299" s="1">
        <v>8.4043045043945313</v>
      </c>
    </row>
    <row r="2300" spans="1:14" x14ac:dyDescent="0.25">
      <c r="A2300" s="1">
        <v>330299</v>
      </c>
      <c r="B2300" s="1" t="s">
        <v>1519</v>
      </c>
      <c r="C2300" s="1">
        <v>115228303</v>
      </c>
      <c r="D2300" s="1">
        <v>299</v>
      </c>
      <c r="E2300" s="1" t="s">
        <v>1834</v>
      </c>
      <c r="F2300" s="1" t="s">
        <v>234</v>
      </c>
      <c r="G2300" s="1" t="s">
        <v>197</v>
      </c>
      <c r="H2300" s="1" t="s">
        <v>240</v>
      </c>
      <c r="I2300" s="1">
        <v>1521661.33</v>
      </c>
      <c r="J2300" s="1">
        <v>4191328.25</v>
      </c>
      <c r="K2300" s="1">
        <v>0.27004224061965942</v>
      </c>
      <c r="L2300" s="1">
        <v>6.8865737915039063</v>
      </c>
      <c r="M2300" s="1">
        <v>6.4195021986961365E-2</v>
      </c>
      <c r="N2300" s="1">
        <v>4.4045629501342773</v>
      </c>
    </row>
    <row r="2301" spans="1:14" x14ac:dyDescent="0.25">
      <c r="A2301" s="1">
        <v>330300</v>
      </c>
      <c r="B2301" s="1" t="s">
        <v>1519</v>
      </c>
      <c r="C2301" s="1">
        <v>115229003</v>
      </c>
      <c r="D2301" s="1">
        <v>300</v>
      </c>
      <c r="E2301" s="1" t="s">
        <v>1835</v>
      </c>
      <c r="F2301" s="1" t="s">
        <v>234</v>
      </c>
      <c r="G2301" s="1" t="s">
        <v>197</v>
      </c>
      <c r="H2301" s="1" t="s">
        <v>240</v>
      </c>
      <c r="I2301" s="1">
        <v>858564.78</v>
      </c>
      <c r="J2301" s="1">
        <v>5992560</v>
      </c>
      <c r="K2301" s="1">
        <v>6.7911498248577118E-2</v>
      </c>
      <c r="L2301" s="1">
        <v>1.1462537050247192</v>
      </c>
      <c r="M2301" s="1">
        <v>3.1014749780297279E-2</v>
      </c>
      <c r="N2301" s="1">
        <v>3.747779369354248</v>
      </c>
    </row>
    <row r="2302" spans="1:14" x14ac:dyDescent="0.25">
      <c r="A2302" s="1">
        <v>330301</v>
      </c>
      <c r="B2302" s="1" t="s">
        <v>1519</v>
      </c>
      <c r="C2302" s="1">
        <v>115503004</v>
      </c>
      <c r="D2302" s="1">
        <v>301</v>
      </c>
      <c r="E2302" s="1" t="s">
        <v>1836</v>
      </c>
      <c r="F2302" s="1" t="s">
        <v>234</v>
      </c>
      <c r="G2302" s="1" t="s">
        <v>198</v>
      </c>
      <c r="H2302" s="1" t="s">
        <v>240</v>
      </c>
      <c r="I2302" s="1">
        <v>498953.66</v>
      </c>
      <c r="J2302" s="1">
        <v>3576493.75</v>
      </c>
      <c r="K2302" s="1">
        <v>4.3842751532793045E-2</v>
      </c>
      <c r="L2302" s="1">
        <v>1.2410721778869629</v>
      </c>
      <c r="M2302" s="1">
        <v>2.6664590463042259E-2</v>
      </c>
      <c r="N2302" s="1">
        <v>5.6458196640014648</v>
      </c>
    </row>
    <row r="2303" spans="1:14" x14ac:dyDescent="0.25">
      <c r="A2303" s="1">
        <v>330302</v>
      </c>
      <c r="B2303" s="1" t="s">
        <v>1519</v>
      </c>
      <c r="C2303" s="1">
        <v>115504003</v>
      </c>
      <c r="D2303" s="1">
        <v>302</v>
      </c>
      <c r="E2303" s="1" t="s">
        <v>1837</v>
      </c>
      <c r="F2303" s="1" t="s">
        <v>234</v>
      </c>
      <c r="G2303" s="1" t="s">
        <v>198</v>
      </c>
      <c r="H2303" s="1" t="s">
        <v>240</v>
      </c>
      <c r="I2303" s="1">
        <v>960062.62</v>
      </c>
      <c r="J2303" s="1">
        <v>6006609</v>
      </c>
      <c r="K2303" s="1">
        <v>6.8380996584892273E-2</v>
      </c>
      <c r="L2303" s="1">
        <v>1.1515388488769531</v>
      </c>
      <c r="M2303" s="1">
        <v>5.6998379528522491E-2</v>
      </c>
      <c r="N2303" s="1">
        <v>6.3116641044616699</v>
      </c>
    </row>
    <row r="2304" spans="1:14" x14ac:dyDescent="0.25">
      <c r="A2304" s="1">
        <v>330303</v>
      </c>
      <c r="B2304" s="1" t="s">
        <v>1519</v>
      </c>
      <c r="C2304" s="1">
        <v>115506003</v>
      </c>
      <c r="D2304" s="1">
        <v>303</v>
      </c>
      <c r="E2304" s="1" t="s">
        <v>1838</v>
      </c>
      <c r="F2304" s="1" t="s">
        <v>234</v>
      </c>
      <c r="G2304" s="1" t="s">
        <v>198</v>
      </c>
      <c r="H2304" s="1" t="s">
        <v>240</v>
      </c>
      <c r="I2304" s="1">
        <v>1509273</v>
      </c>
      <c r="J2304" s="1">
        <v>8186211</v>
      </c>
      <c r="K2304" s="1">
        <v>5.3833499550819397E-2</v>
      </c>
      <c r="L2304" s="1">
        <v>0.66196507215499878</v>
      </c>
      <c r="M2304" s="1">
        <v>5.697200819849968E-2</v>
      </c>
      <c r="N2304" s="1">
        <v>3.9228789806365967</v>
      </c>
    </row>
    <row r="2305" spans="1:14" x14ac:dyDescent="0.25">
      <c r="A2305" s="1">
        <v>330304</v>
      </c>
      <c r="B2305" s="1" t="s">
        <v>1519</v>
      </c>
      <c r="C2305" s="1">
        <v>115508003</v>
      </c>
      <c r="D2305" s="1">
        <v>304</v>
      </c>
      <c r="E2305" s="1" t="s">
        <v>1839</v>
      </c>
      <c r="F2305" s="1" t="s">
        <v>234</v>
      </c>
      <c r="G2305" s="1" t="s">
        <v>198</v>
      </c>
      <c r="H2305" s="1" t="s">
        <v>240</v>
      </c>
      <c r="I2305" s="1">
        <v>1872608.22</v>
      </c>
      <c r="J2305" s="1">
        <v>8926142</v>
      </c>
      <c r="K2305" s="1">
        <v>0.14607299864292145</v>
      </c>
      <c r="L2305" s="1">
        <v>1.6636885404586792</v>
      </c>
      <c r="M2305" s="1">
        <v>6.4325623214244843E-2</v>
      </c>
      <c r="N2305" s="1">
        <v>3.5572769641876221</v>
      </c>
    </row>
    <row r="2306" spans="1:14" x14ac:dyDescent="0.25">
      <c r="A2306" s="1">
        <v>330305</v>
      </c>
      <c r="B2306" s="1" t="s">
        <v>1519</v>
      </c>
      <c r="C2306" s="1">
        <v>115674603</v>
      </c>
      <c r="D2306" s="1">
        <v>305</v>
      </c>
      <c r="E2306" s="1" t="s">
        <v>1840</v>
      </c>
      <c r="F2306" s="1" t="s">
        <v>234</v>
      </c>
      <c r="G2306" s="1" t="s">
        <v>192</v>
      </c>
      <c r="H2306" s="1" t="s">
        <v>240</v>
      </c>
      <c r="I2306" s="1">
        <v>1727507.13</v>
      </c>
      <c r="J2306" s="1">
        <v>7787043.5</v>
      </c>
      <c r="K2306" s="1">
        <v>0.1442205011844635</v>
      </c>
      <c r="L2306" s="1">
        <v>1.8870055675506592</v>
      </c>
      <c r="M2306" s="1">
        <v>6.8248100578784943E-2</v>
      </c>
      <c r="N2306" s="1">
        <v>4.1131672859191895</v>
      </c>
    </row>
    <row r="2307" spans="1:14" x14ac:dyDescent="0.25">
      <c r="A2307" s="1">
        <v>330306</v>
      </c>
      <c r="B2307" s="1" t="s">
        <v>1519</v>
      </c>
      <c r="C2307" s="1">
        <v>116191004</v>
      </c>
      <c r="D2307" s="1">
        <v>306</v>
      </c>
      <c r="E2307" s="1" t="s">
        <v>1841</v>
      </c>
      <c r="F2307" s="1" t="s">
        <v>236</v>
      </c>
      <c r="G2307" s="1" t="s">
        <v>199</v>
      </c>
      <c r="H2307" s="1" t="s">
        <v>240</v>
      </c>
      <c r="I2307" s="1">
        <v>477595.94</v>
      </c>
      <c r="J2307" s="1">
        <v>3409584.75</v>
      </c>
      <c r="K2307" s="1">
        <v>3.3098749816417694E-2</v>
      </c>
      <c r="L2307" s="1">
        <v>0.98027211427688599</v>
      </c>
      <c r="M2307" s="1">
        <v>1.4952530153095722E-2</v>
      </c>
      <c r="N2307" s="1">
        <v>3.2319772243499756</v>
      </c>
    </row>
    <row r="2308" spans="1:14" x14ac:dyDescent="0.25">
      <c r="A2308" s="1">
        <v>330307</v>
      </c>
      <c r="B2308" s="1" t="s">
        <v>1519</v>
      </c>
      <c r="C2308" s="1">
        <v>116191103</v>
      </c>
      <c r="D2308" s="1">
        <v>307</v>
      </c>
      <c r="E2308" s="1" t="s">
        <v>1842</v>
      </c>
      <c r="F2308" s="1" t="s">
        <v>236</v>
      </c>
      <c r="G2308" s="1" t="s">
        <v>199</v>
      </c>
      <c r="H2308" s="1" t="s">
        <v>240</v>
      </c>
      <c r="I2308" s="1">
        <v>2322012.7000000002</v>
      </c>
      <c r="J2308" s="1">
        <v>15022542</v>
      </c>
      <c r="K2308" s="1">
        <v>0.22811800241470337</v>
      </c>
      <c r="L2308" s="1">
        <v>1.5419187545776367</v>
      </c>
      <c r="M2308" s="1">
        <v>4.6077698469161987E-2</v>
      </c>
      <c r="N2308" s="1">
        <v>2.0245614051818848</v>
      </c>
    </row>
    <row r="2309" spans="1:14" x14ac:dyDescent="0.25">
      <c r="A2309" s="1">
        <v>330308</v>
      </c>
      <c r="B2309" s="1" t="s">
        <v>1519</v>
      </c>
      <c r="C2309" s="1">
        <v>116191203</v>
      </c>
      <c r="D2309" s="1">
        <v>308</v>
      </c>
      <c r="E2309" s="1" t="s">
        <v>1843</v>
      </c>
      <c r="F2309" s="1" t="s">
        <v>236</v>
      </c>
      <c r="G2309" s="1" t="s">
        <v>199</v>
      </c>
      <c r="H2309" s="1" t="s">
        <v>240</v>
      </c>
      <c r="I2309" s="1">
        <v>1016311.81</v>
      </c>
      <c r="J2309" s="1">
        <v>6004342.5</v>
      </c>
      <c r="K2309" s="1">
        <v>0.14661149680614471</v>
      </c>
      <c r="L2309" s="1">
        <v>2.5028717517852783</v>
      </c>
      <c r="M2309" s="1">
        <v>2.2991500794887543E-2</v>
      </c>
      <c r="N2309" s="1">
        <v>2.3146109580993652</v>
      </c>
    </row>
    <row r="2310" spans="1:14" x14ac:dyDescent="0.25">
      <c r="A2310" s="1">
        <v>330309</v>
      </c>
      <c r="B2310" s="1" t="s">
        <v>1519</v>
      </c>
      <c r="C2310" s="1">
        <v>116191503</v>
      </c>
      <c r="D2310" s="1">
        <v>309</v>
      </c>
      <c r="E2310" s="1" t="s">
        <v>1844</v>
      </c>
      <c r="F2310" s="1" t="s">
        <v>236</v>
      </c>
      <c r="G2310" s="1" t="s">
        <v>199</v>
      </c>
      <c r="H2310" s="1" t="s">
        <v>240</v>
      </c>
      <c r="I2310" s="1">
        <v>1221354.1000000001</v>
      </c>
      <c r="J2310" s="1">
        <v>6682434</v>
      </c>
      <c r="K2310" s="1">
        <v>0.15551449358463287</v>
      </c>
      <c r="L2310" s="1">
        <v>2.3826630115509033</v>
      </c>
      <c r="M2310" s="1">
        <v>3.008539043366909E-2</v>
      </c>
      <c r="N2310" s="1">
        <v>2.52549147605896</v>
      </c>
    </row>
    <row r="2311" spans="1:14" x14ac:dyDescent="0.25">
      <c r="A2311" s="1">
        <v>330310</v>
      </c>
      <c r="B2311" s="1" t="s">
        <v>1519</v>
      </c>
      <c r="C2311" s="1">
        <v>116195004</v>
      </c>
      <c r="D2311" s="1">
        <v>310</v>
      </c>
      <c r="E2311" s="1" t="s">
        <v>1845</v>
      </c>
      <c r="F2311" s="1" t="s">
        <v>236</v>
      </c>
      <c r="G2311" s="1" t="s">
        <v>199</v>
      </c>
      <c r="H2311" s="1" t="s">
        <v>240</v>
      </c>
      <c r="I2311" s="1">
        <v>526027.49</v>
      </c>
      <c r="J2311" s="1">
        <v>4205781.5</v>
      </c>
      <c r="K2311" s="1">
        <v>4.7649499028921127E-2</v>
      </c>
      <c r="L2311" s="1">
        <v>1.1459352970123291</v>
      </c>
      <c r="M2311" s="1">
        <v>1.443248987197876E-2</v>
      </c>
      <c r="N2311" s="1">
        <v>2.8210771083831787</v>
      </c>
    </row>
    <row r="2312" spans="1:14" x14ac:dyDescent="0.25">
      <c r="A2312" s="1">
        <v>330311</v>
      </c>
      <c r="B2312" s="1" t="s">
        <v>1519</v>
      </c>
      <c r="C2312" s="1">
        <v>116197503</v>
      </c>
      <c r="D2312" s="1">
        <v>311</v>
      </c>
      <c r="E2312" s="1" t="s">
        <v>1846</v>
      </c>
      <c r="F2312" s="1" t="s">
        <v>236</v>
      </c>
      <c r="G2312" s="1" t="s">
        <v>199</v>
      </c>
      <c r="H2312" s="1" t="s">
        <v>240</v>
      </c>
      <c r="I2312" s="1">
        <v>846897.89</v>
      </c>
      <c r="J2312" s="1">
        <v>4784907.5</v>
      </c>
      <c r="K2312" s="1">
        <v>0.1006539985537529</v>
      </c>
      <c r="L2312" s="1">
        <v>2.1487734317779541</v>
      </c>
      <c r="M2312" s="1">
        <v>2.6949580758810043E-2</v>
      </c>
      <c r="N2312" s="1">
        <v>3.2867412567138672</v>
      </c>
    </row>
    <row r="2313" spans="1:14" x14ac:dyDescent="0.25">
      <c r="A2313" s="1">
        <v>330312</v>
      </c>
      <c r="B2313" s="1" t="s">
        <v>1519</v>
      </c>
      <c r="C2313" s="1">
        <v>116471803</v>
      </c>
      <c r="D2313" s="1">
        <v>312</v>
      </c>
      <c r="E2313" s="1" t="s">
        <v>1847</v>
      </c>
      <c r="F2313" s="1" t="s">
        <v>236</v>
      </c>
      <c r="G2313" s="1" t="s">
        <v>200</v>
      </c>
      <c r="H2313" s="1" t="s">
        <v>240</v>
      </c>
      <c r="I2313" s="1">
        <v>1482830.85</v>
      </c>
      <c r="J2313" s="1">
        <v>7529591.5</v>
      </c>
      <c r="K2313" s="1">
        <v>0.17534400522708893</v>
      </c>
      <c r="L2313" s="1">
        <v>2.3842549324035645</v>
      </c>
      <c r="M2313" s="1">
        <v>3.9434481412172318E-2</v>
      </c>
      <c r="N2313" s="1">
        <v>2.7320616245269775</v>
      </c>
    </row>
    <row r="2314" spans="1:14" x14ac:dyDescent="0.25">
      <c r="A2314" s="1">
        <v>330313</v>
      </c>
      <c r="B2314" s="1" t="s">
        <v>1519</v>
      </c>
      <c r="C2314" s="1">
        <v>116493503</v>
      </c>
      <c r="D2314" s="1">
        <v>313</v>
      </c>
      <c r="E2314" s="1" t="s">
        <v>1848</v>
      </c>
      <c r="F2314" s="1" t="s">
        <v>236</v>
      </c>
      <c r="G2314" s="1" t="s">
        <v>201</v>
      </c>
      <c r="H2314" s="1" t="s">
        <v>240</v>
      </c>
      <c r="I2314" s="1">
        <v>833034</v>
      </c>
      <c r="J2314" s="1">
        <v>6410441</v>
      </c>
      <c r="K2314" s="1">
        <v>8.6970001459121704E-2</v>
      </c>
      <c r="L2314" s="1">
        <v>1.3753522634506226</v>
      </c>
      <c r="M2314" s="1">
        <v>4.4905748218297958E-2</v>
      </c>
      <c r="N2314" s="1">
        <v>5.6977720260620117</v>
      </c>
    </row>
    <row r="2315" spans="1:14" x14ac:dyDescent="0.25">
      <c r="A2315" s="1">
        <v>330314</v>
      </c>
      <c r="B2315" s="1" t="s">
        <v>1519</v>
      </c>
      <c r="C2315" s="1">
        <v>116495003</v>
      </c>
      <c r="D2315" s="1">
        <v>314</v>
      </c>
      <c r="E2315" s="1" t="s">
        <v>1849</v>
      </c>
      <c r="F2315" s="1" t="s">
        <v>236</v>
      </c>
      <c r="G2315" s="1" t="s">
        <v>201</v>
      </c>
      <c r="H2315" s="1" t="s">
        <v>240</v>
      </c>
      <c r="I2315" s="1">
        <v>1506862.16</v>
      </c>
      <c r="J2315" s="1">
        <v>9500238</v>
      </c>
      <c r="K2315" s="1">
        <v>0.13684600591659546</v>
      </c>
      <c r="L2315" s="1">
        <v>1.4615002870559692</v>
      </c>
      <c r="M2315" s="1">
        <v>2.1582549437880516E-2</v>
      </c>
      <c r="N2315" s="1">
        <v>1.4530967473983765</v>
      </c>
    </row>
    <row r="2316" spans="1:14" x14ac:dyDescent="0.25">
      <c r="A2316" s="1">
        <v>330315</v>
      </c>
      <c r="B2316" s="1" t="s">
        <v>1519</v>
      </c>
      <c r="C2316" s="1">
        <v>116495103</v>
      </c>
      <c r="D2316" s="1">
        <v>315</v>
      </c>
      <c r="E2316" s="1" t="s">
        <v>1850</v>
      </c>
      <c r="F2316" s="1" t="s">
        <v>236</v>
      </c>
      <c r="G2316" s="1" t="s">
        <v>201</v>
      </c>
      <c r="H2316" s="1" t="s">
        <v>240</v>
      </c>
      <c r="I2316" s="1">
        <v>1275912.17</v>
      </c>
      <c r="J2316" s="1">
        <v>8760933</v>
      </c>
      <c r="K2316" s="1">
        <v>0.29479798674583435</v>
      </c>
      <c r="L2316" s="1">
        <v>3.4820847511291504</v>
      </c>
      <c r="M2316" s="1">
        <v>8.1304021179676056E-2</v>
      </c>
      <c r="N2316" s="1">
        <v>6.805915355682373</v>
      </c>
    </row>
    <row r="2317" spans="1:14" x14ac:dyDescent="0.25">
      <c r="A2317" s="1">
        <v>330316</v>
      </c>
      <c r="B2317" s="1" t="s">
        <v>1519</v>
      </c>
      <c r="C2317" s="1">
        <v>116496503</v>
      </c>
      <c r="D2317" s="1">
        <v>316</v>
      </c>
      <c r="E2317" s="1" t="s">
        <v>1851</v>
      </c>
      <c r="F2317" s="1" t="s">
        <v>236</v>
      </c>
      <c r="G2317" s="1" t="s">
        <v>201</v>
      </c>
      <c r="H2317" s="1" t="s">
        <v>240</v>
      </c>
      <c r="I2317" s="1">
        <v>1756187.9</v>
      </c>
      <c r="J2317" s="1">
        <v>12738514</v>
      </c>
      <c r="K2317" s="1">
        <v>0.11048600077629089</v>
      </c>
      <c r="L2317" s="1">
        <v>0.87492680549621582</v>
      </c>
      <c r="M2317" s="1">
        <v>3.801191970705986E-2</v>
      </c>
      <c r="N2317" s="1">
        <v>2.2123415470123291</v>
      </c>
    </row>
    <row r="2318" spans="1:14" x14ac:dyDescent="0.25">
      <c r="A2318" s="1">
        <v>330317</v>
      </c>
      <c r="B2318" s="1" t="s">
        <v>1519</v>
      </c>
      <c r="C2318" s="1">
        <v>116496603</v>
      </c>
      <c r="D2318" s="1">
        <v>317</v>
      </c>
      <c r="E2318" s="1" t="s">
        <v>1852</v>
      </c>
      <c r="F2318" s="1" t="s">
        <v>236</v>
      </c>
      <c r="G2318" s="1" t="s">
        <v>201</v>
      </c>
      <c r="H2318" s="1" t="s">
        <v>240</v>
      </c>
      <c r="I2318" s="1">
        <v>2090353.8</v>
      </c>
      <c r="J2318" s="1">
        <v>13048756</v>
      </c>
      <c r="K2318" s="1">
        <v>0.26533201336860657</v>
      </c>
      <c r="L2318" s="1">
        <v>2.0755941867828369</v>
      </c>
      <c r="M2318" s="1">
        <v>0.12444718182086945</v>
      </c>
      <c r="N2318" s="1">
        <v>6.3302693367004395</v>
      </c>
    </row>
    <row r="2319" spans="1:14" x14ac:dyDescent="0.25">
      <c r="A2319" s="1">
        <v>330318</v>
      </c>
      <c r="B2319" s="1" t="s">
        <v>1519</v>
      </c>
      <c r="C2319" s="1">
        <v>116498003</v>
      </c>
      <c r="D2319" s="1">
        <v>318</v>
      </c>
      <c r="E2319" s="1" t="s">
        <v>1853</v>
      </c>
      <c r="F2319" s="1" t="s">
        <v>236</v>
      </c>
      <c r="G2319" s="1" t="s">
        <v>201</v>
      </c>
      <c r="H2319" s="1" t="s">
        <v>240</v>
      </c>
      <c r="I2319" s="1">
        <v>1112013.92</v>
      </c>
      <c r="J2319" s="1">
        <v>6498167.5</v>
      </c>
      <c r="K2319" s="1">
        <v>8.6825497448444366E-2</v>
      </c>
      <c r="L2319" s="1">
        <v>1.3542484045028687</v>
      </c>
      <c r="M2319" s="1">
        <v>-0.10424128919839859</v>
      </c>
      <c r="N2319" s="1">
        <v>-8.5706758499145508</v>
      </c>
    </row>
    <row r="2320" spans="1:14" x14ac:dyDescent="0.25">
      <c r="A2320" s="1">
        <v>330319</v>
      </c>
      <c r="B2320" s="1" t="s">
        <v>1519</v>
      </c>
      <c r="C2320" s="1">
        <v>116555003</v>
      </c>
      <c r="D2320" s="1">
        <v>319</v>
      </c>
      <c r="E2320" s="1" t="s">
        <v>1854</v>
      </c>
      <c r="F2320" s="1" t="s">
        <v>232</v>
      </c>
      <c r="G2320" s="1" t="s">
        <v>202</v>
      </c>
      <c r="H2320" s="1" t="s">
        <v>240</v>
      </c>
      <c r="I2320" s="1">
        <v>1528508.27</v>
      </c>
      <c r="J2320" s="1">
        <v>9146123</v>
      </c>
      <c r="K2320" s="1">
        <v>0.21585699915885925</v>
      </c>
      <c r="L2320" s="1">
        <v>2.4171395301818848</v>
      </c>
      <c r="M2320" s="1">
        <v>5.8308549225330353E-2</v>
      </c>
      <c r="N2320" s="1">
        <v>3.966029167175293</v>
      </c>
    </row>
    <row r="2321" spans="1:14" x14ac:dyDescent="0.25">
      <c r="A2321" s="1">
        <v>330320</v>
      </c>
      <c r="B2321" s="1" t="s">
        <v>1519</v>
      </c>
      <c r="C2321" s="1">
        <v>116557103</v>
      </c>
      <c r="D2321" s="1">
        <v>320</v>
      </c>
      <c r="E2321" s="1" t="s">
        <v>1855</v>
      </c>
      <c r="F2321" s="1" t="s">
        <v>232</v>
      </c>
      <c r="G2321" s="1" t="s">
        <v>202</v>
      </c>
      <c r="H2321" s="1" t="s">
        <v>240</v>
      </c>
      <c r="I2321" s="1">
        <v>1552993.03</v>
      </c>
      <c r="J2321" s="1">
        <v>8015620.5</v>
      </c>
      <c r="K2321" s="1">
        <v>9.2328496277332306E-2</v>
      </c>
      <c r="L2321" s="1">
        <v>1.1652795076370239</v>
      </c>
      <c r="M2321" s="1">
        <v>4.5067880302667618E-2</v>
      </c>
      <c r="N2321" s="1">
        <v>2.9887344837188721</v>
      </c>
    </row>
    <row r="2322" spans="1:14" x14ac:dyDescent="0.25">
      <c r="A2322" s="1">
        <v>330321</v>
      </c>
      <c r="B2322" s="1" t="s">
        <v>1519</v>
      </c>
      <c r="C2322" s="1">
        <v>116604003</v>
      </c>
      <c r="D2322" s="1">
        <v>321</v>
      </c>
      <c r="E2322" s="1" t="s">
        <v>1856</v>
      </c>
      <c r="F2322" s="1" t="s">
        <v>232</v>
      </c>
      <c r="G2322" s="1" t="s">
        <v>203</v>
      </c>
      <c r="H2322" s="1" t="s">
        <v>240</v>
      </c>
      <c r="I2322" s="1">
        <v>1124532.8899999999</v>
      </c>
      <c r="J2322" s="1">
        <v>3782297.25</v>
      </c>
      <c r="K2322" s="1">
        <v>8.8681496679782867E-2</v>
      </c>
      <c r="L2322" s="1">
        <v>2.40093994140625</v>
      </c>
      <c r="M2322" s="1">
        <v>3.9600029587745667E-2</v>
      </c>
      <c r="N2322" s="1">
        <v>3.6499981880187988</v>
      </c>
    </row>
    <row r="2323" spans="1:14" x14ac:dyDescent="0.25">
      <c r="A2323" s="1">
        <v>330322</v>
      </c>
      <c r="B2323" s="1" t="s">
        <v>1519</v>
      </c>
      <c r="C2323" s="1">
        <v>116605003</v>
      </c>
      <c r="D2323" s="1">
        <v>322</v>
      </c>
      <c r="E2323" s="1" t="s">
        <v>1857</v>
      </c>
      <c r="F2323" s="1" t="s">
        <v>232</v>
      </c>
      <c r="G2323" s="1" t="s">
        <v>203</v>
      </c>
      <c r="H2323" s="1" t="s">
        <v>240</v>
      </c>
      <c r="I2323" s="1">
        <v>1418802.35</v>
      </c>
      <c r="J2323" s="1">
        <v>8092111</v>
      </c>
      <c r="K2323" s="1">
        <v>0.10385049879550934</v>
      </c>
      <c r="L2323" s="1">
        <v>1.3000389337539673</v>
      </c>
      <c r="M2323" s="1">
        <v>4.1096791625022888E-2</v>
      </c>
      <c r="N2323" s="1">
        <v>2.9829878807067871</v>
      </c>
    </row>
    <row r="2324" spans="1:14" x14ac:dyDescent="0.25">
      <c r="A2324" s="1">
        <v>330323</v>
      </c>
      <c r="B2324" s="1" t="s">
        <v>1519</v>
      </c>
      <c r="C2324" s="1">
        <v>117080503</v>
      </c>
      <c r="D2324" s="1">
        <v>323</v>
      </c>
      <c r="E2324" s="1" t="s">
        <v>1858</v>
      </c>
      <c r="F2324" s="1" t="s">
        <v>236</v>
      </c>
      <c r="G2324" s="1" t="s">
        <v>204</v>
      </c>
      <c r="H2324" s="1" t="s">
        <v>240</v>
      </c>
      <c r="I2324" s="1">
        <v>1678193.41</v>
      </c>
      <c r="J2324" s="1">
        <v>11808074</v>
      </c>
      <c r="K2324" s="1">
        <v>0.14137700200080872</v>
      </c>
      <c r="L2324" s="1">
        <v>1.2117997407913208</v>
      </c>
      <c r="M2324" s="1">
        <v>7.2972439229488373E-2</v>
      </c>
      <c r="N2324" s="1">
        <v>4.5459437370300293</v>
      </c>
    </row>
    <row r="2325" spans="1:14" x14ac:dyDescent="0.25">
      <c r="A2325" s="1">
        <v>330324</v>
      </c>
      <c r="B2325" s="1" t="s">
        <v>1519</v>
      </c>
      <c r="C2325" s="1">
        <v>117081003</v>
      </c>
      <c r="D2325" s="1">
        <v>324</v>
      </c>
      <c r="E2325" s="1" t="s">
        <v>1859</v>
      </c>
      <c r="F2325" s="1" t="s">
        <v>236</v>
      </c>
      <c r="G2325" s="1" t="s">
        <v>204</v>
      </c>
      <c r="H2325" s="1" t="s">
        <v>240</v>
      </c>
      <c r="I2325" s="1">
        <v>730239.85</v>
      </c>
      <c r="J2325" s="1">
        <v>7085717.5</v>
      </c>
      <c r="K2325" s="1">
        <v>8.1179000437259674E-2</v>
      </c>
      <c r="L2325" s="1">
        <v>1.158948540687561</v>
      </c>
      <c r="M2325" s="1">
        <v>2.2870540618896484E-2</v>
      </c>
      <c r="N2325" s="1">
        <v>3.233182430267334</v>
      </c>
    </row>
    <row r="2326" spans="1:14" x14ac:dyDescent="0.25">
      <c r="A2326" s="1">
        <v>330325</v>
      </c>
      <c r="B2326" s="1" t="s">
        <v>1519</v>
      </c>
      <c r="C2326" s="1">
        <v>117083004</v>
      </c>
      <c r="D2326" s="1">
        <v>325</v>
      </c>
      <c r="E2326" s="1" t="s">
        <v>1860</v>
      </c>
      <c r="F2326" s="1" t="s">
        <v>236</v>
      </c>
      <c r="G2326" s="1" t="s">
        <v>204</v>
      </c>
      <c r="H2326" s="1" t="s">
        <v>240</v>
      </c>
      <c r="I2326" s="1">
        <v>599308.68000000005</v>
      </c>
      <c r="J2326" s="1">
        <v>6020078</v>
      </c>
      <c r="K2326" s="1">
        <v>6.2056500464677811E-2</v>
      </c>
      <c r="L2326" s="1">
        <v>1.0415621995925903</v>
      </c>
      <c r="M2326" s="1">
        <v>1.3525250367820263E-2</v>
      </c>
      <c r="N2326" s="1">
        <v>2.3089165687561035</v>
      </c>
    </row>
    <row r="2327" spans="1:14" x14ac:dyDescent="0.25">
      <c r="A2327" s="1">
        <v>330326</v>
      </c>
      <c r="B2327" s="1" t="s">
        <v>1519</v>
      </c>
      <c r="C2327" s="1">
        <v>117086003</v>
      </c>
      <c r="D2327" s="1">
        <v>326</v>
      </c>
      <c r="E2327" s="1" t="s">
        <v>1861</v>
      </c>
      <c r="F2327" s="1" t="s">
        <v>236</v>
      </c>
      <c r="G2327" s="1" t="s">
        <v>204</v>
      </c>
      <c r="H2327" s="1" t="s">
        <v>240</v>
      </c>
      <c r="I2327" s="1">
        <v>876241.79</v>
      </c>
      <c r="J2327" s="1">
        <v>6267853</v>
      </c>
      <c r="K2327" s="1">
        <v>0.24377399682998657</v>
      </c>
      <c r="L2327" s="1">
        <v>4.0466599464416504</v>
      </c>
      <c r="M2327" s="1">
        <v>4.3442338705062866E-2</v>
      </c>
      <c r="N2327" s="1">
        <v>5.2164225578308105</v>
      </c>
    </row>
    <row r="2328" spans="1:14" x14ac:dyDescent="0.25">
      <c r="A2328" s="1">
        <v>330327</v>
      </c>
      <c r="B2328" s="1" t="s">
        <v>1519</v>
      </c>
      <c r="C2328" s="1">
        <v>117086503</v>
      </c>
      <c r="D2328" s="1">
        <v>327</v>
      </c>
      <c r="E2328" s="1" t="s">
        <v>1862</v>
      </c>
      <c r="F2328" s="1" t="s">
        <v>236</v>
      </c>
      <c r="G2328" s="1" t="s">
        <v>204</v>
      </c>
      <c r="H2328" s="1" t="s">
        <v>240</v>
      </c>
      <c r="I2328" s="1">
        <v>1173164</v>
      </c>
      <c r="J2328" s="1">
        <v>6956242.5</v>
      </c>
      <c r="K2328" s="1">
        <v>0.19318149983882904</v>
      </c>
      <c r="L2328" s="1">
        <v>2.8564209938049316</v>
      </c>
      <c r="M2328" s="1">
        <v>-2.926114946603775E-2</v>
      </c>
      <c r="N2328" s="1">
        <v>-2.4335112571716309</v>
      </c>
    </row>
    <row r="2329" spans="1:14" x14ac:dyDescent="0.25">
      <c r="A2329" s="1">
        <v>330328</v>
      </c>
      <c r="B2329" s="1" t="s">
        <v>1519</v>
      </c>
      <c r="C2329" s="1">
        <v>117086653</v>
      </c>
      <c r="D2329" s="1">
        <v>328</v>
      </c>
      <c r="E2329" s="1" t="s">
        <v>1863</v>
      </c>
      <c r="F2329" s="1" t="s">
        <v>236</v>
      </c>
      <c r="G2329" s="1" t="s">
        <v>204</v>
      </c>
      <c r="H2329" s="1" t="s">
        <v>240</v>
      </c>
      <c r="I2329" s="1">
        <v>1153856.17</v>
      </c>
      <c r="J2329" s="1">
        <v>9352010</v>
      </c>
      <c r="K2329" s="1">
        <v>0.12457200139760971</v>
      </c>
      <c r="L2329" s="1">
        <v>1.3500171899795532</v>
      </c>
      <c r="M2329" s="1">
        <v>2.995016984641552E-2</v>
      </c>
      <c r="N2329" s="1">
        <v>2.6648287773132324</v>
      </c>
    </row>
    <row r="2330" spans="1:14" x14ac:dyDescent="0.25">
      <c r="A2330" s="1">
        <v>330329</v>
      </c>
      <c r="B2330" s="1" t="s">
        <v>1519</v>
      </c>
      <c r="C2330" s="1">
        <v>117089003</v>
      </c>
      <c r="D2330" s="1">
        <v>329</v>
      </c>
      <c r="E2330" s="1" t="s">
        <v>1864</v>
      </c>
      <c r="F2330" s="1" t="s">
        <v>236</v>
      </c>
      <c r="G2330" s="1" t="s">
        <v>204</v>
      </c>
      <c r="H2330" s="1" t="s">
        <v>240</v>
      </c>
      <c r="I2330" s="1">
        <v>977260.99</v>
      </c>
      <c r="J2330" s="1">
        <v>7106376.5</v>
      </c>
      <c r="K2330" s="1">
        <v>0.17589950561523438</v>
      </c>
      <c r="L2330" s="1">
        <v>2.5380575656890869</v>
      </c>
      <c r="M2330" s="1">
        <v>4.1565030813217163E-2</v>
      </c>
      <c r="N2330" s="1">
        <v>4.4421510696411133</v>
      </c>
    </row>
    <row r="2331" spans="1:14" x14ac:dyDescent="0.25">
      <c r="A2331" s="1">
        <v>330330</v>
      </c>
      <c r="B2331" s="1" t="s">
        <v>1519</v>
      </c>
      <c r="C2331" s="1">
        <v>117412003</v>
      </c>
      <c r="D2331" s="1">
        <v>330</v>
      </c>
      <c r="E2331" s="1" t="s">
        <v>1865</v>
      </c>
      <c r="F2331" s="1" t="s">
        <v>232</v>
      </c>
      <c r="G2331" s="1" t="s">
        <v>205</v>
      </c>
      <c r="H2331" s="1" t="s">
        <v>240</v>
      </c>
      <c r="I2331" s="1">
        <v>1085302.1399999999</v>
      </c>
      <c r="J2331" s="1">
        <v>8390259</v>
      </c>
      <c r="K2331" s="1">
        <v>9.7994998097419739E-2</v>
      </c>
      <c r="L2331" s="1">
        <v>1.1817641258239746</v>
      </c>
      <c r="M2331" s="1">
        <v>1.2466530315577984E-2</v>
      </c>
      <c r="N2331" s="1">
        <v>1.162016749382019</v>
      </c>
    </row>
    <row r="2332" spans="1:14" x14ac:dyDescent="0.25">
      <c r="A2332" s="1">
        <v>330331</v>
      </c>
      <c r="B2332" s="1" t="s">
        <v>1519</v>
      </c>
      <c r="C2332" s="1">
        <v>117414003</v>
      </c>
      <c r="D2332" s="1">
        <v>331</v>
      </c>
      <c r="E2332" s="1" t="s">
        <v>1866</v>
      </c>
      <c r="F2332" s="1" t="s">
        <v>232</v>
      </c>
      <c r="G2332" s="1" t="s">
        <v>205</v>
      </c>
      <c r="H2332" s="1" t="s">
        <v>240</v>
      </c>
      <c r="I2332" s="1">
        <v>1852371.42</v>
      </c>
      <c r="J2332" s="1">
        <v>13269486</v>
      </c>
      <c r="K2332" s="1">
        <v>0.15692399442195892</v>
      </c>
      <c r="L2332" s="1">
        <v>1.1967455148696899</v>
      </c>
      <c r="M2332" s="1">
        <v>5.2449990063905716E-2</v>
      </c>
      <c r="N2332" s="1">
        <v>2.914015531539917</v>
      </c>
    </row>
    <row r="2333" spans="1:14" x14ac:dyDescent="0.25">
      <c r="A2333" s="1">
        <v>330332</v>
      </c>
      <c r="B2333" s="1" t="s">
        <v>1519</v>
      </c>
      <c r="C2333" s="1">
        <v>117414203</v>
      </c>
      <c r="D2333" s="1">
        <v>332</v>
      </c>
      <c r="E2333" s="1" t="s">
        <v>1867</v>
      </c>
      <c r="F2333" s="1" t="s">
        <v>232</v>
      </c>
      <c r="G2333" s="1" t="s">
        <v>205</v>
      </c>
      <c r="H2333" s="1" t="s">
        <v>240</v>
      </c>
      <c r="I2333" s="1">
        <v>773253.25</v>
      </c>
      <c r="J2333" s="1">
        <v>3379120.25</v>
      </c>
      <c r="K2333" s="1">
        <v>8.8275998830795288E-2</v>
      </c>
      <c r="L2333" s="1">
        <v>2.6824727058410645</v>
      </c>
      <c r="M2333" s="1">
        <v>3.057561069726944E-2</v>
      </c>
      <c r="N2333" s="1">
        <v>4.1169424057006836</v>
      </c>
    </row>
    <row r="2334" spans="1:14" x14ac:dyDescent="0.25">
      <c r="A2334" s="1">
        <v>330333</v>
      </c>
      <c r="B2334" s="1" t="s">
        <v>1519</v>
      </c>
      <c r="C2334" s="1">
        <v>117415004</v>
      </c>
      <c r="D2334" s="1">
        <v>333</v>
      </c>
      <c r="E2334" s="1" t="s">
        <v>1868</v>
      </c>
      <c r="F2334" s="1" t="s">
        <v>232</v>
      </c>
      <c r="G2334" s="1" t="s">
        <v>205</v>
      </c>
      <c r="H2334" s="1" t="s">
        <v>240</v>
      </c>
      <c r="I2334" s="1">
        <v>615471.11</v>
      </c>
      <c r="J2334" s="1">
        <v>5348002.5</v>
      </c>
      <c r="K2334" s="1">
        <v>8.6157999932765961E-2</v>
      </c>
      <c r="L2334" s="1">
        <v>1.6374106407165527</v>
      </c>
      <c r="M2334" s="1">
        <v>1.3758379966020584E-2</v>
      </c>
      <c r="N2334" s="1">
        <v>2.2865362167358398</v>
      </c>
    </row>
    <row r="2335" spans="1:14" x14ac:dyDescent="0.25">
      <c r="A2335" s="1">
        <v>330334</v>
      </c>
      <c r="B2335" s="1" t="s">
        <v>1519</v>
      </c>
      <c r="C2335" s="1">
        <v>117415103</v>
      </c>
      <c r="D2335" s="1">
        <v>334</v>
      </c>
      <c r="E2335" s="1" t="s">
        <v>1869</v>
      </c>
      <c r="F2335" s="1" t="s">
        <v>232</v>
      </c>
      <c r="G2335" s="1" t="s">
        <v>205</v>
      </c>
      <c r="H2335" s="1" t="s">
        <v>240</v>
      </c>
      <c r="I2335" s="1">
        <v>1319628.25</v>
      </c>
      <c r="J2335" s="1">
        <v>7156416</v>
      </c>
      <c r="K2335" s="1">
        <v>0.12001650035381317</v>
      </c>
      <c r="L2335" s="1">
        <v>1.705652117729187</v>
      </c>
      <c r="M2335" s="1">
        <v>5.0768248736858368E-2</v>
      </c>
      <c r="N2335" s="1">
        <v>4.001091480255127</v>
      </c>
    </row>
    <row r="2336" spans="1:14" x14ac:dyDescent="0.25">
      <c r="A2336" s="1">
        <v>330335</v>
      </c>
      <c r="B2336" s="1" t="s">
        <v>1519</v>
      </c>
      <c r="C2336" s="1">
        <v>117415303</v>
      </c>
      <c r="D2336" s="1">
        <v>335</v>
      </c>
      <c r="E2336" s="1" t="s">
        <v>1870</v>
      </c>
      <c r="F2336" s="1" t="s">
        <v>232</v>
      </c>
      <c r="G2336" s="1" t="s">
        <v>205</v>
      </c>
      <c r="H2336" s="1" t="s">
        <v>240</v>
      </c>
      <c r="I2336" s="1">
        <v>678269.41</v>
      </c>
      <c r="J2336" s="1">
        <v>4019336</v>
      </c>
      <c r="K2336" s="1">
        <v>6.5235748887062073E-2</v>
      </c>
      <c r="L2336" s="1">
        <v>1.6498253345489502</v>
      </c>
      <c r="M2336" s="1">
        <v>7.6955901458859444E-3</v>
      </c>
      <c r="N2336" s="1">
        <v>1.1476126909255981</v>
      </c>
    </row>
    <row r="2337" spans="1:14" x14ac:dyDescent="0.25">
      <c r="A2337" s="1">
        <v>330336</v>
      </c>
      <c r="B2337" s="1" t="s">
        <v>1519</v>
      </c>
      <c r="C2337" s="1">
        <v>117416103</v>
      </c>
      <c r="D2337" s="1">
        <v>336</v>
      </c>
      <c r="E2337" s="1" t="s">
        <v>1871</v>
      </c>
      <c r="F2337" s="1" t="s">
        <v>232</v>
      </c>
      <c r="G2337" s="1" t="s">
        <v>205</v>
      </c>
      <c r="H2337" s="1" t="s">
        <v>240</v>
      </c>
      <c r="I2337" s="1">
        <v>873485.5</v>
      </c>
      <c r="J2337" s="1">
        <v>6154310.5</v>
      </c>
      <c r="K2337" s="1">
        <v>3.5415999591350555E-2</v>
      </c>
      <c r="L2337" s="1">
        <v>0.57879734039306641</v>
      </c>
      <c r="M2337" s="1">
        <v>1.694243960082531E-2</v>
      </c>
      <c r="N2337" s="1">
        <v>1.9780021905899048</v>
      </c>
    </row>
    <row r="2338" spans="1:14" x14ac:dyDescent="0.25">
      <c r="A2338" s="1">
        <v>330337</v>
      </c>
      <c r="B2338" s="1" t="s">
        <v>1519</v>
      </c>
      <c r="C2338" s="1">
        <v>117417202</v>
      </c>
      <c r="D2338" s="1">
        <v>337</v>
      </c>
      <c r="E2338" s="1" t="s">
        <v>1872</v>
      </c>
      <c r="F2338" s="1" t="s">
        <v>232</v>
      </c>
      <c r="G2338" s="1" t="s">
        <v>205</v>
      </c>
      <c r="H2338" s="1" t="s">
        <v>240</v>
      </c>
      <c r="I2338" s="1">
        <v>4655683</v>
      </c>
      <c r="J2338" s="1">
        <v>26873376</v>
      </c>
      <c r="K2338" s="1">
        <v>0.76050400733947754</v>
      </c>
      <c r="L2338" s="1">
        <v>2.9123721122741699</v>
      </c>
      <c r="M2338" s="1">
        <v>0.1117589995265007</v>
      </c>
      <c r="N2338" s="1">
        <v>2.4595260620117188</v>
      </c>
    </row>
    <row r="2339" spans="1:14" x14ac:dyDescent="0.25">
      <c r="A2339" s="1">
        <v>330338</v>
      </c>
      <c r="B2339" s="1" t="s">
        <v>1519</v>
      </c>
      <c r="C2339" s="1">
        <v>117576303</v>
      </c>
      <c r="D2339" s="1">
        <v>338</v>
      </c>
      <c r="E2339" s="1" t="s">
        <v>1873</v>
      </c>
      <c r="F2339" s="1" t="s">
        <v>236</v>
      </c>
      <c r="G2339" s="1" t="s">
        <v>206</v>
      </c>
      <c r="H2339" s="1" t="s">
        <v>240</v>
      </c>
      <c r="I2339" s="1">
        <v>422565.2</v>
      </c>
      <c r="J2339" s="1">
        <v>2807591</v>
      </c>
      <c r="K2339" s="1">
        <v>9.1462001204490662E-2</v>
      </c>
      <c r="L2339" s="1">
        <v>3.367365837097168</v>
      </c>
      <c r="M2339" s="1">
        <v>5.7729999534785748E-3</v>
      </c>
      <c r="N2339" s="1">
        <v>1.3851027488708496</v>
      </c>
    </row>
    <row r="2340" spans="1:14" x14ac:dyDescent="0.25">
      <c r="A2340" s="1">
        <v>330339</v>
      </c>
      <c r="B2340" s="1" t="s">
        <v>1519</v>
      </c>
      <c r="C2340" s="1">
        <v>117596003</v>
      </c>
      <c r="D2340" s="1">
        <v>339</v>
      </c>
      <c r="E2340" s="1" t="s">
        <v>1874</v>
      </c>
      <c r="F2340" s="1" t="s">
        <v>232</v>
      </c>
      <c r="G2340" s="1" t="s">
        <v>207</v>
      </c>
      <c r="H2340" s="1" t="s">
        <v>240</v>
      </c>
      <c r="I2340" s="1">
        <v>1737363.83</v>
      </c>
      <c r="J2340" s="1">
        <v>12847600</v>
      </c>
      <c r="K2340" s="1">
        <v>0.27985599637031555</v>
      </c>
      <c r="L2340" s="1">
        <v>2.2267799377441406</v>
      </c>
      <c r="M2340" s="1">
        <v>5.3863290697336197E-2</v>
      </c>
      <c r="N2340" s="1">
        <v>3.1994814872741699</v>
      </c>
    </row>
    <row r="2341" spans="1:14" x14ac:dyDescent="0.25">
      <c r="A2341" s="1">
        <v>330340</v>
      </c>
      <c r="B2341" s="1" t="s">
        <v>1519</v>
      </c>
      <c r="C2341" s="1">
        <v>117597003</v>
      </c>
      <c r="D2341" s="1">
        <v>340</v>
      </c>
      <c r="E2341" s="1" t="s">
        <v>1875</v>
      </c>
      <c r="F2341" s="1" t="s">
        <v>232</v>
      </c>
      <c r="G2341" s="1" t="s">
        <v>207</v>
      </c>
      <c r="H2341" s="1" t="s">
        <v>240</v>
      </c>
      <c r="I2341" s="1">
        <v>1394438.44</v>
      </c>
      <c r="J2341" s="1">
        <v>8959667</v>
      </c>
      <c r="K2341" s="1">
        <v>0.1328900009393692</v>
      </c>
      <c r="L2341" s="1">
        <v>1.5055325031280518</v>
      </c>
      <c r="M2341" s="1">
        <v>4.9868538975715637E-2</v>
      </c>
      <c r="N2341" s="1">
        <v>3.7088842391967773</v>
      </c>
    </row>
    <row r="2342" spans="1:14" x14ac:dyDescent="0.25">
      <c r="A2342" s="1">
        <v>330341</v>
      </c>
      <c r="B2342" s="1" t="s">
        <v>1519</v>
      </c>
      <c r="C2342" s="1">
        <v>117598503</v>
      </c>
      <c r="D2342" s="1">
        <v>341</v>
      </c>
      <c r="E2342" s="1" t="s">
        <v>1876</v>
      </c>
      <c r="F2342" s="1" t="s">
        <v>232</v>
      </c>
      <c r="G2342" s="1" t="s">
        <v>207</v>
      </c>
      <c r="H2342" s="1" t="s">
        <v>240</v>
      </c>
      <c r="I2342" s="1">
        <v>1344454</v>
      </c>
      <c r="J2342" s="1">
        <v>6295368</v>
      </c>
      <c r="K2342" s="1">
        <v>0.12684600055217743</v>
      </c>
      <c r="L2342" s="1">
        <v>2.0563435554504395</v>
      </c>
      <c r="M2342" s="1">
        <v>0.15746045112609863</v>
      </c>
      <c r="N2342" s="1">
        <v>13.265484809875488</v>
      </c>
    </row>
    <row r="2343" spans="1:14" x14ac:dyDescent="0.25">
      <c r="A2343" s="1">
        <v>330342</v>
      </c>
      <c r="B2343" s="1" t="s">
        <v>1519</v>
      </c>
      <c r="C2343" s="1">
        <v>118401403</v>
      </c>
      <c r="D2343" s="1">
        <v>342</v>
      </c>
      <c r="E2343" s="1" t="s">
        <v>1877</v>
      </c>
      <c r="F2343" s="1" t="s">
        <v>236</v>
      </c>
      <c r="G2343" s="1" t="s">
        <v>208</v>
      </c>
      <c r="H2343" s="1" t="s">
        <v>240</v>
      </c>
      <c r="I2343" s="1">
        <v>1673004.59</v>
      </c>
      <c r="J2343" s="1">
        <v>7406652</v>
      </c>
      <c r="K2343" s="1">
        <v>0.10654950141906738</v>
      </c>
      <c r="L2343" s="1">
        <v>1.4595617055892944</v>
      </c>
      <c r="M2343" s="1">
        <v>0.19782713055610657</v>
      </c>
      <c r="N2343" s="1">
        <v>13.410395622253418</v>
      </c>
    </row>
    <row r="2344" spans="1:14" x14ac:dyDescent="0.25">
      <c r="A2344" s="1">
        <v>330343</v>
      </c>
      <c r="B2344" s="1" t="s">
        <v>1519</v>
      </c>
      <c r="C2344" s="1">
        <v>118401603</v>
      </c>
      <c r="D2344" s="1">
        <v>343</v>
      </c>
      <c r="E2344" s="1" t="s">
        <v>1878</v>
      </c>
      <c r="F2344" s="1" t="s">
        <v>236</v>
      </c>
      <c r="G2344" s="1" t="s">
        <v>208</v>
      </c>
      <c r="H2344" s="1" t="s">
        <v>240</v>
      </c>
      <c r="I2344" s="1">
        <v>1257070.1399999999</v>
      </c>
      <c r="J2344" s="1">
        <v>6090452</v>
      </c>
      <c r="K2344" s="1">
        <v>5.7434499263763428E-2</v>
      </c>
      <c r="L2344" s="1">
        <v>0.9520028829574585</v>
      </c>
      <c r="M2344" s="1">
        <v>3.9012990891933441E-2</v>
      </c>
      <c r="N2344" s="1">
        <v>3.2028865814208984</v>
      </c>
    </row>
    <row r="2345" spans="1:14" x14ac:dyDescent="0.25">
      <c r="A2345" s="1">
        <v>330344</v>
      </c>
      <c r="B2345" s="1" t="s">
        <v>1519</v>
      </c>
      <c r="C2345" s="1">
        <v>118402603</v>
      </c>
      <c r="D2345" s="1">
        <v>344</v>
      </c>
      <c r="E2345" s="1" t="s">
        <v>1879</v>
      </c>
      <c r="F2345" s="1" t="s">
        <v>236</v>
      </c>
      <c r="G2345" s="1" t="s">
        <v>208</v>
      </c>
      <c r="H2345" s="1" t="s">
        <v>240</v>
      </c>
      <c r="I2345" s="1">
        <v>1602103.99</v>
      </c>
      <c r="J2345" s="1">
        <v>11329077</v>
      </c>
      <c r="K2345" s="1">
        <v>5.0377000123262405E-2</v>
      </c>
      <c r="L2345" s="1">
        <v>0.44665607810020447</v>
      </c>
      <c r="M2345" s="1">
        <v>9.6838437020778656E-2</v>
      </c>
      <c r="N2345" s="1">
        <v>6.4333128929138184</v>
      </c>
    </row>
    <row r="2346" spans="1:14" x14ac:dyDescent="0.25">
      <c r="A2346" s="1">
        <v>330345</v>
      </c>
      <c r="B2346" s="1" t="s">
        <v>1519</v>
      </c>
      <c r="C2346" s="1">
        <v>118403003</v>
      </c>
      <c r="D2346" s="1">
        <v>345</v>
      </c>
      <c r="E2346" s="1" t="s">
        <v>1880</v>
      </c>
      <c r="F2346" s="1" t="s">
        <v>236</v>
      </c>
      <c r="G2346" s="1" t="s">
        <v>208</v>
      </c>
      <c r="H2346" s="1" t="s">
        <v>240</v>
      </c>
      <c r="I2346" s="1">
        <v>1572792.05</v>
      </c>
      <c r="J2346" s="1">
        <v>8317225.5</v>
      </c>
      <c r="K2346" s="1">
        <v>0.40523248910903931</v>
      </c>
      <c r="L2346" s="1">
        <v>5.1217498779296875</v>
      </c>
      <c r="M2346" s="1">
        <v>0.124273382127285</v>
      </c>
      <c r="N2346" s="1">
        <v>8.5793428421020508</v>
      </c>
    </row>
    <row r="2347" spans="1:14" x14ac:dyDescent="0.25">
      <c r="A2347" s="1">
        <v>330346</v>
      </c>
      <c r="B2347" s="1" t="s">
        <v>1519</v>
      </c>
      <c r="C2347" s="1">
        <v>118403302</v>
      </c>
      <c r="D2347" s="1">
        <v>346</v>
      </c>
      <c r="E2347" s="1" t="s">
        <v>1881</v>
      </c>
      <c r="F2347" s="1" t="s">
        <v>236</v>
      </c>
      <c r="G2347" s="1" t="s">
        <v>208</v>
      </c>
      <c r="H2347" s="1" t="s">
        <v>240</v>
      </c>
      <c r="I2347" s="1">
        <v>5275333.2</v>
      </c>
      <c r="J2347" s="1">
        <v>39787676</v>
      </c>
      <c r="K2347" s="1">
        <v>1.4052920341491699</v>
      </c>
      <c r="L2347" s="1">
        <v>3.6612942218780518</v>
      </c>
      <c r="M2347" s="1">
        <v>0.24598667025566101</v>
      </c>
      <c r="N2347" s="1">
        <v>4.891026496887207</v>
      </c>
    </row>
    <row r="2348" spans="1:14" x14ac:dyDescent="0.25">
      <c r="A2348" s="1">
        <v>330347</v>
      </c>
      <c r="B2348" s="1" t="s">
        <v>1519</v>
      </c>
      <c r="C2348" s="1">
        <v>118403903</v>
      </c>
      <c r="D2348" s="1">
        <v>347</v>
      </c>
      <c r="E2348" s="1" t="s">
        <v>1882</v>
      </c>
      <c r="F2348" s="1" t="s">
        <v>236</v>
      </c>
      <c r="G2348" s="1" t="s">
        <v>208</v>
      </c>
      <c r="H2348" s="1" t="s">
        <v>240</v>
      </c>
      <c r="I2348" s="1">
        <v>1219303.8999999999</v>
      </c>
      <c r="J2348" s="1">
        <v>6918597</v>
      </c>
      <c r="K2348" s="1">
        <v>7.4700000695884228E-3</v>
      </c>
      <c r="L2348" s="1">
        <v>0.10808657109737396</v>
      </c>
      <c r="M2348" s="1">
        <v>2.7170939370989799E-2</v>
      </c>
      <c r="N2348" s="1">
        <v>2.2791869640350342</v>
      </c>
    </row>
    <row r="2349" spans="1:14" x14ac:dyDescent="0.25">
      <c r="A2349" s="1">
        <v>330348</v>
      </c>
      <c r="B2349" s="1" t="s">
        <v>1519</v>
      </c>
      <c r="C2349" s="1">
        <v>118406003</v>
      </c>
      <c r="D2349" s="1">
        <v>348</v>
      </c>
      <c r="E2349" s="1" t="s">
        <v>1883</v>
      </c>
      <c r="F2349" s="1" t="s">
        <v>236</v>
      </c>
      <c r="G2349" s="1" t="s">
        <v>208</v>
      </c>
      <c r="H2349" s="1" t="s">
        <v>240</v>
      </c>
      <c r="I2349" s="1">
        <v>924548</v>
      </c>
      <c r="J2349" s="1">
        <v>7232984</v>
      </c>
      <c r="K2349" s="1">
        <v>4.1239999234676361E-2</v>
      </c>
      <c r="L2349" s="1">
        <v>0.57343530654907227</v>
      </c>
      <c r="M2349" s="1">
        <v>2.5719000026583672E-2</v>
      </c>
      <c r="N2349" s="1">
        <v>2.8613896369934082</v>
      </c>
    </row>
    <row r="2350" spans="1:14" x14ac:dyDescent="0.25">
      <c r="A2350" s="1">
        <v>330349</v>
      </c>
      <c r="B2350" s="1" t="s">
        <v>1519</v>
      </c>
      <c r="C2350" s="1">
        <v>118406602</v>
      </c>
      <c r="D2350" s="1">
        <v>349</v>
      </c>
      <c r="E2350" s="1" t="s">
        <v>1884</v>
      </c>
      <c r="F2350" s="1" t="s">
        <v>236</v>
      </c>
      <c r="G2350" s="1" t="s">
        <v>208</v>
      </c>
      <c r="H2350" s="1" t="s">
        <v>240</v>
      </c>
      <c r="I2350" s="1">
        <v>1726123.33</v>
      </c>
      <c r="J2350" s="1">
        <v>10126831</v>
      </c>
      <c r="K2350" s="1">
        <v>0.12197999656200409</v>
      </c>
      <c r="L2350" s="1">
        <v>1.2192085981369019</v>
      </c>
      <c r="M2350" s="1">
        <v>-1.7247550189495087E-2</v>
      </c>
      <c r="N2350" s="1">
        <v>-0.98932188749313354</v>
      </c>
    </row>
    <row r="2351" spans="1:14" x14ac:dyDescent="0.25">
      <c r="A2351" s="1">
        <v>330350</v>
      </c>
      <c r="B2351" s="1" t="s">
        <v>1519</v>
      </c>
      <c r="C2351" s="1">
        <v>118408852</v>
      </c>
      <c r="D2351" s="1">
        <v>350</v>
      </c>
      <c r="E2351" s="1" t="s">
        <v>1885</v>
      </c>
      <c r="F2351" s="1" t="s">
        <v>236</v>
      </c>
      <c r="G2351" s="1" t="s">
        <v>208</v>
      </c>
      <c r="H2351" s="1" t="s">
        <v>240</v>
      </c>
      <c r="I2351" s="1">
        <v>4988838.5</v>
      </c>
      <c r="J2351" s="1">
        <v>30362286</v>
      </c>
      <c r="K2351" s="1">
        <v>1.3540240526199341</v>
      </c>
      <c r="L2351" s="1">
        <v>4.6677184104919434</v>
      </c>
      <c r="M2351" s="1">
        <v>0.3254111111164093</v>
      </c>
      <c r="N2351" s="1">
        <v>6.9779391288757324</v>
      </c>
    </row>
    <row r="2352" spans="1:14" x14ac:dyDescent="0.25">
      <c r="A2352" s="1">
        <v>330351</v>
      </c>
      <c r="B2352" s="1" t="s">
        <v>1519</v>
      </c>
      <c r="C2352" s="1">
        <v>118409203</v>
      </c>
      <c r="D2352" s="1">
        <v>351</v>
      </c>
      <c r="E2352" s="1" t="s">
        <v>1886</v>
      </c>
      <c r="F2352" s="1" t="s">
        <v>236</v>
      </c>
      <c r="G2352" s="1" t="s">
        <v>208</v>
      </c>
      <c r="H2352" s="1" t="s">
        <v>240</v>
      </c>
      <c r="I2352" s="1">
        <v>1630109.77</v>
      </c>
      <c r="J2352" s="1">
        <v>8098718</v>
      </c>
      <c r="K2352" s="1">
        <v>0.10405699908733368</v>
      </c>
      <c r="L2352" s="1">
        <v>1.3015811443328857</v>
      </c>
      <c r="M2352" s="1">
        <v>8.702407032251358E-2</v>
      </c>
      <c r="N2352" s="1">
        <v>5.6396136283874512</v>
      </c>
    </row>
    <row r="2353" spans="1:14" x14ac:dyDescent="0.25">
      <c r="A2353" s="1">
        <v>330352</v>
      </c>
      <c r="B2353" s="1" t="s">
        <v>1519</v>
      </c>
      <c r="C2353" s="1">
        <v>118409302</v>
      </c>
      <c r="D2353" s="1">
        <v>352</v>
      </c>
      <c r="E2353" s="1" t="s">
        <v>1887</v>
      </c>
      <c r="F2353" s="1" t="s">
        <v>236</v>
      </c>
      <c r="G2353" s="1" t="s">
        <v>208</v>
      </c>
      <c r="H2353" s="1" t="s">
        <v>240</v>
      </c>
      <c r="I2353" s="1">
        <v>3700988.93</v>
      </c>
      <c r="J2353" s="1">
        <v>20388330</v>
      </c>
      <c r="K2353" s="1">
        <v>0.38415399193763733</v>
      </c>
      <c r="L2353" s="1">
        <v>1.920369029045105</v>
      </c>
      <c r="M2353" s="1">
        <v>0.26201623678207397</v>
      </c>
      <c r="N2353" s="1">
        <v>7.6190261840820313</v>
      </c>
    </row>
    <row r="2354" spans="1:14" x14ac:dyDescent="0.25">
      <c r="A2354" s="1">
        <v>330353</v>
      </c>
      <c r="B2354" s="1" t="s">
        <v>1519</v>
      </c>
      <c r="C2354" s="1">
        <v>118667503</v>
      </c>
      <c r="D2354" s="1">
        <v>353</v>
      </c>
      <c r="E2354" s="1" t="s">
        <v>1888</v>
      </c>
      <c r="F2354" s="1" t="s">
        <v>236</v>
      </c>
      <c r="G2354" s="1" t="s">
        <v>209</v>
      </c>
      <c r="H2354" s="1" t="s">
        <v>240</v>
      </c>
      <c r="I2354" s="1">
        <v>1803947.53</v>
      </c>
      <c r="J2354" s="1">
        <v>11258264</v>
      </c>
      <c r="K2354" s="1">
        <v>6.690400093793869E-2</v>
      </c>
      <c r="L2354" s="1">
        <v>0.59781831502914429</v>
      </c>
      <c r="M2354" s="1">
        <v>3.8116078823804855E-2</v>
      </c>
      <c r="N2354" s="1">
        <v>2.1585345268249512</v>
      </c>
    </row>
    <row r="2355" spans="1:14" x14ac:dyDescent="0.25">
      <c r="A2355" s="1">
        <v>330354</v>
      </c>
      <c r="B2355" s="1" t="s">
        <v>1519</v>
      </c>
      <c r="C2355" s="1">
        <v>119350303</v>
      </c>
      <c r="D2355" s="1">
        <v>354</v>
      </c>
      <c r="E2355" s="1" t="s">
        <v>1889</v>
      </c>
      <c r="F2355" s="1" t="s">
        <v>236</v>
      </c>
      <c r="G2355" s="1" t="s">
        <v>210</v>
      </c>
      <c r="H2355" s="1" t="s">
        <v>240</v>
      </c>
      <c r="I2355" s="1">
        <v>1757177.54</v>
      </c>
      <c r="J2355" s="1">
        <v>6583131.5</v>
      </c>
      <c r="K2355" s="1">
        <v>0.15351200103759766</v>
      </c>
      <c r="L2355" s="1">
        <v>2.3875751495361328</v>
      </c>
      <c r="M2355" s="1">
        <v>4.1493408381938934E-2</v>
      </c>
      <c r="N2355" s="1">
        <v>2.4184761047363281</v>
      </c>
    </row>
    <row r="2356" spans="1:14" x14ac:dyDescent="0.25">
      <c r="A2356" s="1">
        <v>330355</v>
      </c>
      <c r="B2356" s="1" t="s">
        <v>1519</v>
      </c>
      <c r="C2356" s="1">
        <v>119351303</v>
      </c>
      <c r="D2356" s="1">
        <v>355</v>
      </c>
      <c r="E2356" s="1" t="s">
        <v>1890</v>
      </c>
      <c r="F2356" s="1" t="s">
        <v>236</v>
      </c>
      <c r="G2356" s="1" t="s">
        <v>210</v>
      </c>
      <c r="H2356" s="1" t="s">
        <v>240</v>
      </c>
      <c r="I2356" s="1">
        <v>1347483.59</v>
      </c>
      <c r="J2356" s="1">
        <v>9202692</v>
      </c>
      <c r="K2356" s="1">
        <v>0.3093000054359436</v>
      </c>
      <c r="L2356" s="1">
        <v>3.477863073348999</v>
      </c>
      <c r="M2356" s="1">
        <v>0.11197111010551453</v>
      </c>
      <c r="N2356" s="1">
        <v>9.0627260208129883</v>
      </c>
    </row>
    <row r="2357" spans="1:14" x14ac:dyDescent="0.25">
      <c r="A2357" s="1">
        <v>330356</v>
      </c>
      <c r="B2357" s="1" t="s">
        <v>1519</v>
      </c>
      <c r="C2357" s="1">
        <v>119352203</v>
      </c>
      <c r="D2357" s="1">
        <v>356</v>
      </c>
      <c r="E2357" s="1" t="s">
        <v>1891</v>
      </c>
      <c r="F2357" s="1" t="s">
        <v>236</v>
      </c>
      <c r="G2357" s="1" t="s">
        <v>210</v>
      </c>
      <c r="H2357" s="1" t="s">
        <v>240</v>
      </c>
      <c r="I2357" s="1">
        <v>910148.74</v>
      </c>
      <c r="J2357" s="1">
        <v>4513633</v>
      </c>
      <c r="K2357" s="1">
        <v>7.0597998797893524E-2</v>
      </c>
      <c r="L2357" s="1">
        <v>1.5889588594436646</v>
      </c>
      <c r="M2357" s="1">
        <v>3.3036880195140839E-2</v>
      </c>
      <c r="N2357" s="1">
        <v>3.7665526866912842</v>
      </c>
    </row>
    <row r="2358" spans="1:14" x14ac:dyDescent="0.25">
      <c r="A2358" s="1">
        <v>330357</v>
      </c>
      <c r="B2358" s="1" t="s">
        <v>1519</v>
      </c>
      <c r="C2358" s="1">
        <v>119354603</v>
      </c>
      <c r="D2358" s="1">
        <v>357</v>
      </c>
      <c r="E2358" s="1" t="s">
        <v>1892</v>
      </c>
      <c r="F2358" s="1" t="s">
        <v>236</v>
      </c>
      <c r="G2358" s="1" t="s">
        <v>210</v>
      </c>
      <c r="H2358" s="1" t="s">
        <v>240</v>
      </c>
      <c r="I2358" s="1">
        <v>967543.8</v>
      </c>
      <c r="J2358" s="1">
        <v>5541970</v>
      </c>
      <c r="K2358" s="1">
        <v>7.5447499752044678E-2</v>
      </c>
      <c r="L2358" s="1">
        <v>1.3801735639572144</v>
      </c>
      <c r="M2358" s="1">
        <v>5.1482029259204865E-2</v>
      </c>
      <c r="N2358" s="1">
        <v>5.6199297904968262</v>
      </c>
    </row>
    <row r="2359" spans="1:14" x14ac:dyDescent="0.25">
      <c r="A2359" s="1">
        <v>330358</v>
      </c>
      <c r="B2359" s="1" t="s">
        <v>1519</v>
      </c>
      <c r="C2359" s="1">
        <v>119355503</v>
      </c>
      <c r="D2359" s="1">
        <v>358</v>
      </c>
      <c r="E2359" s="1" t="s">
        <v>1893</v>
      </c>
      <c r="F2359" s="1" t="s">
        <v>236</v>
      </c>
      <c r="G2359" s="1" t="s">
        <v>210</v>
      </c>
      <c r="H2359" s="1" t="s">
        <v>240</v>
      </c>
      <c r="I2359" s="1">
        <v>987633.39</v>
      </c>
      <c r="J2359" s="1">
        <v>4531616</v>
      </c>
      <c r="K2359" s="1">
        <v>-6.0594999231398106E-3</v>
      </c>
      <c r="L2359" s="1">
        <v>-0.13353753089904785</v>
      </c>
      <c r="M2359" s="1">
        <v>5.4698050022125244E-2</v>
      </c>
      <c r="N2359" s="1">
        <v>5.8630056381225586</v>
      </c>
    </row>
    <row r="2360" spans="1:14" x14ac:dyDescent="0.25">
      <c r="A2360" s="1">
        <v>330359</v>
      </c>
      <c r="B2360" s="1" t="s">
        <v>1519</v>
      </c>
      <c r="C2360" s="1">
        <v>119356503</v>
      </c>
      <c r="D2360" s="1">
        <v>359</v>
      </c>
      <c r="E2360" s="1" t="s">
        <v>1894</v>
      </c>
      <c r="F2360" s="1" t="s">
        <v>236</v>
      </c>
      <c r="G2360" s="1" t="s">
        <v>210</v>
      </c>
      <c r="H2360" s="1" t="s">
        <v>240</v>
      </c>
      <c r="I2360" s="1">
        <v>1866028.34</v>
      </c>
      <c r="J2360" s="1">
        <v>8815869</v>
      </c>
      <c r="K2360" s="1">
        <v>0.13760200142860413</v>
      </c>
      <c r="L2360" s="1">
        <v>1.5855931043624878</v>
      </c>
      <c r="M2360" s="1">
        <v>9.0261220932006836E-2</v>
      </c>
      <c r="N2360" s="1">
        <v>5.0829424858093262</v>
      </c>
    </row>
    <row r="2361" spans="1:14" x14ac:dyDescent="0.25">
      <c r="A2361" s="1">
        <v>330360</v>
      </c>
      <c r="B2361" s="1" t="s">
        <v>1519</v>
      </c>
      <c r="C2361" s="1">
        <v>119356603</v>
      </c>
      <c r="D2361" s="1">
        <v>360</v>
      </c>
      <c r="E2361" s="1" t="s">
        <v>1895</v>
      </c>
      <c r="F2361" s="1" t="s">
        <v>236</v>
      </c>
      <c r="G2361" s="1" t="s">
        <v>210</v>
      </c>
      <c r="H2361" s="1" t="s">
        <v>240</v>
      </c>
      <c r="I2361" s="1">
        <v>714380.39</v>
      </c>
      <c r="J2361" s="1">
        <v>3152766.75</v>
      </c>
      <c r="K2361" s="1">
        <v>6.0651000589132309E-2</v>
      </c>
      <c r="L2361" s="1">
        <v>1.9614725112915039</v>
      </c>
      <c r="M2361" s="1">
        <v>0.18030275404453278</v>
      </c>
      <c r="N2361" s="1">
        <v>33.759654998779297</v>
      </c>
    </row>
    <row r="2362" spans="1:14" x14ac:dyDescent="0.25">
      <c r="A2362" s="1">
        <v>330361</v>
      </c>
      <c r="B2362" s="1" t="s">
        <v>1519</v>
      </c>
      <c r="C2362" s="1">
        <v>119357003</v>
      </c>
      <c r="D2362" s="1">
        <v>361</v>
      </c>
      <c r="E2362" s="1" t="s">
        <v>1896</v>
      </c>
      <c r="F2362" s="1" t="s">
        <v>236</v>
      </c>
      <c r="G2362" s="1" t="s">
        <v>210</v>
      </c>
      <c r="H2362" s="1" t="s">
        <v>240</v>
      </c>
      <c r="I2362" s="1">
        <v>831344</v>
      </c>
      <c r="J2362" s="1">
        <v>5359012</v>
      </c>
      <c r="K2362" s="1">
        <v>0.26748049259185791</v>
      </c>
      <c r="L2362" s="1">
        <v>5.2534389495849609</v>
      </c>
      <c r="M2362" s="1">
        <v>1.3246489688754082E-2</v>
      </c>
      <c r="N2362" s="1">
        <v>1.6191823482513428</v>
      </c>
    </row>
    <row r="2363" spans="1:14" x14ac:dyDescent="0.25">
      <c r="A2363" s="1">
        <v>330362</v>
      </c>
      <c r="B2363" s="1" t="s">
        <v>1519</v>
      </c>
      <c r="C2363" s="1">
        <v>119357402</v>
      </c>
      <c r="D2363" s="1">
        <v>362</v>
      </c>
      <c r="E2363" s="1" t="s">
        <v>1897</v>
      </c>
      <c r="F2363" s="1" t="s">
        <v>236</v>
      </c>
      <c r="G2363" s="1" t="s">
        <v>210</v>
      </c>
      <c r="H2363" s="1" t="s">
        <v>240</v>
      </c>
      <c r="I2363" s="1">
        <v>7254188.5099999998</v>
      </c>
      <c r="J2363" s="1">
        <v>45796860</v>
      </c>
      <c r="K2363" s="1">
        <v>2.4467399120330811</v>
      </c>
      <c r="L2363" s="1">
        <v>5.6441364288330078</v>
      </c>
      <c r="M2363" s="1">
        <v>0.84877252578735352</v>
      </c>
      <c r="N2363" s="1">
        <v>13.250857353210449</v>
      </c>
    </row>
    <row r="2364" spans="1:14" x14ac:dyDescent="0.25">
      <c r="A2364" s="1">
        <v>330363</v>
      </c>
      <c r="B2364" s="1" t="s">
        <v>1519</v>
      </c>
      <c r="C2364" s="1">
        <v>119358403</v>
      </c>
      <c r="D2364" s="1">
        <v>363</v>
      </c>
      <c r="E2364" s="1" t="s">
        <v>1898</v>
      </c>
      <c r="F2364" s="1" t="s">
        <v>236</v>
      </c>
      <c r="G2364" s="1" t="s">
        <v>210</v>
      </c>
      <c r="H2364" s="1" t="s">
        <v>240</v>
      </c>
      <c r="I2364" s="1">
        <v>1463602</v>
      </c>
      <c r="J2364" s="1">
        <v>8209760</v>
      </c>
      <c r="K2364" s="1">
        <v>0.11463099718093872</v>
      </c>
      <c r="L2364" s="1">
        <v>1.4160491228103638</v>
      </c>
      <c r="M2364" s="1">
        <v>5.3957998752593994E-2</v>
      </c>
      <c r="N2364" s="1">
        <v>3.8277750015258789</v>
      </c>
    </row>
    <row r="2365" spans="1:14" x14ac:dyDescent="0.25">
      <c r="A2365" s="1">
        <v>330364</v>
      </c>
      <c r="B2365" s="1" t="s">
        <v>1519</v>
      </c>
      <c r="C2365" s="1">
        <v>119581003</v>
      </c>
      <c r="D2365" s="1">
        <v>364</v>
      </c>
      <c r="E2365" s="1" t="s">
        <v>1899</v>
      </c>
      <c r="F2365" s="1" t="s">
        <v>236</v>
      </c>
      <c r="G2365" s="1" t="s">
        <v>211</v>
      </c>
      <c r="H2365" s="1" t="s">
        <v>240</v>
      </c>
      <c r="I2365" s="1">
        <v>791152.26</v>
      </c>
      <c r="J2365" s="1">
        <v>6684536</v>
      </c>
      <c r="K2365" s="1">
        <v>7.0746496319770813E-2</v>
      </c>
      <c r="L2365" s="1">
        <v>1.0696817636489868</v>
      </c>
      <c r="M2365" s="1">
        <v>7.065456360578537E-2</v>
      </c>
      <c r="N2365" s="1">
        <v>9.8063545227050781</v>
      </c>
    </row>
    <row r="2366" spans="1:14" x14ac:dyDescent="0.25">
      <c r="A2366" s="1">
        <v>330365</v>
      </c>
      <c r="B2366" s="1" t="s">
        <v>1519</v>
      </c>
      <c r="C2366" s="1">
        <v>119582503</v>
      </c>
      <c r="D2366" s="1">
        <v>365</v>
      </c>
      <c r="E2366" s="1" t="s">
        <v>1900</v>
      </c>
      <c r="F2366" s="1" t="s">
        <v>236</v>
      </c>
      <c r="G2366" s="1" t="s">
        <v>211</v>
      </c>
      <c r="H2366" s="1" t="s">
        <v>240</v>
      </c>
      <c r="I2366" s="1">
        <v>984259.88</v>
      </c>
      <c r="J2366" s="1">
        <v>6882665.5</v>
      </c>
      <c r="K2366" s="1">
        <v>0.10834100097417831</v>
      </c>
      <c r="L2366" s="1">
        <v>1.5992885828018188</v>
      </c>
      <c r="M2366" s="1">
        <v>2.5759350508451462E-2</v>
      </c>
      <c r="N2366" s="1">
        <v>2.6874632835388184</v>
      </c>
    </row>
    <row r="2367" spans="1:14" x14ac:dyDescent="0.25">
      <c r="A2367" s="1">
        <v>330366</v>
      </c>
      <c r="B2367" s="1" t="s">
        <v>1519</v>
      </c>
      <c r="C2367" s="1">
        <v>119583003</v>
      </c>
      <c r="D2367" s="1">
        <v>366</v>
      </c>
      <c r="E2367" s="1" t="s">
        <v>1901</v>
      </c>
      <c r="F2367" s="1" t="s">
        <v>236</v>
      </c>
      <c r="G2367" s="1" t="s">
        <v>211</v>
      </c>
      <c r="H2367" s="1" t="s">
        <v>240</v>
      </c>
      <c r="I2367" s="1">
        <v>524515.51</v>
      </c>
      <c r="J2367" s="1">
        <v>3519599.5</v>
      </c>
      <c r="K2367" s="1">
        <v>3.2843001186847687E-2</v>
      </c>
      <c r="L2367" s="1">
        <v>0.94193559885025024</v>
      </c>
      <c r="M2367" s="1">
        <v>2.2961240261793137E-2</v>
      </c>
      <c r="N2367" s="1">
        <v>4.5780172348022461</v>
      </c>
    </row>
    <row r="2368" spans="1:14" x14ac:dyDescent="0.25">
      <c r="A2368" s="1">
        <v>330367</v>
      </c>
      <c r="B2368" s="1" t="s">
        <v>1519</v>
      </c>
      <c r="C2368" s="1">
        <v>119584503</v>
      </c>
      <c r="D2368" s="1">
        <v>367</v>
      </c>
      <c r="E2368" s="1" t="s">
        <v>1902</v>
      </c>
      <c r="F2368" s="1" t="s">
        <v>236</v>
      </c>
      <c r="G2368" s="1" t="s">
        <v>211</v>
      </c>
      <c r="H2368" s="1" t="s">
        <v>240</v>
      </c>
      <c r="I2368" s="1">
        <v>1336225.04</v>
      </c>
      <c r="J2368" s="1">
        <v>7690940.5</v>
      </c>
      <c r="K2368" s="1">
        <v>7.268950343132019E-2</v>
      </c>
      <c r="L2368" s="1">
        <v>0.95414942502975464</v>
      </c>
      <c r="M2368" s="1">
        <v>4.0024779736995697E-2</v>
      </c>
      <c r="N2368" s="1">
        <v>3.0878546237945557</v>
      </c>
    </row>
    <row r="2369" spans="1:14" x14ac:dyDescent="0.25">
      <c r="A2369" s="1">
        <v>330368</v>
      </c>
      <c r="B2369" s="1" t="s">
        <v>1519</v>
      </c>
      <c r="C2369" s="1">
        <v>119584603</v>
      </c>
      <c r="D2369" s="1">
        <v>368</v>
      </c>
      <c r="E2369" s="1" t="s">
        <v>1903</v>
      </c>
      <c r="F2369" s="1" t="s">
        <v>236</v>
      </c>
      <c r="G2369" s="1" t="s">
        <v>211</v>
      </c>
      <c r="H2369" s="1" t="s">
        <v>240</v>
      </c>
      <c r="I2369" s="1">
        <v>817329.45</v>
      </c>
      <c r="J2369" s="1">
        <v>5418648</v>
      </c>
      <c r="K2369" s="1">
        <v>1.6750000417232513E-2</v>
      </c>
      <c r="L2369" s="1">
        <v>0.31007620692253113</v>
      </c>
      <c r="M2369" s="1">
        <v>2.9077459126710892E-2</v>
      </c>
      <c r="N2369" s="1">
        <v>3.6888532638549805</v>
      </c>
    </row>
    <row r="2370" spans="1:14" x14ac:dyDescent="0.25">
      <c r="A2370" s="1">
        <v>330369</v>
      </c>
      <c r="B2370" s="1" t="s">
        <v>1519</v>
      </c>
      <c r="C2370" s="1">
        <v>119586503</v>
      </c>
      <c r="D2370" s="1">
        <v>369</v>
      </c>
      <c r="E2370" s="1" t="s">
        <v>1904</v>
      </c>
      <c r="F2370" s="1" t="s">
        <v>236</v>
      </c>
      <c r="G2370" s="1" t="s">
        <v>211</v>
      </c>
      <c r="H2370" s="1" t="s">
        <v>240</v>
      </c>
      <c r="I2370" s="1">
        <v>1093764.25</v>
      </c>
      <c r="J2370" s="1">
        <v>6760761.5</v>
      </c>
      <c r="K2370" s="1">
        <v>0.1164494976401329</v>
      </c>
      <c r="L2370" s="1">
        <v>1.7526193857192993</v>
      </c>
      <c r="M2370" s="1">
        <v>2.9265889897942543E-2</v>
      </c>
      <c r="N2370" s="1">
        <v>2.7492659091949463</v>
      </c>
    </row>
    <row r="2371" spans="1:14" x14ac:dyDescent="0.25">
      <c r="A2371" s="1">
        <v>330370</v>
      </c>
      <c r="B2371" s="1" t="s">
        <v>1519</v>
      </c>
      <c r="C2371" s="1">
        <v>119648303</v>
      </c>
      <c r="D2371" s="1">
        <v>370</v>
      </c>
      <c r="E2371" s="1" t="s">
        <v>1905</v>
      </c>
      <c r="F2371" s="1" t="s">
        <v>236</v>
      </c>
      <c r="G2371" s="1" t="s">
        <v>213</v>
      </c>
      <c r="H2371" s="1" t="s">
        <v>240</v>
      </c>
      <c r="I2371" s="1">
        <v>1824568.98</v>
      </c>
      <c r="J2371" s="1">
        <v>5669585.5</v>
      </c>
      <c r="K2371" s="1">
        <v>0.2441675066947937</v>
      </c>
      <c r="L2371" s="1">
        <v>4.5004367828369141</v>
      </c>
      <c r="M2371" s="1">
        <v>4.5676380395889282E-2</v>
      </c>
      <c r="N2371" s="1">
        <v>2.5676863193511963</v>
      </c>
    </row>
    <row r="2372" spans="1:14" x14ac:dyDescent="0.25">
      <c r="A2372" s="1">
        <v>330371</v>
      </c>
      <c r="B2372" s="1" t="s">
        <v>1519</v>
      </c>
      <c r="C2372" s="1">
        <v>119648703</v>
      </c>
      <c r="D2372" s="1">
        <v>371</v>
      </c>
      <c r="E2372" s="1" t="s">
        <v>1906</v>
      </c>
      <c r="F2372" s="1" t="s">
        <v>236</v>
      </c>
      <c r="G2372" s="1" t="s">
        <v>213</v>
      </c>
      <c r="H2372" s="1" t="s">
        <v>240</v>
      </c>
      <c r="I2372" s="1">
        <v>1707121.75</v>
      </c>
      <c r="J2372" s="1">
        <v>8670192</v>
      </c>
      <c r="K2372" s="1">
        <v>9.3888998031616211E-2</v>
      </c>
      <c r="L2372" s="1">
        <v>1.0947490930557251</v>
      </c>
      <c r="M2372" s="1">
        <v>2.8425849974155426E-2</v>
      </c>
      <c r="N2372" s="1">
        <v>1.6933293342590332</v>
      </c>
    </row>
    <row r="2373" spans="1:14" x14ac:dyDescent="0.25">
      <c r="A2373" s="1">
        <v>330372</v>
      </c>
      <c r="B2373" s="1" t="s">
        <v>1519</v>
      </c>
      <c r="C2373" s="1">
        <v>119648903</v>
      </c>
      <c r="D2373" s="1">
        <v>372</v>
      </c>
      <c r="E2373" s="1" t="s">
        <v>1907</v>
      </c>
      <c r="F2373" s="1" t="s">
        <v>236</v>
      </c>
      <c r="G2373" s="1" t="s">
        <v>213</v>
      </c>
      <c r="H2373" s="1" t="s">
        <v>240</v>
      </c>
      <c r="I2373" s="1">
        <v>1230894.3400000001</v>
      </c>
      <c r="J2373" s="1">
        <v>5400542.5</v>
      </c>
      <c r="K2373" s="1">
        <v>0.17381849884986877</v>
      </c>
      <c r="L2373" s="1">
        <v>3.3255724906921387</v>
      </c>
      <c r="M2373" s="1">
        <v>2.4571800604462624E-2</v>
      </c>
      <c r="N2373" s="1">
        <v>2.0369179248809814</v>
      </c>
    </row>
    <row r="2374" spans="1:14" x14ac:dyDescent="0.25">
      <c r="A2374" s="1">
        <v>330373</v>
      </c>
      <c r="B2374" s="1" t="s">
        <v>1519</v>
      </c>
      <c r="C2374" s="1">
        <v>119665003</v>
      </c>
      <c r="D2374" s="1">
        <v>373</v>
      </c>
      <c r="E2374" s="1" t="s">
        <v>1908</v>
      </c>
      <c r="F2374" s="1" t="s">
        <v>236</v>
      </c>
      <c r="G2374" s="1" t="s">
        <v>209</v>
      </c>
      <c r="H2374" s="1" t="s">
        <v>240</v>
      </c>
      <c r="I2374" s="1">
        <v>904615</v>
      </c>
      <c r="J2374" s="1">
        <v>5756210</v>
      </c>
      <c r="K2374" s="1">
        <v>5.8765001595020294E-2</v>
      </c>
      <c r="L2374" s="1">
        <v>1.031427264213562</v>
      </c>
      <c r="M2374" s="1">
        <v>-0.10700900107622147</v>
      </c>
      <c r="N2374" s="1">
        <v>-10.57794189453125</v>
      </c>
    </row>
    <row r="2375" spans="1:14" x14ac:dyDescent="0.25">
      <c r="A2375" s="1">
        <v>330374</v>
      </c>
      <c r="B2375" s="1" t="s">
        <v>1519</v>
      </c>
      <c r="C2375" s="1">
        <v>120452003</v>
      </c>
      <c r="D2375" s="1">
        <v>374</v>
      </c>
      <c r="E2375" s="1" t="s">
        <v>1909</v>
      </c>
      <c r="F2375" s="1" t="s">
        <v>236</v>
      </c>
      <c r="G2375" s="1" t="s">
        <v>214</v>
      </c>
      <c r="H2375" s="1" t="s">
        <v>240</v>
      </c>
      <c r="I2375" s="1">
        <v>4657727.42</v>
      </c>
      <c r="J2375" s="1">
        <v>16802126</v>
      </c>
      <c r="K2375" s="1">
        <v>0.35669800639152527</v>
      </c>
      <c r="L2375" s="1">
        <v>2.1689796447753906</v>
      </c>
      <c r="M2375" s="1">
        <v>0.40193277597427368</v>
      </c>
      <c r="N2375" s="1">
        <v>9.4443645477294922</v>
      </c>
    </row>
    <row r="2376" spans="1:14" x14ac:dyDescent="0.25">
      <c r="A2376" s="1">
        <v>330375</v>
      </c>
      <c r="B2376" s="1" t="s">
        <v>1519</v>
      </c>
      <c r="C2376" s="1">
        <v>120455203</v>
      </c>
      <c r="D2376" s="1">
        <v>375</v>
      </c>
      <c r="E2376" s="1" t="s">
        <v>1910</v>
      </c>
      <c r="F2376" s="1" t="s">
        <v>236</v>
      </c>
      <c r="G2376" s="1" t="s">
        <v>214</v>
      </c>
      <c r="H2376" s="1" t="s">
        <v>240</v>
      </c>
      <c r="I2376" s="1">
        <v>3737782.23</v>
      </c>
      <c r="J2376" s="1">
        <v>22657644</v>
      </c>
      <c r="K2376" s="1">
        <v>0.14894400537014008</v>
      </c>
      <c r="L2376" s="1">
        <v>0.66171747446060181</v>
      </c>
      <c r="M2376" s="1">
        <v>0.30753186345100403</v>
      </c>
      <c r="N2376" s="1">
        <v>8.9652891159057617</v>
      </c>
    </row>
    <row r="2377" spans="1:14" x14ac:dyDescent="0.25">
      <c r="A2377" s="1">
        <v>330376</v>
      </c>
      <c r="B2377" s="1" t="s">
        <v>1519</v>
      </c>
      <c r="C2377" s="1">
        <v>120455403</v>
      </c>
      <c r="D2377" s="1">
        <v>376</v>
      </c>
      <c r="E2377" s="1" t="s">
        <v>1911</v>
      </c>
      <c r="F2377" s="1" t="s">
        <v>236</v>
      </c>
      <c r="G2377" s="1" t="s">
        <v>214</v>
      </c>
      <c r="H2377" s="1" t="s">
        <v>240</v>
      </c>
      <c r="I2377" s="1">
        <v>6221182.7199999997</v>
      </c>
      <c r="J2377" s="1">
        <v>28305082</v>
      </c>
      <c r="K2377" s="1">
        <v>0.84073400497436523</v>
      </c>
      <c r="L2377" s="1">
        <v>3.0611832141876221</v>
      </c>
      <c r="M2377" s="1">
        <v>0.36398711800575256</v>
      </c>
      <c r="N2377" s="1">
        <v>6.2143583297729492</v>
      </c>
    </row>
    <row r="2378" spans="1:14" x14ac:dyDescent="0.25">
      <c r="A2378" s="1">
        <v>330377</v>
      </c>
      <c r="B2378" s="1" t="s">
        <v>1519</v>
      </c>
      <c r="C2378" s="1">
        <v>120456003</v>
      </c>
      <c r="D2378" s="1">
        <v>377</v>
      </c>
      <c r="E2378" s="1" t="s">
        <v>1912</v>
      </c>
      <c r="F2378" s="1" t="s">
        <v>236</v>
      </c>
      <c r="G2378" s="1" t="s">
        <v>214</v>
      </c>
      <c r="H2378" s="1" t="s">
        <v>240</v>
      </c>
      <c r="I2378" s="1">
        <v>3077749.64</v>
      </c>
      <c r="J2378" s="1">
        <v>14828415</v>
      </c>
      <c r="K2378" s="1">
        <v>0.45910599827766418</v>
      </c>
      <c r="L2378" s="1">
        <v>3.1950457096099854</v>
      </c>
      <c r="M2378" s="1">
        <v>-5.3171150386333466E-2</v>
      </c>
      <c r="N2378" s="1">
        <v>-1.6982592344284058</v>
      </c>
    </row>
    <row r="2379" spans="1:14" x14ac:dyDescent="0.25">
      <c r="A2379" s="1">
        <v>330378</v>
      </c>
      <c r="B2379" s="1" t="s">
        <v>1519</v>
      </c>
      <c r="C2379" s="1">
        <v>120480803</v>
      </c>
      <c r="D2379" s="1">
        <v>378</v>
      </c>
      <c r="E2379" s="1" t="s">
        <v>1913</v>
      </c>
      <c r="F2379" s="1" t="s">
        <v>235</v>
      </c>
      <c r="G2379" s="1" t="s">
        <v>215</v>
      </c>
      <c r="H2379" s="1" t="s">
        <v>240</v>
      </c>
      <c r="I2379" s="1">
        <v>2068182.91</v>
      </c>
      <c r="J2379" s="1">
        <v>9859049</v>
      </c>
      <c r="K2379" s="1">
        <v>0.12080100178718567</v>
      </c>
      <c r="L2379" s="1">
        <v>1.2404798269271851</v>
      </c>
      <c r="M2379" s="1">
        <v>6.2329959124326706E-2</v>
      </c>
      <c r="N2379" s="1">
        <v>3.1074042320251465</v>
      </c>
    </row>
    <row r="2380" spans="1:14" x14ac:dyDescent="0.25">
      <c r="A2380" s="1">
        <v>330379</v>
      </c>
      <c r="B2380" s="1" t="s">
        <v>1519</v>
      </c>
      <c r="C2380" s="1">
        <v>120481002</v>
      </c>
      <c r="D2380" s="1">
        <v>379</v>
      </c>
      <c r="E2380" s="1" t="s">
        <v>1914</v>
      </c>
      <c r="F2380" s="1" t="s">
        <v>235</v>
      </c>
      <c r="G2380" s="1" t="s">
        <v>215</v>
      </c>
      <c r="H2380" s="1" t="s">
        <v>240</v>
      </c>
      <c r="I2380" s="1">
        <v>8028584.5199999996</v>
      </c>
      <c r="J2380" s="1">
        <v>33971900</v>
      </c>
      <c r="K2380" s="1">
        <v>1.3613500595092773</v>
      </c>
      <c r="L2380" s="1">
        <v>4.1745691299438477</v>
      </c>
      <c r="M2380" s="1">
        <v>0.45391026139259338</v>
      </c>
      <c r="N2380" s="1">
        <v>5.9924721717834473</v>
      </c>
    </row>
    <row r="2381" spans="1:14" x14ac:dyDescent="0.25">
      <c r="A2381" s="1">
        <v>330380</v>
      </c>
      <c r="B2381" s="1" t="s">
        <v>1519</v>
      </c>
      <c r="C2381" s="1">
        <v>120483302</v>
      </c>
      <c r="D2381" s="1">
        <v>380</v>
      </c>
      <c r="E2381" s="1" t="s">
        <v>1915</v>
      </c>
      <c r="F2381" s="1" t="s">
        <v>235</v>
      </c>
      <c r="G2381" s="1" t="s">
        <v>215</v>
      </c>
      <c r="H2381" s="1" t="s">
        <v>240</v>
      </c>
      <c r="I2381" s="1">
        <v>4754976.92</v>
      </c>
      <c r="J2381" s="1">
        <v>22042186</v>
      </c>
      <c r="K2381" s="1">
        <v>0.79083400964736938</v>
      </c>
      <c r="L2381" s="1">
        <v>3.7213349342346191</v>
      </c>
      <c r="M2381" s="1">
        <v>0.43795114755630493</v>
      </c>
      <c r="N2381" s="1">
        <v>10.144742965698242</v>
      </c>
    </row>
    <row r="2382" spans="1:14" x14ac:dyDescent="0.25">
      <c r="A2382" s="1">
        <v>330381</v>
      </c>
      <c r="B2382" s="1" t="s">
        <v>1519</v>
      </c>
      <c r="C2382" s="1">
        <v>120484803</v>
      </c>
      <c r="D2382" s="1">
        <v>381</v>
      </c>
      <c r="E2382" s="1" t="s">
        <v>1916</v>
      </c>
      <c r="F2382" s="1" t="s">
        <v>235</v>
      </c>
      <c r="G2382" s="1" t="s">
        <v>215</v>
      </c>
      <c r="H2382" s="1" t="s">
        <v>240</v>
      </c>
      <c r="I2382" s="1">
        <v>2314557.34</v>
      </c>
      <c r="J2382" s="1">
        <v>9501911</v>
      </c>
      <c r="K2382" s="1">
        <v>0.42341399192810059</v>
      </c>
      <c r="L2382" s="1">
        <v>4.6639218330383301</v>
      </c>
      <c r="M2382" s="1">
        <v>6.8575158715248108E-2</v>
      </c>
      <c r="N2382" s="1">
        <v>3.0532369613647461</v>
      </c>
    </row>
    <row r="2383" spans="1:14" x14ac:dyDescent="0.25">
      <c r="A2383" s="1">
        <v>330382</v>
      </c>
      <c r="B2383" s="1" t="s">
        <v>1519</v>
      </c>
      <c r="C2383" s="1">
        <v>120484903</v>
      </c>
      <c r="D2383" s="1">
        <v>382</v>
      </c>
      <c r="E2383" s="1" t="s">
        <v>1917</v>
      </c>
      <c r="F2383" s="1" t="s">
        <v>235</v>
      </c>
      <c r="G2383" s="1" t="s">
        <v>215</v>
      </c>
      <c r="H2383" s="1" t="s">
        <v>240</v>
      </c>
      <c r="I2383" s="1">
        <v>3304388.85</v>
      </c>
      <c r="J2383" s="1">
        <v>14302076</v>
      </c>
      <c r="K2383" s="1">
        <v>0.32038998603820801</v>
      </c>
      <c r="L2383" s="1">
        <v>2.2914977073669434</v>
      </c>
      <c r="M2383" s="1">
        <v>0.18040595948696136</v>
      </c>
      <c r="N2383" s="1">
        <v>5.7748703956604004</v>
      </c>
    </row>
    <row r="2384" spans="1:14" x14ac:dyDescent="0.25">
      <c r="A2384" s="1">
        <v>330383</v>
      </c>
      <c r="B2384" s="1" t="s">
        <v>1519</v>
      </c>
      <c r="C2384" s="1">
        <v>120485603</v>
      </c>
      <c r="D2384" s="1">
        <v>383</v>
      </c>
      <c r="E2384" s="1" t="s">
        <v>1918</v>
      </c>
      <c r="F2384" s="1" t="s">
        <v>235</v>
      </c>
      <c r="G2384" s="1" t="s">
        <v>215</v>
      </c>
      <c r="H2384" s="1" t="s">
        <v>240</v>
      </c>
      <c r="I2384" s="1">
        <v>1106699.95</v>
      </c>
      <c r="J2384" s="1">
        <v>5067256.5</v>
      </c>
      <c r="K2384" s="1">
        <v>0.13018700480461121</v>
      </c>
      <c r="L2384" s="1">
        <v>2.6369285583496094</v>
      </c>
      <c r="M2384" s="1">
        <v>5.2555050700902939E-2</v>
      </c>
      <c r="N2384" s="1">
        <v>4.9855623245239258</v>
      </c>
    </row>
    <row r="2385" spans="1:14" x14ac:dyDescent="0.25">
      <c r="A2385" s="1">
        <v>330384</v>
      </c>
      <c r="B2385" s="1" t="s">
        <v>1519</v>
      </c>
      <c r="C2385" s="1">
        <v>120486003</v>
      </c>
      <c r="D2385" s="1">
        <v>384</v>
      </c>
      <c r="E2385" s="1" t="s">
        <v>1919</v>
      </c>
      <c r="F2385" s="1" t="s">
        <v>235</v>
      </c>
      <c r="G2385" s="1" t="s">
        <v>215</v>
      </c>
      <c r="H2385" s="1" t="s">
        <v>240</v>
      </c>
      <c r="I2385" s="1">
        <v>1026385.4</v>
      </c>
      <c r="J2385" s="1">
        <v>3390421</v>
      </c>
      <c r="K2385" s="1">
        <v>0.17115175724029541</v>
      </c>
      <c r="L2385" s="1">
        <v>5.3164782524108887</v>
      </c>
      <c r="M2385" s="1">
        <v>2.4150250479578972E-2</v>
      </c>
      <c r="N2385" s="1">
        <v>2.4096391201019287</v>
      </c>
    </row>
    <row r="2386" spans="1:14" x14ac:dyDescent="0.25">
      <c r="A2386" s="1">
        <v>330385</v>
      </c>
      <c r="B2386" s="1" t="s">
        <v>1519</v>
      </c>
      <c r="C2386" s="1">
        <v>120488603</v>
      </c>
      <c r="D2386" s="1">
        <v>385</v>
      </c>
      <c r="E2386" s="1" t="s">
        <v>1920</v>
      </c>
      <c r="F2386" s="1" t="s">
        <v>235</v>
      </c>
      <c r="G2386" s="1" t="s">
        <v>215</v>
      </c>
      <c r="H2386" s="1" t="s">
        <v>240</v>
      </c>
      <c r="I2386" s="1">
        <v>1647623.15</v>
      </c>
      <c r="J2386" s="1">
        <v>5859697.5</v>
      </c>
      <c r="K2386" s="1">
        <v>0.17655350267887115</v>
      </c>
      <c r="L2386" s="1">
        <v>3.106616735458374</v>
      </c>
      <c r="M2386" s="1">
        <v>3.9224240928888321E-2</v>
      </c>
      <c r="N2386" s="1">
        <v>2.4387133121490479</v>
      </c>
    </row>
    <row r="2387" spans="1:14" x14ac:dyDescent="0.25">
      <c r="A2387" s="1">
        <v>330386</v>
      </c>
      <c r="B2387" s="1" t="s">
        <v>1519</v>
      </c>
      <c r="C2387" s="1">
        <v>120522003</v>
      </c>
      <c r="D2387" s="1">
        <v>386</v>
      </c>
      <c r="E2387" s="1" t="s">
        <v>1921</v>
      </c>
      <c r="F2387" s="1" t="s">
        <v>236</v>
      </c>
      <c r="G2387" s="1" t="s">
        <v>212</v>
      </c>
      <c r="H2387" s="1" t="s">
        <v>240</v>
      </c>
      <c r="I2387" s="1">
        <v>2805306.81</v>
      </c>
      <c r="J2387" s="1">
        <v>14594108</v>
      </c>
      <c r="K2387" s="1">
        <v>0.2663390040397644</v>
      </c>
      <c r="L2387" s="1">
        <v>1.8589006662368774</v>
      </c>
      <c r="M2387" s="1">
        <v>0.10382390767335892</v>
      </c>
      <c r="N2387" s="1">
        <v>3.8432192802429199</v>
      </c>
    </row>
    <row r="2388" spans="1:14" x14ac:dyDescent="0.25">
      <c r="A2388" s="1">
        <v>330387</v>
      </c>
      <c r="B2388" s="1" t="s">
        <v>1519</v>
      </c>
      <c r="C2388" s="1">
        <v>121135003</v>
      </c>
      <c r="D2388" s="1">
        <v>387</v>
      </c>
      <c r="E2388" s="1" t="s">
        <v>1922</v>
      </c>
      <c r="F2388" s="1" t="s">
        <v>235</v>
      </c>
      <c r="G2388" s="1" t="s">
        <v>216</v>
      </c>
      <c r="H2388" s="1" t="s">
        <v>240</v>
      </c>
      <c r="I2388" s="1">
        <v>1080761</v>
      </c>
      <c r="J2388" s="1">
        <v>3851972</v>
      </c>
      <c r="K2388" s="1">
        <v>0.21538175642490387</v>
      </c>
      <c r="L2388" s="1">
        <v>5.9226288795471191</v>
      </c>
      <c r="M2388" s="1">
        <v>0.18072348833084106</v>
      </c>
      <c r="N2388" s="1">
        <v>20.079551696777344</v>
      </c>
    </row>
    <row r="2389" spans="1:14" x14ac:dyDescent="0.25">
      <c r="A2389" s="1">
        <v>330388</v>
      </c>
      <c r="B2389" s="1" t="s">
        <v>1519</v>
      </c>
      <c r="C2389" s="1">
        <v>121135503</v>
      </c>
      <c r="D2389" s="1">
        <v>388</v>
      </c>
      <c r="E2389" s="1" t="s">
        <v>1923</v>
      </c>
      <c r="F2389" s="1" t="s">
        <v>235</v>
      </c>
      <c r="G2389" s="1" t="s">
        <v>216</v>
      </c>
      <c r="H2389" s="1" t="s">
        <v>240</v>
      </c>
      <c r="I2389" s="1">
        <v>1648928.94</v>
      </c>
      <c r="J2389" s="1">
        <v>9282109</v>
      </c>
      <c r="K2389" s="1">
        <v>0.27881699800491333</v>
      </c>
      <c r="L2389" s="1">
        <v>3.0968339443206787</v>
      </c>
      <c r="M2389" s="1">
        <v>0.20216585695743561</v>
      </c>
      <c r="N2389" s="1">
        <v>13.973667144775391</v>
      </c>
    </row>
    <row r="2390" spans="1:14" x14ac:dyDescent="0.25">
      <c r="A2390" s="1">
        <v>330389</v>
      </c>
      <c r="B2390" s="1" t="s">
        <v>1519</v>
      </c>
      <c r="C2390" s="1">
        <v>121136503</v>
      </c>
      <c r="D2390" s="1">
        <v>389</v>
      </c>
      <c r="E2390" s="1" t="s">
        <v>1924</v>
      </c>
      <c r="F2390" s="1" t="s">
        <v>235</v>
      </c>
      <c r="G2390" s="1" t="s">
        <v>216</v>
      </c>
      <c r="H2390" s="1" t="s">
        <v>240</v>
      </c>
      <c r="I2390" s="1">
        <v>1408423</v>
      </c>
      <c r="J2390" s="1">
        <v>6700034</v>
      </c>
      <c r="K2390" s="1">
        <v>8.0990999937057495E-2</v>
      </c>
      <c r="L2390" s="1">
        <v>1.2236058712005615</v>
      </c>
      <c r="M2390" s="1">
        <v>0.24313895404338837</v>
      </c>
      <c r="N2390" s="1">
        <v>20.865209579467773</v>
      </c>
    </row>
    <row r="2391" spans="1:14" x14ac:dyDescent="0.25">
      <c r="A2391" s="1">
        <v>330390</v>
      </c>
      <c r="B2391" s="1" t="s">
        <v>1519</v>
      </c>
      <c r="C2391" s="1">
        <v>121136603</v>
      </c>
      <c r="D2391" s="1">
        <v>390</v>
      </c>
      <c r="E2391" s="1" t="s">
        <v>1925</v>
      </c>
      <c r="F2391" s="1" t="s">
        <v>235</v>
      </c>
      <c r="G2391" s="1" t="s">
        <v>216</v>
      </c>
      <c r="H2391" s="1" t="s">
        <v>240</v>
      </c>
      <c r="I2391" s="1">
        <v>1461348.7</v>
      </c>
      <c r="J2391" s="1">
        <v>9017703</v>
      </c>
      <c r="K2391" s="1">
        <v>0.25965601205825806</v>
      </c>
      <c r="L2391" s="1">
        <v>2.9647705554962158</v>
      </c>
      <c r="M2391" s="1">
        <v>0.1730591356754303</v>
      </c>
      <c r="N2391" s="1">
        <v>13.433247566223145</v>
      </c>
    </row>
    <row r="2392" spans="1:14" x14ac:dyDescent="0.25">
      <c r="A2392" s="1">
        <v>330391</v>
      </c>
      <c r="B2392" s="1" t="s">
        <v>1519</v>
      </c>
      <c r="C2392" s="1">
        <v>121139004</v>
      </c>
      <c r="D2392" s="1">
        <v>391</v>
      </c>
      <c r="E2392" s="1" t="s">
        <v>1926</v>
      </c>
      <c r="F2392" s="1" t="s">
        <v>235</v>
      </c>
      <c r="G2392" s="1" t="s">
        <v>216</v>
      </c>
      <c r="H2392" s="1" t="s">
        <v>240</v>
      </c>
      <c r="I2392" s="1">
        <v>485833.13</v>
      </c>
      <c r="J2392" s="1">
        <v>3300493.25</v>
      </c>
      <c r="K2392" s="1">
        <v>5.1879249513149261E-2</v>
      </c>
      <c r="L2392" s="1">
        <v>1.5969656705856323</v>
      </c>
      <c r="M2392" s="1">
        <v>2.8657279908657074E-2</v>
      </c>
      <c r="N2392" s="1">
        <v>6.2683277130126953</v>
      </c>
    </row>
    <row r="2393" spans="1:14" x14ac:dyDescent="0.25">
      <c r="A2393" s="1">
        <v>330392</v>
      </c>
      <c r="B2393" s="1" t="s">
        <v>1519</v>
      </c>
      <c r="C2393" s="1">
        <v>121390302</v>
      </c>
      <c r="D2393" s="1">
        <v>392</v>
      </c>
      <c r="E2393" s="1" t="s">
        <v>1927</v>
      </c>
      <c r="F2393" s="1" t="s">
        <v>235</v>
      </c>
      <c r="G2393" s="1" t="s">
        <v>217</v>
      </c>
      <c r="H2393" s="1" t="s">
        <v>240</v>
      </c>
      <c r="I2393" s="1">
        <v>12012023</v>
      </c>
      <c r="J2393" s="1">
        <v>120844512</v>
      </c>
      <c r="K2393" s="1">
        <v>6.1195278167724609</v>
      </c>
      <c r="L2393" s="1">
        <v>5.3340849876403809</v>
      </c>
      <c r="M2393" s="1">
        <v>0.93826001882553101</v>
      </c>
      <c r="N2393" s="1">
        <v>8.4728202819824219</v>
      </c>
    </row>
    <row r="2394" spans="1:14" x14ac:dyDescent="0.25">
      <c r="A2394" s="1">
        <v>330393</v>
      </c>
      <c r="B2394" s="1" t="s">
        <v>1519</v>
      </c>
      <c r="C2394" s="1">
        <v>121391303</v>
      </c>
      <c r="D2394" s="1">
        <v>393</v>
      </c>
      <c r="E2394" s="1" t="s">
        <v>1928</v>
      </c>
      <c r="F2394" s="1" t="s">
        <v>235</v>
      </c>
      <c r="G2394" s="1" t="s">
        <v>217</v>
      </c>
      <c r="H2394" s="1" t="s">
        <v>240</v>
      </c>
      <c r="I2394" s="1">
        <v>1016411.93</v>
      </c>
      <c r="J2394" s="1">
        <v>4513921.5</v>
      </c>
      <c r="K2394" s="1">
        <v>0.10929600149393082</v>
      </c>
      <c r="L2394" s="1">
        <v>2.481391429901123</v>
      </c>
      <c r="M2394" s="1">
        <v>4.1573401540517807E-2</v>
      </c>
      <c r="N2394" s="1">
        <v>4.2646446228027344</v>
      </c>
    </row>
    <row r="2395" spans="1:14" x14ac:dyDescent="0.25">
      <c r="A2395" s="1">
        <v>330394</v>
      </c>
      <c r="B2395" s="1" t="s">
        <v>1519</v>
      </c>
      <c r="C2395" s="1">
        <v>121392303</v>
      </c>
      <c r="D2395" s="1">
        <v>394</v>
      </c>
      <c r="E2395" s="1" t="s">
        <v>1929</v>
      </c>
      <c r="F2395" s="1" t="s">
        <v>235</v>
      </c>
      <c r="G2395" s="1" t="s">
        <v>217</v>
      </c>
      <c r="H2395" s="1" t="s">
        <v>240</v>
      </c>
      <c r="I2395" s="1">
        <v>3707567.34</v>
      </c>
      <c r="J2395" s="1">
        <v>12596257</v>
      </c>
      <c r="K2395" s="1">
        <v>0.4672510027885437</v>
      </c>
      <c r="L2395" s="1">
        <v>3.8523437976837158</v>
      </c>
      <c r="M2395" s="1">
        <v>0.17574752867221832</v>
      </c>
      <c r="N2395" s="1">
        <v>4.9761180877685547</v>
      </c>
    </row>
    <row r="2396" spans="1:14" x14ac:dyDescent="0.25">
      <c r="A2396" s="1">
        <v>330395</v>
      </c>
      <c r="B2396" s="1" t="s">
        <v>1519</v>
      </c>
      <c r="C2396" s="1">
        <v>121394503</v>
      </c>
      <c r="D2396" s="1">
        <v>395</v>
      </c>
      <c r="E2396" s="1" t="s">
        <v>1930</v>
      </c>
      <c r="F2396" s="1" t="s">
        <v>235</v>
      </c>
      <c r="G2396" s="1" t="s">
        <v>217</v>
      </c>
      <c r="H2396" s="1" t="s">
        <v>240</v>
      </c>
      <c r="I2396" s="1">
        <v>1297890.95</v>
      </c>
      <c r="J2396" s="1">
        <v>7088639</v>
      </c>
      <c r="K2396" s="1">
        <v>6.5072000026702881E-2</v>
      </c>
      <c r="L2396" s="1">
        <v>0.92648082971572876</v>
      </c>
      <c r="M2396" s="1">
        <v>7.288031280040741E-2</v>
      </c>
      <c r="N2396" s="1">
        <v>5.9493613243103027</v>
      </c>
    </row>
    <row r="2397" spans="1:14" x14ac:dyDescent="0.25">
      <c r="A2397" s="1">
        <v>330396</v>
      </c>
      <c r="B2397" s="1" t="s">
        <v>1519</v>
      </c>
      <c r="C2397" s="1">
        <v>121394603</v>
      </c>
      <c r="D2397" s="1">
        <v>396</v>
      </c>
      <c r="E2397" s="1" t="s">
        <v>1931</v>
      </c>
      <c r="F2397" s="1" t="s">
        <v>235</v>
      </c>
      <c r="G2397" s="1" t="s">
        <v>217</v>
      </c>
      <c r="H2397" s="1" t="s">
        <v>240</v>
      </c>
      <c r="I2397" s="1">
        <v>1390702.1</v>
      </c>
      <c r="J2397" s="1">
        <v>5754953.5</v>
      </c>
      <c r="K2397" s="1">
        <v>4.9130000174045563E-2</v>
      </c>
      <c r="L2397" s="1">
        <v>0.86105012893676758</v>
      </c>
      <c r="M2397" s="1">
        <v>3.6336380988359451E-2</v>
      </c>
      <c r="N2397" s="1">
        <v>2.6829075813293457</v>
      </c>
    </row>
    <row r="2398" spans="1:14" x14ac:dyDescent="0.25">
      <c r="A2398" s="1">
        <v>330397</v>
      </c>
      <c r="B2398" s="1" t="s">
        <v>1519</v>
      </c>
      <c r="C2398" s="1">
        <v>121395103</v>
      </c>
      <c r="D2398" s="1">
        <v>397</v>
      </c>
      <c r="E2398" s="1" t="s">
        <v>1932</v>
      </c>
      <c r="F2398" s="1" t="s">
        <v>235</v>
      </c>
      <c r="G2398" s="1" t="s">
        <v>217</v>
      </c>
      <c r="H2398" s="1" t="s">
        <v>240</v>
      </c>
      <c r="I2398" s="1">
        <v>3874129.01</v>
      </c>
      <c r="J2398" s="1">
        <v>8565125</v>
      </c>
      <c r="K2398" s="1">
        <v>0.50868099927902222</v>
      </c>
      <c r="L2398" s="1">
        <v>6.3139643669128418</v>
      </c>
      <c r="M2398" s="1">
        <v>0.14113801717758179</v>
      </c>
      <c r="N2398" s="1">
        <v>3.7808291912078857</v>
      </c>
    </row>
    <row r="2399" spans="1:14" x14ac:dyDescent="0.25">
      <c r="A2399" s="1">
        <v>330398</v>
      </c>
      <c r="B2399" s="1" t="s">
        <v>1519</v>
      </c>
      <c r="C2399" s="1">
        <v>121395603</v>
      </c>
      <c r="D2399" s="1">
        <v>398</v>
      </c>
      <c r="E2399" s="1" t="s">
        <v>1933</v>
      </c>
      <c r="F2399" s="1" t="s">
        <v>235</v>
      </c>
      <c r="G2399" s="1" t="s">
        <v>217</v>
      </c>
      <c r="H2399" s="1" t="s">
        <v>240</v>
      </c>
      <c r="I2399" s="1">
        <v>939754.77</v>
      </c>
      <c r="J2399" s="1">
        <v>2522540.5</v>
      </c>
      <c r="K2399" s="1">
        <v>9.8546251654624939E-2</v>
      </c>
      <c r="L2399" s="1">
        <v>4.0654492378234863</v>
      </c>
      <c r="M2399" s="1">
        <v>0.1973017156124115</v>
      </c>
      <c r="N2399" s="1">
        <v>26.574300765991211</v>
      </c>
    </row>
    <row r="2400" spans="1:14" x14ac:dyDescent="0.25">
      <c r="A2400" s="1">
        <v>330399</v>
      </c>
      <c r="B2400" s="1" t="s">
        <v>1519</v>
      </c>
      <c r="C2400" s="1">
        <v>121395703</v>
      </c>
      <c r="D2400" s="1">
        <v>399</v>
      </c>
      <c r="E2400" s="1" t="s">
        <v>1934</v>
      </c>
      <c r="F2400" s="1" t="s">
        <v>235</v>
      </c>
      <c r="G2400" s="1" t="s">
        <v>217</v>
      </c>
      <c r="H2400" s="1" t="s">
        <v>240</v>
      </c>
      <c r="I2400" s="1">
        <v>1362417.8</v>
      </c>
      <c r="J2400" s="1">
        <v>4752379</v>
      </c>
      <c r="K2400" s="1">
        <v>8.6755499243736267E-2</v>
      </c>
      <c r="L2400" s="1">
        <v>1.8594621419906616</v>
      </c>
      <c r="M2400" s="1">
        <v>2.2975390776991844E-2</v>
      </c>
      <c r="N2400" s="1">
        <v>1.7152950763702393</v>
      </c>
    </row>
    <row r="2401" spans="1:14" x14ac:dyDescent="0.25">
      <c r="A2401" s="1">
        <v>330400</v>
      </c>
      <c r="B2401" s="1" t="s">
        <v>1519</v>
      </c>
      <c r="C2401" s="1">
        <v>121397803</v>
      </c>
      <c r="D2401" s="1">
        <v>400</v>
      </c>
      <c r="E2401" s="1" t="s">
        <v>1935</v>
      </c>
      <c r="F2401" s="1" t="s">
        <v>235</v>
      </c>
      <c r="G2401" s="1" t="s">
        <v>217</v>
      </c>
      <c r="H2401" s="1" t="s">
        <v>240</v>
      </c>
      <c r="I2401" s="1">
        <v>2207666.6</v>
      </c>
      <c r="J2401" s="1">
        <v>8436240</v>
      </c>
      <c r="K2401" s="1">
        <v>0.2895599901676178</v>
      </c>
      <c r="L2401" s="1">
        <v>3.5543313026428223</v>
      </c>
      <c r="M2401" s="1">
        <v>0.14963652193546295</v>
      </c>
      <c r="N2401" s="1">
        <v>7.2708616256713867</v>
      </c>
    </row>
    <row r="2402" spans="1:14" x14ac:dyDescent="0.25">
      <c r="A2402" s="1">
        <v>330401</v>
      </c>
      <c r="B2402" s="1" t="s">
        <v>1519</v>
      </c>
      <c r="C2402" s="1">
        <v>122091002</v>
      </c>
      <c r="D2402" s="1">
        <v>401</v>
      </c>
      <c r="E2402" s="1" t="s">
        <v>1936</v>
      </c>
      <c r="F2402" s="1" t="s">
        <v>237</v>
      </c>
      <c r="G2402" s="1" t="s">
        <v>218</v>
      </c>
      <c r="H2402" s="1" t="s">
        <v>240</v>
      </c>
      <c r="I2402" s="1">
        <v>4496568.42</v>
      </c>
      <c r="J2402" s="1">
        <v>13710962</v>
      </c>
      <c r="K2402" s="1">
        <v>0.88041198253631592</v>
      </c>
      <c r="L2402" s="1">
        <v>6.8618416786193848</v>
      </c>
      <c r="M2402" s="1">
        <v>1.6387699171900749E-2</v>
      </c>
      <c r="N2402" s="1">
        <v>0.36578211188316345</v>
      </c>
    </row>
    <row r="2403" spans="1:14" x14ac:dyDescent="0.25">
      <c r="A2403" s="1">
        <v>330402</v>
      </c>
      <c r="B2403" s="1" t="s">
        <v>1519</v>
      </c>
      <c r="C2403" s="1">
        <v>122091303</v>
      </c>
      <c r="D2403" s="1">
        <v>402</v>
      </c>
      <c r="E2403" s="1" t="s">
        <v>1937</v>
      </c>
      <c r="F2403" s="1" t="s">
        <v>237</v>
      </c>
      <c r="G2403" s="1" t="s">
        <v>218</v>
      </c>
      <c r="H2403" s="1" t="s">
        <v>240</v>
      </c>
      <c r="I2403" s="1">
        <v>1060750.1000000001</v>
      </c>
      <c r="J2403" s="1">
        <v>6882442</v>
      </c>
      <c r="K2403" s="1">
        <v>0.21059699356555939</v>
      </c>
      <c r="L2403" s="1">
        <v>3.1565032005310059</v>
      </c>
      <c r="M2403" s="1">
        <v>3.9583329111337662E-2</v>
      </c>
      <c r="N2403" s="1">
        <v>3.8762845993041992</v>
      </c>
    </row>
    <row r="2404" spans="1:14" x14ac:dyDescent="0.25">
      <c r="A2404" s="1">
        <v>330403</v>
      </c>
      <c r="B2404" s="1" t="s">
        <v>1519</v>
      </c>
      <c r="C2404" s="1">
        <v>122091352</v>
      </c>
      <c r="D2404" s="1">
        <v>403</v>
      </c>
      <c r="E2404" s="1" t="s">
        <v>1938</v>
      </c>
      <c r="F2404" s="1" t="s">
        <v>237</v>
      </c>
      <c r="G2404" s="1" t="s">
        <v>218</v>
      </c>
      <c r="H2404" s="1" t="s">
        <v>240</v>
      </c>
      <c r="I2404" s="1">
        <v>4897930.47</v>
      </c>
      <c r="J2404" s="1">
        <v>21939692</v>
      </c>
      <c r="K2404" s="1">
        <v>0.53712999820709229</v>
      </c>
      <c r="L2404" s="1">
        <v>2.509652853012085</v>
      </c>
      <c r="M2404" s="1">
        <v>-4.7416999004781246E-3</v>
      </c>
      <c r="N2404" s="1">
        <v>-9.6716642379760742E-2</v>
      </c>
    </row>
    <row r="2405" spans="1:14" x14ac:dyDescent="0.25">
      <c r="A2405" s="1">
        <v>330404</v>
      </c>
      <c r="B2405" s="1" t="s">
        <v>1519</v>
      </c>
      <c r="C2405" s="1">
        <v>122092002</v>
      </c>
      <c r="D2405" s="1">
        <v>404</v>
      </c>
      <c r="E2405" s="1" t="s">
        <v>1939</v>
      </c>
      <c r="F2405" s="1" t="s">
        <v>237</v>
      </c>
      <c r="G2405" s="1" t="s">
        <v>218</v>
      </c>
      <c r="H2405" s="1" t="s">
        <v>240</v>
      </c>
      <c r="I2405" s="1">
        <v>3244217.87</v>
      </c>
      <c r="J2405" s="1">
        <v>12647057</v>
      </c>
      <c r="K2405" s="1">
        <v>0.18333500623703003</v>
      </c>
      <c r="L2405" s="1">
        <v>1.4709490537643433</v>
      </c>
      <c r="M2405" s="1">
        <v>0.22532396018505096</v>
      </c>
      <c r="N2405" s="1">
        <v>7.4637918472290039</v>
      </c>
    </row>
    <row r="2406" spans="1:14" x14ac:dyDescent="0.25">
      <c r="A2406" s="1">
        <v>330405</v>
      </c>
      <c r="B2406" s="1" t="s">
        <v>1519</v>
      </c>
      <c r="C2406" s="1">
        <v>122092102</v>
      </c>
      <c r="D2406" s="1">
        <v>405</v>
      </c>
      <c r="E2406" s="1" t="s">
        <v>1940</v>
      </c>
      <c r="F2406" s="1" t="s">
        <v>237</v>
      </c>
      <c r="G2406" s="1" t="s">
        <v>218</v>
      </c>
      <c r="H2406" s="1" t="s">
        <v>240</v>
      </c>
      <c r="I2406" s="1">
        <v>7256416.8399999999</v>
      </c>
      <c r="J2406" s="1">
        <v>18637040</v>
      </c>
      <c r="K2406" s="1">
        <v>0.37378400564193726</v>
      </c>
      <c r="L2406" s="1">
        <v>2.046644926071167</v>
      </c>
      <c r="M2406" s="1">
        <v>8.0866716802120209E-2</v>
      </c>
      <c r="N2406" s="1">
        <v>1.1269758939743042</v>
      </c>
    </row>
    <row r="2407" spans="1:14" x14ac:dyDescent="0.25">
      <c r="A2407" s="1">
        <v>330406</v>
      </c>
      <c r="B2407" s="1" t="s">
        <v>1519</v>
      </c>
      <c r="C2407" s="1">
        <v>122092353</v>
      </c>
      <c r="D2407" s="1">
        <v>406</v>
      </c>
      <c r="E2407" s="1" t="s">
        <v>1941</v>
      </c>
      <c r="F2407" s="1" t="s">
        <v>237</v>
      </c>
      <c r="G2407" s="1" t="s">
        <v>218</v>
      </c>
      <c r="H2407" s="1" t="s">
        <v>240</v>
      </c>
      <c r="I2407" s="1">
        <v>6658002.4000000004</v>
      </c>
      <c r="J2407" s="1">
        <v>14791030</v>
      </c>
      <c r="K2407" s="1">
        <v>0.19411300122737885</v>
      </c>
      <c r="L2407" s="1">
        <v>1.3298219442367554</v>
      </c>
      <c r="M2407" s="1">
        <v>0.22827301919460297</v>
      </c>
      <c r="N2407" s="1">
        <v>3.550274133682251</v>
      </c>
    </row>
    <row r="2408" spans="1:14" x14ac:dyDescent="0.25">
      <c r="A2408" s="1">
        <v>330407</v>
      </c>
      <c r="B2408" s="1" t="s">
        <v>1519</v>
      </c>
      <c r="C2408" s="1">
        <v>122097203</v>
      </c>
      <c r="D2408" s="1">
        <v>407</v>
      </c>
      <c r="E2408" s="1" t="s">
        <v>1942</v>
      </c>
      <c r="F2408" s="1" t="s">
        <v>237</v>
      </c>
      <c r="G2408" s="1" t="s">
        <v>218</v>
      </c>
      <c r="H2408" s="1" t="s">
        <v>240</v>
      </c>
      <c r="I2408" s="1">
        <v>896145</v>
      </c>
      <c r="J2408" s="1">
        <v>3152324</v>
      </c>
      <c r="K2408" s="1">
        <v>2.0900000527035445E-4</v>
      </c>
      <c r="L2408" s="1">
        <v>6.6304686479270458E-3</v>
      </c>
      <c r="M2408" s="1">
        <v>0.16601499915122986</v>
      </c>
      <c r="N2408" s="1">
        <v>22.73773193359375</v>
      </c>
    </row>
    <row r="2409" spans="1:14" x14ac:dyDescent="0.25">
      <c r="A2409" s="1">
        <v>330408</v>
      </c>
      <c r="B2409" s="1" t="s">
        <v>1519</v>
      </c>
      <c r="C2409" s="1">
        <v>122097502</v>
      </c>
      <c r="D2409" s="1">
        <v>408</v>
      </c>
      <c r="E2409" s="1" t="s">
        <v>1943</v>
      </c>
      <c r="F2409" s="1" t="s">
        <v>237</v>
      </c>
      <c r="G2409" s="1" t="s">
        <v>218</v>
      </c>
      <c r="H2409" s="1" t="s">
        <v>240</v>
      </c>
      <c r="I2409" s="1">
        <v>6611451.1799999997</v>
      </c>
      <c r="J2409" s="1">
        <v>13949551</v>
      </c>
      <c r="K2409" s="1">
        <v>0.37176200747489929</v>
      </c>
      <c r="L2409" s="1">
        <v>2.7380156517028809</v>
      </c>
      <c r="M2409" s="1">
        <v>-0.16825474798679352</v>
      </c>
      <c r="N2409" s="1">
        <v>-2.481741189956665</v>
      </c>
    </row>
    <row r="2410" spans="1:14" x14ac:dyDescent="0.25">
      <c r="A2410" s="1">
        <v>330409</v>
      </c>
      <c r="B2410" s="1" t="s">
        <v>1519</v>
      </c>
      <c r="C2410" s="1">
        <v>122097604</v>
      </c>
      <c r="D2410" s="1">
        <v>409</v>
      </c>
      <c r="E2410" s="1" t="s">
        <v>1944</v>
      </c>
      <c r="F2410" s="1" t="s">
        <v>237</v>
      </c>
      <c r="G2410" s="1" t="s">
        <v>218</v>
      </c>
      <c r="H2410" s="1" t="s">
        <v>240</v>
      </c>
      <c r="I2410" s="1">
        <v>507247.54</v>
      </c>
      <c r="J2410" s="1">
        <v>1254302.5</v>
      </c>
      <c r="K2410" s="1">
        <v>2.7437875047326088E-2</v>
      </c>
      <c r="L2410" s="1">
        <v>2.2364223003387451</v>
      </c>
      <c r="M2410" s="1">
        <v>1.1904300190508366E-3</v>
      </c>
      <c r="N2410" s="1">
        <v>0.23523630201816559</v>
      </c>
    </row>
    <row r="2411" spans="1:14" x14ac:dyDescent="0.25">
      <c r="A2411" s="1">
        <v>330410</v>
      </c>
      <c r="B2411" s="1" t="s">
        <v>1519</v>
      </c>
      <c r="C2411" s="1">
        <v>122098003</v>
      </c>
      <c r="D2411" s="1">
        <v>410</v>
      </c>
      <c r="E2411" s="1" t="s">
        <v>1945</v>
      </c>
      <c r="F2411" s="1" t="s">
        <v>237</v>
      </c>
      <c r="G2411" s="1" t="s">
        <v>218</v>
      </c>
      <c r="H2411" s="1" t="s">
        <v>240</v>
      </c>
      <c r="I2411" s="1">
        <v>1006244.83</v>
      </c>
      <c r="J2411" s="1">
        <v>3073985.25</v>
      </c>
      <c r="K2411" s="1">
        <v>4.3691251426935196E-2</v>
      </c>
      <c r="L2411" s="1">
        <v>1.4418154954910278</v>
      </c>
      <c r="M2411" s="1">
        <v>-0.10475517064332962</v>
      </c>
      <c r="N2411" s="1">
        <v>-9.4289083480834961</v>
      </c>
    </row>
    <row r="2412" spans="1:14" x14ac:dyDescent="0.25">
      <c r="A2412" s="1">
        <v>330411</v>
      </c>
      <c r="B2412" s="1" t="s">
        <v>1519</v>
      </c>
      <c r="C2412" s="1">
        <v>122098103</v>
      </c>
      <c r="D2412" s="1">
        <v>411</v>
      </c>
      <c r="E2412" s="1" t="s">
        <v>1946</v>
      </c>
      <c r="F2412" s="1" t="s">
        <v>237</v>
      </c>
      <c r="G2412" s="1" t="s">
        <v>218</v>
      </c>
      <c r="H2412" s="1" t="s">
        <v>240</v>
      </c>
      <c r="I2412" s="1">
        <v>3675411.27</v>
      </c>
      <c r="J2412" s="1">
        <v>11479377</v>
      </c>
      <c r="K2412" s="1">
        <v>0.49815601110458374</v>
      </c>
      <c r="L2412" s="1">
        <v>4.536435604095459</v>
      </c>
      <c r="M2412" s="1">
        <v>0.12671074271202087</v>
      </c>
      <c r="N2412" s="1">
        <v>3.5706236362457275</v>
      </c>
    </row>
    <row r="2413" spans="1:14" x14ac:dyDescent="0.25">
      <c r="A2413" s="1">
        <v>330412</v>
      </c>
      <c r="B2413" s="1" t="s">
        <v>1519</v>
      </c>
      <c r="C2413" s="1">
        <v>122098202</v>
      </c>
      <c r="D2413" s="1">
        <v>412</v>
      </c>
      <c r="E2413" s="1" t="s">
        <v>1947</v>
      </c>
      <c r="F2413" s="1" t="s">
        <v>237</v>
      </c>
      <c r="G2413" s="1" t="s">
        <v>218</v>
      </c>
      <c r="H2413" s="1" t="s">
        <v>240</v>
      </c>
      <c r="I2413" s="1">
        <v>5619911.8799999999</v>
      </c>
      <c r="J2413" s="1">
        <v>16449022</v>
      </c>
      <c r="K2413" s="1">
        <v>0.31946700811386108</v>
      </c>
      <c r="L2413" s="1">
        <v>1.9806312322616577</v>
      </c>
      <c r="M2413" s="1">
        <v>0.15054848790168762</v>
      </c>
      <c r="N2413" s="1">
        <v>2.7525780200958252</v>
      </c>
    </row>
    <row r="2414" spans="1:14" x14ac:dyDescent="0.25">
      <c r="A2414" s="1">
        <v>330413</v>
      </c>
      <c r="B2414" s="1" t="s">
        <v>1519</v>
      </c>
      <c r="C2414" s="1">
        <v>122098403</v>
      </c>
      <c r="D2414" s="1">
        <v>413</v>
      </c>
      <c r="E2414" s="1" t="s">
        <v>1948</v>
      </c>
      <c r="F2414" s="1" t="s">
        <v>237</v>
      </c>
      <c r="G2414" s="1" t="s">
        <v>218</v>
      </c>
      <c r="H2414" s="1" t="s">
        <v>240</v>
      </c>
      <c r="I2414" s="1">
        <v>2947758.58</v>
      </c>
      <c r="J2414" s="1">
        <v>10543732</v>
      </c>
      <c r="K2414" s="1">
        <v>0.37470099329948425</v>
      </c>
      <c r="L2414" s="1">
        <v>3.6847267150878906</v>
      </c>
      <c r="M2414" s="1">
        <v>6.0310039669275284E-2</v>
      </c>
      <c r="N2414" s="1">
        <v>2.0886967182159424</v>
      </c>
    </row>
    <row r="2415" spans="1:14" x14ac:dyDescent="0.25">
      <c r="A2415" s="1">
        <v>330414</v>
      </c>
      <c r="B2415" s="1" t="s">
        <v>1519</v>
      </c>
      <c r="C2415" s="1">
        <v>123460302</v>
      </c>
      <c r="D2415" s="1">
        <v>414</v>
      </c>
      <c r="E2415" s="1" t="s">
        <v>1949</v>
      </c>
      <c r="F2415" s="1" t="s">
        <v>237</v>
      </c>
      <c r="G2415" s="1" t="s">
        <v>219</v>
      </c>
      <c r="H2415" s="1" t="s">
        <v>240</v>
      </c>
      <c r="I2415" s="1">
        <v>3612431.42</v>
      </c>
      <c r="J2415" s="1">
        <v>7231848</v>
      </c>
      <c r="K2415" s="1">
        <v>0.31688699126243591</v>
      </c>
      <c r="L2415" s="1">
        <v>4.5826287269592285</v>
      </c>
      <c r="M2415" s="1">
        <v>0.17137955129146576</v>
      </c>
      <c r="N2415" s="1">
        <v>4.980440616607666</v>
      </c>
    </row>
    <row r="2416" spans="1:14" x14ac:dyDescent="0.25">
      <c r="A2416" s="1">
        <v>330415</v>
      </c>
      <c r="B2416" s="1" t="s">
        <v>1519</v>
      </c>
      <c r="C2416" s="1">
        <v>123460504</v>
      </c>
      <c r="D2416" s="1">
        <v>415</v>
      </c>
      <c r="E2416" s="1" t="s">
        <v>1950</v>
      </c>
      <c r="F2416" s="1" t="s">
        <v>237</v>
      </c>
      <c r="G2416" s="1" t="s">
        <v>219</v>
      </c>
      <c r="H2416" s="1" t="s">
        <v>240</v>
      </c>
      <c r="I2416" s="1">
        <v>6130</v>
      </c>
      <c r="J2416" s="1">
        <v>34378</v>
      </c>
      <c r="K2416" s="1">
        <v>-4.6121094783302397E-5</v>
      </c>
      <c r="L2416" s="1">
        <v>-0.13397900760173798</v>
      </c>
      <c r="M2416" s="1">
        <v>-1.1000000085914508E-5</v>
      </c>
      <c r="N2416" s="1">
        <v>-0.17912392318248749</v>
      </c>
    </row>
    <row r="2417" spans="1:14" x14ac:dyDescent="0.25">
      <c r="A2417" s="1">
        <v>330416</v>
      </c>
      <c r="B2417" s="1" t="s">
        <v>1519</v>
      </c>
      <c r="C2417" s="1">
        <v>123461302</v>
      </c>
      <c r="D2417" s="1">
        <v>416</v>
      </c>
      <c r="E2417" s="1" t="s">
        <v>1951</v>
      </c>
      <c r="F2417" s="1" t="s">
        <v>237</v>
      </c>
      <c r="G2417" s="1" t="s">
        <v>219</v>
      </c>
      <c r="H2417" s="1" t="s">
        <v>240</v>
      </c>
      <c r="I2417" s="1">
        <v>2790535</v>
      </c>
      <c r="J2417" s="1">
        <v>5160708</v>
      </c>
      <c r="K2417" s="1">
        <v>0.50312501192092896</v>
      </c>
      <c r="L2417" s="1">
        <v>10.802276611328125</v>
      </c>
      <c r="M2417" s="1">
        <v>0.1287509948015213</v>
      </c>
      <c r="N2417" s="1">
        <v>4.8370189666748047</v>
      </c>
    </row>
    <row r="2418" spans="1:14" x14ac:dyDescent="0.25">
      <c r="A2418" s="1">
        <v>330417</v>
      </c>
      <c r="B2418" s="1" t="s">
        <v>1519</v>
      </c>
      <c r="C2418" s="1">
        <v>123461602</v>
      </c>
      <c r="D2418" s="1">
        <v>417</v>
      </c>
      <c r="E2418" s="1" t="s">
        <v>1952</v>
      </c>
      <c r="F2418" s="1" t="s">
        <v>237</v>
      </c>
      <c r="G2418" s="1" t="s">
        <v>219</v>
      </c>
      <c r="H2418" s="1" t="s">
        <v>240</v>
      </c>
      <c r="I2418" s="1">
        <v>2514241</v>
      </c>
      <c r="J2418" s="1">
        <v>3369509</v>
      </c>
      <c r="K2418" s="1">
        <v>8.6245998740196228E-2</v>
      </c>
      <c r="L2418" s="1">
        <v>2.6268379688262939</v>
      </c>
      <c r="M2418" s="1">
        <v>0.19739599525928497</v>
      </c>
      <c r="N2418" s="1">
        <v>8.5200347900390625</v>
      </c>
    </row>
    <row r="2419" spans="1:14" x14ac:dyDescent="0.25">
      <c r="A2419" s="1">
        <v>330418</v>
      </c>
      <c r="B2419" s="1" t="s">
        <v>1519</v>
      </c>
      <c r="C2419" s="1">
        <v>123463603</v>
      </c>
      <c r="D2419" s="1">
        <v>418</v>
      </c>
      <c r="E2419" s="1" t="s">
        <v>1953</v>
      </c>
      <c r="F2419" s="1" t="s">
        <v>237</v>
      </c>
      <c r="G2419" s="1" t="s">
        <v>219</v>
      </c>
      <c r="H2419" s="1" t="s">
        <v>240</v>
      </c>
      <c r="I2419" s="1">
        <v>2500061.14</v>
      </c>
      <c r="J2419" s="1">
        <v>5192259</v>
      </c>
      <c r="K2419" s="1">
        <v>0.17254200577735901</v>
      </c>
      <c r="L2419" s="1">
        <v>3.4372854232788086</v>
      </c>
      <c r="M2419" s="1">
        <v>3.8183808326721191E-2</v>
      </c>
      <c r="N2419" s="1">
        <v>1.5510038137435913</v>
      </c>
    </row>
    <row r="2420" spans="1:14" x14ac:dyDescent="0.25">
      <c r="A2420" s="1">
        <v>330419</v>
      </c>
      <c r="B2420" s="1" t="s">
        <v>1519</v>
      </c>
      <c r="C2420" s="1">
        <v>123463803</v>
      </c>
      <c r="D2420" s="1">
        <v>419</v>
      </c>
      <c r="E2420" s="1" t="s">
        <v>1954</v>
      </c>
      <c r="F2420" s="1" t="s">
        <v>237</v>
      </c>
      <c r="G2420" s="1" t="s">
        <v>219</v>
      </c>
      <c r="H2420" s="1" t="s">
        <v>240</v>
      </c>
      <c r="I2420" s="1">
        <v>291467</v>
      </c>
      <c r="J2420" s="1">
        <v>930832</v>
      </c>
      <c r="K2420" s="1">
        <v>6.3390000723302364E-3</v>
      </c>
      <c r="L2420" s="1">
        <v>0.68567311763763428</v>
      </c>
      <c r="M2420" s="1">
        <v>9.1559998691082001E-3</v>
      </c>
      <c r="N2420" s="1">
        <v>3.2432317733764648</v>
      </c>
    </row>
    <row r="2421" spans="1:14" x14ac:dyDescent="0.25">
      <c r="A2421" s="1">
        <v>330420</v>
      </c>
      <c r="B2421" s="1" t="s">
        <v>1519</v>
      </c>
      <c r="C2421" s="1">
        <v>123464502</v>
      </c>
      <c r="D2421" s="1">
        <v>420</v>
      </c>
      <c r="E2421" s="1" t="s">
        <v>1955</v>
      </c>
      <c r="F2421" s="1" t="s">
        <v>237</v>
      </c>
      <c r="G2421" s="1" t="s">
        <v>219</v>
      </c>
      <c r="H2421" s="1" t="s">
        <v>240</v>
      </c>
      <c r="I2421" s="1">
        <v>3200177.12</v>
      </c>
      <c r="J2421" s="1">
        <v>4176671.5</v>
      </c>
      <c r="K2421" s="1">
        <v>0.18431474268436432</v>
      </c>
      <c r="L2421" s="1">
        <v>4.6166901588439941</v>
      </c>
      <c r="M2421" s="1">
        <v>6.1224948614835739E-2</v>
      </c>
      <c r="N2421" s="1">
        <v>1.9504901170730591</v>
      </c>
    </row>
    <row r="2422" spans="1:14" x14ac:dyDescent="0.25">
      <c r="A2422" s="1">
        <v>330421</v>
      </c>
      <c r="B2422" s="1" t="s">
        <v>1519</v>
      </c>
      <c r="C2422" s="1">
        <v>123464603</v>
      </c>
      <c r="D2422" s="1">
        <v>421</v>
      </c>
      <c r="E2422" s="1" t="s">
        <v>1956</v>
      </c>
      <c r="F2422" s="1" t="s">
        <v>237</v>
      </c>
      <c r="G2422" s="1" t="s">
        <v>219</v>
      </c>
      <c r="H2422" s="1" t="s">
        <v>240</v>
      </c>
      <c r="I2422" s="1">
        <v>757614.57</v>
      </c>
      <c r="J2422" s="1">
        <v>2312486.5</v>
      </c>
      <c r="K2422" s="1">
        <v>7.8334502875804901E-2</v>
      </c>
      <c r="L2422" s="1">
        <v>3.5062296390533447</v>
      </c>
      <c r="M2422" s="1">
        <v>3.4055311232805252E-2</v>
      </c>
      <c r="N2422" s="1">
        <v>4.7066373825073242</v>
      </c>
    </row>
    <row r="2423" spans="1:14" x14ac:dyDescent="0.25">
      <c r="A2423" s="1">
        <v>330422</v>
      </c>
      <c r="B2423" s="1" t="s">
        <v>1519</v>
      </c>
      <c r="C2423" s="1">
        <v>123465303</v>
      </c>
      <c r="D2423" s="1">
        <v>422</v>
      </c>
      <c r="E2423" s="1" t="s">
        <v>1957</v>
      </c>
      <c r="F2423" s="1" t="s">
        <v>237</v>
      </c>
      <c r="G2423" s="1" t="s">
        <v>219</v>
      </c>
      <c r="H2423" s="1" t="s">
        <v>240</v>
      </c>
      <c r="I2423" s="1">
        <v>2643688.17</v>
      </c>
      <c r="J2423" s="1">
        <v>6986868</v>
      </c>
      <c r="K2423" s="1">
        <v>0.15176649391651154</v>
      </c>
      <c r="L2423" s="1">
        <v>2.2203986644744873</v>
      </c>
      <c r="M2423" s="1">
        <v>3.4622561186552048E-2</v>
      </c>
      <c r="N2423" s="1">
        <v>1.327009916305542</v>
      </c>
    </row>
    <row r="2424" spans="1:14" x14ac:dyDescent="0.25">
      <c r="A2424" s="1">
        <v>330423</v>
      </c>
      <c r="B2424" s="1" t="s">
        <v>1519</v>
      </c>
      <c r="C2424" s="1">
        <v>123465602</v>
      </c>
      <c r="D2424" s="1">
        <v>423</v>
      </c>
      <c r="E2424" s="1" t="s">
        <v>1958</v>
      </c>
      <c r="F2424" s="1" t="s">
        <v>237</v>
      </c>
      <c r="G2424" s="1" t="s">
        <v>219</v>
      </c>
      <c r="H2424" s="1" t="s">
        <v>240</v>
      </c>
      <c r="I2424" s="1">
        <v>5152808.7</v>
      </c>
      <c r="J2424" s="1">
        <v>13662604</v>
      </c>
      <c r="K2424" s="1">
        <v>0.77503901720046997</v>
      </c>
      <c r="L2424" s="1">
        <v>6.0138511657714844</v>
      </c>
      <c r="M2424" s="1">
        <v>0.51787924766540527</v>
      </c>
      <c r="N2424" s="1">
        <v>11.17340087890625</v>
      </c>
    </row>
    <row r="2425" spans="1:14" x14ac:dyDescent="0.25">
      <c r="A2425" s="1">
        <v>330424</v>
      </c>
      <c r="B2425" s="1" t="s">
        <v>1519</v>
      </c>
      <c r="C2425" s="1">
        <v>123465702</v>
      </c>
      <c r="D2425" s="1">
        <v>424</v>
      </c>
      <c r="E2425" s="1" t="s">
        <v>1959</v>
      </c>
      <c r="F2425" s="1" t="s">
        <v>237</v>
      </c>
      <c r="G2425" s="1" t="s">
        <v>219</v>
      </c>
      <c r="H2425" s="1" t="s">
        <v>240</v>
      </c>
      <c r="I2425" s="1">
        <v>6774836.1200000001</v>
      </c>
      <c r="J2425" s="1">
        <v>11055329</v>
      </c>
      <c r="K2425" s="1">
        <v>0.47379499673843384</v>
      </c>
      <c r="L2425" s="1">
        <v>4.4775643348693848</v>
      </c>
      <c r="M2425" s="1">
        <v>9.6350580453872681E-2</v>
      </c>
      <c r="N2425" s="1">
        <v>1.442700982093811</v>
      </c>
    </row>
    <row r="2426" spans="1:14" x14ac:dyDescent="0.25">
      <c r="A2426" s="1">
        <v>330425</v>
      </c>
      <c r="B2426" s="1" t="s">
        <v>1519</v>
      </c>
      <c r="C2426" s="1">
        <v>123466103</v>
      </c>
      <c r="D2426" s="1">
        <v>425</v>
      </c>
      <c r="E2426" s="1" t="s">
        <v>1960</v>
      </c>
      <c r="F2426" s="1" t="s">
        <v>237</v>
      </c>
      <c r="G2426" s="1" t="s">
        <v>219</v>
      </c>
      <c r="H2426" s="1" t="s">
        <v>240</v>
      </c>
      <c r="I2426" s="1">
        <v>2599875.64</v>
      </c>
      <c r="J2426" s="1">
        <v>6664792</v>
      </c>
      <c r="K2426" s="1">
        <v>0.22107799351215363</v>
      </c>
      <c r="L2426" s="1">
        <v>3.4309096336364746</v>
      </c>
      <c r="M2426" s="1">
        <v>0.14101910591125488</v>
      </c>
      <c r="N2426" s="1">
        <v>5.7351498603820801</v>
      </c>
    </row>
    <row r="2427" spans="1:14" x14ac:dyDescent="0.25">
      <c r="A2427" s="1">
        <v>330426</v>
      </c>
      <c r="B2427" s="1" t="s">
        <v>1519</v>
      </c>
      <c r="C2427" s="1">
        <v>123466303</v>
      </c>
      <c r="D2427" s="1">
        <v>426</v>
      </c>
      <c r="E2427" s="1" t="s">
        <v>1961</v>
      </c>
      <c r="F2427" s="1" t="s">
        <v>237</v>
      </c>
      <c r="G2427" s="1" t="s">
        <v>219</v>
      </c>
      <c r="H2427" s="1" t="s">
        <v>240</v>
      </c>
      <c r="I2427" s="1">
        <v>2087732</v>
      </c>
      <c r="J2427" s="1">
        <v>8523519</v>
      </c>
      <c r="K2427" s="1">
        <v>0.16885100305080414</v>
      </c>
      <c r="L2427" s="1">
        <v>2.0210378170013428</v>
      </c>
      <c r="M2427" s="1">
        <v>0.15109799802303314</v>
      </c>
      <c r="N2427" s="1">
        <v>7.802093505859375</v>
      </c>
    </row>
    <row r="2428" spans="1:14" x14ac:dyDescent="0.25">
      <c r="A2428" s="1">
        <v>330427</v>
      </c>
      <c r="B2428" s="1" t="s">
        <v>1519</v>
      </c>
      <c r="C2428" s="1">
        <v>123466403</v>
      </c>
      <c r="D2428" s="1">
        <v>427</v>
      </c>
      <c r="E2428" s="1" t="s">
        <v>1962</v>
      </c>
      <c r="F2428" s="1" t="s">
        <v>237</v>
      </c>
      <c r="G2428" s="1" t="s">
        <v>219</v>
      </c>
      <c r="H2428" s="1" t="s">
        <v>240</v>
      </c>
      <c r="I2428" s="1">
        <v>2437714.08</v>
      </c>
      <c r="J2428" s="1">
        <v>12144141</v>
      </c>
      <c r="K2428" s="1">
        <v>0.69819402694702148</v>
      </c>
      <c r="L2428" s="1">
        <v>6.0999236106872559</v>
      </c>
      <c r="M2428" s="1">
        <v>0.20568041503429413</v>
      </c>
      <c r="N2428" s="1">
        <v>9.2149333953857422</v>
      </c>
    </row>
    <row r="2429" spans="1:14" x14ac:dyDescent="0.25">
      <c r="A2429" s="1">
        <v>330428</v>
      </c>
      <c r="B2429" s="1" t="s">
        <v>1519</v>
      </c>
      <c r="C2429" s="1">
        <v>123467103</v>
      </c>
      <c r="D2429" s="1">
        <v>428</v>
      </c>
      <c r="E2429" s="1" t="s">
        <v>1963</v>
      </c>
      <c r="F2429" s="1" t="s">
        <v>237</v>
      </c>
      <c r="G2429" s="1" t="s">
        <v>219</v>
      </c>
      <c r="H2429" s="1" t="s">
        <v>240</v>
      </c>
      <c r="I2429" s="1">
        <v>3426835.2</v>
      </c>
      <c r="J2429" s="1">
        <v>9808494</v>
      </c>
      <c r="K2429" s="1">
        <v>0.26785999536514282</v>
      </c>
      <c r="L2429" s="1">
        <v>2.807570219039917</v>
      </c>
      <c r="M2429" s="1">
        <v>0.12540413439273834</v>
      </c>
      <c r="N2429" s="1">
        <v>3.7984781265258789</v>
      </c>
    </row>
    <row r="2430" spans="1:14" x14ac:dyDescent="0.25">
      <c r="A2430" s="1">
        <v>330429</v>
      </c>
      <c r="B2430" s="1" t="s">
        <v>1519</v>
      </c>
      <c r="C2430" s="1">
        <v>123467203</v>
      </c>
      <c r="D2430" s="1">
        <v>429</v>
      </c>
      <c r="E2430" s="1" t="s">
        <v>1964</v>
      </c>
      <c r="F2430" s="1" t="s">
        <v>237</v>
      </c>
      <c r="G2430" s="1" t="s">
        <v>219</v>
      </c>
      <c r="H2430" s="1" t="s">
        <v>240</v>
      </c>
      <c r="I2430" s="1">
        <v>1087184.53</v>
      </c>
      <c r="J2430" s="1">
        <v>1569554.125</v>
      </c>
      <c r="K2430" s="1">
        <v>7.6980501413345337E-2</v>
      </c>
      <c r="L2430" s="1">
        <v>5.1575679779052734</v>
      </c>
      <c r="M2430" s="1">
        <v>1.7283059656620026E-2</v>
      </c>
      <c r="N2430" s="1">
        <v>1.615388035774231</v>
      </c>
    </row>
    <row r="2431" spans="1:14" x14ac:dyDescent="0.25">
      <c r="A2431" s="1">
        <v>330430</v>
      </c>
      <c r="B2431" s="1" t="s">
        <v>1519</v>
      </c>
      <c r="C2431" s="1">
        <v>123467303</v>
      </c>
      <c r="D2431" s="1">
        <v>430</v>
      </c>
      <c r="E2431" s="1" t="s">
        <v>1965</v>
      </c>
      <c r="F2431" s="1" t="s">
        <v>237</v>
      </c>
      <c r="G2431" s="1" t="s">
        <v>219</v>
      </c>
      <c r="H2431" s="1" t="s">
        <v>240</v>
      </c>
      <c r="I2431" s="1">
        <v>2791854.35</v>
      </c>
      <c r="J2431" s="1">
        <v>10086943</v>
      </c>
      <c r="K2431" s="1">
        <v>0.29853099584579468</v>
      </c>
      <c r="L2431" s="1">
        <v>3.0498409271240234</v>
      </c>
      <c r="M2431" s="1">
        <v>0.18527396023273468</v>
      </c>
      <c r="N2431" s="1">
        <v>7.1079320907592773</v>
      </c>
    </row>
    <row r="2432" spans="1:14" x14ac:dyDescent="0.25">
      <c r="A2432" s="1">
        <v>330431</v>
      </c>
      <c r="B2432" s="1" t="s">
        <v>1519</v>
      </c>
      <c r="C2432" s="1">
        <v>123468303</v>
      </c>
      <c r="D2432" s="1">
        <v>431</v>
      </c>
      <c r="E2432" s="1" t="s">
        <v>1966</v>
      </c>
      <c r="F2432" s="1" t="s">
        <v>237</v>
      </c>
      <c r="G2432" s="1" t="s">
        <v>219</v>
      </c>
      <c r="H2432" s="1" t="s">
        <v>240</v>
      </c>
      <c r="I2432" s="1">
        <v>2053307.02</v>
      </c>
      <c r="J2432" s="1">
        <v>3091993.75</v>
      </c>
      <c r="K2432" s="1">
        <v>0.11193399876356125</v>
      </c>
      <c r="L2432" s="1">
        <v>3.7560992240905762</v>
      </c>
      <c r="M2432" s="1">
        <v>0.18248984217643738</v>
      </c>
      <c r="N2432" s="1">
        <v>9.754551887512207</v>
      </c>
    </row>
    <row r="2433" spans="1:14" x14ac:dyDescent="0.25">
      <c r="A2433" s="1">
        <v>330432</v>
      </c>
      <c r="B2433" s="1" t="s">
        <v>1519</v>
      </c>
      <c r="C2433" s="1">
        <v>123468402</v>
      </c>
      <c r="D2433" s="1">
        <v>432</v>
      </c>
      <c r="E2433" s="1" t="s">
        <v>1967</v>
      </c>
      <c r="F2433" s="1" t="s">
        <v>237</v>
      </c>
      <c r="G2433" s="1" t="s">
        <v>219</v>
      </c>
      <c r="H2433" s="1" t="s">
        <v>240</v>
      </c>
      <c r="I2433" s="1">
        <v>1457263.94</v>
      </c>
      <c r="J2433" s="1">
        <v>2580728.5</v>
      </c>
      <c r="K2433" s="1">
        <v>8.9821502566337585E-2</v>
      </c>
      <c r="L2433" s="1">
        <v>3.6059756278991699</v>
      </c>
      <c r="M2433" s="1">
        <v>1.7311049625277519E-2</v>
      </c>
      <c r="N2433" s="1">
        <v>1.2021955251693726</v>
      </c>
    </row>
    <row r="2434" spans="1:14" x14ac:dyDescent="0.25">
      <c r="A2434" s="1">
        <v>330433</v>
      </c>
      <c r="B2434" s="1" t="s">
        <v>1519</v>
      </c>
      <c r="C2434" s="1">
        <v>123468503</v>
      </c>
      <c r="D2434" s="1">
        <v>433</v>
      </c>
      <c r="E2434" s="1" t="s">
        <v>1968</v>
      </c>
      <c r="F2434" s="1" t="s">
        <v>237</v>
      </c>
      <c r="G2434" s="1" t="s">
        <v>219</v>
      </c>
      <c r="H2434" s="1" t="s">
        <v>240</v>
      </c>
      <c r="I2434" s="1">
        <v>1592004.33</v>
      </c>
      <c r="J2434" s="1">
        <v>4000453.25</v>
      </c>
      <c r="K2434" s="1">
        <v>0.18900300562381744</v>
      </c>
      <c r="L2434" s="1">
        <v>4.9588212966918945</v>
      </c>
      <c r="M2434" s="1">
        <v>-9.139695018529892E-2</v>
      </c>
      <c r="N2434" s="1">
        <v>-5.4293026924133301</v>
      </c>
    </row>
    <row r="2435" spans="1:14" x14ac:dyDescent="0.25">
      <c r="A2435" s="1">
        <v>330434</v>
      </c>
      <c r="B2435" s="1" t="s">
        <v>1519</v>
      </c>
      <c r="C2435" s="1">
        <v>123468603</v>
      </c>
      <c r="D2435" s="1">
        <v>434</v>
      </c>
      <c r="E2435" s="1" t="s">
        <v>1969</v>
      </c>
      <c r="F2435" s="1" t="s">
        <v>237</v>
      </c>
      <c r="G2435" s="1" t="s">
        <v>219</v>
      </c>
      <c r="H2435" s="1" t="s">
        <v>240</v>
      </c>
      <c r="I2435" s="1">
        <v>1872170.7</v>
      </c>
      <c r="J2435" s="1">
        <v>9084378</v>
      </c>
      <c r="K2435" s="1">
        <v>0.13617099821567535</v>
      </c>
      <c r="L2435" s="1">
        <v>1.5217685699462891</v>
      </c>
      <c r="M2435" s="1">
        <v>0.10344889760017395</v>
      </c>
      <c r="N2435" s="1">
        <v>5.8487944602966309</v>
      </c>
    </row>
    <row r="2436" spans="1:14" x14ac:dyDescent="0.25">
      <c r="A2436" s="1">
        <v>330435</v>
      </c>
      <c r="B2436" s="1" t="s">
        <v>1519</v>
      </c>
      <c r="C2436" s="1">
        <v>123469303</v>
      </c>
      <c r="D2436" s="1">
        <v>435</v>
      </c>
      <c r="E2436" s="1" t="s">
        <v>1970</v>
      </c>
      <c r="F2436" s="1" t="s">
        <v>237</v>
      </c>
      <c r="G2436" s="1" t="s">
        <v>219</v>
      </c>
      <c r="H2436" s="1" t="s">
        <v>240</v>
      </c>
      <c r="I2436" s="1">
        <v>1995407.5</v>
      </c>
      <c r="J2436" s="1">
        <v>2849267</v>
      </c>
      <c r="K2436" s="1">
        <v>0.13796250522136688</v>
      </c>
      <c r="L2436" s="1">
        <v>5.0884180068969727</v>
      </c>
      <c r="M2436" s="1">
        <v>2.1394319832324982E-2</v>
      </c>
      <c r="N2436" s="1">
        <v>1.0837982892990112</v>
      </c>
    </row>
    <row r="2437" spans="1:14" x14ac:dyDescent="0.25">
      <c r="A2437" s="1">
        <v>330436</v>
      </c>
      <c r="B2437" s="1" t="s">
        <v>1519</v>
      </c>
      <c r="C2437" s="1">
        <v>124150503</v>
      </c>
      <c r="D2437" s="1">
        <v>436</v>
      </c>
      <c r="E2437" s="1" t="s">
        <v>1971</v>
      </c>
      <c r="F2437" s="1" t="s">
        <v>238</v>
      </c>
      <c r="G2437" s="1" t="s">
        <v>220</v>
      </c>
      <c r="H2437" s="1" t="s">
        <v>240</v>
      </c>
      <c r="I2437" s="1">
        <v>2848727.86</v>
      </c>
      <c r="J2437" s="1">
        <v>15484573</v>
      </c>
      <c r="K2437" s="1">
        <v>0.24448400735855103</v>
      </c>
      <c r="L2437" s="1">
        <v>1.6042163372039795</v>
      </c>
      <c r="M2437" s="1">
        <v>0.26265835762023926</v>
      </c>
      <c r="N2437" s="1">
        <v>10.156661987304688</v>
      </c>
    </row>
    <row r="2438" spans="1:14" x14ac:dyDescent="0.25">
      <c r="A2438" s="1">
        <v>330437</v>
      </c>
      <c r="B2438" s="1" t="s">
        <v>1519</v>
      </c>
      <c r="C2438" s="1">
        <v>124151902</v>
      </c>
      <c r="D2438" s="1">
        <v>437</v>
      </c>
      <c r="E2438" s="1" t="s">
        <v>1972</v>
      </c>
      <c r="F2438" s="1" t="s">
        <v>238</v>
      </c>
      <c r="G2438" s="1" t="s">
        <v>220</v>
      </c>
      <c r="H2438" s="1" t="s">
        <v>240</v>
      </c>
      <c r="I2438" s="1">
        <v>5613400.04</v>
      </c>
      <c r="J2438" s="1">
        <v>25838044</v>
      </c>
      <c r="K2438" s="1">
        <v>0.4367159903049469</v>
      </c>
      <c r="L2438" s="1">
        <v>1.7192643880844116</v>
      </c>
      <c r="M2438" s="1">
        <v>0.41625607013702393</v>
      </c>
      <c r="N2438" s="1">
        <v>8.0093240737915039</v>
      </c>
    </row>
    <row r="2439" spans="1:14" x14ac:dyDescent="0.25">
      <c r="A2439" s="1">
        <v>330438</v>
      </c>
      <c r="B2439" s="1" t="s">
        <v>1519</v>
      </c>
      <c r="C2439" s="1">
        <v>124152003</v>
      </c>
      <c r="D2439" s="1">
        <v>438</v>
      </c>
      <c r="E2439" s="1" t="s">
        <v>1973</v>
      </c>
      <c r="F2439" s="1" t="s">
        <v>238</v>
      </c>
      <c r="G2439" s="1" t="s">
        <v>220</v>
      </c>
      <c r="H2439" s="1" t="s">
        <v>240</v>
      </c>
      <c r="I2439" s="1">
        <v>5804519.7400000002</v>
      </c>
      <c r="J2439" s="1">
        <v>15213438</v>
      </c>
      <c r="K2439" s="1">
        <v>0.42763799428939819</v>
      </c>
      <c r="L2439" s="1">
        <v>2.8922209739685059</v>
      </c>
      <c r="M2439" s="1">
        <v>-9.657885879278183E-2</v>
      </c>
      <c r="N2439" s="1">
        <v>-1.6366250514984131</v>
      </c>
    </row>
    <row r="2440" spans="1:14" x14ac:dyDescent="0.25">
      <c r="A2440" s="1">
        <v>330439</v>
      </c>
      <c r="B2440" s="1" t="s">
        <v>1519</v>
      </c>
      <c r="C2440" s="1">
        <v>124153503</v>
      </c>
      <c r="D2440" s="1">
        <v>439</v>
      </c>
      <c r="E2440" s="1" t="s">
        <v>1974</v>
      </c>
      <c r="F2440" s="1" t="s">
        <v>238</v>
      </c>
      <c r="G2440" s="1" t="s">
        <v>220</v>
      </c>
      <c r="H2440" s="1" t="s">
        <v>240</v>
      </c>
      <c r="I2440" s="1">
        <v>1711486.69</v>
      </c>
      <c r="J2440" s="1">
        <v>2739529</v>
      </c>
      <c r="K2440" s="1">
        <v>0.10198024660348892</v>
      </c>
      <c r="L2440" s="1">
        <v>3.8664782047271729</v>
      </c>
      <c r="M2440" s="1">
        <v>-3.7397310137748718E-2</v>
      </c>
      <c r="N2440" s="1">
        <v>-2.1383528709411621</v>
      </c>
    </row>
    <row r="2441" spans="1:14" x14ac:dyDescent="0.25">
      <c r="A2441" s="1">
        <v>330440</v>
      </c>
      <c r="B2441" s="1" t="s">
        <v>1519</v>
      </c>
      <c r="C2441" s="1">
        <v>124154003</v>
      </c>
      <c r="D2441" s="1">
        <v>440</v>
      </c>
      <c r="E2441" s="1" t="s">
        <v>1975</v>
      </c>
      <c r="F2441" s="1" t="s">
        <v>238</v>
      </c>
      <c r="G2441" s="1" t="s">
        <v>220</v>
      </c>
      <c r="H2441" s="1" t="s">
        <v>240</v>
      </c>
      <c r="I2441" s="1">
        <v>1922312.03</v>
      </c>
      <c r="J2441" s="1">
        <v>5949350.5</v>
      </c>
      <c r="K2441" s="1">
        <v>0.15126599371433258</v>
      </c>
      <c r="L2441" s="1">
        <v>2.608896017074585</v>
      </c>
      <c r="M2441" s="1">
        <v>8.2832902669906616E-2</v>
      </c>
      <c r="N2441" s="1">
        <v>4.5030627250671387</v>
      </c>
    </row>
    <row r="2442" spans="1:14" x14ac:dyDescent="0.25">
      <c r="A2442" s="1">
        <v>330441</v>
      </c>
      <c r="B2442" s="1" t="s">
        <v>1519</v>
      </c>
      <c r="C2442" s="1">
        <v>124156503</v>
      </c>
      <c r="D2442" s="1">
        <v>441</v>
      </c>
      <c r="E2442" s="1" t="s">
        <v>1976</v>
      </c>
      <c r="F2442" s="1" t="s">
        <v>238</v>
      </c>
      <c r="G2442" s="1" t="s">
        <v>220</v>
      </c>
      <c r="H2442" s="1" t="s">
        <v>240</v>
      </c>
      <c r="I2442" s="1">
        <v>1468372.03</v>
      </c>
      <c r="J2442" s="1">
        <v>6521786.5</v>
      </c>
      <c r="K2442" s="1">
        <v>0.15496049821376801</v>
      </c>
      <c r="L2442" s="1">
        <v>2.4338736534118652</v>
      </c>
      <c r="M2442" s="1">
        <v>9.243696928024292E-2</v>
      </c>
      <c r="N2442" s="1">
        <v>6.7181200981140137</v>
      </c>
    </row>
    <row r="2443" spans="1:14" x14ac:dyDescent="0.25">
      <c r="A2443" s="1">
        <v>330442</v>
      </c>
      <c r="B2443" s="1" t="s">
        <v>1519</v>
      </c>
      <c r="C2443" s="1">
        <v>124156603</v>
      </c>
      <c r="D2443" s="1">
        <v>442</v>
      </c>
      <c r="E2443" s="1" t="s">
        <v>1977</v>
      </c>
      <c r="F2443" s="1" t="s">
        <v>238</v>
      </c>
      <c r="G2443" s="1" t="s">
        <v>220</v>
      </c>
      <c r="H2443" s="1" t="s">
        <v>240</v>
      </c>
      <c r="I2443" s="1">
        <v>2085699.31</v>
      </c>
      <c r="J2443" s="1">
        <v>6267150.5</v>
      </c>
      <c r="K2443" s="1">
        <v>0.23713350296020508</v>
      </c>
      <c r="L2443" s="1">
        <v>3.9325511455535889</v>
      </c>
      <c r="M2443" s="1">
        <v>0.12128475308418274</v>
      </c>
      <c r="N2443" s="1">
        <v>6.1740913391113281</v>
      </c>
    </row>
    <row r="2444" spans="1:14" x14ac:dyDescent="0.25">
      <c r="A2444" s="1">
        <v>330443</v>
      </c>
      <c r="B2444" s="1" t="s">
        <v>1519</v>
      </c>
      <c r="C2444" s="1">
        <v>124156703</v>
      </c>
      <c r="D2444" s="1">
        <v>443</v>
      </c>
      <c r="E2444" s="1" t="s">
        <v>1978</v>
      </c>
      <c r="F2444" s="1" t="s">
        <v>238</v>
      </c>
      <c r="G2444" s="1" t="s">
        <v>220</v>
      </c>
      <c r="H2444" s="1" t="s">
        <v>240</v>
      </c>
      <c r="I2444" s="1">
        <v>2248702.67</v>
      </c>
      <c r="J2444" s="1">
        <v>13097090</v>
      </c>
      <c r="K2444" s="1">
        <v>0.36564400792121887</v>
      </c>
      <c r="L2444" s="1">
        <v>2.8719754219055176</v>
      </c>
      <c r="M2444" s="1">
        <v>0.18563425540924072</v>
      </c>
      <c r="N2444" s="1">
        <v>8.9979696273803711</v>
      </c>
    </row>
    <row r="2445" spans="1:14" x14ac:dyDescent="0.25">
      <c r="A2445" s="1">
        <v>330444</v>
      </c>
      <c r="B2445" s="1" t="s">
        <v>1519</v>
      </c>
      <c r="C2445" s="1">
        <v>124157203</v>
      </c>
      <c r="D2445" s="1">
        <v>444</v>
      </c>
      <c r="E2445" s="1" t="s">
        <v>1979</v>
      </c>
      <c r="F2445" s="1" t="s">
        <v>238</v>
      </c>
      <c r="G2445" s="1" t="s">
        <v>220</v>
      </c>
      <c r="H2445" s="1" t="s">
        <v>240</v>
      </c>
      <c r="I2445" s="1">
        <v>1777397</v>
      </c>
      <c r="J2445" s="1">
        <v>5117699</v>
      </c>
      <c r="K2445" s="1">
        <v>0.23798049986362457</v>
      </c>
      <c r="L2445" s="1">
        <v>4.8769307136535645</v>
      </c>
      <c r="M2445" s="1">
        <v>3.6672450602054596E-2</v>
      </c>
      <c r="N2445" s="1">
        <v>2.1067347526550293</v>
      </c>
    </row>
    <row r="2446" spans="1:14" x14ac:dyDescent="0.25">
      <c r="A2446" s="1">
        <v>330445</v>
      </c>
      <c r="B2446" s="1" t="s">
        <v>1519</v>
      </c>
      <c r="C2446" s="1">
        <v>124157802</v>
      </c>
      <c r="D2446" s="1">
        <v>445</v>
      </c>
      <c r="E2446" s="1" t="s">
        <v>1980</v>
      </c>
      <c r="F2446" s="1" t="s">
        <v>238</v>
      </c>
      <c r="G2446" s="1" t="s">
        <v>220</v>
      </c>
      <c r="H2446" s="1" t="s">
        <v>240</v>
      </c>
      <c r="I2446" s="1">
        <v>2478961.61</v>
      </c>
      <c r="J2446" s="1">
        <v>3759895.75</v>
      </c>
      <c r="K2446" s="1">
        <v>0.13198524713516235</v>
      </c>
      <c r="L2446" s="1">
        <v>3.6380515098571777</v>
      </c>
      <c r="M2446" s="1">
        <v>-0.11811763048171997</v>
      </c>
      <c r="N2446" s="1">
        <v>-4.5480947494506836</v>
      </c>
    </row>
    <row r="2447" spans="1:14" x14ac:dyDescent="0.25">
      <c r="A2447" s="1">
        <v>330446</v>
      </c>
      <c r="B2447" s="1" t="s">
        <v>1519</v>
      </c>
      <c r="C2447" s="1">
        <v>124158503</v>
      </c>
      <c r="D2447" s="1">
        <v>446</v>
      </c>
      <c r="E2447" s="1" t="s">
        <v>1981</v>
      </c>
      <c r="F2447" s="1" t="s">
        <v>238</v>
      </c>
      <c r="G2447" s="1" t="s">
        <v>220</v>
      </c>
      <c r="H2447" s="1" t="s">
        <v>240</v>
      </c>
      <c r="I2447" s="1">
        <v>1841595.45</v>
      </c>
      <c r="J2447" s="1">
        <v>3368201.25</v>
      </c>
      <c r="K2447" s="1">
        <v>7.4799999594688416E-2</v>
      </c>
      <c r="L2447" s="1">
        <v>2.2712082862854004</v>
      </c>
      <c r="M2447" s="1">
        <v>2.981995977461338E-2</v>
      </c>
      <c r="N2447" s="1">
        <v>1.6458970308303833</v>
      </c>
    </row>
    <row r="2448" spans="1:14" x14ac:dyDescent="0.25">
      <c r="A2448" s="1">
        <v>330447</v>
      </c>
      <c r="B2448" s="1" t="s">
        <v>1519</v>
      </c>
      <c r="C2448" s="1">
        <v>124159002</v>
      </c>
      <c r="D2448" s="1">
        <v>447</v>
      </c>
      <c r="E2448" s="1" t="s">
        <v>1982</v>
      </c>
      <c r="F2448" s="1" t="s">
        <v>238</v>
      </c>
      <c r="G2448" s="1" t="s">
        <v>220</v>
      </c>
      <c r="H2448" s="1" t="s">
        <v>240</v>
      </c>
      <c r="I2448" s="1">
        <v>6125164.71</v>
      </c>
      <c r="J2448" s="1">
        <v>8810211</v>
      </c>
      <c r="K2448" s="1">
        <v>0.38857299089431763</v>
      </c>
      <c r="L2448" s="1">
        <v>4.6139836311340332</v>
      </c>
      <c r="M2448" s="1">
        <v>-3.7823100574314594E-3</v>
      </c>
      <c r="N2448" s="1">
        <v>-6.1712231487035751E-2</v>
      </c>
    </row>
    <row r="2449" spans="1:14" x14ac:dyDescent="0.25">
      <c r="A2449" s="1">
        <v>330448</v>
      </c>
      <c r="B2449" s="1" t="s">
        <v>1519</v>
      </c>
      <c r="C2449" s="1">
        <v>125231232</v>
      </c>
      <c r="D2449" s="1">
        <v>448</v>
      </c>
      <c r="E2449" s="1" t="s">
        <v>1983</v>
      </c>
      <c r="F2449" s="1" t="s">
        <v>238</v>
      </c>
      <c r="G2449" s="1" t="s">
        <v>221</v>
      </c>
      <c r="H2449" s="1" t="s">
        <v>240</v>
      </c>
      <c r="I2449" s="1">
        <v>6355196.9800000004</v>
      </c>
      <c r="J2449" s="1">
        <v>80852960</v>
      </c>
      <c r="K2449" s="1">
        <v>1.8690880537033081</v>
      </c>
      <c r="L2449" s="1">
        <v>2.3664171695709229</v>
      </c>
      <c r="M2449" s="1">
        <v>0.47515091300010681</v>
      </c>
      <c r="N2449" s="1">
        <v>8.0807342529296875</v>
      </c>
    </row>
    <row r="2450" spans="1:14" x14ac:dyDescent="0.25">
      <c r="A2450" s="1">
        <v>330449</v>
      </c>
      <c r="B2450" s="1" t="s">
        <v>1519</v>
      </c>
      <c r="C2450" s="1">
        <v>125231303</v>
      </c>
      <c r="D2450" s="1">
        <v>449</v>
      </c>
      <c r="E2450" s="1" t="s">
        <v>1984</v>
      </c>
      <c r="F2450" s="1" t="s">
        <v>238</v>
      </c>
      <c r="G2450" s="1" t="s">
        <v>221</v>
      </c>
      <c r="H2450" s="1" t="s">
        <v>240</v>
      </c>
      <c r="I2450" s="1">
        <v>2612136.41</v>
      </c>
      <c r="J2450" s="1">
        <v>10878317</v>
      </c>
      <c r="K2450" s="1">
        <v>0.1020520031452179</v>
      </c>
      <c r="L2450" s="1">
        <v>0.94700717926025391</v>
      </c>
      <c r="M2450" s="1">
        <v>0.17426846921443939</v>
      </c>
      <c r="N2450" s="1">
        <v>7.1483964920043945</v>
      </c>
    </row>
    <row r="2451" spans="1:14" x14ac:dyDescent="0.25">
      <c r="A2451" s="1">
        <v>330450</v>
      </c>
      <c r="B2451" s="1" t="s">
        <v>1519</v>
      </c>
      <c r="C2451" s="1">
        <v>125234103</v>
      </c>
      <c r="D2451" s="1">
        <v>450</v>
      </c>
      <c r="E2451" s="1" t="s">
        <v>1985</v>
      </c>
      <c r="F2451" s="1" t="s">
        <v>238</v>
      </c>
      <c r="G2451" s="1" t="s">
        <v>221</v>
      </c>
      <c r="H2451" s="1" t="s">
        <v>240</v>
      </c>
      <c r="I2451" s="1">
        <v>1943932</v>
      </c>
      <c r="J2451" s="1">
        <v>4418095</v>
      </c>
      <c r="K2451" s="1">
        <v>0.1374409943819046</v>
      </c>
      <c r="L2451" s="1">
        <v>3.2107477188110352</v>
      </c>
      <c r="M2451" s="1">
        <v>8.186899870634079E-2</v>
      </c>
      <c r="N2451" s="1">
        <v>4.3966827392578125</v>
      </c>
    </row>
    <row r="2452" spans="1:14" x14ac:dyDescent="0.25">
      <c r="A2452" s="1">
        <v>330451</v>
      </c>
      <c r="B2452" s="1" t="s">
        <v>1519</v>
      </c>
      <c r="C2452" s="1">
        <v>125234502</v>
      </c>
      <c r="D2452" s="1">
        <v>451</v>
      </c>
      <c r="E2452" s="1" t="s">
        <v>1986</v>
      </c>
      <c r="F2452" s="1" t="s">
        <v>238</v>
      </c>
      <c r="G2452" s="1" t="s">
        <v>221</v>
      </c>
      <c r="H2452" s="1" t="s">
        <v>240</v>
      </c>
      <c r="I2452" s="1">
        <v>2684330.88</v>
      </c>
      <c r="J2452" s="1">
        <v>3631995.75</v>
      </c>
      <c r="K2452" s="1">
        <v>0.15427349507808685</v>
      </c>
      <c r="L2452" s="1">
        <v>4.4360499382019043</v>
      </c>
      <c r="M2452" s="1">
        <v>7.2044111788272858E-2</v>
      </c>
      <c r="N2452" s="1">
        <v>2.7578942775726318</v>
      </c>
    </row>
    <row r="2453" spans="1:14" x14ac:dyDescent="0.25">
      <c r="A2453" s="1">
        <v>330452</v>
      </c>
      <c r="B2453" s="1" t="s">
        <v>1519</v>
      </c>
      <c r="C2453" s="1">
        <v>125235103</v>
      </c>
      <c r="D2453" s="1">
        <v>452</v>
      </c>
      <c r="E2453" s="1" t="s">
        <v>1987</v>
      </c>
      <c r="F2453" s="1" t="s">
        <v>238</v>
      </c>
      <c r="G2453" s="1" t="s">
        <v>221</v>
      </c>
      <c r="H2453" s="1" t="s">
        <v>240</v>
      </c>
      <c r="I2453" s="1">
        <v>2321113.2799999998</v>
      </c>
      <c r="J2453" s="1">
        <v>9247692</v>
      </c>
      <c r="K2453" s="1">
        <v>0.21016000211238861</v>
      </c>
      <c r="L2453" s="1">
        <v>2.325413703918457</v>
      </c>
      <c r="M2453" s="1">
        <v>7.6307788491249084E-2</v>
      </c>
      <c r="N2453" s="1">
        <v>3.3993051052093506</v>
      </c>
    </row>
    <row r="2454" spans="1:14" x14ac:dyDescent="0.25">
      <c r="A2454" s="1">
        <v>330453</v>
      </c>
      <c r="B2454" s="1" t="s">
        <v>1519</v>
      </c>
      <c r="C2454" s="1">
        <v>125235502</v>
      </c>
      <c r="D2454" s="1">
        <v>453</v>
      </c>
      <c r="E2454" s="1" t="s">
        <v>1988</v>
      </c>
      <c r="F2454" s="1" t="s">
        <v>238</v>
      </c>
      <c r="G2454" s="1" t="s">
        <v>221</v>
      </c>
      <c r="H2454" s="1" t="s">
        <v>240</v>
      </c>
      <c r="I2454" s="1">
        <v>1766688.04</v>
      </c>
      <c r="J2454" s="1">
        <v>2834694.5</v>
      </c>
      <c r="K2454" s="1">
        <v>4.1124749928712845E-2</v>
      </c>
      <c r="L2454" s="1">
        <v>1.4721218347549438</v>
      </c>
      <c r="M2454" s="1">
        <v>0.1576799750328064</v>
      </c>
      <c r="N2454" s="1">
        <v>9.7998256683349609</v>
      </c>
    </row>
    <row r="2455" spans="1:14" x14ac:dyDescent="0.25">
      <c r="A2455" s="1">
        <v>330454</v>
      </c>
      <c r="B2455" s="1" t="s">
        <v>1519</v>
      </c>
      <c r="C2455" s="1">
        <v>125236903</v>
      </c>
      <c r="D2455" s="1">
        <v>454</v>
      </c>
      <c r="E2455" s="1" t="s">
        <v>1989</v>
      </c>
      <c r="F2455" s="1" t="s">
        <v>238</v>
      </c>
      <c r="G2455" s="1" t="s">
        <v>221</v>
      </c>
      <c r="H2455" s="1" t="s">
        <v>240</v>
      </c>
      <c r="I2455" s="1">
        <v>2069198</v>
      </c>
      <c r="J2455" s="1">
        <v>6474536</v>
      </c>
      <c r="K2455" s="1">
        <v>0.14902199804782867</v>
      </c>
      <c r="L2455" s="1">
        <v>2.3558876514434814</v>
      </c>
      <c r="M2455" s="1">
        <v>5.7039998471736908E-2</v>
      </c>
      <c r="N2455" s="1">
        <v>2.8347673416137695</v>
      </c>
    </row>
    <row r="2456" spans="1:14" x14ac:dyDescent="0.25">
      <c r="A2456" s="1">
        <v>330455</v>
      </c>
      <c r="B2456" s="1" t="s">
        <v>1519</v>
      </c>
      <c r="C2456" s="1">
        <v>125237603</v>
      </c>
      <c r="D2456" s="1">
        <v>455</v>
      </c>
      <c r="E2456" s="1" t="s">
        <v>1990</v>
      </c>
      <c r="F2456" s="1" t="s">
        <v>238</v>
      </c>
      <c r="G2456" s="1" t="s">
        <v>221</v>
      </c>
      <c r="H2456" s="1" t="s">
        <v>240</v>
      </c>
      <c r="I2456" s="1">
        <v>1295134.81</v>
      </c>
      <c r="J2456" s="1">
        <v>2274907.75</v>
      </c>
      <c r="K2456" s="1">
        <v>9.2550501227378845E-2</v>
      </c>
      <c r="L2456" s="1">
        <v>4.2408499717712402</v>
      </c>
      <c r="M2456" s="1">
        <v>-0.2113497406244278</v>
      </c>
      <c r="N2456" s="1">
        <v>-14.029333114624023</v>
      </c>
    </row>
    <row r="2457" spans="1:14" x14ac:dyDescent="0.25">
      <c r="A2457" s="1">
        <v>330456</v>
      </c>
      <c r="B2457" s="1" t="s">
        <v>1519</v>
      </c>
      <c r="C2457" s="1">
        <v>125237702</v>
      </c>
      <c r="D2457" s="1">
        <v>456</v>
      </c>
      <c r="E2457" s="1" t="s">
        <v>1991</v>
      </c>
      <c r="F2457" s="1" t="s">
        <v>238</v>
      </c>
      <c r="G2457" s="1" t="s">
        <v>221</v>
      </c>
      <c r="H2457" s="1" t="s">
        <v>240</v>
      </c>
      <c r="I2457" s="1">
        <v>3650785.68</v>
      </c>
      <c r="J2457" s="1">
        <v>12386266</v>
      </c>
      <c r="K2457" s="1">
        <v>0.21480900049209595</v>
      </c>
      <c r="L2457" s="1">
        <v>1.764858603477478</v>
      </c>
      <c r="M2457" s="1">
        <v>0.18789209425449371</v>
      </c>
      <c r="N2457" s="1">
        <v>5.4258699417114258</v>
      </c>
    </row>
    <row r="2458" spans="1:14" x14ac:dyDescent="0.25">
      <c r="A2458" s="1">
        <v>330457</v>
      </c>
      <c r="B2458" s="1" t="s">
        <v>1519</v>
      </c>
      <c r="C2458" s="1">
        <v>125237903</v>
      </c>
      <c r="D2458" s="1">
        <v>457</v>
      </c>
      <c r="E2458" s="1" t="s">
        <v>1992</v>
      </c>
      <c r="F2458" s="1" t="s">
        <v>238</v>
      </c>
      <c r="G2458" s="1" t="s">
        <v>221</v>
      </c>
      <c r="H2458" s="1" t="s">
        <v>240</v>
      </c>
      <c r="I2458" s="1">
        <v>1956025.29</v>
      </c>
      <c r="J2458" s="1">
        <v>3102196.5</v>
      </c>
      <c r="K2458" s="1">
        <v>9.593375027179718E-2</v>
      </c>
      <c r="L2458" s="1">
        <v>3.1911299228668213</v>
      </c>
      <c r="M2458" s="1">
        <v>3.8124299608170986E-3</v>
      </c>
      <c r="N2458" s="1">
        <v>0.19528761506080627</v>
      </c>
    </row>
    <row r="2459" spans="1:14" x14ac:dyDescent="0.25">
      <c r="A2459" s="1">
        <v>330458</v>
      </c>
      <c r="B2459" s="1" t="s">
        <v>1519</v>
      </c>
      <c r="C2459" s="1">
        <v>125238402</v>
      </c>
      <c r="D2459" s="1">
        <v>458</v>
      </c>
      <c r="E2459" s="1" t="s">
        <v>1993</v>
      </c>
      <c r="F2459" s="1" t="s">
        <v>238</v>
      </c>
      <c r="G2459" s="1" t="s">
        <v>221</v>
      </c>
      <c r="H2459" s="1" t="s">
        <v>240</v>
      </c>
      <c r="I2459" s="1">
        <v>3080661.06</v>
      </c>
      <c r="J2459" s="1">
        <v>17441928</v>
      </c>
      <c r="K2459" s="1">
        <v>0.75753498077392578</v>
      </c>
      <c r="L2459" s="1">
        <v>4.5403809547424316</v>
      </c>
      <c r="M2459" s="1">
        <v>0.26958942413330078</v>
      </c>
      <c r="N2459" s="1">
        <v>9.5902729034423828</v>
      </c>
    </row>
    <row r="2460" spans="1:14" x14ac:dyDescent="0.25">
      <c r="A2460" s="1">
        <v>330459</v>
      </c>
      <c r="B2460" s="1" t="s">
        <v>1519</v>
      </c>
      <c r="C2460" s="1">
        <v>125238502</v>
      </c>
      <c r="D2460" s="1">
        <v>459</v>
      </c>
      <c r="E2460" s="1" t="s">
        <v>1994</v>
      </c>
      <c r="F2460" s="1" t="s">
        <v>238</v>
      </c>
      <c r="G2460" s="1" t="s">
        <v>221</v>
      </c>
      <c r="H2460" s="1" t="s">
        <v>240</v>
      </c>
      <c r="I2460" s="1">
        <v>1814412.74</v>
      </c>
      <c r="J2460" s="1">
        <v>3175017.25</v>
      </c>
      <c r="K2460" s="1">
        <v>0.14082774519920349</v>
      </c>
      <c r="L2460" s="1">
        <v>4.6413631439208984</v>
      </c>
      <c r="M2460" s="1">
        <v>9.2415198683738708E-2</v>
      </c>
      <c r="N2460" s="1">
        <v>5.3667440414428711</v>
      </c>
    </row>
    <row r="2461" spans="1:14" x14ac:dyDescent="0.25">
      <c r="A2461" s="1">
        <v>330460</v>
      </c>
      <c r="B2461" s="1" t="s">
        <v>1519</v>
      </c>
      <c r="C2461" s="1">
        <v>125239452</v>
      </c>
      <c r="D2461" s="1">
        <v>460</v>
      </c>
      <c r="E2461" s="1" t="s">
        <v>1995</v>
      </c>
      <c r="F2461" s="1" t="s">
        <v>238</v>
      </c>
      <c r="G2461" s="1" t="s">
        <v>221</v>
      </c>
      <c r="H2461" s="1" t="s">
        <v>240</v>
      </c>
      <c r="I2461" s="1">
        <v>8888216.5099999998</v>
      </c>
      <c r="J2461" s="1">
        <v>40035984</v>
      </c>
      <c r="K2461" s="1">
        <v>1.3396999835968018</v>
      </c>
      <c r="L2461" s="1">
        <v>3.4620895385742188</v>
      </c>
      <c r="M2461" s="1">
        <v>0.70915281772613525</v>
      </c>
      <c r="N2461" s="1">
        <v>8.6703424453735352</v>
      </c>
    </row>
    <row r="2462" spans="1:14" x14ac:dyDescent="0.25">
      <c r="A2462" s="1">
        <v>330461</v>
      </c>
      <c r="B2462" s="1" t="s">
        <v>1519</v>
      </c>
      <c r="C2462" s="1">
        <v>125239603</v>
      </c>
      <c r="D2462" s="1">
        <v>461</v>
      </c>
      <c r="E2462" s="1" t="s">
        <v>1996</v>
      </c>
      <c r="F2462" s="1" t="s">
        <v>238</v>
      </c>
      <c r="G2462" s="1" t="s">
        <v>221</v>
      </c>
      <c r="H2462" s="1" t="s">
        <v>240</v>
      </c>
      <c r="I2462" s="1">
        <v>2130493.56</v>
      </c>
      <c r="J2462" s="1">
        <v>3668713.75</v>
      </c>
      <c r="K2462" s="1">
        <v>0.11807800084352493</v>
      </c>
      <c r="L2462" s="1">
        <v>3.3255453109741211</v>
      </c>
      <c r="M2462" s="1">
        <v>4.7897450625896454E-2</v>
      </c>
      <c r="N2462" s="1">
        <v>2.299891471862793</v>
      </c>
    </row>
    <row r="2463" spans="1:14" x14ac:dyDescent="0.25">
      <c r="A2463" s="1">
        <v>330462</v>
      </c>
      <c r="B2463" s="1" t="s">
        <v>1519</v>
      </c>
      <c r="C2463" s="1">
        <v>125239652</v>
      </c>
      <c r="D2463" s="1">
        <v>462</v>
      </c>
      <c r="E2463" s="1" t="s">
        <v>1997</v>
      </c>
      <c r="F2463" s="1" t="s">
        <v>238</v>
      </c>
      <c r="G2463" s="1" t="s">
        <v>221</v>
      </c>
      <c r="H2463" s="1" t="s">
        <v>240</v>
      </c>
      <c r="I2463" s="1">
        <v>5028315</v>
      </c>
      <c r="J2463" s="1">
        <v>23796048</v>
      </c>
      <c r="K2463" s="1">
        <v>0.90106797218322754</v>
      </c>
      <c r="L2463" s="1">
        <v>3.9356575012207031</v>
      </c>
      <c r="M2463" s="1">
        <v>0.30593198537826538</v>
      </c>
      <c r="N2463" s="1">
        <v>6.4783391952514648</v>
      </c>
    </row>
    <row r="2464" spans="1:14" x14ac:dyDescent="0.25">
      <c r="A2464" s="1">
        <v>330463</v>
      </c>
      <c r="B2464" s="1" t="s">
        <v>1519</v>
      </c>
      <c r="C2464" s="1">
        <v>126515001</v>
      </c>
      <c r="D2464" s="1">
        <v>463</v>
      </c>
      <c r="E2464" s="1" t="s">
        <v>1998</v>
      </c>
      <c r="F2464" s="1" t="s">
        <v>238</v>
      </c>
      <c r="G2464" s="1" t="s">
        <v>222</v>
      </c>
      <c r="H2464" s="1" t="s">
        <v>240</v>
      </c>
      <c r="I2464" s="1">
        <v>154220929</v>
      </c>
      <c r="J2464" s="1">
        <v>1158317824</v>
      </c>
      <c r="K2464" s="1">
        <v>45.279743194580078</v>
      </c>
      <c r="L2464" s="1">
        <v>4.0681219100952148</v>
      </c>
      <c r="M2464" s="1">
        <v>7.3608107566833496</v>
      </c>
      <c r="N2464" s="1">
        <v>5.0121235847473145</v>
      </c>
    </row>
    <row r="2465" spans="1:14" x14ac:dyDescent="0.25">
      <c r="A2465" s="1">
        <v>330464</v>
      </c>
      <c r="B2465" s="1" t="s">
        <v>1519</v>
      </c>
      <c r="C2465" s="1">
        <v>127040503</v>
      </c>
      <c r="D2465" s="1">
        <v>464</v>
      </c>
      <c r="E2465" s="1" t="s">
        <v>1999</v>
      </c>
      <c r="F2465" s="1" t="s">
        <v>230</v>
      </c>
      <c r="G2465" s="1" t="s">
        <v>223</v>
      </c>
      <c r="H2465" s="1" t="s">
        <v>240</v>
      </c>
      <c r="I2465" s="1">
        <v>1256365.74</v>
      </c>
      <c r="J2465" s="1">
        <v>9543379</v>
      </c>
      <c r="K2465" s="1">
        <v>0.49563199281692505</v>
      </c>
      <c r="L2465" s="1">
        <v>5.4779605865478516</v>
      </c>
      <c r="M2465" s="1">
        <v>6.8505272269248962E-2</v>
      </c>
      <c r="N2465" s="1">
        <v>5.7671141624450684</v>
      </c>
    </row>
    <row r="2466" spans="1:14" x14ac:dyDescent="0.25">
      <c r="A2466" s="1">
        <v>330465</v>
      </c>
      <c r="B2466" s="1" t="s">
        <v>1519</v>
      </c>
      <c r="C2466" s="1">
        <v>127040703</v>
      </c>
      <c r="D2466" s="1">
        <v>465</v>
      </c>
      <c r="E2466" s="1" t="s">
        <v>2000</v>
      </c>
      <c r="F2466" s="1" t="s">
        <v>230</v>
      </c>
      <c r="G2466" s="1" t="s">
        <v>223</v>
      </c>
      <c r="H2466" s="1" t="s">
        <v>240</v>
      </c>
      <c r="I2466" s="1">
        <v>2241938.83</v>
      </c>
      <c r="J2466" s="1">
        <v>10975646</v>
      </c>
      <c r="K2466" s="1">
        <v>6.2756001949310303E-2</v>
      </c>
      <c r="L2466" s="1">
        <v>0.57506304979324341</v>
      </c>
      <c r="M2466" s="1">
        <v>0.10313116759061813</v>
      </c>
      <c r="N2466" s="1">
        <v>4.8219003677368164</v>
      </c>
    </row>
    <row r="2467" spans="1:14" x14ac:dyDescent="0.25">
      <c r="A2467" s="1">
        <v>330466</v>
      </c>
      <c r="B2467" s="1" t="s">
        <v>1519</v>
      </c>
      <c r="C2467" s="1">
        <v>127041203</v>
      </c>
      <c r="D2467" s="1">
        <v>466</v>
      </c>
      <c r="E2467" s="1" t="s">
        <v>2001</v>
      </c>
      <c r="F2467" s="1" t="s">
        <v>230</v>
      </c>
      <c r="G2467" s="1" t="s">
        <v>223</v>
      </c>
      <c r="H2467" s="1" t="s">
        <v>240</v>
      </c>
      <c r="I2467" s="1">
        <v>1139023.83</v>
      </c>
      <c r="J2467" s="1">
        <v>5732777</v>
      </c>
      <c r="K2467" s="1">
        <v>0.13000950217247009</v>
      </c>
      <c r="L2467" s="1">
        <v>2.3204514980316162</v>
      </c>
      <c r="M2467" s="1">
        <v>5.1283601671457291E-2</v>
      </c>
      <c r="N2467" s="1">
        <v>4.7146916389465332</v>
      </c>
    </row>
    <row r="2468" spans="1:14" x14ac:dyDescent="0.25">
      <c r="A2468" s="1">
        <v>330467</v>
      </c>
      <c r="B2468" s="1" t="s">
        <v>1519</v>
      </c>
      <c r="C2468" s="1">
        <v>127041503</v>
      </c>
      <c r="D2468" s="1">
        <v>467</v>
      </c>
      <c r="E2468" s="1" t="s">
        <v>2002</v>
      </c>
      <c r="F2468" s="1" t="s">
        <v>230</v>
      </c>
      <c r="G2468" s="1" t="s">
        <v>223</v>
      </c>
      <c r="H2468" s="1" t="s">
        <v>240</v>
      </c>
      <c r="I2468" s="1">
        <v>1485309.76</v>
      </c>
      <c r="J2468" s="1">
        <v>11039919</v>
      </c>
      <c r="K2468" s="1">
        <v>3.6371998488903046E-2</v>
      </c>
      <c r="L2468" s="1">
        <v>0.33054795861244202</v>
      </c>
      <c r="M2468" s="1">
        <v>9.9844209849834442E-2</v>
      </c>
      <c r="N2468" s="1">
        <v>7.2065458297729492</v>
      </c>
    </row>
    <row r="2469" spans="1:14" x14ac:dyDescent="0.25">
      <c r="A2469" s="1">
        <v>330468</v>
      </c>
      <c r="B2469" s="1" t="s">
        <v>1519</v>
      </c>
      <c r="C2469" s="1">
        <v>127041603</v>
      </c>
      <c r="D2469" s="1">
        <v>468</v>
      </c>
      <c r="E2469" s="1" t="s">
        <v>2003</v>
      </c>
      <c r="F2469" s="1" t="s">
        <v>230</v>
      </c>
      <c r="G2469" s="1" t="s">
        <v>223</v>
      </c>
      <c r="H2469" s="1" t="s">
        <v>240</v>
      </c>
      <c r="I2469" s="1">
        <v>1682758.25</v>
      </c>
      <c r="J2469" s="1">
        <v>9477417</v>
      </c>
      <c r="K2469" s="1">
        <v>8.7173998355865479E-2</v>
      </c>
      <c r="L2469" s="1">
        <v>0.92834657430648804</v>
      </c>
      <c r="M2469" s="1">
        <v>5.6708618998527527E-2</v>
      </c>
      <c r="N2469" s="1">
        <v>3.4875085353851318</v>
      </c>
    </row>
    <row r="2470" spans="1:14" x14ac:dyDescent="0.25">
      <c r="A2470" s="1">
        <v>330469</v>
      </c>
      <c r="B2470" s="1" t="s">
        <v>1519</v>
      </c>
      <c r="C2470" s="1">
        <v>127042003</v>
      </c>
      <c r="D2470" s="1">
        <v>469</v>
      </c>
      <c r="E2470" s="1" t="s">
        <v>2004</v>
      </c>
      <c r="F2470" s="1" t="s">
        <v>230</v>
      </c>
      <c r="G2470" s="1" t="s">
        <v>223</v>
      </c>
      <c r="H2470" s="1" t="s">
        <v>240</v>
      </c>
      <c r="I2470" s="1">
        <v>1642738.03</v>
      </c>
      <c r="J2470" s="1">
        <v>8831642</v>
      </c>
      <c r="K2470" s="1">
        <v>0.11874300241470337</v>
      </c>
      <c r="L2470" s="1">
        <v>1.3628414869308472</v>
      </c>
      <c r="M2470" s="1">
        <v>3.266436979174614E-2</v>
      </c>
      <c r="N2470" s="1">
        <v>2.028749942779541</v>
      </c>
    </row>
    <row r="2471" spans="1:14" x14ac:dyDescent="0.25">
      <c r="A2471" s="1">
        <v>330470</v>
      </c>
      <c r="B2471" s="1" t="s">
        <v>1519</v>
      </c>
      <c r="C2471" s="1">
        <v>127042853</v>
      </c>
      <c r="D2471" s="1">
        <v>470</v>
      </c>
      <c r="E2471" s="1" t="s">
        <v>2005</v>
      </c>
      <c r="F2471" s="1" t="s">
        <v>230</v>
      </c>
      <c r="G2471" s="1" t="s">
        <v>223</v>
      </c>
      <c r="H2471" s="1" t="s">
        <v>240</v>
      </c>
      <c r="I2471" s="1">
        <v>1087370.44</v>
      </c>
      <c r="J2471" s="1">
        <v>8095738</v>
      </c>
      <c r="K2471" s="1">
        <v>2.1741500124335289E-2</v>
      </c>
      <c r="L2471" s="1">
        <v>0.26927804946899414</v>
      </c>
      <c r="M2471" s="1">
        <v>3.7377610802650452E-2</v>
      </c>
      <c r="N2471" s="1">
        <v>3.5597965717315674</v>
      </c>
    </row>
    <row r="2472" spans="1:14" x14ac:dyDescent="0.25">
      <c r="A2472" s="1">
        <v>330471</v>
      </c>
      <c r="B2472" s="1" t="s">
        <v>1519</v>
      </c>
      <c r="C2472" s="1">
        <v>127044103</v>
      </c>
      <c r="D2472" s="1">
        <v>471</v>
      </c>
      <c r="E2472" s="1" t="s">
        <v>2006</v>
      </c>
      <c r="F2472" s="1" t="s">
        <v>230</v>
      </c>
      <c r="G2472" s="1" t="s">
        <v>223</v>
      </c>
      <c r="H2472" s="1" t="s">
        <v>240</v>
      </c>
      <c r="I2472" s="1">
        <v>1893337.85</v>
      </c>
      <c r="J2472" s="1">
        <v>9826622</v>
      </c>
      <c r="K2472" s="1">
        <v>0.11094699800014496</v>
      </c>
      <c r="L2472" s="1">
        <v>1.1419382095336914</v>
      </c>
      <c r="M2472" s="1">
        <v>-3.3552598208189011E-2</v>
      </c>
      <c r="N2472" s="1">
        <v>-1.7412822246551514</v>
      </c>
    </row>
    <row r="2473" spans="1:14" x14ac:dyDescent="0.25">
      <c r="A2473" s="1">
        <v>330472</v>
      </c>
      <c r="B2473" s="1" t="s">
        <v>1519</v>
      </c>
      <c r="C2473" s="1">
        <v>127045303</v>
      </c>
      <c r="D2473" s="1">
        <v>472</v>
      </c>
      <c r="E2473" s="1" t="s">
        <v>2007</v>
      </c>
      <c r="F2473" s="1" t="s">
        <v>230</v>
      </c>
      <c r="G2473" s="1" t="s">
        <v>223</v>
      </c>
      <c r="H2473" s="1" t="s">
        <v>240</v>
      </c>
      <c r="I2473" s="1">
        <v>303601.01</v>
      </c>
      <c r="J2473" s="1">
        <v>3454692.5</v>
      </c>
      <c r="K2473" s="1">
        <v>2.4336999282240868E-2</v>
      </c>
      <c r="L2473" s="1">
        <v>0.70946002006530762</v>
      </c>
      <c r="M2473" s="1">
        <v>5.1910202018916607E-3</v>
      </c>
      <c r="N2473" s="1">
        <v>1.7395597696304321</v>
      </c>
    </row>
    <row r="2474" spans="1:14" x14ac:dyDescent="0.25">
      <c r="A2474" s="1">
        <v>330473</v>
      </c>
      <c r="B2474" s="1" t="s">
        <v>1519</v>
      </c>
      <c r="C2474" s="1">
        <v>127045653</v>
      </c>
      <c r="D2474" s="1">
        <v>473</v>
      </c>
      <c r="E2474" s="1" t="s">
        <v>2008</v>
      </c>
      <c r="F2474" s="1" t="s">
        <v>230</v>
      </c>
      <c r="G2474" s="1" t="s">
        <v>223</v>
      </c>
      <c r="H2474" s="1" t="s">
        <v>240</v>
      </c>
      <c r="I2474" s="1">
        <v>1429780.07</v>
      </c>
      <c r="J2474" s="1">
        <v>10822416</v>
      </c>
      <c r="K2474" s="1">
        <v>0.14563900232315063</v>
      </c>
      <c r="L2474" s="1">
        <v>1.3640726804733276</v>
      </c>
      <c r="M2474" s="1">
        <v>6.252589076757431E-2</v>
      </c>
      <c r="N2474" s="1">
        <v>4.5730991363525391</v>
      </c>
    </row>
    <row r="2475" spans="1:14" x14ac:dyDescent="0.25">
      <c r="A2475" s="1">
        <v>330474</v>
      </c>
      <c r="B2475" s="1" t="s">
        <v>1519</v>
      </c>
      <c r="C2475" s="1">
        <v>127045853</v>
      </c>
      <c r="D2475" s="1">
        <v>474</v>
      </c>
      <c r="E2475" s="1" t="s">
        <v>2009</v>
      </c>
      <c r="F2475" s="1" t="s">
        <v>230</v>
      </c>
      <c r="G2475" s="1" t="s">
        <v>223</v>
      </c>
      <c r="H2475" s="1" t="s">
        <v>240</v>
      </c>
      <c r="I2475" s="1">
        <v>1187593.5</v>
      </c>
      <c r="J2475" s="1">
        <v>7984221.5</v>
      </c>
      <c r="K2475" s="1">
        <v>4.8229500651359558E-2</v>
      </c>
      <c r="L2475" s="1">
        <v>0.60773122310638428</v>
      </c>
      <c r="M2475" s="1">
        <v>3.6758221685886383E-2</v>
      </c>
      <c r="N2475" s="1">
        <v>3.1940469741821289</v>
      </c>
    </row>
    <row r="2476" spans="1:14" x14ac:dyDescent="0.25">
      <c r="A2476" s="1">
        <v>330475</v>
      </c>
      <c r="B2476" s="1" t="s">
        <v>1519</v>
      </c>
      <c r="C2476" s="1">
        <v>127046903</v>
      </c>
      <c r="D2476" s="1">
        <v>475</v>
      </c>
      <c r="E2476" s="1" t="s">
        <v>2010</v>
      </c>
      <c r="F2476" s="1" t="s">
        <v>230</v>
      </c>
      <c r="G2476" s="1" t="s">
        <v>223</v>
      </c>
      <c r="H2476" s="1" t="s">
        <v>240</v>
      </c>
      <c r="I2476" s="1">
        <v>809177.97</v>
      </c>
      <c r="J2476" s="1">
        <v>6423733</v>
      </c>
      <c r="K2476" s="1">
        <v>6.8328000605106354E-2</v>
      </c>
      <c r="L2476" s="1">
        <v>1.0751163959503174</v>
      </c>
      <c r="M2476" s="1">
        <v>3.8784898817539215E-2</v>
      </c>
      <c r="N2476" s="1">
        <v>5.0344300270080566</v>
      </c>
    </row>
    <row r="2477" spans="1:14" x14ac:dyDescent="0.25">
      <c r="A2477" s="1">
        <v>330476</v>
      </c>
      <c r="B2477" s="1" t="s">
        <v>1519</v>
      </c>
      <c r="C2477" s="1">
        <v>127047404</v>
      </c>
      <c r="D2477" s="1">
        <v>476</v>
      </c>
      <c r="E2477" s="1" t="s">
        <v>2011</v>
      </c>
      <c r="F2477" s="1" t="s">
        <v>230</v>
      </c>
      <c r="G2477" s="1" t="s">
        <v>223</v>
      </c>
      <c r="H2477" s="1" t="s">
        <v>240</v>
      </c>
      <c r="I2477" s="1">
        <v>766223.98</v>
      </c>
      <c r="J2477" s="1">
        <v>10249845</v>
      </c>
      <c r="K2477" s="1">
        <v>4.1239999234676361E-2</v>
      </c>
      <c r="L2477" s="1">
        <v>0.40397292375564575</v>
      </c>
      <c r="M2477" s="1">
        <v>1.896853931248188E-2</v>
      </c>
      <c r="N2477" s="1">
        <v>2.5384278297424316</v>
      </c>
    </row>
    <row r="2478" spans="1:14" x14ac:dyDescent="0.25">
      <c r="A2478" s="1">
        <v>330477</v>
      </c>
      <c r="B2478" s="1" t="s">
        <v>1519</v>
      </c>
      <c r="C2478" s="1">
        <v>127049303</v>
      </c>
      <c r="D2478" s="1">
        <v>477</v>
      </c>
      <c r="E2478" s="1" t="s">
        <v>2012</v>
      </c>
      <c r="F2478" s="1" t="s">
        <v>230</v>
      </c>
      <c r="G2478" s="1" t="s">
        <v>223</v>
      </c>
      <c r="H2478" s="1" t="s">
        <v>240</v>
      </c>
      <c r="I2478" s="1">
        <v>652666.42000000004</v>
      </c>
      <c r="J2478" s="1">
        <v>5509855.5</v>
      </c>
      <c r="K2478" s="1">
        <v>3.3984001725912094E-2</v>
      </c>
      <c r="L2478" s="1">
        <v>0.62061351537704468</v>
      </c>
      <c r="M2478" s="1">
        <v>1.6515899449586868E-2</v>
      </c>
      <c r="N2478" s="1">
        <v>2.5962252616882324</v>
      </c>
    </row>
    <row r="2479" spans="1:14" x14ac:dyDescent="0.25">
      <c r="A2479" s="1">
        <v>330478</v>
      </c>
      <c r="B2479" s="1" t="s">
        <v>1519</v>
      </c>
      <c r="C2479" s="1">
        <v>128030603</v>
      </c>
      <c r="D2479" s="1">
        <v>478</v>
      </c>
      <c r="E2479" s="1" t="s">
        <v>2013</v>
      </c>
      <c r="F2479" s="1" t="s">
        <v>233</v>
      </c>
      <c r="G2479" s="1" t="s">
        <v>224</v>
      </c>
      <c r="H2479" s="1" t="s">
        <v>240</v>
      </c>
      <c r="I2479" s="1">
        <v>1072531.47</v>
      </c>
      <c r="J2479" s="1">
        <v>8462280</v>
      </c>
      <c r="K2479" s="1">
        <v>0.14057250320911407</v>
      </c>
      <c r="L2479" s="1">
        <v>1.6892266273498535</v>
      </c>
      <c r="M2479" s="1">
        <v>4.2145241051912308E-2</v>
      </c>
      <c r="N2479" s="1">
        <v>4.0902371406555176</v>
      </c>
    </row>
    <row r="2480" spans="1:14" x14ac:dyDescent="0.25">
      <c r="A2480" s="1">
        <v>330479</v>
      </c>
      <c r="B2480" s="1" t="s">
        <v>1519</v>
      </c>
      <c r="C2480" s="1">
        <v>128030852</v>
      </c>
      <c r="D2480" s="1">
        <v>479</v>
      </c>
      <c r="E2480" s="1" t="s">
        <v>2014</v>
      </c>
      <c r="F2480" s="1" t="s">
        <v>233</v>
      </c>
      <c r="G2480" s="1" t="s">
        <v>224</v>
      </c>
      <c r="H2480" s="1" t="s">
        <v>240</v>
      </c>
      <c r="I2480" s="1">
        <v>4761949.8</v>
      </c>
      <c r="J2480" s="1">
        <v>30707192</v>
      </c>
      <c r="K2480" s="1">
        <v>0.42875999212265015</v>
      </c>
      <c r="L2480" s="1">
        <v>1.4160574674606323</v>
      </c>
      <c r="M2480" s="1">
        <v>0.19601880013942719</v>
      </c>
      <c r="N2480" s="1">
        <v>4.2930741310119629</v>
      </c>
    </row>
    <row r="2481" spans="1:14" x14ac:dyDescent="0.25">
      <c r="A2481" s="1">
        <v>330480</v>
      </c>
      <c r="B2481" s="1" t="s">
        <v>1519</v>
      </c>
      <c r="C2481" s="1">
        <v>128033053</v>
      </c>
      <c r="D2481" s="1">
        <v>480</v>
      </c>
      <c r="E2481" s="1" t="s">
        <v>2015</v>
      </c>
      <c r="F2481" s="1" t="s">
        <v>233</v>
      </c>
      <c r="G2481" s="1" t="s">
        <v>224</v>
      </c>
      <c r="H2481" s="1" t="s">
        <v>240</v>
      </c>
      <c r="I2481" s="1">
        <v>1077252.26</v>
      </c>
      <c r="J2481" s="1">
        <v>6765911</v>
      </c>
      <c r="K2481" s="1">
        <v>6.3078999519348145E-2</v>
      </c>
      <c r="L2481" s="1">
        <v>0.94107985496520996</v>
      </c>
      <c r="M2481" s="1">
        <v>4.0886629372835159E-2</v>
      </c>
      <c r="N2481" s="1">
        <v>3.9451935291290283</v>
      </c>
    </row>
    <row r="2482" spans="1:14" x14ac:dyDescent="0.25">
      <c r="A2482" s="1">
        <v>330481</v>
      </c>
      <c r="B2482" s="1" t="s">
        <v>1519</v>
      </c>
      <c r="C2482" s="1">
        <v>128034503</v>
      </c>
      <c r="D2482" s="1">
        <v>481</v>
      </c>
      <c r="E2482" s="1" t="s">
        <v>2016</v>
      </c>
      <c r="F2482" s="1" t="s">
        <v>233</v>
      </c>
      <c r="G2482" s="1" t="s">
        <v>224</v>
      </c>
      <c r="H2482" s="1" t="s">
        <v>240</v>
      </c>
      <c r="I2482" s="1">
        <v>589783.47</v>
      </c>
      <c r="J2482" s="1">
        <v>4356528</v>
      </c>
      <c r="K2482" s="1">
        <v>5.2331000566482544E-2</v>
      </c>
      <c r="L2482" s="1">
        <v>1.2158132791519165</v>
      </c>
      <c r="M2482" s="1">
        <v>3.8063850253820419E-2</v>
      </c>
      <c r="N2482" s="1">
        <v>6.8991293907165527</v>
      </c>
    </row>
    <row r="2483" spans="1:14" x14ac:dyDescent="0.25">
      <c r="A2483" s="1">
        <v>330482</v>
      </c>
      <c r="B2483" s="1" t="s">
        <v>1519</v>
      </c>
      <c r="C2483" s="1">
        <v>128321103</v>
      </c>
      <c r="D2483" s="1">
        <v>482</v>
      </c>
      <c r="E2483" s="1" t="s">
        <v>2017</v>
      </c>
      <c r="F2483" s="1" t="s">
        <v>233</v>
      </c>
      <c r="G2483" s="1" t="s">
        <v>225</v>
      </c>
      <c r="H2483" s="1" t="s">
        <v>240</v>
      </c>
      <c r="I2483" s="1">
        <v>1406263.41</v>
      </c>
      <c r="J2483" s="1">
        <v>9629216</v>
      </c>
      <c r="K2483" s="1">
        <v>0.1216220036149025</v>
      </c>
      <c r="L2483" s="1">
        <v>1.2792090177536011</v>
      </c>
      <c r="M2483" s="1">
        <v>4.6622268855571747E-2</v>
      </c>
      <c r="N2483" s="1">
        <v>3.4290127754211426</v>
      </c>
    </row>
    <row r="2484" spans="1:14" x14ac:dyDescent="0.25">
      <c r="A2484" s="1">
        <v>330483</v>
      </c>
      <c r="B2484" s="1" t="s">
        <v>1519</v>
      </c>
      <c r="C2484" s="1">
        <v>128323303</v>
      </c>
      <c r="D2484" s="1">
        <v>483</v>
      </c>
      <c r="E2484" s="1" t="s">
        <v>2018</v>
      </c>
      <c r="F2484" s="1" t="s">
        <v>233</v>
      </c>
      <c r="G2484" s="1" t="s">
        <v>225</v>
      </c>
      <c r="H2484" s="1" t="s">
        <v>240</v>
      </c>
      <c r="I2484" s="1">
        <v>667233.27</v>
      </c>
      <c r="J2484" s="1">
        <v>5719829</v>
      </c>
      <c r="K2484" s="1">
        <v>0.11830300092697144</v>
      </c>
      <c r="L2484" s="1">
        <v>2.1119780540466309</v>
      </c>
      <c r="M2484" s="1">
        <v>3.2411191612482071E-2</v>
      </c>
      <c r="N2484" s="1">
        <v>5.1055550575256348</v>
      </c>
    </row>
    <row r="2485" spans="1:14" x14ac:dyDescent="0.25">
      <c r="A2485" s="1">
        <v>330484</v>
      </c>
      <c r="B2485" s="1" t="s">
        <v>1519</v>
      </c>
      <c r="C2485" s="1">
        <v>128323703</v>
      </c>
      <c r="D2485" s="1">
        <v>484</v>
      </c>
      <c r="E2485" s="1" t="s">
        <v>2019</v>
      </c>
      <c r="F2485" s="1" t="s">
        <v>233</v>
      </c>
      <c r="G2485" s="1" t="s">
        <v>225</v>
      </c>
      <c r="H2485" s="1" t="s">
        <v>240</v>
      </c>
      <c r="I2485" s="1">
        <v>1923500.51</v>
      </c>
      <c r="J2485" s="1">
        <v>9799647</v>
      </c>
      <c r="K2485" s="1">
        <v>0.21875199675559998</v>
      </c>
      <c r="L2485" s="1">
        <v>2.2832105159759521</v>
      </c>
      <c r="M2485" s="1">
        <v>7.5014218688011169E-2</v>
      </c>
      <c r="N2485" s="1">
        <v>4.058143138885498</v>
      </c>
    </row>
    <row r="2486" spans="1:14" x14ac:dyDescent="0.25">
      <c r="A2486" s="1">
        <v>330485</v>
      </c>
      <c r="B2486" s="1" t="s">
        <v>1519</v>
      </c>
      <c r="C2486" s="1">
        <v>128325203</v>
      </c>
      <c r="D2486" s="1">
        <v>485</v>
      </c>
      <c r="E2486" s="1" t="s">
        <v>2020</v>
      </c>
      <c r="F2486" s="1" t="s">
        <v>233</v>
      </c>
      <c r="G2486" s="1" t="s">
        <v>225</v>
      </c>
      <c r="H2486" s="1" t="s">
        <v>240</v>
      </c>
      <c r="I2486" s="1">
        <v>1098997.27</v>
      </c>
      <c r="J2486" s="1">
        <v>9651810</v>
      </c>
      <c r="K2486" s="1">
        <v>0.11267799884080887</v>
      </c>
      <c r="L2486" s="1">
        <v>1.1812186241149902</v>
      </c>
      <c r="M2486" s="1">
        <v>3.773966059088707E-2</v>
      </c>
      <c r="N2486" s="1">
        <v>3.5561261177062988</v>
      </c>
    </row>
    <row r="2487" spans="1:14" x14ac:dyDescent="0.25">
      <c r="A2487" s="1">
        <v>330486</v>
      </c>
      <c r="B2487" s="1" t="s">
        <v>1519</v>
      </c>
      <c r="C2487" s="1">
        <v>128326303</v>
      </c>
      <c r="D2487" s="1">
        <v>486</v>
      </c>
      <c r="E2487" s="1" t="s">
        <v>2021</v>
      </c>
      <c r="F2487" s="1" t="s">
        <v>233</v>
      </c>
      <c r="G2487" s="1" t="s">
        <v>225</v>
      </c>
      <c r="H2487" s="1" t="s">
        <v>240</v>
      </c>
      <c r="I2487" s="1">
        <v>745897.21</v>
      </c>
      <c r="J2487" s="1">
        <v>7448201.5</v>
      </c>
      <c r="K2487" s="1">
        <v>4.7398999333381653E-2</v>
      </c>
      <c r="L2487" s="1">
        <v>0.64045757055282593</v>
      </c>
      <c r="M2487" s="1">
        <v>2.5859039276838303E-2</v>
      </c>
      <c r="N2487" s="1">
        <v>3.5913429260253906</v>
      </c>
    </row>
    <row r="2488" spans="1:14" x14ac:dyDescent="0.25">
      <c r="A2488" s="1">
        <v>330487</v>
      </c>
      <c r="B2488" s="1" t="s">
        <v>1519</v>
      </c>
      <c r="C2488" s="1">
        <v>128327303</v>
      </c>
      <c r="D2488" s="1">
        <v>487</v>
      </c>
      <c r="E2488" s="1" t="s">
        <v>2022</v>
      </c>
      <c r="F2488" s="1" t="s">
        <v>233</v>
      </c>
      <c r="G2488" s="1" t="s">
        <v>225</v>
      </c>
      <c r="H2488" s="1" t="s">
        <v>240</v>
      </c>
      <c r="I2488" s="1">
        <v>893142.51</v>
      </c>
      <c r="J2488" s="1">
        <v>9013121</v>
      </c>
      <c r="K2488" s="1">
        <v>8.3070002496242523E-2</v>
      </c>
      <c r="L2488" s="1">
        <v>0.93022984266281128</v>
      </c>
      <c r="M2488" s="1">
        <v>2.5900920853018761E-2</v>
      </c>
      <c r="N2488" s="1">
        <v>2.9865865707397461</v>
      </c>
    </row>
    <row r="2489" spans="1:14" x14ac:dyDescent="0.25">
      <c r="A2489" s="1">
        <v>330488</v>
      </c>
      <c r="B2489" s="1" t="s">
        <v>1519</v>
      </c>
      <c r="C2489" s="1">
        <v>128328003</v>
      </c>
      <c r="D2489" s="1">
        <v>488</v>
      </c>
      <c r="E2489" s="1" t="s">
        <v>2023</v>
      </c>
      <c r="F2489" s="1" t="s">
        <v>233</v>
      </c>
      <c r="G2489" s="1" t="s">
        <v>225</v>
      </c>
      <c r="H2489" s="1" t="s">
        <v>240</v>
      </c>
      <c r="I2489" s="1">
        <v>1042141.53</v>
      </c>
      <c r="J2489" s="1">
        <v>8960557</v>
      </c>
      <c r="K2489" s="1">
        <v>5.9168998152017593E-2</v>
      </c>
      <c r="L2489" s="1">
        <v>0.66471654176712036</v>
      </c>
      <c r="M2489" s="1">
        <v>6.0807731002569199E-2</v>
      </c>
      <c r="N2489" s="1">
        <v>6.196436882019043</v>
      </c>
    </row>
    <row r="2490" spans="1:14" x14ac:dyDescent="0.25">
      <c r="A2490" s="1">
        <v>330489</v>
      </c>
      <c r="B2490" s="1" t="s">
        <v>1519</v>
      </c>
      <c r="C2490" s="1">
        <v>129540803</v>
      </c>
      <c r="D2490" s="1">
        <v>489</v>
      </c>
      <c r="E2490" s="1" t="s">
        <v>2024</v>
      </c>
      <c r="F2490" s="1" t="s">
        <v>235</v>
      </c>
      <c r="G2490" s="1" t="s">
        <v>226</v>
      </c>
      <c r="H2490" s="1" t="s">
        <v>240</v>
      </c>
      <c r="I2490" s="1">
        <v>1659178.78</v>
      </c>
      <c r="J2490" s="1">
        <v>8291982.5</v>
      </c>
      <c r="K2490" s="1">
        <v>0.14797000586986542</v>
      </c>
      <c r="L2490" s="1">
        <v>1.8169176578521729</v>
      </c>
      <c r="M2490" s="1">
        <v>4.0793541818857193E-2</v>
      </c>
      <c r="N2490" s="1">
        <v>2.520632266998291</v>
      </c>
    </row>
    <row r="2491" spans="1:14" x14ac:dyDescent="0.25">
      <c r="A2491" s="1">
        <v>330490</v>
      </c>
      <c r="B2491" s="1" t="s">
        <v>1519</v>
      </c>
      <c r="C2491" s="1">
        <v>129544503</v>
      </c>
      <c r="D2491" s="1">
        <v>490</v>
      </c>
      <c r="E2491" s="1" t="s">
        <v>2025</v>
      </c>
      <c r="F2491" s="1" t="s">
        <v>235</v>
      </c>
      <c r="G2491" s="1" t="s">
        <v>226</v>
      </c>
      <c r="H2491" s="1" t="s">
        <v>240</v>
      </c>
      <c r="I2491" s="1">
        <v>1001669.73</v>
      </c>
      <c r="J2491" s="1">
        <v>7897393.5</v>
      </c>
      <c r="K2491" s="1">
        <v>0.11725550144910812</v>
      </c>
      <c r="L2491" s="1">
        <v>1.5071133375167847</v>
      </c>
      <c r="M2491" s="1">
        <v>6.6388219594955444E-2</v>
      </c>
      <c r="N2491" s="1">
        <v>7.0982074737548828</v>
      </c>
    </row>
    <row r="2492" spans="1:14" x14ac:dyDescent="0.25">
      <c r="A2492" s="1">
        <v>330491</v>
      </c>
      <c r="B2492" s="1" t="s">
        <v>1519</v>
      </c>
      <c r="C2492" s="1">
        <v>129544703</v>
      </c>
      <c r="D2492" s="1">
        <v>491</v>
      </c>
      <c r="E2492" s="1" t="s">
        <v>2026</v>
      </c>
      <c r="F2492" s="1" t="s">
        <v>235</v>
      </c>
      <c r="G2492" s="1" t="s">
        <v>226</v>
      </c>
      <c r="H2492" s="1" t="s">
        <v>240</v>
      </c>
      <c r="I2492" s="1">
        <v>911116.29</v>
      </c>
      <c r="J2492" s="1">
        <v>6039867</v>
      </c>
      <c r="K2492" s="1">
        <v>0.17987799644470215</v>
      </c>
      <c r="L2492" s="1">
        <v>3.0695962905883789</v>
      </c>
      <c r="M2492" s="1">
        <v>8.083748072385788E-2</v>
      </c>
      <c r="N2492" s="1">
        <v>9.7361850738525391</v>
      </c>
    </row>
    <row r="2493" spans="1:14" x14ac:dyDescent="0.25">
      <c r="A2493" s="1">
        <v>330492</v>
      </c>
      <c r="B2493" s="1" t="s">
        <v>1519</v>
      </c>
      <c r="C2493" s="1">
        <v>129545003</v>
      </c>
      <c r="D2493" s="1">
        <v>492</v>
      </c>
      <c r="E2493" s="1" t="s">
        <v>2027</v>
      </c>
      <c r="F2493" s="1" t="s">
        <v>235</v>
      </c>
      <c r="G2493" s="1" t="s">
        <v>226</v>
      </c>
      <c r="H2493" s="1" t="s">
        <v>240</v>
      </c>
      <c r="I2493" s="1">
        <v>1407894.65</v>
      </c>
      <c r="J2493" s="1">
        <v>9185176</v>
      </c>
      <c r="K2493" s="1">
        <v>0.20584100484848022</v>
      </c>
      <c r="L2493" s="1">
        <v>2.2923858165740967</v>
      </c>
      <c r="M2493" s="1">
        <v>7.7619239687919617E-2</v>
      </c>
      <c r="N2493" s="1">
        <v>5.8348250389099121</v>
      </c>
    </row>
    <row r="2494" spans="1:14" x14ac:dyDescent="0.25">
      <c r="A2494" s="1">
        <v>330493</v>
      </c>
      <c r="B2494" s="1" t="s">
        <v>1519</v>
      </c>
      <c r="C2494" s="1">
        <v>129546003</v>
      </c>
      <c r="D2494" s="1">
        <v>493</v>
      </c>
      <c r="E2494" s="1" t="s">
        <v>2028</v>
      </c>
      <c r="F2494" s="1" t="s">
        <v>235</v>
      </c>
      <c r="G2494" s="1" t="s">
        <v>226</v>
      </c>
      <c r="H2494" s="1" t="s">
        <v>240</v>
      </c>
      <c r="I2494" s="1">
        <v>1076679.17</v>
      </c>
      <c r="J2494" s="1">
        <v>7017745</v>
      </c>
      <c r="K2494" s="1">
        <v>0.12475199997425079</v>
      </c>
      <c r="L2494" s="1">
        <v>1.8098379373550415</v>
      </c>
      <c r="M2494" s="1">
        <v>3.8768511265516281E-2</v>
      </c>
      <c r="N2494" s="1">
        <v>3.7352454662322998</v>
      </c>
    </row>
    <row r="2495" spans="1:14" x14ac:dyDescent="0.25">
      <c r="A2495" s="1">
        <v>330494</v>
      </c>
      <c r="B2495" s="1" t="s">
        <v>1519</v>
      </c>
      <c r="C2495" s="1">
        <v>129546103</v>
      </c>
      <c r="D2495" s="1">
        <v>494</v>
      </c>
      <c r="E2495" s="1" t="s">
        <v>2029</v>
      </c>
      <c r="F2495" s="1" t="s">
        <v>235</v>
      </c>
      <c r="G2495" s="1" t="s">
        <v>226</v>
      </c>
      <c r="H2495" s="1" t="s">
        <v>240</v>
      </c>
      <c r="I2495" s="1">
        <v>1953774.29</v>
      </c>
      <c r="J2495" s="1">
        <v>13751247</v>
      </c>
      <c r="K2495" s="1">
        <v>0.23589399456977844</v>
      </c>
      <c r="L2495" s="1">
        <v>1.7453780174255371</v>
      </c>
      <c r="M2495" s="1">
        <v>0.14053390920162201</v>
      </c>
      <c r="N2495" s="1">
        <v>7.7504291534423828</v>
      </c>
    </row>
    <row r="2496" spans="1:14" x14ac:dyDescent="0.25">
      <c r="A2496" s="1">
        <v>330495</v>
      </c>
      <c r="B2496" s="1" t="s">
        <v>1519</v>
      </c>
      <c r="C2496" s="1">
        <v>129546803</v>
      </c>
      <c r="D2496" s="1">
        <v>495</v>
      </c>
      <c r="E2496" s="1" t="s">
        <v>2030</v>
      </c>
      <c r="F2496" s="1" t="s">
        <v>235</v>
      </c>
      <c r="G2496" s="1" t="s">
        <v>226</v>
      </c>
      <c r="H2496" s="1" t="s">
        <v>240</v>
      </c>
      <c r="I2496" s="1">
        <v>645393.12</v>
      </c>
      <c r="J2496" s="1">
        <v>3437299</v>
      </c>
      <c r="K2496" s="1">
        <v>9.0312503278255463E-2</v>
      </c>
      <c r="L2496" s="1">
        <v>2.6983227729797363</v>
      </c>
      <c r="M2496" s="1">
        <v>2.8505459427833557E-2</v>
      </c>
      <c r="N2496" s="1">
        <v>4.6208510398864746</v>
      </c>
    </row>
    <row r="2497" spans="1:14" x14ac:dyDescent="0.25">
      <c r="A2497" s="1">
        <v>330496</v>
      </c>
      <c r="B2497" s="1" t="s">
        <v>1519</v>
      </c>
      <c r="C2497" s="1">
        <v>129547203</v>
      </c>
      <c r="D2497" s="1">
        <v>496</v>
      </c>
      <c r="E2497" s="1" t="s">
        <v>2031</v>
      </c>
      <c r="F2497" s="1" t="s">
        <v>235</v>
      </c>
      <c r="G2497" s="1" t="s">
        <v>226</v>
      </c>
      <c r="H2497" s="1" t="s">
        <v>240</v>
      </c>
      <c r="I2497" s="1">
        <v>933335.13</v>
      </c>
      <c r="J2497" s="1">
        <v>8116931</v>
      </c>
      <c r="K2497" s="1">
        <v>0.416485995054245</v>
      </c>
      <c r="L2497" s="1">
        <v>5.4085965156555176</v>
      </c>
      <c r="M2497" s="1">
        <v>6.7247867584228516E-2</v>
      </c>
      <c r="N2497" s="1">
        <v>7.7645606994628906</v>
      </c>
    </row>
    <row r="2498" spans="1:14" x14ac:dyDescent="0.25">
      <c r="A2498" s="1">
        <v>330497</v>
      </c>
      <c r="B2498" s="1" t="s">
        <v>1519</v>
      </c>
      <c r="C2498" s="1">
        <v>129547303</v>
      </c>
      <c r="D2498" s="1">
        <v>497</v>
      </c>
      <c r="E2498" s="1" t="s">
        <v>2032</v>
      </c>
      <c r="F2498" s="1" t="s">
        <v>235</v>
      </c>
      <c r="G2498" s="1" t="s">
        <v>226</v>
      </c>
      <c r="H2498" s="1" t="s">
        <v>240</v>
      </c>
      <c r="I2498" s="1">
        <v>849459.37</v>
      </c>
      <c r="J2498" s="1">
        <v>6471886.5</v>
      </c>
      <c r="K2498" s="1">
        <v>8.4732502698898315E-2</v>
      </c>
      <c r="L2498" s="1">
        <v>1.3266080617904663</v>
      </c>
      <c r="M2498" s="1">
        <v>5.0637621432542801E-2</v>
      </c>
      <c r="N2498" s="1">
        <v>6.3390388488769531</v>
      </c>
    </row>
    <row r="2499" spans="1:14" x14ac:dyDescent="0.25">
      <c r="A2499" s="1">
        <v>330498</v>
      </c>
      <c r="B2499" s="1" t="s">
        <v>1519</v>
      </c>
      <c r="C2499" s="1">
        <v>129547603</v>
      </c>
      <c r="D2499" s="1">
        <v>498</v>
      </c>
      <c r="E2499" s="1" t="s">
        <v>2033</v>
      </c>
      <c r="F2499" s="1" t="s">
        <v>235</v>
      </c>
      <c r="G2499" s="1" t="s">
        <v>226</v>
      </c>
      <c r="H2499" s="1" t="s">
        <v>240</v>
      </c>
      <c r="I2499" s="1">
        <v>1475106.44</v>
      </c>
      <c r="J2499" s="1">
        <v>7264747</v>
      </c>
      <c r="K2499" s="1">
        <v>0.13488650321960449</v>
      </c>
      <c r="L2499" s="1">
        <v>1.8918533325195313</v>
      </c>
      <c r="M2499" s="1">
        <v>6.7933380603790283E-2</v>
      </c>
      <c r="N2499" s="1">
        <v>4.8276491165161133</v>
      </c>
    </row>
    <row r="2500" spans="1:14" x14ac:dyDescent="0.25">
      <c r="A2500" s="1">
        <v>330499</v>
      </c>
      <c r="B2500" s="1" t="s">
        <v>1519</v>
      </c>
      <c r="C2500" s="1">
        <v>129547803</v>
      </c>
      <c r="D2500" s="1">
        <v>499</v>
      </c>
      <c r="E2500" s="1" t="s">
        <v>2034</v>
      </c>
      <c r="F2500" s="1" t="s">
        <v>235</v>
      </c>
      <c r="G2500" s="1" t="s">
        <v>226</v>
      </c>
      <c r="H2500" s="1" t="s">
        <v>240</v>
      </c>
      <c r="I2500" s="1">
        <v>606297.92000000004</v>
      </c>
      <c r="J2500" s="1">
        <v>4623764</v>
      </c>
      <c r="K2500" s="1">
        <v>2.4232000112533569E-2</v>
      </c>
      <c r="L2500" s="1">
        <v>0.52683621644973755</v>
      </c>
      <c r="M2500" s="1">
        <v>1.8613459542393684E-2</v>
      </c>
      <c r="N2500" s="1">
        <v>3.1672539710998535</v>
      </c>
    </row>
    <row r="2501" spans="1:14" x14ac:dyDescent="0.25">
      <c r="A2501" s="1">
        <v>330500</v>
      </c>
      <c r="B2501" s="1" t="s">
        <v>1519</v>
      </c>
      <c r="C2501" s="1">
        <v>129548803</v>
      </c>
      <c r="D2501" s="1">
        <v>500</v>
      </c>
      <c r="E2501" s="1" t="s">
        <v>2035</v>
      </c>
      <c r="F2501" s="1" t="s">
        <v>235</v>
      </c>
      <c r="G2501" s="1" t="s">
        <v>226</v>
      </c>
      <c r="H2501" s="1" t="s">
        <v>240</v>
      </c>
      <c r="I2501" s="1">
        <v>861170.04</v>
      </c>
      <c r="J2501" s="1">
        <v>7207925</v>
      </c>
      <c r="K2501" s="1">
        <v>9.7941502928733826E-2</v>
      </c>
      <c r="L2501" s="1">
        <v>1.3775207996368408</v>
      </c>
      <c r="M2501" s="1">
        <v>8.2906000316143036E-3</v>
      </c>
      <c r="N2501" s="1">
        <v>0.97207176685333252</v>
      </c>
    </row>
    <row r="2502" spans="1:14" x14ac:dyDescent="0.25">
      <c r="A2502" s="1">
        <v>340001</v>
      </c>
      <c r="B2502" s="1" t="s">
        <v>1520</v>
      </c>
      <c r="C2502" s="1">
        <v>101260303</v>
      </c>
      <c r="D2502" s="1">
        <v>1</v>
      </c>
      <c r="E2502" s="1" t="s">
        <v>1536</v>
      </c>
      <c r="F2502" s="1" t="s">
        <v>228</v>
      </c>
      <c r="G2502" s="1" t="s">
        <v>161</v>
      </c>
      <c r="H2502" s="1" t="s">
        <v>240</v>
      </c>
      <c r="I2502" s="1">
        <v>3112759.7</v>
      </c>
      <c r="J2502" s="1">
        <v>24216320</v>
      </c>
      <c r="K2502" s="1">
        <v>-1.8000000636675395E-5</v>
      </c>
      <c r="L2502" s="1">
        <v>-7.4329982453491539E-5</v>
      </c>
      <c r="M2502" s="1">
        <v>-7.8170000051613897E-5</v>
      </c>
      <c r="N2502" s="1">
        <v>-2.5112133007496595E-3</v>
      </c>
    </row>
    <row r="2503" spans="1:14" x14ac:dyDescent="0.25">
      <c r="A2503" s="1">
        <v>340002</v>
      </c>
      <c r="B2503" s="1" t="s">
        <v>1520</v>
      </c>
      <c r="C2503" s="1">
        <v>101260803</v>
      </c>
      <c r="D2503" s="1">
        <v>2</v>
      </c>
      <c r="E2503" s="1" t="s">
        <v>1537</v>
      </c>
      <c r="F2503" s="1" t="s">
        <v>228</v>
      </c>
      <c r="G2503" s="1" t="s">
        <v>161</v>
      </c>
      <c r="H2503" s="1" t="s">
        <v>240</v>
      </c>
      <c r="I2503" s="1">
        <v>1524724.97</v>
      </c>
      <c r="J2503" s="1">
        <v>12765444</v>
      </c>
      <c r="K2503" s="1">
        <v>-1.1000000085914508E-5</v>
      </c>
      <c r="L2503" s="1">
        <v>-8.6170060967560858E-5</v>
      </c>
      <c r="M2503" s="1">
        <v>-6.4270003349520266E-5</v>
      </c>
      <c r="N2503" s="1">
        <v>-4.2150085791945457E-3</v>
      </c>
    </row>
    <row r="2504" spans="1:14" x14ac:dyDescent="0.25">
      <c r="A2504" s="1">
        <v>340003</v>
      </c>
      <c r="B2504" s="1" t="s">
        <v>1520</v>
      </c>
      <c r="C2504" s="1">
        <v>101261302</v>
      </c>
      <c r="D2504" s="1">
        <v>3</v>
      </c>
      <c r="E2504" s="1" t="s">
        <v>1538</v>
      </c>
      <c r="F2504" s="1" t="s">
        <v>228</v>
      </c>
      <c r="G2504" s="1" t="s">
        <v>161</v>
      </c>
      <c r="H2504" s="1" t="s">
        <v>240</v>
      </c>
      <c r="I2504" s="1">
        <v>4883329.0599999996</v>
      </c>
      <c r="J2504" s="1">
        <v>31166450</v>
      </c>
      <c r="K2504" s="1">
        <v>-1.9999999494757503E-5</v>
      </c>
      <c r="L2504" s="1">
        <v>-6.4171530539169908E-5</v>
      </c>
      <c r="M2504" s="1">
        <v>-1.0519000352360308E-4</v>
      </c>
      <c r="N2504" s="1">
        <v>-2.1540168672800064E-3</v>
      </c>
    </row>
    <row r="2505" spans="1:14" x14ac:dyDescent="0.25">
      <c r="A2505" s="1">
        <v>340004</v>
      </c>
      <c r="B2505" s="1" t="s">
        <v>1520</v>
      </c>
      <c r="C2505" s="1">
        <v>101262903</v>
      </c>
      <c r="D2505" s="1">
        <v>4</v>
      </c>
      <c r="E2505" s="1" t="s">
        <v>1539</v>
      </c>
      <c r="F2505" s="1" t="s">
        <v>228</v>
      </c>
      <c r="G2505" s="1" t="s">
        <v>161</v>
      </c>
      <c r="H2505" s="1" t="s">
        <v>240</v>
      </c>
      <c r="I2505" s="1">
        <v>756076.51</v>
      </c>
      <c r="J2505" s="1">
        <v>7044488</v>
      </c>
      <c r="K2505" s="1">
        <v>-3.9999999899009708E-6</v>
      </c>
      <c r="L2505" s="1">
        <v>-5.6781951570883393E-5</v>
      </c>
      <c r="M2505" s="1">
        <v>-3.1039999157655984E-5</v>
      </c>
      <c r="N2505" s="1">
        <v>-4.1052359156310558E-3</v>
      </c>
    </row>
    <row r="2506" spans="1:14" x14ac:dyDescent="0.25">
      <c r="A2506" s="1">
        <v>340005</v>
      </c>
      <c r="B2506" s="1" t="s">
        <v>1520</v>
      </c>
      <c r="C2506" s="1">
        <v>101264003</v>
      </c>
      <c r="D2506" s="1">
        <v>5</v>
      </c>
      <c r="E2506" s="1" t="s">
        <v>1540</v>
      </c>
      <c r="F2506" s="1" t="s">
        <v>228</v>
      </c>
      <c r="G2506" s="1" t="s">
        <v>161</v>
      </c>
      <c r="H2506" s="1" t="s">
        <v>240</v>
      </c>
      <c r="I2506" s="1">
        <v>2414511.4900000002</v>
      </c>
      <c r="J2506" s="1">
        <v>14722393</v>
      </c>
      <c r="K2506" s="1">
        <v>-1.4999999621068127E-5</v>
      </c>
      <c r="L2506" s="1">
        <v>-1.0188550368184224E-4</v>
      </c>
      <c r="M2506" s="1">
        <v>-7.5720003223977983E-5</v>
      </c>
      <c r="N2506" s="1">
        <v>-3.1359398271888494E-3</v>
      </c>
    </row>
    <row r="2507" spans="1:14" x14ac:dyDescent="0.25">
      <c r="A2507" s="1">
        <v>340006</v>
      </c>
      <c r="B2507" s="1" t="s">
        <v>1520</v>
      </c>
      <c r="C2507" s="1">
        <v>101268003</v>
      </c>
      <c r="D2507" s="1">
        <v>6</v>
      </c>
      <c r="E2507" s="1" t="s">
        <v>1541</v>
      </c>
      <c r="F2507" s="1" t="s">
        <v>228</v>
      </c>
      <c r="G2507" s="1" t="s">
        <v>161</v>
      </c>
      <c r="H2507" s="1" t="s">
        <v>240</v>
      </c>
      <c r="I2507" s="1">
        <v>2283962.54</v>
      </c>
      <c r="J2507" s="1">
        <v>16304546</v>
      </c>
      <c r="K2507" s="1">
        <v>-1.4000000192027073E-5</v>
      </c>
      <c r="L2507" s="1">
        <v>-8.5865547589492053E-5</v>
      </c>
      <c r="M2507" s="1">
        <v>-4.8999998398358002E-5</v>
      </c>
      <c r="N2507" s="1">
        <v>-2.1453481167554855E-3</v>
      </c>
    </row>
    <row r="2508" spans="1:14" x14ac:dyDescent="0.25">
      <c r="A2508" s="1">
        <v>340007</v>
      </c>
      <c r="B2508" s="1" t="s">
        <v>1520</v>
      </c>
      <c r="C2508" s="1">
        <v>101301303</v>
      </c>
      <c r="D2508" s="1">
        <v>7</v>
      </c>
      <c r="E2508" s="1" t="s">
        <v>1542</v>
      </c>
      <c r="F2508" s="1" t="s">
        <v>228</v>
      </c>
      <c r="G2508" s="1" t="s">
        <v>162</v>
      </c>
      <c r="H2508" s="1" t="s">
        <v>240</v>
      </c>
      <c r="I2508" s="1">
        <v>892242.67</v>
      </c>
      <c r="J2508" s="1">
        <v>7218405.5</v>
      </c>
      <c r="K2508" s="1">
        <v>-6.0000002122251317E-6</v>
      </c>
      <c r="L2508" s="1">
        <v>-8.3120779891032726E-5</v>
      </c>
      <c r="M2508" s="1">
        <v>-3.2899999496294186E-5</v>
      </c>
      <c r="N2508" s="1">
        <v>-3.6872017662972212E-3</v>
      </c>
    </row>
    <row r="2509" spans="1:14" x14ac:dyDescent="0.25">
      <c r="A2509" s="1">
        <v>340008</v>
      </c>
      <c r="B2509" s="1" t="s">
        <v>1520</v>
      </c>
      <c r="C2509" s="1">
        <v>101301403</v>
      </c>
      <c r="D2509" s="1">
        <v>8</v>
      </c>
      <c r="E2509" s="1" t="s">
        <v>1543</v>
      </c>
      <c r="F2509" s="1" t="s">
        <v>228</v>
      </c>
      <c r="G2509" s="1" t="s">
        <v>162</v>
      </c>
      <c r="H2509" s="1" t="s">
        <v>240</v>
      </c>
      <c r="I2509" s="1">
        <v>1882653.92</v>
      </c>
      <c r="J2509" s="1">
        <v>8548621</v>
      </c>
      <c r="K2509" s="1">
        <v>-6.0000002122251317E-6</v>
      </c>
      <c r="L2509" s="1">
        <v>-7.0186710217967629E-5</v>
      </c>
      <c r="M2509" s="1">
        <v>-7.5886998092755675E-4</v>
      </c>
      <c r="N2509" s="1">
        <v>-4.0292281657457352E-2</v>
      </c>
    </row>
    <row r="2510" spans="1:14" x14ac:dyDescent="0.25">
      <c r="A2510" s="1">
        <v>340009</v>
      </c>
      <c r="B2510" s="1" t="s">
        <v>1520</v>
      </c>
      <c r="C2510" s="1">
        <v>101303503</v>
      </c>
      <c r="D2510" s="1">
        <v>9</v>
      </c>
      <c r="E2510" s="1" t="s">
        <v>1544</v>
      </c>
      <c r="F2510" s="1" t="s">
        <v>228</v>
      </c>
      <c r="G2510" s="1" t="s">
        <v>162</v>
      </c>
      <c r="H2510" s="1" t="s">
        <v>240</v>
      </c>
      <c r="I2510" s="1">
        <v>732679.27</v>
      </c>
      <c r="J2510" s="1">
        <v>5571308.5</v>
      </c>
      <c r="K2510" s="1">
        <v>-3.0000001061125658E-6</v>
      </c>
      <c r="L2510" s="1">
        <v>-5.3847285016672686E-5</v>
      </c>
      <c r="M2510" s="1">
        <v>-3.7350000638980418E-5</v>
      </c>
      <c r="N2510" s="1">
        <v>-5.0974688492715359E-3</v>
      </c>
    </row>
    <row r="2511" spans="1:14" x14ac:dyDescent="0.25">
      <c r="A2511" s="1">
        <v>340010</v>
      </c>
      <c r="B2511" s="1" t="s">
        <v>1520</v>
      </c>
      <c r="C2511" s="1">
        <v>101306503</v>
      </c>
      <c r="D2511" s="1">
        <v>10</v>
      </c>
      <c r="E2511" s="1" t="s">
        <v>1545</v>
      </c>
      <c r="F2511" s="1" t="s">
        <v>228</v>
      </c>
      <c r="G2511" s="1" t="s">
        <v>162</v>
      </c>
      <c r="H2511" s="1" t="s">
        <v>240</v>
      </c>
      <c r="I2511" s="1">
        <v>588038.52</v>
      </c>
      <c r="J2511" s="1">
        <v>5116672</v>
      </c>
      <c r="K2511" s="1">
        <v>-3.0000001061125658E-6</v>
      </c>
      <c r="L2511" s="1">
        <v>-5.8631827414501458E-5</v>
      </c>
      <c r="M2511" s="1">
        <v>-2.3889999283710495E-5</v>
      </c>
      <c r="N2511" s="1">
        <v>-4.0624937973916531E-3</v>
      </c>
    </row>
    <row r="2512" spans="1:14" x14ac:dyDescent="0.25">
      <c r="A2512" s="1">
        <v>340011</v>
      </c>
      <c r="B2512" s="1" t="s">
        <v>1520</v>
      </c>
      <c r="C2512" s="1">
        <v>101308503</v>
      </c>
      <c r="D2512" s="1">
        <v>11</v>
      </c>
      <c r="E2512" s="1" t="s">
        <v>1546</v>
      </c>
      <c r="F2512" s="1" t="s">
        <v>228</v>
      </c>
      <c r="G2512" s="1" t="s">
        <v>162</v>
      </c>
      <c r="H2512" s="1" t="s">
        <v>240</v>
      </c>
      <c r="I2512" s="1">
        <v>686692.22</v>
      </c>
      <c r="J2512" s="1">
        <v>3656079</v>
      </c>
      <c r="K2512" s="1">
        <v>-4.9999998736893758E-6</v>
      </c>
      <c r="L2512" s="1">
        <v>-1.36758346343413E-4</v>
      </c>
      <c r="M2512" s="1">
        <v>-7.8599996413686313E-6</v>
      </c>
      <c r="N2512" s="1">
        <v>-1.1446045245975256E-3</v>
      </c>
    </row>
    <row r="2513" spans="1:14" x14ac:dyDescent="0.25">
      <c r="A2513" s="1">
        <v>340012</v>
      </c>
      <c r="B2513" s="1" t="s">
        <v>1520</v>
      </c>
      <c r="C2513" s="1">
        <v>101630504</v>
      </c>
      <c r="D2513" s="1">
        <v>12</v>
      </c>
      <c r="E2513" s="1" t="s">
        <v>1547</v>
      </c>
      <c r="F2513" s="1" t="s">
        <v>228</v>
      </c>
      <c r="G2513" s="1" t="s">
        <v>163</v>
      </c>
      <c r="H2513" s="1" t="s">
        <v>240</v>
      </c>
      <c r="I2513" s="1">
        <v>575210.76</v>
      </c>
      <c r="J2513" s="1">
        <v>4309261.5</v>
      </c>
      <c r="K2513" s="1">
        <v>-9.9999999747524271E-7</v>
      </c>
      <c r="L2513" s="1">
        <v>-2.3205826437333599E-5</v>
      </c>
      <c r="M2513" s="1">
        <v>-1.2069999684172217E-5</v>
      </c>
      <c r="N2513" s="1">
        <v>-2.0983172580599785E-3</v>
      </c>
    </row>
    <row r="2514" spans="1:14" x14ac:dyDescent="0.25">
      <c r="A2514" s="1">
        <v>340013</v>
      </c>
      <c r="B2514" s="1" t="s">
        <v>1520</v>
      </c>
      <c r="C2514" s="1">
        <v>101630903</v>
      </c>
      <c r="D2514" s="1">
        <v>13</v>
      </c>
      <c r="E2514" s="1" t="s">
        <v>1548</v>
      </c>
      <c r="F2514" s="1" t="s">
        <v>228</v>
      </c>
      <c r="G2514" s="1" t="s">
        <v>163</v>
      </c>
      <c r="H2514" s="1" t="s">
        <v>240</v>
      </c>
      <c r="I2514" s="1">
        <v>823703.63</v>
      </c>
      <c r="J2514" s="1">
        <v>6444372</v>
      </c>
      <c r="K2514" s="1">
        <v>-3.9999999899009708E-6</v>
      </c>
      <c r="L2514" s="1">
        <v>-6.2069622799754143E-5</v>
      </c>
      <c r="M2514" s="1">
        <v>-2.5159999495372176E-5</v>
      </c>
      <c r="N2514" s="1">
        <v>-3.0544034671038389E-3</v>
      </c>
    </row>
    <row r="2515" spans="1:14" x14ac:dyDescent="0.25">
      <c r="A2515" s="1">
        <v>340014</v>
      </c>
      <c r="B2515" s="1" t="s">
        <v>1520</v>
      </c>
      <c r="C2515" s="1">
        <v>101631003</v>
      </c>
      <c r="D2515" s="1">
        <v>14</v>
      </c>
      <c r="E2515" s="1" t="s">
        <v>1549</v>
      </c>
      <c r="F2515" s="1" t="s">
        <v>228</v>
      </c>
      <c r="G2515" s="1" t="s">
        <v>163</v>
      </c>
      <c r="H2515" s="1" t="s">
        <v>240</v>
      </c>
    </row>
    <row r="2516" spans="1:14" x14ac:dyDescent="0.25">
      <c r="A2516" s="1">
        <v>340015</v>
      </c>
      <c r="B2516" s="1" t="s">
        <v>1520</v>
      </c>
      <c r="C2516" s="1">
        <v>101631203</v>
      </c>
      <c r="D2516" s="1">
        <v>15</v>
      </c>
      <c r="E2516" s="1" t="s">
        <v>1550</v>
      </c>
      <c r="F2516" s="1" t="s">
        <v>228</v>
      </c>
      <c r="G2516" s="1" t="s">
        <v>163</v>
      </c>
      <c r="H2516" s="1" t="s">
        <v>240</v>
      </c>
      <c r="I2516" s="1">
        <v>929290.35</v>
      </c>
      <c r="J2516" s="1">
        <v>6454358</v>
      </c>
      <c r="K2516" s="1">
        <v>-3.5000000480067683E-6</v>
      </c>
      <c r="L2516" s="1">
        <v>-5.4226897191256285E-5</v>
      </c>
      <c r="M2516" s="1">
        <v>-3.6310000723460689E-5</v>
      </c>
      <c r="N2516" s="1">
        <v>-3.9071300998330116E-3</v>
      </c>
    </row>
    <row r="2517" spans="1:14" x14ac:dyDescent="0.25">
      <c r="A2517" s="1">
        <v>340016</v>
      </c>
      <c r="B2517" s="1" t="s">
        <v>1520</v>
      </c>
      <c r="C2517" s="1">
        <v>101631503</v>
      </c>
      <c r="D2517" s="1">
        <v>16</v>
      </c>
      <c r="E2517" s="1" t="s">
        <v>1551</v>
      </c>
      <c r="F2517" s="1" t="s">
        <v>228</v>
      </c>
      <c r="G2517" s="1" t="s">
        <v>163</v>
      </c>
      <c r="H2517" s="1" t="s">
        <v>240</v>
      </c>
      <c r="I2517" s="1">
        <v>674451.92</v>
      </c>
      <c r="J2517" s="1">
        <v>5949850</v>
      </c>
      <c r="K2517" s="1">
        <v>-2.4999999368446879E-6</v>
      </c>
      <c r="L2517" s="1">
        <v>-4.201784759061411E-5</v>
      </c>
      <c r="M2517" s="1">
        <v>-2.2149999495013617E-5</v>
      </c>
      <c r="N2517" s="1">
        <v>-3.2840403728187084E-3</v>
      </c>
    </row>
    <row r="2518" spans="1:14" x14ac:dyDescent="0.25">
      <c r="A2518" s="1">
        <v>340017</v>
      </c>
      <c r="B2518" s="1" t="s">
        <v>1520</v>
      </c>
      <c r="C2518" s="1">
        <v>101631703</v>
      </c>
      <c r="D2518" s="1">
        <v>17</v>
      </c>
      <c r="E2518" s="1" t="s">
        <v>1552</v>
      </c>
      <c r="F2518" s="1" t="s">
        <v>228</v>
      </c>
      <c r="G2518" s="1" t="s">
        <v>163</v>
      </c>
      <c r="H2518" s="1" t="s">
        <v>240</v>
      </c>
      <c r="I2518" s="1">
        <v>2407689.1800000002</v>
      </c>
      <c r="J2518" s="1">
        <v>11828889</v>
      </c>
      <c r="K2518" s="1">
        <v>-1.1000000085914508E-5</v>
      </c>
      <c r="L2518" s="1">
        <v>-9.2992588179185987E-5</v>
      </c>
      <c r="M2518" s="1">
        <v>8.8049352169036865E-2</v>
      </c>
      <c r="N2518" s="1">
        <v>3.7958199977874756</v>
      </c>
    </row>
    <row r="2519" spans="1:14" x14ac:dyDescent="0.25">
      <c r="A2519" s="1">
        <v>340018</v>
      </c>
      <c r="B2519" s="1" t="s">
        <v>1520</v>
      </c>
      <c r="C2519" s="1">
        <v>101631803</v>
      </c>
      <c r="D2519" s="1">
        <v>18</v>
      </c>
      <c r="E2519" s="1" t="s">
        <v>1553</v>
      </c>
      <c r="F2519" s="1" t="s">
        <v>228</v>
      </c>
      <c r="G2519" s="1" t="s">
        <v>163</v>
      </c>
      <c r="H2519" s="1" t="s">
        <v>240</v>
      </c>
      <c r="I2519" s="1">
        <v>1245247.8700000001</v>
      </c>
      <c r="J2519" s="1">
        <v>8205412.5</v>
      </c>
      <c r="K2519" s="1">
        <v>-7.9999999798019417E-6</v>
      </c>
      <c r="L2519" s="1">
        <v>-9.7496529633644968E-5</v>
      </c>
      <c r="M2519" s="1">
        <v>-7.075999747030437E-5</v>
      </c>
      <c r="N2519" s="1">
        <v>-5.682080052793026E-3</v>
      </c>
    </row>
    <row r="2520" spans="1:14" x14ac:dyDescent="0.25">
      <c r="A2520" s="1">
        <v>340019</v>
      </c>
      <c r="B2520" s="1" t="s">
        <v>1520</v>
      </c>
      <c r="C2520" s="1">
        <v>101631903</v>
      </c>
      <c r="D2520" s="1">
        <v>19</v>
      </c>
      <c r="E2520" s="1" t="s">
        <v>1554</v>
      </c>
      <c r="F2520" s="1" t="s">
        <v>228</v>
      </c>
      <c r="G2520" s="1" t="s">
        <v>163</v>
      </c>
      <c r="H2520" s="1" t="s">
        <v>240</v>
      </c>
      <c r="I2520" s="1">
        <v>701646.29</v>
      </c>
      <c r="J2520" s="1">
        <v>4890944</v>
      </c>
    </row>
    <row r="2521" spans="1:14" x14ac:dyDescent="0.25">
      <c r="A2521" s="1">
        <v>340020</v>
      </c>
      <c r="B2521" s="1" t="s">
        <v>1520</v>
      </c>
      <c r="C2521" s="1">
        <v>101632403</v>
      </c>
      <c r="D2521" s="1">
        <v>20</v>
      </c>
      <c r="E2521" s="1" t="s">
        <v>1555</v>
      </c>
      <c r="F2521" s="1" t="s">
        <v>228</v>
      </c>
      <c r="G2521" s="1" t="s">
        <v>163</v>
      </c>
      <c r="H2521" s="1" t="s">
        <v>240</v>
      </c>
      <c r="I2521" s="1">
        <v>835506.8</v>
      </c>
      <c r="J2521" s="1">
        <v>6596797.5</v>
      </c>
      <c r="K2521" s="1">
        <v>-2.4999999368446879E-6</v>
      </c>
      <c r="L2521" s="1">
        <v>-3.7897163565503433E-5</v>
      </c>
      <c r="M2521" s="1">
        <v>-3.0100000003585592E-5</v>
      </c>
      <c r="N2521" s="1">
        <v>-3.6024739965796471E-3</v>
      </c>
    </row>
    <row r="2522" spans="1:14" x14ac:dyDescent="0.25">
      <c r="A2522" s="1">
        <v>340021</v>
      </c>
      <c r="B2522" s="1" t="s">
        <v>1520</v>
      </c>
      <c r="C2522" s="1">
        <v>101633903</v>
      </c>
      <c r="D2522" s="1">
        <v>21</v>
      </c>
      <c r="E2522" s="1" t="s">
        <v>1556</v>
      </c>
      <c r="F2522" s="1" t="s">
        <v>228</v>
      </c>
      <c r="G2522" s="1" t="s">
        <v>163</v>
      </c>
      <c r="H2522" s="1" t="s">
        <v>240</v>
      </c>
      <c r="I2522" s="1">
        <v>1417672.59</v>
      </c>
      <c r="J2522" s="1">
        <v>10327483</v>
      </c>
      <c r="K2522" s="1">
        <v>-1.7000000298139639E-5</v>
      </c>
      <c r="L2522" s="1">
        <v>-1.6460905317217112E-4</v>
      </c>
      <c r="M2522" s="1">
        <v>-3.9129998185671866E-5</v>
      </c>
      <c r="N2522" s="1">
        <v>-2.7600815519690514E-3</v>
      </c>
    </row>
    <row r="2523" spans="1:14" x14ac:dyDescent="0.25">
      <c r="A2523" s="1">
        <v>340022</v>
      </c>
      <c r="B2523" s="1" t="s">
        <v>1520</v>
      </c>
      <c r="C2523" s="1">
        <v>101636503</v>
      </c>
      <c r="D2523" s="1">
        <v>22</v>
      </c>
      <c r="E2523" s="1" t="s">
        <v>1557</v>
      </c>
      <c r="F2523" s="1" t="s">
        <v>228</v>
      </c>
      <c r="G2523" s="1" t="s">
        <v>163</v>
      </c>
      <c r="H2523" s="1" t="s">
        <v>240</v>
      </c>
      <c r="I2523" s="1">
        <v>1657823</v>
      </c>
      <c r="J2523" s="1">
        <v>5630079</v>
      </c>
      <c r="K2523" s="1">
        <v>-4.5000001591688488E-6</v>
      </c>
      <c r="L2523" s="1">
        <v>-7.9927769547794014E-5</v>
      </c>
      <c r="M2523" s="1">
        <v>-3.741999898920767E-5</v>
      </c>
      <c r="N2523" s="1">
        <v>-2.2571261506527662E-3</v>
      </c>
    </row>
    <row r="2524" spans="1:14" x14ac:dyDescent="0.25">
      <c r="A2524" s="1">
        <v>340023</v>
      </c>
      <c r="B2524" s="1" t="s">
        <v>1520</v>
      </c>
      <c r="C2524" s="1">
        <v>101637002</v>
      </c>
      <c r="D2524" s="1">
        <v>23</v>
      </c>
      <c r="E2524" s="1" t="s">
        <v>1558</v>
      </c>
      <c r="F2524" s="1" t="s">
        <v>228</v>
      </c>
      <c r="G2524" s="1" t="s">
        <v>163</v>
      </c>
      <c r="H2524" s="1" t="s">
        <v>240</v>
      </c>
      <c r="I2524" s="1">
        <v>2160004.7999999998</v>
      </c>
      <c r="J2524" s="1">
        <v>13063327</v>
      </c>
      <c r="K2524" s="1">
        <v>-7.9999999798019417E-6</v>
      </c>
      <c r="L2524" s="1">
        <v>-6.1240105424076319E-5</v>
      </c>
      <c r="M2524" s="1">
        <v>-6.6770000557880849E-5</v>
      </c>
      <c r="N2524" s="1">
        <v>-3.0911013018339872E-3</v>
      </c>
    </row>
    <row r="2525" spans="1:14" x14ac:dyDescent="0.25">
      <c r="A2525" s="1">
        <v>340024</v>
      </c>
      <c r="B2525" s="1" t="s">
        <v>1520</v>
      </c>
      <c r="C2525" s="1">
        <v>101638003</v>
      </c>
      <c r="D2525" s="1">
        <v>24</v>
      </c>
      <c r="E2525" s="1" t="s">
        <v>1559</v>
      </c>
      <c r="F2525" s="1" t="s">
        <v>228</v>
      </c>
      <c r="G2525" s="1" t="s">
        <v>163</v>
      </c>
      <c r="H2525" s="1" t="s">
        <v>240</v>
      </c>
      <c r="I2525" s="1">
        <v>2126780.44</v>
      </c>
      <c r="J2525" s="1">
        <v>12333679</v>
      </c>
      <c r="K2525" s="1">
        <v>-9.9999997473787516E-6</v>
      </c>
      <c r="L2525" s="1">
        <v>-8.1078746006824076E-5</v>
      </c>
      <c r="M2525" s="1">
        <v>-6.0449998272815719E-5</v>
      </c>
      <c r="N2525" s="1">
        <v>-2.8422435279935598E-3</v>
      </c>
    </row>
    <row r="2526" spans="1:14" x14ac:dyDescent="0.25">
      <c r="A2526" s="1">
        <v>340025</v>
      </c>
      <c r="B2526" s="1" t="s">
        <v>1520</v>
      </c>
      <c r="C2526" s="1">
        <v>101638803</v>
      </c>
      <c r="D2526" s="1">
        <v>25</v>
      </c>
      <c r="E2526" s="1" t="s">
        <v>1560</v>
      </c>
      <c r="F2526" s="1" t="s">
        <v>228</v>
      </c>
      <c r="G2526" s="1" t="s">
        <v>163</v>
      </c>
      <c r="H2526" s="1" t="s">
        <v>240</v>
      </c>
      <c r="I2526" s="1">
        <v>1693220.68</v>
      </c>
      <c r="J2526" s="1">
        <v>9107478</v>
      </c>
      <c r="K2526" s="1">
        <v>-5.2999999752501026E-5</v>
      </c>
      <c r="L2526" s="1">
        <v>-5.8193597942590714E-4</v>
      </c>
      <c r="M2526" s="1">
        <v>1.910821907222271E-2</v>
      </c>
      <c r="N2526" s="1">
        <v>1.1413940191268921</v>
      </c>
    </row>
    <row r="2527" spans="1:14" x14ac:dyDescent="0.25">
      <c r="A2527" s="1">
        <v>340026</v>
      </c>
      <c r="B2527" s="1" t="s">
        <v>1520</v>
      </c>
      <c r="C2527" s="1">
        <v>102027451</v>
      </c>
      <c r="D2527" s="1">
        <v>26</v>
      </c>
      <c r="E2527" s="1" t="s">
        <v>1561</v>
      </c>
      <c r="F2527" s="1" t="s">
        <v>229</v>
      </c>
      <c r="G2527" s="1" t="s">
        <v>164</v>
      </c>
      <c r="H2527" s="1" t="s">
        <v>240</v>
      </c>
      <c r="I2527" s="1">
        <v>29039059.899999999</v>
      </c>
      <c r="J2527" s="1">
        <v>163259728</v>
      </c>
      <c r="K2527" s="1">
        <v>-9.6000003395602107E-5</v>
      </c>
      <c r="L2527" s="1">
        <v>-5.8801975683309138E-5</v>
      </c>
      <c r="M2527" s="1">
        <v>-4.3727998854592443E-4</v>
      </c>
      <c r="N2527" s="1">
        <v>-1.505811233073473E-3</v>
      </c>
    </row>
    <row r="2528" spans="1:14" x14ac:dyDescent="0.25">
      <c r="A2528" s="1">
        <v>340027</v>
      </c>
      <c r="B2528" s="1" t="s">
        <v>1520</v>
      </c>
      <c r="C2528" s="1">
        <v>103020603</v>
      </c>
      <c r="D2528" s="1">
        <v>27</v>
      </c>
      <c r="E2528" s="1" t="s">
        <v>1562</v>
      </c>
      <c r="F2528" s="1" t="s">
        <v>229</v>
      </c>
      <c r="G2528" s="1" t="s">
        <v>164</v>
      </c>
      <c r="H2528" s="1" t="s">
        <v>240</v>
      </c>
      <c r="I2528" s="1">
        <v>722098.96</v>
      </c>
      <c r="J2528" s="1">
        <v>2575045</v>
      </c>
      <c r="K2528" s="1">
        <v>-2.7500000214786269E-6</v>
      </c>
      <c r="L2528" s="1">
        <v>-1.067941338988021E-4</v>
      </c>
      <c r="M2528" s="1">
        <v>-1.5040000107546803E-5</v>
      </c>
      <c r="N2528" s="1">
        <v>-2.0827737171202898E-3</v>
      </c>
    </row>
    <row r="2529" spans="1:14" x14ac:dyDescent="0.25">
      <c r="A2529" s="1">
        <v>340028</v>
      </c>
      <c r="B2529" s="1" t="s">
        <v>1520</v>
      </c>
      <c r="C2529" s="1">
        <v>103020753</v>
      </c>
      <c r="D2529" s="1">
        <v>28</v>
      </c>
      <c r="E2529" s="1" t="s">
        <v>1563</v>
      </c>
      <c r="F2529" s="1" t="s">
        <v>229</v>
      </c>
      <c r="G2529" s="1" t="s">
        <v>164</v>
      </c>
      <c r="H2529" s="1" t="s">
        <v>240</v>
      </c>
      <c r="I2529" s="1">
        <v>724355.93</v>
      </c>
      <c r="J2529" s="1">
        <v>2649627</v>
      </c>
      <c r="K2529" s="1">
        <v>-2.7500000214786269E-6</v>
      </c>
      <c r="L2529" s="1">
        <v>-1.0378808656241745E-4</v>
      </c>
      <c r="M2529" s="1">
        <v>-1.2249999599589501E-5</v>
      </c>
      <c r="N2529" s="1">
        <v>-1.6911289421841502E-3</v>
      </c>
    </row>
    <row r="2530" spans="1:14" x14ac:dyDescent="0.25">
      <c r="A2530" s="1">
        <v>340029</v>
      </c>
      <c r="B2530" s="1" t="s">
        <v>1520</v>
      </c>
      <c r="C2530" s="1">
        <v>103021003</v>
      </c>
      <c r="D2530" s="1">
        <v>29</v>
      </c>
      <c r="E2530" s="1" t="s">
        <v>1564</v>
      </c>
      <c r="F2530" s="1" t="s">
        <v>229</v>
      </c>
      <c r="G2530" s="1" t="s">
        <v>164</v>
      </c>
      <c r="H2530" s="1" t="s">
        <v>240</v>
      </c>
      <c r="I2530" s="1">
        <v>1733891</v>
      </c>
      <c r="J2530" s="1">
        <v>5455196</v>
      </c>
      <c r="K2530" s="1">
        <v>-7.9999999798019417E-6</v>
      </c>
      <c r="L2530" s="1">
        <v>-1.4664896298199892E-4</v>
      </c>
      <c r="M2530" s="1">
        <v>-6.3999999838415533E-5</v>
      </c>
      <c r="N2530" s="1">
        <v>-3.6909838672727346E-3</v>
      </c>
    </row>
    <row r="2531" spans="1:14" x14ac:dyDescent="0.25">
      <c r="A2531" s="1">
        <v>340030</v>
      </c>
      <c r="B2531" s="1" t="s">
        <v>1520</v>
      </c>
      <c r="C2531" s="1">
        <v>103021102</v>
      </c>
      <c r="D2531" s="1">
        <v>30</v>
      </c>
      <c r="E2531" s="1" t="s">
        <v>1565</v>
      </c>
      <c r="F2531" s="1" t="s">
        <v>229</v>
      </c>
      <c r="G2531" s="1" t="s">
        <v>164</v>
      </c>
      <c r="H2531" s="1" t="s">
        <v>240</v>
      </c>
      <c r="I2531" s="1">
        <v>2805204.46</v>
      </c>
      <c r="J2531" s="1">
        <v>10212693</v>
      </c>
      <c r="K2531" s="1">
        <v>-1.2000000424450263E-5</v>
      </c>
      <c r="L2531" s="1">
        <v>-1.175006982521154E-4</v>
      </c>
      <c r="M2531" s="1">
        <v>-9.3969996669329703E-5</v>
      </c>
      <c r="N2531" s="1">
        <v>-3.3497328404337168E-3</v>
      </c>
    </row>
    <row r="2532" spans="1:14" x14ac:dyDescent="0.25">
      <c r="A2532" s="1">
        <v>340031</v>
      </c>
      <c r="B2532" s="1" t="s">
        <v>1520</v>
      </c>
      <c r="C2532" s="1">
        <v>103021252</v>
      </c>
      <c r="D2532" s="1">
        <v>31</v>
      </c>
      <c r="E2532" s="1" t="s">
        <v>1566</v>
      </c>
      <c r="F2532" s="1" t="s">
        <v>229</v>
      </c>
      <c r="G2532" s="1" t="s">
        <v>164</v>
      </c>
      <c r="H2532" s="1" t="s">
        <v>240</v>
      </c>
      <c r="I2532" s="1">
        <v>2715148.63</v>
      </c>
      <c r="J2532" s="1">
        <v>9270471</v>
      </c>
      <c r="K2532" s="1">
        <v>-7.0000000960135367E-6</v>
      </c>
      <c r="L2532" s="1">
        <v>-7.5508512964006513E-5</v>
      </c>
      <c r="M2532" s="1">
        <v>-8.0539997725281864E-5</v>
      </c>
      <c r="N2532" s="1">
        <v>-2.9662321321666241E-3</v>
      </c>
    </row>
    <row r="2533" spans="1:14" x14ac:dyDescent="0.25">
      <c r="A2533" s="1">
        <v>340032</v>
      </c>
      <c r="B2533" s="1" t="s">
        <v>1520</v>
      </c>
      <c r="C2533" s="1">
        <v>103021453</v>
      </c>
      <c r="D2533" s="1">
        <v>32</v>
      </c>
      <c r="E2533" s="1" t="s">
        <v>1567</v>
      </c>
      <c r="F2533" s="1" t="s">
        <v>229</v>
      </c>
      <c r="G2533" s="1" t="s">
        <v>164</v>
      </c>
      <c r="H2533" s="1" t="s">
        <v>240</v>
      </c>
      <c r="I2533" s="1">
        <v>936343.67</v>
      </c>
      <c r="J2533" s="1">
        <v>5024765</v>
      </c>
      <c r="K2533" s="1">
        <v>-4.5000001591688488E-6</v>
      </c>
      <c r="L2533" s="1">
        <v>-8.9556349848862737E-5</v>
      </c>
      <c r="M2533" s="1">
        <v>-4.4510001316666603E-5</v>
      </c>
      <c r="N2533" s="1">
        <v>-4.7533707693219185E-3</v>
      </c>
    </row>
    <row r="2534" spans="1:14" x14ac:dyDescent="0.25">
      <c r="A2534" s="1">
        <v>340033</v>
      </c>
      <c r="B2534" s="1" t="s">
        <v>1520</v>
      </c>
      <c r="C2534" s="1">
        <v>103021603</v>
      </c>
      <c r="D2534" s="1">
        <v>33</v>
      </c>
      <c r="E2534" s="1" t="s">
        <v>1568</v>
      </c>
      <c r="F2534" s="1" t="s">
        <v>229</v>
      </c>
      <c r="G2534" s="1" t="s">
        <v>164</v>
      </c>
      <c r="H2534" s="1" t="s">
        <v>240</v>
      </c>
      <c r="I2534" s="1">
        <v>971522.45</v>
      </c>
      <c r="J2534" s="1">
        <v>4402533</v>
      </c>
      <c r="K2534" s="1">
        <v>-4.5000001591688488E-6</v>
      </c>
      <c r="L2534" s="1">
        <v>-1.0221378033747897E-4</v>
      </c>
      <c r="M2534" s="1">
        <v>-3.8250000216066837E-5</v>
      </c>
      <c r="N2534" s="1">
        <v>-3.9369645528495312E-3</v>
      </c>
    </row>
    <row r="2535" spans="1:14" x14ac:dyDescent="0.25">
      <c r="A2535" s="1">
        <v>340034</v>
      </c>
      <c r="B2535" s="1" t="s">
        <v>1520</v>
      </c>
      <c r="C2535" s="1">
        <v>103021752</v>
      </c>
      <c r="D2535" s="1">
        <v>34</v>
      </c>
      <c r="E2535" s="1" t="s">
        <v>1569</v>
      </c>
      <c r="F2535" s="1" t="s">
        <v>229</v>
      </c>
      <c r="G2535" s="1" t="s">
        <v>164</v>
      </c>
      <c r="H2535" s="1" t="s">
        <v>240</v>
      </c>
      <c r="I2535" s="1">
        <v>1819725.48</v>
      </c>
      <c r="J2535" s="1">
        <v>5231454.5</v>
      </c>
      <c r="K2535" s="1">
        <v>-6.4999999267456587E-6</v>
      </c>
      <c r="L2535" s="1">
        <v>-1.2424826854839921E-4</v>
      </c>
      <c r="M2535" s="1">
        <v>0.20277194678783417</v>
      </c>
      <c r="N2535" s="1">
        <v>12.540369987487793</v>
      </c>
    </row>
    <row r="2536" spans="1:14" x14ac:dyDescent="0.25">
      <c r="A2536" s="1">
        <v>340035</v>
      </c>
      <c r="B2536" s="1" t="s">
        <v>1520</v>
      </c>
      <c r="C2536" s="1">
        <v>103021903</v>
      </c>
      <c r="D2536" s="1">
        <v>35</v>
      </c>
      <c r="E2536" s="1" t="s">
        <v>1570</v>
      </c>
      <c r="F2536" s="1" t="s">
        <v>229</v>
      </c>
      <c r="G2536" s="1" t="s">
        <v>164</v>
      </c>
      <c r="H2536" s="1" t="s">
        <v>240</v>
      </c>
      <c r="I2536" s="1">
        <v>1215229.8700000001</v>
      </c>
      <c r="J2536" s="1">
        <v>7803661.5</v>
      </c>
      <c r="K2536" s="1">
        <v>-9.9999997473787516E-6</v>
      </c>
      <c r="L2536" s="1">
        <v>-1.2814480578526855E-4</v>
      </c>
      <c r="M2536" s="1">
        <v>-5.813000097987242E-5</v>
      </c>
      <c r="N2536" s="1">
        <v>-4.7832285054028034E-3</v>
      </c>
    </row>
    <row r="2537" spans="1:14" x14ac:dyDescent="0.25">
      <c r="A2537" s="1">
        <v>340036</v>
      </c>
      <c r="B2537" s="1" t="s">
        <v>1520</v>
      </c>
      <c r="C2537" s="1">
        <v>103022103</v>
      </c>
      <c r="D2537" s="1">
        <v>36</v>
      </c>
      <c r="E2537" s="1" t="s">
        <v>1571</v>
      </c>
      <c r="F2537" s="1" t="s">
        <v>229</v>
      </c>
      <c r="G2537" s="1" t="s">
        <v>164</v>
      </c>
      <c r="H2537" s="1" t="s">
        <v>240</v>
      </c>
      <c r="I2537" s="1">
        <v>484458</v>
      </c>
      <c r="J2537" s="1">
        <v>1852701</v>
      </c>
      <c r="K2537" s="1">
        <v>-3.0000001061125658E-6</v>
      </c>
      <c r="L2537" s="1">
        <v>-1.619254908291623E-4</v>
      </c>
      <c r="M2537" s="1">
        <v>-1.5999999959603883E-5</v>
      </c>
      <c r="N2537" s="1">
        <v>-3.3025508746504784E-3</v>
      </c>
    </row>
    <row r="2538" spans="1:14" x14ac:dyDescent="0.25">
      <c r="A2538" s="1">
        <v>340037</v>
      </c>
      <c r="B2538" s="1" t="s">
        <v>1520</v>
      </c>
      <c r="C2538" s="1">
        <v>103022253</v>
      </c>
      <c r="D2538" s="1">
        <v>37</v>
      </c>
      <c r="E2538" s="1" t="s">
        <v>1572</v>
      </c>
      <c r="F2538" s="1" t="s">
        <v>229</v>
      </c>
      <c r="G2538" s="1" t="s">
        <v>164</v>
      </c>
      <c r="H2538" s="1" t="s">
        <v>240</v>
      </c>
      <c r="I2538" s="1">
        <v>1315985.79</v>
      </c>
      <c r="J2538" s="1">
        <v>6215158</v>
      </c>
      <c r="K2538" s="1">
        <v>-4.9999998736893758E-6</v>
      </c>
      <c r="L2538" s="1">
        <v>-8.0448415246792138E-5</v>
      </c>
      <c r="M2538" s="1">
        <v>-4.3219999497523531E-5</v>
      </c>
      <c r="N2538" s="1">
        <v>-3.2841220963746309E-3</v>
      </c>
    </row>
    <row r="2539" spans="1:14" x14ac:dyDescent="0.25">
      <c r="A2539" s="1">
        <v>340038</v>
      </c>
      <c r="B2539" s="1" t="s">
        <v>1520</v>
      </c>
      <c r="C2539" s="1">
        <v>103022503</v>
      </c>
      <c r="D2539" s="1">
        <v>38</v>
      </c>
      <c r="E2539" s="1" t="s">
        <v>1573</v>
      </c>
      <c r="F2539" s="1" t="s">
        <v>229</v>
      </c>
      <c r="G2539" s="1" t="s">
        <v>164</v>
      </c>
      <c r="H2539" s="1" t="s">
        <v>240</v>
      </c>
      <c r="I2539" s="1">
        <v>746818.78</v>
      </c>
      <c r="J2539" s="1">
        <v>12126251</v>
      </c>
      <c r="K2539" s="1">
        <v>-1.1000000085914508E-5</v>
      </c>
      <c r="L2539" s="1">
        <v>-9.0712208475451916E-5</v>
      </c>
      <c r="M2539" s="1">
        <v>-3.5190001653973013E-5</v>
      </c>
      <c r="N2539" s="1">
        <v>-4.7117643989622593E-3</v>
      </c>
    </row>
    <row r="2540" spans="1:14" x14ac:dyDescent="0.25">
      <c r="A2540" s="1">
        <v>340039</v>
      </c>
      <c r="B2540" s="1" t="s">
        <v>1520</v>
      </c>
      <c r="C2540" s="1">
        <v>103022803</v>
      </c>
      <c r="D2540" s="1">
        <v>39</v>
      </c>
      <c r="E2540" s="1" t="s">
        <v>1574</v>
      </c>
      <c r="F2540" s="1" t="s">
        <v>229</v>
      </c>
      <c r="G2540" s="1" t="s">
        <v>164</v>
      </c>
      <c r="H2540" s="1" t="s">
        <v>240</v>
      </c>
      <c r="I2540" s="1">
        <v>1363610</v>
      </c>
      <c r="J2540" s="1">
        <v>7269768</v>
      </c>
      <c r="K2540" s="1">
        <v>-1.249999968422344E-5</v>
      </c>
      <c r="L2540" s="1">
        <v>-1.7194467363879085E-4</v>
      </c>
      <c r="M2540" s="1">
        <v>-0.13925020396709442</v>
      </c>
      <c r="N2540" s="1">
        <v>-9.2656793594360352</v>
      </c>
    </row>
    <row r="2541" spans="1:14" x14ac:dyDescent="0.25">
      <c r="A2541" s="1">
        <v>340040</v>
      </c>
      <c r="B2541" s="1" t="s">
        <v>1520</v>
      </c>
      <c r="C2541" s="1">
        <v>103023153</v>
      </c>
      <c r="D2541" s="1">
        <v>40</v>
      </c>
      <c r="E2541" s="1" t="s">
        <v>1575</v>
      </c>
      <c r="F2541" s="1" t="s">
        <v>229</v>
      </c>
      <c r="G2541" s="1" t="s">
        <v>164</v>
      </c>
      <c r="H2541" s="1" t="s">
        <v>240</v>
      </c>
      <c r="I2541" s="1">
        <v>1918627.7</v>
      </c>
      <c r="J2541" s="1">
        <v>9620630</v>
      </c>
      <c r="K2541" s="1">
        <v>-7.0000000960135367E-6</v>
      </c>
      <c r="L2541" s="1">
        <v>-7.2760252805892378E-5</v>
      </c>
      <c r="M2541" s="1">
        <v>-7.2349997935816646E-5</v>
      </c>
      <c r="N2541" s="1">
        <v>-3.770782146602869E-3</v>
      </c>
    </row>
    <row r="2542" spans="1:14" x14ac:dyDescent="0.25">
      <c r="A2542" s="1">
        <v>340041</v>
      </c>
      <c r="B2542" s="1" t="s">
        <v>1520</v>
      </c>
      <c r="C2542" s="1">
        <v>103023912</v>
      </c>
      <c r="D2542" s="1">
        <v>41</v>
      </c>
      <c r="E2542" s="1" t="s">
        <v>1576</v>
      </c>
      <c r="F2542" s="1" t="s">
        <v>229</v>
      </c>
      <c r="G2542" s="1" t="s">
        <v>164</v>
      </c>
      <c r="H2542" s="1" t="s">
        <v>240</v>
      </c>
      <c r="I2542" s="1">
        <v>2417751.7599999998</v>
      </c>
      <c r="J2542" s="1">
        <v>3785148.25</v>
      </c>
      <c r="K2542" s="1">
        <v>-6.7500000113795977E-6</v>
      </c>
      <c r="L2542" s="1">
        <v>-1.7832823505159467E-4</v>
      </c>
      <c r="M2542" s="1">
        <v>-0.15002515912055969</v>
      </c>
      <c r="N2542" s="1">
        <v>-5.8426089286804199</v>
      </c>
    </row>
    <row r="2543" spans="1:14" x14ac:dyDescent="0.25">
      <c r="A2543" s="1">
        <v>340042</v>
      </c>
      <c r="B2543" s="1" t="s">
        <v>1520</v>
      </c>
      <c r="C2543" s="1">
        <v>103024102</v>
      </c>
      <c r="D2543" s="1">
        <v>42</v>
      </c>
      <c r="E2543" s="1" t="s">
        <v>1577</v>
      </c>
      <c r="F2543" s="1" t="s">
        <v>229</v>
      </c>
      <c r="G2543" s="1" t="s">
        <v>164</v>
      </c>
      <c r="H2543" s="1" t="s">
        <v>240</v>
      </c>
      <c r="I2543" s="1">
        <v>2258426.23</v>
      </c>
      <c r="J2543" s="1">
        <v>7945599.5</v>
      </c>
      <c r="K2543" s="1">
        <v>-9.4999995781108737E-6</v>
      </c>
      <c r="L2543" s="1">
        <v>-1.1956289381487295E-4</v>
      </c>
      <c r="M2543" s="1">
        <v>-8.3239996456541121E-5</v>
      </c>
      <c r="N2543" s="1">
        <v>-3.6856166552752256E-3</v>
      </c>
    </row>
    <row r="2544" spans="1:14" x14ac:dyDescent="0.25">
      <c r="A2544" s="1">
        <v>340043</v>
      </c>
      <c r="B2544" s="1" t="s">
        <v>1520</v>
      </c>
      <c r="C2544" s="1">
        <v>103024603</v>
      </c>
      <c r="D2544" s="1">
        <v>43</v>
      </c>
      <c r="E2544" s="1" t="s">
        <v>1578</v>
      </c>
      <c r="F2544" s="1" t="s">
        <v>229</v>
      </c>
      <c r="G2544" s="1" t="s">
        <v>164</v>
      </c>
      <c r="H2544" s="1" t="s">
        <v>240</v>
      </c>
      <c r="I2544" s="1">
        <v>1546142.71</v>
      </c>
      <c r="J2544" s="1">
        <v>5188120.5</v>
      </c>
      <c r="K2544" s="1">
        <v>-4.5000001591688488E-6</v>
      </c>
      <c r="L2544" s="1">
        <v>-8.6736537923570722E-5</v>
      </c>
      <c r="M2544" s="1">
        <v>-2.6559999241726473E-5</v>
      </c>
      <c r="N2544" s="1">
        <v>-1.7177937552332878E-3</v>
      </c>
    </row>
    <row r="2545" spans="1:14" x14ac:dyDescent="0.25">
      <c r="A2545" s="1">
        <v>340044</v>
      </c>
      <c r="B2545" s="1" t="s">
        <v>1520</v>
      </c>
      <c r="C2545" s="1">
        <v>103024753</v>
      </c>
      <c r="D2545" s="1">
        <v>44</v>
      </c>
      <c r="E2545" s="1" t="s">
        <v>1579</v>
      </c>
      <c r="F2545" s="1" t="s">
        <v>229</v>
      </c>
      <c r="G2545" s="1" t="s">
        <v>164</v>
      </c>
      <c r="H2545" s="1" t="s">
        <v>240</v>
      </c>
      <c r="I2545" s="1">
        <v>2138147</v>
      </c>
      <c r="J2545" s="1">
        <v>11881104</v>
      </c>
      <c r="K2545" s="1">
        <v>-9.9999997473787516E-6</v>
      </c>
      <c r="L2545" s="1">
        <v>-8.4167193563189358E-5</v>
      </c>
      <c r="M2545" s="1">
        <v>-1.0153999755857512E-4</v>
      </c>
      <c r="N2545" s="1">
        <v>-4.7487462870776653E-3</v>
      </c>
    </row>
    <row r="2546" spans="1:14" x14ac:dyDescent="0.25">
      <c r="A2546" s="1">
        <v>340045</v>
      </c>
      <c r="B2546" s="1" t="s">
        <v>1520</v>
      </c>
      <c r="C2546" s="1">
        <v>103025002</v>
      </c>
      <c r="D2546" s="1">
        <v>45</v>
      </c>
      <c r="E2546" s="1" t="s">
        <v>1580</v>
      </c>
      <c r="F2546" s="1" t="s">
        <v>229</v>
      </c>
      <c r="G2546" s="1" t="s">
        <v>164</v>
      </c>
      <c r="H2546" s="1" t="s">
        <v>240</v>
      </c>
      <c r="I2546" s="1">
        <v>1510905.57</v>
      </c>
      <c r="J2546" s="1">
        <v>5045550</v>
      </c>
      <c r="K2546" s="1">
        <v>-3.9999999899009708E-6</v>
      </c>
      <c r="L2546" s="1">
        <v>-7.9277713666670024E-5</v>
      </c>
      <c r="M2546" s="1">
        <v>-2.7460000637802295E-5</v>
      </c>
      <c r="N2546" s="1">
        <v>-1.8174200085923076E-3</v>
      </c>
    </row>
    <row r="2547" spans="1:14" x14ac:dyDescent="0.25">
      <c r="A2547" s="1">
        <v>340046</v>
      </c>
      <c r="B2547" s="1" t="s">
        <v>1520</v>
      </c>
      <c r="C2547" s="1">
        <v>103026002</v>
      </c>
      <c r="D2547" s="1">
        <v>46</v>
      </c>
      <c r="E2547" s="1" t="s">
        <v>1581</v>
      </c>
      <c r="F2547" s="1" t="s">
        <v>229</v>
      </c>
      <c r="G2547" s="1" t="s">
        <v>164</v>
      </c>
      <c r="H2547" s="1" t="s">
        <v>240</v>
      </c>
      <c r="I2547" s="1">
        <v>3518483</v>
      </c>
      <c r="J2547" s="1">
        <v>25922836</v>
      </c>
      <c r="K2547" s="1">
        <v>-2.8000000384054147E-5</v>
      </c>
      <c r="L2547" s="1">
        <v>-1.0801275493577123E-4</v>
      </c>
      <c r="M2547" s="1">
        <v>-1.6199999663513154E-4</v>
      </c>
      <c r="N2547" s="1">
        <v>-4.6040448360145092E-3</v>
      </c>
    </row>
    <row r="2548" spans="1:14" x14ac:dyDescent="0.25">
      <c r="A2548" s="1">
        <v>340047</v>
      </c>
      <c r="B2548" s="1" t="s">
        <v>1520</v>
      </c>
      <c r="C2548" s="1">
        <v>103026303</v>
      </c>
      <c r="D2548" s="1">
        <v>47</v>
      </c>
      <c r="E2548" s="1" t="s">
        <v>1582</v>
      </c>
      <c r="F2548" s="1" t="s">
        <v>229</v>
      </c>
      <c r="G2548" s="1" t="s">
        <v>164</v>
      </c>
      <c r="H2548" s="1" t="s">
        <v>240</v>
      </c>
      <c r="I2548" s="1">
        <v>1690374.18</v>
      </c>
      <c r="J2548" s="1">
        <v>4259540</v>
      </c>
      <c r="K2548" s="1">
        <v>-4.9999998736893758E-6</v>
      </c>
      <c r="L2548" s="1">
        <v>-1.173834316432476E-4</v>
      </c>
      <c r="M2548" s="1">
        <v>1.587332971394062E-2</v>
      </c>
      <c r="N2548" s="1">
        <v>0.94794398546218872</v>
      </c>
    </row>
    <row r="2549" spans="1:14" x14ac:dyDescent="0.25">
      <c r="A2549" s="1">
        <v>340048</v>
      </c>
      <c r="B2549" s="1" t="s">
        <v>1520</v>
      </c>
      <c r="C2549" s="1">
        <v>103026343</v>
      </c>
      <c r="D2549" s="1">
        <v>48</v>
      </c>
      <c r="E2549" s="1" t="s">
        <v>1583</v>
      </c>
      <c r="F2549" s="1" t="s">
        <v>229</v>
      </c>
      <c r="G2549" s="1" t="s">
        <v>164</v>
      </c>
      <c r="H2549" s="1" t="s">
        <v>240</v>
      </c>
      <c r="I2549" s="1">
        <v>1836262.85</v>
      </c>
      <c r="J2549" s="1">
        <v>6869368</v>
      </c>
      <c r="K2549" s="1">
        <v>-8.5000001490698196E-6</v>
      </c>
      <c r="L2549" s="1">
        <v>-1.237375836353749E-4</v>
      </c>
      <c r="M2549" s="1">
        <v>-6.7790002503897995E-5</v>
      </c>
      <c r="N2549" s="1">
        <v>-3.6916011013090611E-3</v>
      </c>
    </row>
    <row r="2550" spans="1:14" x14ac:dyDescent="0.25">
      <c r="A2550" s="1">
        <v>340049</v>
      </c>
      <c r="B2550" s="1" t="s">
        <v>1520</v>
      </c>
      <c r="C2550" s="1">
        <v>103026402</v>
      </c>
      <c r="D2550" s="1">
        <v>49</v>
      </c>
      <c r="E2550" s="1" t="s">
        <v>1584</v>
      </c>
      <c r="F2550" s="1" t="s">
        <v>229</v>
      </c>
      <c r="G2550" s="1" t="s">
        <v>164</v>
      </c>
      <c r="H2550" s="1" t="s">
        <v>240</v>
      </c>
      <c r="I2550" s="1">
        <v>2715721.3</v>
      </c>
      <c r="J2550" s="1">
        <v>6587523</v>
      </c>
      <c r="K2550" s="1">
        <v>-8.5000001490698196E-6</v>
      </c>
      <c r="L2550" s="1">
        <v>-1.2903164315503091E-4</v>
      </c>
      <c r="M2550" s="1">
        <v>-6.1370003095362335E-5</v>
      </c>
      <c r="N2550" s="1">
        <v>-2.2597536444664001E-3</v>
      </c>
    </row>
    <row r="2551" spans="1:14" x14ac:dyDescent="0.25">
      <c r="A2551" s="1">
        <v>340050</v>
      </c>
      <c r="B2551" s="1" t="s">
        <v>1520</v>
      </c>
      <c r="C2551" s="1">
        <v>103026852</v>
      </c>
      <c r="D2551" s="1">
        <v>50</v>
      </c>
      <c r="E2551" s="1" t="s">
        <v>1585</v>
      </c>
      <c r="F2551" s="1" t="s">
        <v>229</v>
      </c>
      <c r="G2551" s="1" t="s">
        <v>164</v>
      </c>
      <c r="H2551" s="1" t="s">
        <v>240</v>
      </c>
      <c r="I2551" s="1">
        <v>3950969.18</v>
      </c>
      <c r="J2551" s="1">
        <v>9865928</v>
      </c>
      <c r="K2551" s="1">
        <v>-1.1000000085914508E-5</v>
      </c>
      <c r="L2551" s="1">
        <v>-1.1149470810778439E-4</v>
      </c>
      <c r="M2551" s="1">
        <v>-8.597000123700127E-5</v>
      </c>
      <c r="N2551" s="1">
        <v>-2.1758745424449444E-3</v>
      </c>
    </row>
    <row r="2552" spans="1:14" x14ac:dyDescent="0.25">
      <c r="A2552" s="1">
        <v>340051</v>
      </c>
      <c r="B2552" s="1" t="s">
        <v>1520</v>
      </c>
      <c r="C2552" s="1">
        <v>103026873</v>
      </c>
      <c r="D2552" s="1">
        <v>51</v>
      </c>
      <c r="E2552" s="1" t="s">
        <v>1586</v>
      </c>
      <c r="F2552" s="1" t="s">
        <v>229</v>
      </c>
      <c r="G2552" s="1" t="s">
        <v>164</v>
      </c>
      <c r="H2552" s="1" t="s">
        <v>240</v>
      </c>
      <c r="I2552" s="1">
        <v>953218</v>
      </c>
      <c r="J2552" s="1">
        <v>4137112</v>
      </c>
      <c r="K2552" s="1">
        <v>-3.0000001061125658E-6</v>
      </c>
      <c r="L2552" s="1">
        <v>-7.2514303610660136E-5</v>
      </c>
      <c r="M2552" s="1">
        <v>-3.600000127335079E-5</v>
      </c>
      <c r="N2552" s="1">
        <v>-3.7765379529446363E-3</v>
      </c>
    </row>
    <row r="2553" spans="1:14" x14ac:dyDescent="0.25">
      <c r="A2553" s="1">
        <v>340052</v>
      </c>
      <c r="B2553" s="1" t="s">
        <v>1520</v>
      </c>
      <c r="C2553" s="1">
        <v>103026902</v>
      </c>
      <c r="D2553" s="1">
        <v>52</v>
      </c>
      <c r="E2553" s="1" t="s">
        <v>1587</v>
      </c>
      <c r="F2553" s="1" t="s">
        <v>229</v>
      </c>
      <c r="G2553" s="1" t="s">
        <v>164</v>
      </c>
      <c r="H2553" s="1" t="s">
        <v>240</v>
      </c>
      <c r="I2553" s="1">
        <v>2485078.66</v>
      </c>
      <c r="J2553" s="1">
        <v>6490780</v>
      </c>
      <c r="K2553" s="1">
        <v>-8.5000001490698196E-6</v>
      </c>
      <c r="L2553" s="1">
        <v>-1.3095480971969664E-4</v>
      </c>
      <c r="M2553" s="1">
        <v>4.2864098213613033E-3</v>
      </c>
      <c r="N2553" s="1">
        <v>0.17278391122817993</v>
      </c>
    </row>
    <row r="2554" spans="1:14" x14ac:dyDescent="0.25">
      <c r="A2554" s="1">
        <v>340053</v>
      </c>
      <c r="B2554" s="1" t="s">
        <v>1520</v>
      </c>
      <c r="C2554" s="1">
        <v>103027352</v>
      </c>
      <c r="D2554" s="1">
        <v>53</v>
      </c>
      <c r="E2554" s="1" t="s">
        <v>1588</v>
      </c>
      <c r="F2554" s="1" t="s">
        <v>229</v>
      </c>
      <c r="G2554" s="1" t="s">
        <v>164</v>
      </c>
      <c r="H2554" s="1" t="s">
        <v>240</v>
      </c>
      <c r="I2554" s="1">
        <v>3508273.43</v>
      </c>
      <c r="J2554" s="1">
        <v>16891856</v>
      </c>
      <c r="K2554" s="1">
        <v>-1.5999999959603883E-5</v>
      </c>
      <c r="L2554" s="1">
        <v>-9.4720111519563943E-5</v>
      </c>
      <c r="M2554" s="1">
        <v>-1.4196000120136887E-4</v>
      </c>
      <c r="N2554" s="1">
        <v>-4.046271089464426E-3</v>
      </c>
    </row>
    <row r="2555" spans="1:14" x14ac:dyDescent="0.25">
      <c r="A2555" s="1">
        <v>340054</v>
      </c>
      <c r="B2555" s="1" t="s">
        <v>1520</v>
      </c>
      <c r="C2555" s="1">
        <v>103027503</v>
      </c>
      <c r="D2555" s="1">
        <v>54</v>
      </c>
      <c r="E2555" s="1" t="s">
        <v>1589</v>
      </c>
      <c r="F2555" s="1" t="s">
        <v>229</v>
      </c>
      <c r="G2555" s="1" t="s">
        <v>164</v>
      </c>
      <c r="H2555" s="1" t="s">
        <v>240</v>
      </c>
      <c r="I2555" s="1">
        <v>2550705.11</v>
      </c>
      <c r="J2555" s="1">
        <v>13141927</v>
      </c>
      <c r="K2555" s="1">
        <v>-6.0000002122251317E-6</v>
      </c>
      <c r="L2555" s="1">
        <v>-4.5655382564291358E-5</v>
      </c>
      <c r="M2555" s="1">
        <v>-8.9310000475961715E-5</v>
      </c>
      <c r="N2555" s="1">
        <v>-3.5012622829526663E-3</v>
      </c>
    </row>
    <row r="2556" spans="1:14" x14ac:dyDescent="0.25">
      <c r="A2556" s="1">
        <v>340055</v>
      </c>
      <c r="B2556" s="1" t="s">
        <v>1520</v>
      </c>
      <c r="C2556" s="1">
        <v>103027753</v>
      </c>
      <c r="D2556" s="1">
        <v>55</v>
      </c>
      <c r="E2556" s="1" t="s">
        <v>1590</v>
      </c>
      <c r="F2556" s="1" t="s">
        <v>229</v>
      </c>
      <c r="G2556" s="1" t="s">
        <v>164</v>
      </c>
      <c r="H2556" s="1" t="s">
        <v>240</v>
      </c>
      <c r="I2556" s="1">
        <v>832406</v>
      </c>
      <c r="J2556" s="1">
        <v>1527715</v>
      </c>
      <c r="K2556" s="1">
        <v>-3.9999999899009708E-6</v>
      </c>
      <c r="L2556" s="1">
        <v>-2.6182824512943625E-4</v>
      </c>
      <c r="M2556" s="1">
        <v>-1.2000000424450263E-5</v>
      </c>
      <c r="N2556" s="1">
        <v>-1.4415833866223693E-3</v>
      </c>
    </row>
    <row r="2557" spans="1:14" x14ac:dyDescent="0.25">
      <c r="A2557" s="1">
        <v>340056</v>
      </c>
      <c r="B2557" s="1" t="s">
        <v>1520</v>
      </c>
      <c r="C2557" s="1">
        <v>103028203</v>
      </c>
      <c r="D2557" s="1">
        <v>56</v>
      </c>
      <c r="E2557" s="1" t="s">
        <v>1591</v>
      </c>
      <c r="F2557" s="1" t="s">
        <v>229</v>
      </c>
      <c r="G2557" s="1" t="s">
        <v>164</v>
      </c>
      <c r="H2557" s="1" t="s">
        <v>240</v>
      </c>
      <c r="I2557" s="1">
        <v>702906.33</v>
      </c>
      <c r="J2557" s="1">
        <v>3095545.5</v>
      </c>
      <c r="K2557" s="1">
        <v>-2.4999999368446879E-6</v>
      </c>
      <c r="L2557" s="1">
        <v>-8.0761143181007355E-5</v>
      </c>
      <c r="M2557" s="1">
        <v>-1.9322000443935394E-3</v>
      </c>
      <c r="N2557" s="1">
        <v>-0.27413371205329895</v>
      </c>
    </row>
    <row r="2558" spans="1:14" x14ac:dyDescent="0.25">
      <c r="A2558" s="1">
        <v>340057</v>
      </c>
      <c r="B2558" s="1" t="s">
        <v>1520</v>
      </c>
      <c r="C2558" s="1">
        <v>103028302</v>
      </c>
      <c r="D2558" s="1">
        <v>57</v>
      </c>
      <c r="E2558" s="1" t="s">
        <v>1592</v>
      </c>
      <c r="F2558" s="1" t="s">
        <v>229</v>
      </c>
      <c r="G2558" s="1" t="s">
        <v>164</v>
      </c>
      <c r="H2558" s="1" t="s">
        <v>240</v>
      </c>
      <c r="I2558" s="1">
        <v>3622203.14</v>
      </c>
      <c r="J2558" s="1">
        <v>11688258</v>
      </c>
      <c r="K2558" s="1">
        <v>-9.9999997473787516E-6</v>
      </c>
      <c r="L2558" s="1">
        <v>-8.5555875557474792E-5</v>
      </c>
      <c r="M2558" s="1">
        <v>-1.2429000344127417E-4</v>
      </c>
      <c r="N2558" s="1">
        <v>-3.4312193747609854E-3</v>
      </c>
    </row>
    <row r="2559" spans="1:14" x14ac:dyDescent="0.25">
      <c r="A2559" s="1">
        <v>340058</v>
      </c>
      <c r="B2559" s="1" t="s">
        <v>1520</v>
      </c>
      <c r="C2559" s="1">
        <v>103028653</v>
      </c>
      <c r="D2559" s="1">
        <v>58</v>
      </c>
      <c r="E2559" s="1" t="s">
        <v>1593</v>
      </c>
      <c r="F2559" s="1" t="s">
        <v>229</v>
      </c>
      <c r="G2559" s="1" t="s">
        <v>164</v>
      </c>
      <c r="H2559" s="1" t="s">
        <v>240</v>
      </c>
      <c r="I2559" s="1">
        <v>1319318.27</v>
      </c>
      <c r="J2559" s="1">
        <v>9984445</v>
      </c>
      <c r="K2559" s="1">
        <v>-7.0000000960135367E-6</v>
      </c>
      <c r="L2559" s="1">
        <v>-7.010900299064815E-5</v>
      </c>
      <c r="M2559" s="1">
        <v>-7.1310001658275723E-5</v>
      </c>
      <c r="N2559" s="1">
        <v>-5.4047722369432449E-3</v>
      </c>
    </row>
    <row r="2560" spans="1:14" x14ac:dyDescent="0.25">
      <c r="A2560" s="1">
        <v>340059</v>
      </c>
      <c r="B2560" s="1" t="s">
        <v>1520</v>
      </c>
      <c r="C2560" s="1">
        <v>103028703</v>
      </c>
      <c r="D2560" s="1">
        <v>59</v>
      </c>
      <c r="E2560" s="1" t="s">
        <v>1594</v>
      </c>
      <c r="F2560" s="1" t="s">
        <v>229</v>
      </c>
      <c r="G2560" s="1" t="s">
        <v>164</v>
      </c>
      <c r="H2560" s="1" t="s">
        <v>240</v>
      </c>
      <c r="I2560" s="1">
        <v>1057244.8799999999</v>
      </c>
      <c r="J2560" s="1">
        <v>3589839</v>
      </c>
      <c r="K2560" s="1">
        <v>-7.9999999798019417E-6</v>
      </c>
      <c r="L2560" s="1">
        <v>-2.2285072191152722E-4</v>
      </c>
      <c r="M2560" s="1">
        <v>-5.22599984833505E-5</v>
      </c>
      <c r="N2560" s="1">
        <v>-4.9427920021116734E-3</v>
      </c>
    </row>
    <row r="2561" spans="1:14" x14ac:dyDescent="0.25">
      <c r="A2561" s="1">
        <v>340060</v>
      </c>
      <c r="B2561" s="1" t="s">
        <v>1520</v>
      </c>
      <c r="C2561" s="1">
        <v>103028753</v>
      </c>
      <c r="D2561" s="1">
        <v>60</v>
      </c>
      <c r="E2561" s="1" t="s">
        <v>1595</v>
      </c>
      <c r="F2561" s="1" t="s">
        <v>229</v>
      </c>
      <c r="G2561" s="1" t="s">
        <v>164</v>
      </c>
      <c r="H2561" s="1" t="s">
        <v>240</v>
      </c>
      <c r="I2561" s="1">
        <v>1435648.62</v>
      </c>
      <c r="J2561" s="1">
        <v>6499178</v>
      </c>
      <c r="K2561" s="1">
        <v>-3.5000000480067683E-6</v>
      </c>
      <c r="L2561" s="1">
        <v>-5.3852934797760099E-5</v>
      </c>
      <c r="M2561" s="1">
        <v>-1.6474969685077667E-2</v>
      </c>
      <c r="N2561" s="1">
        <v>-1.1345431804656982</v>
      </c>
    </row>
    <row r="2562" spans="1:14" x14ac:dyDescent="0.25">
      <c r="A2562" s="1">
        <v>340061</v>
      </c>
      <c r="B2562" s="1" t="s">
        <v>1520</v>
      </c>
      <c r="C2562" s="1">
        <v>103028833</v>
      </c>
      <c r="D2562" s="1">
        <v>61</v>
      </c>
      <c r="E2562" s="1" t="s">
        <v>1596</v>
      </c>
      <c r="F2562" s="1" t="s">
        <v>229</v>
      </c>
      <c r="G2562" s="1" t="s">
        <v>164</v>
      </c>
      <c r="H2562" s="1" t="s">
        <v>240</v>
      </c>
      <c r="I2562" s="1">
        <v>1535014.45</v>
      </c>
      <c r="J2562" s="1">
        <v>9502143</v>
      </c>
      <c r="K2562" s="1">
        <v>-9.0000003183376975E-6</v>
      </c>
      <c r="L2562" s="1">
        <v>-9.4715389423072338E-5</v>
      </c>
      <c r="M2562" s="1">
        <v>-7.1789996582083404E-5</v>
      </c>
      <c r="N2562" s="1">
        <v>-4.6766102313995361E-3</v>
      </c>
    </row>
    <row r="2563" spans="1:14" x14ac:dyDescent="0.25">
      <c r="A2563" s="1">
        <v>340062</v>
      </c>
      <c r="B2563" s="1" t="s">
        <v>1520</v>
      </c>
      <c r="C2563" s="1">
        <v>103028853</v>
      </c>
      <c r="D2563" s="1">
        <v>62</v>
      </c>
      <c r="E2563" s="1" t="s">
        <v>1597</v>
      </c>
      <c r="F2563" s="1" t="s">
        <v>229</v>
      </c>
      <c r="G2563" s="1" t="s">
        <v>164</v>
      </c>
      <c r="H2563" s="1" t="s">
        <v>240</v>
      </c>
    </row>
    <row r="2564" spans="1:14" x14ac:dyDescent="0.25">
      <c r="A2564" s="1">
        <v>340063</v>
      </c>
      <c r="B2564" s="1" t="s">
        <v>1520</v>
      </c>
      <c r="C2564" s="1">
        <v>103029203</v>
      </c>
      <c r="D2564" s="1">
        <v>63</v>
      </c>
      <c r="E2564" s="1" t="s">
        <v>1598</v>
      </c>
      <c r="F2564" s="1" t="s">
        <v>229</v>
      </c>
      <c r="G2564" s="1" t="s">
        <v>164</v>
      </c>
      <c r="H2564" s="1" t="s">
        <v>240</v>
      </c>
      <c r="I2564" s="1">
        <v>1911276.64</v>
      </c>
      <c r="J2564" s="1">
        <v>4606001.5</v>
      </c>
      <c r="K2564" s="1">
        <v>-5.5000000429572538E-6</v>
      </c>
      <c r="L2564" s="1">
        <v>-1.1940928379772231E-4</v>
      </c>
      <c r="M2564" s="1">
        <v>-0.14850838482379913</v>
      </c>
      <c r="N2564" s="1">
        <v>-7.2098970413208008</v>
      </c>
    </row>
    <row r="2565" spans="1:14" x14ac:dyDescent="0.25">
      <c r="A2565" s="1">
        <v>340064</v>
      </c>
      <c r="B2565" s="1" t="s">
        <v>1520</v>
      </c>
      <c r="C2565" s="1">
        <v>103029403</v>
      </c>
      <c r="D2565" s="1">
        <v>64</v>
      </c>
      <c r="E2565" s="1" t="s">
        <v>1599</v>
      </c>
      <c r="F2565" s="1" t="s">
        <v>229</v>
      </c>
      <c r="G2565" s="1" t="s">
        <v>164</v>
      </c>
      <c r="H2565" s="1" t="s">
        <v>240</v>
      </c>
      <c r="I2565" s="1">
        <v>1735709.45</v>
      </c>
      <c r="J2565" s="1">
        <v>6093927</v>
      </c>
      <c r="K2565" s="1">
        <v>-7.4999998105340637E-6</v>
      </c>
      <c r="L2565" s="1">
        <v>-1.2307320139370859E-4</v>
      </c>
      <c r="M2565" s="1">
        <v>-5.0840000767493621E-5</v>
      </c>
      <c r="N2565" s="1">
        <v>-2.9289759695529938E-3</v>
      </c>
    </row>
    <row r="2566" spans="1:14" x14ac:dyDescent="0.25">
      <c r="A2566" s="1">
        <v>340065</v>
      </c>
      <c r="B2566" s="1" t="s">
        <v>1520</v>
      </c>
      <c r="C2566" s="1">
        <v>103029553</v>
      </c>
      <c r="D2566" s="1">
        <v>65</v>
      </c>
      <c r="E2566" s="1" t="s">
        <v>1600</v>
      </c>
      <c r="F2566" s="1" t="s">
        <v>229</v>
      </c>
      <c r="G2566" s="1" t="s">
        <v>164</v>
      </c>
      <c r="H2566" s="1" t="s">
        <v>240</v>
      </c>
      <c r="I2566" s="1">
        <v>1839844.9</v>
      </c>
      <c r="J2566" s="1">
        <v>5833218.5</v>
      </c>
      <c r="K2566" s="1">
        <v>-5.5000000429572538E-6</v>
      </c>
      <c r="L2566" s="1">
        <v>-9.4287483079824597E-5</v>
      </c>
      <c r="M2566" s="1">
        <v>-4.1579998651286587E-5</v>
      </c>
      <c r="N2566" s="1">
        <v>-2.2599219810217619E-3</v>
      </c>
    </row>
    <row r="2567" spans="1:14" x14ac:dyDescent="0.25">
      <c r="A2567" s="1">
        <v>340066</v>
      </c>
      <c r="B2567" s="1" t="s">
        <v>1520</v>
      </c>
      <c r="C2567" s="1">
        <v>103029603</v>
      </c>
      <c r="D2567" s="1">
        <v>66</v>
      </c>
      <c r="E2567" s="1" t="s">
        <v>1601</v>
      </c>
      <c r="F2567" s="1" t="s">
        <v>229</v>
      </c>
      <c r="G2567" s="1" t="s">
        <v>164</v>
      </c>
      <c r="H2567" s="1" t="s">
        <v>240</v>
      </c>
      <c r="I2567" s="1">
        <v>2248770.5600000001</v>
      </c>
      <c r="J2567" s="1">
        <v>7787080</v>
      </c>
      <c r="K2567" s="1">
        <v>-1.2999999853491317E-5</v>
      </c>
      <c r="L2567" s="1">
        <v>-1.6694291844032705E-4</v>
      </c>
      <c r="M2567" s="1">
        <v>-1.1051000183215365E-4</v>
      </c>
      <c r="N2567" s="1">
        <v>-4.9139992333948612E-3</v>
      </c>
    </row>
    <row r="2568" spans="1:14" x14ac:dyDescent="0.25">
      <c r="A2568" s="1">
        <v>340067</v>
      </c>
      <c r="B2568" s="1" t="s">
        <v>1520</v>
      </c>
      <c r="C2568" s="1">
        <v>103029803</v>
      </c>
      <c r="D2568" s="1">
        <v>67</v>
      </c>
      <c r="E2568" s="1" t="s">
        <v>1602</v>
      </c>
      <c r="F2568" s="1" t="s">
        <v>229</v>
      </c>
      <c r="G2568" s="1" t="s">
        <v>164</v>
      </c>
      <c r="H2568" s="1" t="s">
        <v>240</v>
      </c>
      <c r="I2568" s="1">
        <v>1272755.5900000001</v>
      </c>
      <c r="J2568" s="1">
        <v>10872300</v>
      </c>
      <c r="K2568" s="1">
        <v>-7.9999999798019417E-6</v>
      </c>
      <c r="L2568" s="1">
        <v>-7.3581431934144348E-5</v>
      </c>
      <c r="M2568" s="1">
        <v>-3.5170000046491623E-5</v>
      </c>
      <c r="N2568" s="1">
        <v>-2.7632194105535746E-3</v>
      </c>
    </row>
    <row r="2569" spans="1:14" x14ac:dyDescent="0.25">
      <c r="A2569" s="1">
        <v>340068</v>
      </c>
      <c r="B2569" s="1" t="s">
        <v>1520</v>
      </c>
      <c r="C2569" s="1">
        <v>103029902</v>
      </c>
      <c r="D2569" s="1">
        <v>68</v>
      </c>
      <c r="E2569" s="1" t="s">
        <v>1603</v>
      </c>
      <c r="F2569" s="1" t="s">
        <v>229</v>
      </c>
      <c r="G2569" s="1" t="s">
        <v>164</v>
      </c>
      <c r="H2569" s="1" t="s">
        <v>240</v>
      </c>
      <c r="I2569" s="1">
        <v>4151275.38</v>
      </c>
      <c r="J2569" s="1">
        <v>16152064</v>
      </c>
      <c r="K2569" s="1">
        <v>-2.0999999833293259E-5</v>
      </c>
      <c r="L2569" s="1">
        <v>-1.3001417391933501E-4</v>
      </c>
      <c r="M2569" s="1">
        <v>-0.15021690726280212</v>
      </c>
      <c r="N2569" s="1">
        <v>-3.4922046661376953</v>
      </c>
    </row>
    <row r="2570" spans="1:14" x14ac:dyDescent="0.25">
      <c r="A2570" s="1">
        <v>340069</v>
      </c>
      <c r="B2570" s="1" t="s">
        <v>1520</v>
      </c>
      <c r="C2570" s="1">
        <v>104101252</v>
      </c>
      <c r="D2570" s="1">
        <v>69</v>
      </c>
      <c r="E2570" s="1" t="s">
        <v>1604</v>
      </c>
      <c r="F2570" s="1" t="s">
        <v>230</v>
      </c>
      <c r="G2570" s="1" t="s">
        <v>165</v>
      </c>
      <c r="H2570" s="1" t="s">
        <v>240</v>
      </c>
      <c r="I2570" s="1">
        <v>4673391</v>
      </c>
      <c r="J2570" s="1">
        <v>25832532</v>
      </c>
      <c r="K2570" s="1">
        <v>-1.5999999959603883E-5</v>
      </c>
      <c r="L2570" s="1">
        <v>-6.1937367718201131E-5</v>
      </c>
      <c r="M2570" s="1">
        <v>-1.2599999899975955E-4</v>
      </c>
      <c r="N2570" s="1">
        <v>-2.6960424147546291E-3</v>
      </c>
    </row>
    <row r="2571" spans="1:14" x14ac:dyDescent="0.25">
      <c r="A2571" s="1">
        <v>340070</v>
      </c>
      <c r="B2571" s="1" t="s">
        <v>1520</v>
      </c>
      <c r="C2571" s="1">
        <v>104103603</v>
      </c>
      <c r="D2571" s="1">
        <v>70</v>
      </c>
      <c r="E2571" s="1" t="s">
        <v>1605</v>
      </c>
      <c r="F2571" s="1" t="s">
        <v>230</v>
      </c>
      <c r="G2571" s="1" t="s">
        <v>165</v>
      </c>
      <c r="H2571" s="1" t="s">
        <v>240</v>
      </c>
      <c r="I2571" s="1">
        <v>1216080.6299999999</v>
      </c>
      <c r="J2571" s="1">
        <v>9850723</v>
      </c>
      <c r="K2571" s="1">
        <v>-4.9999998736893758E-6</v>
      </c>
      <c r="L2571" s="1">
        <v>-5.0757669669110328E-5</v>
      </c>
      <c r="M2571" s="1">
        <v>-3.2269999792333692E-5</v>
      </c>
      <c r="N2571" s="1">
        <v>-2.653536619618535E-3</v>
      </c>
    </row>
    <row r="2572" spans="1:14" x14ac:dyDescent="0.25">
      <c r="A2572" s="1">
        <v>340071</v>
      </c>
      <c r="B2572" s="1" t="s">
        <v>1520</v>
      </c>
      <c r="C2572" s="1">
        <v>104105003</v>
      </c>
      <c r="D2572" s="1">
        <v>71</v>
      </c>
      <c r="E2572" s="1" t="s">
        <v>1606</v>
      </c>
      <c r="F2572" s="1" t="s">
        <v>230</v>
      </c>
      <c r="G2572" s="1" t="s">
        <v>165</v>
      </c>
      <c r="H2572" s="1" t="s">
        <v>240</v>
      </c>
      <c r="I2572" s="1">
        <v>1192065</v>
      </c>
      <c r="J2572" s="1">
        <v>6096345</v>
      </c>
      <c r="K2572" s="1">
        <v>-4.5000001591688488E-6</v>
      </c>
      <c r="L2572" s="1">
        <v>-7.3814662755466998E-5</v>
      </c>
      <c r="M2572" s="1">
        <v>-1.6250000044237822E-5</v>
      </c>
      <c r="N2572" s="1">
        <v>-1.3631620677188039E-3</v>
      </c>
    </row>
    <row r="2573" spans="1:14" x14ac:dyDescent="0.25">
      <c r="A2573" s="1">
        <v>340072</v>
      </c>
      <c r="B2573" s="1" t="s">
        <v>1520</v>
      </c>
      <c r="C2573" s="1">
        <v>104105353</v>
      </c>
      <c r="D2573" s="1">
        <v>72</v>
      </c>
      <c r="E2573" s="1" t="s">
        <v>1607</v>
      </c>
      <c r="F2573" s="1" t="s">
        <v>230</v>
      </c>
      <c r="G2573" s="1" t="s">
        <v>165</v>
      </c>
      <c r="H2573" s="1" t="s">
        <v>240</v>
      </c>
      <c r="I2573" s="1">
        <v>1106432.55</v>
      </c>
      <c r="J2573" s="1">
        <v>7858754.5</v>
      </c>
      <c r="K2573" s="1">
        <v>-3.9999999899009708E-6</v>
      </c>
      <c r="L2573" s="1">
        <v>-5.0898623157991096E-5</v>
      </c>
      <c r="M2573" s="1">
        <v>4.2050000047311187E-5</v>
      </c>
      <c r="N2573" s="1">
        <v>3.8006473332643509E-3</v>
      </c>
    </row>
    <row r="2574" spans="1:14" x14ac:dyDescent="0.25">
      <c r="A2574" s="1">
        <v>340073</v>
      </c>
      <c r="B2574" s="1" t="s">
        <v>1520</v>
      </c>
      <c r="C2574" s="1">
        <v>104107503</v>
      </c>
      <c r="D2574" s="1">
        <v>73</v>
      </c>
      <c r="E2574" s="1" t="s">
        <v>1608</v>
      </c>
      <c r="F2574" s="1" t="s">
        <v>230</v>
      </c>
      <c r="G2574" s="1" t="s">
        <v>165</v>
      </c>
      <c r="H2574" s="1" t="s">
        <v>240</v>
      </c>
      <c r="I2574" s="1">
        <v>1539722</v>
      </c>
      <c r="J2574" s="1">
        <v>8590762</v>
      </c>
      <c r="K2574" s="1">
        <v>-2.5999999706982635E-5</v>
      </c>
      <c r="L2574" s="1">
        <v>-3.0264977249316871E-4</v>
      </c>
      <c r="M2574" s="1">
        <v>-3.5000000934815034E-5</v>
      </c>
      <c r="N2574" s="1">
        <v>-2.273085992783308E-3</v>
      </c>
    </row>
    <row r="2575" spans="1:14" x14ac:dyDescent="0.25">
      <c r="A2575" s="1">
        <v>340074</v>
      </c>
      <c r="B2575" s="1" t="s">
        <v>1520</v>
      </c>
      <c r="C2575" s="1">
        <v>104107803</v>
      </c>
      <c r="D2575" s="1">
        <v>74</v>
      </c>
      <c r="E2575" s="1" t="s">
        <v>1609</v>
      </c>
      <c r="F2575" s="1" t="s">
        <v>230</v>
      </c>
      <c r="G2575" s="1" t="s">
        <v>165</v>
      </c>
      <c r="H2575" s="1" t="s">
        <v>240</v>
      </c>
      <c r="I2575" s="1">
        <v>1511271.89</v>
      </c>
      <c r="J2575" s="1">
        <v>7751671</v>
      </c>
      <c r="K2575" s="1">
        <v>-3.9999999899009708E-6</v>
      </c>
      <c r="L2575" s="1">
        <v>-5.160174987395294E-5</v>
      </c>
      <c r="M2575" s="1">
        <v>-2.2109999918029644E-5</v>
      </c>
      <c r="N2575" s="1">
        <v>-1.4629847137257457E-3</v>
      </c>
    </row>
    <row r="2576" spans="1:14" x14ac:dyDescent="0.25">
      <c r="A2576" s="1">
        <v>340075</v>
      </c>
      <c r="B2576" s="1" t="s">
        <v>1520</v>
      </c>
      <c r="C2576" s="1">
        <v>104107903</v>
      </c>
      <c r="D2576" s="1">
        <v>75</v>
      </c>
      <c r="E2576" s="1" t="s">
        <v>1610</v>
      </c>
      <c r="F2576" s="1" t="s">
        <v>230</v>
      </c>
      <c r="G2576" s="1" t="s">
        <v>165</v>
      </c>
      <c r="H2576" s="1" t="s">
        <v>240</v>
      </c>
      <c r="I2576" s="1">
        <v>3677577.59</v>
      </c>
      <c r="J2576" s="1">
        <v>14298994</v>
      </c>
      <c r="K2576" s="1">
        <v>-1.1000000085914508E-5</v>
      </c>
      <c r="L2576" s="1">
        <v>-7.6928430644329637E-5</v>
      </c>
      <c r="M2576" s="1">
        <v>-0.13786888122558594</v>
      </c>
      <c r="N2576" s="1">
        <v>-3.6134402751922607</v>
      </c>
    </row>
    <row r="2577" spans="1:14" x14ac:dyDescent="0.25">
      <c r="A2577" s="1">
        <v>340076</v>
      </c>
      <c r="B2577" s="1" t="s">
        <v>1520</v>
      </c>
      <c r="C2577" s="1">
        <v>104372003</v>
      </c>
      <c r="D2577" s="1">
        <v>76</v>
      </c>
      <c r="E2577" s="1" t="s">
        <v>1611</v>
      </c>
      <c r="F2577" s="1" t="s">
        <v>230</v>
      </c>
      <c r="G2577" s="1" t="s">
        <v>166</v>
      </c>
      <c r="H2577" s="1" t="s">
        <v>240</v>
      </c>
      <c r="I2577" s="1">
        <v>1489444.27</v>
      </c>
      <c r="J2577" s="1">
        <v>11686399</v>
      </c>
      <c r="K2577" s="1">
        <v>-4.9999998736893758E-6</v>
      </c>
      <c r="L2577" s="1">
        <v>-4.27847626269795E-5</v>
      </c>
      <c r="M2577" s="1">
        <v>1.5077800489962101E-3</v>
      </c>
      <c r="N2577" s="1">
        <v>0.1013336256146431</v>
      </c>
    </row>
    <row r="2578" spans="1:14" x14ac:dyDescent="0.25">
      <c r="A2578" s="1">
        <v>340077</v>
      </c>
      <c r="B2578" s="1" t="s">
        <v>1520</v>
      </c>
      <c r="C2578" s="1">
        <v>104374003</v>
      </c>
      <c r="D2578" s="1">
        <v>77</v>
      </c>
      <c r="E2578" s="1" t="s">
        <v>1612</v>
      </c>
      <c r="F2578" s="1" t="s">
        <v>230</v>
      </c>
      <c r="G2578" s="1" t="s">
        <v>166</v>
      </c>
      <c r="H2578" s="1" t="s">
        <v>240</v>
      </c>
      <c r="I2578" s="1">
        <v>836781.71</v>
      </c>
      <c r="J2578" s="1">
        <v>7586739.5</v>
      </c>
      <c r="K2578" s="1">
        <v>-1.9999999949504854E-6</v>
      </c>
      <c r="L2578" s="1">
        <v>-2.636177850945387E-5</v>
      </c>
      <c r="M2578" s="1">
        <v>-1.1029999768652488E-5</v>
      </c>
      <c r="N2578" s="1">
        <v>-1.3181280810385942E-3</v>
      </c>
    </row>
    <row r="2579" spans="1:14" x14ac:dyDescent="0.25">
      <c r="A2579" s="1">
        <v>340078</v>
      </c>
      <c r="B2579" s="1" t="s">
        <v>1520</v>
      </c>
      <c r="C2579" s="1">
        <v>104375003</v>
      </c>
      <c r="D2579" s="1">
        <v>78</v>
      </c>
      <c r="E2579" s="1" t="s">
        <v>1613</v>
      </c>
      <c r="F2579" s="1" t="s">
        <v>230</v>
      </c>
      <c r="G2579" s="1" t="s">
        <v>166</v>
      </c>
      <c r="H2579" s="1" t="s">
        <v>240</v>
      </c>
      <c r="I2579" s="1">
        <v>1225722.1000000001</v>
      </c>
      <c r="J2579" s="1">
        <v>10099287</v>
      </c>
      <c r="K2579" s="1">
        <v>-3.9999999899009708E-6</v>
      </c>
      <c r="L2579" s="1">
        <v>-3.9606740756426007E-5</v>
      </c>
      <c r="M2579" s="1">
        <v>-3.1460000172955915E-5</v>
      </c>
      <c r="N2579" s="1">
        <v>-2.5665843859314919E-3</v>
      </c>
    </row>
    <row r="2580" spans="1:14" x14ac:dyDescent="0.25">
      <c r="A2580" s="1">
        <v>340079</v>
      </c>
      <c r="B2580" s="1" t="s">
        <v>1520</v>
      </c>
      <c r="C2580" s="1">
        <v>104375203</v>
      </c>
      <c r="D2580" s="1">
        <v>79</v>
      </c>
      <c r="E2580" s="1" t="s">
        <v>1614</v>
      </c>
      <c r="F2580" s="1" t="s">
        <v>230</v>
      </c>
      <c r="G2580" s="1" t="s">
        <v>166</v>
      </c>
      <c r="H2580" s="1" t="s">
        <v>240</v>
      </c>
      <c r="I2580" s="1">
        <v>692165.81</v>
      </c>
      <c r="J2580" s="1">
        <v>3294602.75</v>
      </c>
      <c r="K2580" s="1">
        <v>-2.4999999368446879E-6</v>
      </c>
      <c r="L2580" s="1">
        <v>-7.5881624070461839E-5</v>
      </c>
      <c r="M2580" s="1">
        <v>-1.6939999113674276E-5</v>
      </c>
      <c r="N2580" s="1">
        <v>-2.4473306257277727E-3</v>
      </c>
    </row>
    <row r="2581" spans="1:14" x14ac:dyDescent="0.25">
      <c r="A2581" s="1">
        <v>340080</v>
      </c>
      <c r="B2581" s="1" t="s">
        <v>1520</v>
      </c>
      <c r="C2581" s="1">
        <v>104375302</v>
      </c>
      <c r="D2581" s="1">
        <v>80</v>
      </c>
      <c r="E2581" s="1" t="s">
        <v>1615</v>
      </c>
      <c r="F2581" s="1" t="s">
        <v>230</v>
      </c>
      <c r="G2581" s="1" t="s">
        <v>166</v>
      </c>
      <c r="H2581" s="1" t="s">
        <v>240</v>
      </c>
      <c r="I2581" s="1">
        <v>2783134.79</v>
      </c>
      <c r="J2581" s="1">
        <v>24462288</v>
      </c>
      <c r="K2581" s="1">
        <v>-2.8000000384054147E-5</v>
      </c>
      <c r="L2581" s="1">
        <v>-1.1446177086327225E-4</v>
      </c>
      <c r="M2581" s="1">
        <v>-9.323999984189868E-5</v>
      </c>
      <c r="N2581" s="1">
        <v>-3.3500669524073601E-3</v>
      </c>
    </row>
    <row r="2582" spans="1:14" x14ac:dyDescent="0.25">
      <c r="A2582" s="1">
        <v>340081</v>
      </c>
      <c r="B2582" s="1" t="s">
        <v>1520</v>
      </c>
      <c r="C2582" s="1">
        <v>104376203</v>
      </c>
      <c r="D2582" s="1">
        <v>81</v>
      </c>
      <c r="E2582" s="1" t="s">
        <v>1616</v>
      </c>
      <c r="F2582" s="1" t="s">
        <v>230</v>
      </c>
      <c r="G2582" s="1" t="s">
        <v>166</v>
      </c>
      <c r="H2582" s="1" t="s">
        <v>240</v>
      </c>
      <c r="I2582" s="1">
        <v>832371.76</v>
      </c>
      <c r="J2582" s="1">
        <v>7463325</v>
      </c>
      <c r="K2582" s="1">
        <v>-3.5000000480067683E-6</v>
      </c>
      <c r="L2582" s="1">
        <v>-4.6895966079318896E-5</v>
      </c>
      <c r="M2582" s="1">
        <v>-2.0679999579442665E-5</v>
      </c>
      <c r="N2582" s="1">
        <v>-2.484405180439353E-3</v>
      </c>
    </row>
    <row r="2583" spans="1:14" x14ac:dyDescent="0.25">
      <c r="A2583" s="1">
        <v>340082</v>
      </c>
      <c r="B2583" s="1" t="s">
        <v>1520</v>
      </c>
      <c r="C2583" s="1">
        <v>104377003</v>
      </c>
      <c r="D2583" s="1">
        <v>82</v>
      </c>
      <c r="E2583" s="1" t="s">
        <v>1617</v>
      </c>
      <c r="F2583" s="1" t="s">
        <v>230</v>
      </c>
      <c r="G2583" s="1" t="s">
        <v>166</v>
      </c>
      <c r="H2583" s="1" t="s">
        <v>240</v>
      </c>
      <c r="I2583" s="1">
        <v>520119</v>
      </c>
      <c r="J2583" s="1">
        <v>4827661</v>
      </c>
      <c r="K2583" s="1">
        <v>-3.0000001061125658E-6</v>
      </c>
      <c r="L2583" s="1">
        <v>-6.2141858506947756E-5</v>
      </c>
      <c r="M2583" s="1">
        <v>-1.8000000636675395E-5</v>
      </c>
      <c r="N2583" s="1">
        <v>-3.4606268163770437E-3</v>
      </c>
    </row>
    <row r="2584" spans="1:14" x14ac:dyDescent="0.25">
      <c r="A2584" s="1">
        <v>340083</v>
      </c>
      <c r="B2584" s="1" t="s">
        <v>1520</v>
      </c>
      <c r="C2584" s="1">
        <v>104378003</v>
      </c>
      <c r="D2584" s="1">
        <v>83</v>
      </c>
      <c r="E2584" s="1" t="s">
        <v>1618</v>
      </c>
      <c r="F2584" s="1" t="s">
        <v>230</v>
      </c>
      <c r="G2584" s="1" t="s">
        <v>166</v>
      </c>
      <c r="H2584" s="1" t="s">
        <v>240</v>
      </c>
      <c r="I2584" s="1">
        <v>1066795.46</v>
      </c>
      <c r="J2584" s="1">
        <v>5802896</v>
      </c>
      <c r="K2584" s="1">
        <v>-3.0000001061125658E-6</v>
      </c>
      <c r="L2584" s="1">
        <v>-5.1698298193514347E-5</v>
      </c>
      <c r="M2584" s="1">
        <v>-2.3419999706675299E-5</v>
      </c>
      <c r="N2584" s="1">
        <v>-2.1953117102384567E-3</v>
      </c>
    </row>
    <row r="2585" spans="1:14" x14ac:dyDescent="0.25">
      <c r="A2585" s="1">
        <v>340084</v>
      </c>
      <c r="B2585" s="1" t="s">
        <v>1520</v>
      </c>
      <c r="C2585" s="1">
        <v>104431304</v>
      </c>
      <c r="D2585" s="1">
        <v>84</v>
      </c>
      <c r="E2585" s="1" t="s">
        <v>1619</v>
      </c>
      <c r="F2585" s="1" t="s">
        <v>230</v>
      </c>
      <c r="G2585" s="1" t="s">
        <v>167</v>
      </c>
      <c r="H2585" s="1" t="s">
        <v>240</v>
      </c>
      <c r="I2585" s="1">
        <v>416544</v>
      </c>
      <c r="J2585" s="1">
        <v>3875306</v>
      </c>
      <c r="K2585" s="1">
        <v>-3.0000001061125658E-6</v>
      </c>
      <c r="L2585" s="1">
        <v>-7.7413184044416994E-5</v>
      </c>
      <c r="M2585" s="1">
        <v>-1.2999999853491317E-5</v>
      </c>
      <c r="N2585" s="1">
        <v>-3.1208214350044727E-3</v>
      </c>
    </row>
    <row r="2586" spans="1:14" x14ac:dyDescent="0.25">
      <c r="A2586" s="1">
        <v>340085</v>
      </c>
      <c r="B2586" s="1" t="s">
        <v>1520</v>
      </c>
      <c r="C2586" s="1">
        <v>104432503</v>
      </c>
      <c r="D2586" s="1">
        <v>85</v>
      </c>
      <c r="E2586" s="1" t="s">
        <v>1620</v>
      </c>
      <c r="F2586" s="1" t="s">
        <v>230</v>
      </c>
      <c r="G2586" s="1" t="s">
        <v>167</v>
      </c>
      <c r="H2586" s="1" t="s">
        <v>240</v>
      </c>
      <c r="I2586" s="1">
        <v>908641</v>
      </c>
      <c r="J2586" s="1">
        <v>7806502</v>
      </c>
      <c r="K2586" s="1">
        <v>-9.9999997473787516E-6</v>
      </c>
      <c r="L2586" s="1">
        <v>-1.2809818144887686E-4</v>
      </c>
      <c r="M2586" s="1">
        <v>-4.400000034365803E-5</v>
      </c>
      <c r="N2586" s="1">
        <v>-4.8421621322631836E-3</v>
      </c>
    </row>
    <row r="2587" spans="1:14" x14ac:dyDescent="0.25">
      <c r="A2587" s="1">
        <v>340086</v>
      </c>
      <c r="B2587" s="1" t="s">
        <v>1520</v>
      </c>
      <c r="C2587" s="1">
        <v>104432803</v>
      </c>
      <c r="D2587" s="1">
        <v>86</v>
      </c>
      <c r="E2587" s="1" t="s">
        <v>1621</v>
      </c>
      <c r="F2587" s="1" t="s">
        <v>230</v>
      </c>
      <c r="G2587" s="1" t="s">
        <v>167</v>
      </c>
      <c r="H2587" s="1" t="s">
        <v>240</v>
      </c>
      <c r="I2587" s="1">
        <v>1065491.52</v>
      </c>
      <c r="J2587" s="1">
        <v>7110164</v>
      </c>
      <c r="K2587" s="1">
        <v>-1.9999999949504854E-6</v>
      </c>
      <c r="L2587" s="1">
        <v>-2.8128739359090105E-5</v>
      </c>
      <c r="M2587" s="1">
        <v>-3.6860001273453236E-5</v>
      </c>
      <c r="N2587" s="1">
        <v>-3.4593166783452034E-3</v>
      </c>
    </row>
    <row r="2588" spans="1:14" x14ac:dyDescent="0.25">
      <c r="A2588" s="1">
        <v>340087</v>
      </c>
      <c r="B2588" s="1" t="s">
        <v>1520</v>
      </c>
      <c r="C2588" s="1">
        <v>104432903</v>
      </c>
      <c r="D2588" s="1">
        <v>87</v>
      </c>
      <c r="E2588" s="1" t="s">
        <v>1622</v>
      </c>
      <c r="F2588" s="1" t="s">
        <v>230</v>
      </c>
      <c r="G2588" s="1" t="s">
        <v>167</v>
      </c>
      <c r="H2588" s="1" t="s">
        <v>240</v>
      </c>
      <c r="I2588" s="1">
        <v>1509844.06</v>
      </c>
      <c r="J2588" s="1">
        <v>8419559</v>
      </c>
      <c r="K2588" s="1">
        <v>-9.9999997473787516E-6</v>
      </c>
      <c r="L2588" s="1">
        <v>-1.1877092765644193E-4</v>
      </c>
      <c r="M2588" s="1">
        <v>4.8682698979973793E-3</v>
      </c>
      <c r="N2588" s="1">
        <v>0.32347828149795532</v>
      </c>
    </row>
    <row r="2589" spans="1:14" x14ac:dyDescent="0.25">
      <c r="A2589" s="1">
        <v>340088</v>
      </c>
      <c r="B2589" s="1" t="s">
        <v>1520</v>
      </c>
      <c r="C2589" s="1">
        <v>104433303</v>
      </c>
      <c r="D2589" s="1">
        <v>88</v>
      </c>
      <c r="E2589" s="1" t="s">
        <v>1623</v>
      </c>
      <c r="F2589" s="1" t="s">
        <v>230</v>
      </c>
      <c r="G2589" s="1" t="s">
        <v>167</v>
      </c>
      <c r="H2589" s="1" t="s">
        <v>240</v>
      </c>
      <c r="I2589" s="1">
        <v>1238180.42</v>
      </c>
      <c r="J2589" s="1">
        <v>6211194.5</v>
      </c>
      <c r="K2589" s="1">
        <v>-1.049999991664663E-5</v>
      </c>
      <c r="L2589" s="1">
        <v>-1.6904932272154838E-4</v>
      </c>
      <c r="M2589" s="1">
        <v>-3.8840000343043357E-5</v>
      </c>
      <c r="N2589" s="1">
        <v>-3.1367626506835222E-3</v>
      </c>
    </row>
    <row r="2590" spans="1:14" x14ac:dyDescent="0.25">
      <c r="A2590" s="1">
        <v>340089</v>
      </c>
      <c r="B2590" s="1" t="s">
        <v>1520</v>
      </c>
      <c r="C2590" s="1">
        <v>104433604</v>
      </c>
      <c r="D2590" s="1">
        <v>89</v>
      </c>
      <c r="E2590" s="1" t="s">
        <v>1624</v>
      </c>
      <c r="F2590" s="1" t="s">
        <v>230</v>
      </c>
      <c r="G2590" s="1" t="s">
        <v>167</v>
      </c>
      <c r="H2590" s="1" t="s">
        <v>240</v>
      </c>
      <c r="I2590" s="1">
        <v>437139</v>
      </c>
      <c r="J2590" s="1">
        <v>3120967</v>
      </c>
      <c r="K2590" s="1">
        <v>-1.7500000240033842E-6</v>
      </c>
      <c r="L2590" s="1">
        <v>-5.6072334700729698E-5</v>
      </c>
      <c r="M2590" s="1">
        <v>-1.2450000212993473E-5</v>
      </c>
      <c r="N2590" s="1">
        <v>-2.847983269020915E-3</v>
      </c>
    </row>
    <row r="2591" spans="1:14" x14ac:dyDescent="0.25">
      <c r="A2591" s="1">
        <v>340090</v>
      </c>
      <c r="B2591" s="1" t="s">
        <v>1520</v>
      </c>
      <c r="C2591" s="1">
        <v>104433903</v>
      </c>
      <c r="D2591" s="1">
        <v>90</v>
      </c>
      <c r="E2591" s="1" t="s">
        <v>1625</v>
      </c>
      <c r="F2591" s="1" t="s">
        <v>230</v>
      </c>
      <c r="G2591" s="1" t="s">
        <v>167</v>
      </c>
      <c r="H2591" s="1" t="s">
        <v>240</v>
      </c>
      <c r="I2591" s="1">
        <v>785108.21</v>
      </c>
      <c r="J2591" s="1">
        <v>6762486.5</v>
      </c>
      <c r="K2591" s="1">
        <v>-3.0000001061125658E-6</v>
      </c>
      <c r="L2591" s="1">
        <v>-4.43623612227384E-5</v>
      </c>
      <c r="M2591" s="1">
        <v>-2.0710000171675347E-5</v>
      </c>
      <c r="N2591" s="1">
        <v>-2.6377832982689142E-3</v>
      </c>
    </row>
    <row r="2592" spans="1:14" x14ac:dyDescent="0.25">
      <c r="A2592" s="1">
        <v>340091</v>
      </c>
      <c r="B2592" s="1" t="s">
        <v>1520</v>
      </c>
      <c r="C2592" s="1">
        <v>104435003</v>
      </c>
      <c r="D2592" s="1">
        <v>91</v>
      </c>
      <c r="E2592" s="1" t="s">
        <v>1626</v>
      </c>
      <c r="F2592" s="1" t="s">
        <v>230</v>
      </c>
      <c r="G2592" s="1" t="s">
        <v>167</v>
      </c>
      <c r="H2592" s="1" t="s">
        <v>240</v>
      </c>
      <c r="I2592" s="1">
        <v>909573.99</v>
      </c>
      <c r="J2592" s="1">
        <v>5512444.5</v>
      </c>
      <c r="K2592" s="1">
        <v>-3.0000001061125658E-6</v>
      </c>
      <c r="L2592" s="1">
        <v>-5.4422285757027566E-5</v>
      </c>
      <c r="M2592" s="1">
        <v>1.2520300224423409E-3</v>
      </c>
      <c r="N2592" s="1">
        <v>0.1378398984670639</v>
      </c>
    </row>
    <row r="2593" spans="1:14" x14ac:dyDescent="0.25">
      <c r="A2593" s="1">
        <v>340092</v>
      </c>
      <c r="B2593" s="1" t="s">
        <v>1520</v>
      </c>
      <c r="C2593" s="1">
        <v>104435303</v>
      </c>
      <c r="D2593" s="1">
        <v>92</v>
      </c>
      <c r="E2593" s="1" t="s">
        <v>1627</v>
      </c>
      <c r="F2593" s="1" t="s">
        <v>230</v>
      </c>
      <c r="G2593" s="1" t="s">
        <v>167</v>
      </c>
      <c r="H2593" s="1" t="s">
        <v>240</v>
      </c>
      <c r="I2593" s="1">
        <v>1041954.05</v>
      </c>
      <c r="J2593" s="1">
        <v>8027745</v>
      </c>
      <c r="K2593" s="1">
        <v>-3.0000001061125658E-6</v>
      </c>
      <c r="L2593" s="1">
        <v>-3.7370380596257746E-5</v>
      </c>
      <c r="M2593" s="1">
        <v>-3.4569999115774408E-5</v>
      </c>
      <c r="N2593" s="1">
        <v>-3.3176946453750134E-3</v>
      </c>
    </row>
    <row r="2594" spans="1:14" x14ac:dyDescent="0.25">
      <c r="A2594" s="1">
        <v>340093</v>
      </c>
      <c r="B2594" s="1" t="s">
        <v>1520</v>
      </c>
      <c r="C2594" s="1">
        <v>104435603</v>
      </c>
      <c r="D2594" s="1">
        <v>93</v>
      </c>
      <c r="E2594" s="1" t="s">
        <v>1628</v>
      </c>
      <c r="F2594" s="1" t="s">
        <v>230</v>
      </c>
      <c r="G2594" s="1" t="s">
        <v>167</v>
      </c>
      <c r="H2594" s="1" t="s">
        <v>240</v>
      </c>
      <c r="I2594" s="1">
        <v>1868355.16</v>
      </c>
      <c r="J2594" s="1">
        <v>15444731</v>
      </c>
      <c r="K2594" s="1">
        <v>-1.8999999156221747E-5</v>
      </c>
      <c r="L2594" s="1">
        <v>-1.2301915558055043E-4</v>
      </c>
      <c r="M2594" s="1">
        <v>7.1237902157008648E-3</v>
      </c>
      <c r="N2594" s="1">
        <v>0.38274607062339783</v>
      </c>
    </row>
    <row r="2595" spans="1:14" x14ac:dyDescent="0.25">
      <c r="A2595" s="1">
        <v>340094</v>
      </c>
      <c r="B2595" s="1" t="s">
        <v>1520</v>
      </c>
      <c r="C2595" s="1">
        <v>104435703</v>
      </c>
      <c r="D2595" s="1">
        <v>94</v>
      </c>
      <c r="E2595" s="1" t="s">
        <v>1629</v>
      </c>
      <c r="F2595" s="1" t="s">
        <v>230</v>
      </c>
      <c r="G2595" s="1" t="s">
        <v>167</v>
      </c>
      <c r="H2595" s="1" t="s">
        <v>240</v>
      </c>
      <c r="I2595" s="1">
        <v>798906.02</v>
      </c>
      <c r="J2595" s="1">
        <v>6456173.5</v>
      </c>
      <c r="K2595" s="1">
        <v>-4.5000001591688488E-6</v>
      </c>
      <c r="L2595" s="1">
        <v>-6.9700683525297791E-5</v>
      </c>
      <c r="M2595" s="1">
        <v>-3.5149998439010233E-5</v>
      </c>
      <c r="N2595" s="1">
        <v>-4.3995729647576809E-3</v>
      </c>
    </row>
    <row r="2596" spans="1:14" x14ac:dyDescent="0.25">
      <c r="A2596" s="1">
        <v>340095</v>
      </c>
      <c r="B2596" s="1" t="s">
        <v>1520</v>
      </c>
      <c r="C2596" s="1">
        <v>104437503</v>
      </c>
      <c r="D2596" s="1">
        <v>95</v>
      </c>
      <c r="E2596" s="1" t="s">
        <v>1630</v>
      </c>
      <c r="F2596" s="1" t="s">
        <v>230</v>
      </c>
      <c r="G2596" s="1" t="s">
        <v>167</v>
      </c>
      <c r="H2596" s="1" t="s">
        <v>240</v>
      </c>
      <c r="I2596" s="1">
        <v>721504.9</v>
      </c>
      <c r="J2596" s="1">
        <v>5501073</v>
      </c>
      <c r="K2596" s="1">
        <v>-2.4999999368446879E-6</v>
      </c>
      <c r="L2596" s="1">
        <v>-4.5445660362020135E-5</v>
      </c>
      <c r="M2596" s="1">
        <v>-2.5370000003022142E-5</v>
      </c>
      <c r="N2596" s="1">
        <v>-3.5161380656063557E-3</v>
      </c>
    </row>
    <row r="2597" spans="1:14" x14ac:dyDescent="0.25">
      <c r="A2597" s="1">
        <v>340096</v>
      </c>
      <c r="B2597" s="1" t="s">
        <v>1520</v>
      </c>
      <c r="C2597" s="1">
        <v>105201033</v>
      </c>
      <c r="D2597" s="1">
        <v>96</v>
      </c>
      <c r="E2597" s="1" t="s">
        <v>1631</v>
      </c>
      <c r="F2597" s="1" t="s">
        <v>231</v>
      </c>
      <c r="G2597" s="1" t="s">
        <v>168</v>
      </c>
      <c r="H2597" s="1" t="s">
        <v>240</v>
      </c>
      <c r="I2597" s="1">
        <v>1785143</v>
      </c>
      <c r="J2597" s="1">
        <v>11336828</v>
      </c>
      <c r="K2597" s="1">
        <v>-7.0000000960135367E-6</v>
      </c>
      <c r="L2597" s="1">
        <v>-6.1745631683152169E-5</v>
      </c>
      <c r="M2597" s="1">
        <v>-5.9750000218627974E-5</v>
      </c>
      <c r="N2597" s="1">
        <v>-3.3469586633145809E-3</v>
      </c>
    </row>
    <row r="2598" spans="1:14" x14ac:dyDescent="0.25">
      <c r="A2598" s="1">
        <v>340097</v>
      </c>
      <c r="B2598" s="1" t="s">
        <v>1520</v>
      </c>
      <c r="C2598" s="1">
        <v>105201352</v>
      </c>
      <c r="D2598" s="1">
        <v>97</v>
      </c>
      <c r="E2598" s="1" t="s">
        <v>1632</v>
      </c>
      <c r="F2598" s="1" t="s">
        <v>231</v>
      </c>
      <c r="G2598" s="1" t="s">
        <v>168</v>
      </c>
      <c r="H2598" s="1" t="s">
        <v>240</v>
      </c>
      <c r="I2598" s="1">
        <v>2871685.69</v>
      </c>
      <c r="J2598" s="1">
        <v>16866306</v>
      </c>
      <c r="K2598" s="1">
        <v>-1.4000000192027073E-5</v>
      </c>
      <c r="L2598" s="1">
        <v>-8.3005659689661115E-5</v>
      </c>
      <c r="M2598" s="1">
        <v>-1.1611999798333272E-4</v>
      </c>
      <c r="N2598" s="1">
        <v>-4.0434543043375015E-3</v>
      </c>
    </row>
    <row r="2599" spans="1:14" x14ac:dyDescent="0.25">
      <c r="A2599" s="1">
        <v>340098</v>
      </c>
      <c r="B2599" s="1" t="s">
        <v>1520</v>
      </c>
      <c r="C2599" s="1">
        <v>105204703</v>
      </c>
      <c r="D2599" s="1">
        <v>98</v>
      </c>
      <c r="E2599" s="1" t="s">
        <v>1633</v>
      </c>
      <c r="F2599" s="1" t="s">
        <v>231</v>
      </c>
      <c r="G2599" s="1" t="s">
        <v>168</v>
      </c>
      <c r="H2599" s="1" t="s">
        <v>240</v>
      </c>
      <c r="I2599" s="1">
        <v>2536448.64</v>
      </c>
      <c r="J2599" s="1">
        <v>19116552</v>
      </c>
      <c r="K2599" s="1">
        <v>-7.9999999798019417E-6</v>
      </c>
      <c r="L2599" s="1">
        <v>-4.1848532418953255E-5</v>
      </c>
      <c r="M2599" s="1">
        <v>2.771339938044548E-2</v>
      </c>
      <c r="N2599" s="1">
        <v>1.1046761274337769</v>
      </c>
    </row>
    <row r="2600" spans="1:14" x14ac:dyDescent="0.25">
      <c r="A2600" s="1">
        <v>340099</v>
      </c>
      <c r="B2600" s="1" t="s">
        <v>1520</v>
      </c>
      <c r="C2600" s="1">
        <v>105251453</v>
      </c>
      <c r="D2600" s="1">
        <v>99</v>
      </c>
      <c r="E2600" s="1" t="s">
        <v>1634</v>
      </c>
      <c r="F2600" s="1" t="s">
        <v>231</v>
      </c>
      <c r="G2600" s="1" t="s">
        <v>169</v>
      </c>
      <c r="H2600" s="1" t="s">
        <v>240</v>
      </c>
      <c r="I2600" s="1">
        <v>1662366.55</v>
      </c>
      <c r="J2600" s="1">
        <v>13359150</v>
      </c>
      <c r="K2600" s="1">
        <v>-9.0000003183376975E-6</v>
      </c>
      <c r="L2600" s="1">
        <v>-6.7369510361459106E-5</v>
      </c>
      <c r="M2600" s="1">
        <v>-6.5389998781029135E-5</v>
      </c>
      <c r="N2600" s="1">
        <v>-3.9333943277597427E-3</v>
      </c>
    </row>
    <row r="2601" spans="1:14" x14ac:dyDescent="0.25">
      <c r="A2601" s="1">
        <v>340100</v>
      </c>
      <c r="B2601" s="1" t="s">
        <v>1520</v>
      </c>
      <c r="C2601" s="1">
        <v>105252602</v>
      </c>
      <c r="D2601" s="1">
        <v>100</v>
      </c>
      <c r="E2601" s="1" t="s">
        <v>1635</v>
      </c>
      <c r="F2601" s="1" t="s">
        <v>231</v>
      </c>
      <c r="G2601" s="1" t="s">
        <v>169</v>
      </c>
      <c r="H2601" s="1" t="s">
        <v>240</v>
      </c>
      <c r="I2601" s="1">
        <v>11297457</v>
      </c>
      <c r="J2601" s="1">
        <v>81822512</v>
      </c>
      <c r="K2601" s="1">
        <v>-1.0399999882793054E-4</v>
      </c>
      <c r="L2601" s="1">
        <v>-1.2710422743111849E-4</v>
      </c>
      <c r="M2601" s="1">
        <v>-2.5475619360804558E-2</v>
      </c>
      <c r="N2601" s="1">
        <v>-0.22499136626720428</v>
      </c>
    </row>
    <row r="2602" spans="1:14" x14ac:dyDescent="0.25">
      <c r="A2602" s="1">
        <v>340101</v>
      </c>
      <c r="B2602" s="1" t="s">
        <v>1520</v>
      </c>
      <c r="C2602" s="1">
        <v>105253303</v>
      </c>
      <c r="D2602" s="1">
        <v>101</v>
      </c>
      <c r="E2602" s="1" t="s">
        <v>1636</v>
      </c>
      <c r="F2602" s="1" t="s">
        <v>231</v>
      </c>
      <c r="G2602" s="1" t="s">
        <v>169</v>
      </c>
      <c r="H2602" s="1" t="s">
        <v>240</v>
      </c>
      <c r="I2602" s="1">
        <v>964288</v>
      </c>
      <c r="J2602" s="1">
        <v>3297924</v>
      </c>
      <c r="K2602" s="1">
        <v>-3.9999999899009708E-6</v>
      </c>
      <c r="L2602" s="1">
        <v>-1.2128827802371234E-4</v>
      </c>
      <c r="M2602" s="1">
        <v>-2.4999999368446879E-5</v>
      </c>
      <c r="N2602" s="1">
        <v>-2.5925191584974527E-3</v>
      </c>
    </row>
    <row r="2603" spans="1:14" x14ac:dyDescent="0.25">
      <c r="A2603" s="1">
        <v>340102</v>
      </c>
      <c r="B2603" s="1" t="s">
        <v>1520</v>
      </c>
      <c r="C2603" s="1">
        <v>105253553</v>
      </c>
      <c r="D2603" s="1">
        <v>102</v>
      </c>
      <c r="E2603" s="1" t="s">
        <v>1637</v>
      </c>
      <c r="F2603" s="1" t="s">
        <v>231</v>
      </c>
      <c r="G2603" s="1" t="s">
        <v>169</v>
      </c>
      <c r="H2603" s="1" t="s">
        <v>240</v>
      </c>
      <c r="I2603" s="1">
        <v>1239976.1000000001</v>
      </c>
      <c r="J2603" s="1">
        <v>7130665</v>
      </c>
      <c r="K2603" s="1">
        <v>-2.7000000045518391E-5</v>
      </c>
      <c r="L2603" s="1">
        <v>-3.7864487967453897E-4</v>
      </c>
      <c r="M2603" s="1">
        <v>-2.74499998340616E-5</v>
      </c>
      <c r="N2603" s="1">
        <v>-2.2137032356113195E-3</v>
      </c>
    </row>
    <row r="2604" spans="1:14" x14ac:dyDescent="0.25">
      <c r="A2604" s="1">
        <v>340103</v>
      </c>
      <c r="B2604" s="1" t="s">
        <v>1520</v>
      </c>
      <c r="C2604" s="1">
        <v>105253903</v>
      </c>
      <c r="D2604" s="1">
        <v>103</v>
      </c>
      <c r="E2604" s="1" t="s">
        <v>1638</v>
      </c>
      <c r="F2604" s="1" t="s">
        <v>231</v>
      </c>
      <c r="G2604" s="1" t="s">
        <v>169</v>
      </c>
      <c r="H2604" s="1" t="s">
        <v>240</v>
      </c>
      <c r="I2604" s="1">
        <v>1546780.64</v>
      </c>
      <c r="J2604" s="1">
        <v>10730647</v>
      </c>
      <c r="K2604" s="1">
        <v>-6.0000002122251317E-6</v>
      </c>
      <c r="L2604" s="1">
        <v>-5.5914584663696587E-5</v>
      </c>
      <c r="M2604" s="1">
        <v>1.6828890889883041E-2</v>
      </c>
      <c r="N2604" s="1">
        <v>1.0999621152877808</v>
      </c>
    </row>
    <row r="2605" spans="1:14" x14ac:dyDescent="0.25">
      <c r="A2605" s="1">
        <v>340104</v>
      </c>
      <c r="B2605" s="1" t="s">
        <v>1520</v>
      </c>
      <c r="C2605" s="1">
        <v>105254053</v>
      </c>
      <c r="D2605" s="1">
        <v>104</v>
      </c>
      <c r="E2605" s="1" t="s">
        <v>1639</v>
      </c>
      <c r="F2605" s="1" t="s">
        <v>231</v>
      </c>
      <c r="G2605" s="1" t="s">
        <v>169</v>
      </c>
      <c r="H2605" s="1" t="s">
        <v>240</v>
      </c>
      <c r="I2605" s="1">
        <v>1243972.8899999999</v>
      </c>
      <c r="J2605" s="1">
        <v>9103047</v>
      </c>
      <c r="K2605" s="1">
        <v>8.5519999265670776E-3</v>
      </c>
      <c r="L2605" s="1">
        <v>9.4034910202026367E-2</v>
      </c>
      <c r="M2605" s="1">
        <v>3.3325000549666584E-4</v>
      </c>
      <c r="N2605" s="1">
        <v>2.6796348392963409E-2</v>
      </c>
    </row>
    <row r="2606" spans="1:14" x14ac:dyDescent="0.25">
      <c r="A2606" s="1">
        <v>340105</v>
      </c>
      <c r="B2606" s="1" t="s">
        <v>1520</v>
      </c>
      <c r="C2606" s="1">
        <v>105254353</v>
      </c>
      <c r="D2606" s="1">
        <v>105</v>
      </c>
      <c r="E2606" s="1" t="s">
        <v>1640</v>
      </c>
      <c r="F2606" s="1" t="s">
        <v>231</v>
      </c>
      <c r="G2606" s="1" t="s">
        <v>169</v>
      </c>
      <c r="H2606" s="1" t="s">
        <v>240</v>
      </c>
      <c r="I2606" s="1">
        <v>1375544.17</v>
      </c>
      <c r="J2606" s="1">
        <v>9031420</v>
      </c>
      <c r="K2606" s="1">
        <v>-4.9999998736893758E-6</v>
      </c>
      <c r="L2606" s="1">
        <v>-5.5362248531309888E-5</v>
      </c>
      <c r="M2606" s="1">
        <v>-4.2730000131996349E-5</v>
      </c>
      <c r="N2606" s="1">
        <v>-3.106310497969389E-3</v>
      </c>
    </row>
    <row r="2607" spans="1:14" x14ac:dyDescent="0.25">
      <c r="A2607" s="1">
        <v>340106</v>
      </c>
      <c r="B2607" s="1" t="s">
        <v>1520</v>
      </c>
      <c r="C2607" s="1">
        <v>105256553</v>
      </c>
      <c r="D2607" s="1">
        <v>106</v>
      </c>
      <c r="E2607" s="1" t="s">
        <v>1641</v>
      </c>
      <c r="F2607" s="1" t="s">
        <v>231</v>
      </c>
      <c r="G2607" s="1" t="s">
        <v>169</v>
      </c>
      <c r="H2607" s="1" t="s">
        <v>240</v>
      </c>
      <c r="I2607" s="1">
        <v>892095.42</v>
      </c>
      <c r="J2607" s="1">
        <v>8745291</v>
      </c>
      <c r="K2607" s="1">
        <v>-4.9999998736893758E-6</v>
      </c>
      <c r="L2607" s="1">
        <v>-5.7173594541382045E-5</v>
      </c>
      <c r="M2607" s="1">
        <v>-7.9079001443460584E-4</v>
      </c>
      <c r="N2607" s="1">
        <v>-8.856559544801712E-2</v>
      </c>
    </row>
    <row r="2608" spans="1:14" x14ac:dyDescent="0.25">
      <c r="A2608" s="1">
        <v>340107</v>
      </c>
      <c r="B2608" s="1" t="s">
        <v>1520</v>
      </c>
      <c r="C2608" s="1">
        <v>105257602</v>
      </c>
      <c r="D2608" s="1">
        <v>107</v>
      </c>
      <c r="E2608" s="1" t="s">
        <v>1642</v>
      </c>
      <c r="F2608" s="1" t="s">
        <v>231</v>
      </c>
      <c r="G2608" s="1" t="s">
        <v>169</v>
      </c>
      <c r="H2608" s="1" t="s">
        <v>240</v>
      </c>
      <c r="I2608" s="1">
        <v>3930027.8</v>
      </c>
      <c r="J2608" s="1">
        <v>14897010</v>
      </c>
      <c r="K2608" s="1">
        <v>-1.7000000298139639E-5</v>
      </c>
      <c r="L2608" s="1">
        <v>-1.1411673040129244E-4</v>
      </c>
      <c r="M2608" s="1">
        <v>0.18305060267448425</v>
      </c>
      <c r="N2608" s="1">
        <v>4.8852877616882324</v>
      </c>
    </row>
    <row r="2609" spans="1:14" x14ac:dyDescent="0.25">
      <c r="A2609" s="1">
        <v>340108</v>
      </c>
      <c r="B2609" s="1" t="s">
        <v>1520</v>
      </c>
      <c r="C2609" s="1">
        <v>105258303</v>
      </c>
      <c r="D2609" s="1">
        <v>108</v>
      </c>
      <c r="E2609" s="1" t="s">
        <v>1643</v>
      </c>
      <c r="F2609" s="1" t="s">
        <v>231</v>
      </c>
      <c r="G2609" s="1" t="s">
        <v>169</v>
      </c>
      <c r="H2609" s="1" t="s">
        <v>240</v>
      </c>
      <c r="I2609" s="1">
        <v>1218290.93</v>
      </c>
      <c r="J2609" s="1">
        <v>8875706</v>
      </c>
      <c r="K2609" s="1">
        <v>-6.0000002122251317E-6</v>
      </c>
      <c r="L2609" s="1">
        <v>-6.760020914953202E-5</v>
      </c>
      <c r="M2609" s="1">
        <v>-2.8529999326565303E-5</v>
      </c>
      <c r="N2609" s="1">
        <v>-2.3417503107339144E-3</v>
      </c>
    </row>
    <row r="2610" spans="1:14" x14ac:dyDescent="0.25">
      <c r="A2610" s="1">
        <v>340109</v>
      </c>
      <c r="B2610" s="1" t="s">
        <v>1520</v>
      </c>
      <c r="C2610" s="1">
        <v>105258503</v>
      </c>
      <c r="D2610" s="1">
        <v>109</v>
      </c>
      <c r="E2610" s="1" t="s">
        <v>1644</v>
      </c>
      <c r="F2610" s="1" t="s">
        <v>231</v>
      </c>
      <c r="G2610" s="1" t="s">
        <v>169</v>
      </c>
      <c r="H2610" s="1" t="s">
        <v>240</v>
      </c>
      <c r="I2610" s="1">
        <v>1233200.78</v>
      </c>
      <c r="J2610" s="1">
        <v>9264902</v>
      </c>
      <c r="K2610" s="1">
        <v>-4.9999998736893758E-6</v>
      </c>
      <c r="L2610" s="1">
        <v>-5.3967083658790216E-5</v>
      </c>
      <c r="M2610" s="1">
        <v>-3.2370000553783029E-5</v>
      </c>
      <c r="N2610" s="1">
        <v>-2.6248078793287277E-3</v>
      </c>
    </row>
    <row r="2611" spans="1:14" x14ac:dyDescent="0.25">
      <c r="A2611" s="1">
        <v>340110</v>
      </c>
      <c r="B2611" s="1" t="s">
        <v>1520</v>
      </c>
      <c r="C2611" s="1">
        <v>105259103</v>
      </c>
      <c r="D2611" s="1">
        <v>110</v>
      </c>
      <c r="E2611" s="1" t="s">
        <v>1645</v>
      </c>
      <c r="F2611" s="1" t="s">
        <v>231</v>
      </c>
      <c r="G2611" s="1" t="s">
        <v>169</v>
      </c>
      <c r="H2611" s="1" t="s">
        <v>240</v>
      </c>
      <c r="I2611" s="1">
        <v>945656.04</v>
      </c>
      <c r="J2611" s="1">
        <v>9568837</v>
      </c>
      <c r="K2611" s="1">
        <v>1.2999999853491317E-5</v>
      </c>
      <c r="L2611" s="1">
        <v>1.3585785927716643E-4</v>
      </c>
      <c r="M2611" s="1">
        <v>3.6067299079149961E-3</v>
      </c>
      <c r="N2611" s="1">
        <v>0.38286000490188599</v>
      </c>
    </row>
    <row r="2612" spans="1:14" x14ac:dyDescent="0.25">
      <c r="A2612" s="1">
        <v>340111</v>
      </c>
      <c r="B2612" s="1" t="s">
        <v>1520</v>
      </c>
      <c r="C2612" s="1">
        <v>105259703</v>
      </c>
      <c r="D2612" s="1">
        <v>111</v>
      </c>
      <c r="E2612" s="1" t="s">
        <v>1646</v>
      </c>
      <c r="F2612" s="1" t="s">
        <v>231</v>
      </c>
      <c r="G2612" s="1" t="s">
        <v>169</v>
      </c>
      <c r="H2612" s="1" t="s">
        <v>240</v>
      </c>
      <c r="I2612" s="1">
        <v>1044019.88</v>
      </c>
      <c r="J2612" s="1">
        <v>6885266.5</v>
      </c>
      <c r="K2612" s="1">
        <v>-3.9999999899009708E-6</v>
      </c>
      <c r="L2612" s="1">
        <v>-5.8095029089599848E-5</v>
      </c>
      <c r="M2612" s="1">
        <v>-4.9089998356066644E-5</v>
      </c>
      <c r="N2612" s="1">
        <v>-4.7017964534461498E-3</v>
      </c>
    </row>
    <row r="2613" spans="1:14" x14ac:dyDescent="0.25">
      <c r="A2613" s="1">
        <v>340112</v>
      </c>
      <c r="B2613" s="1" t="s">
        <v>1520</v>
      </c>
      <c r="C2613" s="1">
        <v>105628302</v>
      </c>
      <c r="D2613" s="1">
        <v>112</v>
      </c>
      <c r="E2613" s="1" t="s">
        <v>1647</v>
      </c>
      <c r="F2613" s="1" t="s">
        <v>231</v>
      </c>
      <c r="G2613" s="1" t="s">
        <v>170</v>
      </c>
      <c r="H2613" s="1" t="s">
        <v>240</v>
      </c>
      <c r="I2613" s="1">
        <v>4349489.5199999996</v>
      </c>
      <c r="J2613" s="1">
        <v>25863746</v>
      </c>
      <c r="K2613" s="1">
        <v>-1.8000000636675395E-5</v>
      </c>
      <c r="L2613" s="1">
        <v>-6.9595436798408628E-5</v>
      </c>
      <c r="M2613" s="1">
        <v>3.3992219716310501E-2</v>
      </c>
      <c r="N2613" s="1">
        <v>0.78767794370651245</v>
      </c>
    </row>
    <row r="2614" spans="1:14" x14ac:dyDescent="0.25">
      <c r="A2614" s="1">
        <v>340113</v>
      </c>
      <c r="B2614" s="1" t="s">
        <v>1520</v>
      </c>
      <c r="C2614" s="1">
        <v>106160303</v>
      </c>
      <c r="D2614" s="1">
        <v>113</v>
      </c>
      <c r="E2614" s="1" t="s">
        <v>1648</v>
      </c>
      <c r="F2614" s="1" t="s">
        <v>230</v>
      </c>
      <c r="G2614" s="1" t="s">
        <v>171</v>
      </c>
      <c r="H2614" s="1" t="s">
        <v>240</v>
      </c>
      <c r="I2614" s="1">
        <v>687328.97</v>
      </c>
      <c r="J2614" s="1">
        <v>5941856</v>
      </c>
      <c r="K2614" s="1">
        <v>-1.9999999949504854E-6</v>
      </c>
      <c r="L2614" s="1">
        <v>-3.365950396982953E-5</v>
      </c>
      <c r="M2614" s="1">
        <v>-1.6379999578930438E-5</v>
      </c>
      <c r="N2614" s="1">
        <v>-2.3830814752727747E-3</v>
      </c>
    </row>
    <row r="2615" spans="1:14" x14ac:dyDescent="0.25">
      <c r="A2615" s="1">
        <v>340114</v>
      </c>
      <c r="B2615" s="1" t="s">
        <v>1520</v>
      </c>
      <c r="C2615" s="1">
        <v>106161203</v>
      </c>
      <c r="D2615" s="1">
        <v>114</v>
      </c>
      <c r="E2615" s="1" t="s">
        <v>1649</v>
      </c>
      <c r="F2615" s="1" t="s">
        <v>230</v>
      </c>
      <c r="G2615" s="1" t="s">
        <v>171</v>
      </c>
      <c r="H2615" s="1" t="s">
        <v>240</v>
      </c>
      <c r="I2615" s="1">
        <v>524255.05</v>
      </c>
      <c r="J2615" s="1">
        <v>3129311.5</v>
      </c>
      <c r="K2615" s="1">
        <v>-4.9999998736893758E-6</v>
      </c>
      <c r="L2615" s="1">
        <v>-1.5977930161170661E-4</v>
      </c>
      <c r="M2615" s="1">
        <v>-2.7039999622502364E-5</v>
      </c>
      <c r="N2615" s="1">
        <v>-5.1575289107859135E-3</v>
      </c>
    </row>
    <row r="2616" spans="1:14" x14ac:dyDescent="0.25">
      <c r="A2616" s="1">
        <v>340115</v>
      </c>
      <c r="B2616" s="1" t="s">
        <v>1520</v>
      </c>
      <c r="C2616" s="1">
        <v>106161703</v>
      </c>
      <c r="D2616" s="1">
        <v>115</v>
      </c>
      <c r="E2616" s="1" t="s">
        <v>1650</v>
      </c>
      <c r="F2616" s="1" t="s">
        <v>230</v>
      </c>
      <c r="G2616" s="1" t="s">
        <v>171</v>
      </c>
      <c r="H2616" s="1" t="s">
        <v>240</v>
      </c>
      <c r="I2616" s="1">
        <v>688675.47</v>
      </c>
      <c r="J2616" s="1">
        <v>5264754.5</v>
      </c>
      <c r="K2616" s="1">
        <v>-3.5000000480067683E-6</v>
      </c>
      <c r="L2616" s="1">
        <v>-6.6479791712481529E-5</v>
      </c>
      <c r="M2616" s="1">
        <v>-2.5580000510672107E-5</v>
      </c>
      <c r="N2616" s="1">
        <v>-3.7142385262995958E-3</v>
      </c>
    </row>
    <row r="2617" spans="1:14" x14ac:dyDescent="0.25">
      <c r="A2617" s="1">
        <v>340116</v>
      </c>
      <c r="B2617" s="1" t="s">
        <v>1520</v>
      </c>
      <c r="C2617" s="1">
        <v>106166503</v>
      </c>
      <c r="D2617" s="1">
        <v>116</v>
      </c>
      <c r="E2617" s="1" t="s">
        <v>1651</v>
      </c>
      <c r="F2617" s="1" t="s">
        <v>230</v>
      </c>
      <c r="G2617" s="1" t="s">
        <v>171</v>
      </c>
      <c r="H2617" s="1" t="s">
        <v>240</v>
      </c>
      <c r="I2617" s="1">
        <v>798419.43</v>
      </c>
      <c r="J2617" s="1">
        <v>7126979</v>
      </c>
      <c r="K2617" s="1">
        <v>-3.9999999899009708E-6</v>
      </c>
      <c r="L2617" s="1">
        <v>-5.6124728871509433E-5</v>
      </c>
      <c r="M2617" s="1">
        <v>-2.8910000764881261E-5</v>
      </c>
      <c r="N2617" s="1">
        <v>-3.6207728553563356E-3</v>
      </c>
    </row>
    <row r="2618" spans="1:14" x14ac:dyDescent="0.25">
      <c r="A2618" s="1">
        <v>340117</v>
      </c>
      <c r="B2618" s="1" t="s">
        <v>1520</v>
      </c>
      <c r="C2618" s="1">
        <v>106167504</v>
      </c>
      <c r="D2618" s="1">
        <v>117</v>
      </c>
      <c r="E2618" s="1" t="s">
        <v>1652</v>
      </c>
      <c r="F2618" s="1" t="s">
        <v>230</v>
      </c>
      <c r="G2618" s="1" t="s">
        <v>171</v>
      </c>
      <c r="H2618" s="1" t="s">
        <v>240</v>
      </c>
      <c r="I2618" s="1">
        <v>376581.36</v>
      </c>
      <c r="J2618" s="1">
        <v>3497951.25</v>
      </c>
      <c r="K2618" s="1">
        <v>-1.9999999949504854E-6</v>
      </c>
      <c r="L2618" s="1">
        <v>-5.7176293921656907E-5</v>
      </c>
      <c r="M2618" s="1">
        <v>-2.080000058413134E-6</v>
      </c>
      <c r="N2618" s="1">
        <v>-5.5233441526070237E-4</v>
      </c>
    </row>
    <row r="2619" spans="1:14" x14ac:dyDescent="0.25">
      <c r="A2619" s="1">
        <v>340118</v>
      </c>
      <c r="B2619" s="1" t="s">
        <v>1520</v>
      </c>
      <c r="C2619" s="1">
        <v>106168003</v>
      </c>
      <c r="D2619" s="1">
        <v>118</v>
      </c>
      <c r="E2619" s="1" t="s">
        <v>1653</v>
      </c>
      <c r="F2619" s="1" t="s">
        <v>230</v>
      </c>
      <c r="G2619" s="1" t="s">
        <v>171</v>
      </c>
      <c r="H2619" s="1" t="s">
        <v>240</v>
      </c>
      <c r="I2619" s="1">
        <v>922408.75</v>
      </c>
      <c r="J2619" s="1">
        <v>8740042</v>
      </c>
      <c r="K2619" s="1">
        <v>-3.9999999899009708E-6</v>
      </c>
      <c r="L2619" s="1">
        <v>-4.5766348193865269E-5</v>
      </c>
      <c r="M2619" s="1">
        <v>-2.9979999453644268E-5</v>
      </c>
      <c r="N2619" s="1">
        <v>-3.250080393627286E-3</v>
      </c>
    </row>
    <row r="2620" spans="1:14" x14ac:dyDescent="0.25">
      <c r="A2620" s="1">
        <v>340119</v>
      </c>
      <c r="B2620" s="1" t="s">
        <v>1520</v>
      </c>
      <c r="C2620" s="1">
        <v>106169003</v>
      </c>
      <c r="D2620" s="1">
        <v>119</v>
      </c>
      <c r="E2620" s="1" t="s">
        <v>1654</v>
      </c>
      <c r="F2620" s="1" t="s">
        <v>230</v>
      </c>
      <c r="G2620" s="1" t="s">
        <v>171</v>
      </c>
      <c r="H2620" s="1" t="s">
        <v>240</v>
      </c>
      <c r="I2620" s="1">
        <v>609426.14</v>
      </c>
      <c r="J2620" s="1">
        <v>5787296</v>
      </c>
      <c r="K2620" s="1">
        <v>-3.5000000480067683E-6</v>
      </c>
      <c r="L2620" s="1">
        <v>-6.0477257648017257E-5</v>
      </c>
      <c r="M2620" s="1">
        <v>-2.6640000214683823E-5</v>
      </c>
      <c r="N2620" s="1">
        <v>-4.3711345642805099E-3</v>
      </c>
    </row>
    <row r="2621" spans="1:14" x14ac:dyDescent="0.25">
      <c r="A2621" s="1">
        <v>340120</v>
      </c>
      <c r="B2621" s="1" t="s">
        <v>1520</v>
      </c>
      <c r="C2621" s="1">
        <v>106172003</v>
      </c>
      <c r="D2621" s="1">
        <v>120</v>
      </c>
      <c r="E2621" s="1" t="s">
        <v>1655</v>
      </c>
      <c r="F2621" s="1" t="s">
        <v>232</v>
      </c>
      <c r="G2621" s="1" t="s">
        <v>172</v>
      </c>
      <c r="H2621" s="1" t="s">
        <v>240</v>
      </c>
      <c r="I2621" s="1">
        <v>3123661.52</v>
      </c>
      <c r="J2621" s="1">
        <v>16194972</v>
      </c>
      <c r="K2621" s="1">
        <v>8.2999998994637281E-5</v>
      </c>
      <c r="L2621" s="1">
        <v>5.1250739488750696E-4</v>
      </c>
      <c r="M2621" s="1">
        <v>-9.123000199906528E-5</v>
      </c>
      <c r="N2621" s="1">
        <v>-2.9205256141722202E-3</v>
      </c>
    </row>
    <row r="2622" spans="1:14" x14ac:dyDescent="0.25">
      <c r="A2622" s="1">
        <v>340121</v>
      </c>
      <c r="B2622" s="1" t="s">
        <v>1520</v>
      </c>
      <c r="C2622" s="1">
        <v>106272003</v>
      </c>
      <c r="D2622" s="1">
        <v>121</v>
      </c>
      <c r="E2622" s="1" t="s">
        <v>1656</v>
      </c>
      <c r="F2622" s="1" t="s">
        <v>231</v>
      </c>
      <c r="G2622" s="1" t="s">
        <v>173</v>
      </c>
      <c r="H2622" s="1" t="s">
        <v>240</v>
      </c>
      <c r="I2622" s="1">
        <v>465444.42</v>
      </c>
      <c r="J2622" s="1">
        <v>3019468.75</v>
      </c>
      <c r="K2622" s="1">
        <v>-5.5000000429572538E-6</v>
      </c>
      <c r="L2622" s="1">
        <v>-1.8215092131868005E-4</v>
      </c>
      <c r="M2622" s="1">
        <v>-7.5200000537734013E-6</v>
      </c>
      <c r="N2622" s="1">
        <v>-1.6156340716406703E-3</v>
      </c>
    </row>
    <row r="2623" spans="1:14" x14ac:dyDescent="0.25">
      <c r="A2623" s="1">
        <v>340122</v>
      </c>
      <c r="B2623" s="1" t="s">
        <v>1520</v>
      </c>
      <c r="C2623" s="1">
        <v>106330703</v>
      </c>
      <c r="D2623" s="1">
        <v>122</v>
      </c>
      <c r="E2623" s="1" t="s">
        <v>1657</v>
      </c>
      <c r="F2623" s="1" t="s">
        <v>233</v>
      </c>
      <c r="G2623" s="1" t="s">
        <v>174</v>
      </c>
      <c r="H2623" s="1" t="s">
        <v>240</v>
      </c>
      <c r="I2623" s="1">
        <v>754761.27</v>
      </c>
      <c r="J2623" s="1">
        <v>7091104.5</v>
      </c>
      <c r="K2623" s="1">
        <v>-2.4999999368446879E-6</v>
      </c>
      <c r="L2623" s="1">
        <v>-3.5255427064839751E-5</v>
      </c>
      <c r="M2623" s="1">
        <v>-1.9159999283147044E-5</v>
      </c>
      <c r="N2623" s="1">
        <v>-2.5384866166859865E-3</v>
      </c>
    </row>
    <row r="2624" spans="1:14" x14ac:dyDescent="0.25">
      <c r="A2624" s="1">
        <v>340123</v>
      </c>
      <c r="B2624" s="1" t="s">
        <v>1520</v>
      </c>
      <c r="C2624" s="1">
        <v>106330803</v>
      </c>
      <c r="D2624" s="1">
        <v>123</v>
      </c>
      <c r="E2624" s="1" t="s">
        <v>1658</v>
      </c>
      <c r="F2624" s="1" t="s">
        <v>233</v>
      </c>
      <c r="G2624" s="1" t="s">
        <v>174</v>
      </c>
      <c r="H2624" s="1" t="s">
        <v>240</v>
      </c>
      <c r="I2624" s="1">
        <v>1221793.28</v>
      </c>
      <c r="J2624" s="1">
        <v>9181628</v>
      </c>
      <c r="K2624" s="1">
        <v>-4.9999998736893758E-6</v>
      </c>
      <c r="L2624" s="1">
        <v>-5.4456544603453949E-5</v>
      </c>
      <c r="M2624" s="1">
        <v>-3.8089998270152137E-5</v>
      </c>
      <c r="N2624" s="1">
        <v>-3.1174514442682266E-3</v>
      </c>
    </row>
    <row r="2625" spans="1:14" x14ac:dyDescent="0.25">
      <c r="A2625" s="1">
        <v>340124</v>
      </c>
      <c r="B2625" s="1" t="s">
        <v>1520</v>
      </c>
      <c r="C2625" s="1">
        <v>106338003</v>
      </c>
      <c r="D2625" s="1">
        <v>124</v>
      </c>
      <c r="E2625" s="1" t="s">
        <v>1659</v>
      </c>
      <c r="F2625" s="1" t="s">
        <v>233</v>
      </c>
      <c r="G2625" s="1" t="s">
        <v>174</v>
      </c>
      <c r="H2625" s="1" t="s">
        <v>240</v>
      </c>
      <c r="I2625" s="1">
        <v>1899988.06</v>
      </c>
      <c r="J2625" s="1">
        <v>15671284</v>
      </c>
      <c r="K2625" s="1">
        <v>-7.0000000960135367E-6</v>
      </c>
      <c r="L2625" s="1">
        <v>-4.4667667680187151E-5</v>
      </c>
      <c r="M2625" s="1">
        <v>-5.2430001233005896E-5</v>
      </c>
      <c r="N2625" s="1">
        <v>-2.7594149578362703E-3</v>
      </c>
    </row>
    <row r="2626" spans="1:14" x14ac:dyDescent="0.25">
      <c r="A2626" s="1">
        <v>340125</v>
      </c>
      <c r="B2626" s="1" t="s">
        <v>1520</v>
      </c>
      <c r="C2626" s="1">
        <v>106611303</v>
      </c>
      <c r="D2626" s="1">
        <v>125</v>
      </c>
      <c r="E2626" s="1" t="s">
        <v>1660</v>
      </c>
      <c r="F2626" s="1" t="s">
        <v>231</v>
      </c>
      <c r="G2626" s="1" t="s">
        <v>175</v>
      </c>
      <c r="H2626" s="1" t="s">
        <v>240</v>
      </c>
      <c r="I2626" s="1">
        <v>917119.31</v>
      </c>
      <c r="J2626" s="1">
        <v>6870451</v>
      </c>
      <c r="K2626" s="1">
        <v>-9.4999995781108737E-6</v>
      </c>
      <c r="L2626" s="1">
        <v>-1.3827311340719461E-4</v>
      </c>
      <c r="M2626" s="1">
        <v>-2.4249999114545062E-5</v>
      </c>
      <c r="N2626" s="1">
        <v>-2.6440790388733149E-3</v>
      </c>
    </row>
    <row r="2627" spans="1:14" x14ac:dyDescent="0.25">
      <c r="A2627" s="1">
        <v>340126</v>
      </c>
      <c r="B2627" s="1" t="s">
        <v>1520</v>
      </c>
      <c r="C2627" s="1">
        <v>106612203</v>
      </c>
      <c r="D2627" s="1">
        <v>126</v>
      </c>
      <c r="E2627" s="1" t="s">
        <v>1661</v>
      </c>
      <c r="F2627" s="1" t="s">
        <v>231</v>
      </c>
      <c r="G2627" s="1" t="s">
        <v>175</v>
      </c>
      <c r="H2627" s="1" t="s">
        <v>240</v>
      </c>
      <c r="I2627" s="1">
        <v>1679620.49</v>
      </c>
      <c r="J2627" s="1">
        <v>11903663</v>
      </c>
      <c r="K2627" s="1">
        <v>-7.0000000960135367E-6</v>
      </c>
      <c r="L2627" s="1">
        <v>-5.8805395383387804E-5</v>
      </c>
      <c r="M2627" s="1">
        <v>-8.2580001617316157E-5</v>
      </c>
      <c r="N2627" s="1">
        <v>-4.9163452349603176E-3</v>
      </c>
    </row>
    <row r="2628" spans="1:14" x14ac:dyDescent="0.25">
      <c r="A2628" s="1">
        <v>340127</v>
      </c>
      <c r="B2628" s="1" t="s">
        <v>1520</v>
      </c>
      <c r="C2628" s="1">
        <v>106616203</v>
      </c>
      <c r="D2628" s="1">
        <v>127</v>
      </c>
      <c r="E2628" s="1" t="s">
        <v>1662</v>
      </c>
      <c r="F2628" s="1" t="s">
        <v>231</v>
      </c>
      <c r="G2628" s="1" t="s">
        <v>175</v>
      </c>
      <c r="H2628" s="1" t="s">
        <v>240</v>
      </c>
      <c r="I2628" s="1">
        <v>1921272.39</v>
      </c>
      <c r="J2628" s="1">
        <v>14287592</v>
      </c>
      <c r="K2628" s="1">
        <v>-9.9999997473787516E-6</v>
      </c>
      <c r="L2628" s="1">
        <v>-6.9990754127502441E-5</v>
      </c>
      <c r="M2628" s="1">
        <v>0.25055250525474548</v>
      </c>
      <c r="N2628" s="1">
        <v>14.996679306030273</v>
      </c>
    </row>
    <row r="2629" spans="1:14" x14ac:dyDescent="0.25">
      <c r="A2629" s="1">
        <v>340128</v>
      </c>
      <c r="B2629" s="1" t="s">
        <v>1520</v>
      </c>
      <c r="C2629" s="1">
        <v>106617203</v>
      </c>
      <c r="D2629" s="1">
        <v>128</v>
      </c>
      <c r="E2629" s="1" t="s">
        <v>1663</v>
      </c>
      <c r="F2629" s="1" t="s">
        <v>231</v>
      </c>
      <c r="G2629" s="1" t="s">
        <v>175</v>
      </c>
      <c r="H2629" s="1" t="s">
        <v>240</v>
      </c>
      <c r="I2629" s="1">
        <v>1716809.96</v>
      </c>
      <c r="J2629" s="1">
        <v>13996149</v>
      </c>
      <c r="K2629" s="1">
        <v>2.6999998954124749E-4</v>
      </c>
      <c r="L2629" s="1">
        <v>1.9291392527520657E-3</v>
      </c>
      <c r="M2629" s="1">
        <v>-3.4550001146271825E-5</v>
      </c>
      <c r="N2629" s="1">
        <v>-2.0124127622693777E-3</v>
      </c>
    </row>
    <row r="2630" spans="1:14" x14ac:dyDescent="0.25">
      <c r="A2630" s="1">
        <v>340129</v>
      </c>
      <c r="B2630" s="1" t="s">
        <v>1520</v>
      </c>
      <c r="C2630" s="1">
        <v>106618603</v>
      </c>
      <c r="D2630" s="1">
        <v>129</v>
      </c>
      <c r="E2630" s="1" t="s">
        <v>1664</v>
      </c>
      <c r="F2630" s="1" t="s">
        <v>231</v>
      </c>
      <c r="G2630" s="1" t="s">
        <v>175</v>
      </c>
      <c r="H2630" s="1" t="s">
        <v>240</v>
      </c>
      <c r="I2630" s="1">
        <v>711724.37</v>
      </c>
      <c r="J2630" s="1">
        <v>6707793</v>
      </c>
      <c r="K2630" s="1">
        <v>-2.4999999368446879E-6</v>
      </c>
      <c r="L2630" s="1">
        <v>-3.7270070606609806E-5</v>
      </c>
      <c r="M2630" s="1">
        <v>-1.7619999198359437E-5</v>
      </c>
      <c r="N2630" s="1">
        <v>-2.4756162893027067E-3</v>
      </c>
    </row>
    <row r="2631" spans="1:14" x14ac:dyDescent="0.25">
      <c r="A2631" s="1">
        <v>340130</v>
      </c>
      <c r="B2631" s="1" t="s">
        <v>1520</v>
      </c>
      <c r="C2631" s="1">
        <v>107650603</v>
      </c>
      <c r="D2631" s="1">
        <v>130</v>
      </c>
      <c r="E2631" s="1" t="s">
        <v>1665</v>
      </c>
      <c r="F2631" s="1" t="s">
        <v>228</v>
      </c>
      <c r="G2631" s="1" t="s">
        <v>176</v>
      </c>
      <c r="H2631" s="1" t="s">
        <v>240</v>
      </c>
      <c r="I2631" s="1">
        <v>1693771</v>
      </c>
      <c r="J2631" s="1">
        <v>9848519</v>
      </c>
      <c r="K2631" s="1">
        <v>-4.9999998736893758E-6</v>
      </c>
      <c r="L2631" s="1">
        <v>-5.0769027438946068E-5</v>
      </c>
      <c r="M2631" s="1">
        <v>-4.3140000343555585E-5</v>
      </c>
      <c r="N2631" s="1">
        <v>-2.5469146203249693E-3</v>
      </c>
    </row>
    <row r="2632" spans="1:14" x14ac:dyDescent="0.25">
      <c r="A2632" s="1">
        <v>340131</v>
      </c>
      <c r="B2632" s="1" t="s">
        <v>1520</v>
      </c>
      <c r="C2632" s="1">
        <v>107650703</v>
      </c>
      <c r="D2632" s="1">
        <v>131</v>
      </c>
      <c r="E2632" s="1" t="s">
        <v>1666</v>
      </c>
      <c r="F2632" s="1" t="s">
        <v>228</v>
      </c>
      <c r="G2632" s="1" t="s">
        <v>176</v>
      </c>
      <c r="H2632" s="1" t="s">
        <v>240</v>
      </c>
      <c r="I2632" s="1">
        <v>1238440.19</v>
      </c>
      <c r="J2632" s="1">
        <v>5969122.5</v>
      </c>
      <c r="K2632" s="1">
        <v>-3.9999999899009708E-6</v>
      </c>
      <c r="L2632" s="1">
        <v>-6.7011482315137982E-5</v>
      </c>
      <c r="M2632" s="1">
        <v>-3.6320001527201384E-5</v>
      </c>
      <c r="N2632" s="1">
        <v>-2.9326353687793016E-3</v>
      </c>
    </row>
    <row r="2633" spans="1:14" x14ac:dyDescent="0.25">
      <c r="A2633" s="1">
        <v>340132</v>
      </c>
      <c r="B2633" s="1" t="s">
        <v>1520</v>
      </c>
      <c r="C2633" s="1">
        <v>107651603</v>
      </c>
      <c r="D2633" s="1">
        <v>132</v>
      </c>
      <c r="E2633" s="1" t="s">
        <v>1667</v>
      </c>
      <c r="F2633" s="1" t="s">
        <v>228</v>
      </c>
      <c r="G2633" s="1" t="s">
        <v>176</v>
      </c>
      <c r="H2633" s="1" t="s">
        <v>240</v>
      </c>
      <c r="I2633" s="1">
        <v>1747116.3</v>
      </c>
      <c r="J2633" s="1">
        <v>11530157</v>
      </c>
      <c r="K2633" s="1">
        <v>-7.0000000960135367E-6</v>
      </c>
      <c r="L2633" s="1">
        <v>-6.0710324760293588E-5</v>
      </c>
      <c r="M2633" s="1">
        <v>2.4030240252614021E-2</v>
      </c>
      <c r="N2633" s="1">
        <v>1.3946048021316528</v>
      </c>
    </row>
    <row r="2634" spans="1:14" x14ac:dyDescent="0.25">
      <c r="A2634" s="1">
        <v>340133</v>
      </c>
      <c r="B2634" s="1" t="s">
        <v>1520</v>
      </c>
      <c r="C2634" s="1">
        <v>107652603</v>
      </c>
      <c r="D2634" s="1">
        <v>133</v>
      </c>
      <c r="E2634" s="1" t="s">
        <v>1668</v>
      </c>
      <c r="F2634" s="1" t="s">
        <v>228</v>
      </c>
      <c r="G2634" s="1" t="s">
        <v>176</v>
      </c>
      <c r="H2634" s="1" t="s">
        <v>240</v>
      </c>
      <c r="I2634" s="1">
        <v>1891758.83</v>
      </c>
      <c r="J2634" s="1">
        <v>7142748.5</v>
      </c>
      <c r="K2634" s="1">
        <v>-4.9999998736893758E-6</v>
      </c>
      <c r="L2634" s="1">
        <v>-7.000101322773844E-5</v>
      </c>
      <c r="M2634" s="1">
        <v>-4.6350000047823414E-5</v>
      </c>
      <c r="N2634" s="1">
        <v>-2.4500407744199038E-3</v>
      </c>
    </row>
    <row r="2635" spans="1:14" x14ac:dyDescent="0.25">
      <c r="A2635" s="1">
        <v>340134</v>
      </c>
      <c r="B2635" s="1" t="s">
        <v>1520</v>
      </c>
      <c r="C2635" s="1">
        <v>107653102</v>
      </c>
      <c r="D2635" s="1">
        <v>134</v>
      </c>
      <c r="E2635" s="1" t="s">
        <v>1669</v>
      </c>
      <c r="F2635" s="1" t="s">
        <v>228</v>
      </c>
      <c r="G2635" s="1" t="s">
        <v>176</v>
      </c>
      <c r="H2635" s="1" t="s">
        <v>240</v>
      </c>
      <c r="I2635" s="1">
        <v>2321997.48</v>
      </c>
      <c r="J2635" s="1">
        <v>10960904</v>
      </c>
      <c r="K2635" s="1">
        <v>-9.0000003183376975E-6</v>
      </c>
      <c r="L2635" s="1">
        <v>-8.2109945651609451E-5</v>
      </c>
      <c r="M2635" s="1">
        <v>8.3924390375614166E-2</v>
      </c>
      <c r="N2635" s="1">
        <v>3.7498502731323242</v>
      </c>
    </row>
    <row r="2636" spans="1:14" x14ac:dyDescent="0.25">
      <c r="A2636" s="1">
        <v>340135</v>
      </c>
      <c r="B2636" s="1" t="s">
        <v>1520</v>
      </c>
      <c r="C2636" s="1">
        <v>107653203</v>
      </c>
      <c r="D2636" s="1">
        <v>135</v>
      </c>
      <c r="E2636" s="1" t="s">
        <v>1670</v>
      </c>
      <c r="F2636" s="1" t="s">
        <v>228</v>
      </c>
      <c r="G2636" s="1" t="s">
        <v>176</v>
      </c>
      <c r="H2636" s="1" t="s">
        <v>240</v>
      </c>
      <c r="I2636" s="1">
        <v>2122944.64</v>
      </c>
      <c r="J2636" s="1">
        <v>10993151</v>
      </c>
      <c r="K2636" s="1">
        <v>-2.5999999706982635E-5</v>
      </c>
      <c r="L2636" s="1">
        <v>-2.3651034280192107E-4</v>
      </c>
      <c r="M2636" s="1">
        <v>-1.0201000259257853E-4</v>
      </c>
      <c r="N2636" s="1">
        <v>-4.804887343198061E-3</v>
      </c>
    </row>
    <row r="2637" spans="1:14" x14ac:dyDescent="0.25">
      <c r="A2637" s="1">
        <v>340136</v>
      </c>
      <c r="B2637" s="1" t="s">
        <v>1520</v>
      </c>
      <c r="C2637" s="1">
        <v>107653802</v>
      </c>
      <c r="D2637" s="1">
        <v>136</v>
      </c>
      <c r="E2637" s="1" t="s">
        <v>1671</v>
      </c>
      <c r="F2637" s="1" t="s">
        <v>228</v>
      </c>
      <c r="G2637" s="1" t="s">
        <v>176</v>
      </c>
      <c r="H2637" s="1" t="s">
        <v>240</v>
      </c>
      <c r="I2637" s="1">
        <v>3522106</v>
      </c>
      <c r="J2637" s="1">
        <v>18323558</v>
      </c>
      <c r="K2637" s="1">
        <v>-1.4000000192027073E-5</v>
      </c>
      <c r="L2637" s="1">
        <v>-7.6404314313549548E-5</v>
      </c>
      <c r="M2637" s="1">
        <v>-8.9000001025851816E-5</v>
      </c>
      <c r="N2637" s="1">
        <v>-2.5268334429711103E-3</v>
      </c>
    </row>
    <row r="2638" spans="1:14" x14ac:dyDescent="0.25">
      <c r="A2638" s="1">
        <v>340137</v>
      </c>
      <c r="B2638" s="1" t="s">
        <v>1520</v>
      </c>
      <c r="C2638" s="1">
        <v>107654103</v>
      </c>
      <c r="D2638" s="1">
        <v>137</v>
      </c>
      <c r="E2638" s="1" t="s">
        <v>1672</v>
      </c>
      <c r="F2638" s="1" t="s">
        <v>228</v>
      </c>
      <c r="G2638" s="1" t="s">
        <v>176</v>
      </c>
      <c r="H2638" s="1" t="s">
        <v>240</v>
      </c>
      <c r="I2638" s="1">
        <v>1103269.45</v>
      </c>
      <c r="J2638" s="1">
        <v>8245020</v>
      </c>
      <c r="K2638" s="1">
        <v>-4.9999998736893758E-6</v>
      </c>
      <c r="L2638" s="1">
        <v>-6.0642629250651225E-5</v>
      </c>
      <c r="M2638" s="1">
        <v>-5.2539999160217121E-5</v>
      </c>
      <c r="N2638" s="1">
        <v>-4.7619827091693878E-3</v>
      </c>
    </row>
    <row r="2639" spans="1:14" x14ac:dyDescent="0.25">
      <c r="A2639" s="1">
        <v>340138</v>
      </c>
      <c r="B2639" s="1" t="s">
        <v>1520</v>
      </c>
      <c r="C2639" s="1">
        <v>107654403</v>
      </c>
      <c r="D2639" s="1">
        <v>138</v>
      </c>
      <c r="E2639" s="1" t="s">
        <v>1673</v>
      </c>
      <c r="F2639" s="1" t="s">
        <v>228</v>
      </c>
      <c r="G2639" s="1" t="s">
        <v>176</v>
      </c>
      <c r="H2639" s="1" t="s">
        <v>240</v>
      </c>
      <c r="I2639" s="1">
        <v>2691833.27</v>
      </c>
      <c r="J2639" s="1">
        <v>16213830</v>
      </c>
      <c r="K2639" s="1">
        <v>-1.1000000085914508E-5</v>
      </c>
      <c r="L2639" s="1">
        <v>-6.7843269789591432E-5</v>
      </c>
      <c r="M2639" s="1">
        <v>-8.1940001109614968E-5</v>
      </c>
      <c r="N2639" s="1">
        <v>-3.0439293477684259E-3</v>
      </c>
    </row>
    <row r="2640" spans="1:14" x14ac:dyDescent="0.25">
      <c r="A2640" s="1">
        <v>340139</v>
      </c>
      <c r="B2640" s="1" t="s">
        <v>1520</v>
      </c>
      <c r="C2640" s="1">
        <v>107654903</v>
      </c>
      <c r="D2640" s="1">
        <v>139</v>
      </c>
      <c r="E2640" s="1" t="s">
        <v>1674</v>
      </c>
      <c r="F2640" s="1" t="s">
        <v>228</v>
      </c>
      <c r="G2640" s="1" t="s">
        <v>176</v>
      </c>
      <c r="H2640" s="1" t="s">
        <v>240</v>
      </c>
      <c r="I2640" s="1">
        <v>1336442.5900000001</v>
      </c>
      <c r="J2640" s="1">
        <v>6036383</v>
      </c>
      <c r="K2640" s="1">
        <v>-5.5000000429572538E-6</v>
      </c>
      <c r="L2640" s="1">
        <v>-9.111408144235611E-5</v>
      </c>
      <c r="M2640" s="1">
        <v>0.14472100138664246</v>
      </c>
      <c r="N2640" s="1">
        <v>12.14385986328125</v>
      </c>
    </row>
    <row r="2641" spans="1:14" x14ac:dyDescent="0.25">
      <c r="A2641" s="1">
        <v>340140</v>
      </c>
      <c r="B2641" s="1" t="s">
        <v>1520</v>
      </c>
      <c r="C2641" s="1">
        <v>107655803</v>
      </c>
      <c r="D2641" s="1">
        <v>140</v>
      </c>
      <c r="E2641" s="1" t="s">
        <v>1675</v>
      </c>
      <c r="F2641" s="1" t="s">
        <v>228</v>
      </c>
      <c r="G2641" s="1" t="s">
        <v>176</v>
      </c>
      <c r="H2641" s="1" t="s">
        <v>240</v>
      </c>
      <c r="I2641" s="1">
        <v>768755.22</v>
      </c>
      <c r="J2641" s="1">
        <v>6280533.5</v>
      </c>
      <c r="K2641" s="1">
        <v>-3.5000000480067683E-6</v>
      </c>
      <c r="L2641" s="1">
        <v>-5.5727719882270321E-5</v>
      </c>
      <c r="M2641" s="1">
        <v>-3.3330001315334812E-5</v>
      </c>
      <c r="N2641" s="1">
        <v>-4.3353922665119171E-3</v>
      </c>
    </row>
    <row r="2642" spans="1:14" x14ac:dyDescent="0.25">
      <c r="A2642" s="1">
        <v>340141</v>
      </c>
      <c r="B2642" s="1" t="s">
        <v>1520</v>
      </c>
      <c r="C2642" s="1">
        <v>107655903</v>
      </c>
      <c r="D2642" s="1">
        <v>141</v>
      </c>
      <c r="E2642" s="1" t="s">
        <v>1676</v>
      </c>
      <c r="F2642" s="1" t="s">
        <v>228</v>
      </c>
      <c r="G2642" s="1" t="s">
        <v>176</v>
      </c>
      <c r="H2642" s="1" t="s">
        <v>240</v>
      </c>
      <c r="I2642" s="1">
        <v>1546887.89</v>
      </c>
      <c r="J2642" s="1">
        <v>9267069</v>
      </c>
      <c r="K2642" s="1">
        <v>-6.0000002122251317E-6</v>
      </c>
      <c r="L2642" s="1">
        <v>-6.4745348936412483E-5</v>
      </c>
      <c r="M2642" s="1">
        <v>-5.0459999329177663E-5</v>
      </c>
      <c r="N2642" s="1">
        <v>-3.2619270496070385E-3</v>
      </c>
    </row>
    <row r="2643" spans="1:14" x14ac:dyDescent="0.25">
      <c r="A2643" s="1">
        <v>340142</v>
      </c>
      <c r="B2643" s="1" t="s">
        <v>1520</v>
      </c>
      <c r="C2643" s="1">
        <v>107656303</v>
      </c>
      <c r="D2643" s="1">
        <v>142</v>
      </c>
      <c r="E2643" s="1" t="s">
        <v>1677</v>
      </c>
      <c r="F2643" s="1" t="s">
        <v>228</v>
      </c>
      <c r="G2643" s="1" t="s">
        <v>176</v>
      </c>
      <c r="H2643" s="1" t="s">
        <v>240</v>
      </c>
      <c r="I2643" s="1">
        <v>2098451.42</v>
      </c>
      <c r="J2643" s="1">
        <v>12553960</v>
      </c>
      <c r="K2643" s="1">
        <v>-1.4999999621068127E-5</v>
      </c>
      <c r="L2643" s="1">
        <v>-1.1948406609008089E-4</v>
      </c>
      <c r="M2643" s="1">
        <v>-8.7020001956261694E-5</v>
      </c>
      <c r="N2643" s="1">
        <v>-4.1466956026852131E-3</v>
      </c>
    </row>
    <row r="2644" spans="1:14" x14ac:dyDescent="0.25">
      <c r="A2644" s="1">
        <v>340143</v>
      </c>
      <c r="B2644" s="1" t="s">
        <v>1520</v>
      </c>
      <c r="C2644" s="1">
        <v>107656502</v>
      </c>
      <c r="D2644" s="1">
        <v>143</v>
      </c>
      <c r="E2644" s="1" t="s">
        <v>1678</v>
      </c>
      <c r="F2644" s="1" t="s">
        <v>228</v>
      </c>
      <c r="G2644" s="1" t="s">
        <v>176</v>
      </c>
      <c r="H2644" s="1" t="s">
        <v>240</v>
      </c>
      <c r="I2644" s="1">
        <v>2816481.97</v>
      </c>
      <c r="J2644" s="1">
        <v>16186363</v>
      </c>
      <c r="K2644" s="1">
        <v>-7.9999999798019417E-6</v>
      </c>
      <c r="L2644" s="1">
        <v>-4.9424295866629109E-5</v>
      </c>
      <c r="M2644" s="1">
        <v>-8.2810001913458109E-5</v>
      </c>
      <c r="N2644" s="1">
        <v>-2.940106438472867E-3</v>
      </c>
    </row>
    <row r="2645" spans="1:14" x14ac:dyDescent="0.25">
      <c r="A2645" s="1">
        <v>340144</v>
      </c>
      <c r="B2645" s="1" t="s">
        <v>1520</v>
      </c>
      <c r="C2645" s="1">
        <v>107657103</v>
      </c>
      <c r="D2645" s="1">
        <v>144</v>
      </c>
      <c r="E2645" s="1" t="s">
        <v>1679</v>
      </c>
      <c r="F2645" s="1" t="s">
        <v>228</v>
      </c>
      <c r="G2645" s="1" t="s">
        <v>176</v>
      </c>
      <c r="H2645" s="1" t="s">
        <v>240</v>
      </c>
      <c r="I2645" s="1">
        <v>2530241.5</v>
      </c>
      <c r="J2645" s="1">
        <v>14343972</v>
      </c>
      <c r="K2645" s="1">
        <v>-6.0000002122251317E-6</v>
      </c>
      <c r="L2645" s="1">
        <v>-4.182940028840676E-5</v>
      </c>
      <c r="M2645" s="1">
        <v>-4.9620000936556607E-5</v>
      </c>
      <c r="N2645" s="1">
        <v>-1.9610391464084387E-3</v>
      </c>
    </row>
    <row r="2646" spans="1:14" x14ac:dyDescent="0.25">
      <c r="A2646" s="1">
        <v>340145</v>
      </c>
      <c r="B2646" s="1" t="s">
        <v>1520</v>
      </c>
      <c r="C2646" s="1">
        <v>107657503</v>
      </c>
      <c r="D2646" s="1">
        <v>145</v>
      </c>
      <c r="E2646" s="1" t="s">
        <v>1680</v>
      </c>
      <c r="F2646" s="1" t="s">
        <v>228</v>
      </c>
      <c r="G2646" s="1" t="s">
        <v>176</v>
      </c>
      <c r="H2646" s="1" t="s">
        <v>240</v>
      </c>
      <c r="I2646" s="1">
        <v>1463762.97</v>
      </c>
      <c r="J2646" s="1">
        <v>9750804</v>
      </c>
      <c r="K2646" s="1">
        <v>-4.9999998736893758E-6</v>
      </c>
      <c r="L2646" s="1">
        <v>-5.1277795137139037E-5</v>
      </c>
      <c r="M2646" s="1">
        <v>-3.4339998819632456E-5</v>
      </c>
      <c r="N2646" s="1">
        <v>-2.3459531366825104E-3</v>
      </c>
    </row>
    <row r="2647" spans="1:14" x14ac:dyDescent="0.25">
      <c r="A2647" s="1">
        <v>340146</v>
      </c>
      <c r="B2647" s="1" t="s">
        <v>1520</v>
      </c>
      <c r="C2647" s="1">
        <v>107658903</v>
      </c>
      <c r="D2647" s="1">
        <v>146</v>
      </c>
      <c r="E2647" s="1" t="s">
        <v>1681</v>
      </c>
      <c r="F2647" s="1" t="s">
        <v>228</v>
      </c>
      <c r="G2647" s="1" t="s">
        <v>176</v>
      </c>
      <c r="H2647" s="1" t="s">
        <v>240</v>
      </c>
      <c r="I2647" s="1">
        <v>1712477.19</v>
      </c>
      <c r="J2647" s="1">
        <v>9990398</v>
      </c>
      <c r="K2647" s="1">
        <v>-7.0000000960135367E-6</v>
      </c>
      <c r="L2647" s="1">
        <v>-7.0067231717985123E-5</v>
      </c>
      <c r="M2647" s="1">
        <v>1.0448279790580273E-2</v>
      </c>
      <c r="N2647" s="1">
        <v>0.61387205123901367</v>
      </c>
    </row>
    <row r="2648" spans="1:14" x14ac:dyDescent="0.25">
      <c r="A2648" s="1">
        <v>340147</v>
      </c>
      <c r="B2648" s="1" t="s">
        <v>1520</v>
      </c>
      <c r="C2648" s="1">
        <v>108051003</v>
      </c>
      <c r="D2648" s="1">
        <v>147</v>
      </c>
      <c r="E2648" s="1" t="s">
        <v>1682</v>
      </c>
      <c r="F2648" s="1" t="s">
        <v>233</v>
      </c>
      <c r="G2648" s="1" t="s">
        <v>177</v>
      </c>
      <c r="H2648" s="1" t="s">
        <v>240</v>
      </c>
      <c r="I2648" s="1">
        <v>1364192.02</v>
      </c>
      <c r="J2648" s="1">
        <v>7700324</v>
      </c>
      <c r="K2648" s="1">
        <v>-5.5000000429572538E-6</v>
      </c>
      <c r="L2648" s="1">
        <v>-7.14255147613585E-5</v>
      </c>
      <c r="M2648" s="1">
        <v>-2.9150000045774505E-5</v>
      </c>
      <c r="N2648" s="1">
        <v>-2.1367503795772791E-3</v>
      </c>
    </row>
    <row r="2649" spans="1:14" x14ac:dyDescent="0.25">
      <c r="A2649" s="1">
        <v>340148</v>
      </c>
      <c r="B2649" s="1" t="s">
        <v>1520</v>
      </c>
      <c r="C2649" s="1">
        <v>108051503</v>
      </c>
      <c r="D2649" s="1">
        <v>148</v>
      </c>
      <c r="E2649" s="1" t="s">
        <v>1683</v>
      </c>
      <c r="F2649" s="1" t="s">
        <v>233</v>
      </c>
      <c r="G2649" s="1" t="s">
        <v>177</v>
      </c>
      <c r="H2649" s="1" t="s">
        <v>240</v>
      </c>
      <c r="I2649" s="1">
        <v>1049083.21</v>
      </c>
      <c r="J2649" s="1">
        <v>8382933</v>
      </c>
      <c r="K2649" s="1">
        <v>-3.9999999899009708E-6</v>
      </c>
      <c r="L2649" s="1">
        <v>-4.7715973778394982E-5</v>
      </c>
      <c r="M2649" s="1">
        <v>-1.7669999579084106E-5</v>
      </c>
      <c r="N2649" s="1">
        <v>-1.6842994373291731E-3</v>
      </c>
    </row>
    <row r="2650" spans="1:14" x14ac:dyDescent="0.25">
      <c r="A2650" s="1">
        <v>340149</v>
      </c>
      <c r="B2650" s="1" t="s">
        <v>1520</v>
      </c>
      <c r="C2650" s="1">
        <v>108053003</v>
      </c>
      <c r="D2650" s="1">
        <v>149</v>
      </c>
      <c r="E2650" s="1" t="s">
        <v>1684</v>
      </c>
      <c r="F2650" s="1" t="s">
        <v>233</v>
      </c>
      <c r="G2650" s="1" t="s">
        <v>177</v>
      </c>
      <c r="H2650" s="1" t="s">
        <v>240</v>
      </c>
      <c r="I2650" s="1">
        <v>979157.37</v>
      </c>
      <c r="J2650" s="1">
        <v>6194047.5</v>
      </c>
      <c r="K2650" s="1">
        <v>-6.4999999267456587E-6</v>
      </c>
      <c r="L2650" s="1">
        <v>-1.0493934678379446E-4</v>
      </c>
      <c r="M2650" s="1">
        <v>-2.9819999326718971E-5</v>
      </c>
      <c r="N2650" s="1">
        <v>-3.045382909476757E-3</v>
      </c>
    </row>
    <row r="2651" spans="1:14" x14ac:dyDescent="0.25">
      <c r="A2651" s="1">
        <v>340150</v>
      </c>
      <c r="B2651" s="1" t="s">
        <v>1520</v>
      </c>
      <c r="C2651" s="1">
        <v>108056004</v>
      </c>
      <c r="D2651" s="1">
        <v>150</v>
      </c>
      <c r="E2651" s="1" t="s">
        <v>1685</v>
      </c>
      <c r="F2651" s="1" t="s">
        <v>233</v>
      </c>
      <c r="G2651" s="1" t="s">
        <v>177</v>
      </c>
      <c r="H2651" s="1" t="s">
        <v>240</v>
      </c>
      <c r="I2651" s="1">
        <v>620144.47</v>
      </c>
      <c r="J2651" s="1">
        <v>5883159.5</v>
      </c>
      <c r="K2651" s="1">
        <v>-2.4999999368446879E-6</v>
      </c>
      <c r="L2651" s="1">
        <v>-4.24941536039114E-5</v>
      </c>
      <c r="M2651" s="1">
        <v>-5.070000042906031E-6</v>
      </c>
      <c r="N2651" s="1">
        <v>-8.1754475831985474E-4</v>
      </c>
    </row>
    <row r="2652" spans="1:14" x14ac:dyDescent="0.25">
      <c r="A2652" s="1">
        <v>340151</v>
      </c>
      <c r="B2652" s="1" t="s">
        <v>1520</v>
      </c>
      <c r="C2652" s="1">
        <v>108058003</v>
      </c>
      <c r="D2652" s="1">
        <v>151</v>
      </c>
      <c r="E2652" s="1" t="s">
        <v>1686</v>
      </c>
      <c r="F2652" s="1" t="s">
        <v>233</v>
      </c>
      <c r="G2652" s="1" t="s">
        <v>177</v>
      </c>
      <c r="H2652" s="1" t="s">
        <v>240</v>
      </c>
      <c r="I2652" s="1">
        <v>785744</v>
      </c>
      <c r="J2652" s="1">
        <v>7683268</v>
      </c>
      <c r="K2652" s="1">
        <v>-3.9999999899009708E-6</v>
      </c>
      <c r="L2652" s="1">
        <v>-5.2061153837712482E-5</v>
      </c>
      <c r="M2652" s="1">
        <v>-2.4589999156887643E-5</v>
      </c>
      <c r="N2652" s="1">
        <v>-3.1294201035052538E-3</v>
      </c>
    </row>
    <row r="2653" spans="1:14" x14ac:dyDescent="0.25">
      <c r="A2653" s="1">
        <v>340152</v>
      </c>
      <c r="B2653" s="1" t="s">
        <v>1520</v>
      </c>
      <c r="C2653" s="1">
        <v>108070502</v>
      </c>
      <c r="D2653" s="1">
        <v>152</v>
      </c>
      <c r="E2653" s="1" t="s">
        <v>1687</v>
      </c>
      <c r="F2653" s="1" t="s">
        <v>232</v>
      </c>
      <c r="G2653" s="1" t="s">
        <v>178</v>
      </c>
      <c r="H2653" s="1" t="s">
        <v>240</v>
      </c>
      <c r="I2653" s="1">
        <v>5603634.1399999997</v>
      </c>
      <c r="J2653" s="1">
        <v>40260944</v>
      </c>
      <c r="K2653" s="1">
        <v>-3.1999999919207767E-5</v>
      </c>
      <c r="L2653" s="1">
        <v>-7.9481433203909546E-5</v>
      </c>
      <c r="M2653" s="1">
        <v>-1.5642000653315336E-4</v>
      </c>
      <c r="N2653" s="1">
        <v>-2.7913248632103205E-3</v>
      </c>
    </row>
    <row r="2654" spans="1:14" x14ac:dyDescent="0.25">
      <c r="A2654" s="1">
        <v>340153</v>
      </c>
      <c r="B2654" s="1" t="s">
        <v>1520</v>
      </c>
      <c r="C2654" s="1">
        <v>108071003</v>
      </c>
      <c r="D2654" s="1">
        <v>153</v>
      </c>
      <c r="E2654" s="1" t="s">
        <v>1688</v>
      </c>
      <c r="F2654" s="1" t="s">
        <v>232</v>
      </c>
      <c r="G2654" s="1" t="s">
        <v>178</v>
      </c>
      <c r="H2654" s="1" t="s">
        <v>240</v>
      </c>
      <c r="I2654" s="1">
        <v>810075.78</v>
      </c>
      <c r="J2654" s="1">
        <v>6971267</v>
      </c>
      <c r="K2654" s="1">
        <v>-6.4999999267456587E-6</v>
      </c>
      <c r="L2654" s="1">
        <v>-9.3239781563170254E-5</v>
      </c>
      <c r="M2654" s="1">
        <v>-2.8369999199640006E-5</v>
      </c>
      <c r="N2654" s="1">
        <v>-3.5020187497138977E-3</v>
      </c>
    </row>
    <row r="2655" spans="1:14" x14ac:dyDescent="0.25">
      <c r="A2655" s="1">
        <v>340154</v>
      </c>
      <c r="B2655" s="1" t="s">
        <v>1520</v>
      </c>
      <c r="C2655" s="1">
        <v>108071504</v>
      </c>
      <c r="D2655" s="1">
        <v>154</v>
      </c>
      <c r="E2655" s="1" t="s">
        <v>1689</v>
      </c>
      <c r="F2655" s="1" t="s">
        <v>232</v>
      </c>
      <c r="G2655" s="1" t="s">
        <v>178</v>
      </c>
      <c r="H2655" s="1" t="s">
        <v>240</v>
      </c>
      <c r="I2655" s="1">
        <v>617477.57999999996</v>
      </c>
      <c r="J2655" s="1">
        <v>5545660.5</v>
      </c>
      <c r="K2655" s="1">
        <v>-4.9999998736893758E-6</v>
      </c>
      <c r="L2655" s="1">
        <v>-9.0160501713398844E-5</v>
      </c>
      <c r="M2655" s="1">
        <v>-2.1489999198820442E-5</v>
      </c>
      <c r="N2655" s="1">
        <v>-3.4801671281456947E-3</v>
      </c>
    </row>
    <row r="2656" spans="1:14" x14ac:dyDescent="0.25">
      <c r="A2656" s="1">
        <v>340155</v>
      </c>
      <c r="B2656" s="1" t="s">
        <v>1520</v>
      </c>
      <c r="C2656" s="1">
        <v>108073503</v>
      </c>
      <c r="D2656" s="1">
        <v>155</v>
      </c>
      <c r="E2656" s="1" t="s">
        <v>1690</v>
      </c>
      <c r="F2656" s="1" t="s">
        <v>232</v>
      </c>
      <c r="G2656" s="1" t="s">
        <v>178</v>
      </c>
      <c r="H2656" s="1" t="s">
        <v>240</v>
      </c>
      <c r="I2656" s="1">
        <v>2212602.2000000002</v>
      </c>
      <c r="J2656" s="1">
        <v>12263327</v>
      </c>
      <c r="K2656" s="1">
        <v>-9.0000003183376975E-6</v>
      </c>
      <c r="L2656" s="1">
        <v>-7.3389492172282189E-5</v>
      </c>
      <c r="M2656" s="1">
        <v>-3.8890000723768026E-5</v>
      </c>
      <c r="N2656" s="1">
        <v>-1.7576280515640974E-3</v>
      </c>
    </row>
    <row r="2657" spans="1:14" x14ac:dyDescent="0.25">
      <c r="A2657" s="1">
        <v>340156</v>
      </c>
      <c r="B2657" s="1" t="s">
        <v>1520</v>
      </c>
      <c r="C2657" s="1">
        <v>108077503</v>
      </c>
      <c r="D2657" s="1">
        <v>156</v>
      </c>
      <c r="E2657" s="1" t="s">
        <v>1691</v>
      </c>
      <c r="F2657" s="1" t="s">
        <v>232</v>
      </c>
      <c r="G2657" s="1" t="s">
        <v>178</v>
      </c>
      <c r="H2657" s="1" t="s">
        <v>240</v>
      </c>
      <c r="I2657" s="1">
        <v>1177087.94</v>
      </c>
      <c r="J2657" s="1">
        <v>7907560.5</v>
      </c>
      <c r="K2657" s="1">
        <v>-4.9999998736893758E-6</v>
      </c>
      <c r="L2657" s="1">
        <v>-6.3230589148588479E-5</v>
      </c>
      <c r="M2657" s="1">
        <v>-3.0549999792128801E-5</v>
      </c>
      <c r="N2657" s="1">
        <v>-2.5953208096325397E-3</v>
      </c>
    </row>
    <row r="2658" spans="1:14" x14ac:dyDescent="0.25">
      <c r="A2658" s="1">
        <v>340157</v>
      </c>
      <c r="B2658" s="1" t="s">
        <v>1520</v>
      </c>
      <c r="C2658" s="1">
        <v>108078003</v>
      </c>
      <c r="D2658" s="1">
        <v>157</v>
      </c>
      <c r="E2658" s="1" t="s">
        <v>1692</v>
      </c>
      <c r="F2658" s="1" t="s">
        <v>232</v>
      </c>
      <c r="G2658" s="1" t="s">
        <v>178</v>
      </c>
      <c r="H2658" s="1" t="s">
        <v>240</v>
      </c>
      <c r="I2658" s="1">
        <v>1517957.66</v>
      </c>
      <c r="J2658" s="1">
        <v>9423356</v>
      </c>
      <c r="K2658" s="1">
        <v>-3.9999999899009708E-6</v>
      </c>
      <c r="L2658" s="1">
        <v>-4.2447703890502453E-5</v>
      </c>
      <c r="M2658" s="1">
        <v>-1.9420000171521679E-5</v>
      </c>
      <c r="N2658" s="1">
        <v>-1.279334188438952E-3</v>
      </c>
    </row>
    <row r="2659" spans="1:14" x14ac:dyDescent="0.25">
      <c r="A2659" s="1">
        <v>340158</v>
      </c>
      <c r="B2659" s="1" t="s">
        <v>1520</v>
      </c>
      <c r="C2659" s="1">
        <v>108079004</v>
      </c>
      <c r="D2659" s="1">
        <v>158</v>
      </c>
      <c r="E2659" s="1" t="s">
        <v>1693</v>
      </c>
      <c r="F2659" s="1" t="s">
        <v>232</v>
      </c>
      <c r="G2659" s="1" t="s">
        <v>178</v>
      </c>
      <c r="H2659" s="1" t="s">
        <v>240</v>
      </c>
      <c r="I2659" s="1">
        <v>378221.25</v>
      </c>
      <c r="J2659" s="1">
        <v>3390569.25</v>
      </c>
      <c r="K2659" s="1">
        <v>-1.9999999949504854E-6</v>
      </c>
      <c r="L2659" s="1">
        <v>-5.8987108786823228E-5</v>
      </c>
      <c r="M2659" s="1">
        <v>-1.7890000890474766E-5</v>
      </c>
      <c r="N2659" s="1">
        <v>-4.7298120334744453E-3</v>
      </c>
    </row>
    <row r="2660" spans="1:14" x14ac:dyDescent="0.25">
      <c r="A2660" s="1">
        <v>340159</v>
      </c>
      <c r="B2660" s="1" t="s">
        <v>1520</v>
      </c>
      <c r="C2660" s="1">
        <v>108110603</v>
      </c>
      <c r="D2660" s="1">
        <v>159</v>
      </c>
      <c r="E2660" s="1" t="s">
        <v>1694</v>
      </c>
      <c r="F2660" s="1" t="s">
        <v>233</v>
      </c>
      <c r="G2660" s="1" t="s">
        <v>179</v>
      </c>
      <c r="H2660" s="1" t="s">
        <v>240</v>
      </c>
      <c r="I2660" s="1">
        <v>580869.47</v>
      </c>
      <c r="J2660" s="1">
        <v>5383893.5</v>
      </c>
      <c r="K2660" s="1">
        <v>-3.9999999899009708E-6</v>
      </c>
      <c r="L2660" s="1">
        <v>-7.429561810567975E-5</v>
      </c>
      <c r="M2660" s="1">
        <v>-2.3799999326001853E-5</v>
      </c>
      <c r="N2660" s="1">
        <v>-4.0971380658447742E-3</v>
      </c>
    </row>
    <row r="2661" spans="1:14" x14ac:dyDescent="0.25">
      <c r="A2661" s="1">
        <v>340160</v>
      </c>
      <c r="B2661" s="1" t="s">
        <v>1520</v>
      </c>
      <c r="C2661" s="1">
        <v>108111203</v>
      </c>
      <c r="D2661" s="1">
        <v>160</v>
      </c>
      <c r="E2661" s="1" t="s">
        <v>1695</v>
      </c>
      <c r="F2661" s="1" t="s">
        <v>233</v>
      </c>
      <c r="G2661" s="1" t="s">
        <v>179</v>
      </c>
      <c r="H2661" s="1" t="s">
        <v>240</v>
      </c>
      <c r="I2661" s="1">
        <v>1031857.04</v>
      </c>
      <c r="J2661" s="1">
        <v>9736189</v>
      </c>
      <c r="K2661" s="1">
        <v>-4.9999998736893758E-6</v>
      </c>
      <c r="L2661" s="1">
        <v>-5.1354771130718291E-5</v>
      </c>
      <c r="M2661" s="1">
        <v>-3.3180000173160806E-5</v>
      </c>
      <c r="N2661" s="1">
        <v>-3.2154582440853119E-3</v>
      </c>
    </row>
    <row r="2662" spans="1:14" x14ac:dyDescent="0.25">
      <c r="A2662" s="1">
        <v>340161</v>
      </c>
      <c r="B2662" s="1" t="s">
        <v>1520</v>
      </c>
      <c r="C2662" s="1">
        <v>108111303</v>
      </c>
      <c r="D2662" s="1">
        <v>161</v>
      </c>
      <c r="E2662" s="1" t="s">
        <v>1696</v>
      </c>
      <c r="F2662" s="1" t="s">
        <v>233</v>
      </c>
      <c r="G2662" s="1" t="s">
        <v>179</v>
      </c>
      <c r="H2662" s="1" t="s">
        <v>240</v>
      </c>
    </row>
    <row r="2663" spans="1:14" x14ac:dyDescent="0.25">
      <c r="A2663" s="1">
        <v>340162</v>
      </c>
      <c r="B2663" s="1" t="s">
        <v>1520</v>
      </c>
      <c r="C2663" s="1">
        <v>108111403</v>
      </c>
      <c r="D2663" s="1">
        <v>162</v>
      </c>
      <c r="E2663" s="1" t="s">
        <v>1697</v>
      </c>
      <c r="F2663" s="1" t="s">
        <v>233</v>
      </c>
      <c r="G2663" s="1" t="s">
        <v>179</v>
      </c>
      <c r="H2663" s="1" t="s">
        <v>240</v>
      </c>
      <c r="I2663" s="1">
        <v>601748.55000000005</v>
      </c>
      <c r="J2663" s="1">
        <v>5966039</v>
      </c>
      <c r="K2663" s="1">
        <v>-2.4999999368446879E-6</v>
      </c>
      <c r="L2663" s="1">
        <v>-4.1903833334799856E-5</v>
      </c>
      <c r="M2663" s="1">
        <v>-1.6919999325182289E-5</v>
      </c>
      <c r="N2663" s="1">
        <v>-2.8117266483604908E-3</v>
      </c>
    </row>
    <row r="2664" spans="1:14" x14ac:dyDescent="0.25">
      <c r="A2664" s="1">
        <v>340163</v>
      </c>
      <c r="B2664" s="1" t="s">
        <v>1520</v>
      </c>
      <c r="C2664" s="1">
        <v>108112003</v>
      </c>
      <c r="D2664" s="1">
        <v>163</v>
      </c>
      <c r="E2664" s="1" t="s">
        <v>1698</v>
      </c>
      <c r="F2664" s="1" t="s">
        <v>233</v>
      </c>
      <c r="G2664" s="1" t="s">
        <v>179</v>
      </c>
      <c r="H2664" s="1" t="s">
        <v>240</v>
      </c>
      <c r="I2664" s="1">
        <v>605487.25</v>
      </c>
      <c r="J2664" s="1">
        <v>5514863.5</v>
      </c>
      <c r="K2664" s="1">
        <v>-3.9999999899009708E-6</v>
      </c>
      <c r="L2664" s="1">
        <v>-7.2531205660197884E-5</v>
      </c>
      <c r="M2664" s="1">
        <v>-3.8729998777853325E-5</v>
      </c>
      <c r="N2664" s="1">
        <v>-6.3960920087993145E-3</v>
      </c>
    </row>
    <row r="2665" spans="1:14" x14ac:dyDescent="0.25">
      <c r="A2665" s="1">
        <v>340164</v>
      </c>
      <c r="B2665" s="1" t="s">
        <v>1520</v>
      </c>
      <c r="C2665" s="1">
        <v>108112203</v>
      </c>
      <c r="D2665" s="1">
        <v>164</v>
      </c>
      <c r="E2665" s="1" t="s">
        <v>1699</v>
      </c>
      <c r="F2665" s="1" t="s">
        <v>233</v>
      </c>
      <c r="G2665" s="1" t="s">
        <v>179</v>
      </c>
      <c r="H2665" s="1" t="s">
        <v>240</v>
      </c>
      <c r="I2665" s="1">
        <v>1433850.05</v>
      </c>
      <c r="J2665" s="1">
        <v>12626207</v>
      </c>
      <c r="K2665" s="1">
        <v>-3.9999999899009708E-6</v>
      </c>
      <c r="L2665" s="1">
        <v>-3.1680130632594228E-5</v>
      </c>
      <c r="M2665" s="1">
        <v>-2.3340000552707352E-5</v>
      </c>
      <c r="N2665" s="1">
        <v>-1.6277587274089456E-3</v>
      </c>
    </row>
    <row r="2666" spans="1:14" x14ac:dyDescent="0.25">
      <c r="A2666" s="1">
        <v>340165</v>
      </c>
      <c r="B2666" s="1" t="s">
        <v>1520</v>
      </c>
      <c r="C2666" s="1">
        <v>108112502</v>
      </c>
      <c r="D2666" s="1">
        <v>165</v>
      </c>
      <c r="E2666" s="1" t="s">
        <v>1700</v>
      </c>
      <c r="F2666" s="1" t="s">
        <v>233</v>
      </c>
      <c r="G2666" s="1" t="s">
        <v>179</v>
      </c>
      <c r="H2666" s="1" t="s">
        <v>240</v>
      </c>
      <c r="I2666" s="1">
        <v>2669102.5299999998</v>
      </c>
      <c r="J2666" s="1">
        <v>19621678</v>
      </c>
      <c r="K2666" s="1">
        <v>-2.9999999242136255E-5</v>
      </c>
      <c r="L2666" s="1">
        <v>-1.5289189468603581E-4</v>
      </c>
      <c r="M2666" s="1">
        <v>-1.2147000234108418E-4</v>
      </c>
      <c r="N2666" s="1">
        <v>-4.5507606118917465E-3</v>
      </c>
    </row>
    <row r="2667" spans="1:14" x14ac:dyDescent="0.25">
      <c r="A2667" s="1">
        <v>340166</v>
      </c>
      <c r="B2667" s="1" t="s">
        <v>1520</v>
      </c>
      <c r="C2667" s="1">
        <v>108114503</v>
      </c>
      <c r="D2667" s="1">
        <v>166</v>
      </c>
      <c r="E2667" s="1" t="s">
        <v>1701</v>
      </c>
      <c r="F2667" s="1" t="s">
        <v>233</v>
      </c>
      <c r="G2667" s="1" t="s">
        <v>179</v>
      </c>
      <c r="H2667" s="1" t="s">
        <v>240</v>
      </c>
      <c r="I2667" s="1">
        <v>821328.5</v>
      </c>
      <c r="J2667" s="1">
        <v>8847703</v>
      </c>
      <c r="K2667" s="1">
        <v>-3.0000001061125658E-6</v>
      </c>
      <c r="L2667" s="1">
        <v>-3.390709389350377E-5</v>
      </c>
      <c r="M2667" s="1">
        <v>-1.9970000721514225E-5</v>
      </c>
      <c r="N2667" s="1">
        <v>-2.4313675239682198E-3</v>
      </c>
    </row>
    <row r="2668" spans="1:14" x14ac:dyDescent="0.25">
      <c r="A2668" s="1">
        <v>340167</v>
      </c>
      <c r="B2668" s="1" t="s">
        <v>1520</v>
      </c>
      <c r="C2668" s="1">
        <v>108116003</v>
      </c>
      <c r="D2668" s="1">
        <v>167</v>
      </c>
      <c r="E2668" s="1" t="s">
        <v>1702</v>
      </c>
      <c r="F2668" s="1" t="s">
        <v>233</v>
      </c>
      <c r="G2668" s="1" t="s">
        <v>179</v>
      </c>
      <c r="H2668" s="1" t="s">
        <v>240</v>
      </c>
      <c r="I2668" s="1">
        <v>1275802.51</v>
      </c>
      <c r="J2668" s="1">
        <v>9696292</v>
      </c>
      <c r="K2668" s="1">
        <v>-3.9999999899009708E-6</v>
      </c>
      <c r="L2668" s="1">
        <v>-4.1252864320995286E-5</v>
      </c>
      <c r="M2668" s="1">
        <v>-3.468000068096444E-5</v>
      </c>
      <c r="N2668" s="1">
        <v>-2.7182151097804308E-3</v>
      </c>
    </row>
    <row r="2669" spans="1:14" x14ac:dyDescent="0.25">
      <c r="A2669" s="1">
        <v>340168</v>
      </c>
      <c r="B2669" s="1" t="s">
        <v>1520</v>
      </c>
      <c r="C2669" s="1">
        <v>108116303</v>
      </c>
      <c r="D2669" s="1">
        <v>168</v>
      </c>
      <c r="E2669" s="1" t="s">
        <v>1703</v>
      </c>
      <c r="F2669" s="1" t="s">
        <v>233</v>
      </c>
      <c r="G2669" s="1" t="s">
        <v>179</v>
      </c>
      <c r="H2669" s="1" t="s">
        <v>240</v>
      </c>
      <c r="I2669" s="1">
        <v>643994.81999999995</v>
      </c>
      <c r="J2669" s="1">
        <v>6781580</v>
      </c>
      <c r="K2669" s="1">
        <v>-2.4999999368446879E-6</v>
      </c>
      <c r="L2669" s="1">
        <v>-3.6864552384940907E-5</v>
      </c>
      <c r="M2669" s="1">
        <v>-1.6149999282788485E-5</v>
      </c>
      <c r="N2669" s="1">
        <v>-2.5077213067561388E-3</v>
      </c>
    </row>
    <row r="2670" spans="1:14" x14ac:dyDescent="0.25">
      <c r="A2670" s="1">
        <v>340169</v>
      </c>
      <c r="B2670" s="1" t="s">
        <v>1520</v>
      </c>
      <c r="C2670" s="1">
        <v>108116503</v>
      </c>
      <c r="D2670" s="1">
        <v>169</v>
      </c>
      <c r="E2670" s="1" t="s">
        <v>1704</v>
      </c>
      <c r="F2670" s="1" t="s">
        <v>233</v>
      </c>
      <c r="G2670" s="1" t="s">
        <v>179</v>
      </c>
      <c r="H2670" s="1" t="s">
        <v>240</v>
      </c>
      <c r="I2670" s="1">
        <v>779561.4</v>
      </c>
      <c r="J2670" s="1">
        <v>3409908.5</v>
      </c>
      <c r="K2670" s="1">
        <v>-3.7499999052670319E-6</v>
      </c>
      <c r="L2670" s="1">
        <v>-1.0997350182151422E-4</v>
      </c>
      <c r="M2670" s="1">
        <v>3.26978899538517E-2</v>
      </c>
      <c r="N2670" s="1">
        <v>4.3780274391174316</v>
      </c>
    </row>
    <row r="2671" spans="1:14" x14ac:dyDescent="0.25">
      <c r="A2671" s="1">
        <v>340170</v>
      </c>
      <c r="B2671" s="1" t="s">
        <v>1520</v>
      </c>
      <c r="C2671" s="1">
        <v>108118503</v>
      </c>
      <c r="D2671" s="1">
        <v>170</v>
      </c>
      <c r="E2671" s="1" t="s">
        <v>1705</v>
      </c>
      <c r="F2671" s="1" t="s">
        <v>233</v>
      </c>
      <c r="G2671" s="1" t="s">
        <v>179</v>
      </c>
      <c r="H2671" s="1" t="s">
        <v>240</v>
      </c>
      <c r="I2671" s="1">
        <v>878969.48</v>
      </c>
      <c r="J2671" s="1">
        <v>4078639.75</v>
      </c>
      <c r="K2671" s="1">
        <v>-2.0500000391621143E-4</v>
      </c>
      <c r="L2671" s="1">
        <v>-5.0259330309927464E-3</v>
      </c>
      <c r="M2671" s="1">
        <v>-1.2178999895695597E-4</v>
      </c>
      <c r="N2671" s="1">
        <v>-1.3854078948497772E-2</v>
      </c>
    </row>
    <row r="2672" spans="1:14" x14ac:dyDescent="0.25">
      <c r="A2672" s="1">
        <v>340171</v>
      </c>
      <c r="B2672" s="1" t="s">
        <v>1520</v>
      </c>
      <c r="C2672" s="1">
        <v>108561003</v>
      </c>
      <c r="D2672" s="1">
        <v>171</v>
      </c>
      <c r="E2672" s="1" t="s">
        <v>1706</v>
      </c>
      <c r="F2672" s="1" t="s">
        <v>233</v>
      </c>
      <c r="G2672" s="1" t="s">
        <v>180</v>
      </c>
      <c r="H2672" s="1" t="s">
        <v>240</v>
      </c>
      <c r="I2672" s="1">
        <v>567777.26</v>
      </c>
      <c r="J2672" s="1">
        <v>5251776</v>
      </c>
      <c r="K2672" s="1">
        <v>-1.9999999949504854E-6</v>
      </c>
      <c r="L2672" s="1">
        <v>-3.8082340324763209E-5</v>
      </c>
      <c r="M2672" s="1">
        <v>-1.2110000170650892E-5</v>
      </c>
      <c r="N2672" s="1">
        <v>-2.1328332368284464E-3</v>
      </c>
    </row>
    <row r="2673" spans="1:14" x14ac:dyDescent="0.25">
      <c r="A2673" s="1">
        <v>340172</v>
      </c>
      <c r="B2673" s="1" t="s">
        <v>1520</v>
      </c>
      <c r="C2673" s="1">
        <v>108561803</v>
      </c>
      <c r="D2673" s="1">
        <v>172</v>
      </c>
      <c r="E2673" s="1" t="s">
        <v>1707</v>
      </c>
      <c r="F2673" s="1" t="s">
        <v>233</v>
      </c>
      <c r="G2673" s="1" t="s">
        <v>180</v>
      </c>
      <c r="H2673" s="1" t="s">
        <v>240</v>
      </c>
      <c r="I2673" s="1">
        <v>714586.34</v>
      </c>
      <c r="J2673" s="1">
        <v>6846417.5</v>
      </c>
      <c r="K2673" s="1">
        <v>-2.4999999368446879E-6</v>
      </c>
      <c r="L2673" s="1">
        <v>-3.6515433748718351E-5</v>
      </c>
      <c r="M2673" s="1">
        <v>-1.5339999663410708E-5</v>
      </c>
      <c r="N2673" s="1">
        <v>-2.1466503385454416E-3</v>
      </c>
    </row>
    <row r="2674" spans="1:14" x14ac:dyDescent="0.25">
      <c r="A2674" s="1">
        <v>340173</v>
      </c>
      <c r="B2674" s="1" t="s">
        <v>1520</v>
      </c>
      <c r="C2674" s="1">
        <v>108565203</v>
      </c>
      <c r="D2674" s="1">
        <v>173</v>
      </c>
      <c r="E2674" s="1" t="s">
        <v>1708</v>
      </c>
      <c r="F2674" s="1" t="s">
        <v>233</v>
      </c>
      <c r="G2674" s="1" t="s">
        <v>180</v>
      </c>
      <c r="H2674" s="1" t="s">
        <v>240</v>
      </c>
      <c r="I2674" s="1">
        <v>693076.71</v>
      </c>
      <c r="J2674" s="1">
        <v>7366264</v>
      </c>
      <c r="K2674" s="1">
        <v>-3.0000001061125658E-6</v>
      </c>
      <c r="L2674" s="1">
        <v>-4.0726190491113812E-5</v>
      </c>
      <c r="M2674" s="1">
        <v>-1.2589999641932081E-5</v>
      </c>
      <c r="N2674" s="1">
        <v>-1.8165047513321042E-3</v>
      </c>
    </row>
    <row r="2675" spans="1:14" x14ac:dyDescent="0.25">
      <c r="A2675" s="1">
        <v>340174</v>
      </c>
      <c r="B2675" s="1" t="s">
        <v>1520</v>
      </c>
      <c r="C2675" s="1">
        <v>108565503</v>
      </c>
      <c r="D2675" s="1">
        <v>174</v>
      </c>
      <c r="E2675" s="1" t="s">
        <v>1709</v>
      </c>
      <c r="F2675" s="1" t="s">
        <v>233</v>
      </c>
      <c r="G2675" s="1" t="s">
        <v>180</v>
      </c>
      <c r="H2675" s="1" t="s">
        <v>240</v>
      </c>
      <c r="I2675" s="1">
        <v>871382.55</v>
      </c>
      <c r="J2675" s="1">
        <v>7829835.5</v>
      </c>
      <c r="K2675" s="1">
        <v>-4.9999998736893758E-6</v>
      </c>
      <c r="L2675" s="1">
        <v>-6.385826418409124E-5</v>
      </c>
      <c r="M2675" s="1">
        <v>-2.6989999241777696E-5</v>
      </c>
      <c r="N2675" s="1">
        <v>-3.0972808599472046E-3</v>
      </c>
    </row>
    <row r="2676" spans="1:14" x14ac:dyDescent="0.25">
      <c r="A2676" s="1">
        <v>340175</v>
      </c>
      <c r="B2676" s="1" t="s">
        <v>1520</v>
      </c>
      <c r="C2676" s="1">
        <v>108566303</v>
      </c>
      <c r="D2676" s="1">
        <v>175</v>
      </c>
      <c r="E2676" s="1" t="s">
        <v>1710</v>
      </c>
      <c r="F2676" s="1" t="s">
        <v>233</v>
      </c>
      <c r="G2676" s="1" t="s">
        <v>180</v>
      </c>
      <c r="H2676" s="1" t="s">
        <v>240</v>
      </c>
      <c r="I2676" s="1">
        <v>466560.56</v>
      </c>
      <c r="J2676" s="1">
        <v>3488194.75</v>
      </c>
      <c r="K2676" s="1">
        <v>-2.4999999368446879E-6</v>
      </c>
      <c r="L2676" s="1">
        <v>-7.1670256147626787E-5</v>
      </c>
      <c r="M2676" s="1">
        <v>-6.4599998950143345E-6</v>
      </c>
      <c r="N2676" s="1">
        <v>-1.3845813227817416E-3</v>
      </c>
    </row>
    <row r="2677" spans="1:14" x14ac:dyDescent="0.25">
      <c r="A2677" s="1">
        <v>340176</v>
      </c>
      <c r="B2677" s="1" t="s">
        <v>1520</v>
      </c>
      <c r="C2677" s="1">
        <v>108567004</v>
      </c>
      <c r="D2677" s="1">
        <v>176</v>
      </c>
      <c r="E2677" s="1" t="s">
        <v>1711</v>
      </c>
      <c r="F2677" s="1" t="s">
        <v>233</v>
      </c>
      <c r="G2677" s="1" t="s">
        <v>180</v>
      </c>
      <c r="H2677" s="1" t="s">
        <v>240</v>
      </c>
      <c r="I2677" s="1">
        <v>236059.91</v>
      </c>
      <c r="J2677" s="1">
        <v>1977311.75</v>
      </c>
      <c r="K2677" s="1">
        <v>-6.2499998421117198E-7</v>
      </c>
      <c r="L2677" s="1">
        <v>-3.1608560675522313E-5</v>
      </c>
      <c r="M2677" s="1">
        <v>-2.9000000267842552E-6</v>
      </c>
      <c r="N2677" s="1">
        <v>-1.2284866534173489E-3</v>
      </c>
    </row>
    <row r="2678" spans="1:14" x14ac:dyDescent="0.25">
      <c r="A2678" s="1">
        <v>340177</v>
      </c>
      <c r="B2678" s="1" t="s">
        <v>1520</v>
      </c>
      <c r="C2678" s="1">
        <v>108567204</v>
      </c>
      <c r="D2678" s="1">
        <v>177</v>
      </c>
      <c r="E2678" s="1" t="s">
        <v>1712</v>
      </c>
      <c r="F2678" s="1" t="s">
        <v>233</v>
      </c>
      <c r="G2678" s="1" t="s">
        <v>180</v>
      </c>
      <c r="H2678" s="1" t="s">
        <v>240</v>
      </c>
      <c r="I2678" s="1">
        <v>379278.96</v>
      </c>
      <c r="J2678" s="1">
        <v>4033007</v>
      </c>
      <c r="K2678" s="1">
        <v>-2.2500000795844244E-6</v>
      </c>
      <c r="L2678" s="1">
        <v>-5.5789605539757758E-5</v>
      </c>
      <c r="M2678" s="1">
        <v>-1.4569999621016905E-5</v>
      </c>
      <c r="N2678" s="1">
        <v>-3.8413521833717823E-3</v>
      </c>
    </row>
    <row r="2679" spans="1:14" x14ac:dyDescent="0.25">
      <c r="A2679" s="1">
        <v>340178</v>
      </c>
      <c r="B2679" s="1" t="s">
        <v>1520</v>
      </c>
      <c r="C2679" s="1">
        <v>108567404</v>
      </c>
      <c r="D2679" s="1">
        <v>178</v>
      </c>
      <c r="E2679" s="1" t="s">
        <v>1713</v>
      </c>
      <c r="F2679" s="1" t="s">
        <v>233</v>
      </c>
      <c r="G2679" s="1" t="s">
        <v>180</v>
      </c>
      <c r="H2679" s="1" t="s">
        <v>240</v>
      </c>
      <c r="I2679" s="1">
        <v>238704.01</v>
      </c>
      <c r="J2679" s="1">
        <v>1597037.75</v>
      </c>
      <c r="K2679" s="1">
        <v>-1.249999968422344E-6</v>
      </c>
      <c r="L2679" s="1">
        <v>-7.8269848017953336E-5</v>
      </c>
      <c r="M2679" s="1">
        <v>-2.9899999844928971E-6</v>
      </c>
      <c r="N2679" s="1">
        <v>-1.2525815982371569E-3</v>
      </c>
    </row>
    <row r="2680" spans="1:14" x14ac:dyDescent="0.25">
      <c r="A2680" s="1">
        <v>340179</v>
      </c>
      <c r="B2680" s="1" t="s">
        <v>1520</v>
      </c>
      <c r="C2680" s="1">
        <v>108567703</v>
      </c>
      <c r="D2680" s="1">
        <v>179</v>
      </c>
      <c r="E2680" s="1" t="s">
        <v>1714</v>
      </c>
      <c r="F2680" s="1" t="s">
        <v>233</v>
      </c>
      <c r="G2680" s="1" t="s">
        <v>180</v>
      </c>
      <c r="H2680" s="1" t="s">
        <v>240</v>
      </c>
      <c r="I2680" s="1">
        <v>1692891.2</v>
      </c>
      <c r="J2680" s="1">
        <v>8294892.5</v>
      </c>
      <c r="K2680" s="1">
        <v>-8.5000001490698196E-6</v>
      </c>
      <c r="L2680" s="1">
        <v>-1.0247259342577308E-4</v>
      </c>
      <c r="M2680" s="1">
        <v>1.7958609387278557E-2</v>
      </c>
      <c r="N2680" s="1">
        <v>1.0721989870071411</v>
      </c>
    </row>
    <row r="2681" spans="1:14" x14ac:dyDescent="0.25">
      <c r="A2681" s="1">
        <v>340180</v>
      </c>
      <c r="B2681" s="1" t="s">
        <v>1520</v>
      </c>
      <c r="C2681" s="1">
        <v>108568404</v>
      </c>
      <c r="D2681" s="1">
        <v>180</v>
      </c>
      <c r="E2681" s="1" t="s">
        <v>1715</v>
      </c>
      <c r="F2681" s="1" t="s">
        <v>233</v>
      </c>
      <c r="G2681" s="1" t="s">
        <v>180</v>
      </c>
      <c r="H2681" s="1" t="s">
        <v>240</v>
      </c>
      <c r="I2681" s="1">
        <v>294883.3</v>
      </c>
      <c r="J2681" s="1">
        <v>2396932.5</v>
      </c>
      <c r="K2681" s="1">
        <v>-1.9999999949504854E-6</v>
      </c>
      <c r="L2681" s="1">
        <v>-8.3439910667948425E-5</v>
      </c>
      <c r="M2681" s="1">
        <v>-5.2000000323459972E-6</v>
      </c>
      <c r="N2681" s="1">
        <v>-1.7633783863857388E-3</v>
      </c>
    </row>
    <row r="2682" spans="1:14" x14ac:dyDescent="0.25">
      <c r="A2682" s="1">
        <v>340181</v>
      </c>
      <c r="B2682" s="1" t="s">
        <v>1520</v>
      </c>
      <c r="C2682" s="1">
        <v>108569103</v>
      </c>
      <c r="D2682" s="1">
        <v>181</v>
      </c>
      <c r="E2682" s="1" t="s">
        <v>1716</v>
      </c>
      <c r="F2682" s="1" t="s">
        <v>233</v>
      </c>
      <c r="G2682" s="1" t="s">
        <v>180</v>
      </c>
      <c r="H2682" s="1" t="s">
        <v>240</v>
      </c>
      <c r="I2682" s="1">
        <v>948826.35</v>
      </c>
      <c r="J2682" s="1">
        <v>8945145</v>
      </c>
      <c r="K2682" s="1">
        <v>-4.9999998736893758E-6</v>
      </c>
      <c r="L2682" s="1">
        <v>-5.5896212870720774E-5</v>
      </c>
      <c r="M2682" s="1">
        <v>-1.7610000213608146E-5</v>
      </c>
      <c r="N2682" s="1">
        <v>-1.8559426534920931E-3</v>
      </c>
    </row>
    <row r="2683" spans="1:14" x14ac:dyDescent="0.25">
      <c r="A2683" s="1">
        <v>340182</v>
      </c>
      <c r="B2683" s="1" t="s">
        <v>1520</v>
      </c>
      <c r="C2683" s="1">
        <v>109122703</v>
      </c>
      <c r="D2683" s="1">
        <v>182</v>
      </c>
      <c r="E2683" s="1" t="s">
        <v>1717</v>
      </c>
      <c r="F2683" s="1" t="s">
        <v>232</v>
      </c>
      <c r="G2683" s="1" t="s">
        <v>181</v>
      </c>
      <c r="H2683" s="1" t="s">
        <v>240</v>
      </c>
      <c r="I2683" s="1">
        <v>691911</v>
      </c>
      <c r="J2683" s="1">
        <v>5540282</v>
      </c>
      <c r="K2683" s="1">
        <v>-3.5000000480067683E-6</v>
      </c>
      <c r="L2683" s="1">
        <v>-6.3173640228342265E-5</v>
      </c>
      <c r="M2683" s="1">
        <v>-3.4559998312033713E-5</v>
      </c>
      <c r="N2683" s="1">
        <v>-4.9946126528084278E-3</v>
      </c>
    </row>
    <row r="2684" spans="1:14" x14ac:dyDescent="0.25">
      <c r="A2684" s="1">
        <v>340183</v>
      </c>
      <c r="B2684" s="1" t="s">
        <v>1520</v>
      </c>
      <c r="C2684" s="1">
        <v>109243503</v>
      </c>
      <c r="D2684" s="1">
        <v>183</v>
      </c>
      <c r="E2684" s="1" t="s">
        <v>1718</v>
      </c>
      <c r="F2684" s="1" t="s">
        <v>232</v>
      </c>
      <c r="G2684" s="1" t="s">
        <v>182</v>
      </c>
      <c r="H2684" s="1" t="s">
        <v>240</v>
      </c>
      <c r="I2684" s="1">
        <v>516121.99</v>
      </c>
      <c r="J2684" s="1">
        <v>5169825</v>
      </c>
      <c r="K2684" s="1">
        <v>-2.4999999368446879E-6</v>
      </c>
      <c r="L2684" s="1">
        <v>-4.835751315113157E-5</v>
      </c>
      <c r="M2684" s="1">
        <v>-2.1070000002509914E-5</v>
      </c>
      <c r="N2684" s="1">
        <v>-4.0822015143930912E-3</v>
      </c>
    </row>
    <row r="2685" spans="1:14" x14ac:dyDescent="0.25">
      <c r="A2685" s="1">
        <v>340184</v>
      </c>
      <c r="B2685" s="1" t="s">
        <v>1520</v>
      </c>
      <c r="C2685" s="1">
        <v>109246003</v>
      </c>
      <c r="D2685" s="1">
        <v>184</v>
      </c>
      <c r="E2685" s="1" t="s">
        <v>1719</v>
      </c>
      <c r="F2685" s="1" t="s">
        <v>232</v>
      </c>
      <c r="G2685" s="1" t="s">
        <v>182</v>
      </c>
      <c r="H2685" s="1" t="s">
        <v>240</v>
      </c>
      <c r="I2685" s="1">
        <v>661494.15</v>
      </c>
      <c r="J2685" s="1">
        <v>5194794</v>
      </c>
      <c r="K2685" s="1">
        <v>-3.0000001061125658E-6</v>
      </c>
      <c r="L2685" s="1">
        <v>-5.775009049102664E-5</v>
      </c>
      <c r="M2685" s="1">
        <v>-2.4209999537561089E-5</v>
      </c>
      <c r="N2685" s="1">
        <v>-3.659762442111969E-3</v>
      </c>
    </row>
    <row r="2686" spans="1:14" x14ac:dyDescent="0.25">
      <c r="A2686" s="1">
        <v>340185</v>
      </c>
      <c r="B2686" s="1" t="s">
        <v>1520</v>
      </c>
      <c r="C2686" s="1">
        <v>109248003</v>
      </c>
      <c r="D2686" s="1">
        <v>185</v>
      </c>
      <c r="E2686" s="1" t="s">
        <v>1720</v>
      </c>
      <c r="F2686" s="1" t="s">
        <v>232</v>
      </c>
      <c r="G2686" s="1" t="s">
        <v>182</v>
      </c>
      <c r="H2686" s="1" t="s">
        <v>240</v>
      </c>
      <c r="I2686" s="1">
        <v>1346818.19</v>
      </c>
      <c r="J2686" s="1">
        <v>6746722</v>
      </c>
      <c r="K2686" s="1">
        <v>-4.5000001591688488E-6</v>
      </c>
      <c r="L2686" s="1">
        <v>-6.6699016315396875E-5</v>
      </c>
      <c r="M2686" s="1">
        <v>-4.782000178238377E-5</v>
      </c>
      <c r="N2686" s="1">
        <v>-3.5504645202308893E-3</v>
      </c>
    </row>
    <row r="2687" spans="1:14" x14ac:dyDescent="0.25">
      <c r="A2687" s="1">
        <v>340186</v>
      </c>
      <c r="B2687" s="1" t="s">
        <v>1520</v>
      </c>
      <c r="C2687" s="1">
        <v>109420803</v>
      </c>
      <c r="D2687" s="1">
        <v>186</v>
      </c>
      <c r="E2687" s="1" t="s">
        <v>1721</v>
      </c>
      <c r="F2687" s="1" t="s">
        <v>232</v>
      </c>
      <c r="G2687" s="1" t="s">
        <v>2037</v>
      </c>
      <c r="H2687" s="1" t="s">
        <v>240</v>
      </c>
      <c r="I2687" s="1">
        <v>2234715.7999999998</v>
      </c>
      <c r="J2687" s="1">
        <v>13587377</v>
      </c>
      <c r="K2687" s="1">
        <v>-1.2000000424450263E-5</v>
      </c>
      <c r="L2687" s="1">
        <v>-8.8317188783548772E-5</v>
      </c>
      <c r="M2687" s="1">
        <v>7.4664987623691559E-2</v>
      </c>
      <c r="N2687" s="1">
        <v>3.4566311836242676</v>
      </c>
    </row>
    <row r="2688" spans="1:14" x14ac:dyDescent="0.25">
      <c r="A2688" s="1">
        <v>340187</v>
      </c>
      <c r="B2688" s="1" t="s">
        <v>1520</v>
      </c>
      <c r="C2688" s="1">
        <v>109422303</v>
      </c>
      <c r="D2688" s="1">
        <v>187</v>
      </c>
      <c r="E2688" s="1" t="s">
        <v>1722</v>
      </c>
      <c r="F2688" s="1" t="s">
        <v>232</v>
      </c>
      <c r="G2688" s="1" t="s">
        <v>2037</v>
      </c>
      <c r="H2688" s="1" t="s">
        <v>240</v>
      </c>
      <c r="I2688" s="1">
        <v>896526.58</v>
      </c>
      <c r="J2688" s="1">
        <v>8475446</v>
      </c>
      <c r="K2688" s="1">
        <v>-6.0000002122251317E-6</v>
      </c>
      <c r="L2688" s="1">
        <v>-7.0792681071907282E-5</v>
      </c>
      <c r="M2688" s="1">
        <v>-4.7850000555627048E-5</v>
      </c>
      <c r="N2688" s="1">
        <v>-5.3369803354144096E-3</v>
      </c>
    </row>
    <row r="2689" spans="1:14" x14ac:dyDescent="0.25">
      <c r="A2689" s="1">
        <v>340188</v>
      </c>
      <c r="B2689" s="1" t="s">
        <v>1520</v>
      </c>
      <c r="C2689" s="1">
        <v>109426003</v>
      </c>
      <c r="D2689" s="1">
        <v>188</v>
      </c>
      <c r="E2689" s="1" t="s">
        <v>1723</v>
      </c>
      <c r="F2689" s="1" t="s">
        <v>232</v>
      </c>
      <c r="G2689" s="1" t="s">
        <v>2037</v>
      </c>
      <c r="H2689" s="1" t="s">
        <v>240</v>
      </c>
      <c r="I2689" s="1">
        <v>614467.79</v>
      </c>
      <c r="J2689" s="1">
        <v>5721210</v>
      </c>
      <c r="K2689" s="1">
        <v>-3.0000001061125658E-6</v>
      </c>
      <c r="L2689" s="1">
        <v>-5.2436433179536834E-5</v>
      </c>
      <c r="M2689" s="1">
        <v>-2.4810000468278304E-5</v>
      </c>
      <c r="N2689" s="1">
        <v>-4.0374775417149067E-3</v>
      </c>
    </row>
    <row r="2690" spans="1:14" x14ac:dyDescent="0.25">
      <c r="A2690" s="1">
        <v>340189</v>
      </c>
      <c r="B2690" s="1" t="s">
        <v>1520</v>
      </c>
      <c r="C2690" s="1">
        <v>109426303</v>
      </c>
      <c r="D2690" s="1">
        <v>189</v>
      </c>
      <c r="E2690" s="1" t="s">
        <v>1724</v>
      </c>
      <c r="F2690" s="1" t="s">
        <v>232</v>
      </c>
      <c r="G2690" s="1" t="s">
        <v>2037</v>
      </c>
      <c r="H2690" s="1" t="s">
        <v>240</v>
      </c>
      <c r="I2690" s="1">
        <v>767759.87</v>
      </c>
      <c r="J2690" s="1">
        <v>7415412.5</v>
      </c>
      <c r="K2690" s="1">
        <v>-3.9999999899009708E-6</v>
      </c>
      <c r="L2690" s="1">
        <v>-5.3941676014801487E-5</v>
      </c>
      <c r="M2690" s="1">
        <v>-3.3410000469302759E-5</v>
      </c>
      <c r="N2690" s="1">
        <v>-4.3514315038919449E-3</v>
      </c>
    </row>
    <row r="2691" spans="1:14" x14ac:dyDescent="0.25">
      <c r="A2691" s="1">
        <v>340190</v>
      </c>
      <c r="B2691" s="1" t="s">
        <v>1520</v>
      </c>
      <c r="C2691" s="1">
        <v>109427503</v>
      </c>
      <c r="D2691" s="1">
        <v>190</v>
      </c>
      <c r="E2691" s="1" t="s">
        <v>1725</v>
      </c>
      <c r="F2691" s="1" t="s">
        <v>232</v>
      </c>
      <c r="G2691" s="1" t="s">
        <v>2037</v>
      </c>
      <c r="H2691" s="1" t="s">
        <v>240</v>
      </c>
      <c r="I2691" s="1">
        <v>705196.75</v>
      </c>
      <c r="J2691" s="1">
        <v>6626689.5</v>
      </c>
      <c r="K2691" s="1">
        <v>-3.9999999899009708E-6</v>
      </c>
      <c r="L2691" s="1">
        <v>-6.0361930081853643E-5</v>
      </c>
      <c r="M2691" s="1">
        <v>-3.4320000850129873E-5</v>
      </c>
      <c r="N2691" s="1">
        <v>-4.8664901405572891E-3</v>
      </c>
    </row>
    <row r="2692" spans="1:14" x14ac:dyDescent="0.25">
      <c r="A2692" s="1">
        <v>340191</v>
      </c>
      <c r="B2692" s="1" t="s">
        <v>1520</v>
      </c>
      <c r="C2692" s="1">
        <v>109530304</v>
      </c>
      <c r="D2692" s="1">
        <v>191</v>
      </c>
      <c r="E2692" s="1" t="s">
        <v>1726</v>
      </c>
      <c r="F2692" s="1" t="s">
        <v>232</v>
      </c>
      <c r="G2692" s="1" t="s">
        <v>183</v>
      </c>
      <c r="H2692" s="1" t="s">
        <v>240</v>
      </c>
      <c r="I2692" s="1">
        <v>146128</v>
      </c>
      <c r="J2692" s="1">
        <v>1491527</v>
      </c>
      <c r="K2692" s="1">
        <v>-3.7500001326407073E-7</v>
      </c>
      <c r="L2692" s="1">
        <v>-2.5142013328149915E-5</v>
      </c>
      <c r="M2692" s="1">
        <v>-4.7700000322947744E-6</v>
      </c>
      <c r="N2692" s="1">
        <v>-3.2641550060361624E-3</v>
      </c>
    </row>
    <row r="2693" spans="1:14" x14ac:dyDescent="0.25">
      <c r="A2693" s="1">
        <v>340192</v>
      </c>
      <c r="B2693" s="1" t="s">
        <v>1520</v>
      </c>
      <c r="C2693" s="1">
        <v>109531304</v>
      </c>
      <c r="D2693" s="1">
        <v>192</v>
      </c>
      <c r="E2693" s="1" t="s">
        <v>1727</v>
      </c>
      <c r="F2693" s="1" t="s">
        <v>232</v>
      </c>
      <c r="G2693" s="1" t="s">
        <v>183</v>
      </c>
      <c r="H2693" s="1" t="s">
        <v>240</v>
      </c>
      <c r="I2693" s="1">
        <v>577196.28</v>
      </c>
      <c r="J2693" s="1">
        <v>4443596.5</v>
      </c>
      <c r="K2693" s="1">
        <v>-3.5000000480067683E-6</v>
      </c>
      <c r="L2693" s="1">
        <v>-7.876496238168329E-5</v>
      </c>
      <c r="M2693" s="1">
        <v>-1.7799999113776721E-5</v>
      </c>
      <c r="N2693" s="1">
        <v>-3.0837778467684984E-3</v>
      </c>
    </row>
    <row r="2694" spans="1:14" x14ac:dyDescent="0.25">
      <c r="A2694" s="1">
        <v>340193</v>
      </c>
      <c r="B2694" s="1" t="s">
        <v>1520</v>
      </c>
      <c r="C2694" s="1">
        <v>109532804</v>
      </c>
      <c r="D2694" s="1">
        <v>193</v>
      </c>
      <c r="E2694" s="1" t="s">
        <v>1728</v>
      </c>
      <c r="F2694" s="1" t="s">
        <v>232</v>
      </c>
      <c r="G2694" s="1" t="s">
        <v>183</v>
      </c>
      <c r="H2694" s="1" t="s">
        <v>240</v>
      </c>
      <c r="I2694" s="1">
        <v>279773.81</v>
      </c>
      <c r="J2694" s="1">
        <v>2297353.25</v>
      </c>
      <c r="K2694" s="1">
        <v>-2.7500000214786269E-6</v>
      </c>
      <c r="L2694" s="1">
        <v>-1.1970282503170893E-4</v>
      </c>
      <c r="M2694" s="1">
        <v>-6.289999873843044E-6</v>
      </c>
      <c r="N2694" s="1">
        <v>-2.2481943015009165E-3</v>
      </c>
    </row>
    <row r="2695" spans="1:14" x14ac:dyDescent="0.25">
      <c r="A2695" s="1">
        <v>340194</v>
      </c>
      <c r="B2695" s="1" t="s">
        <v>1520</v>
      </c>
      <c r="C2695" s="1">
        <v>109535504</v>
      </c>
      <c r="D2695" s="1">
        <v>194</v>
      </c>
      <c r="E2695" s="1" t="s">
        <v>1729</v>
      </c>
      <c r="F2695" s="1" t="s">
        <v>232</v>
      </c>
      <c r="G2695" s="1" t="s">
        <v>183</v>
      </c>
      <c r="H2695" s="1" t="s">
        <v>240</v>
      </c>
      <c r="I2695" s="1">
        <v>460825.61</v>
      </c>
      <c r="J2695" s="1">
        <v>4465872</v>
      </c>
      <c r="K2695" s="1">
        <v>-2.4999999368446879E-6</v>
      </c>
      <c r="L2695" s="1">
        <v>-5.5980075558181852E-5</v>
      </c>
      <c r="M2695" s="1">
        <v>-1.283999972656602E-5</v>
      </c>
      <c r="N2695" s="1">
        <v>-2.7862258721143007E-3</v>
      </c>
    </row>
    <row r="2696" spans="1:14" x14ac:dyDescent="0.25">
      <c r="A2696" s="1">
        <v>340195</v>
      </c>
      <c r="B2696" s="1" t="s">
        <v>1520</v>
      </c>
      <c r="C2696" s="1">
        <v>109537504</v>
      </c>
      <c r="D2696" s="1">
        <v>195</v>
      </c>
      <c r="E2696" s="1" t="s">
        <v>1730</v>
      </c>
      <c r="F2696" s="1" t="s">
        <v>232</v>
      </c>
      <c r="G2696" s="1" t="s">
        <v>183</v>
      </c>
      <c r="H2696" s="1" t="s">
        <v>240</v>
      </c>
      <c r="I2696" s="1">
        <v>383017.75</v>
      </c>
      <c r="J2696" s="1">
        <v>3760674.75</v>
      </c>
      <c r="K2696" s="1">
        <v>0</v>
      </c>
      <c r="L2696" s="1">
        <v>0</v>
      </c>
      <c r="M2696" s="1">
        <v>-1.4379999811353628E-5</v>
      </c>
      <c r="N2696" s="1">
        <v>-3.7542541977018118E-3</v>
      </c>
    </row>
    <row r="2697" spans="1:14" x14ac:dyDescent="0.25">
      <c r="A2697" s="1">
        <v>340196</v>
      </c>
      <c r="B2697" s="1" t="s">
        <v>1520</v>
      </c>
      <c r="C2697" s="1">
        <v>110141003</v>
      </c>
      <c r="D2697" s="1">
        <v>196</v>
      </c>
      <c r="E2697" s="1" t="s">
        <v>1731</v>
      </c>
      <c r="F2697" s="1" t="s">
        <v>232</v>
      </c>
      <c r="G2697" s="1" t="s">
        <v>184</v>
      </c>
      <c r="H2697" s="1" t="s">
        <v>240</v>
      </c>
      <c r="I2697" s="1">
        <v>1331822.67</v>
      </c>
      <c r="J2697" s="1">
        <v>8366258</v>
      </c>
      <c r="K2697" s="1">
        <v>-4.9999998736893758E-6</v>
      </c>
      <c r="L2697" s="1">
        <v>-5.9763839090010151E-5</v>
      </c>
      <c r="M2697" s="1">
        <v>-5.8689998695626855E-5</v>
      </c>
      <c r="N2697" s="1">
        <v>-4.4065485708415508E-3</v>
      </c>
    </row>
    <row r="2698" spans="1:14" x14ac:dyDescent="0.25">
      <c r="A2698" s="1">
        <v>340197</v>
      </c>
      <c r="B2698" s="1" t="s">
        <v>1520</v>
      </c>
      <c r="C2698" s="1">
        <v>110141103</v>
      </c>
      <c r="D2698" s="1">
        <v>197</v>
      </c>
      <c r="E2698" s="1" t="s">
        <v>1732</v>
      </c>
      <c r="F2698" s="1" t="s">
        <v>232</v>
      </c>
      <c r="G2698" s="1" t="s">
        <v>184</v>
      </c>
      <c r="H2698" s="1" t="s">
        <v>240</v>
      </c>
      <c r="I2698" s="1">
        <v>1848063.76</v>
      </c>
      <c r="J2698" s="1">
        <v>8606514</v>
      </c>
      <c r="K2698" s="1">
        <v>-7.0000000960135367E-6</v>
      </c>
      <c r="L2698" s="1">
        <v>-8.1333673733752221E-5</v>
      </c>
      <c r="M2698" s="1">
        <v>-6.7250002757646143E-5</v>
      </c>
      <c r="N2698" s="1">
        <v>-3.6388114094734192E-3</v>
      </c>
    </row>
    <row r="2699" spans="1:14" x14ac:dyDescent="0.25">
      <c r="A2699" s="1">
        <v>340198</v>
      </c>
      <c r="B2699" s="1" t="s">
        <v>1520</v>
      </c>
      <c r="C2699" s="1">
        <v>110147003</v>
      </c>
      <c r="D2699" s="1">
        <v>198</v>
      </c>
      <c r="E2699" s="1" t="s">
        <v>1733</v>
      </c>
      <c r="F2699" s="1" t="s">
        <v>232</v>
      </c>
      <c r="G2699" s="1" t="s">
        <v>184</v>
      </c>
      <c r="H2699" s="1" t="s">
        <v>240</v>
      </c>
      <c r="I2699" s="1">
        <v>907044.47</v>
      </c>
      <c r="J2699" s="1">
        <v>5401025</v>
      </c>
      <c r="K2699" s="1">
        <v>-5.5000000429572538E-6</v>
      </c>
      <c r="L2699" s="1">
        <v>-1.0183241829508916E-4</v>
      </c>
      <c r="M2699" s="1">
        <v>-3.4400000004097819E-5</v>
      </c>
      <c r="N2699" s="1">
        <v>-3.7923934869468212E-3</v>
      </c>
    </row>
    <row r="2700" spans="1:14" x14ac:dyDescent="0.25">
      <c r="A2700" s="1">
        <v>340199</v>
      </c>
      <c r="B2700" s="1" t="s">
        <v>1520</v>
      </c>
      <c r="C2700" s="1">
        <v>110148002</v>
      </c>
      <c r="D2700" s="1">
        <v>199</v>
      </c>
      <c r="E2700" s="1" t="s">
        <v>1734</v>
      </c>
      <c r="F2700" s="1" t="s">
        <v>232</v>
      </c>
      <c r="G2700" s="1" t="s">
        <v>184</v>
      </c>
      <c r="H2700" s="1" t="s">
        <v>240</v>
      </c>
      <c r="I2700" s="1">
        <v>3358712.86</v>
      </c>
      <c r="J2700" s="1">
        <v>8406907</v>
      </c>
      <c r="K2700" s="1">
        <v>-2.0999999833293259E-5</v>
      </c>
      <c r="L2700" s="1">
        <v>-2.4979398585855961E-4</v>
      </c>
      <c r="M2700" s="1">
        <v>-3.7170000723563135E-5</v>
      </c>
      <c r="N2700" s="1">
        <v>-1.10666174441576E-3</v>
      </c>
    </row>
    <row r="2701" spans="1:14" x14ac:dyDescent="0.25">
      <c r="A2701" s="1">
        <v>340200</v>
      </c>
      <c r="B2701" s="1" t="s">
        <v>1520</v>
      </c>
      <c r="C2701" s="1">
        <v>110171003</v>
      </c>
      <c r="D2701" s="1">
        <v>200</v>
      </c>
      <c r="E2701" s="1" t="s">
        <v>1735</v>
      </c>
      <c r="F2701" s="1" t="s">
        <v>232</v>
      </c>
      <c r="G2701" s="1" t="s">
        <v>172</v>
      </c>
      <c r="H2701" s="1" t="s">
        <v>240</v>
      </c>
      <c r="I2701" s="1">
        <v>1842446.84</v>
      </c>
      <c r="J2701" s="1">
        <v>12867093</v>
      </c>
      <c r="K2701" s="1">
        <v>2.0999999833293259E-5</v>
      </c>
      <c r="L2701" s="1">
        <v>1.6320729628205299E-4</v>
      </c>
      <c r="M2701" s="1">
        <v>-6.5230000473093241E-5</v>
      </c>
      <c r="N2701" s="1">
        <v>-3.5402753856033087E-3</v>
      </c>
    </row>
    <row r="2702" spans="1:14" x14ac:dyDescent="0.25">
      <c r="A2702" s="1">
        <v>340201</v>
      </c>
      <c r="B2702" s="1" t="s">
        <v>1520</v>
      </c>
      <c r="C2702" s="1">
        <v>110171803</v>
      </c>
      <c r="D2702" s="1">
        <v>201</v>
      </c>
      <c r="E2702" s="1" t="s">
        <v>1736</v>
      </c>
      <c r="F2702" s="1" t="s">
        <v>232</v>
      </c>
      <c r="G2702" s="1" t="s">
        <v>172</v>
      </c>
      <c r="H2702" s="1" t="s">
        <v>240</v>
      </c>
      <c r="I2702" s="1">
        <v>794859.62</v>
      </c>
      <c r="J2702" s="1">
        <v>7715566.5</v>
      </c>
      <c r="K2702" s="1">
        <v>-5.5000000429572538E-6</v>
      </c>
      <c r="L2702" s="1">
        <v>-7.128441211534664E-5</v>
      </c>
      <c r="M2702" s="1">
        <v>-2.7469999622553587E-5</v>
      </c>
      <c r="N2702" s="1">
        <v>-3.4558367915451527E-3</v>
      </c>
    </row>
    <row r="2703" spans="1:14" x14ac:dyDescent="0.25">
      <c r="A2703" s="1">
        <v>340202</v>
      </c>
      <c r="B2703" s="1" t="s">
        <v>1520</v>
      </c>
      <c r="C2703" s="1">
        <v>110173003</v>
      </c>
      <c r="D2703" s="1">
        <v>202</v>
      </c>
      <c r="E2703" s="1" t="s">
        <v>1737</v>
      </c>
      <c r="F2703" s="1" t="s">
        <v>232</v>
      </c>
      <c r="G2703" s="1" t="s">
        <v>172</v>
      </c>
      <c r="H2703" s="1" t="s">
        <v>240</v>
      </c>
      <c r="I2703" s="1">
        <v>615324.75</v>
      </c>
      <c r="J2703" s="1">
        <v>5771434</v>
      </c>
      <c r="K2703" s="1">
        <v>-4.5000001591688488E-6</v>
      </c>
      <c r="L2703" s="1">
        <v>-7.7970165875740349E-5</v>
      </c>
      <c r="M2703" s="1">
        <v>-3.5469998692860827E-5</v>
      </c>
      <c r="N2703" s="1">
        <v>-5.7641034945845604E-3</v>
      </c>
    </row>
    <row r="2704" spans="1:14" x14ac:dyDescent="0.25">
      <c r="A2704" s="1">
        <v>340203</v>
      </c>
      <c r="B2704" s="1" t="s">
        <v>1520</v>
      </c>
      <c r="C2704" s="1">
        <v>110173504</v>
      </c>
      <c r="D2704" s="1">
        <v>203</v>
      </c>
      <c r="E2704" s="1" t="s">
        <v>1738</v>
      </c>
      <c r="F2704" s="1" t="s">
        <v>232</v>
      </c>
      <c r="G2704" s="1" t="s">
        <v>172</v>
      </c>
      <c r="H2704" s="1" t="s">
        <v>240</v>
      </c>
      <c r="I2704" s="1">
        <v>271158.23</v>
      </c>
      <c r="J2704" s="1">
        <v>2796444.75</v>
      </c>
      <c r="K2704" s="1">
        <v>-1.5000000530562829E-6</v>
      </c>
      <c r="L2704" s="1">
        <v>-5.3639509133063257E-5</v>
      </c>
      <c r="M2704" s="1">
        <v>-1.0400000064691994E-5</v>
      </c>
      <c r="N2704" s="1">
        <v>-3.8352517876774073E-3</v>
      </c>
    </row>
    <row r="2705" spans="1:14" x14ac:dyDescent="0.25">
      <c r="A2705" s="1">
        <v>340204</v>
      </c>
      <c r="B2705" s="1" t="s">
        <v>1520</v>
      </c>
      <c r="C2705" s="1">
        <v>110175003</v>
      </c>
      <c r="D2705" s="1">
        <v>204</v>
      </c>
      <c r="E2705" s="1" t="s">
        <v>1739</v>
      </c>
      <c r="F2705" s="1" t="s">
        <v>232</v>
      </c>
      <c r="G2705" s="1" t="s">
        <v>172</v>
      </c>
      <c r="H2705" s="1" t="s">
        <v>240</v>
      </c>
      <c r="I2705" s="1">
        <v>774827.69</v>
      </c>
      <c r="J2705" s="1">
        <v>7077412.5</v>
      </c>
      <c r="K2705" s="1">
        <v>-4.5000001591688488E-6</v>
      </c>
      <c r="L2705" s="1">
        <v>-6.3582519942428917E-5</v>
      </c>
      <c r="M2705" s="1">
        <v>-3.4060001780744642E-5</v>
      </c>
      <c r="N2705" s="1">
        <v>-4.3956227600574493E-3</v>
      </c>
    </row>
    <row r="2706" spans="1:14" x14ac:dyDescent="0.25">
      <c r="A2706" s="1">
        <v>340205</v>
      </c>
      <c r="B2706" s="1" t="s">
        <v>1520</v>
      </c>
      <c r="C2706" s="1">
        <v>110177003</v>
      </c>
      <c r="D2706" s="1">
        <v>205</v>
      </c>
      <c r="E2706" s="1" t="s">
        <v>1740</v>
      </c>
      <c r="F2706" s="1" t="s">
        <v>232</v>
      </c>
      <c r="G2706" s="1" t="s">
        <v>172</v>
      </c>
      <c r="H2706" s="1" t="s">
        <v>240</v>
      </c>
      <c r="I2706" s="1">
        <v>1429896.25</v>
      </c>
      <c r="J2706" s="1">
        <v>12010601</v>
      </c>
      <c r="K2706" s="1">
        <v>-7.9999999798019417E-6</v>
      </c>
      <c r="L2706" s="1">
        <v>-6.6607783082872629E-5</v>
      </c>
      <c r="M2706" s="1">
        <v>-6.7859997216146439E-5</v>
      </c>
      <c r="N2706" s="1">
        <v>-4.7455737367272377E-3</v>
      </c>
    </row>
    <row r="2707" spans="1:14" x14ac:dyDescent="0.25">
      <c r="A2707" s="1">
        <v>340206</v>
      </c>
      <c r="B2707" s="1" t="s">
        <v>1520</v>
      </c>
      <c r="C2707" s="1">
        <v>110179003</v>
      </c>
      <c r="D2707" s="1">
        <v>206</v>
      </c>
      <c r="E2707" s="1" t="s">
        <v>1741</v>
      </c>
      <c r="F2707" s="1" t="s">
        <v>232</v>
      </c>
      <c r="G2707" s="1" t="s">
        <v>172</v>
      </c>
      <c r="H2707" s="1" t="s">
        <v>240</v>
      </c>
      <c r="I2707" s="1">
        <v>860817.05</v>
      </c>
      <c r="J2707" s="1">
        <v>7553041.5</v>
      </c>
      <c r="K2707" s="1">
        <v>-4.9999998736893758E-6</v>
      </c>
      <c r="L2707" s="1">
        <v>-6.6198452259413898E-5</v>
      </c>
      <c r="M2707" s="1">
        <v>-4.2430001485627145E-5</v>
      </c>
      <c r="N2707" s="1">
        <v>-4.9287951551377773E-3</v>
      </c>
    </row>
    <row r="2708" spans="1:14" x14ac:dyDescent="0.25">
      <c r="A2708" s="1">
        <v>340207</v>
      </c>
      <c r="B2708" s="1" t="s">
        <v>1520</v>
      </c>
      <c r="C2708" s="1">
        <v>110183602</v>
      </c>
      <c r="D2708" s="1">
        <v>207</v>
      </c>
      <c r="E2708" s="1" t="s">
        <v>1742</v>
      </c>
      <c r="F2708" s="1" t="s">
        <v>232</v>
      </c>
      <c r="G2708" s="1" t="s">
        <v>185</v>
      </c>
      <c r="H2708" s="1" t="s">
        <v>240</v>
      </c>
      <c r="I2708" s="1">
        <v>3613931.27</v>
      </c>
      <c r="J2708" s="1">
        <v>20955590</v>
      </c>
      <c r="K2708" s="1">
        <v>-1.8000000636675395E-5</v>
      </c>
      <c r="L2708" s="1">
        <v>-8.5895859228912741E-5</v>
      </c>
      <c r="M2708" s="1">
        <v>0.12838616967201233</v>
      </c>
      <c r="N2708" s="1">
        <v>3.6833884716033936</v>
      </c>
    </row>
    <row r="2709" spans="1:14" x14ac:dyDescent="0.25">
      <c r="A2709" s="1">
        <v>340208</v>
      </c>
      <c r="B2709" s="1" t="s">
        <v>1520</v>
      </c>
      <c r="C2709" s="1">
        <v>111291304</v>
      </c>
      <c r="D2709" s="1">
        <v>208</v>
      </c>
      <c r="E2709" s="1" t="s">
        <v>1743</v>
      </c>
      <c r="F2709" s="1" t="s">
        <v>234</v>
      </c>
      <c r="G2709" s="1" t="s">
        <v>186</v>
      </c>
      <c r="H2709" s="1" t="s">
        <v>240</v>
      </c>
      <c r="I2709" s="1">
        <v>619516.85</v>
      </c>
      <c r="J2709" s="1">
        <v>5718201.5</v>
      </c>
      <c r="K2709" s="1">
        <v>-4.5000001591688488E-6</v>
      </c>
      <c r="L2709" s="1">
        <v>-7.8696008131373674E-5</v>
      </c>
      <c r="M2709" s="1">
        <v>-2.1080000806250609E-5</v>
      </c>
      <c r="N2709" s="1">
        <v>-3.4025358036160469E-3</v>
      </c>
    </row>
    <row r="2710" spans="1:14" x14ac:dyDescent="0.25">
      <c r="A2710" s="1">
        <v>340209</v>
      </c>
      <c r="B2710" s="1" t="s">
        <v>1520</v>
      </c>
      <c r="C2710" s="1">
        <v>111292304</v>
      </c>
      <c r="D2710" s="1">
        <v>209</v>
      </c>
      <c r="E2710" s="1" t="s">
        <v>1744</v>
      </c>
      <c r="F2710" s="1" t="s">
        <v>234</v>
      </c>
      <c r="G2710" s="1" t="s">
        <v>186</v>
      </c>
      <c r="H2710" s="1" t="s">
        <v>240</v>
      </c>
      <c r="I2710" s="1">
        <v>286164</v>
      </c>
      <c r="J2710" s="1">
        <v>2940721</v>
      </c>
      <c r="K2710" s="1">
        <v>-1.9999999949504854E-6</v>
      </c>
      <c r="L2710" s="1">
        <v>-6.8010485847480595E-5</v>
      </c>
      <c r="M2710" s="1">
        <v>-4.4299999899521936E-6</v>
      </c>
      <c r="N2710" s="1">
        <v>-1.5480393776670098E-3</v>
      </c>
    </row>
    <row r="2711" spans="1:14" x14ac:dyDescent="0.25">
      <c r="A2711" s="1">
        <v>340210</v>
      </c>
      <c r="B2711" s="1" t="s">
        <v>1520</v>
      </c>
      <c r="C2711" s="1">
        <v>111297504</v>
      </c>
      <c r="D2711" s="1">
        <v>210</v>
      </c>
      <c r="E2711" s="1" t="s">
        <v>1745</v>
      </c>
      <c r="F2711" s="1" t="s">
        <v>234</v>
      </c>
      <c r="G2711" s="1" t="s">
        <v>186</v>
      </c>
      <c r="H2711" s="1" t="s">
        <v>240</v>
      </c>
      <c r="I2711" s="1">
        <v>508353.28000000003</v>
      </c>
      <c r="J2711" s="1">
        <v>4524868.5</v>
      </c>
      <c r="K2711" s="1">
        <v>-2.4999999368446879E-6</v>
      </c>
      <c r="L2711" s="1">
        <v>-5.5250195146072656E-5</v>
      </c>
      <c r="M2711" s="1">
        <v>-1.5719999282737263E-5</v>
      </c>
      <c r="N2711" s="1">
        <v>-3.0922419391572475E-3</v>
      </c>
    </row>
    <row r="2712" spans="1:14" x14ac:dyDescent="0.25">
      <c r="A2712" s="1">
        <v>340211</v>
      </c>
      <c r="B2712" s="1" t="s">
        <v>1520</v>
      </c>
      <c r="C2712" s="1">
        <v>111312503</v>
      </c>
      <c r="D2712" s="1">
        <v>211</v>
      </c>
      <c r="E2712" s="1" t="s">
        <v>1746</v>
      </c>
      <c r="F2712" s="1" t="s">
        <v>232</v>
      </c>
      <c r="G2712" s="1" t="s">
        <v>187</v>
      </c>
      <c r="H2712" s="1" t="s">
        <v>240</v>
      </c>
      <c r="I2712" s="1">
        <v>1516730.5</v>
      </c>
      <c r="J2712" s="1">
        <v>8226772</v>
      </c>
      <c r="K2712" s="1">
        <v>-6.0000002122251317E-6</v>
      </c>
      <c r="L2712" s="1">
        <v>-7.293256203411147E-5</v>
      </c>
      <c r="M2712" s="1">
        <v>-4.7429999540327117E-5</v>
      </c>
      <c r="N2712" s="1">
        <v>-3.1270233448594809E-3</v>
      </c>
    </row>
    <row r="2713" spans="1:14" x14ac:dyDescent="0.25">
      <c r="A2713" s="1">
        <v>340212</v>
      </c>
      <c r="B2713" s="1" t="s">
        <v>1520</v>
      </c>
      <c r="C2713" s="1">
        <v>111312804</v>
      </c>
      <c r="D2713" s="1">
        <v>212</v>
      </c>
      <c r="E2713" s="1" t="s">
        <v>1747</v>
      </c>
      <c r="F2713" s="1" t="s">
        <v>232</v>
      </c>
      <c r="G2713" s="1" t="s">
        <v>187</v>
      </c>
      <c r="H2713" s="1" t="s">
        <v>240</v>
      </c>
      <c r="I2713" s="1">
        <v>545136</v>
      </c>
      <c r="J2713" s="1">
        <v>5124381</v>
      </c>
      <c r="K2713" s="1">
        <v>-3.0000001061125658E-6</v>
      </c>
      <c r="L2713" s="1">
        <v>-5.8543620980344713E-5</v>
      </c>
      <c r="M2713" s="1">
        <v>-2.1710000510211103E-5</v>
      </c>
      <c r="N2713" s="1">
        <v>-3.9823339320719242E-3</v>
      </c>
    </row>
    <row r="2714" spans="1:14" x14ac:dyDescent="0.25">
      <c r="A2714" s="1">
        <v>340213</v>
      </c>
      <c r="B2714" s="1" t="s">
        <v>1520</v>
      </c>
      <c r="C2714" s="1">
        <v>111316003</v>
      </c>
      <c r="D2714" s="1">
        <v>213</v>
      </c>
      <c r="E2714" s="1" t="s">
        <v>1748</v>
      </c>
      <c r="F2714" s="1" t="s">
        <v>232</v>
      </c>
      <c r="G2714" s="1" t="s">
        <v>187</v>
      </c>
      <c r="H2714" s="1" t="s">
        <v>240</v>
      </c>
      <c r="I2714" s="1">
        <v>1027815</v>
      </c>
      <c r="J2714" s="1">
        <v>9122787</v>
      </c>
      <c r="K2714" s="1">
        <v>-7.0000000960135367E-6</v>
      </c>
      <c r="L2714" s="1">
        <v>-7.6730881119146943E-5</v>
      </c>
      <c r="M2714" s="1">
        <v>-3.4839998988900334E-5</v>
      </c>
      <c r="N2714" s="1">
        <v>-3.3896001987159252E-3</v>
      </c>
    </row>
    <row r="2715" spans="1:14" x14ac:dyDescent="0.25">
      <c r="A2715" s="1">
        <v>340214</v>
      </c>
      <c r="B2715" s="1" t="s">
        <v>1520</v>
      </c>
      <c r="C2715" s="1">
        <v>111317503</v>
      </c>
      <c r="D2715" s="1">
        <v>214</v>
      </c>
      <c r="E2715" s="1" t="s">
        <v>1749</v>
      </c>
      <c r="F2715" s="1" t="s">
        <v>232</v>
      </c>
      <c r="G2715" s="1" t="s">
        <v>187</v>
      </c>
      <c r="H2715" s="1" t="s">
        <v>240</v>
      </c>
      <c r="I2715" s="1">
        <v>788762.46</v>
      </c>
      <c r="J2715" s="1">
        <v>7022368</v>
      </c>
      <c r="K2715" s="1">
        <v>-3.9999999899009708E-6</v>
      </c>
      <c r="L2715" s="1">
        <v>-5.696080916095525E-5</v>
      </c>
      <c r="M2715" s="1">
        <v>-2.2539999918080866E-5</v>
      </c>
      <c r="N2715" s="1">
        <v>-2.857559360563755E-3</v>
      </c>
    </row>
    <row r="2716" spans="1:14" x14ac:dyDescent="0.25">
      <c r="A2716" s="1">
        <v>340215</v>
      </c>
      <c r="B2716" s="1" t="s">
        <v>1520</v>
      </c>
      <c r="C2716" s="1">
        <v>111343603</v>
      </c>
      <c r="D2716" s="1">
        <v>215</v>
      </c>
      <c r="E2716" s="1" t="s">
        <v>1750</v>
      </c>
      <c r="F2716" s="1" t="s">
        <v>234</v>
      </c>
      <c r="G2716" s="1" t="s">
        <v>188</v>
      </c>
      <c r="H2716" s="1" t="s">
        <v>240</v>
      </c>
      <c r="I2716" s="1">
        <v>1774036.73</v>
      </c>
      <c r="J2716" s="1">
        <v>10527281</v>
      </c>
      <c r="K2716" s="1">
        <v>-7.0000000960135367E-6</v>
      </c>
      <c r="L2716" s="1">
        <v>-6.6493856138549745E-5</v>
      </c>
      <c r="M2716" s="1">
        <v>-3.2929998269537464E-5</v>
      </c>
      <c r="N2716" s="1">
        <v>-1.856184215284884E-3</v>
      </c>
    </row>
    <row r="2717" spans="1:14" x14ac:dyDescent="0.25">
      <c r="A2717" s="1">
        <v>340216</v>
      </c>
      <c r="B2717" s="1" t="s">
        <v>1520</v>
      </c>
      <c r="C2717" s="1">
        <v>111444602</v>
      </c>
      <c r="D2717" s="1">
        <v>216</v>
      </c>
      <c r="E2717" s="1" t="s">
        <v>1751</v>
      </c>
      <c r="F2717" s="1" t="s">
        <v>232</v>
      </c>
      <c r="G2717" s="1" t="s">
        <v>189</v>
      </c>
      <c r="H2717" s="1" t="s">
        <v>240</v>
      </c>
      <c r="I2717" s="1">
        <v>3574435.49</v>
      </c>
      <c r="J2717" s="1">
        <v>21567750</v>
      </c>
      <c r="K2717" s="1">
        <v>-1.8000000636675395E-5</v>
      </c>
      <c r="L2717" s="1">
        <v>-8.345786773134023E-5</v>
      </c>
      <c r="M2717" s="1">
        <v>-1.1157999688293785E-4</v>
      </c>
      <c r="N2717" s="1">
        <v>-3.1215143389999866E-3</v>
      </c>
    </row>
    <row r="2718" spans="1:14" x14ac:dyDescent="0.25">
      <c r="A2718" s="1">
        <v>340217</v>
      </c>
      <c r="B2718" s="1" t="s">
        <v>1520</v>
      </c>
      <c r="C2718" s="1">
        <v>112011103</v>
      </c>
      <c r="D2718" s="1">
        <v>217</v>
      </c>
      <c r="E2718" s="1" t="s">
        <v>1752</v>
      </c>
      <c r="F2718" s="1" t="s">
        <v>234</v>
      </c>
      <c r="G2718" s="1" t="s">
        <v>190</v>
      </c>
      <c r="H2718" s="1" t="s">
        <v>240</v>
      </c>
      <c r="I2718" s="1">
        <v>1191805.6200000001</v>
      </c>
      <c r="J2718" s="1">
        <v>6337434.5</v>
      </c>
      <c r="K2718" s="1">
        <v>-4.9999998736893758E-6</v>
      </c>
      <c r="L2718" s="1">
        <v>-7.8896213381085545E-5</v>
      </c>
      <c r="M2718" s="1">
        <v>-3.8819998735561967E-5</v>
      </c>
      <c r="N2718" s="1">
        <v>-3.2571365591138601E-3</v>
      </c>
    </row>
    <row r="2719" spans="1:14" x14ac:dyDescent="0.25">
      <c r="A2719" s="1">
        <v>340218</v>
      </c>
      <c r="B2719" s="1" t="s">
        <v>1520</v>
      </c>
      <c r="C2719" s="1">
        <v>112011603</v>
      </c>
      <c r="D2719" s="1">
        <v>218</v>
      </c>
      <c r="E2719" s="1" t="s">
        <v>1753</v>
      </c>
      <c r="F2719" s="1" t="s">
        <v>234</v>
      </c>
      <c r="G2719" s="1" t="s">
        <v>190</v>
      </c>
      <c r="H2719" s="1" t="s">
        <v>240</v>
      </c>
      <c r="I2719" s="1">
        <v>2107771.35</v>
      </c>
      <c r="J2719" s="1">
        <v>9318179</v>
      </c>
      <c r="K2719" s="1">
        <v>-1.2999999853491317E-5</v>
      </c>
      <c r="L2719" s="1">
        <v>-1.3951204891782254E-4</v>
      </c>
      <c r="M2719" s="1">
        <v>-1.0577999637462199E-4</v>
      </c>
      <c r="N2719" s="1">
        <v>-5.0183190032839775E-3</v>
      </c>
    </row>
    <row r="2720" spans="1:14" x14ac:dyDescent="0.25">
      <c r="A2720" s="1">
        <v>340219</v>
      </c>
      <c r="B2720" s="1" t="s">
        <v>1520</v>
      </c>
      <c r="C2720" s="1">
        <v>112013054</v>
      </c>
      <c r="D2720" s="1">
        <v>219</v>
      </c>
      <c r="E2720" s="1" t="s">
        <v>1754</v>
      </c>
      <c r="F2720" s="1" t="s">
        <v>234</v>
      </c>
      <c r="G2720" s="1" t="s">
        <v>190</v>
      </c>
      <c r="H2720" s="1" t="s">
        <v>240</v>
      </c>
      <c r="I2720" s="1">
        <v>659738.5</v>
      </c>
      <c r="J2720" s="1">
        <v>3569217</v>
      </c>
      <c r="K2720" s="1">
        <v>-4.9999999873762135E-7</v>
      </c>
      <c r="L2720" s="1">
        <v>-1.400867313350318E-5</v>
      </c>
      <c r="M2720" s="1">
        <v>-1.6449999748147093E-5</v>
      </c>
      <c r="N2720" s="1">
        <v>-2.4933500681072474E-3</v>
      </c>
    </row>
    <row r="2721" spans="1:14" x14ac:dyDescent="0.25">
      <c r="A2721" s="1">
        <v>340220</v>
      </c>
      <c r="B2721" s="1" t="s">
        <v>1520</v>
      </c>
      <c r="C2721" s="1">
        <v>112013753</v>
      </c>
      <c r="D2721" s="1">
        <v>220</v>
      </c>
      <c r="E2721" s="1" t="s">
        <v>1755</v>
      </c>
      <c r="F2721" s="1" t="s">
        <v>234</v>
      </c>
      <c r="G2721" s="1" t="s">
        <v>190</v>
      </c>
      <c r="H2721" s="1" t="s">
        <v>240</v>
      </c>
      <c r="I2721" s="1">
        <v>1988903.33</v>
      </c>
      <c r="J2721" s="1">
        <v>8213303.5</v>
      </c>
      <c r="K2721" s="1">
        <v>-9.9999997473787516E-6</v>
      </c>
      <c r="L2721" s="1">
        <v>-1.217535391333513E-4</v>
      </c>
      <c r="M2721" s="1">
        <v>0.14995838701725006</v>
      </c>
      <c r="N2721" s="1">
        <v>8.1545877456665039</v>
      </c>
    </row>
    <row r="2722" spans="1:14" x14ac:dyDescent="0.25">
      <c r="A2722" s="1">
        <v>340221</v>
      </c>
      <c r="B2722" s="1" t="s">
        <v>1520</v>
      </c>
      <c r="C2722" s="1">
        <v>112015203</v>
      </c>
      <c r="D2722" s="1">
        <v>221</v>
      </c>
      <c r="E2722" s="1" t="s">
        <v>1756</v>
      </c>
      <c r="F2722" s="1" t="s">
        <v>234</v>
      </c>
      <c r="G2722" s="1" t="s">
        <v>190</v>
      </c>
      <c r="H2722" s="1" t="s">
        <v>240</v>
      </c>
      <c r="I2722" s="1">
        <v>1349136.86</v>
      </c>
      <c r="J2722" s="1">
        <v>6539883</v>
      </c>
      <c r="K2722" s="1">
        <v>-4.9999998736893758E-6</v>
      </c>
      <c r="L2722" s="1">
        <v>-7.6453907240647823E-5</v>
      </c>
      <c r="M2722" s="1">
        <v>-2.6210000214632601E-5</v>
      </c>
      <c r="N2722" s="1">
        <v>-1.9426858052611351E-3</v>
      </c>
    </row>
    <row r="2723" spans="1:14" x14ac:dyDescent="0.25">
      <c r="A2723" s="1">
        <v>340222</v>
      </c>
      <c r="B2723" s="1" t="s">
        <v>1520</v>
      </c>
      <c r="C2723" s="1">
        <v>112018523</v>
      </c>
      <c r="D2723" s="1">
        <v>222</v>
      </c>
      <c r="E2723" s="1" t="s">
        <v>1757</v>
      </c>
      <c r="F2723" s="1" t="s">
        <v>234</v>
      </c>
      <c r="G2723" s="1" t="s">
        <v>190</v>
      </c>
      <c r="H2723" s="1" t="s">
        <v>240</v>
      </c>
      <c r="I2723" s="1">
        <v>1080316.03</v>
      </c>
      <c r="J2723" s="1">
        <v>6689472.5</v>
      </c>
      <c r="K2723" s="1">
        <v>-6.4999999267456587E-6</v>
      </c>
      <c r="L2723" s="1">
        <v>-9.7167510830331594E-5</v>
      </c>
      <c r="M2723" s="1">
        <v>-3.9750000723870471E-5</v>
      </c>
      <c r="N2723" s="1">
        <v>-3.6793434992432594E-3</v>
      </c>
    </row>
    <row r="2724" spans="1:14" x14ac:dyDescent="0.25">
      <c r="A2724" s="1">
        <v>340223</v>
      </c>
      <c r="B2724" s="1" t="s">
        <v>1520</v>
      </c>
      <c r="C2724" s="1">
        <v>112281302</v>
      </c>
      <c r="D2724" s="1">
        <v>223</v>
      </c>
      <c r="E2724" s="1" t="s">
        <v>1758</v>
      </c>
      <c r="F2724" s="1" t="s">
        <v>234</v>
      </c>
      <c r="G2724" s="1" t="s">
        <v>191</v>
      </c>
      <c r="H2724" s="1" t="s">
        <v>240</v>
      </c>
      <c r="I2724" s="1">
        <v>4552091</v>
      </c>
      <c r="J2724" s="1">
        <v>21992524</v>
      </c>
      <c r="K2724" s="1">
        <v>-2.8000000384054147E-5</v>
      </c>
      <c r="L2724" s="1">
        <v>-1.2731582683045417E-4</v>
      </c>
      <c r="M2724" s="1">
        <v>4.7300001606345177E-3</v>
      </c>
      <c r="N2724" s="1">
        <v>0.10401637107133865</v>
      </c>
    </row>
    <row r="2725" spans="1:14" x14ac:dyDescent="0.25">
      <c r="A2725" s="1">
        <v>340224</v>
      </c>
      <c r="B2725" s="1" t="s">
        <v>1520</v>
      </c>
      <c r="C2725" s="1">
        <v>112282004</v>
      </c>
      <c r="D2725" s="1">
        <v>224</v>
      </c>
      <c r="E2725" s="1" t="s">
        <v>1759</v>
      </c>
      <c r="F2725" s="1" t="s">
        <v>234</v>
      </c>
      <c r="G2725" s="1" t="s">
        <v>191</v>
      </c>
      <c r="H2725" s="1" t="s">
        <v>240</v>
      </c>
      <c r="I2725" s="1">
        <v>352267.32</v>
      </c>
      <c r="J2725" s="1">
        <v>2392906</v>
      </c>
      <c r="K2725" s="1">
        <v>-1.7500000240033842E-6</v>
      </c>
      <c r="L2725" s="1">
        <v>-7.3132781835738569E-5</v>
      </c>
      <c r="M2725" s="1">
        <v>-9.1900001280009747E-6</v>
      </c>
      <c r="N2725" s="1">
        <v>-2.6087462902069092E-3</v>
      </c>
    </row>
    <row r="2726" spans="1:14" x14ac:dyDescent="0.25">
      <c r="A2726" s="1">
        <v>340225</v>
      </c>
      <c r="B2726" s="1" t="s">
        <v>1520</v>
      </c>
      <c r="C2726" s="1">
        <v>112283003</v>
      </c>
      <c r="D2726" s="1">
        <v>225</v>
      </c>
      <c r="E2726" s="1" t="s">
        <v>1760</v>
      </c>
      <c r="F2726" s="1" t="s">
        <v>234</v>
      </c>
      <c r="G2726" s="1" t="s">
        <v>191</v>
      </c>
      <c r="H2726" s="1" t="s">
        <v>240</v>
      </c>
      <c r="I2726" s="1">
        <v>1408639.43</v>
      </c>
      <c r="J2726" s="1">
        <v>6370570</v>
      </c>
      <c r="K2726" s="1">
        <v>-7.0000000960135367E-6</v>
      </c>
      <c r="L2726" s="1">
        <v>-1.0988015856128186E-4</v>
      </c>
      <c r="M2726" s="1">
        <v>-4.5389999286271632E-5</v>
      </c>
      <c r="N2726" s="1">
        <v>-3.2221544533967972E-3</v>
      </c>
    </row>
    <row r="2727" spans="1:14" x14ac:dyDescent="0.25">
      <c r="A2727" s="1">
        <v>340226</v>
      </c>
      <c r="B2727" s="1" t="s">
        <v>1520</v>
      </c>
      <c r="C2727" s="1">
        <v>112286003</v>
      </c>
      <c r="D2727" s="1">
        <v>226</v>
      </c>
      <c r="E2727" s="1" t="s">
        <v>1761</v>
      </c>
      <c r="F2727" s="1" t="s">
        <v>234</v>
      </c>
      <c r="G2727" s="1" t="s">
        <v>191</v>
      </c>
      <c r="H2727" s="1" t="s">
        <v>240</v>
      </c>
      <c r="I2727" s="1">
        <v>1694818</v>
      </c>
      <c r="J2727" s="1">
        <v>8491771</v>
      </c>
      <c r="K2727" s="1">
        <v>-7.0000000960135367E-6</v>
      </c>
      <c r="L2727" s="1">
        <v>-8.2432678027544171E-5</v>
      </c>
      <c r="M2727" s="1">
        <v>-2.8000000384054147E-5</v>
      </c>
      <c r="N2727" s="1">
        <v>-1.6520675271749496E-3</v>
      </c>
    </row>
    <row r="2728" spans="1:14" x14ac:dyDescent="0.25">
      <c r="A2728" s="1">
        <v>340227</v>
      </c>
      <c r="B2728" s="1" t="s">
        <v>1520</v>
      </c>
      <c r="C2728" s="1">
        <v>112289003</v>
      </c>
      <c r="D2728" s="1">
        <v>227</v>
      </c>
      <c r="E2728" s="1" t="s">
        <v>1762</v>
      </c>
      <c r="F2728" s="1" t="s">
        <v>234</v>
      </c>
      <c r="G2728" s="1" t="s">
        <v>191</v>
      </c>
      <c r="H2728" s="1" t="s">
        <v>240</v>
      </c>
      <c r="I2728" s="1">
        <v>2645955.89</v>
      </c>
      <c r="J2728" s="1">
        <v>13775083</v>
      </c>
      <c r="K2728" s="1">
        <v>-1.7000000298139639E-5</v>
      </c>
      <c r="L2728" s="1">
        <v>-1.2341108231339604E-4</v>
      </c>
      <c r="M2728" s="1">
        <v>0.15876762568950653</v>
      </c>
      <c r="N2728" s="1">
        <v>6.383418083190918</v>
      </c>
    </row>
    <row r="2729" spans="1:14" x14ac:dyDescent="0.25">
      <c r="A2729" s="1">
        <v>340228</v>
      </c>
      <c r="B2729" s="1" t="s">
        <v>1520</v>
      </c>
      <c r="C2729" s="1">
        <v>112671303</v>
      </c>
      <c r="D2729" s="1">
        <v>228</v>
      </c>
      <c r="E2729" s="1" t="s">
        <v>1763</v>
      </c>
      <c r="F2729" s="1" t="s">
        <v>234</v>
      </c>
      <c r="G2729" s="1" t="s">
        <v>192</v>
      </c>
      <c r="H2729" s="1" t="s">
        <v>240</v>
      </c>
      <c r="I2729" s="1">
        <v>2260531.77</v>
      </c>
      <c r="J2729" s="1">
        <v>8823400</v>
      </c>
      <c r="K2729" s="1">
        <v>-2.0999999833293259E-5</v>
      </c>
      <c r="L2729" s="1">
        <v>-2.3800291819497943E-4</v>
      </c>
      <c r="M2729" s="1">
        <v>-9.467999916523695E-5</v>
      </c>
      <c r="N2729" s="1">
        <v>-4.1882195509970188E-3</v>
      </c>
    </row>
    <row r="2730" spans="1:14" x14ac:dyDescent="0.25">
      <c r="A2730" s="1">
        <v>340229</v>
      </c>
      <c r="B2730" s="1" t="s">
        <v>1520</v>
      </c>
      <c r="C2730" s="1">
        <v>112671603</v>
      </c>
      <c r="D2730" s="1">
        <v>229</v>
      </c>
      <c r="E2730" s="1" t="s">
        <v>1764</v>
      </c>
      <c r="F2730" s="1" t="s">
        <v>234</v>
      </c>
      <c r="G2730" s="1" t="s">
        <v>192</v>
      </c>
      <c r="H2730" s="1" t="s">
        <v>240</v>
      </c>
      <c r="I2730" s="1">
        <v>2968486.03</v>
      </c>
      <c r="J2730" s="1">
        <v>10215937</v>
      </c>
      <c r="K2730" s="1">
        <v>-1.9999999494757503E-5</v>
      </c>
      <c r="L2730" s="1">
        <v>-1.957721688086167E-4</v>
      </c>
      <c r="M2730" s="1">
        <v>-1.4572999498341233E-4</v>
      </c>
      <c r="N2730" s="1">
        <v>-4.9089957028627396E-3</v>
      </c>
    </row>
    <row r="2731" spans="1:14" x14ac:dyDescent="0.25">
      <c r="A2731" s="1">
        <v>340230</v>
      </c>
      <c r="B2731" s="1" t="s">
        <v>1520</v>
      </c>
      <c r="C2731" s="1">
        <v>112671803</v>
      </c>
      <c r="D2731" s="1">
        <v>230</v>
      </c>
      <c r="E2731" s="1" t="s">
        <v>1765</v>
      </c>
      <c r="F2731" s="1" t="s">
        <v>234</v>
      </c>
      <c r="G2731" s="1" t="s">
        <v>192</v>
      </c>
      <c r="H2731" s="1" t="s">
        <v>240</v>
      </c>
      <c r="I2731" s="1">
        <v>2246887.4</v>
      </c>
      <c r="J2731" s="1">
        <v>11905487</v>
      </c>
      <c r="K2731" s="1">
        <v>-1.2000000424450263E-5</v>
      </c>
      <c r="L2731" s="1">
        <v>-1.0079376079374924E-4</v>
      </c>
      <c r="M2731" s="1">
        <v>-1.1282999912509695E-4</v>
      </c>
      <c r="N2731" s="1">
        <v>-5.021361168473959E-3</v>
      </c>
    </row>
    <row r="2732" spans="1:14" x14ac:dyDescent="0.25">
      <c r="A2732" s="1">
        <v>340231</v>
      </c>
      <c r="B2732" s="1" t="s">
        <v>1520</v>
      </c>
      <c r="C2732" s="1">
        <v>112672203</v>
      </c>
      <c r="D2732" s="1">
        <v>231</v>
      </c>
      <c r="E2732" s="1" t="s">
        <v>1766</v>
      </c>
      <c r="F2732" s="1" t="s">
        <v>234</v>
      </c>
      <c r="G2732" s="1" t="s">
        <v>192</v>
      </c>
      <c r="H2732" s="1" t="s">
        <v>240</v>
      </c>
      <c r="I2732" s="1">
        <v>1994627.45</v>
      </c>
      <c r="J2732" s="1">
        <v>8006723</v>
      </c>
      <c r="K2732" s="1">
        <v>-9.0000003183376975E-6</v>
      </c>
      <c r="L2732" s="1">
        <v>-1.1240541061852127E-4</v>
      </c>
      <c r="M2732" s="1">
        <v>-6.8130000727251172E-5</v>
      </c>
      <c r="N2732" s="1">
        <v>-3.4155587200075388E-3</v>
      </c>
    </row>
    <row r="2733" spans="1:14" x14ac:dyDescent="0.25">
      <c r="A2733" s="1">
        <v>340232</v>
      </c>
      <c r="B2733" s="1" t="s">
        <v>1520</v>
      </c>
      <c r="C2733" s="1">
        <v>112672803</v>
      </c>
      <c r="D2733" s="1">
        <v>232</v>
      </c>
      <c r="E2733" s="1" t="s">
        <v>1767</v>
      </c>
      <c r="F2733" s="1" t="s">
        <v>234</v>
      </c>
      <c r="G2733" s="1" t="s">
        <v>192</v>
      </c>
      <c r="H2733" s="1" t="s">
        <v>240</v>
      </c>
      <c r="I2733" s="1">
        <v>986067</v>
      </c>
      <c r="J2733" s="1">
        <v>3615507</v>
      </c>
      <c r="K2733" s="1">
        <v>-1.1000000085914508E-5</v>
      </c>
      <c r="L2733" s="1">
        <v>-3.0424408032558858E-4</v>
      </c>
      <c r="M2733" s="1">
        <v>-4.1999999666586518E-5</v>
      </c>
      <c r="N2733" s="1">
        <v>-4.2591639794409275E-3</v>
      </c>
    </row>
    <row r="2734" spans="1:14" x14ac:dyDescent="0.25">
      <c r="A2734" s="1">
        <v>340233</v>
      </c>
      <c r="B2734" s="1" t="s">
        <v>1520</v>
      </c>
      <c r="C2734" s="1">
        <v>112674403</v>
      </c>
      <c r="D2734" s="1">
        <v>233</v>
      </c>
      <c r="E2734" s="1" t="s">
        <v>1768</v>
      </c>
      <c r="F2734" s="1" t="s">
        <v>234</v>
      </c>
      <c r="G2734" s="1" t="s">
        <v>192</v>
      </c>
      <c r="H2734" s="1" t="s">
        <v>240</v>
      </c>
      <c r="I2734" s="1">
        <v>2100136.39</v>
      </c>
      <c r="J2734" s="1">
        <v>11890312</v>
      </c>
      <c r="K2734" s="1">
        <v>-1.4999999621068127E-5</v>
      </c>
      <c r="L2734" s="1">
        <v>-1.2615296873264015E-4</v>
      </c>
      <c r="M2734" s="1">
        <v>-1.0479999764356762E-4</v>
      </c>
      <c r="N2734" s="1">
        <v>-4.9899029545485973E-3</v>
      </c>
    </row>
    <row r="2735" spans="1:14" x14ac:dyDescent="0.25">
      <c r="A2735" s="1">
        <v>340234</v>
      </c>
      <c r="B2735" s="1" t="s">
        <v>1520</v>
      </c>
      <c r="C2735" s="1">
        <v>112675503</v>
      </c>
      <c r="D2735" s="1">
        <v>234</v>
      </c>
      <c r="E2735" s="1" t="s">
        <v>1769</v>
      </c>
      <c r="F2735" s="1" t="s">
        <v>234</v>
      </c>
      <c r="G2735" s="1" t="s">
        <v>192</v>
      </c>
      <c r="H2735" s="1" t="s">
        <v>240</v>
      </c>
      <c r="I2735" s="1">
        <v>3301761</v>
      </c>
      <c r="J2735" s="1">
        <v>15573845</v>
      </c>
      <c r="K2735" s="1">
        <v>0.40478599071502686</v>
      </c>
      <c r="L2735" s="1">
        <v>2.6684978008270264</v>
      </c>
      <c r="M2735" s="1">
        <v>-7.9103998839855194E-2</v>
      </c>
      <c r="N2735" s="1">
        <v>-2.3397562503814697</v>
      </c>
    </row>
    <row r="2736" spans="1:14" x14ac:dyDescent="0.25">
      <c r="A2736" s="1">
        <v>340235</v>
      </c>
      <c r="B2736" s="1" t="s">
        <v>1520</v>
      </c>
      <c r="C2736" s="1">
        <v>112676203</v>
      </c>
      <c r="D2736" s="1">
        <v>235</v>
      </c>
      <c r="E2736" s="1" t="s">
        <v>1770</v>
      </c>
      <c r="F2736" s="1" t="s">
        <v>234</v>
      </c>
      <c r="G2736" s="1" t="s">
        <v>192</v>
      </c>
      <c r="H2736" s="1" t="s">
        <v>240</v>
      </c>
      <c r="I2736" s="1">
        <v>1924009.22</v>
      </c>
      <c r="J2736" s="1">
        <v>9085945</v>
      </c>
      <c r="K2736" s="1">
        <v>-6.0000002122251317E-6</v>
      </c>
      <c r="L2736" s="1">
        <v>-6.6036016505677253E-5</v>
      </c>
      <c r="M2736" s="1">
        <v>-5.6799999583745375E-5</v>
      </c>
      <c r="N2736" s="1">
        <v>-2.9520816169679165E-3</v>
      </c>
    </row>
    <row r="2737" spans="1:14" x14ac:dyDescent="0.25">
      <c r="A2737" s="1">
        <v>340236</v>
      </c>
      <c r="B2737" s="1" t="s">
        <v>1520</v>
      </c>
      <c r="C2737" s="1">
        <v>112676403</v>
      </c>
      <c r="D2737" s="1">
        <v>236</v>
      </c>
      <c r="E2737" s="1" t="s">
        <v>1771</v>
      </c>
      <c r="F2737" s="1" t="s">
        <v>234</v>
      </c>
      <c r="G2737" s="1" t="s">
        <v>192</v>
      </c>
      <c r="H2737" s="1" t="s">
        <v>240</v>
      </c>
      <c r="I2737" s="1">
        <v>2245580.63</v>
      </c>
      <c r="J2737" s="1">
        <v>10687354</v>
      </c>
      <c r="K2737" s="1">
        <v>-1.1000000085914508E-5</v>
      </c>
      <c r="L2737" s="1">
        <v>-1.0292527440469712E-4</v>
      </c>
      <c r="M2737" s="1">
        <v>-7.462000212399289E-5</v>
      </c>
      <c r="N2737" s="1">
        <v>-3.3228609245270491E-3</v>
      </c>
    </row>
    <row r="2738" spans="1:14" x14ac:dyDescent="0.25">
      <c r="A2738" s="1">
        <v>340237</v>
      </c>
      <c r="B2738" s="1" t="s">
        <v>1520</v>
      </c>
      <c r="C2738" s="1">
        <v>112676503</v>
      </c>
      <c r="D2738" s="1">
        <v>237</v>
      </c>
      <c r="E2738" s="1" t="s">
        <v>1772</v>
      </c>
      <c r="F2738" s="1" t="s">
        <v>234</v>
      </c>
      <c r="G2738" s="1" t="s">
        <v>192</v>
      </c>
      <c r="H2738" s="1" t="s">
        <v>240</v>
      </c>
      <c r="I2738" s="1">
        <v>1871765.64</v>
      </c>
      <c r="J2738" s="1">
        <v>8015192</v>
      </c>
      <c r="K2738" s="1">
        <v>-6.0000002122251317E-6</v>
      </c>
      <c r="L2738" s="1">
        <v>-7.4857787694782019E-5</v>
      </c>
      <c r="M2738" s="1">
        <v>-7.3809998866636306E-5</v>
      </c>
      <c r="N2738" s="1">
        <v>-3.9431801997125149E-3</v>
      </c>
    </row>
    <row r="2739" spans="1:14" x14ac:dyDescent="0.25">
      <c r="A2739" s="1">
        <v>340238</v>
      </c>
      <c r="B2739" s="1" t="s">
        <v>1520</v>
      </c>
      <c r="C2739" s="1">
        <v>112676703</v>
      </c>
      <c r="D2739" s="1">
        <v>238</v>
      </c>
      <c r="E2739" s="1" t="s">
        <v>1773</v>
      </c>
      <c r="F2739" s="1" t="s">
        <v>234</v>
      </c>
      <c r="G2739" s="1" t="s">
        <v>192</v>
      </c>
      <c r="H2739" s="1" t="s">
        <v>240</v>
      </c>
      <c r="I2739" s="1">
        <v>2521896.12</v>
      </c>
      <c r="J2739" s="1">
        <v>11149696</v>
      </c>
      <c r="K2739" s="1">
        <v>-9.9999997473787516E-6</v>
      </c>
      <c r="L2739" s="1">
        <v>-8.968846668722108E-5</v>
      </c>
      <c r="M2739" s="1">
        <v>1.4589940197765827E-2</v>
      </c>
      <c r="N2739" s="1">
        <v>0.58189702033996582</v>
      </c>
    </row>
    <row r="2740" spans="1:14" x14ac:dyDescent="0.25">
      <c r="A2740" s="1">
        <v>340239</v>
      </c>
      <c r="B2740" s="1" t="s">
        <v>1520</v>
      </c>
      <c r="C2740" s="1">
        <v>112678503</v>
      </c>
      <c r="D2740" s="1">
        <v>239</v>
      </c>
      <c r="E2740" s="1" t="s">
        <v>1774</v>
      </c>
      <c r="F2740" s="1" t="s">
        <v>234</v>
      </c>
      <c r="G2740" s="1" t="s">
        <v>192</v>
      </c>
      <c r="H2740" s="1" t="s">
        <v>240</v>
      </c>
      <c r="I2740" s="1">
        <v>1732691</v>
      </c>
      <c r="J2740" s="1">
        <v>6757701</v>
      </c>
      <c r="K2740" s="1">
        <v>-1.2999999853491317E-5</v>
      </c>
      <c r="L2740" s="1">
        <v>-1.923727395478636E-4</v>
      </c>
      <c r="M2740" s="1">
        <v>-8.800000068731606E-5</v>
      </c>
      <c r="N2740" s="1">
        <v>-5.0785471685230732E-3</v>
      </c>
    </row>
    <row r="2741" spans="1:14" x14ac:dyDescent="0.25">
      <c r="A2741" s="1">
        <v>340240</v>
      </c>
      <c r="B2741" s="1" t="s">
        <v>1520</v>
      </c>
      <c r="C2741" s="1">
        <v>112679002</v>
      </c>
      <c r="D2741" s="1">
        <v>240</v>
      </c>
      <c r="E2741" s="1" t="s">
        <v>1775</v>
      </c>
      <c r="F2741" s="1" t="s">
        <v>234</v>
      </c>
      <c r="G2741" s="1" t="s">
        <v>192</v>
      </c>
      <c r="H2741" s="1" t="s">
        <v>240</v>
      </c>
      <c r="I2741" s="1">
        <v>6713784.4199999999</v>
      </c>
      <c r="J2741" s="1">
        <v>70203056</v>
      </c>
      <c r="K2741" s="1">
        <v>-2.5599999935366213E-4</v>
      </c>
      <c r="L2741" s="1">
        <v>-3.6465516313910484E-4</v>
      </c>
      <c r="M2741" s="1">
        <v>0.12894788384437561</v>
      </c>
      <c r="N2741" s="1">
        <v>1.9582549333572388</v>
      </c>
    </row>
    <row r="2742" spans="1:14" x14ac:dyDescent="0.25">
      <c r="A2742" s="1">
        <v>340241</v>
      </c>
      <c r="B2742" s="1" t="s">
        <v>1520</v>
      </c>
      <c r="C2742" s="1">
        <v>112679403</v>
      </c>
      <c r="D2742" s="1">
        <v>241</v>
      </c>
      <c r="E2742" s="1" t="s">
        <v>1776</v>
      </c>
      <c r="F2742" s="1" t="s">
        <v>234</v>
      </c>
      <c r="G2742" s="1" t="s">
        <v>192</v>
      </c>
      <c r="H2742" s="1" t="s">
        <v>240</v>
      </c>
      <c r="I2742" s="1">
        <v>1299769.05</v>
      </c>
      <c r="J2742" s="1">
        <v>2842234.5</v>
      </c>
      <c r="K2742" s="1">
        <v>-1.1250000170548446E-5</v>
      </c>
      <c r="L2742" s="1">
        <v>-3.9581378223374486E-4</v>
      </c>
      <c r="M2742" s="1">
        <v>-5.4020001698518172E-5</v>
      </c>
      <c r="N2742" s="1">
        <v>-4.1559501551091671E-3</v>
      </c>
    </row>
    <row r="2743" spans="1:14" x14ac:dyDescent="0.25">
      <c r="A2743" s="1">
        <v>340242</v>
      </c>
      <c r="B2743" s="1" t="s">
        <v>1520</v>
      </c>
      <c r="C2743" s="1">
        <v>113361303</v>
      </c>
      <c r="D2743" s="1">
        <v>242</v>
      </c>
      <c r="E2743" s="1" t="s">
        <v>1777</v>
      </c>
      <c r="F2743" s="1" t="s">
        <v>234</v>
      </c>
      <c r="G2743" s="1" t="s">
        <v>193</v>
      </c>
      <c r="H2743" s="1" t="s">
        <v>240</v>
      </c>
      <c r="I2743" s="1">
        <v>1870680.35</v>
      </c>
      <c r="J2743" s="1">
        <v>7648203</v>
      </c>
      <c r="K2743" s="1">
        <v>-7.9999999798019417E-6</v>
      </c>
      <c r="L2743" s="1">
        <v>-1.0459962504683062E-4</v>
      </c>
      <c r="M2743" s="1">
        <v>-7.4080002377741039E-5</v>
      </c>
      <c r="N2743" s="1">
        <v>-3.9598997682332993E-3</v>
      </c>
    </row>
    <row r="2744" spans="1:14" x14ac:dyDescent="0.25">
      <c r="A2744" s="1">
        <v>340243</v>
      </c>
      <c r="B2744" s="1" t="s">
        <v>1520</v>
      </c>
      <c r="C2744" s="1">
        <v>113361503</v>
      </c>
      <c r="D2744" s="1">
        <v>243</v>
      </c>
      <c r="E2744" s="1" t="s">
        <v>1778</v>
      </c>
      <c r="F2744" s="1" t="s">
        <v>234</v>
      </c>
      <c r="G2744" s="1" t="s">
        <v>193</v>
      </c>
      <c r="H2744" s="1" t="s">
        <v>240</v>
      </c>
      <c r="I2744" s="1">
        <v>1488581.95</v>
      </c>
      <c r="J2744" s="1">
        <v>7407612.5</v>
      </c>
      <c r="K2744" s="1">
        <v>-1.1500000255182385E-5</v>
      </c>
      <c r="L2744" s="1">
        <v>-1.5524546324741095E-4</v>
      </c>
      <c r="M2744" s="1">
        <v>-8.4489998698700219E-5</v>
      </c>
      <c r="N2744" s="1">
        <v>-5.6755496188998222E-3</v>
      </c>
    </row>
    <row r="2745" spans="1:14" x14ac:dyDescent="0.25">
      <c r="A2745" s="1">
        <v>340244</v>
      </c>
      <c r="B2745" s="1" t="s">
        <v>1520</v>
      </c>
      <c r="C2745" s="1">
        <v>113361703</v>
      </c>
      <c r="D2745" s="1">
        <v>244</v>
      </c>
      <c r="E2745" s="1" t="s">
        <v>1779</v>
      </c>
      <c r="F2745" s="1" t="s">
        <v>234</v>
      </c>
      <c r="G2745" s="1" t="s">
        <v>193</v>
      </c>
      <c r="H2745" s="1" t="s">
        <v>240</v>
      </c>
      <c r="I2745" s="1">
        <v>1766735.71</v>
      </c>
      <c r="J2745" s="1">
        <v>4786072</v>
      </c>
      <c r="K2745" s="1">
        <v>-1.5999999959603883E-5</v>
      </c>
      <c r="L2745" s="1">
        <v>-3.3430225448682904E-4</v>
      </c>
      <c r="M2745" s="1">
        <v>-1.1118999827886E-4</v>
      </c>
      <c r="N2745" s="1">
        <v>-6.2931315042078495E-3</v>
      </c>
    </row>
    <row r="2746" spans="1:14" x14ac:dyDescent="0.25">
      <c r="A2746" s="1">
        <v>340245</v>
      </c>
      <c r="B2746" s="1" t="s">
        <v>1520</v>
      </c>
      <c r="C2746" s="1">
        <v>113362203</v>
      </c>
      <c r="D2746" s="1">
        <v>245</v>
      </c>
      <c r="E2746" s="1" t="s">
        <v>1780</v>
      </c>
      <c r="F2746" s="1" t="s">
        <v>234</v>
      </c>
      <c r="G2746" s="1" t="s">
        <v>193</v>
      </c>
      <c r="H2746" s="1" t="s">
        <v>240</v>
      </c>
      <c r="I2746" s="1">
        <v>1560066.44</v>
      </c>
      <c r="J2746" s="1">
        <v>7409339.5</v>
      </c>
      <c r="K2746" s="1">
        <v>-7.9999999798019417E-6</v>
      </c>
      <c r="L2746" s="1">
        <v>-1.0797171853482723E-4</v>
      </c>
      <c r="M2746" s="1">
        <v>-0.14694651961326599</v>
      </c>
      <c r="N2746" s="1">
        <v>-8.6084012985229492</v>
      </c>
    </row>
    <row r="2747" spans="1:14" x14ac:dyDescent="0.25">
      <c r="A2747" s="1">
        <v>340246</v>
      </c>
      <c r="B2747" s="1" t="s">
        <v>1520</v>
      </c>
      <c r="C2747" s="1">
        <v>113362303</v>
      </c>
      <c r="D2747" s="1">
        <v>246</v>
      </c>
      <c r="E2747" s="1" t="s">
        <v>1781</v>
      </c>
      <c r="F2747" s="1" t="s">
        <v>234</v>
      </c>
      <c r="G2747" s="1" t="s">
        <v>193</v>
      </c>
      <c r="H2747" s="1" t="s">
        <v>240</v>
      </c>
      <c r="I2747" s="1">
        <v>1687479.46</v>
      </c>
      <c r="J2747" s="1">
        <v>4737282.5</v>
      </c>
      <c r="K2747" s="1">
        <v>-1.1000000085914508E-5</v>
      </c>
      <c r="L2747" s="1">
        <v>-2.3220009461510926E-4</v>
      </c>
      <c r="M2747" s="1">
        <v>-1.6969999705906957E-5</v>
      </c>
      <c r="N2747" s="1">
        <v>-1.0056317551061511E-3</v>
      </c>
    </row>
    <row r="2748" spans="1:14" x14ac:dyDescent="0.25">
      <c r="A2748" s="1">
        <v>340247</v>
      </c>
      <c r="B2748" s="1" t="s">
        <v>1520</v>
      </c>
      <c r="C2748" s="1">
        <v>113362403</v>
      </c>
      <c r="D2748" s="1">
        <v>247</v>
      </c>
      <c r="E2748" s="1" t="s">
        <v>1782</v>
      </c>
      <c r="F2748" s="1" t="s">
        <v>234</v>
      </c>
      <c r="G2748" s="1" t="s">
        <v>193</v>
      </c>
      <c r="H2748" s="1" t="s">
        <v>240</v>
      </c>
      <c r="I2748" s="1">
        <v>2251353.63</v>
      </c>
      <c r="J2748" s="1">
        <v>9215273</v>
      </c>
      <c r="K2748" s="1">
        <v>-9.9999997473787516E-6</v>
      </c>
      <c r="L2748" s="1">
        <v>-1.0851538536371663E-4</v>
      </c>
      <c r="M2748" s="1">
        <v>-1.5835999511182308E-4</v>
      </c>
      <c r="N2748" s="1">
        <v>-7.0334956981241703E-3</v>
      </c>
    </row>
    <row r="2749" spans="1:14" x14ac:dyDescent="0.25">
      <c r="A2749" s="1">
        <v>340248</v>
      </c>
      <c r="B2749" s="1" t="s">
        <v>1520</v>
      </c>
      <c r="C2749" s="1">
        <v>113362603</v>
      </c>
      <c r="D2749" s="1">
        <v>248</v>
      </c>
      <c r="E2749" s="1" t="s">
        <v>1783</v>
      </c>
      <c r="F2749" s="1" t="s">
        <v>234</v>
      </c>
      <c r="G2749" s="1" t="s">
        <v>193</v>
      </c>
      <c r="H2749" s="1" t="s">
        <v>240</v>
      </c>
      <c r="I2749" s="1">
        <v>2443852</v>
      </c>
      <c r="J2749" s="1">
        <v>10176310</v>
      </c>
      <c r="K2749" s="1">
        <v>-1.4000000192027073E-5</v>
      </c>
      <c r="L2749" s="1">
        <v>-1.3757424312643707E-4</v>
      </c>
      <c r="M2749" s="1">
        <v>-1.1082999844802544E-4</v>
      </c>
      <c r="N2749" s="1">
        <v>-4.5348480343818665E-3</v>
      </c>
    </row>
    <row r="2750" spans="1:14" x14ac:dyDescent="0.25">
      <c r="A2750" s="1">
        <v>340249</v>
      </c>
      <c r="B2750" s="1" t="s">
        <v>1520</v>
      </c>
      <c r="C2750" s="1">
        <v>113363103</v>
      </c>
      <c r="D2750" s="1">
        <v>249</v>
      </c>
      <c r="E2750" s="1" t="s">
        <v>1784</v>
      </c>
      <c r="F2750" s="1" t="s">
        <v>234</v>
      </c>
      <c r="G2750" s="1" t="s">
        <v>193</v>
      </c>
      <c r="H2750" s="1" t="s">
        <v>240</v>
      </c>
      <c r="I2750" s="1">
        <v>3812000.53</v>
      </c>
      <c r="J2750" s="1">
        <v>13399167</v>
      </c>
      <c r="K2750" s="1">
        <v>-9.6000003395602107E-5</v>
      </c>
      <c r="L2750" s="1">
        <v>-7.1645731804892421E-4</v>
      </c>
      <c r="M2750" s="1">
        <v>-1.8279999494552612E-4</v>
      </c>
      <c r="N2750" s="1">
        <v>-4.7951522283256054E-3</v>
      </c>
    </row>
    <row r="2751" spans="1:14" x14ac:dyDescent="0.25">
      <c r="A2751" s="1">
        <v>340250</v>
      </c>
      <c r="B2751" s="1" t="s">
        <v>1520</v>
      </c>
      <c r="C2751" s="1">
        <v>113363603</v>
      </c>
      <c r="D2751" s="1">
        <v>250</v>
      </c>
      <c r="E2751" s="1" t="s">
        <v>1785</v>
      </c>
      <c r="F2751" s="1" t="s">
        <v>234</v>
      </c>
      <c r="G2751" s="1" t="s">
        <v>193</v>
      </c>
      <c r="H2751" s="1" t="s">
        <v>240</v>
      </c>
      <c r="I2751" s="1">
        <v>1473212.51</v>
      </c>
      <c r="J2751" s="1">
        <v>4492116</v>
      </c>
      <c r="K2751" s="1">
        <v>-7.9999999798019417E-6</v>
      </c>
      <c r="L2751" s="1">
        <v>-1.7808946722652763E-4</v>
      </c>
      <c r="M2751" s="1">
        <v>-3.9790000300854445E-5</v>
      </c>
      <c r="N2751" s="1">
        <v>-2.7008273173123598E-3</v>
      </c>
    </row>
    <row r="2752" spans="1:14" x14ac:dyDescent="0.25">
      <c r="A2752" s="1">
        <v>340251</v>
      </c>
      <c r="B2752" s="1" t="s">
        <v>1520</v>
      </c>
      <c r="C2752" s="1">
        <v>113364002</v>
      </c>
      <c r="D2752" s="1">
        <v>251</v>
      </c>
      <c r="E2752" s="1" t="s">
        <v>1786</v>
      </c>
      <c r="F2752" s="1" t="s">
        <v>234</v>
      </c>
      <c r="G2752" s="1" t="s">
        <v>193</v>
      </c>
      <c r="H2752" s="1" t="s">
        <v>240</v>
      </c>
      <c r="I2752" s="1">
        <v>10455347</v>
      </c>
      <c r="J2752" s="1">
        <v>63752280</v>
      </c>
      <c r="K2752" s="1">
        <v>-8.0799998249858618E-4</v>
      </c>
      <c r="L2752" s="1">
        <v>-1.267389627173543E-3</v>
      </c>
      <c r="M2752" s="1">
        <v>0.1929280012845993</v>
      </c>
      <c r="N2752" s="1">
        <v>1.8799465894699097</v>
      </c>
    </row>
    <row r="2753" spans="1:14" x14ac:dyDescent="0.25">
      <c r="A2753" s="1">
        <v>340252</v>
      </c>
      <c r="B2753" s="1" t="s">
        <v>1520</v>
      </c>
      <c r="C2753" s="1">
        <v>113364403</v>
      </c>
      <c r="D2753" s="1">
        <v>252</v>
      </c>
      <c r="E2753" s="1" t="s">
        <v>1787</v>
      </c>
      <c r="F2753" s="1" t="s">
        <v>234</v>
      </c>
      <c r="G2753" s="1" t="s">
        <v>193</v>
      </c>
      <c r="H2753" s="1" t="s">
        <v>240</v>
      </c>
      <c r="I2753" s="1">
        <v>1662392.01</v>
      </c>
      <c r="J2753" s="1">
        <v>7251073.5</v>
      </c>
      <c r="K2753" s="1">
        <v>-7.9999999798019417E-6</v>
      </c>
      <c r="L2753" s="1">
        <v>-1.1032837210223079E-4</v>
      </c>
      <c r="M2753" s="1">
        <v>-4.07900006393902E-5</v>
      </c>
      <c r="N2753" s="1">
        <v>-2.4536331184208393E-3</v>
      </c>
    </row>
    <row r="2754" spans="1:14" x14ac:dyDescent="0.25">
      <c r="A2754" s="1">
        <v>340253</v>
      </c>
      <c r="B2754" s="1" t="s">
        <v>1520</v>
      </c>
      <c r="C2754" s="1">
        <v>113364503</v>
      </c>
      <c r="D2754" s="1">
        <v>253</v>
      </c>
      <c r="E2754" s="1" t="s">
        <v>1788</v>
      </c>
      <c r="F2754" s="1" t="s">
        <v>234</v>
      </c>
      <c r="G2754" s="1" t="s">
        <v>193</v>
      </c>
      <c r="H2754" s="1" t="s">
        <v>240</v>
      </c>
      <c r="I2754" s="1">
        <v>2414538.9500000002</v>
      </c>
      <c r="J2754" s="1">
        <v>6096735</v>
      </c>
      <c r="K2754" s="1">
        <v>-1.4000000192027073E-5</v>
      </c>
      <c r="L2754" s="1">
        <v>-2.2963057563174516E-4</v>
      </c>
      <c r="M2754" s="1">
        <v>-6.0440001107053831E-5</v>
      </c>
      <c r="N2754" s="1">
        <v>-2.5031068362295628E-3</v>
      </c>
    </row>
    <row r="2755" spans="1:14" x14ac:dyDescent="0.25">
      <c r="A2755" s="1">
        <v>340254</v>
      </c>
      <c r="B2755" s="1" t="s">
        <v>1520</v>
      </c>
      <c r="C2755" s="1">
        <v>113365203</v>
      </c>
      <c r="D2755" s="1">
        <v>254</v>
      </c>
      <c r="E2755" s="1" t="s">
        <v>1789</v>
      </c>
      <c r="F2755" s="1" t="s">
        <v>234</v>
      </c>
      <c r="G2755" s="1" t="s">
        <v>193</v>
      </c>
      <c r="H2755" s="1" t="s">
        <v>240</v>
      </c>
      <c r="I2755" s="1">
        <v>3017585.82</v>
      </c>
      <c r="J2755" s="1">
        <v>12065375</v>
      </c>
      <c r="K2755" s="1">
        <v>-1.4000000192027073E-5</v>
      </c>
      <c r="L2755" s="1">
        <v>-1.1603438906604424E-4</v>
      </c>
      <c r="M2755" s="1">
        <v>-1.644000003580004E-4</v>
      </c>
      <c r="N2755" s="1">
        <v>-5.4477672092616558E-3</v>
      </c>
    </row>
    <row r="2756" spans="1:14" x14ac:dyDescent="0.25">
      <c r="A2756" s="1">
        <v>340255</v>
      </c>
      <c r="B2756" s="1" t="s">
        <v>1520</v>
      </c>
      <c r="C2756" s="1">
        <v>113365303</v>
      </c>
      <c r="D2756" s="1">
        <v>255</v>
      </c>
      <c r="E2756" s="1" t="s">
        <v>1790</v>
      </c>
      <c r="F2756" s="1" t="s">
        <v>234</v>
      </c>
      <c r="G2756" s="1" t="s">
        <v>193</v>
      </c>
      <c r="H2756" s="1" t="s">
        <v>240</v>
      </c>
      <c r="I2756" s="1">
        <v>871071.98</v>
      </c>
      <c r="J2756" s="1">
        <v>2906217.75</v>
      </c>
      <c r="K2756" s="1">
        <v>-3.7499999052670319E-6</v>
      </c>
      <c r="L2756" s="1">
        <v>-1.2903352035209537E-4</v>
      </c>
      <c r="M2756" s="1">
        <v>-1.3410000065050554E-5</v>
      </c>
      <c r="N2756" s="1">
        <v>-1.5394587535411119E-3</v>
      </c>
    </row>
    <row r="2757" spans="1:14" x14ac:dyDescent="0.25">
      <c r="A2757" s="1">
        <v>340256</v>
      </c>
      <c r="B2757" s="1" t="s">
        <v>1520</v>
      </c>
      <c r="C2757" s="1">
        <v>113367003</v>
      </c>
      <c r="D2757" s="1">
        <v>256</v>
      </c>
      <c r="E2757" s="1" t="s">
        <v>1791</v>
      </c>
      <c r="F2757" s="1" t="s">
        <v>234</v>
      </c>
      <c r="G2757" s="1" t="s">
        <v>193</v>
      </c>
      <c r="H2757" s="1" t="s">
        <v>240</v>
      </c>
      <c r="I2757" s="1">
        <v>2200551.96</v>
      </c>
      <c r="J2757" s="1">
        <v>10334838</v>
      </c>
      <c r="K2757" s="1">
        <v>-9.0000003183376975E-6</v>
      </c>
      <c r="L2757" s="1">
        <v>-8.708401583135128E-5</v>
      </c>
      <c r="M2757" s="1">
        <v>-4.6509998355759308E-5</v>
      </c>
      <c r="N2757" s="1">
        <v>-2.1135159768164158E-3</v>
      </c>
    </row>
    <row r="2758" spans="1:14" x14ac:dyDescent="0.25">
      <c r="A2758" s="1">
        <v>340257</v>
      </c>
      <c r="B2758" s="1" t="s">
        <v>1520</v>
      </c>
      <c r="C2758" s="1">
        <v>113369003</v>
      </c>
      <c r="D2758" s="1">
        <v>257</v>
      </c>
      <c r="E2758" s="1" t="s">
        <v>1792</v>
      </c>
      <c r="F2758" s="1" t="s">
        <v>234</v>
      </c>
      <c r="G2758" s="1" t="s">
        <v>193</v>
      </c>
      <c r="H2758" s="1" t="s">
        <v>240</v>
      </c>
      <c r="I2758" s="1">
        <v>2353061.4300000002</v>
      </c>
      <c r="J2758" s="1">
        <v>10237189</v>
      </c>
      <c r="K2758" s="1">
        <v>-1.1000000085914508E-5</v>
      </c>
      <c r="L2758" s="1">
        <v>-1.0745125473476946E-4</v>
      </c>
      <c r="M2758" s="1">
        <v>-5.5429998610634357E-5</v>
      </c>
      <c r="N2758" s="1">
        <v>-2.3555990774184465E-3</v>
      </c>
    </row>
    <row r="2759" spans="1:14" x14ac:dyDescent="0.25">
      <c r="A2759" s="1">
        <v>340258</v>
      </c>
      <c r="B2759" s="1" t="s">
        <v>1520</v>
      </c>
      <c r="C2759" s="1">
        <v>113380303</v>
      </c>
      <c r="D2759" s="1">
        <v>258</v>
      </c>
      <c r="E2759" s="1" t="s">
        <v>1793</v>
      </c>
      <c r="F2759" s="1" t="s">
        <v>234</v>
      </c>
      <c r="G2759" s="1" t="s">
        <v>194</v>
      </c>
      <c r="H2759" s="1" t="s">
        <v>240</v>
      </c>
      <c r="I2759" s="1">
        <v>913627.55</v>
      </c>
      <c r="J2759" s="1">
        <v>4808476.5</v>
      </c>
      <c r="K2759" s="1">
        <v>-6.4999999267456587E-6</v>
      </c>
      <c r="L2759" s="1">
        <v>-1.3517776096705347E-4</v>
      </c>
      <c r="M2759" s="1">
        <v>-2.6620000426191837E-5</v>
      </c>
      <c r="N2759" s="1">
        <v>-2.9135751537978649E-3</v>
      </c>
    </row>
    <row r="2760" spans="1:14" x14ac:dyDescent="0.25">
      <c r="A2760" s="1">
        <v>340259</v>
      </c>
      <c r="B2760" s="1" t="s">
        <v>1520</v>
      </c>
      <c r="C2760" s="1">
        <v>113381303</v>
      </c>
      <c r="D2760" s="1">
        <v>259</v>
      </c>
      <c r="E2760" s="1" t="s">
        <v>1794</v>
      </c>
      <c r="F2760" s="1" t="s">
        <v>234</v>
      </c>
      <c r="G2760" s="1" t="s">
        <v>194</v>
      </c>
      <c r="H2760" s="1" t="s">
        <v>240</v>
      </c>
      <c r="I2760" s="1">
        <v>2497936.9</v>
      </c>
      <c r="J2760" s="1">
        <v>10744646</v>
      </c>
      <c r="K2760" s="1">
        <v>-1.2000000424450263E-5</v>
      </c>
      <c r="L2760" s="1">
        <v>-1.1168340279255062E-4</v>
      </c>
      <c r="M2760" s="1">
        <v>-9.2609996499959379E-5</v>
      </c>
      <c r="N2760" s="1">
        <v>-3.707322059199214E-3</v>
      </c>
    </row>
    <row r="2761" spans="1:14" x14ac:dyDescent="0.25">
      <c r="A2761" s="1">
        <v>340260</v>
      </c>
      <c r="B2761" s="1" t="s">
        <v>1520</v>
      </c>
      <c r="C2761" s="1">
        <v>113382303</v>
      </c>
      <c r="D2761" s="1">
        <v>260</v>
      </c>
      <c r="E2761" s="1" t="s">
        <v>1795</v>
      </c>
      <c r="F2761" s="1" t="s">
        <v>234</v>
      </c>
      <c r="G2761" s="1" t="s">
        <v>194</v>
      </c>
      <c r="H2761" s="1" t="s">
        <v>240</v>
      </c>
      <c r="I2761" s="1">
        <v>1234491.6399999999</v>
      </c>
      <c r="J2761" s="1">
        <v>5265104.5</v>
      </c>
      <c r="K2761" s="1">
        <v>-2.0360000431537628E-2</v>
      </c>
      <c r="L2761" s="1">
        <v>-0.38520738482475281</v>
      </c>
      <c r="M2761" s="1">
        <v>9.0451296418905258E-3</v>
      </c>
      <c r="N2761" s="1">
        <v>0.73810893297195435</v>
      </c>
    </row>
    <row r="2762" spans="1:14" x14ac:dyDescent="0.25">
      <c r="A2762" s="1">
        <v>340261</v>
      </c>
      <c r="B2762" s="1" t="s">
        <v>1520</v>
      </c>
      <c r="C2762" s="1">
        <v>113384603</v>
      </c>
      <c r="D2762" s="1">
        <v>261</v>
      </c>
      <c r="E2762" s="1" t="s">
        <v>1796</v>
      </c>
      <c r="F2762" s="1" t="s">
        <v>234</v>
      </c>
      <c r="G2762" s="1" t="s">
        <v>194</v>
      </c>
      <c r="H2762" s="1" t="s">
        <v>240</v>
      </c>
      <c r="I2762" s="1">
        <v>3452051.69</v>
      </c>
      <c r="J2762" s="1">
        <v>30397870</v>
      </c>
      <c r="K2762" s="1">
        <v>-6.6000000515487045E-5</v>
      </c>
      <c r="L2762" s="1">
        <v>-2.1712000307161361E-4</v>
      </c>
      <c r="M2762" s="1">
        <v>-2.7173999114893377E-4</v>
      </c>
      <c r="N2762" s="1">
        <v>-7.8712208196520805E-3</v>
      </c>
    </row>
    <row r="2763" spans="1:14" x14ac:dyDescent="0.25">
      <c r="A2763" s="1">
        <v>340262</v>
      </c>
      <c r="B2763" s="1" t="s">
        <v>1520</v>
      </c>
      <c r="C2763" s="1">
        <v>113385003</v>
      </c>
      <c r="D2763" s="1">
        <v>262</v>
      </c>
      <c r="E2763" s="1" t="s">
        <v>1797</v>
      </c>
      <c r="F2763" s="1" t="s">
        <v>234</v>
      </c>
      <c r="G2763" s="1" t="s">
        <v>194</v>
      </c>
      <c r="H2763" s="1" t="s">
        <v>240</v>
      </c>
      <c r="I2763" s="1">
        <v>1400201.53</v>
      </c>
      <c r="J2763" s="1">
        <v>7909270</v>
      </c>
      <c r="K2763" s="1">
        <v>-6.0000002122251317E-6</v>
      </c>
      <c r="L2763" s="1">
        <v>-7.5860290962737054E-5</v>
      </c>
      <c r="M2763" s="1">
        <v>-5.5600001360289752E-5</v>
      </c>
      <c r="N2763" s="1">
        <v>-3.9706993848085403E-3</v>
      </c>
    </row>
    <row r="2764" spans="1:14" x14ac:dyDescent="0.25">
      <c r="A2764" s="1">
        <v>340263</v>
      </c>
      <c r="B2764" s="1" t="s">
        <v>1520</v>
      </c>
      <c r="C2764" s="1">
        <v>113385303</v>
      </c>
      <c r="D2764" s="1">
        <v>263</v>
      </c>
      <c r="E2764" s="1" t="s">
        <v>1798</v>
      </c>
      <c r="F2764" s="1" t="s">
        <v>234</v>
      </c>
      <c r="G2764" s="1" t="s">
        <v>194</v>
      </c>
      <c r="H2764" s="1" t="s">
        <v>240</v>
      </c>
      <c r="I2764" s="1">
        <v>1579129.68</v>
      </c>
      <c r="J2764" s="1">
        <v>6874638.5</v>
      </c>
      <c r="K2764" s="1">
        <v>-9.9999997473787516E-6</v>
      </c>
      <c r="L2764" s="1">
        <v>-1.4546197780873626E-4</v>
      </c>
      <c r="M2764" s="1">
        <v>-8.0409998190589249E-5</v>
      </c>
      <c r="N2764" s="1">
        <v>-5.0917859189212322E-3</v>
      </c>
    </row>
    <row r="2765" spans="1:14" x14ac:dyDescent="0.25">
      <c r="A2765" s="1">
        <v>340264</v>
      </c>
      <c r="B2765" s="1" t="s">
        <v>1520</v>
      </c>
      <c r="C2765" s="1">
        <v>114060503</v>
      </c>
      <c r="D2765" s="1">
        <v>264</v>
      </c>
      <c r="E2765" s="1" t="s">
        <v>1799</v>
      </c>
      <c r="F2765" s="1" t="s">
        <v>235</v>
      </c>
      <c r="G2765" s="1" t="s">
        <v>195</v>
      </c>
      <c r="H2765" s="1" t="s">
        <v>240</v>
      </c>
      <c r="I2765" s="1">
        <v>704008.55</v>
      </c>
      <c r="J2765" s="1">
        <v>3881719.25</v>
      </c>
      <c r="K2765" s="1">
        <v>-7.9999999798019417E-6</v>
      </c>
      <c r="L2765" s="1">
        <v>-2.0609382772818208E-4</v>
      </c>
      <c r="M2765" s="1">
        <v>-5.6469998526154086E-5</v>
      </c>
      <c r="N2765" s="1">
        <v>-8.0205658450722694E-3</v>
      </c>
    </row>
    <row r="2766" spans="1:14" x14ac:dyDescent="0.25">
      <c r="A2766" s="1">
        <v>340265</v>
      </c>
      <c r="B2766" s="1" t="s">
        <v>1520</v>
      </c>
      <c r="C2766" s="1">
        <v>114060753</v>
      </c>
      <c r="D2766" s="1">
        <v>265</v>
      </c>
      <c r="E2766" s="1" t="s">
        <v>1800</v>
      </c>
      <c r="F2766" s="1" t="s">
        <v>235</v>
      </c>
      <c r="G2766" s="1" t="s">
        <v>195</v>
      </c>
      <c r="H2766" s="1" t="s">
        <v>240</v>
      </c>
      <c r="I2766" s="1">
        <v>3915661.95</v>
      </c>
      <c r="J2766" s="1">
        <v>15326766</v>
      </c>
      <c r="K2766" s="1">
        <v>-1.2999999853491317E-5</v>
      </c>
      <c r="L2766" s="1">
        <v>-8.4818864706903696E-5</v>
      </c>
      <c r="M2766" s="1">
        <v>0.13418388366699219</v>
      </c>
      <c r="N2766" s="1">
        <v>3.5484509468078613</v>
      </c>
    </row>
    <row r="2767" spans="1:14" x14ac:dyDescent="0.25">
      <c r="A2767" s="1">
        <v>340266</v>
      </c>
      <c r="B2767" s="1" t="s">
        <v>1520</v>
      </c>
      <c r="C2767" s="1">
        <v>114060853</v>
      </c>
      <c r="D2767" s="1">
        <v>266</v>
      </c>
      <c r="E2767" s="1" t="s">
        <v>1801</v>
      </c>
      <c r="F2767" s="1" t="s">
        <v>235</v>
      </c>
      <c r="G2767" s="1" t="s">
        <v>195</v>
      </c>
      <c r="H2767" s="1" t="s">
        <v>240</v>
      </c>
      <c r="I2767" s="1">
        <v>1107522.0900000001</v>
      </c>
      <c r="J2767" s="1">
        <v>4236081</v>
      </c>
      <c r="K2767" s="1">
        <v>-3.5000000480067683E-6</v>
      </c>
      <c r="L2767" s="1">
        <v>-8.2623468188103288E-5</v>
      </c>
      <c r="M2767" s="1">
        <v>-3.1139999919105321E-5</v>
      </c>
      <c r="N2767" s="1">
        <v>-2.8116030152887106E-3</v>
      </c>
    </row>
    <row r="2768" spans="1:14" x14ac:dyDescent="0.25">
      <c r="A2768" s="1">
        <v>340267</v>
      </c>
      <c r="B2768" s="1" t="s">
        <v>1520</v>
      </c>
      <c r="C2768" s="1">
        <v>114061103</v>
      </c>
      <c r="D2768" s="1">
        <v>267</v>
      </c>
      <c r="E2768" s="1" t="s">
        <v>1802</v>
      </c>
      <c r="F2768" s="1" t="s">
        <v>235</v>
      </c>
      <c r="G2768" s="1" t="s">
        <v>195</v>
      </c>
      <c r="H2768" s="1" t="s">
        <v>240</v>
      </c>
      <c r="I2768" s="1">
        <v>1815631.07</v>
      </c>
      <c r="J2768" s="1">
        <v>6514434</v>
      </c>
      <c r="K2768" s="1">
        <v>-6.4999999267456587E-6</v>
      </c>
      <c r="L2768" s="1">
        <v>-9.9778328149113804E-5</v>
      </c>
      <c r="M2768" s="1">
        <v>-0.11730846017599106</v>
      </c>
      <c r="N2768" s="1">
        <v>-6.0689153671264648</v>
      </c>
    </row>
    <row r="2769" spans="1:14" x14ac:dyDescent="0.25">
      <c r="A2769" s="1">
        <v>340268</v>
      </c>
      <c r="B2769" s="1" t="s">
        <v>1520</v>
      </c>
      <c r="C2769" s="1">
        <v>114061503</v>
      </c>
      <c r="D2769" s="1">
        <v>268</v>
      </c>
      <c r="E2769" s="1" t="s">
        <v>1803</v>
      </c>
      <c r="F2769" s="1" t="s">
        <v>235</v>
      </c>
      <c r="G2769" s="1" t="s">
        <v>195</v>
      </c>
      <c r="H2769" s="1" t="s">
        <v>240</v>
      </c>
      <c r="I2769" s="1">
        <v>1709830.37</v>
      </c>
      <c r="J2769" s="1">
        <v>8722665</v>
      </c>
      <c r="K2769" s="1">
        <v>-6.0000002122251317E-6</v>
      </c>
      <c r="L2769" s="1">
        <v>-6.8786270276177675E-5</v>
      </c>
      <c r="M2769" s="1">
        <v>-9.1069996415171772E-5</v>
      </c>
      <c r="N2769" s="1">
        <v>-5.3259758278727531E-3</v>
      </c>
    </row>
    <row r="2770" spans="1:14" x14ac:dyDescent="0.25">
      <c r="A2770" s="1">
        <v>340269</v>
      </c>
      <c r="B2770" s="1" t="s">
        <v>1520</v>
      </c>
      <c r="C2770" s="1">
        <v>114062003</v>
      </c>
      <c r="D2770" s="1">
        <v>269</v>
      </c>
      <c r="E2770" s="1" t="s">
        <v>1804</v>
      </c>
      <c r="F2770" s="1" t="s">
        <v>235</v>
      </c>
      <c r="G2770" s="1" t="s">
        <v>195</v>
      </c>
      <c r="H2770" s="1" t="s">
        <v>240</v>
      </c>
      <c r="I2770" s="1">
        <v>2198326.38</v>
      </c>
      <c r="J2770" s="1">
        <v>8975676</v>
      </c>
      <c r="K2770" s="1">
        <v>-9.0000003183376975E-6</v>
      </c>
      <c r="L2770" s="1">
        <v>-1.0027089592767879E-4</v>
      </c>
      <c r="M2770" s="1">
        <v>-5.1097091287374496E-2</v>
      </c>
      <c r="N2770" s="1">
        <v>-2.2715637683868408</v>
      </c>
    </row>
    <row r="2771" spans="1:14" x14ac:dyDescent="0.25">
      <c r="A2771" s="1">
        <v>340270</v>
      </c>
      <c r="B2771" s="1" t="s">
        <v>1520</v>
      </c>
      <c r="C2771" s="1">
        <v>114062503</v>
      </c>
      <c r="D2771" s="1">
        <v>270</v>
      </c>
      <c r="E2771" s="1" t="s">
        <v>1805</v>
      </c>
      <c r="F2771" s="1" t="s">
        <v>235</v>
      </c>
      <c r="G2771" s="1" t="s">
        <v>195</v>
      </c>
      <c r="H2771" s="1" t="s">
        <v>240</v>
      </c>
      <c r="I2771" s="1">
        <v>1540805.83</v>
      </c>
      <c r="J2771" s="1">
        <v>6217862</v>
      </c>
      <c r="K2771" s="1">
        <v>-6.0000002122251317E-6</v>
      </c>
      <c r="L2771" s="1">
        <v>-9.6496100013609976E-5</v>
      </c>
      <c r="M2771" s="1">
        <v>-6.2790000811219215E-5</v>
      </c>
      <c r="N2771" s="1">
        <v>-4.0749744512140751E-3</v>
      </c>
    </row>
    <row r="2772" spans="1:14" x14ac:dyDescent="0.25">
      <c r="A2772" s="1">
        <v>340271</v>
      </c>
      <c r="B2772" s="1" t="s">
        <v>1520</v>
      </c>
      <c r="C2772" s="1">
        <v>114063003</v>
      </c>
      <c r="D2772" s="1">
        <v>271</v>
      </c>
      <c r="E2772" s="1" t="s">
        <v>1806</v>
      </c>
      <c r="F2772" s="1" t="s">
        <v>235</v>
      </c>
      <c r="G2772" s="1" t="s">
        <v>195</v>
      </c>
      <c r="H2772" s="1" t="s">
        <v>240</v>
      </c>
      <c r="I2772" s="1">
        <v>2450829.64</v>
      </c>
      <c r="J2772" s="1">
        <v>6606628.5</v>
      </c>
      <c r="K2772" s="1">
        <v>-1.1000000085914508E-5</v>
      </c>
      <c r="L2772" s="1">
        <v>-1.6649917233735323E-4</v>
      </c>
      <c r="M2772" s="1">
        <v>1.4166230335831642E-2</v>
      </c>
      <c r="N2772" s="1">
        <v>0.58137822151184082</v>
      </c>
    </row>
    <row r="2773" spans="1:14" x14ac:dyDescent="0.25">
      <c r="A2773" s="1">
        <v>340272</v>
      </c>
      <c r="B2773" s="1" t="s">
        <v>1520</v>
      </c>
      <c r="C2773" s="1">
        <v>114063503</v>
      </c>
      <c r="D2773" s="1">
        <v>272</v>
      </c>
      <c r="E2773" s="1" t="s">
        <v>1807</v>
      </c>
      <c r="F2773" s="1" t="s">
        <v>235</v>
      </c>
      <c r="G2773" s="1" t="s">
        <v>195</v>
      </c>
      <c r="H2773" s="1" t="s">
        <v>240</v>
      </c>
      <c r="I2773" s="1">
        <v>1517595.14</v>
      </c>
      <c r="J2773" s="1">
        <v>7013736</v>
      </c>
      <c r="K2773" s="1">
        <v>-6.4999999267456587E-6</v>
      </c>
      <c r="L2773" s="1">
        <v>-9.2675203632097691E-5</v>
      </c>
      <c r="M2773" s="1">
        <v>-5.7659999583847821E-5</v>
      </c>
      <c r="N2773" s="1">
        <v>-3.7992880679666996E-3</v>
      </c>
    </row>
    <row r="2774" spans="1:14" x14ac:dyDescent="0.25">
      <c r="A2774" s="1">
        <v>340273</v>
      </c>
      <c r="B2774" s="1" t="s">
        <v>1520</v>
      </c>
      <c r="C2774" s="1">
        <v>114064003</v>
      </c>
      <c r="D2774" s="1">
        <v>273</v>
      </c>
      <c r="E2774" s="1" t="s">
        <v>1808</v>
      </c>
      <c r="F2774" s="1" t="s">
        <v>235</v>
      </c>
      <c r="G2774" s="1" t="s">
        <v>195</v>
      </c>
      <c r="H2774" s="1" t="s">
        <v>240</v>
      </c>
      <c r="I2774" s="1">
        <v>944793.83</v>
      </c>
      <c r="J2774" s="1">
        <v>3527510.25</v>
      </c>
      <c r="K2774" s="1">
        <v>-3.9999999899009708E-6</v>
      </c>
      <c r="L2774" s="1">
        <v>-1.1339430056978017E-4</v>
      </c>
      <c r="M2774" s="1">
        <v>-2.2829999579698779E-5</v>
      </c>
      <c r="N2774" s="1">
        <v>-2.4163417983800173E-3</v>
      </c>
    </row>
    <row r="2775" spans="1:14" x14ac:dyDescent="0.25">
      <c r="A2775" s="1">
        <v>340274</v>
      </c>
      <c r="B2775" s="1" t="s">
        <v>1520</v>
      </c>
      <c r="C2775" s="1">
        <v>114065503</v>
      </c>
      <c r="D2775" s="1">
        <v>274</v>
      </c>
      <c r="E2775" s="1" t="s">
        <v>1809</v>
      </c>
      <c r="F2775" s="1" t="s">
        <v>235</v>
      </c>
      <c r="G2775" s="1" t="s">
        <v>195</v>
      </c>
      <c r="H2775" s="1" t="s">
        <v>240</v>
      </c>
      <c r="I2775" s="1">
        <v>1768263.21</v>
      </c>
      <c r="J2775" s="1">
        <v>6012944.5</v>
      </c>
      <c r="K2775" s="1">
        <v>-1.4500000361294951E-5</v>
      </c>
      <c r="L2775" s="1">
        <v>-2.4114582629408687E-4</v>
      </c>
      <c r="M2775" s="1">
        <v>-1.205000007757917E-4</v>
      </c>
      <c r="N2775" s="1">
        <v>-6.8141319788992405E-3</v>
      </c>
    </row>
    <row r="2776" spans="1:14" x14ac:dyDescent="0.25">
      <c r="A2776" s="1">
        <v>340275</v>
      </c>
      <c r="B2776" s="1" t="s">
        <v>1520</v>
      </c>
      <c r="C2776" s="1">
        <v>114066503</v>
      </c>
      <c r="D2776" s="1">
        <v>275</v>
      </c>
      <c r="E2776" s="1" t="s">
        <v>1810</v>
      </c>
      <c r="F2776" s="1" t="s">
        <v>235</v>
      </c>
      <c r="G2776" s="1" t="s">
        <v>195</v>
      </c>
      <c r="H2776" s="1" t="s">
        <v>240</v>
      </c>
      <c r="I2776" s="1">
        <v>1124113.9199999999</v>
      </c>
      <c r="J2776" s="1">
        <v>4044523</v>
      </c>
      <c r="K2776" s="1">
        <v>-3.5000000480067683E-6</v>
      </c>
      <c r="L2776" s="1">
        <v>-8.6536703747697175E-5</v>
      </c>
      <c r="M2776" s="1">
        <v>-3.7289999454515055E-5</v>
      </c>
      <c r="N2776" s="1">
        <v>-3.3171693794429302E-3</v>
      </c>
    </row>
    <row r="2777" spans="1:14" x14ac:dyDescent="0.25">
      <c r="A2777" s="1">
        <v>340276</v>
      </c>
      <c r="B2777" s="1" t="s">
        <v>1520</v>
      </c>
      <c r="C2777" s="1">
        <v>114067002</v>
      </c>
      <c r="D2777" s="1">
        <v>276</v>
      </c>
      <c r="E2777" s="1" t="s">
        <v>1811</v>
      </c>
      <c r="F2777" s="1" t="s">
        <v>235</v>
      </c>
      <c r="G2777" s="1" t="s">
        <v>195</v>
      </c>
      <c r="H2777" s="1" t="s">
        <v>240</v>
      </c>
      <c r="I2777" s="1">
        <v>13302017.310000001</v>
      </c>
      <c r="J2777" s="1">
        <v>145029296</v>
      </c>
      <c r="K2777" s="1">
        <v>-2.8800001018680632E-4</v>
      </c>
      <c r="L2777" s="1">
        <v>-1.9858017913065851E-4</v>
      </c>
      <c r="M2777" s="1">
        <v>0.1489461362361908</v>
      </c>
      <c r="N2777" s="1">
        <v>1.1324057579040527</v>
      </c>
    </row>
    <row r="2778" spans="1:14" x14ac:dyDescent="0.25">
      <c r="A2778" s="1">
        <v>340277</v>
      </c>
      <c r="B2778" s="1" t="s">
        <v>1520</v>
      </c>
      <c r="C2778" s="1">
        <v>114067503</v>
      </c>
      <c r="D2778" s="1">
        <v>277</v>
      </c>
      <c r="E2778" s="1" t="s">
        <v>1812</v>
      </c>
      <c r="F2778" s="1" t="s">
        <v>235</v>
      </c>
      <c r="G2778" s="1" t="s">
        <v>195</v>
      </c>
      <c r="H2778" s="1" t="s">
        <v>240</v>
      </c>
      <c r="I2778" s="1">
        <v>1021528.65</v>
      </c>
      <c r="J2778" s="1">
        <v>2990359.25</v>
      </c>
      <c r="K2778" s="1">
        <v>-3.3199999597854912E-4</v>
      </c>
      <c r="L2778" s="1">
        <v>-1.1101112700998783E-2</v>
      </c>
      <c r="M2778" s="1">
        <v>-4.5310000132303685E-5</v>
      </c>
      <c r="N2778" s="1">
        <v>-4.4353129342198372E-3</v>
      </c>
    </row>
    <row r="2779" spans="1:14" x14ac:dyDescent="0.25">
      <c r="A2779" s="1">
        <v>340278</v>
      </c>
      <c r="B2779" s="1" t="s">
        <v>1520</v>
      </c>
      <c r="C2779" s="1">
        <v>114068003</v>
      </c>
      <c r="D2779" s="1">
        <v>278</v>
      </c>
      <c r="E2779" s="1" t="s">
        <v>1813</v>
      </c>
      <c r="F2779" s="1" t="s">
        <v>235</v>
      </c>
      <c r="G2779" s="1" t="s">
        <v>195</v>
      </c>
      <c r="H2779" s="1" t="s">
        <v>240</v>
      </c>
      <c r="I2779" s="1">
        <v>965488.94</v>
      </c>
      <c r="J2779" s="1">
        <v>4274683.5</v>
      </c>
      <c r="K2779" s="1">
        <v>-4.5000001591688488E-6</v>
      </c>
      <c r="L2779" s="1">
        <v>-1.0527083941269666E-4</v>
      </c>
      <c r="M2779" s="1">
        <v>-4.9009999202098697E-5</v>
      </c>
      <c r="N2779" s="1">
        <v>-5.0759268924593925E-3</v>
      </c>
    </row>
    <row r="2780" spans="1:14" x14ac:dyDescent="0.25">
      <c r="A2780" s="1">
        <v>340279</v>
      </c>
      <c r="B2780" s="1" t="s">
        <v>1520</v>
      </c>
      <c r="C2780" s="1">
        <v>114068103</v>
      </c>
      <c r="D2780" s="1">
        <v>279</v>
      </c>
      <c r="E2780" s="1" t="s">
        <v>1814</v>
      </c>
      <c r="F2780" s="1" t="s">
        <v>235</v>
      </c>
      <c r="G2780" s="1" t="s">
        <v>195</v>
      </c>
      <c r="H2780" s="1" t="s">
        <v>240</v>
      </c>
      <c r="I2780" s="1">
        <v>1750534.6</v>
      </c>
      <c r="J2780" s="1">
        <v>5624538</v>
      </c>
      <c r="K2780" s="1">
        <v>-7.0000000960135367E-6</v>
      </c>
      <c r="L2780" s="1">
        <v>-1.2445451284293085E-4</v>
      </c>
      <c r="M2780" s="1">
        <v>-2.2808490321040154E-2</v>
      </c>
      <c r="N2780" s="1">
        <v>-1.2861859798431396</v>
      </c>
    </row>
    <row r="2781" spans="1:14" x14ac:dyDescent="0.25">
      <c r="A2781" s="1">
        <v>340280</v>
      </c>
      <c r="B2781" s="1" t="s">
        <v>1520</v>
      </c>
      <c r="C2781" s="1">
        <v>114069103</v>
      </c>
      <c r="D2781" s="1">
        <v>280</v>
      </c>
      <c r="E2781" s="1" t="s">
        <v>1815</v>
      </c>
      <c r="F2781" s="1" t="s">
        <v>235</v>
      </c>
      <c r="G2781" s="1" t="s">
        <v>195</v>
      </c>
      <c r="H2781" s="1" t="s">
        <v>240</v>
      </c>
      <c r="I2781" s="1">
        <v>2625609.5</v>
      </c>
      <c r="J2781" s="1">
        <v>8688101</v>
      </c>
      <c r="K2781" s="1">
        <v>5.3639998659491539E-3</v>
      </c>
      <c r="L2781" s="1">
        <v>6.1777755618095398E-2</v>
      </c>
      <c r="M2781" s="1">
        <v>-1.5062000602483749E-4</v>
      </c>
      <c r="N2781" s="1">
        <v>-5.736243911087513E-3</v>
      </c>
    </row>
    <row r="2782" spans="1:14" x14ac:dyDescent="0.25">
      <c r="A2782" s="1">
        <v>340281</v>
      </c>
      <c r="B2782" s="1" t="s">
        <v>1520</v>
      </c>
      <c r="C2782" s="1">
        <v>114069353</v>
      </c>
      <c r="D2782" s="1">
        <v>281</v>
      </c>
      <c r="E2782" s="1" t="s">
        <v>1816</v>
      </c>
      <c r="F2782" s="1" t="s">
        <v>235</v>
      </c>
      <c r="G2782" s="1" t="s">
        <v>195</v>
      </c>
      <c r="H2782" s="1" t="s">
        <v>240</v>
      </c>
      <c r="I2782" s="1">
        <v>1026926.84</v>
      </c>
      <c r="J2782" s="1">
        <v>1847743.875</v>
      </c>
      <c r="K2782" s="1">
        <v>-6.1249997997947503E-6</v>
      </c>
      <c r="L2782" s="1">
        <v>-3.3148424699902534E-4</v>
      </c>
      <c r="M2782" s="1">
        <v>0.13431742787361145</v>
      </c>
      <c r="N2782" s="1">
        <v>15.047727584838867</v>
      </c>
    </row>
    <row r="2783" spans="1:14" x14ac:dyDescent="0.25">
      <c r="A2783" s="1">
        <v>340282</v>
      </c>
      <c r="B2783" s="1" t="s">
        <v>1520</v>
      </c>
      <c r="C2783" s="1">
        <v>115210503</v>
      </c>
      <c r="D2783" s="1">
        <v>282</v>
      </c>
      <c r="E2783" s="1" t="s">
        <v>1817</v>
      </c>
      <c r="F2783" s="1" t="s">
        <v>234</v>
      </c>
      <c r="G2783" s="1" t="s">
        <v>196</v>
      </c>
      <c r="H2783" s="1" t="s">
        <v>240</v>
      </c>
      <c r="I2783" s="1">
        <v>1983482.73</v>
      </c>
      <c r="J2783" s="1">
        <v>9653650</v>
      </c>
      <c r="K2783" s="1">
        <v>-7.0000000960135367E-6</v>
      </c>
      <c r="L2783" s="1">
        <v>-7.2511378675699234E-5</v>
      </c>
      <c r="M2783" s="1">
        <v>-6.7939996370114386E-5</v>
      </c>
      <c r="N2783" s="1">
        <v>-3.4251709003001451E-3</v>
      </c>
    </row>
    <row r="2784" spans="1:14" x14ac:dyDescent="0.25">
      <c r="A2784" s="1">
        <v>340283</v>
      </c>
      <c r="B2784" s="1" t="s">
        <v>1520</v>
      </c>
      <c r="C2784" s="1">
        <v>115211003</v>
      </c>
      <c r="D2784" s="1">
        <v>283</v>
      </c>
      <c r="E2784" s="1" t="s">
        <v>1818</v>
      </c>
      <c r="F2784" s="1" t="s">
        <v>234</v>
      </c>
      <c r="G2784" s="1" t="s">
        <v>196</v>
      </c>
      <c r="H2784" s="1" t="s">
        <v>240</v>
      </c>
      <c r="I2784" s="1">
        <v>529700.25</v>
      </c>
      <c r="J2784" s="1">
        <v>1626348.375</v>
      </c>
      <c r="K2784" s="1">
        <v>-3.5000000480067683E-6</v>
      </c>
      <c r="L2784" s="1">
        <v>-2.1520558220800012E-4</v>
      </c>
      <c r="M2784" s="1">
        <v>-2.0199999198666774E-5</v>
      </c>
      <c r="N2784" s="1">
        <v>-3.8133321795612574E-3</v>
      </c>
    </row>
    <row r="2785" spans="1:14" x14ac:dyDescent="0.25">
      <c r="A2785" s="1">
        <v>340284</v>
      </c>
      <c r="B2785" s="1" t="s">
        <v>1520</v>
      </c>
      <c r="C2785" s="1">
        <v>115211103</v>
      </c>
      <c r="D2785" s="1">
        <v>284</v>
      </c>
      <c r="E2785" s="1" t="s">
        <v>1819</v>
      </c>
      <c r="F2785" s="1" t="s">
        <v>234</v>
      </c>
      <c r="G2785" s="1" t="s">
        <v>196</v>
      </c>
      <c r="H2785" s="1" t="s">
        <v>240</v>
      </c>
      <c r="I2785" s="1">
        <v>3105462.67</v>
      </c>
      <c r="J2785" s="1">
        <v>13358670</v>
      </c>
      <c r="K2785" s="1">
        <v>-1.5999999959603883E-5</v>
      </c>
      <c r="L2785" s="1">
        <v>-1.1977225949522108E-4</v>
      </c>
      <c r="M2785" s="1">
        <v>-1.4272000407800078E-4</v>
      </c>
      <c r="N2785" s="1">
        <v>-4.5955614186823368E-3</v>
      </c>
    </row>
    <row r="2786" spans="1:14" x14ac:dyDescent="0.25">
      <c r="A2786" s="1">
        <v>340285</v>
      </c>
      <c r="B2786" s="1" t="s">
        <v>1520</v>
      </c>
      <c r="C2786" s="1">
        <v>115211603</v>
      </c>
      <c r="D2786" s="1">
        <v>285</v>
      </c>
      <c r="E2786" s="1" t="s">
        <v>1820</v>
      </c>
      <c r="F2786" s="1" t="s">
        <v>234</v>
      </c>
      <c r="G2786" s="1" t="s">
        <v>196</v>
      </c>
      <c r="H2786" s="1" t="s">
        <v>240</v>
      </c>
      <c r="I2786" s="1">
        <v>3594652</v>
      </c>
      <c r="J2786" s="1">
        <v>11692633</v>
      </c>
      <c r="K2786" s="1">
        <v>-1.7000000298139639E-5</v>
      </c>
      <c r="L2786" s="1">
        <v>-1.453904842492193E-4</v>
      </c>
      <c r="M2786" s="1">
        <v>-7.1000002208165824E-5</v>
      </c>
      <c r="N2786" s="1">
        <v>-1.9751174841076136E-3</v>
      </c>
    </row>
    <row r="2787" spans="1:14" x14ac:dyDescent="0.25">
      <c r="A2787" s="1">
        <v>340286</v>
      </c>
      <c r="B2787" s="1" t="s">
        <v>1520</v>
      </c>
      <c r="C2787" s="1">
        <v>115212503</v>
      </c>
      <c r="D2787" s="1">
        <v>286</v>
      </c>
      <c r="E2787" s="1" t="s">
        <v>1821</v>
      </c>
      <c r="F2787" s="1" t="s">
        <v>234</v>
      </c>
      <c r="G2787" s="1" t="s">
        <v>196</v>
      </c>
      <c r="H2787" s="1" t="s">
        <v>240</v>
      </c>
      <c r="I2787" s="1">
        <v>1442406.57</v>
      </c>
      <c r="J2787" s="1">
        <v>6367948.5</v>
      </c>
      <c r="K2787" s="1">
        <v>-6.4999999267456587E-6</v>
      </c>
      <c r="L2787" s="1">
        <v>-1.0207358718616888E-4</v>
      </c>
      <c r="M2787" s="1">
        <v>-5.3039999329484999E-5</v>
      </c>
      <c r="N2787" s="1">
        <v>-3.677052678540349E-3</v>
      </c>
    </row>
    <row r="2788" spans="1:14" x14ac:dyDescent="0.25">
      <c r="A2788" s="1">
        <v>340287</v>
      </c>
      <c r="B2788" s="1" t="s">
        <v>1520</v>
      </c>
      <c r="C2788" s="1">
        <v>115216503</v>
      </c>
      <c r="D2788" s="1">
        <v>287</v>
      </c>
      <c r="E2788" s="1" t="s">
        <v>1822</v>
      </c>
      <c r="F2788" s="1" t="s">
        <v>234</v>
      </c>
      <c r="G2788" s="1" t="s">
        <v>196</v>
      </c>
      <c r="H2788" s="1" t="s">
        <v>240</v>
      </c>
      <c r="I2788" s="1">
        <v>1844714.03</v>
      </c>
      <c r="J2788" s="1">
        <v>7105735.5</v>
      </c>
      <c r="K2788" s="1">
        <v>1.0204000398516655E-2</v>
      </c>
      <c r="L2788" s="1">
        <v>0.14380881190299988</v>
      </c>
      <c r="M2788" s="1">
        <v>-7.1800001023802906E-5</v>
      </c>
      <c r="N2788" s="1">
        <v>-3.8920508231967688E-3</v>
      </c>
    </row>
    <row r="2789" spans="1:14" x14ac:dyDescent="0.25">
      <c r="A2789" s="1">
        <v>340288</v>
      </c>
      <c r="B2789" s="1" t="s">
        <v>1520</v>
      </c>
      <c r="C2789" s="1">
        <v>115218003</v>
      </c>
      <c r="D2789" s="1">
        <v>288</v>
      </c>
      <c r="E2789" s="1" t="s">
        <v>1823</v>
      </c>
      <c r="F2789" s="1" t="s">
        <v>234</v>
      </c>
      <c r="G2789" s="1" t="s">
        <v>196</v>
      </c>
      <c r="H2789" s="1" t="s">
        <v>240</v>
      </c>
      <c r="I2789" s="1">
        <v>1920738.42</v>
      </c>
      <c r="J2789" s="1">
        <v>9937641</v>
      </c>
      <c r="K2789" s="1">
        <v>-1.2000000424450263E-5</v>
      </c>
      <c r="L2789" s="1">
        <v>-1.2075285485479981E-4</v>
      </c>
      <c r="M2789" s="1">
        <v>-0.13780580461025238</v>
      </c>
      <c r="N2789" s="1">
        <v>-6.6943325996398926</v>
      </c>
    </row>
    <row r="2790" spans="1:14" x14ac:dyDescent="0.25">
      <c r="A2790" s="1">
        <v>340289</v>
      </c>
      <c r="B2790" s="1" t="s">
        <v>1520</v>
      </c>
      <c r="C2790" s="1">
        <v>115218303</v>
      </c>
      <c r="D2790" s="1">
        <v>289</v>
      </c>
      <c r="E2790" s="1" t="s">
        <v>1824</v>
      </c>
      <c r="F2790" s="1" t="s">
        <v>234</v>
      </c>
      <c r="G2790" s="1" t="s">
        <v>196</v>
      </c>
      <c r="H2790" s="1" t="s">
        <v>240</v>
      </c>
      <c r="I2790" s="1">
        <v>1043659.52</v>
      </c>
      <c r="J2790" s="1">
        <v>4565310.5</v>
      </c>
      <c r="K2790" s="1">
        <v>-4.5000001591688488E-6</v>
      </c>
      <c r="L2790" s="1">
        <v>-9.8569318652153015E-5</v>
      </c>
      <c r="M2790" s="1">
        <v>-0.14922691881656647</v>
      </c>
      <c r="N2790" s="1">
        <v>-12.509734153747559</v>
      </c>
    </row>
    <row r="2791" spans="1:14" x14ac:dyDescent="0.25">
      <c r="A2791" s="1">
        <v>340290</v>
      </c>
      <c r="B2791" s="1" t="s">
        <v>1520</v>
      </c>
      <c r="C2791" s="1">
        <v>115219002</v>
      </c>
      <c r="D2791" s="1">
        <v>290</v>
      </c>
      <c r="E2791" s="1" t="s">
        <v>1825</v>
      </c>
      <c r="F2791" s="1" t="s">
        <v>234</v>
      </c>
      <c r="G2791" s="1" t="s">
        <v>196</v>
      </c>
      <c r="H2791" s="1" t="s">
        <v>240</v>
      </c>
      <c r="I2791" s="1">
        <v>4209576.05</v>
      </c>
      <c r="J2791" s="1">
        <v>14220054</v>
      </c>
      <c r="K2791" s="1">
        <v>-1.8999999156221747E-5</v>
      </c>
      <c r="L2791" s="1">
        <v>-1.3361393939703703E-4</v>
      </c>
      <c r="M2791" s="1">
        <v>0.13086728751659393</v>
      </c>
      <c r="N2791" s="1">
        <v>3.2085471153259277</v>
      </c>
    </row>
    <row r="2792" spans="1:14" x14ac:dyDescent="0.25">
      <c r="A2792" s="1">
        <v>340291</v>
      </c>
      <c r="B2792" s="1" t="s">
        <v>1520</v>
      </c>
      <c r="C2792" s="1">
        <v>115221402</v>
      </c>
      <c r="D2792" s="1">
        <v>291</v>
      </c>
      <c r="E2792" s="1" t="s">
        <v>1826</v>
      </c>
      <c r="F2792" s="1" t="s">
        <v>234</v>
      </c>
      <c r="G2792" s="1" t="s">
        <v>197</v>
      </c>
      <c r="H2792" s="1" t="s">
        <v>240</v>
      </c>
      <c r="I2792" s="1">
        <v>5925257.7000000002</v>
      </c>
      <c r="J2792" s="1">
        <v>19100864</v>
      </c>
      <c r="K2792" s="1">
        <v>-3.1999999919207767E-5</v>
      </c>
      <c r="L2792" s="1">
        <v>-1.6753141244407743E-4</v>
      </c>
      <c r="M2792" s="1">
        <v>-2.15709995245561E-4</v>
      </c>
      <c r="N2792" s="1">
        <v>-3.6403841804713011E-3</v>
      </c>
    </row>
    <row r="2793" spans="1:14" x14ac:dyDescent="0.25">
      <c r="A2793" s="1">
        <v>340292</v>
      </c>
      <c r="B2793" s="1" t="s">
        <v>1520</v>
      </c>
      <c r="C2793" s="1">
        <v>115221753</v>
      </c>
      <c r="D2793" s="1">
        <v>292</v>
      </c>
      <c r="E2793" s="1" t="s">
        <v>1827</v>
      </c>
      <c r="F2793" s="1" t="s">
        <v>234</v>
      </c>
      <c r="G2793" s="1" t="s">
        <v>197</v>
      </c>
      <c r="H2793" s="1" t="s">
        <v>240</v>
      </c>
      <c r="I2793" s="1">
        <v>1488628.68</v>
      </c>
      <c r="J2793" s="1">
        <v>2983487</v>
      </c>
      <c r="K2793" s="1">
        <v>-8.2500000644358806E-6</v>
      </c>
      <c r="L2793" s="1">
        <v>-2.7652131393551826E-4</v>
      </c>
      <c r="M2793" s="1">
        <v>-2.4850000045262277E-5</v>
      </c>
      <c r="N2793" s="1">
        <v>-1.6692937351763248E-3</v>
      </c>
    </row>
    <row r="2794" spans="1:14" x14ac:dyDescent="0.25">
      <c r="A2794" s="1">
        <v>340293</v>
      </c>
      <c r="B2794" s="1" t="s">
        <v>1520</v>
      </c>
      <c r="C2794" s="1">
        <v>115222504</v>
      </c>
      <c r="D2794" s="1">
        <v>293</v>
      </c>
      <c r="E2794" s="1" t="s">
        <v>1828</v>
      </c>
      <c r="F2794" s="1" t="s">
        <v>234</v>
      </c>
      <c r="G2794" s="1" t="s">
        <v>197</v>
      </c>
      <c r="H2794" s="1" t="s">
        <v>240</v>
      </c>
      <c r="I2794" s="1">
        <v>837113.12</v>
      </c>
      <c r="J2794" s="1">
        <v>5671995</v>
      </c>
      <c r="K2794" s="1">
        <v>-2.4999999368446879E-6</v>
      </c>
      <c r="L2794" s="1">
        <v>-4.4076183257857338E-5</v>
      </c>
      <c r="M2794" s="1">
        <v>-4.2250001570209861E-5</v>
      </c>
      <c r="N2794" s="1">
        <v>-5.0468528643250465E-3</v>
      </c>
    </row>
    <row r="2795" spans="1:14" x14ac:dyDescent="0.25">
      <c r="A2795" s="1">
        <v>340294</v>
      </c>
      <c r="B2795" s="1" t="s">
        <v>1520</v>
      </c>
      <c r="C2795" s="1">
        <v>115222752</v>
      </c>
      <c r="D2795" s="1">
        <v>294</v>
      </c>
      <c r="E2795" s="1" t="s">
        <v>1829</v>
      </c>
      <c r="F2795" s="1" t="s">
        <v>234</v>
      </c>
      <c r="G2795" s="1" t="s">
        <v>197</v>
      </c>
      <c r="H2795" s="1" t="s">
        <v>240</v>
      </c>
      <c r="I2795" s="1">
        <v>6301247</v>
      </c>
      <c r="J2795" s="1">
        <v>53792176</v>
      </c>
      <c r="K2795" s="1">
        <v>-9.6000003395602107E-5</v>
      </c>
      <c r="L2795" s="1">
        <v>-1.784642954589799E-4</v>
      </c>
      <c r="M2795" s="1">
        <v>-3.1800000579096377E-4</v>
      </c>
      <c r="N2795" s="1">
        <v>-5.0463653169572353E-3</v>
      </c>
    </row>
    <row r="2796" spans="1:14" x14ac:dyDescent="0.25">
      <c r="A2796" s="1">
        <v>340295</v>
      </c>
      <c r="B2796" s="1" t="s">
        <v>1520</v>
      </c>
      <c r="C2796" s="1">
        <v>115224003</v>
      </c>
      <c r="D2796" s="1">
        <v>295</v>
      </c>
      <c r="E2796" s="1" t="s">
        <v>1830</v>
      </c>
      <c r="F2796" s="1" t="s">
        <v>234</v>
      </c>
      <c r="G2796" s="1" t="s">
        <v>197</v>
      </c>
      <c r="H2796" s="1" t="s">
        <v>240</v>
      </c>
      <c r="I2796" s="1">
        <v>2372183.29</v>
      </c>
      <c r="J2796" s="1">
        <v>9858900</v>
      </c>
      <c r="K2796" s="1">
        <v>-7.9999999798019417E-6</v>
      </c>
      <c r="L2796" s="1">
        <v>-8.1144891737494618E-5</v>
      </c>
      <c r="M2796" s="1">
        <v>-7.6179996540304273E-5</v>
      </c>
      <c r="N2796" s="1">
        <v>-3.2112845219671726E-3</v>
      </c>
    </row>
    <row r="2797" spans="1:14" x14ac:dyDescent="0.25">
      <c r="A2797" s="1">
        <v>340296</v>
      </c>
      <c r="B2797" s="1" t="s">
        <v>1520</v>
      </c>
      <c r="C2797" s="1">
        <v>115226003</v>
      </c>
      <c r="D2797" s="1">
        <v>296</v>
      </c>
      <c r="E2797" s="1" t="s">
        <v>1831</v>
      </c>
      <c r="F2797" s="1" t="s">
        <v>234</v>
      </c>
      <c r="G2797" s="1" t="s">
        <v>197</v>
      </c>
      <c r="H2797" s="1" t="s">
        <v>240</v>
      </c>
      <c r="I2797" s="1">
        <v>1766455.7</v>
      </c>
      <c r="J2797" s="1">
        <v>8293244.5</v>
      </c>
      <c r="K2797" s="1">
        <v>-9.0000003183376975E-6</v>
      </c>
      <c r="L2797" s="1">
        <v>-1.0852194827748463E-4</v>
      </c>
      <c r="M2797" s="1">
        <v>-6.4120002207346261E-5</v>
      </c>
      <c r="N2797" s="1">
        <v>-3.6297356709837914E-3</v>
      </c>
    </row>
    <row r="2798" spans="1:14" x14ac:dyDescent="0.25">
      <c r="A2798" s="1">
        <v>340297</v>
      </c>
      <c r="B2798" s="1" t="s">
        <v>1520</v>
      </c>
      <c r="C2798" s="1">
        <v>115226103</v>
      </c>
      <c r="D2798" s="1">
        <v>297</v>
      </c>
      <c r="E2798" s="1" t="s">
        <v>1832</v>
      </c>
      <c r="F2798" s="1" t="s">
        <v>234</v>
      </c>
      <c r="G2798" s="1" t="s">
        <v>197</v>
      </c>
      <c r="H2798" s="1" t="s">
        <v>240</v>
      </c>
      <c r="I2798" s="1">
        <v>630669.68000000005</v>
      </c>
      <c r="J2798" s="1">
        <v>4079825.25</v>
      </c>
      <c r="K2798" s="1">
        <v>-2.2500000795844244E-6</v>
      </c>
      <c r="L2798" s="1">
        <v>-5.5149390391306952E-5</v>
      </c>
      <c r="M2798" s="1">
        <v>-3.0260000130510889E-5</v>
      </c>
      <c r="N2798" s="1">
        <v>-4.7978442162275314E-3</v>
      </c>
    </row>
    <row r="2799" spans="1:14" x14ac:dyDescent="0.25">
      <c r="A2799" s="1">
        <v>340298</v>
      </c>
      <c r="B2799" s="1" t="s">
        <v>1520</v>
      </c>
      <c r="C2799" s="1">
        <v>115228003</v>
      </c>
      <c r="D2799" s="1">
        <v>298</v>
      </c>
      <c r="E2799" s="1" t="s">
        <v>1833</v>
      </c>
      <c r="F2799" s="1" t="s">
        <v>234</v>
      </c>
      <c r="G2799" s="1" t="s">
        <v>197</v>
      </c>
      <c r="H2799" s="1" t="s">
        <v>240</v>
      </c>
      <c r="I2799" s="1">
        <v>1293804</v>
      </c>
      <c r="J2799" s="1">
        <v>8730447</v>
      </c>
      <c r="K2799" s="1">
        <v>-1.1000000085914508E-5</v>
      </c>
      <c r="L2799" s="1">
        <v>-1.2599567708093673E-4</v>
      </c>
      <c r="M2799" s="1">
        <v>0.11964256316423416</v>
      </c>
      <c r="N2799" s="1">
        <v>10.189617156982422</v>
      </c>
    </row>
    <row r="2800" spans="1:14" x14ac:dyDescent="0.25">
      <c r="A2800" s="1">
        <v>340299</v>
      </c>
      <c r="B2800" s="1" t="s">
        <v>1520</v>
      </c>
      <c r="C2800" s="1">
        <v>115228303</v>
      </c>
      <c r="D2800" s="1">
        <v>299</v>
      </c>
      <c r="E2800" s="1" t="s">
        <v>1834</v>
      </c>
      <c r="F2800" s="1" t="s">
        <v>234</v>
      </c>
      <c r="G2800" s="1" t="s">
        <v>197</v>
      </c>
      <c r="H2800" s="1" t="s">
        <v>240</v>
      </c>
      <c r="I2800" s="1">
        <v>1654246.66</v>
      </c>
      <c r="J2800" s="1">
        <v>4191320.25</v>
      </c>
      <c r="K2800" s="1">
        <v>-7.9999999798019417E-6</v>
      </c>
      <c r="L2800" s="1">
        <v>-1.9087028340436518E-4</v>
      </c>
      <c r="M2800" s="1">
        <v>0.13258533179759979</v>
      </c>
      <c r="N2800" s="1">
        <v>8.71319580078125</v>
      </c>
    </row>
    <row r="2801" spans="1:14" x14ac:dyDescent="0.25">
      <c r="A2801" s="1">
        <v>340300</v>
      </c>
      <c r="B2801" s="1" t="s">
        <v>1520</v>
      </c>
      <c r="C2801" s="1">
        <v>115229003</v>
      </c>
      <c r="D2801" s="1">
        <v>300</v>
      </c>
      <c r="E2801" s="1" t="s">
        <v>1835</v>
      </c>
      <c r="F2801" s="1" t="s">
        <v>234</v>
      </c>
      <c r="G2801" s="1" t="s">
        <v>197</v>
      </c>
      <c r="H2801" s="1" t="s">
        <v>240</v>
      </c>
      <c r="I2801" s="1">
        <v>858531.47</v>
      </c>
      <c r="J2801" s="1">
        <v>5992555</v>
      </c>
      <c r="K2801" s="1">
        <v>-4.9999998736893758E-6</v>
      </c>
      <c r="L2801" s="1">
        <v>-8.3436796558089554E-5</v>
      </c>
      <c r="M2801" s="1">
        <v>-3.3309999707853422E-5</v>
      </c>
      <c r="N2801" s="1">
        <v>-3.8797305896878242E-3</v>
      </c>
    </row>
    <row r="2802" spans="1:14" x14ac:dyDescent="0.25">
      <c r="A2802" s="1">
        <v>340301</v>
      </c>
      <c r="B2802" s="1" t="s">
        <v>1520</v>
      </c>
      <c r="C2802" s="1">
        <v>115503004</v>
      </c>
      <c r="D2802" s="1">
        <v>301</v>
      </c>
      <c r="E2802" s="1" t="s">
        <v>1836</v>
      </c>
      <c r="F2802" s="1" t="s">
        <v>234</v>
      </c>
      <c r="G2802" s="1" t="s">
        <v>198</v>
      </c>
      <c r="H2802" s="1" t="s">
        <v>240</v>
      </c>
      <c r="I2802" s="1">
        <v>498927.38</v>
      </c>
      <c r="J2802" s="1">
        <v>3576491.25</v>
      </c>
      <c r="K2802" s="1">
        <v>-2.4999999368446879E-6</v>
      </c>
      <c r="L2802" s="1">
        <v>-6.9900859671179205E-5</v>
      </c>
      <c r="M2802" s="1">
        <v>-2.6280000383849256E-5</v>
      </c>
      <c r="N2802" s="1">
        <v>-5.2670221775770187E-3</v>
      </c>
    </row>
    <row r="2803" spans="1:14" x14ac:dyDescent="0.25">
      <c r="A2803" s="1">
        <v>340302</v>
      </c>
      <c r="B2803" s="1" t="s">
        <v>1520</v>
      </c>
      <c r="C2803" s="1">
        <v>115504003</v>
      </c>
      <c r="D2803" s="1">
        <v>302</v>
      </c>
      <c r="E2803" s="1" t="s">
        <v>1837</v>
      </c>
      <c r="F2803" s="1" t="s">
        <v>234</v>
      </c>
      <c r="G2803" s="1" t="s">
        <v>198</v>
      </c>
      <c r="H2803" s="1" t="s">
        <v>240</v>
      </c>
      <c r="I2803" s="1">
        <v>960027.75</v>
      </c>
      <c r="J2803" s="1">
        <v>6006605</v>
      </c>
      <c r="K2803" s="1">
        <v>-3.9999999899009708E-6</v>
      </c>
      <c r="L2803" s="1">
        <v>-6.6593311203178018E-5</v>
      </c>
      <c r="M2803" s="1">
        <v>-3.4870001400122419E-5</v>
      </c>
      <c r="N2803" s="1">
        <v>-3.6320546641945839E-3</v>
      </c>
    </row>
    <row r="2804" spans="1:14" x14ac:dyDescent="0.25">
      <c r="A2804" s="1">
        <v>340303</v>
      </c>
      <c r="B2804" s="1" t="s">
        <v>1520</v>
      </c>
      <c r="C2804" s="1">
        <v>115506003</v>
      </c>
      <c r="D2804" s="1">
        <v>303</v>
      </c>
      <c r="E2804" s="1" t="s">
        <v>1838</v>
      </c>
      <c r="F2804" s="1" t="s">
        <v>234</v>
      </c>
      <c r="G2804" s="1" t="s">
        <v>198</v>
      </c>
      <c r="H2804" s="1" t="s">
        <v>240</v>
      </c>
      <c r="I2804" s="1">
        <v>1509225</v>
      </c>
      <c r="J2804" s="1">
        <v>8186208</v>
      </c>
      <c r="K2804" s="1">
        <v>-3.0000001061125658E-6</v>
      </c>
      <c r="L2804" s="1">
        <v>-3.6646990338340402E-5</v>
      </c>
      <c r="M2804" s="1">
        <v>-4.8000001697801054E-5</v>
      </c>
      <c r="N2804" s="1">
        <v>-3.1803392339497805E-3</v>
      </c>
    </row>
    <row r="2805" spans="1:14" x14ac:dyDescent="0.25">
      <c r="A2805" s="1">
        <v>340304</v>
      </c>
      <c r="B2805" s="1" t="s">
        <v>1520</v>
      </c>
      <c r="C2805" s="1">
        <v>115508003</v>
      </c>
      <c r="D2805" s="1">
        <v>304</v>
      </c>
      <c r="E2805" s="1" t="s">
        <v>1839</v>
      </c>
      <c r="F2805" s="1" t="s">
        <v>234</v>
      </c>
      <c r="G2805" s="1" t="s">
        <v>198</v>
      </c>
      <c r="H2805" s="1" t="s">
        <v>240</v>
      </c>
      <c r="I2805" s="1">
        <v>1872557.29</v>
      </c>
      <c r="J2805" s="1">
        <v>8926136</v>
      </c>
      <c r="K2805" s="1">
        <v>-6.0000002122251317E-6</v>
      </c>
      <c r="L2805" s="1">
        <v>-6.7218286858405918E-5</v>
      </c>
      <c r="M2805" s="1">
        <v>-5.0930000725202262E-5</v>
      </c>
      <c r="N2805" s="1">
        <v>-2.7197359595447779E-3</v>
      </c>
    </row>
    <row r="2806" spans="1:14" x14ac:dyDescent="0.25">
      <c r="A2806" s="1">
        <v>340305</v>
      </c>
      <c r="B2806" s="1" t="s">
        <v>1520</v>
      </c>
      <c r="C2806" s="1">
        <v>115674603</v>
      </c>
      <c r="D2806" s="1">
        <v>305</v>
      </c>
      <c r="E2806" s="1" t="s">
        <v>1840</v>
      </c>
      <c r="F2806" s="1" t="s">
        <v>234</v>
      </c>
      <c r="G2806" s="1" t="s">
        <v>192</v>
      </c>
      <c r="H2806" s="1" t="s">
        <v>240</v>
      </c>
      <c r="I2806" s="1">
        <v>1727452.85</v>
      </c>
      <c r="J2806" s="1">
        <v>7787036</v>
      </c>
      <c r="K2806" s="1">
        <v>-7.4999998105340637E-6</v>
      </c>
      <c r="L2806" s="1">
        <v>-9.6313829999417067E-5</v>
      </c>
      <c r="M2806" s="1">
        <v>-5.4280000767903402E-5</v>
      </c>
      <c r="N2806" s="1">
        <v>-3.1420998275279999E-3</v>
      </c>
    </row>
    <row r="2807" spans="1:14" x14ac:dyDescent="0.25">
      <c r="A2807" s="1">
        <v>340306</v>
      </c>
      <c r="B2807" s="1" t="s">
        <v>1520</v>
      </c>
      <c r="C2807" s="1">
        <v>116191004</v>
      </c>
      <c r="D2807" s="1">
        <v>306</v>
      </c>
      <c r="E2807" s="1" t="s">
        <v>1841</v>
      </c>
      <c r="F2807" s="1" t="s">
        <v>236</v>
      </c>
      <c r="G2807" s="1" t="s">
        <v>199</v>
      </c>
      <c r="H2807" s="1" t="s">
        <v>240</v>
      </c>
      <c r="I2807" s="1">
        <v>477577.87</v>
      </c>
      <c r="J2807" s="1">
        <v>3416136</v>
      </c>
      <c r="K2807" s="1">
        <v>6.5512498840689659E-3</v>
      </c>
      <c r="L2807" s="1">
        <v>0.19214217364788055</v>
      </c>
      <c r="M2807" s="1">
        <v>-1.807000080589205E-5</v>
      </c>
      <c r="N2807" s="1">
        <v>-3.7835331168025732E-3</v>
      </c>
    </row>
    <row r="2808" spans="1:14" x14ac:dyDescent="0.25">
      <c r="A2808" s="1">
        <v>340307</v>
      </c>
      <c r="B2808" s="1" t="s">
        <v>1520</v>
      </c>
      <c r="C2808" s="1">
        <v>116191103</v>
      </c>
      <c r="D2808" s="1">
        <v>307</v>
      </c>
      <c r="E2808" s="1" t="s">
        <v>1842</v>
      </c>
      <c r="F2808" s="1" t="s">
        <v>236</v>
      </c>
      <c r="G2808" s="1" t="s">
        <v>199</v>
      </c>
      <c r="H2808" s="1" t="s">
        <v>240</v>
      </c>
      <c r="I2808" s="1">
        <v>2321950.09</v>
      </c>
      <c r="J2808" s="1">
        <v>15022531</v>
      </c>
      <c r="K2808" s="1">
        <v>-1.1000000085914508E-5</v>
      </c>
      <c r="L2808" s="1">
        <v>-7.3223294748459011E-5</v>
      </c>
      <c r="M2808" s="1">
        <v>-6.2610000895801932E-5</v>
      </c>
      <c r="N2808" s="1">
        <v>-2.6963676791638136E-3</v>
      </c>
    </row>
    <row r="2809" spans="1:14" x14ac:dyDescent="0.25">
      <c r="A2809" s="1">
        <v>340308</v>
      </c>
      <c r="B2809" s="1" t="s">
        <v>1520</v>
      </c>
      <c r="C2809" s="1">
        <v>116191203</v>
      </c>
      <c r="D2809" s="1">
        <v>308</v>
      </c>
      <c r="E2809" s="1" t="s">
        <v>1843</v>
      </c>
      <c r="F2809" s="1" t="s">
        <v>236</v>
      </c>
      <c r="G2809" s="1" t="s">
        <v>199</v>
      </c>
      <c r="H2809" s="1" t="s">
        <v>240</v>
      </c>
      <c r="I2809" s="1">
        <v>1016288.62</v>
      </c>
      <c r="J2809" s="1">
        <v>6004336</v>
      </c>
      <c r="K2809" s="1">
        <v>-6.4999999267456587E-6</v>
      </c>
      <c r="L2809" s="1">
        <v>-1.0825498611666262E-4</v>
      </c>
      <c r="M2809" s="1">
        <v>-2.3189999410533346E-5</v>
      </c>
      <c r="N2809" s="1">
        <v>-2.2817801218479872E-3</v>
      </c>
    </row>
    <row r="2810" spans="1:14" x14ac:dyDescent="0.25">
      <c r="A2810" s="1">
        <v>340309</v>
      </c>
      <c r="B2810" s="1" t="s">
        <v>1520</v>
      </c>
      <c r="C2810" s="1">
        <v>116191503</v>
      </c>
      <c r="D2810" s="1">
        <v>309</v>
      </c>
      <c r="E2810" s="1" t="s">
        <v>1844</v>
      </c>
      <c r="F2810" s="1" t="s">
        <v>236</v>
      </c>
      <c r="G2810" s="1" t="s">
        <v>199</v>
      </c>
      <c r="H2810" s="1" t="s">
        <v>240</v>
      </c>
      <c r="I2810" s="1">
        <v>1221324.55</v>
      </c>
      <c r="J2810" s="1">
        <v>6682428.5</v>
      </c>
      <c r="K2810" s="1">
        <v>-5.5000000429572538E-6</v>
      </c>
      <c r="L2810" s="1">
        <v>-8.2305341493338346E-5</v>
      </c>
      <c r="M2810" s="1">
        <v>-2.9549999453593045E-5</v>
      </c>
      <c r="N2810" s="1">
        <v>-2.419445663690567E-3</v>
      </c>
    </row>
    <row r="2811" spans="1:14" x14ac:dyDescent="0.25">
      <c r="A2811" s="1">
        <v>340310</v>
      </c>
      <c r="B2811" s="1" t="s">
        <v>1520</v>
      </c>
      <c r="C2811" s="1">
        <v>116195004</v>
      </c>
      <c r="D2811" s="1">
        <v>310</v>
      </c>
      <c r="E2811" s="1" t="s">
        <v>1845</v>
      </c>
      <c r="F2811" s="1" t="s">
        <v>236</v>
      </c>
      <c r="G2811" s="1" t="s">
        <v>199</v>
      </c>
      <c r="H2811" s="1" t="s">
        <v>240</v>
      </c>
      <c r="I2811" s="1">
        <v>526006.67000000004</v>
      </c>
      <c r="J2811" s="1">
        <v>4205779.5</v>
      </c>
      <c r="K2811" s="1">
        <v>-1.9999999949504854E-6</v>
      </c>
      <c r="L2811" s="1">
        <v>-4.7553588956361637E-5</v>
      </c>
      <c r="M2811" s="1">
        <v>-2.0819999917875975E-5</v>
      </c>
      <c r="N2811" s="1">
        <v>-3.9579682052135468E-3</v>
      </c>
    </row>
    <row r="2812" spans="1:14" x14ac:dyDescent="0.25">
      <c r="A2812" s="1">
        <v>340311</v>
      </c>
      <c r="B2812" s="1" t="s">
        <v>1520</v>
      </c>
      <c r="C2812" s="1">
        <v>116197503</v>
      </c>
      <c r="D2812" s="1">
        <v>311</v>
      </c>
      <c r="E2812" s="1" t="s">
        <v>1846</v>
      </c>
      <c r="F2812" s="1" t="s">
        <v>236</v>
      </c>
      <c r="G2812" s="1" t="s">
        <v>199</v>
      </c>
      <c r="H2812" s="1" t="s">
        <v>240</v>
      </c>
      <c r="I2812" s="1">
        <v>846869.68</v>
      </c>
      <c r="J2812" s="1">
        <v>4784903.5</v>
      </c>
      <c r="K2812" s="1">
        <v>-3.9999999899009708E-6</v>
      </c>
      <c r="L2812" s="1">
        <v>-8.3596183685585856E-5</v>
      </c>
      <c r="M2812" s="1">
        <v>-2.8210000891704112E-5</v>
      </c>
      <c r="N2812" s="1">
        <v>-3.3309801947325468E-3</v>
      </c>
    </row>
    <row r="2813" spans="1:14" x14ac:dyDescent="0.25">
      <c r="A2813" s="1">
        <v>340312</v>
      </c>
      <c r="B2813" s="1" t="s">
        <v>1520</v>
      </c>
      <c r="C2813" s="1">
        <v>116471803</v>
      </c>
      <c r="D2813" s="1">
        <v>312</v>
      </c>
      <c r="E2813" s="1" t="s">
        <v>1847</v>
      </c>
      <c r="F2813" s="1" t="s">
        <v>236</v>
      </c>
      <c r="G2813" s="1" t="s">
        <v>200</v>
      </c>
      <c r="H2813" s="1" t="s">
        <v>240</v>
      </c>
      <c r="I2813" s="1">
        <v>1482804.88</v>
      </c>
      <c r="J2813" s="1">
        <v>7529584.5</v>
      </c>
      <c r="K2813" s="1">
        <v>-7.0000000960135367E-6</v>
      </c>
      <c r="L2813" s="1">
        <v>-9.2966532974969596E-5</v>
      </c>
      <c r="M2813" s="1">
        <v>-2.5969999114749953E-5</v>
      </c>
      <c r="N2813" s="1">
        <v>-1.7513798084110022E-3</v>
      </c>
    </row>
    <row r="2814" spans="1:14" x14ac:dyDescent="0.25">
      <c r="A2814" s="1">
        <v>340313</v>
      </c>
      <c r="B2814" s="1" t="s">
        <v>1520</v>
      </c>
      <c r="C2814" s="1">
        <v>116493503</v>
      </c>
      <c r="D2814" s="1">
        <v>313</v>
      </c>
      <c r="E2814" s="1" t="s">
        <v>1848</v>
      </c>
      <c r="F2814" s="1" t="s">
        <v>236</v>
      </c>
      <c r="G2814" s="1" t="s">
        <v>201</v>
      </c>
      <c r="H2814" s="1" t="s">
        <v>240</v>
      </c>
      <c r="I2814" s="1">
        <v>832996.68</v>
      </c>
      <c r="J2814" s="1">
        <v>6410437</v>
      </c>
      <c r="K2814" s="1">
        <v>-3.9999999899009708E-6</v>
      </c>
      <c r="L2814" s="1">
        <v>-6.2398205045610666E-5</v>
      </c>
      <c r="M2814" s="1">
        <v>-3.7319998227758333E-5</v>
      </c>
      <c r="N2814" s="1">
        <v>-4.4800094328820705E-3</v>
      </c>
    </row>
    <row r="2815" spans="1:14" x14ac:dyDescent="0.25">
      <c r="A2815" s="1">
        <v>340314</v>
      </c>
      <c r="B2815" s="1" t="s">
        <v>1520</v>
      </c>
      <c r="C2815" s="1">
        <v>116495003</v>
      </c>
      <c r="D2815" s="1">
        <v>314</v>
      </c>
      <c r="E2815" s="1" t="s">
        <v>1849</v>
      </c>
      <c r="F2815" s="1" t="s">
        <v>236</v>
      </c>
      <c r="G2815" s="1" t="s">
        <v>201</v>
      </c>
      <c r="H2815" s="1" t="s">
        <v>240</v>
      </c>
      <c r="I2815" s="1">
        <v>1506826.5</v>
      </c>
      <c r="J2815" s="1">
        <v>9500230</v>
      </c>
      <c r="K2815" s="1">
        <v>-7.9999999798019417E-6</v>
      </c>
      <c r="L2815" s="1">
        <v>-8.4208419139031321E-5</v>
      </c>
      <c r="M2815" s="1">
        <v>-3.5659999412018806E-5</v>
      </c>
      <c r="N2815" s="1">
        <v>-2.3665071930736303E-3</v>
      </c>
    </row>
    <row r="2816" spans="1:14" x14ac:dyDescent="0.25">
      <c r="A2816" s="1">
        <v>340315</v>
      </c>
      <c r="B2816" s="1" t="s">
        <v>1520</v>
      </c>
      <c r="C2816" s="1">
        <v>116495103</v>
      </c>
      <c r="D2816" s="1">
        <v>315</v>
      </c>
      <c r="E2816" s="1" t="s">
        <v>1850</v>
      </c>
      <c r="F2816" s="1" t="s">
        <v>236</v>
      </c>
      <c r="G2816" s="1" t="s">
        <v>201</v>
      </c>
      <c r="H2816" s="1" t="s">
        <v>240</v>
      </c>
      <c r="I2816" s="1">
        <v>1275851.01</v>
      </c>
      <c r="J2816" s="1">
        <v>8760924</v>
      </c>
      <c r="K2816" s="1">
        <v>-9.0000003183376975E-6</v>
      </c>
      <c r="L2816" s="1">
        <v>-1.027287871693261E-4</v>
      </c>
      <c r="M2816" s="1">
        <v>-6.1159997130744159E-5</v>
      </c>
      <c r="N2816" s="1">
        <v>-4.7934334725141525E-3</v>
      </c>
    </row>
    <row r="2817" spans="1:14" x14ac:dyDescent="0.25">
      <c r="A2817" s="1">
        <v>340316</v>
      </c>
      <c r="B2817" s="1" t="s">
        <v>1520</v>
      </c>
      <c r="C2817" s="1">
        <v>116496503</v>
      </c>
      <c r="D2817" s="1">
        <v>316</v>
      </c>
      <c r="E2817" s="1" t="s">
        <v>1851</v>
      </c>
      <c r="F2817" s="1" t="s">
        <v>236</v>
      </c>
      <c r="G2817" s="1" t="s">
        <v>201</v>
      </c>
      <c r="H2817" s="1" t="s">
        <v>240</v>
      </c>
      <c r="I2817" s="1">
        <v>1756135.95</v>
      </c>
      <c r="J2817" s="1">
        <v>12738505</v>
      </c>
      <c r="K2817" s="1">
        <v>-9.0000003183376975E-6</v>
      </c>
      <c r="L2817" s="1">
        <v>-7.0651884016115218E-5</v>
      </c>
      <c r="M2817" s="1">
        <v>-5.1949999033240601E-5</v>
      </c>
      <c r="N2817" s="1">
        <v>-2.9581116978079081E-3</v>
      </c>
    </row>
    <row r="2818" spans="1:14" x14ac:dyDescent="0.25">
      <c r="A2818" s="1">
        <v>340317</v>
      </c>
      <c r="B2818" s="1" t="s">
        <v>1520</v>
      </c>
      <c r="C2818" s="1">
        <v>116496603</v>
      </c>
      <c r="D2818" s="1">
        <v>317</v>
      </c>
      <c r="E2818" s="1" t="s">
        <v>1852</v>
      </c>
      <c r="F2818" s="1" t="s">
        <v>236</v>
      </c>
      <c r="G2818" s="1" t="s">
        <v>201</v>
      </c>
      <c r="H2818" s="1" t="s">
        <v>240</v>
      </c>
      <c r="I2818" s="1">
        <v>2090266.94</v>
      </c>
      <c r="J2818" s="1">
        <v>13048743</v>
      </c>
      <c r="K2818" s="1">
        <v>-1.2999999853491317E-5</v>
      </c>
      <c r="L2818" s="1">
        <v>-9.9626355222426355E-5</v>
      </c>
      <c r="M2818" s="1">
        <v>-8.6859996372368187E-5</v>
      </c>
      <c r="N2818" s="1">
        <v>-4.1552772745490074E-3</v>
      </c>
    </row>
    <row r="2819" spans="1:14" x14ac:dyDescent="0.25">
      <c r="A2819" s="1">
        <v>340318</v>
      </c>
      <c r="B2819" s="1" t="s">
        <v>1520</v>
      </c>
      <c r="C2819" s="1">
        <v>116498003</v>
      </c>
      <c r="D2819" s="1">
        <v>318</v>
      </c>
      <c r="E2819" s="1" t="s">
        <v>1853</v>
      </c>
      <c r="F2819" s="1" t="s">
        <v>236</v>
      </c>
      <c r="G2819" s="1" t="s">
        <v>201</v>
      </c>
      <c r="H2819" s="1" t="s">
        <v>240</v>
      </c>
      <c r="I2819" s="1">
        <v>1111979.8400000001</v>
      </c>
      <c r="J2819" s="1">
        <v>6498163.5</v>
      </c>
      <c r="K2819" s="1">
        <v>-3.9999999899009708E-6</v>
      </c>
      <c r="L2819" s="1">
        <v>-6.1555816500913352E-5</v>
      </c>
      <c r="M2819" s="1">
        <v>-3.4079999750247225E-5</v>
      </c>
      <c r="N2819" s="1">
        <v>-3.0647099483758211E-3</v>
      </c>
    </row>
    <row r="2820" spans="1:14" x14ac:dyDescent="0.25">
      <c r="A2820" s="1">
        <v>340319</v>
      </c>
      <c r="B2820" s="1" t="s">
        <v>1520</v>
      </c>
      <c r="C2820" s="1">
        <v>116555003</v>
      </c>
      <c r="D2820" s="1">
        <v>319</v>
      </c>
      <c r="E2820" s="1" t="s">
        <v>1854</v>
      </c>
      <c r="F2820" s="1" t="s">
        <v>232</v>
      </c>
      <c r="G2820" s="1" t="s">
        <v>202</v>
      </c>
      <c r="H2820" s="1" t="s">
        <v>240</v>
      </c>
      <c r="I2820" s="1">
        <v>1528460.56</v>
      </c>
      <c r="J2820" s="1">
        <v>9146114</v>
      </c>
      <c r="K2820" s="1">
        <v>-9.0000003183376975E-6</v>
      </c>
      <c r="L2820" s="1">
        <v>-9.8402349976822734E-5</v>
      </c>
      <c r="M2820" s="1">
        <v>-4.7710000217193738E-5</v>
      </c>
      <c r="N2820" s="1">
        <v>-3.121343906968832E-3</v>
      </c>
    </row>
    <row r="2821" spans="1:14" x14ac:dyDescent="0.25">
      <c r="A2821" s="1">
        <v>340320</v>
      </c>
      <c r="B2821" s="1" t="s">
        <v>1520</v>
      </c>
      <c r="C2821" s="1">
        <v>116557103</v>
      </c>
      <c r="D2821" s="1">
        <v>320</v>
      </c>
      <c r="E2821" s="1" t="s">
        <v>1855</v>
      </c>
      <c r="F2821" s="1" t="s">
        <v>232</v>
      </c>
      <c r="G2821" s="1" t="s">
        <v>202</v>
      </c>
      <c r="H2821" s="1" t="s">
        <v>240</v>
      </c>
      <c r="I2821" s="1">
        <v>1552957.32</v>
      </c>
      <c r="J2821" s="1">
        <v>8015612.5</v>
      </c>
      <c r="K2821" s="1">
        <v>-7.9999999798019417E-6</v>
      </c>
      <c r="L2821" s="1">
        <v>-9.9805125501006842E-5</v>
      </c>
      <c r="M2821" s="1">
        <v>-3.5709999792743474E-5</v>
      </c>
      <c r="N2821" s="1">
        <v>-2.2994307801127434E-3</v>
      </c>
    </row>
    <row r="2822" spans="1:14" x14ac:dyDescent="0.25">
      <c r="A2822" s="1">
        <v>340321</v>
      </c>
      <c r="B2822" s="1" t="s">
        <v>1520</v>
      </c>
      <c r="C2822" s="1">
        <v>116604003</v>
      </c>
      <c r="D2822" s="1">
        <v>321</v>
      </c>
      <c r="E2822" s="1" t="s">
        <v>1856</v>
      </c>
      <c r="F2822" s="1" t="s">
        <v>232</v>
      </c>
      <c r="G2822" s="1" t="s">
        <v>203</v>
      </c>
      <c r="H2822" s="1" t="s">
        <v>240</v>
      </c>
      <c r="I2822" s="1">
        <v>1124502.29</v>
      </c>
      <c r="J2822" s="1">
        <v>3782290.25</v>
      </c>
      <c r="K2822" s="1">
        <v>-7.0000000960135367E-6</v>
      </c>
      <c r="L2822" s="1">
        <v>-1.8507271306589246E-4</v>
      </c>
      <c r="M2822" s="1">
        <v>-3.060000017285347E-5</v>
      </c>
      <c r="N2822" s="1">
        <v>-2.7211299166083336E-3</v>
      </c>
    </row>
    <row r="2823" spans="1:14" x14ac:dyDescent="0.25">
      <c r="A2823" s="1">
        <v>340322</v>
      </c>
      <c r="B2823" s="1" t="s">
        <v>1520</v>
      </c>
      <c r="C2823" s="1">
        <v>116605003</v>
      </c>
      <c r="D2823" s="1">
        <v>322</v>
      </c>
      <c r="E2823" s="1" t="s">
        <v>1857</v>
      </c>
      <c r="F2823" s="1" t="s">
        <v>232</v>
      </c>
      <c r="G2823" s="1" t="s">
        <v>203</v>
      </c>
      <c r="H2823" s="1" t="s">
        <v>240</v>
      </c>
      <c r="I2823" s="1">
        <v>1418773.41</v>
      </c>
      <c r="J2823" s="1">
        <v>8092105</v>
      </c>
      <c r="K2823" s="1">
        <v>-6.0000002122251317E-6</v>
      </c>
      <c r="L2823" s="1">
        <v>-7.414628635160625E-5</v>
      </c>
      <c r="M2823" s="1">
        <v>-2.8939999538124539E-5</v>
      </c>
      <c r="N2823" s="1">
        <v>-2.0397484768182039E-3</v>
      </c>
    </row>
    <row r="2824" spans="1:14" x14ac:dyDescent="0.25">
      <c r="A2824" s="1">
        <v>340323</v>
      </c>
      <c r="B2824" s="1" t="s">
        <v>1520</v>
      </c>
      <c r="C2824" s="1">
        <v>117080503</v>
      </c>
      <c r="D2824" s="1">
        <v>323</v>
      </c>
      <c r="E2824" s="1" t="s">
        <v>1858</v>
      </c>
      <c r="F2824" s="1" t="s">
        <v>236</v>
      </c>
      <c r="G2824" s="1" t="s">
        <v>204</v>
      </c>
      <c r="H2824" s="1" t="s">
        <v>240</v>
      </c>
      <c r="I2824" s="1">
        <v>1726676</v>
      </c>
      <c r="J2824" s="1">
        <v>11808066</v>
      </c>
      <c r="K2824" s="1">
        <v>-7.9999999798019417E-6</v>
      </c>
      <c r="L2824" s="1">
        <v>-6.7750253947451711E-5</v>
      </c>
      <c r="M2824" s="1">
        <v>4.8482589423656464E-2</v>
      </c>
      <c r="N2824" s="1">
        <v>2.8889751434326172</v>
      </c>
    </row>
    <row r="2825" spans="1:14" x14ac:dyDescent="0.25">
      <c r="A2825" s="1">
        <v>340324</v>
      </c>
      <c r="B2825" s="1" t="s">
        <v>1520</v>
      </c>
      <c r="C2825" s="1">
        <v>117081003</v>
      </c>
      <c r="D2825" s="1">
        <v>324</v>
      </c>
      <c r="E2825" s="1" t="s">
        <v>1859</v>
      </c>
      <c r="F2825" s="1" t="s">
        <v>236</v>
      </c>
      <c r="G2825" s="1" t="s">
        <v>204</v>
      </c>
      <c r="H2825" s="1" t="s">
        <v>240</v>
      </c>
      <c r="I2825" s="1">
        <v>730211.78</v>
      </c>
      <c r="J2825" s="1">
        <v>7085713.5</v>
      </c>
      <c r="K2825" s="1">
        <v>-3.9999999899009708E-6</v>
      </c>
      <c r="L2825" s="1">
        <v>-5.6451586715411395E-5</v>
      </c>
      <c r="M2825" s="1">
        <v>-2.8070000553270802E-5</v>
      </c>
      <c r="N2825" s="1">
        <v>-3.8439424242824316E-3</v>
      </c>
    </row>
    <row r="2826" spans="1:14" x14ac:dyDescent="0.25">
      <c r="A2826" s="1">
        <v>340325</v>
      </c>
      <c r="B2826" s="1" t="s">
        <v>1520</v>
      </c>
      <c r="C2826" s="1">
        <v>117083004</v>
      </c>
      <c r="D2826" s="1">
        <v>325</v>
      </c>
      <c r="E2826" s="1" t="s">
        <v>1860</v>
      </c>
      <c r="F2826" s="1" t="s">
        <v>236</v>
      </c>
      <c r="G2826" s="1" t="s">
        <v>204</v>
      </c>
      <c r="H2826" s="1" t="s">
        <v>240</v>
      </c>
      <c r="I2826" s="1">
        <v>599288.49</v>
      </c>
      <c r="J2826" s="1">
        <v>6020074.5</v>
      </c>
      <c r="K2826" s="1">
        <v>-3.5000000480067683E-6</v>
      </c>
      <c r="L2826" s="1">
        <v>-5.813878306071274E-5</v>
      </c>
      <c r="M2826" s="1">
        <v>-2.0190000213915482E-5</v>
      </c>
      <c r="N2826" s="1">
        <v>-3.368881531059742E-3</v>
      </c>
    </row>
    <row r="2827" spans="1:14" x14ac:dyDescent="0.25">
      <c r="A2827" s="1">
        <v>340326</v>
      </c>
      <c r="B2827" s="1" t="s">
        <v>1520</v>
      </c>
      <c r="C2827" s="1">
        <v>117086003</v>
      </c>
      <c r="D2827" s="1">
        <v>326</v>
      </c>
      <c r="E2827" s="1" t="s">
        <v>1861</v>
      </c>
      <c r="F2827" s="1" t="s">
        <v>236</v>
      </c>
      <c r="G2827" s="1" t="s">
        <v>204</v>
      </c>
      <c r="H2827" s="1" t="s">
        <v>240</v>
      </c>
      <c r="I2827" s="1">
        <v>876200.63</v>
      </c>
      <c r="J2827" s="1">
        <v>6267848</v>
      </c>
      <c r="K2827" s="1">
        <v>-4.9999998736893758E-6</v>
      </c>
      <c r="L2827" s="1">
        <v>-7.9772129538469017E-5</v>
      </c>
      <c r="M2827" s="1">
        <v>-4.1160001273965463E-5</v>
      </c>
      <c r="N2827" s="1">
        <v>-4.6973335556685925E-3</v>
      </c>
    </row>
    <row r="2828" spans="1:14" x14ac:dyDescent="0.25">
      <c r="A2828" s="1">
        <v>340327</v>
      </c>
      <c r="B2828" s="1" t="s">
        <v>1520</v>
      </c>
      <c r="C2828" s="1">
        <v>117086503</v>
      </c>
      <c r="D2828" s="1">
        <v>327</v>
      </c>
      <c r="E2828" s="1" t="s">
        <v>1862</v>
      </c>
      <c r="F2828" s="1" t="s">
        <v>236</v>
      </c>
      <c r="G2828" s="1" t="s">
        <v>204</v>
      </c>
      <c r="H2828" s="1" t="s">
        <v>240</v>
      </c>
      <c r="I2828" s="1">
        <v>1173130.3899999999</v>
      </c>
      <c r="J2828" s="1">
        <v>6956236</v>
      </c>
      <c r="K2828" s="1">
        <v>-6.4999999267456587E-6</v>
      </c>
      <c r="L2828" s="1">
        <v>-9.3441252829506993E-5</v>
      </c>
      <c r="M2828" s="1">
        <v>-3.3609998354222625E-5</v>
      </c>
      <c r="N2828" s="1">
        <v>-2.8649021405726671E-3</v>
      </c>
    </row>
    <row r="2829" spans="1:14" x14ac:dyDescent="0.25">
      <c r="A2829" s="1">
        <v>340328</v>
      </c>
      <c r="B2829" s="1" t="s">
        <v>1520</v>
      </c>
      <c r="C2829" s="1">
        <v>117086653</v>
      </c>
      <c r="D2829" s="1">
        <v>328</v>
      </c>
      <c r="E2829" s="1" t="s">
        <v>1863</v>
      </c>
      <c r="F2829" s="1" t="s">
        <v>236</v>
      </c>
      <c r="G2829" s="1" t="s">
        <v>204</v>
      </c>
      <c r="H2829" s="1" t="s">
        <v>240</v>
      </c>
      <c r="I2829" s="1">
        <v>1153822.1200000001</v>
      </c>
      <c r="J2829" s="1">
        <v>9352005</v>
      </c>
      <c r="K2829" s="1">
        <v>-4.9999998736893758E-6</v>
      </c>
      <c r="L2829" s="1">
        <v>-5.3464442316908389E-5</v>
      </c>
      <c r="M2829" s="1">
        <v>-3.4050000977003947E-5</v>
      </c>
      <c r="N2829" s="1">
        <v>-2.9509742744266987E-3</v>
      </c>
    </row>
    <row r="2830" spans="1:14" x14ac:dyDescent="0.25">
      <c r="A2830" s="1">
        <v>340329</v>
      </c>
      <c r="B2830" s="1" t="s">
        <v>1520</v>
      </c>
      <c r="C2830" s="1">
        <v>117089003</v>
      </c>
      <c r="D2830" s="1">
        <v>329</v>
      </c>
      <c r="E2830" s="1" t="s">
        <v>1864</v>
      </c>
      <c r="F2830" s="1" t="s">
        <v>236</v>
      </c>
      <c r="G2830" s="1" t="s">
        <v>204</v>
      </c>
      <c r="H2830" s="1" t="s">
        <v>240</v>
      </c>
      <c r="I2830" s="1">
        <v>977217</v>
      </c>
      <c r="J2830" s="1">
        <v>7106371</v>
      </c>
      <c r="K2830" s="1">
        <v>-5.5000000429572538E-6</v>
      </c>
      <c r="L2830" s="1">
        <v>-7.7395277912728488E-5</v>
      </c>
      <c r="M2830" s="1">
        <v>-4.3989999539917335E-5</v>
      </c>
      <c r="N2830" s="1">
        <v>-4.5013562776148319E-3</v>
      </c>
    </row>
    <row r="2831" spans="1:14" x14ac:dyDescent="0.25">
      <c r="A2831" s="1">
        <v>340330</v>
      </c>
      <c r="B2831" s="1" t="s">
        <v>1520</v>
      </c>
      <c r="C2831" s="1">
        <v>117412003</v>
      </c>
      <c r="D2831" s="1">
        <v>330</v>
      </c>
      <c r="E2831" s="1" t="s">
        <v>1865</v>
      </c>
      <c r="F2831" s="1" t="s">
        <v>232</v>
      </c>
      <c r="G2831" s="1" t="s">
        <v>205</v>
      </c>
      <c r="H2831" s="1" t="s">
        <v>240</v>
      </c>
      <c r="I2831" s="1">
        <v>1085278.53</v>
      </c>
      <c r="J2831" s="1">
        <v>8390254</v>
      </c>
      <c r="K2831" s="1">
        <v>-4.9999998736893758E-6</v>
      </c>
      <c r="L2831" s="1">
        <v>-5.9592915931716561E-5</v>
      </c>
      <c r="M2831" s="1">
        <v>-2.3610000425833277E-5</v>
      </c>
      <c r="N2831" s="1">
        <v>-2.1754310000687838E-3</v>
      </c>
    </row>
    <row r="2832" spans="1:14" x14ac:dyDescent="0.25">
      <c r="A2832" s="1">
        <v>340331</v>
      </c>
      <c r="B2832" s="1" t="s">
        <v>1520</v>
      </c>
      <c r="C2832" s="1">
        <v>117414003</v>
      </c>
      <c r="D2832" s="1">
        <v>331</v>
      </c>
      <c r="E2832" s="1" t="s">
        <v>1866</v>
      </c>
      <c r="F2832" s="1" t="s">
        <v>232</v>
      </c>
      <c r="G2832" s="1" t="s">
        <v>205</v>
      </c>
      <c r="H2832" s="1" t="s">
        <v>240</v>
      </c>
      <c r="I2832" s="1">
        <v>1852322.85</v>
      </c>
      <c r="J2832" s="1">
        <v>13269479</v>
      </c>
      <c r="K2832" s="1">
        <v>-7.0000000960135367E-6</v>
      </c>
      <c r="L2832" s="1">
        <v>-5.2752609917661175E-5</v>
      </c>
      <c r="M2832" s="1">
        <v>-4.8570000217296183E-5</v>
      </c>
      <c r="N2832" s="1">
        <v>-2.6220444124191999E-3</v>
      </c>
    </row>
    <row r="2833" spans="1:14" x14ac:dyDescent="0.25">
      <c r="A2833" s="1">
        <v>340332</v>
      </c>
      <c r="B2833" s="1" t="s">
        <v>1520</v>
      </c>
      <c r="C2833" s="1">
        <v>117414203</v>
      </c>
      <c r="D2833" s="1">
        <v>332</v>
      </c>
      <c r="E2833" s="1" t="s">
        <v>1867</v>
      </c>
      <c r="F2833" s="1" t="s">
        <v>232</v>
      </c>
      <c r="G2833" s="1" t="s">
        <v>205</v>
      </c>
      <c r="H2833" s="1" t="s">
        <v>240</v>
      </c>
      <c r="I2833" s="1">
        <v>773229.98</v>
      </c>
      <c r="J2833" s="1">
        <v>3379114</v>
      </c>
      <c r="K2833" s="1">
        <v>-6.2499998421117198E-6</v>
      </c>
      <c r="L2833" s="1">
        <v>-1.8495938275009394E-4</v>
      </c>
      <c r="M2833" s="1">
        <v>-2.3270000383490697E-5</v>
      </c>
      <c r="N2833" s="1">
        <v>-3.0093633104115725E-3</v>
      </c>
    </row>
    <row r="2834" spans="1:14" x14ac:dyDescent="0.25">
      <c r="A2834" s="1">
        <v>340333</v>
      </c>
      <c r="B2834" s="1" t="s">
        <v>1520</v>
      </c>
      <c r="C2834" s="1">
        <v>117415004</v>
      </c>
      <c r="D2834" s="1">
        <v>333</v>
      </c>
      <c r="E2834" s="1" t="s">
        <v>1868</v>
      </c>
      <c r="F2834" s="1" t="s">
        <v>232</v>
      </c>
      <c r="G2834" s="1" t="s">
        <v>205</v>
      </c>
      <c r="H2834" s="1" t="s">
        <v>240</v>
      </c>
      <c r="I2834" s="1">
        <v>615453.76</v>
      </c>
      <c r="J2834" s="1">
        <v>5347999</v>
      </c>
      <c r="K2834" s="1">
        <v>-3.5000000480067683E-6</v>
      </c>
      <c r="L2834" s="1">
        <v>-6.5444997744634748E-5</v>
      </c>
      <c r="M2834" s="1">
        <v>-1.7349999325233512E-5</v>
      </c>
      <c r="N2834" s="1">
        <v>-2.8189788572490215E-3</v>
      </c>
    </row>
    <row r="2835" spans="1:14" x14ac:dyDescent="0.25">
      <c r="A2835" s="1">
        <v>340334</v>
      </c>
      <c r="B2835" s="1" t="s">
        <v>1520</v>
      </c>
      <c r="C2835" s="1">
        <v>117415103</v>
      </c>
      <c r="D2835" s="1">
        <v>334</v>
      </c>
      <c r="E2835" s="1" t="s">
        <v>1869</v>
      </c>
      <c r="F2835" s="1" t="s">
        <v>232</v>
      </c>
      <c r="G2835" s="1" t="s">
        <v>205</v>
      </c>
      <c r="H2835" s="1" t="s">
        <v>240</v>
      </c>
      <c r="I2835" s="1">
        <v>1319587</v>
      </c>
      <c r="J2835" s="1">
        <v>7156411</v>
      </c>
      <c r="K2835" s="1">
        <v>-4.9999998736893758E-6</v>
      </c>
      <c r="L2835" s="1">
        <v>-6.9867375714238733E-5</v>
      </c>
      <c r="M2835" s="1">
        <v>-4.1250001231674105E-5</v>
      </c>
      <c r="N2835" s="1">
        <v>-3.125880379229784E-3</v>
      </c>
    </row>
    <row r="2836" spans="1:14" x14ac:dyDescent="0.25">
      <c r="A2836" s="1">
        <v>340335</v>
      </c>
      <c r="B2836" s="1" t="s">
        <v>1520</v>
      </c>
      <c r="C2836" s="1">
        <v>117415303</v>
      </c>
      <c r="D2836" s="1">
        <v>335</v>
      </c>
      <c r="E2836" s="1" t="s">
        <v>1870</v>
      </c>
      <c r="F2836" s="1" t="s">
        <v>232</v>
      </c>
      <c r="G2836" s="1" t="s">
        <v>205</v>
      </c>
      <c r="H2836" s="1" t="s">
        <v>240</v>
      </c>
      <c r="I2836" s="1">
        <v>678247.33</v>
      </c>
      <c r="J2836" s="1">
        <v>4019332.5</v>
      </c>
      <c r="K2836" s="1">
        <v>-3.5000000480067683E-6</v>
      </c>
      <c r="L2836" s="1">
        <v>-8.7079060904216021E-5</v>
      </c>
      <c r="M2836" s="1">
        <v>-2.2079999325796962E-5</v>
      </c>
      <c r="N2836" s="1">
        <v>-3.2553435303270817E-3</v>
      </c>
    </row>
    <row r="2837" spans="1:14" x14ac:dyDescent="0.25">
      <c r="A2837" s="1">
        <v>340336</v>
      </c>
      <c r="B2837" s="1" t="s">
        <v>1520</v>
      </c>
      <c r="C2837" s="1">
        <v>117416103</v>
      </c>
      <c r="D2837" s="1">
        <v>336</v>
      </c>
      <c r="E2837" s="1" t="s">
        <v>1871</v>
      </c>
      <c r="F2837" s="1" t="s">
        <v>232</v>
      </c>
      <c r="G2837" s="1" t="s">
        <v>205</v>
      </c>
      <c r="H2837" s="1" t="s">
        <v>240</v>
      </c>
      <c r="I2837" s="1">
        <v>873466.9</v>
      </c>
      <c r="J2837" s="1">
        <v>6154306.5</v>
      </c>
      <c r="K2837" s="1">
        <v>-3.9999999899009708E-6</v>
      </c>
      <c r="L2837" s="1">
        <v>-6.499509618151933E-5</v>
      </c>
      <c r="M2837" s="1">
        <v>-1.8599999748403206E-5</v>
      </c>
      <c r="N2837" s="1">
        <v>-2.1293999161571264E-3</v>
      </c>
    </row>
    <row r="2838" spans="1:14" x14ac:dyDescent="0.25">
      <c r="A2838" s="1">
        <v>340337</v>
      </c>
      <c r="B2838" s="1" t="s">
        <v>1520</v>
      </c>
      <c r="C2838" s="1">
        <v>117417202</v>
      </c>
      <c r="D2838" s="1">
        <v>337</v>
      </c>
      <c r="E2838" s="1" t="s">
        <v>1872</v>
      </c>
      <c r="F2838" s="1" t="s">
        <v>232</v>
      </c>
      <c r="G2838" s="1" t="s">
        <v>205</v>
      </c>
      <c r="H2838" s="1" t="s">
        <v>240</v>
      </c>
      <c r="I2838" s="1">
        <v>4655573</v>
      </c>
      <c r="J2838" s="1">
        <v>26873348</v>
      </c>
      <c r="K2838" s="1">
        <v>-2.8000000384054147E-5</v>
      </c>
      <c r="L2838" s="1">
        <v>-1.0419234604341909E-4</v>
      </c>
      <c r="M2838" s="1">
        <v>-1.1000000085914508E-4</v>
      </c>
      <c r="N2838" s="1">
        <v>-2.3627039045095444E-3</v>
      </c>
    </row>
    <row r="2839" spans="1:14" x14ac:dyDescent="0.25">
      <c r="A2839" s="1">
        <v>340338</v>
      </c>
      <c r="B2839" s="1" t="s">
        <v>1520</v>
      </c>
      <c r="C2839" s="1">
        <v>117576303</v>
      </c>
      <c r="D2839" s="1">
        <v>338</v>
      </c>
      <c r="E2839" s="1" t="s">
        <v>1873</v>
      </c>
      <c r="F2839" s="1" t="s">
        <v>236</v>
      </c>
      <c r="G2839" s="1" t="s">
        <v>206</v>
      </c>
      <c r="H2839" s="1" t="s">
        <v>240</v>
      </c>
      <c r="I2839" s="1">
        <v>422558.77</v>
      </c>
      <c r="J2839" s="1">
        <v>2807587.5</v>
      </c>
      <c r="K2839" s="1">
        <v>-3.5000000480067683E-6</v>
      </c>
      <c r="L2839" s="1">
        <v>-1.2466203770600259E-4</v>
      </c>
      <c r="M2839" s="1">
        <v>-6.4300002122763544E-6</v>
      </c>
      <c r="N2839" s="1">
        <v>-1.52165861800313E-3</v>
      </c>
    </row>
    <row r="2840" spans="1:14" x14ac:dyDescent="0.25">
      <c r="A2840" s="1">
        <v>340339</v>
      </c>
      <c r="B2840" s="1" t="s">
        <v>1520</v>
      </c>
      <c r="C2840" s="1">
        <v>117596003</v>
      </c>
      <c r="D2840" s="1">
        <v>339</v>
      </c>
      <c r="E2840" s="1" t="s">
        <v>1874</v>
      </c>
      <c r="F2840" s="1" t="s">
        <v>232</v>
      </c>
      <c r="G2840" s="1" t="s">
        <v>207</v>
      </c>
      <c r="H2840" s="1" t="s">
        <v>240</v>
      </c>
      <c r="I2840" s="1">
        <v>1737302.18</v>
      </c>
      <c r="J2840" s="1">
        <v>12847591</v>
      </c>
      <c r="K2840" s="1">
        <v>-9.0000003183376975E-6</v>
      </c>
      <c r="L2840" s="1">
        <v>-7.0051995862741023E-5</v>
      </c>
      <c r="M2840" s="1">
        <v>-6.1649996496271342E-5</v>
      </c>
      <c r="N2840" s="1">
        <v>-3.5484796389937401E-3</v>
      </c>
    </row>
    <row r="2841" spans="1:14" x14ac:dyDescent="0.25">
      <c r="A2841" s="1">
        <v>340340</v>
      </c>
      <c r="B2841" s="1" t="s">
        <v>1520</v>
      </c>
      <c r="C2841" s="1">
        <v>117597003</v>
      </c>
      <c r="D2841" s="1">
        <v>340</v>
      </c>
      <c r="E2841" s="1" t="s">
        <v>1875</v>
      </c>
      <c r="F2841" s="1" t="s">
        <v>232</v>
      </c>
      <c r="G2841" s="1" t="s">
        <v>207</v>
      </c>
      <c r="H2841" s="1" t="s">
        <v>240</v>
      </c>
      <c r="I2841" s="1">
        <v>1394386.53</v>
      </c>
      <c r="J2841" s="1">
        <v>8959661</v>
      </c>
      <c r="K2841" s="1">
        <v>-6.0000002122251317E-6</v>
      </c>
      <c r="L2841" s="1">
        <v>-6.6966771555598825E-5</v>
      </c>
      <c r="M2841" s="1">
        <v>-5.1909999456256628E-5</v>
      </c>
      <c r="N2841" s="1">
        <v>-3.7226455751806498E-3</v>
      </c>
    </row>
    <row r="2842" spans="1:14" x14ac:dyDescent="0.25">
      <c r="A2842" s="1">
        <v>340341</v>
      </c>
      <c r="B2842" s="1" t="s">
        <v>1520</v>
      </c>
      <c r="C2842" s="1">
        <v>117598503</v>
      </c>
      <c r="D2842" s="1">
        <v>341</v>
      </c>
      <c r="E2842" s="1" t="s">
        <v>1876</v>
      </c>
      <c r="F2842" s="1" t="s">
        <v>232</v>
      </c>
      <c r="G2842" s="1" t="s">
        <v>207</v>
      </c>
      <c r="H2842" s="1" t="s">
        <v>240</v>
      </c>
      <c r="I2842" s="1">
        <v>1164023.54</v>
      </c>
      <c r="J2842" s="1">
        <v>6294040.5</v>
      </c>
      <c r="K2842" s="1">
        <v>-1.3274999801069498E-3</v>
      </c>
      <c r="L2842" s="1">
        <v>-2.1086933091282845E-2</v>
      </c>
      <c r="M2842" s="1">
        <v>-0.18043045699596405</v>
      </c>
      <c r="N2842" s="1">
        <v>-13.420351982116699</v>
      </c>
    </row>
    <row r="2843" spans="1:14" x14ac:dyDescent="0.25">
      <c r="A2843" s="1">
        <v>340342</v>
      </c>
      <c r="B2843" s="1" t="s">
        <v>1520</v>
      </c>
      <c r="C2843" s="1">
        <v>118401403</v>
      </c>
      <c r="D2843" s="1">
        <v>342</v>
      </c>
      <c r="E2843" s="1" t="s">
        <v>1877</v>
      </c>
      <c r="F2843" s="1" t="s">
        <v>236</v>
      </c>
      <c r="G2843" s="1" t="s">
        <v>208</v>
      </c>
      <c r="H2843" s="1" t="s">
        <v>240</v>
      </c>
      <c r="I2843" s="1">
        <v>1672969.29</v>
      </c>
      <c r="J2843" s="1">
        <v>7406647.5</v>
      </c>
      <c r="K2843" s="1">
        <v>-4.5000001591688488E-6</v>
      </c>
      <c r="L2843" s="1">
        <v>-6.0756196035072207E-5</v>
      </c>
      <c r="M2843" s="1">
        <v>-3.5299999581184238E-5</v>
      </c>
      <c r="N2843" s="1">
        <v>-2.109976252540946E-3</v>
      </c>
    </row>
    <row r="2844" spans="1:14" x14ac:dyDescent="0.25">
      <c r="A2844" s="1">
        <v>340343</v>
      </c>
      <c r="B2844" s="1" t="s">
        <v>1520</v>
      </c>
      <c r="C2844" s="1">
        <v>118401603</v>
      </c>
      <c r="D2844" s="1">
        <v>343</v>
      </c>
      <c r="E2844" s="1" t="s">
        <v>1878</v>
      </c>
      <c r="F2844" s="1" t="s">
        <v>236</v>
      </c>
      <c r="G2844" s="1" t="s">
        <v>208</v>
      </c>
      <c r="H2844" s="1" t="s">
        <v>240</v>
      </c>
      <c r="I2844" s="1">
        <v>1257030.82</v>
      </c>
      <c r="J2844" s="1">
        <v>6090447</v>
      </c>
      <c r="K2844" s="1">
        <v>-4.9999998736893758E-6</v>
      </c>
      <c r="L2844" s="1">
        <v>-8.2095713878516108E-5</v>
      </c>
      <c r="M2844" s="1">
        <v>-3.9319998904829845E-5</v>
      </c>
      <c r="N2844" s="1">
        <v>-3.1279081013053656E-3</v>
      </c>
    </row>
    <row r="2845" spans="1:14" x14ac:dyDescent="0.25">
      <c r="A2845" s="1">
        <v>340344</v>
      </c>
      <c r="B2845" s="1" t="s">
        <v>1520</v>
      </c>
      <c r="C2845" s="1">
        <v>118402603</v>
      </c>
      <c r="D2845" s="1">
        <v>344</v>
      </c>
      <c r="E2845" s="1" t="s">
        <v>1879</v>
      </c>
      <c r="F2845" s="1" t="s">
        <v>236</v>
      </c>
      <c r="G2845" s="1" t="s">
        <v>208</v>
      </c>
      <c r="H2845" s="1" t="s">
        <v>240</v>
      </c>
      <c r="I2845" s="1">
        <v>1602013.72</v>
      </c>
      <c r="J2845" s="1">
        <v>11329065</v>
      </c>
      <c r="K2845" s="1">
        <v>-1.2000000424450263E-5</v>
      </c>
      <c r="L2845" s="1">
        <v>-1.0592213220661506E-4</v>
      </c>
      <c r="M2845" s="1">
        <v>-9.026999759953469E-5</v>
      </c>
      <c r="N2845" s="1">
        <v>-5.6344657205045223E-3</v>
      </c>
    </row>
    <row r="2846" spans="1:14" x14ac:dyDescent="0.25">
      <c r="A2846" s="1">
        <v>340345</v>
      </c>
      <c r="B2846" s="1" t="s">
        <v>1520</v>
      </c>
      <c r="C2846" s="1">
        <v>118403003</v>
      </c>
      <c r="D2846" s="1">
        <v>345</v>
      </c>
      <c r="E2846" s="1" t="s">
        <v>1880</v>
      </c>
      <c r="F2846" s="1" t="s">
        <v>236</v>
      </c>
      <c r="G2846" s="1" t="s">
        <v>208</v>
      </c>
      <c r="H2846" s="1" t="s">
        <v>240</v>
      </c>
      <c r="I2846" s="1">
        <v>1572687.39</v>
      </c>
      <c r="J2846" s="1">
        <v>8317210</v>
      </c>
      <c r="K2846" s="1">
        <v>-1.5499999790336005E-5</v>
      </c>
      <c r="L2846" s="1">
        <v>-1.8636022286955267E-4</v>
      </c>
      <c r="M2846" s="1">
        <v>-1.0466000094311312E-4</v>
      </c>
      <c r="N2846" s="1">
        <v>-6.6544078290462494E-3</v>
      </c>
    </row>
    <row r="2847" spans="1:14" x14ac:dyDescent="0.25">
      <c r="A2847" s="1">
        <v>340346</v>
      </c>
      <c r="B2847" s="1" t="s">
        <v>1520</v>
      </c>
      <c r="C2847" s="1">
        <v>118403302</v>
      </c>
      <c r="D2847" s="1">
        <v>346</v>
      </c>
      <c r="E2847" s="1" t="s">
        <v>1881</v>
      </c>
      <c r="F2847" s="1" t="s">
        <v>236</v>
      </c>
      <c r="G2847" s="1" t="s">
        <v>208</v>
      </c>
      <c r="H2847" s="1" t="s">
        <v>240</v>
      </c>
      <c r="I2847" s="1">
        <v>5275140.05</v>
      </c>
      <c r="J2847" s="1">
        <v>39787616</v>
      </c>
      <c r="K2847" s="1">
        <v>-5.999999848427251E-5</v>
      </c>
      <c r="L2847" s="1">
        <v>-1.5080046432558447E-4</v>
      </c>
      <c r="M2847" s="1">
        <v>-1.9315000099595636E-4</v>
      </c>
      <c r="N2847" s="1">
        <v>-3.6613801494240761E-3</v>
      </c>
    </row>
    <row r="2848" spans="1:14" x14ac:dyDescent="0.25">
      <c r="A2848" s="1">
        <v>340347</v>
      </c>
      <c r="B2848" s="1" t="s">
        <v>1520</v>
      </c>
      <c r="C2848" s="1">
        <v>118403903</v>
      </c>
      <c r="D2848" s="1">
        <v>347</v>
      </c>
      <c r="E2848" s="1" t="s">
        <v>1882</v>
      </c>
      <c r="F2848" s="1" t="s">
        <v>236</v>
      </c>
      <c r="G2848" s="1" t="s">
        <v>208</v>
      </c>
      <c r="H2848" s="1" t="s">
        <v>240</v>
      </c>
      <c r="I2848" s="1">
        <v>1219275.33</v>
      </c>
      <c r="J2848" s="1">
        <v>6918593.5</v>
      </c>
      <c r="K2848" s="1">
        <v>-3.5000000480067683E-6</v>
      </c>
      <c r="L2848" s="1">
        <v>-5.0588292651809752E-5</v>
      </c>
      <c r="M2848" s="1">
        <v>-2.857000072253868E-5</v>
      </c>
      <c r="N2848" s="1">
        <v>-2.343140309676528E-3</v>
      </c>
    </row>
    <row r="2849" spans="1:14" x14ac:dyDescent="0.25">
      <c r="A2849" s="1">
        <v>340348</v>
      </c>
      <c r="B2849" s="1" t="s">
        <v>1520</v>
      </c>
      <c r="C2849" s="1">
        <v>118406003</v>
      </c>
      <c r="D2849" s="1">
        <v>348</v>
      </c>
      <c r="E2849" s="1" t="s">
        <v>1883</v>
      </c>
      <c r="F2849" s="1" t="s">
        <v>236</v>
      </c>
      <c r="G2849" s="1" t="s">
        <v>208</v>
      </c>
      <c r="H2849" s="1" t="s">
        <v>240</v>
      </c>
      <c r="I2849" s="1">
        <v>924514</v>
      </c>
      <c r="J2849" s="1">
        <v>7232982</v>
      </c>
      <c r="K2849" s="1">
        <v>-1.9999999949504854E-6</v>
      </c>
      <c r="L2849" s="1">
        <v>-2.7651105483528227E-5</v>
      </c>
      <c r="M2849" s="1">
        <v>-3.4000000596279278E-5</v>
      </c>
      <c r="N2849" s="1">
        <v>-3.6774727050215006E-3</v>
      </c>
    </row>
    <row r="2850" spans="1:14" x14ac:dyDescent="0.25">
      <c r="A2850" s="1">
        <v>340349</v>
      </c>
      <c r="B2850" s="1" t="s">
        <v>1520</v>
      </c>
      <c r="C2850" s="1">
        <v>118406602</v>
      </c>
      <c r="D2850" s="1">
        <v>349</v>
      </c>
      <c r="E2850" s="1" t="s">
        <v>1884</v>
      </c>
      <c r="F2850" s="1" t="s">
        <v>236</v>
      </c>
      <c r="G2850" s="1" t="s">
        <v>208</v>
      </c>
      <c r="H2850" s="1" t="s">
        <v>240</v>
      </c>
      <c r="I2850" s="1">
        <v>1726070.41</v>
      </c>
      <c r="J2850" s="1">
        <v>10126821</v>
      </c>
      <c r="K2850" s="1">
        <v>-9.9999997473787516E-6</v>
      </c>
      <c r="L2850" s="1">
        <v>-9.8747572337742895E-5</v>
      </c>
      <c r="M2850" s="1">
        <v>-5.2920000598533079E-5</v>
      </c>
      <c r="N2850" s="1">
        <v>-3.0658296309411526E-3</v>
      </c>
    </row>
    <row r="2851" spans="1:14" x14ac:dyDescent="0.25">
      <c r="A2851" s="1">
        <v>340350</v>
      </c>
      <c r="B2851" s="1" t="s">
        <v>1520</v>
      </c>
      <c r="C2851" s="1">
        <v>118408852</v>
      </c>
      <c r="D2851" s="1">
        <v>350</v>
      </c>
      <c r="E2851" s="1" t="s">
        <v>1885</v>
      </c>
      <c r="F2851" s="1" t="s">
        <v>236</v>
      </c>
      <c r="G2851" s="1" t="s">
        <v>208</v>
      </c>
      <c r="H2851" s="1" t="s">
        <v>240</v>
      </c>
      <c r="I2851" s="1">
        <v>4988547.91</v>
      </c>
      <c r="J2851" s="1">
        <v>30362214</v>
      </c>
      <c r="K2851" s="1">
        <v>-7.200000254670158E-5</v>
      </c>
      <c r="L2851" s="1">
        <v>-2.3713629343546927E-4</v>
      </c>
      <c r="M2851" s="1">
        <v>-2.9058998916298151E-4</v>
      </c>
      <c r="N2851" s="1">
        <v>-5.8248029090464115E-3</v>
      </c>
    </row>
    <row r="2852" spans="1:14" x14ac:dyDescent="0.25">
      <c r="A2852" s="1">
        <v>340351</v>
      </c>
      <c r="B2852" s="1" t="s">
        <v>1520</v>
      </c>
      <c r="C2852" s="1">
        <v>118409203</v>
      </c>
      <c r="D2852" s="1">
        <v>351</v>
      </c>
      <c r="E2852" s="1" t="s">
        <v>1886</v>
      </c>
      <c r="F2852" s="1" t="s">
        <v>236</v>
      </c>
      <c r="G2852" s="1" t="s">
        <v>208</v>
      </c>
      <c r="H2852" s="1" t="s">
        <v>240</v>
      </c>
      <c r="I2852" s="1">
        <v>1630036.99</v>
      </c>
      <c r="J2852" s="1">
        <v>8098711.5</v>
      </c>
      <c r="K2852" s="1">
        <v>-6.4999999267456587E-6</v>
      </c>
      <c r="L2852" s="1">
        <v>-8.0259618698619306E-5</v>
      </c>
      <c r="M2852" s="1">
        <v>-7.2779999754857272E-5</v>
      </c>
      <c r="N2852" s="1">
        <v>-4.464730154722929E-3</v>
      </c>
    </row>
    <row r="2853" spans="1:14" x14ac:dyDescent="0.25">
      <c r="A2853" s="1">
        <v>340352</v>
      </c>
      <c r="B2853" s="1" t="s">
        <v>1520</v>
      </c>
      <c r="C2853" s="1">
        <v>118409302</v>
      </c>
      <c r="D2853" s="1">
        <v>352</v>
      </c>
      <c r="E2853" s="1" t="s">
        <v>1887</v>
      </c>
      <c r="F2853" s="1" t="s">
        <v>236</v>
      </c>
      <c r="G2853" s="1" t="s">
        <v>208</v>
      </c>
      <c r="H2853" s="1" t="s">
        <v>240</v>
      </c>
      <c r="I2853" s="1">
        <v>3700744.04</v>
      </c>
      <c r="J2853" s="1">
        <v>20388290</v>
      </c>
      <c r="K2853" s="1">
        <v>-3.9999998989515007E-5</v>
      </c>
      <c r="L2853" s="1">
        <v>-1.961906673386693E-4</v>
      </c>
      <c r="M2853" s="1">
        <v>-2.4488999042659998E-4</v>
      </c>
      <c r="N2853" s="1">
        <v>-6.6168801859021187E-3</v>
      </c>
    </row>
    <row r="2854" spans="1:14" x14ac:dyDescent="0.25">
      <c r="A2854" s="1">
        <v>340353</v>
      </c>
      <c r="B2854" s="1" t="s">
        <v>1520</v>
      </c>
      <c r="C2854" s="1">
        <v>118667503</v>
      </c>
      <c r="D2854" s="1">
        <v>353</v>
      </c>
      <c r="E2854" s="1" t="s">
        <v>1888</v>
      </c>
      <c r="F2854" s="1" t="s">
        <v>236</v>
      </c>
      <c r="G2854" s="1" t="s">
        <v>209</v>
      </c>
      <c r="H2854" s="1" t="s">
        <v>240</v>
      </c>
      <c r="I2854" s="1">
        <v>1803913.87</v>
      </c>
      <c r="J2854" s="1">
        <v>11258258</v>
      </c>
      <c r="K2854" s="1">
        <v>-6.0000002122251317E-6</v>
      </c>
      <c r="L2854" s="1">
        <v>-5.3294184908736497E-5</v>
      </c>
      <c r="M2854" s="1">
        <v>-3.3659998734947294E-5</v>
      </c>
      <c r="N2854" s="1">
        <v>-1.8659079214558005E-3</v>
      </c>
    </row>
    <row r="2855" spans="1:14" x14ac:dyDescent="0.25">
      <c r="A2855" s="1">
        <v>340354</v>
      </c>
      <c r="B2855" s="1" t="s">
        <v>1520</v>
      </c>
      <c r="C2855" s="1">
        <v>119350303</v>
      </c>
      <c r="D2855" s="1">
        <v>354</v>
      </c>
      <c r="E2855" s="1" t="s">
        <v>1889</v>
      </c>
      <c r="F2855" s="1" t="s">
        <v>236</v>
      </c>
      <c r="G2855" s="1" t="s">
        <v>210</v>
      </c>
      <c r="H2855" s="1" t="s">
        <v>240</v>
      </c>
      <c r="I2855" s="1">
        <v>1757130.53</v>
      </c>
      <c r="J2855" s="1">
        <v>6583086.5</v>
      </c>
      <c r="K2855" s="1">
        <v>-4.5000000682193786E-5</v>
      </c>
      <c r="L2855" s="1">
        <v>-6.8356527481228113E-4</v>
      </c>
      <c r="M2855" s="1">
        <v>-4.7009998525027186E-5</v>
      </c>
      <c r="N2855" s="1">
        <v>-2.6753130368888378E-3</v>
      </c>
    </row>
    <row r="2856" spans="1:14" x14ac:dyDescent="0.25">
      <c r="A2856" s="1">
        <v>340355</v>
      </c>
      <c r="B2856" s="1" t="s">
        <v>1520</v>
      </c>
      <c r="C2856" s="1">
        <v>119351303</v>
      </c>
      <c r="D2856" s="1">
        <v>355</v>
      </c>
      <c r="E2856" s="1" t="s">
        <v>1890</v>
      </c>
      <c r="F2856" s="1" t="s">
        <v>236</v>
      </c>
      <c r="G2856" s="1" t="s">
        <v>210</v>
      </c>
      <c r="H2856" s="1" t="s">
        <v>240</v>
      </c>
      <c r="I2856" s="1">
        <v>1347393.56</v>
      </c>
      <c r="J2856" s="1">
        <v>9202678</v>
      </c>
      <c r="K2856" s="1">
        <v>-1.4000000192027073E-5</v>
      </c>
      <c r="L2856" s="1">
        <v>-1.5212940343189985E-4</v>
      </c>
      <c r="M2856" s="1">
        <v>-9.003000013763085E-5</v>
      </c>
      <c r="N2856" s="1">
        <v>-6.681343074887991E-3</v>
      </c>
    </row>
    <row r="2857" spans="1:14" x14ac:dyDescent="0.25">
      <c r="A2857" s="1">
        <v>340356</v>
      </c>
      <c r="B2857" s="1" t="s">
        <v>1520</v>
      </c>
      <c r="C2857" s="1">
        <v>119352203</v>
      </c>
      <c r="D2857" s="1">
        <v>356</v>
      </c>
      <c r="E2857" s="1" t="s">
        <v>1891</v>
      </c>
      <c r="F2857" s="1" t="s">
        <v>236</v>
      </c>
      <c r="G2857" s="1" t="s">
        <v>210</v>
      </c>
      <c r="H2857" s="1" t="s">
        <v>240</v>
      </c>
      <c r="I2857" s="1">
        <v>910122.15</v>
      </c>
      <c r="J2857" s="1">
        <v>4513628.5</v>
      </c>
      <c r="K2857" s="1">
        <v>-4.5000001591688488E-6</v>
      </c>
      <c r="L2857" s="1">
        <v>-9.9697957921307534E-5</v>
      </c>
      <c r="M2857" s="1">
        <v>-2.6589999833959155E-5</v>
      </c>
      <c r="N2857" s="1">
        <v>-2.921500476077199E-3</v>
      </c>
    </row>
    <row r="2858" spans="1:14" x14ac:dyDescent="0.25">
      <c r="A2858" s="1">
        <v>340357</v>
      </c>
      <c r="B2858" s="1" t="s">
        <v>1520</v>
      </c>
      <c r="C2858" s="1">
        <v>119354603</v>
      </c>
      <c r="D2858" s="1">
        <v>357</v>
      </c>
      <c r="E2858" s="1" t="s">
        <v>1892</v>
      </c>
      <c r="F2858" s="1" t="s">
        <v>236</v>
      </c>
      <c r="G2858" s="1" t="s">
        <v>210</v>
      </c>
      <c r="H2858" s="1" t="s">
        <v>240</v>
      </c>
      <c r="I2858" s="1">
        <v>967515.76</v>
      </c>
      <c r="J2858" s="1">
        <v>5541966.5</v>
      </c>
      <c r="K2858" s="1">
        <v>-3.5000000480067683E-6</v>
      </c>
      <c r="L2858" s="1">
        <v>-6.3154438976198435E-5</v>
      </c>
      <c r="M2858" s="1">
        <v>-2.803999996103812E-5</v>
      </c>
      <c r="N2858" s="1">
        <v>-2.898060018196702E-3</v>
      </c>
    </row>
    <row r="2859" spans="1:14" x14ac:dyDescent="0.25">
      <c r="A2859" s="1">
        <v>340358</v>
      </c>
      <c r="B2859" s="1" t="s">
        <v>1520</v>
      </c>
      <c r="C2859" s="1">
        <v>119355503</v>
      </c>
      <c r="D2859" s="1">
        <v>358</v>
      </c>
      <c r="E2859" s="1" t="s">
        <v>1893</v>
      </c>
      <c r="F2859" s="1" t="s">
        <v>236</v>
      </c>
      <c r="G2859" s="1" t="s">
        <v>210</v>
      </c>
      <c r="H2859" s="1" t="s">
        <v>240</v>
      </c>
      <c r="I2859" s="1">
        <v>987589.52</v>
      </c>
      <c r="J2859" s="1">
        <v>4531608.5</v>
      </c>
      <c r="K2859" s="1">
        <v>-7.4999998105340637E-6</v>
      </c>
      <c r="L2859" s="1">
        <v>-1.6550387954339385E-4</v>
      </c>
      <c r="M2859" s="1">
        <v>-4.3870000808965415E-5</v>
      </c>
      <c r="N2859" s="1">
        <v>-4.4419318437576294E-3</v>
      </c>
    </row>
    <row r="2860" spans="1:14" x14ac:dyDescent="0.25">
      <c r="A2860" s="1">
        <v>340359</v>
      </c>
      <c r="B2860" s="1" t="s">
        <v>1520</v>
      </c>
      <c r="C2860" s="1">
        <v>119356503</v>
      </c>
      <c r="D2860" s="1">
        <v>359</v>
      </c>
      <c r="E2860" s="1" t="s">
        <v>1894</v>
      </c>
      <c r="F2860" s="1" t="s">
        <v>236</v>
      </c>
      <c r="G2860" s="1" t="s">
        <v>210</v>
      </c>
      <c r="H2860" s="1" t="s">
        <v>240</v>
      </c>
      <c r="I2860" s="1">
        <v>1865967.86</v>
      </c>
      <c r="J2860" s="1">
        <v>8815861</v>
      </c>
      <c r="K2860" s="1">
        <v>-7.9999999798019417E-6</v>
      </c>
      <c r="L2860" s="1">
        <v>-9.0745452325791121E-5</v>
      </c>
      <c r="M2860" s="1">
        <v>-6.0480000684037805E-5</v>
      </c>
      <c r="N2860" s="1">
        <v>-3.2411082647740841E-3</v>
      </c>
    </row>
    <row r="2861" spans="1:14" x14ac:dyDescent="0.25">
      <c r="A2861" s="1">
        <v>340360</v>
      </c>
      <c r="B2861" s="1" t="s">
        <v>1520</v>
      </c>
      <c r="C2861" s="1">
        <v>119356603</v>
      </c>
      <c r="D2861" s="1">
        <v>360</v>
      </c>
      <c r="E2861" s="1" t="s">
        <v>1895</v>
      </c>
      <c r="F2861" s="1" t="s">
        <v>236</v>
      </c>
      <c r="G2861" s="1" t="s">
        <v>210</v>
      </c>
      <c r="H2861" s="1" t="s">
        <v>240</v>
      </c>
      <c r="I2861" s="1">
        <v>564357.85</v>
      </c>
      <c r="J2861" s="1">
        <v>3152764</v>
      </c>
      <c r="K2861" s="1">
        <v>-2.7500000214786269E-6</v>
      </c>
      <c r="L2861" s="1">
        <v>-8.7224972958210856E-5</v>
      </c>
      <c r="M2861" s="1">
        <v>-0.15002253651618958</v>
      </c>
      <c r="N2861" s="1">
        <v>-21.000371932983398</v>
      </c>
    </row>
    <row r="2862" spans="1:14" x14ac:dyDescent="0.25">
      <c r="A2862" s="1">
        <v>340361</v>
      </c>
      <c r="B2862" s="1" t="s">
        <v>1520</v>
      </c>
      <c r="C2862" s="1">
        <v>119357003</v>
      </c>
      <c r="D2862" s="1">
        <v>361</v>
      </c>
      <c r="E2862" s="1" t="s">
        <v>1896</v>
      </c>
      <c r="F2862" s="1" t="s">
        <v>236</v>
      </c>
      <c r="G2862" s="1" t="s">
        <v>210</v>
      </c>
      <c r="H2862" s="1" t="s">
        <v>240</v>
      </c>
      <c r="I2862" s="1">
        <v>831324.71</v>
      </c>
      <c r="J2862" s="1">
        <v>5359004</v>
      </c>
      <c r="K2862" s="1">
        <v>-7.9999999798019417E-6</v>
      </c>
      <c r="L2862" s="1">
        <v>-1.4928124437574297E-4</v>
      </c>
      <c r="M2862" s="1">
        <v>-1.9290000636829063E-5</v>
      </c>
      <c r="N2862" s="1">
        <v>-2.3203392047435045E-3</v>
      </c>
    </row>
    <row r="2863" spans="1:14" x14ac:dyDescent="0.25">
      <c r="A2863" s="1">
        <v>340362</v>
      </c>
      <c r="B2863" s="1" t="s">
        <v>1520</v>
      </c>
      <c r="C2863" s="1">
        <v>119357402</v>
      </c>
      <c r="D2863" s="1">
        <v>362</v>
      </c>
      <c r="E2863" s="1" t="s">
        <v>1897</v>
      </c>
      <c r="F2863" s="1" t="s">
        <v>236</v>
      </c>
      <c r="G2863" s="1" t="s">
        <v>210</v>
      </c>
      <c r="H2863" s="1" t="s">
        <v>240</v>
      </c>
      <c r="I2863" s="1">
        <v>6866082</v>
      </c>
      <c r="J2863" s="1">
        <v>45796768</v>
      </c>
      <c r="K2863" s="1">
        <v>-9.2000002041459084E-5</v>
      </c>
      <c r="L2863" s="1">
        <v>-2.0088713790755719E-4</v>
      </c>
      <c r="M2863" s="1">
        <v>-0.38810649514198303</v>
      </c>
      <c r="N2863" s="1">
        <v>-5.350102424621582</v>
      </c>
    </row>
    <row r="2864" spans="1:14" x14ac:dyDescent="0.25">
      <c r="A2864" s="1">
        <v>340363</v>
      </c>
      <c r="B2864" s="1" t="s">
        <v>1520</v>
      </c>
      <c r="C2864" s="1">
        <v>119358403</v>
      </c>
      <c r="D2864" s="1">
        <v>363</v>
      </c>
      <c r="E2864" s="1" t="s">
        <v>1898</v>
      </c>
      <c r="F2864" s="1" t="s">
        <v>236</v>
      </c>
      <c r="G2864" s="1" t="s">
        <v>210</v>
      </c>
      <c r="H2864" s="1" t="s">
        <v>240</v>
      </c>
      <c r="I2864" s="1">
        <v>1463558</v>
      </c>
      <c r="J2864" s="1">
        <v>8209752</v>
      </c>
      <c r="K2864" s="1">
        <v>-7.9999999798019417E-6</v>
      </c>
      <c r="L2864" s="1">
        <v>-9.7444994025863707E-5</v>
      </c>
      <c r="M2864" s="1">
        <v>-4.400000034365803E-5</v>
      </c>
      <c r="N2864" s="1">
        <v>-3.0062817968428135E-3</v>
      </c>
    </row>
    <row r="2865" spans="1:14" x14ac:dyDescent="0.25">
      <c r="A2865" s="1">
        <v>340364</v>
      </c>
      <c r="B2865" s="1" t="s">
        <v>1520</v>
      </c>
      <c r="C2865" s="1">
        <v>119581003</v>
      </c>
      <c r="D2865" s="1">
        <v>364</v>
      </c>
      <c r="E2865" s="1" t="s">
        <v>1899</v>
      </c>
      <c r="F2865" s="1" t="s">
        <v>236</v>
      </c>
      <c r="G2865" s="1" t="s">
        <v>211</v>
      </c>
      <c r="H2865" s="1" t="s">
        <v>240</v>
      </c>
      <c r="I2865" s="1">
        <v>767146.17</v>
      </c>
      <c r="J2865" s="1">
        <v>6684495.5</v>
      </c>
      <c r="K2865" s="1">
        <v>-4.0499999158782884E-5</v>
      </c>
      <c r="L2865" s="1">
        <v>-6.058760336600244E-4</v>
      </c>
      <c r="M2865" s="1">
        <v>-2.4006089195609093E-2</v>
      </c>
      <c r="N2865" s="1">
        <v>-3.0343198776245117</v>
      </c>
    </row>
    <row r="2866" spans="1:14" x14ac:dyDescent="0.25">
      <c r="A2866" s="1">
        <v>340365</v>
      </c>
      <c r="B2866" s="1" t="s">
        <v>1520</v>
      </c>
      <c r="C2866" s="1">
        <v>119582503</v>
      </c>
      <c r="D2866" s="1">
        <v>365</v>
      </c>
      <c r="E2866" s="1" t="s">
        <v>1900</v>
      </c>
      <c r="F2866" s="1" t="s">
        <v>236</v>
      </c>
      <c r="G2866" s="1" t="s">
        <v>211</v>
      </c>
      <c r="H2866" s="1" t="s">
        <v>240</v>
      </c>
      <c r="I2866" s="1">
        <v>984213.29</v>
      </c>
      <c r="J2866" s="1">
        <v>6882660</v>
      </c>
      <c r="K2866" s="1">
        <v>-5.5000000429572538E-6</v>
      </c>
      <c r="L2866" s="1">
        <v>-7.9910903878044337E-5</v>
      </c>
      <c r="M2866" s="1">
        <v>-4.6590001147706062E-5</v>
      </c>
      <c r="N2866" s="1">
        <v>-4.7335061244666576E-3</v>
      </c>
    </row>
    <row r="2867" spans="1:14" x14ac:dyDescent="0.25">
      <c r="A2867" s="1">
        <v>340366</v>
      </c>
      <c r="B2867" s="1" t="s">
        <v>1520</v>
      </c>
      <c r="C2867" s="1">
        <v>119583003</v>
      </c>
      <c r="D2867" s="1">
        <v>366</v>
      </c>
      <c r="E2867" s="1" t="s">
        <v>1901</v>
      </c>
      <c r="F2867" s="1" t="s">
        <v>236</v>
      </c>
      <c r="G2867" s="1" t="s">
        <v>211</v>
      </c>
      <c r="H2867" s="1" t="s">
        <v>240</v>
      </c>
      <c r="I2867" s="1">
        <v>524496</v>
      </c>
      <c r="J2867" s="1">
        <v>3519596</v>
      </c>
      <c r="K2867" s="1">
        <v>-3.5000000480067683E-6</v>
      </c>
      <c r="L2867" s="1">
        <v>-9.9443132057785988E-5</v>
      </c>
      <c r="M2867" s="1">
        <v>-1.951000012923032E-5</v>
      </c>
      <c r="N2867" s="1">
        <v>-3.7196232005953789E-3</v>
      </c>
    </row>
    <row r="2868" spans="1:14" x14ac:dyDescent="0.25">
      <c r="A2868" s="1">
        <v>340367</v>
      </c>
      <c r="B2868" s="1" t="s">
        <v>1520</v>
      </c>
      <c r="C2868" s="1">
        <v>119584503</v>
      </c>
      <c r="D2868" s="1">
        <v>367</v>
      </c>
      <c r="E2868" s="1" t="s">
        <v>1902</v>
      </c>
      <c r="F2868" s="1" t="s">
        <v>236</v>
      </c>
      <c r="G2868" s="1" t="s">
        <v>211</v>
      </c>
      <c r="H2868" s="1" t="s">
        <v>240</v>
      </c>
      <c r="I2868" s="1">
        <v>1336195.5</v>
      </c>
      <c r="J2868" s="1">
        <v>7690930</v>
      </c>
      <c r="K2868" s="1">
        <v>-1.049999991664663E-5</v>
      </c>
      <c r="L2868" s="1">
        <v>-1.3652426423504949E-4</v>
      </c>
      <c r="M2868" s="1">
        <v>-2.9540000468841754E-5</v>
      </c>
      <c r="N2868" s="1">
        <v>-2.210705541074276E-3</v>
      </c>
    </row>
    <row r="2869" spans="1:14" x14ac:dyDescent="0.25">
      <c r="A2869" s="1">
        <v>340368</v>
      </c>
      <c r="B2869" s="1" t="s">
        <v>1520</v>
      </c>
      <c r="C2869" s="1">
        <v>119584603</v>
      </c>
      <c r="D2869" s="1">
        <v>368</v>
      </c>
      <c r="E2869" s="1" t="s">
        <v>1903</v>
      </c>
      <c r="F2869" s="1" t="s">
        <v>236</v>
      </c>
      <c r="G2869" s="1" t="s">
        <v>211</v>
      </c>
      <c r="H2869" s="1" t="s">
        <v>240</v>
      </c>
      <c r="I2869" s="1">
        <v>817313.28000000003</v>
      </c>
      <c r="J2869" s="1">
        <v>5418646</v>
      </c>
      <c r="K2869" s="1">
        <v>-1.9999999949504854E-6</v>
      </c>
      <c r="L2869" s="1">
        <v>-3.6909576010657474E-5</v>
      </c>
      <c r="M2869" s="1">
        <v>-1.6170000890269876E-5</v>
      </c>
      <c r="N2869" s="1">
        <v>-1.9783943425863981E-3</v>
      </c>
    </row>
    <row r="2870" spans="1:14" x14ac:dyDescent="0.25">
      <c r="A2870" s="1">
        <v>340369</v>
      </c>
      <c r="B2870" s="1" t="s">
        <v>1520</v>
      </c>
      <c r="C2870" s="1">
        <v>119586503</v>
      </c>
      <c r="D2870" s="1">
        <v>369</v>
      </c>
      <c r="E2870" s="1" t="s">
        <v>1904</v>
      </c>
      <c r="F2870" s="1" t="s">
        <v>236</v>
      </c>
      <c r="G2870" s="1" t="s">
        <v>211</v>
      </c>
      <c r="H2870" s="1" t="s">
        <v>240</v>
      </c>
      <c r="I2870" s="1">
        <v>1093733.26</v>
      </c>
      <c r="J2870" s="1">
        <v>6760757</v>
      </c>
      <c r="K2870" s="1">
        <v>-4.5000001591688488E-6</v>
      </c>
      <c r="L2870" s="1">
        <v>-6.656054756604135E-5</v>
      </c>
      <c r="M2870" s="1">
        <v>-3.0989998776931316E-5</v>
      </c>
      <c r="N2870" s="1">
        <v>-2.8333344962447882E-3</v>
      </c>
    </row>
    <row r="2871" spans="1:14" x14ac:dyDescent="0.25">
      <c r="A2871" s="1">
        <v>340370</v>
      </c>
      <c r="B2871" s="1" t="s">
        <v>1520</v>
      </c>
      <c r="C2871" s="1">
        <v>119648303</v>
      </c>
      <c r="D2871" s="1">
        <v>370</v>
      </c>
      <c r="E2871" s="1" t="s">
        <v>1905</v>
      </c>
      <c r="F2871" s="1" t="s">
        <v>236</v>
      </c>
      <c r="G2871" s="1" t="s">
        <v>213</v>
      </c>
      <c r="H2871" s="1" t="s">
        <v>240</v>
      </c>
      <c r="I2871" s="1">
        <v>1945534.6</v>
      </c>
      <c r="J2871" s="1">
        <v>5669828.5</v>
      </c>
      <c r="K2871" s="1">
        <v>2.4300000222865492E-4</v>
      </c>
      <c r="L2871" s="1">
        <v>4.2860275134444237E-3</v>
      </c>
      <c r="M2871" s="1">
        <v>0.1209656223654747</v>
      </c>
      <c r="N2871" s="1">
        <v>6.6298189163208008</v>
      </c>
    </row>
    <row r="2872" spans="1:14" x14ac:dyDescent="0.25">
      <c r="A2872" s="1">
        <v>340371</v>
      </c>
      <c r="B2872" s="1" t="s">
        <v>1520</v>
      </c>
      <c r="C2872" s="1">
        <v>119648703</v>
      </c>
      <c r="D2872" s="1">
        <v>371</v>
      </c>
      <c r="E2872" s="1" t="s">
        <v>1906</v>
      </c>
      <c r="F2872" s="1" t="s">
        <v>236</v>
      </c>
      <c r="G2872" s="1" t="s">
        <v>213</v>
      </c>
      <c r="H2872" s="1" t="s">
        <v>240</v>
      </c>
      <c r="I2872" s="1">
        <v>1707092.28</v>
      </c>
      <c r="J2872" s="1">
        <v>8670181</v>
      </c>
      <c r="K2872" s="1">
        <v>-1.1000000085914508E-5</v>
      </c>
      <c r="L2872" s="1">
        <v>-1.2687146954704076E-4</v>
      </c>
      <c r="M2872" s="1">
        <v>-2.9470000299625099E-5</v>
      </c>
      <c r="N2872" s="1">
        <v>-1.7262975452467799E-3</v>
      </c>
    </row>
    <row r="2873" spans="1:14" x14ac:dyDescent="0.25">
      <c r="A2873" s="1">
        <v>340372</v>
      </c>
      <c r="B2873" s="1" t="s">
        <v>1520</v>
      </c>
      <c r="C2873" s="1">
        <v>119648903</v>
      </c>
      <c r="D2873" s="1">
        <v>372</v>
      </c>
      <c r="E2873" s="1" t="s">
        <v>1907</v>
      </c>
      <c r="F2873" s="1" t="s">
        <v>236</v>
      </c>
      <c r="G2873" s="1" t="s">
        <v>213</v>
      </c>
      <c r="H2873" s="1" t="s">
        <v>240</v>
      </c>
      <c r="I2873" s="1">
        <v>1230868.71</v>
      </c>
      <c r="J2873" s="1">
        <v>5400535</v>
      </c>
      <c r="K2873" s="1">
        <v>-7.4999998105340637E-6</v>
      </c>
      <c r="L2873" s="1">
        <v>-1.3887493696529418E-4</v>
      </c>
      <c r="M2873" s="1">
        <v>-2.5630000891396776E-5</v>
      </c>
      <c r="N2873" s="1">
        <v>-2.0822258666157722E-3</v>
      </c>
    </row>
    <row r="2874" spans="1:14" x14ac:dyDescent="0.25">
      <c r="A2874" s="1">
        <v>340373</v>
      </c>
      <c r="B2874" s="1" t="s">
        <v>1520</v>
      </c>
      <c r="C2874" s="1">
        <v>119665003</v>
      </c>
      <c r="D2874" s="1">
        <v>373</v>
      </c>
      <c r="E2874" s="1" t="s">
        <v>1908</v>
      </c>
      <c r="F2874" s="1" t="s">
        <v>236</v>
      </c>
      <c r="G2874" s="1" t="s">
        <v>209</v>
      </c>
      <c r="H2874" s="1" t="s">
        <v>240</v>
      </c>
      <c r="I2874" s="1">
        <v>904584</v>
      </c>
      <c r="J2874" s="1">
        <v>5756208</v>
      </c>
      <c r="K2874" s="1">
        <v>-1.9999999949504854E-6</v>
      </c>
      <c r="L2874" s="1">
        <v>-3.4745084121823311E-5</v>
      </c>
      <c r="M2874" s="1">
        <v>-3.0999999580672011E-5</v>
      </c>
      <c r="N2874" s="1">
        <v>-3.426872193813324E-3</v>
      </c>
    </row>
    <row r="2875" spans="1:14" x14ac:dyDescent="0.25">
      <c r="A2875" s="1">
        <v>340374</v>
      </c>
      <c r="B2875" s="1" t="s">
        <v>1520</v>
      </c>
      <c r="C2875" s="1">
        <v>120452003</v>
      </c>
      <c r="D2875" s="1">
        <v>374</v>
      </c>
      <c r="E2875" s="1" t="s">
        <v>1909</v>
      </c>
      <c r="F2875" s="1" t="s">
        <v>236</v>
      </c>
      <c r="G2875" s="1" t="s">
        <v>214</v>
      </c>
      <c r="H2875" s="1" t="s">
        <v>240</v>
      </c>
      <c r="I2875" s="1">
        <v>4657441.57</v>
      </c>
      <c r="J2875" s="1">
        <v>16802164</v>
      </c>
      <c r="K2875" s="1">
        <v>3.7999998312443495E-5</v>
      </c>
      <c r="L2875" s="1">
        <v>2.2616185015067458E-4</v>
      </c>
      <c r="M2875" s="1">
        <v>-2.8584999381564558E-4</v>
      </c>
      <c r="N2875" s="1">
        <v>-6.1371130868792534E-3</v>
      </c>
    </row>
    <row r="2876" spans="1:14" x14ac:dyDescent="0.25">
      <c r="A2876" s="1">
        <v>340375</v>
      </c>
      <c r="B2876" s="1" t="s">
        <v>1520</v>
      </c>
      <c r="C2876" s="1">
        <v>120455203</v>
      </c>
      <c r="D2876" s="1">
        <v>375</v>
      </c>
      <c r="E2876" s="1" t="s">
        <v>1910</v>
      </c>
      <c r="F2876" s="1" t="s">
        <v>236</v>
      </c>
      <c r="G2876" s="1" t="s">
        <v>214</v>
      </c>
      <c r="H2876" s="1" t="s">
        <v>240</v>
      </c>
      <c r="I2876" s="1">
        <v>3719913.34</v>
      </c>
      <c r="J2876" s="1">
        <v>22657576</v>
      </c>
      <c r="K2876" s="1">
        <v>-6.8000001192558557E-5</v>
      </c>
      <c r="L2876" s="1">
        <v>-3.0011945636942983E-4</v>
      </c>
      <c r="M2876" s="1">
        <v>-1.78688894957304E-2</v>
      </c>
      <c r="N2876" s="1">
        <v>-0.47806128859519958</v>
      </c>
    </row>
    <row r="2877" spans="1:14" x14ac:dyDescent="0.25">
      <c r="A2877" s="1">
        <v>340376</v>
      </c>
      <c r="B2877" s="1" t="s">
        <v>1520</v>
      </c>
      <c r="C2877" s="1">
        <v>120455403</v>
      </c>
      <c r="D2877" s="1">
        <v>376</v>
      </c>
      <c r="E2877" s="1" t="s">
        <v>1911</v>
      </c>
      <c r="F2877" s="1" t="s">
        <v>236</v>
      </c>
      <c r="G2877" s="1" t="s">
        <v>214</v>
      </c>
      <c r="H2877" s="1" t="s">
        <v>240</v>
      </c>
      <c r="I2877" s="1">
        <v>6220844.96</v>
      </c>
      <c r="J2877" s="1">
        <v>28305036</v>
      </c>
      <c r="K2877" s="1">
        <v>-4.6000001020729542E-5</v>
      </c>
      <c r="L2877" s="1">
        <v>-1.6251498891506344E-4</v>
      </c>
      <c r="M2877" s="1">
        <v>-3.377599932719022E-4</v>
      </c>
      <c r="N2877" s="1">
        <v>-5.4291929118335247E-3</v>
      </c>
    </row>
    <row r="2878" spans="1:14" x14ac:dyDescent="0.25">
      <c r="A2878" s="1">
        <v>340377</v>
      </c>
      <c r="B2878" s="1" t="s">
        <v>1520</v>
      </c>
      <c r="C2878" s="1">
        <v>120456003</v>
      </c>
      <c r="D2878" s="1">
        <v>377</v>
      </c>
      <c r="E2878" s="1" t="s">
        <v>1912</v>
      </c>
      <c r="F2878" s="1" t="s">
        <v>236</v>
      </c>
      <c r="G2878" s="1" t="s">
        <v>214</v>
      </c>
      <c r="H2878" s="1" t="s">
        <v>240</v>
      </c>
      <c r="I2878" s="1">
        <v>3077621.83</v>
      </c>
      <c r="J2878" s="1">
        <v>14828393</v>
      </c>
      <c r="K2878" s="1">
        <v>-2.2000000171829015E-5</v>
      </c>
      <c r="L2878" s="1">
        <v>-1.4836380432825536E-4</v>
      </c>
      <c r="M2878" s="1">
        <v>-1.2780999531969428E-4</v>
      </c>
      <c r="N2878" s="1">
        <v>-4.1527096182107925E-3</v>
      </c>
    </row>
    <row r="2879" spans="1:14" x14ac:dyDescent="0.25">
      <c r="A2879" s="1">
        <v>340378</v>
      </c>
      <c r="B2879" s="1" t="s">
        <v>1520</v>
      </c>
      <c r="C2879" s="1">
        <v>120480803</v>
      </c>
      <c r="D2879" s="1">
        <v>378</v>
      </c>
      <c r="E2879" s="1" t="s">
        <v>1913</v>
      </c>
      <c r="F2879" s="1" t="s">
        <v>235</v>
      </c>
      <c r="G2879" s="1" t="s">
        <v>215</v>
      </c>
      <c r="H2879" s="1" t="s">
        <v>240</v>
      </c>
      <c r="I2879" s="1">
        <v>2068118.98</v>
      </c>
      <c r="J2879" s="1">
        <v>9859041</v>
      </c>
      <c r="K2879" s="1">
        <v>-7.9999999798019417E-6</v>
      </c>
      <c r="L2879" s="1">
        <v>-8.1143727584276348E-5</v>
      </c>
      <c r="M2879" s="1">
        <v>-6.3929997850209475E-5</v>
      </c>
      <c r="N2879" s="1">
        <v>-3.0911192297935486E-3</v>
      </c>
    </row>
    <row r="2880" spans="1:14" x14ac:dyDescent="0.25">
      <c r="A2880" s="1">
        <v>340379</v>
      </c>
      <c r="B2880" s="1" t="s">
        <v>1520</v>
      </c>
      <c r="C2880" s="1">
        <v>120481002</v>
      </c>
      <c r="D2880" s="1">
        <v>379</v>
      </c>
      <c r="E2880" s="1" t="s">
        <v>1914</v>
      </c>
      <c r="F2880" s="1" t="s">
        <v>235</v>
      </c>
      <c r="G2880" s="1" t="s">
        <v>215</v>
      </c>
      <c r="H2880" s="1" t="s">
        <v>240</v>
      </c>
      <c r="I2880" s="1">
        <v>8153348.1299999999</v>
      </c>
      <c r="J2880" s="1">
        <v>33971836</v>
      </c>
      <c r="K2880" s="1">
        <v>-6.3999999838415533E-5</v>
      </c>
      <c r="L2880" s="1">
        <v>-1.8839100084733218E-4</v>
      </c>
      <c r="M2880" s="1">
        <v>0.1247636079788208</v>
      </c>
      <c r="N2880" s="1">
        <v>1.5539926290512085</v>
      </c>
    </row>
    <row r="2881" spans="1:14" x14ac:dyDescent="0.25">
      <c r="A2881" s="1">
        <v>340380</v>
      </c>
      <c r="B2881" s="1" t="s">
        <v>1520</v>
      </c>
      <c r="C2881" s="1">
        <v>120483302</v>
      </c>
      <c r="D2881" s="1">
        <v>380</v>
      </c>
      <c r="E2881" s="1" t="s">
        <v>1915</v>
      </c>
      <c r="F2881" s="1" t="s">
        <v>235</v>
      </c>
      <c r="G2881" s="1" t="s">
        <v>215</v>
      </c>
      <c r="H2881" s="1" t="s">
        <v>240</v>
      </c>
      <c r="I2881" s="1">
        <v>4682624</v>
      </c>
      <c r="J2881" s="1">
        <v>22042150</v>
      </c>
      <c r="K2881" s="1">
        <v>-3.600000127335079E-5</v>
      </c>
      <c r="L2881" s="1">
        <v>-1.6332318773493171E-4</v>
      </c>
      <c r="M2881" s="1">
        <v>-7.2352923452854156E-2</v>
      </c>
      <c r="N2881" s="1">
        <v>-1.5216250419616699</v>
      </c>
    </row>
    <row r="2882" spans="1:14" x14ac:dyDescent="0.25">
      <c r="A2882" s="1">
        <v>340381</v>
      </c>
      <c r="B2882" s="1" t="s">
        <v>1520</v>
      </c>
      <c r="C2882" s="1">
        <v>120484803</v>
      </c>
      <c r="D2882" s="1">
        <v>381</v>
      </c>
      <c r="E2882" s="1" t="s">
        <v>1916</v>
      </c>
      <c r="F2882" s="1" t="s">
        <v>235</v>
      </c>
      <c r="G2882" s="1" t="s">
        <v>215</v>
      </c>
      <c r="H2882" s="1" t="s">
        <v>240</v>
      </c>
      <c r="I2882" s="1">
        <v>2314489.29</v>
      </c>
      <c r="J2882" s="1">
        <v>9501899</v>
      </c>
      <c r="K2882" s="1">
        <v>-1.2000000424450263E-5</v>
      </c>
      <c r="L2882" s="1">
        <v>-1.2629038246814162E-4</v>
      </c>
      <c r="M2882" s="1">
        <v>-6.8050001573283225E-5</v>
      </c>
      <c r="N2882" s="1">
        <v>-2.9400871135294437E-3</v>
      </c>
    </row>
    <row r="2883" spans="1:14" x14ac:dyDescent="0.25">
      <c r="A2883" s="1">
        <v>340382</v>
      </c>
      <c r="B2883" s="1" t="s">
        <v>1520</v>
      </c>
      <c r="C2883" s="1">
        <v>120484903</v>
      </c>
      <c r="D2883" s="1">
        <v>382</v>
      </c>
      <c r="E2883" s="1" t="s">
        <v>1917</v>
      </c>
      <c r="F2883" s="1" t="s">
        <v>235</v>
      </c>
      <c r="G2883" s="1" t="s">
        <v>215</v>
      </c>
      <c r="H2883" s="1" t="s">
        <v>240</v>
      </c>
      <c r="I2883" s="1">
        <v>3304244.43</v>
      </c>
      <c r="J2883" s="1">
        <v>14302062</v>
      </c>
      <c r="K2883" s="1">
        <v>-1.4000000192027073E-5</v>
      </c>
      <c r="L2883" s="1">
        <v>-9.7887888841796666E-5</v>
      </c>
      <c r="M2883" s="1">
        <v>-1.4442000247072428E-4</v>
      </c>
      <c r="N2883" s="1">
        <v>-4.3705510906875134E-3</v>
      </c>
    </row>
    <row r="2884" spans="1:14" x14ac:dyDescent="0.25">
      <c r="A2884" s="1">
        <v>340383</v>
      </c>
      <c r="B2884" s="1" t="s">
        <v>1520</v>
      </c>
      <c r="C2884" s="1">
        <v>120485603</v>
      </c>
      <c r="D2884" s="1">
        <v>383</v>
      </c>
      <c r="E2884" s="1" t="s">
        <v>1918</v>
      </c>
      <c r="F2884" s="1" t="s">
        <v>235</v>
      </c>
      <c r="G2884" s="1" t="s">
        <v>215</v>
      </c>
      <c r="H2884" s="1" t="s">
        <v>240</v>
      </c>
      <c r="I2884" s="1">
        <v>1106651.78</v>
      </c>
      <c r="J2884" s="1">
        <v>5067251.5</v>
      </c>
      <c r="K2884" s="1">
        <v>-4.9999998736893758E-6</v>
      </c>
      <c r="L2884" s="1">
        <v>-9.867272456176579E-5</v>
      </c>
      <c r="M2884" s="1">
        <v>-4.8170000809477642E-5</v>
      </c>
      <c r="N2884" s="1">
        <v>-4.3525798246264458E-3</v>
      </c>
    </row>
    <row r="2885" spans="1:14" x14ac:dyDescent="0.25">
      <c r="A2885" s="1">
        <v>340384</v>
      </c>
      <c r="B2885" s="1" t="s">
        <v>1520</v>
      </c>
      <c r="C2885" s="1">
        <v>120486003</v>
      </c>
      <c r="D2885" s="1">
        <v>384</v>
      </c>
      <c r="E2885" s="1" t="s">
        <v>1919</v>
      </c>
      <c r="F2885" s="1" t="s">
        <v>235</v>
      </c>
      <c r="G2885" s="1" t="s">
        <v>215</v>
      </c>
      <c r="H2885" s="1" t="s">
        <v>240</v>
      </c>
      <c r="I2885" s="1">
        <v>1026359.93</v>
      </c>
      <c r="J2885" s="1">
        <v>3390415.25</v>
      </c>
      <c r="K2885" s="1">
        <v>-5.7500001275911927E-6</v>
      </c>
      <c r="L2885" s="1">
        <v>-1.6959545610006899E-4</v>
      </c>
      <c r="M2885" s="1">
        <v>-2.5470000764471479E-5</v>
      </c>
      <c r="N2885" s="1">
        <v>-2.4815239012241364E-3</v>
      </c>
    </row>
    <row r="2886" spans="1:14" x14ac:dyDescent="0.25">
      <c r="A2886" s="1">
        <v>340385</v>
      </c>
      <c r="B2886" s="1" t="s">
        <v>1520</v>
      </c>
      <c r="C2886" s="1">
        <v>120488603</v>
      </c>
      <c r="D2886" s="1">
        <v>385</v>
      </c>
      <c r="E2886" s="1" t="s">
        <v>1920</v>
      </c>
      <c r="F2886" s="1" t="s">
        <v>235</v>
      </c>
      <c r="G2886" s="1" t="s">
        <v>215</v>
      </c>
      <c r="H2886" s="1" t="s">
        <v>240</v>
      </c>
      <c r="I2886" s="1">
        <v>1526761.85</v>
      </c>
      <c r="J2886" s="1">
        <v>5859690</v>
      </c>
      <c r="K2886" s="1">
        <v>-7.4999998105340637E-6</v>
      </c>
      <c r="L2886" s="1">
        <v>-1.2799295654986054E-4</v>
      </c>
      <c r="M2886" s="1">
        <v>-0.12086129933595657</v>
      </c>
      <c r="N2886" s="1">
        <v>-7.3354940414428711</v>
      </c>
    </row>
    <row r="2887" spans="1:14" x14ac:dyDescent="0.25">
      <c r="A2887" s="1">
        <v>340386</v>
      </c>
      <c r="B2887" s="1" t="s">
        <v>1520</v>
      </c>
      <c r="C2887" s="1">
        <v>120522003</v>
      </c>
      <c r="D2887" s="1">
        <v>386</v>
      </c>
      <c r="E2887" s="1" t="s">
        <v>1921</v>
      </c>
      <c r="F2887" s="1" t="s">
        <v>236</v>
      </c>
      <c r="G2887" s="1" t="s">
        <v>212</v>
      </c>
      <c r="H2887" s="1" t="s">
        <v>240</v>
      </c>
      <c r="I2887" s="1">
        <v>2805206.2</v>
      </c>
      <c r="J2887" s="1">
        <v>14594096</v>
      </c>
      <c r="K2887" s="1">
        <v>-1.2000000424450263E-5</v>
      </c>
      <c r="L2887" s="1">
        <v>-8.2224963989574462E-5</v>
      </c>
      <c r="M2887" s="1">
        <v>-1.0060999920824543E-4</v>
      </c>
      <c r="N2887" s="1">
        <v>-3.5864170640707016E-3</v>
      </c>
    </row>
    <row r="2888" spans="1:14" x14ac:dyDescent="0.25">
      <c r="A2888" s="1">
        <v>340387</v>
      </c>
      <c r="B2888" s="1" t="s">
        <v>1520</v>
      </c>
      <c r="C2888" s="1">
        <v>121135003</v>
      </c>
      <c r="D2888" s="1">
        <v>387</v>
      </c>
      <c r="E2888" s="1" t="s">
        <v>1922</v>
      </c>
      <c r="F2888" s="1" t="s">
        <v>235</v>
      </c>
      <c r="G2888" s="1" t="s">
        <v>216</v>
      </c>
      <c r="H2888" s="1" t="s">
        <v>240</v>
      </c>
      <c r="I2888" s="1">
        <v>1040519.92</v>
      </c>
      <c r="J2888" s="1">
        <v>3851958.75</v>
      </c>
      <c r="K2888" s="1">
        <v>-1.3249999938125256E-5</v>
      </c>
      <c r="L2888" s="1">
        <v>-3.4397965646348894E-4</v>
      </c>
      <c r="M2888" s="1">
        <v>-4.0241081267595291E-2</v>
      </c>
      <c r="N2888" s="1">
        <v>-3.7234022617340088</v>
      </c>
    </row>
    <row r="2889" spans="1:14" x14ac:dyDescent="0.25">
      <c r="A2889" s="1">
        <v>340388</v>
      </c>
      <c r="B2889" s="1" t="s">
        <v>1520</v>
      </c>
      <c r="C2889" s="1">
        <v>121135503</v>
      </c>
      <c r="D2889" s="1">
        <v>388</v>
      </c>
      <c r="E2889" s="1" t="s">
        <v>1923</v>
      </c>
      <c r="F2889" s="1" t="s">
        <v>235</v>
      </c>
      <c r="G2889" s="1" t="s">
        <v>216</v>
      </c>
      <c r="H2889" s="1" t="s">
        <v>240</v>
      </c>
      <c r="I2889" s="1">
        <v>1648850.63</v>
      </c>
      <c r="J2889" s="1">
        <v>9282099</v>
      </c>
      <c r="K2889" s="1">
        <v>-9.9999997473787516E-6</v>
      </c>
      <c r="L2889" s="1">
        <v>-1.077341366908513E-4</v>
      </c>
      <c r="M2889" s="1">
        <v>-7.83099967520684E-5</v>
      </c>
      <c r="N2889" s="1">
        <v>-4.7491434961557388E-3</v>
      </c>
    </row>
    <row r="2890" spans="1:14" x14ac:dyDescent="0.25">
      <c r="A2890" s="1">
        <v>340389</v>
      </c>
      <c r="B2890" s="1" t="s">
        <v>1520</v>
      </c>
      <c r="C2890" s="1">
        <v>121136503</v>
      </c>
      <c r="D2890" s="1">
        <v>389</v>
      </c>
      <c r="E2890" s="1" t="s">
        <v>1924</v>
      </c>
      <c r="F2890" s="1" t="s">
        <v>235</v>
      </c>
      <c r="G2890" s="1" t="s">
        <v>216</v>
      </c>
      <c r="H2890" s="1" t="s">
        <v>240</v>
      </c>
      <c r="I2890" s="1">
        <v>1264767.31</v>
      </c>
      <c r="J2890" s="1">
        <v>6700029</v>
      </c>
      <c r="K2890" s="1">
        <v>-4.9999998736893758E-6</v>
      </c>
      <c r="L2890" s="1">
        <v>-7.4626485002227128E-5</v>
      </c>
      <c r="M2890" s="1">
        <v>-0.1436556875705719</v>
      </c>
      <c r="N2890" s="1">
        <v>-10.19975471496582</v>
      </c>
    </row>
    <row r="2891" spans="1:14" x14ac:dyDescent="0.25">
      <c r="A2891" s="1">
        <v>340390</v>
      </c>
      <c r="B2891" s="1" t="s">
        <v>1520</v>
      </c>
      <c r="C2891" s="1">
        <v>121136603</v>
      </c>
      <c r="D2891" s="1">
        <v>390</v>
      </c>
      <c r="E2891" s="1" t="s">
        <v>1925</v>
      </c>
      <c r="F2891" s="1" t="s">
        <v>235</v>
      </c>
      <c r="G2891" s="1" t="s">
        <v>216</v>
      </c>
      <c r="H2891" s="1" t="s">
        <v>240</v>
      </c>
      <c r="I2891" s="1">
        <v>1657940.16</v>
      </c>
      <c r="J2891" s="1">
        <v>9017689</v>
      </c>
      <c r="K2891" s="1">
        <v>-1.4000000192027073E-5</v>
      </c>
      <c r="L2891" s="1">
        <v>-1.5525017806794494E-4</v>
      </c>
      <c r="M2891" s="1">
        <v>0.19659146666526794</v>
      </c>
      <c r="N2891" s="1">
        <v>13.452741622924805</v>
      </c>
    </row>
    <row r="2892" spans="1:14" x14ac:dyDescent="0.25">
      <c r="A2892" s="1">
        <v>340391</v>
      </c>
      <c r="B2892" s="1" t="s">
        <v>1520</v>
      </c>
      <c r="C2892" s="1">
        <v>121139004</v>
      </c>
      <c r="D2892" s="1">
        <v>391</v>
      </c>
      <c r="E2892" s="1" t="s">
        <v>1926</v>
      </c>
      <c r="F2892" s="1" t="s">
        <v>235</v>
      </c>
      <c r="G2892" s="1" t="s">
        <v>216</v>
      </c>
      <c r="H2892" s="1" t="s">
        <v>240</v>
      </c>
      <c r="I2892" s="1">
        <v>485807.29</v>
      </c>
      <c r="J2892" s="1">
        <v>3300490</v>
      </c>
      <c r="K2892" s="1">
        <v>-3.2499999633728294E-6</v>
      </c>
      <c r="L2892" s="1">
        <v>-9.8470132797956467E-5</v>
      </c>
      <c r="M2892" s="1">
        <v>-2.5839999580057338E-5</v>
      </c>
      <c r="N2892" s="1">
        <v>-5.3186984732747078E-3</v>
      </c>
    </row>
    <row r="2893" spans="1:14" x14ac:dyDescent="0.25">
      <c r="A2893" s="1">
        <v>340392</v>
      </c>
      <c r="B2893" s="1" t="s">
        <v>1520</v>
      </c>
      <c r="C2893" s="1">
        <v>121390302</v>
      </c>
      <c r="D2893" s="1">
        <v>392</v>
      </c>
      <c r="E2893" s="1" t="s">
        <v>1927</v>
      </c>
      <c r="F2893" s="1" t="s">
        <v>235</v>
      </c>
      <c r="G2893" s="1" t="s">
        <v>217</v>
      </c>
      <c r="H2893" s="1" t="s">
        <v>240</v>
      </c>
      <c r="I2893" s="1">
        <v>12011130</v>
      </c>
      <c r="J2893" s="1">
        <v>120842056</v>
      </c>
      <c r="K2893" s="1">
        <v>-2.4560000747442245E-3</v>
      </c>
      <c r="L2893" s="1">
        <v>-2.0323637872934341E-3</v>
      </c>
      <c r="M2893" s="1">
        <v>-8.9299998944625258E-4</v>
      </c>
      <c r="N2893" s="1">
        <v>-7.4342181906104088E-3</v>
      </c>
    </row>
    <row r="2894" spans="1:14" x14ac:dyDescent="0.25">
      <c r="A2894" s="1">
        <v>340393</v>
      </c>
      <c r="B2894" s="1" t="s">
        <v>1520</v>
      </c>
      <c r="C2894" s="1">
        <v>121391303</v>
      </c>
      <c r="D2894" s="1">
        <v>393</v>
      </c>
      <c r="E2894" s="1" t="s">
        <v>1928</v>
      </c>
      <c r="F2894" s="1" t="s">
        <v>235</v>
      </c>
      <c r="G2894" s="1" t="s">
        <v>217</v>
      </c>
      <c r="H2894" s="1" t="s">
        <v>240</v>
      </c>
      <c r="I2894" s="1">
        <v>1016368.67</v>
      </c>
      <c r="J2894" s="1">
        <v>4513915</v>
      </c>
      <c r="K2894" s="1">
        <v>-6.4999999267456587E-6</v>
      </c>
      <c r="L2894" s="1">
        <v>-1.4399895735550672E-4</v>
      </c>
      <c r="M2894" s="1">
        <v>-4.3259999074507505E-5</v>
      </c>
      <c r="N2894" s="1">
        <v>-4.2561483569443226E-3</v>
      </c>
    </row>
    <row r="2895" spans="1:14" x14ac:dyDescent="0.25">
      <c r="A2895" s="1">
        <v>340394</v>
      </c>
      <c r="B2895" s="1" t="s">
        <v>1520</v>
      </c>
      <c r="C2895" s="1">
        <v>121392303</v>
      </c>
      <c r="D2895" s="1">
        <v>394</v>
      </c>
      <c r="E2895" s="1" t="s">
        <v>1929</v>
      </c>
      <c r="F2895" s="1" t="s">
        <v>235</v>
      </c>
      <c r="G2895" s="1" t="s">
        <v>217</v>
      </c>
      <c r="H2895" s="1" t="s">
        <v>240</v>
      </c>
      <c r="I2895" s="1">
        <v>3709736.67</v>
      </c>
      <c r="J2895" s="1">
        <v>12596174</v>
      </c>
      <c r="K2895" s="1">
        <v>-8.2999998994637281E-5</v>
      </c>
      <c r="L2895" s="1">
        <v>-6.5892591373994946E-4</v>
      </c>
      <c r="M2895" s="1">
        <v>2.1693299058824778E-3</v>
      </c>
      <c r="N2895" s="1">
        <v>5.8510873466730118E-2</v>
      </c>
    </row>
    <row r="2896" spans="1:14" x14ac:dyDescent="0.25">
      <c r="A2896" s="1">
        <v>340395</v>
      </c>
      <c r="B2896" s="1" t="s">
        <v>1520</v>
      </c>
      <c r="C2896" s="1">
        <v>121394503</v>
      </c>
      <c r="D2896" s="1">
        <v>395</v>
      </c>
      <c r="E2896" s="1" t="s">
        <v>1930</v>
      </c>
      <c r="F2896" s="1" t="s">
        <v>235</v>
      </c>
      <c r="G2896" s="1" t="s">
        <v>217</v>
      </c>
      <c r="H2896" s="1" t="s">
        <v>240</v>
      </c>
      <c r="I2896" s="1">
        <v>1297839.08</v>
      </c>
      <c r="J2896" s="1">
        <v>7088635</v>
      </c>
      <c r="K2896" s="1">
        <v>-3.9999999899009708E-6</v>
      </c>
      <c r="L2896" s="1">
        <v>-5.6428321840940043E-5</v>
      </c>
      <c r="M2896" s="1">
        <v>-5.1869999879272655E-5</v>
      </c>
      <c r="N2896" s="1">
        <v>-3.9964835159480572E-3</v>
      </c>
    </row>
    <row r="2897" spans="1:14" x14ac:dyDescent="0.25">
      <c r="A2897" s="1">
        <v>340396</v>
      </c>
      <c r="B2897" s="1" t="s">
        <v>1520</v>
      </c>
      <c r="C2897" s="1">
        <v>121394603</v>
      </c>
      <c r="D2897" s="1">
        <v>396</v>
      </c>
      <c r="E2897" s="1" t="s">
        <v>1931</v>
      </c>
      <c r="F2897" s="1" t="s">
        <v>235</v>
      </c>
      <c r="G2897" s="1" t="s">
        <v>217</v>
      </c>
      <c r="H2897" s="1" t="s">
        <v>240</v>
      </c>
      <c r="I2897" s="1">
        <v>1390671.09</v>
      </c>
      <c r="J2897" s="1">
        <v>5754950</v>
      </c>
      <c r="K2897" s="1">
        <v>-3.5000000480067683E-6</v>
      </c>
      <c r="L2897" s="1">
        <v>-6.0817172197857872E-5</v>
      </c>
      <c r="M2897" s="1">
        <v>-3.1010000384412706E-5</v>
      </c>
      <c r="N2897" s="1">
        <v>-2.2298090625554323E-3</v>
      </c>
    </row>
    <row r="2898" spans="1:14" x14ac:dyDescent="0.25">
      <c r="A2898" s="1">
        <v>340397</v>
      </c>
      <c r="B2898" s="1" t="s">
        <v>1520</v>
      </c>
      <c r="C2898" s="1">
        <v>121395103</v>
      </c>
      <c r="D2898" s="1">
        <v>397</v>
      </c>
      <c r="E2898" s="1" t="s">
        <v>1932</v>
      </c>
      <c r="F2898" s="1" t="s">
        <v>235</v>
      </c>
      <c r="G2898" s="1" t="s">
        <v>217</v>
      </c>
      <c r="H2898" s="1" t="s">
        <v>240</v>
      </c>
      <c r="I2898" s="1">
        <v>3884163.01</v>
      </c>
      <c r="J2898" s="1">
        <v>8565105</v>
      </c>
      <c r="K2898" s="1">
        <v>-1.9999999494757503E-5</v>
      </c>
      <c r="L2898" s="1">
        <v>-2.3350505216512829E-4</v>
      </c>
      <c r="M2898" s="1">
        <v>1.0033999569714069E-2</v>
      </c>
      <c r="N2898" s="1">
        <v>0.25900015234947205</v>
      </c>
    </row>
    <row r="2899" spans="1:14" x14ac:dyDescent="0.25">
      <c r="A2899" s="1">
        <v>340398</v>
      </c>
      <c r="B2899" s="1" t="s">
        <v>1520</v>
      </c>
      <c r="C2899" s="1">
        <v>121395603</v>
      </c>
      <c r="D2899" s="1">
        <v>398</v>
      </c>
      <c r="E2899" s="1" t="s">
        <v>1933</v>
      </c>
      <c r="F2899" s="1" t="s">
        <v>235</v>
      </c>
      <c r="G2899" s="1" t="s">
        <v>217</v>
      </c>
      <c r="H2899" s="1" t="s">
        <v>240</v>
      </c>
      <c r="I2899" s="1">
        <v>1089713.05</v>
      </c>
      <c r="J2899" s="1">
        <v>2522537</v>
      </c>
      <c r="K2899" s="1">
        <v>-3.5000000480067683E-6</v>
      </c>
      <c r="L2899" s="1">
        <v>-1.387490046909079E-4</v>
      </c>
      <c r="M2899" s="1">
        <v>0.1499582827091217</v>
      </c>
      <c r="N2899" s="1">
        <v>15.957171440124512</v>
      </c>
    </row>
    <row r="2900" spans="1:14" x14ac:dyDescent="0.25">
      <c r="A2900" s="1">
        <v>340399</v>
      </c>
      <c r="B2900" s="1" t="s">
        <v>1520</v>
      </c>
      <c r="C2900" s="1">
        <v>121395703</v>
      </c>
      <c r="D2900" s="1">
        <v>399</v>
      </c>
      <c r="E2900" s="1" t="s">
        <v>1934</v>
      </c>
      <c r="F2900" s="1" t="s">
        <v>235</v>
      </c>
      <c r="G2900" s="1" t="s">
        <v>217</v>
      </c>
      <c r="H2900" s="1" t="s">
        <v>240</v>
      </c>
      <c r="I2900" s="1">
        <v>1362399.64</v>
      </c>
      <c r="J2900" s="1">
        <v>4752373.5</v>
      </c>
      <c r="K2900" s="1">
        <v>-5.5000000429572538E-6</v>
      </c>
      <c r="L2900" s="1">
        <v>-1.1573151277843863E-4</v>
      </c>
      <c r="M2900" s="1">
        <v>-1.8160000763600692E-5</v>
      </c>
      <c r="N2900" s="1">
        <v>-1.3329244684427977E-3</v>
      </c>
    </row>
    <row r="2901" spans="1:14" x14ac:dyDescent="0.25">
      <c r="A2901" s="1">
        <v>340400</v>
      </c>
      <c r="B2901" s="1" t="s">
        <v>1520</v>
      </c>
      <c r="C2901" s="1">
        <v>121397803</v>
      </c>
      <c r="D2901" s="1">
        <v>400</v>
      </c>
      <c r="E2901" s="1" t="s">
        <v>1935</v>
      </c>
      <c r="F2901" s="1" t="s">
        <v>235</v>
      </c>
      <c r="G2901" s="1" t="s">
        <v>217</v>
      </c>
      <c r="H2901" s="1" t="s">
        <v>240</v>
      </c>
      <c r="I2901" s="1">
        <v>2207543.41</v>
      </c>
      <c r="J2901" s="1">
        <v>8436225</v>
      </c>
      <c r="K2901" s="1">
        <v>-1.4999999621068127E-5</v>
      </c>
      <c r="L2901" s="1">
        <v>-1.7780433699954301E-4</v>
      </c>
      <c r="M2901" s="1">
        <v>-1.2318999506533146E-4</v>
      </c>
      <c r="N2901" s="1">
        <v>-5.5800997652113438E-3</v>
      </c>
    </row>
    <row r="2902" spans="1:14" x14ac:dyDescent="0.25">
      <c r="A2902" s="1">
        <v>340401</v>
      </c>
      <c r="B2902" s="1" t="s">
        <v>1520</v>
      </c>
      <c r="C2902" s="1">
        <v>122091002</v>
      </c>
      <c r="D2902" s="1">
        <v>401</v>
      </c>
      <c r="E2902" s="1" t="s">
        <v>1936</v>
      </c>
      <c r="F2902" s="1" t="s">
        <v>237</v>
      </c>
      <c r="G2902" s="1" t="s">
        <v>218</v>
      </c>
      <c r="H2902" s="1" t="s">
        <v>240</v>
      </c>
      <c r="I2902" s="1">
        <v>4646432.01</v>
      </c>
      <c r="J2902" s="1">
        <v>13710934</v>
      </c>
      <c r="K2902" s="1">
        <v>-2.8000000384054147E-5</v>
      </c>
      <c r="L2902" s="1">
        <v>-2.0421616500243545E-4</v>
      </c>
      <c r="M2902" s="1">
        <v>0.1498635858297348</v>
      </c>
      <c r="N2902" s="1">
        <v>3.332843542098999</v>
      </c>
    </row>
    <row r="2903" spans="1:14" x14ac:dyDescent="0.25">
      <c r="A2903" s="1">
        <v>340402</v>
      </c>
      <c r="B2903" s="1" t="s">
        <v>1520</v>
      </c>
      <c r="C2903" s="1">
        <v>122091303</v>
      </c>
      <c r="D2903" s="1">
        <v>402</v>
      </c>
      <c r="E2903" s="1" t="s">
        <v>1937</v>
      </c>
      <c r="F2903" s="1" t="s">
        <v>237</v>
      </c>
      <c r="G2903" s="1" t="s">
        <v>218</v>
      </c>
      <c r="H2903" s="1" t="s">
        <v>240</v>
      </c>
      <c r="I2903" s="1">
        <v>1060706</v>
      </c>
      <c r="J2903" s="1">
        <v>6882432.5</v>
      </c>
      <c r="K2903" s="1">
        <v>-9.4999995781108737E-6</v>
      </c>
      <c r="L2903" s="1">
        <v>-1.3803239562548697E-4</v>
      </c>
      <c r="M2903" s="1">
        <v>-4.4100001105107367E-5</v>
      </c>
      <c r="N2903" s="1">
        <v>-4.1574356146156788E-3</v>
      </c>
    </row>
    <row r="2904" spans="1:14" x14ac:dyDescent="0.25">
      <c r="A2904" s="1">
        <v>340403</v>
      </c>
      <c r="B2904" s="1" t="s">
        <v>1520</v>
      </c>
      <c r="C2904" s="1">
        <v>122091352</v>
      </c>
      <c r="D2904" s="1">
        <v>403</v>
      </c>
      <c r="E2904" s="1" t="s">
        <v>1938</v>
      </c>
      <c r="F2904" s="1" t="s">
        <v>237</v>
      </c>
      <c r="G2904" s="1" t="s">
        <v>218</v>
      </c>
      <c r="H2904" s="1" t="s">
        <v>240</v>
      </c>
      <c r="I2904" s="1">
        <v>5047759.09</v>
      </c>
      <c r="J2904" s="1">
        <v>21939664</v>
      </c>
      <c r="K2904" s="1">
        <v>-2.8000000384054147E-5</v>
      </c>
      <c r="L2904" s="1">
        <v>-1.2762258120346814E-4</v>
      </c>
      <c r="M2904" s="1">
        <v>0.14982861280441284</v>
      </c>
      <c r="N2904" s="1">
        <v>3.0590188503265381</v>
      </c>
    </row>
    <row r="2905" spans="1:14" x14ac:dyDescent="0.25">
      <c r="A2905" s="1">
        <v>340404</v>
      </c>
      <c r="B2905" s="1" t="s">
        <v>1520</v>
      </c>
      <c r="C2905" s="1">
        <v>122092002</v>
      </c>
      <c r="D2905" s="1">
        <v>404</v>
      </c>
      <c r="E2905" s="1" t="s">
        <v>1939</v>
      </c>
      <c r="F2905" s="1" t="s">
        <v>237</v>
      </c>
      <c r="G2905" s="1" t="s">
        <v>218</v>
      </c>
      <c r="H2905" s="1" t="s">
        <v>240</v>
      </c>
      <c r="I2905" s="1">
        <v>3229176.6</v>
      </c>
      <c r="J2905" s="1">
        <v>12647047</v>
      </c>
      <c r="K2905" s="1">
        <v>-9.9999997473787516E-6</v>
      </c>
      <c r="L2905" s="1">
        <v>-7.906978134997189E-5</v>
      </c>
      <c r="M2905" s="1">
        <v>-1.5041270293295383E-2</v>
      </c>
      <c r="N2905" s="1">
        <v>-0.46363317966461182</v>
      </c>
    </row>
    <row r="2906" spans="1:14" x14ac:dyDescent="0.25">
      <c r="A2906" s="1">
        <v>340405</v>
      </c>
      <c r="B2906" s="1" t="s">
        <v>1520</v>
      </c>
      <c r="C2906" s="1">
        <v>122092102</v>
      </c>
      <c r="D2906" s="1">
        <v>405</v>
      </c>
      <c r="E2906" s="1" t="s">
        <v>1940</v>
      </c>
      <c r="F2906" s="1" t="s">
        <v>237</v>
      </c>
      <c r="G2906" s="1" t="s">
        <v>218</v>
      </c>
      <c r="H2906" s="1" t="s">
        <v>240</v>
      </c>
      <c r="I2906" s="1">
        <v>7525294.3499999996</v>
      </c>
      <c r="J2906" s="1">
        <v>18637014</v>
      </c>
      <c r="K2906" s="1">
        <v>-2.5999999706982635E-5</v>
      </c>
      <c r="L2906" s="1">
        <v>-1.3950713037047535E-4</v>
      </c>
      <c r="M2906" s="1">
        <v>0.26887750625610352</v>
      </c>
      <c r="N2906" s="1">
        <v>3.7053756713867188</v>
      </c>
    </row>
    <row r="2907" spans="1:14" x14ac:dyDescent="0.25">
      <c r="A2907" s="1">
        <v>340406</v>
      </c>
      <c r="B2907" s="1" t="s">
        <v>1520</v>
      </c>
      <c r="C2907" s="1">
        <v>122092353</v>
      </c>
      <c r="D2907" s="1">
        <v>406</v>
      </c>
      <c r="E2907" s="1" t="s">
        <v>1941</v>
      </c>
      <c r="F2907" s="1" t="s">
        <v>237</v>
      </c>
      <c r="G2907" s="1" t="s">
        <v>218</v>
      </c>
      <c r="H2907" s="1" t="s">
        <v>240</v>
      </c>
      <c r="I2907" s="1">
        <v>6728782.1100000003</v>
      </c>
      <c r="J2907" s="1">
        <v>14791020</v>
      </c>
      <c r="K2907" s="1">
        <v>-9.9999997473787516E-6</v>
      </c>
      <c r="L2907" s="1">
        <v>-6.7608547396957874E-5</v>
      </c>
      <c r="M2907" s="1">
        <v>7.0779711008071899E-2</v>
      </c>
      <c r="N2907" s="1">
        <v>1.0630772113800049</v>
      </c>
    </row>
    <row r="2908" spans="1:14" x14ac:dyDescent="0.25">
      <c r="A2908" s="1">
        <v>340407</v>
      </c>
      <c r="B2908" s="1" t="s">
        <v>1520</v>
      </c>
      <c r="C2908" s="1">
        <v>122097203</v>
      </c>
      <c r="D2908" s="1">
        <v>407</v>
      </c>
      <c r="E2908" s="1" t="s">
        <v>1942</v>
      </c>
      <c r="F2908" s="1" t="s">
        <v>237</v>
      </c>
      <c r="G2908" s="1" t="s">
        <v>218</v>
      </c>
      <c r="H2908" s="1" t="s">
        <v>240</v>
      </c>
      <c r="I2908" s="1">
        <v>889377</v>
      </c>
      <c r="J2908" s="1">
        <v>3152323</v>
      </c>
      <c r="K2908" s="1">
        <v>-9.9999999747524271E-7</v>
      </c>
      <c r="L2908" s="1">
        <v>-3.1722625863039866E-5</v>
      </c>
      <c r="M2908" s="1">
        <v>-6.7679998464882374E-3</v>
      </c>
      <c r="N2908" s="1">
        <v>-0.75523489713668823</v>
      </c>
    </row>
    <row r="2909" spans="1:14" x14ac:dyDescent="0.25">
      <c r="A2909" s="1">
        <v>340408</v>
      </c>
      <c r="B2909" s="1" t="s">
        <v>1520</v>
      </c>
      <c r="C2909" s="1">
        <v>122097502</v>
      </c>
      <c r="D2909" s="1">
        <v>408</v>
      </c>
      <c r="E2909" s="1" t="s">
        <v>1943</v>
      </c>
      <c r="F2909" s="1" t="s">
        <v>237</v>
      </c>
      <c r="G2909" s="1" t="s">
        <v>218</v>
      </c>
      <c r="H2909" s="1" t="s">
        <v>240</v>
      </c>
      <c r="I2909" s="1">
        <v>6582160.1500000004</v>
      </c>
      <c r="J2909" s="1">
        <v>13949536</v>
      </c>
      <c r="K2909" s="1">
        <v>-1.4999999621068127E-5</v>
      </c>
      <c r="L2909" s="1">
        <v>-1.0753034439403564E-4</v>
      </c>
      <c r="M2909" s="1">
        <v>-2.9291030019521713E-2</v>
      </c>
      <c r="N2909" s="1">
        <v>-0.44303479790687561</v>
      </c>
    </row>
    <row r="2910" spans="1:14" x14ac:dyDescent="0.25">
      <c r="A2910" s="1">
        <v>340409</v>
      </c>
      <c r="B2910" s="1" t="s">
        <v>1520</v>
      </c>
      <c r="C2910" s="1">
        <v>122097604</v>
      </c>
      <c r="D2910" s="1">
        <v>409</v>
      </c>
      <c r="E2910" s="1" t="s">
        <v>1944</v>
      </c>
      <c r="F2910" s="1" t="s">
        <v>237</v>
      </c>
      <c r="G2910" s="1" t="s">
        <v>218</v>
      </c>
      <c r="H2910" s="1" t="s">
        <v>240</v>
      </c>
      <c r="I2910" s="1">
        <v>507242.78</v>
      </c>
      <c r="J2910" s="1">
        <v>1254301.25</v>
      </c>
      <c r="K2910" s="1">
        <v>-1.249999968422344E-6</v>
      </c>
      <c r="L2910" s="1">
        <v>-9.9656979728024453E-5</v>
      </c>
      <c r="M2910" s="1">
        <v>-4.7600001380487811E-6</v>
      </c>
      <c r="N2910" s="1">
        <v>-9.3839783221483231E-4</v>
      </c>
    </row>
    <row r="2911" spans="1:14" x14ac:dyDescent="0.25">
      <c r="A2911" s="1">
        <v>340410</v>
      </c>
      <c r="B2911" s="1" t="s">
        <v>1520</v>
      </c>
      <c r="C2911" s="1">
        <v>122098003</v>
      </c>
      <c r="D2911" s="1">
        <v>410</v>
      </c>
      <c r="E2911" s="1" t="s">
        <v>1945</v>
      </c>
      <c r="F2911" s="1" t="s">
        <v>237</v>
      </c>
      <c r="G2911" s="1" t="s">
        <v>218</v>
      </c>
      <c r="H2911" s="1" t="s">
        <v>240</v>
      </c>
      <c r="I2911" s="1">
        <v>1456235.2</v>
      </c>
      <c r="J2911" s="1">
        <v>3073982.75</v>
      </c>
      <c r="K2911" s="1">
        <v>-2.4999999368446879E-6</v>
      </c>
      <c r="L2911" s="1">
        <v>-8.1327649240847677E-5</v>
      </c>
      <c r="M2911" s="1">
        <v>0.44999036192893982</v>
      </c>
      <c r="N2911" s="1">
        <v>44.719768524169922</v>
      </c>
    </row>
    <row r="2912" spans="1:14" x14ac:dyDescent="0.25">
      <c r="A2912" s="1">
        <v>340411</v>
      </c>
      <c r="B2912" s="1" t="s">
        <v>1520</v>
      </c>
      <c r="C2912" s="1">
        <v>122098103</v>
      </c>
      <c r="D2912" s="1">
        <v>411</v>
      </c>
      <c r="E2912" s="1" t="s">
        <v>1946</v>
      </c>
      <c r="F2912" s="1" t="s">
        <v>237</v>
      </c>
      <c r="G2912" s="1" t="s">
        <v>218</v>
      </c>
      <c r="H2912" s="1" t="s">
        <v>240</v>
      </c>
      <c r="I2912" s="1">
        <v>3690862.9</v>
      </c>
      <c r="J2912" s="1">
        <v>11478175</v>
      </c>
      <c r="K2912" s="1">
        <v>-1.2019999558106065E-3</v>
      </c>
      <c r="L2912" s="1">
        <v>-1.0470951907336712E-2</v>
      </c>
      <c r="M2912" s="1">
        <v>1.5451629646122456E-2</v>
      </c>
      <c r="N2912" s="1">
        <v>0.42040547728538513</v>
      </c>
    </row>
    <row r="2913" spans="1:14" x14ac:dyDescent="0.25">
      <c r="A2913" s="1">
        <v>340412</v>
      </c>
      <c r="B2913" s="1" t="s">
        <v>1520</v>
      </c>
      <c r="C2913" s="1">
        <v>122098202</v>
      </c>
      <c r="D2913" s="1">
        <v>412</v>
      </c>
      <c r="E2913" s="1" t="s">
        <v>1947</v>
      </c>
      <c r="F2913" s="1" t="s">
        <v>237</v>
      </c>
      <c r="G2913" s="1" t="s">
        <v>218</v>
      </c>
      <c r="H2913" s="1" t="s">
        <v>240</v>
      </c>
      <c r="I2913" s="1">
        <v>5770679.8499999996</v>
      </c>
      <c r="J2913" s="1">
        <v>16449006</v>
      </c>
      <c r="K2913" s="1">
        <v>-1.5999999959603883E-5</v>
      </c>
      <c r="L2913" s="1">
        <v>-9.7270218248013407E-5</v>
      </c>
      <c r="M2913" s="1">
        <v>0.1507679671049118</v>
      </c>
      <c r="N2913" s="1">
        <v>2.6827461719512939</v>
      </c>
    </row>
    <row r="2914" spans="1:14" x14ac:dyDescent="0.25">
      <c r="A2914" s="1">
        <v>340413</v>
      </c>
      <c r="B2914" s="1" t="s">
        <v>1520</v>
      </c>
      <c r="C2914" s="1">
        <v>122098403</v>
      </c>
      <c r="D2914" s="1">
        <v>413</v>
      </c>
      <c r="E2914" s="1" t="s">
        <v>1948</v>
      </c>
      <c r="F2914" s="1" t="s">
        <v>237</v>
      </c>
      <c r="G2914" s="1" t="s">
        <v>218</v>
      </c>
      <c r="H2914" s="1" t="s">
        <v>240</v>
      </c>
      <c r="I2914" s="1">
        <v>3041415.32</v>
      </c>
      <c r="J2914" s="1">
        <v>10543717</v>
      </c>
      <c r="K2914" s="1">
        <v>-1.4999999621068127E-5</v>
      </c>
      <c r="L2914" s="1">
        <v>-1.4226461644284427E-4</v>
      </c>
      <c r="M2914" s="1">
        <v>9.3656741082668304E-2</v>
      </c>
      <c r="N2914" s="1">
        <v>3.1772189140319824</v>
      </c>
    </row>
    <row r="2915" spans="1:14" x14ac:dyDescent="0.25">
      <c r="A2915" s="1">
        <v>340414</v>
      </c>
      <c r="B2915" s="1" t="s">
        <v>1520</v>
      </c>
      <c r="C2915" s="1">
        <v>123460302</v>
      </c>
      <c r="D2915" s="1">
        <v>414</v>
      </c>
      <c r="E2915" s="1" t="s">
        <v>1949</v>
      </c>
      <c r="F2915" s="1" t="s">
        <v>237</v>
      </c>
      <c r="G2915" s="1" t="s">
        <v>219</v>
      </c>
      <c r="H2915" s="1" t="s">
        <v>240</v>
      </c>
      <c r="I2915" s="1">
        <v>3612310.01</v>
      </c>
      <c r="J2915" s="1">
        <v>7231833</v>
      </c>
      <c r="K2915" s="1">
        <v>-1.4999999621068127E-5</v>
      </c>
      <c r="L2915" s="1">
        <v>-2.0741586922667921E-4</v>
      </c>
      <c r="M2915" s="1">
        <v>-1.2140999751864001E-4</v>
      </c>
      <c r="N2915" s="1">
        <v>-3.360894275829196E-3</v>
      </c>
    </row>
    <row r="2916" spans="1:14" x14ac:dyDescent="0.25">
      <c r="A2916" s="1">
        <v>340415</v>
      </c>
      <c r="B2916" s="1" t="s">
        <v>1520</v>
      </c>
      <c r="C2916" s="1">
        <v>123460504</v>
      </c>
      <c r="D2916" s="1">
        <v>415</v>
      </c>
      <c r="E2916" s="1" t="s">
        <v>1950</v>
      </c>
      <c r="F2916" s="1" t="s">
        <v>237</v>
      </c>
      <c r="G2916" s="1" t="s">
        <v>219</v>
      </c>
      <c r="H2916" s="1" t="s">
        <v>240</v>
      </c>
      <c r="I2916" s="1">
        <v>6130</v>
      </c>
      <c r="J2916" s="1">
        <v>34377</v>
      </c>
      <c r="K2916" s="1">
        <v>-9.9999999747524271E-7</v>
      </c>
      <c r="L2916" s="1">
        <v>-2.9088370501995087E-3</v>
      </c>
      <c r="M2916" s="1">
        <v>0</v>
      </c>
      <c r="N2916" s="1">
        <v>0</v>
      </c>
    </row>
    <row r="2917" spans="1:14" x14ac:dyDescent="0.25">
      <c r="A2917" s="1">
        <v>340416</v>
      </c>
      <c r="B2917" s="1" t="s">
        <v>1520</v>
      </c>
      <c r="C2917" s="1">
        <v>123461302</v>
      </c>
      <c r="D2917" s="1">
        <v>416</v>
      </c>
      <c r="E2917" s="1" t="s">
        <v>1951</v>
      </c>
      <c r="F2917" s="1" t="s">
        <v>237</v>
      </c>
      <c r="G2917" s="1" t="s">
        <v>219</v>
      </c>
      <c r="H2917" s="1" t="s">
        <v>240</v>
      </c>
      <c r="I2917" s="1">
        <v>2776997.87</v>
      </c>
      <c r="J2917" s="1">
        <v>5160699.5</v>
      </c>
      <c r="K2917" s="1">
        <v>-8.5000001490698196E-6</v>
      </c>
      <c r="L2917" s="1">
        <v>-1.6470608534291387E-4</v>
      </c>
      <c r="M2917" s="1">
        <v>-1.3537130318582058E-2</v>
      </c>
      <c r="N2917" s="1">
        <v>-0.48510876297950745</v>
      </c>
    </row>
    <row r="2918" spans="1:14" x14ac:dyDescent="0.25">
      <c r="A2918" s="1">
        <v>340417</v>
      </c>
      <c r="B2918" s="1" t="s">
        <v>1520</v>
      </c>
      <c r="C2918" s="1">
        <v>123461602</v>
      </c>
      <c r="D2918" s="1">
        <v>417</v>
      </c>
      <c r="E2918" s="1" t="s">
        <v>1952</v>
      </c>
      <c r="F2918" s="1" t="s">
        <v>237</v>
      </c>
      <c r="G2918" s="1" t="s">
        <v>219</v>
      </c>
      <c r="H2918" s="1" t="s">
        <v>240</v>
      </c>
      <c r="I2918" s="1">
        <v>2424418.61</v>
      </c>
      <c r="J2918" s="1">
        <v>3369503.25</v>
      </c>
      <c r="K2918" s="1">
        <v>-5.7500001275911927E-6</v>
      </c>
      <c r="L2918" s="1">
        <v>-1.7064801068045199E-4</v>
      </c>
      <c r="M2918" s="1">
        <v>-8.9822389185428619E-2</v>
      </c>
      <c r="N2918" s="1">
        <v>-3.572545051574707</v>
      </c>
    </row>
    <row r="2919" spans="1:14" x14ac:dyDescent="0.25">
      <c r="A2919" s="1">
        <v>340418</v>
      </c>
      <c r="B2919" s="1" t="s">
        <v>1520</v>
      </c>
      <c r="C2919" s="1">
        <v>123463603</v>
      </c>
      <c r="D2919" s="1">
        <v>418</v>
      </c>
      <c r="E2919" s="1" t="s">
        <v>1953</v>
      </c>
      <c r="F2919" s="1" t="s">
        <v>237</v>
      </c>
      <c r="G2919" s="1" t="s">
        <v>219</v>
      </c>
      <c r="H2919" s="1" t="s">
        <v>240</v>
      </c>
      <c r="I2919" s="1">
        <v>2483843.64</v>
      </c>
      <c r="J2919" s="1">
        <v>5192251</v>
      </c>
      <c r="K2919" s="1">
        <v>-7.9999999798019417E-6</v>
      </c>
      <c r="L2919" s="1">
        <v>-1.5407551836688071E-4</v>
      </c>
      <c r="M2919" s="1">
        <v>-1.6217499971389771E-2</v>
      </c>
      <c r="N2919" s="1">
        <v>-0.64868414402008057</v>
      </c>
    </row>
    <row r="2920" spans="1:14" x14ac:dyDescent="0.25">
      <c r="A2920" s="1">
        <v>340419</v>
      </c>
      <c r="B2920" s="1" t="s">
        <v>1520</v>
      </c>
      <c r="C2920" s="1">
        <v>123463803</v>
      </c>
      <c r="D2920" s="1">
        <v>419</v>
      </c>
      <c r="E2920" s="1" t="s">
        <v>1954</v>
      </c>
      <c r="F2920" s="1" t="s">
        <v>237</v>
      </c>
      <c r="G2920" s="1" t="s">
        <v>219</v>
      </c>
      <c r="H2920" s="1" t="s">
        <v>240</v>
      </c>
      <c r="I2920" s="1">
        <v>291457.68</v>
      </c>
      <c r="J2920" s="1">
        <v>930831</v>
      </c>
      <c r="K2920" s="1">
        <v>-9.9999999747524271E-7</v>
      </c>
      <c r="L2920" s="1">
        <v>-1.0743077291408554E-4</v>
      </c>
      <c r="M2920" s="1">
        <v>-9.3199996626935899E-6</v>
      </c>
      <c r="N2920" s="1">
        <v>-3.1976175960153341E-3</v>
      </c>
    </row>
    <row r="2921" spans="1:14" x14ac:dyDescent="0.25">
      <c r="A2921" s="1">
        <v>340420</v>
      </c>
      <c r="B2921" s="1" t="s">
        <v>1520</v>
      </c>
      <c r="C2921" s="1">
        <v>123464502</v>
      </c>
      <c r="D2921" s="1">
        <v>420</v>
      </c>
      <c r="E2921" s="1" t="s">
        <v>1955</v>
      </c>
      <c r="F2921" s="1" t="s">
        <v>237</v>
      </c>
      <c r="G2921" s="1" t="s">
        <v>219</v>
      </c>
      <c r="H2921" s="1" t="s">
        <v>240</v>
      </c>
      <c r="I2921" s="1">
        <v>3200126.86</v>
      </c>
      <c r="J2921" s="1">
        <v>4176664.5</v>
      </c>
      <c r="K2921" s="1">
        <v>-7.0000000960135367E-6</v>
      </c>
      <c r="L2921" s="1">
        <v>-1.6759756545070559E-4</v>
      </c>
      <c r="M2921" s="1">
        <v>-5.0260001444257796E-5</v>
      </c>
      <c r="N2921" s="1">
        <v>-1.5705380355939269E-3</v>
      </c>
    </row>
    <row r="2922" spans="1:14" x14ac:dyDescent="0.25">
      <c r="A2922" s="1">
        <v>340421</v>
      </c>
      <c r="B2922" s="1" t="s">
        <v>1520</v>
      </c>
      <c r="C2922" s="1">
        <v>123464603</v>
      </c>
      <c r="D2922" s="1">
        <v>421</v>
      </c>
      <c r="E2922" s="1" t="s">
        <v>1956</v>
      </c>
      <c r="F2922" s="1" t="s">
        <v>237</v>
      </c>
      <c r="G2922" s="1" t="s">
        <v>219</v>
      </c>
      <c r="H2922" s="1" t="s">
        <v>240</v>
      </c>
      <c r="I2922" s="1">
        <v>757590.46</v>
      </c>
      <c r="J2922" s="1">
        <v>2312479</v>
      </c>
      <c r="K2922" s="1">
        <v>-7.4999998105340637E-6</v>
      </c>
      <c r="L2922" s="1">
        <v>-3.243262181058526E-4</v>
      </c>
      <c r="M2922" s="1">
        <v>-2.4110000595101155E-5</v>
      </c>
      <c r="N2922" s="1">
        <v>-3.1823569443076849E-3</v>
      </c>
    </row>
    <row r="2923" spans="1:14" x14ac:dyDescent="0.25">
      <c r="A2923" s="1">
        <v>340422</v>
      </c>
      <c r="B2923" s="1" t="s">
        <v>1520</v>
      </c>
      <c r="C2923" s="1">
        <v>123465303</v>
      </c>
      <c r="D2923" s="1">
        <v>422</v>
      </c>
      <c r="E2923" s="1" t="s">
        <v>1957</v>
      </c>
      <c r="F2923" s="1" t="s">
        <v>237</v>
      </c>
      <c r="G2923" s="1" t="s">
        <v>219</v>
      </c>
      <c r="H2923" s="1" t="s">
        <v>240</v>
      </c>
      <c r="I2923" s="1">
        <v>2619149.35</v>
      </c>
      <c r="J2923" s="1">
        <v>6986862</v>
      </c>
      <c r="K2923" s="1">
        <v>-6.0000002122251317E-6</v>
      </c>
      <c r="L2923" s="1">
        <v>-8.5875384684186429E-5</v>
      </c>
      <c r="M2923" s="1">
        <v>-2.453882060945034E-2</v>
      </c>
      <c r="N2923" s="1">
        <v>-0.9282039999961853</v>
      </c>
    </row>
    <row r="2924" spans="1:14" x14ac:dyDescent="0.25">
      <c r="A2924" s="1">
        <v>340423</v>
      </c>
      <c r="B2924" s="1" t="s">
        <v>1520</v>
      </c>
      <c r="C2924" s="1">
        <v>123465602</v>
      </c>
      <c r="D2924" s="1">
        <v>423</v>
      </c>
      <c r="E2924" s="1" t="s">
        <v>1958</v>
      </c>
      <c r="F2924" s="1" t="s">
        <v>237</v>
      </c>
      <c r="G2924" s="1" t="s">
        <v>219</v>
      </c>
      <c r="H2924" s="1" t="s">
        <v>240</v>
      </c>
      <c r="I2924" s="1">
        <v>5135644.04</v>
      </c>
      <c r="J2924" s="1">
        <v>13662573</v>
      </c>
      <c r="K2924" s="1">
        <v>-3.0999999580672011E-5</v>
      </c>
      <c r="L2924" s="1">
        <v>-2.2689672186970711E-4</v>
      </c>
      <c r="M2924" s="1">
        <v>-1.716466061770916E-2</v>
      </c>
      <c r="N2924" s="1">
        <v>-0.3331126868724823</v>
      </c>
    </row>
    <row r="2925" spans="1:14" x14ac:dyDescent="0.25">
      <c r="A2925" s="1">
        <v>340424</v>
      </c>
      <c r="B2925" s="1" t="s">
        <v>1520</v>
      </c>
      <c r="C2925" s="1">
        <v>123465702</v>
      </c>
      <c r="D2925" s="1">
        <v>424</v>
      </c>
      <c r="E2925" s="1" t="s">
        <v>1959</v>
      </c>
      <c r="F2925" s="1" t="s">
        <v>237</v>
      </c>
      <c r="G2925" s="1" t="s">
        <v>219</v>
      </c>
      <c r="H2925" s="1" t="s">
        <v>240</v>
      </c>
      <c r="I2925" s="1">
        <v>6787924.1200000001</v>
      </c>
      <c r="J2925" s="1">
        <v>11055307</v>
      </c>
      <c r="K2925" s="1">
        <v>-2.2000000171829015E-5</v>
      </c>
      <c r="L2925" s="1">
        <v>-1.9899905601050705E-4</v>
      </c>
      <c r="M2925" s="1">
        <v>1.3088000006973743E-2</v>
      </c>
      <c r="N2925" s="1">
        <v>0.1931854784488678</v>
      </c>
    </row>
    <row r="2926" spans="1:14" x14ac:dyDescent="0.25">
      <c r="A2926" s="1">
        <v>340425</v>
      </c>
      <c r="B2926" s="1" t="s">
        <v>1520</v>
      </c>
      <c r="C2926" s="1">
        <v>123466103</v>
      </c>
      <c r="D2926" s="1">
        <v>425</v>
      </c>
      <c r="E2926" s="1" t="s">
        <v>1960</v>
      </c>
      <c r="F2926" s="1" t="s">
        <v>237</v>
      </c>
      <c r="G2926" s="1" t="s">
        <v>219</v>
      </c>
      <c r="H2926" s="1" t="s">
        <v>240</v>
      </c>
      <c r="I2926" s="1">
        <v>2599759.09</v>
      </c>
      <c r="J2926" s="1">
        <v>6664783.5</v>
      </c>
      <c r="K2926" s="1">
        <v>-8.5000001490698196E-6</v>
      </c>
      <c r="L2926" s="1">
        <v>-1.2753586634062231E-4</v>
      </c>
      <c r="M2926" s="1">
        <v>-1.1654999980237335E-4</v>
      </c>
      <c r="N2926" s="1">
        <v>-4.4829067774116993E-3</v>
      </c>
    </row>
    <row r="2927" spans="1:14" x14ac:dyDescent="0.25">
      <c r="A2927" s="1">
        <v>340426</v>
      </c>
      <c r="B2927" s="1" t="s">
        <v>1520</v>
      </c>
      <c r="C2927" s="1">
        <v>123466303</v>
      </c>
      <c r="D2927" s="1">
        <v>426</v>
      </c>
      <c r="E2927" s="1" t="s">
        <v>1961</v>
      </c>
      <c r="F2927" s="1" t="s">
        <v>237</v>
      </c>
      <c r="G2927" s="1" t="s">
        <v>219</v>
      </c>
      <c r="H2927" s="1" t="s">
        <v>240</v>
      </c>
      <c r="I2927" s="1">
        <v>2084851</v>
      </c>
      <c r="J2927" s="1">
        <v>8523510</v>
      </c>
      <c r="K2927" s="1">
        <v>-9.0000003183376975E-6</v>
      </c>
      <c r="L2927" s="1">
        <v>-1.0559018846834078E-4</v>
      </c>
      <c r="M2927" s="1">
        <v>-2.8810000512748957E-3</v>
      </c>
      <c r="N2927" s="1">
        <v>-0.13799664378166199</v>
      </c>
    </row>
    <row r="2928" spans="1:14" x14ac:dyDescent="0.25">
      <c r="A2928" s="1">
        <v>340427</v>
      </c>
      <c r="B2928" s="1" t="s">
        <v>1520</v>
      </c>
      <c r="C2928" s="1">
        <v>123466403</v>
      </c>
      <c r="D2928" s="1">
        <v>427</v>
      </c>
      <c r="E2928" s="1" t="s">
        <v>1962</v>
      </c>
      <c r="F2928" s="1" t="s">
        <v>237</v>
      </c>
      <c r="G2928" s="1" t="s">
        <v>219</v>
      </c>
      <c r="H2928" s="1" t="s">
        <v>240</v>
      </c>
      <c r="I2928" s="1">
        <v>2437564.08</v>
      </c>
      <c r="J2928" s="1">
        <v>12144112</v>
      </c>
      <c r="K2928" s="1">
        <v>-2.9000000722589903E-5</v>
      </c>
      <c r="L2928" s="1">
        <v>-2.3879828222561628E-4</v>
      </c>
      <c r="M2928" s="1">
        <v>-1.500000071246177E-4</v>
      </c>
      <c r="N2928" s="1">
        <v>-6.1533055268228054E-3</v>
      </c>
    </row>
    <row r="2929" spans="1:14" x14ac:dyDescent="0.25">
      <c r="A2929" s="1">
        <v>340428</v>
      </c>
      <c r="B2929" s="1" t="s">
        <v>1520</v>
      </c>
      <c r="C2929" s="1">
        <v>123467103</v>
      </c>
      <c r="D2929" s="1">
        <v>428</v>
      </c>
      <c r="E2929" s="1" t="s">
        <v>1963</v>
      </c>
      <c r="F2929" s="1" t="s">
        <v>237</v>
      </c>
      <c r="G2929" s="1" t="s">
        <v>219</v>
      </c>
      <c r="H2929" s="1" t="s">
        <v>240</v>
      </c>
      <c r="I2929" s="1">
        <v>3426717.43</v>
      </c>
      <c r="J2929" s="1">
        <v>9808482</v>
      </c>
      <c r="K2929" s="1">
        <v>-1.2000000424450263E-5</v>
      </c>
      <c r="L2929" s="1">
        <v>-1.2234294263180345E-4</v>
      </c>
      <c r="M2929" s="1">
        <v>-1.1777000327128917E-4</v>
      </c>
      <c r="N2929" s="1">
        <v>-3.4366985782980919E-3</v>
      </c>
    </row>
    <row r="2930" spans="1:14" x14ac:dyDescent="0.25">
      <c r="A2930" s="1">
        <v>340429</v>
      </c>
      <c r="B2930" s="1" t="s">
        <v>1520</v>
      </c>
      <c r="C2930" s="1">
        <v>123467203</v>
      </c>
      <c r="D2930" s="1">
        <v>429</v>
      </c>
      <c r="E2930" s="1" t="s">
        <v>1964</v>
      </c>
      <c r="F2930" s="1" t="s">
        <v>237</v>
      </c>
      <c r="G2930" s="1" t="s">
        <v>219</v>
      </c>
      <c r="H2930" s="1" t="s">
        <v>240</v>
      </c>
      <c r="I2930" s="1">
        <v>937171</v>
      </c>
      <c r="J2930" s="1">
        <v>1569554</v>
      </c>
      <c r="K2930" s="1">
        <v>-1.2499999968440534E-7</v>
      </c>
      <c r="L2930" s="1">
        <v>-7.9640449257567525E-6</v>
      </c>
      <c r="M2930" s="1">
        <v>-0.15001353621482849</v>
      </c>
      <c r="N2930" s="1">
        <v>-13.79835033416748</v>
      </c>
    </row>
    <row r="2931" spans="1:14" x14ac:dyDescent="0.25">
      <c r="A2931" s="1">
        <v>340430</v>
      </c>
      <c r="B2931" s="1" t="s">
        <v>1520</v>
      </c>
      <c r="C2931" s="1">
        <v>123467303</v>
      </c>
      <c r="D2931" s="1">
        <v>430</v>
      </c>
      <c r="E2931" s="1" t="s">
        <v>1965</v>
      </c>
      <c r="F2931" s="1" t="s">
        <v>237</v>
      </c>
      <c r="G2931" s="1" t="s">
        <v>219</v>
      </c>
      <c r="H2931" s="1" t="s">
        <v>240</v>
      </c>
      <c r="I2931" s="1">
        <v>2791755.05</v>
      </c>
      <c r="J2931" s="1">
        <v>10086929</v>
      </c>
      <c r="K2931" s="1">
        <v>-1.4000000192027073E-5</v>
      </c>
      <c r="L2931" s="1">
        <v>-1.3879328616894782E-4</v>
      </c>
      <c r="M2931" s="1">
        <v>-9.9299999419599771E-5</v>
      </c>
      <c r="N2931" s="1">
        <v>-3.5567758604884148E-3</v>
      </c>
    </row>
    <row r="2932" spans="1:14" x14ac:dyDescent="0.25">
      <c r="A2932" s="1">
        <v>340431</v>
      </c>
      <c r="B2932" s="1" t="s">
        <v>1520</v>
      </c>
      <c r="C2932" s="1">
        <v>123468303</v>
      </c>
      <c r="D2932" s="1">
        <v>431</v>
      </c>
      <c r="E2932" s="1" t="s">
        <v>1966</v>
      </c>
      <c r="F2932" s="1" t="s">
        <v>237</v>
      </c>
      <c r="G2932" s="1" t="s">
        <v>219</v>
      </c>
      <c r="H2932" s="1" t="s">
        <v>240</v>
      </c>
      <c r="I2932" s="1">
        <v>2054505.36</v>
      </c>
      <c r="J2932" s="1">
        <v>3091988.5</v>
      </c>
      <c r="K2932" s="1">
        <v>-5.2499999583233148E-6</v>
      </c>
      <c r="L2932" s="1">
        <v>-1.6979336214717478E-4</v>
      </c>
      <c r="M2932" s="1">
        <v>1.1983399745076895E-3</v>
      </c>
      <c r="N2932" s="1">
        <v>5.8361463248729706E-2</v>
      </c>
    </row>
    <row r="2933" spans="1:14" x14ac:dyDescent="0.25">
      <c r="A2933" s="1">
        <v>340432</v>
      </c>
      <c r="B2933" s="1" t="s">
        <v>1520</v>
      </c>
      <c r="C2933" s="1">
        <v>123468402</v>
      </c>
      <c r="D2933" s="1">
        <v>432</v>
      </c>
      <c r="E2933" s="1" t="s">
        <v>1967</v>
      </c>
      <c r="F2933" s="1" t="s">
        <v>237</v>
      </c>
      <c r="G2933" s="1" t="s">
        <v>219</v>
      </c>
      <c r="H2933" s="1" t="s">
        <v>240</v>
      </c>
      <c r="I2933" s="1">
        <v>1457247.93</v>
      </c>
      <c r="J2933" s="1">
        <v>2580722.75</v>
      </c>
      <c r="K2933" s="1">
        <v>-5.7500001275911927E-6</v>
      </c>
      <c r="L2933" s="1">
        <v>-2.2280530538409948E-4</v>
      </c>
      <c r="M2933" s="1">
        <v>-1.6010000763344578E-5</v>
      </c>
      <c r="N2933" s="1">
        <v>-1.0986342094838619E-3</v>
      </c>
    </row>
    <row r="2934" spans="1:14" x14ac:dyDescent="0.25">
      <c r="A2934" s="1">
        <v>340433</v>
      </c>
      <c r="B2934" s="1" t="s">
        <v>1520</v>
      </c>
      <c r="C2934" s="1">
        <v>123468503</v>
      </c>
      <c r="D2934" s="1">
        <v>433</v>
      </c>
      <c r="E2934" s="1" t="s">
        <v>1968</v>
      </c>
      <c r="F2934" s="1" t="s">
        <v>237</v>
      </c>
      <c r="G2934" s="1" t="s">
        <v>219</v>
      </c>
      <c r="H2934" s="1" t="s">
        <v>240</v>
      </c>
      <c r="I2934" s="1">
        <v>1741962.39</v>
      </c>
      <c r="J2934" s="1">
        <v>4000444.5</v>
      </c>
      <c r="K2934" s="1">
        <v>-8.7500002337037586E-6</v>
      </c>
      <c r="L2934" s="1">
        <v>-2.1872521028853953E-4</v>
      </c>
      <c r="M2934" s="1">
        <v>0.1499580591917038</v>
      </c>
      <c r="N2934" s="1">
        <v>9.4194507598876953</v>
      </c>
    </row>
    <row r="2935" spans="1:14" x14ac:dyDescent="0.25">
      <c r="A2935" s="1">
        <v>340434</v>
      </c>
      <c r="B2935" s="1" t="s">
        <v>1520</v>
      </c>
      <c r="C2935" s="1">
        <v>123468603</v>
      </c>
      <c r="D2935" s="1">
        <v>434</v>
      </c>
      <c r="E2935" s="1" t="s">
        <v>1969</v>
      </c>
      <c r="F2935" s="1" t="s">
        <v>237</v>
      </c>
      <c r="G2935" s="1" t="s">
        <v>219</v>
      </c>
      <c r="H2935" s="1" t="s">
        <v>240</v>
      </c>
      <c r="I2935" s="1">
        <v>1872100.38</v>
      </c>
      <c r="J2935" s="1">
        <v>9084370</v>
      </c>
      <c r="K2935" s="1">
        <v>-7.9999999798019417E-6</v>
      </c>
      <c r="L2935" s="1">
        <v>-8.8063265138771385E-5</v>
      </c>
      <c r="M2935" s="1">
        <v>-7.0319998485501856E-5</v>
      </c>
      <c r="N2935" s="1">
        <v>-3.7560677155852318E-3</v>
      </c>
    </row>
    <row r="2936" spans="1:14" x14ac:dyDescent="0.25">
      <c r="A2936" s="1">
        <v>340435</v>
      </c>
      <c r="B2936" s="1" t="s">
        <v>1520</v>
      </c>
      <c r="C2936" s="1">
        <v>123469303</v>
      </c>
      <c r="D2936" s="1">
        <v>435</v>
      </c>
      <c r="E2936" s="1" t="s">
        <v>1970</v>
      </c>
      <c r="F2936" s="1" t="s">
        <v>237</v>
      </c>
      <c r="G2936" s="1" t="s">
        <v>219</v>
      </c>
      <c r="H2936" s="1" t="s">
        <v>240</v>
      </c>
      <c r="I2936" s="1">
        <v>2119605.67</v>
      </c>
      <c r="J2936" s="1">
        <v>2849262</v>
      </c>
      <c r="K2936" s="1">
        <v>-4.9999998736893758E-6</v>
      </c>
      <c r="L2936" s="1">
        <v>-1.7548372852616012E-4</v>
      </c>
      <c r="M2936" s="1">
        <v>0.12419816851615906</v>
      </c>
      <c r="N2936" s="1">
        <v>6.2242007255554199</v>
      </c>
    </row>
    <row r="2937" spans="1:14" x14ac:dyDescent="0.25">
      <c r="A2937" s="1">
        <v>340436</v>
      </c>
      <c r="B2937" s="1" t="s">
        <v>1520</v>
      </c>
      <c r="C2937" s="1">
        <v>124150503</v>
      </c>
      <c r="D2937" s="1">
        <v>436</v>
      </c>
      <c r="E2937" s="1" t="s">
        <v>1971</v>
      </c>
      <c r="F2937" s="1" t="s">
        <v>238</v>
      </c>
      <c r="G2937" s="1" t="s">
        <v>220</v>
      </c>
      <c r="H2937" s="1" t="s">
        <v>240</v>
      </c>
      <c r="I2937" s="1">
        <v>2714831.18</v>
      </c>
      <c r="J2937" s="1">
        <v>15484562</v>
      </c>
      <c r="K2937" s="1">
        <v>-1.1000000085914508E-5</v>
      </c>
      <c r="L2937" s="1">
        <v>-7.103844836819917E-5</v>
      </c>
      <c r="M2937" s="1">
        <v>-0.13389667868614197</v>
      </c>
      <c r="N2937" s="1">
        <v>-4.7002272605895996</v>
      </c>
    </row>
    <row r="2938" spans="1:14" x14ac:dyDescent="0.25">
      <c r="A2938" s="1">
        <v>340437</v>
      </c>
      <c r="B2938" s="1" t="s">
        <v>1520</v>
      </c>
      <c r="C2938" s="1">
        <v>124151902</v>
      </c>
      <c r="D2938" s="1">
        <v>437</v>
      </c>
      <c r="E2938" s="1" t="s">
        <v>1972</v>
      </c>
      <c r="F2938" s="1" t="s">
        <v>238</v>
      </c>
      <c r="G2938" s="1" t="s">
        <v>220</v>
      </c>
      <c r="H2938" s="1" t="s">
        <v>240</v>
      </c>
      <c r="I2938" s="1">
        <v>5613075.5800000001</v>
      </c>
      <c r="J2938" s="1">
        <v>25838020</v>
      </c>
      <c r="K2938" s="1">
        <v>-2.4000000848900527E-5</v>
      </c>
      <c r="L2938" s="1">
        <v>-9.2886286438442767E-5</v>
      </c>
      <c r="M2938" s="1">
        <v>-3.2446000841446221E-4</v>
      </c>
      <c r="N2938" s="1">
        <v>-5.7800975628197193E-3</v>
      </c>
    </row>
    <row r="2939" spans="1:14" x14ac:dyDescent="0.25">
      <c r="A2939" s="1">
        <v>340438</v>
      </c>
      <c r="B2939" s="1" t="s">
        <v>1520</v>
      </c>
      <c r="C2939" s="1">
        <v>124152003</v>
      </c>
      <c r="D2939" s="1">
        <v>438</v>
      </c>
      <c r="E2939" s="1" t="s">
        <v>1973</v>
      </c>
      <c r="F2939" s="1" t="s">
        <v>238</v>
      </c>
      <c r="G2939" s="1" t="s">
        <v>220</v>
      </c>
      <c r="H2939" s="1" t="s">
        <v>240</v>
      </c>
      <c r="I2939" s="1">
        <v>6146692.3700000001</v>
      </c>
      <c r="J2939" s="1">
        <v>15213419</v>
      </c>
      <c r="K2939" s="1">
        <v>-1.8999999156221747E-5</v>
      </c>
      <c r="L2939" s="1">
        <v>-1.2488958600442857E-4</v>
      </c>
      <c r="M2939" s="1">
        <v>0.34217262268066406</v>
      </c>
      <c r="N2939" s="1">
        <v>5.8949341773986816</v>
      </c>
    </row>
    <row r="2940" spans="1:14" x14ac:dyDescent="0.25">
      <c r="A2940" s="1">
        <v>340439</v>
      </c>
      <c r="B2940" s="1" t="s">
        <v>1520</v>
      </c>
      <c r="C2940" s="1">
        <v>124153503</v>
      </c>
      <c r="D2940" s="1">
        <v>439</v>
      </c>
      <c r="E2940" s="1" t="s">
        <v>1974</v>
      </c>
      <c r="F2940" s="1" t="s">
        <v>238</v>
      </c>
      <c r="G2940" s="1" t="s">
        <v>220</v>
      </c>
      <c r="H2940" s="1" t="s">
        <v>240</v>
      </c>
      <c r="I2940" s="1">
        <v>1653283.78</v>
      </c>
      <c r="J2940" s="1">
        <v>2739524</v>
      </c>
      <c r="K2940" s="1">
        <v>-4.9999998736893758E-6</v>
      </c>
      <c r="L2940" s="1">
        <v>-1.825131184887141E-4</v>
      </c>
      <c r="M2940" s="1">
        <v>-5.8202911168336868E-2</v>
      </c>
      <c r="N2940" s="1">
        <v>-3.4007222652435303</v>
      </c>
    </row>
    <row r="2941" spans="1:14" x14ac:dyDescent="0.25">
      <c r="A2941" s="1">
        <v>340440</v>
      </c>
      <c r="B2941" s="1" t="s">
        <v>1520</v>
      </c>
      <c r="C2941" s="1">
        <v>124154003</v>
      </c>
      <c r="D2941" s="1">
        <v>440</v>
      </c>
      <c r="E2941" s="1" t="s">
        <v>1975</v>
      </c>
      <c r="F2941" s="1" t="s">
        <v>238</v>
      </c>
      <c r="G2941" s="1" t="s">
        <v>220</v>
      </c>
      <c r="H2941" s="1" t="s">
        <v>240</v>
      </c>
      <c r="I2941" s="1">
        <v>1918262.41</v>
      </c>
      <c r="J2941" s="1">
        <v>5949342</v>
      </c>
      <c r="K2941" s="1">
        <v>-8.5000001490698196E-6</v>
      </c>
      <c r="L2941" s="1">
        <v>-1.4287274098023772E-4</v>
      </c>
      <c r="M2941" s="1">
        <v>-4.0496201254427433E-3</v>
      </c>
      <c r="N2941" s="1">
        <v>-0.21066403388977051</v>
      </c>
    </row>
    <row r="2942" spans="1:14" x14ac:dyDescent="0.25">
      <c r="A2942" s="1">
        <v>340441</v>
      </c>
      <c r="B2942" s="1" t="s">
        <v>1520</v>
      </c>
      <c r="C2942" s="1">
        <v>124156503</v>
      </c>
      <c r="D2942" s="1">
        <v>441</v>
      </c>
      <c r="E2942" s="1" t="s">
        <v>1976</v>
      </c>
      <c r="F2942" s="1" t="s">
        <v>238</v>
      </c>
      <c r="G2942" s="1" t="s">
        <v>220</v>
      </c>
      <c r="H2942" s="1" t="s">
        <v>240</v>
      </c>
      <c r="I2942" s="1">
        <v>1468303.71</v>
      </c>
      <c r="J2942" s="1">
        <v>6521778.5</v>
      </c>
      <c r="K2942" s="1">
        <v>-7.9999999798019417E-6</v>
      </c>
      <c r="L2942" s="1">
        <v>-1.2266577687114477E-4</v>
      </c>
      <c r="M2942" s="1">
        <v>-6.8319997808430344E-5</v>
      </c>
      <c r="N2942" s="1">
        <v>-4.652771633118391E-3</v>
      </c>
    </row>
    <row r="2943" spans="1:14" x14ac:dyDescent="0.25">
      <c r="A2943" s="1">
        <v>340442</v>
      </c>
      <c r="B2943" s="1" t="s">
        <v>1520</v>
      </c>
      <c r="C2943" s="1">
        <v>124156603</v>
      </c>
      <c r="D2943" s="1">
        <v>442</v>
      </c>
      <c r="E2943" s="1" t="s">
        <v>1977</v>
      </c>
      <c r="F2943" s="1" t="s">
        <v>238</v>
      </c>
      <c r="G2943" s="1" t="s">
        <v>220</v>
      </c>
      <c r="H2943" s="1" t="s">
        <v>240</v>
      </c>
      <c r="I2943" s="1">
        <v>2085597.45</v>
      </c>
      <c r="J2943" s="1">
        <v>6267141</v>
      </c>
      <c r="K2943" s="1">
        <v>-9.4999995781108737E-6</v>
      </c>
      <c r="L2943" s="1">
        <v>-1.5158404130488634E-4</v>
      </c>
      <c r="M2943" s="1">
        <v>-1.0186000145040452E-4</v>
      </c>
      <c r="N2943" s="1">
        <v>-4.8837335780262947E-3</v>
      </c>
    </row>
    <row r="2944" spans="1:14" x14ac:dyDescent="0.25">
      <c r="A2944" s="1">
        <v>340443</v>
      </c>
      <c r="B2944" s="1" t="s">
        <v>1520</v>
      </c>
      <c r="C2944" s="1">
        <v>124156703</v>
      </c>
      <c r="D2944" s="1">
        <v>443</v>
      </c>
      <c r="E2944" s="1" t="s">
        <v>1978</v>
      </c>
      <c r="F2944" s="1" t="s">
        <v>238</v>
      </c>
      <c r="G2944" s="1" t="s">
        <v>220</v>
      </c>
      <c r="H2944" s="1" t="s">
        <v>240</v>
      </c>
      <c r="I2944" s="1">
        <v>2218250.0499999998</v>
      </c>
      <c r="J2944" s="1">
        <v>13097076</v>
      </c>
      <c r="K2944" s="1">
        <v>-1.4000000192027073E-5</v>
      </c>
      <c r="L2944" s="1">
        <v>-1.0689397458918393E-4</v>
      </c>
      <c r="M2944" s="1">
        <v>-3.045262023806572E-2</v>
      </c>
      <c r="N2944" s="1">
        <v>-1.3542306423187256</v>
      </c>
    </row>
    <row r="2945" spans="1:14" x14ac:dyDescent="0.25">
      <c r="A2945" s="1">
        <v>340444</v>
      </c>
      <c r="B2945" s="1" t="s">
        <v>1520</v>
      </c>
      <c r="C2945" s="1">
        <v>124157203</v>
      </c>
      <c r="D2945" s="1">
        <v>444</v>
      </c>
      <c r="E2945" s="1" t="s">
        <v>1979</v>
      </c>
      <c r="F2945" s="1" t="s">
        <v>238</v>
      </c>
      <c r="G2945" s="1" t="s">
        <v>220</v>
      </c>
      <c r="H2945" s="1" t="s">
        <v>240</v>
      </c>
      <c r="I2945" s="1">
        <v>1777358.71</v>
      </c>
      <c r="J2945" s="1">
        <v>5117689</v>
      </c>
      <c r="K2945" s="1">
        <v>-9.9999997473787516E-6</v>
      </c>
      <c r="L2945" s="1">
        <v>-1.9540030916687101E-4</v>
      </c>
      <c r="M2945" s="1">
        <v>-3.8289999793050811E-5</v>
      </c>
      <c r="N2945" s="1">
        <v>-2.1542739123106003E-3</v>
      </c>
    </row>
    <row r="2946" spans="1:14" x14ac:dyDescent="0.25">
      <c r="A2946" s="1">
        <v>340445</v>
      </c>
      <c r="B2946" s="1" t="s">
        <v>1520</v>
      </c>
      <c r="C2946" s="1">
        <v>124157802</v>
      </c>
      <c r="D2946" s="1">
        <v>445</v>
      </c>
      <c r="E2946" s="1" t="s">
        <v>1980</v>
      </c>
      <c r="F2946" s="1" t="s">
        <v>238</v>
      </c>
      <c r="G2946" s="1" t="s">
        <v>220</v>
      </c>
      <c r="H2946" s="1" t="s">
        <v>240</v>
      </c>
      <c r="I2946" s="1">
        <v>2511565.61</v>
      </c>
      <c r="J2946" s="1">
        <v>3759848</v>
      </c>
      <c r="K2946" s="1">
        <v>-4.7749999794177711E-5</v>
      </c>
      <c r="L2946" s="1">
        <v>-1.2699819635599852E-3</v>
      </c>
      <c r="M2946" s="1">
        <v>3.2604001462459564E-2</v>
      </c>
      <c r="N2946" s="1">
        <v>1.3152281045913696</v>
      </c>
    </row>
    <row r="2947" spans="1:14" x14ac:dyDescent="0.25">
      <c r="A2947" s="1">
        <v>340446</v>
      </c>
      <c r="B2947" s="1" t="s">
        <v>1520</v>
      </c>
      <c r="C2947" s="1">
        <v>124158503</v>
      </c>
      <c r="D2947" s="1">
        <v>446</v>
      </c>
      <c r="E2947" s="1" t="s">
        <v>1981</v>
      </c>
      <c r="F2947" s="1" t="s">
        <v>238</v>
      </c>
      <c r="G2947" s="1" t="s">
        <v>220</v>
      </c>
      <c r="H2947" s="1" t="s">
        <v>240</v>
      </c>
      <c r="I2947" s="1">
        <v>1841569.8</v>
      </c>
      <c r="J2947" s="1">
        <v>3368197.5</v>
      </c>
      <c r="K2947" s="1">
        <v>-3.7499999052670319E-6</v>
      </c>
      <c r="L2947" s="1">
        <v>-1.1133538646390662E-4</v>
      </c>
      <c r="M2947" s="1">
        <v>-2.5650000679888763E-5</v>
      </c>
      <c r="N2947" s="1">
        <v>-1.3928140979260206E-3</v>
      </c>
    </row>
    <row r="2948" spans="1:14" x14ac:dyDescent="0.25">
      <c r="A2948" s="1">
        <v>340447</v>
      </c>
      <c r="B2948" s="1" t="s">
        <v>1520</v>
      </c>
      <c r="C2948" s="1">
        <v>124159002</v>
      </c>
      <c r="D2948" s="1">
        <v>447</v>
      </c>
      <c r="E2948" s="1" t="s">
        <v>1982</v>
      </c>
      <c r="F2948" s="1" t="s">
        <v>238</v>
      </c>
      <c r="G2948" s="1" t="s">
        <v>220</v>
      </c>
      <c r="H2948" s="1" t="s">
        <v>240</v>
      </c>
      <c r="I2948" s="1">
        <v>5077233.6500000004</v>
      </c>
      <c r="J2948" s="1">
        <v>8810195</v>
      </c>
      <c r="K2948" s="1">
        <v>-1.5999999959603883E-5</v>
      </c>
      <c r="L2948" s="1">
        <v>-1.8160745094064623E-4</v>
      </c>
      <c r="M2948" s="1">
        <v>-1.0479310750961304</v>
      </c>
      <c r="N2948" s="1">
        <v>-17.108617782592773</v>
      </c>
    </row>
    <row r="2949" spans="1:14" x14ac:dyDescent="0.25">
      <c r="A2949" s="1">
        <v>340448</v>
      </c>
      <c r="B2949" s="1" t="s">
        <v>1520</v>
      </c>
      <c r="C2949" s="1">
        <v>125231232</v>
      </c>
      <c r="D2949" s="1">
        <v>448</v>
      </c>
      <c r="E2949" s="1" t="s">
        <v>1983</v>
      </c>
      <c r="F2949" s="1" t="s">
        <v>238</v>
      </c>
      <c r="G2949" s="1" t="s">
        <v>221</v>
      </c>
      <c r="H2949" s="1" t="s">
        <v>240</v>
      </c>
      <c r="I2949" s="1">
        <v>6354831.9100000001</v>
      </c>
      <c r="J2949" s="1">
        <v>80852864</v>
      </c>
      <c r="K2949" s="1">
        <v>-9.6000003395602107E-5</v>
      </c>
      <c r="L2949" s="1">
        <v>-1.1873406037921086E-4</v>
      </c>
      <c r="M2949" s="1">
        <v>-3.6507000913843513E-4</v>
      </c>
      <c r="N2949" s="1">
        <v>-5.7444325648248196E-3</v>
      </c>
    </row>
    <row r="2950" spans="1:14" x14ac:dyDescent="0.25">
      <c r="A2950" s="1">
        <v>340449</v>
      </c>
      <c r="B2950" s="1" t="s">
        <v>1520</v>
      </c>
      <c r="C2950" s="1">
        <v>125231303</v>
      </c>
      <c r="D2950" s="1">
        <v>449</v>
      </c>
      <c r="E2950" s="1" t="s">
        <v>1984</v>
      </c>
      <c r="F2950" s="1" t="s">
        <v>238</v>
      </c>
      <c r="G2950" s="1" t="s">
        <v>221</v>
      </c>
      <c r="H2950" s="1" t="s">
        <v>240</v>
      </c>
      <c r="I2950" s="1">
        <v>2611998.2400000002</v>
      </c>
      <c r="J2950" s="1">
        <v>10878306</v>
      </c>
      <c r="K2950" s="1">
        <v>-1.1000000085914508E-5</v>
      </c>
      <c r="L2950" s="1">
        <v>-1.0111858136951923E-4</v>
      </c>
      <c r="M2950" s="1">
        <v>-1.3816999853588641E-4</v>
      </c>
      <c r="N2950" s="1">
        <v>-5.2895401604473591E-3</v>
      </c>
    </row>
    <row r="2951" spans="1:14" x14ac:dyDescent="0.25">
      <c r="A2951" s="1">
        <v>340450</v>
      </c>
      <c r="B2951" s="1" t="s">
        <v>1520</v>
      </c>
      <c r="C2951" s="1">
        <v>125234103</v>
      </c>
      <c r="D2951" s="1">
        <v>450</v>
      </c>
      <c r="E2951" s="1" t="s">
        <v>1985</v>
      </c>
      <c r="F2951" s="1" t="s">
        <v>238</v>
      </c>
      <c r="G2951" s="1" t="s">
        <v>221</v>
      </c>
      <c r="H2951" s="1" t="s">
        <v>240</v>
      </c>
      <c r="I2951" s="1">
        <v>1943848</v>
      </c>
      <c r="J2951" s="1">
        <v>4418089</v>
      </c>
      <c r="K2951" s="1">
        <v>-6.0000002122251317E-6</v>
      </c>
      <c r="L2951" s="1">
        <v>-1.3580513768829405E-4</v>
      </c>
      <c r="M2951" s="1">
        <v>-8.3999999333173037E-5</v>
      </c>
      <c r="N2951" s="1">
        <v>-4.3211388401687145E-3</v>
      </c>
    </row>
    <row r="2952" spans="1:14" x14ac:dyDescent="0.25">
      <c r="A2952" s="1">
        <v>340451</v>
      </c>
      <c r="B2952" s="1" t="s">
        <v>1520</v>
      </c>
      <c r="C2952" s="1">
        <v>125234502</v>
      </c>
      <c r="D2952" s="1">
        <v>451</v>
      </c>
      <c r="E2952" s="1" t="s">
        <v>1986</v>
      </c>
      <c r="F2952" s="1" t="s">
        <v>238</v>
      </c>
      <c r="G2952" s="1" t="s">
        <v>221</v>
      </c>
      <c r="H2952" s="1" t="s">
        <v>240</v>
      </c>
      <c r="I2952" s="1">
        <v>2534282.7799999998</v>
      </c>
      <c r="J2952" s="1">
        <v>3631989</v>
      </c>
      <c r="K2952" s="1">
        <v>-6.7500000113795977E-6</v>
      </c>
      <c r="L2952" s="1">
        <v>-1.8584822828415781E-4</v>
      </c>
      <c r="M2952" s="1">
        <v>-0.15004810690879822</v>
      </c>
      <c r="N2952" s="1">
        <v>-5.5897765159606934</v>
      </c>
    </row>
    <row r="2953" spans="1:14" x14ac:dyDescent="0.25">
      <c r="A2953" s="1">
        <v>340452</v>
      </c>
      <c r="B2953" s="1" t="s">
        <v>1520</v>
      </c>
      <c r="C2953" s="1">
        <v>125235103</v>
      </c>
      <c r="D2953" s="1">
        <v>452</v>
      </c>
      <c r="E2953" s="1" t="s">
        <v>1987</v>
      </c>
      <c r="F2953" s="1" t="s">
        <v>238</v>
      </c>
      <c r="G2953" s="1" t="s">
        <v>221</v>
      </c>
      <c r="H2953" s="1" t="s">
        <v>240</v>
      </c>
      <c r="I2953" s="1">
        <v>2471013.2599999998</v>
      </c>
      <c r="J2953" s="1">
        <v>9247681</v>
      </c>
      <c r="K2953" s="1">
        <v>-1.1000000085914508E-5</v>
      </c>
      <c r="L2953" s="1">
        <v>-1.1894859926542267E-4</v>
      </c>
      <c r="M2953" s="1">
        <v>0.14989997446537018</v>
      </c>
      <c r="N2953" s="1">
        <v>6.4581069946289063</v>
      </c>
    </row>
    <row r="2954" spans="1:14" x14ac:dyDescent="0.25">
      <c r="A2954" s="1">
        <v>340453</v>
      </c>
      <c r="B2954" s="1" t="s">
        <v>1520</v>
      </c>
      <c r="C2954" s="1">
        <v>125235502</v>
      </c>
      <c r="D2954" s="1">
        <v>453</v>
      </c>
      <c r="E2954" s="1" t="s">
        <v>1988</v>
      </c>
      <c r="F2954" s="1" t="s">
        <v>238</v>
      </c>
      <c r="G2954" s="1" t="s">
        <v>221</v>
      </c>
      <c r="H2954" s="1" t="s">
        <v>240</v>
      </c>
      <c r="I2954" s="1">
        <v>1784494.28</v>
      </c>
      <c r="J2954" s="1">
        <v>2834690.75</v>
      </c>
      <c r="K2954" s="1">
        <v>-3.7499999052670319E-6</v>
      </c>
      <c r="L2954" s="1">
        <v>-1.3228939496912062E-4</v>
      </c>
      <c r="M2954" s="1">
        <v>1.7806239426136017E-2</v>
      </c>
      <c r="N2954" s="1">
        <v>1.0078881978988647</v>
      </c>
    </row>
    <row r="2955" spans="1:14" x14ac:dyDescent="0.25">
      <c r="A2955" s="1">
        <v>340454</v>
      </c>
      <c r="B2955" s="1" t="s">
        <v>1520</v>
      </c>
      <c r="C2955" s="1">
        <v>125236903</v>
      </c>
      <c r="D2955" s="1">
        <v>454</v>
      </c>
      <c r="E2955" s="1" t="s">
        <v>1989</v>
      </c>
      <c r="F2955" s="1" t="s">
        <v>238</v>
      </c>
      <c r="G2955" s="1" t="s">
        <v>221</v>
      </c>
      <c r="H2955" s="1" t="s">
        <v>240</v>
      </c>
      <c r="I2955" s="1">
        <v>2069125</v>
      </c>
      <c r="J2955" s="1">
        <v>6474530</v>
      </c>
      <c r="K2955" s="1">
        <v>-6.0000002122251317E-6</v>
      </c>
      <c r="L2955" s="1">
        <v>-9.2670736194122583E-5</v>
      </c>
      <c r="M2955" s="1">
        <v>-7.3000002885237336E-5</v>
      </c>
      <c r="N2955" s="1">
        <v>-3.5279369913041592E-3</v>
      </c>
    </row>
    <row r="2956" spans="1:14" x14ac:dyDescent="0.25">
      <c r="A2956" s="1">
        <v>340455</v>
      </c>
      <c r="B2956" s="1" t="s">
        <v>1520</v>
      </c>
      <c r="C2956" s="1">
        <v>125237603</v>
      </c>
      <c r="D2956" s="1">
        <v>455</v>
      </c>
      <c r="E2956" s="1" t="s">
        <v>1990</v>
      </c>
      <c r="F2956" s="1" t="s">
        <v>238</v>
      </c>
      <c r="G2956" s="1" t="s">
        <v>221</v>
      </c>
      <c r="H2956" s="1" t="s">
        <v>240</v>
      </c>
      <c r="I2956" s="1">
        <v>2053309.12</v>
      </c>
      <c r="J2956" s="1">
        <v>2274903.25</v>
      </c>
      <c r="K2956" s="1">
        <v>-4.5000001591688488E-6</v>
      </c>
      <c r="L2956" s="1">
        <v>-1.9781022274401039E-4</v>
      </c>
      <c r="M2956" s="1">
        <v>0.75817430019378662</v>
      </c>
      <c r="N2956" s="1">
        <v>58.540184020996094</v>
      </c>
    </row>
    <row r="2957" spans="1:14" x14ac:dyDescent="0.25">
      <c r="A2957" s="1">
        <v>340456</v>
      </c>
      <c r="B2957" s="1" t="s">
        <v>1520</v>
      </c>
      <c r="C2957" s="1">
        <v>125237702</v>
      </c>
      <c r="D2957" s="1">
        <v>456</v>
      </c>
      <c r="E2957" s="1" t="s">
        <v>1991</v>
      </c>
      <c r="F2957" s="1" t="s">
        <v>238</v>
      </c>
      <c r="G2957" s="1" t="s">
        <v>221</v>
      </c>
      <c r="H2957" s="1" t="s">
        <v>240</v>
      </c>
      <c r="I2957" s="1">
        <v>3651213.92</v>
      </c>
      <c r="J2957" s="1">
        <v>12386254</v>
      </c>
      <c r="K2957" s="1">
        <v>-1.2000000424450263E-5</v>
      </c>
      <c r="L2957" s="1">
        <v>-9.6881500212475657E-5</v>
      </c>
      <c r="M2957" s="1">
        <v>4.2823998956009746E-4</v>
      </c>
      <c r="N2957" s="1">
        <v>1.1730077676475048E-2</v>
      </c>
    </row>
    <row r="2958" spans="1:14" x14ac:dyDescent="0.25">
      <c r="A2958" s="1">
        <v>340457</v>
      </c>
      <c r="B2958" s="1" t="s">
        <v>1520</v>
      </c>
      <c r="C2958" s="1">
        <v>125237903</v>
      </c>
      <c r="D2958" s="1">
        <v>457</v>
      </c>
      <c r="E2958" s="1" t="s">
        <v>1992</v>
      </c>
      <c r="F2958" s="1" t="s">
        <v>238</v>
      </c>
      <c r="G2958" s="1" t="s">
        <v>221</v>
      </c>
      <c r="H2958" s="1" t="s">
        <v>240</v>
      </c>
      <c r="I2958" s="1">
        <v>1955208.34</v>
      </c>
      <c r="J2958" s="1">
        <v>3102192.5</v>
      </c>
      <c r="K2958" s="1">
        <v>-3.9999999899009708E-6</v>
      </c>
      <c r="L2958" s="1">
        <v>-1.2894089741166681E-4</v>
      </c>
      <c r="M2958" s="1">
        <v>-8.1694999244064093E-4</v>
      </c>
      <c r="N2958" s="1">
        <v>-4.1765820235013962E-2</v>
      </c>
    </row>
    <row r="2959" spans="1:14" x14ac:dyDescent="0.25">
      <c r="A2959" s="1">
        <v>340458</v>
      </c>
      <c r="B2959" s="1" t="s">
        <v>1520</v>
      </c>
      <c r="C2959" s="1">
        <v>125238402</v>
      </c>
      <c r="D2959" s="1">
        <v>458</v>
      </c>
      <c r="E2959" s="1" t="s">
        <v>1993</v>
      </c>
      <c r="F2959" s="1" t="s">
        <v>238</v>
      </c>
      <c r="G2959" s="1" t="s">
        <v>221</v>
      </c>
      <c r="H2959" s="1" t="s">
        <v>240</v>
      </c>
      <c r="I2959" s="1">
        <v>3080436</v>
      </c>
      <c r="J2959" s="1">
        <v>17441900</v>
      </c>
      <c r="K2959" s="1">
        <v>-2.8000000384054147E-5</v>
      </c>
      <c r="L2959" s="1">
        <v>-1.6053271247074008E-4</v>
      </c>
      <c r="M2959" s="1">
        <v>-2.2505999368149787E-4</v>
      </c>
      <c r="N2959" s="1">
        <v>-7.30557506904006E-3</v>
      </c>
    </row>
    <row r="2960" spans="1:14" x14ac:dyDescent="0.25">
      <c r="A2960" s="1">
        <v>340459</v>
      </c>
      <c r="B2960" s="1" t="s">
        <v>1520</v>
      </c>
      <c r="C2960" s="1">
        <v>125238502</v>
      </c>
      <c r="D2960" s="1">
        <v>459</v>
      </c>
      <c r="E2960" s="1" t="s">
        <v>1994</v>
      </c>
      <c r="F2960" s="1" t="s">
        <v>238</v>
      </c>
      <c r="G2960" s="1" t="s">
        <v>221</v>
      </c>
      <c r="H2960" s="1" t="s">
        <v>240</v>
      </c>
      <c r="I2960" s="1">
        <v>1814341.69</v>
      </c>
      <c r="J2960" s="1">
        <v>3175004.25</v>
      </c>
      <c r="K2960" s="1">
        <v>-1.2999999853491317E-5</v>
      </c>
      <c r="L2960" s="1">
        <v>-4.0944659849628806E-4</v>
      </c>
      <c r="M2960" s="1">
        <v>-7.1050002588890493E-5</v>
      </c>
      <c r="N2960" s="1">
        <v>-3.915867768228054E-3</v>
      </c>
    </row>
    <row r="2961" spans="1:14" x14ac:dyDescent="0.25">
      <c r="A2961" s="1">
        <v>340460</v>
      </c>
      <c r="B2961" s="1" t="s">
        <v>1520</v>
      </c>
      <c r="C2961" s="1">
        <v>125239452</v>
      </c>
      <c r="D2961" s="1">
        <v>460</v>
      </c>
      <c r="E2961" s="1" t="s">
        <v>1995</v>
      </c>
      <c r="F2961" s="1" t="s">
        <v>238</v>
      </c>
      <c r="G2961" s="1" t="s">
        <v>221</v>
      </c>
      <c r="H2961" s="1" t="s">
        <v>240</v>
      </c>
      <c r="I2961" s="1">
        <v>8883000.75</v>
      </c>
      <c r="J2961" s="1">
        <v>40035920</v>
      </c>
      <c r="K2961" s="1">
        <v>-6.3999999838415533E-5</v>
      </c>
      <c r="L2961" s="1">
        <v>-1.598561939317733E-4</v>
      </c>
      <c r="M2961" s="1">
        <v>-5.2157598547637463E-3</v>
      </c>
      <c r="N2961" s="1">
        <v>-5.8681737631559372E-2</v>
      </c>
    </row>
    <row r="2962" spans="1:14" x14ac:dyDescent="0.25">
      <c r="A2962" s="1">
        <v>340461</v>
      </c>
      <c r="B2962" s="1" t="s">
        <v>1520</v>
      </c>
      <c r="C2962" s="1">
        <v>125239603</v>
      </c>
      <c r="D2962" s="1">
        <v>461</v>
      </c>
      <c r="E2962" s="1" t="s">
        <v>1996</v>
      </c>
      <c r="F2962" s="1" t="s">
        <v>238</v>
      </c>
      <c r="G2962" s="1" t="s">
        <v>221</v>
      </c>
      <c r="H2962" s="1" t="s">
        <v>240</v>
      </c>
      <c r="I2962" s="1">
        <v>2130401.14</v>
      </c>
      <c r="J2962" s="1">
        <v>3668685</v>
      </c>
      <c r="K2962" s="1">
        <v>-2.8750000637955964E-5</v>
      </c>
      <c r="L2962" s="1">
        <v>-7.8365340596064925E-4</v>
      </c>
      <c r="M2962" s="1">
        <v>-9.2419999418780208E-5</v>
      </c>
      <c r="N2962" s="1">
        <v>-4.3379617854952812E-3</v>
      </c>
    </row>
    <row r="2963" spans="1:14" x14ac:dyDescent="0.25">
      <c r="A2963" s="1">
        <v>340462</v>
      </c>
      <c r="B2963" s="1" t="s">
        <v>1520</v>
      </c>
      <c r="C2963" s="1">
        <v>125239652</v>
      </c>
      <c r="D2963" s="1">
        <v>462</v>
      </c>
      <c r="E2963" s="1" t="s">
        <v>1997</v>
      </c>
      <c r="F2963" s="1" t="s">
        <v>238</v>
      </c>
      <c r="G2963" s="1" t="s">
        <v>221</v>
      </c>
      <c r="H2963" s="1" t="s">
        <v>240</v>
      </c>
      <c r="I2963" s="1">
        <v>5028024</v>
      </c>
      <c r="J2963" s="1">
        <v>23796016</v>
      </c>
      <c r="K2963" s="1">
        <v>-3.1999999919207767E-5</v>
      </c>
      <c r="L2963" s="1">
        <v>-1.3447611127048731E-4</v>
      </c>
      <c r="M2963" s="1">
        <v>-2.9100000392645597E-4</v>
      </c>
      <c r="N2963" s="1">
        <v>-5.7872268371284008E-3</v>
      </c>
    </row>
    <row r="2964" spans="1:14" x14ac:dyDescent="0.25">
      <c r="A2964" s="1">
        <v>340463</v>
      </c>
      <c r="B2964" s="1" t="s">
        <v>1520</v>
      </c>
      <c r="C2964" s="1">
        <v>126515001</v>
      </c>
      <c r="D2964" s="1">
        <v>463</v>
      </c>
      <c r="E2964" s="1" t="s">
        <v>1998</v>
      </c>
      <c r="F2964" s="1" t="s">
        <v>238</v>
      </c>
      <c r="G2964" s="1" t="s">
        <v>222</v>
      </c>
      <c r="H2964" s="1" t="s">
        <v>240</v>
      </c>
      <c r="I2964" s="1">
        <v>154220064.13999999</v>
      </c>
      <c r="J2964" s="1">
        <v>1158315904</v>
      </c>
      <c r="K2964" s="1">
        <v>-1.9199999514967203E-3</v>
      </c>
      <c r="L2964" s="1">
        <v>-1.6575762128923088E-4</v>
      </c>
      <c r="M2964" s="1">
        <v>-8.6486001964658499E-4</v>
      </c>
      <c r="N2964" s="1">
        <v>-5.6079286150634289E-4</v>
      </c>
    </row>
    <row r="2965" spans="1:14" x14ac:dyDescent="0.25">
      <c r="A2965" s="1">
        <v>340464</v>
      </c>
      <c r="B2965" s="1" t="s">
        <v>1520</v>
      </c>
      <c r="C2965" s="1">
        <v>127040503</v>
      </c>
      <c r="D2965" s="1">
        <v>464</v>
      </c>
      <c r="E2965" s="1" t="s">
        <v>1999</v>
      </c>
      <c r="F2965" s="1" t="s">
        <v>230</v>
      </c>
      <c r="G2965" s="1" t="s">
        <v>223</v>
      </c>
      <c r="H2965" s="1" t="s">
        <v>240</v>
      </c>
      <c r="I2965" s="1">
        <v>1256316.33</v>
      </c>
      <c r="J2965" s="1">
        <v>9543364</v>
      </c>
      <c r="K2965" s="1">
        <v>-1.4999999621068127E-5</v>
      </c>
      <c r="L2965" s="1">
        <v>-1.5717702626716346E-4</v>
      </c>
      <c r="M2965" s="1">
        <v>-4.9409998609917238E-5</v>
      </c>
      <c r="N2965" s="1">
        <v>-3.9327722042798996E-3</v>
      </c>
    </row>
    <row r="2966" spans="1:14" x14ac:dyDescent="0.25">
      <c r="A2966" s="1">
        <v>340465</v>
      </c>
      <c r="B2966" s="1" t="s">
        <v>1520</v>
      </c>
      <c r="C2966" s="1">
        <v>127040703</v>
      </c>
      <c r="D2966" s="1">
        <v>465</v>
      </c>
      <c r="E2966" s="1" t="s">
        <v>2000</v>
      </c>
      <c r="F2966" s="1" t="s">
        <v>230</v>
      </c>
      <c r="G2966" s="1" t="s">
        <v>223</v>
      </c>
      <c r="H2966" s="1" t="s">
        <v>240</v>
      </c>
      <c r="I2966" s="1">
        <v>2241851.79</v>
      </c>
      <c r="J2966" s="1">
        <v>10975639</v>
      </c>
      <c r="K2966" s="1">
        <v>-7.0000000960135367E-6</v>
      </c>
      <c r="L2966" s="1">
        <v>-6.3777566538192332E-5</v>
      </c>
      <c r="M2966" s="1">
        <v>-8.7040003563743085E-5</v>
      </c>
      <c r="N2966" s="1">
        <v>-3.8823538925498724E-3</v>
      </c>
    </row>
    <row r="2967" spans="1:14" x14ac:dyDescent="0.25">
      <c r="A2967" s="1">
        <v>340466</v>
      </c>
      <c r="B2967" s="1" t="s">
        <v>1520</v>
      </c>
      <c r="C2967" s="1">
        <v>127041203</v>
      </c>
      <c r="D2967" s="1">
        <v>466</v>
      </c>
      <c r="E2967" s="1" t="s">
        <v>2001</v>
      </c>
      <c r="F2967" s="1" t="s">
        <v>230</v>
      </c>
      <c r="G2967" s="1" t="s">
        <v>223</v>
      </c>
      <c r="H2967" s="1" t="s">
        <v>240</v>
      </c>
      <c r="I2967" s="1">
        <v>1138982.48</v>
      </c>
      <c r="J2967" s="1">
        <v>5732772</v>
      </c>
      <c r="K2967" s="1">
        <v>-4.9999998736893758E-6</v>
      </c>
      <c r="L2967" s="1">
        <v>-8.72177624842152E-5</v>
      </c>
      <c r="M2967" s="1">
        <v>-4.1349998355144635E-5</v>
      </c>
      <c r="N2967" s="1">
        <v>-3.6303016822785139E-3</v>
      </c>
    </row>
    <row r="2968" spans="1:14" x14ac:dyDescent="0.25">
      <c r="A2968" s="1">
        <v>340467</v>
      </c>
      <c r="B2968" s="1" t="s">
        <v>1520</v>
      </c>
      <c r="C2968" s="1">
        <v>127041503</v>
      </c>
      <c r="D2968" s="1">
        <v>467</v>
      </c>
      <c r="E2968" s="1" t="s">
        <v>2002</v>
      </c>
      <c r="F2968" s="1" t="s">
        <v>230</v>
      </c>
      <c r="G2968" s="1" t="s">
        <v>223</v>
      </c>
      <c r="H2968" s="1" t="s">
        <v>240</v>
      </c>
      <c r="I2968" s="1">
        <v>1485234.66</v>
      </c>
      <c r="J2968" s="1">
        <v>11039909</v>
      </c>
      <c r="K2968" s="1">
        <v>-9.9999997473787516E-6</v>
      </c>
      <c r="L2968" s="1">
        <v>-9.0580375399440527E-5</v>
      </c>
      <c r="M2968" s="1">
        <v>-7.5099997047800571E-5</v>
      </c>
      <c r="N2968" s="1">
        <v>-5.0561842508614063E-3</v>
      </c>
    </row>
    <row r="2969" spans="1:14" x14ac:dyDescent="0.25">
      <c r="A2969" s="1">
        <v>340468</v>
      </c>
      <c r="B2969" s="1" t="s">
        <v>1520</v>
      </c>
      <c r="C2969" s="1">
        <v>127041603</v>
      </c>
      <c r="D2969" s="1">
        <v>468</v>
      </c>
      <c r="E2969" s="1" t="s">
        <v>2003</v>
      </c>
      <c r="F2969" s="1" t="s">
        <v>230</v>
      </c>
      <c r="G2969" s="1" t="s">
        <v>223</v>
      </c>
      <c r="H2969" s="1" t="s">
        <v>240</v>
      </c>
      <c r="I2969" s="1">
        <v>1682707.87</v>
      </c>
      <c r="J2969" s="1">
        <v>9477412</v>
      </c>
      <c r="K2969" s="1">
        <v>-4.9999998736893758E-6</v>
      </c>
      <c r="L2969" s="1">
        <v>-5.2756990044144914E-5</v>
      </c>
      <c r="M2969" s="1">
        <v>-5.0380000175209716E-5</v>
      </c>
      <c r="N2969" s="1">
        <v>-2.9938940424472094E-3</v>
      </c>
    </row>
    <row r="2970" spans="1:14" x14ac:dyDescent="0.25">
      <c r="A2970" s="1">
        <v>340469</v>
      </c>
      <c r="B2970" s="1" t="s">
        <v>1520</v>
      </c>
      <c r="C2970" s="1">
        <v>127042003</v>
      </c>
      <c r="D2970" s="1">
        <v>469</v>
      </c>
      <c r="E2970" s="1" t="s">
        <v>2004</v>
      </c>
      <c r="F2970" s="1" t="s">
        <v>230</v>
      </c>
      <c r="G2970" s="1" t="s">
        <v>223</v>
      </c>
      <c r="H2970" s="1" t="s">
        <v>240</v>
      </c>
      <c r="I2970" s="1">
        <v>1642708.99</v>
      </c>
      <c r="J2970" s="1">
        <v>8831637</v>
      </c>
      <c r="K2970" s="1">
        <v>-4.9999998736893758E-6</v>
      </c>
      <c r="L2970" s="1">
        <v>-5.6614615459693596E-5</v>
      </c>
      <c r="M2970" s="1">
        <v>-2.9040000299573876E-5</v>
      </c>
      <c r="N2970" s="1">
        <v>-1.7677803989499807E-3</v>
      </c>
    </row>
    <row r="2971" spans="1:14" x14ac:dyDescent="0.25">
      <c r="A2971" s="1">
        <v>340470</v>
      </c>
      <c r="B2971" s="1" t="s">
        <v>1520</v>
      </c>
      <c r="C2971" s="1">
        <v>127042853</v>
      </c>
      <c r="D2971" s="1">
        <v>470</v>
      </c>
      <c r="E2971" s="1" t="s">
        <v>2005</v>
      </c>
      <c r="F2971" s="1" t="s">
        <v>230</v>
      </c>
      <c r="G2971" s="1" t="s">
        <v>223</v>
      </c>
      <c r="H2971" s="1" t="s">
        <v>240</v>
      </c>
      <c r="I2971" s="1">
        <v>1087336.03</v>
      </c>
      <c r="J2971" s="1">
        <v>8095735</v>
      </c>
      <c r="K2971" s="1">
        <v>-3.0000001061125658E-6</v>
      </c>
      <c r="L2971" s="1">
        <v>-3.7056535802548751E-5</v>
      </c>
      <c r="M2971" s="1">
        <v>-3.4410000807838514E-5</v>
      </c>
      <c r="N2971" s="1">
        <v>-3.1645148992538452E-3</v>
      </c>
    </row>
    <row r="2972" spans="1:14" x14ac:dyDescent="0.25">
      <c r="A2972" s="1">
        <v>340471</v>
      </c>
      <c r="B2972" s="1" t="s">
        <v>1520</v>
      </c>
      <c r="C2972" s="1">
        <v>127044103</v>
      </c>
      <c r="D2972" s="1">
        <v>471</v>
      </c>
      <c r="E2972" s="1" t="s">
        <v>2006</v>
      </c>
      <c r="F2972" s="1" t="s">
        <v>230</v>
      </c>
      <c r="G2972" s="1" t="s">
        <v>223</v>
      </c>
      <c r="H2972" s="1" t="s">
        <v>240</v>
      </c>
      <c r="I2972" s="1">
        <v>1981121.39</v>
      </c>
      <c r="J2972" s="1">
        <v>9826618</v>
      </c>
      <c r="K2972" s="1">
        <v>-3.9999999899009708E-6</v>
      </c>
      <c r="L2972" s="1">
        <v>-4.0705748688196763E-5</v>
      </c>
      <c r="M2972" s="1">
        <v>8.7783537805080414E-2</v>
      </c>
      <c r="N2972" s="1">
        <v>4.6364436149597168</v>
      </c>
    </row>
    <row r="2973" spans="1:14" x14ac:dyDescent="0.25">
      <c r="A2973" s="1">
        <v>340472</v>
      </c>
      <c r="B2973" s="1" t="s">
        <v>1520</v>
      </c>
      <c r="C2973" s="1">
        <v>127045303</v>
      </c>
      <c r="D2973" s="1">
        <v>472</v>
      </c>
      <c r="E2973" s="1" t="s">
        <v>2007</v>
      </c>
      <c r="F2973" s="1" t="s">
        <v>230</v>
      </c>
      <c r="G2973" s="1" t="s">
        <v>223</v>
      </c>
      <c r="H2973" s="1" t="s">
        <v>240</v>
      </c>
      <c r="I2973" s="1">
        <v>303595.43</v>
      </c>
      <c r="J2973" s="1">
        <v>3454689.5</v>
      </c>
      <c r="K2973" s="1">
        <v>-3.0000001061125658E-6</v>
      </c>
      <c r="L2973" s="1">
        <v>-8.6838408606126904E-5</v>
      </c>
      <c r="M2973" s="1">
        <v>-5.5800001064199023E-6</v>
      </c>
      <c r="N2973" s="1">
        <v>-1.8379385583102703E-3</v>
      </c>
    </row>
    <row r="2974" spans="1:14" x14ac:dyDescent="0.25">
      <c r="A2974" s="1">
        <v>340473</v>
      </c>
      <c r="B2974" s="1" t="s">
        <v>1520</v>
      </c>
      <c r="C2974" s="1">
        <v>127045653</v>
      </c>
      <c r="D2974" s="1">
        <v>473</v>
      </c>
      <c r="E2974" s="1" t="s">
        <v>2008</v>
      </c>
      <c r="F2974" s="1" t="s">
        <v>230</v>
      </c>
      <c r="G2974" s="1" t="s">
        <v>223</v>
      </c>
      <c r="H2974" s="1" t="s">
        <v>240</v>
      </c>
      <c r="I2974" s="1">
        <v>1429724.28</v>
      </c>
      <c r="J2974" s="1">
        <v>10822409</v>
      </c>
      <c r="K2974" s="1">
        <v>-7.0000000960135367E-6</v>
      </c>
      <c r="L2974" s="1">
        <v>-6.4680563809815794E-5</v>
      </c>
      <c r="M2974" s="1">
        <v>-5.5789998441468924E-5</v>
      </c>
      <c r="N2974" s="1">
        <v>-3.901998745277524E-3</v>
      </c>
    </row>
    <row r="2975" spans="1:14" x14ac:dyDescent="0.25">
      <c r="A2975" s="1">
        <v>340474</v>
      </c>
      <c r="B2975" s="1" t="s">
        <v>1520</v>
      </c>
      <c r="C2975" s="1">
        <v>127045853</v>
      </c>
      <c r="D2975" s="1">
        <v>474</v>
      </c>
      <c r="E2975" s="1" t="s">
        <v>2009</v>
      </c>
      <c r="F2975" s="1" t="s">
        <v>230</v>
      </c>
      <c r="G2975" s="1" t="s">
        <v>223</v>
      </c>
      <c r="H2975" s="1" t="s">
        <v>240</v>
      </c>
      <c r="I2975" s="1">
        <v>1187559.22</v>
      </c>
      <c r="J2975" s="1">
        <v>7984218.5</v>
      </c>
      <c r="K2975" s="1">
        <v>-3.0000001061125658E-6</v>
      </c>
      <c r="L2975" s="1">
        <v>-3.7574107409454882E-5</v>
      </c>
      <c r="M2975" s="1">
        <v>-3.4280001273145899E-5</v>
      </c>
      <c r="N2975" s="1">
        <v>-2.8865095227956772E-3</v>
      </c>
    </row>
    <row r="2976" spans="1:14" x14ac:dyDescent="0.25">
      <c r="A2976" s="1">
        <v>340475</v>
      </c>
      <c r="B2976" s="1" t="s">
        <v>1520</v>
      </c>
      <c r="C2976" s="1">
        <v>127046903</v>
      </c>
      <c r="D2976" s="1">
        <v>475</v>
      </c>
      <c r="E2976" s="1" t="s">
        <v>2010</v>
      </c>
      <c r="F2976" s="1" t="s">
        <v>230</v>
      </c>
      <c r="G2976" s="1" t="s">
        <v>223</v>
      </c>
      <c r="H2976" s="1" t="s">
        <v>240</v>
      </c>
      <c r="I2976" s="1">
        <v>809134.42</v>
      </c>
      <c r="J2976" s="1">
        <v>6423729</v>
      </c>
      <c r="K2976" s="1">
        <v>-3.9999999899009708E-6</v>
      </c>
      <c r="L2976" s="1">
        <v>-6.2269085901789367E-5</v>
      </c>
      <c r="M2976" s="1">
        <v>-4.3550000555114821E-5</v>
      </c>
      <c r="N2976" s="1">
        <v>-5.3820051252841949E-3</v>
      </c>
    </row>
    <row r="2977" spans="1:14" x14ac:dyDescent="0.25">
      <c r="A2977" s="1">
        <v>340476</v>
      </c>
      <c r="B2977" s="1" t="s">
        <v>1520</v>
      </c>
      <c r="C2977" s="1">
        <v>127047404</v>
      </c>
      <c r="D2977" s="1">
        <v>476</v>
      </c>
      <c r="E2977" s="1" t="s">
        <v>2011</v>
      </c>
      <c r="F2977" s="1" t="s">
        <v>230</v>
      </c>
      <c r="G2977" s="1" t="s">
        <v>223</v>
      </c>
      <c r="H2977" s="1" t="s">
        <v>240</v>
      </c>
      <c r="I2977" s="1">
        <v>766202.35</v>
      </c>
      <c r="J2977" s="1">
        <v>10249843</v>
      </c>
      <c r="K2977" s="1">
        <v>-1.9999999949504854E-6</v>
      </c>
      <c r="L2977" s="1">
        <v>-1.9512490325723775E-5</v>
      </c>
      <c r="M2977" s="1">
        <v>-2.1629999537253752E-5</v>
      </c>
      <c r="N2977" s="1">
        <v>-2.8229344170540571E-3</v>
      </c>
    </row>
    <row r="2978" spans="1:14" x14ac:dyDescent="0.25">
      <c r="A2978" s="1">
        <v>340477</v>
      </c>
      <c r="B2978" s="1" t="s">
        <v>1520</v>
      </c>
      <c r="C2978" s="1">
        <v>127049303</v>
      </c>
      <c r="D2978" s="1">
        <v>477</v>
      </c>
      <c r="E2978" s="1" t="s">
        <v>2012</v>
      </c>
      <c r="F2978" s="1" t="s">
        <v>230</v>
      </c>
      <c r="G2978" s="1" t="s">
        <v>223</v>
      </c>
      <c r="H2978" s="1" t="s">
        <v>240</v>
      </c>
      <c r="I2978" s="1">
        <v>652641.43999999994</v>
      </c>
      <c r="J2978" s="1">
        <v>5509853.5</v>
      </c>
      <c r="K2978" s="1">
        <v>-1.9999999949504854E-6</v>
      </c>
      <c r="L2978" s="1">
        <v>-3.629859202192165E-5</v>
      </c>
      <c r="M2978" s="1">
        <v>-2.4979999579954892E-5</v>
      </c>
      <c r="N2978" s="1">
        <v>-3.8273762911558151E-3</v>
      </c>
    </row>
    <row r="2979" spans="1:14" x14ac:dyDescent="0.25">
      <c r="A2979" s="1">
        <v>340478</v>
      </c>
      <c r="B2979" s="1" t="s">
        <v>1520</v>
      </c>
      <c r="C2979" s="1">
        <v>128030603</v>
      </c>
      <c r="D2979" s="1">
        <v>478</v>
      </c>
      <c r="E2979" s="1" t="s">
        <v>2013</v>
      </c>
      <c r="F2979" s="1" t="s">
        <v>233</v>
      </c>
      <c r="G2979" s="1" t="s">
        <v>224</v>
      </c>
      <c r="H2979" s="1" t="s">
        <v>240</v>
      </c>
      <c r="I2979" s="1">
        <v>1072473.76</v>
      </c>
      <c r="J2979" s="1">
        <v>8462274</v>
      </c>
      <c r="K2979" s="1">
        <v>-6.0000002122251317E-6</v>
      </c>
      <c r="L2979" s="1">
        <v>-7.090287544997409E-5</v>
      </c>
      <c r="M2979" s="1">
        <v>-5.7709999964572489E-5</v>
      </c>
      <c r="N2979" s="1">
        <v>-5.3807278163731098E-3</v>
      </c>
    </row>
    <row r="2980" spans="1:14" x14ac:dyDescent="0.25">
      <c r="A2980" s="1">
        <v>340479</v>
      </c>
      <c r="B2980" s="1" t="s">
        <v>1520</v>
      </c>
      <c r="C2980" s="1">
        <v>128030852</v>
      </c>
      <c r="D2980" s="1">
        <v>479</v>
      </c>
      <c r="E2980" s="1" t="s">
        <v>2014</v>
      </c>
      <c r="F2980" s="1" t="s">
        <v>233</v>
      </c>
      <c r="G2980" s="1" t="s">
        <v>224</v>
      </c>
      <c r="H2980" s="1" t="s">
        <v>240</v>
      </c>
      <c r="I2980" s="1">
        <v>4761765</v>
      </c>
      <c r="J2980" s="1">
        <v>30707168</v>
      </c>
      <c r="K2980" s="1">
        <v>-2.4000000848900527E-5</v>
      </c>
      <c r="L2980" s="1">
        <v>-7.81575872679241E-5</v>
      </c>
      <c r="M2980" s="1">
        <v>-1.8479999562259763E-4</v>
      </c>
      <c r="N2980" s="1">
        <v>-3.8807631935924292E-3</v>
      </c>
    </row>
    <row r="2981" spans="1:14" x14ac:dyDescent="0.25">
      <c r="A2981" s="1">
        <v>340480</v>
      </c>
      <c r="B2981" s="1" t="s">
        <v>1520</v>
      </c>
      <c r="C2981" s="1">
        <v>128033053</v>
      </c>
      <c r="D2981" s="1">
        <v>480</v>
      </c>
      <c r="E2981" s="1" t="s">
        <v>2015</v>
      </c>
      <c r="F2981" s="1" t="s">
        <v>233</v>
      </c>
      <c r="G2981" s="1" t="s">
        <v>224</v>
      </c>
      <c r="H2981" s="1" t="s">
        <v>240</v>
      </c>
      <c r="I2981" s="1">
        <v>1077216.24</v>
      </c>
      <c r="J2981" s="1">
        <v>6765907</v>
      </c>
      <c r="K2981" s="1">
        <v>-3.9999999899009708E-6</v>
      </c>
      <c r="L2981" s="1">
        <v>-5.911990228923969E-5</v>
      </c>
      <c r="M2981" s="1">
        <v>-3.6019999242853373E-5</v>
      </c>
      <c r="N2981" s="1">
        <v>-3.3436922822147608E-3</v>
      </c>
    </row>
    <row r="2982" spans="1:14" x14ac:dyDescent="0.25">
      <c r="A2982" s="1">
        <v>340481</v>
      </c>
      <c r="B2982" s="1" t="s">
        <v>1520</v>
      </c>
      <c r="C2982" s="1">
        <v>128034503</v>
      </c>
      <c r="D2982" s="1">
        <v>481</v>
      </c>
      <c r="E2982" s="1" t="s">
        <v>2016</v>
      </c>
      <c r="F2982" s="1" t="s">
        <v>233</v>
      </c>
      <c r="G2982" s="1" t="s">
        <v>224</v>
      </c>
      <c r="H2982" s="1" t="s">
        <v>240</v>
      </c>
      <c r="I2982" s="1">
        <v>589757.87</v>
      </c>
      <c r="J2982" s="1">
        <v>4356525</v>
      </c>
      <c r="K2982" s="1">
        <v>-3.0000001061125658E-6</v>
      </c>
      <c r="L2982" s="1">
        <v>-6.8862173066008836E-5</v>
      </c>
      <c r="M2982" s="1">
        <v>-2.5600000299164094E-5</v>
      </c>
      <c r="N2982" s="1">
        <v>-4.3405760079622269E-3</v>
      </c>
    </row>
    <row r="2983" spans="1:14" x14ac:dyDescent="0.25">
      <c r="A2983" s="1">
        <v>340482</v>
      </c>
      <c r="B2983" s="1" t="s">
        <v>1520</v>
      </c>
      <c r="C2983" s="1">
        <v>128321103</v>
      </c>
      <c r="D2983" s="1">
        <v>482</v>
      </c>
      <c r="E2983" s="1" t="s">
        <v>2017</v>
      </c>
      <c r="F2983" s="1" t="s">
        <v>233</v>
      </c>
      <c r="G2983" s="1" t="s">
        <v>225</v>
      </c>
      <c r="H2983" s="1" t="s">
        <v>240</v>
      </c>
      <c r="I2983" s="1">
        <v>1406212.45</v>
      </c>
      <c r="J2983" s="1">
        <v>9629210</v>
      </c>
      <c r="K2983" s="1">
        <v>-6.0000002122251317E-6</v>
      </c>
      <c r="L2983" s="1">
        <v>-6.2310369685292244E-5</v>
      </c>
      <c r="M2983" s="1">
        <v>-5.0959999498445541E-5</v>
      </c>
      <c r="N2983" s="1">
        <v>-3.6237877793610096E-3</v>
      </c>
    </row>
    <row r="2984" spans="1:14" x14ac:dyDescent="0.25">
      <c r="A2984" s="1">
        <v>340483</v>
      </c>
      <c r="B2984" s="1" t="s">
        <v>1520</v>
      </c>
      <c r="C2984" s="1">
        <v>128323303</v>
      </c>
      <c r="D2984" s="1">
        <v>483</v>
      </c>
      <c r="E2984" s="1" t="s">
        <v>2018</v>
      </c>
      <c r="F2984" s="1" t="s">
        <v>233</v>
      </c>
      <c r="G2984" s="1" t="s">
        <v>225</v>
      </c>
      <c r="H2984" s="1" t="s">
        <v>240</v>
      </c>
      <c r="I2984" s="1">
        <v>771444.48</v>
      </c>
      <c r="J2984" s="1">
        <v>5719825</v>
      </c>
      <c r="K2984" s="1">
        <v>-3.9999999899009708E-6</v>
      </c>
      <c r="L2984" s="1">
        <v>-6.9932160840835422E-5</v>
      </c>
      <c r="M2984" s="1">
        <v>0.10421121120452881</v>
      </c>
      <c r="N2984" s="1">
        <v>15.618407249450684</v>
      </c>
    </row>
    <row r="2985" spans="1:14" x14ac:dyDescent="0.25">
      <c r="A2985" s="1">
        <v>340484</v>
      </c>
      <c r="B2985" s="1" t="s">
        <v>1520</v>
      </c>
      <c r="C2985" s="1">
        <v>128323703</v>
      </c>
      <c r="D2985" s="1">
        <v>484</v>
      </c>
      <c r="E2985" s="1" t="s">
        <v>2019</v>
      </c>
      <c r="F2985" s="1" t="s">
        <v>233</v>
      </c>
      <c r="G2985" s="1" t="s">
        <v>225</v>
      </c>
      <c r="H2985" s="1" t="s">
        <v>240</v>
      </c>
      <c r="I2985" s="1">
        <v>1923439.71</v>
      </c>
      <c r="J2985" s="1">
        <v>9799636</v>
      </c>
      <c r="K2985" s="1">
        <v>-1.1000000085914508E-5</v>
      </c>
      <c r="L2985" s="1">
        <v>-1.1224894115002826E-4</v>
      </c>
      <c r="M2985" s="1">
        <v>-6.0800000937888399E-5</v>
      </c>
      <c r="N2985" s="1">
        <v>-3.1609036959707737E-3</v>
      </c>
    </row>
    <row r="2986" spans="1:14" x14ac:dyDescent="0.25">
      <c r="A2986" s="1">
        <v>340485</v>
      </c>
      <c r="B2986" s="1" t="s">
        <v>1520</v>
      </c>
      <c r="C2986" s="1">
        <v>128325203</v>
      </c>
      <c r="D2986" s="1">
        <v>485</v>
      </c>
      <c r="E2986" s="1" t="s">
        <v>2020</v>
      </c>
      <c r="F2986" s="1" t="s">
        <v>233</v>
      </c>
      <c r="G2986" s="1" t="s">
        <v>225</v>
      </c>
      <c r="H2986" s="1" t="s">
        <v>240</v>
      </c>
      <c r="I2986" s="1">
        <v>1098960.78</v>
      </c>
      <c r="J2986" s="1">
        <v>9651805</v>
      </c>
      <c r="K2986" s="1">
        <v>-4.9999998736893758E-6</v>
      </c>
      <c r="L2986" s="1">
        <v>-5.1803755923174322E-5</v>
      </c>
      <c r="M2986" s="1">
        <v>-3.6490000638877973E-5</v>
      </c>
      <c r="N2986" s="1">
        <v>-3.3202993217855692E-3</v>
      </c>
    </row>
    <row r="2987" spans="1:14" x14ac:dyDescent="0.25">
      <c r="A2987" s="1">
        <v>340486</v>
      </c>
      <c r="B2987" s="1" t="s">
        <v>1520</v>
      </c>
      <c r="C2987" s="1">
        <v>128326303</v>
      </c>
      <c r="D2987" s="1">
        <v>486</v>
      </c>
      <c r="E2987" s="1" t="s">
        <v>2021</v>
      </c>
      <c r="F2987" s="1" t="s">
        <v>233</v>
      </c>
      <c r="G2987" s="1" t="s">
        <v>225</v>
      </c>
      <c r="H2987" s="1" t="s">
        <v>240</v>
      </c>
      <c r="I2987" s="1">
        <v>745857.93</v>
      </c>
      <c r="J2987" s="1">
        <v>7448198</v>
      </c>
      <c r="K2987" s="1">
        <v>-3.5000000480067683E-6</v>
      </c>
      <c r="L2987" s="1">
        <v>-4.6991208364488557E-5</v>
      </c>
      <c r="M2987" s="1">
        <v>-3.9279999327845871E-5</v>
      </c>
      <c r="N2987" s="1">
        <v>-5.2661411464214325E-3</v>
      </c>
    </row>
    <row r="2988" spans="1:14" x14ac:dyDescent="0.25">
      <c r="A2988" s="1">
        <v>340487</v>
      </c>
      <c r="B2988" s="1" t="s">
        <v>1520</v>
      </c>
      <c r="C2988" s="1">
        <v>128327303</v>
      </c>
      <c r="D2988" s="1">
        <v>487</v>
      </c>
      <c r="E2988" s="1" t="s">
        <v>2022</v>
      </c>
      <c r="F2988" s="1" t="s">
        <v>233</v>
      </c>
      <c r="G2988" s="1" t="s">
        <v>225</v>
      </c>
      <c r="H2988" s="1" t="s">
        <v>240</v>
      </c>
      <c r="I2988" s="1">
        <v>893110.07</v>
      </c>
      <c r="J2988" s="1">
        <v>9013117</v>
      </c>
      <c r="K2988" s="1">
        <v>-3.9999999899009708E-6</v>
      </c>
      <c r="L2988" s="1">
        <v>-4.4379743485478684E-5</v>
      </c>
      <c r="M2988" s="1">
        <v>-3.2439998904010281E-5</v>
      </c>
      <c r="N2988" s="1">
        <v>-3.632119158282876E-3</v>
      </c>
    </row>
    <row r="2989" spans="1:14" x14ac:dyDescent="0.25">
      <c r="A2989" s="1">
        <v>340488</v>
      </c>
      <c r="B2989" s="1" t="s">
        <v>1520</v>
      </c>
      <c r="C2989" s="1">
        <v>128328003</v>
      </c>
      <c r="D2989" s="1">
        <v>488</v>
      </c>
      <c r="E2989" s="1" t="s">
        <v>2023</v>
      </c>
      <c r="F2989" s="1" t="s">
        <v>233</v>
      </c>
      <c r="G2989" s="1" t="s">
        <v>225</v>
      </c>
      <c r="H2989" s="1" t="s">
        <v>240</v>
      </c>
      <c r="I2989" s="1">
        <v>1042098.3</v>
      </c>
      <c r="J2989" s="1">
        <v>8960553</v>
      </c>
      <c r="K2989" s="1">
        <v>-3.9999999899009708E-6</v>
      </c>
      <c r="L2989" s="1">
        <v>-4.4640080886892974E-5</v>
      </c>
      <c r="M2989" s="1">
        <v>-4.3230000301264226E-5</v>
      </c>
      <c r="N2989" s="1">
        <v>-4.148188978433609E-3</v>
      </c>
    </row>
    <row r="2990" spans="1:14" x14ac:dyDescent="0.25">
      <c r="A2990" s="1">
        <v>340489</v>
      </c>
      <c r="B2990" s="1" t="s">
        <v>1520</v>
      </c>
      <c r="C2990" s="1">
        <v>129540803</v>
      </c>
      <c r="D2990" s="1">
        <v>489</v>
      </c>
      <c r="E2990" s="1" t="s">
        <v>2024</v>
      </c>
      <c r="F2990" s="1" t="s">
        <v>235</v>
      </c>
      <c r="G2990" s="1" t="s">
        <v>226</v>
      </c>
      <c r="H2990" s="1" t="s">
        <v>240</v>
      </c>
      <c r="I2990" s="1">
        <v>1659124.85</v>
      </c>
      <c r="J2990" s="1">
        <v>8291977</v>
      </c>
      <c r="K2990" s="1">
        <v>-5.5000000429572538E-6</v>
      </c>
      <c r="L2990" s="1">
        <v>-6.6329128458164632E-5</v>
      </c>
      <c r="M2990" s="1">
        <v>-5.393000174080953E-5</v>
      </c>
      <c r="N2990" s="1">
        <v>-3.2504030968993902E-3</v>
      </c>
    </row>
    <row r="2991" spans="1:14" x14ac:dyDescent="0.25">
      <c r="A2991" s="1">
        <v>340490</v>
      </c>
      <c r="B2991" s="1" t="s">
        <v>1520</v>
      </c>
      <c r="C2991" s="1">
        <v>129544503</v>
      </c>
      <c r="D2991" s="1">
        <v>490</v>
      </c>
      <c r="E2991" s="1" t="s">
        <v>2025</v>
      </c>
      <c r="F2991" s="1" t="s">
        <v>235</v>
      </c>
      <c r="G2991" s="1" t="s">
        <v>226</v>
      </c>
      <c r="H2991" s="1" t="s">
        <v>240</v>
      </c>
      <c r="I2991" s="1">
        <v>1001600.17</v>
      </c>
      <c r="J2991" s="1">
        <v>7897386.5</v>
      </c>
      <c r="K2991" s="1">
        <v>-7.0000000960135367E-6</v>
      </c>
      <c r="L2991" s="1">
        <v>-8.8636836153455079E-5</v>
      </c>
      <c r="M2991" s="1">
        <v>-6.9560002884827554E-5</v>
      </c>
      <c r="N2991" s="1">
        <v>-6.9444049149751663E-3</v>
      </c>
    </row>
    <row r="2992" spans="1:14" x14ac:dyDescent="0.25">
      <c r="A2992" s="1">
        <v>340491</v>
      </c>
      <c r="B2992" s="1" t="s">
        <v>1520</v>
      </c>
      <c r="C2992" s="1">
        <v>129544703</v>
      </c>
      <c r="D2992" s="1">
        <v>491</v>
      </c>
      <c r="E2992" s="1" t="s">
        <v>2026</v>
      </c>
      <c r="F2992" s="1" t="s">
        <v>235</v>
      </c>
      <c r="G2992" s="1" t="s">
        <v>226</v>
      </c>
      <c r="H2992" s="1" t="s">
        <v>240</v>
      </c>
      <c r="I2992" s="1">
        <v>911035.7</v>
      </c>
      <c r="J2992" s="1">
        <v>6039858</v>
      </c>
      <c r="K2992" s="1">
        <v>-9.0000003183376975E-6</v>
      </c>
      <c r="L2992" s="1">
        <v>-1.4900990936439484E-4</v>
      </c>
      <c r="M2992" s="1">
        <v>-8.0589998106006533E-5</v>
      </c>
      <c r="N2992" s="1">
        <v>-8.8451933115720749E-3</v>
      </c>
    </row>
    <row r="2993" spans="1:14" x14ac:dyDescent="0.25">
      <c r="A2993" s="1">
        <v>340492</v>
      </c>
      <c r="B2993" s="1" t="s">
        <v>1520</v>
      </c>
      <c r="C2993" s="1">
        <v>129545003</v>
      </c>
      <c r="D2993" s="1">
        <v>492</v>
      </c>
      <c r="E2993" s="1" t="s">
        <v>2027</v>
      </c>
      <c r="F2993" s="1" t="s">
        <v>235</v>
      </c>
      <c r="G2993" s="1" t="s">
        <v>226</v>
      </c>
      <c r="H2993" s="1" t="s">
        <v>240</v>
      </c>
      <c r="I2993" s="1">
        <v>1407823.96</v>
      </c>
      <c r="J2993" s="1">
        <v>9185167</v>
      </c>
      <c r="K2993" s="1">
        <v>-9.0000003183376975E-6</v>
      </c>
      <c r="L2993" s="1">
        <v>-9.7983967862091959E-5</v>
      </c>
      <c r="M2993" s="1">
        <v>-7.0690002758055925E-5</v>
      </c>
      <c r="N2993" s="1">
        <v>-5.020972341299057E-3</v>
      </c>
    </row>
    <row r="2994" spans="1:14" x14ac:dyDescent="0.25">
      <c r="A2994" s="1">
        <v>340493</v>
      </c>
      <c r="B2994" s="1" t="s">
        <v>1520</v>
      </c>
      <c r="C2994" s="1">
        <v>129546003</v>
      </c>
      <c r="D2994" s="1">
        <v>493</v>
      </c>
      <c r="E2994" s="1" t="s">
        <v>2028</v>
      </c>
      <c r="F2994" s="1" t="s">
        <v>235</v>
      </c>
      <c r="G2994" s="1" t="s">
        <v>226</v>
      </c>
      <c r="H2994" s="1" t="s">
        <v>240</v>
      </c>
      <c r="I2994" s="1">
        <v>1076634.32</v>
      </c>
      <c r="J2994" s="1">
        <v>7017739</v>
      </c>
      <c r="K2994" s="1">
        <v>-6.0000002122251317E-6</v>
      </c>
      <c r="L2994" s="1">
        <v>-8.5497551481239498E-5</v>
      </c>
      <c r="M2994" s="1">
        <v>-4.484999954001978E-5</v>
      </c>
      <c r="N2994" s="1">
        <v>-4.1655860841274261E-3</v>
      </c>
    </row>
    <row r="2995" spans="1:14" x14ac:dyDescent="0.25">
      <c r="A2995" s="1">
        <v>340494</v>
      </c>
      <c r="B2995" s="1" t="s">
        <v>1520</v>
      </c>
      <c r="C2995" s="1">
        <v>129546103</v>
      </c>
      <c r="D2995" s="1">
        <v>494</v>
      </c>
      <c r="E2995" s="1" t="s">
        <v>2029</v>
      </c>
      <c r="F2995" s="1" t="s">
        <v>235</v>
      </c>
      <c r="G2995" s="1" t="s">
        <v>226</v>
      </c>
      <c r="H2995" s="1" t="s">
        <v>240</v>
      </c>
      <c r="I2995" s="1">
        <v>1953665.58</v>
      </c>
      <c r="J2995" s="1">
        <v>13751235</v>
      </c>
      <c r="K2995" s="1">
        <v>-1.2000000424450263E-5</v>
      </c>
      <c r="L2995" s="1">
        <v>-8.7264816102106124E-5</v>
      </c>
      <c r="M2995" s="1">
        <v>-1.0871000267798081E-4</v>
      </c>
      <c r="N2995" s="1">
        <v>-5.5641024373471737E-3</v>
      </c>
    </row>
    <row r="2996" spans="1:14" x14ac:dyDescent="0.25">
      <c r="A2996" s="1">
        <v>340495</v>
      </c>
      <c r="B2996" s="1" t="s">
        <v>1520</v>
      </c>
      <c r="C2996" s="1">
        <v>129546803</v>
      </c>
      <c r="D2996" s="1">
        <v>495</v>
      </c>
      <c r="E2996" s="1" t="s">
        <v>2030</v>
      </c>
      <c r="F2996" s="1" t="s">
        <v>235</v>
      </c>
      <c r="G2996" s="1" t="s">
        <v>226</v>
      </c>
      <c r="H2996" s="1" t="s">
        <v>240</v>
      </c>
      <c r="I2996" s="1">
        <v>645360.84</v>
      </c>
      <c r="J2996" s="1">
        <v>3437295</v>
      </c>
      <c r="K2996" s="1">
        <v>-3.9999999899009708E-6</v>
      </c>
      <c r="L2996" s="1">
        <v>-1.1637044372037053E-4</v>
      </c>
      <c r="M2996" s="1">
        <v>-3.2280000596074387E-5</v>
      </c>
      <c r="N2996" s="1">
        <v>-5.0016026943922043E-3</v>
      </c>
    </row>
    <row r="2997" spans="1:14" x14ac:dyDescent="0.25">
      <c r="A2997" s="1">
        <v>340496</v>
      </c>
      <c r="B2997" s="1" t="s">
        <v>1520</v>
      </c>
      <c r="C2997" s="1">
        <v>129547203</v>
      </c>
      <c r="D2997" s="1">
        <v>496</v>
      </c>
      <c r="E2997" s="1" t="s">
        <v>2031</v>
      </c>
      <c r="F2997" s="1" t="s">
        <v>235</v>
      </c>
      <c r="G2997" s="1" t="s">
        <v>226</v>
      </c>
      <c r="H2997" s="1" t="s">
        <v>240</v>
      </c>
      <c r="I2997" s="1">
        <v>933279.35</v>
      </c>
      <c r="J2997" s="1">
        <v>8116839</v>
      </c>
      <c r="K2997" s="1">
        <v>-9.2000002041459084E-5</v>
      </c>
      <c r="L2997" s="1">
        <v>-1.1334333103150129E-3</v>
      </c>
      <c r="M2997" s="1">
        <v>-5.5780001275707036E-5</v>
      </c>
      <c r="N2997" s="1">
        <v>-5.976417101919651E-3</v>
      </c>
    </row>
    <row r="2998" spans="1:14" x14ac:dyDescent="0.25">
      <c r="A2998" s="1">
        <v>340497</v>
      </c>
      <c r="B2998" s="1" t="s">
        <v>1520</v>
      </c>
      <c r="C2998" s="1">
        <v>129547303</v>
      </c>
      <c r="D2998" s="1">
        <v>497</v>
      </c>
      <c r="E2998" s="1" t="s">
        <v>2032</v>
      </c>
      <c r="F2998" s="1" t="s">
        <v>235</v>
      </c>
      <c r="G2998" s="1" t="s">
        <v>226</v>
      </c>
      <c r="H2998" s="1" t="s">
        <v>240</v>
      </c>
      <c r="I2998" s="1">
        <v>849414.51</v>
      </c>
      <c r="J2998" s="1">
        <v>6471882.5</v>
      </c>
      <c r="K2998" s="1">
        <v>-3.9999999899009708E-6</v>
      </c>
      <c r="L2998" s="1">
        <v>-6.1805782024748623E-5</v>
      </c>
      <c r="M2998" s="1">
        <v>-4.4860000343760476E-5</v>
      </c>
      <c r="N2998" s="1">
        <v>-5.2810059860348701E-3</v>
      </c>
    </row>
    <row r="2999" spans="1:14" x14ac:dyDescent="0.25">
      <c r="A2999" s="1">
        <v>340498</v>
      </c>
      <c r="B2999" s="1" t="s">
        <v>1520</v>
      </c>
      <c r="C2999" s="1">
        <v>129547603</v>
      </c>
      <c r="D2999" s="1">
        <v>498</v>
      </c>
      <c r="E2999" s="1" t="s">
        <v>2033</v>
      </c>
      <c r="F2999" s="1" t="s">
        <v>235</v>
      </c>
      <c r="G2999" s="1" t="s">
        <v>226</v>
      </c>
      <c r="H2999" s="1" t="s">
        <v>240</v>
      </c>
      <c r="I2999" s="1">
        <v>1475035.67</v>
      </c>
      <c r="J2999" s="1">
        <v>7264740</v>
      </c>
      <c r="K2999" s="1">
        <v>-7.0000000960135367E-6</v>
      </c>
      <c r="L2999" s="1">
        <v>-9.6355732239317149E-5</v>
      </c>
      <c r="M2999" s="1">
        <v>-7.0770001912023872E-5</v>
      </c>
      <c r="N2999" s="1">
        <v>-4.7976197674870491E-3</v>
      </c>
    </row>
    <row r="3000" spans="1:14" x14ac:dyDescent="0.25">
      <c r="A3000" s="1">
        <v>340499</v>
      </c>
      <c r="B3000" s="1" t="s">
        <v>1520</v>
      </c>
      <c r="C3000" s="1">
        <v>129547803</v>
      </c>
      <c r="D3000" s="1">
        <v>499</v>
      </c>
      <c r="E3000" s="1" t="s">
        <v>2034</v>
      </c>
      <c r="F3000" s="1" t="s">
        <v>235</v>
      </c>
      <c r="G3000" s="1" t="s">
        <v>226</v>
      </c>
      <c r="H3000" s="1" t="s">
        <v>240</v>
      </c>
      <c r="I3000" s="1">
        <v>606273.43000000005</v>
      </c>
      <c r="J3000" s="1">
        <v>4623761.5</v>
      </c>
      <c r="K3000" s="1">
        <v>-2.4999999368446879E-6</v>
      </c>
      <c r="L3000" s="1">
        <v>-5.4068503231974319E-5</v>
      </c>
      <c r="M3000" s="1">
        <v>-2.449000021442771E-5</v>
      </c>
      <c r="N3000" s="1">
        <v>-4.0392684750258923E-3</v>
      </c>
    </row>
    <row r="3001" spans="1:14" x14ac:dyDescent="0.25">
      <c r="A3001" s="1">
        <v>340500</v>
      </c>
      <c r="B3001" s="1" t="s">
        <v>1520</v>
      </c>
      <c r="C3001" s="1">
        <v>129548803</v>
      </c>
      <c r="D3001" s="1">
        <v>500</v>
      </c>
      <c r="E3001" s="1" t="s">
        <v>2035</v>
      </c>
      <c r="F3001" s="1" t="s">
        <v>235</v>
      </c>
      <c r="G3001" s="1" t="s">
        <v>226</v>
      </c>
      <c r="H3001" s="1" t="s">
        <v>240</v>
      </c>
      <c r="I3001" s="1">
        <v>861132.31</v>
      </c>
      <c r="J3001" s="1">
        <v>7207920.5</v>
      </c>
      <c r="K3001" s="1">
        <v>-4.5000001591688488E-6</v>
      </c>
      <c r="L3001" s="1">
        <v>-6.2431281548924744E-5</v>
      </c>
      <c r="M3001" s="1">
        <v>-3.7729998439317569E-5</v>
      </c>
      <c r="N3001" s="1">
        <v>-4.381248727440834E-3</v>
      </c>
    </row>
    <row r="3002" spans="1:14" x14ac:dyDescent="0.25">
      <c r="A3002" s="1">
        <v>350001</v>
      </c>
      <c r="B3002" s="1" t="s">
        <v>1521</v>
      </c>
      <c r="C3002" s="1">
        <v>101260303</v>
      </c>
      <c r="D3002" s="1">
        <v>1</v>
      </c>
      <c r="E3002" s="1" t="s">
        <v>1536</v>
      </c>
      <c r="F3002" s="1" t="s">
        <v>228</v>
      </c>
      <c r="G3002" s="1" t="s">
        <v>161</v>
      </c>
      <c r="H3002" s="1" t="s">
        <v>240</v>
      </c>
      <c r="I3002" s="1">
        <v>3195612.01</v>
      </c>
      <c r="J3002" s="1">
        <v>24595886</v>
      </c>
      <c r="K3002" s="1">
        <v>0.3795660138130188</v>
      </c>
      <c r="L3002" s="1">
        <v>1.5673974752426147</v>
      </c>
      <c r="M3002" s="1">
        <v>8.2852311432361603E-2</v>
      </c>
      <c r="N3002" s="1">
        <v>2.6616995334625244</v>
      </c>
    </row>
    <row r="3003" spans="1:14" x14ac:dyDescent="0.25">
      <c r="A3003" s="1">
        <v>350002</v>
      </c>
      <c r="B3003" s="1" t="s">
        <v>1521</v>
      </c>
      <c r="C3003" s="1">
        <v>101260803</v>
      </c>
      <c r="D3003" s="1">
        <v>2</v>
      </c>
      <c r="E3003" s="1" t="s">
        <v>1537</v>
      </c>
      <c r="F3003" s="1" t="s">
        <v>228</v>
      </c>
      <c r="G3003" s="1" t="s">
        <v>161</v>
      </c>
      <c r="H3003" s="1" t="s">
        <v>240</v>
      </c>
      <c r="I3003" s="1">
        <v>1606014.81</v>
      </c>
      <c r="J3003" s="1">
        <v>13620192</v>
      </c>
      <c r="K3003" s="1">
        <v>0.85474801063537598</v>
      </c>
      <c r="L3003" s="1">
        <v>6.6957955360412598</v>
      </c>
      <c r="M3003" s="1">
        <v>8.128984272480011E-2</v>
      </c>
      <c r="N3003" s="1">
        <v>5.3314428329467773</v>
      </c>
    </row>
    <row r="3004" spans="1:14" x14ac:dyDescent="0.25">
      <c r="A3004" s="1">
        <v>350003</v>
      </c>
      <c r="B3004" s="1" t="s">
        <v>1521</v>
      </c>
      <c r="C3004" s="1">
        <v>101261302</v>
      </c>
      <c r="D3004" s="1">
        <v>3</v>
      </c>
      <c r="E3004" s="1" t="s">
        <v>1538</v>
      </c>
      <c r="F3004" s="1" t="s">
        <v>228</v>
      </c>
      <c r="G3004" s="1" t="s">
        <v>161</v>
      </c>
      <c r="H3004" s="1" t="s">
        <v>240</v>
      </c>
      <c r="I3004" s="1">
        <v>5045611.3600000003</v>
      </c>
      <c r="J3004" s="1">
        <v>31403826</v>
      </c>
      <c r="K3004" s="1">
        <v>0.23737600445747375</v>
      </c>
      <c r="L3004" s="1">
        <v>0.76163953542709351</v>
      </c>
      <c r="M3004" s="1">
        <v>0.1622823029756546</v>
      </c>
      <c r="N3004" s="1">
        <v>3.3231899738311768</v>
      </c>
    </row>
    <row r="3005" spans="1:14" x14ac:dyDescent="0.25">
      <c r="A3005" s="1">
        <v>350004</v>
      </c>
      <c r="B3005" s="1" t="s">
        <v>1521</v>
      </c>
      <c r="C3005" s="1">
        <v>101262903</v>
      </c>
      <c r="D3005" s="1">
        <v>4</v>
      </c>
      <c r="E3005" s="1" t="s">
        <v>1539</v>
      </c>
      <c r="F3005" s="1" t="s">
        <v>228</v>
      </c>
      <c r="G3005" s="1" t="s">
        <v>161</v>
      </c>
      <c r="H3005" s="1" t="s">
        <v>240</v>
      </c>
      <c r="I3005" s="1">
        <v>814092.68</v>
      </c>
      <c r="J3005" s="1">
        <v>7076387</v>
      </c>
      <c r="K3005" s="1">
        <v>3.1899001449346542E-2</v>
      </c>
      <c r="L3005" s="1">
        <v>0.45282211899757385</v>
      </c>
      <c r="M3005" s="1">
        <v>5.8016169816255569E-2</v>
      </c>
      <c r="N3005" s="1">
        <v>7.6733198165893555</v>
      </c>
    </row>
    <row r="3006" spans="1:14" x14ac:dyDescent="0.25">
      <c r="A3006" s="1">
        <v>350005</v>
      </c>
      <c r="B3006" s="1" t="s">
        <v>1521</v>
      </c>
      <c r="C3006" s="1">
        <v>101264003</v>
      </c>
      <c r="D3006" s="1">
        <v>5</v>
      </c>
      <c r="E3006" s="1" t="s">
        <v>1540</v>
      </c>
      <c r="F3006" s="1" t="s">
        <v>228</v>
      </c>
      <c r="G3006" s="1" t="s">
        <v>161</v>
      </c>
      <c r="H3006" s="1" t="s">
        <v>240</v>
      </c>
      <c r="I3006" s="1">
        <v>2496140.02</v>
      </c>
      <c r="J3006" s="1">
        <v>15182619</v>
      </c>
      <c r="K3006" s="1">
        <v>0.46022599935531616</v>
      </c>
      <c r="L3006" s="1">
        <v>3.1260271072387695</v>
      </c>
      <c r="M3006" s="1">
        <v>8.1628531217575073E-2</v>
      </c>
      <c r="N3006" s="1">
        <v>3.3807473182678223</v>
      </c>
    </row>
    <row r="3007" spans="1:14" x14ac:dyDescent="0.25">
      <c r="A3007" s="1">
        <v>350006</v>
      </c>
      <c r="B3007" s="1" t="s">
        <v>1521</v>
      </c>
      <c r="C3007" s="1">
        <v>101268003</v>
      </c>
      <c r="D3007" s="1">
        <v>6</v>
      </c>
      <c r="E3007" s="1" t="s">
        <v>1541</v>
      </c>
      <c r="F3007" s="1" t="s">
        <v>228</v>
      </c>
      <c r="G3007" s="1" t="s">
        <v>161</v>
      </c>
      <c r="H3007" s="1" t="s">
        <v>240</v>
      </c>
      <c r="I3007" s="1">
        <v>2357103.7799999998</v>
      </c>
      <c r="J3007" s="1">
        <v>16655731</v>
      </c>
      <c r="K3007" s="1">
        <v>0.35118499398231506</v>
      </c>
      <c r="L3007" s="1">
        <v>2.1539084911346436</v>
      </c>
      <c r="M3007" s="1">
        <v>7.3141239583492279E-2</v>
      </c>
      <c r="N3007" s="1">
        <v>3.2023835182189941</v>
      </c>
    </row>
    <row r="3008" spans="1:14" x14ac:dyDescent="0.25">
      <c r="A3008" s="1">
        <v>350007</v>
      </c>
      <c r="B3008" s="1" t="s">
        <v>1521</v>
      </c>
      <c r="C3008" s="1">
        <v>101301303</v>
      </c>
      <c r="D3008" s="1">
        <v>7</v>
      </c>
      <c r="E3008" s="1" t="s">
        <v>1542</v>
      </c>
      <c r="F3008" s="1" t="s">
        <v>228</v>
      </c>
      <c r="G3008" s="1" t="s">
        <v>162</v>
      </c>
      <c r="H3008" s="1" t="s">
        <v>240</v>
      </c>
      <c r="I3008" s="1">
        <v>936134.12</v>
      </c>
      <c r="J3008" s="1">
        <v>7313846</v>
      </c>
      <c r="K3008" s="1">
        <v>9.5440499484539032E-2</v>
      </c>
      <c r="L3008" s="1">
        <v>1.3221825361251831</v>
      </c>
      <c r="M3008" s="1">
        <v>4.3891448527574539E-2</v>
      </c>
      <c r="N3008" s="1">
        <v>4.9192280769348145</v>
      </c>
    </row>
    <row r="3009" spans="1:14" x14ac:dyDescent="0.25">
      <c r="A3009" s="1">
        <v>350008</v>
      </c>
      <c r="B3009" s="1" t="s">
        <v>1521</v>
      </c>
      <c r="C3009" s="1">
        <v>101301403</v>
      </c>
      <c r="D3009" s="1">
        <v>8</v>
      </c>
      <c r="E3009" s="1" t="s">
        <v>1543</v>
      </c>
      <c r="F3009" s="1" t="s">
        <v>228</v>
      </c>
      <c r="G3009" s="1" t="s">
        <v>162</v>
      </c>
      <c r="H3009" s="1" t="s">
        <v>240</v>
      </c>
      <c r="I3009" s="1">
        <v>1934384.99</v>
      </c>
      <c r="J3009" s="1">
        <v>8810166</v>
      </c>
      <c r="K3009" s="1">
        <v>0.26154500246047974</v>
      </c>
      <c r="L3009" s="1">
        <v>3.0594992637634277</v>
      </c>
      <c r="M3009" s="1">
        <v>5.1731068640947342E-2</v>
      </c>
      <c r="N3009" s="1">
        <v>2.7477736473083496</v>
      </c>
    </row>
    <row r="3010" spans="1:14" x14ac:dyDescent="0.25">
      <c r="A3010" s="1">
        <v>350009</v>
      </c>
      <c r="B3010" s="1" t="s">
        <v>1521</v>
      </c>
      <c r="C3010" s="1">
        <v>101303503</v>
      </c>
      <c r="D3010" s="1">
        <v>9</v>
      </c>
      <c r="E3010" s="1" t="s">
        <v>1544</v>
      </c>
      <c r="F3010" s="1" t="s">
        <v>228</v>
      </c>
      <c r="G3010" s="1" t="s">
        <v>162</v>
      </c>
      <c r="H3010" s="1" t="s">
        <v>240</v>
      </c>
      <c r="I3010" s="1">
        <v>683933.64</v>
      </c>
      <c r="J3010" s="1">
        <v>5556609</v>
      </c>
      <c r="K3010" s="1">
        <v>-1.4699500054121017E-2</v>
      </c>
      <c r="L3010" s="1">
        <v>-0.26384285092353821</v>
      </c>
      <c r="M3010" s="1">
        <v>-4.8745628446340561E-2</v>
      </c>
      <c r="N3010" s="1">
        <v>-6.6530652046203613</v>
      </c>
    </row>
    <row r="3011" spans="1:14" x14ac:dyDescent="0.25">
      <c r="A3011" s="1">
        <v>350010</v>
      </c>
      <c r="B3011" s="1" t="s">
        <v>1521</v>
      </c>
      <c r="C3011" s="1">
        <v>101306503</v>
      </c>
      <c r="D3011" s="1">
        <v>10</v>
      </c>
      <c r="E3011" s="1" t="s">
        <v>1545</v>
      </c>
      <c r="F3011" s="1" t="s">
        <v>228</v>
      </c>
      <c r="G3011" s="1" t="s">
        <v>162</v>
      </c>
      <c r="H3011" s="1" t="s">
        <v>240</v>
      </c>
      <c r="I3011" s="1">
        <v>596663.25</v>
      </c>
      <c r="J3011" s="1">
        <v>5211782</v>
      </c>
      <c r="K3011" s="1">
        <v>9.5109999179840088E-2</v>
      </c>
      <c r="L3011" s="1">
        <v>1.8588254451751709</v>
      </c>
      <c r="M3011" s="1">
        <v>8.6247297003865242E-3</v>
      </c>
      <c r="N3011" s="1">
        <v>1.466694712638855</v>
      </c>
    </row>
    <row r="3012" spans="1:14" x14ac:dyDescent="0.25">
      <c r="A3012" s="1">
        <v>350011</v>
      </c>
      <c r="B3012" s="1" t="s">
        <v>1521</v>
      </c>
      <c r="C3012" s="1">
        <v>101308503</v>
      </c>
      <c r="D3012" s="1">
        <v>11</v>
      </c>
      <c r="E3012" s="1" t="s">
        <v>1546</v>
      </c>
      <c r="F3012" s="1" t="s">
        <v>228</v>
      </c>
      <c r="G3012" s="1" t="s">
        <v>162</v>
      </c>
      <c r="H3012" s="1" t="s">
        <v>240</v>
      </c>
      <c r="I3012" s="1">
        <v>690544.13</v>
      </c>
      <c r="J3012" s="1">
        <v>3654826.5</v>
      </c>
      <c r="K3012" s="1">
        <v>-1.2524999910965562E-3</v>
      </c>
      <c r="L3012" s="1">
        <v>-3.4258011728525162E-2</v>
      </c>
      <c r="M3012" s="1">
        <v>3.851909888908267E-3</v>
      </c>
      <c r="N3012" s="1">
        <v>0.56093686819076538</v>
      </c>
    </row>
    <row r="3013" spans="1:14" x14ac:dyDescent="0.25">
      <c r="A3013" s="1">
        <v>350012</v>
      </c>
      <c r="B3013" s="1" t="s">
        <v>1521</v>
      </c>
      <c r="C3013" s="1">
        <v>101630504</v>
      </c>
      <c r="D3013" s="1">
        <v>12</v>
      </c>
      <c r="E3013" s="1" t="s">
        <v>1547</v>
      </c>
      <c r="F3013" s="1" t="s">
        <v>228</v>
      </c>
      <c r="G3013" s="1" t="s">
        <v>163</v>
      </c>
      <c r="H3013" s="1" t="s">
        <v>240</v>
      </c>
      <c r="I3013" s="1">
        <v>580763.67000000004</v>
      </c>
      <c r="J3013" s="1">
        <v>4322385</v>
      </c>
      <c r="K3013" s="1">
        <v>1.3123500160872936E-2</v>
      </c>
      <c r="L3013" s="1">
        <v>0.30454173684120178</v>
      </c>
      <c r="M3013" s="1">
        <v>5.5529098026454449E-3</v>
      </c>
      <c r="N3013" s="1">
        <v>0.96536964178085327</v>
      </c>
    </row>
    <row r="3014" spans="1:14" x14ac:dyDescent="0.25">
      <c r="A3014" s="1">
        <v>350013</v>
      </c>
      <c r="B3014" s="1" t="s">
        <v>1521</v>
      </c>
      <c r="C3014" s="1">
        <v>101630903</v>
      </c>
      <c r="D3014" s="1">
        <v>13</v>
      </c>
      <c r="E3014" s="1" t="s">
        <v>1548</v>
      </c>
      <c r="F3014" s="1" t="s">
        <v>228</v>
      </c>
      <c r="G3014" s="1" t="s">
        <v>163</v>
      </c>
      <c r="H3014" s="1" t="s">
        <v>240</v>
      </c>
      <c r="I3014" s="1">
        <v>857596.81</v>
      </c>
      <c r="J3014" s="1">
        <v>6481196</v>
      </c>
      <c r="K3014" s="1">
        <v>3.6823999136686325E-2</v>
      </c>
      <c r="L3014" s="1">
        <v>0.57141333818435669</v>
      </c>
      <c r="M3014" s="1">
        <v>3.3893179148435593E-2</v>
      </c>
      <c r="N3014" s="1">
        <v>4.1147298812866211</v>
      </c>
    </row>
    <row r="3015" spans="1:14" x14ac:dyDescent="0.25">
      <c r="A3015" s="1">
        <v>350014</v>
      </c>
      <c r="B3015" s="1" t="s">
        <v>1521</v>
      </c>
      <c r="C3015" s="1">
        <v>101631003</v>
      </c>
      <c r="D3015" s="1">
        <v>14</v>
      </c>
      <c r="E3015" s="1" t="s">
        <v>1549</v>
      </c>
      <c r="F3015" s="1" t="s">
        <v>228</v>
      </c>
      <c r="G3015" s="1" t="s">
        <v>163</v>
      </c>
      <c r="H3015" s="1" t="s">
        <v>240</v>
      </c>
    </row>
    <row r="3016" spans="1:14" x14ac:dyDescent="0.25">
      <c r="A3016" s="1">
        <v>350015</v>
      </c>
      <c r="B3016" s="1" t="s">
        <v>1521</v>
      </c>
      <c r="C3016" s="1">
        <v>101631203</v>
      </c>
      <c r="D3016" s="1">
        <v>15</v>
      </c>
      <c r="E3016" s="1" t="s">
        <v>1550</v>
      </c>
      <c r="F3016" s="1" t="s">
        <v>228</v>
      </c>
      <c r="G3016" s="1" t="s">
        <v>163</v>
      </c>
      <c r="H3016" s="1" t="s">
        <v>240</v>
      </c>
      <c r="I3016" s="1">
        <v>920631.37</v>
      </c>
      <c r="J3016" s="1">
        <v>6521069.5</v>
      </c>
      <c r="K3016" s="1">
        <v>6.6711500287055969E-2</v>
      </c>
      <c r="L3016" s="1">
        <v>1.0335884094238281</v>
      </c>
      <c r="M3016" s="1">
        <v>-8.658980019390583E-3</v>
      </c>
      <c r="N3016" s="1">
        <v>-0.93178415298461914</v>
      </c>
    </row>
    <row r="3017" spans="1:14" x14ac:dyDescent="0.25">
      <c r="A3017" s="1">
        <v>350016</v>
      </c>
      <c r="B3017" s="1" t="s">
        <v>1521</v>
      </c>
      <c r="C3017" s="1">
        <v>101631503</v>
      </c>
      <c r="D3017" s="1">
        <v>16</v>
      </c>
      <c r="E3017" s="1" t="s">
        <v>1551</v>
      </c>
      <c r="F3017" s="1" t="s">
        <v>228</v>
      </c>
      <c r="G3017" s="1" t="s">
        <v>163</v>
      </c>
      <c r="H3017" s="1" t="s">
        <v>240</v>
      </c>
      <c r="I3017" s="1">
        <v>702532.52</v>
      </c>
      <c r="J3017" s="1">
        <v>6073710</v>
      </c>
      <c r="K3017" s="1">
        <v>0.12386000156402588</v>
      </c>
      <c r="L3017" s="1">
        <v>2.081733226776123</v>
      </c>
      <c r="M3017" s="1">
        <v>2.8080599382519722E-2</v>
      </c>
      <c r="N3017" s="1">
        <v>4.1634693145751953</v>
      </c>
    </row>
    <row r="3018" spans="1:14" x14ac:dyDescent="0.25">
      <c r="A3018" s="1">
        <v>350017</v>
      </c>
      <c r="B3018" s="1" t="s">
        <v>1521</v>
      </c>
      <c r="C3018" s="1">
        <v>101631703</v>
      </c>
      <c r="D3018" s="1">
        <v>17</v>
      </c>
      <c r="E3018" s="1" t="s">
        <v>1552</v>
      </c>
      <c r="F3018" s="1" t="s">
        <v>228</v>
      </c>
      <c r="G3018" s="1" t="s">
        <v>163</v>
      </c>
      <c r="H3018" s="1" t="s">
        <v>240</v>
      </c>
      <c r="I3018" s="1">
        <v>2461248.7799999998</v>
      </c>
      <c r="J3018" s="1">
        <v>12486923</v>
      </c>
      <c r="K3018" s="1">
        <v>0.65803402662277222</v>
      </c>
      <c r="L3018" s="1">
        <v>5.5629401206970215</v>
      </c>
      <c r="M3018" s="1">
        <v>5.3559601306915283E-2</v>
      </c>
      <c r="N3018" s="1">
        <v>2.2245230674743652</v>
      </c>
    </row>
    <row r="3019" spans="1:14" x14ac:dyDescent="0.25">
      <c r="A3019" s="1">
        <v>350018</v>
      </c>
      <c r="B3019" s="1" t="s">
        <v>1521</v>
      </c>
      <c r="C3019" s="1">
        <v>101631803</v>
      </c>
      <c r="D3019" s="1">
        <v>18</v>
      </c>
      <c r="E3019" s="1" t="s">
        <v>1553</v>
      </c>
      <c r="F3019" s="1" t="s">
        <v>228</v>
      </c>
      <c r="G3019" s="1" t="s">
        <v>163</v>
      </c>
      <c r="H3019" s="1" t="s">
        <v>240</v>
      </c>
      <c r="I3019" s="1">
        <v>1305212.6599999999</v>
      </c>
      <c r="J3019" s="1">
        <v>8645993</v>
      </c>
      <c r="K3019" s="1">
        <v>0.44058048725128174</v>
      </c>
      <c r="L3019" s="1">
        <v>5.3693885803222656</v>
      </c>
      <c r="M3019" s="1">
        <v>5.9964790940284729E-2</v>
      </c>
      <c r="N3019" s="1">
        <v>4.8154902458190918</v>
      </c>
    </row>
    <row r="3020" spans="1:14" x14ac:dyDescent="0.25">
      <c r="A3020" s="1">
        <v>350019</v>
      </c>
      <c r="B3020" s="1" t="s">
        <v>1521</v>
      </c>
      <c r="C3020" s="1">
        <v>101631903</v>
      </c>
      <c r="D3020" s="1">
        <v>19</v>
      </c>
      <c r="E3020" s="1" t="s">
        <v>1554</v>
      </c>
      <c r="F3020" s="1" t="s">
        <v>228</v>
      </c>
      <c r="G3020" s="1" t="s">
        <v>163</v>
      </c>
      <c r="H3020" s="1" t="s">
        <v>240</v>
      </c>
      <c r="I3020" s="1">
        <v>705321.62</v>
      </c>
      <c r="J3020" s="1">
        <v>4928660</v>
      </c>
      <c r="K3020" s="1">
        <v>3.7716001272201538E-2</v>
      </c>
      <c r="L3020" s="1">
        <v>0.77113950252532959</v>
      </c>
      <c r="M3020" s="1">
        <v>3.675329964607954E-3</v>
      </c>
      <c r="N3020" s="1">
        <v>0.52381521463394165</v>
      </c>
    </row>
    <row r="3021" spans="1:14" x14ac:dyDescent="0.25">
      <c r="A3021" s="1">
        <v>350020</v>
      </c>
      <c r="B3021" s="1" t="s">
        <v>1521</v>
      </c>
      <c r="C3021" s="1">
        <v>101632403</v>
      </c>
      <c r="D3021" s="1">
        <v>20</v>
      </c>
      <c r="E3021" s="1" t="s">
        <v>1555</v>
      </c>
      <c r="F3021" s="1" t="s">
        <v>228</v>
      </c>
      <c r="G3021" s="1" t="s">
        <v>163</v>
      </c>
      <c r="H3021" s="1" t="s">
        <v>240</v>
      </c>
      <c r="I3021" s="1">
        <v>856385.14</v>
      </c>
      <c r="J3021" s="1">
        <v>6719540</v>
      </c>
      <c r="K3021" s="1">
        <v>0.12274249643087387</v>
      </c>
      <c r="L3021" s="1">
        <v>1.8606376647949219</v>
      </c>
      <c r="M3021" s="1">
        <v>2.0878339186310768E-2</v>
      </c>
      <c r="N3021" s="1">
        <v>2.4988832473754883</v>
      </c>
    </row>
    <row r="3022" spans="1:14" x14ac:dyDescent="0.25">
      <c r="A3022" s="1">
        <v>350021</v>
      </c>
      <c r="B3022" s="1" t="s">
        <v>1521</v>
      </c>
      <c r="C3022" s="1">
        <v>101633903</v>
      </c>
      <c r="D3022" s="1">
        <v>21</v>
      </c>
      <c r="E3022" s="1" t="s">
        <v>1556</v>
      </c>
      <c r="F3022" s="1" t="s">
        <v>228</v>
      </c>
      <c r="G3022" s="1" t="s">
        <v>163</v>
      </c>
      <c r="H3022" s="1" t="s">
        <v>240</v>
      </c>
      <c r="I3022" s="1">
        <v>1484560.2</v>
      </c>
      <c r="J3022" s="1">
        <v>10379367</v>
      </c>
      <c r="K3022" s="1">
        <v>5.18839992582798E-2</v>
      </c>
      <c r="L3022" s="1">
        <v>0.5023876428604126</v>
      </c>
      <c r="M3022" s="1">
        <v>6.6887609660625458E-2</v>
      </c>
      <c r="N3022" s="1">
        <v>4.7181282043457031</v>
      </c>
    </row>
    <row r="3023" spans="1:14" x14ac:dyDescent="0.25">
      <c r="A3023" s="1">
        <v>350022</v>
      </c>
      <c r="B3023" s="1" t="s">
        <v>1521</v>
      </c>
      <c r="C3023" s="1">
        <v>101636503</v>
      </c>
      <c r="D3023" s="1">
        <v>22</v>
      </c>
      <c r="E3023" s="1" t="s">
        <v>1557</v>
      </c>
      <c r="F3023" s="1" t="s">
        <v>228</v>
      </c>
      <c r="G3023" s="1" t="s">
        <v>163</v>
      </c>
      <c r="H3023" s="1" t="s">
        <v>240</v>
      </c>
      <c r="I3023" s="1">
        <v>1673325.02</v>
      </c>
      <c r="J3023" s="1">
        <v>5739478.5</v>
      </c>
      <c r="K3023" s="1">
        <v>0.10939949750900269</v>
      </c>
      <c r="L3023" s="1">
        <v>1.9431254863739014</v>
      </c>
      <c r="M3023" s="1">
        <v>1.5502019785344601E-2</v>
      </c>
      <c r="N3023" s="1">
        <v>0.93508291244506836</v>
      </c>
    </row>
    <row r="3024" spans="1:14" x14ac:dyDescent="0.25">
      <c r="A3024" s="1">
        <v>350023</v>
      </c>
      <c r="B3024" s="1" t="s">
        <v>1521</v>
      </c>
      <c r="C3024" s="1">
        <v>101637002</v>
      </c>
      <c r="D3024" s="1">
        <v>23</v>
      </c>
      <c r="E3024" s="1" t="s">
        <v>1558</v>
      </c>
      <c r="F3024" s="1" t="s">
        <v>228</v>
      </c>
      <c r="G3024" s="1" t="s">
        <v>163</v>
      </c>
      <c r="H3024" s="1" t="s">
        <v>240</v>
      </c>
      <c r="I3024" s="1">
        <v>2250017.7200000002</v>
      </c>
      <c r="J3024" s="1">
        <v>13453589</v>
      </c>
      <c r="K3024" s="1">
        <v>0.39026200771331787</v>
      </c>
      <c r="L3024" s="1">
        <v>2.9874625205993652</v>
      </c>
      <c r="M3024" s="1">
        <v>9.0012922883033752E-2</v>
      </c>
      <c r="N3024" s="1">
        <v>4.1672554016113281</v>
      </c>
    </row>
    <row r="3025" spans="1:14" x14ac:dyDescent="0.25">
      <c r="A3025" s="1">
        <v>350024</v>
      </c>
      <c r="B3025" s="1" t="s">
        <v>1521</v>
      </c>
      <c r="C3025" s="1">
        <v>101638003</v>
      </c>
      <c r="D3025" s="1">
        <v>24</v>
      </c>
      <c r="E3025" s="1" t="s">
        <v>1559</v>
      </c>
      <c r="F3025" s="1" t="s">
        <v>228</v>
      </c>
      <c r="G3025" s="1" t="s">
        <v>163</v>
      </c>
      <c r="H3025" s="1" t="s">
        <v>240</v>
      </c>
      <c r="I3025" s="1">
        <v>2241645.9500000002</v>
      </c>
      <c r="J3025" s="1">
        <v>12481268</v>
      </c>
      <c r="K3025" s="1">
        <v>0.14758899807929993</v>
      </c>
      <c r="L3025" s="1">
        <v>1.19663405418396</v>
      </c>
      <c r="M3025" s="1">
        <v>0.1148655116558075</v>
      </c>
      <c r="N3025" s="1">
        <v>5.4009103775024414</v>
      </c>
    </row>
    <row r="3026" spans="1:14" x14ac:dyDescent="0.25">
      <c r="A3026" s="1">
        <v>350025</v>
      </c>
      <c r="B3026" s="1" t="s">
        <v>1521</v>
      </c>
      <c r="C3026" s="1">
        <v>101638803</v>
      </c>
      <c r="D3026" s="1">
        <v>25</v>
      </c>
      <c r="E3026" s="1" t="s">
        <v>1560</v>
      </c>
      <c r="F3026" s="1" t="s">
        <v>228</v>
      </c>
      <c r="G3026" s="1" t="s">
        <v>163</v>
      </c>
      <c r="H3026" s="1" t="s">
        <v>240</v>
      </c>
      <c r="I3026" s="1">
        <v>1769223.91</v>
      </c>
      <c r="J3026" s="1">
        <v>9316852</v>
      </c>
      <c r="K3026" s="1">
        <v>0.20937399566173553</v>
      </c>
      <c r="L3026" s="1">
        <v>2.2989239692687988</v>
      </c>
      <c r="M3026" s="1">
        <v>7.6003231108188629E-2</v>
      </c>
      <c r="N3026" s="1">
        <v>4.4886784553527832</v>
      </c>
    </row>
    <row r="3027" spans="1:14" x14ac:dyDescent="0.25">
      <c r="A3027" s="1">
        <v>350026</v>
      </c>
      <c r="B3027" s="1" t="s">
        <v>1521</v>
      </c>
      <c r="C3027" s="1">
        <v>102027451</v>
      </c>
      <c r="D3027" s="1">
        <v>26</v>
      </c>
      <c r="E3027" s="1" t="s">
        <v>1561</v>
      </c>
      <c r="F3027" s="1" t="s">
        <v>229</v>
      </c>
      <c r="G3027" s="1" t="s">
        <v>164</v>
      </c>
      <c r="H3027" s="1" t="s">
        <v>240</v>
      </c>
      <c r="I3027" s="1">
        <v>28876390.420000002</v>
      </c>
      <c r="J3027" s="1">
        <v>163710576</v>
      </c>
      <c r="K3027" s="1">
        <v>0.45084801316261292</v>
      </c>
      <c r="L3027" s="1">
        <v>0.27615383267402649</v>
      </c>
      <c r="M3027" s="1">
        <v>-0.16266947984695435</v>
      </c>
      <c r="N3027" s="1">
        <v>-0.56017476320266724</v>
      </c>
    </row>
    <row r="3028" spans="1:14" x14ac:dyDescent="0.25">
      <c r="A3028" s="1">
        <v>350027</v>
      </c>
      <c r="B3028" s="1" t="s">
        <v>1521</v>
      </c>
      <c r="C3028" s="1">
        <v>103020603</v>
      </c>
      <c r="D3028" s="1">
        <v>27</v>
      </c>
      <c r="E3028" s="1" t="s">
        <v>1562</v>
      </c>
      <c r="F3028" s="1" t="s">
        <v>229</v>
      </c>
      <c r="G3028" s="1" t="s">
        <v>164</v>
      </c>
      <c r="H3028" s="1" t="s">
        <v>240</v>
      </c>
      <c r="I3028" s="1">
        <v>733162.25</v>
      </c>
      <c r="J3028" s="1">
        <v>2654834</v>
      </c>
      <c r="K3028" s="1">
        <v>7.9788997769355774E-2</v>
      </c>
      <c r="L3028" s="1">
        <v>3.0985476970672607</v>
      </c>
      <c r="M3028" s="1">
        <v>1.1063289828598499E-2</v>
      </c>
      <c r="N3028" s="1">
        <v>1.5321016311645508</v>
      </c>
    </row>
    <row r="3029" spans="1:14" x14ac:dyDescent="0.25">
      <c r="A3029" s="1">
        <v>350028</v>
      </c>
      <c r="B3029" s="1" t="s">
        <v>1521</v>
      </c>
      <c r="C3029" s="1">
        <v>103020753</v>
      </c>
      <c r="D3029" s="1">
        <v>28</v>
      </c>
      <c r="E3029" s="1" t="s">
        <v>1563</v>
      </c>
      <c r="F3029" s="1" t="s">
        <v>229</v>
      </c>
      <c r="G3029" s="1" t="s">
        <v>164</v>
      </c>
      <c r="H3029" s="1" t="s">
        <v>240</v>
      </c>
      <c r="I3029" s="1">
        <v>738587</v>
      </c>
      <c r="J3029" s="1">
        <v>2826775</v>
      </c>
      <c r="K3029" s="1">
        <v>0.1771479994058609</v>
      </c>
      <c r="L3029" s="1">
        <v>6.6857714653015137</v>
      </c>
      <c r="M3029" s="1">
        <v>1.4231069944798946E-2</v>
      </c>
      <c r="N3029" s="1">
        <v>1.9646515846252441</v>
      </c>
    </row>
    <row r="3030" spans="1:14" x14ac:dyDescent="0.25">
      <c r="A3030" s="1">
        <v>350029</v>
      </c>
      <c r="B3030" s="1" t="s">
        <v>1521</v>
      </c>
      <c r="C3030" s="1">
        <v>103021003</v>
      </c>
      <c r="D3030" s="1">
        <v>29</v>
      </c>
      <c r="E3030" s="1" t="s">
        <v>1564</v>
      </c>
      <c r="F3030" s="1" t="s">
        <v>229</v>
      </c>
      <c r="G3030" s="1" t="s">
        <v>164</v>
      </c>
      <c r="H3030" s="1" t="s">
        <v>240</v>
      </c>
      <c r="I3030" s="1">
        <v>1747236</v>
      </c>
      <c r="J3030" s="1">
        <v>5600959</v>
      </c>
      <c r="K3030" s="1">
        <v>0.14576299488544464</v>
      </c>
      <c r="L3030" s="1">
        <v>2.6720030307769775</v>
      </c>
      <c r="M3030" s="1">
        <v>1.3345000334084034E-2</v>
      </c>
      <c r="N3030" s="1">
        <v>0.76965624094009399</v>
      </c>
    </row>
    <row r="3031" spans="1:14" x14ac:dyDescent="0.25">
      <c r="A3031" s="1">
        <v>350030</v>
      </c>
      <c r="B3031" s="1" t="s">
        <v>1521</v>
      </c>
      <c r="C3031" s="1">
        <v>103021102</v>
      </c>
      <c r="D3031" s="1">
        <v>30</v>
      </c>
      <c r="E3031" s="1" t="s">
        <v>1565</v>
      </c>
      <c r="F3031" s="1" t="s">
        <v>229</v>
      </c>
      <c r="G3031" s="1" t="s">
        <v>164</v>
      </c>
      <c r="H3031" s="1" t="s">
        <v>240</v>
      </c>
      <c r="I3031" s="1">
        <v>2958998.72</v>
      </c>
      <c r="J3031" s="1">
        <v>10760593</v>
      </c>
      <c r="K3031" s="1">
        <v>0.54790002107620239</v>
      </c>
      <c r="L3031" s="1">
        <v>5.3648924827575684</v>
      </c>
      <c r="M3031" s="1">
        <v>0.15379425883293152</v>
      </c>
      <c r="N3031" s="1">
        <v>5.4824619293212891</v>
      </c>
    </row>
    <row r="3032" spans="1:14" x14ac:dyDescent="0.25">
      <c r="A3032" s="1">
        <v>350031</v>
      </c>
      <c r="B3032" s="1" t="s">
        <v>1521</v>
      </c>
      <c r="C3032" s="1">
        <v>103021252</v>
      </c>
      <c r="D3032" s="1">
        <v>31</v>
      </c>
      <c r="E3032" s="1" t="s">
        <v>1566</v>
      </c>
      <c r="F3032" s="1" t="s">
        <v>229</v>
      </c>
      <c r="G3032" s="1" t="s">
        <v>164</v>
      </c>
      <c r="H3032" s="1" t="s">
        <v>240</v>
      </c>
      <c r="I3032" s="1">
        <v>2793821.28</v>
      </c>
      <c r="J3032" s="1">
        <v>9411249</v>
      </c>
      <c r="K3032" s="1">
        <v>0.14077800512313843</v>
      </c>
      <c r="L3032" s="1">
        <v>1.5185636281967163</v>
      </c>
      <c r="M3032" s="1">
        <v>7.8672647476196289E-2</v>
      </c>
      <c r="N3032" s="1">
        <v>2.8975448608398438</v>
      </c>
    </row>
    <row r="3033" spans="1:14" x14ac:dyDescent="0.25">
      <c r="A3033" s="1">
        <v>350032</v>
      </c>
      <c r="B3033" s="1" t="s">
        <v>1521</v>
      </c>
      <c r="C3033" s="1">
        <v>103021453</v>
      </c>
      <c r="D3033" s="1">
        <v>32</v>
      </c>
      <c r="E3033" s="1" t="s">
        <v>1567</v>
      </c>
      <c r="F3033" s="1" t="s">
        <v>229</v>
      </c>
      <c r="G3033" s="1" t="s">
        <v>164</v>
      </c>
      <c r="H3033" s="1" t="s">
        <v>240</v>
      </c>
      <c r="I3033" s="1">
        <v>969284.78</v>
      </c>
      <c r="J3033" s="1">
        <v>5226102.5</v>
      </c>
      <c r="K3033" s="1">
        <v>0.20133750140666962</v>
      </c>
      <c r="L3033" s="1">
        <v>4.0069036483764648</v>
      </c>
      <c r="M3033" s="1">
        <v>3.294111043214798E-2</v>
      </c>
      <c r="N3033" s="1">
        <v>3.5180575847625732</v>
      </c>
    </row>
    <row r="3034" spans="1:14" x14ac:dyDescent="0.25">
      <c r="A3034" s="1">
        <v>350033</v>
      </c>
      <c r="B3034" s="1" t="s">
        <v>1521</v>
      </c>
      <c r="C3034" s="1">
        <v>103021603</v>
      </c>
      <c r="D3034" s="1">
        <v>33</v>
      </c>
      <c r="E3034" s="1" t="s">
        <v>1568</v>
      </c>
      <c r="F3034" s="1" t="s">
        <v>229</v>
      </c>
      <c r="G3034" s="1" t="s">
        <v>164</v>
      </c>
      <c r="H3034" s="1" t="s">
        <v>240</v>
      </c>
      <c r="I3034" s="1">
        <v>1030057.2</v>
      </c>
      <c r="J3034" s="1">
        <v>4575626.5</v>
      </c>
      <c r="K3034" s="1">
        <v>0.17309349775314331</v>
      </c>
      <c r="L3034" s="1">
        <v>3.9316797256469727</v>
      </c>
      <c r="M3034" s="1">
        <v>5.853474885225296E-2</v>
      </c>
      <c r="N3034" s="1">
        <v>6.0250539779663086</v>
      </c>
    </row>
    <row r="3035" spans="1:14" x14ac:dyDescent="0.25">
      <c r="A3035" s="1">
        <v>350034</v>
      </c>
      <c r="B3035" s="1" t="s">
        <v>1521</v>
      </c>
      <c r="C3035" s="1">
        <v>103021752</v>
      </c>
      <c r="D3035" s="1">
        <v>34</v>
      </c>
      <c r="E3035" s="1" t="s">
        <v>1569</v>
      </c>
      <c r="F3035" s="1" t="s">
        <v>229</v>
      </c>
      <c r="G3035" s="1" t="s">
        <v>164</v>
      </c>
      <c r="H3035" s="1" t="s">
        <v>240</v>
      </c>
      <c r="I3035" s="1">
        <v>1852524.2</v>
      </c>
      <c r="J3035" s="1">
        <v>5435316</v>
      </c>
      <c r="K3035" s="1">
        <v>0.20386150479316711</v>
      </c>
      <c r="L3035" s="1">
        <v>3.8968417644500732</v>
      </c>
      <c r="M3035" s="1">
        <v>3.279871866106987E-2</v>
      </c>
      <c r="N3035" s="1">
        <v>1.8023993968963623</v>
      </c>
    </row>
    <row r="3036" spans="1:14" x14ac:dyDescent="0.25">
      <c r="A3036" s="1">
        <v>350035</v>
      </c>
      <c r="B3036" s="1" t="s">
        <v>1521</v>
      </c>
      <c r="C3036" s="1">
        <v>103021903</v>
      </c>
      <c r="D3036" s="1">
        <v>35</v>
      </c>
      <c r="E3036" s="1" t="s">
        <v>1570</v>
      </c>
      <c r="F3036" s="1" t="s">
        <v>229</v>
      </c>
      <c r="G3036" s="1" t="s">
        <v>164</v>
      </c>
      <c r="H3036" s="1" t="s">
        <v>240</v>
      </c>
      <c r="I3036" s="1">
        <v>1202157.52</v>
      </c>
      <c r="J3036" s="1">
        <v>8038559</v>
      </c>
      <c r="K3036" s="1">
        <v>0.23489749431610107</v>
      </c>
      <c r="L3036" s="1">
        <v>3.0100934505462646</v>
      </c>
      <c r="M3036" s="1">
        <v>-1.3072350062429905E-2</v>
      </c>
      <c r="N3036" s="1">
        <v>-1.0757100582122803</v>
      </c>
    </row>
    <row r="3037" spans="1:14" x14ac:dyDescent="0.25">
      <c r="A3037" s="1">
        <v>350036</v>
      </c>
      <c r="B3037" s="1" t="s">
        <v>1521</v>
      </c>
      <c r="C3037" s="1">
        <v>103022103</v>
      </c>
      <c r="D3037" s="1">
        <v>36</v>
      </c>
      <c r="E3037" s="1" t="s">
        <v>1571</v>
      </c>
      <c r="F3037" s="1" t="s">
        <v>229</v>
      </c>
      <c r="G3037" s="1" t="s">
        <v>164</v>
      </c>
      <c r="H3037" s="1" t="s">
        <v>240</v>
      </c>
      <c r="I3037" s="1">
        <v>524936</v>
      </c>
      <c r="J3037" s="1">
        <v>1958603</v>
      </c>
      <c r="K3037" s="1">
        <v>0.10590200126171112</v>
      </c>
      <c r="L3037" s="1">
        <v>5.7160868644714355</v>
      </c>
      <c r="M3037" s="1">
        <v>4.0477998554706573E-2</v>
      </c>
      <c r="N3037" s="1">
        <v>8.3553171157836914</v>
      </c>
    </row>
    <row r="3038" spans="1:14" x14ac:dyDescent="0.25">
      <c r="A3038" s="1">
        <v>350037</v>
      </c>
      <c r="B3038" s="1" t="s">
        <v>1521</v>
      </c>
      <c r="C3038" s="1">
        <v>103022253</v>
      </c>
      <c r="D3038" s="1">
        <v>37</v>
      </c>
      <c r="E3038" s="1" t="s">
        <v>1572</v>
      </c>
      <c r="F3038" s="1" t="s">
        <v>229</v>
      </c>
      <c r="G3038" s="1" t="s">
        <v>164</v>
      </c>
      <c r="H3038" s="1" t="s">
        <v>240</v>
      </c>
      <c r="I3038" s="1">
        <v>1427155.78</v>
      </c>
      <c r="J3038" s="1">
        <v>6346485</v>
      </c>
      <c r="K3038" s="1">
        <v>0.13132700324058533</v>
      </c>
      <c r="L3038" s="1">
        <v>2.113011360168457</v>
      </c>
      <c r="M3038" s="1">
        <v>0.11116998642683029</v>
      </c>
      <c r="N3038" s="1">
        <v>8.4476585388183594</v>
      </c>
    </row>
    <row r="3039" spans="1:14" x14ac:dyDescent="0.25">
      <c r="A3039" s="1">
        <v>350038</v>
      </c>
      <c r="B3039" s="1" t="s">
        <v>1521</v>
      </c>
      <c r="C3039" s="1">
        <v>103022503</v>
      </c>
      <c r="D3039" s="1">
        <v>38</v>
      </c>
      <c r="E3039" s="1" t="s">
        <v>1573</v>
      </c>
      <c r="F3039" s="1" t="s">
        <v>229</v>
      </c>
      <c r="G3039" s="1" t="s">
        <v>164</v>
      </c>
      <c r="H3039" s="1" t="s">
        <v>240</v>
      </c>
      <c r="I3039" s="1">
        <v>822414</v>
      </c>
      <c r="J3039" s="1">
        <v>12689263</v>
      </c>
      <c r="K3039" s="1">
        <v>0.56301200389862061</v>
      </c>
      <c r="L3039" s="1">
        <v>4.6429190635681152</v>
      </c>
      <c r="M3039" s="1">
        <v>7.5595222413539886E-2</v>
      </c>
      <c r="N3039" s="1">
        <v>10.122297286987305</v>
      </c>
    </row>
    <row r="3040" spans="1:14" x14ac:dyDescent="0.25">
      <c r="A3040" s="1">
        <v>350039</v>
      </c>
      <c r="B3040" s="1" t="s">
        <v>1521</v>
      </c>
      <c r="C3040" s="1">
        <v>103022803</v>
      </c>
      <c r="D3040" s="1">
        <v>39</v>
      </c>
      <c r="E3040" s="1" t="s">
        <v>1574</v>
      </c>
      <c r="F3040" s="1" t="s">
        <v>229</v>
      </c>
      <c r="G3040" s="1" t="s">
        <v>164</v>
      </c>
      <c r="H3040" s="1" t="s">
        <v>240</v>
      </c>
      <c r="I3040" s="1">
        <v>1442375.16</v>
      </c>
      <c r="J3040" s="1">
        <v>7974937</v>
      </c>
      <c r="K3040" s="1">
        <v>0.70516902208328247</v>
      </c>
      <c r="L3040" s="1">
        <v>9.7000207901000977</v>
      </c>
      <c r="M3040" s="1">
        <v>7.8765161335468292E-2</v>
      </c>
      <c r="N3040" s="1">
        <v>5.7762231826782227</v>
      </c>
    </row>
    <row r="3041" spans="1:14" x14ac:dyDescent="0.25">
      <c r="A3041" s="1">
        <v>350040</v>
      </c>
      <c r="B3041" s="1" t="s">
        <v>1521</v>
      </c>
      <c r="C3041" s="1">
        <v>103023153</v>
      </c>
      <c r="D3041" s="1">
        <v>40</v>
      </c>
      <c r="E3041" s="1" t="s">
        <v>1575</v>
      </c>
      <c r="F3041" s="1" t="s">
        <v>229</v>
      </c>
      <c r="G3041" s="1" t="s">
        <v>164</v>
      </c>
      <c r="H3041" s="1" t="s">
        <v>240</v>
      </c>
      <c r="I3041" s="1">
        <v>1975448.31</v>
      </c>
      <c r="J3041" s="1">
        <v>9827174</v>
      </c>
      <c r="K3041" s="1">
        <v>0.20654399693012238</v>
      </c>
      <c r="L3041" s="1">
        <v>2.1468863487243652</v>
      </c>
      <c r="M3041" s="1">
        <v>5.6820608675479889E-2</v>
      </c>
      <c r="N3041" s="1">
        <v>2.9615235328674316</v>
      </c>
    </row>
    <row r="3042" spans="1:14" x14ac:dyDescent="0.25">
      <c r="A3042" s="1">
        <v>350041</v>
      </c>
      <c r="B3042" s="1" t="s">
        <v>1521</v>
      </c>
      <c r="C3042" s="1">
        <v>103023912</v>
      </c>
      <c r="D3042" s="1">
        <v>41</v>
      </c>
      <c r="E3042" s="1" t="s">
        <v>1576</v>
      </c>
      <c r="F3042" s="1" t="s">
        <v>229</v>
      </c>
      <c r="G3042" s="1" t="s">
        <v>164</v>
      </c>
      <c r="H3042" s="1" t="s">
        <v>240</v>
      </c>
      <c r="I3042" s="1">
        <v>2452856.66</v>
      </c>
      <c r="J3042" s="1">
        <v>4091310.5</v>
      </c>
      <c r="K3042" s="1">
        <v>0.30616223812103271</v>
      </c>
      <c r="L3042" s="1">
        <v>8.0885143280029297</v>
      </c>
      <c r="M3042" s="1">
        <v>3.5104900598526001E-2</v>
      </c>
      <c r="N3042" s="1">
        <v>1.4519646167755127</v>
      </c>
    </row>
    <row r="3043" spans="1:14" x14ac:dyDescent="0.25">
      <c r="A3043" s="1">
        <v>350042</v>
      </c>
      <c r="B3043" s="1" t="s">
        <v>1521</v>
      </c>
      <c r="C3043" s="1">
        <v>103024102</v>
      </c>
      <c r="D3043" s="1">
        <v>42</v>
      </c>
      <c r="E3043" s="1" t="s">
        <v>1577</v>
      </c>
      <c r="F3043" s="1" t="s">
        <v>229</v>
      </c>
      <c r="G3043" s="1" t="s">
        <v>164</v>
      </c>
      <c r="H3043" s="1" t="s">
        <v>240</v>
      </c>
      <c r="I3043" s="1">
        <v>2427539.02</v>
      </c>
      <c r="J3043" s="1">
        <v>8216101</v>
      </c>
      <c r="K3043" s="1">
        <v>0.27050149440765381</v>
      </c>
      <c r="L3043" s="1">
        <v>3.4044189453125</v>
      </c>
      <c r="M3043" s="1">
        <v>0.16911278665065765</v>
      </c>
      <c r="N3043" s="1">
        <v>7.4880809783935547</v>
      </c>
    </row>
    <row r="3044" spans="1:14" x14ac:dyDescent="0.25">
      <c r="A3044" s="1">
        <v>350043</v>
      </c>
      <c r="B3044" s="1" t="s">
        <v>1521</v>
      </c>
      <c r="C3044" s="1">
        <v>103024603</v>
      </c>
      <c r="D3044" s="1">
        <v>43</v>
      </c>
      <c r="E3044" s="1" t="s">
        <v>1578</v>
      </c>
      <c r="F3044" s="1" t="s">
        <v>229</v>
      </c>
      <c r="G3044" s="1" t="s">
        <v>164</v>
      </c>
      <c r="H3044" s="1" t="s">
        <v>240</v>
      </c>
      <c r="I3044" s="1">
        <v>1615793.1</v>
      </c>
      <c r="J3044" s="1">
        <v>5336214.5</v>
      </c>
      <c r="K3044" s="1">
        <v>0.14809399843215942</v>
      </c>
      <c r="L3044" s="1">
        <v>2.8544826507568359</v>
      </c>
      <c r="M3044" s="1">
        <v>6.965038925409317E-2</v>
      </c>
      <c r="N3044" s="1">
        <v>4.504784107208252</v>
      </c>
    </row>
    <row r="3045" spans="1:14" x14ac:dyDescent="0.25">
      <c r="A3045" s="1">
        <v>350044</v>
      </c>
      <c r="B3045" s="1" t="s">
        <v>1521</v>
      </c>
      <c r="C3045" s="1">
        <v>103024753</v>
      </c>
      <c r="D3045" s="1">
        <v>44</v>
      </c>
      <c r="E3045" s="1" t="s">
        <v>1579</v>
      </c>
      <c r="F3045" s="1" t="s">
        <v>229</v>
      </c>
      <c r="G3045" s="1" t="s">
        <v>164</v>
      </c>
      <c r="H3045" s="1" t="s">
        <v>240</v>
      </c>
      <c r="I3045" s="1">
        <v>2249518</v>
      </c>
      <c r="J3045" s="1">
        <v>12332044</v>
      </c>
      <c r="K3045" s="1">
        <v>0.45094001293182373</v>
      </c>
      <c r="L3045" s="1">
        <v>3.7954385280609131</v>
      </c>
      <c r="M3045" s="1">
        <v>0.1113710030913353</v>
      </c>
      <c r="N3045" s="1">
        <v>5.2087626457214355</v>
      </c>
    </row>
    <row r="3046" spans="1:14" x14ac:dyDescent="0.25">
      <c r="A3046" s="1">
        <v>350045</v>
      </c>
      <c r="B3046" s="1" t="s">
        <v>1521</v>
      </c>
      <c r="C3046" s="1">
        <v>103025002</v>
      </c>
      <c r="D3046" s="1">
        <v>45</v>
      </c>
      <c r="E3046" s="1" t="s">
        <v>1580</v>
      </c>
      <c r="F3046" s="1" t="s">
        <v>229</v>
      </c>
      <c r="G3046" s="1" t="s">
        <v>164</v>
      </c>
      <c r="H3046" s="1" t="s">
        <v>240</v>
      </c>
      <c r="I3046" s="1">
        <v>1573839</v>
      </c>
      <c r="J3046" s="1">
        <v>5143758</v>
      </c>
      <c r="K3046" s="1">
        <v>9.8208002746105194E-2</v>
      </c>
      <c r="L3046" s="1">
        <v>1.9464280605316162</v>
      </c>
      <c r="M3046" s="1">
        <v>6.2933430075645447E-2</v>
      </c>
      <c r="N3046" s="1">
        <v>4.1652789115905762</v>
      </c>
    </row>
    <row r="3047" spans="1:14" x14ac:dyDescent="0.25">
      <c r="A3047" s="1">
        <v>350046</v>
      </c>
      <c r="B3047" s="1" t="s">
        <v>1521</v>
      </c>
      <c r="C3047" s="1">
        <v>103026002</v>
      </c>
      <c r="D3047" s="1">
        <v>46</v>
      </c>
      <c r="E3047" s="1" t="s">
        <v>1581</v>
      </c>
      <c r="F3047" s="1" t="s">
        <v>229</v>
      </c>
      <c r="G3047" s="1" t="s">
        <v>164</v>
      </c>
      <c r="H3047" s="1" t="s">
        <v>240</v>
      </c>
      <c r="I3047" s="1">
        <v>3805260</v>
      </c>
      <c r="J3047" s="1">
        <v>27927824</v>
      </c>
      <c r="K3047" s="1">
        <v>2.0049879550933838</v>
      </c>
      <c r="L3047" s="1">
        <v>7.7344470024108887</v>
      </c>
      <c r="M3047" s="1">
        <v>0.28677698969841003</v>
      </c>
      <c r="N3047" s="1">
        <v>8.1505861282348633</v>
      </c>
    </row>
    <row r="3048" spans="1:14" x14ac:dyDescent="0.25">
      <c r="A3048" s="1">
        <v>350047</v>
      </c>
      <c r="B3048" s="1" t="s">
        <v>1521</v>
      </c>
      <c r="C3048" s="1">
        <v>103026303</v>
      </c>
      <c r="D3048" s="1">
        <v>47</v>
      </c>
      <c r="E3048" s="1" t="s">
        <v>1582</v>
      </c>
      <c r="F3048" s="1" t="s">
        <v>229</v>
      </c>
      <c r="G3048" s="1" t="s">
        <v>164</v>
      </c>
      <c r="H3048" s="1" t="s">
        <v>240</v>
      </c>
      <c r="I3048" s="1">
        <v>1784924.93</v>
      </c>
      <c r="J3048" s="1">
        <v>4496839.5</v>
      </c>
      <c r="K3048" s="1">
        <v>0.23729950189590454</v>
      </c>
      <c r="L3048" s="1">
        <v>5.5710124969482422</v>
      </c>
      <c r="M3048" s="1">
        <v>9.4550751149654388E-2</v>
      </c>
      <c r="N3048" s="1">
        <v>5.5934805870056152</v>
      </c>
    </row>
    <row r="3049" spans="1:14" x14ac:dyDescent="0.25">
      <c r="A3049" s="1">
        <v>350048</v>
      </c>
      <c r="B3049" s="1" t="s">
        <v>1521</v>
      </c>
      <c r="C3049" s="1">
        <v>103026343</v>
      </c>
      <c r="D3049" s="1">
        <v>48</v>
      </c>
      <c r="E3049" s="1" t="s">
        <v>1583</v>
      </c>
      <c r="F3049" s="1" t="s">
        <v>229</v>
      </c>
      <c r="G3049" s="1" t="s">
        <v>164</v>
      </c>
      <c r="H3049" s="1" t="s">
        <v>240</v>
      </c>
      <c r="I3049" s="1">
        <v>1956017.33</v>
      </c>
      <c r="J3049" s="1">
        <v>7185146.5</v>
      </c>
      <c r="K3049" s="1">
        <v>0.31577849388122559</v>
      </c>
      <c r="L3049" s="1">
        <v>4.5969076156616211</v>
      </c>
      <c r="M3049" s="1">
        <v>0.11975447833538055</v>
      </c>
      <c r="N3049" s="1">
        <v>6.521641731262207</v>
      </c>
    </row>
    <row r="3050" spans="1:14" x14ac:dyDescent="0.25">
      <c r="A3050" s="1">
        <v>350049</v>
      </c>
      <c r="B3050" s="1" t="s">
        <v>1521</v>
      </c>
      <c r="C3050" s="1">
        <v>103026402</v>
      </c>
      <c r="D3050" s="1">
        <v>49</v>
      </c>
      <c r="E3050" s="1" t="s">
        <v>1584</v>
      </c>
      <c r="F3050" s="1" t="s">
        <v>229</v>
      </c>
      <c r="G3050" s="1" t="s">
        <v>164</v>
      </c>
      <c r="H3050" s="1" t="s">
        <v>240</v>
      </c>
      <c r="I3050" s="1">
        <v>2946309.81</v>
      </c>
      <c r="J3050" s="1">
        <v>6855925.5</v>
      </c>
      <c r="K3050" s="1">
        <v>0.26840248703956604</v>
      </c>
      <c r="L3050" s="1">
        <v>4.0744071006774902</v>
      </c>
      <c r="M3050" s="1">
        <v>0.23058851063251495</v>
      </c>
      <c r="N3050" s="1">
        <v>8.490875244140625</v>
      </c>
    </row>
    <row r="3051" spans="1:14" x14ac:dyDescent="0.25">
      <c r="A3051" s="1">
        <v>350050</v>
      </c>
      <c r="B3051" s="1" t="s">
        <v>1521</v>
      </c>
      <c r="C3051" s="1">
        <v>103026852</v>
      </c>
      <c r="D3051" s="1">
        <v>50</v>
      </c>
      <c r="E3051" s="1" t="s">
        <v>1585</v>
      </c>
      <c r="F3051" s="1" t="s">
        <v>229</v>
      </c>
      <c r="G3051" s="1" t="s">
        <v>164</v>
      </c>
      <c r="H3051" s="1" t="s">
        <v>240</v>
      </c>
      <c r="I3051" s="1">
        <v>4113959.43</v>
      </c>
      <c r="J3051" s="1">
        <v>10385680</v>
      </c>
      <c r="K3051" s="1">
        <v>0.51975202560424805</v>
      </c>
      <c r="L3051" s="1">
        <v>5.2681512832641602</v>
      </c>
      <c r="M3051" s="1">
        <v>0.1629902571439743</v>
      </c>
      <c r="N3051" s="1">
        <v>4.1253232955932617</v>
      </c>
    </row>
    <row r="3052" spans="1:14" x14ac:dyDescent="0.25">
      <c r="A3052" s="1">
        <v>350051</v>
      </c>
      <c r="B3052" s="1" t="s">
        <v>1521</v>
      </c>
      <c r="C3052" s="1">
        <v>103026873</v>
      </c>
      <c r="D3052" s="1">
        <v>51</v>
      </c>
      <c r="E3052" s="1" t="s">
        <v>1586</v>
      </c>
      <c r="F3052" s="1" t="s">
        <v>229</v>
      </c>
      <c r="G3052" s="1" t="s">
        <v>164</v>
      </c>
      <c r="H3052" s="1" t="s">
        <v>240</v>
      </c>
      <c r="I3052" s="1">
        <v>995290</v>
      </c>
      <c r="J3052" s="1">
        <v>4222897</v>
      </c>
      <c r="K3052" s="1">
        <v>8.5785001516342163E-2</v>
      </c>
      <c r="L3052" s="1">
        <v>2.0735478401184082</v>
      </c>
      <c r="M3052" s="1">
        <v>4.2072001844644547E-2</v>
      </c>
      <c r="N3052" s="1">
        <v>4.4136810302734375</v>
      </c>
    </row>
    <row r="3053" spans="1:14" x14ac:dyDescent="0.25">
      <c r="A3053" s="1">
        <v>350052</v>
      </c>
      <c r="B3053" s="1" t="s">
        <v>1521</v>
      </c>
      <c r="C3053" s="1">
        <v>103026902</v>
      </c>
      <c r="D3053" s="1">
        <v>52</v>
      </c>
      <c r="E3053" s="1" t="s">
        <v>1587</v>
      </c>
      <c r="F3053" s="1" t="s">
        <v>229</v>
      </c>
      <c r="G3053" s="1" t="s">
        <v>164</v>
      </c>
      <c r="H3053" s="1" t="s">
        <v>240</v>
      </c>
      <c r="I3053" s="1">
        <v>2615510.91</v>
      </c>
      <c r="J3053" s="1">
        <v>6816520</v>
      </c>
      <c r="K3053" s="1">
        <v>0.32574000954627991</v>
      </c>
      <c r="L3053" s="1">
        <v>5.0185031890869141</v>
      </c>
      <c r="M3053" s="1">
        <v>0.13043224811553955</v>
      </c>
      <c r="N3053" s="1">
        <v>5.2486166954040527</v>
      </c>
    </row>
    <row r="3054" spans="1:14" x14ac:dyDescent="0.25">
      <c r="A3054" s="1">
        <v>350053</v>
      </c>
      <c r="B3054" s="1" t="s">
        <v>1521</v>
      </c>
      <c r="C3054" s="1">
        <v>103027352</v>
      </c>
      <c r="D3054" s="1">
        <v>53</v>
      </c>
      <c r="E3054" s="1" t="s">
        <v>1588</v>
      </c>
      <c r="F3054" s="1" t="s">
        <v>229</v>
      </c>
      <c r="G3054" s="1" t="s">
        <v>164</v>
      </c>
      <c r="H3054" s="1" t="s">
        <v>240</v>
      </c>
      <c r="I3054" s="1">
        <v>3880953.9</v>
      </c>
      <c r="J3054" s="1">
        <v>17490950</v>
      </c>
      <c r="K3054" s="1">
        <v>0.5990939736366272</v>
      </c>
      <c r="L3054" s="1">
        <v>3.5466439723968506</v>
      </c>
      <c r="M3054" s="1">
        <v>0.37268045544624329</v>
      </c>
      <c r="N3054" s="1">
        <v>10.622902870178223</v>
      </c>
    </row>
    <row r="3055" spans="1:14" x14ac:dyDescent="0.25">
      <c r="A3055" s="1">
        <v>350054</v>
      </c>
      <c r="B3055" s="1" t="s">
        <v>1521</v>
      </c>
      <c r="C3055" s="1">
        <v>103027503</v>
      </c>
      <c r="D3055" s="1">
        <v>54</v>
      </c>
      <c r="E3055" s="1" t="s">
        <v>1589</v>
      </c>
      <c r="F3055" s="1" t="s">
        <v>229</v>
      </c>
      <c r="G3055" s="1" t="s">
        <v>164</v>
      </c>
      <c r="H3055" s="1" t="s">
        <v>240</v>
      </c>
      <c r="I3055" s="1">
        <v>2661240.83</v>
      </c>
      <c r="J3055" s="1">
        <v>13336901</v>
      </c>
      <c r="K3055" s="1">
        <v>0.19497400522232056</v>
      </c>
      <c r="L3055" s="1">
        <v>1.4836028814315796</v>
      </c>
      <c r="M3055" s="1">
        <v>0.11053571850061417</v>
      </c>
      <c r="N3055" s="1">
        <v>4.3335356712341309</v>
      </c>
    </row>
    <row r="3056" spans="1:14" x14ac:dyDescent="0.25">
      <c r="A3056" s="1">
        <v>350055</v>
      </c>
      <c r="B3056" s="1" t="s">
        <v>1521</v>
      </c>
      <c r="C3056" s="1">
        <v>103027753</v>
      </c>
      <c r="D3056" s="1">
        <v>55</v>
      </c>
      <c r="E3056" s="1" t="s">
        <v>1590</v>
      </c>
      <c r="F3056" s="1" t="s">
        <v>229</v>
      </c>
      <c r="G3056" s="1" t="s">
        <v>164</v>
      </c>
      <c r="H3056" s="1" t="s">
        <v>240</v>
      </c>
      <c r="I3056" s="1">
        <v>858360.43</v>
      </c>
      <c r="J3056" s="1">
        <v>1744971.25</v>
      </c>
      <c r="K3056" s="1">
        <v>0.21725624799728394</v>
      </c>
      <c r="L3056" s="1">
        <v>14.220993041992188</v>
      </c>
      <c r="M3056" s="1">
        <v>2.5954430922865868E-2</v>
      </c>
      <c r="N3056" s="1">
        <v>3.1180012226104736</v>
      </c>
    </row>
    <row r="3057" spans="1:14" x14ac:dyDescent="0.25">
      <c r="A3057" s="1">
        <v>350056</v>
      </c>
      <c r="B3057" s="1" t="s">
        <v>1521</v>
      </c>
      <c r="C3057" s="1">
        <v>103028203</v>
      </c>
      <c r="D3057" s="1">
        <v>56</v>
      </c>
      <c r="E3057" s="1" t="s">
        <v>1591</v>
      </c>
      <c r="F3057" s="1" t="s">
        <v>229</v>
      </c>
      <c r="G3057" s="1" t="s">
        <v>164</v>
      </c>
      <c r="H3057" s="1" t="s">
        <v>240</v>
      </c>
      <c r="I3057" s="1">
        <v>721532</v>
      </c>
      <c r="J3057" s="1">
        <v>3226249</v>
      </c>
      <c r="K3057" s="1">
        <v>0.13070349395275116</v>
      </c>
      <c r="L3057" s="1">
        <v>4.2223091125488281</v>
      </c>
      <c r="M3057" s="1">
        <v>1.8625669181346893E-2</v>
      </c>
      <c r="N3057" s="1">
        <v>2.6498081684112549</v>
      </c>
    </row>
    <row r="3058" spans="1:14" x14ac:dyDescent="0.25">
      <c r="A3058" s="1">
        <v>350057</v>
      </c>
      <c r="B3058" s="1" t="s">
        <v>1521</v>
      </c>
      <c r="C3058" s="1">
        <v>103028302</v>
      </c>
      <c r="D3058" s="1">
        <v>57</v>
      </c>
      <c r="E3058" s="1" t="s">
        <v>1592</v>
      </c>
      <c r="F3058" s="1" t="s">
        <v>229</v>
      </c>
      <c r="G3058" s="1" t="s">
        <v>164</v>
      </c>
      <c r="H3058" s="1" t="s">
        <v>240</v>
      </c>
      <c r="I3058" s="1">
        <v>3724506.84</v>
      </c>
      <c r="J3058" s="1">
        <v>11852416</v>
      </c>
      <c r="K3058" s="1">
        <v>0.16415800154209137</v>
      </c>
      <c r="L3058" s="1">
        <v>1.40446937084198</v>
      </c>
      <c r="M3058" s="1">
        <v>0.10230369865894318</v>
      </c>
      <c r="N3058" s="1">
        <v>2.824350118637085</v>
      </c>
    </row>
    <row r="3059" spans="1:14" x14ac:dyDescent="0.25">
      <c r="A3059" s="1">
        <v>350058</v>
      </c>
      <c r="B3059" s="1" t="s">
        <v>1521</v>
      </c>
      <c r="C3059" s="1">
        <v>103028653</v>
      </c>
      <c r="D3059" s="1">
        <v>58</v>
      </c>
      <c r="E3059" s="1" t="s">
        <v>1593</v>
      </c>
      <c r="F3059" s="1" t="s">
        <v>229</v>
      </c>
      <c r="G3059" s="1" t="s">
        <v>164</v>
      </c>
      <c r="H3059" s="1" t="s">
        <v>240</v>
      </c>
      <c r="I3059" s="1">
        <v>1505653.09</v>
      </c>
      <c r="J3059" s="1">
        <v>10318658</v>
      </c>
      <c r="K3059" s="1">
        <v>0.33421298861503601</v>
      </c>
      <c r="L3059" s="1">
        <v>3.3473367691040039</v>
      </c>
      <c r="M3059" s="1">
        <v>0.18633481860160828</v>
      </c>
      <c r="N3059" s="1">
        <v>14.123568534851074</v>
      </c>
    </row>
    <row r="3060" spans="1:14" x14ac:dyDescent="0.25">
      <c r="A3060" s="1">
        <v>350059</v>
      </c>
      <c r="B3060" s="1" t="s">
        <v>1521</v>
      </c>
      <c r="C3060" s="1">
        <v>103028703</v>
      </c>
      <c r="D3060" s="1">
        <v>59</v>
      </c>
      <c r="E3060" s="1" t="s">
        <v>1594</v>
      </c>
      <c r="F3060" s="1" t="s">
        <v>229</v>
      </c>
      <c r="G3060" s="1" t="s">
        <v>164</v>
      </c>
      <c r="H3060" s="1" t="s">
        <v>240</v>
      </c>
      <c r="I3060" s="1">
        <v>1133759</v>
      </c>
      <c r="J3060" s="1">
        <v>3977928</v>
      </c>
      <c r="K3060" s="1">
        <v>0.38808900117874146</v>
      </c>
      <c r="L3060" s="1">
        <v>10.810763359069824</v>
      </c>
      <c r="M3060" s="1">
        <v>7.6514117419719696E-2</v>
      </c>
      <c r="N3060" s="1">
        <v>7.2371234893798828</v>
      </c>
    </row>
    <row r="3061" spans="1:14" x14ac:dyDescent="0.25">
      <c r="A3061" s="1">
        <v>350060</v>
      </c>
      <c r="B3061" s="1" t="s">
        <v>1521</v>
      </c>
      <c r="C3061" s="1">
        <v>103028753</v>
      </c>
      <c r="D3061" s="1">
        <v>60</v>
      </c>
      <c r="E3061" s="1" t="s">
        <v>1595</v>
      </c>
      <c r="F3061" s="1" t="s">
        <v>229</v>
      </c>
      <c r="G3061" s="1" t="s">
        <v>164</v>
      </c>
      <c r="H3061" s="1" t="s">
        <v>240</v>
      </c>
      <c r="I3061" s="1">
        <v>1485106.08</v>
      </c>
      <c r="J3061" s="1">
        <v>6663574.5</v>
      </c>
      <c r="K3061" s="1">
        <v>0.1643964946269989</v>
      </c>
      <c r="L3061" s="1">
        <v>2.5294969081878662</v>
      </c>
      <c r="M3061" s="1">
        <v>4.9457460641860962E-2</v>
      </c>
      <c r="N3061" s="1">
        <v>3.4449558258056641</v>
      </c>
    </row>
    <row r="3062" spans="1:14" x14ac:dyDescent="0.25">
      <c r="A3062" s="1">
        <v>350061</v>
      </c>
      <c r="B3062" s="1" t="s">
        <v>1521</v>
      </c>
      <c r="C3062" s="1">
        <v>103028833</v>
      </c>
      <c r="D3062" s="1">
        <v>61</v>
      </c>
      <c r="E3062" s="1" t="s">
        <v>1596</v>
      </c>
      <c r="F3062" s="1" t="s">
        <v>229</v>
      </c>
      <c r="G3062" s="1" t="s">
        <v>164</v>
      </c>
      <c r="H3062" s="1" t="s">
        <v>240</v>
      </c>
      <c r="I3062" s="1">
        <v>1607607.89</v>
      </c>
      <c r="J3062" s="1">
        <v>9919337</v>
      </c>
      <c r="K3062" s="1">
        <v>0.41719400882720947</v>
      </c>
      <c r="L3062" s="1">
        <v>4.3905253410339355</v>
      </c>
      <c r="M3062" s="1">
        <v>7.2593443095684052E-2</v>
      </c>
      <c r="N3062" s="1">
        <v>4.7291698455810547</v>
      </c>
    </row>
    <row r="3063" spans="1:14" x14ac:dyDescent="0.25">
      <c r="A3063" s="1">
        <v>350062</v>
      </c>
      <c r="B3063" s="1" t="s">
        <v>1521</v>
      </c>
      <c r="C3063" s="1">
        <v>103028853</v>
      </c>
      <c r="D3063" s="1">
        <v>62</v>
      </c>
      <c r="E3063" s="1" t="s">
        <v>1597</v>
      </c>
      <c r="F3063" s="1" t="s">
        <v>229</v>
      </c>
      <c r="G3063" s="1" t="s">
        <v>164</v>
      </c>
      <c r="H3063" s="1" t="s">
        <v>240</v>
      </c>
      <c r="I3063" s="1">
        <v>1642170.36</v>
      </c>
      <c r="J3063" s="1">
        <v>11189747</v>
      </c>
    </row>
    <row r="3064" spans="1:14" x14ac:dyDescent="0.25">
      <c r="A3064" s="1">
        <v>350063</v>
      </c>
      <c r="B3064" s="1" t="s">
        <v>1521</v>
      </c>
      <c r="C3064" s="1">
        <v>103029203</v>
      </c>
      <c r="D3064" s="1">
        <v>63</v>
      </c>
      <c r="E3064" s="1" t="s">
        <v>1598</v>
      </c>
      <c r="F3064" s="1" t="s">
        <v>229</v>
      </c>
      <c r="G3064" s="1" t="s">
        <v>164</v>
      </c>
      <c r="H3064" s="1" t="s">
        <v>240</v>
      </c>
      <c r="I3064" s="1">
        <v>2166956.65</v>
      </c>
      <c r="J3064" s="1">
        <v>4770150.5</v>
      </c>
      <c r="K3064" s="1">
        <v>0.16414900124073029</v>
      </c>
      <c r="L3064" s="1">
        <v>3.5638070106506348</v>
      </c>
      <c r="M3064" s="1">
        <v>0.25568002462387085</v>
      </c>
      <c r="N3064" s="1">
        <v>13.377446174621582</v>
      </c>
    </row>
    <row r="3065" spans="1:14" x14ac:dyDescent="0.25">
      <c r="A3065" s="1">
        <v>350064</v>
      </c>
      <c r="B3065" s="1" t="s">
        <v>1521</v>
      </c>
      <c r="C3065" s="1">
        <v>103029403</v>
      </c>
      <c r="D3065" s="1">
        <v>64</v>
      </c>
      <c r="E3065" s="1" t="s">
        <v>1599</v>
      </c>
      <c r="F3065" s="1" t="s">
        <v>229</v>
      </c>
      <c r="G3065" s="1" t="s">
        <v>164</v>
      </c>
      <c r="H3065" s="1" t="s">
        <v>240</v>
      </c>
      <c r="I3065" s="1">
        <v>1779792.47</v>
      </c>
      <c r="J3065" s="1">
        <v>6436379.5</v>
      </c>
      <c r="K3065" s="1">
        <v>0.34245249629020691</v>
      </c>
      <c r="L3065" s="1">
        <v>5.619570255279541</v>
      </c>
      <c r="M3065" s="1">
        <v>4.4083021581172943E-2</v>
      </c>
      <c r="N3065" s="1">
        <v>2.5397696495056152</v>
      </c>
    </row>
    <row r="3066" spans="1:14" x14ac:dyDescent="0.25">
      <c r="A3066" s="1">
        <v>350065</v>
      </c>
      <c r="B3066" s="1" t="s">
        <v>1521</v>
      </c>
      <c r="C3066" s="1">
        <v>103029553</v>
      </c>
      <c r="D3066" s="1">
        <v>65</v>
      </c>
      <c r="E3066" s="1" t="s">
        <v>1600</v>
      </c>
      <c r="F3066" s="1" t="s">
        <v>229</v>
      </c>
      <c r="G3066" s="1" t="s">
        <v>164</v>
      </c>
      <c r="H3066" s="1" t="s">
        <v>240</v>
      </c>
      <c r="I3066" s="1">
        <v>1893942.78</v>
      </c>
      <c r="J3066" s="1">
        <v>6112908</v>
      </c>
      <c r="K3066" s="1">
        <v>0.2796894907951355</v>
      </c>
      <c r="L3066" s="1">
        <v>4.794771671295166</v>
      </c>
      <c r="M3066" s="1">
        <v>5.4097879678010941E-2</v>
      </c>
      <c r="N3066" s="1">
        <v>2.9403500556945801</v>
      </c>
    </row>
    <row r="3067" spans="1:14" x14ac:dyDescent="0.25">
      <c r="A3067" s="1">
        <v>350066</v>
      </c>
      <c r="B3067" s="1" t="s">
        <v>1521</v>
      </c>
      <c r="C3067" s="1">
        <v>103029603</v>
      </c>
      <c r="D3067" s="1">
        <v>66</v>
      </c>
      <c r="E3067" s="1" t="s">
        <v>1601</v>
      </c>
      <c r="F3067" s="1" t="s">
        <v>229</v>
      </c>
      <c r="G3067" s="1" t="s">
        <v>164</v>
      </c>
      <c r="H3067" s="1" t="s">
        <v>240</v>
      </c>
      <c r="I3067" s="1">
        <v>2399523.9</v>
      </c>
      <c r="J3067" s="1">
        <v>8566232</v>
      </c>
      <c r="K3067" s="1">
        <v>0.77915197610855103</v>
      </c>
      <c r="L3067" s="1">
        <v>10.005702018737793</v>
      </c>
      <c r="M3067" s="1">
        <v>0.15075333416461945</v>
      </c>
      <c r="N3067" s="1">
        <v>6.7038116455078125</v>
      </c>
    </row>
    <row r="3068" spans="1:14" x14ac:dyDescent="0.25">
      <c r="A3068" s="1">
        <v>350067</v>
      </c>
      <c r="B3068" s="1" t="s">
        <v>1521</v>
      </c>
      <c r="C3068" s="1">
        <v>103029803</v>
      </c>
      <c r="D3068" s="1">
        <v>67</v>
      </c>
      <c r="E3068" s="1" t="s">
        <v>1602</v>
      </c>
      <c r="F3068" s="1" t="s">
        <v>229</v>
      </c>
      <c r="G3068" s="1" t="s">
        <v>164</v>
      </c>
      <c r="H3068" s="1" t="s">
        <v>240</v>
      </c>
      <c r="I3068" s="1">
        <v>1400049.32</v>
      </c>
      <c r="J3068" s="1">
        <v>11090274</v>
      </c>
      <c r="K3068" s="1">
        <v>0.21797400712966919</v>
      </c>
      <c r="L3068" s="1">
        <v>2.0048563480377197</v>
      </c>
      <c r="M3068" s="1">
        <v>0.12729373574256897</v>
      </c>
      <c r="N3068" s="1">
        <v>10.00142765045166</v>
      </c>
    </row>
    <row r="3069" spans="1:14" x14ac:dyDescent="0.25">
      <c r="A3069" s="1">
        <v>350068</v>
      </c>
      <c r="B3069" s="1" t="s">
        <v>1521</v>
      </c>
      <c r="C3069" s="1">
        <v>103029902</v>
      </c>
      <c r="D3069" s="1">
        <v>68</v>
      </c>
      <c r="E3069" s="1" t="s">
        <v>1603</v>
      </c>
      <c r="F3069" s="1" t="s">
        <v>229</v>
      </c>
      <c r="G3069" s="1" t="s">
        <v>164</v>
      </c>
      <c r="H3069" s="1" t="s">
        <v>240</v>
      </c>
      <c r="I3069" s="1">
        <v>4352527.8099999996</v>
      </c>
      <c r="J3069" s="1">
        <v>17276420</v>
      </c>
      <c r="K3069" s="1">
        <v>1.1243560314178467</v>
      </c>
      <c r="L3069" s="1">
        <v>6.9610671997070313</v>
      </c>
      <c r="M3069" s="1">
        <v>0.20125243067741394</v>
      </c>
      <c r="N3069" s="1">
        <v>4.847966194152832</v>
      </c>
    </row>
    <row r="3070" spans="1:14" x14ac:dyDescent="0.25">
      <c r="A3070" s="1">
        <v>350069</v>
      </c>
      <c r="B3070" s="1" t="s">
        <v>1521</v>
      </c>
      <c r="C3070" s="1">
        <v>104101252</v>
      </c>
      <c r="D3070" s="1">
        <v>69</v>
      </c>
      <c r="E3070" s="1" t="s">
        <v>1604</v>
      </c>
      <c r="F3070" s="1" t="s">
        <v>230</v>
      </c>
      <c r="G3070" s="1" t="s">
        <v>165</v>
      </c>
      <c r="H3070" s="1" t="s">
        <v>240</v>
      </c>
      <c r="I3070" s="1">
        <v>4874328</v>
      </c>
      <c r="J3070" s="1">
        <v>26353966</v>
      </c>
      <c r="K3070" s="1">
        <v>0.52143400907516479</v>
      </c>
      <c r="L3070" s="1">
        <v>2.0185167789459229</v>
      </c>
      <c r="M3070" s="1">
        <v>0.20093700289726257</v>
      </c>
      <c r="N3070" s="1">
        <v>4.2995972633361816</v>
      </c>
    </row>
    <row r="3071" spans="1:14" x14ac:dyDescent="0.25">
      <c r="A3071" s="1">
        <v>350070</v>
      </c>
      <c r="B3071" s="1" t="s">
        <v>1521</v>
      </c>
      <c r="C3071" s="1">
        <v>104103603</v>
      </c>
      <c r="D3071" s="1">
        <v>70</v>
      </c>
      <c r="E3071" s="1" t="s">
        <v>1605</v>
      </c>
      <c r="F3071" s="1" t="s">
        <v>230</v>
      </c>
      <c r="G3071" s="1" t="s">
        <v>165</v>
      </c>
      <c r="H3071" s="1" t="s">
        <v>240</v>
      </c>
      <c r="I3071" s="1">
        <v>1246272</v>
      </c>
      <c r="J3071" s="1">
        <v>9902143</v>
      </c>
      <c r="K3071" s="1">
        <v>5.1419999450445175E-2</v>
      </c>
      <c r="L3071" s="1">
        <v>0.52199214696884155</v>
      </c>
      <c r="M3071" s="1">
        <v>3.0191369354724884E-2</v>
      </c>
      <c r="N3071" s="1">
        <v>2.4826784133911133</v>
      </c>
    </row>
    <row r="3072" spans="1:14" x14ac:dyDescent="0.25">
      <c r="A3072" s="1">
        <v>350071</v>
      </c>
      <c r="B3072" s="1" t="s">
        <v>1521</v>
      </c>
      <c r="C3072" s="1">
        <v>104105003</v>
      </c>
      <c r="D3072" s="1">
        <v>71</v>
      </c>
      <c r="E3072" s="1" t="s">
        <v>1606</v>
      </c>
      <c r="F3072" s="1" t="s">
        <v>230</v>
      </c>
      <c r="G3072" s="1" t="s">
        <v>165</v>
      </c>
      <c r="H3072" s="1" t="s">
        <v>240</v>
      </c>
      <c r="I3072" s="1">
        <v>1217452.8</v>
      </c>
      <c r="J3072" s="1">
        <v>6258009</v>
      </c>
      <c r="K3072" s="1">
        <v>0.16166399419307709</v>
      </c>
      <c r="L3072" s="1">
        <v>2.6518185138702393</v>
      </c>
      <c r="M3072" s="1">
        <v>2.5387799367308617E-2</v>
      </c>
      <c r="N3072" s="1">
        <v>2.1297328472137451</v>
      </c>
    </row>
    <row r="3073" spans="1:14" x14ac:dyDescent="0.25">
      <c r="A3073" s="1">
        <v>350072</v>
      </c>
      <c r="B3073" s="1" t="s">
        <v>1521</v>
      </c>
      <c r="C3073" s="1">
        <v>104105353</v>
      </c>
      <c r="D3073" s="1">
        <v>72</v>
      </c>
      <c r="E3073" s="1" t="s">
        <v>1607</v>
      </c>
      <c r="F3073" s="1" t="s">
        <v>230</v>
      </c>
      <c r="G3073" s="1" t="s">
        <v>165</v>
      </c>
      <c r="H3073" s="1" t="s">
        <v>240</v>
      </c>
      <c r="I3073" s="1">
        <v>1130361.54</v>
      </c>
      <c r="J3073" s="1">
        <v>7931685</v>
      </c>
      <c r="K3073" s="1">
        <v>7.2930499911308289E-2</v>
      </c>
      <c r="L3073" s="1">
        <v>0.92801600694656372</v>
      </c>
      <c r="M3073" s="1">
        <v>2.3928990587592125E-2</v>
      </c>
      <c r="N3073" s="1">
        <v>2.1627156734466553</v>
      </c>
    </row>
    <row r="3074" spans="1:14" x14ac:dyDescent="0.25">
      <c r="A3074" s="1">
        <v>350073</v>
      </c>
      <c r="B3074" s="1" t="s">
        <v>1521</v>
      </c>
      <c r="C3074" s="1">
        <v>104107503</v>
      </c>
      <c r="D3074" s="1">
        <v>73</v>
      </c>
      <c r="E3074" s="1" t="s">
        <v>1608</v>
      </c>
      <c r="F3074" s="1" t="s">
        <v>230</v>
      </c>
      <c r="G3074" s="1" t="s">
        <v>165</v>
      </c>
      <c r="H3074" s="1" t="s">
        <v>240</v>
      </c>
      <c r="I3074" s="1">
        <v>1582729</v>
      </c>
      <c r="J3074" s="1">
        <v>8804887</v>
      </c>
      <c r="K3074" s="1">
        <v>0.21412500739097595</v>
      </c>
      <c r="L3074" s="1">
        <v>2.4925029277801514</v>
      </c>
      <c r="M3074" s="1">
        <v>4.3007001280784607E-2</v>
      </c>
      <c r="N3074" s="1">
        <v>2.7931666374206543</v>
      </c>
    </row>
    <row r="3075" spans="1:14" x14ac:dyDescent="0.25">
      <c r="A3075" s="1">
        <v>350074</v>
      </c>
      <c r="B3075" s="1" t="s">
        <v>1521</v>
      </c>
      <c r="C3075" s="1">
        <v>104107803</v>
      </c>
      <c r="D3075" s="1">
        <v>74</v>
      </c>
      <c r="E3075" s="1" t="s">
        <v>1609</v>
      </c>
      <c r="F3075" s="1" t="s">
        <v>230</v>
      </c>
      <c r="G3075" s="1" t="s">
        <v>165</v>
      </c>
      <c r="H3075" s="1" t="s">
        <v>240</v>
      </c>
      <c r="I3075" s="1">
        <v>1536997.43</v>
      </c>
      <c r="J3075" s="1">
        <v>7963238</v>
      </c>
      <c r="K3075" s="1">
        <v>0.21156699955463409</v>
      </c>
      <c r="L3075" s="1">
        <v>2.7293083667755127</v>
      </c>
      <c r="M3075" s="1">
        <v>2.5725539773702621E-2</v>
      </c>
      <c r="N3075" s="1">
        <v>1.7022442817687988</v>
      </c>
    </row>
    <row r="3076" spans="1:14" x14ac:dyDescent="0.25">
      <c r="A3076" s="1">
        <v>350075</v>
      </c>
      <c r="B3076" s="1" t="s">
        <v>1521</v>
      </c>
      <c r="C3076" s="1">
        <v>104107903</v>
      </c>
      <c r="D3076" s="1">
        <v>75</v>
      </c>
      <c r="E3076" s="1" t="s">
        <v>1610</v>
      </c>
      <c r="F3076" s="1" t="s">
        <v>230</v>
      </c>
      <c r="G3076" s="1" t="s">
        <v>165</v>
      </c>
      <c r="H3076" s="1" t="s">
        <v>240</v>
      </c>
      <c r="I3076" s="1">
        <v>3838072.21</v>
      </c>
      <c r="J3076" s="1">
        <v>14716447</v>
      </c>
      <c r="K3076" s="1">
        <v>0.41745299100875854</v>
      </c>
      <c r="L3076" s="1">
        <v>2.9194571971893311</v>
      </c>
      <c r="M3076" s="1">
        <v>0.16049462556838989</v>
      </c>
      <c r="N3076" s="1">
        <v>4.3641395568847656</v>
      </c>
    </row>
    <row r="3077" spans="1:14" x14ac:dyDescent="0.25">
      <c r="A3077" s="1">
        <v>350076</v>
      </c>
      <c r="B3077" s="1" t="s">
        <v>1521</v>
      </c>
      <c r="C3077" s="1">
        <v>104372003</v>
      </c>
      <c r="D3077" s="1">
        <v>76</v>
      </c>
      <c r="E3077" s="1" t="s">
        <v>1611</v>
      </c>
      <c r="F3077" s="1" t="s">
        <v>230</v>
      </c>
      <c r="G3077" s="1" t="s">
        <v>166</v>
      </c>
      <c r="H3077" s="1" t="s">
        <v>240</v>
      </c>
      <c r="I3077" s="1">
        <v>1519098.71</v>
      </c>
      <c r="J3077" s="1">
        <v>11732948</v>
      </c>
      <c r="K3077" s="1">
        <v>4.6548999845981598E-2</v>
      </c>
      <c r="L3077" s="1">
        <v>0.39831772446632385</v>
      </c>
      <c r="M3077" s="1">
        <v>2.965443953871727E-2</v>
      </c>
      <c r="N3077" s="1">
        <v>1.9909734725952148</v>
      </c>
    </row>
    <row r="3078" spans="1:14" x14ac:dyDescent="0.25">
      <c r="A3078" s="1">
        <v>350077</v>
      </c>
      <c r="B3078" s="1" t="s">
        <v>1521</v>
      </c>
      <c r="C3078" s="1">
        <v>104374003</v>
      </c>
      <c r="D3078" s="1">
        <v>77</v>
      </c>
      <c r="E3078" s="1" t="s">
        <v>1612</v>
      </c>
      <c r="F3078" s="1" t="s">
        <v>230</v>
      </c>
      <c r="G3078" s="1" t="s">
        <v>166</v>
      </c>
      <c r="H3078" s="1" t="s">
        <v>240</v>
      </c>
      <c r="I3078" s="1">
        <v>847928.4</v>
      </c>
      <c r="J3078" s="1">
        <v>7631731</v>
      </c>
      <c r="K3078" s="1">
        <v>4.4991500675678253E-2</v>
      </c>
      <c r="L3078" s="1">
        <v>0.59302812814712524</v>
      </c>
      <c r="M3078" s="1">
        <v>1.1146689765155315E-2</v>
      </c>
      <c r="N3078" s="1">
        <v>1.3320904970169067</v>
      </c>
    </row>
    <row r="3079" spans="1:14" x14ac:dyDescent="0.25">
      <c r="A3079" s="1">
        <v>350078</v>
      </c>
      <c r="B3079" s="1" t="s">
        <v>1521</v>
      </c>
      <c r="C3079" s="1">
        <v>104375003</v>
      </c>
      <c r="D3079" s="1">
        <v>78</v>
      </c>
      <c r="E3079" s="1" t="s">
        <v>1613</v>
      </c>
      <c r="F3079" s="1" t="s">
        <v>230</v>
      </c>
      <c r="G3079" s="1" t="s">
        <v>166</v>
      </c>
      <c r="H3079" s="1" t="s">
        <v>240</v>
      </c>
      <c r="I3079" s="1">
        <v>1242567.1399999999</v>
      </c>
      <c r="J3079" s="1">
        <v>10198479</v>
      </c>
      <c r="K3079" s="1">
        <v>9.9192000925540924E-2</v>
      </c>
      <c r="L3079" s="1">
        <v>0.98216831684112549</v>
      </c>
      <c r="M3079" s="1">
        <v>1.6845040023326874E-2</v>
      </c>
      <c r="N3079" s="1">
        <v>1.3742952346801758</v>
      </c>
    </row>
    <row r="3080" spans="1:14" x14ac:dyDescent="0.25">
      <c r="A3080" s="1">
        <v>350079</v>
      </c>
      <c r="B3080" s="1" t="s">
        <v>1521</v>
      </c>
      <c r="C3080" s="1">
        <v>104375203</v>
      </c>
      <c r="D3080" s="1">
        <v>79</v>
      </c>
      <c r="E3080" s="1" t="s">
        <v>1614</v>
      </c>
      <c r="F3080" s="1" t="s">
        <v>230</v>
      </c>
      <c r="G3080" s="1" t="s">
        <v>166</v>
      </c>
      <c r="H3080" s="1" t="s">
        <v>240</v>
      </c>
      <c r="I3080" s="1">
        <v>715391.67</v>
      </c>
      <c r="J3080" s="1">
        <v>3351942</v>
      </c>
      <c r="K3080" s="1">
        <v>5.7339251041412354E-2</v>
      </c>
      <c r="L3080" s="1">
        <v>1.7403994798660278</v>
      </c>
      <c r="M3080" s="1">
        <v>2.3225860670208931E-2</v>
      </c>
      <c r="N3080" s="1">
        <v>3.3555340766906738</v>
      </c>
    </row>
    <row r="3081" spans="1:14" x14ac:dyDescent="0.25">
      <c r="A3081" s="1">
        <v>350080</v>
      </c>
      <c r="B3081" s="1" t="s">
        <v>1521</v>
      </c>
      <c r="C3081" s="1">
        <v>104375302</v>
      </c>
      <c r="D3081" s="1">
        <v>80</v>
      </c>
      <c r="E3081" s="1" t="s">
        <v>1615</v>
      </c>
      <c r="F3081" s="1" t="s">
        <v>230</v>
      </c>
      <c r="G3081" s="1" t="s">
        <v>166</v>
      </c>
      <c r="H3081" s="1" t="s">
        <v>240</v>
      </c>
      <c r="I3081" s="1">
        <v>3136589.53</v>
      </c>
      <c r="J3081" s="1">
        <v>26078190</v>
      </c>
      <c r="K3081" s="1">
        <v>1.6159019470214844</v>
      </c>
      <c r="L3081" s="1">
        <v>6.6056861877441406</v>
      </c>
      <c r="M3081" s="1">
        <v>0.35345473885536194</v>
      </c>
      <c r="N3081" s="1">
        <v>12.699878692626953</v>
      </c>
    </row>
    <row r="3082" spans="1:14" x14ac:dyDescent="0.25">
      <c r="A3082" s="1">
        <v>350081</v>
      </c>
      <c r="B3082" s="1" t="s">
        <v>1521</v>
      </c>
      <c r="C3082" s="1">
        <v>104376203</v>
      </c>
      <c r="D3082" s="1">
        <v>81</v>
      </c>
      <c r="E3082" s="1" t="s">
        <v>1616</v>
      </c>
      <c r="F3082" s="1" t="s">
        <v>230</v>
      </c>
      <c r="G3082" s="1" t="s">
        <v>166</v>
      </c>
      <c r="H3082" s="1" t="s">
        <v>240</v>
      </c>
      <c r="I3082" s="1">
        <v>852885.23</v>
      </c>
      <c r="J3082" s="1">
        <v>7541556.5</v>
      </c>
      <c r="K3082" s="1">
        <v>7.8231498599052429E-2</v>
      </c>
      <c r="L3082" s="1">
        <v>1.0482124090194702</v>
      </c>
      <c r="M3082" s="1">
        <v>2.0513469353318214E-2</v>
      </c>
      <c r="N3082" s="1">
        <v>2.4644601345062256</v>
      </c>
    </row>
    <row r="3083" spans="1:14" x14ac:dyDescent="0.25">
      <c r="A3083" s="1">
        <v>350082</v>
      </c>
      <c r="B3083" s="1" t="s">
        <v>1521</v>
      </c>
      <c r="C3083" s="1">
        <v>104377003</v>
      </c>
      <c r="D3083" s="1">
        <v>82</v>
      </c>
      <c r="E3083" s="1" t="s">
        <v>1617</v>
      </c>
      <c r="F3083" s="1" t="s">
        <v>230</v>
      </c>
      <c r="G3083" s="1" t="s">
        <v>166</v>
      </c>
      <c r="H3083" s="1" t="s">
        <v>240</v>
      </c>
      <c r="I3083" s="1">
        <v>563663</v>
      </c>
      <c r="J3083" s="1">
        <v>4925751</v>
      </c>
      <c r="K3083" s="1">
        <v>9.8090000450611115E-2</v>
      </c>
      <c r="L3083" s="1">
        <v>2.0318326950073242</v>
      </c>
      <c r="M3083" s="1">
        <v>4.3543998152017593E-2</v>
      </c>
      <c r="N3083" s="1">
        <v>8.3719301223754883</v>
      </c>
    </row>
    <row r="3084" spans="1:14" x14ac:dyDescent="0.25">
      <c r="A3084" s="1">
        <v>350083</v>
      </c>
      <c r="B3084" s="1" t="s">
        <v>1521</v>
      </c>
      <c r="C3084" s="1">
        <v>104378003</v>
      </c>
      <c r="D3084" s="1">
        <v>83</v>
      </c>
      <c r="E3084" s="1" t="s">
        <v>1618</v>
      </c>
      <c r="F3084" s="1" t="s">
        <v>230</v>
      </c>
      <c r="G3084" s="1" t="s">
        <v>166</v>
      </c>
      <c r="H3084" s="1" t="s">
        <v>240</v>
      </c>
      <c r="I3084" s="1">
        <v>1093356.71</v>
      </c>
      <c r="J3084" s="1">
        <v>5834193.5</v>
      </c>
      <c r="K3084" s="1">
        <v>3.1297501176595688E-2</v>
      </c>
      <c r="L3084" s="1">
        <v>0.53934276103973389</v>
      </c>
      <c r="M3084" s="1">
        <v>2.6561250910162926E-2</v>
      </c>
      <c r="N3084" s="1">
        <v>2.4898166656494141</v>
      </c>
    </row>
    <row r="3085" spans="1:14" x14ac:dyDescent="0.25">
      <c r="A3085" s="1">
        <v>350084</v>
      </c>
      <c r="B3085" s="1" t="s">
        <v>1521</v>
      </c>
      <c r="C3085" s="1">
        <v>104431304</v>
      </c>
      <c r="D3085" s="1">
        <v>84</v>
      </c>
      <c r="E3085" s="1" t="s">
        <v>1619</v>
      </c>
      <c r="F3085" s="1" t="s">
        <v>230</v>
      </c>
      <c r="G3085" s="1" t="s">
        <v>167</v>
      </c>
      <c r="H3085" s="1" t="s">
        <v>240</v>
      </c>
      <c r="I3085" s="1">
        <v>415539</v>
      </c>
      <c r="J3085" s="1">
        <v>3948987</v>
      </c>
      <c r="K3085" s="1">
        <v>7.3680996894836426E-2</v>
      </c>
      <c r="L3085" s="1">
        <v>1.9012950658798218</v>
      </c>
      <c r="M3085" s="1">
        <v>-1.0049999691545963E-3</v>
      </c>
      <c r="N3085" s="1">
        <v>-0.24127103388309479</v>
      </c>
    </row>
    <row r="3086" spans="1:14" x14ac:dyDescent="0.25">
      <c r="A3086" s="1">
        <v>350085</v>
      </c>
      <c r="B3086" s="1" t="s">
        <v>1521</v>
      </c>
      <c r="C3086" s="1">
        <v>104432503</v>
      </c>
      <c r="D3086" s="1">
        <v>85</v>
      </c>
      <c r="E3086" s="1" t="s">
        <v>1620</v>
      </c>
      <c r="F3086" s="1" t="s">
        <v>230</v>
      </c>
      <c r="G3086" s="1" t="s">
        <v>167</v>
      </c>
      <c r="H3086" s="1" t="s">
        <v>240</v>
      </c>
      <c r="I3086" s="1">
        <v>942753</v>
      </c>
      <c r="J3086" s="1">
        <v>8355135</v>
      </c>
      <c r="K3086" s="1">
        <v>0.54863297939300537</v>
      </c>
      <c r="L3086" s="1">
        <v>7.027897834777832</v>
      </c>
      <c r="M3086" s="1">
        <v>3.4111998975276947E-2</v>
      </c>
      <c r="N3086" s="1">
        <v>3.7541780471801758</v>
      </c>
    </row>
    <row r="3087" spans="1:14" x14ac:dyDescent="0.25">
      <c r="A3087" s="1">
        <v>350086</v>
      </c>
      <c r="B3087" s="1" t="s">
        <v>1521</v>
      </c>
      <c r="C3087" s="1">
        <v>104432803</v>
      </c>
      <c r="D3087" s="1">
        <v>86</v>
      </c>
      <c r="E3087" s="1" t="s">
        <v>1621</v>
      </c>
      <c r="F3087" s="1" t="s">
        <v>230</v>
      </c>
      <c r="G3087" s="1" t="s">
        <v>167</v>
      </c>
      <c r="H3087" s="1" t="s">
        <v>240</v>
      </c>
      <c r="I3087" s="1">
        <v>1119588.1100000001</v>
      </c>
      <c r="J3087" s="1">
        <v>7419657.5</v>
      </c>
      <c r="K3087" s="1">
        <v>0.30949351191520691</v>
      </c>
      <c r="L3087" s="1">
        <v>4.3528323173522949</v>
      </c>
      <c r="M3087" s="1">
        <v>5.4096590727567673E-2</v>
      </c>
      <c r="N3087" s="1">
        <v>5.0771489143371582</v>
      </c>
    </row>
    <row r="3088" spans="1:14" x14ac:dyDescent="0.25">
      <c r="A3088" s="1">
        <v>350087</v>
      </c>
      <c r="B3088" s="1" t="s">
        <v>1521</v>
      </c>
      <c r="C3088" s="1">
        <v>104432903</v>
      </c>
      <c r="D3088" s="1">
        <v>87</v>
      </c>
      <c r="E3088" s="1" t="s">
        <v>1622</v>
      </c>
      <c r="F3088" s="1" t="s">
        <v>230</v>
      </c>
      <c r="G3088" s="1" t="s">
        <v>167</v>
      </c>
      <c r="H3088" s="1" t="s">
        <v>240</v>
      </c>
      <c r="I3088" s="1">
        <v>1445781.57</v>
      </c>
      <c r="J3088" s="1">
        <v>8475383</v>
      </c>
      <c r="K3088" s="1">
        <v>5.5824000388383865E-2</v>
      </c>
      <c r="L3088" s="1">
        <v>0.66302758455276489</v>
      </c>
      <c r="M3088" s="1">
        <v>-6.4062491059303284E-2</v>
      </c>
      <c r="N3088" s="1">
        <v>-4.2429871559143066</v>
      </c>
    </row>
    <row r="3089" spans="1:14" x14ac:dyDescent="0.25">
      <c r="A3089" s="1">
        <v>350088</v>
      </c>
      <c r="B3089" s="1" t="s">
        <v>1521</v>
      </c>
      <c r="C3089" s="1">
        <v>104433303</v>
      </c>
      <c r="D3089" s="1">
        <v>88</v>
      </c>
      <c r="E3089" s="1" t="s">
        <v>1623</v>
      </c>
      <c r="F3089" s="1" t="s">
        <v>230</v>
      </c>
      <c r="G3089" s="1" t="s">
        <v>167</v>
      </c>
      <c r="H3089" s="1" t="s">
        <v>240</v>
      </c>
      <c r="I3089" s="1">
        <v>1286362.04</v>
      </c>
      <c r="J3089" s="1">
        <v>6498366</v>
      </c>
      <c r="K3089" s="1">
        <v>0.28717151284217834</v>
      </c>
      <c r="L3089" s="1">
        <v>4.6234502792358398</v>
      </c>
      <c r="M3089" s="1">
        <v>4.8181619495153427E-2</v>
      </c>
      <c r="N3089" s="1">
        <v>3.8913247585296631</v>
      </c>
    </row>
    <row r="3090" spans="1:14" x14ac:dyDescent="0.25">
      <c r="A3090" s="1">
        <v>350089</v>
      </c>
      <c r="B3090" s="1" t="s">
        <v>1521</v>
      </c>
      <c r="C3090" s="1">
        <v>104433604</v>
      </c>
      <c r="D3090" s="1">
        <v>89</v>
      </c>
      <c r="E3090" s="1" t="s">
        <v>1624</v>
      </c>
      <c r="F3090" s="1" t="s">
        <v>230</v>
      </c>
      <c r="G3090" s="1" t="s">
        <v>167</v>
      </c>
      <c r="H3090" s="1" t="s">
        <v>240</v>
      </c>
      <c r="I3090" s="1">
        <v>444154.5</v>
      </c>
      <c r="J3090" s="1">
        <v>3176685.5</v>
      </c>
      <c r="K3090" s="1">
        <v>5.5718500167131424E-2</v>
      </c>
      <c r="L3090" s="1">
        <v>1.7852960824966431</v>
      </c>
      <c r="M3090" s="1">
        <v>7.0155002176761627E-3</v>
      </c>
      <c r="N3090" s="1">
        <v>1.6048671007156372</v>
      </c>
    </row>
    <row r="3091" spans="1:14" x14ac:dyDescent="0.25">
      <c r="A3091" s="1">
        <v>350090</v>
      </c>
      <c r="B3091" s="1" t="s">
        <v>1521</v>
      </c>
      <c r="C3091" s="1">
        <v>104433903</v>
      </c>
      <c r="D3091" s="1">
        <v>90</v>
      </c>
      <c r="E3091" s="1" t="s">
        <v>1625</v>
      </c>
      <c r="F3091" s="1" t="s">
        <v>230</v>
      </c>
      <c r="G3091" s="1" t="s">
        <v>167</v>
      </c>
      <c r="H3091" s="1" t="s">
        <v>240</v>
      </c>
      <c r="I3091" s="1">
        <v>797563.54</v>
      </c>
      <c r="J3091" s="1">
        <v>6781907</v>
      </c>
      <c r="K3091" s="1">
        <v>1.9420500844717026E-2</v>
      </c>
      <c r="L3091" s="1">
        <v>0.2871798574924469</v>
      </c>
      <c r="M3091" s="1">
        <v>1.2455330230295658E-2</v>
      </c>
      <c r="N3091" s="1">
        <v>1.5864475965499878</v>
      </c>
    </row>
    <row r="3092" spans="1:14" x14ac:dyDescent="0.25">
      <c r="A3092" s="1">
        <v>350091</v>
      </c>
      <c r="B3092" s="1" t="s">
        <v>1521</v>
      </c>
      <c r="C3092" s="1">
        <v>104435003</v>
      </c>
      <c r="D3092" s="1">
        <v>91</v>
      </c>
      <c r="E3092" s="1" t="s">
        <v>1626</v>
      </c>
      <c r="F3092" s="1" t="s">
        <v>230</v>
      </c>
      <c r="G3092" s="1" t="s">
        <v>167</v>
      </c>
      <c r="H3092" s="1" t="s">
        <v>240</v>
      </c>
      <c r="I3092" s="1">
        <v>940709.24</v>
      </c>
      <c r="J3092" s="1">
        <v>5631443</v>
      </c>
      <c r="K3092" s="1">
        <v>0.11899849772453308</v>
      </c>
      <c r="L3092" s="1">
        <v>2.1587247848510742</v>
      </c>
      <c r="M3092" s="1">
        <v>3.1135249882936478E-2</v>
      </c>
      <c r="N3092" s="1">
        <v>3.4230585098266602</v>
      </c>
    </row>
    <row r="3093" spans="1:14" x14ac:dyDescent="0.25">
      <c r="A3093" s="1">
        <v>350092</v>
      </c>
      <c r="B3093" s="1" t="s">
        <v>1521</v>
      </c>
      <c r="C3093" s="1">
        <v>104435303</v>
      </c>
      <c r="D3093" s="1">
        <v>92</v>
      </c>
      <c r="E3093" s="1" t="s">
        <v>1627</v>
      </c>
      <c r="F3093" s="1" t="s">
        <v>230</v>
      </c>
      <c r="G3093" s="1" t="s">
        <v>167</v>
      </c>
      <c r="H3093" s="1" t="s">
        <v>240</v>
      </c>
      <c r="I3093" s="1">
        <v>1069032.75</v>
      </c>
      <c r="J3093" s="1">
        <v>8130116</v>
      </c>
      <c r="K3093" s="1">
        <v>0.10237099975347519</v>
      </c>
      <c r="L3093" s="1">
        <v>1.2752149105072021</v>
      </c>
      <c r="M3093" s="1">
        <v>2.7078699320554733E-2</v>
      </c>
      <c r="N3093" s="1">
        <v>2.5988383293151855</v>
      </c>
    </row>
    <row r="3094" spans="1:14" x14ac:dyDescent="0.25">
      <c r="A3094" s="1">
        <v>350093</v>
      </c>
      <c r="B3094" s="1" t="s">
        <v>1521</v>
      </c>
      <c r="C3094" s="1">
        <v>104435603</v>
      </c>
      <c r="D3094" s="1">
        <v>93</v>
      </c>
      <c r="E3094" s="1" t="s">
        <v>1628</v>
      </c>
      <c r="F3094" s="1" t="s">
        <v>230</v>
      </c>
      <c r="G3094" s="1" t="s">
        <v>167</v>
      </c>
      <c r="H3094" s="1" t="s">
        <v>240</v>
      </c>
      <c r="I3094" s="1">
        <v>1996719.96</v>
      </c>
      <c r="J3094" s="1">
        <v>16904838</v>
      </c>
      <c r="K3094" s="1">
        <v>1.4601069688796997</v>
      </c>
      <c r="L3094" s="1">
        <v>9.4537544250488281</v>
      </c>
      <c r="M3094" s="1">
        <v>0.12836480140686035</v>
      </c>
      <c r="N3094" s="1">
        <v>6.8704710006713867</v>
      </c>
    </row>
    <row r="3095" spans="1:14" x14ac:dyDescent="0.25">
      <c r="A3095" s="1">
        <v>350094</v>
      </c>
      <c r="B3095" s="1" t="s">
        <v>1521</v>
      </c>
      <c r="C3095" s="1">
        <v>104435703</v>
      </c>
      <c r="D3095" s="1">
        <v>94</v>
      </c>
      <c r="E3095" s="1" t="s">
        <v>1629</v>
      </c>
      <c r="F3095" s="1" t="s">
        <v>230</v>
      </c>
      <c r="G3095" s="1" t="s">
        <v>167</v>
      </c>
      <c r="H3095" s="1" t="s">
        <v>240</v>
      </c>
      <c r="I3095" s="1">
        <v>839320.6</v>
      </c>
      <c r="J3095" s="1">
        <v>6546400.5</v>
      </c>
      <c r="K3095" s="1">
        <v>9.0227000415325165E-2</v>
      </c>
      <c r="L3095" s="1">
        <v>1.3975305557250977</v>
      </c>
      <c r="M3095" s="1">
        <v>4.0414579212665558E-2</v>
      </c>
      <c r="N3095" s="1">
        <v>5.0587401390075684</v>
      </c>
    </row>
    <row r="3096" spans="1:14" x14ac:dyDescent="0.25">
      <c r="A3096" s="1">
        <v>350095</v>
      </c>
      <c r="B3096" s="1" t="s">
        <v>1521</v>
      </c>
      <c r="C3096" s="1">
        <v>104437503</v>
      </c>
      <c r="D3096" s="1">
        <v>95</v>
      </c>
      <c r="E3096" s="1" t="s">
        <v>1630</v>
      </c>
      <c r="F3096" s="1" t="s">
        <v>230</v>
      </c>
      <c r="G3096" s="1" t="s">
        <v>167</v>
      </c>
      <c r="H3096" s="1" t="s">
        <v>240</v>
      </c>
      <c r="I3096" s="1">
        <v>756243.99</v>
      </c>
      <c r="J3096" s="1">
        <v>5503502.5</v>
      </c>
      <c r="K3096" s="1">
        <v>2.4294999893754721E-3</v>
      </c>
      <c r="L3096" s="1">
        <v>4.4164109975099564E-2</v>
      </c>
      <c r="M3096" s="1">
        <v>3.4739088267087936E-2</v>
      </c>
      <c r="N3096" s="1">
        <v>4.8148097991943359</v>
      </c>
    </row>
    <row r="3097" spans="1:14" x14ac:dyDescent="0.25">
      <c r="A3097" s="1">
        <v>350096</v>
      </c>
      <c r="B3097" s="1" t="s">
        <v>1521</v>
      </c>
      <c r="C3097" s="1">
        <v>105201033</v>
      </c>
      <c r="D3097" s="1">
        <v>96</v>
      </c>
      <c r="E3097" s="1" t="s">
        <v>1631</v>
      </c>
      <c r="F3097" s="1" t="s">
        <v>231</v>
      </c>
      <c r="G3097" s="1" t="s">
        <v>168</v>
      </c>
      <c r="H3097" s="1" t="s">
        <v>240</v>
      </c>
      <c r="I3097" s="1">
        <v>1846196.49</v>
      </c>
      <c r="J3097" s="1">
        <v>11430534</v>
      </c>
      <c r="K3097" s="1">
        <v>9.3705996870994568E-2</v>
      </c>
      <c r="L3097" s="1">
        <v>0.82656276226043701</v>
      </c>
      <c r="M3097" s="1">
        <v>6.1053488403558731E-2</v>
      </c>
      <c r="N3097" s="1">
        <v>3.4200894832611084</v>
      </c>
    </row>
    <row r="3098" spans="1:14" x14ac:dyDescent="0.25">
      <c r="A3098" s="1">
        <v>350097</v>
      </c>
      <c r="B3098" s="1" t="s">
        <v>1521</v>
      </c>
      <c r="C3098" s="1">
        <v>105201352</v>
      </c>
      <c r="D3098" s="1">
        <v>97</v>
      </c>
      <c r="E3098" s="1" t="s">
        <v>1632</v>
      </c>
      <c r="F3098" s="1" t="s">
        <v>231</v>
      </c>
      <c r="G3098" s="1" t="s">
        <v>168</v>
      </c>
      <c r="H3098" s="1" t="s">
        <v>240</v>
      </c>
      <c r="I3098" s="1">
        <v>2991293.07</v>
      </c>
      <c r="J3098" s="1">
        <v>17009160</v>
      </c>
      <c r="K3098" s="1">
        <v>0.1428540050983429</v>
      </c>
      <c r="L3098" s="1">
        <v>0.84697860479354858</v>
      </c>
      <c r="M3098" s="1">
        <v>0.11960738152265549</v>
      </c>
      <c r="N3098" s="1">
        <v>4.1650581359863281</v>
      </c>
    </row>
    <row r="3099" spans="1:14" x14ac:dyDescent="0.25">
      <c r="A3099" s="1">
        <v>350098</v>
      </c>
      <c r="B3099" s="1" t="s">
        <v>1521</v>
      </c>
      <c r="C3099" s="1">
        <v>105204703</v>
      </c>
      <c r="D3099" s="1">
        <v>98</v>
      </c>
      <c r="E3099" s="1" t="s">
        <v>1633</v>
      </c>
      <c r="F3099" s="1" t="s">
        <v>231</v>
      </c>
      <c r="G3099" s="1" t="s">
        <v>168</v>
      </c>
      <c r="H3099" s="1" t="s">
        <v>240</v>
      </c>
      <c r="I3099" s="1">
        <v>2647334.9</v>
      </c>
      <c r="J3099" s="1">
        <v>19195518</v>
      </c>
      <c r="K3099" s="1">
        <v>7.8965999186038971E-2</v>
      </c>
      <c r="L3099" s="1">
        <v>0.41307657957077026</v>
      </c>
      <c r="M3099" s="1">
        <v>0.11088626086711884</v>
      </c>
      <c r="N3099" s="1">
        <v>4.3717131614685059</v>
      </c>
    </row>
    <row r="3100" spans="1:14" x14ac:dyDescent="0.25">
      <c r="A3100" s="1">
        <v>350099</v>
      </c>
      <c r="B3100" s="1" t="s">
        <v>1521</v>
      </c>
      <c r="C3100" s="1">
        <v>105251453</v>
      </c>
      <c r="D3100" s="1">
        <v>99</v>
      </c>
      <c r="E3100" s="1" t="s">
        <v>1634</v>
      </c>
      <c r="F3100" s="1" t="s">
        <v>231</v>
      </c>
      <c r="G3100" s="1" t="s">
        <v>169</v>
      </c>
      <c r="H3100" s="1" t="s">
        <v>240</v>
      </c>
      <c r="I3100" s="1">
        <v>1726936.17</v>
      </c>
      <c r="J3100" s="1">
        <v>13834293</v>
      </c>
      <c r="K3100" s="1">
        <v>0.47514298558235168</v>
      </c>
      <c r="L3100" s="1">
        <v>3.5566859245300293</v>
      </c>
      <c r="M3100" s="1">
        <v>6.4569622278213501E-2</v>
      </c>
      <c r="N3100" s="1">
        <v>3.8841986656188965</v>
      </c>
    </row>
    <row r="3101" spans="1:14" x14ac:dyDescent="0.25">
      <c r="A3101" s="1">
        <v>350100</v>
      </c>
      <c r="B3101" s="1" t="s">
        <v>1521</v>
      </c>
      <c r="C3101" s="1">
        <v>105252602</v>
      </c>
      <c r="D3101" s="1">
        <v>100</v>
      </c>
      <c r="E3101" s="1" t="s">
        <v>1635</v>
      </c>
      <c r="F3101" s="1" t="s">
        <v>231</v>
      </c>
      <c r="G3101" s="1" t="s">
        <v>169</v>
      </c>
      <c r="H3101" s="1" t="s">
        <v>240</v>
      </c>
      <c r="I3101" s="1">
        <v>11783835</v>
      </c>
      <c r="J3101" s="1">
        <v>88302624</v>
      </c>
      <c r="K3101" s="1">
        <v>6.4801120758056641</v>
      </c>
      <c r="L3101" s="1">
        <v>7.9197177886962891</v>
      </c>
      <c r="M3101" s="1">
        <v>0.486378014087677</v>
      </c>
      <c r="N3101" s="1">
        <v>4.305199146270752</v>
      </c>
    </row>
    <row r="3102" spans="1:14" x14ac:dyDescent="0.25">
      <c r="A3102" s="1">
        <v>350101</v>
      </c>
      <c r="B3102" s="1" t="s">
        <v>1521</v>
      </c>
      <c r="C3102" s="1">
        <v>105253303</v>
      </c>
      <c r="D3102" s="1">
        <v>101</v>
      </c>
      <c r="E3102" s="1" t="s">
        <v>1636</v>
      </c>
      <c r="F3102" s="1" t="s">
        <v>231</v>
      </c>
      <c r="G3102" s="1" t="s">
        <v>169</v>
      </c>
      <c r="H3102" s="1" t="s">
        <v>240</v>
      </c>
      <c r="I3102" s="1">
        <v>1009131</v>
      </c>
      <c r="J3102" s="1">
        <v>3434154</v>
      </c>
      <c r="K3102" s="1">
        <v>0.13623000681400299</v>
      </c>
      <c r="L3102" s="1">
        <v>4.1307802200317383</v>
      </c>
      <c r="M3102" s="1">
        <v>4.4842999428510666E-2</v>
      </c>
      <c r="N3102" s="1">
        <v>4.6503739356994629</v>
      </c>
    </row>
    <row r="3103" spans="1:14" x14ac:dyDescent="0.25">
      <c r="A3103" s="1">
        <v>350102</v>
      </c>
      <c r="B3103" s="1" t="s">
        <v>1521</v>
      </c>
      <c r="C3103" s="1">
        <v>105253553</v>
      </c>
      <c r="D3103" s="1">
        <v>102</v>
      </c>
      <c r="E3103" s="1" t="s">
        <v>1637</v>
      </c>
      <c r="F3103" s="1" t="s">
        <v>231</v>
      </c>
      <c r="G3103" s="1" t="s">
        <v>169</v>
      </c>
      <c r="H3103" s="1" t="s">
        <v>240</v>
      </c>
      <c r="I3103" s="1">
        <v>1273706.01</v>
      </c>
      <c r="J3103" s="1">
        <v>7321219</v>
      </c>
      <c r="K3103" s="1">
        <v>0.19055399298667908</v>
      </c>
      <c r="L3103" s="1">
        <v>2.6723172664642334</v>
      </c>
      <c r="M3103" s="1">
        <v>3.3729910850524902E-2</v>
      </c>
      <c r="N3103" s="1">
        <v>2.7202064990997314</v>
      </c>
    </row>
    <row r="3104" spans="1:14" x14ac:dyDescent="0.25">
      <c r="A3104" s="1">
        <v>350103</v>
      </c>
      <c r="B3104" s="1" t="s">
        <v>1521</v>
      </c>
      <c r="C3104" s="1">
        <v>105253903</v>
      </c>
      <c r="D3104" s="1">
        <v>103</v>
      </c>
      <c r="E3104" s="1" t="s">
        <v>1638</v>
      </c>
      <c r="F3104" s="1" t="s">
        <v>231</v>
      </c>
      <c r="G3104" s="1" t="s">
        <v>169</v>
      </c>
      <c r="H3104" s="1" t="s">
        <v>240</v>
      </c>
      <c r="I3104" s="1">
        <v>1596178.35</v>
      </c>
      <c r="J3104" s="1">
        <v>10701076</v>
      </c>
      <c r="K3104" s="1">
        <v>-2.957100048661232E-2</v>
      </c>
      <c r="L3104" s="1">
        <v>-0.275575190782547</v>
      </c>
      <c r="M3104" s="1">
        <v>4.9397710710763931E-2</v>
      </c>
      <c r="N3104" s="1">
        <v>3.1935820579528809</v>
      </c>
    </row>
    <row r="3105" spans="1:14" x14ac:dyDescent="0.25">
      <c r="A3105" s="1">
        <v>350104</v>
      </c>
      <c r="B3105" s="1" t="s">
        <v>1521</v>
      </c>
      <c r="C3105" s="1">
        <v>105254053</v>
      </c>
      <c r="D3105" s="1">
        <v>104</v>
      </c>
      <c r="E3105" s="1" t="s">
        <v>1639</v>
      </c>
      <c r="F3105" s="1" t="s">
        <v>231</v>
      </c>
      <c r="G3105" s="1" t="s">
        <v>169</v>
      </c>
      <c r="H3105" s="1" t="s">
        <v>240</v>
      </c>
      <c r="I3105" s="1">
        <v>1305184.53</v>
      </c>
      <c r="J3105" s="1">
        <v>9429171</v>
      </c>
      <c r="K3105" s="1">
        <v>0.32612401247024536</v>
      </c>
      <c r="L3105" s="1">
        <v>3.58258056640625</v>
      </c>
      <c r="M3105" s="1">
        <v>6.1211638152599335E-2</v>
      </c>
      <c r="N3105" s="1">
        <v>4.9206571578979492</v>
      </c>
    </row>
    <row r="3106" spans="1:14" x14ac:dyDescent="0.25">
      <c r="A3106" s="1">
        <v>350105</v>
      </c>
      <c r="B3106" s="1" t="s">
        <v>1521</v>
      </c>
      <c r="C3106" s="1">
        <v>105254353</v>
      </c>
      <c r="D3106" s="1">
        <v>105</v>
      </c>
      <c r="E3106" s="1" t="s">
        <v>1640</v>
      </c>
      <c r="F3106" s="1" t="s">
        <v>231</v>
      </c>
      <c r="G3106" s="1" t="s">
        <v>169</v>
      </c>
      <c r="H3106" s="1" t="s">
        <v>240</v>
      </c>
      <c r="I3106" s="1">
        <v>1270000.1100000001</v>
      </c>
      <c r="J3106" s="1">
        <v>9282874</v>
      </c>
      <c r="K3106" s="1">
        <v>0.25145399570465088</v>
      </c>
      <c r="L3106" s="1">
        <v>2.7842133045196533</v>
      </c>
      <c r="M3106" s="1">
        <v>-0.10554406046867371</v>
      </c>
      <c r="N3106" s="1">
        <v>-7.6728949546813965</v>
      </c>
    </row>
    <row r="3107" spans="1:14" x14ac:dyDescent="0.25">
      <c r="A3107" s="1">
        <v>350106</v>
      </c>
      <c r="B3107" s="1" t="s">
        <v>1521</v>
      </c>
      <c r="C3107" s="1">
        <v>105256553</v>
      </c>
      <c r="D3107" s="1">
        <v>106</v>
      </c>
      <c r="E3107" s="1" t="s">
        <v>1641</v>
      </c>
      <c r="F3107" s="1" t="s">
        <v>231</v>
      </c>
      <c r="G3107" s="1" t="s">
        <v>169</v>
      </c>
      <c r="H3107" s="1" t="s">
        <v>240</v>
      </c>
      <c r="I3107" s="1">
        <v>967524</v>
      </c>
      <c r="J3107" s="1">
        <v>8983453</v>
      </c>
      <c r="K3107" s="1">
        <v>0.23816199600696564</v>
      </c>
      <c r="L3107" s="1">
        <v>2.7233171463012695</v>
      </c>
      <c r="M3107" s="1">
        <v>7.5428582727909088E-2</v>
      </c>
      <c r="N3107" s="1">
        <v>8.4552145004272461</v>
      </c>
    </row>
    <row r="3108" spans="1:14" x14ac:dyDescent="0.25">
      <c r="A3108" s="1">
        <v>350107</v>
      </c>
      <c r="B3108" s="1" t="s">
        <v>1521</v>
      </c>
      <c r="C3108" s="1">
        <v>105257602</v>
      </c>
      <c r="D3108" s="1">
        <v>107</v>
      </c>
      <c r="E3108" s="1" t="s">
        <v>1642</v>
      </c>
      <c r="F3108" s="1" t="s">
        <v>231</v>
      </c>
      <c r="G3108" s="1" t="s">
        <v>169</v>
      </c>
      <c r="H3108" s="1" t="s">
        <v>240</v>
      </c>
      <c r="I3108" s="1">
        <v>3943096.49</v>
      </c>
      <c r="J3108" s="1">
        <v>15273361</v>
      </c>
      <c r="K3108" s="1">
        <v>0.376350998878479</v>
      </c>
      <c r="L3108" s="1">
        <v>2.5263526439666748</v>
      </c>
      <c r="M3108" s="1">
        <v>1.3068689964711666E-2</v>
      </c>
      <c r="N3108" s="1">
        <v>0.33253428339958191</v>
      </c>
    </row>
    <row r="3109" spans="1:14" x14ac:dyDescent="0.25">
      <c r="A3109" s="1">
        <v>350108</v>
      </c>
      <c r="B3109" s="1" t="s">
        <v>1521</v>
      </c>
      <c r="C3109" s="1">
        <v>105258303</v>
      </c>
      <c r="D3109" s="1">
        <v>108</v>
      </c>
      <c r="E3109" s="1" t="s">
        <v>1643</v>
      </c>
      <c r="F3109" s="1" t="s">
        <v>231</v>
      </c>
      <c r="G3109" s="1" t="s">
        <v>169</v>
      </c>
      <c r="H3109" s="1" t="s">
        <v>240</v>
      </c>
      <c r="I3109" s="1">
        <v>1269817.9099999999</v>
      </c>
      <c r="J3109" s="1">
        <v>9013210</v>
      </c>
      <c r="K3109" s="1">
        <v>0.13750399649143219</v>
      </c>
      <c r="L3109" s="1">
        <v>1.5492175817489624</v>
      </c>
      <c r="M3109" s="1">
        <v>5.1526978611946106E-2</v>
      </c>
      <c r="N3109" s="1">
        <v>4.2294478416442871</v>
      </c>
    </row>
    <row r="3110" spans="1:14" x14ac:dyDescent="0.25">
      <c r="A3110" s="1">
        <v>350109</v>
      </c>
      <c r="B3110" s="1" t="s">
        <v>1521</v>
      </c>
      <c r="C3110" s="1">
        <v>105258503</v>
      </c>
      <c r="D3110" s="1">
        <v>109</v>
      </c>
      <c r="E3110" s="1" t="s">
        <v>1644</v>
      </c>
      <c r="F3110" s="1" t="s">
        <v>231</v>
      </c>
      <c r="G3110" s="1" t="s">
        <v>169</v>
      </c>
      <c r="H3110" s="1" t="s">
        <v>240</v>
      </c>
      <c r="I3110" s="1">
        <v>1279165.95</v>
      </c>
      <c r="J3110" s="1">
        <v>9508650</v>
      </c>
      <c r="K3110" s="1">
        <v>0.24374799430370331</v>
      </c>
      <c r="L3110" s="1">
        <v>2.6308751106262207</v>
      </c>
      <c r="M3110" s="1">
        <v>4.5965168625116348E-2</v>
      </c>
      <c r="N3110" s="1">
        <v>3.7273063659667969</v>
      </c>
    </row>
    <row r="3111" spans="1:14" x14ac:dyDescent="0.25">
      <c r="A3111" s="1">
        <v>350110</v>
      </c>
      <c r="B3111" s="1" t="s">
        <v>1521</v>
      </c>
      <c r="C3111" s="1">
        <v>105259103</v>
      </c>
      <c r="D3111" s="1">
        <v>110</v>
      </c>
      <c r="E3111" s="1" t="s">
        <v>1645</v>
      </c>
      <c r="F3111" s="1" t="s">
        <v>231</v>
      </c>
      <c r="G3111" s="1" t="s">
        <v>169</v>
      </c>
      <c r="H3111" s="1" t="s">
        <v>240</v>
      </c>
      <c r="I3111" s="1">
        <v>995706.37</v>
      </c>
      <c r="J3111" s="1">
        <v>9710624</v>
      </c>
      <c r="K3111" s="1">
        <v>0.14178699254989624</v>
      </c>
      <c r="L3111" s="1">
        <v>1.4817578792572021</v>
      </c>
      <c r="M3111" s="1">
        <v>5.005032941699028E-2</v>
      </c>
      <c r="N3111" s="1">
        <v>5.2926568984985352</v>
      </c>
    </row>
    <row r="3112" spans="1:14" x14ac:dyDescent="0.25">
      <c r="A3112" s="1">
        <v>350111</v>
      </c>
      <c r="B3112" s="1" t="s">
        <v>1521</v>
      </c>
      <c r="C3112" s="1">
        <v>105259703</v>
      </c>
      <c r="D3112" s="1">
        <v>111</v>
      </c>
      <c r="E3112" s="1" t="s">
        <v>1646</v>
      </c>
      <c r="F3112" s="1" t="s">
        <v>231</v>
      </c>
      <c r="G3112" s="1" t="s">
        <v>169</v>
      </c>
      <c r="H3112" s="1" t="s">
        <v>240</v>
      </c>
      <c r="I3112" s="1">
        <v>1108743.04</v>
      </c>
      <c r="J3112" s="1">
        <v>7011101.5</v>
      </c>
      <c r="K3112" s="1">
        <v>0.12583500146865845</v>
      </c>
      <c r="L3112" s="1">
        <v>1.8275980949401855</v>
      </c>
      <c r="M3112" s="1">
        <v>6.472315639257431E-2</v>
      </c>
      <c r="N3112" s="1">
        <v>6.1994185447692871</v>
      </c>
    </row>
    <row r="3113" spans="1:14" x14ac:dyDescent="0.25">
      <c r="A3113" s="1">
        <v>350112</v>
      </c>
      <c r="B3113" s="1" t="s">
        <v>1521</v>
      </c>
      <c r="C3113" s="1">
        <v>105628302</v>
      </c>
      <c r="D3113" s="1">
        <v>112</v>
      </c>
      <c r="E3113" s="1" t="s">
        <v>1647</v>
      </c>
      <c r="F3113" s="1" t="s">
        <v>231</v>
      </c>
      <c r="G3113" s="1" t="s">
        <v>170</v>
      </c>
      <c r="H3113" s="1" t="s">
        <v>240</v>
      </c>
      <c r="I3113" s="1">
        <v>4737599.4000000004</v>
      </c>
      <c r="J3113" s="1">
        <v>26298870</v>
      </c>
      <c r="K3113" s="1">
        <v>0.43512400984764099</v>
      </c>
      <c r="L3113" s="1">
        <v>1.6823704242706299</v>
      </c>
      <c r="M3113" s="1">
        <v>0.38810989260673523</v>
      </c>
      <c r="N3113" s="1">
        <v>8.9231138229370117</v>
      </c>
    </row>
    <row r="3114" spans="1:14" x14ac:dyDescent="0.25">
      <c r="A3114" s="1">
        <v>350113</v>
      </c>
      <c r="B3114" s="1" t="s">
        <v>1521</v>
      </c>
      <c r="C3114" s="1">
        <v>106160303</v>
      </c>
      <c r="D3114" s="1">
        <v>113</v>
      </c>
      <c r="E3114" s="1" t="s">
        <v>1648</v>
      </c>
      <c r="F3114" s="1" t="s">
        <v>230</v>
      </c>
      <c r="G3114" s="1" t="s">
        <v>171</v>
      </c>
      <c r="H3114" s="1" t="s">
        <v>240</v>
      </c>
      <c r="I3114" s="1">
        <v>709634.81</v>
      </c>
      <c r="J3114" s="1">
        <v>5993199</v>
      </c>
      <c r="K3114" s="1">
        <v>5.1343001425266266E-2</v>
      </c>
      <c r="L3114" s="1">
        <v>0.86409026384353638</v>
      </c>
      <c r="M3114" s="1">
        <v>2.2305840626358986E-2</v>
      </c>
      <c r="N3114" s="1">
        <v>3.245293140411377</v>
      </c>
    </row>
    <row r="3115" spans="1:14" x14ac:dyDescent="0.25">
      <c r="A3115" s="1">
        <v>350114</v>
      </c>
      <c r="B3115" s="1" t="s">
        <v>1521</v>
      </c>
      <c r="C3115" s="1">
        <v>106161203</v>
      </c>
      <c r="D3115" s="1">
        <v>114</v>
      </c>
      <c r="E3115" s="1" t="s">
        <v>1649</v>
      </c>
      <c r="F3115" s="1" t="s">
        <v>230</v>
      </c>
      <c r="G3115" s="1" t="s">
        <v>171</v>
      </c>
      <c r="H3115" s="1" t="s">
        <v>240</v>
      </c>
      <c r="I3115" s="1">
        <v>564912.02</v>
      </c>
      <c r="J3115" s="1">
        <v>3297378.75</v>
      </c>
      <c r="K3115" s="1">
        <v>0.16806724667549133</v>
      </c>
      <c r="L3115" s="1">
        <v>5.3707423210144043</v>
      </c>
      <c r="M3115" s="1">
        <v>4.0656968951225281E-2</v>
      </c>
      <c r="N3115" s="1">
        <v>7.7551889419555664</v>
      </c>
    </row>
    <row r="3116" spans="1:14" x14ac:dyDescent="0.25">
      <c r="A3116" s="1">
        <v>350115</v>
      </c>
      <c r="B3116" s="1" t="s">
        <v>1521</v>
      </c>
      <c r="C3116" s="1">
        <v>106161703</v>
      </c>
      <c r="D3116" s="1">
        <v>115</v>
      </c>
      <c r="E3116" s="1" t="s">
        <v>1650</v>
      </c>
      <c r="F3116" s="1" t="s">
        <v>230</v>
      </c>
      <c r="G3116" s="1" t="s">
        <v>171</v>
      </c>
      <c r="H3116" s="1" t="s">
        <v>240</v>
      </c>
      <c r="I3116" s="1">
        <v>723560.68</v>
      </c>
      <c r="J3116" s="1">
        <v>5280185.5</v>
      </c>
      <c r="K3116" s="1">
        <v>1.5430999919772148E-2</v>
      </c>
      <c r="L3116" s="1">
        <v>0.29310008883476257</v>
      </c>
      <c r="M3116" s="1">
        <v>3.4885209053754807E-2</v>
      </c>
      <c r="N3116" s="1">
        <v>5.0655512809753418</v>
      </c>
    </row>
    <row r="3117" spans="1:14" x14ac:dyDescent="0.25">
      <c r="A3117" s="1">
        <v>350116</v>
      </c>
      <c r="B3117" s="1" t="s">
        <v>1521</v>
      </c>
      <c r="C3117" s="1">
        <v>106166503</v>
      </c>
      <c r="D3117" s="1">
        <v>116</v>
      </c>
      <c r="E3117" s="1" t="s">
        <v>1651</v>
      </c>
      <c r="F3117" s="1" t="s">
        <v>230</v>
      </c>
      <c r="G3117" s="1" t="s">
        <v>171</v>
      </c>
      <c r="H3117" s="1" t="s">
        <v>240</v>
      </c>
      <c r="I3117" s="1">
        <v>843029.47</v>
      </c>
      <c r="J3117" s="1">
        <v>7250173</v>
      </c>
      <c r="K3117" s="1">
        <v>0.12319400161504745</v>
      </c>
      <c r="L3117" s="1">
        <v>1.7285585403442383</v>
      </c>
      <c r="M3117" s="1">
        <v>4.461003839969635E-2</v>
      </c>
      <c r="N3117" s="1">
        <v>5.5872941017150879</v>
      </c>
    </row>
    <row r="3118" spans="1:14" x14ac:dyDescent="0.25">
      <c r="A3118" s="1">
        <v>350117</v>
      </c>
      <c r="B3118" s="1" t="s">
        <v>1521</v>
      </c>
      <c r="C3118" s="1">
        <v>106167504</v>
      </c>
      <c r="D3118" s="1">
        <v>117</v>
      </c>
      <c r="E3118" s="1" t="s">
        <v>1652</v>
      </c>
      <c r="F3118" s="1" t="s">
        <v>230</v>
      </c>
      <c r="G3118" s="1" t="s">
        <v>171</v>
      </c>
      <c r="H3118" s="1" t="s">
        <v>240</v>
      </c>
      <c r="I3118" s="1">
        <v>410767.27</v>
      </c>
      <c r="J3118" s="1">
        <v>3589296</v>
      </c>
      <c r="K3118" s="1">
        <v>9.1344751417636871E-2</v>
      </c>
      <c r="L3118" s="1">
        <v>2.6113786697387695</v>
      </c>
      <c r="M3118" s="1">
        <v>3.4185908734798431E-2</v>
      </c>
      <c r="N3118" s="1">
        <v>9.0779609680175781</v>
      </c>
    </row>
    <row r="3119" spans="1:14" x14ac:dyDescent="0.25">
      <c r="A3119" s="1">
        <v>350118</v>
      </c>
      <c r="B3119" s="1" t="s">
        <v>1521</v>
      </c>
      <c r="C3119" s="1">
        <v>106168003</v>
      </c>
      <c r="D3119" s="1">
        <v>118</v>
      </c>
      <c r="E3119" s="1" t="s">
        <v>1653</v>
      </c>
      <c r="F3119" s="1" t="s">
        <v>230</v>
      </c>
      <c r="G3119" s="1" t="s">
        <v>171</v>
      </c>
      <c r="H3119" s="1" t="s">
        <v>240</v>
      </c>
      <c r="I3119" s="1">
        <v>961747.75</v>
      </c>
      <c r="J3119" s="1">
        <v>8935063</v>
      </c>
      <c r="K3119" s="1">
        <v>0.19502100348472595</v>
      </c>
      <c r="L3119" s="1">
        <v>2.2313508987426758</v>
      </c>
      <c r="M3119" s="1">
        <v>3.933899849653244E-2</v>
      </c>
      <c r="N3119" s="1">
        <v>4.2648119926452637</v>
      </c>
    </row>
    <row r="3120" spans="1:14" x14ac:dyDescent="0.25">
      <c r="A3120" s="1">
        <v>350119</v>
      </c>
      <c r="B3120" s="1" t="s">
        <v>1521</v>
      </c>
      <c r="C3120" s="1">
        <v>106169003</v>
      </c>
      <c r="D3120" s="1">
        <v>119</v>
      </c>
      <c r="E3120" s="1" t="s">
        <v>1654</v>
      </c>
      <c r="F3120" s="1" t="s">
        <v>230</v>
      </c>
      <c r="G3120" s="1" t="s">
        <v>171</v>
      </c>
      <c r="H3120" s="1" t="s">
        <v>240</v>
      </c>
      <c r="I3120" s="1">
        <v>669764.91</v>
      </c>
      <c r="J3120" s="1">
        <v>6084223.5</v>
      </c>
      <c r="K3120" s="1">
        <v>0.29692751169204712</v>
      </c>
      <c r="L3120" s="1">
        <v>5.1306777000427246</v>
      </c>
      <c r="M3120" s="1">
        <v>6.0338769108057022E-2</v>
      </c>
      <c r="N3120" s="1">
        <v>9.9009160995483398</v>
      </c>
    </row>
    <row r="3121" spans="1:14" x14ac:dyDescent="0.25">
      <c r="A3121" s="1">
        <v>350120</v>
      </c>
      <c r="B3121" s="1" t="s">
        <v>1521</v>
      </c>
      <c r="C3121" s="1">
        <v>106172003</v>
      </c>
      <c r="D3121" s="1">
        <v>120</v>
      </c>
      <c r="E3121" s="1" t="s">
        <v>1655</v>
      </c>
      <c r="F3121" s="1" t="s">
        <v>232</v>
      </c>
      <c r="G3121" s="1" t="s">
        <v>172</v>
      </c>
      <c r="H3121" s="1" t="s">
        <v>240</v>
      </c>
      <c r="I3121" s="1">
        <v>3276572.53</v>
      </c>
      <c r="J3121" s="1">
        <v>16800316</v>
      </c>
      <c r="K3121" s="1">
        <v>0.60534399747848511</v>
      </c>
      <c r="L3121" s="1">
        <v>3.7378513813018799</v>
      </c>
      <c r="M3121" s="1">
        <v>0.15291100740432739</v>
      </c>
      <c r="N3121" s="1">
        <v>4.8952488899230957</v>
      </c>
    </row>
    <row r="3122" spans="1:14" x14ac:dyDescent="0.25">
      <c r="A3122" s="1">
        <v>350121</v>
      </c>
      <c r="B3122" s="1" t="s">
        <v>1521</v>
      </c>
      <c r="C3122" s="1">
        <v>106272003</v>
      </c>
      <c r="D3122" s="1">
        <v>121</v>
      </c>
      <c r="E3122" s="1" t="s">
        <v>1656</v>
      </c>
      <c r="F3122" s="1" t="s">
        <v>231</v>
      </c>
      <c r="G3122" s="1" t="s">
        <v>173</v>
      </c>
      <c r="H3122" s="1" t="s">
        <v>240</v>
      </c>
      <c r="I3122" s="1">
        <v>473871.06</v>
      </c>
      <c r="J3122" s="1">
        <v>2978140.25</v>
      </c>
      <c r="K3122" s="1">
        <v>-4.1328500956296921E-2</v>
      </c>
      <c r="L3122" s="1">
        <v>-1.3687341213226318</v>
      </c>
      <c r="M3122" s="1">
        <v>8.4266401827335358E-3</v>
      </c>
      <c r="N3122" s="1">
        <v>1.8104503154754639</v>
      </c>
    </row>
    <row r="3123" spans="1:14" x14ac:dyDescent="0.25">
      <c r="A3123" s="1">
        <v>350122</v>
      </c>
      <c r="B3123" s="1" t="s">
        <v>1521</v>
      </c>
      <c r="C3123" s="1">
        <v>106330703</v>
      </c>
      <c r="D3123" s="1">
        <v>122</v>
      </c>
      <c r="E3123" s="1" t="s">
        <v>1657</v>
      </c>
      <c r="F3123" s="1" t="s">
        <v>233</v>
      </c>
      <c r="G3123" s="1" t="s">
        <v>174</v>
      </c>
      <c r="H3123" s="1" t="s">
        <v>240</v>
      </c>
      <c r="I3123" s="1">
        <v>779060.58</v>
      </c>
      <c r="J3123" s="1">
        <v>7216780.5</v>
      </c>
      <c r="K3123" s="1">
        <v>0.12567600607872009</v>
      </c>
      <c r="L3123" s="1">
        <v>1.7723050117492676</v>
      </c>
      <c r="M3123" s="1">
        <v>2.4299310520291328E-2</v>
      </c>
      <c r="N3123" s="1">
        <v>3.2194695472717285</v>
      </c>
    </row>
    <row r="3124" spans="1:14" x14ac:dyDescent="0.25">
      <c r="A3124" s="1">
        <v>350123</v>
      </c>
      <c r="B3124" s="1" t="s">
        <v>1521</v>
      </c>
      <c r="C3124" s="1">
        <v>106330803</v>
      </c>
      <c r="D3124" s="1">
        <v>123</v>
      </c>
      <c r="E3124" s="1" t="s">
        <v>1658</v>
      </c>
      <c r="F3124" s="1" t="s">
        <v>233</v>
      </c>
      <c r="G3124" s="1" t="s">
        <v>174</v>
      </c>
      <c r="H3124" s="1" t="s">
        <v>240</v>
      </c>
      <c r="I3124" s="1">
        <v>1258818.46</v>
      </c>
      <c r="J3124" s="1">
        <v>9382559</v>
      </c>
      <c r="K3124" s="1">
        <v>0.20093099772930145</v>
      </c>
      <c r="L3124" s="1">
        <v>2.1884026527404785</v>
      </c>
      <c r="M3124" s="1">
        <v>3.7025179713964462E-2</v>
      </c>
      <c r="N3124" s="1">
        <v>3.0303964614868164</v>
      </c>
    </row>
    <row r="3125" spans="1:14" x14ac:dyDescent="0.25">
      <c r="A3125" s="1">
        <v>350124</v>
      </c>
      <c r="B3125" s="1" t="s">
        <v>1521</v>
      </c>
      <c r="C3125" s="1">
        <v>106338003</v>
      </c>
      <c r="D3125" s="1">
        <v>124</v>
      </c>
      <c r="E3125" s="1" t="s">
        <v>1659</v>
      </c>
      <c r="F3125" s="1" t="s">
        <v>233</v>
      </c>
      <c r="G3125" s="1" t="s">
        <v>174</v>
      </c>
      <c r="H3125" s="1" t="s">
        <v>240</v>
      </c>
      <c r="I3125" s="1">
        <v>1963279.13</v>
      </c>
      <c r="J3125" s="1">
        <v>15970720</v>
      </c>
      <c r="K3125" s="1">
        <v>0.29943600296974182</v>
      </c>
      <c r="L3125" s="1">
        <v>1.9107304811477661</v>
      </c>
      <c r="M3125" s="1">
        <v>6.3291072845458984E-2</v>
      </c>
      <c r="N3125" s="1">
        <v>3.331129789352417</v>
      </c>
    </row>
    <row r="3126" spans="1:14" x14ac:dyDescent="0.25">
      <c r="A3126" s="1">
        <v>350125</v>
      </c>
      <c r="B3126" s="1" t="s">
        <v>1521</v>
      </c>
      <c r="C3126" s="1">
        <v>106611303</v>
      </c>
      <c r="D3126" s="1">
        <v>125</v>
      </c>
      <c r="E3126" s="1" t="s">
        <v>1660</v>
      </c>
      <c r="F3126" s="1" t="s">
        <v>231</v>
      </c>
      <c r="G3126" s="1" t="s">
        <v>175</v>
      </c>
      <c r="H3126" s="1" t="s">
        <v>240</v>
      </c>
      <c r="I3126" s="1">
        <v>949248.07</v>
      </c>
      <c r="J3126" s="1">
        <v>7020106.5</v>
      </c>
      <c r="K3126" s="1">
        <v>0.14965550601482391</v>
      </c>
      <c r="L3126" s="1">
        <v>2.1782486438751221</v>
      </c>
      <c r="M3126" s="1">
        <v>3.2128758728504181E-2</v>
      </c>
      <c r="N3126" s="1">
        <v>3.5032258033752441</v>
      </c>
    </row>
    <row r="3127" spans="1:14" x14ac:dyDescent="0.25">
      <c r="A3127" s="1">
        <v>350126</v>
      </c>
      <c r="B3127" s="1" t="s">
        <v>1521</v>
      </c>
      <c r="C3127" s="1">
        <v>106612203</v>
      </c>
      <c r="D3127" s="1">
        <v>126</v>
      </c>
      <c r="E3127" s="1" t="s">
        <v>1661</v>
      </c>
      <c r="F3127" s="1" t="s">
        <v>231</v>
      </c>
      <c r="G3127" s="1" t="s">
        <v>175</v>
      </c>
      <c r="H3127" s="1" t="s">
        <v>240</v>
      </c>
      <c r="I3127" s="1">
        <v>1766697.06</v>
      </c>
      <c r="J3127" s="1">
        <v>12168005</v>
      </c>
      <c r="K3127" s="1">
        <v>0.26434201002120972</v>
      </c>
      <c r="L3127" s="1">
        <v>2.2206778526306152</v>
      </c>
      <c r="M3127" s="1">
        <v>8.7076567113399506E-2</v>
      </c>
      <c r="N3127" s="1">
        <v>5.184300422668457</v>
      </c>
    </row>
    <row r="3128" spans="1:14" x14ac:dyDescent="0.25">
      <c r="A3128" s="1">
        <v>350127</v>
      </c>
      <c r="B3128" s="1" t="s">
        <v>1521</v>
      </c>
      <c r="C3128" s="1">
        <v>106616203</v>
      </c>
      <c r="D3128" s="1">
        <v>127</v>
      </c>
      <c r="E3128" s="1" t="s">
        <v>1662</v>
      </c>
      <c r="F3128" s="1" t="s">
        <v>231</v>
      </c>
      <c r="G3128" s="1" t="s">
        <v>175</v>
      </c>
      <c r="H3128" s="1" t="s">
        <v>240</v>
      </c>
      <c r="I3128" s="1">
        <v>1736916.8</v>
      </c>
      <c r="J3128" s="1">
        <v>14722280</v>
      </c>
      <c r="K3128" s="1">
        <v>0.43468800187110901</v>
      </c>
      <c r="L3128" s="1">
        <v>3.0424160957336426</v>
      </c>
      <c r="M3128" s="1">
        <v>-0.18435558676719666</v>
      </c>
      <c r="N3128" s="1">
        <v>-9.595494270324707</v>
      </c>
    </row>
    <row r="3129" spans="1:14" x14ac:dyDescent="0.25">
      <c r="A3129" s="1">
        <v>350128</v>
      </c>
      <c r="B3129" s="1" t="s">
        <v>1521</v>
      </c>
      <c r="C3129" s="1">
        <v>106617203</v>
      </c>
      <c r="D3129" s="1">
        <v>128</v>
      </c>
      <c r="E3129" s="1" t="s">
        <v>1663</v>
      </c>
      <c r="F3129" s="1" t="s">
        <v>231</v>
      </c>
      <c r="G3129" s="1" t="s">
        <v>175</v>
      </c>
      <c r="H3129" s="1" t="s">
        <v>240</v>
      </c>
      <c r="I3129" s="1">
        <v>1815581.73</v>
      </c>
      <c r="J3129" s="1">
        <v>14667762</v>
      </c>
      <c r="K3129" s="1">
        <v>0.67161297798156738</v>
      </c>
      <c r="L3129" s="1">
        <v>4.798555850982666</v>
      </c>
      <c r="M3129" s="1">
        <v>9.8771773278713226E-2</v>
      </c>
      <c r="N3129" s="1">
        <v>5.7532153129577637</v>
      </c>
    </row>
    <row r="3130" spans="1:14" x14ac:dyDescent="0.25">
      <c r="A3130" s="1">
        <v>350129</v>
      </c>
      <c r="B3130" s="1" t="s">
        <v>1521</v>
      </c>
      <c r="C3130" s="1">
        <v>106618603</v>
      </c>
      <c r="D3130" s="1">
        <v>129</v>
      </c>
      <c r="E3130" s="1" t="s">
        <v>1664</v>
      </c>
      <c r="F3130" s="1" t="s">
        <v>231</v>
      </c>
      <c r="G3130" s="1" t="s">
        <v>175</v>
      </c>
      <c r="H3130" s="1" t="s">
        <v>240</v>
      </c>
      <c r="I3130" s="1">
        <v>732409.44</v>
      </c>
      <c r="J3130" s="1">
        <v>6811017.5</v>
      </c>
      <c r="K3130" s="1">
        <v>0.1032245010137558</v>
      </c>
      <c r="L3130" s="1">
        <v>1.5388742685317993</v>
      </c>
      <c r="M3130" s="1">
        <v>2.0685069262981415E-2</v>
      </c>
      <c r="N3130" s="1">
        <v>2.9063315391540527</v>
      </c>
    </row>
    <row r="3131" spans="1:14" x14ac:dyDescent="0.25">
      <c r="A3131" s="1">
        <v>350130</v>
      </c>
      <c r="B3131" s="1" t="s">
        <v>1521</v>
      </c>
      <c r="C3131" s="1">
        <v>107650603</v>
      </c>
      <c r="D3131" s="1">
        <v>130</v>
      </c>
      <c r="E3131" s="1" t="s">
        <v>1665</v>
      </c>
      <c r="F3131" s="1" t="s">
        <v>228</v>
      </c>
      <c r="G3131" s="1" t="s">
        <v>176</v>
      </c>
      <c r="H3131" s="1" t="s">
        <v>240</v>
      </c>
      <c r="I3131" s="1">
        <v>1726794.3</v>
      </c>
      <c r="J3131" s="1">
        <v>9985814</v>
      </c>
      <c r="K3131" s="1">
        <v>0.13729499280452728</v>
      </c>
      <c r="L3131" s="1">
        <v>1.3940675258636475</v>
      </c>
      <c r="M3131" s="1">
        <v>3.3023301512002945E-2</v>
      </c>
      <c r="N3131" s="1">
        <v>1.9496909379959106</v>
      </c>
    </row>
    <row r="3132" spans="1:14" x14ac:dyDescent="0.25">
      <c r="A3132" s="1">
        <v>350131</v>
      </c>
      <c r="B3132" s="1" t="s">
        <v>1521</v>
      </c>
      <c r="C3132" s="1">
        <v>107650703</v>
      </c>
      <c r="D3132" s="1">
        <v>131</v>
      </c>
      <c r="E3132" s="1" t="s">
        <v>1666</v>
      </c>
      <c r="F3132" s="1" t="s">
        <v>228</v>
      </c>
      <c r="G3132" s="1" t="s">
        <v>176</v>
      </c>
      <c r="H3132" s="1" t="s">
        <v>240</v>
      </c>
      <c r="I3132" s="1">
        <v>1282440.8799999999</v>
      </c>
      <c r="J3132" s="1">
        <v>6161672.5</v>
      </c>
      <c r="K3132" s="1">
        <v>0.19255000352859497</v>
      </c>
      <c r="L3132" s="1">
        <v>3.2257673740386963</v>
      </c>
      <c r="M3132" s="1">
        <v>4.4000688940286636E-2</v>
      </c>
      <c r="N3132" s="1">
        <v>3.5529119968414307</v>
      </c>
    </row>
    <row r="3133" spans="1:14" x14ac:dyDescent="0.25">
      <c r="A3133" s="1">
        <v>350132</v>
      </c>
      <c r="B3133" s="1" t="s">
        <v>1521</v>
      </c>
      <c r="C3133" s="1">
        <v>107651603</v>
      </c>
      <c r="D3133" s="1">
        <v>132</v>
      </c>
      <c r="E3133" s="1" t="s">
        <v>1667</v>
      </c>
      <c r="F3133" s="1" t="s">
        <v>228</v>
      </c>
      <c r="G3133" s="1" t="s">
        <v>176</v>
      </c>
      <c r="H3133" s="1" t="s">
        <v>240</v>
      </c>
      <c r="I3133" s="1">
        <v>1828292.72</v>
      </c>
      <c r="J3133" s="1">
        <v>11584557</v>
      </c>
      <c r="K3133" s="1">
        <v>5.4400000721216202E-2</v>
      </c>
      <c r="L3133" s="1">
        <v>0.47180622816085815</v>
      </c>
      <c r="M3133" s="1">
        <v>8.1176422536373138E-2</v>
      </c>
      <c r="N3133" s="1">
        <v>4.6463088989257813</v>
      </c>
    </row>
    <row r="3134" spans="1:14" x14ac:dyDescent="0.25">
      <c r="A3134" s="1">
        <v>350133</v>
      </c>
      <c r="B3134" s="1" t="s">
        <v>1521</v>
      </c>
      <c r="C3134" s="1">
        <v>107652603</v>
      </c>
      <c r="D3134" s="1">
        <v>133</v>
      </c>
      <c r="E3134" s="1" t="s">
        <v>1668</v>
      </c>
      <c r="F3134" s="1" t="s">
        <v>228</v>
      </c>
      <c r="G3134" s="1" t="s">
        <v>176</v>
      </c>
      <c r="H3134" s="1" t="s">
        <v>240</v>
      </c>
      <c r="I3134" s="1">
        <v>1954032.14</v>
      </c>
      <c r="J3134" s="1">
        <v>7253393</v>
      </c>
      <c r="K3134" s="1">
        <v>0.11064449697732925</v>
      </c>
      <c r="L3134" s="1">
        <v>1.549046516418457</v>
      </c>
      <c r="M3134" s="1">
        <v>6.2273308634757996E-2</v>
      </c>
      <c r="N3134" s="1">
        <v>3.291820764541626</v>
      </c>
    </row>
    <row r="3135" spans="1:14" x14ac:dyDescent="0.25">
      <c r="A3135" s="1">
        <v>350134</v>
      </c>
      <c r="B3135" s="1" t="s">
        <v>1521</v>
      </c>
      <c r="C3135" s="1">
        <v>107653102</v>
      </c>
      <c r="D3135" s="1">
        <v>134</v>
      </c>
      <c r="E3135" s="1" t="s">
        <v>1669</v>
      </c>
      <c r="F3135" s="1" t="s">
        <v>228</v>
      </c>
      <c r="G3135" s="1" t="s">
        <v>176</v>
      </c>
      <c r="H3135" s="1" t="s">
        <v>240</v>
      </c>
      <c r="I3135" s="1">
        <v>2314052.09</v>
      </c>
      <c r="J3135" s="1">
        <v>11191012</v>
      </c>
      <c r="K3135" s="1">
        <v>0.23010799288749695</v>
      </c>
      <c r="L3135" s="1">
        <v>2.0993523597717285</v>
      </c>
      <c r="M3135" s="1">
        <v>-7.9453904181718826E-3</v>
      </c>
      <c r="N3135" s="1">
        <v>-0.34217908978462219</v>
      </c>
    </row>
    <row r="3136" spans="1:14" x14ac:dyDescent="0.25">
      <c r="A3136" s="1">
        <v>350135</v>
      </c>
      <c r="B3136" s="1" t="s">
        <v>1521</v>
      </c>
      <c r="C3136" s="1">
        <v>107653203</v>
      </c>
      <c r="D3136" s="1">
        <v>135</v>
      </c>
      <c r="E3136" s="1" t="s">
        <v>1670</v>
      </c>
      <c r="F3136" s="1" t="s">
        <v>228</v>
      </c>
      <c r="G3136" s="1" t="s">
        <v>176</v>
      </c>
      <c r="H3136" s="1" t="s">
        <v>240</v>
      </c>
      <c r="I3136" s="1">
        <v>2200601.92</v>
      </c>
      <c r="J3136" s="1">
        <v>11245953</v>
      </c>
      <c r="K3136" s="1">
        <v>0.25280201435089111</v>
      </c>
      <c r="L3136" s="1">
        <v>2.2996318340301514</v>
      </c>
      <c r="M3136" s="1">
        <v>7.765728235244751E-2</v>
      </c>
      <c r="N3136" s="1">
        <v>3.6579983234405518</v>
      </c>
    </row>
    <row r="3137" spans="1:14" x14ac:dyDescent="0.25">
      <c r="A3137" s="1">
        <v>350136</v>
      </c>
      <c r="B3137" s="1" t="s">
        <v>1521</v>
      </c>
      <c r="C3137" s="1">
        <v>107653802</v>
      </c>
      <c r="D3137" s="1">
        <v>136</v>
      </c>
      <c r="E3137" s="1" t="s">
        <v>1671</v>
      </c>
      <c r="F3137" s="1" t="s">
        <v>228</v>
      </c>
      <c r="G3137" s="1" t="s">
        <v>176</v>
      </c>
      <c r="H3137" s="1" t="s">
        <v>240</v>
      </c>
      <c r="I3137" s="1">
        <v>3606664.7</v>
      </c>
      <c r="J3137" s="1">
        <v>18796918</v>
      </c>
      <c r="K3137" s="1">
        <v>0.47336000204086304</v>
      </c>
      <c r="L3137" s="1">
        <v>2.583341121673584</v>
      </c>
      <c r="M3137" s="1">
        <v>8.4558703005313873E-2</v>
      </c>
      <c r="N3137" s="1">
        <v>2.4007995128631592</v>
      </c>
    </row>
    <row r="3138" spans="1:14" x14ac:dyDescent="0.25">
      <c r="A3138" s="1">
        <v>350137</v>
      </c>
      <c r="B3138" s="1" t="s">
        <v>1521</v>
      </c>
      <c r="C3138" s="1">
        <v>107654103</v>
      </c>
      <c r="D3138" s="1">
        <v>137</v>
      </c>
      <c r="E3138" s="1" t="s">
        <v>1672</v>
      </c>
      <c r="F3138" s="1" t="s">
        <v>228</v>
      </c>
      <c r="G3138" s="1" t="s">
        <v>176</v>
      </c>
      <c r="H3138" s="1" t="s">
        <v>240</v>
      </c>
      <c r="I3138" s="1">
        <v>1134645.31</v>
      </c>
      <c r="J3138" s="1">
        <v>8793174</v>
      </c>
      <c r="K3138" s="1">
        <v>0.54815399646759033</v>
      </c>
      <c r="L3138" s="1">
        <v>6.6483039855957031</v>
      </c>
      <c r="M3138" s="1">
        <v>3.1375858932733536E-2</v>
      </c>
      <c r="N3138" s="1">
        <v>2.8438982963562012</v>
      </c>
    </row>
    <row r="3139" spans="1:14" x14ac:dyDescent="0.25">
      <c r="A3139" s="1">
        <v>350138</v>
      </c>
      <c r="B3139" s="1" t="s">
        <v>1521</v>
      </c>
      <c r="C3139" s="1">
        <v>107654403</v>
      </c>
      <c r="D3139" s="1">
        <v>138</v>
      </c>
      <c r="E3139" s="1" t="s">
        <v>1673</v>
      </c>
      <c r="F3139" s="1" t="s">
        <v>228</v>
      </c>
      <c r="G3139" s="1" t="s">
        <v>176</v>
      </c>
      <c r="H3139" s="1" t="s">
        <v>240</v>
      </c>
      <c r="I3139" s="1">
        <v>2834719.26</v>
      </c>
      <c r="J3139" s="1">
        <v>16441797</v>
      </c>
      <c r="K3139" s="1">
        <v>0.22796699404716492</v>
      </c>
      <c r="L3139" s="1">
        <v>1.4060033559799194</v>
      </c>
      <c r="M3139" s="1">
        <v>0.14288598299026489</v>
      </c>
      <c r="N3139" s="1">
        <v>5.3081293106079102</v>
      </c>
    </row>
    <row r="3140" spans="1:14" x14ac:dyDescent="0.25">
      <c r="A3140" s="1">
        <v>350139</v>
      </c>
      <c r="B3140" s="1" t="s">
        <v>1521</v>
      </c>
      <c r="C3140" s="1">
        <v>107654903</v>
      </c>
      <c r="D3140" s="1">
        <v>139</v>
      </c>
      <c r="E3140" s="1" t="s">
        <v>1674</v>
      </c>
      <c r="F3140" s="1" t="s">
        <v>228</v>
      </c>
      <c r="G3140" s="1" t="s">
        <v>176</v>
      </c>
      <c r="H3140" s="1" t="s">
        <v>240</v>
      </c>
      <c r="I3140" s="1">
        <v>1352480.1</v>
      </c>
      <c r="J3140" s="1">
        <v>6154026</v>
      </c>
      <c r="K3140" s="1">
        <v>0.11764299869537354</v>
      </c>
      <c r="L3140" s="1">
        <v>1.9488989114761353</v>
      </c>
      <c r="M3140" s="1">
        <v>1.6037510707974434E-2</v>
      </c>
      <c r="N3140" s="1">
        <v>1.2000148296356201</v>
      </c>
    </row>
    <row r="3141" spans="1:14" x14ac:dyDescent="0.25">
      <c r="A3141" s="1">
        <v>350140</v>
      </c>
      <c r="B3141" s="1" t="s">
        <v>1521</v>
      </c>
      <c r="C3141" s="1">
        <v>107655803</v>
      </c>
      <c r="D3141" s="1">
        <v>140</v>
      </c>
      <c r="E3141" s="1" t="s">
        <v>1675</v>
      </c>
      <c r="F3141" s="1" t="s">
        <v>228</v>
      </c>
      <c r="G3141" s="1" t="s">
        <v>176</v>
      </c>
      <c r="H3141" s="1" t="s">
        <v>240</v>
      </c>
      <c r="I3141" s="1">
        <v>813313.23</v>
      </c>
      <c r="J3141" s="1">
        <v>6413877</v>
      </c>
      <c r="K3141" s="1">
        <v>0.13334350287914276</v>
      </c>
      <c r="L3141" s="1">
        <v>2.1231238842010498</v>
      </c>
      <c r="M3141" s="1">
        <v>4.4558010995388031E-2</v>
      </c>
      <c r="N3141" s="1">
        <v>5.7961244583129883</v>
      </c>
    </row>
    <row r="3142" spans="1:14" x14ac:dyDescent="0.25">
      <c r="A3142" s="1">
        <v>350141</v>
      </c>
      <c r="B3142" s="1" t="s">
        <v>1521</v>
      </c>
      <c r="C3142" s="1">
        <v>107655903</v>
      </c>
      <c r="D3142" s="1">
        <v>141</v>
      </c>
      <c r="E3142" s="1" t="s">
        <v>1676</v>
      </c>
      <c r="F3142" s="1" t="s">
        <v>228</v>
      </c>
      <c r="G3142" s="1" t="s">
        <v>176</v>
      </c>
      <c r="H3142" s="1" t="s">
        <v>240</v>
      </c>
      <c r="I3142" s="1">
        <v>1542006.7</v>
      </c>
      <c r="J3142" s="1">
        <v>9486970</v>
      </c>
      <c r="K3142" s="1">
        <v>0.21990099549293518</v>
      </c>
      <c r="L3142" s="1">
        <v>2.3729293346405029</v>
      </c>
      <c r="M3142" s="1">
        <v>-4.8811901360750198E-3</v>
      </c>
      <c r="N3142" s="1">
        <v>-0.31554904580116272</v>
      </c>
    </row>
    <row r="3143" spans="1:14" x14ac:dyDescent="0.25">
      <c r="A3143" s="1">
        <v>350142</v>
      </c>
      <c r="B3143" s="1" t="s">
        <v>1521</v>
      </c>
      <c r="C3143" s="1">
        <v>107656303</v>
      </c>
      <c r="D3143" s="1">
        <v>142</v>
      </c>
      <c r="E3143" s="1" t="s">
        <v>1677</v>
      </c>
      <c r="F3143" s="1" t="s">
        <v>228</v>
      </c>
      <c r="G3143" s="1" t="s">
        <v>176</v>
      </c>
      <c r="H3143" s="1" t="s">
        <v>240</v>
      </c>
      <c r="I3143" s="1">
        <v>2218755.19</v>
      </c>
      <c r="J3143" s="1">
        <v>13373498</v>
      </c>
      <c r="K3143" s="1">
        <v>0.81953799724578857</v>
      </c>
      <c r="L3143" s="1">
        <v>6.5281233787536621</v>
      </c>
      <c r="M3143" s="1">
        <v>0.12030377238988876</v>
      </c>
      <c r="N3143" s="1">
        <v>5.732978343963623</v>
      </c>
    </row>
    <row r="3144" spans="1:14" x14ac:dyDescent="0.25">
      <c r="A3144" s="1">
        <v>350143</v>
      </c>
      <c r="B3144" s="1" t="s">
        <v>1521</v>
      </c>
      <c r="C3144" s="1">
        <v>107656502</v>
      </c>
      <c r="D3144" s="1">
        <v>143</v>
      </c>
      <c r="E3144" s="1" t="s">
        <v>1678</v>
      </c>
      <c r="F3144" s="1" t="s">
        <v>228</v>
      </c>
      <c r="G3144" s="1" t="s">
        <v>176</v>
      </c>
      <c r="H3144" s="1" t="s">
        <v>240</v>
      </c>
      <c r="I3144" s="1">
        <v>2952084.06</v>
      </c>
      <c r="J3144" s="1">
        <v>16556620</v>
      </c>
      <c r="K3144" s="1">
        <v>0.37025699019432068</v>
      </c>
      <c r="L3144" s="1">
        <v>2.2874627113342285</v>
      </c>
      <c r="M3144" s="1">
        <v>0.13560208678245544</v>
      </c>
      <c r="N3144" s="1">
        <v>4.8145909309387207</v>
      </c>
    </row>
    <row r="3145" spans="1:14" x14ac:dyDescent="0.25">
      <c r="A3145" s="1">
        <v>350144</v>
      </c>
      <c r="B3145" s="1" t="s">
        <v>1521</v>
      </c>
      <c r="C3145" s="1">
        <v>107657103</v>
      </c>
      <c r="D3145" s="1">
        <v>144</v>
      </c>
      <c r="E3145" s="1" t="s">
        <v>1679</v>
      </c>
      <c r="F3145" s="1" t="s">
        <v>228</v>
      </c>
      <c r="G3145" s="1" t="s">
        <v>176</v>
      </c>
      <c r="H3145" s="1" t="s">
        <v>240</v>
      </c>
      <c r="I3145" s="1">
        <v>2612208.2799999998</v>
      </c>
      <c r="J3145" s="1">
        <v>14635388</v>
      </c>
      <c r="K3145" s="1">
        <v>0.2914159893989563</v>
      </c>
      <c r="L3145" s="1">
        <v>2.0316269397735596</v>
      </c>
      <c r="M3145" s="1">
        <v>8.1966780126094818E-2</v>
      </c>
      <c r="N3145" s="1">
        <v>3.2394845485687256</v>
      </c>
    </row>
    <row r="3146" spans="1:14" x14ac:dyDescent="0.25">
      <c r="A3146" s="1">
        <v>350145</v>
      </c>
      <c r="B3146" s="1" t="s">
        <v>1521</v>
      </c>
      <c r="C3146" s="1">
        <v>107657503</v>
      </c>
      <c r="D3146" s="1">
        <v>145</v>
      </c>
      <c r="E3146" s="1" t="s">
        <v>1680</v>
      </c>
      <c r="F3146" s="1" t="s">
        <v>228</v>
      </c>
      <c r="G3146" s="1" t="s">
        <v>176</v>
      </c>
      <c r="H3146" s="1" t="s">
        <v>240</v>
      </c>
      <c r="I3146" s="1">
        <v>1500540.25</v>
      </c>
      <c r="J3146" s="1">
        <v>9909165</v>
      </c>
      <c r="K3146" s="1">
        <v>0.15836100280284882</v>
      </c>
      <c r="L3146" s="1">
        <v>1.6240814924240112</v>
      </c>
      <c r="M3146" s="1">
        <v>3.6777280271053314E-2</v>
      </c>
      <c r="N3146" s="1">
        <v>2.5125160217285156</v>
      </c>
    </row>
    <row r="3147" spans="1:14" x14ac:dyDescent="0.25">
      <c r="A3147" s="1">
        <v>350146</v>
      </c>
      <c r="B3147" s="1" t="s">
        <v>1521</v>
      </c>
      <c r="C3147" s="1">
        <v>107658903</v>
      </c>
      <c r="D3147" s="1">
        <v>146</v>
      </c>
      <c r="E3147" s="1" t="s">
        <v>1681</v>
      </c>
      <c r="F3147" s="1" t="s">
        <v>228</v>
      </c>
      <c r="G3147" s="1" t="s">
        <v>176</v>
      </c>
      <c r="H3147" s="1" t="s">
        <v>240</v>
      </c>
      <c r="I3147" s="1">
        <v>1743627.85</v>
      </c>
      <c r="J3147" s="1">
        <v>10052191</v>
      </c>
      <c r="K3147" s="1">
        <v>6.1792999505996704E-2</v>
      </c>
      <c r="L3147" s="1">
        <v>0.61852389574050903</v>
      </c>
      <c r="M3147" s="1">
        <v>3.1150659546256065E-2</v>
      </c>
      <c r="N3147" s="1">
        <v>1.8190408945083618</v>
      </c>
    </row>
    <row r="3148" spans="1:14" x14ac:dyDescent="0.25">
      <c r="A3148" s="1">
        <v>350147</v>
      </c>
      <c r="B3148" s="1" t="s">
        <v>1521</v>
      </c>
      <c r="C3148" s="1">
        <v>108051003</v>
      </c>
      <c r="D3148" s="1">
        <v>147</v>
      </c>
      <c r="E3148" s="1" t="s">
        <v>1682</v>
      </c>
      <c r="F3148" s="1" t="s">
        <v>233</v>
      </c>
      <c r="G3148" s="1" t="s">
        <v>177</v>
      </c>
      <c r="H3148" s="1" t="s">
        <v>240</v>
      </c>
      <c r="I3148" s="1">
        <v>1379979.7</v>
      </c>
      <c r="J3148" s="1">
        <v>7876821.5</v>
      </c>
      <c r="K3148" s="1">
        <v>0.17649750411510468</v>
      </c>
      <c r="L3148" s="1">
        <v>2.292078971862793</v>
      </c>
      <c r="M3148" s="1">
        <v>1.5787679702043533E-2</v>
      </c>
      <c r="N3148" s="1">
        <v>1.1572916507720947</v>
      </c>
    </row>
    <row r="3149" spans="1:14" x14ac:dyDescent="0.25">
      <c r="A3149" s="1">
        <v>350148</v>
      </c>
      <c r="B3149" s="1" t="s">
        <v>1521</v>
      </c>
      <c r="C3149" s="1">
        <v>108051503</v>
      </c>
      <c r="D3149" s="1">
        <v>148</v>
      </c>
      <c r="E3149" s="1" t="s">
        <v>1683</v>
      </c>
      <c r="F3149" s="1" t="s">
        <v>233</v>
      </c>
      <c r="G3149" s="1" t="s">
        <v>177</v>
      </c>
      <c r="H3149" s="1" t="s">
        <v>240</v>
      </c>
      <c r="I3149" s="1">
        <v>1062751.3</v>
      </c>
      <c r="J3149" s="1">
        <v>8449584</v>
      </c>
      <c r="K3149" s="1">
        <v>6.6651001572608948E-2</v>
      </c>
      <c r="L3149" s="1">
        <v>0.79507970809936523</v>
      </c>
      <c r="M3149" s="1">
        <v>1.3668090105056763E-2</v>
      </c>
      <c r="N3149" s="1">
        <v>1.3028603792190552</v>
      </c>
    </row>
    <row r="3150" spans="1:14" x14ac:dyDescent="0.25">
      <c r="A3150" s="1">
        <v>350149</v>
      </c>
      <c r="B3150" s="1" t="s">
        <v>1521</v>
      </c>
      <c r="C3150" s="1">
        <v>108053003</v>
      </c>
      <c r="D3150" s="1">
        <v>149</v>
      </c>
      <c r="E3150" s="1" t="s">
        <v>1684</v>
      </c>
      <c r="F3150" s="1" t="s">
        <v>233</v>
      </c>
      <c r="G3150" s="1" t="s">
        <v>177</v>
      </c>
      <c r="H3150" s="1" t="s">
        <v>240</v>
      </c>
      <c r="I3150" s="1">
        <v>990970.04</v>
      </c>
      <c r="J3150" s="1">
        <v>6470609.5</v>
      </c>
      <c r="K3150" s="1">
        <v>0.27656200528144836</v>
      </c>
      <c r="L3150" s="1">
        <v>4.4649639129638672</v>
      </c>
      <c r="M3150" s="1">
        <v>1.1812670156359673E-2</v>
      </c>
      <c r="N3150" s="1">
        <v>1.2064118385314941</v>
      </c>
    </row>
    <row r="3151" spans="1:14" x14ac:dyDescent="0.25">
      <c r="A3151" s="1">
        <v>350150</v>
      </c>
      <c r="B3151" s="1" t="s">
        <v>1521</v>
      </c>
      <c r="C3151" s="1">
        <v>108056004</v>
      </c>
      <c r="D3151" s="1">
        <v>150</v>
      </c>
      <c r="E3151" s="1" t="s">
        <v>1685</v>
      </c>
      <c r="F3151" s="1" t="s">
        <v>233</v>
      </c>
      <c r="G3151" s="1" t="s">
        <v>177</v>
      </c>
      <c r="H3151" s="1" t="s">
        <v>240</v>
      </c>
      <c r="I3151" s="1">
        <v>663301.76</v>
      </c>
      <c r="J3151" s="1">
        <v>5980317</v>
      </c>
      <c r="K3151" s="1">
        <v>9.7157500684261322E-2</v>
      </c>
      <c r="L3151" s="1">
        <v>1.6514511108398438</v>
      </c>
      <c r="M3151" s="1">
        <v>4.3157290667295456E-2</v>
      </c>
      <c r="N3151" s="1">
        <v>6.9592313766479492</v>
      </c>
    </row>
    <row r="3152" spans="1:14" x14ac:dyDescent="0.25">
      <c r="A3152" s="1">
        <v>350151</v>
      </c>
      <c r="B3152" s="1" t="s">
        <v>1521</v>
      </c>
      <c r="C3152" s="1">
        <v>108058003</v>
      </c>
      <c r="D3152" s="1">
        <v>151</v>
      </c>
      <c r="E3152" s="1" t="s">
        <v>1686</v>
      </c>
      <c r="F3152" s="1" t="s">
        <v>233</v>
      </c>
      <c r="G3152" s="1" t="s">
        <v>177</v>
      </c>
      <c r="H3152" s="1" t="s">
        <v>240</v>
      </c>
      <c r="I3152" s="1">
        <v>822477.39</v>
      </c>
      <c r="J3152" s="1">
        <v>7819419.5</v>
      </c>
      <c r="K3152" s="1">
        <v>0.13615149259567261</v>
      </c>
      <c r="L3152" s="1">
        <v>1.7720519304275513</v>
      </c>
      <c r="M3152" s="1">
        <v>3.6733388900756836E-2</v>
      </c>
      <c r="N3152" s="1">
        <v>4.6749820709228516</v>
      </c>
    </row>
    <row r="3153" spans="1:14" x14ac:dyDescent="0.25">
      <c r="A3153" s="1">
        <v>350152</v>
      </c>
      <c r="B3153" s="1" t="s">
        <v>1521</v>
      </c>
      <c r="C3153" s="1">
        <v>108070502</v>
      </c>
      <c r="D3153" s="1">
        <v>152</v>
      </c>
      <c r="E3153" s="1" t="s">
        <v>1687</v>
      </c>
      <c r="F3153" s="1" t="s">
        <v>232</v>
      </c>
      <c r="G3153" s="1" t="s">
        <v>178</v>
      </c>
      <c r="H3153" s="1" t="s">
        <v>240</v>
      </c>
      <c r="I3153" s="1">
        <v>5806048.1399999997</v>
      </c>
      <c r="J3153" s="1">
        <v>41800628</v>
      </c>
      <c r="K3153" s="1">
        <v>1.5396840572357178</v>
      </c>
      <c r="L3153" s="1">
        <v>3.8242621421813965</v>
      </c>
      <c r="M3153" s="1">
        <v>0.20241400599479675</v>
      </c>
      <c r="N3153" s="1">
        <v>3.6121916770935059</v>
      </c>
    </row>
    <row r="3154" spans="1:14" x14ac:dyDescent="0.25">
      <c r="A3154" s="1">
        <v>350153</v>
      </c>
      <c r="B3154" s="1" t="s">
        <v>1521</v>
      </c>
      <c r="C3154" s="1">
        <v>108071003</v>
      </c>
      <c r="D3154" s="1">
        <v>153</v>
      </c>
      <c r="E3154" s="1" t="s">
        <v>1688</v>
      </c>
      <c r="F3154" s="1" t="s">
        <v>232</v>
      </c>
      <c r="G3154" s="1" t="s">
        <v>178</v>
      </c>
      <c r="H3154" s="1" t="s">
        <v>240</v>
      </c>
      <c r="I3154" s="1">
        <v>835278.81</v>
      </c>
      <c r="J3154" s="1">
        <v>7149073.5</v>
      </c>
      <c r="K3154" s="1">
        <v>0.17780649662017822</v>
      </c>
      <c r="L3154" s="1">
        <v>2.5505621433258057</v>
      </c>
      <c r="M3154" s="1">
        <v>2.5203030556440353E-2</v>
      </c>
      <c r="N3154" s="1">
        <v>3.1111941337585449</v>
      </c>
    </row>
    <row r="3155" spans="1:14" x14ac:dyDescent="0.25">
      <c r="A3155" s="1">
        <v>350154</v>
      </c>
      <c r="B3155" s="1" t="s">
        <v>1521</v>
      </c>
      <c r="C3155" s="1">
        <v>108071504</v>
      </c>
      <c r="D3155" s="1">
        <v>154</v>
      </c>
      <c r="E3155" s="1" t="s">
        <v>1689</v>
      </c>
      <c r="F3155" s="1" t="s">
        <v>232</v>
      </c>
      <c r="G3155" s="1" t="s">
        <v>178</v>
      </c>
      <c r="H3155" s="1" t="s">
        <v>240</v>
      </c>
      <c r="I3155" s="1">
        <v>633006.61</v>
      </c>
      <c r="J3155" s="1">
        <v>5661518</v>
      </c>
      <c r="K3155" s="1">
        <v>0.11585749685764313</v>
      </c>
      <c r="L3155" s="1">
        <v>2.089155912399292</v>
      </c>
      <c r="M3155" s="1">
        <v>1.5529030002653599E-2</v>
      </c>
      <c r="N3155" s="1">
        <v>2.5149140357971191</v>
      </c>
    </row>
    <row r="3156" spans="1:14" x14ac:dyDescent="0.25">
      <c r="A3156" s="1">
        <v>350155</v>
      </c>
      <c r="B3156" s="1" t="s">
        <v>1521</v>
      </c>
      <c r="C3156" s="1">
        <v>108073503</v>
      </c>
      <c r="D3156" s="1">
        <v>155</v>
      </c>
      <c r="E3156" s="1" t="s">
        <v>1690</v>
      </c>
      <c r="F3156" s="1" t="s">
        <v>232</v>
      </c>
      <c r="G3156" s="1" t="s">
        <v>178</v>
      </c>
      <c r="H3156" s="1" t="s">
        <v>240</v>
      </c>
      <c r="I3156" s="1">
        <v>2271790.88</v>
      </c>
      <c r="J3156" s="1">
        <v>12428773</v>
      </c>
      <c r="K3156" s="1">
        <v>0.16544599831104279</v>
      </c>
      <c r="L3156" s="1">
        <v>1.3491119146347046</v>
      </c>
      <c r="M3156" s="1">
        <v>5.9188678860664368E-2</v>
      </c>
      <c r="N3156" s="1">
        <v>2.6750710010528564</v>
      </c>
    </row>
    <row r="3157" spans="1:14" x14ac:dyDescent="0.25">
      <c r="A3157" s="1">
        <v>350156</v>
      </c>
      <c r="B3157" s="1" t="s">
        <v>1521</v>
      </c>
      <c r="C3157" s="1">
        <v>108077503</v>
      </c>
      <c r="D3157" s="1">
        <v>156</v>
      </c>
      <c r="E3157" s="1" t="s">
        <v>1691</v>
      </c>
      <c r="F3157" s="1" t="s">
        <v>232</v>
      </c>
      <c r="G3157" s="1" t="s">
        <v>178</v>
      </c>
      <c r="H3157" s="1" t="s">
        <v>240</v>
      </c>
      <c r="I3157" s="1">
        <v>1197827.71</v>
      </c>
      <c r="J3157" s="1">
        <v>8077502.5</v>
      </c>
      <c r="K3157" s="1">
        <v>0.16994200646877289</v>
      </c>
      <c r="L3157" s="1">
        <v>2.1491076946258545</v>
      </c>
      <c r="M3157" s="1">
        <v>2.073976956307888E-2</v>
      </c>
      <c r="N3157" s="1">
        <v>1.7619558572769165</v>
      </c>
    </row>
    <row r="3158" spans="1:14" x14ac:dyDescent="0.25">
      <c r="A3158" s="1">
        <v>350157</v>
      </c>
      <c r="B3158" s="1" t="s">
        <v>1521</v>
      </c>
      <c r="C3158" s="1">
        <v>108078003</v>
      </c>
      <c r="D3158" s="1">
        <v>157</v>
      </c>
      <c r="E3158" s="1" t="s">
        <v>1692</v>
      </c>
      <c r="F3158" s="1" t="s">
        <v>232</v>
      </c>
      <c r="G3158" s="1" t="s">
        <v>178</v>
      </c>
      <c r="H3158" s="1" t="s">
        <v>240</v>
      </c>
      <c r="I3158" s="1">
        <v>1550765</v>
      </c>
      <c r="J3158" s="1">
        <v>9576218</v>
      </c>
      <c r="K3158" s="1">
        <v>0.15286199748516083</v>
      </c>
      <c r="L3158" s="1">
        <v>1.6221609115600586</v>
      </c>
      <c r="M3158" s="1">
        <v>3.2807338982820511E-2</v>
      </c>
      <c r="N3158" s="1">
        <v>2.1612815856933594</v>
      </c>
    </row>
    <row r="3159" spans="1:14" x14ac:dyDescent="0.25">
      <c r="A3159" s="1">
        <v>350158</v>
      </c>
      <c r="B3159" s="1" t="s">
        <v>1521</v>
      </c>
      <c r="C3159" s="1">
        <v>108079004</v>
      </c>
      <c r="D3159" s="1">
        <v>158</v>
      </c>
      <c r="E3159" s="1" t="s">
        <v>1693</v>
      </c>
      <c r="F3159" s="1" t="s">
        <v>232</v>
      </c>
      <c r="G3159" s="1" t="s">
        <v>178</v>
      </c>
      <c r="H3159" s="1" t="s">
        <v>240</v>
      </c>
      <c r="I3159" s="1">
        <v>386101.89</v>
      </c>
      <c r="J3159" s="1">
        <v>3533081.25</v>
      </c>
      <c r="K3159" s="1">
        <v>0.1425119936466217</v>
      </c>
      <c r="L3159" s="1">
        <v>4.2031879425048828</v>
      </c>
      <c r="M3159" s="1">
        <v>7.8806402161717415E-3</v>
      </c>
      <c r="N3159" s="1">
        <v>2.0836057662963867</v>
      </c>
    </row>
    <row r="3160" spans="1:14" x14ac:dyDescent="0.25">
      <c r="A3160" s="1">
        <v>350159</v>
      </c>
      <c r="B3160" s="1" t="s">
        <v>1521</v>
      </c>
      <c r="C3160" s="1">
        <v>108110603</v>
      </c>
      <c r="D3160" s="1">
        <v>159</v>
      </c>
      <c r="E3160" s="1" t="s">
        <v>1694</v>
      </c>
      <c r="F3160" s="1" t="s">
        <v>233</v>
      </c>
      <c r="G3160" s="1" t="s">
        <v>179</v>
      </c>
      <c r="H3160" s="1" t="s">
        <v>240</v>
      </c>
      <c r="I3160" s="1">
        <v>612510.49</v>
      </c>
      <c r="J3160" s="1">
        <v>5606221</v>
      </c>
      <c r="K3160" s="1">
        <v>0.22232750058174133</v>
      </c>
      <c r="L3160" s="1">
        <v>4.1294927597045898</v>
      </c>
      <c r="M3160" s="1">
        <v>3.1641021370887756E-2</v>
      </c>
      <c r="N3160" s="1">
        <v>5.4471826553344727</v>
      </c>
    </row>
    <row r="3161" spans="1:14" x14ac:dyDescent="0.25">
      <c r="A3161" s="1">
        <v>350160</v>
      </c>
      <c r="B3161" s="1" t="s">
        <v>1521</v>
      </c>
      <c r="C3161" s="1">
        <v>108111203</v>
      </c>
      <c r="D3161" s="1">
        <v>160</v>
      </c>
      <c r="E3161" s="1" t="s">
        <v>1695</v>
      </c>
      <c r="F3161" s="1" t="s">
        <v>233</v>
      </c>
      <c r="G3161" s="1" t="s">
        <v>179</v>
      </c>
      <c r="H3161" s="1" t="s">
        <v>240</v>
      </c>
      <c r="I3161" s="1">
        <v>1063047.52</v>
      </c>
      <c r="J3161" s="1">
        <v>9883233</v>
      </c>
      <c r="K3161" s="1">
        <v>0.14704400300979614</v>
      </c>
      <c r="L3161" s="1">
        <v>1.5102828741073608</v>
      </c>
      <c r="M3161" s="1">
        <v>3.1190479174256325E-2</v>
      </c>
      <c r="N3161" s="1">
        <v>3.022752046585083</v>
      </c>
    </row>
    <row r="3162" spans="1:14" x14ac:dyDescent="0.25">
      <c r="A3162" s="1">
        <v>350161</v>
      </c>
      <c r="B3162" s="1" t="s">
        <v>1521</v>
      </c>
      <c r="C3162" s="1">
        <v>108111303</v>
      </c>
      <c r="D3162" s="1">
        <v>161</v>
      </c>
      <c r="E3162" s="1" t="s">
        <v>1696</v>
      </c>
      <c r="F3162" s="1" t="s">
        <v>233</v>
      </c>
      <c r="G3162" s="1" t="s">
        <v>179</v>
      </c>
      <c r="H3162" s="1" t="s">
        <v>240</v>
      </c>
    </row>
    <row r="3163" spans="1:14" x14ac:dyDescent="0.25">
      <c r="A3163" s="1">
        <v>350162</v>
      </c>
      <c r="B3163" s="1" t="s">
        <v>1521</v>
      </c>
      <c r="C3163" s="1">
        <v>108111403</v>
      </c>
      <c r="D3163" s="1">
        <v>162</v>
      </c>
      <c r="E3163" s="1" t="s">
        <v>1697</v>
      </c>
      <c r="F3163" s="1" t="s">
        <v>233</v>
      </c>
      <c r="G3163" s="1" t="s">
        <v>179</v>
      </c>
      <c r="H3163" s="1" t="s">
        <v>240</v>
      </c>
      <c r="I3163" s="1">
        <v>627756.29</v>
      </c>
      <c r="J3163" s="1">
        <v>6025377.5</v>
      </c>
      <c r="K3163" s="1">
        <v>5.933849886059761E-2</v>
      </c>
      <c r="L3163" s="1">
        <v>0.99460464715957642</v>
      </c>
      <c r="M3163" s="1">
        <v>2.6007739827036858E-2</v>
      </c>
      <c r="N3163" s="1">
        <v>4.3220276832580566</v>
      </c>
    </row>
    <row r="3164" spans="1:14" x14ac:dyDescent="0.25">
      <c r="A3164" s="1">
        <v>350163</v>
      </c>
      <c r="B3164" s="1" t="s">
        <v>1521</v>
      </c>
      <c r="C3164" s="1">
        <v>108112003</v>
      </c>
      <c r="D3164" s="1">
        <v>163</v>
      </c>
      <c r="E3164" s="1" t="s">
        <v>1698</v>
      </c>
      <c r="F3164" s="1" t="s">
        <v>233</v>
      </c>
      <c r="G3164" s="1" t="s">
        <v>179</v>
      </c>
      <c r="H3164" s="1" t="s">
        <v>240</v>
      </c>
      <c r="I3164" s="1">
        <v>611169.24</v>
      </c>
      <c r="J3164" s="1">
        <v>5781793</v>
      </c>
      <c r="K3164" s="1">
        <v>0.2669295072555542</v>
      </c>
      <c r="L3164" s="1">
        <v>4.8401832580566406</v>
      </c>
      <c r="M3164" s="1">
        <v>5.6819901801645756E-3</v>
      </c>
      <c r="N3164" s="1">
        <v>0.93841612339019775</v>
      </c>
    </row>
    <row r="3165" spans="1:14" x14ac:dyDescent="0.25">
      <c r="A3165" s="1">
        <v>350164</v>
      </c>
      <c r="B3165" s="1" t="s">
        <v>1521</v>
      </c>
      <c r="C3165" s="1">
        <v>108112203</v>
      </c>
      <c r="D3165" s="1">
        <v>164</v>
      </c>
      <c r="E3165" s="1" t="s">
        <v>1699</v>
      </c>
      <c r="F3165" s="1" t="s">
        <v>233</v>
      </c>
      <c r="G3165" s="1" t="s">
        <v>179</v>
      </c>
      <c r="H3165" s="1" t="s">
        <v>240</v>
      </c>
      <c r="I3165" s="1">
        <v>1476989.23</v>
      </c>
      <c r="J3165" s="1">
        <v>12723834</v>
      </c>
      <c r="K3165" s="1">
        <v>9.7626999020576477E-2</v>
      </c>
      <c r="L3165" s="1">
        <v>0.77320927381515503</v>
      </c>
      <c r="M3165" s="1">
        <v>4.3139178305864334E-2</v>
      </c>
      <c r="N3165" s="1">
        <v>3.0086255073547363</v>
      </c>
    </row>
    <row r="3166" spans="1:14" x14ac:dyDescent="0.25">
      <c r="A3166" s="1">
        <v>350165</v>
      </c>
      <c r="B3166" s="1" t="s">
        <v>1521</v>
      </c>
      <c r="C3166" s="1">
        <v>108112502</v>
      </c>
      <c r="D3166" s="1">
        <v>165</v>
      </c>
      <c r="E3166" s="1" t="s">
        <v>1700</v>
      </c>
      <c r="F3166" s="1" t="s">
        <v>233</v>
      </c>
      <c r="G3166" s="1" t="s">
        <v>179</v>
      </c>
      <c r="H3166" s="1" t="s">
        <v>240</v>
      </c>
      <c r="I3166" s="1">
        <v>2796914.51</v>
      </c>
      <c r="J3166" s="1">
        <v>22159476</v>
      </c>
      <c r="K3166" s="1">
        <v>2.5377979278564453</v>
      </c>
      <c r="L3166" s="1">
        <v>12.93364429473877</v>
      </c>
      <c r="M3166" s="1">
        <v>0.1278119832277298</v>
      </c>
      <c r="N3166" s="1">
        <v>4.7885751724243164</v>
      </c>
    </row>
    <row r="3167" spans="1:14" x14ac:dyDescent="0.25">
      <c r="A3167" s="1">
        <v>350166</v>
      </c>
      <c r="B3167" s="1" t="s">
        <v>1521</v>
      </c>
      <c r="C3167" s="1">
        <v>108114503</v>
      </c>
      <c r="D3167" s="1">
        <v>166</v>
      </c>
      <c r="E3167" s="1" t="s">
        <v>1701</v>
      </c>
      <c r="F3167" s="1" t="s">
        <v>233</v>
      </c>
      <c r="G3167" s="1" t="s">
        <v>179</v>
      </c>
      <c r="H3167" s="1" t="s">
        <v>240</v>
      </c>
      <c r="I3167" s="1">
        <v>863169.65</v>
      </c>
      <c r="J3167" s="1">
        <v>8984575</v>
      </c>
      <c r="K3167" s="1">
        <v>0.13687199354171753</v>
      </c>
      <c r="L3167" s="1">
        <v>1.5469777584075928</v>
      </c>
      <c r="M3167" s="1">
        <v>4.184114933013916E-2</v>
      </c>
      <c r="N3167" s="1">
        <v>5.0943260192871094</v>
      </c>
    </row>
    <row r="3168" spans="1:14" x14ac:dyDescent="0.25">
      <c r="A3168" s="1">
        <v>350167</v>
      </c>
      <c r="B3168" s="1" t="s">
        <v>1521</v>
      </c>
      <c r="C3168" s="1">
        <v>108116003</v>
      </c>
      <c r="D3168" s="1">
        <v>167</v>
      </c>
      <c r="E3168" s="1" t="s">
        <v>1702</v>
      </c>
      <c r="F3168" s="1" t="s">
        <v>233</v>
      </c>
      <c r="G3168" s="1" t="s">
        <v>179</v>
      </c>
      <c r="H3168" s="1" t="s">
        <v>240</v>
      </c>
      <c r="I3168" s="1">
        <v>1300835.07</v>
      </c>
      <c r="J3168" s="1">
        <v>9894621</v>
      </c>
      <c r="K3168" s="1">
        <v>0.19832900166511536</v>
      </c>
      <c r="L3168" s="1">
        <v>2.0454108715057373</v>
      </c>
      <c r="M3168" s="1">
        <v>2.5032559409737587E-2</v>
      </c>
      <c r="N3168" s="1">
        <v>1.962103009223938</v>
      </c>
    </row>
    <row r="3169" spans="1:14" x14ac:dyDescent="0.25">
      <c r="A3169" s="1">
        <v>350168</v>
      </c>
      <c r="B3169" s="1" t="s">
        <v>1521</v>
      </c>
      <c r="C3169" s="1">
        <v>108116303</v>
      </c>
      <c r="D3169" s="1">
        <v>168</v>
      </c>
      <c r="E3169" s="1" t="s">
        <v>1703</v>
      </c>
      <c r="F3169" s="1" t="s">
        <v>233</v>
      </c>
      <c r="G3169" s="1" t="s">
        <v>179</v>
      </c>
      <c r="H3169" s="1" t="s">
        <v>240</v>
      </c>
      <c r="I3169" s="1">
        <v>661869.31000000006</v>
      </c>
      <c r="J3169" s="1">
        <v>6872780</v>
      </c>
      <c r="K3169" s="1">
        <v>9.1200001537799835E-2</v>
      </c>
      <c r="L3169" s="1">
        <v>1.3448193073272705</v>
      </c>
      <c r="M3169" s="1">
        <v>1.7874490469694138E-2</v>
      </c>
      <c r="N3169" s="1">
        <v>2.7755641937255859</v>
      </c>
    </row>
    <row r="3170" spans="1:14" x14ac:dyDescent="0.25">
      <c r="A3170" s="1">
        <v>350169</v>
      </c>
      <c r="B3170" s="1" t="s">
        <v>1521</v>
      </c>
      <c r="C3170" s="1">
        <v>108116503</v>
      </c>
      <c r="D3170" s="1">
        <v>169</v>
      </c>
      <c r="E3170" s="1" t="s">
        <v>1704</v>
      </c>
      <c r="F3170" s="1" t="s">
        <v>233</v>
      </c>
      <c r="G3170" s="1" t="s">
        <v>179</v>
      </c>
      <c r="H3170" s="1" t="s">
        <v>240</v>
      </c>
      <c r="I3170" s="1">
        <v>797990.81</v>
      </c>
      <c r="J3170" s="1">
        <v>3460491.5</v>
      </c>
      <c r="K3170" s="1">
        <v>5.0583001226186752E-2</v>
      </c>
      <c r="L3170" s="1">
        <v>1.4834122657775879</v>
      </c>
      <c r="M3170" s="1">
        <v>1.8429409712553024E-2</v>
      </c>
      <c r="N3170" s="1">
        <v>2.3640742301940918</v>
      </c>
    </row>
    <row r="3171" spans="1:14" x14ac:dyDescent="0.25">
      <c r="A3171" s="1">
        <v>350170</v>
      </c>
      <c r="B3171" s="1" t="s">
        <v>1521</v>
      </c>
      <c r="C3171" s="1">
        <v>108118503</v>
      </c>
      <c r="D3171" s="1">
        <v>170</v>
      </c>
      <c r="E3171" s="1" t="s">
        <v>1705</v>
      </c>
      <c r="F3171" s="1" t="s">
        <v>233</v>
      </c>
      <c r="G3171" s="1" t="s">
        <v>179</v>
      </c>
      <c r="H3171" s="1" t="s">
        <v>240</v>
      </c>
      <c r="I3171" s="1">
        <v>955215.43</v>
      </c>
      <c r="J3171" s="1">
        <v>4292979</v>
      </c>
      <c r="K3171" s="1">
        <v>0.21433925628662109</v>
      </c>
      <c r="L3171" s="1">
        <v>5.2551651000976563</v>
      </c>
      <c r="M3171" s="1">
        <v>7.6245948672294617E-2</v>
      </c>
      <c r="N3171" s="1">
        <v>8.6744709014892578</v>
      </c>
    </row>
    <row r="3172" spans="1:14" x14ac:dyDescent="0.25">
      <c r="A3172" s="1">
        <v>350171</v>
      </c>
      <c r="B3172" s="1" t="s">
        <v>1521</v>
      </c>
      <c r="C3172" s="1">
        <v>108561003</v>
      </c>
      <c r="D3172" s="1">
        <v>171</v>
      </c>
      <c r="E3172" s="1" t="s">
        <v>1706</v>
      </c>
      <c r="F3172" s="1" t="s">
        <v>233</v>
      </c>
      <c r="G3172" s="1" t="s">
        <v>180</v>
      </c>
      <c r="H3172" s="1" t="s">
        <v>240</v>
      </c>
      <c r="I3172" s="1">
        <v>574196.97</v>
      </c>
      <c r="J3172" s="1">
        <v>5309009</v>
      </c>
      <c r="K3172" s="1">
        <v>5.7232998311519623E-2</v>
      </c>
      <c r="L3172" s="1">
        <v>1.0897836685180664</v>
      </c>
      <c r="M3172" s="1">
        <v>6.4197098836302757E-3</v>
      </c>
      <c r="N3172" s="1">
        <v>1.1306740045547485</v>
      </c>
    </row>
    <row r="3173" spans="1:14" x14ac:dyDescent="0.25">
      <c r="A3173" s="1">
        <v>350172</v>
      </c>
      <c r="B3173" s="1" t="s">
        <v>1521</v>
      </c>
      <c r="C3173" s="1">
        <v>108561803</v>
      </c>
      <c r="D3173" s="1">
        <v>172</v>
      </c>
      <c r="E3173" s="1" t="s">
        <v>1707</v>
      </c>
      <c r="F3173" s="1" t="s">
        <v>233</v>
      </c>
      <c r="G3173" s="1" t="s">
        <v>180</v>
      </c>
      <c r="H3173" s="1" t="s">
        <v>240</v>
      </c>
      <c r="I3173" s="1">
        <v>729797.22</v>
      </c>
      <c r="J3173" s="1">
        <v>6904631</v>
      </c>
      <c r="K3173" s="1">
        <v>5.8213498443365097E-2</v>
      </c>
      <c r="L3173" s="1">
        <v>0.85027682781219482</v>
      </c>
      <c r="M3173" s="1">
        <v>1.5210879966616631E-2</v>
      </c>
      <c r="N3173" s="1">
        <v>2.1286273002624512</v>
      </c>
    </row>
    <row r="3174" spans="1:14" x14ac:dyDescent="0.25">
      <c r="A3174" s="1">
        <v>350173</v>
      </c>
      <c r="B3174" s="1" t="s">
        <v>1521</v>
      </c>
      <c r="C3174" s="1">
        <v>108565203</v>
      </c>
      <c r="D3174" s="1">
        <v>173</v>
      </c>
      <c r="E3174" s="1" t="s">
        <v>1708</v>
      </c>
      <c r="F3174" s="1" t="s">
        <v>233</v>
      </c>
      <c r="G3174" s="1" t="s">
        <v>180</v>
      </c>
      <c r="H3174" s="1" t="s">
        <v>240</v>
      </c>
      <c r="I3174" s="1">
        <v>705664.42</v>
      </c>
      <c r="J3174" s="1">
        <v>7468451</v>
      </c>
      <c r="K3174" s="1">
        <v>0.10218700021505356</v>
      </c>
      <c r="L3174" s="1">
        <v>1.3872296810150146</v>
      </c>
      <c r="M3174" s="1">
        <v>1.2587710283696651E-2</v>
      </c>
      <c r="N3174" s="1">
        <v>1.8162072896957397</v>
      </c>
    </row>
    <row r="3175" spans="1:14" x14ac:dyDescent="0.25">
      <c r="A3175" s="1">
        <v>350174</v>
      </c>
      <c r="B3175" s="1" t="s">
        <v>1521</v>
      </c>
      <c r="C3175" s="1">
        <v>108565503</v>
      </c>
      <c r="D3175" s="1">
        <v>174</v>
      </c>
      <c r="E3175" s="1" t="s">
        <v>1709</v>
      </c>
      <c r="F3175" s="1" t="s">
        <v>233</v>
      </c>
      <c r="G3175" s="1" t="s">
        <v>180</v>
      </c>
      <c r="H3175" s="1" t="s">
        <v>240</v>
      </c>
      <c r="I3175" s="1">
        <v>894819.04</v>
      </c>
      <c r="J3175" s="1">
        <v>7882459.5</v>
      </c>
      <c r="K3175" s="1">
        <v>5.2623998373746872E-2</v>
      </c>
      <c r="L3175" s="1">
        <v>0.67209583520889282</v>
      </c>
      <c r="M3175" s="1">
        <v>2.3436490446329117E-2</v>
      </c>
      <c r="N3175" s="1">
        <v>2.6895754337310791</v>
      </c>
    </row>
    <row r="3176" spans="1:14" x14ac:dyDescent="0.25">
      <c r="A3176" s="1">
        <v>350175</v>
      </c>
      <c r="B3176" s="1" t="s">
        <v>1521</v>
      </c>
      <c r="C3176" s="1">
        <v>108566303</v>
      </c>
      <c r="D3176" s="1">
        <v>175</v>
      </c>
      <c r="E3176" s="1" t="s">
        <v>1710</v>
      </c>
      <c r="F3176" s="1" t="s">
        <v>233</v>
      </c>
      <c r="G3176" s="1" t="s">
        <v>180</v>
      </c>
      <c r="H3176" s="1" t="s">
        <v>240</v>
      </c>
      <c r="I3176" s="1">
        <v>470818.93</v>
      </c>
      <c r="J3176" s="1">
        <v>3619764</v>
      </c>
      <c r="K3176" s="1">
        <v>0.13156925141811371</v>
      </c>
      <c r="L3176" s="1">
        <v>3.7718436717987061</v>
      </c>
      <c r="M3176" s="1">
        <v>4.2583700269460678E-3</v>
      </c>
      <c r="N3176" s="1">
        <v>0.9127153754234314</v>
      </c>
    </row>
    <row r="3177" spans="1:14" x14ac:dyDescent="0.25">
      <c r="A3177" s="1">
        <v>350176</v>
      </c>
      <c r="B3177" s="1" t="s">
        <v>1521</v>
      </c>
      <c r="C3177" s="1">
        <v>108567004</v>
      </c>
      <c r="D3177" s="1">
        <v>176</v>
      </c>
      <c r="E3177" s="1" t="s">
        <v>1711</v>
      </c>
      <c r="F3177" s="1" t="s">
        <v>233</v>
      </c>
      <c r="G3177" s="1" t="s">
        <v>180</v>
      </c>
      <c r="H3177" s="1" t="s">
        <v>240</v>
      </c>
      <c r="I3177" s="1">
        <v>241606.19</v>
      </c>
      <c r="J3177" s="1">
        <v>2019915.75</v>
      </c>
      <c r="K3177" s="1">
        <v>4.2603999376296997E-2</v>
      </c>
      <c r="L3177" s="1">
        <v>2.1546425819396973</v>
      </c>
      <c r="M3177" s="1">
        <v>5.5462801828980446E-3</v>
      </c>
      <c r="N3177" s="1">
        <v>2.3495221138000488</v>
      </c>
    </row>
    <row r="3178" spans="1:14" x14ac:dyDescent="0.25">
      <c r="A3178" s="1">
        <v>350177</v>
      </c>
      <c r="B3178" s="1" t="s">
        <v>1521</v>
      </c>
      <c r="C3178" s="1">
        <v>108567204</v>
      </c>
      <c r="D3178" s="1">
        <v>177</v>
      </c>
      <c r="E3178" s="1" t="s">
        <v>1712</v>
      </c>
      <c r="F3178" s="1" t="s">
        <v>233</v>
      </c>
      <c r="G3178" s="1" t="s">
        <v>180</v>
      </c>
      <c r="H3178" s="1" t="s">
        <v>240</v>
      </c>
      <c r="I3178" s="1">
        <v>407707.69</v>
      </c>
      <c r="J3178" s="1">
        <v>4034454.5</v>
      </c>
      <c r="K3178" s="1">
        <v>1.4474999625235796E-3</v>
      </c>
      <c r="L3178" s="1">
        <v>3.58913354575634E-2</v>
      </c>
      <c r="M3178" s="1">
        <v>2.8428729623556137E-2</v>
      </c>
      <c r="N3178" s="1">
        <v>7.4954671859741211</v>
      </c>
    </row>
    <row r="3179" spans="1:14" x14ac:dyDescent="0.25">
      <c r="A3179" s="1">
        <v>350178</v>
      </c>
      <c r="B3179" s="1" t="s">
        <v>1521</v>
      </c>
      <c r="C3179" s="1">
        <v>108567404</v>
      </c>
      <c r="D3179" s="1">
        <v>178</v>
      </c>
      <c r="E3179" s="1" t="s">
        <v>1713</v>
      </c>
      <c r="F3179" s="1" t="s">
        <v>233</v>
      </c>
      <c r="G3179" s="1" t="s">
        <v>180</v>
      </c>
      <c r="H3179" s="1" t="s">
        <v>240</v>
      </c>
      <c r="I3179" s="1">
        <v>240536.01</v>
      </c>
      <c r="J3179" s="1">
        <v>1608012.625</v>
      </c>
      <c r="K3179" s="1">
        <v>1.0974874719977379E-2</v>
      </c>
      <c r="L3179" s="1">
        <v>0.68720197677612305</v>
      </c>
      <c r="M3179" s="1">
        <v>1.8319999799132347E-3</v>
      </c>
      <c r="N3179" s="1">
        <v>0.76747769117355347</v>
      </c>
    </row>
    <row r="3180" spans="1:14" x14ac:dyDescent="0.25">
      <c r="A3180" s="1">
        <v>350179</v>
      </c>
      <c r="B3180" s="1" t="s">
        <v>1521</v>
      </c>
      <c r="C3180" s="1">
        <v>108567703</v>
      </c>
      <c r="D3180" s="1">
        <v>179</v>
      </c>
      <c r="E3180" s="1" t="s">
        <v>1714</v>
      </c>
      <c r="F3180" s="1" t="s">
        <v>233</v>
      </c>
      <c r="G3180" s="1" t="s">
        <v>180</v>
      </c>
      <c r="H3180" s="1" t="s">
        <v>240</v>
      </c>
      <c r="I3180" s="1">
        <v>1575155.64</v>
      </c>
      <c r="J3180" s="1">
        <v>8641093</v>
      </c>
      <c r="K3180" s="1">
        <v>0.34620049595832825</v>
      </c>
      <c r="L3180" s="1">
        <v>4.1736588478088379</v>
      </c>
      <c r="M3180" s="1">
        <v>-0.11773555725812912</v>
      </c>
      <c r="N3180" s="1">
        <v>-6.9547033309936523</v>
      </c>
    </row>
    <row r="3181" spans="1:14" x14ac:dyDescent="0.25">
      <c r="A3181" s="1">
        <v>350180</v>
      </c>
      <c r="B3181" s="1" t="s">
        <v>1521</v>
      </c>
      <c r="C3181" s="1">
        <v>108568404</v>
      </c>
      <c r="D3181" s="1">
        <v>180</v>
      </c>
      <c r="E3181" s="1" t="s">
        <v>1715</v>
      </c>
      <c r="F3181" s="1" t="s">
        <v>233</v>
      </c>
      <c r="G3181" s="1" t="s">
        <v>180</v>
      </c>
      <c r="H3181" s="1" t="s">
        <v>240</v>
      </c>
      <c r="I3181" s="1">
        <v>298981.81</v>
      </c>
      <c r="J3181" s="1">
        <v>2426863</v>
      </c>
      <c r="K3181" s="1">
        <v>2.9930500313639641E-2</v>
      </c>
      <c r="L3181" s="1">
        <v>1.2487001419067383</v>
      </c>
      <c r="M3181" s="1">
        <v>4.0985099039971828E-3</v>
      </c>
      <c r="N3181" s="1">
        <v>1.3898752927780151</v>
      </c>
    </row>
    <row r="3182" spans="1:14" x14ac:dyDescent="0.25">
      <c r="A3182" s="1">
        <v>350181</v>
      </c>
      <c r="B3182" s="1" t="s">
        <v>1521</v>
      </c>
      <c r="C3182" s="1">
        <v>108569103</v>
      </c>
      <c r="D3182" s="1">
        <v>181</v>
      </c>
      <c r="E3182" s="1" t="s">
        <v>1716</v>
      </c>
      <c r="F3182" s="1" t="s">
        <v>233</v>
      </c>
      <c r="G3182" s="1" t="s">
        <v>180</v>
      </c>
      <c r="H3182" s="1" t="s">
        <v>240</v>
      </c>
      <c r="I3182" s="1">
        <v>984767.34</v>
      </c>
      <c r="J3182" s="1">
        <v>9230388</v>
      </c>
      <c r="K3182" s="1">
        <v>0.28524300456047058</v>
      </c>
      <c r="L3182" s="1">
        <v>3.1888024806976318</v>
      </c>
      <c r="M3182" s="1">
        <v>3.5940989851951599E-2</v>
      </c>
      <c r="N3182" s="1">
        <v>3.7879416942596436</v>
      </c>
    </row>
    <row r="3183" spans="1:14" x14ac:dyDescent="0.25">
      <c r="A3183" s="1">
        <v>350182</v>
      </c>
      <c r="B3183" s="1" t="s">
        <v>1521</v>
      </c>
      <c r="C3183" s="1">
        <v>109122703</v>
      </c>
      <c r="D3183" s="1">
        <v>182</v>
      </c>
      <c r="E3183" s="1" t="s">
        <v>1717</v>
      </c>
      <c r="F3183" s="1" t="s">
        <v>232</v>
      </c>
      <c r="G3183" s="1" t="s">
        <v>181</v>
      </c>
      <c r="H3183" s="1" t="s">
        <v>240</v>
      </c>
      <c r="I3183" s="1">
        <v>714852</v>
      </c>
      <c r="J3183" s="1">
        <v>5662479</v>
      </c>
      <c r="K3183" s="1">
        <v>0.12219700217247009</v>
      </c>
      <c r="L3183" s="1">
        <v>2.2056097984313965</v>
      </c>
      <c r="M3183" s="1">
        <v>2.2941000759601593E-2</v>
      </c>
      <c r="N3183" s="1">
        <v>3.3155999183654785</v>
      </c>
    </row>
    <row r="3184" spans="1:14" x14ac:dyDescent="0.25">
      <c r="A3184" s="1">
        <v>350183</v>
      </c>
      <c r="B3184" s="1" t="s">
        <v>1521</v>
      </c>
      <c r="C3184" s="1">
        <v>109243503</v>
      </c>
      <c r="D3184" s="1">
        <v>183</v>
      </c>
      <c r="E3184" s="1" t="s">
        <v>1718</v>
      </c>
      <c r="F3184" s="1" t="s">
        <v>232</v>
      </c>
      <c r="G3184" s="1" t="s">
        <v>182</v>
      </c>
      <c r="H3184" s="1" t="s">
        <v>240</v>
      </c>
      <c r="I3184" s="1">
        <v>528402.15</v>
      </c>
      <c r="J3184" s="1">
        <v>5210957</v>
      </c>
      <c r="K3184" s="1">
        <v>4.1131999343633652E-2</v>
      </c>
      <c r="L3184" s="1">
        <v>0.79561686515808105</v>
      </c>
      <c r="M3184" s="1">
        <v>1.2280159629881382E-2</v>
      </c>
      <c r="N3184" s="1">
        <v>2.3793134689331055</v>
      </c>
    </row>
    <row r="3185" spans="1:14" x14ac:dyDescent="0.25">
      <c r="A3185" s="1">
        <v>350184</v>
      </c>
      <c r="B3185" s="1" t="s">
        <v>1521</v>
      </c>
      <c r="C3185" s="1">
        <v>109246003</v>
      </c>
      <c r="D3185" s="1">
        <v>184</v>
      </c>
      <c r="E3185" s="1" t="s">
        <v>1719</v>
      </c>
      <c r="F3185" s="1" t="s">
        <v>232</v>
      </c>
      <c r="G3185" s="1" t="s">
        <v>182</v>
      </c>
      <c r="H3185" s="1" t="s">
        <v>240</v>
      </c>
      <c r="I3185" s="1">
        <v>699458.71</v>
      </c>
      <c r="J3185" s="1">
        <v>5313878.5</v>
      </c>
      <c r="K3185" s="1">
        <v>0.11908449977636337</v>
      </c>
      <c r="L3185" s="1">
        <v>2.2923815250396729</v>
      </c>
      <c r="M3185" s="1">
        <v>3.7964560091495514E-2</v>
      </c>
      <c r="N3185" s="1">
        <v>5.7392134666442871</v>
      </c>
    </row>
    <row r="3186" spans="1:14" x14ac:dyDescent="0.25">
      <c r="A3186" s="1">
        <v>350185</v>
      </c>
      <c r="B3186" s="1" t="s">
        <v>1521</v>
      </c>
      <c r="C3186" s="1">
        <v>109248003</v>
      </c>
      <c r="D3186" s="1">
        <v>185</v>
      </c>
      <c r="E3186" s="1" t="s">
        <v>1720</v>
      </c>
      <c r="F3186" s="1" t="s">
        <v>232</v>
      </c>
      <c r="G3186" s="1" t="s">
        <v>182</v>
      </c>
      <c r="H3186" s="1" t="s">
        <v>240</v>
      </c>
      <c r="I3186" s="1">
        <v>1385281.47</v>
      </c>
      <c r="J3186" s="1">
        <v>6842673.5</v>
      </c>
      <c r="K3186" s="1">
        <v>9.5951497554779053E-2</v>
      </c>
      <c r="L3186" s="1">
        <v>1.4221943616867065</v>
      </c>
      <c r="M3186" s="1">
        <v>3.8463279604911804E-2</v>
      </c>
      <c r="N3186" s="1">
        <v>2.8558628559112549</v>
      </c>
    </row>
    <row r="3187" spans="1:14" x14ac:dyDescent="0.25">
      <c r="A3187" s="1">
        <v>350186</v>
      </c>
      <c r="B3187" s="1" t="s">
        <v>1521</v>
      </c>
      <c r="C3187" s="1">
        <v>109420803</v>
      </c>
      <c r="D3187" s="1">
        <v>186</v>
      </c>
      <c r="E3187" s="1" t="s">
        <v>1721</v>
      </c>
      <c r="F3187" s="1" t="s">
        <v>232</v>
      </c>
      <c r="G3187" s="1" t="s">
        <v>2037</v>
      </c>
      <c r="H3187" s="1" t="s">
        <v>240</v>
      </c>
      <c r="I3187" s="1">
        <v>2220963.48</v>
      </c>
      <c r="J3187" s="1">
        <v>13942888</v>
      </c>
      <c r="K3187" s="1">
        <v>0.35551100969314575</v>
      </c>
      <c r="L3187" s="1">
        <v>2.6164798736572266</v>
      </c>
      <c r="M3187" s="1">
        <v>-1.3752319850027561E-2</v>
      </c>
      <c r="N3187" s="1">
        <v>-0.61539459228515625</v>
      </c>
    </row>
    <row r="3188" spans="1:14" x14ac:dyDescent="0.25">
      <c r="A3188" s="1">
        <v>350187</v>
      </c>
      <c r="B3188" s="1" t="s">
        <v>1521</v>
      </c>
      <c r="C3188" s="1">
        <v>109422303</v>
      </c>
      <c r="D3188" s="1">
        <v>187</v>
      </c>
      <c r="E3188" s="1" t="s">
        <v>1722</v>
      </c>
      <c r="F3188" s="1" t="s">
        <v>232</v>
      </c>
      <c r="G3188" s="1" t="s">
        <v>2037</v>
      </c>
      <c r="H3188" s="1" t="s">
        <v>240</v>
      </c>
      <c r="I3188" s="1">
        <v>932944.72</v>
      </c>
      <c r="J3188" s="1">
        <v>8759990</v>
      </c>
      <c r="K3188" s="1">
        <v>0.28454399108886719</v>
      </c>
      <c r="L3188" s="1">
        <v>3.3572745323181152</v>
      </c>
      <c r="M3188" s="1">
        <v>3.6418139934539795E-2</v>
      </c>
      <c r="N3188" s="1">
        <v>4.0621371269226074</v>
      </c>
    </row>
    <row r="3189" spans="1:14" x14ac:dyDescent="0.25">
      <c r="A3189" s="1">
        <v>350188</v>
      </c>
      <c r="B3189" s="1" t="s">
        <v>1521</v>
      </c>
      <c r="C3189" s="1">
        <v>109426003</v>
      </c>
      <c r="D3189" s="1">
        <v>188</v>
      </c>
      <c r="E3189" s="1" t="s">
        <v>1723</v>
      </c>
      <c r="F3189" s="1" t="s">
        <v>232</v>
      </c>
      <c r="G3189" s="1" t="s">
        <v>2037</v>
      </c>
      <c r="H3189" s="1" t="s">
        <v>240</v>
      </c>
      <c r="I3189" s="1">
        <v>569369.65</v>
      </c>
      <c r="J3189" s="1">
        <v>5815921.5</v>
      </c>
      <c r="K3189" s="1">
        <v>9.471149742603302E-2</v>
      </c>
      <c r="L3189" s="1">
        <v>1.6554452180862427</v>
      </c>
      <c r="M3189" s="1">
        <v>-4.5098140835762024E-2</v>
      </c>
      <c r="N3189" s="1">
        <v>-7.3393821716308594</v>
      </c>
    </row>
    <row r="3190" spans="1:14" x14ac:dyDescent="0.25">
      <c r="A3190" s="1">
        <v>350189</v>
      </c>
      <c r="B3190" s="1" t="s">
        <v>1521</v>
      </c>
      <c r="C3190" s="1">
        <v>109426303</v>
      </c>
      <c r="D3190" s="1">
        <v>189</v>
      </c>
      <c r="E3190" s="1" t="s">
        <v>1724</v>
      </c>
      <c r="F3190" s="1" t="s">
        <v>232</v>
      </c>
      <c r="G3190" s="1" t="s">
        <v>2037</v>
      </c>
      <c r="H3190" s="1" t="s">
        <v>240</v>
      </c>
      <c r="I3190" s="1">
        <v>831010.72</v>
      </c>
      <c r="J3190" s="1">
        <v>7576535</v>
      </c>
      <c r="K3190" s="1">
        <v>0.16112250089645386</v>
      </c>
      <c r="L3190" s="1">
        <v>2.1728055477142334</v>
      </c>
      <c r="M3190" s="1">
        <v>6.3250847160816193E-2</v>
      </c>
      <c r="N3190" s="1">
        <v>8.2383632659912109</v>
      </c>
    </row>
    <row r="3191" spans="1:14" x14ac:dyDescent="0.25">
      <c r="A3191" s="1">
        <v>350190</v>
      </c>
      <c r="B3191" s="1" t="s">
        <v>1521</v>
      </c>
      <c r="C3191" s="1">
        <v>109427503</v>
      </c>
      <c r="D3191" s="1">
        <v>190</v>
      </c>
      <c r="E3191" s="1" t="s">
        <v>1725</v>
      </c>
      <c r="F3191" s="1" t="s">
        <v>232</v>
      </c>
      <c r="G3191" s="1" t="s">
        <v>2037</v>
      </c>
      <c r="H3191" s="1" t="s">
        <v>240</v>
      </c>
      <c r="I3191" s="1">
        <v>739414.74</v>
      </c>
      <c r="J3191" s="1">
        <v>6776433.5</v>
      </c>
      <c r="K3191" s="1">
        <v>0.14974400401115417</v>
      </c>
      <c r="L3191" s="1">
        <v>2.2597105503082275</v>
      </c>
      <c r="M3191" s="1">
        <v>3.4217990934848785E-2</v>
      </c>
      <c r="N3191" s="1">
        <v>4.8522615432739258</v>
      </c>
    </row>
    <row r="3192" spans="1:14" x14ac:dyDescent="0.25">
      <c r="A3192" s="1">
        <v>350191</v>
      </c>
      <c r="B3192" s="1" t="s">
        <v>1521</v>
      </c>
      <c r="C3192" s="1">
        <v>109530304</v>
      </c>
      <c r="D3192" s="1">
        <v>191</v>
      </c>
      <c r="E3192" s="1" t="s">
        <v>1726</v>
      </c>
      <c r="F3192" s="1" t="s">
        <v>232</v>
      </c>
      <c r="G3192" s="1" t="s">
        <v>183</v>
      </c>
      <c r="H3192" s="1" t="s">
        <v>240</v>
      </c>
      <c r="I3192" s="1">
        <v>147843</v>
      </c>
      <c r="J3192" s="1">
        <v>1526165</v>
      </c>
      <c r="K3192" s="1">
        <v>3.4637998789548874E-2</v>
      </c>
      <c r="L3192" s="1">
        <v>2.3223180770874023</v>
      </c>
      <c r="M3192" s="1">
        <v>1.715000020340085E-3</v>
      </c>
      <c r="N3192" s="1">
        <v>1.173628568649292</v>
      </c>
    </row>
    <row r="3193" spans="1:14" x14ac:dyDescent="0.25">
      <c r="A3193" s="1">
        <v>350192</v>
      </c>
      <c r="B3193" s="1" t="s">
        <v>1521</v>
      </c>
      <c r="C3193" s="1">
        <v>109531304</v>
      </c>
      <c r="D3193" s="1">
        <v>192</v>
      </c>
      <c r="E3193" s="1" t="s">
        <v>1727</v>
      </c>
      <c r="F3193" s="1" t="s">
        <v>232</v>
      </c>
      <c r="G3193" s="1" t="s">
        <v>183</v>
      </c>
      <c r="H3193" s="1" t="s">
        <v>240</v>
      </c>
      <c r="I3193" s="1">
        <v>593799.88</v>
      </c>
      <c r="J3193" s="1">
        <v>4488823.5</v>
      </c>
      <c r="K3193" s="1">
        <v>4.5226998627185822E-2</v>
      </c>
      <c r="L3193" s="1">
        <v>1.0178016424179077</v>
      </c>
      <c r="M3193" s="1">
        <v>1.6603600233793259E-2</v>
      </c>
      <c r="N3193" s="1">
        <v>2.8765950202941895</v>
      </c>
    </row>
    <row r="3194" spans="1:14" x14ac:dyDescent="0.25">
      <c r="A3194" s="1">
        <v>350193</v>
      </c>
      <c r="B3194" s="1" t="s">
        <v>1521</v>
      </c>
      <c r="C3194" s="1">
        <v>109532804</v>
      </c>
      <c r="D3194" s="1">
        <v>193</v>
      </c>
      <c r="E3194" s="1" t="s">
        <v>1728</v>
      </c>
      <c r="F3194" s="1" t="s">
        <v>232</v>
      </c>
      <c r="G3194" s="1" t="s">
        <v>183</v>
      </c>
      <c r="H3194" s="1" t="s">
        <v>240</v>
      </c>
      <c r="I3194" s="1">
        <v>287528.36</v>
      </c>
      <c r="J3194" s="1">
        <v>2379013</v>
      </c>
      <c r="K3194" s="1">
        <v>8.1659749150276184E-2</v>
      </c>
      <c r="L3194" s="1">
        <v>3.5545144081115723</v>
      </c>
      <c r="M3194" s="1">
        <v>7.7545498497784138E-3</v>
      </c>
      <c r="N3194" s="1">
        <v>2.7717211246490479</v>
      </c>
    </row>
    <row r="3195" spans="1:14" x14ac:dyDescent="0.25">
      <c r="A3195" s="1">
        <v>350194</v>
      </c>
      <c r="B3195" s="1" t="s">
        <v>1521</v>
      </c>
      <c r="C3195" s="1">
        <v>109535504</v>
      </c>
      <c r="D3195" s="1">
        <v>194</v>
      </c>
      <c r="E3195" s="1" t="s">
        <v>1729</v>
      </c>
      <c r="F3195" s="1" t="s">
        <v>232</v>
      </c>
      <c r="G3195" s="1" t="s">
        <v>183</v>
      </c>
      <c r="H3195" s="1" t="s">
        <v>240</v>
      </c>
      <c r="I3195" s="1">
        <v>477521.56</v>
      </c>
      <c r="J3195" s="1">
        <v>4629705</v>
      </c>
      <c r="K3195" s="1">
        <v>0.16383300721645355</v>
      </c>
      <c r="L3195" s="1">
        <v>3.668555736541748</v>
      </c>
      <c r="M3195" s="1">
        <v>1.669595018029213E-2</v>
      </c>
      <c r="N3195" s="1">
        <v>3.623051643371582</v>
      </c>
    </row>
    <row r="3196" spans="1:14" x14ac:dyDescent="0.25">
      <c r="A3196" s="1">
        <v>350195</v>
      </c>
      <c r="B3196" s="1" t="s">
        <v>1521</v>
      </c>
      <c r="C3196" s="1">
        <v>109537504</v>
      </c>
      <c r="D3196" s="1">
        <v>195</v>
      </c>
      <c r="E3196" s="1" t="s">
        <v>1730</v>
      </c>
      <c r="F3196" s="1" t="s">
        <v>232</v>
      </c>
      <c r="G3196" s="1" t="s">
        <v>183</v>
      </c>
      <c r="H3196" s="1" t="s">
        <v>240</v>
      </c>
      <c r="I3196" s="1">
        <v>397944.87</v>
      </c>
      <c r="J3196" s="1">
        <v>3820908.75</v>
      </c>
      <c r="K3196" s="1">
        <v>6.0233999043703079E-2</v>
      </c>
      <c r="L3196" s="1">
        <v>1.6016806364059448</v>
      </c>
      <c r="M3196" s="1">
        <v>1.4927119947969913E-2</v>
      </c>
      <c r="N3196" s="1">
        <v>3.8972396850585938</v>
      </c>
    </row>
    <row r="3197" spans="1:14" x14ac:dyDescent="0.25">
      <c r="A3197" s="1">
        <v>350196</v>
      </c>
      <c r="B3197" s="1" t="s">
        <v>1521</v>
      </c>
      <c r="C3197" s="1">
        <v>110141003</v>
      </c>
      <c r="D3197" s="1">
        <v>196</v>
      </c>
      <c r="E3197" s="1" t="s">
        <v>1731</v>
      </c>
      <c r="F3197" s="1" t="s">
        <v>232</v>
      </c>
      <c r="G3197" s="1" t="s">
        <v>184</v>
      </c>
      <c r="H3197" s="1" t="s">
        <v>240</v>
      </c>
      <c r="I3197" s="1">
        <v>1372317.2</v>
      </c>
      <c r="J3197" s="1">
        <v>8559354</v>
      </c>
      <c r="K3197" s="1">
        <v>0.19309599697589874</v>
      </c>
      <c r="L3197" s="1">
        <v>2.3080329895019531</v>
      </c>
      <c r="M3197" s="1">
        <v>4.0494531393051147E-2</v>
      </c>
      <c r="N3197" s="1">
        <v>3.0405347347259521</v>
      </c>
    </row>
    <row r="3198" spans="1:14" x14ac:dyDescent="0.25">
      <c r="A3198" s="1">
        <v>350197</v>
      </c>
      <c r="B3198" s="1" t="s">
        <v>1521</v>
      </c>
      <c r="C3198" s="1">
        <v>110141103</v>
      </c>
      <c r="D3198" s="1">
        <v>197</v>
      </c>
      <c r="E3198" s="1" t="s">
        <v>1732</v>
      </c>
      <c r="F3198" s="1" t="s">
        <v>232</v>
      </c>
      <c r="G3198" s="1" t="s">
        <v>184</v>
      </c>
      <c r="H3198" s="1" t="s">
        <v>240</v>
      </c>
      <c r="I3198" s="1">
        <v>1918547.45</v>
      </c>
      <c r="J3198" s="1">
        <v>8845206</v>
      </c>
      <c r="K3198" s="1">
        <v>0.23869200050830841</v>
      </c>
      <c r="L3198" s="1">
        <v>2.7733876705169678</v>
      </c>
      <c r="M3198" s="1">
        <v>7.0483691990375519E-2</v>
      </c>
      <c r="N3198" s="1">
        <v>3.8139209747314453</v>
      </c>
    </row>
    <row r="3199" spans="1:14" x14ac:dyDescent="0.25">
      <c r="A3199" s="1">
        <v>350198</v>
      </c>
      <c r="B3199" s="1" t="s">
        <v>1521</v>
      </c>
      <c r="C3199" s="1">
        <v>110147003</v>
      </c>
      <c r="D3199" s="1">
        <v>198</v>
      </c>
      <c r="E3199" s="1" t="s">
        <v>1733</v>
      </c>
      <c r="F3199" s="1" t="s">
        <v>232</v>
      </c>
      <c r="G3199" s="1" t="s">
        <v>184</v>
      </c>
      <c r="H3199" s="1" t="s">
        <v>240</v>
      </c>
      <c r="I3199" s="1">
        <v>972776.91</v>
      </c>
      <c r="J3199" s="1">
        <v>5532656</v>
      </c>
      <c r="K3199" s="1">
        <v>0.13163100183010101</v>
      </c>
      <c r="L3199" s="1">
        <v>2.4371485710144043</v>
      </c>
      <c r="M3199" s="1">
        <v>6.5732441842556E-2</v>
      </c>
      <c r="N3199" s="1">
        <v>7.2468819618225098</v>
      </c>
    </row>
    <row r="3200" spans="1:14" x14ac:dyDescent="0.25">
      <c r="A3200" s="1">
        <v>350199</v>
      </c>
      <c r="B3200" s="1" t="s">
        <v>1521</v>
      </c>
      <c r="C3200" s="1">
        <v>110148002</v>
      </c>
      <c r="D3200" s="1">
        <v>199</v>
      </c>
      <c r="E3200" s="1" t="s">
        <v>1734</v>
      </c>
      <c r="F3200" s="1" t="s">
        <v>232</v>
      </c>
      <c r="G3200" s="1" t="s">
        <v>184</v>
      </c>
      <c r="H3200" s="1" t="s">
        <v>240</v>
      </c>
      <c r="I3200" s="1">
        <v>3411034.5</v>
      </c>
      <c r="J3200" s="1">
        <v>9039483</v>
      </c>
      <c r="K3200" s="1">
        <v>0.63257598876953125</v>
      </c>
      <c r="L3200" s="1">
        <v>7.5244793891906738</v>
      </c>
      <c r="M3200" s="1">
        <v>5.2321638911962509E-2</v>
      </c>
      <c r="N3200" s="1">
        <v>1.5577883720397949</v>
      </c>
    </row>
    <row r="3201" spans="1:14" x14ac:dyDescent="0.25">
      <c r="A3201" s="1">
        <v>350200</v>
      </c>
      <c r="B3201" s="1" t="s">
        <v>1521</v>
      </c>
      <c r="C3201" s="1">
        <v>110171003</v>
      </c>
      <c r="D3201" s="1">
        <v>200</v>
      </c>
      <c r="E3201" s="1" t="s">
        <v>1735</v>
      </c>
      <c r="F3201" s="1" t="s">
        <v>232</v>
      </c>
      <c r="G3201" s="1" t="s">
        <v>172</v>
      </c>
      <c r="H3201" s="1" t="s">
        <v>240</v>
      </c>
      <c r="I3201" s="1">
        <v>1941752.23</v>
      </c>
      <c r="J3201" s="1">
        <v>13229599</v>
      </c>
      <c r="K3201" s="1">
        <v>0.36250600218772888</v>
      </c>
      <c r="L3201" s="1">
        <v>2.8173108100891113</v>
      </c>
      <c r="M3201" s="1">
        <v>9.9305391311645508E-2</v>
      </c>
      <c r="N3201" s="1">
        <v>5.389864444732666</v>
      </c>
    </row>
    <row r="3202" spans="1:14" x14ac:dyDescent="0.25">
      <c r="A3202" s="1">
        <v>350201</v>
      </c>
      <c r="B3202" s="1" t="s">
        <v>1521</v>
      </c>
      <c r="C3202" s="1">
        <v>110171803</v>
      </c>
      <c r="D3202" s="1">
        <v>201</v>
      </c>
      <c r="E3202" s="1" t="s">
        <v>1736</v>
      </c>
      <c r="F3202" s="1" t="s">
        <v>232</v>
      </c>
      <c r="G3202" s="1" t="s">
        <v>172</v>
      </c>
      <c r="H3202" s="1" t="s">
        <v>240</v>
      </c>
      <c r="I3202" s="1">
        <v>823976.2</v>
      </c>
      <c r="J3202" s="1">
        <v>7895400</v>
      </c>
      <c r="K3202" s="1">
        <v>0.17983350157737732</v>
      </c>
      <c r="L3202" s="1">
        <v>2.3307881355285645</v>
      </c>
      <c r="M3202" s="1">
        <v>2.911658026278019E-2</v>
      </c>
      <c r="N3202" s="1">
        <v>3.6631097793579102</v>
      </c>
    </row>
    <row r="3203" spans="1:14" x14ac:dyDescent="0.25">
      <c r="A3203" s="1">
        <v>350202</v>
      </c>
      <c r="B3203" s="1" t="s">
        <v>1521</v>
      </c>
      <c r="C3203" s="1">
        <v>110173003</v>
      </c>
      <c r="D3203" s="1">
        <v>202</v>
      </c>
      <c r="E3203" s="1" t="s">
        <v>1737</v>
      </c>
      <c r="F3203" s="1" t="s">
        <v>232</v>
      </c>
      <c r="G3203" s="1" t="s">
        <v>172</v>
      </c>
      <c r="H3203" s="1" t="s">
        <v>240</v>
      </c>
      <c r="I3203" s="1">
        <v>648535.62</v>
      </c>
      <c r="J3203" s="1">
        <v>6021951</v>
      </c>
      <c r="K3203" s="1">
        <v>0.25051701068878174</v>
      </c>
      <c r="L3203" s="1">
        <v>4.34063720703125</v>
      </c>
      <c r="M3203" s="1">
        <v>3.3210869878530502E-2</v>
      </c>
      <c r="N3203" s="1">
        <v>5.3972916603088379</v>
      </c>
    </row>
    <row r="3204" spans="1:14" x14ac:dyDescent="0.25">
      <c r="A3204" s="1">
        <v>350203</v>
      </c>
      <c r="B3204" s="1" t="s">
        <v>1521</v>
      </c>
      <c r="C3204" s="1">
        <v>110173504</v>
      </c>
      <c r="D3204" s="1">
        <v>203</v>
      </c>
      <c r="E3204" s="1" t="s">
        <v>1738</v>
      </c>
      <c r="F3204" s="1" t="s">
        <v>232</v>
      </c>
      <c r="G3204" s="1" t="s">
        <v>172</v>
      </c>
      <c r="H3204" s="1" t="s">
        <v>240</v>
      </c>
      <c r="I3204" s="1">
        <v>278485.65000000002</v>
      </c>
      <c r="J3204" s="1">
        <v>2838527</v>
      </c>
      <c r="K3204" s="1">
        <v>4.2082250118255615E-2</v>
      </c>
      <c r="L3204" s="1">
        <v>1.5048482418060303</v>
      </c>
      <c r="M3204" s="1">
        <v>7.3274201713502407E-3</v>
      </c>
      <c r="N3204" s="1">
        <v>2.7022671699523926</v>
      </c>
    </row>
    <row r="3205" spans="1:14" x14ac:dyDescent="0.25">
      <c r="A3205" s="1">
        <v>350204</v>
      </c>
      <c r="B3205" s="1" t="s">
        <v>1521</v>
      </c>
      <c r="C3205" s="1">
        <v>110175003</v>
      </c>
      <c r="D3205" s="1">
        <v>204</v>
      </c>
      <c r="E3205" s="1" t="s">
        <v>1739</v>
      </c>
      <c r="F3205" s="1" t="s">
        <v>232</v>
      </c>
      <c r="G3205" s="1" t="s">
        <v>172</v>
      </c>
      <c r="H3205" s="1" t="s">
        <v>240</v>
      </c>
      <c r="I3205" s="1">
        <v>815348.54</v>
      </c>
      <c r="J3205" s="1">
        <v>7208074</v>
      </c>
      <c r="K3205" s="1">
        <v>0.1306615024805069</v>
      </c>
      <c r="L3205" s="1">
        <v>1.8461761474609375</v>
      </c>
      <c r="M3205" s="1">
        <v>4.0520850569009781E-2</v>
      </c>
      <c r="N3205" s="1">
        <v>5.2296595573425293</v>
      </c>
    </row>
    <row r="3206" spans="1:14" x14ac:dyDescent="0.25">
      <c r="A3206" s="1">
        <v>350205</v>
      </c>
      <c r="B3206" s="1" t="s">
        <v>1521</v>
      </c>
      <c r="C3206" s="1">
        <v>110177003</v>
      </c>
      <c r="D3206" s="1">
        <v>205</v>
      </c>
      <c r="E3206" s="1" t="s">
        <v>1740</v>
      </c>
      <c r="F3206" s="1" t="s">
        <v>232</v>
      </c>
      <c r="G3206" s="1" t="s">
        <v>172</v>
      </c>
      <c r="H3206" s="1" t="s">
        <v>240</v>
      </c>
      <c r="I3206" s="1">
        <v>1501053.89</v>
      </c>
      <c r="J3206" s="1">
        <v>12267153</v>
      </c>
      <c r="K3206" s="1">
        <v>0.25655201077461243</v>
      </c>
      <c r="L3206" s="1">
        <v>2.1360464096069336</v>
      </c>
      <c r="M3206" s="1">
        <v>7.1157641708850861E-2</v>
      </c>
      <c r="N3206" s="1">
        <v>4.9764199256896973</v>
      </c>
    </row>
    <row r="3207" spans="1:14" x14ac:dyDescent="0.25">
      <c r="A3207" s="1">
        <v>350206</v>
      </c>
      <c r="B3207" s="1" t="s">
        <v>1521</v>
      </c>
      <c r="C3207" s="1">
        <v>110179003</v>
      </c>
      <c r="D3207" s="1">
        <v>206</v>
      </c>
      <c r="E3207" s="1" t="s">
        <v>1741</v>
      </c>
      <c r="F3207" s="1" t="s">
        <v>232</v>
      </c>
      <c r="G3207" s="1" t="s">
        <v>172</v>
      </c>
      <c r="H3207" s="1" t="s">
        <v>240</v>
      </c>
      <c r="I3207" s="1">
        <v>888021.85</v>
      </c>
      <c r="J3207" s="1">
        <v>7749874</v>
      </c>
      <c r="K3207" s="1">
        <v>0.19683249294757843</v>
      </c>
      <c r="L3207" s="1">
        <v>2.6060030460357666</v>
      </c>
      <c r="M3207" s="1">
        <v>2.7204800397157669E-2</v>
      </c>
      <c r="N3207" s="1">
        <v>3.1603462696075439</v>
      </c>
    </row>
    <row r="3208" spans="1:14" x14ac:dyDescent="0.25">
      <c r="A3208" s="1">
        <v>350207</v>
      </c>
      <c r="B3208" s="1" t="s">
        <v>1521</v>
      </c>
      <c r="C3208" s="1">
        <v>110183602</v>
      </c>
      <c r="D3208" s="1">
        <v>207</v>
      </c>
      <c r="E3208" s="1" t="s">
        <v>1742</v>
      </c>
      <c r="F3208" s="1" t="s">
        <v>232</v>
      </c>
      <c r="G3208" s="1" t="s">
        <v>185</v>
      </c>
      <c r="H3208" s="1" t="s">
        <v>240</v>
      </c>
      <c r="I3208" s="1">
        <v>3753356.83</v>
      </c>
      <c r="J3208" s="1">
        <v>21438342</v>
      </c>
      <c r="K3208" s="1">
        <v>0.4827519953250885</v>
      </c>
      <c r="L3208" s="1">
        <v>2.3036909103393555</v>
      </c>
      <c r="M3208" s="1">
        <v>0.13942556083202362</v>
      </c>
      <c r="N3208" s="1">
        <v>3.8580024242401123</v>
      </c>
    </row>
    <row r="3209" spans="1:14" x14ac:dyDescent="0.25">
      <c r="A3209" s="1">
        <v>350208</v>
      </c>
      <c r="B3209" s="1" t="s">
        <v>1521</v>
      </c>
      <c r="C3209" s="1">
        <v>111291304</v>
      </c>
      <c r="D3209" s="1">
        <v>208</v>
      </c>
      <c r="E3209" s="1" t="s">
        <v>1743</v>
      </c>
      <c r="F3209" s="1" t="s">
        <v>234</v>
      </c>
      <c r="G3209" s="1" t="s">
        <v>186</v>
      </c>
      <c r="H3209" s="1" t="s">
        <v>240</v>
      </c>
      <c r="I3209" s="1">
        <v>636287.82999999996</v>
      </c>
      <c r="J3209" s="1">
        <v>5865662.5</v>
      </c>
      <c r="K3209" s="1">
        <v>0.14746099710464478</v>
      </c>
      <c r="L3209" s="1">
        <v>2.5788004398345947</v>
      </c>
      <c r="M3209" s="1">
        <v>1.6770979389548302E-2</v>
      </c>
      <c r="N3209" s="1">
        <v>2.707106351852417</v>
      </c>
    </row>
    <row r="3210" spans="1:14" x14ac:dyDescent="0.25">
      <c r="A3210" s="1">
        <v>350209</v>
      </c>
      <c r="B3210" s="1" t="s">
        <v>1521</v>
      </c>
      <c r="C3210" s="1">
        <v>111292304</v>
      </c>
      <c r="D3210" s="1">
        <v>209</v>
      </c>
      <c r="E3210" s="1" t="s">
        <v>1744</v>
      </c>
      <c r="F3210" s="1" t="s">
        <v>234</v>
      </c>
      <c r="G3210" s="1" t="s">
        <v>186</v>
      </c>
      <c r="H3210" s="1" t="s">
        <v>240</v>
      </c>
      <c r="I3210" s="1">
        <v>300812</v>
      </c>
      <c r="J3210" s="1">
        <v>2965651.5</v>
      </c>
      <c r="K3210" s="1">
        <v>2.4930499494075775E-2</v>
      </c>
      <c r="L3210" s="1">
        <v>0.84776830673217773</v>
      </c>
      <c r="M3210" s="1">
        <v>1.4647999778389931E-2</v>
      </c>
      <c r="N3210" s="1">
        <v>5.1187429428100586</v>
      </c>
    </row>
    <row r="3211" spans="1:14" x14ac:dyDescent="0.25">
      <c r="A3211" s="1">
        <v>350210</v>
      </c>
      <c r="B3211" s="1" t="s">
        <v>1521</v>
      </c>
      <c r="C3211" s="1">
        <v>111297504</v>
      </c>
      <c r="D3211" s="1">
        <v>210</v>
      </c>
      <c r="E3211" s="1" t="s">
        <v>1745</v>
      </c>
      <c r="F3211" s="1" t="s">
        <v>234</v>
      </c>
      <c r="G3211" s="1" t="s">
        <v>186</v>
      </c>
      <c r="H3211" s="1" t="s">
        <v>240</v>
      </c>
      <c r="I3211" s="1">
        <v>515416.29</v>
      </c>
      <c r="J3211" s="1">
        <v>4592559</v>
      </c>
      <c r="K3211" s="1">
        <v>6.7690499126911163E-2</v>
      </c>
      <c r="L3211" s="1">
        <v>1.4959660768508911</v>
      </c>
      <c r="M3211" s="1">
        <v>7.0630097761750221E-3</v>
      </c>
      <c r="N3211" s="1">
        <v>1.3893901109695435</v>
      </c>
    </row>
    <row r="3212" spans="1:14" x14ac:dyDescent="0.25">
      <c r="A3212" s="1">
        <v>350211</v>
      </c>
      <c r="B3212" s="1" t="s">
        <v>1521</v>
      </c>
      <c r="C3212" s="1">
        <v>111312503</v>
      </c>
      <c r="D3212" s="1">
        <v>211</v>
      </c>
      <c r="E3212" s="1" t="s">
        <v>1746</v>
      </c>
      <c r="F3212" s="1" t="s">
        <v>232</v>
      </c>
      <c r="G3212" s="1" t="s">
        <v>187</v>
      </c>
      <c r="H3212" s="1" t="s">
        <v>240</v>
      </c>
      <c r="I3212" s="1">
        <v>1586609.72</v>
      </c>
      <c r="J3212" s="1">
        <v>8572667</v>
      </c>
      <c r="K3212" s="1">
        <v>0.34589499235153198</v>
      </c>
      <c r="L3212" s="1">
        <v>4.2045044898986816</v>
      </c>
      <c r="M3212" s="1">
        <v>6.9879218935966492E-2</v>
      </c>
      <c r="N3212" s="1">
        <v>4.6072273254394531</v>
      </c>
    </row>
    <row r="3213" spans="1:14" x14ac:dyDescent="0.25">
      <c r="A3213" s="1">
        <v>350212</v>
      </c>
      <c r="B3213" s="1" t="s">
        <v>1521</v>
      </c>
      <c r="C3213" s="1">
        <v>111312804</v>
      </c>
      <c r="D3213" s="1">
        <v>212</v>
      </c>
      <c r="E3213" s="1" t="s">
        <v>1747</v>
      </c>
      <c r="F3213" s="1" t="s">
        <v>232</v>
      </c>
      <c r="G3213" s="1" t="s">
        <v>187</v>
      </c>
      <c r="H3213" s="1" t="s">
        <v>240</v>
      </c>
      <c r="I3213" s="1">
        <v>565700.98</v>
      </c>
      <c r="J3213" s="1">
        <v>5194483.5</v>
      </c>
      <c r="K3213" s="1">
        <v>7.0102497935295105E-2</v>
      </c>
      <c r="L3213" s="1">
        <v>1.3680188655853271</v>
      </c>
      <c r="M3213" s="1">
        <v>2.0564980804920197E-2</v>
      </c>
      <c r="N3213" s="1">
        <v>3.7724494934082031</v>
      </c>
    </row>
    <row r="3214" spans="1:14" x14ac:dyDescent="0.25">
      <c r="A3214" s="1">
        <v>350213</v>
      </c>
      <c r="B3214" s="1" t="s">
        <v>1521</v>
      </c>
      <c r="C3214" s="1">
        <v>111316003</v>
      </c>
      <c r="D3214" s="1">
        <v>213</v>
      </c>
      <c r="E3214" s="1" t="s">
        <v>1748</v>
      </c>
      <c r="F3214" s="1" t="s">
        <v>232</v>
      </c>
      <c r="G3214" s="1" t="s">
        <v>187</v>
      </c>
      <c r="H3214" s="1" t="s">
        <v>240</v>
      </c>
      <c r="I3214" s="1">
        <v>1059138.1100000001</v>
      </c>
      <c r="J3214" s="1">
        <v>9399577</v>
      </c>
      <c r="K3214" s="1">
        <v>0.27678999304771423</v>
      </c>
      <c r="L3214" s="1">
        <v>3.0340509414672852</v>
      </c>
      <c r="M3214" s="1">
        <v>3.1323108822107315E-2</v>
      </c>
      <c r="N3214" s="1">
        <v>3.0475435256958008</v>
      </c>
    </row>
    <row r="3215" spans="1:14" x14ac:dyDescent="0.25">
      <c r="A3215" s="1">
        <v>350214</v>
      </c>
      <c r="B3215" s="1" t="s">
        <v>1521</v>
      </c>
      <c r="C3215" s="1">
        <v>111317503</v>
      </c>
      <c r="D3215" s="1">
        <v>214</v>
      </c>
      <c r="E3215" s="1" t="s">
        <v>1749</v>
      </c>
      <c r="F3215" s="1" t="s">
        <v>232</v>
      </c>
      <c r="G3215" s="1" t="s">
        <v>187</v>
      </c>
      <c r="H3215" s="1" t="s">
        <v>240</v>
      </c>
      <c r="I3215" s="1">
        <v>817234.39</v>
      </c>
      <c r="J3215" s="1">
        <v>7158882</v>
      </c>
      <c r="K3215" s="1">
        <v>0.13651399314403534</v>
      </c>
      <c r="L3215" s="1">
        <v>1.9439880847930908</v>
      </c>
      <c r="M3215" s="1">
        <v>2.8471929952502251E-2</v>
      </c>
      <c r="N3215" s="1">
        <v>3.6096963882446289</v>
      </c>
    </row>
    <row r="3216" spans="1:14" x14ac:dyDescent="0.25">
      <c r="A3216" s="1">
        <v>350215</v>
      </c>
      <c r="B3216" s="1" t="s">
        <v>1521</v>
      </c>
      <c r="C3216" s="1">
        <v>111343603</v>
      </c>
      <c r="D3216" s="1">
        <v>215</v>
      </c>
      <c r="E3216" s="1" t="s">
        <v>1750</v>
      </c>
      <c r="F3216" s="1" t="s">
        <v>234</v>
      </c>
      <c r="G3216" s="1" t="s">
        <v>188</v>
      </c>
      <c r="H3216" s="1" t="s">
        <v>240</v>
      </c>
      <c r="I3216" s="1">
        <v>1827047.72</v>
      </c>
      <c r="J3216" s="1">
        <v>10733126</v>
      </c>
      <c r="K3216" s="1">
        <v>0.20584499835968018</v>
      </c>
      <c r="L3216" s="1">
        <v>1.9553482532501221</v>
      </c>
      <c r="M3216" s="1">
        <v>5.3010988980531693E-2</v>
      </c>
      <c r="N3216" s="1">
        <v>2.9881563186645508</v>
      </c>
    </row>
    <row r="3217" spans="1:14" x14ac:dyDescent="0.25">
      <c r="A3217" s="1">
        <v>350216</v>
      </c>
      <c r="B3217" s="1" t="s">
        <v>1521</v>
      </c>
      <c r="C3217" s="1">
        <v>111444602</v>
      </c>
      <c r="D3217" s="1">
        <v>216</v>
      </c>
      <c r="E3217" s="1" t="s">
        <v>1751</v>
      </c>
      <c r="F3217" s="1" t="s">
        <v>232</v>
      </c>
      <c r="G3217" s="1" t="s">
        <v>189</v>
      </c>
      <c r="H3217" s="1" t="s">
        <v>240</v>
      </c>
      <c r="I3217" s="1">
        <v>3766177.75</v>
      </c>
      <c r="J3217" s="1">
        <v>22118356</v>
      </c>
      <c r="K3217" s="1">
        <v>0.55060601234436035</v>
      </c>
      <c r="L3217" s="1">
        <v>2.5529134273529053</v>
      </c>
      <c r="M3217" s="1">
        <v>0.19174225628376007</v>
      </c>
      <c r="N3217" s="1">
        <v>5.3642668724060059</v>
      </c>
    </row>
    <row r="3218" spans="1:14" x14ac:dyDescent="0.25">
      <c r="A3218" s="1">
        <v>350217</v>
      </c>
      <c r="B3218" s="1" t="s">
        <v>1521</v>
      </c>
      <c r="C3218" s="1">
        <v>112011103</v>
      </c>
      <c r="D3218" s="1">
        <v>217</v>
      </c>
      <c r="E3218" s="1" t="s">
        <v>1752</v>
      </c>
      <c r="F3218" s="1" t="s">
        <v>234</v>
      </c>
      <c r="G3218" s="1" t="s">
        <v>190</v>
      </c>
      <c r="H3218" s="1" t="s">
        <v>240</v>
      </c>
      <c r="I3218" s="1">
        <v>1229161.02</v>
      </c>
      <c r="J3218" s="1">
        <v>6456388.5</v>
      </c>
      <c r="K3218" s="1">
        <v>0.11895400285720825</v>
      </c>
      <c r="L3218" s="1">
        <v>1.8770055770874023</v>
      </c>
      <c r="M3218" s="1">
        <v>3.7355400621891022E-2</v>
      </c>
      <c r="N3218" s="1">
        <v>3.1343533992767334</v>
      </c>
    </row>
    <row r="3219" spans="1:14" x14ac:dyDescent="0.25">
      <c r="A3219" s="1">
        <v>350218</v>
      </c>
      <c r="B3219" s="1" t="s">
        <v>1521</v>
      </c>
      <c r="C3219" s="1">
        <v>112011603</v>
      </c>
      <c r="D3219" s="1">
        <v>218</v>
      </c>
      <c r="E3219" s="1" t="s">
        <v>1753</v>
      </c>
      <c r="F3219" s="1" t="s">
        <v>234</v>
      </c>
      <c r="G3219" s="1" t="s">
        <v>190</v>
      </c>
      <c r="H3219" s="1" t="s">
        <v>240</v>
      </c>
      <c r="I3219" s="1">
        <v>2289148.06</v>
      </c>
      <c r="J3219" s="1">
        <v>9872772</v>
      </c>
      <c r="K3219" s="1">
        <v>0.55459302663803101</v>
      </c>
      <c r="L3219" s="1">
        <v>5.9517316818237305</v>
      </c>
      <c r="M3219" s="1">
        <v>0.18137671053409576</v>
      </c>
      <c r="N3219" s="1">
        <v>8.6051416397094727</v>
      </c>
    </row>
    <row r="3220" spans="1:14" x14ac:dyDescent="0.25">
      <c r="A3220" s="1">
        <v>350219</v>
      </c>
      <c r="B3220" s="1" t="s">
        <v>1521</v>
      </c>
      <c r="C3220" s="1">
        <v>112013054</v>
      </c>
      <c r="D3220" s="1">
        <v>219</v>
      </c>
      <c r="E3220" s="1" t="s">
        <v>1754</v>
      </c>
      <c r="F3220" s="1" t="s">
        <v>234</v>
      </c>
      <c r="G3220" s="1" t="s">
        <v>190</v>
      </c>
      <c r="H3220" s="1" t="s">
        <v>240</v>
      </c>
      <c r="I3220" s="1">
        <v>686558.98</v>
      </c>
      <c r="J3220" s="1">
        <v>3603431.5</v>
      </c>
      <c r="K3220" s="1">
        <v>3.4214500337839127E-2</v>
      </c>
      <c r="L3220" s="1">
        <v>0.95859962701797485</v>
      </c>
      <c r="M3220" s="1">
        <v>2.6820480823516846E-2</v>
      </c>
      <c r="N3220" s="1">
        <v>4.0653200149536133</v>
      </c>
    </row>
    <row r="3221" spans="1:14" x14ac:dyDescent="0.25">
      <c r="A3221" s="1">
        <v>350220</v>
      </c>
      <c r="B3221" s="1" t="s">
        <v>1521</v>
      </c>
      <c r="C3221" s="1">
        <v>112013753</v>
      </c>
      <c r="D3221" s="1">
        <v>220</v>
      </c>
      <c r="E3221" s="1" t="s">
        <v>1755</v>
      </c>
      <c r="F3221" s="1" t="s">
        <v>234</v>
      </c>
      <c r="G3221" s="1" t="s">
        <v>190</v>
      </c>
      <c r="H3221" s="1" t="s">
        <v>240</v>
      </c>
      <c r="I3221" s="1">
        <v>2078759.97</v>
      </c>
      <c r="J3221" s="1">
        <v>8526327</v>
      </c>
      <c r="K3221" s="1">
        <v>0.31302350759506226</v>
      </c>
      <c r="L3221" s="1">
        <v>3.8111765384674072</v>
      </c>
      <c r="M3221" s="1">
        <v>8.9856639504432678E-2</v>
      </c>
      <c r="N3221" s="1">
        <v>4.5178990364074707</v>
      </c>
    </row>
    <row r="3222" spans="1:14" x14ac:dyDescent="0.25">
      <c r="A3222" s="1">
        <v>350221</v>
      </c>
      <c r="B3222" s="1" t="s">
        <v>1521</v>
      </c>
      <c r="C3222" s="1">
        <v>112015203</v>
      </c>
      <c r="D3222" s="1">
        <v>221</v>
      </c>
      <c r="E3222" s="1" t="s">
        <v>1756</v>
      </c>
      <c r="F3222" s="1" t="s">
        <v>234</v>
      </c>
      <c r="G3222" s="1" t="s">
        <v>190</v>
      </c>
      <c r="H3222" s="1" t="s">
        <v>240</v>
      </c>
      <c r="I3222" s="1">
        <v>1424764.34</v>
      </c>
      <c r="J3222" s="1">
        <v>6684262.5</v>
      </c>
      <c r="K3222" s="1">
        <v>0.14437949657440186</v>
      </c>
      <c r="L3222" s="1">
        <v>2.2076771259307861</v>
      </c>
      <c r="M3222" s="1">
        <v>7.5627483427524567E-2</v>
      </c>
      <c r="N3222" s="1">
        <v>5.6056194305419922</v>
      </c>
    </row>
    <row r="3223" spans="1:14" x14ac:dyDescent="0.25">
      <c r="A3223" s="1">
        <v>350222</v>
      </c>
      <c r="B3223" s="1" t="s">
        <v>1521</v>
      </c>
      <c r="C3223" s="1">
        <v>112018523</v>
      </c>
      <c r="D3223" s="1">
        <v>222</v>
      </c>
      <c r="E3223" s="1" t="s">
        <v>1757</v>
      </c>
      <c r="F3223" s="1" t="s">
        <v>234</v>
      </c>
      <c r="G3223" s="1" t="s">
        <v>190</v>
      </c>
      <c r="H3223" s="1" t="s">
        <v>240</v>
      </c>
      <c r="I3223" s="1">
        <v>1187222.19</v>
      </c>
      <c r="J3223" s="1">
        <v>6968518.5</v>
      </c>
      <c r="K3223" s="1">
        <v>0.27904599905014038</v>
      </c>
      <c r="L3223" s="1">
        <v>4.1714200973510742</v>
      </c>
      <c r="M3223" s="1">
        <v>0.10690616071224213</v>
      </c>
      <c r="N3223" s="1">
        <v>9.8958225250244141</v>
      </c>
    </row>
    <row r="3224" spans="1:14" x14ac:dyDescent="0.25">
      <c r="A3224" s="1">
        <v>350223</v>
      </c>
      <c r="B3224" s="1" t="s">
        <v>1521</v>
      </c>
      <c r="C3224" s="1">
        <v>112281302</v>
      </c>
      <c r="D3224" s="1">
        <v>223</v>
      </c>
      <c r="E3224" s="1" t="s">
        <v>1758</v>
      </c>
      <c r="F3224" s="1" t="s">
        <v>234</v>
      </c>
      <c r="G3224" s="1" t="s">
        <v>191</v>
      </c>
      <c r="H3224" s="1" t="s">
        <v>240</v>
      </c>
      <c r="I3224" s="1">
        <v>4818057</v>
      </c>
      <c r="J3224" s="1">
        <v>23244016</v>
      </c>
      <c r="K3224" s="1">
        <v>1.2514920234680176</v>
      </c>
      <c r="L3224" s="1">
        <v>5.6905336380004883</v>
      </c>
      <c r="M3224" s="1">
        <v>0.26596599817276001</v>
      </c>
      <c r="N3224" s="1">
        <v>5.8427214622497559</v>
      </c>
    </row>
    <row r="3225" spans="1:14" x14ac:dyDescent="0.25">
      <c r="A3225" s="1">
        <v>350224</v>
      </c>
      <c r="B3225" s="1" t="s">
        <v>1521</v>
      </c>
      <c r="C3225" s="1">
        <v>112282004</v>
      </c>
      <c r="D3225" s="1">
        <v>224</v>
      </c>
      <c r="E3225" s="1" t="s">
        <v>1759</v>
      </c>
      <c r="F3225" s="1" t="s">
        <v>234</v>
      </c>
      <c r="G3225" s="1" t="s">
        <v>191</v>
      </c>
      <c r="H3225" s="1" t="s">
        <v>240</v>
      </c>
      <c r="I3225" s="1">
        <v>353442.54</v>
      </c>
      <c r="J3225" s="1">
        <v>2468624.75</v>
      </c>
      <c r="K3225" s="1">
        <v>7.5718753039836884E-2</v>
      </c>
      <c r="L3225" s="1">
        <v>3.1643011569976807</v>
      </c>
      <c r="M3225" s="1">
        <v>1.175220008008182E-3</v>
      </c>
      <c r="N3225" s="1">
        <v>0.33361595869064331</v>
      </c>
    </row>
    <row r="3226" spans="1:14" x14ac:dyDescent="0.25">
      <c r="A3226" s="1">
        <v>350225</v>
      </c>
      <c r="B3226" s="1" t="s">
        <v>1521</v>
      </c>
      <c r="C3226" s="1">
        <v>112283003</v>
      </c>
      <c r="D3226" s="1">
        <v>225</v>
      </c>
      <c r="E3226" s="1" t="s">
        <v>1760</v>
      </c>
      <c r="F3226" s="1" t="s">
        <v>234</v>
      </c>
      <c r="G3226" s="1" t="s">
        <v>191</v>
      </c>
      <c r="H3226" s="1" t="s">
        <v>240</v>
      </c>
      <c r="I3226" s="1">
        <v>1467662.04</v>
      </c>
      <c r="J3226" s="1">
        <v>6683762</v>
      </c>
      <c r="K3226" s="1">
        <v>0.31319200992584229</v>
      </c>
      <c r="L3226" s="1">
        <v>4.9162321090698242</v>
      </c>
      <c r="M3226" s="1">
        <v>5.9022609144449234E-2</v>
      </c>
      <c r="N3226" s="1">
        <v>4.1900439262390137</v>
      </c>
    </row>
    <row r="3227" spans="1:14" x14ac:dyDescent="0.25">
      <c r="A3227" s="1">
        <v>350226</v>
      </c>
      <c r="B3227" s="1" t="s">
        <v>1521</v>
      </c>
      <c r="C3227" s="1">
        <v>112286003</v>
      </c>
      <c r="D3227" s="1">
        <v>226</v>
      </c>
      <c r="E3227" s="1" t="s">
        <v>1761</v>
      </c>
      <c r="F3227" s="1" t="s">
        <v>234</v>
      </c>
      <c r="G3227" s="1" t="s">
        <v>191</v>
      </c>
      <c r="H3227" s="1" t="s">
        <v>240</v>
      </c>
      <c r="I3227" s="1">
        <v>1763683</v>
      </c>
      <c r="J3227" s="1">
        <v>8612597</v>
      </c>
      <c r="K3227" s="1">
        <v>0.12082599848508835</v>
      </c>
      <c r="L3227" s="1">
        <v>1.4228599071502686</v>
      </c>
      <c r="M3227" s="1">
        <v>6.8865001201629639E-2</v>
      </c>
      <c r="N3227" s="1">
        <v>4.0632681846618652</v>
      </c>
    </row>
    <row r="3228" spans="1:14" x14ac:dyDescent="0.25">
      <c r="A3228" s="1">
        <v>350227</v>
      </c>
      <c r="B3228" s="1" t="s">
        <v>1521</v>
      </c>
      <c r="C3228" s="1">
        <v>112289003</v>
      </c>
      <c r="D3228" s="1">
        <v>227</v>
      </c>
      <c r="E3228" s="1" t="s">
        <v>1762</v>
      </c>
      <c r="F3228" s="1" t="s">
        <v>234</v>
      </c>
      <c r="G3228" s="1" t="s">
        <v>191</v>
      </c>
      <c r="H3228" s="1" t="s">
        <v>240</v>
      </c>
      <c r="I3228" s="1">
        <v>2684657.1</v>
      </c>
      <c r="J3228" s="1">
        <v>14444129</v>
      </c>
      <c r="K3228" s="1">
        <v>0.66904598474502563</v>
      </c>
      <c r="L3228" s="1">
        <v>4.856928825378418</v>
      </c>
      <c r="M3228" s="1">
        <v>3.8701210170984268E-2</v>
      </c>
      <c r="N3228" s="1">
        <v>1.4626551866531372</v>
      </c>
    </row>
    <row r="3229" spans="1:14" x14ac:dyDescent="0.25">
      <c r="A3229" s="1">
        <v>350228</v>
      </c>
      <c r="B3229" s="1" t="s">
        <v>1521</v>
      </c>
      <c r="C3229" s="1">
        <v>112671303</v>
      </c>
      <c r="D3229" s="1">
        <v>228</v>
      </c>
      <c r="E3229" s="1" t="s">
        <v>1763</v>
      </c>
      <c r="F3229" s="1" t="s">
        <v>234</v>
      </c>
      <c r="G3229" s="1" t="s">
        <v>192</v>
      </c>
      <c r="H3229" s="1" t="s">
        <v>240</v>
      </c>
      <c r="I3229" s="1">
        <v>2340277.5299999998</v>
      </c>
      <c r="J3229" s="1">
        <v>9194031</v>
      </c>
      <c r="K3229" s="1">
        <v>0.37063100934028625</v>
      </c>
      <c r="L3229" s="1">
        <v>4.2005462646484375</v>
      </c>
      <c r="M3229" s="1">
        <v>7.9745762050151825E-2</v>
      </c>
      <c r="N3229" s="1">
        <v>3.5277433395385742</v>
      </c>
    </row>
    <row r="3230" spans="1:14" x14ac:dyDescent="0.25">
      <c r="A3230" s="1">
        <v>350229</v>
      </c>
      <c r="B3230" s="1" t="s">
        <v>1521</v>
      </c>
      <c r="C3230" s="1">
        <v>112671603</v>
      </c>
      <c r="D3230" s="1">
        <v>229</v>
      </c>
      <c r="E3230" s="1" t="s">
        <v>1764</v>
      </c>
      <c r="F3230" s="1" t="s">
        <v>234</v>
      </c>
      <c r="G3230" s="1" t="s">
        <v>192</v>
      </c>
      <c r="H3230" s="1" t="s">
        <v>240</v>
      </c>
      <c r="I3230" s="1">
        <v>3313610.82</v>
      </c>
      <c r="J3230" s="1">
        <v>11020170</v>
      </c>
      <c r="K3230" s="1">
        <v>0.80423301458358765</v>
      </c>
      <c r="L3230" s="1">
        <v>7.8723373413085938</v>
      </c>
      <c r="M3230" s="1">
        <v>0.34512478113174438</v>
      </c>
      <c r="N3230" s="1">
        <v>11.626290321350098</v>
      </c>
    </row>
    <row r="3231" spans="1:14" x14ac:dyDescent="0.25">
      <c r="A3231" s="1">
        <v>350230</v>
      </c>
      <c r="B3231" s="1" t="s">
        <v>1521</v>
      </c>
      <c r="C3231" s="1">
        <v>112671803</v>
      </c>
      <c r="D3231" s="1">
        <v>230</v>
      </c>
      <c r="E3231" s="1" t="s">
        <v>1765</v>
      </c>
      <c r="F3231" s="1" t="s">
        <v>234</v>
      </c>
      <c r="G3231" s="1" t="s">
        <v>192</v>
      </c>
      <c r="H3231" s="1" t="s">
        <v>240</v>
      </c>
      <c r="I3231" s="1">
        <v>2233387.59</v>
      </c>
      <c r="J3231" s="1">
        <v>12264828</v>
      </c>
      <c r="K3231" s="1">
        <v>0.35934099555015564</v>
      </c>
      <c r="L3231" s="1">
        <v>3.0182805061340332</v>
      </c>
      <c r="M3231" s="1">
        <v>-1.3499810360372066E-2</v>
      </c>
      <c r="N3231" s="1">
        <v>-0.60082274675369263</v>
      </c>
    </row>
    <row r="3232" spans="1:14" x14ac:dyDescent="0.25">
      <c r="A3232" s="1">
        <v>350231</v>
      </c>
      <c r="B3232" s="1" t="s">
        <v>1521</v>
      </c>
      <c r="C3232" s="1">
        <v>112672203</v>
      </c>
      <c r="D3232" s="1">
        <v>231</v>
      </c>
      <c r="E3232" s="1" t="s">
        <v>1766</v>
      </c>
      <c r="F3232" s="1" t="s">
        <v>234</v>
      </c>
      <c r="G3232" s="1" t="s">
        <v>192</v>
      </c>
      <c r="H3232" s="1" t="s">
        <v>240</v>
      </c>
      <c r="I3232" s="1">
        <v>2073641.37</v>
      </c>
      <c r="J3232" s="1">
        <v>8265324.5</v>
      </c>
      <c r="K3232" s="1">
        <v>0.25860148668289185</v>
      </c>
      <c r="L3232" s="1">
        <v>3.229804515838623</v>
      </c>
      <c r="M3232" s="1">
        <v>7.9013921320438385E-2</v>
      </c>
      <c r="N3232" s="1">
        <v>3.9613373279571533</v>
      </c>
    </row>
    <row r="3233" spans="1:14" x14ac:dyDescent="0.25">
      <c r="A3233" s="1">
        <v>350232</v>
      </c>
      <c r="B3233" s="1" t="s">
        <v>1521</v>
      </c>
      <c r="C3233" s="1">
        <v>112672803</v>
      </c>
      <c r="D3233" s="1">
        <v>232</v>
      </c>
      <c r="E3233" s="1" t="s">
        <v>1767</v>
      </c>
      <c r="F3233" s="1" t="s">
        <v>234</v>
      </c>
      <c r="G3233" s="1" t="s">
        <v>192</v>
      </c>
      <c r="H3233" s="1" t="s">
        <v>240</v>
      </c>
      <c r="I3233" s="1">
        <v>1126933</v>
      </c>
      <c r="J3233" s="1">
        <v>3961345</v>
      </c>
      <c r="K3233" s="1">
        <v>0.34583801031112671</v>
      </c>
      <c r="L3233" s="1">
        <v>9.5654077529907227</v>
      </c>
      <c r="M3233" s="1">
        <v>0.1408659964799881</v>
      </c>
      <c r="N3233" s="1">
        <v>14.285641670227051</v>
      </c>
    </row>
    <row r="3234" spans="1:14" x14ac:dyDescent="0.25">
      <c r="A3234" s="1">
        <v>350233</v>
      </c>
      <c r="B3234" s="1" t="s">
        <v>1521</v>
      </c>
      <c r="C3234" s="1">
        <v>112674403</v>
      </c>
      <c r="D3234" s="1">
        <v>233</v>
      </c>
      <c r="E3234" s="1" t="s">
        <v>1768</v>
      </c>
      <c r="F3234" s="1" t="s">
        <v>234</v>
      </c>
      <c r="G3234" s="1" t="s">
        <v>192</v>
      </c>
      <c r="H3234" s="1" t="s">
        <v>240</v>
      </c>
      <c r="I3234" s="1">
        <v>2211027.7599999998</v>
      </c>
      <c r="J3234" s="1">
        <v>12470969</v>
      </c>
      <c r="K3234" s="1">
        <v>0.58065700531005859</v>
      </c>
      <c r="L3234" s="1">
        <v>4.883446216583252</v>
      </c>
      <c r="M3234" s="1">
        <v>0.11089137196540833</v>
      </c>
      <c r="N3234" s="1">
        <v>5.2801985740661621</v>
      </c>
    </row>
    <row r="3235" spans="1:14" x14ac:dyDescent="0.25">
      <c r="A3235" s="1">
        <v>350234</v>
      </c>
      <c r="B3235" s="1" t="s">
        <v>1521</v>
      </c>
      <c r="C3235" s="1">
        <v>112675503</v>
      </c>
      <c r="D3235" s="1">
        <v>234</v>
      </c>
      <c r="E3235" s="1" t="s">
        <v>1769</v>
      </c>
      <c r="F3235" s="1" t="s">
        <v>234</v>
      </c>
      <c r="G3235" s="1" t="s">
        <v>192</v>
      </c>
      <c r="H3235" s="1" t="s">
        <v>240</v>
      </c>
      <c r="I3235" s="1">
        <v>3507377</v>
      </c>
      <c r="J3235" s="1">
        <v>15911023</v>
      </c>
      <c r="K3235" s="1">
        <v>0.33717799186706543</v>
      </c>
      <c r="L3235" s="1">
        <v>2.165027379989624</v>
      </c>
      <c r="M3235" s="1">
        <v>0.20561599731445313</v>
      </c>
      <c r="N3235" s="1">
        <v>6.2274646759033203</v>
      </c>
    </row>
    <row r="3236" spans="1:14" x14ac:dyDescent="0.25">
      <c r="A3236" s="1">
        <v>350235</v>
      </c>
      <c r="B3236" s="1" t="s">
        <v>1521</v>
      </c>
      <c r="C3236" s="1">
        <v>112676203</v>
      </c>
      <c r="D3236" s="1">
        <v>235</v>
      </c>
      <c r="E3236" s="1" t="s">
        <v>1770</v>
      </c>
      <c r="F3236" s="1" t="s">
        <v>234</v>
      </c>
      <c r="G3236" s="1" t="s">
        <v>192</v>
      </c>
      <c r="H3236" s="1" t="s">
        <v>240</v>
      </c>
      <c r="I3236" s="1">
        <v>1982832.53</v>
      </c>
      <c r="J3236" s="1">
        <v>9143880</v>
      </c>
      <c r="K3236" s="1">
        <v>5.7934999465942383E-2</v>
      </c>
      <c r="L3236" s="1">
        <v>0.63763320446014404</v>
      </c>
      <c r="M3236" s="1">
        <v>5.882330983877182E-2</v>
      </c>
      <c r="N3236" s="1">
        <v>3.0573298931121826</v>
      </c>
    </row>
    <row r="3237" spans="1:14" x14ac:dyDescent="0.25">
      <c r="A3237" s="1">
        <v>350236</v>
      </c>
      <c r="B3237" s="1" t="s">
        <v>1521</v>
      </c>
      <c r="C3237" s="1">
        <v>112676403</v>
      </c>
      <c r="D3237" s="1">
        <v>236</v>
      </c>
      <c r="E3237" s="1" t="s">
        <v>1771</v>
      </c>
      <c r="F3237" s="1" t="s">
        <v>234</v>
      </c>
      <c r="G3237" s="1" t="s">
        <v>192</v>
      </c>
      <c r="H3237" s="1" t="s">
        <v>240</v>
      </c>
      <c r="I3237" s="1">
        <v>2430415.61</v>
      </c>
      <c r="J3237" s="1">
        <v>11170877</v>
      </c>
      <c r="K3237" s="1">
        <v>0.48352301120758057</v>
      </c>
      <c r="L3237" s="1">
        <v>4.5242538452148438</v>
      </c>
      <c r="M3237" s="1">
        <v>0.18483498692512512</v>
      </c>
      <c r="N3237" s="1">
        <v>8.2310552597045898</v>
      </c>
    </row>
    <row r="3238" spans="1:14" x14ac:dyDescent="0.25">
      <c r="A3238" s="1">
        <v>350237</v>
      </c>
      <c r="B3238" s="1" t="s">
        <v>1521</v>
      </c>
      <c r="C3238" s="1">
        <v>112676503</v>
      </c>
      <c r="D3238" s="1">
        <v>237</v>
      </c>
      <c r="E3238" s="1" t="s">
        <v>1772</v>
      </c>
      <c r="F3238" s="1" t="s">
        <v>234</v>
      </c>
      <c r="G3238" s="1" t="s">
        <v>192</v>
      </c>
      <c r="H3238" s="1" t="s">
        <v>240</v>
      </c>
      <c r="I3238" s="1">
        <v>1969762.61</v>
      </c>
      <c r="J3238" s="1">
        <v>8291152</v>
      </c>
      <c r="K3238" s="1">
        <v>0.27595999836921692</v>
      </c>
      <c r="L3238" s="1">
        <v>3.4429619312286377</v>
      </c>
      <c r="M3238" s="1">
        <v>9.7996972501277924E-2</v>
      </c>
      <c r="N3238" s="1">
        <v>5.2355360984802246</v>
      </c>
    </row>
    <row r="3239" spans="1:14" x14ac:dyDescent="0.25">
      <c r="A3239" s="1">
        <v>350238</v>
      </c>
      <c r="B3239" s="1" t="s">
        <v>1521</v>
      </c>
      <c r="C3239" s="1">
        <v>112676703</v>
      </c>
      <c r="D3239" s="1">
        <v>238</v>
      </c>
      <c r="E3239" s="1" t="s">
        <v>1773</v>
      </c>
      <c r="F3239" s="1" t="s">
        <v>234</v>
      </c>
      <c r="G3239" s="1" t="s">
        <v>192</v>
      </c>
      <c r="H3239" s="1" t="s">
        <v>240</v>
      </c>
      <c r="I3239" s="1">
        <v>2557861.9300000002</v>
      </c>
      <c r="J3239" s="1">
        <v>11604251</v>
      </c>
      <c r="K3239" s="1">
        <v>0.45455500483512878</v>
      </c>
      <c r="L3239" s="1">
        <v>4.0768375396728516</v>
      </c>
      <c r="M3239" s="1">
        <v>3.5965811461210251E-2</v>
      </c>
      <c r="N3239" s="1">
        <v>1.426141619682312</v>
      </c>
    </row>
    <row r="3240" spans="1:14" x14ac:dyDescent="0.25">
      <c r="A3240" s="1">
        <v>350239</v>
      </c>
      <c r="B3240" s="1" t="s">
        <v>1521</v>
      </c>
      <c r="C3240" s="1">
        <v>112678503</v>
      </c>
      <c r="D3240" s="1">
        <v>239</v>
      </c>
      <c r="E3240" s="1" t="s">
        <v>1774</v>
      </c>
      <c r="F3240" s="1" t="s">
        <v>234</v>
      </c>
      <c r="G3240" s="1" t="s">
        <v>192</v>
      </c>
      <c r="H3240" s="1" t="s">
        <v>240</v>
      </c>
      <c r="I3240" s="1">
        <v>1847948</v>
      </c>
      <c r="J3240" s="1">
        <v>7301485</v>
      </c>
      <c r="K3240" s="1">
        <v>0.54378402233123779</v>
      </c>
      <c r="L3240" s="1">
        <v>8.0468788146972656</v>
      </c>
      <c r="M3240" s="1">
        <v>0.11525700241327286</v>
      </c>
      <c r="N3240" s="1">
        <v>6.6519074440002441</v>
      </c>
    </row>
    <row r="3241" spans="1:14" x14ac:dyDescent="0.25">
      <c r="A3241" s="1">
        <v>350240</v>
      </c>
      <c r="B3241" s="1" t="s">
        <v>1521</v>
      </c>
      <c r="C3241" s="1">
        <v>112679002</v>
      </c>
      <c r="D3241" s="1">
        <v>240</v>
      </c>
      <c r="E3241" s="1" t="s">
        <v>1775</v>
      </c>
      <c r="F3241" s="1" t="s">
        <v>234</v>
      </c>
      <c r="G3241" s="1" t="s">
        <v>192</v>
      </c>
      <c r="H3241" s="1" t="s">
        <v>240</v>
      </c>
      <c r="I3241" s="1">
        <v>7167592.8700000001</v>
      </c>
      <c r="J3241" s="1">
        <v>76287928</v>
      </c>
      <c r="K3241" s="1">
        <v>6.084871768951416</v>
      </c>
      <c r="L3241" s="1">
        <v>8.6675319671630859</v>
      </c>
      <c r="M3241" s="1">
        <v>0.45380845665931702</v>
      </c>
      <c r="N3241" s="1">
        <v>6.7593541145324707</v>
      </c>
    </row>
    <row r="3242" spans="1:14" x14ac:dyDescent="0.25">
      <c r="A3242" s="1">
        <v>350241</v>
      </c>
      <c r="B3242" s="1" t="s">
        <v>1521</v>
      </c>
      <c r="C3242" s="1">
        <v>112679403</v>
      </c>
      <c r="D3242" s="1">
        <v>241</v>
      </c>
      <c r="E3242" s="1" t="s">
        <v>1776</v>
      </c>
      <c r="F3242" s="1" t="s">
        <v>234</v>
      </c>
      <c r="G3242" s="1" t="s">
        <v>192</v>
      </c>
      <c r="H3242" s="1" t="s">
        <v>240</v>
      </c>
      <c r="I3242" s="1">
        <v>1379194.55</v>
      </c>
      <c r="J3242" s="1">
        <v>3420525</v>
      </c>
      <c r="K3242" s="1">
        <v>0.57829052209854126</v>
      </c>
      <c r="L3242" s="1">
        <v>20.346332550048828</v>
      </c>
      <c r="M3242" s="1">
        <v>7.9425498843193054E-2</v>
      </c>
      <c r="N3242" s="1">
        <v>6.1107392311096191</v>
      </c>
    </row>
    <row r="3243" spans="1:14" x14ac:dyDescent="0.25">
      <c r="A3243" s="1">
        <v>350242</v>
      </c>
      <c r="B3243" s="1" t="s">
        <v>1521</v>
      </c>
      <c r="C3243" s="1">
        <v>113361303</v>
      </c>
      <c r="D3243" s="1">
        <v>242</v>
      </c>
      <c r="E3243" s="1" t="s">
        <v>1777</v>
      </c>
      <c r="F3243" s="1" t="s">
        <v>234</v>
      </c>
      <c r="G3243" s="1" t="s">
        <v>193</v>
      </c>
      <c r="H3243" s="1" t="s">
        <v>240</v>
      </c>
      <c r="I3243" s="1">
        <v>1964010.42</v>
      </c>
      <c r="J3243" s="1">
        <v>7809038</v>
      </c>
      <c r="K3243" s="1">
        <v>0.16083499789237976</v>
      </c>
      <c r="L3243" s="1">
        <v>2.1029121875762939</v>
      </c>
      <c r="M3243" s="1">
        <v>9.3330070376396179E-2</v>
      </c>
      <c r="N3243" s="1">
        <v>4.9890975952148438</v>
      </c>
    </row>
    <row r="3244" spans="1:14" x14ac:dyDescent="0.25">
      <c r="A3244" s="1">
        <v>350243</v>
      </c>
      <c r="B3244" s="1" t="s">
        <v>1521</v>
      </c>
      <c r="C3244" s="1">
        <v>113361503</v>
      </c>
      <c r="D3244" s="1">
        <v>243</v>
      </c>
      <c r="E3244" s="1" t="s">
        <v>1778</v>
      </c>
      <c r="F3244" s="1" t="s">
        <v>234</v>
      </c>
      <c r="G3244" s="1" t="s">
        <v>193</v>
      </c>
      <c r="H3244" s="1" t="s">
        <v>240</v>
      </c>
      <c r="I3244" s="1">
        <v>1540218.89</v>
      </c>
      <c r="J3244" s="1">
        <v>8459702</v>
      </c>
      <c r="K3244" s="1">
        <v>1.0520894527435303</v>
      </c>
      <c r="L3244" s="1">
        <v>14.202815055847168</v>
      </c>
      <c r="M3244" s="1">
        <v>5.1636941730976105E-2</v>
      </c>
      <c r="N3244" s="1">
        <v>3.4688677787780762</v>
      </c>
    </row>
    <row r="3245" spans="1:14" x14ac:dyDescent="0.25">
      <c r="A3245" s="1">
        <v>350244</v>
      </c>
      <c r="B3245" s="1" t="s">
        <v>1521</v>
      </c>
      <c r="C3245" s="1">
        <v>113361703</v>
      </c>
      <c r="D3245" s="1">
        <v>244</v>
      </c>
      <c r="E3245" s="1" t="s">
        <v>1779</v>
      </c>
      <c r="F3245" s="1" t="s">
        <v>234</v>
      </c>
      <c r="G3245" s="1" t="s">
        <v>193</v>
      </c>
      <c r="H3245" s="1" t="s">
        <v>240</v>
      </c>
      <c r="I3245" s="1">
        <v>1846703.69</v>
      </c>
      <c r="J3245" s="1">
        <v>5326248</v>
      </c>
      <c r="K3245" s="1">
        <v>0.54017597436904907</v>
      </c>
      <c r="L3245" s="1">
        <v>11.286416053771973</v>
      </c>
      <c r="M3245" s="1">
        <v>7.9967983067035675E-2</v>
      </c>
      <c r="N3245" s="1">
        <v>4.5263123512268066</v>
      </c>
    </row>
    <row r="3246" spans="1:14" x14ac:dyDescent="0.25">
      <c r="A3246" s="1">
        <v>350245</v>
      </c>
      <c r="B3246" s="1" t="s">
        <v>1521</v>
      </c>
      <c r="C3246" s="1">
        <v>113362203</v>
      </c>
      <c r="D3246" s="1">
        <v>245</v>
      </c>
      <c r="E3246" s="1" t="s">
        <v>1780</v>
      </c>
      <c r="F3246" s="1" t="s">
        <v>234</v>
      </c>
      <c r="G3246" s="1" t="s">
        <v>193</v>
      </c>
      <c r="H3246" s="1" t="s">
        <v>240</v>
      </c>
      <c r="I3246" s="1">
        <v>1780095.07</v>
      </c>
      <c r="J3246" s="1">
        <v>7857494</v>
      </c>
      <c r="K3246" s="1">
        <v>0.4481545090675354</v>
      </c>
      <c r="L3246" s="1">
        <v>6.0485081672668457</v>
      </c>
      <c r="M3246" s="1">
        <v>0.22002862393856049</v>
      </c>
      <c r="N3246" s="1">
        <v>14.103798866271973</v>
      </c>
    </row>
    <row r="3247" spans="1:14" x14ac:dyDescent="0.25">
      <c r="A3247" s="1">
        <v>350246</v>
      </c>
      <c r="B3247" s="1" t="s">
        <v>1521</v>
      </c>
      <c r="C3247" s="1">
        <v>113362303</v>
      </c>
      <c r="D3247" s="1">
        <v>246</v>
      </c>
      <c r="E3247" s="1" t="s">
        <v>1781</v>
      </c>
      <c r="F3247" s="1" t="s">
        <v>234</v>
      </c>
      <c r="G3247" s="1" t="s">
        <v>193</v>
      </c>
      <c r="H3247" s="1" t="s">
        <v>240</v>
      </c>
      <c r="I3247" s="1">
        <v>1721444.66</v>
      </c>
      <c r="J3247" s="1">
        <v>4996584.5</v>
      </c>
      <c r="K3247" s="1">
        <v>0.25930199027061462</v>
      </c>
      <c r="L3247" s="1">
        <v>5.4736442565917969</v>
      </c>
      <c r="M3247" s="1">
        <v>3.3965200185775757E-2</v>
      </c>
      <c r="N3247" s="1">
        <v>2.0127770900726318</v>
      </c>
    </row>
    <row r="3248" spans="1:14" x14ac:dyDescent="0.25">
      <c r="A3248" s="1">
        <v>350247</v>
      </c>
      <c r="B3248" s="1" t="s">
        <v>1521</v>
      </c>
      <c r="C3248" s="1">
        <v>113362403</v>
      </c>
      <c r="D3248" s="1">
        <v>247</v>
      </c>
      <c r="E3248" s="1" t="s">
        <v>1782</v>
      </c>
      <c r="F3248" s="1" t="s">
        <v>234</v>
      </c>
      <c r="G3248" s="1" t="s">
        <v>193</v>
      </c>
      <c r="H3248" s="1" t="s">
        <v>240</v>
      </c>
      <c r="I3248" s="1">
        <v>2346227.98</v>
      </c>
      <c r="J3248" s="1">
        <v>9344745</v>
      </c>
      <c r="K3248" s="1">
        <v>0.12947200238704681</v>
      </c>
      <c r="L3248" s="1">
        <v>1.4049719572067261</v>
      </c>
      <c r="M3248" s="1">
        <v>9.4874352216720581E-2</v>
      </c>
      <c r="N3248" s="1">
        <v>4.2141027450561523</v>
      </c>
    </row>
    <row r="3249" spans="1:14" x14ac:dyDescent="0.25">
      <c r="A3249" s="1">
        <v>350248</v>
      </c>
      <c r="B3249" s="1" t="s">
        <v>1521</v>
      </c>
      <c r="C3249" s="1">
        <v>113362603</v>
      </c>
      <c r="D3249" s="1">
        <v>248</v>
      </c>
      <c r="E3249" s="1" t="s">
        <v>1783</v>
      </c>
      <c r="F3249" s="1" t="s">
        <v>234</v>
      </c>
      <c r="G3249" s="1" t="s">
        <v>193</v>
      </c>
      <c r="H3249" s="1" t="s">
        <v>240</v>
      </c>
      <c r="I3249" s="1">
        <v>2573208.6</v>
      </c>
      <c r="J3249" s="1">
        <v>11085411</v>
      </c>
      <c r="K3249" s="1">
        <v>0.90910100936889648</v>
      </c>
      <c r="L3249" s="1">
        <v>8.9335031509399414</v>
      </c>
      <c r="M3249" s="1">
        <v>0.12935659289360046</v>
      </c>
      <c r="N3249" s="1">
        <v>5.2931437492370605</v>
      </c>
    </row>
    <row r="3250" spans="1:14" x14ac:dyDescent="0.25">
      <c r="A3250" s="1">
        <v>350249</v>
      </c>
      <c r="B3250" s="1" t="s">
        <v>1521</v>
      </c>
      <c r="C3250" s="1">
        <v>113363103</v>
      </c>
      <c r="D3250" s="1">
        <v>249</v>
      </c>
      <c r="E3250" s="1" t="s">
        <v>1784</v>
      </c>
      <c r="F3250" s="1" t="s">
        <v>234</v>
      </c>
      <c r="G3250" s="1" t="s">
        <v>193</v>
      </c>
      <c r="H3250" s="1" t="s">
        <v>240</v>
      </c>
      <c r="I3250" s="1">
        <v>3981905.51</v>
      </c>
      <c r="J3250" s="1">
        <v>14148702</v>
      </c>
      <c r="K3250" s="1">
        <v>0.74953502416610718</v>
      </c>
      <c r="L3250" s="1">
        <v>5.5938925743103027</v>
      </c>
      <c r="M3250" s="1">
        <v>0.16990497708320618</v>
      </c>
      <c r="N3250" s="1">
        <v>4.4571080207824707</v>
      </c>
    </row>
    <row r="3251" spans="1:14" x14ac:dyDescent="0.25">
      <c r="A3251" s="1">
        <v>350250</v>
      </c>
      <c r="B3251" s="1" t="s">
        <v>1521</v>
      </c>
      <c r="C3251" s="1">
        <v>113363603</v>
      </c>
      <c r="D3251" s="1">
        <v>250</v>
      </c>
      <c r="E3251" s="1" t="s">
        <v>1785</v>
      </c>
      <c r="F3251" s="1" t="s">
        <v>234</v>
      </c>
      <c r="G3251" s="1" t="s">
        <v>193</v>
      </c>
      <c r="H3251" s="1" t="s">
        <v>240</v>
      </c>
      <c r="I3251" s="1">
        <v>1561351.58</v>
      </c>
      <c r="J3251" s="1">
        <v>4576636.5</v>
      </c>
      <c r="K3251" s="1">
        <v>8.4520496428012848E-2</v>
      </c>
      <c r="L3251" s="1">
        <v>1.8815298080444336</v>
      </c>
      <c r="M3251" s="1">
        <v>8.8139072060585022E-2</v>
      </c>
      <c r="N3251" s="1">
        <v>5.9827804565429688</v>
      </c>
    </row>
    <row r="3252" spans="1:14" x14ac:dyDescent="0.25">
      <c r="A3252" s="1">
        <v>350251</v>
      </c>
      <c r="B3252" s="1" t="s">
        <v>1521</v>
      </c>
      <c r="C3252" s="1">
        <v>113364002</v>
      </c>
      <c r="D3252" s="1">
        <v>251</v>
      </c>
      <c r="E3252" s="1" t="s">
        <v>1786</v>
      </c>
      <c r="F3252" s="1" t="s">
        <v>234</v>
      </c>
      <c r="G3252" s="1" t="s">
        <v>193</v>
      </c>
      <c r="H3252" s="1" t="s">
        <v>240</v>
      </c>
      <c r="I3252" s="1">
        <v>10705207</v>
      </c>
      <c r="J3252" s="1">
        <v>67084672</v>
      </c>
      <c r="K3252" s="1">
        <v>3.3323919773101807</v>
      </c>
      <c r="L3252" s="1">
        <v>5.2270946502685547</v>
      </c>
      <c r="M3252" s="1">
        <v>0.2498600035905838</v>
      </c>
      <c r="N3252" s="1">
        <v>2.3897819519042969</v>
      </c>
    </row>
    <row r="3253" spans="1:14" x14ac:dyDescent="0.25">
      <c r="A3253" s="1">
        <v>350252</v>
      </c>
      <c r="B3253" s="1" t="s">
        <v>1521</v>
      </c>
      <c r="C3253" s="1">
        <v>113364403</v>
      </c>
      <c r="D3253" s="1">
        <v>252</v>
      </c>
      <c r="E3253" s="1" t="s">
        <v>1787</v>
      </c>
      <c r="F3253" s="1" t="s">
        <v>234</v>
      </c>
      <c r="G3253" s="1" t="s">
        <v>193</v>
      </c>
      <c r="H3253" s="1" t="s">
        <v>240</v>
      </c>
      <c r="I3253" s="1">
        <v>1699368</v>
      </c>
      <c r="J3253" s="1">
        <v>7574235</v>
      </c>
      <c r="K3253" s="1">
        <v>0.32316151261329651</v>
      </c>
      <c r="L3253" s="1">
        <v>4.4567399024963379</v>
      </c>
      <c r="M3253" s="1">
        <v>3.6975990980863571E-2</v>
      </c>
      <c r="N3253" s="1">
        <v>2.2242641448974609</v>
      </c>
    </row>
    <row r="3254" spans="1:14" x14ac:dyDescent="0.25">
      <c r="A3254" s="1">
        <v>350253</v>
      </c>
      <c r="B3254" s="1" t="s">
        <v>1521</v>
      </c>
      <c r="C3254" s="1">
        <v>113364503</v>
      </c>
      <c r="D3254" s="1">
        <v>253</v>
      </c>
      <c r="E3254" s="1" t="s">
        <v>1788</v>
      </c>
      <c r="F3254" s="1" t="s">
        <v>234</v>
      </c>
      <c r="G3254" s="1" t="s">
        <v>193</v>
      </c>
      <c r="H3254" s="1" t="s">
        <v>240</v>
      </c>
      <c r="I3254" s="1">
        <v>2724807.08</v>
      </c>
      <c r="J3254" s="1">
        <v>6744116</v>
      </c>
      <c r="K3254" s="1">
        <v>0.6473810076713562</v>
      </c>
      <c r="L3254" s="1">
        <v>10.618486404418945</v>
      </c>
      <c r="M3254" s="1">
        <v>0.31026813387870789</v>
      </c>
      <c r="N3254" s="1">
        <v>12.849994659423828</v>
      </c>
    </row>
    <row r="3255" spans="1:14" x14ac:dyDescent="0.25">
      <c r="A3255" s="1">
        <v>350254</v>
      </c>
      <c r="B3255" s="1" t="s">
        <v>1521</v>
      </c>
      <c r="C3255" s="1">
        <v>113365203</v>
      </c>
      <c r="D3255" s="1">
        <v>254</v>
      </c>
      <c r="E3255" s="1" t="s">
        <v>1789</v>
      </c>
      <c r="F3255" s="1" t="s">
        <v>234</v>
      </c>
      <c r="G3255" s="1" t="s">
        <v>193</v>
      </c>
      <c r="H3255" s="1" t="s">
        <v>240</v>
      </c>
      <c r="I3255" s="1">
        <v>3241269.08</v>
      </c>
      <c r="J3255" s="1">
        <v>12631785</v>
      </c>
      <c r="K3255" s="1">
        <v>0.56641000509262085</v>
      </c>
      <c r="L3255" s="1">
        <v>4.6945080757141113</v>
      </c>
      <c r="M3255" s="1">
        <v>0.22368325293064117</v>
      </c>
      <c r="N3255" s="1">
        <v>7.412656307220459</v>
      </c>
    </row>
    <row r="3256" spans="1:14" x14ac:dyDescent="0.25">
      <c r="A3256" s="1">
        <v>350255</v>
      </c>
      <c r="B3256" s="1" t="s">
        <v>1521</v>
      </c>
      <c r="C3256" s="1">
        <v>113365303</v>
      </c>
      <c r="D3256" s="1">
        <v>255</v>
      </c>
      <c r="E3256" s="1" t="s">
        <v>1790</v>
      </c>
      <c r="F3256" s="1" t="s">
        <v>234</v>
      </c>
      <c r="G3256" s="1" t="s">
        <v>193</v>
      </c>
      <c r="H3256" s="1" t="s">
        <v>240</v>
      </c>
      <c r="I3256" s="1">
        <v>880872.57</v>
      </c>
      <c r="J3256" s="1">
        <v>2980651.5</v>
      </c>
      <c r="K3256" s="1">
        <v>7.4433751404285431E-2</v>
      </c>
      <c r="L3256" s="1">
        <v>2.5611896514892578</v>
      </c>
      <c r="M3256" s="1">
        <v>9.8005896434187889E-3</v>
      </c>
      <c r="N3256" s="1">
        <v>1.1251182556152344</v>
      </c>
    </row>
    <row r="3257" spans="1:14" x14ac:dyDescent="0.25">
      <c r="A3257" s="1">
        <v>350256</v>
      </c>
      <c r="B3257" s="1" t="s">
        <v>1521</v>
      </c>
      <c r="C3257" s="1">
        <v>113367003</v>
      </c>
      <c r="D3257" s="1">
        <v>256</v>
      </c>
      <c r="E3257" s="1" t="s">
        <v>1791</v>
      </c>
      <c r="F3257" s="1" t="s">
        <v>234</v>
      </c>
      <c r="G3257" s="1" t="s">
        <v>193</v>
      </c>
      <c r="H3257" s="1" t="s">
        <v>240</v>
      </c>
      <c r="I3257" s="1">
        <v>2268785.61</v>
      </c>
      <c r="J3257" s="1">
        <v>10663798</v>
      </c>
      <c r="K3257" s="1">
        <v>0.32896000146865845</v>
      </c>
      <c r="L3257" s="1">
        <v>3.1830203533172607</v>
      </c>
      <c r="M3257" s="1">
        <v>6.823364645242691E-2</v>
      </c>
      <c r="N3257" s="1">
        <v>3.1007516384124756</v>
      </c>
    </row>
    <row r="3258" spans="1:14" x14ac:dyDescent="0.25">
      <c r="A3258" s="1">
        <v>350257</v>
      </c>
      <c r="B3258" s="1" t="s">
        <v>1521</v>
      </c>
      <c r="C3258" s="1">
        <v>113369003</v>
      </c>
      <c r="D3258" s="1">
        <v>257</v>
      </c>
      <c r="E3258" s="1" t="s">
        <v>1792</v>
      </c>
      <c r="F3258" s="1" t="s">
        <v>234</v>
      </c>
      <c r="G3258" s="1" t="s">
        <v>193</v>
      </c>
      <c r="H3258" s="1" t="s">
        <v>240</v>
      </c>
      <c r="I3258" s="1">
        <v>2572281.85</v>
      </c>
      <c r="J3258" s="1">
        <v>10702114</v>
      </c>
      <c r="K3258" s="1">
        <v>0.46492499113082886</v>
      </c>
      <c r="L3258" s="1">
        <v>4.5415301322937012</v>
      </c>
      <c r="M3258" s="1">
        <v>0.21922041475772858</v>
      </c>
      <c r="N3258" s="1">
        <v>9.3163919448852539</v>
      </c>
    </row>
    <row r="3259" spans="1:14" x14ac:dyDescent="0.25">
      <c r="A3259" s="1">
        <v>350258</v>
      </c>
      <c r="B3259" s="1" t="s">
        <v>1521</v>
      </c>
      <c r="C3259" s="1">
        <v>113380303</v>
      </c>
      <c r="D3259" s="1">
        <v>258</v>
      </c>
      <c r="E3259" s="1" t="s">
        <v>1793</v>
      </c>
      <c r="F3259" s="1" t="s">
        <v>234</v>
      </c>
      <c r="G3259" s="1" t="s">
        <v>194</v>
      </c>
      <c r="H3259" s="1" t="s">
        <v>240</v>
      </c>
      <c r="I3259" s="1">
        <v>975639.55</v>
      </c>
      <c r="J3259" s="1">
        <v>4967874</v>
      </c>
      <c r="K3259" s="1">
        <v>0.15939749777317047</v>
      </c>
      <c r="L3259" s="1">
        <v>3.314927339553833</v>
      </c>
      <c r="M3259" s="1">
        <v>6.2011998146772385E-2</v>
      </c>
      <c r="N3259" s="1">
        <v>6.7874484062194824</v>
      </c>
    </row>
    <row r="3260" spans="1:14" x14ac:dyDescent="0.25">
      <c r="A3260" s="1">
        <v>350259</v>
      </c>
      <c r="B3260" s="1" t="s">
        <v>1521</v>
      </c>
      <c r="C3260" s="1">
        <v>113381303</v>
      </c>
      <c r="D3260" s="1">
        <v>259</v>
      </c>
      <c r="E3260" s="1" t="s">
        <v>1794</v>
      </c>
      <c r="F3260" s="1" t="s">
        <v>234</v>
      </c>
      <c r="G3260" s="1" t="s">
        <v>194</v>
      </c>
      <c r="H3260" s="1" t="s">
        <v>240</v>
      </c>
      <c r="I3260" s="1">
        <v>2659839.52</v>
      </c>
      <c r="J3260" s="1">
        <v>11380530</v>
      </c>
      <c r="K3260" s="1">
        <v>0.63588398694992065</v>
      </c>
      <c r="L3260" s="1">
        <v>5.9181475639343262</v>
      </c>
      <c r="M3260" s="1">
        <v>0.16190262138843536</v>
      </c>
      <c r="N3260" s="1">
        <v>6.4814534187316895</v>
      </c>
    </row>
    <row r="3261" spans="1:14" x14ac:dyDescent="0.25">
      <c r="A3261" s="1">
        <v>350260</v>
      </c>
      <c r="B3261" s="1" t="s">
        <v>1521</v>
      </c>
      <c r="C3261" s="1">
        <v>113382303</v>
      </c>
      <c r="D3261" s="1">
        <v>260</v>
      </c>
      <c r="E3261" s="1" t="s">
        <v>1795</v>
      </c>
      <c r="F3261" s="1" t="s">
        <v>234</v>
      </c>
      <c r="G3261" s="1" t="s">
        <v>194</v>
      </c>
      <c r="H3261" s="1" t="s">
        <v>240</v>
      </c>
      <c r="I3261" s="1">
        <v>1328478.8700000001</v>
      </c>
      <c r="J3261" s="1">
        <v>5490088.5</v>
      </c>
      <c r="K3261" s="1">
        <v>0.22498400509357452</v>
      </c>
      <c r="L3261" s="1">
        <v>4.2731156349182129</v>
      </c>
      <c r="M3261" s="1">
        <v>9.3987226486206055E-2</v>
      </c>
      <c r="N3261" s="1">
        <v>7.6134357452392578</v>
      </c>
    </row>
    <row r="3262" spans="1:14" x14ac:dyDescent="0.25">
      <c r="A3262" s="1">
        <v>350261</v>
      </c>
      <c r="B3262" s="1" t="s">
        <v>1521</v>
      </c>
      <c r="C3262" s="1">
        <v>113384603</v>
      </c>
      <c r="D3262" s="1">
        <v>261</v>
      </c>
      <c r="E3262" s="1" t="s">
        <v>1796</v>
      </c>
      <c r="F3262" s="1" t="s">
        <v>234</v>
      </c>
      <c r="G3262" s="1" t="s">
        <v>194</v>
      </c>
      <c r="H3262" s="1" t="s">
        <v>240</v>
      </c>
      <c r="I3262" s="1">
        <v>3940640.32</v>
      </c>
      <c r="J3262" s="1">
        <v>33574648</v>
      </c>
      <c r="K3262" s="1">
        <v>3.1767780780792236</v>
      </c>
      <c r="L3262" s="1">
        <v>10.45065975189209</v>
      </c>
      <c r="M3262" s="1">
        <v>0.48858863115310669</v>
      </c>
      <c r="N3262" s="1">
        <v>14.153572082519531</v>
      </c>
    </row>
    <row r="3263" spans="1:14" x14ac:dyDescent="0.25">
      <c r="A3263" s="1">
        <v>350262</v>
      </c>
      <c r="B3263" s="1" t="s">
        <v>1521</v>
      </c>
      <c r="C3263" s="1">
        <v>113385003</v>
      </c>
      <c r="D3263" s="1">
        <v>262</v>
      </c>
      <c r="E3263" s="1" t="s">
        <v>1797</v>
      </c>
      <c r="F3263" s="1" t="s">
        <v>234</v>
      </c>
      <c r="G3263" s="1" t="s">
        <v>194</v>
      </c>
      <c r="H3263" s="1" t="s">
        <v>240</v>
      </c>
      <c r="I3263" s="1">
        <v>1471800.57</v>
      </c>
      <c r="J3263" s="1">
        <v>8227993.5</v>
      </c>
      <c r="K3263" s="1">
        <v>0.31872349977493286</v>
      </c>
      <c r="L3263" s="1">
        <v>4.0297460556030273</v>
      </c>
      <c r="M3263" s="1">
        <v>7.1599036455154419E-2</v>
      </c>
      <c r="N3263" s="1">
        <v>5.1134810447692871</v>
      </c>
    </row>
    <row r="3264" spans="1:14" x14ac:dyDescent="0.25">
      <c r="A3264" s="1">
        <v>350263</v>
      </c>
      <c r="B3264" s="1" t="s">
        <v>1521</v>
      </c>
      <c r="C3264" s="1">
        <v>113385303</v>
      </c>
      <c r="D3264" s="1">
        <v>263</v>
      </c>
      <c r="E3264" s="1" t="s">
        <v>1798</v>
      </c>
      <c r="F3264" s="1" t="s">
        <v>234</v>
      </c>
      <c r="G3264" s="1" t="s">
        <v>194</v>
      </c>
      <c r="H3264" s="1" t="s">
        <v>240</v>
      </c>
      <c r="I3264" s="1">
        <v>1699619.74</v>
      </c>
      <c r="J3264" s="1">
        <v>7254976.5</v>
      </c>
      <c r="K3264" s="1">
        <v>0.38033801317214966</v>
      </c>
      <c r="L3264" s="1">
        <v>5.5324797630310059</v>
      </c>
      <c r="M3264" s="1">
        <v>0.12049005925655365</v>
      </c>
      <c r="N3264" s="1">
        <v>7.6301560401916504</v>
      </c>
    </row>
    <row r="3265" spans="1:14" x14ac:dyDescent="0.25">
      <c r="A3265" s="1">
        <v>350264</v>
      </c>
      <c r="B3265" s="1" t="s">
        <v>1521</v>
      </c>
      <c r="C3265" s="1">
        <v>114060503</v>
      </c>
      <c r="D3265" s="1">
        <v>264</v>
      </c>
      <c r="E3265" s="1" t="s">
        <v>1799</v>
      </c>
      <c r="F3265" s="1" t="s">
        <v>235</v>
      </c>
      <c r="G3265" s="1" t="s">
        <v>195</v>
      </c>
      <c r="H3265" s="1" t="s">
        <v>240</v>
      </c>
      <c r="I3265" s="1">
        <v>749610.58</v>
      </c>
      <c r="J3265" s="1">
        <v>4064620.5</v>
      </c>
      <c r="K3265" s="1">
        <v>0.18290124833583832</v>
      </c>
      <c r="L3265" s="1">
        <v>4.7118620872497559</v>
      </c>
      <c r="M3265" s="1">
        <v>4.5602031052112579E-2</v>
      </c>
      <c r="N3265" s="1">
        <v>6.4774823188781738</v>
      </c>
    </row>
    <row r="3266" spans="1:14" x14ac:dyDescent="0.25">
      <c r="A3266" s="1">
        <v>350265</v>
      </c>
      <c r="B3266" s="1" t="s">
        <v>1521</v>
      </c>
      <c r="C3266" s="1">
        <v>114060753</v>
      </c>
      <c r="D3266" s="1">
        <v>265</v>
      </c>
      <c r="E3266" s="1" t="s">
        <v>1800</v>
      </c>
      <c r="F3266" s="1" t="s">
        <v>235</v>
      </c>
      <c r="G3266" s="1" t="s">
        <v>195</v>
      </c>
      <c r="H3266" s="1" t="s">
        <v>240</v>
      </c>
      <c r="I3266" s="1">
        <v>3919446.77</v>
      </c>
      <c r="J3266" s="1">
        <v>15811104</v>
      </c>
      <c r="K3266" s="1">
        <v>0.48433798551559448</v>
      </c>
      <c r="L3266" s="1">
        <v>3.1600794792175293</v>
      </c>
      <c r="M3266" s="1">
        <v>3.7848199717700481E-3</v>
      </c>
      <c r="N3266" s="1">
        <v>9.6658498048782349E-2</v>
      </c>
    </row>
    <row r="3267" spans="1:14" x14ac:dyDescent="0.25">
      <c r="A3267" s="1">
        <v>350266</v>
      </c>
      <c r="B3267" s="1" t="s">
        <v>1521</v>
      </c>
      <c r="C3267" s="1">
        <v>114060853</v>
      </c>
      <c r="D3267" s="1">
        <v>266</v>
      </c>
      <c r="E3267" s="1" t="s">
        <v>1801</v>
      </c>
      <c r="F3267" s="1" t="s">
        <v>235</v>
      </c>
      <c r="G3267" s="1" t="s">
        <v>195</v>
      </c>
      <c r="H3267" s="1" t="s">
        <v>240</v>
      </c>
      <c r="I3267" s="1">
        <v>1169859.47</v>
      </c>
      <c r="J3267" s="1">
        <v>4432860.5</v>
      </c>
      <c r="K3267" s="1">
        <v>0.19677950441837311</v>
      </c>
      <c r="L3267" s="1">
        <v>4.6453194618225098</v>
      </c>
      <c r="M3267" s="1">
        <v>6.2337379902601242E-2</v>
      </c>
      <c r="N3267" s="1">
        <v>5.6285452842712402</v>
      </c>
    </row>
    <row r="3268" spans="1:14" x14ac:dyDescent="0.25">
      <c r="A3268" s="1">
        <v>350267</v>
      </c>
      <c r="B3268" s="1" t="s">
        <v>1521</v>
      </c>
      <c r="C3268" s="1">
        <v>114061103</v>
      </c>
      <c r="D3268" s="1">
        <v>267</v>
      </c>
      <c r="E3268" s="1" t="s">
        <v>1802</v>
      </c>
      <c r="F3268" s="1" t="s">
        <v>235</v>
      </c>
      <c r="G3268" s="1" t="s">
        <v>195</v>
      </c>
      <c r="H3268" s="1" t="s">
        <v>240</v>
      </c>
      <c r="I3268" s="1">
        <v>1926031.21</v>
      </c>
      <c r="J3268" s="1">
        <v>6767489.5</v>
      </c>
      <c r="K3268" s="1">
        <v>0.25305551290512085</v>
      </c>
      <c r="L3268" s="1">
        <v>3.884535551071167</v>
      </c>
      <c r="M3268" s="1">
        <v>0.11040014028549194</v>
      </c>
      <c r="N3268" s="1">
        <v>6.080538272857666</v>
      </c>
    </row>
    <row r="3269" spans="1:14" x14ac:dyDescent="0.25">
      <c r="A3269" s="1">
        <v>350268</v>
      </c>
      <c r="B3269" s="1" t="s">
        <v>1521</v>
      </c>
      <c r="C3269" s="1">
        <v>114061503</v>
      </c>
      <c r="D3269" s="1">
        <v>268</v>
      </c>
      <c r="E3269" s="1" t="s">
        <v>1803</v>
      </c>
      <c r="F3269" s="1" t="s">
        <v>235</v>
      </c>
      <c r="G3269" s="1" t="s">
        <v>195</v>
      </c>
      <c r="H3269" s="1" t="s">
        <v>240</v>
      </c>
      <c r="I3269" s="1">
        <v>1831877.58</v>
      </c>
      <c r="J3269" s="1">
        <v>8837483</v>
      </c>
      <c r="K3269" s="1">
        <v>0.11481799930334091</v>
      </c>
      <c r="L3269" s="1">
        <v>1.3163179159164429</v>
      </c>
      <c r="M3269" s="1">
        <v>0.12204720824956894</v>
      </c>
      <c r="N3269" s="1">
        <v>7.1379718780517578</v>
      </c>
    </row>
    <row r="3270" spans="1:14" x14ac:dyDescent="0.25">
      <c r="A3270" s="1">
        <v>350269</v>
      </c>
      <c r="B3270" s="1" t="s">
        <v>1521</v>
      </c>
      <c r="C3270" s="1">
        <v>114062003</v>
      </c>
      <c r="D3270" s="1">
        <v>269</v>
      </c>
      <c r="E3270" s="1" t="s">
        <v>1804</v>
      </c>
      <c r="F3270" s="1" t="s">
        <v>235</v>
      </c>
      <c r="G3270" s="1" t="s">
        <v>195</v>
      </c>
      <c r="H3270" s="1" t="s">
        <v>240</v>
      </c>
      <c r="I3270" s="1">
        <v>2431169.9300000002</v>
      </c>
      <c r="J3270" s="1">
        <v>9315500</v>
      </c>
      <c r="K3270" s="1">
        <v>0.33982399106025696</v>
      </c>
      <c r="L3270" s="1">
        <v>3.7860546112060547</v>
      </c>
      <c r="M3270" s="1">
        <v>0.2328435480594635</v>
      </c>
      <c r="N3270" s="1">
        <v>10.591855049133301</v>
      </c>
    </row>
    <row r="3271" spans="1:14" x14ac:dyDescent="0.25">
      <c r="A3271" s="1">
        <v>350270</v>
      </c>
      <c r="B3271" s="1" t="s">
        <v>1521</v>
      </c>
      <c r="C3271" s="1">
        <v>114062503</v>
      </c>
      <c r="D3271" s="1">
        <v>270</v>
      </c>
      <c r="E3271" s="1" t="s">
        <v>1805</v>
      </c>
      <c r="F3271" s="1" t="s">
        <v>235</v>
      </c>
      <c r="G3271" s="1" t="s">
        <v>195</v>
      </c>
      <c r="H3271" s="1" t="s">
        <v>240</v>
      </c>
      <c r="I3271" s="1">
        <v>1643858.78</v>
      </c>
      <c r="J3271" s="1">
        <v>6317509</v>
      </c>
      <c r="K3271" s="1">
        <v>9.9647000432014465E-2</v>
      </c>
      <c r="L3271" s="1">
        <v>1.6025927066802979</v>
      </c>
      <c r="M3271" s="1">
        <v>0.10305295139551163</v>
      </c>
      <c r="N3271" s="1">
        <v>6.6882500648498535</v>
      </c>
    </row>
    <row r="3272" spans="1:14" x14ac:dyDescent="0.25">
      <c r="A3272" s="1">
        <v>350271</v>
      </c>
      <c r="B3272" s="1" t="s">
        <v>1521</v>
      </c>
      <c r="C3272" s="1">
        <v>114063003</v>
      </c>
      <c r="D3272" s="1">
        <v>271</v>
      </c>
      <c r="E3272" s="1" t="s">
        <v>1806</v>
      </c>
      <c r="F3272" s="1" t="s">
        <v>235</v>
      </c>
      <c r="G3272" s="1" t="s">
        <v>195</v>
      </c>
      <c r="H3272" s="1" t="s">
        <v>240</v>
      </c>
      <c r="I3272" s="1">
        <v>2501554.81</v>
      </c>
      <c r="J3272" s="1">
        <v>6986625</v>
      </c>
      <c r="K3272" s="1">
        <v>0.37999650835990906</v>
      </c>
      <c r="L3272" s="1">
        <v>5.7517461776733398</v>
      </c>
      <c r="M3272" s="1">
        <v>5.0725169479846954E-2</v>
      </c>
      <c r="N3272" s="1">
        <v>2.0697143077850342</v>
      </c>
    </row>
    <row r="3273" spans="1:14" x14ac:dyDescent="0.25">
      <c r="A3273" s="1">
        <v>350272</v>
      </c>
      <c r="B3273" s="1" t="s">
        <v>1521</v>
      </c>
      <c r="C3273" s="1">
        <v>114063503</v>
      </c>
      <c r="D3273" s="1">
        <v>272</v>
      </c>
      <c r="E3273" s="1" t="s">
        <v>1807</v>
      </c>
      <c r="F3273" s="1" t="s">
        <v>235</v>
      </c>
      <c r="G3273" s="1" t="s">
        <v>195</v>
      </c>
      <c r="H3273" s="1" t="s">
        <v>240</v>
      </c>
      <c r="I3273" s="1">
        <v>1595081.62</v>
      </c>
      <c r="J3273" s="1">
        <v>7231133</v>
      </c>
      <c r="K3273" s="1">
        <v>0.21739700436592102</v>
      </c>
      <c r="L3273" s="1">
        <v>3.0995891094207764</v>
      </c>
      <c r="M3273" s="1">
        <v>7.7486477792263031E-2</v>
      </c>
      <c r="N3273" s="1">
        <v>5.1058731079101563</v>
      </c>
    </row>
    <row r="3274" spans="1:14" x14ac:dyDescent="0.25">
      <c r="A3274" s="1">
        <v>350273</v>
      </c>
      <c r="B3274" s="1" t="s">
        <v>1521</v>
      </c>
      <c r="C3274" s="1">
        <v>114064003</v>
      </c>
      <c r="D3274" s="1">
        <v>273</v>
      </c>
      <c r="E3274" s="1" t="s">
        <v>1808</v>
      </c>
      <c r="F3274" s="1" t="s">
        <v>235</v>
      </c>
      <c r="G3274" s="1" t="s">
        <v>195</v>
      </c>
      <c r="H3274" s="1" t="s">
        <v>240</v>
      </c>
      <c r="I3274" s="1">
        <v>998224.49</v>
      </c>
      <c r="J3274" s="1">
        <v>3624811.75</v>
      </c>
      <c r="K3274" s="1">
        <v>9.7301498055458069E-2</v>
      </c>
      <c r="L3274" s="1">
        <v>2.75836181640625</v>
      </c>
      <c r="M3274" s="1">
        <v>5.3430661559104919E-2</v>
      </c>
      <c r="N3274" s="1">
        <v>5.6552720069885254</v>
      </c>
    </row>
    <row r="3275" spans="1:14" x14ac:dyDescent="0.25">
      <c r="A3275" s="1">
        <v>350274</v>
      </c>
      <c r="B3275" s="1" t="s">
        <v>1521</v>
      </c>
      <c r="C3275" s="1">
        <v>114065503</v>
      </c>
      <c r="D3275" s="1">
        <v>274</v>
      </c>
      <c r="E3275" s="1" t="s">
        <v>1809</v>
      </c>
      <c r="F3275" s="1" t="s">
        <v>235</v>
      </c>
      <c r="G3275" s="1" t="s">
        <v>195</v>
      </c>
      <c r="H3275" s="1" t="s">
        <v>240</v>
      </c>
      <c r="I3275" s="1">
        <v>2155294.59</v>
      </c>
      <c r="J3275" s="1">
        <v>6834451</v>
      </c>
      <c r="K3275" s="1">
        <v>0.82150650024414063</v>
      </c>
      <c r="L3275" s="1">
        <v>13.662300109863281</v>
      </c>
      <c r="M3275" s="1">
        <v>0.38703137636184692</v>
      </c>
      <c r="N3275" s="1">
        <v>21.887657165527344</v>
      </c>
    </row>
    <row r="3276" spans="1:14" x14ac:dyDescent="0.25">
      <c r="A3276" s="1">
        <v>350275</v>
      </c>
      <c r="B3276" s="1" t="s">
        <v>1521</v>
      </c>
      <c r="C3276" s="1">
        <v>114066503</v>
      </c>
      <c r="D3276" s="1">
        <v>275</v>
      </c>
      <c r="E3276" s="1" t="s">
        <v>1810</v>
      </c>
      <c r="F3276" s="1" t="s">
        <v>235</v>
      </c>
      <c r="G3276" s="1" t="s">
        <v>195</v>
      </c>
      <c r="H3276" s="1" t="s">
        <v>240</v>
      </c>
      <c r="I3276" s="1">
        <v>1158853.21</v>
      </c>
      <c r="J3276" s="1">
        <v>4115033</v>
      </c>
      <c r="K3276" s="1">
        <v>7.0509999990463257E-2</v>
      </c>
      <c r="L3276" s="1">
        <v>1.7433452606201172</v>
      </c>
      <c r="M3276" s="1">
        <v>3.4739289432764053E-2</v>
      </c>
      <c r="N3276" s="1">
        <v>3.0903708934783936</v>
      </c>
    </row>
    <row r="3277" spans="1:14" x14ac:dyDescent="0.25">
      <c r="A3277" s="1">
        <v>350276</v>
      </c>
      <c r="B3277" s="1" t="s">
        <v>1521</v>
      </c>
      <c r="C3277" s="1">
        <v>114067002</v>
      </c>
      <c r="D3277" s="1">
        <v>276</v>
      </c>
      <c r="E3277" s="1" t="s">
        <v>1811</v>
      </c>
      <c r="F3277" s="1" t="s">
        <v>235</v>
      </c>
      <c r="G3277" s="1" t="s">
        <v>195</v>
      </c>
      <c r="H3277" s="1" t="s">
        <v>240</v>
      </c>
      <c r="I3277" s="1">
        <v>15175397.380000001</v>
      </c>
      <c r="J3277" s="1">
        <v>157220240</v>
      </c>
      <c r="K3277" s="1">
        <v>12.190943717956543</v>
      </c>
      <c r="L3277" s="1">
        <v>8.4058494567871094</v>
      </c>
      <c r="M3277" s="1">
        <v>1.8733800649642944</v>
      </c>
      <c r="N3277" s="1">
        <v>14.083428382873535</v>
      </c>
    </row>
    <row r="3278" spans="1:14" x14ac:dyDescent="0.25">
      <c r="A3278" s="1">
        <v>350277</v>
      </c>
      <c r="B3278" s="1" t="s">
        <v>1521</v>
      </c>
      <c r="C3278" s="1">
        <v>114067503</v>
      </c>
      <c r="D3278" s="1">
        <v>277</v>
      </c>
      <c r="E3278" s="1" t="s">
        <v>1812</v>
      </c>
      <c r="F3278" s="1" t="s">
        <v>235</v>
      </c>
      <c r="G3278" s="1" t="s">
        <v>195</v>
      </c>
      <c r="H3278" s="1" t="s">
        <v>240</v>
      </c>
      <c r="I3278" s="1">
        <v>1100754.68</v>
      </c>
      <c r="J3278" s="1">
        <v>3237869.25</v>
      </c>
      <c r="K3278" s="1">
        <v>0.24751000106334686</v>
      </c>
      <c r="L3278" s="1">
        <v>8.2769317626953125</v>
      </c>
      <c r="M3278" s="1">
        <v>7.9226031899452209E-2</v>
      </c>
      <c r="N3278" s="1">
        <v>7.7556347846984863</v>
      </c>
    </row>
    <row r="3279" spans="1:14" x14ac:dyDescent="0.25">
      <c r="A3279" s="1">
        <v>350278</v>
      </c>
      <c r="B3279" s="1" t="s">
        <v>1521</v>
      </c>
      <c r="C3279" s="1">
        <v>114068003</v>
      </c>
      <c r="D3279" s="1">
        <v>278</v>
      </c>
      <c r="E3279" s="1" t="s">
        <v>1813</v>
      </c>
      <c r="F3279" s="1" t="s">
        <v>235</v>
      </c>
      <c r="G3279" s="1" t="s">
        <v>195</v>
      </c>
      <c r="H3279" s="1" t="s">
        <v>240</v>
      </c>
      <c r="I3279" s="1">
        <v>959910.48</v>
      </c>
      <c r="J3279" s="1">
        <v>4398700.5</v>
      </c>
      <c r="K3279" s="1">
        <v>0.12401700019836426</v>
      </c>
      <c r="L3279" s="1">
        <v>2.9011971950531006</v>
      </c>
      <c r="M3279" s="1">
        <v>-5.5784601718187332E-3</v>
      </c>
      <c r="N3279" s="1">
        <v>-0.57778602838516235</v>
      </c>
    </row>
    <row r="3280" spans="1:14" x14ac:dyDescent="0.25">
      <c r="A3280" s="1">
        <v>350279</v>
      </c>
      <c r="B3280" s="1" t="s">
        <v>1521</v>
      </c>
      <c r="C3280" s="1">
        <v>114068103</v>
      </c>
      <c r="D3280" s="1">
        <v>279</v>
      </c>
      <c r="E3280" s="1" t="s">
        <v>1814</v>
      </c>
      <c r="F3280" s="1" t="s">
        <v>235</v>
      </c>
      <c r="G3280" s="1" t="s">
        <v>195</v>
      </c>
      <c r="H3280" s="1" t="s">
        <v>240</v>
      </c>
      <c r="I3280" s="1">
        <v>1978388.02</v>
      </c>
      <c r="J3280" s="1">
        <v>6034870.5</v>
      </c>
      <c r="K3280" s="1">
        <v>0.41033250093460083</v>
      </c>
      <c r="L3280" s="1">
        <v>7.2953991889953613</v>
      </c>
      <c r="M3280" s="1">
        <v>0.22785341739654541</v>
      </c>
      <c r="N3280" s="1">
        <v>13.016219139099121</v>
      </c>
    </row>
    <row r="3281" spans="1:14" x14ac:dyDescent="0.25">
      <c r="A3281" s="1">
        <v>350280</v>
      </c>
      <c r="B3281" s="1" t="s">
        <v>1521</v>
      </c>
      <c r="C3281" s="1">
        <v>114069103</v>
      </c>
      <c r="D3281" s="1">
        <v>280</v>
      </c>
      <c r="E3281" s="1" t="s">
        <v>1815</v>
      </c>
      <c r="F3281" s="1" t="s">
        <v>235</v>
      </c>
      <c r="G3281" s="1" t="s">
        <v>195</v>
      </c>
      <c r="H3281" s="1" t="s">
        <v>240</v>
      </c>
      <c r="I3281" s="1">
        <v>3018277</v>
      </c>
      <c r="J3281" s="1">
        <v>9248610</v>
      </c>
      <c r="K3281" s="1">
        <v>0.56050902605056763</v>
      </c>
      <c r="L3281" s="1">
        <v>6.4514560699462891</v>
      </c>
      <c r="M3281" s="1">
        <v>0.3926675021648407</v>
      </c>
      <c r="N3281" s="1">
        <v>14.955289840698242</v>
      </c>
    </row>
    <row r="3282" spans="1:14" x14ac:dyDescent="0.25">
      <c r="A3282" s="1">
        <v>350281</v>
      </c>
      <c r="B3282" s="1" t="s">
        <v>1521</v>
      </c>
      <c r="C3282" s="1">
        <v>114069353</v>
      </c>
      <c r="D3282" s="1">
        <v>281</v>
      </c>
      <c r="E3282" s="1" t="s">
        <v>1816</v>
      </c>
      <c r="F3282" s="1" t="s">
        <v>235</v>
      </c>
      <c r="G3282" s="1" t="s">
        <v>195</v>
      </c>
      <c r="H3282" s="1" t="s">
        <v>240</v>
      </c>
      <c r="I3282" s="1">
        <v>914947.44</v>
      </c>
      <c r="J3282" s="1">
        <v>2143455.75</v>
      </c>
      <c r="K3282" s="1">
        <v>0.29571187496185303</v>
      </c>
      <c r="L3282" s="1">
        <v>16.003942489624023</v>
      </c>
      <c r="M3282" s="1">
        <v>-0.1119794026017189</v>
      </c>
      <c r="N3282" s="1">
        <v>-10.90432071685791</v>
      </c>
    </row>
    <row r="3283" spans="1:14" x14ac:dyDescent="0.25">
      <c r="A3283" s="1">
        <v>350282</v>
      </c>
      <c r="B3283" s="1" t="s">
        <v>1521</v>
      </c>
      <c r="C3283" s="1">
        <v>115210503</v>
      </c>
      <c r="D3283" s="1">
        <v>282</v>
      </c>
      <c r="E3283" s="1" t="s">
        <v>1817</v>
      </c>
      <c r="F3283" s="1" t="s">
        <v>234</v>
      </c>
      <c r="G3283" s="1" t="s">
        <v>196</v>
      </c>
      <c r="H3283" s="1" t="s">
        <v>240</v>
      </c>
      <c r="I3283" s="1">
        <v>2136329.5699999998</v>
      </c>
      <c r="J3283" s="1">
        <v>10055306</v>
      </c>
      <c r="K3283" s="1">
        <v>0.40165600180625916</v>
      </c>
      <c r="L3283" s="1">
        <v>4.1606645584106445</v>
      </c>
      <c r="M3283" s="1">
        <v>0.15284684300422668</v>
      </c>
      <c r="N3283" s="1">
        <v>7.7059826850891113</v>
      </c>
    </row>
    <row r="3284" spans="1:14" x14ac:dyDescent="0.25">
      <c r="A3284" s="1">
        <v>350283</v>
      </c>
      <c r="B3284" s="1" t="s">
        <v>1521</v>
      </c>
      <c r="C3284" s="1">
        <v>115211003</v>
      </c>
      <c r="D3284" s="1">
        <v>283</v>
      </c>
      <c r="E3284" s="1" t="s">
        <v>1818</v>
      </c>
      <c r="F3284" s="1" t="s">
        <v>234</v>
      </c>
      <c r="G3284" s="1" t="s">
        <v>196</v>
      </c>
      <c r="H3284" s="1" t="s">
        <v>240</v>
      </c>
      <c r="I3284" s="1">
        <v>556250.62</v>
      </c>
      <c r="J3284" s="1">
        <v>1710314</v>
      </c>
      <c r="K3284" s="1">
        <v>8.3965621888637543E-2</v>
      </c>
      <c r="L3284" s="1">
        <v>5.1628313064575195</v>
      </c>
      <c r="M3284" s="1">
        <v>2.6550369337201118E-2</v>
      </c>
      <c r="N3284" s="1">
        <v>5.0123386383056641</v>
      </c>
    </row>
    <row r="3285" spans="1:14" x14ac:dyDescent="0.25">
      <c r="A3285" s="1">
        <v>350284</v>
      </c>
      <c r="B3285" s="1" t="s">
        <v>1521</v>
      </c>
      <c r="C3285" s="1">
        <v>115211103</v>
      </c>
      <c r="D3285" s="1">
        <v>284</v>
      </c>
      <c r="E3285" s="1" t="s">
        <v>1819</v>
      </c>
      <c r="F3285" s="1" t="s">
        <v>234</v>
      </c>
      <c r="G3285" s="1" t="s">
        <v>196</v>
      </c>
      <c r="H3285" s="1" t="s">
        <v>240</v>
      </c>
      <c r="I3285" s="1">
        <v>3164040.08</v>
      </c>
      <c r="J3285" s="1">
        <v>14177280</v>
      </c>
      <c r="K3285" s="1">
        <v>0.81861001253128052</v>
      </c>
      <c r="L3285" s="1">
        <v>6.1279301643371582</v>
      </c>
      <c r="M3285" s="1">
        <v>5.8577410876750946E-2</v>
      </c>
      <c r="N3285" s="1">
        <v>1.8862699270248413</v>
      </c>
    </row>
    <row r="3286" spans="1:14" x14ac:dyDescent="0.25">
      <c r="A3286" s="1">
        <v>350285</v>
      </c>
      <c r="B3286" s="1" t="s">
        <v>1521</v>
      </c>
      <c r="C3286" s="1">
        <v>115211603</v>
      </c>
      <c r="D3286" s="1">
        <v>285</v>
      </c>
      <c r="E3286" s="1" t="s">
        <v>1820</v>
      </c>
      <c r="F3286" s="1" t="s">
        <v>234</v>
      </c>
      <c r="G3286" s="1" t="s">
        <v>196</v>
      </c>
      <c r="H3286" s="1" t="s">
        <v>240</v>
      </c>
      <c r="I3286" s="1">
        <v>3726877</v>
      </c>
      <c r="J3286" s="1">
        <v>12391078</v>
      </c>
      <c r="K3286" s="1">
        <v>0.69844502210617065</v>
      </c>
      <c r="L3286" s="1">
        <v>5.9733767509460449</v>
      </c>
      <c r="M3286" s="1">
        <v>0.13222500681877136</v>
      </c>
      <c r="N3286" s="1">
        <v>3.6783812046051025</v>
      </c>
    </row>
    <row r="3287" spans="1:14" x14ac:dyDescent="0.25">
      <c r="A3287" s="1">
        <v>350286</v>
      </c>
      <c r="B3287" s="1" t="s">
        <v>1521</v>
      </c>
      <c r="C3287" s="1">
        <v>115212503</v>
      </c>
      <c r="D3287" s="1">
        <v>286</v>
      </c>
      <c r="E3287" s="1" t="s">
        <v>1821</v>
      </c>
      <c r="F3287" s="1" t="s">
        <v>234</v>
      </c>
      <c r="G3287" s="1" t="s">
        <v>196</v>
      </c>
      <c r="H3287" s="1" t="s">
        <v>240</v>
      </c>
      <c r="I3287" s="1">
        <v>1548784.58</v>
      </c>
      <c r="J3287" s="1">
        <v>6666860</v>
      </c>
      <c r="K3287" s="1">
        <v>0.29891151189804077</v>
      </c>
      <c r="L3287" s="1">
        <v>4.6939997673034668</v>
      </c>
      <c r="M3287" s="1">
        <v>0.10637801140546799</v>
      </c>
      <c r="N3287" s="1">
        <v>7.3750362396240234</v>
      </c>
    </row>
    <row r="3288" spans="1:14" x14ac:dyDescent="0.25">
      <c r="A3288" s="1">
        <v>350287</v>
      </c>
      <c r="B3288" s="1" t="s">
        <v>1521</v>
      </c>
      <c r="C3288" s="1">
        <v>115216503</v>
      </c>
      <c r="D3288" s="1">
        <v>287</v>
      </c>
      <c r="E3288" s="1" t="s">
        <v>1822</v>
      </c>
      <c r="F3288" s="1" t="s">
        <v>234</v>
      </c>
      <c r="G3288" s="1" t="s">
        <v>196</v>
      </c>
      <c r="H3288" s="1" t="s">
        <v>240</v>
      </c>
      <c r="I3288" s="1">
        <v>2009469.1</v>
      </c>
      <c r="J3288" s="1">
        <v>7603216</v>
      </c>
      <c r="K3288" s="1">
        <v>0.49748051166534424</v>
      </c>
      <c r="L3288" s="1">
        <v>7.0011119842529297</v>
      </c>
      <c r="M3288" s="1">
        <v>0.16475507616996765</v>
      </c>
      <c r="N3288" s="1">
        <v>8.9311981201171875</v>
      </c>
    </row>
    <row r="3289" spans="1:14" x14ac:dyDescent="0.25">
      <c r="A3289" s="1">
        <v>350288</v>
      </c>
      <c r="B3289" s="1" t="s">
        <v>1521</v>
      </c>
      <c r="C3289" s="1">
        <v>115218003</v>
      </c>
      <c r="D3289" s="1">
        <v>288</v>
      </c>
      <c r="E3289" s="1" t="s">
        <v>1823</v>
      </c>
      <c r="F3289" s="1" t="s">
        <v>234</v>
      </c>
      <c r="G3289" s="1" t="s">
        <v>196</v>
      </c>
      <c r="H3289" s="1" t="s">
        <v>240</v>
      </c>
      <c r="I3289" s="1">
        <v>2031449.75</v>
      </c>
      <c r="J3289" s="1">
        <v>10389515</v>
      </c>
      <c r="K3289" s="1">
        <v>0.45187398791313171</v>
      </c>
      <c r="L3289" s="1">
        <v>4.5470952987670898</v>
      </c>
      <c r="M3289" s="1">
        <v>0.11071132868528366</v>
      </c>
      <c r="N3289" s="1">
        <v>5.7639985084533691</v>
      </c>
    </row>
    <row r="3290" spans="1:14" x14ac:dyDescent="0.25">
      <c r="A3290" s="1">
        <v>350289</v>
      </c>
      <c r="B3290" s="1" t="s">
        <v>1521</v>
      </c>
      <c r="C3290" s="1">
        <v>115218303</v>
      </c>
      <c r="D3290" s="1">
        <v>289</v>
      </c>
      <c r="E3290" s="1" t="s">
        <v>1824</v>
      </c>
      <c r="F3290" s="1" t="s">
        <v>234</v>
      </c>
      <c r="G3290" s="1" t="s">
        <v>196</v>
      </c>
      <c r="H3290" s="1" t="s">
        <v>240</v>
      </c>
      <c r="I3290" s="1">
        <v>1215437.58</v>
      </c>
      <c r="J3290" s="1">
        <v>4752119.5</v>
      </c>
      <c r="K3290" s="1">
        <v>0.1868090033531189</v>
      </c>
      <c r="L3290" s="1">
        <v>4.0919232368469238</v>
      </c>
      <c r="M3290" s="1">
        <v>0.17177805304527283</v>
      </c>
      <c r="N3290" s="1">
        <v>16.459205627441406</v>
      </c>
    </row>
    <row r="3291" spans="1:14" x14ac:dyDescent="0.25">
      <c r="A3291" s="1">
        <v>350290</v>
      </c>
      <c r="B3291" s="1" t="s">
        <v>1521</v>
      </c>
      <c r="C3291" s="1">
        <v>115219002</v>
      </c>
      <c r="D3291" s="1">
        <v>290</v>
      </c>
      <c r="E3291" s="1" t="s">
        <v>1825</v>
      </c>
      <c r="F3291" s="1" t="s">
        <v>234</v>
      </c>
      <c r="G3291" s="1" t="s">
        <v>196</v>
      </c>
      <c r="H3291" s="1" t="s">
        <v>240</v>
      </c>
      <c r="I3291" s="1">
        <v>4327451.0999999996</v>
      </c>
      <c r="J3291" s="1">
        <v>14555194</v>
      </c>
      <c r="K3291" s="1">
        <v>0.33513998985290527</v>
      </c>
      <c r="L3291" s="1">
        <v>2.3568124771118164</v>
      </c>
      <c r="M3291" s="1">
        <v>0.11787504702806473</v>
      </c>
      <c r="N3291" s="1">
        <v>2.8001644611358643</v>
      </c>
    </row>
    <row r="3292" spans="1:14" x14ac:dyDescent="0.25">
      <c r="A3292" s="1">
        <v>350291</v>
      </c>
      <c r="B3292" s="1" t="s">
        <v>1521</v>
      </c>
      <c r="C3292" s="1">
        <v>115221402</v>
      </c>
      <c r="D3292" s="1">
        <v>291</v>
      </c>
      <c r="E3292" s="1" t="s">
        <v>1826</v>
      </c>
      <c r="F3292" s="1" t="s">
        <v>234</v>
      </c>
      <c r="G3292" s="1" t="s">
        <v>197</v>
      </c>
      <c r="H3292" s="1" t="s">
        <v>240</v>
      </c>
      <c r="I3292" s="1">
        <v>6361064.71</v>
      </c>
      <c r="J3292" s="1">
        <v>20746568</v>
      </c>
      <c r="K3292" s="1">
        <v>1.6457040309906006</v>
      </c>
      <c r="L3292" s="1">
        <v>8.6158618927001953</v>
      </c>
      <c r="M3292" s="1">
        <v>0.43580701947212219</v>
      </c>
      <c r="N3292" s="1">
        <v>7.3550724983215332</v>
      </c>
    </row>
    <row r="3293" spans="1:14" x14ac:dyDescent="0.25">
      <c r="A3293" s="1">
        <v>350292</v>
      </c>
      <c r="B3293" s="1" t="s">
        <v>1521</v>
      </c>
      <c r="C3293" s="1">
        <v>115221753</v>
      </c>
      <c r="D3293" s="1">
        <v>292</v>
      </c>
      <c r="E3293" s="1" t="s">
        <v>1827</v>
      </c>
      <c r="F3293" s="1" t="s">
        <v>234</v>
      </c>
      <c r="G3293" s="1" t="s">
        <v>197</v>
      </c>
      <c r="H3293" s="1" t="s">
        <v>240</v>
      </c>
      <c r="I3293" s="1">
        <v>1539923.59</v>
      </c>
      <c r="J3293" s="1">
        <v>3295931</v>
      </c>
      <c r="K3293" s="1">
        <v>0.31244400143623352</v>
      </c>
      <c r="L3293" s="1">
        <v>10.472443580627441</v>
      </c>
      <c r="M3293" s="1">
        <v>5.1294911652803421E-2</v>
      </c>
      <c r="N3293" s="1">
        <v>3.4457826614379883</v>
      </c>
    </row>
    <row r="3294" spans="1:14" x14ac:dyDescent="0.25">
      <c r="A3294" s="1">
        <v>350293</v>
      </c>
      <c r="B3294" s="1" t="s">
        <v>1521</v>
      </c>
      <c r="C3294" s="1">
        <v>115222504</v>
      </c>
      <c r="D3294" s="1">
        <v>293</v>
      </c>
      <c r="E3294" s="1" t="s">
        <v>1828</v>
      </c>
      <c r="F3294" s="1" t="s">
        <v>234</v>
      </c>
      <c r="G3294" s="1" t="s">
        <v>197</v>
      </c>
      <c r="H3294" s="1" t="s">
        <v>240</v>
      </c>
      <c r="I3294" s="1">
        <v>861989.15</v>
      </c>
      <c r="J3294" s="1">
        <v>5795096</v>
      </c>
      <c r="K3294" s="1">
        <v>0.12310100346803665</v>
      </c>
      <c r="L3294" s="1">
        <v>2.1703298091888428</v>
      </c>
      <c r="M3294" s="1">
        <v>2.4876030161976814E-2</v>
      </c>
      <c r="N3294" s="1">
        <v>2.9716448783874512</v>
      </c>
    </row>
    <row r="3295" spans="1:14" x14ac:dyDescent="0.25">
      <c r="A3295" s="1">
        <v>350294</v>
      </c>
      <c r="B3295" s="1" t="s">
        <v>1521</v>
      </c>
      <c r="C3295" s="1">
        <v>115222752</v>
      </c>
      <c r="D3295" s="1">
        <v>294</v>
      </c>
      <c r="E3295" s="1" t="s">
        <v>1829</v>
      </c>
      <c r="F3295" s="1" t="s">
        <v>234</v>
      </c>
      <c r="G3295" s="1" t="s">
        <v>197</v>
      </c>
      <c r="H3295" s="1" t="s">
        <v>240</v>
      </c>
      <c r="I3295" s="1">
        <v>6623083.4699999997</v>
      </c>
      <c r="J3295" s="1">
        <v>59301896</v>
      </c>
      <c r="K3295" s="1">
        <v>5.5097198486328125</v>
      </c>
      <c r="L3295" s="1">
        <v>10.242605209350586</v>
      </c>
      <c r="M3295" s="1">
        <v>0.32183647155761719</v>
      </c>
      <c r="N3295" s="1">
        <v>5.1075043678283691</v>
      </c>
    </row>
    <row r="3296" spans="1:14" x14ac:dyDescent="0.25">
      <c r="A3296" s="1">
        <v>350295</v>
      </c>
      <c r="B3296" s="1" t="s">
        <v>1521</v>
      </c>
      <c r="C3296" s="1">
        <v>115224003</v>
      </c>
      <c r="D3296" s="1">
        <v>295</v>
      </c>
      <c r="E3296" s="1" t="s">
        <v>1830</v>
      </c>
      <c r="F3296" s="1" t="s">
        <v>234</v>
      </c>
      <c r="G3296" s="1" t="s">
        <v>197</v>
      </c>
      <c r="H3296" s="1" t="s">
        <v>240</v>
      </c>
      <c r="I3296" s="1">
        <v>2490676.79</v>
      </c>
      <c r="J3296" s="1">
        <v>10263396</v>
      </c>
      <c r="K3296" s="1">
        <v>0.40449601411819458</v>
      </c>
      <c r="L3296" s="1">
        <v>4.102851390838623</v>
      </c>
      <c r="M3296" s="1">
        <v>0.11849349737167358</v>
      </c>
      <c r="N3296" s="1">
        <v>4.995124340057373</v>
      </c>
    </row>
    <row r="3297" spans="1:14" x14ac:dyDescent="0.25">
      <c r="A3297" s="1">
        <v>350296</v>
      </c>
      <c r="B3297" s="1" t="s">
        <v>1521</v>
      </c>
      <c r="C3297" s="1">
        <v>115226003</v>
      </c>
      <c r="D3297" s="1">
        <v>296</v>
      </c>
      <c r="E3297" s="1" t="s">
        <v>1831</v>
      </c>
      <c r="F3297" s="1" t="s">
        <v>234</v>
      </c>
      <c r="G3297" s="1" t="s">
        <v>197</v>
      </c>
      <c r="H3297" s="1" t="s">
        <v>240</v>
      </c>
      <c r="I3297" s="1">
        <v>1869481.44</v>
      </c>
      <c r="J3297" s="1">
        <v>8726298</v>
      </c>
      <c r="K3297" s="1">
        <v>0.43305349349975586</v>
      </c>
      <c r="L3297" s="1">
        <v>5.2217621803283691</v>
      </c>
      <c r="M3297" s="1">
        <v>0.10302574187517166</v>
      </c>
      <c r="N3297" s="1">
        <v>5.8323421478271484</v>
      </c>
    </row>
    <row r="3298" spans="1:14" x14ac:dyDescent="0.25">
      <c r="A3298" s="1">
        <v>350297</v>
      </c>
      <c r="B3298" s="1" t="s">
        <v>1521</v>
      </c>
      <c r="C3298" s="1">
        <v>115226103</v>
      </c>
      <c r="D3298" s="1">
        <v>297</v>
      </c>
      <c r="E3298" s="1" t="s">
        <v>1832</v>
      </c>
      <c r="F3298" s="1" t="s">
        <v>234</v>
      </c>
      <c r="G3298" s="1" t="s">
        <v>197</v>
      </c>
      <c r="H3298" s="1" t="s">
        <v>240</v>
      </c>
      <c r="I3298" s="1">
        <v>668910.48</v>
      </c>
      <c r="J3298" s="1">
        <v>4212508.5</v>
      </c>
      <c r="K3298" s="1">
        <v>0.13268324732780457</v>
      </c>
      <c r="L3298" s="1">
        <v>3.2521796226501465</v>
      </c>
      <c r="M3298" s="1">
        <v>3.824080154299736E-2</v>
      </c>
      <c r="N3298" s="1">
        <v>6.0635228157043457</v>
      </c>
    </row>
    <row r="3299" spans="1:14" x14ac:dyDescent="0.25">
      <c r="A3299" s="1">
        <v>350298</v>
      </c>
      <c r="B3299" s="1" t="s">
        <v>1521</v>
      </c>
      <c r="C3299" s="1">
        <v>115228003</v>
      </c>
      <c r="D3299" s="1">
        <v>298</v>
      </c>
      <c r="E3299" s="1" t="s">
        <v>1833</v>
      </c>
      <c r="F3299" s="1" t="s">
        <v>234</v>
      </c>
      <c r="G3299" s="1" t="s">
        <v>197</v>
      </c>
      <c r="H3299" s="1" t="s">
        <v>240</v>
      </c>
      <c r="I3299" s="1">
        <v>1344343</v>
      </c>
      <c r="J3299" s="1">
        <v>10106948</v>
      </c>
      <c r="K3299" s="1">
        <v>1.3765009641647339</v>
      </c>
      <c r="L3299" s="1">
        <v>15.76667308807373</v>
      </c>
      <c r="M3299" s="1">
        <v>5.0539001822471619E-2</v>
      </c>
      <c r="N3299" s="1">
        <v>3.9062330722808838</v>
      </c>
    </row>
    <row r="3300" spans="1:14" x14ac:dyDescent="0.25">
      <c r="A3300" s="1">
        <v>350299</v>
      </c>
      <c r="B3300" s="1" t="s">
        <v>1521</v>
      </c>
      <c r="C3300" s="1">
        <v>115228303</v>
      </c>
      <c r="D3300" s="1">
        <v>299</v>
      </c>
      <c r="E3300" s="1" t="s">
        <v>1834</v>
      </c>
      <c r="F3300" s="1" t="s">
        <v>234</v>
      </c>
      <c r="G3300" s="1" t="s">
        <v>197</v>
      </c>
      <c r="H3300" s="1" t="s">
        <v>240</v>
      </c>
      <c r="I3300" s="1">
        <v>1745318.28</v>
      </c>
      <c r="J3300" s="1">
        <v>4627817</v>
      </c>
      <c r="K3300" s="1">
        <v>0.43649676442146301</v>
      </c>
      <c r="L3300" s="1">
        <v>10.414301872253418</v>
      </c>
      <c r="M3300" s="1">
        <v>9.1071620583534241E-2</v>
      </c>
      <c r="N3300" s="1">
        <v>5.5053229331970215</v>
      </c>
    </row>
    <row r="3301" spans="1:14" x14ac:dyDescent="0.25">
      <c r="A3301" s="1">
        <v>350300</v>
      </c>
      <c r="B3301" s="1" t="s">
        <v>1521</v>
      </c>
      <c r="C3301" s="1">
        <v>115229003</v>
      </c>
      <c r="D3301" s="1">
        <v>300</v>
      </c>
      <c r="E3301" s="1" t="s">
        <v>1835</v>
      </c>
      <c r="F3301" s="1" t="s">
        <v>234</v>
      </c>
      <c r="G3301" s="1" t="s">
        <v>197</v>
      </c>
      <c r="H3301" s="1" t="s">
        <v>240</v>
      </c>
      <c r="I3301" s="1">
        <v>812064.67</v>
      </c>
      <c r="J3301" s="1">
        <v>6118721.5</v>
      </c>
      <c r="K3301" s="1">
        <v>0.12616649270057678</v>
      </c>
      <c r="L3301" s="1">
        <v>2.1053874492645264</v>
      </c>
      <c r="M3301" s="1">
        <v>-4.6466801315546036E-2</v>
      </c>
      <c r="N3301" s="1">
        <v>-5.412358283996582</v>
      </c>
    </row>
    <row r="3302" spans="1:14" x14ac:dyDescent="0.25">
      <c r="A3302" s="1">
        <v>350301</v>
      </c>
      <c r="B3302" s="1" t="s">
        <v>1521</v>
      </c>
      <c r="C3302" s="1">
        <v>115503004</v>
      </c>
      <c r="D3302" s="1">
        <v>301</v>
      </c>
      <c r="E3302" s="1" t="s">
        <v>1836</v>
      </c>
      <c r="F3302" s="1" t="s">
        <v>234</v>
      </c>
      <c r="G3302" s="1" t="s">
        <v>198</v>
      </c>
      <c r="H3302" s="1" t="s">
        <v>240</v>
      </c>
      <c r="I3302" s="1">
        <v>524290.30000000005</v>
      </c>
      <c r="J3302" s="1">
        <v>3658327</v>
      </c>
      <c r="K3302" s="1">
        <v>8.1835746765136719E-2</v>
      </c>
      <c r="L3302" s="1">
        <v>2.2881574630737305</v>
      </c>
      <c r="M3302" s="1">
        <v>2.5362920016050339E-2</v>
      </c>
      <c r="N3302" s="1">
        <v>5.0834894180297852</v>
      </c>
    </row>
    <row r="3303" spans="1:14" x14ac:dyDescent="0.25">
      <c r="A3303" s="1">
        <v>350302</v>
      </c>
      <c r="B3303" s="1" t="s">
        <v>1521</v>
      </c>
      <c r="C3303" s="1">
        <v>115504003</v>
      </c>
      <c r="D3303" s="1">
        <v>302</v>
      </c>
      <c r="E3303" s="1" t="s">
        <v>1837</v>
      </c>
      <c r="F3303" s="1" t="s">
        <v>234</v>
      </c>
      <c r="G3303" s="1" t="s">
        <v>198</v>
      </c>
      <c r="H3303" s="1" t="s">
        <v>240</v>
      </c>
      <c r="I3303" s="1">
        <v>969809.33</v>
      </c>
      <c r="J3303" s="1">
        <v>6188462</v>
      </c>
      <c r="K3303" s="1">
        <v>0.18185700476169586</v>
      </c>
      <c r="L3303" s="1">
        <v>3.0276172161102295</v>
      </c>
      <c r="M3303" s="1">
        <v>9.7815804183483124E-3</v>
      </c>
      <c r="N3303" s="1">
        <v>1.0188851356506348</v>
      </c>
    </row>
    <row r="3304" spans="1:14" x14ac:dyDescent="0.25">
      <c r="A3304" s="1">
        <v>350303</v>
      </c>
      <c r="B3304" s="1" t="s">
        <v>1521</v>
      </c>
      <c r="C3304" s="1">
        <v>115506003</v>
      </c>
      <c r="D3304" s="1">
        <v>303</v>
      </c>
      <c r="E3304" s="1" t="s">
        <v>1838</v>
      </c>
      <c r="F3304" s="1" t="s">
        <v>234</v>
      </c>
      <c r="G3304" s="1" t="s">
        <v>198</v>
      </c>
      <c r="H3304" s="1" t="s">
        <v>240</v>
      </c>
      <c r="I3304" s="1">
        <v>1594258.82</v>
      </c>
      <c r="J3304" s="1">
        <v>8398637</v>
      </c>
      <c r="K3304" s="1">
        <v>0.21242900192737579</v>
      </c>
      <c r="L3304" s="1">
        <v>2.5949621200561523</v>
      </c>
      <c r="M3304" s="1">
        <v>8.5033819079399109E-2</v>
      </c>
      <c r="N3304" s="1">
        <v>5.6342706680297852</v>
      </c>
    </row>
    <row r="3305" spans="1:14" x14ac:dyDescent="0.25">
      <c r="A3305" s="1">
        <v>350304</v>
      </c>
      <c r="B3305" s="1" t="s">
        <v>1521</v>
      </c>
      <c r="C3305" s="1">
        <v>115508003</v>
      </c>
      <c r="D3305" s="1">
        <v>304</v>
      </c>
      <c r="E3305" s="1" t="s">
        <v>1839</v>
      </c>
      <c r="F3305" s="1" t="s">
        <v>234</v>
      </c>
      <c r="G3305" s="1" t="s">
        <v>198</v>
      </c>
      <c r="H3305" s="1" t="s">
        <v>240</v>
      </c>
      <c r="I3305" s="1">
        <v>1963725.14</v>
      </c>
      <c r="J3305" s="1">
        <v>9179180</v>
      </c>
      <c r="K3305" s="1">
        <v>0.2530440092086792</v>
      </c>
      <c r="L3305" s="1">
        <v>2.8348660469055176</v>
      </c>
      <c r="M3305" s="1">
        <v>9.1167852282524109E-2</v>
      </c>
      <c r="N3305" s="1">
        <v>4.8686280250549316</v>
      </c>
    </row>
    <row r="3306" spans="1:14" x14ac:dyDescent="0.25">
      <c r="A3306" s="1">
        <v>350305</v>
      </c>
      <c r="B3306" s="1" t="s">
        <v>1521</v>
      </c>
      <c r="C3306" s="1">
        <v>115674603</v>
      </c>
      <c r="D3306" s="1">
        <v>305</v>
      </c>
      <c r="E3306" s="1" t="s">
        <v>1840</v>
      </c>
      <c r="F3306" s="1" t="s">
        <v>234</v>
      </c>
      <c r="G3306" s="1" t="s">
        <v>192</v>
      </c>
      <c r="H3306" s="1" t="s">
        <v>240</v>
      </c>
      <c r="I3306" s="1">
        <v>1842947.21</v>
      </c>
      <c r="J3306" s="1">
        <v>8023552</v>
      </c>
      <c r="K3306" s="1">
        <v>0.23651599884033203</v>
      </c>
      <c r="L3306" s="1">
        <v>3.0373046398162842</v>
      </c>
      <c r="M3306" s="1">
        <v>0.11549436300992966</v>
      </c>
      <c r="N3306" s="1">
        <v>6.6858181953430176</v>
      </c>
    </row>
    <row r="3307" spans="1:14" x14ac:dyDescent="0.25">
      <c r="A3307" s="1">
        <v>350306</v>
      </c>
      <c r="B3307" s="1" t="s">
        <v>1521</v>
      </c>
      <c r="C3307" s="1">
        <v>116191004</v>
      </c>
      <c r="D3307" s="1">
        <v>306</v>
      </c>
      <c r="E3307" s="1" t="s">
        <v>1841</v>
      </c>
      <c r="F3307" s="1" t="s">
        <v>236</v>
      </c>
      <c r="G3307" s="1" t="s">
        <v>199</v>
      </c>
      <c r="H3307" s="1" t="s">
        <v>240</v>
      </c>
      <c r="I3307" s="1">
        <v>493492.82</v>
      </c>
      <c r="J3307" s="1">
        <v>3481425.5</v>
      </c>
      <c r="K3307" s="1">
        <v>6.5289497375488281E-2</v>
      </c>
      <c r="L3307" s="1">
        <v>1.9112089872360229</v>
      </c>
      <c r="M3307" s="1">
        <v>1.5914950519800186E-2</v>
      </c>
      <c r="N3307" s="1">
        <v>3.332430362701416</v>
      </c>
    </row>
    <row r="3308" spans="1:14" x14ac:dyDescent="0.25">
      <c r="A3308" s="1">
        <v>350307</v>
      </c>
      <c r="B3308" s="1" t="s">
        <v>1521</v>
      </c>
      <c r="C3308" s="1">
        <v>116191103</v>
      </c>
      <c r="D3308" s="1">
        <v>307</v>
      </c>
      <c r="E3308" s="1" t="s">
        <v>1842</v>
      </c>
      <c r="F3308" s="1" t="s">
        <v>236</v>
      </c>
      <c r="G3308" s="1" t="s">
        <v>199</v>
      </c>
      <c r="H3308" s="1" t="s">
        <v>240</v>
      </c>
      <c r="I3308" s="1">
        <v>2375385.41</v>
      </c>
      <c r="J3308" s="1">
        <v>15281508</v>
      </c>
      <c r="K3308" s="1">
        <v>0.25897699594497681</v>
      </c>
      <c r="L3308" s="1">
        <v>1.723923921585083</v>
      </c>
      <c r="M3308" s="1">
        <v>5.3435318171977997E-2</v>
      </c>
      <c r="N3308" s="1">
        <v>2.3013122081756592</v>
      </c>
    </row>
    <row r="3309" spans="1:14" x14ac:dyDescent="0.25">
      <c r="A3309" s="1">
        <v>350308</v>
      </c>
      <c r="B3309" s="1" t="s">
        <v>1521</v>
      </c>
      <c r="C3309" s="1">
        <v>116191203</v>
      </c>
      <c r="D3309" s="1">
        <v>308</v>
      </c>
      <c r="E3309" s="1" t="s">
        <v>1843</v>
      </c>
      <c r="F3309" s="1" t="s">
        <v>236</v>
      </c>
      <c r="G3309" s="1" t="s">
        <v>199</v>
      </c>
      <c r="H3309" s="1" t="s">
        <v>240</v>
      </c>
      <c r="I3309" s="1">
        <v>999593.43</v>
      </c>
      <c r="J3309" s="1">
        <v>6285729.5</v>
      </c>
      <c r="K3309" s="1">
        <v>0.28139349818229675</v>
      </c>
      <c r="L3309" s="1">
        <v>4.6865048408508301</v>
      </c>
      <c r="M3309" s="1">
        <v>-1.6695190221071243E-2</v>
      </c>
      <c r="N3309" s="1">
        <v>-1.6427607536315918</v>
      </c>
    </row>
    <row r="3310" spans="1:14" x14ac:dyDescent="0.25">
      <c r="A3310" s="1">
        <v>350309</v>
      </c>
      <c r="B3310" s="1" t="s">
        <v>1521</v>
      </c>
      <c r="C3310" s="1">
        <v>116191503</v>
      </c>
      <c r="D3310" s="1">
        <v>309</v>
      </c>
      <c r="E3310" s="1" t="s">
        <v>1844</v>
      </c>
      <c r="F3310" s="1" t="s">
        <v>236</v>
      </c>
      <c r="G3310" s="1" t="s">
        <v>199</v>
      </c>
      <c r="H3310" s="1" t="s">
        <v>240</v>
      </c>
      <c r="I3310" s="1">
        <v>1240929.3700000001</v>
      </c>
      <c r="J3310" s="1">
        <v>6929664</v>
      </c>
      <c r="K3310" s="1">
        <v>0.247235506772995</v>
      </c>
      <c r="L3310" s="1">
        <v>3.6997852325439453</v>
      </c>
      <c r="M3310" s="1">
        <v>1.9604820758104324E-2</v>
      </c>
      <c r="N3310" s="1">
        <v>1.6052097082138062</v>
      </c>
    </row>
    <row r="3311" spans="1:14" x14ac:dyDescent="0.25">
      <c r="A3311" s="1">
        <v>350310</v>
      </c>
      <c r="B3311" s="1" t="s">
        <v>1521</v>
      </c>
      <c r="C3311" s="1">
        <v>116195004</v>
      </c>
      <c r="D3311" s="1">
        <v>310</v>
      </c>
      <c r="E3311" s="1" t="s">
        <v>1845</v>
      </c>
      <c r="F3311" s="1" t="s">
        <v>236</v>
      </c>
      <c r="G3311" s="1" t="s">
        <v>199</v>
      </c>
      <c r="H3311" s="1" t="s">
        <v>240</v>
      </c>
      <c r="I3311" s="1">
        <v>542041.94999999995</v>
      </c>
      <c r="J3311" s="1">
        <v>4265650</v>
      </c>
      <c r="K3311" s="1">
        <v>5.9870500117540359E-2</v>
      </c>
      <c r="L3311" s="1">
        <v>1.4235292673110962</v>
      </c>
      <c r="M3311" s="1">
        <v>1.6035279259085655E-2</v>
      </c>
      <c r="N3311" s="1">
        <v>3.0484936237335205</v>
      </c>
    </row>
    <row r="3312" spans="1:14" x14ac:dyDescent="0.25">
      <c r="A3312" s="1">
        <v>350311</v>
      </c>
      <c r="B3312" s="1" t="s">
        <v>1521</v>
      </c>
      <c r="C3312" s="1">
        <v>116197503</v>
      </c>
      <c r="D3312" s="1">
        <v>311</v>
      </c>
      <c r="E3312" s="1" t="s">
        <v>1846</v>
      </c>
      <c r="F3312" s="1" t="s">
        <v>236</v>
      </c>
      <c r="G3312" s="1" t="s">
        <v>199</v>
      </c>
      <c r="H3312" s="1" t="s">
        <v>240</v>
      </c>
      <c r="I3312" s="1">
        <v>884478.1</v>
      </c>
      <c r="J3312" s="1">
        <v>4869731</v>
      </c>
      <c r="K3312" s="1">
        <v>8.4827497601509094E-2</v>
      </c>
      <c r="L3312" s="1">
        <v>1.7728152275085449</v>
      </c>
      <c r="M3312" s="1">
        <v>3.7608418613672256E-2</v>
      </c>
      <c r="N3312" s="1">
        <v>4.4408745765686035</v>
      </c>
    </row>
    <row r="3313" spans="1:14" x14ac:dyDescent="0.25">
      <c r="A3313" s="1">
        <v>350312</v>
      </c>
      <c r="B3313" s="1" t="s">
        <v>1521</v>
      </c>
      <c r="C3313" s="1">
        <v>116471803</v>
      </c>
      <c r="D3313" s="1">
        <v>312</v>
      </c>
      <c r="E3313" s="1" t="s">
        <v>1847</v>
      </c>
      <c r="F3313" s="1" t="s">
        <v>236</v>
      </c>
      <c r="G3313" s="1" t="s">
        <v>200</v>
      </c>
      <c r="H3313" s="1" t="s">
        <v>240</v>
      </c>
      <c r="I3313" s="1">
        <v>1657019.06</v>
      </c>
      <c r="J3313" s="1">
        <v>7776642.5</v>
      </c>
      <c r="K3313" s="1">
        <v>0.24705800414085388</v>
      </c>
      <c r="L3313" s="1">
        <v>3.2811636924743652</v>
      </c>
      <c r="M3313" s="1">
        <v>0.17421418428421021</v>
      </c>
      <c r="N3313" s="1">
        <v>11.748961448669434</v>
      </c>
    </row>
    <row r="3314" spans="1:14" x14ac:dyDescent="0.25">
      <c r="A3314" s="1">
        <v>350313</v>
      </c>
      <c r="B3314" s="1" t="s">
        <v>1521</v>
      </c>
      <c r="C3314" s="1">
        <v>116493503</v>
      </c>
      <c r="D3314" s="1">
        <v>313</v>
      </c>
      <c r="E3314" s="1" t="s">
        <v>1848</v>
      </c>
      <c r="F3314" s="1" t="s">
        <v>236</v>
      </c>
      <c r="G3314" s="1" t="s">
        <v>201</v>
      </c>
      <c r="H3314" s="1" t="s">
        <v>240</v>
      </c>
      <c r="I3314" s="1">
        <v>858880.94</v>
      </c>
      <c r="J3314" s="1">
        <v>6543394.5</v>
      </c>
      <c r="K3314" s="1">
        <v>0.13295750319957733</v>
      </c>
      <c r="L3314" s="1">
        <v>2.0740785598754883</v>
      </c>
      <c r="M3314" s="1">
        <v>2.588425949215889E-2</v>
      </c>
      <c r="N3314" s="1">
        <v>3.1073665618896484</v>
      </c>
    </row>
    <row r="3315" spans="1:14" x14ac:dyDescent="0.25">
      <c r="A3315" s="1">
        <v>350314</v>
      </c>
      <c r="B3315" s="1" t="s">
        <v>1521</v>
      </c>
      <c r="C3315" s="1">
        <v>116495003</v>
      </c>
      <c r="D3315" s="1">
        <v>314</v>
      </c>
      <c r="E3315" s="1" t="s">
        <v>1849</v>
      </c>
      <c r="F3315" s="1" t="s">
        <v>236</v>
      </c>
      <c r="G3315" s="1" t="s">
        <v>201</v>
      </c>
      <c r="H3315" s="1" t="s">
        <v>240</v>
      </c>
      <c r="I3315" s="1">
        <v>1606912.28</v>
      </c>
      <c r="J3315" s="1">
        <v>9780781</v>
      </c>
      <c r="K3315" s="1">
        <v>0.28055098652839661</v>
      </c>
      <c r="L3315" s="1">
        <v>2.953096866607666</v>
      </c>
      <c r="M3315" s="1">
        <v>0.1000857800245285</v>
      </c>
      <c r="N3315" s="1">
        <v>6.6421570777893066</v>
      </c>
    </row>
    <row r="3316" spans="1:14" x14ac:dyDescent="0.25">
      <c r="A3316" s="1">
        <v>350315</v>
      </c>
      <c r="B3316" s="1" t="s">
        <v>1521</v>
      </c>
      <c r="C3316" s="1">
        <v>116495103</v>
      </c>
      <c r="D3316" s="1">
        <v>315</v>
      </c>
      <c r="E3316" s="1" t="s">
        <v>1850</v>
      </c>
      <c r="F3316" s="1" t="s">
        <v>236</v>
      </c>
      <c r="G3316" s="1" t="s">
        <v>201</v>
      </c>
      <c r="H3316" s="1" t="s">
        <v>240</v>
      </c>
      <c r="I3316" s="1">
        <v>1363401.18</v>
      </c>
      <c r="J3316" s="1">
        <v>8927942</v>
      </c>
      <c r="K3316" s="1">
        <v>0.16701799631118774</v>
      </c>
      <c r="L3316" s="1">
        <v>1.9063971042633057</v>
      </c>
      <c r="M3316" s="1">
        <v>8.7550170719623566E-2</v>
      </c>
      <c r="N3316" s="1">
        <v>6.8620996475219727</v>
      </c>
    </row>
    <row r="3317" spans="1:14" x14ac:dyDescent="0.25">
      <c r="A3317" s="1">
        <v>350316</v>
      </c>
      <c r="B3317" s="1" t="s">
        <v>1521</v>
      </c>
      <c r="C3317" s="1">
        <v>116496503</v>
      </c>
      <c r="D3317" s="1">
        <v>316</v>
      </c>
      <c r="E3317" s="1" t="s">
        <v>1851</v>
      </c>
      <c r="F3317" s="1" t="s">
        <v>236</v>
      </c>
      <c r="G3317" s="1" t="s">
        <v>201</v>
      </c>
      <c r="H3317" s="1" t="s">
        <v>240</v>
      </c>
      <c r="I3317" s="1">
        <v>1853747.94</v>
      </c>
      <c r="J3317" s="1">
        <v>13674106</v>
      </c>
      <c r="K3317" s="1">
        <v>0.93560099601745605</v>
      </c>
      <c r="L3317" s="1">
        <v>7.3446688652038574</v>
      </c>
      <c r="M3317" s="1">
        <v>9.7611993551254272E-2</v>
      </c>
      <c r="N3317" s="1">
        <v>5.5583391189575195</v>
      </c>
    </row>
    <row r="3318" spans="1:14" x14ac:dyDescent="0.25">
      <c r="A3318" s="1">
        <v>350317</v>
      </c>
      <c r="B3318" s="1" t="s">
        <v>1521</v>
      </c>
      <c r="C3318" s="1">
        <v>116496603</v>
      </c>
      <c r="D3318" s="1">
        <v>317</v>
      </c>
      <c r="E3318" s="1" t="s">
        <v>1852</v>
      </c>
      <c r="F3318" s="1" t="s">
        <v>236</v>
      </c>
      <c r="G3318" s="1" t="s">
        <v>201</v>
      </c>
      <c r="H3318" s="1" t="s">
        <v>240</v>
      </c>
      <c r="I3318" s="1">
        <v>2336974.8199999998</v>
      </c>
      <c r="J3318" s="1">
        <v>13678458</v>
      </c>
      <c r="K3318" s="1">
        <v>0.62971502542495728</v>
      </c>
      <c r="L3318" s="1">
        <v>4.8258671760559082</v>
      </c>
      <c r="M3318" s="1">
        <v>0.24670788645744324</v>
      </c>
      <c r="N3318" s="1">
        <v>11.80269718170166</v>
      </c>
    </row>
    <row r="3319" spans="1:14" x14ac:dyDescent="0.25">
      <c r="A3319" s="1">
        <v>350318</v>
      </c>
      <c r="B3319" s="1" t="s">
        <v>1521</v>
      </c>
      <c r="C3319" s="1">
        <v>116498003</v>
      </c>
      <c r="D3319" s="1">
        <v>318</v>
      </c>
      <c r="E3319" s="1" t="s">
        <v>1853</v>
      </c>
      <c r="F3319" s="1" t="s">
        <v>236</v>
      </c>
      <c r="G3319" s="1" t="s">
        <v>201</v>
      </c>
      <c r="H3319" s="1" t="s">
        <v>240</v>
      </c>
      <c r="I3319" s="1">
        <v>1125250.83</v>
      </c>
      <c r="J3319" s="1">
        <v>6634639</v>
      </c>
      <c r="K3319" s="1">
        <v>0.13647550344467163</v>
      </c>
      <c r="L3319" s="1">
        <v>2.1002163887023926</v>
      </c>
      <c r="M3319" s="1">
        <v>1.3270989991724491E-2</v>
      </c>
      <c r="N3319" s="1">
        <v>1.1934559345245361</v>
      </c>
    </row>
    <row r="3320" spans="1:14" x14ac:dyDescent="0.25">
      <c r="A3320" s="1">
        <v>350319</v>
      </c>
      <c r="B3320" s="1" t="s">
        <v>1521</v>
      </c>
      <c r="C3320" s="1">
        <v>116555003</v>
      </c>
      <c r="D3320" s="1">
        <v>319</v>
      </c>
      <c r="E3320" s="1" t="s">
        <v>1854</v>
      </c>
      <c r="F3320" s="1" t="s">
        <v>232</v>
      </c>
      <c r="G3320" s="1" t="s">
        <v>202</v>
      </c>
      <c r="H3320" s="1" t="s">
        <v>240</v>
      </c>
    </row>
    <row r="3321" spans="1:14" x14ac:dyDescent="0.25">
      <c r="A3321" s="1">
        <v>350320</v>
      </c>
      <c r="B3321" s="1" t="s">
        <v>1521</v>
      </c>
      <c r="C3321" s="1">
        <v>116557103</v>
      </c>
      <c r="D3321" s="1">
        <v>320</v>
      </c>
      <c r="E3321" s="1" t="s">
        <v>1855</v>
      </c>
      <c r="F3321" s="1" t="s">
        <v>232</v>
      </c>
      <c r="G3321" s="1" t="s">
        <v>202</v>
      </c>
      <c r="H3321" s="1" t="s">
        <v>240</v>
      </c>
      <c r="I3321" s="1">
        <v>1602485.54</v>
      </c>
      <c r="J3321" s="1">
        <v>8183417</v>
      </c>
      <c r="K3321" s="1">
        <v>0.16780449450016022</v>
      </c>
      <c r="L3321" s="1">
        <v>2.0934708118438721</v>
      </c>
      <c r="M3321" s="1">
        <v>4.9528218805789948E-2</v>
      </c>
      <c r="N3321" s="1">
        <v>3.189284086227417</v>
      </c>
    </row>
    <row r="3322" spans="1:14" x14ac:dyDescent="0.25">
      <c r="A3322" s="1">
        <v>350321</v>
      </c>
      <c r="B3322" s="1" t="s">
        <v>1521</v>
      </c>
      <c r="C3322" s="1">
        <v>116604003</v>
      </c>
      <c r="D3322" s="1">
        <v>321</v>
      </c>
      <c r="E3322" s="1" t="s">
        <v>1856</v>
      </c>
      <c r="F3322" s="1" t="s">
        <v>232</v>
      </c>
      <c r="G3322" s="1" t="s">
        <v>203</v>
      </c>
      <c r="H3322" s="1" t="s">
        <v>240</v>
      </c>
      <c r="I3322" s="1">
        <v>1159255.48</v>
      </c>
      <c r="J3322" s="1">
        <v>3928397</v>
      </c>
      <c r="K3322" s="1">
        <v>0.14610674977302551</v>
      </c>
      <c r="L3322" s="1">
        <v>3.862917423248291</v>
      </c>
      <c r="M3322" s="1">
        <v>3.4753188490867615E-2</v>
      </c>
      <c r="N3322" s="1">
        <v>3.0905396938323975</v>
      </c>
    </row>
    <row r="3323" spans="1:14" x14ac:dyDescent="0.25">
      <c r="A3323" s="1">
        <v>350322</v>
      </c>
      <c r="B3323" s="1" t="s">
        <v>1521</v>
      </c>
      <c r="C3323" s="1">
        <v>116605003</v>
      </c>
      <c r="D3323" s="1">
        <v>322</v>
      </c>
      <c r="E3323" s="1" t="s">
        <v>1857</v>
      </c>
      <c r="F3323" s="1" t="s">
        <v>232</v>
      </c>
      <c r="G3323" s="1" t="s">
        <v>203</v>
      </c>
      <c r="H3323" s="1" t="s">
        <v>240</v>
      </c>
      <c r="I3323" s="1">
        <v>1435837.82</v>
      </c>
      <c r="J3323" s="1">
        <v>8308317.5</v>
      </c>
      <c r="K3323" s="1">
        <v>0.21621249616146088</v>
      </c>
      <c r="L3323" s="1">
        <v>2.6718943119049072</v>
      </c>
      <c r="M3323" s="1">
        <v>1.7064409330487251E-2</v>
      </c>
      <c r="N3323" s="1">
        <v>1.2027579545974731</v>
      </c>
    </row>
    <row r="3324" spans="1:14" x14ac:dyDescent="0.25">
      <c r="A3324" s="1">
        <v>350323</v>
      </c>
      <c r="B3324" s="1" t="s">
        <v>1521</v>
      </c>
      <c r="C3324" s="1">
        <v>117080503</v>
      </c>
      <c r="D3324" s="1">
        <v>323</v>
      </c>
      <c r="E3324" s="1" t="s">
        <v>1858</v>
      </c>
      <c r="F3324" s="1" t="s">
        <v>236</v>
      </c>
      <c r="G3324" s="1" t="s">
        <v>204</v>
      </c>
      <c r="H3324" s="1" t="s">
        <v>240</v>
      </c>
      <c r="I3324" s="1">
        <v>1861576</v>
      </c>
      <c r="J3324" s="1">
        <v>12289404</v>
      </c>
      <c r="K3324" s="1">
        <v>0.48133799433708191</v>
      </c>
      <c r="L3324" s="1">
        <v>4.0763492584228516</v>
      </c>
      <c r="M3324" s="1">
        <v>0.13490000367164612</v>
      </c>
      <c r="N3324" s="1">
        <v>7.8126993179321289</v>
      </c>
    </row>
    <row r="3325" spans="1:14" x14ac:dyDescent="0.25">
      <c r="A3325" s="1">
        <v>350324</v>
      </c>
      <c r="B3325" s="1" t="s">
        <v>1521</v>
      </c>
      <c r="C3325" s="1">
        <v>117081003</v>
      </c>
      <c r="D3325" s="1">
        <v>324</v>
      </c>
      <c r="E3325" s="1" t="s">
        <v>1859</v>
      </c>
      <c r="F3325" s="1" t="s">
        <v>236</v>
      </c>
      <c r="G3325" s="1" t="s">
        <v>204</v>
      </c>
      <c r="H3325" s="1" t="s">
        <v>240</v>
      </c>
      <c r="I3325" s="1">
        <v>757487.38</v>
      </c>
      <c r="J3325" s="1">
        <v>7392770</v>
      </c>
      <c r="K3325" s="1">
        <v>0.3070564866065979</v>
      </c>
      <c r="L3325" s="1">
        <v>4.3334593772888184</v>
      </c>
      <c r="M3325" s="1">
        <v>2.7275599539279938E-2</v>
      </c>
      <c r="N3325" s="1">
        <v>3.735299825668335</v>
      </c>
    </row>
    <row r="3326" spans="1:14" x14ac:dyDescent="0.25">
      <c r="A3326" s="1">
        <v>350325</v>
      </c>
      <c r="B3326" s="1" t="s">
        <v>1521</v>
      </c>
      <c r="C3326" s="1">
        <v>117083004</v>
      </c>
      <c r="D3326" s="1">
        <v>325</v>
      </c>
      <c r="E3326" s="1" t="s">
        <v>1860</v>
      </c>
      <c r="F3326" s="1" t="s">
        <v>236</v>
      </c>
      <c r="G3326" s="1" t="s">
        <v>204</v>
      </c>
      <c r="H3326" s="1" t="s">
        <v>240</v>
      </c>
      <c r="I3326" s="1">
        <v>618776.78</v>
      </c>
      <c r="J3326" s="1">
        <v>6102913</v>
      </c>
      <c r="K3326" s="1">
        <v>8.2838498055934906E-2</v>
      </c>
      <c r="L3326" s="1">
        <v>1.3760378360748291</v>
      </c>
      <c r="M3326" s="1">
        <v>1.9488289952278137E-2</v>
      </c>
      <c r="N3326" s="1">
        <v>3.2519044876098633</v>
      </c>
    </row>
    <row r="3327" spans="1:14" x14ac:dyDescent="0.25">
      <c r="A3327" s="1">
        <v>350326</v>
      </c>
      <c r="B3327" s="1" t="s">
        <v>1521</v>
      </c>
      <c r="C3327" s="1">
        <v>117086003</v>
      </c>
      <c r="D3327" s="1">
        <v>326</v>
      </c>
      <c r="E3327" s="1" t="s">
        <v>1861</v>
      </c>
      <c r="F3327" s="1" t="s">
        <v>236</v>
      </c>
      <c r="G3327" s="1" t="s">
        <v>204</v>
      </c>
      <c r="H3327" s="1" t="s">
        <v>240</v>
      </c>
      <c r="I3327" s="1">
        <v>909913.24</v>
      </c>
      <c r="J3327" s="1">
        <v>6441517.5</v>
      </c>
      <c r="K3327" s="1">
        <v>0.17366950213909149</v>
      </c>
      <c r="L3327" s="1">
        <v>2.7707993984222412</v>
      </c>
      <c r="M3327" s="1">
        <v>3.3712610602378845E-2</v>
      </c>
      <c r="N3327" s="1">
        <v>3.8475902080535889</v>
      </c>
    </row>
    <row r="3328" spans="1:14" x14ac:dyDescent="0.25">
      <c r="A3328" s="1">
        <v>350327</v>
      </c>
      <c r="B3328" s="1" t="s">
        <v>1521</v>
      </c>
      <c r="C3328" s="1">
        <v>117086503</v>
      </c>
      <c r="D3328" s="1">
        <v>327</v>
      </c>
      <c r="E3328" s="1" t="s">
        <v>1862</v>
      </c>
      <c r="F3328" s="1" t="s">
        <v>236</v>
      </c>
      <c r="G3328" s="1" t="s">
        <v>204</v>
      </c>
      <c r="H3328" s="1" t="s">
        <v>240</v>
      </c>
      <c r="I3328" s="1">
        <v>1233636.83</v>
      </c>
      <c r="J3328" s="1">
        <v>7543465</v>
      </c>
      <c r="K3328" s="1">
        <v>0.58722901344299316</v>
      </c>
      <c r="L3328" s="1">
        <v>8.4417638778686523</v>
      </c>
      <c r="M3328" s="1">
        <v>6.0506440699100494E-2</v>
      </c>
      <c r="N3328" s="1">
        <v>5.1576910018920898</v>
      </c>
    </row>
    <row r="3329" spans="1:14" x14ac:dyDescent="0.25">
      <c r="A3329" s="1">
        <v>350328</v>
      </c>
      <c r="B3329" s="1" t="s">
        <v>1521</v>
      </c>
      <c r="C3329" s="1">
        <v>117086653</v>
      </c>
      <c r="D3329" s="1">
        <v>328</v>
      </c>
      <c r="E3329" s="1" t="s">
        <v>1863</v>
      </c>
      <c r="F3329" s="1" t="s">
        <v>236</v>
      </c>
      <c r="G3329" s="1" t="s">
        <v>204</v>
      </c>
      <c r="H3329" s="1" t="s">
        <v>240</v>
      </c>
      <c r="I3329" s="1">
        <v>1226114.4099999999</v>
      </c>
      <c r="J3329" s="1">
        <v>9554090</v>
      </c>
      <c r="K3329" s="1">
        <v>0.20208500325679779</v>
      </c>
      <c r="L3329" s="1">
        <v>2.1608734130859375</v>
      </c>
      <c r="M3329" s="1">
        <v>7.229229062795639E-2</v>
      </c>
      <c r="N3329" s="1">
        <v>6.2654623985290527</v>
      </c>
    </row>
    <row r="3330" spans="1:14" x14ac:dyDescent="0.25">
      <c r="A3330" s="1">
        <v>350329</v>
      </c>
      <c r="B3330" s="1" t="s">
        <v>1521</v>
      </c>
      <c r="C3330" s="1">
        <v>117089003</v>
      </c>
      <c r="D3330" s="1">
        <v>329</v>
      </c>
      <c r="E3330" s="1" t="s">
        <v>1864</v>
      </c>
      <c r="F3330" s="1" t="s">
        <v>236</v>
      </c>
      <c r="G3330" s="1" t="s">
        <v>204</v>
      </c>
      <c r="H3330" s="1" t="s">
        <v>240</v>
      </c>
      <c r="I3330" s="1">
        <v>1049983.93</v>
      </c>
      <c r="J3330" s="1">
        <v>7249824.5</v>
      </c>
      <c r="K3330" s="1">
        <v>0.14345349371433258</v>
      </c>
      <c r="L3330" s="1">
        <v>2.0186605453491211</v>
      </c>
      <c r="M3330" s="1">
        <v>7.2766929864883423E-2</v>
      </c>
      <c r="N3330" s="1">
        <v>7.446342945098877</v>
      </c>
    </row>
    <row r="3331" spans="1:14" x14ac:dyDescent="0.25">
      <c r="A3331" s="1">
        <v>350330</v>
      </c>
      <c r="B3331" s="1" t="s">
        <v>1521</v>
      </c>
      <c r="C3331" s="1">
        <v>117412003</v>
      </c>
      <c r="D3331" s="1">
        <v>330</v>
      </c>
      <c r="E3331" s="1" t="s">
        <v>1865</v>
      </c>
      <c r="F3331" s="1" t="s">
        <v>232</v>
      </c>
      <c r="G3331" s="1" t="s">
        <v>205</v>
      </c>
      <c r="H3331" s="1" t="s">
        <v>240</v>
      </c>
      <c r="I3331" s="1">
        <v>1158465.17</v>
      </c>
      <c r="J3331" s="1">
        <v>8542635</v>
      </c>
      <c r="K3331" s="1">
        <v>0.15238100290298462</v>
      </c>
      <c r="L3331" s="1">
        <v>1.8161667585372925</v>
      </c>
      <c r="M3331" s="1">
        <v>7.3186643421649933E-2</v>
      </c>
      <c r="N3331" s="1">
        <v>6.7435812950134277</v>
      </c>
    </row>
    <row r="3332" spans="1:14" x14ac:dyDescent="0.25">
      <c r="A3332" s="1">
        <v>350331</v>
      </c>
      <c r="B3332" s="1" t="s">
        <v>1521</v>
      </c>
      <c r="C3332" s="1">
        <v>117414003</v>
      </c>
      <c r="D3332" s="1">
        <v>331</v>
      </c>
      <c r="E3332" s="1" t="s">
        <v>1866</v>
      </c>
      <c r="F3332" s="1" t="s">
        <v>232</v>
      </c>
      <c r="G3332" s="1" t="s">
        <v>205</v>
      </c>
      <c r="H3332" s="1" t="s">
        <v>240</v>
      </c>
      <c r="I3332" s="1">
        <v>1912731.13</v>
      </c>
      <c r="J3332" s="1">
        <v>13640812</v>
      </c>
      <c r="K3332" s="1">
        <v>0.37133300304412842</v>
      </c>
      <c r="L3332" s="1">
        <v>2.7983992099761963</v>
      </c>
      <c r="M3332" s="1">
        <v>6.0408279299736023E-2</v>
      </c>
      <c r="N3332" s="1">
        <v>3.2612175941467285</v>
      </c>
    </row>
    <row r="3333" spans="1:14" x14ac:dyDescent="0.25">
      <c r="A3333" s="1">
        <v>350332</v>
      </c>
      <c r="B3333" s="1" t="s">
        <v>1521</v>
      </c>
      <c r="C3333" s="1">
        <v>117414203</v>
      </c>
      <c r="D3333" s="1">
        <v>332</v>
      </c>
      <c r="E3333" s="1" t="s">
        <v>1867</v>
      </c>
      <c r="F3333" s="1" t="s">
        <v>232</v>
      </c>
      <c r="G3333" s="1" t="s">
        <v>205</v>
      </c>
      <c r="H3333" s="1" t="s">
        <v>240</v>
      </c>
      <c r="I3333" s="1">
        <v>804338.55</v>
      </c>
      <c r="J3333" s="1">
        <v>3577468.5</v>
      </c>
      <c r="K3333" s="1">
        <v>0.19835449755191803</v>
      </c>
      <c r="L3333" s="1">
        <v>5.8700151443481445</v>
      </c>
      <c r="M3333" s="1">
        <v>3.1108569353818893E-2</v>
      </c>
      <c r="N3333" s="1">
        <v>4.0231976509094238</v>
      </c>
    </row>
    <row r="3334" spans="1:14" x14ac:dyDescent="0.25">
      <c r="A3334" s="1">
        <v>350333</v>
      </c>
      <c r="B3334" s="1" t="s">
        <v>1521</v>
      </c>
      <c r="C3334" s="1">
        <v>117415004</v>
      </c>
      <c r="D3334" s="1">
        <v>333</v>
      </c>
      <c r="E3334" s="1" t="s">
        <v>1868</v>
      </c>
      <c r="F3334" s="1" t="s">
        <v>232</v>
      </c>
      <c r="G3334" s="1" t="s">
        <v>205</v>
      </c>
      <c r="H3334" s="1" t="s">
        <v>240</v>
      </c>
      <c r="I3334" s="1">
        <v>647940.29</v>
      </c>
      <c r="J3334" s="1">
        <v>5499909.5</v>
      </c>
      <c r="K3334" s="1">
        <v>0.15191049873828888</v>
      </c>
      <c r="L3334" s="1">
        <v>2.8405110836029053</v>
      </c>
      <c r="M3334" s="1">
        <v>3.2486528158187866E-2</v>
      </c>
      <c r="N3334" s="1">
        <v>5.278468132019043</v>
      </c>
    </row>
    <row r="3335" spans="1:14" x14ac:dyDescent="0.25">
      <c r="A3335" s="1">
        <v>350334</v>
      </c>
      <c r="B3335" s="1" t="s">
        <v>1521</v>
      </c>
      <c r="C3335" s="1">
        <v>117415103</v>
      </c>
      <c r="D3335" s="1">
        <v>334</v>
      </c>
      <c r="E3335" s="1" t="s">
        <v>1869</v>
      </c>
      <c r="F3335" s="1" t="s">
        <v>232</v>
      </c>
      <c r="G3335" s="1" t="s">
        <v>205</v>
      </c>
      <c r="H3335" s="1" t="s">
        <v>240</v>
      </c>
      <c r="I3335" s="1">
        <v>1359164.8</v>
      </c>
      <c r="J3335" s="1">
        <v>7332992.5</v>
      </c>
      <c r="K3335" s="1">
        <v>0.17658150196075439</v>
      </c>
      <c r="L3335" s="1">
        <v>2.467458963394165</v>
      </c>
      <c r="M3335" s="1">
        <v>3.9577800780534744E-2</v>
      </c>
      <c r="N3335" s="1">
        <v>2.9992566108703613</v>
      </c>
    </row>
    <row r="3336" spans="1:14" x14ac:dyDescent="0.25">
      <c r="A3336" s="1">
        <v>350335</v>
      </c>
      <c r="B3336" s="1" t="s">
        <v>1521</v>
      </c>
      <c r="C3336" s="1">
        <v>117415303</v>
      </c>
      <c r="D3336" s="1">
        <v>335</v>
      </c>
      <c r="E3336" s="1" t="s">
        <v>1870</v>
      </c>
      <c r="F3336" s="1" t="s">
        <v>232</v>
      </c>
      <c r="G3336" s="1" t="s">
        <v>205</v>
      </c>
      <c r="H3336" s="1" t="s">
        <v>240</v>
      </c>
      <c r="I3336" s="1">
        <v>681102.89</v>
      </c>
      <c r="J3336" s="1">
        <v>4217697</v>
      </c>
      <c r="K3336" s="1">
        <v>0.1983644962310791</v>
      </c>
      <c r="L3336" s="1">
        <v>4.9352598190307617</v>
      </c>
      <c r="M3336" s="1">
        <v>2.8555600438266993E-3</v>
      </c>
      <c r="N3336" s="1">
        <v>0.42102044820785522</v>
      </c>
    </row>
    <row r="3337" spans="1:14" x14ac:dyDescent="0.25">
      <c r="A3337" s="1">
        <v>350336</v>
      </c>
      <c r="B3337" s="1" t="s">
        <v>1521</v>
      </c>
      <c r="C3337" s="1">
        <v>117416103</v>
      </c>
      <c r="D3337" s="1">
        <v>336</v>
      </c>
      <c r="E3337" s="1" t="s">
        <v>1871</v>
      </c>
      <c r="F3337" s="1" t="s">
        <v>232</v>
      </c>
      <c r="G3337" s="1" t="s">
        <v>205</v>
      </c>
      <c r="H3337" s="1" t="s">
        <v>240</v>
      </c>
      <c r="I3337" s="1">
        <v>907097.96</v>
      </c>
      <c r="J3337" s="1">
        <v>6340560</v>
      </c>
      <c r="K3337" s="1">
        <v>0.18625350296497345</v>
      </c>
      <c r="L3337" s="1">
        <v>3.026392936706543</v>
      </c>
      <c r="M3337" s="1">
        <v>3.3631060272455215E-2</v>
      </c>
      <c r="N3337" s="1">
        <v>3.8502957820892334</v>
      </c>
    </row>
    <row r="3338" spans="1:14" x14ac:dyDescent="0.25">
      <c r="A3338" s="1">
        <v>350337</v>
      </c>
      <c r="B3338" s="1" t="s">
        <v>1521</v>
      </c>
      <c r="C3338" s="1">
        <v>117417202</v>
      </c>
      <c r="D3338" s="1">
        <v>337</v>
      </c>
      <c r="E3338" s="1" t="s">
        <v>1872</v>
      </c>
      <c r="F3338" s="1" t="s">
        <v>232</v>
      </c>
      <c r="G3338" s="1" t="s">
        <v>205</v>
      </c>
      <c r="H3338" s="1" t="s">
        <v>240</v>
      </c>
      <c r="I3338" s="1">
        <v>4885525.76</v>
      </c>
      <c r="J3338" s="1">
        <v>27991368</v>
      </c>
      <c r="K3338" s="1">
        <v>1.1180200576782227</v>
      </c>
      <c r="L3338" s="1">
        <v>4.1603302955627441</v>
      </c>
      <c r="M3338" s="1">
        <v>0.22995275259017944</v>
      </c>
      <c r="N3338" s="1">
        <v>4.9393010139465332</v>
      </c>
    </row>
    <row r="3339" spans="1:14" x14ac:dyDescent="0.25">
      <c r="A3339" s="1">
        <v>350338</v>
      </c>
      <c r="B3339" s="1" t="s">
        <v>1521</v>
      </c>
      <c r="C3339" s="1">
        <v>117576303</v>
      </c>
      <c r="D3339" s="1">
        <v>338</v>
      </c>
      <c r="E3339" s="1" t="s">
        <v>1873</v>
      </c>
      <c r="F3339" s="1" t="s">
        <v>236</v>
      </c>
      <c r="G3339" s="1" t="s">
        <v>206</v>
      </c>
      <c r="H3339" s="1" t="s">
        <v>240</v>
      </c>
      <c r="I3339" s="1">
        <v>432169.63</v>
      </c>
      <c r="J3339" s="1">
        <v>2925052</v>
      </c>
      <c r="K3339" s="1">
        <v>0.11746449768543243</v>
      </c>
      <c r="L3339" s="1">
        <v>4.1838231086730957</v>
      </c>
      <c r="M3339" s="1">
        <v>9.610859677195549E-3</v>
      </c>
      <c r="N3339" s="1">
        <v>2.2744433879852295</v>
      </c>
    </row>
    <row r="3340" spans="1:14" x14ac:dyDescent="0.25">
      <c r="A3340" s="1">
        <v>350339</v>
      </c>
      <c r="B3340" s="1" t="s">
        <v>1521</v>
      </c>
      <c r="C3340" s="1">
        <v>117596003</v>
      </c>
      <c r="D3340" s="1">
        <v>339</v>
      </c>
      <c r="E3340" s="1" t="s">
        <v>1874</v>
      </c>
      <c r="F3340" s="1" t="s">
        <v>232</v>
      </c>
      <c r="G3340" s="1" t="s">
        <v>207</v>
      </c>
      <c r="H3340" s="1" t="s">
        <v>240</v>
      </c>
      <c r="I3340" s="1">
        <v>1827778.33</v>
      </c>
      <c r="J3340" s="1">
        <v>13303368</v>
      </c>
      <c r="K3340" s="1">
        <v>0.45577698945999146</v>
      </c>
      <c r="L3340" s="1">
        <v>3.5475678443908691</v>
      </c>
      <c r="M3340" s="1">
        <v>9.0476147830486298E-2</v>
      </c>
      <c r="N3340" s="1">
        <v>5.2078533172607422</v>
      </c>
    </row>
    <row r="3341" spans="1:14" x14ac:dyDescent="0.25">
      <c r="A3341" s="1">
        <v>350340</v>
      </c>
      <c r="B3341" s="1" t="s">
        <v>1521</v>
      </c>
      <c r="C3341" s="1">
        <v>117597003</v>
      </c>
      <c r="D3341" s="1">
        <v>340</v>
      </c>
      <c r="E3341" s="1" t="s">
        <v>1875</v>
      </c>
      <c r="F3341" s="1" t="s">
        <v>232</v>
      </c>
      <c r="G3341" s="1" t="s">
        <v>207</v>
      </c>
      <c r="H3341" s="1" t="s">
        <v>240</v>
      </c>
      <c r="I3341" s="1">
        <v>1443538.21</v>
      </c>
      <c r="J3341" s="1">
        <v>9288478</v>
      </c>
      <c r="K3341" s="1">
        <v>0.32881700992584229</v>
      </c>
      <c r="L3341" s="1">
        <v>3.6699714660644531</v>
      </c>
      <c r="M3341" s="1">
        <v>4.9151681363582611E-2</v>
      </c>
      <c r="N3341" s="1">
        <v>3.524968147277832</v>
      </c>
    </row>
    <row r="3342" spans="1:14" x14ac:dyDescent="0.25">
      <c r="A3342" s="1">
        <v>350341</v>
      </c>
      <c r="B3342" s="1" t="s">
        <v>1521</v>
      </c>
      <c r="C3342" s="1">
        <v>117598503</v>
      </c>
      <c r="D3342" s="1">
        <v>341</v>
      </c>
      <c r="E3342" s="1" t="s">
        <v>1876</v>
      </c>
      <c r="F3342" s="1" t="s">
        <v>232</v>
      </c>
      <c r="G3342" s="1" t="s">
        <v>207</v>
      </c>
      <c r="H3342" s="1" t="s">
        <v>240</v>
      </c>
      <c r="I3342" s="1">
        <v>1071806.08</v>
      </c>
      <c r="J3342" s="1">
        <v>6493779</v>
      </c>
      <c r="K3342" s="1">
        <v>0.19973850250244141</v>
      </c>
      <c r="L3342" s="1">
        <v>3.1734542846679688</v>
      </c>
      <c r="M3342" s="1">
        <v>-9.221746027469635E-2</v>
      </c>
      <c r="N3342" s="1">
        <v>-7.9223017692565918</v>
      </c>
    </row>
    <row r="3343" spans="1:14" x14ac:dyDescent="0.25">
      <c r="A3343" s="1">
        <v>350342</v>
      </c>
      <c r="B3343" s="1" t="s">
        <v>1521</v>
      </c>
      <c r="C3343" s="1">
        <v>118401403</v>
      </c>
      <c r="D3343" s="1">
        <v>342</v>
      </c>
      <c r="E3343" s="1" t="s">
        <v>1877</v>
      </c>
      <c r="F3343" s="1" t="s">
        <v>236</v>
      </c>
      <c r="G3343" s="1" t="s">
        <v>208</v>
      </c>
      <c r="H3343" s="1" t="s">
        <v>240</v>
      </c>
      <c r="I3343" s="1">
        <v>1751334.19</v>
      </c>
      <c r="J3343" s="1">
        <v>7617880.5</v>
      </c>
      <c r="K3343" s="1">
        <v>0.21123300492763519</v>
      </c>
      <c r="L3343" s="1">
        <v>2.851938009262085</v>
      </c>
      <c r="M3343" s="1">
        <v>7.836490124464035E-2</v>
      </c>
      <c r="N3343" s="1">
        <v>4.6841802597045898</v>
      </c>
    </row>
    <row r="3344" spans="1:14" x14ac:dyDescent="0.25">
      <c r="A3344" s="1">
        <v>350343</v>
      </c>
      <c r="B3344" s="1" t="s">
        <v>1521</v>
      </c>
      <c r="C3344" s="1">
        <v>118401603</v>
      </c>
      <c r="D3344" s="1">
        <v>343</v>
      </c>
      <c r="E3344" s="1" t="s">
        <v>1878</v>
      </c>
      <c r="F3344" s="1" t="s">
        <v>236</v>
      </c>
      <c r="G3344" s="1" t="s">
        <v>208</v>
      </c>
      <c r="H3344" s="1" t="s">
        <v>240</v>
      </c>
      <c r="I3344" s="1">
        <v>1291371.82</v>
      </c>
      <c r="J3344" s="1">
        <v>6226002.5</v>
      </c>
      <c r="K3344" s="1">
        <v>0.13555550575256348</v>
      </c>
      <c r="L3344" s="1">
        <v>2.2257068157196045</v>
      </c>
      <c r="M3344" s="1">
        <v>3.4341000020503998E-2</v>
      </c>
      <c r="N3344" s="1">
        <v>2.7319138050079346</v>
      </c>
    </row>
    <row r="3345" spans="1:14" x14ac:dyDescent="0.25">
      <c r="A3345" s="1">
        <v>350344</v>
      </c>
      <c r="B3345" s="1" t="s">
        <v>1521</v>
      </c>
      <c r="C3345" s="1">
        <v>118402603</v>
      </c>
      <c r="D3345" s="1">
        <v>344</v>
      </c>
      <c r="E3345" s="1" t="s">
        <v>1879</v>
      </c>
      <c r="F3345" s="1" t="s">
        <v>236</v>
      </c>
      <c r="G3345" s="1" t="s">
        <v>208</v>
      </c>
      <c r="H3345" s="1" t="s">
        <v>240</v>
      </c>
      <c r="I3345" s="1">
        <v>1715427.24</v>
      </c>
      <c r="J3345" s="1">
        <v>11973314</v>
      </c>
      <c r="K3345" s="1">
        <v>0.64424902200698853</v>
      </c>
      <c r="L3345" s="1">
        <v>5.6866917610168457</v>
      </c>
      <c r="M3345" s="1">
        <v>0.11341352015733719</v>
      </c>
      <c r="N3345" s="1">
        <v>7.079434871673584</v>
      </c>
    </row>
    <row r="3346" spans="1:14" x14ac:dyDescent="0.25">
      <c r="A3346" s="1">
        <v>350345</v>
      </c>
      <c r="B3346" s="1" t="s">
        <v>1521</v>
      </c>
      <c r="C3346" s="1">
        <v>118403003</v>
      </c>
      <c r="D3346" s="1">
        <v>345</v>
      </c>
      <c r="E3346" s="1" t="s">
        <v>1880</v>
      </c>
      <c r="F3346" s="1" t="s">
        <v>236</v>
      </c>
      <c r="G3346" s="1" t="s">
        <v>208</v>
      </c>
      <c r="H3346" s="1" t="s">
        <v>240</v>
      </c>
      <c r="I3346" s="1">
        <v>1688656.77</v>
      </c>
      <c r="J3346" s="1">
        <v>9076625</v>
      </c>
      <c r="K3346" s="1">
        <v>0.75941497087478638</v>
      </c>
      <c r="L3346" s="1">
        <v>9.130645751953125</v>
      </c>
      <c r="M3346" s="1">
        <v>0.11596938222646713</v>
      </c>
      <c r="N3346" s="1">
        <v>7.37396240234375</v>
      </c>
    </row>
    <row r="3347" spans="1:14" x14ac:dyDescent="0.25">
      <c r="A3347" s="1">
        <v>350346</v>
      </c>
      <c r="B3347" s="1" t="s">
        <v>1521</v>
      </c>
      <c r="C3347" s="1">
        <v>118403302</v>
      </c>
      <c r="D3347" s="1">
        <v>346</v>
      </c>
      <c r="E3347" s="1" t="s">
        <v>1881</v>
      </c>
      <c r="F3347" s="1" t="s">
        <v>236</v>
      </c>
      <c r="G3347" s="1" t="s">
        <v>208</v>
      </c>
      <c r="H3347" s="1" t="s">
        <v>240</v>
      </c>
      <c r="I3347" s="1">
        <v>5585025.1299999999</v>
      </c>
      <c r="J3347" s="1">
        <v>44170480</v>
      </c>
      <c r="K3347" s="1">
        <v>4.3828639984130859</v>
      </c>
      <c r="L3347" s="1">
        <v>11.01564884185791</v>
      </c>
      <c r="M3347" s="1">
        <v>0.30988508462905884</v>
      </c>
      <c r="N3347" s="1">
        <v>5.8744425773620605</v>
      </c>
    </row>
    <row r="3348" spans="1:14" x14ac:dyDescent="0.25">
      <c r="A3348" s="1">
        <v>350347</v>
      </c>
      <c r="B3348" s="1" t="s">
        <v>1521</v>
      </c>
      <c r="C3348" s="1">
        <v>118403903</v>
      </c>
      <c r="D3348" s="1">
        <v>347</v>
      </c>
      <c r="E3348" s="1" t="s">
        <v>1882</v>
      </c>
      <c r="F3348" s="1" t="s">
        <v>236</v>
      </c>
      <c r="G3348" s="1" t="s">
        <v>208</v>
      </c>
      <c r="H3348" s="1" t="s">
        <v>240</v>
      </c>
      <c r="I3348" s="1">
        <v>1267233.8700000001</v>
      </c>
      <c r="J3348" s="1">
        <v>7018948</v>
      </c>
      <c r="K3348" s="1">
        <v>0.10035450011491776</v>
      </c>
      <c r="L3348" s="1">
        <v>1.4505043029785156</v>
      </c>
      <c r="M3348" s="1">
        <v>4.7958541661500931E-2</v>
      </c>
      <c r="N3348" s="1">
        <v>3.9333641529083252</v>
      </c>
    </row>
    <row r="3349" spans="1:14" x14ac:dyDescent="0.25">
      <c r="A3349" s="1">
        <v>350348</v>
      </c>
      <c r="B3349" s="1" t="s">
        <v>1521</v>
      </c>
      <c r="C3349" s="1">
        <v>118406003</v>
      </c>
      <c r="D3349" s="1">
        <v>348</v>
      </c>
      <c r="E3349" s="1" t="s">
        <v>1883</v>
      </c>
      <c r="F3349" s="1" t="s">
        <v>236</v>
      </c>
      <c r="G3349" s="1" t="s">
        <v>208</v>
      </c>
      <c r="H3349" s="1" t="s">
        <v>240</v>
      </c>
      <c r="I3349" s="1">
        <v>957409.44</v>
      </c>
      <c r="J3349" s="1">
        <v>7336788</v>
      </c>
      <c r="K3349" s="1">
        <v>0.10380599647760391</v>
      </c>
      <c r="L3349" s="1">
        <v>1.4351756572723389</v>
      </c>
      <c r="M3349" s="1">
        <v>3.2895438373088837E-2</v>
      </c>
      <c r="N3349" s="1">
        <v>3.5581333637237549</v>
      </c>
    </row>
    <row r="3350" spans="1:14" x14ac:dyDescent="0.25">
      <c r="A3350" s="1">
        <v>350349</v>
      </c>
      <c r="B3350" s="1" t="s">
        <v>1521</v>
      </c>
      <c r="C3350" s="1">
        <v>118406602</v>
      </c>
      <c r="D3350" s="1">
        <v>349</v>
      </c>
      <c r="E3350" s="1" t="s">
        <v>1884</v>
      </c>
      <c r="F3350" s="1" t="s">
        <v>236</v>
      </c>
      <c r="G3350" s="1" t="s">
        <v>208</v>
      </c>
      <c r="H3350" s="1" t="s">
        <v>240</v>
      </c>
      <c r="I3350" s="1">
        <v>1827111.84</v>
      </c>
      <c r="J3350" s="1">
        <v>10520908</v>
      </c>
      <c r="K3350" s="1">
        <v>0.39408698678016663</v>
      </c>
      <c r="L3350" s="1">
        <v>3.8915174007415771</v>
      </c>
      <c r="M3350" s="1">
        <v>0.10104142874479294</v>
      </c>
      <c r="N3350" s="1">
        <v>5.8538417816162109</v>
      </c>
    </row>
    <row r="3351" spans="1:14" x14ac:dyDescent="0.25">
      <c r="A3351" s="1">
        <v>350350</v>
      </c>
      <c r="B3351" s="1" t="s">
        <v>1521</v>
      </c>
      <c r="C3351" s="1">
        <v>118408852</v>
      </c>
      <c r="D3351" s="1">
        <v>350</v>
      </c>
      <c r="E3351" s="1" t="s">
        <v>1885</v>
      </c>
      <c r="F3351" s="1" t="s">
        <v>236</v>
      </c>
      <c r="G3351" s="1" t="s">
        <v>208</v>
      </c>
      <c r="H3351" s="1" t="s">
        <v>240</v>
      </c>
      <c r="I3351" s="1">
        <v>5418099.29</v>
      </c>
      <c r="J3351" s="1">
        <v>33875004</v>
      </c>
      <c r="K3351" s="1">
        <v>3.5127899646759033</v>
      </c>
      <c r="L3351" s="1">
        <v>11.569610595703125</v>
      </c>
      <c r="M3351" s="1">
        <v>0.4295513927936554</v>
      </c>
      <c r="N3351" s="1">
        <v>8.6107501983642578</v>
      </c>
    </row>
    <row r="3352" spans="1:14" x14ac:dyDescent="0.25">
      <c r="A3352" s="1">
        <v>350351</v>
      </c>
      <c r="B3352" s="1" t="s">
        <v>1521</v>
      </c>
      <c r="C3352" s="1">
        <v>118409203</v>
      </c>
      <c r="D3352" s="1">
        <v>351</v>
      </c>
      <c r="E3352" s="1" t="s">
        <v>1886</v>
      </c>
      <c r="F3352" s="1" t="s">
        <v>236</v>
      </c>
      <c r="G3352" s="1" t="s">
        <v>208</v>
      </c>
      <c r="H3352" s="1" t="s">
        <v>240</v>
      </c>
      <c r="I3352" s="1">
        <v>1630671.02</v>
      </c>
      <c r="J3352" s="1">
        <v>8401432</v>
      </c>
      <c r="K3352" s="1">
        <v>0.30272048711776733</v>
      </c>
      <c r="L3352" s="1">
        <v>3.7378847599029541</v>
      </c>
      <c r="M3352" s="1">
        <v>6.3402997329831123E-4</v>
      </c>
      <c r="N3352" s="1">
        <v>3.8896664977073669E-2</v>
      </c>
    </row>
    <row r="3353" spans="1:14" x14ac:dyDescent="0.25">
      <c r="A3353" s="1">
        <v>350352</v>
      </c>
      <c r="B3353" s="1" t="s">
        <v>1521</v>
      </c>
      <c r="C3353" s="1">
        <v>118409302</v>
      </c>
      <c r="D3353" s="1">
        <v>352</v>
      </c>
      <c r="E3353" s="1" t="s">
        <v>1887</v>
      </c>
      <c r="F3353" s="1" t="s">
        <v>236</v>
      </c>
      <c r="G3353" s="1" t="s">
        <v>208</v>
      </c>
      <c r="H3353" s="1" t="s">
        <v>240</v>
      </c>
      <c r="I3353" s="1">
        <v>4074388.53</v>
      </c>
      <c r="J3353" s="1">
        <v>21860690</v>
      </c>
      <c r="K3353" s="1">
        <v>1.4723999500274658</v>
      </c>
      <c r="L3353" s="1">
        <v>7.2217926979064941</v>
      </c>
      <c r="M3353" s="1">
        <v>0.37364450097084045</v>
      </c>
      <c r="N3353" s="1">
        <v>10.096469879150391</v>
      </c>
    </row>
    <row r="3354" spans="1:14" x14ac:dyDescent="0.25">
      <c r="A3354" s="1">
        <v>350353</v>
      </c>
      <c r="B3354" s="1" t="s">
        <v>1521</v>
      </c>
      <c r="C3354" s="1">
        <v>118667503</v>
      </c>
      <c r="D3354" s="1">
        <v>353</v>
      </c>
      <c r="E3354" s="1" t="s">
        <v>1888</v>
      </c>
      <c r="F3354" s="1" t="s">
        <v>236</v>
      </c>
      <c r="G3354" s="1" t="s">
        <v>209</v>
      </c>
      <c r="H3354" s="1" t="s">
        <v>240</v>
      </c>
      <c r="I3354" s="1">
        <v>1867224.75</v>
      </c>
      <c r="J3354" s="1">
        <v>11430969</v>
      </c>
      <c r="K3354" s="1">
        <v>0.17271099984645844</v>
      </c>
      <c r="L3354" s="1">
        <v>1.5340827703475952</v>
      </c>
      <c r="M3354" s="1">
        <v>6.3310876488685608E-2</v>
      </c>
      <c r="N3354" s="1">
        <v>3.5096397399902344</v>
      </c>
    </row>
    <row r="3355" spans="1:14" x14ac:dyDescent="0.25">
      <c r="A3355" s="1">
        <v>350354</v>
      </c>
      <c r="B3355" s="1" t="s">
        <v>1521</v>
      </c>
      <c r="C3355" s="1">
        <v>119350303</v>
      </c>
      <c r="D3355" s="1">
        <v>354</v>
      </c>
      <c r="E3355" s="1" t="s">
        <v>1889</v>
      </c>
      <c r="F3355" s="1" t="s">
        <v>236</v>
      </c>
      <c r="G3355" s="1" t="s">
        <v>210</v>
      </c>
      <c r="H3355" s="1" t="s">
        <v>240</v>
      </c>
      <c r="I3355" s="1">
        <v>1825842.89</v>
      </c>
      <c r="J3355" s="1">
        <v>6768431</v>
      </c>
      <c r="K3355" s="1">
        <v>0.18534450232982635</v>
      </c>
      <c r="L3355" s="1">
        <v>2.815464973449707</v>
      </c>
      <c r="M3355" s="1">
        <v>6.871236115694046E-2</v>
      </c>
      <c r="N3355" s="1">
        <v>3.9104869365692139</v>
      </c>
    </row>
    <row r="3356" spans="1:14" x14ac:dyDescent="0.25">
      <c r="A3356" s="1">
        <v>350355</v>
      </c>
      <c r="B3356" s="1" t="s">
        <v>1521</v>
      </c>
      <c r="C3356" s="1">
        <v>119351303</v>
      </c>
      <c r="D3356" s="1">
        <v>355</v>
      </c>
      <c r="E3356" s="1" t="s">
        <v>1890</v>
      </c>
      <c r="F3356" s="1" t="s">
        <v>236</v>
      </c>
      <c r="G3356" s="1" t="s">
        <v>210</v>
      </c>
      <c r="H3356" s="1" t="s">
        <v>240</v>
      </c>
      <c r="I3356" s="1">
        <v>1430311.23</v>
      </c>
      <c r="J3356" s="1">
        <v>9740619</v>
      </c>
      <c r="K3356" s="1">
        <v>0.53794097900390625</v>
      </c>
      <c r="L3356" s="1">
        <v>5.8454833030700684</v>
      </c>
      <c r="M3356" s="1">
        <v>8.2917667925357819E-2</v>
      </c>
      <c r="N3356" s="1">
        <v>6.1539311408996582</v>
      </c>
    </row>
    <row r="3357" spans="1:14" x14ac:dyDescent="0.25">
      <c r="A3357" s="1">
        <v>350356</v>
      </c>
      <c r="B3357" s="1" t="s">
        <v>1521</v>
      </c>
      <c r="C3357" s="1">
        <v>119352203</v>
      </c>
      <c r="D3357" s="1">
        <v>356</v>
      </c>
      <c r="E3357" s="1" t="s">
        <v>1891</v>
      </c>
      <c r="F3357" s="1" t="s">
        <v>236</v>
      </c>
      <c r="G3357" s="1" t="s">
        <v>210</v>
      </c>
      <c r="H3357" s="1" t="s">
        <v>240</v>
      </c>
      <c r="I3357" s="1">
        <v>971070.12</v>
      </c>
      <c r="J3357" s="1">
        <v>4558490</v>
      </c>
      <c r="K3357" s="1">
        <v>4.4861499220132828E-2</v>
      </c>
      <c r="L3357" s="1">
        <v>0.99391210079193115</v>
      </c>
      <c r="M3357" s="1">
        <v>6.0947969555854797E-2</v>
      </c>
      <c r="N3357" s="1">
        <v>6.6966800689697266</v>
      </c>
    </row>
    <row r="3358" spans="1:14" x14ac:dyDescent="0.25">
      <c r="A3358" s="1">
        <v>350357</v>
      </c>
      <c r="B3358" s="1" t="s">
        <v>1521</v>
      </c>
      <c r="C3358" s="1">
        <v>119354603</v>
      </c>
      <c r="D3358" s="1">
        <v>357</v>
      </c>
      <c r="E3358" s="1" t="s">
        <v>1892</v>
      </c>
      <c r="F3358" s="1" t="s">
        <v>236</v>
      </c>
      <c r="G3358" s="1" t="s">
        <v>210</v>
      </c>
      <c r="H3358" s="1" t="s">
        <v>240</v>
      </c>
      <c r="I3358" s="1">
        <v>1047727.02</v>
      </c>
      <c r="J3358" s="1">
        <v>5597917</v>
      </c>
      <c r="K3358" s="1">
        <v>5.5950500071048737E-2</v>
      </c>
      <c r="L3358" s="1">
        <v>1.0095784664154053</v>
      </c>
      <c r="M3358" s="1">
        <v>8.0211259424686432E-2</v>
      </c>
      <c r="N3358" s="1">
        <v>8.2904348373413086</v>
      </c>
    </row>
    <row r="3359" spans="1:14" x14ac:dyDescent="0.25">
      <c r="A3359" s="1">
        <v>350358</v>
      </c>
      <c r="B3359" s="1" t="s">
        <v>1521</v>
      </c>
      <c r="C3359" s="1">
        <v>119355503</v>
      </c>
      <c r="D3359" s="1">
        <v>358</v>
      </c>
      <c r="E3359" s="1" t="s">
        <v>1893</v>
      </c>
      <c r="F3359" s="1" t="s">
        <v>236</v>
      </c>
      <c r="G3359" s="1" t="s">
        <v>210</v>
      </c>
      <c r="H3359" s="1" t="s">
        <v>240</v>
      </c>
      <c r="I3359" s="1">
        <v>1031578.77</v>
      </c>
      <c r="J3359" s="1">
        <v>5144474.5</v>
      </c>
      <c r="K3359" s="1">
        <v>0.61286598443984985</v>
      </c>
      <c r="L3359" s="1">
        <v>13.524249076843262</v>
      </c>
      <c r="M3359" s="1">
        <v>4.398924857378006E-2</v>
      </c>
      <c r="N3359" s="1">
        <v>4.4542036056518555</v>
      </c>
    </row>
    <row r="3360" spans="1:14" x14ac:dyDescent="0.25">
      <c r="A3360" s="1">
        <v>350359</v>
      </c>
      <c r="B3360" s="1" t="s">
        <v>1521</v>
      </c>
      <c r="C3360" s="1">
        <v>119356503</v>
      </c>
      <c r="D3360" s="1">
        <v>359</v>
      </c>
      <c r="E3360" s="1" t="s">
        <v>1894</v>
      </c>
      <c r="F3360" s="1" t="s">
        <v>236</v>
      </c>
      <c r="G3360" s="1" t="s">
        <v>210</v>
      </c>
      <c r="H3360" s="1" t="s">
        <v>240</v>
      </c>
      <c r="I3360" s="1">
        <v>1955510.16</v>
      </c>
      <c r="J3360" s="1">
        <v>9060685</v>
      </c>
      <c r="K3360" s="1">
        <v>0.24482400715351105</v>
      </c>
      <c r="L3360" s="1">
        <v>2.777085542678833</v>
      </c>
      <c r="M3360" s="1">
        <v>8.9542299509048462E-2</v>
      </c>
      <c r="N3360" s="1">
        <v>4.7987055778503418</v>
      </c>
    </row>
    <row r="3361" spans="1:14" x14ac:dyDescent="0.25">
      <c r="A3361" s="1">
        <v>350360</v>
      </c>
      <c r="B3361" s="1" t="s">
        <v>1521</v>
      </c>
      <c r="C3361" s="1">
        <v>119356603</v>
      </c>
      <c r="D3361" s="1">
        <v>360</v>
      </c>
      <c r="E3361" s="1" t="s">
        <v>1895</v>
      </c>
      <c r="F3361" s="1" t="s">
        <v>236</v>
      </c>
      <c r="G3361" s="1" t="s">
        <v>210</v>
      </c>
      <c r="H3361" s="1" t="s">
        <v>240</v>
      </c>
      <c r="I3361" s="1">
        <v>747799.27</v>
      </c>
      <c r="J3361" s="1">
        <v>3177931.5</v>
      </c>
      <c r="K3361" s="1">
        <v>2.5167500600218773E-2</v>
      </c>
      <c r="L3361" s="1">
        <v>0.79826778173446655</v>
      </c>
      <c r="M3361" s="1">
        <v>0.1834414154291153</v>
      </c>
      <c r="N3361" s="1">
        <v>32.504451751708984</v>
      </c>
    </row>
    <row r="3362" spans="1:14" x14ac:dyDescent="0.25">
      <c r="A3362" s="1">
        <v>350361</v>
      </c>
      <c r="B3362" s="1" t="s">
        <v>1521</v>
      </c>
      <c r="C3362" s="1">
        <v>119357003</v>
      </c>
      <c r="D3362" s="1">
        <v>361</v>
      </c>
      <c r="E3362" s="1" t="s">
        <v>1896</v>
      </c>
      <c r="F3362" s="1" t="s">
        <v>236</v>
      </c>
      <c r="G3362" s="1" t="s">
        <v>210</v>
      </c>
      <c r="H3362" s="1" t="s">
        <v>240</v>
      </c>
      <c r="I3362" s="1">
        <v>910235.65</v>
      </c>
      <c r="J3362" s="1">
        <v>5892469</v>
      </c>
      <c r="K3362" s="1">
        <v>0.53346502780914307</v>
      </c>
      <c r="L3362" s="1">
        <v>9.954554557800293</v>
      </c>
      <c r="M3362" s="1">
        <v>7.8910939395427704E-2</v>
      </c>
      <c r="N3362" s="1">
        <v>9.492192268371582</v>
      </c>
    </row>
    <row r="3363" spans="1:14" x14ac:dyDescent="0.25">
      <c r="A3363" s="1">
        <v>350362</v>
      </c>
      <c r="B3363" s="1" t="s">
        <v>1521</v>
      </c>
      <c r="C3363" s="1">
        <v>119357402</v>
      </c>
      <c r="D3363" s="1">
        <v>362</v>
      </c>
      <c r="E3363" s="1" t="s">
        <v>1897</v>
      </c>
      <c r="F3363" s="1" t="s">
        <v>236</v>
      </c>
      <c r="G3363" s="1" t="s">
        <v>210</v>
      </c>
      <c r="H3363" s="1" t="s">
        <v>240</v>
      </c>
      <c r="I3363" s="1">
        <v>7389239.5899999999</v>
      </c>
      <c r="J3363" s="1">
        <v>51002808</v>
      </c>
      <c r="K3363" s="1">
        <v>5.2060399055480957</v>
      </c>
      <c r="L3363" s="1">
        <v>11.367701530456543</v>
      </c>
      <c r="M3363" s="1">
        <v>0.52315759658813477</v>
      </c>
      <c r="N3363" s="1">
        <v>7.6194486618041992</v>
      </c>
    </row>
    <row r="3364" spans="1:14" x14ac:dyDescent="0.25">
      <c r="A3364" s="1">
        <v>350363</v>
      </c>
      <c r="B3364" s="1" t="s">
        <v>1521</v>
      </c>
      <c r="C3364" s="1">
        <v>119358403</v>
      </c>
      <c r="D3364" s="1">
        <v>363</v>
      </c>
      <c r="E3364" s="1" t="s">
        <v>1898</v>
      </c>
      <c r="F3364" s="1" t="s">
        <v>236</v>
      </c>
      <c r="G3364" s="1" t="s">
        <v>210</v>
      </c>
      <c r="H3364" s="1" t="s">
        <v>240</v>
      </c>
      <c r="I3364" s="1">
        <v>1493266</v>
      </c>
      <c r="J3364" s="1">
        <v>8441594</v>
      </c>
      <c r="K3364" s="1">
        <v>0.23184199631214142</v>
      </c>
      <c r="L3364" s="1">
        <v>2.8239829540252686</v>
      </c>
      <c r="M3364" s="1">
        <v>2.9707999899983406E-2</v>
      </c>
      <c r="N3364" s="1">
        <v>2.0298478603363037</v>
      </c>
    </row>
    <row r="3365" spans="1:14" x14ac:dyDescent="0.25">
      <c r="A3365" s="1">
        <v>350364</v>
      </c>
      <c r="B3365" s="1" t="s">
        <v>1521</v>
      </c>
      <c r="C3365" s="1">
        <v>119581003</v>
      </c>
      <c r="D3365" s="1">
        <v>364</v>
      </c>
      <c r="E3365" s="1" t="s">
        <v>1899</v>
      </c>
      <c r="F3365" s="1" t="s">
        <v>236</v>
      </c>
      <c r="G3365" s="1" t="s">
        <v>211</v>
      </c>
      <c r="H3365" s="1" t="s">
        <v>240</v>
      </c>
      <c r="I3365" s="1">
        <v>804428.87</v>
      </c>
      <c r="J3365" s="1">
        <v>6802926</v>
      </c>
      <c r="K3365" s="1">
        <v>0.11843050271272659</v>
      </c>
      <c r="L3365" s="1">
        <v>1.7717193365097046</v>
      </c>
      <c r="M3365" s="1">
        <v>3.7282701581716537E-2</v>
      </c>
      <c r="N3365" s="1">
        <v>4.8599214553833008</v>
      </c>
    </row>
    <row r="3366" spans="1:14" x14ac:dyDescent="0.25">
      <c r="A3366" s="1">
        <v>350365</v>
      </c>
      <c r="B3366" s="1" t="s">
        <v>1521</v>
      </c>
      <c r="C3366" s="1">
        <v>119582503</v>
      </c>
      <c r="D3366" s="1">
        <v>365</v>
      </c>
      <c r="E3366" s="1" t="s">
        <v>1900</v>
      </c>
      <c r="F3366" s="1" t="s">
        <v>236</v>
      </c>
      <c r="G3366" s="1" t="s">
        <v>211</v>
      </c>
      <c r="H3366" s="1" t="s">
        <v>240</v>
      </c>
      <c r="I3366" s="1">
        <v>1024431.36</v>
      </c>
      <c r="J3366" s="1">
        <v>7026449.5</v>
      </c>
      <c r="K3366" s="1">
        <v>0.14378949999809265</v>
      </c>
      <c r="L3366" s="1">
        <v>2.089155912399292</v>
      </c>
      <c r="M3366" s="1">
        <v>4.0218070149421692E-2</v>
      </c>
      <c r="N3366" s="1">
        <v>4.0863165855407715</v>
      </c>
    </row>
    <row r="3367" spans="1:14" x14ac:dyDescent="0.25">
      <c r="A3367" s="1">
        <v>350366</v>
      </c>
      <c r="B3367" s="1" t="s">
        <v>1521</v>
      </c>
      <c r="C3367" s="1">
        <v>119583003</v>
      </c>
      <c r="D3367" s="1">
        <v>366</v>
      </c>
      <c r="E3367" s="1" t="s">
        <v>1901</v>
      </c>
      <c r="F3367" s="1" t="s">
        <v>236</v>
      </c>
      <c r="G3367" s="1" t="s">
        <v>211</v>
      </c>
      <c r="H3367" s="1" t="s">
        <v>240</v>
      </c>
      <c r="I3367" s="1">
        <v>566943.96</v>
      </c>
      <c r="J3367" s="1">
        <v>3640113.5</v>
      </c>
      <c r="K3367" s="1">
        <v>0.12051749974489212</v>
      </c>
      <c r="L3367" s="1">
        <v>3.4241855144500732</v>
      </c>
      <c r="M3367" s="1">
        <v>4.2447958141565323E-2</v>
      </c>
      <c r="N3367" s="1">
        <v>8.0930948257446289</v>
      </c>
    </row>
    <row r="3368" spans="1:14" x14ac:dyDescent="0.25">
      <c r="A3368" s="1">
        <v>350367</v>
      </c>
      <c r="B3368" s="1" t="s">
        <v>1521</v>
      </c>
      <c r="C3368" s="1">
        <v>119584503</v>
      </c>
      <c r="D3368" s="1">
        <v>367</v>
      </c>
      <c r="E3368" s="1" t="s">
        <v>1902</v>
      </c>
      <c r="F3368" s="1" t="s">
        <v>236</v>
      </c>
      <c r="G3368" s="1" t="s">
        <v>211</v>
      </c>
      <c r="H3368" s="1" t="s">
        <v>240</v>
      </c>
      <c r="I3368" s="1">
        <v>1345204.8</v>
      </c>
      <c r="J3368" s="1">
        <v>7814158.5</v>
      </c>
      <c r="K3368" s="1">
        <v>0.12322849780321121</v>
      </c>
      <c r="L3368" s="1">
        <v>1.6022574901580811</v>
      </c>
      <c r="M3368" s="1">
        <v>9.0092997997999191E-3</v>
      </c>
      <c r="N3368" s="1">
        <v>0.67425012588500977</v>
      </c>
    </row>
    <row r="3369" spans="1:14" x14ac:dyDescent="0.25">
      <c r="A3369" s="1">
        <v>350368</v>
      </c>
      <c r="B3369" s="1" t="s">
        <v>1521</v>
      </c>
      <c r="C3369" s="1">
        <v>119584603</v>
      </c>
      <c r="D3369" s="1">
        <v>368</v>
      </c>
      <c r="E3369" s="1" t="s">
        <v>1903</v>
      </c>
      <c r="F3369" s="1" t="s">
        <v>236</v>
      </c>
      <c r="G3369" s="1" t="s">
        <v>211</v>
      </c>
      <c r="H3369" s="1" t="s">
        <v>240</v>
      </c>
      <c r="I3369" s="1">
        <v>830891.9</v>
      </c>
      <c r="J3369" s="1">
        <v>5503938.5</v>
      </c>
      <c r="K3369" s="1">
        <v>8.5292503237724304E-2</v>
      </c>
      <c r="L3369" s="1">
        <v>1.574055552482605</v>
      </c>
      <c r="M3369" s="1">
        <v>1.3578619807958603E-2</v>
      </c>
      <c r="N3369" s="1">
        <v>1.6613727807998657</v>
      </c>
    </row>
    <row r="3370" spans="1:14" x14ac:dyDescent="0.25">
      <c r="A3370" s="1">
        <v>350369</v>
      </c>
      <c r="B3370" s="1" t="s">
        <v>1521</v>
      </c>
      <c r="C3370" s="1">
        <v>119586503</v>
      </c>
      <c r="D3370" s="1">
        <v>369</v>
      </c>
      <c r="E3370" s="1" t="s">
        <v>1904</v>
      </c>
      <c r="F3370" s="1" t="s">
        <v>236</v>
      </c>
      <c r="G3370" s="1" t="s">
        <v>211</v>
      </c>
      <c r="H3370" s="1" t="s">
        <v>240</v>
      </c>
      <c r="I3370" s="1">
        <v>1127944.1200000001</v>
      </c>
      <c r="J3370" s="1">
        <v>6970923.5</v>
      </c>
      <c r="K3370" s="1">
        <v>0.21016649901866913</v>
      </c>
      <c r="L3370" s="1">
        <v>3.108623743057251</v>
      </c>
      <c r="M3370" s="1">
        <v>3.4210860729217529E-2</v>
      </c>
      <c r="N3370" s="1">
        <v>3.1278979778289795</v>
      </c>
    </row>
    <row r="3371" spans="1:14" x14ac:dyDescent="0.25">
      <c r="A3371" s="1">
        <v>350370</v>
      </c>
      <c r="B3371" s="1" t="s">
        <v>1521</v>
      </c>
      <c r="C3371" s="1">
        <v>119648303</v>
      </c>
      <c r="D3371" s="1">
        <v>370</v>
      </c>
      <c r="E3371" s="1" t="s">
        <v>1905</v>
      </c>
      <c r="F3371" s="1" t="s">
        <v>236</v>
      </c>
      <c r="G3371" s="1" t="s">
        <v>213</v>
      </c>
      <c r="H3371" s="1" t="s">
        <v>240</v>
      </c>
      <c r="I3371" s="1">
        <v>1803005.3</v>
      </c>
      <c r="J3371" s="1">
        <v>6243856</v>
      </c>
      <c r="K3371" s="1">
        <v>0.57402747869491577</v>
      </c>
      <c r="L3371" s="1">
        <v>10.124247550964355</v>
      </c>
      <c r="M3371" s="1">
        <v>-0.14252929389476776</v>
      </c>
      <c r="N3371" s="1">
        <v>-7.3259711265563965</v>
      </c>
    </row>
    <row r="3372" spans="1:14" x14ac:dyDescent="0.25">
      <c r="A3372" s="1">
        <v>350371</v>
      </c>
      <c r="B3372" s="1" t="s">
        <v>1521</v>
      </c>
      <c r="C3372" s="1">
        <v>119648703</v>
      </c>
      <c r="D3372" s="1">
        <v>371</v>
      </c>
      <c r="E3372" s="1" t="s">
        <v>1906</v>
      </c>
      <c r="F3372" s="1" t="s">
        <v>236</v>
      </c>
      <c r="G3372" s="1" t="s">
        <v>213</v>
      </c>
      <c r="H3372" s="1" t="s">
        <v>240</v>
      </c>
      <c r="I3372" s="1">
        <v>1760692.52</v>
      </c>
      <c r="J3372" s="1">
        <v>9148459</v>
      </c>
      <c r="K3372" s="1">
        <v>0.47827801108360291</v>
      </c>
      <c r="L3372" s="1">
        <v>5.5163555145263672</v>
      </c>
      <c r="M3372" s="1">
        <v>5.3600240498781204E-2</v>
      </c>
      <c r="N3372" s="1">
        <v>3.1398561000823975</v>
      </c>
    </row>
    <row r="3373" spans="1:14" x14ac:dyDescent="0.25">
      <c r="A3373" s="1">
        <v>350372</v>
      </c>
      <c r="B3373" s="1" t="s">
        <v>1521</v>
      </c>
      <c r="C3373" s="1">
        <v>119648903</v>
      </c>
      <c r="D3373" s="1">
        <v>372</v>
      </c>
      <c r="E3373" s="1" t="s">
        <v>1907</v>
      </c>
      <c r="F3373" s="1" t="s">
        <v>236</v>
      </c>
      <c r="G3373" s="1" t="s">
        <v>213</v>
      </c>
      <c r="H3373" s="1" t="s">
        <v>240</v>
      </c>
      <c r="I3373" s="1">
        <v>1290410.9099999999</v>
      </c>
      <c r="J3373" s="1">
        <v>5475927.5</v>
      </c>
      <c r="K3373" s="1">
        <v>7.5392499566078186E-2</v>
      </c>
      <c r="L3373" s="1">
        <v>1.3960191011428833</v>
      </c>
      <c r="M3373" s="1">
        <v>5.9542201459407806E-2</v>
      </c>
      <c r="N3373" s="1">
        <v>4.8374128341674805</v>
      </c>
    </row>
    <row r="3374" spans="1:14" x14ac:dyDescent="0.25">
      <c r="A3374" s="1">
        <v>350373</v>
      </c>
      <c r="B3374" s="1" t="s">
        <v>1521</v>
      </c>
      <c r="C3374" s="1">
        <v>119665003</v>
      </c>
      <c r="D3374" s="1">
        <v>373</v>
      </c>
      <c r="E3374" s="1" t="s">
        <v>1908</v>
      </c>
      <c r="F3374" s="1" t="s">
        <v>236</v>
      </c>
      <c r="G3374" s="1" t="s">
        <v>209</v>
      </c>
      <c r="H3374" s="1" t="s">
        <v>240</v>
      </c>
      <c r="I3374" s="1">
        <v>1068325</v>
      </c>
      <c r="J3374" s="1">
        <v>5881408</v>
      </c>
      <c r="K3374" s="1">
        <v>0.12520000338554382</v>
      </c>
      <c r="L3374" s="1">
        <v>2.1750431060791016</v>
      </c>
      <c r="M3374" s="1">
        <v>0.16374100744724274</v>
      </c>
      <c r="N3374" s="1">
        <v>18.101249694824219</v>
      </c>
    </row>
    <row r="3375" spans="1:14" x14ac:dyDescent="0.25">
      <c r="A3375" s="1">
        <v>350374</v>
      </c>
      <c r="B3375" s="1" t="s">
        <v>1521</v>
      </c>
      <c r="C3375" s="1">
        <v>120452003</v>
      </c>
      <c r="D3375" s="1">
        <v>374</v>
      </c>
      <c r="E3375" s="1" t="s">
        <v>1909</v>
      </c>
      <c r="F3375" s="1" t="s">
        <v>236</v>
      </c>
      <c r="G3375" s="1" t="s">
        <v>214</v>
      </c>
      <c r="H3375" s="1" t="s">
        <v>240</v>
      </c>
      <c r="I3375" s="1">
        <v>5039464.04</v>
      </c>
      <c r="J3375" s="1">
        <v>18273860</v>
      </c>
      <c r="K3375" s="1">
        <v>1.4716960191726685</v>
      </c>
      <c r="L3375" s="1">
        <v>8.758967399597168</v>
      </c>
      <c r="M3375" s="1">
        <v>0.38202247023582458</v>
      </c>
      <c r="N3375" s="1">
        <v>8.2024106979370117</v>
      </c>
    </row>
    <row r="3376" spans="1:14" x14ac:dyDescent="0.25">
      <c r="A3376" s="1">
        <v>350375</v>
      </c>
      <c r="B3376" s="1" t="s">
        <v>1521</v>
      </c>
      <c r="C3376" s="1">
        <v>120455203</v>
      </c>
      <c r="D3376" s="1">
        <v>375</v>
      </c>
      <c r="E3376" s="1" t="s">
        <v>1910</v>
      </c>
      <c r="F3376" s="1" t="s">
        <v>236</v>
      </c>
      <c r="G3376" s="1" t="s">
        <v>214</v>
      </c>
      <c r="H3376" s="1" t="s">
        <v>240</v>
      </c>
      <c r="I3376" s="1">
        <v>3955246.3</v>
      </c>
      <c r="J3376" s="1">
        <v>23052650</v>
      </c>
      <c r="K3376" s="1">
        <v>0.39507400989532471</v>
      </c>
      <c r="L3376" s="1">
        <v>1.7436728477478027</v>
      </c>
      <c r="M3376" s="1">
        <v>0.23533296585083008</v>
      </c>
      <c r="N3376" s="1">
        <v>6.3263020515441895</v>
      </c>
    </row>
    <row r="3377" spans="1:14" x14ac:dyDescent="0.25">
      <c r="A3377" s="1">
        <v>350376</v>
      </c>
      <c r="B3377" s="1" t="s">
        <v>1521</v>
      </c>
      <c r="C3377" s="1">
        <v>120455403</v>
      </c>
      <c r="D3377" s="1">
        <v>376</v>
      </c>
      <c r="E3377" s="1" t="s">
        <v>1911</v>
      </c>
      <c r="F3377" s="1" t="s">
        <v>236</v>
      </c>
      <c r="G3377" s="1" t="s">
        <v>214</v>
      </c>
      <c r="H3377" s="1" t="s">
        <v>240</v>
      </c>
      <c r="I3377" s="1">
        <v>6692394.8499999996</v>
      </c>
      <c r="J3377" s="1">
        <v>29761380</v>
      </c>
      <c r="K3377" s="1">
        <v>1.4563440084457397</v>
      </c>
      <c r="L3377" s="1">
        <v>5.1451764106750488</v>
      </c>
      <c r="M3377" s="1">
        <v>0.47154989838600159</v>
      </c>
      <c r="N3377" s="1">
        <v>7.5801582336425781</v>
      </c>
    </row>
    <row r="3378" spans="1:14" x14ac:dyDescent="0.25">
      <c r="A3378" s="1">
        <v>350377</v>
      </c>
      <c r="B3378" s="1" t="s">
        <v>1521</v>
      </c>
      <c r="C3378" s="1">
        <v>120456003</v>
      </c>
      <c r="D3378" s="1">
        <v>377</v>
      </c>
      <c r="E3378" s="1" t="s">
        <v>1912</v>
      </c>
      <c r="F3378" s="1" t="s">
        <v>236</v>
      </c>
      <c r="G3378" s="1" t="s">
        <v>214</v>
      </c>
      <c r="H3378" s="1" t="s">
        <v>240</v>
      </c>
      <c r="I3378" s="1">
        <v>3409723.41</v>
      </c>
      <c r="J3378" s="1">
        <v>15879729</v>
      </c>
      <c r="K3378" s="1">
        <v>1.0513360500335693</v>
      </c>
      <c r="L3378" s="1">
        <v>7.090019702911377</v>
      </c>
      <c r="M3378" s="1">
        <v>0.33210158348083496</v>
      </c>
      <c r="N3378" s="1">
        <v>10.790850639343262</v>
      </c>
    </row>
    <row r="3379" spans="1:14" x14ac:dyDescent="0.25">
      <c r="A3379" s="1">
        <v>350378</v>
      </c>
      <c r="B3379" s="1" t="s">
        <v>1521</v>
      </c>
      <c r="C3379" s="1">
        <v>120480803</v>
      </c>
      <c r="D3379" s="1">
        <v>378</v>
      </c>
      <c r="E3379" s="1" t="s">
        <v>1913</v>
      </c>
      <c r="F3379" s="1" t="s">
        <v>235</v>
      </c>
      <c r="G3379" s="1" t="s">
        <v>215</v>
      </c>
      <c r="H3379" s="1" t="s">
        <v>240</v>
      </c>
      <c r="I3379" s="1">
        <v>2200717.12</v>
      </c>
      <c r="J3379" s="1">
        <v>10340421</v>
      </c>
      <c r="K3379" s="1">
        <v>0.48137998580932617</v>
      </c>
      <c r="L3379" s="1">
        <v>4.8826251029968262</v>
      </c>
      <c r="M3379" s="1">
        <v>0.1325981467962265</v>
      </c>
      <c r="N3379" s="1">
        <v>6.4115333557128906</v>
      </c>
    </row>
    <row r="3380" spans="1:14" x14ac:dyDescent="0.25">
      <c r="A3380" s="1">
        <v>350379</v>
      </c>
      <c r="B3380" s="1" t="s">
        <v>1521</v>
      </c>
      <c r="C3380" s="1">
        <v>120481002</v>
      </c>
      <c r="D3380" s="1">
        <v>379</v>
      </c>
      <c r="E3380" s="1" t="s">
        <v>1914</v>
      </c>
      <c r="F3380" s="1" t="s">
        <v>235</v>
      </c>
      <c r="G3380" s="1" t="s">
        <v>215</v>
      </c>
      <c r="H3380" s="1" t="s">
        <v>240</v>
      </c>
      <c r="I3380" s="1">
        <v>8360654.5199999996</v>
      </c>
      <c r="J3380" s="1">
        <v>37681608</v>
      </c>
      <c r="K3380" s="1">
        <v>3.7097721099853516</v>
      </c>
      <c r="L3380" s="1">
        <v>10.920140266418457</v>
      </c>
      <c r="M3380" s="1">
        <v>0.2073063850402832</v>
      </c>
      <c r="N3380" s="1">
        <v>2.5425920486450195</v>
      </c>
    </row>
    <row r="3381" spans="1:14" x14ac:dyDescent="0.25">
      <c r="A3381" s="1">
        <v>350380</v>
      </c>
      <c r="B3381" s="1" t="s">
        <v>1521</v>
      </c>
      <c r="C3381" s="1">
        <v>120483302</v>
      </c>
      <c r="D3381" s="1">
        <v>380</v>
      </c>
      <c r="E3381" s="1" t="s">
        <v>1915</v>
      </c>
      <c r="F3381" s="1" t="s">
        <v>235</v>
      </c>
      <c r="G3381" s="1" t="s">
        <v>215</v>
      </c>
      <c r="H3381" s="1" t="s">
        <v>240</v>
      </c>
      <c r="I3381" s="1">
        <v>5075683.84</v>
      </c>
      <c r="J3381" s="1">
        <v>22836466</v>
      </c>
      <c r="K3381" s="1">
        <v>0.79431599378585815</v>
      </c>
      <c r="L3381" s="1">
        <v>3.6036231517791748</v>
      </c>
      <c r="M3381" s="1">
        <v>0.39305984973907471</v>
      </c>
      <c r="N3381" s="1">
        <v>8.394007682800293</v>
      </c>
    </row>
    <row r="3382" spans="1:14" x14ac:dyDescent="0.25">
      <c r="A3382" s="1">
        <v>350381</v>
      </c>
      <c r="B3382" s="1" t="s">
        <v>1521</v>
      </c>
      <c r="C3382" s="1">
        <v>120484803</v>
      </c>
      <c r="D3382" s="1">
        <v>381</v>
      </c>
      <c r="E3382" s="1" t="s">
        <v>1916</v>
      </c>
      <c r="F3382" s="1" t="s">
        <v>235</v>
      </c>
      <c r="G3382" s="1" t="s">
        <v>215</v>
      </c>
      <c r="H3382" s="1" t="s">
        <v>240</v>
      </c>
      <c r="I3382" s="1">
        <v>2257064.77</v>
      </c>
      <c r="J3382" s="1">
        <v>9994397</v>
      </c>
      <c r="K3382" s="1">
        <v>0.4924980103969574</v>
      </c>
      <c r="L3382" s="1">
        <v>5.1831531524658203</v>
      </c>
      <c r="M3382" s="1">
        <v>-5.7424519211053848E-2</v>
      </c>
      <c r="N3382" s="1">
        <v>-2.4810881614685059</v>
      </c>
    </row>
    <row r="3383" spans="1:14" x14ac:dyDescent="0.25">
      <c r="A3383" s="1">
        <v>350382</v>
      </c>
      <c r="B3383" s="1" t="s">
        <v>1521</v>
      </c>
      <c r="C3383" s="1">
        <v>120484903</v>
      </c>
      <c r="D3383" s="1">
        <v>382</v>
      </c>
      <c r="E3383" s="1" t="s">
        <v>1917</v>
      </c>
      <c r="F3383" s="1" t="s">
        <v>235</v>
      </c>
      <c r="G3383" s="1" t="s">
        <v>215</v>
      </c>
      <c r="H3383" s="1" t="s">
        <v>240</v>
      </c>
      <c r="I3383" s="1">
        <v>3468463.24</v>
      </c>
      <c r="J3383" s="1">
        <v>15113672</v>
      </c>
      <c r="K3383" s="1">
        <v>0.81160998344421387</v>
      </c>
      <c r="L3383" s="1">
        <v>5.6747760772705078</v>
      </c>
      <c r="M3383" s="1">
        <v>0.16421881318092346</v>
      </c>
      <c r="N3383" s="1">
        <v>4.969935417175293</v>
      </c>
    </row>
    <row r="3384" spans="1:14" x14ac:dyDescent="0.25">
      <c r="A3384" s="1">
        <v>350383</v>
      </c>
      <c r="B3384" s="1" t="s">
        <v>1521</v>
      </c>
      <c r="C3384" s="1">
        <v>120485603</v>
      </c>
      <c r="D3384" s="1">
        <v>383</v>
      </c>
      <c r="E3384" s="1" t="s">
        <v>1918</v>
      </c>
      <c r="F3384" s="1" t="s">
        <v>235</v>
      </c>
      <c r="G3384" s="1" t="s">
        <v>215</v>
      </c>
      <c r="H3384" s="1" t="s">
        <v>240</v>
      </c>
      <c r="I3384" s="1">
        <v>1148007.21</v>
      </c>
      <c r="J3384" s="1">
        <v>5189844.5</v>
      </c>
      <c r="K3384" s="1">
        <v>0.12259300053119659</v>
      </c>
      <c r="L3384" s="1">
        <v>2.4193193912506104</v>
      </c>
      <c r="M3384" s="1">
        <v>4.1355431079864502E-2</v>
      </c>
      <c r="N3384" s="1">
        <v>3.7369866371154785</v>
      </c>
    </row>
    <row r="3385" spans="1:14" x14ac:dyDescent="0.25">
      <c r="A3385" s="1">
        <v>350384</v>
      </c>
      <c r="B3385" s="1" t="s">
        <v>1521</v>
      </c>
      <c r="C3385" s="1">
        <v>120486003</v>
      </c>
      <c r="D3385" s="1">
        <v>384</v>
      </c>
      <c r="E3385" s="1" t="s">
        <v>1919</v>
      </c>
      <c r="F3385" s="1" t="s">
        <v>235</v>
      </c>
      <c r="G3385" s="1" t="s">
        <v>215</v>
      </c>
      <c r="H3385" s="1" t="s">
        <v>240</v>
      </c>
      <c r="I3385" s="1">
        <v>1033314.06</v>
      </c>
      <c r="J3385" s="1">
        <v>3510484.25</v>
      </c>
      <c r="K3385" s="1">
        <v>0.1200689971446991</v>
      </c>
      <c r="L3385" s="1">
        <v>3.5414245128631592</v>
      </c>
      <c r="M3385" s="1">
        <v>6.9541297852993011E-3</v>
      </c>
      <c r="N3385" s="1">
        <v>0.67755275964736938</v>
      </c>
    </row>
    <row r="3386" spans="1:14" x14ac:dyDescent="0.25">
      <c r="A3386" s="1">
        <v>350385</v>
      </c>
      <c r="B3386" s="1" t="s">
        <v>1521</v>
      </c>
      <c r="C3386" s="1">
        <v>120488603</v>
      </c>
      <c r="D3386" s="1">
        <v>385</v>
      </c>
      <c r="E3386" s="1" t="s">
        <v>1920</v>
      </c>
      <c r="F3386" s="1" t="s">
        <v>235</v>
      </c>
      <c r="G3386" s="1" t="s">
        <v>215</v>
      </c>
      <c r="H3386" s="1" t="s">
        <v>240</v>
      </c>
      <c r="I3386" s="1">
        <v>1595224.18</v>
      </c>
      <c r="J3386" s="1">
        <v>6120240</v>
      </c>
      <c r="K3386" s="1">
        <v>0.26054999232292175</v>
      </c>
      <c r="L3386" s="1">
        <v>4.4464807510375977</v>
      </c>
      <c r="M3386" s="1">
        <v>6.8462327122688293E-2</v>
      </c>
      <c r="N3386" s="1">
        <v>4.4841523170471191</v>
      </c>
    </row>
    <row r="3387" spans="1:14" x14ac:dyDescent="0.25">
      <c r="A3387" s="1">
        <v>350386</v>
      </c>
      <c r="B3387" s="1" t="s">
        <v>1521</v>
      </c>
      <c r="C3387" s="1">
        <v>120522003</v>
      </c>
      <c r="D3387" s="1">
        <v>386</v>
      </c>
      <c r="E3387" s="1" t="s">
        <v>1921</v>
      </c>
      <c r="F3387" s="1" t="s">
        <v>236</v>
      </c>
      <c r="G3387" s="1" t="s">
        <v>212</v>
      </c>
      <c r="H3387" s="1" t="s">
        <v>240</v>
      </c>
      <c r="I3387" s="1">
        <v>2977807.02</v>
      </c>
      <c r="J3387" s="1">
        <v>14858939</v>
      </c>
      <c r="K3387" s="1">
        <v>0.26484298706054688</v>
      </c>
      <c r="L3387" s="1">
        <v>1.8147269487380981</v>
      </c>
      <c r="M3387" s="1">
        <v>0.17260082066059113</v>
      </c>
      <c r="N3387" s="1">
        <v>6.1528744697570801</v>
      </c>
    </row>
    <row r="3388" spans="1:14" x14ac:dyDescent="0.25">
      <c r="A3388" s="1">
        <v>350387</v>
      </c>
      <c r="B3388" s="1" t="s">
        <v>1521</v>
      </c>
      <c r="C3388" s="1">
        <v>121135003</v>
      </c>
      <c r="D3388" s="1">
        <v>387</v>
      </c>
      <c r="E3388" s="1" t="s">
        <v>1922</v>
      </c>
      <c r="F3388" s="1" t="s">
        <v>235</v>
      </c>
      <c r="G3388" s="1" t="s">
        <v>216</v>
      </c>
      <c r="H3388" s="1" t="s">
        <v>240</v>
      </c>
      <c r="I3388" s="1">
        <v>909136.71</v>
      </c>
      <c r="J3388" s="1">
        <v>3888722</v>
      </c>
      <c r="K3388" s="1">
        <v>3.6763250827789307E-2</v>
      </c>
      <c r="L3388" s="1">
        <v>0.95440405607223511</v>
      </c>
      <c r="M3388" s="1">
        <v>-0.13138321042060852</v>
      </c>
      <c r="N3388" s="1">
        <v>-12.626688957214355</v>
      </c>
    </row>
    <row r="3389" spans="1:14" x14ac:dyDescent="0.25">
      <c r="A3389" s="1">
        <v>350388</v>
      </c>
      <c r="B3389" s="1" t="s">
        <v>1521</v>
      </c>
      <c r="C3389" s="1">
        <v>121135503</v>
      </c>
      <c r="D3389" s="1">
        <v>388</v>
      </c>
      <c r="E3389" s="1" t="s">
        <v>1923</v>
      </c>
      <c r="F3389" s="1" t="s">
        <v>235</v>
      </c>
      <c r="G3389" s="1" t="s">
        <v>216</v>
      </c>
      <c r="H3389" s="1" t="s">
        <v>240</v>
      </c>
      <c r="I3389" s="1">
        <v>1768950.3</v>
      </c>
      <c r="J3389" s="1">
        <v>9642179</v>
      </c>
      <c r="K3389" s="1">
        <v>0.36008000373840332</v>
      </c>
      <c r="L3389" s="1">
        <v>3.8792948722839355</v>
      </c>
      <c r="M3389" s="1">
        <v>0.12009967118501663</v>
      </c>
      <c r="N3389" s="1">
        <v>7.283841609954834</v>
      </c>
    </row>
    <row r="3390" spans="1:14" x14ac:dyDescent="0.25">
      <c r="A3390" s="1">
        <v>350389</v>
      </c>
      <c r="B3390" s="1" t="s">
        <v>1521</v>
      </c>
      <c r="C3390" s="1">
        <v>121136503</v>
      </c>
      <c r="D3390" s="1">
        <v>389</v>
      </c>
      <c r="E3390" s="1" t="s">
        <v>1924</v>
      </c>
      <c r="F3390" s="1" t="s">
        <v>235</v>
      </c>
      <c r="G3390" s="1" t="s">
        <v>216</v>
      </c>
      <c r="H3390" s="1" t="s">
        <v>240</v>
      </c>
      <c r="I3390" s="1">
        <v>1503317.28</v>
      </c>
      <c r="J3390" s="1">
        <v>6825707</v>
      </c>
      <c r="K3390" s="1">
        <v>0.12567800283432007</v>
      </c>
      <c r="L3390" s="1">
        <v>1.8757829666137695</v>
      </c>
      <c r="M3390" s="1">
        <v>0.23854996263980865</v>
      </c>
      <c r="N3390" s="1">
        <v>18.861173629760742</v>
      </c>
    </row>
    <row r="3391" spans="1:14" x14ac:dyDescent="0.25">
      <c r="A3391" s="1">
        <v>350390</v>
      </c>
      <c r="B3391" s="1" t="s">
        <v>1521</v>
      </c>
      <c r="C3391" s="1">
        <v>121136603</v>
      </c>
      <c r="D3391" s="1">
        <v>390</v>
      </c>
      <c r="E3391" s="1" t="s">
        <v>1925</v>
      </c>
      <c r="F3391" s="1" t="s">
        <v>235</v>
      </c>
      <c r="G3391" s="1" t="s">
        <v>216</v>
      </c>
      <c r="H3391" s="1" t="s">
        <v>240</v>
      </c>
      <c r="I3391" s="1">
        <v>1535177.47</v>
      </c>
      <c r="J3391" s="1">
        <v>9747552</v>
      </c>
      <c r="K3391" s="1">
        <v>0.72986298799514771</v>
      </c>
      <c r="L3391" s="1">
        <v>8.0936813354492188</v>
      </c>
      <c r="M3391" s="1">
        <v>-0.12276268750429153</v>
      </c>
      <c r="N3391" s="1">
        <v>-7.4045310020446777</v>
      </c>
    </row>
    <row r="3392" spans="1:14" x14ac:dyDescent="0.25">
      <c r="A3392" s="1">
        <v>350391</v>
      </c>
      <c r="B3392" s="1" t="s">
        <v>1521</v>
      </c>
      <c r="C3392" s="1">
        <v>121139004</v>
      </c>
      <c r="D3392" s="1">
        <v>391</v>
      </c>
      <c r="E3392" s="1" t="s">
        <v>1926</v>
      </c>
      <c r="F3392" s="1" t="s">
        <v>235</v>
      </c>
      <c r="G3392" s="1" t="s">
        <v>216</v>
      </c>
      <c r="H3392" s="1" t="s">
        <v>240</v>
      </c>
      <c r="I3392" s="1">
        <v>497917.01</v>
      </c>
      <c r="J3392" s="1">
        <v>3336464.75</v>
      </c>
      <c r="K3392" s="1">
        <v>3.5974748432636261E-2</v>
      </c>
      <c r="L3392" s="1">
        <v>1.0899821519851685</v>
      </c>
      <c r="M3392" s="1">
        <v>1.2109720148146152E-2</v>
      </c>
      <c r="N3392" s="1">
        <v>2.4927003383636475</v>
      </c>
    </row>
    <row r="3393" spans="1:14" x14ac:dyDescent="0.25">
      <c r="A3393" s="1">
        <v>350392</v>
      </c>
      <c r="B3393" s="1" t="s">
        <v>1521</v>
      </c>
      <c r="C3393" s="1">
        <v>121390302</v>
      </c>
      <c r="D3393" s="1">
        <v>392</v>
      </c>
      <c r="E3393" s="1" t="s">
        <v>1927</v>
      </c>
      <c r="F3393" s="1" t="s">
        <v>235</v>
      </c>
      <c r="G3393" s="1" t="s">
        <v>217</v>
      </c>
      <c r="H3393" s="1" t="s">
        <v>240</v>
      </c>
      <c r="I3393" s="1">
        <v>12694577</v>
      </c>
      <c r="J3393" s="1">
        <v>136813264</v>
      </c>
      <c r="K3393" s="1">
        <v>15.971207618713379</v>
      </c>
      <c r="L3393" s="1">
        <v>13.216597557067871</v>
      </c>
      <c r="M3393" s="1">
        <v>0.68344700336456299</v>
      </c>
      <c r="N3393" s="1">
        <v>5.6901140213012695</v>
      </c>
    </row>
    <row r="3394" spans="1:14" x14ac:dyDescent="0.25">
      <c r="A3394" s="1">
        <v>350393</v>
      </c>
      <c r="B3394" s="1" t="s">
        <v>1521</v>
      </c>
      <c r="C3394" s="1">
        <v>121391303</v>
      </c>
      <c r="D3394" s="1">
        <v>393</v>
      </c>
      <c r="E3394" s="1" t="s">
        <v>1928</v>
      </c>
      <c r="F3394" s="1" t="s">
        <v>235</v>
      </c>
      <c r="G3394" s="1" t="s">
        <v>217</v>
      </c>
      <c r="H3394" s="1" t="s">
        <v>240</v>
      </c>
      <c r="I3394" s="1">
        <v>1087776.6499999999</v>
      </c>
      <c r="J3394" s="1">
        <v>5730009</v>
      </c>
      <c r="K3394" s="1">
        <v>1.2160940170288086</v>
      </c>
      <c r="L3394" s="1">
        <v>26.941003799438477</v>
      </c>
      <c r="M3394" s="1">
        <v>7.1407981216907501E-2</v>
      </c>
      <c r="N3394" s="1">
        <v>7.0257949829101563</v>
      </c>
    </row>
    <row r="3395" spans="1:14" x14ac:dyDescent="0.25">
      <c r="A3395" s="1">
        <v>350394</v>
      </c>
      <c r="B3395" s="1" t="s">
        <v>1521</v>
      </c>
      <c r="C3395" s="1">
        <v>121392303</v>
      </c>
      <c r="D3395" s="1">
        <v>394</v>
      </c>
      <c r="E3395" s="1" t="s">
        <v>1929</v>
      </c>
      <c r="F3395" s="1" t="s">
        <v>235</v>
      </c>
      <c r="G3395" s="1" t="s">
        <v>217</v>
      </c>
      <c r="H3395" s="1" t="s">
        <v>240</v>
      </c>
      <c r="I3395" s="1">
        <v>3943712.62</v>
      </c>
      <c r="J3395" s="1">
        <v>13315525</v>
      </c>
      <c r="K3395" s="1">
        <v>0.71935099363327026</v>
      </c>
      <c r="L3395" s="1">
        <v>5.7108688354492188</v>
      </c>
      <c r="M3395" s="1">
        <v>0.23397594690322876</v>
      </c>
      <c r="N3395" s="1">
        <v>6.3070769309997559</v>
      </c>
    </row>
    <row r="3396" spans="1:14" x14ac:dyDescent="0.25">
      <c r="A3396" s="1">
        <v>350395</v>
      </c>
      <c r="B3396" s="1" t="s">
        <v>1521</v>
      </c>
      <c r="C3396" s="1">
        <v>121394503</v>
      </c>
      <c r="D3396" s="1">
        <v>395</v>
      </c>
      <c r="E3396" s="1" t="s">
        <v>1930</v>
      </c>
      <c r="F3396" s="1" t="s">
        <v>235</v>
      </c>
      <c r="G3396" s="1" t="s">
        <v>217</v>
      </c>
      <c r="H3396" s="1" t="s">
        <v>240</v>
      </c>
      <c r="I3396" s="1">
        <v>1489211.25</v>
      </c>
      <c r="J3396" s="1">
        <v>7242380</v>
      </c>
      <c r="K3396" s="1">
        <v>0.15374499559402466</v>
      </c>
      <c r="L3396" s="1">
        <v>2.1688942909240723</v>
      </c>
      <c r="M3396" s="1">
        <v>0.19137217104434967</v>
      </c>
      <c r="N3396" s="1">
        <v>14.745447158813477</v>
      </c>
    </row>
    <row r="3397" spans="1:14" x14ac:dyDescent="0.25">
      <c r="A3397" s="1">
        <v>350396</v>
      </c>
      <c r="B3397" s="1" t="s">
        <v>1521</v>
      </c>
      <c r="C3397" s="1">
        <v>121394603</v>
      </c>
      <c r="D3397" s="1">
        <v>396</v>
      </c>
      <c r="E3397" s="1" t="s">
        <v>1931</v>
      </c>
      <c r="F3397" s="1" t="s">
        <v>235</v>
      </c>
      <c r="G3397" s="1" t="s">
        <v>217</v>
      </c>
      <c r="H3397" s="1" t="s">
        <v>240</v>
      </c>
      <c r="I3397" s="1">
        <v>1423535.73</v>
      </c>
      <c r="J3397" s="1">
        <v>5872497.5</v>
      </c>
      <c r="K3397" s="1">
        <v>0.11754749715328217</v>
      </c>
      <c r="L3397" s="1">
        <v>2.0425460338592529</v>
      </c>
      <c r="M3397" s="1">
        <v>3.2864641398191452E-2</v>
      </c>
      <c r="N3397" s="1">
        <v>2.3632216453552246</v>
      </c>
    </row>
    <row r="3398" spans="1:14" x14ac:dyDescent="0.25">
      <c r="A3398" s="1">
        <v>350397</v>
      </c>
      <c r="B3398" s="1" t="s">
        <v>1521</v>
      </c>
      <c r="C3398" s="1">
        <v>121395103</v>
      </c>
      <c r="D3398" s="1">
        <v>397</v>
      </c>
      <c r="E3398" s="1" t="s">
        <v>1932</v>
      </c>
      <c r="F3398" s="1" t="s">
        <v>235</v>
      </c>
      <c r="G3398" s="1" t="s">
        <v>217</v>
      </c>
      <c r="H3398" s="1" t="s">
        <v>240</v>
      </c>
      <c r="I3398" s="1">
        <v>3889242.07</v>
      </c>
      <c r="J3398" s="1">
        <v>9658760</v>
      </c>
      <c r="K3398" s="1">
        <v>1.093654990196228</v>
      </c>
      <c r="L3398" s="1">
        <v>12.768728256225586</v>
      </c>
      <c r="M3398" s="1">
        <v>5.079059861600399E-3</v>
      </c>
      <c r="N3398" s="1">
        <v>0.13076330721378326</v>
      </c>
    </row>
    <row r="3399" spans="1:14" x14ac:dyDescent="0.25">
      <c r="A3399" s="1">
        <v>350398</v>
      </c>
      <c r="B3399" s="1" t="s">
        <v>1521</v>
      </c>
      <c r="C3399" s="1">
        <v>121395603</v>
      </c>
      <c r="D3399" s="1">
        <v>398</v>
      </c>
      <c r="E3399" s="1" t="s">
        <v>1933</v>
      </c>
      <c r="F3399" s="1" t="s">
        <v>235</v>
      </c>
      <c r="G3399" s="1" t="s">
        <v>217</v>
      </c>
      <c r="H3399" s="1" t="s">
        <v>240</v>
      </c>
      <c r="I3399" s="1">
        <v>972696.53</v>
      </c>
      <c r="J3399" s="1">
        <v>2740986.75</v>
      </c>
      <c r="K3399" s="1">
        <v>0.21844975650310516</v>
      </c>
      <c r="L3399" s="1">
        <v>8.6599225997924805</v>
      </c>
      <c r="M3399" s="1">
        <v>-0.1170165166258812</v>
      </c>
      <c r="N3399" s="1">
        <v>-10.738287925720215</v>
      </c>
    </row>
    <row r="3400" spans="1:14" x14ac:dyDescent="0.25">
      <c r="A3400" s="1">
        <v>350399</v>
      </c>
      <c r="B3400" s="1" t="s">
        <v>1521</v>
      </c>
      <c r="C3400" s="1">
        <v>121395703</v>
      </c>
      <c r="D3400" s="1">
        <v>399</v>
      </c>
      <c r="E3400" s="1" t="s">
        <v>1934</v>
      </c>
      <c r="F3400" s="1" t="s">
        <v>235</v>
      </c>
      <c r="G3400" s="1" t="s">
        <v>217</v>
      </c>
      <c r="H3400" s="1" t="s">
        <v>240</v>
      </c>
      <c r="I3400" s="1">
        <v>1380318.36</v>
      </c>
      <c r="J3400" s="1">
        <v>4911463</v>
      </c>
      <c r="K3400" s="1">
        <v>0.15908950567245483</v>
      </c>
      <c r="L3400" s="1">
        <v>3.3475799560546875</v>
      </c>
      <c r="M3400" s="1">
        <v>1.7918720841407776E-2</v>
      </c>
      <c r="N3400" s="1">
        <v>1.3152322769165039</v>
      </c>
    </row>
    <row r="3401" spans="1:14" x14ac:dyDescent="0.25">
      <c r="A3401" s="1">
        <v>350400</v>
      </c>
      <c r="B3401" s="1" t="s">
        <v>1521</v>
      </c>
      <c r="C3401" s="1">
        <v>121397803</v>
      </c>
      <c r="D3401" s="1">
        <v>400</v>
      </c>
      <c r="E3401" s="1" t="s">
        <v>1935</v>
      </c>
      <c r="F3401" s="1" t="s">
        <v>235</v>
      </c>
      <c r="G3401" s="1" t="s">
        <v>217</v>
      </c>
      <c r="H3401" s="1" t="s">
        <v>240</v>
      </c>
      <c r="I3401" s="1">
        <v>2390155.8199999998</v>
      </c>
      <c r="J3401" s="1">
        <v>9192986</v>
      </c>
      <c r="K3401" s="1">
        <v>0.75676101446151733</v>
      </c>
      <c r="L3401" s="1">
        <v>8.9703750610351563</v>
      </c>
      <c r="M3401" s="1">
        <v>0.18261240422725677</v>
      </c>
      <c r="N3401" s="1">
        <v>8.2722005844116211</v>
      </c>
    </row>
    <row r="3402" spans="1:14" x14ac:dyDescent="0.25">
      <c r="A3402" s="1">
        <v>350401</v>
      </c>
      <c r="B3402" s="1" t="s">
        <v>1521</v>
      </c>
      <c r="C3402" s="1">
        <v>122091002</v>
      </c>
      <c r="D3402" s="1">
        <v>401</v>
      </c>
      <c r="E3402" s="1" t="s">
        <v>1936</v>
      </c>
      <c r="F3402" s="1" t="s">
        <v>237</v>
      </c>
      <c r="G3402" s="1" t="s">
        <v>218</v>
      </c>
      <c r="H3402" s="1" t="s">
        <v>240</v>
      </c>
      <c r="I3402" s="1">
        <v>4795452.5999999996</v>
      </c>
      <c r="J3402" s="1">
        <v>15196039</v>
      </c>
      <c r="K3402" s="1">
        <v>1.485105037689209</v>
      </c>
      <c r="L3402" s="1">
        <v>10.831538200378418</v>
      </c>
      <c r="M3402" s="1">
        <v>0.14902059733867645</v>
      </c>
      <c r="N3402" s="1">
        <v>3.2072048187255859</v>
      </c>
    </row>
    <row r="3403" spans="1:14" x14ac:dyDescent="0.25">
      <c r="A3403" s="1">
        <v>350402</v>
      </c>
      <c r="B3403" s="1" t="s">
        <v>1521</v>
      </c>
      <c r="C3403" s="1">
        <v>122091303</v>
      </c>
      <c r="D3403" s="1">
        <v>402</v>
      </c>
      <c r="E3403" s="1" t="s">
        <v>1937</v>
      </c>
      <c r="F3403" s="1" t="s">
        <v>237</v>
      </c>
      <c r="G3403" s="1" t="s">
        <v>218</v>
      </c>
      <c r="H3403" s="1" t="s">
        <v>240</v>
      </c>
      <c r="I3403" s="1">
        <v>1276067.24</v>
      </c>
      <c r="J3403" s="1">
        <v>6878438</v>
      </c>
      <c r="K3403" s="1">
        <v>-3.9944997988641262E-3</v>
      </c>
      <c r="L3403" s="1">
        <v>-5.8039072901010513E-2</v>
      </c>
      <c r="M3403" s="1">
        <v>0.21536123752593994</v>
      </c>
      <c r="N3403" s="1">
        <v>20.30357551574707</v>
      </c>
    </row>
    <row r="3404" spans="1:14" x14ac:dyDescent="0.25">
      <c r="A3404" s="1">
        <v>350403</v>
      </c>
      <c r="B3404" s="1" t="s">
        <v>1521</v>
      </c>
      <c r="C3404" s="1">
        <v>122091352</v>
      </c>
      <c r="D3404" s="1">
        <v>403</v>
      </c>
      <c r="E3404" s="1" t="s">
        <v>1938</v>
      </c>
      <c r="F3404" s="1" t="s">
        <v>237</v>
      </c>
      <c r="G3404" s="1" t="s">
        <v>218</v>
      </c>
      <c r="H3404" s="1" t="s">
        <v>240</v>
      </c>
      <c r="I3404" s="1">
        <v>5184433.9000000004</v>
      </c>
      <c r="J3404" s="1">
        <v>23003804</v>
      </c>
      <c r="K3404" s="1">
        <v>1.0641399621963501</v>
      </c>
      <c r="L3404" s="1">
        <v>4.8503022193908691</v>
      </c>
      <c r="M3404" s="1">
        <v>0.13667480647563934</v>
      </c>
      <c r="N3404" s="1">
        <v>2.7076334953308105</v>
      </c>
    </row>
    <row r="3405" spans="1:14" x14ac:dyDescent="0.25">
      <c r="A3405" s="1">
        <v>350404</v>
      </c>
      <c r="B3405" s="1" t="s">
        <v>1521</v>
      </c>
      <c r="C3405" s="1">
        <v>122092002</v>
      </c>
      <c r="D3405" s="1">
        <v>404</v>
      </c>
      <c r="E3405" s="1" t="s">
        <v>1939</v>
      </c>
      <c r="F3405" s="1" t="s">
        <v>237</v>
      </c>
      <c r="G3405" s="1" t="s">
        <v>218</v>
      </c>
      <c r="H3405" s="1" t="s">
        <v>240</v>
      </c>
      <c r="I3405" s="1">
        <v>3369134.71</v>
      </c>
      <c r="J3405" s="1">
        <v>12963403</v>
      </c>
      <c r="K3405" s="1">
        <v>0.31635600328445435</v>
      </c>
      <c r="L3405" s="1">
        <v>2.5014219284057617</v>
      </c>
      <c r="M3405" s="1">
        <v>0.13995811343193054</v>
      </c>
      <c r="N3405" s="1">
        <v>4.3341732025146484</v>
      </c>
    </row>
    <row r="3406" spans="1:14" x14ac:dyDescent="0.25">
      <c r="A3406" s="1">
        <v>350405</v>
      </c>
      <c r="B3406" s="1" t="s">
        <v>1521</v>
      </c>
      <c r="C3406" s="1">
        <v>122092102</v>
      </c>
      <c r="D3406" s="1">
        <v>405</v>
      </c>
      <c r="E3406" s="1" t="s">
        <v>1940</v>
      </c>
      <c r="F3406" s="1" t="s">
        <v>237</v>
      </c>
      <c r="G3406" s="1" t="s">
        <v>218</v>
      </c>
      <c r="H3406" s="1" t="s">
        <v>240</v>
      </c>
      <c r="I3406" s="1">
        <v>7527635.5800000001</v>
      </c>
      <c r="J3406" s="1">
        <v>19233626</v>
      </c>
      <c r="K3406" s="1">
        <v>0.59661197662353516</v>
      </c>
      <c r="L3406" s="1">
        <v>3.2012209892272949</v>
      </c>
      <c r="M3406" s="1">
        <v>2.341229934245348E-3</v>
      </c>
      <c r="N3406" s="1">
        <v>3.1111473217606544E-2</v>
      </c>
    </row>
    <row r="3407" spans="1:14" x14ac:dyDescent="0.25">
      <c r="A3407" s="1">
        <v>350406</v>
      </c>
      <c r="B3407" s="1" t="s">
        <v>1521</v>
      </c>
      <c r="C3407" s="1">
        <v>122092353</v>
      </c>
      <c r="D3407" s="1">
        <v>406</v>
      </c>
      <c r="E3407" s="1" t="s">
        <v>1941</v>
      </c>
      <c r="F3407" s="1" t="s">
        <v>237</v>
      </c>
      <c r="G3407" s="1" t="s">
        <v>218</v>
      </c>
      <c r="H3407" s="1" t="s">
        <v>240</v>
      </c>
      <c r="I3407" s="1">
        <v>6596391.1299999999</v>
      </c>
      <c r="J3407" s="1">
        <v>15141565</v>
      </c>
      <c r="K3407" s="1">
        <v>0.35054498910903931</v>
      </c>
      <c r="L3407" s="1">
        <v>2.3699853420257568</v>
      </c>
      <c r="M3407" s="1">
        <v>-0.13239097595214844</v>
      </c>
      <c r="N3407" s="1">
        <v>-1.9675326347351074</v>
      </c>
    </row>
    <row r="3408" spans="1:14" x14ac:dyDescent="0.25">
      <c r="A3408" s="1">
        <v>350407</v>
      </c>
      <c r="B3408" s="1" t="s">
        <v>1521</v>
      </c>
      <c r="C3408" s="1">
        <v>122097203</v>
      </c>
      <c r="D3408" s="1">
        <v>407</v>
      </c>
      <c r="E3408" s="1" t="s">
        <v>1942</v>
      </c>
      <c r="F3408" s="1" t="s">
        <v>237</v>
      </c>
      <c r="G3408" s="1" t="s">
        <v>218</v>
      </c>
      <c r="H3408" s="1" t="s">
        <v>240</v>
      </c>
      <c r="I3408" s="1">
        <v>830667</v>
      </c>
      <c r="J3408" s="1">
        <v>3260818</v>
      </c>
      <c r="K3408" s="1">
        <v>0.10849499702453613</v>
      </c>
      <c r="L3408" s="1">
        <v>3.4417476654052734</v>
      </c>
      <c r="M3408" s="1">
        <v>-5.8710001409053802E-2</v>
      </c>
      <c r="N3408" s="1">
        <v>-6.601250171661377</v>
      </c>
    </row>
    <row r="3409" spans="1:14" x14ac:dyDescent="0.25">
      <c r="A3409" s="1">
        <v>350408</v>
      </c>
      <c r="B3409" s="1" t="s">
        <v>1521</v>
      </c>
      <c r="C3409" s="1">
        <v>122097502</v>
      </c>
      <c r="D3409" s="1">
        <v>408</v>
      </c>
      <c r="E3409" s="1" t="s">
        <v>1943</v>
      </c>
      <c r="F3409" s="1" t="s">
        <v>237</v>
      </c>
      <c r="G3409" s="1" t="s">
        <v>218</v>
      </c>
      <c r="H3409" s="1" t="s">
        <v>240</v>
      </c>
      <c r="I3409" s="1">
        <v>6735260.9900000002</v>
      </c>
      <c r="J3409" s="1">
        <v>14759180</v>
      </c>
      <c r="K3409" s="1">
        <v>0.80964398384094238</v>
      </c>
      <c r="L3409" s="1">
        <v>5.8040928840637207</v>
      </c>
      <c r="M3409" s="1">
        <v>0.15310083329677582</v>
      </c>
      <c r="N3409" s="1">
        <v>2.3259968757629395</v>
      </c>
    </row>
    <row r="3410" spans="1:14" x14ac:dyDescent="0.25">
      <c r="A3410" s="1">
        <v>350409</v>
      </c>
      <c r="B3410" s="1" t="s">
        <v>1521</v>
      </c>
      <c r="C3410" s="1">
        <v>122097604</v>
      </c>
      <c r="D3410" s="1">
        <v>409</v>
      </c>
      <c r="E3410" s="1" t="s">
        <v>1944</v>
      </c>
      <c r="F3410" s="1" t="s">
        <v>237</v>
      </c>
      <c r="G3410" s="1" t="s">
        <v>218</v>
      </c>
      <c r="H3410" s="1" t="s">
        <v>240</v>
      </c>
      <c r="I3410" s="1">
        <v>511867.38</v>
      </c>
      <c r="J3410" s="1">
        <v>1298259.375</v>
      </c>
      <c r="K3410" s="1">
        <v>4.3958123773336411E-2</v>
      </c>
      <c r="L3410" s="1">
        <v>3.5045907497406006</v>
      </c>
      <c r="M3410" s="1">
        <v>4.6246000565588474E-3</v>
      </c>
      <c r="N3410" s="1">
        <v>0.91171330213546753</v>
      </c>
    </row>
    <row r="3411" spans="1:14" x14ac:dyDescent="0.25">
      <c r="A3411" s="1">
        <v>350410</v>
      </c>
      <c r="B3411" s="1" t="s">
        <v>1521</v>
      </c>
      <c r="C3411" s="1">
        <v>122098003</v>
      </c>
      <c r="D3411" s="1">
        <v>410</v>
      </c>
      <c r="E3411" s="1" t="s">
        <v>1945</v>
      </c>
      <c r="F3411" s="1" t="s">
        <v>237</v>
      </c>
      <c r="G3411" s="1" t="s">
        <v>218</v>
      </c>
      <c r="H3411" s="1" t="s">
        <v>240</v>
      </c>
      <c r="I3411" s="1">
        <v>1365892.37</v>
      </c>
      <c r="J3411" s="1">
        <v>3091446.25</v>
      </c>
      <c r="K3411" s="1">
        <v>1.7463499680161476E-2</v>
      </c>
      <c r="L3411" s="1">
        <v>0.56810665130615234</v>
      </c>
      <c r="M3411" s="1">
        <v>-9.0342827141284943E-2</v>
      </c>
      <c r="N3411" s="1">
        <v>-6.2038626670837402</v>
      </c>
    </row>
    <row r="3412" spans="1:14" x14ac:dyDescent="0.25">
      <c r="A3412" s="1">
        <v>350411</v>
      </c>
      <c r="B3412" s="1" t="s">
        <v>1521</v>
      </c>
      <c r="C3412" s="1">
        <v>122098103</v>
      </c>
      <c r="D3412" s="1">
        <v>411</v>
      </c>
      <c r="E3412" s="1" t="s">
        <v>1946</v>
      </c>
      <c r="F3412" s="1" t="s">
        <v>237</v>
      </c>
      <c r="G3412" s="1" t="s">
        <v>218</v>
      </c>
      <c r="H3412" s="1" t="s">
        <v>240</v>
      </c>
      <c r="I3412" s="1">
        <v>3667157.45</v>
      </c>
      <c r="J3412" s="1">
        <v>11681963</v>
      </c>
      <c r="K3412" s="1">
        <v>0.20378799736499786</v>
      </c>
      <c r="L3412" s="1">
        <v>1.7754390239715576</v>
      </c>
      <c r="M3412" s="1">
        <v>-2.3705450817942619E-2</v>
      </c>
      <c r="N3412" s="1">
        <v>-0.64227390289306641</v>
      </c>
    </row>
    <row r="3413" spans="1:14" x14ac:dyDescent="0.25">
      <c r="A3413" s="1">
        <v>350412</v>
      </c>
      <c r="B3413" s="1" t="s">
        <v>1521</v>
      </c>
      <c r="C3413" s="1">
        <v>122098202</v>
      </c>
      <c r="D3413" s="1">
        <v>412</v>
      </c>
      <c r="E3413" s="1" t="s">
        <v>1947</v>
      </c>
      <c r="F3413" s="1" t="s">
        <v>237</v>
      </c>
      <c r="G3413" s="1" t="s">
        <v>218</v>
      </c>
      <c r="H3413" s="1" t="s">
        <v>240</v>
      </c>
      <c r="I3413" s="1">
        <v>6039763.0800000001</v>
      </c>
      <c r="J3413" s="1">
        <v>17026700</v>
      </c>
      <c r="K3413" s="1">
        <v>0.57769399881362915</v>
      </c>
      <c r="L3413" s="1">
        <v>3.5120298862457275</v>
      </c>
      <c r="M3413" s="1">
        <v>0.26908323168754578</v>
      </c>
      <c r="N3413" s="1">
        <v>4.662938117980957</v>
      </c>
    </row>
    <row r="3414" spans="1:14" x14ac:dyDescent="0.25">
      <c r="A3414" s="1">
        <v>350413</v>
      </c>
      <c r="B3414" s="1" t="s">
        <v>1521</v>
      </c>
      <c r="C3414" s="1">
        <v>122098403</v>
      </c>
      <c r="D3414" s="1">
        <v>413</v>
      </c>
      <c r="E3414" s="1" t="s">
        <v>1948</v>
      </c>
      <c r="F3414" s="1" t="s">
        <v>237</v>
      </c>
      <c r="G3414" s="1" t="s">
        <v>218</v>
      </c>
      <c r="H3414" s="1" t="s">
        <v>240</v>
      </c>
      <c r="I3414" s="1">
        <v>2955157.26</v>
      </c>
      <c r="J3414" s="1">
        <v>10840201</v>
      </c>
      <c r="K3414" s="1">
        <v>0.29648399353027344</v>
      </c>
      <c r="L3414" s="1">
        <v>2.8119494915008545</v>
      </c>
      <c r="M3414" s="1">
        <v>-8.6258061230182648E-2</v>
      </c>
      <c r="N3414" s="1">
        <v>-2.836115837097168</v>
      </c>
    </row>
    <row r="3415" spans="1:14" x14ac:dyDescent="0.25">
      <c r="A3415" s="1">
        <v>350414</v>
      </c>
      <c r="B3415" s="1" t="s">
        <v>1521</v>
      </c>
      <c r="C3415" s="1">
        <v>123460302</v>
      </c>
      <c r="D3415" s="1">
        <v>414</v>
      </c>
      <c r="E3415" s="1" t="s">
        <v>1949</v>
      </c>
      <c r="F3415" s="1" t="s">
        <v>237</v>
      </c>
      <c r="G3415" s="1" t="s">
        <v>219</v>
      </c>
      <c r="H3415" s="1" t="s">
        <v>240</v>
      </c>
      <c r="I3415" s="1">
        <v>3846227.21</v>
      </c>
      <c r="J3415" s="1">
        <v>7756717.5</v>
      </c>
      <c r="K3415" s="1">
        <v>0.52488452196121216</v>
      </c>
      <c r="L3415" s="1">
        <v>7.2579731941223145</v>
      </c>
      <c r="M3415" s="1">
        <v>0.23391720652580261</v>
      </c>
      <c r="N3415" s="1">
        <v>6.4755573272705078</v>
      </c>
    </row>
    <row r="3416" spans="1:14" x14ac:dyDescent="0.25">
      <c r="A3416" s="1">
        <v>350415</v>
      </c>
      <c r="B3416" s="1" t="s">
        <v>1521</v>
      </c>
      <c r="C3416" s="1">
        <v>123460504</v>
      </c>
      <c r="D3416" s="1">
        <v>415</v>
      </c>
      <c r="E3416" s="1" t="s">
        <v>1950</v>
      </c>
      <c r="F3416" s="1" t="s">
        <v>237</v>
      </c>
      <c r="G3416" s="1" t="s">
        <v>219</v>
      </c>
      <c r="H3416" s="1" t="s">
        <v>240</v>
      </c>
      <c r="I3416" s="1">
        <v>6130.33</v>
      </c>
      <c r="J3416" s="1">
        <v>34369.140625</v>
      </c>
      <c r="K3416" s="1">
        <v>-7.8593748185085133E-6</v>
      </c>
      <c r="L3416" s="1">
        <v>-2.2862305864691734E-2</v>
      </c>
      <c r="M3416" s="1">
        <v>3.3000000598804036E-7</v>
      </c>
      <c r="N3416" s="1">
        <v>5.3833606652915478E-3</v>
      </c>
    </row>
    <row r="3417" spans="1:14" x14ac:dyDescent="0.25">
      <c r="A3417" s="1">
        <v>350416</v>
      </c>
      <c r="B3417" s="1" t="s">
        <v>1521</v>
      </c>
      <c r="C3417" s="1">
        <v>123461302</v>
      </c>
      <c r="D3417" s="1">
        <v>416</v>
      </c>
      <c r="E3417" s="1" t="s">
        <v>1951</v>
      </c>
      <c r="F3417" s="1" t="s">
        <v>237</v>
      </c>
      <c r="G3417" s="1" t="s">
        <v>219</v>
      </c>
      <c r="H3417" s="1" t="s">
        <v>240</v>
      </c>
      <c r="I3417" s="1">
        <v>2865129.43</v>
      </c>
      <c r="J3417" s="1">
        <v>5422307.5</v>
      </c>
      <c r="K3417" s="1">
        <v>0.26160800457000732</v>
      </c>
      <c r="L3417" s="1">
        <v>5.0692353248596191</v>
      </c>
      <c r="M3417" s="1">
        <v>8.8131561875343323E-2</v>
      </c>
      <c r="N3417" s="1">
        <v>3.1736271381378174</v>
      </c>
    </row>
    <row r="3418" spans="1:14" x14ac:dyDescent="0.25">
      <c r="A3418" s="1">
        <v>350417</v>
      </c>
      <c r="B3418" s="1" t="s">
        <v>1521</v>
      </c>
      <c r="C3418" s="1">
        <v>123461602</v>
      </c>
      <c r="D3418" s="1">
        <v>417</v>
      </c>
      <c r="E3418" s="1" t="s">
        <v>1952</v>
      </c>
      <c r="F3418" s="1" t="s">
        <v>237</v>
      </c>
      <c r="G3418" s="1" t="s">
        <v>219</v>
      </c>
      <c r="H3418" s="1" t="s">
        <v>240</v>
      </c>
      <c r="I3418" s="1">
        <v>2107390.5699999998</v>
      </c>
      <c r="J3418" s="1">
        <v>3757572.5</v>
      </c>
      <c r="K3418" s="1">
        <v>0.38806924223899841</v>
      </c>
      <c r="L3418" s="1">
        <v>11.517106056213379</v>
      </c>
      <c r="M3418" s="1">
        <v>-0.31702804565429688</v>
      </c>
      <c r="N3418" s="1">
        <v>-13.076456069946289</v>
      </c>
    </row>
    <row r="3419" spans="1:14" x14ac:dyDescent="0.25">
      <c r="A3419" s="1">
        <v>350418</v>
      </c>
      <c r="B3419" s="1" t="s">
        <v>1521</v>
      </c>
      <c r="C3419" s="1">
        <v>123463603</v>
      </c>
      <c r="D3419" s="1">
        <v>418</v>
      </c>
      <c r="E3419" s="1" t="s">
        <v>1953</v>
      </c>
      <c r="F3419" s="1" t="s">
        <v>237</v>
      </c>
      <c r="G3419" s="1" t="s">
        <v>219</v>
      </c>
      <c r="H3419" s="1" t="s">
        <v>240</v>
      </c>
      <c r="I3419" s="1">
        <v>2525663.9</v>
      </c>
      <c r="J3419" s="1">
        <v>5528042</v>
      </c>
      <c r="K3419" s="1">
        <v>0.33579099178314209</v>
      </c>
      <c r="L3419" s="1">
        <v>6.4671564102172852</v>
      </c>
      <c r="M3419" s="1">
        <v>4.1820261627435684E-2</v>
      </c>
      <c r="N3419" s="1">
        <v>1.6836913824081421</v>
      </c>
    </row>
    <row r="3420" spans="1:14" x14ac:dyDescent="0.25">
      <c r="A3420" s="1">
        <v>350419</v>
      </c>
      <c r="B3420" s="1" t="s">
        <v>1521</v>
      </c>
      <c r="C3420" s="1">
        <v>123463803</v>
      </c>
      <c r="D3420" s="1">
        <v>419</v>
      </c>
      <c r="E3420" s="1" t="s">
        <v>1954</v>
      </c>
      <c r="F3420" s="1" t="s">
        <v>237</v>
      </c>
      <c r="G3420" s="1" t="s">
        <v>219</v>
      </c>
      <c r="H3420" s="1" t="s">
        <v>240</v>
      </c>
      <c r="I3420" s="1">
        <v>314423.49</v>
      </c>
      <c r="J3420" s="1">
        <v>931481.5625</v>
      </c>
      <c r="K3420" s="1">
        <v>6.5056252060458064E-4</v>
      </c>
      <c r="L3420" s="1">
        <v>6.9890506565570831E-2</v>
      </c>
      <c r="M3420" s="1">
        <v>2.29658093303442E-2</v>
      </c>
      <c r="N3420" s="1">
        <v>7.8796381950378418</v>
      </c>
    </row>
    <row r="3421" spans="1:14" x14ac:dyDescent="0.25">
      <c r="A3421" s="1">
        <v>350420</v>
      </c>
      <c r="B3421" s="1" t="s">
        <v>1521</v>
      </c>
      <c r="C3421" s="1">
        <v>123464502</v>
      </c>
      <c r="D3421" s="1">
        <v>420</v>
      </c>
      <c r="E3421" s="1" t="s">
        <v>1955</v>
      </c>
      <c r="F3421" s="1" t="s">
        <v>237</v>
      </c>
      <c r="G3421" s="1" t="s">
        <v>219</v>
      </c>
      <c r="H3421" s="1" t="s">
        <v>240</v>
      </c>
      <c r="I3421" s="1">
        <v>3286037.47</v>
      </c>
      <c r="J3421" s="1">
        <v>4463021.5</v>
      </c>
      <c r="K3421" s="1">
        <v>0.28635698556900024</v>
      </c>
      <c r="L3421" s="1">
        <v>6.856116771697998</v>
      </c>
      <c r="M3421" s="1">
        <v>8.5910610854625702E-2</v>
      </c>
      <c r="N3421" s="1">
        <v>2.6846001148223877</v>
      </c>
    </row>
    <row r="3422" spans="1:14" x14ac:dyDescent="0.25">
      <c r="A3422" s="1">
        <v>350421</v>
      </c>
      <c r="B3422" s="1" t="s">
        <v>1521</v>
      </c>
      <c r="C3422" s="1">
        <v>123464603</v>
      </c>
      <c r="D3422" s="1">
        <v>421</v>
      </c>
      <c r="E3422" s="1" t="s">
        <v>1956</v>
      </c>
      <c r="F3422" s="1" t="s">
        <v>237</v>
      </c>
      <c r="G3422" s="1" t="s">
        <v>219</v>
      </c>
      <c r="H3422" s="1" t="s">
        <v>240</v>
      </c>
      <c r="I3422" s="1">
        <v>793589.75</v>
      </c>
      <c r="J3422" s="1">
        <v>2632047.75</v>
      </c>
      <c r="K3422" s="1">
        <v>0.31956875324249268</v>
      </c>
      <c r="L3422" s="1">
        <v>13.819314956665039</v>
      </c>
      <c r="M3422" s="1">
        <v>3.5999290645122528E-2</v>
      </c>
      <c r="N3422" s="1">
        <v>4.7518138885498047</v>
      </c>
    </row>
    <row r="3423" spans="1:14" x14ac:dyDescent="0.25">
      <c r="A3423" s="1">
        <v>350422</v>
      </c>
      <c r="B3423" s="1" t="s">
        <v>1521</v>
      </c>
      <c r="C3423" s="1">
        <v>123465303</v>
      </c>
      <c r="D3423" s="1">
        <v>422</v>
      </c>
      <c r="E3423" s="1" t="s">
        <v>1957</v>
      </c>
      <c r="F3423" s="1" t="s">
        <v>237</v>
      </c>
      <c r="G3423" s="1" t="s">
        <v>219</v>
      </c>
      <c r="H3423" s="1" t="s">
        <v>240</v>
      </c>
      <c r="I3423" s="1">
        <v>2671608.81</v>
      </c>
      <c r="J3423" s="1">
        <v>7233555.5</v>
      </c>
      <c r="K3423" s="1">
        <v>0.24669350683689117</v>
      </c>
      <c r="L3423" s="1">
        <v>3.5308196544647217</v>
      </c>
      <c r="M3423" s="1">
        <v>5.2459459751844406E-2</v>
      </c>
      <c r="N3423" s="1">
        <v>2.0029196739196777</v>
      </c>
    </row>
    <row r="3424" spans="1:14" x14ac:dyDescent="0.25">
      <c r="A3424" s="1">
        <v>350423</v>
      </c>
      <c r="B3424" s="1" t="s">
        <v>1521</v>
      </c>
      <c r="C3424" s="1">
        <v>123465602</v>
      </c>
      <c r="D3424" s="1">
        <v>423</v>
      </c>
      <c r="E3424" s="1" t="s">
        <v>1958</v>
      </c>
      <c r="F3424" s="1" t="s">
        <v>237</v>
      </c>
      <c r="G3424" s="1" t="s">
        <v>219</v>
      </c>
      <c r="H3424" s="1" t="s">
        <v>240</v>
      </c>
      <c r="I3424" s="1">
        <v>5272150.79</v>
      </c>
      <c r="J3424" s="1">
        <v>16294349</v>
      </c>
      <c r="K3424" s="1">
        <v>2.6317760944366455</v>
      </c>
      <c r="L3424" s="1">
        <v>19.262666702270508</v>
      </c>
      <c r="M3424" s="1">
        <v>0.13650675117969513</v>
      </c>
      <c r="N3424" s="1">
        <v>2.6580259799957275</v>
      </c>
    </row>
    <row r="3425" spans="1:14" x14ac:dyDescent="0.25">
      <c r="A3425" s="1">
        <v>350424</v>
      </c>
      <c r="B3425" s="1" t="s">
        <v>1521</v>
      </c>
      <c r="C3425" s="1">
        <v>123465702</v>
      </c>
      <c r="D3425" s="1">
        <v>424</v>
      </c>
      <c r="E3425" s="1" t="s">
        <v>1959</v>
      </c>
      <c r="F3425" s="1" t="s">
        <v>237</v>
      </c>
      <c r="G3425" s="1" t="s">
        <v>219</v>
      </c>
      <c r="H3425" s="1" t="s">
        <v>240</v>
      </c>
      <c r="I3425" s="1">
        <v>7024856.3300000001</v>
      </c>
      <c r="J3425" s="1">
        <v>11810995</v>
      </c>
      <c r="K3425" s="1">
        <v>0.75568801164627075</v>
      </c>
      <c r="L3425" s="1">
        <v>6.8355226516723633</v>
      </c>
      <c r="M3425" s="1">
        <v>0.23693220317363739</v>
      </c>
      <c r="N3425" s="1">
        <v>3.4904959201812744</v>
      </c>
    </row>
    <row r="3426" spans="1:14" x14ac:dyDescent="0.25">
      <c r="A3426" s="1">
        <v>350425</v>
      </c>
      <c r="B3426" s="1" t="s">
        <v>1521</v>
      </c>
      <c r="C3426" s="1">
        <v>123466103</v>
      </c>
      <c r="D3426" s="1">
        <v>425</v>
      </c>
      <c r="E3426" s="1" t="s">
        <v>1960</v>
      </c>
      <c r="F3426" s="1" t="s">
        <v>237</v>
      </c>
      <c r="G3426" s="1" t="s">
        <v>219</v>
      </c>
      <c r="H3426" s="1" t="s">
        <v>240</v>
      </c>
      <c r="I3426" s="1">
        <v>2754515.32</v>
      </c>
      <c r="J3426" s="1">
        <v>6905014</v>
      </c>
      <c r="K3426" s="1">
        <v>0.2402305006980896</v>
      </c>
      <c r="L3426" s="1">
        <v>3.604475736618042</v>
      </c>
      <c r="M3426" s="1">
        <v>0.15475623309612274</v>
      </c>
      <c r="N3426" s="1">
        <v>5.9527144432067871</v>
      </c>
    </row>
    <row r="3427" spans="1:14" x14ac:dyDescent="0.25">
      <c r="A3427" s="1">
        <v>350426</v>
      </c>
      <c r="B3427" s="1" t="s">
        <v>1521</v>
      </c>
      <c r="C3427" s="1">
        <v>123466303</v>
      </c>
      <c r="D3427" s="1">
        <v>426</v>
      </c>
      <c r="E3427" s="1" t="s">
        <v>1961</v>
      </c>
      <c r="F3427" s="1" t="s">
        <v>237</v>
      </c>
      <c r="G3427" s="1" t="s">
        <v>219</v>
      </c>
      <c r="H3427" s="1" t="s">
        <v>240</v>
      </c>
      <c r="I3427" s="1">
        <v>2132862</v>
      </c>
      <c r="J3427" s="1">
        <v>8759556</v>
      </c>
      <c r="K3427" s="1">
        <v>0.23604600131511688</v>
      </c>
      <c r="L3427" s="1">
        <v>2.7693519592285156</v>
      </c>
      <c r="M3427" s="1">
        <v>4.8011001199483871E-2</v>
      </c>
      <c r="N3427" s="1">
        <v>2.3028504848480225</v>
      </c>
    </row>
    <row r="3428" spans="1:14" x14ac:dyDescent="0.25">
      <c r="A3428" s="1">
        <v>350427</v>
      </c>
      <c r="B3428" s="1" t="s">
        <v>1521</v>
      </c>
      <c r="C3428" s="1">
        <v>123466403</v>
      </c>
      <c r="D3428" s="1">
        <v>427</v>
      </c>
      <c r="E3428" s="1" t="s">
        <v>1962</v>
      </c>
      <c r="F3428" s="1" t="s">
        <v>237</v>
      </c>
      <c r="G3428" s="1" t="s">
        <v>219</v>
      </c>
      <c r="H3428" s="1" t="s">
        <v>240</v>
      </c>
      <c r="I3428" s="1">
        <v>2663199.52</v>
      </c>
      <c r="J3428" s="1">
        <v>13622351</v>
      </c>
      <c r="K3428" s="1">
        <v>1.4782390594482422</v>
      </c>
      <c r="L3428" s="1">
        <v>12.17247486114502</v>
      </c>
      <c r="M3428" s="1">
        <v>0.22563543915748596</v>
      </c>
      <c r="N3428" s="1">
        <v>9.2565956115722656</v>
      </c>
    </row>
    <row r="3429" spans="1:14" x14ac:dyDescent="0.25">
      <c r="A3429" s="1">
        <v>350428</v>
      </c>
      <c r="B3429" s="1" t="s">
        <v>1521</v>
      </c>
      <c r="C3429" s="1">
        <v>123467103</v>
      </c>
      <c r="D3429" s="1">
        <v>428</v>
      </c>
      <c r="E3429" s="1" t="s">
        <v>1963</v>
      </c>
      <c r="F3429" s="1" t="s">
        <v>237</v>
      </c>
      <c r="G3429" s="1" t="s">
        <v>219</v>
      </c>
      <c r="H3429" s="1" t="s">
        <v>240</v>
      </c>
      <c r="I3429" s="1">
        <v>3418973.22</v>
      </c>
      <c r="J3429" s="1">
        <v>10251773</v>
      </c>
      <c r="K3429" s="1">
        <v>0.44329100847244263</v>
      </c>
      <c r="L3429" s="1">
        <v>4.5194659233093262</v>
      </c>
      <c r="M3429" s="1">
        <v>-7.7442098408937454E-3</v>
      </c>
      <c r="N3429" s="1">
        <v>-0.22599500417709351</v>
      </c>
    </row>
    <row r="3430" spans="1:14" x14ac:dyDescent="0.25">
      <c r="A3430" s="1">
        <v>350429</v>
      </c>
      <c r="B3430" s="1" t="s">
        <v>1521</v>
      </c>
      <c r="C3430" s="1">
        <v>123467203</v>
      </c>
      <c r="D3430" s="1">
        <v>429</v>
      </c>
      <c r="E3430" s="1" t="s">
        <v>1964</v>
      </c>
      <c r="F3430" s="1" t="s">
        <v>237</v>
      </c>
      <c r="G3430" s="1" t="s">
        <v>219</v>
      </c>
      <c r="H3430" s="1" t="s">
        <v>240</v>
      </c>
      <c r="I3430" s="1">
        <v>965101.5</v>
      </c>
      <c r="J3430" s="1">
        <v>1698444</v>
      </c>
      <c r="K3430" s="1">
        <v>0.12888999283313751</v>
      </c>
      <c r="L3430" s="1">
        <v>8.2118873596191406</v>
      </c>
      <c r="M3430" s="1">
        <v>2.7930499985814095E-2</v>
      </c>
      <c r="N3430" s="1">
        <v>2.9802992343902588</v>
      </c>
    </row>
    <row r="3431" spans="1:14" x14ac:dyDescent="0.25">
      <c r="A3431" s="1">
        <v>350430</v>
      </c>
      <c r="B3431" s="1" t="s">
        <v>1521</v>
      </c>
      <c r="C3431" s="1">
        <v>123467303</v>
      </c>
      <c r="D3431" s="1">
        <v>430</v>
      </c>
      <c r="E3431" s="1" t="s">
        <v>1965</v>
      </c>
      <c r="F3431" s="1" t="s">
        <v>237</v>
      </c>
      <c r="G3431" s="1" t="s">
        <v>219</v>
      </c>
      <c r="H3431" s="1" t="s">
        <v>240</v>
      </c>
      <c r="I3431" s="1">
        <v>2901275.67</v>
      </c>
      <c r="J3431" s="1">
        <v>10620071</v>
      </c>
      <c r="K3431" s="1">
        <v>0.53314197063446045</v>
      </c>
      <c r="L3431" s="1">
        <v>5.2854738235473633</v>
      </c>
      <c r="M3431" s="1">
        <v>0.10952062159776688</v>
      </c>
      <c r="N3431" s="1">
        <v>3.9230024814605713</v>
      </c>
    </row>
    <row r="3432" spans="1:14" x14ac:dyDescent="0.25">
      <c r="A3432" s="1">
        <v>350431</v>
      </c>
      <c r="B3432" s="1" t="s">
        <v>1521</v>
      </c>
      <c r="C3432" s="1">
        <v>123468303</v>
      </c>
      <c r="D3432" s="1">
        <v>431</v>
      </c>
      <c r="E3432" s="1" t="s">
        <v>1966</v>
      </c>
      <c r="F3432" s="1" t="s">
        <v>237</v>
      </c>
      <c r="G3432" s="1" t="s">
        <v>219</v>
      </c>
      <c r="H3432" s="1" t="s">
        <v>240</v>
      </c>
      <c r="I3432" s="1">
        <v>2076894.65</v>
      </c>
      <c r="J3432" s="1">
        <v>3178415</v>
      </c>
      <c r="K3432" s="1">
        <v>8.6426496505737305E-2</v>
      </c>
      <c r="L3432" s="1">
        <v>2.795175313949585</v>
      </c>
      <c r="M3432" s="1">
        <v>2.2389290854334831E-2</v>
      </c>
      <c r="N3432" s="1">
        <v>1.0897654294967651</v>
      </c>
    </row>
    <row r="3433" spans="1:14" x14ac:dyDescent="0.25">
      <c r="A3433" s="1">
        <v>350432</v>
      </c>
      <c r="B3433" s="1" t="s">
        <v>1521</v>
      </c>
      <c r="C3433" s="1">
        <v>123468402</v>
      </c>
      <c r="D3433" s="1">
        <v>432</v>
      </c>
      <c r="E3433" s="1" t="s">
        <v>1967</v>
      </c>
      <c r="F3433" s="1" t="s">
        <v>237</v>
      </c>
      <c r="G3433" s="1" t="s">
        <v>219</v>
      </c>
      <c r="H3433" s="1" t="s">
        <v>240</v>
      </c>
      <c r="I3433" s="1">
        <v>1484789.7</v>
      </c>
      <c r="J3433" s="1">
        <v>2906900.25</v>
      </c>
      <c r="K3433" s="1">
        <v>0.32617750763893127</v>
      </c>
      <c r="L3433" s="1">
        <v>12.638998031616211</v>
      </c>
      <c r="M3433" s="1">
        <v>2.7541769668459892E-2</v>
      </c>
      <c r="N3433" s="1">
        <v>1.889985203742981</v>
      </c>
    </row>
    <row r="3434" spans="1:14" x14ac:dyDescent="0.25">
      <c r="A3434" s="1">
        <v>350433</v>
      </c>
      <c r="B3434" s="1" t="s">
        <v>1521</v>
      </c>
      <c r="C3434" s="1">
        <v>123468503</v>
      </c>
      <c r="D3434" s="1">
        <v>433</v>
      </c>
      <c r="E3434" s="1" t="s">
        <v>1968</v>
      </c>
      <c r="F3434" s="1" t="s">
        <v>237</v>
      </c>
      <c r="G3434" s="1" t="s">
        <v>219</v>
      </c>
      <c r="H3434" s="1" t="s">
        <v>240</v>
      </c>
      <c r="I3434" s="1">
        <v>1851400.22</v>
      </c>
      <c r="J3434" s="1">
        <v>4203165</v>
      </c>
      <c r="K3434" s="1">
        <v>0.20272049307823181</v>
      </c>
      <c r="L3434" s="1">
        <v>5.0674495697021484</v>
      </c>
      <c r="M3434" s="1">
        <v>0.10943783074617386</v>
      </c>
      <c r="N3434" s="1">
        <v>6.282444953918457</v>
      </c>
    </row>
    <row r="3435" spans="1:14" x14ac:dyDescent="0.25">
      <c r="A3435" s="1">
        <v>350434</v>
      </c>
      <c r="B3435" s="1" t="s">
        <v>1521</v>
      </c>
      <c r="C3435" s="1">
        <v>123468603</v>
      </c>
      <c r="D3435" s="1">
        <v>434</v>
      </c>
      <c r="E3435" s="1" t="s">
        <v>1969</v>
      </c>
      <c r="F3435" s="1" t="s">
        <v>237</v>
      </c>
      <c r="G3435" s="1" t="s">
        <v>219</v>
      </c>
      <c r="H3435" s="1" t="s">
        <v>240</v>
      </c>
      <c r="I3435" s="1">
        <v>1966934.18</v>
      </c>
      <c r="J3435" s="1">
        <v>10696667</v>
      </c>
      <c r="K3435" s="1">
        <v>1.6122970581054688</v>
      </c>
      <c r="L3435" s="1">
        <v>17.74803352355957</v>
      </c>
      <c r="M3435" s="1">
        <v>9.4833798706531525E-2</v>
      </c>
      <c r="N3435" s="1">
        <v>5.0656366348266602</v>
      </c>
    </row>
    <row r="3436" spans="1:14" x14ac:dyDescent="0.25">
      <c r="A3436" s="1">
        <v>350435</v>
      </c>
      <c r="B3436" s="1" t="s">
        <v>1521</v>
      </c>
      <c r="C3436" s="1">
        <v>123469303</v>
      </c>
      <c r="D3436" s="1">
        <v>435</v>
      </c>
      <c r="E3436" s="1" t="s">
        <v>1970</v>
      </c>
      <c r="F3436" s="1" t="s">
        <v>237</v>
      </c>
      <c r="G3436" s="1" t="s">
        <v>219</v>
      </c>
      <c r="H3436" s="1" t="s">
        <v>240</v>
      </c>
      <c r="I3436" s="1">
        <v>2028915.26</v>
      </c>
      <c r="J3436" s="1">
        <v>3110398.75</v>
      </c>
      <c r="K3436" s="1">
        <v>0.2611367404460907</v>
      </c>
      <c r="L3436" s="1">
        <v>9.1650667190551758</v>
      </c>
      <c r="M3436" s="1">
        <v>-9.0690411627292633E-2</v>
      </c>
      <c r="N3436" s="1">
        <v>-4.2786455154418945</v>
      </c>
    </row>
    <row r="3437" spans="1:14" x14ac:dyDescent="0.25">
      <c r="A3437" s="1">
        <v>350436</v>
      </c>
      <c r="B3437" s="1" t="s">
        <v>1521</v>
      </c>
      <c r="C3437" s="1">
        <v>124150503</v>
      </c>
      <c r="D3437" s="1">
        <v>436</v>
      </c>
      <c r="E3437" s="1" t="s">
        <v>1971</v>
      </c>
      <c r="F3437" s="1" t="s">
        <v>238</v>
      </c>
      <c r="G3437" s="1" t="s">
        <v>220</v>
      </c>
      <c r="H3437" s="1" t="s">
        <v>240</v>
      </c>
      <c r="I3437" s="1">
        <v>2869410.77</v>
      </c>
      <c r="J3437" s="1">
        <v>15781865</v>
      </c>
      <c r="K3437" s="1">
        <v>0.29730299115180969</v>
      </c>
      <c r="L3437" s="1">
        <v>1.9199961423873901</v>
      </c>
      <c r="M3437" s="1">
        <v>0.15457959473133087</v>
      </c>
      <c r="N3437" s="1">
        <v>5.6938934326171875</v>
      </c>
    </row>
    <row r="3438" spans="1:14" x14ac:dyDescent="0.25">
      <c r="A3438" s="1">
        <v>350437</v>
      </c>
      <c r="B3438" s="1" t="s">
        <v>1521</v>
      </c>
      <c r="C3438" s="1">
        <v>124151902</v>
      </c>
      <c r="D3438" s="1">
        <v>437</v>
      </c>
      <c r="E3438" s="1" t="s">
        <v>1972</v>
      </c>
      <c r="F3438" s="1" t="s">
        <v>238</v>
      </c>
      <c r="G3438" s="1" t="s">
        <v>220</v>
      </c>
      <c r="H3438" s="1" t="s">
        <v>240</v>
      </c>
      <c r="I3438" s="1">
        <v>6215950.7400000002</v>
      </c>
      <c r="J3438" s="1">
        <v>27226996</v>
      </c>
      <c r="K3438" s="1">
        <v>1.388975977897644</v>
      </c>
      <c r="L3438" s="1">
        <v>5.3757061958312988</v>
      </c>
      <c r="M3438" s="1">
        <v>0.60287517309188843</v>
      </c>
      <c r="N3438" s="1">
        <v>10.740549087524414</v>
      </c>
    </row>
    <row r="3439" spans="1:14" x14ac:dyDescent="0.25">
      <c r="A3439" s="1">
        <v>350438</v>
      </c>
      <c r="B3439" s="1" t="s">
        <v>1521</v>
      </c>
      <c r="C3439" s="1">
        <v>124152003</v>
      </c>
      <c r="D3439" s="1">
        <v>438</v>
      </c>
      <c r="E3439" s="1" t="s">
        <v>1973</v>
      </c>
      <c r="F3439" s="1" t="s">
        <v>238</v>
      </c>
      <c r="G3439" s="1" t="s">
        <v>220</v>
      </c>
      <c r="H3439" s="1" t="s">
        <v>240</v>
      </c>
      <c r="I3439" s="1">
        <v>6528453.7199999997</v>
      </c>
      <c r="J3439" s="1">
        <v>15732745</v>
      </c>
      <c r="K3439" s="1">
        <v>0.51932597160339355</v>
      </c>
      <c r="L3439" s="1">
        <v>3.413604736328125</v>
      </c>
      <c r="M3439" s="1">
        <v>0.3817613422870636</v>
      </c>
      <c r="N3439" s="1">
        <v>6.2108421325683594</v>
      </c>
    </row>
    <row r="3440" spans="1:14" x14ac:dyDescent="0.25">
      <c r="A3440" s="1">
        <v>350439</v>
      </c>
      <c r="B3440" s="1" t="s">
        <v>1521</v>
      </c>
      <c r="C3440" s="1">
        <v>124153503</v>
      </c>
      <c r="D3440" s="1">
        <v>439</v>
      </c>
      <c r="E3440" s="1" t="s">
        <v>1974</v>
      </c>
      <c r="F3440" s="1" t="s">
        <v>238</v>
      </c>
      <c r="G3440" s="1" t="s">
        <v>220</v>
      </c>
      <c r="H3440" s="1" t="s">
        <v>240</v>
      </c>
      <c r="I3440" s="1">
        <v>1745349.5</v>
      </c>
      <c r="J3440" s="1">
        <v>3038518.5</v>
      </c>
      <c r="K3440" s="1">
        <v>0.2989945113658905</v>
      </c>
      <c r="L3440" s="1">
        <v>10.914104461669922</v>
      </c>
      <c r="M3440" s="1">
        <v>9.2065721750259399E-2</v>
      </c>
      <c r="N3440" s="1">
        <v>5.5686578750610352</v>
      </c>
    </row>
    <row r="3441" spans="1:14" x14ac:dyDescent="0.25">
      <c r="A3441" s="1">
        <v>350440</v>
      </c>
      <c r="B3441" s="1" t="s">
        <v>1521</v>
      </c>
      <c r="C3441" s="1">
        <v>124154003</v>
      </c>
      <c r="D3441" s="1">
        <v>440</v>
      </c>
      <c r="E3441" s="1" t="s">
        <v>1975</v>
      </c>
      <c r="F3441" s="1" t="s">
        <v>238</v>
      </c>
      <c r="G3441" s="1" t="s">
        <v>220</v>
      </c>
      <c r="H3441" s="1" t="s">
        <v>240</v>
      </c>
      <c r="I3441" s="1">
        <v>1836693.98</v>
      </c>
      <c r="J3441" s="1">
        <v>6362413</v>
      </c>
      <c r="K3441" s="1">
        <v>0.41307100653648376</v>
      </c>
      <c r="L3441" s="1">
        <v>6.9431376457214355</v>
      </c>
      <c r="M3441" s="1">
        <v>-8.1568427383899689E-2</v>
      </c>
      <c r="N3441" s="1">
        <v>-4.2522039413452148</v>
      </c>
    </row>
    <row r="3442" spans="1:14" x14ac:dyDescent="0.25">
      <c r="A3442" s="1">
        <v>350441</v>
      </c>
      <c r="B3442" s="1" t="s">
        <v>1521</v>
      </c>
      <c r="C3442" s="1">
        <v>124156503</v>
      </c>
      <c r="D3442" s="1">
        <v>441</v>
      </c>
      <c r="E3442" s="1" t="s">
        <v>1976</v>
      </c>
      <c r="F3442" s="1" t="s">
        <v>238</v>
      </c>
      <c r="G3442" s="1" t="s">
        <v>220</v>
      </c>
      <c r="H3442" s="1" t="s">
        <v>240</v>
      </c>
      <c r="I3442" s="1">
        <v>1485896.82</v>
      </c>
      <c r="J3442" s="1">
        <v>6757188.5</v>
      </c>
      <c r="K3442" s="1">
        <v>0.23541000485420227</v>
      </c>
      <c r="L3442" s="1">
        <v>3.6095981597900391</v>
      </c>
      <c r="M3442" s="1">
        <v>1.7593109980225563E-2</v>
      </c>
      <c r="N3442" s="1">
        <v>1.198192834854126</v>
      </c>
    </row>
    <row r="3443" spans="1:14" x14ac:dyDescent="0.25">
      <c r="A3443" s="1">
        <v>350442</v>
      </c>
      <c r="B3443" s="1" t="s">
        <v>1521</v>
      </c>
      <c r="C3443" s="1">
        <v>124156603</v>
      </c>
      <c r="D3443" s="1">
        <v>442</v>
      </c>
      <c r="E3443" s="1" t="s">
        <v>1977</v>
      </c>
      <c r="F3443" s="1" t="s">
        <v>238</v>
      </c>
      <c r="G3443" s="1" t="s">
        <v>220</v>
      </c>
      <c r="H3443" s="1" t="s">
        <v>240</v>
      </c>
      <c r="I3443" s="1">
        <v>2203328.16</v>
      </c>
      <c r="J3443" s="1">
        <v>6594277</v>
      </c>
      <c r="K3443" s="1">
        <v>0.32713600993156433</v>
      </c>
      <c r="L3443" s="1">
        <v>5.2198600769042969</v>
      </c>
      <c r="M3443" s="1">
        <v>0.11773070693016052</v>
      </c>
      <c r="N3443" s="1">
        <v>5.6449394226074219</v>
      </c>
    </row>
    <row r="3444" spans="1:14" x14ac:dyDescent="0.25">
      <c r="A3444" s="1">
        <v>350443</v>
      </c>
      <c r="B3444" s="1" t="s">
        <v>1521</v>
      </c>
      <c r="C3444" s="1">
        <v>124156703</v>
      </c>
      <c r="D3444" s="1">
        <v>443</v>
      </c>
      <c r="E3444" s="1" t="s">
        <v>1978</v>
      </c>
      <c r="F3444" s="1" t="s">
        <v>238</v>
      </c>
      <c r="G3444" s="1" t="s">
        <v>220</v>
      </c>
      <c r="H3444" s="1" t="s">
        <v>240</v>
      </c>
      <c r="I3444" s="1">
        <v>2391147.64</v>
      </c>
      <c r="J3444" s="1">
        <v>13634779</v>
      </c>
      <c r="K3444" s="1">
        <v>0.53770297765731812</v>
      </c>
      <c r="L3444" s="1">
        <v>4.1055192947387695</v>
      </c>
      <c r="M3444" s="1">
        <v>0.1728975921869278</v>
      </c>
      <c r="N3444" s="1">
        <v>7.7943239212036133</v>
      </c>
    </row>
    <row r="3445" spans="1:14" x14ac:dyDescent="0.25">
      <c r="A3445" s="1">
        <v>350444</v>
      </c>
      <c r="B3445" s="1" t="s">
        <v>1521</v>
      </c>
      <c r="C3445" s="1">
        <v>124157203</v>
      </c>
      <c r="D3445" s="1">
        <v>444</v>
      </c>
      <c r="E3445" s="1" t="s">
        <v>1979</v>
      </c>
      <c r="F3445" s="1" t="s">
        <v>238</v>
      </c>
      <c r="G3445" s="1" t="s">
        <v>220</v>
      </c>
      <c r="H3445" s="1" t="s">
        <v>240</v>
      </c>
      <c r="I3445" s="1">
        <v>1819833.59</v>
      </c>
      <c r="J3445" s="1">
        <v>5429496</v>
      </c>
      <c r="K3445" s="1">
        <v>0.31180700659751892</v>
      </c>
      <c r="L3445" s="1">
        <v>6.0927305221557617</v>
      </c>
      <c r="M3445" s="1">
        <v>4.2474880814552307E-2</v>
      </c>
      <c r="N3445" s="1">
        <v>2.389775276184082</v>
      </c>
    </row>
    <row r="3446" spans="1:14" x14ac:dyDescent="0.25">
      <c r="A3446" s="1">
        <v>350445</v>
      </c>
      <c r="B3446" s="1" t="s">
        <v>1521</v>
      </c>
      <c r="C3446" s="1">
        <v>124157802</v>
      </c>
      <c r="D3446" s="1">
        <v>445</v>
      </c>
      <c r="E3446" s="1" t="s">
        <v>1980</v>
      </c>
      <c r="F3446" s="1" t="s">
        <v>238</v>
      </c>
      <c r="G3446" s="1" t="s">
        <v>220</v>
      </c>
      <c r="H3446" s="1" t="s">
        <v>240</v>
      </c>
      <c r="I3446" s="1">
        <v>2530885</v>
      </c>
      <c r="J3446" s="1">
        <v>4037287.5</v>
      </c>
      <c r="K3446" s="1">
        <v>0.27743950486183167</v>
      </c>
      <c r="L3446" s="1">
        <v>7.3790082931518555</v>
      </c>
      <c r="M3446" s="1">
        <v>1.9319390878081322E-2</v>
      </c>
      <c r="N3446" s="1">
        <v>0.76921701431274414</v>
      </c>
    </row>
    <row r="3447" spans="1:14" x14ac:dyDescent="0.25">
      <c r="A3447" s="1">
        <v>350446</v>
      </c>
      <c r="B3447" s="1" t="s">
        <v>1521</v>
      </c>
      <c r="C3447" s="1">
        <v>124158503</v>
      </c>
      <c r="D3447" s="1">
        <v>446</v>
      </c>
      <c r="E3447" s="1" t="s">
        <v>1981</v>
      </c>
      <c r="F3447" s="1" t="s">
        <v>238</v>
      </c>
      <c r="G3447" s="1" t="s">
        <v>220</v>
      </c>
      <c r="H3447" s="1" t="s">
        <v>240</v>
      </c>
      <c r="I3447" s="1">
        <v>1886637.87</v>
      </c>
      <c r="J3447" s="1">
        <v>3515630.25</v>
      </c>
      <c r="K3447" s="1">
        <v>0.14743274450302124</v>
      </c>
      <c r="L3447" s="1">
        <v>4.3772001266479492</v>
      </c>
      <c r="M3447" s="1">
        <v>4.5068070292472839E-2</v>
      </c>
      <c r="N3447" s="1">
        <v>2.4472637176513672</v>
      </c>
    </row>
    <row r="3448" spans="1:14" x14ac:dyDescent="0.25">
      <c r="A3448" s="1">
        <v>350447</v>
      </c>
      <c r="B3448" s="1" t="s">
        <v>1521</v>
      </c>
      <c r="C3448" s="1">
        <v>124159002</v>
      </c>
      <c r="D3448" s="1">
        <v>447</v>
      </c>
      <c r="E3448" s="1" t="s">
        <v>1982</v>
      </c>
      <c r="F3448" s="1" t="s">
        <v>238</v>
      </c>
      <c r="G3448" s="1" t="s">
        <v>220</v>
      </c>
      <c r="H3448" s="1" t="s">
        <v>240</v>
      </c>
      <c r="I3448" s="1">
        <v>5914712.5899999999</v>
      </c>
      <c r="J3448" s="1">
        <v>9575706</v>
      </c>
      <c r="K3448" s="1">
        <v>0.76551097631454468</v>
      </c>
      <c r="L3448" s="1">
        <v>8.6889219284057617</v>
      </c>
      <c r="M3448" s="1">
        <v>0.83747893571853638</v>
      </c>
      <c r="N3448" s="1">
        <v>16.494789123535156</v>
      </c>
    </row>
    <row r="3449" spans="1:14" x14ac:dyDescent="0.25">
      <c r="A3449" s="1">
        <v>350448</v>
      </c>
      <c r="B3449" s="1" t="s">
        <v>1521</v>
      </c>
      <c r="C3449" s="1">
        <v>125231232</v>
      </c>
      <c r="D3449" s="1">
        <v>448</v>
      </c>
      <c r="E3449" s="1" t="s">
        <v>1983</v>
      </c>
      <c r="F3449" s="1" t="s">
        <v>238</v>
      </c>
      <c r="G3449" s="1" t="s">
        <v>221</v>
      </c>
      <c r="H3449" s="1" t="s">
        <v>240</v>
      </c>
      <c r="I3449" s="1">
        <v>6489880.1699999999</v>
      </c>
      <c r="J3449" s="1">
        <v>84613856</v>
      </c>
      <c r="K3449" s="1">
        <v>3.7609920501708984</v>
      </c>
      <c r="L3449" s="1">
        <v>4.6516494750976563</v>
      </c>
      <c r="M3449" s="1">
        <v>0.13504825532436371</v>
      </c>
      <c r="N3449" s="1">
        <v>2.1251270771026611</v>
      </c>
    </row>
    <row r="3450" spans="1:14" x14ac:dyDescent="0.25">
      <c r="A3450" s="1">
        <v>350449</v>
      </c>
      <c r="B3450" s="1" t="s">
        <v>1521</v>
      </c>
      <c r="C3450" s="1">
        <v>125231303</v>
      </c>
      <c r="D3450" s="1">
        <v>449</v>
      </c>
      <c r="E3450" s="1" t="s">
        <v>1984</v>
      </c>
      <c r="F3450" s="1" t="s">
        <v>238</v>
      </c>
      <c r="G3450" s="1" t="s">
        <v>221</v>
      </c>
      <c r="H3450" s="1" t="s">
        <v>240</v>
      </c>
      <c r="I3450" s="1">
        <v>2771146.18</v>
      </c>
      <c r="J3450" s="1">
        <v>11489047</v>
      </c>
      <c r="K3450" s="1">
        <v>0.6107410192489624</v>
      </c>
      <c r="L3450" s="1">
        <v>5.6143026351928711</v>
      </c>
      <c r="M3450" s="1">
        <v>0.15914793312549591</v>
      </c>
      <c r="N3450" s="1">
        <v>6.0929574966430664</v>
      </c>
    </row>
    <row r="3451" spans="1:14" x14ac:dyDescent="0.25">
      <c r="A3451" s="1">
        <v>350450</v>
      </c>
      <c r="B3451" s="1" t="s">
        <v>1521</v>
      </c>
      <c r="C3451" s="1">
        <v>125234103</v>
      </c>
      <c r="D3451" s="1">
        <v>450</v>
      </c>
      <c r="E3451" s="1" t="s">
        <v>1985</v>
      </c>
      <c r="F3451" s="1" t="s">
        <v>238</v>
      </c>
      <c r="G3451" s="1" t="s">
        <v>221</v>
      </c>
      <c r="H3451" s="1" t="s">
        <v>240</v>
      </c>
      <c r="I3451" s="1">
        <v>2062361</v>
      </c>
      <c r="J3451" s="1">
        <v>4614039</v>
      </c>
      <c r="K3451" s="1">
        <v>0.19595000147819519</v>
      </c>
      <c r="L3451" s="1">
        <v>4.4351754188537598</v>
      </c>
      <c r="M3451" s="1">
        <v>0.11851300299167633</v>
      </c>
      <c r="N3451" s="1">
        <v>6.0968246459960938</v>
      </c>
    </row>
    <row r="3452" spans="1:14" x14ac:dyDescent="0.25">
      <c r="A3452" s="1">
        <v>350451</v>
      </c>
      <c r="B3452" s="1" t="s">
        <v>1521</v>
      </c>
      <c r="C3452" s="1">
        <v>125234502</v>
      </c>
      <c r="D3452" s="1">
        <v>451</v>
      </c>
      <c r="E3452" s="1" t="s">
        <v>1986</v>
      </c>
      <c r="F3452" s="1" t="s">
        <v>238</v>
      </c>
      <c r="G3452" s="1" t="s">
        <v>221</v>
      </c>
      <c r="H3452" s="1" t="s">
        <v>240</v>
      </c>
      <c r="I3452" s="1">
        <v>2691651.56</v>
      </c>
      <c r="J3452" s="1">
        <v>3976606.25</v>
      </c>
      <c r="K3452" s="1">
        <v>0.34461724758148193</v>
      </c>
      <c r="L3452" s="1">
        <v>9.4883890151977539</v>
      </c>
      <c r="M3452" s="1">
        <v>0.15736877918243408</v>
      </c>
      <c r="N3452" s="1">
        <v>6.2095980644226074</v>
      </c>
    </row>
    <row r="3453" spans="1:14" x14ac:dyDescent="0.25">
      <c r="A3453" s="1">
        <v>350452</v>
      </c>
      <c r="B3453" s="1" t="s">
        <v>1521</v>
      </c>
      <c r="C3453" s="1">
        <v>125235103</v>
      </c>
      <c r="D3453" s="1">
        <v>452</v>
      </c>
      <c r="E3453" s="1" t="s">
        <v>1987</v>
      </c>
      <c r="F3453" s="1" t="s">
        <v>238</v>
      </c>
      <c r="G3453" s="1" t="s">
        <v>221</v>
      </c>
      <c r="H3453" s="1" t="s">
        <v>240</v>
      </c>
      <c r="I3453" s="1">
        <v>2671750.0499999998</v>
      </c>
      <c r="J3453" s="1">
        <v>9916641</v>
      </c>
      <c r="K3453" s="1">
        <v>0.66895997524261475</v>
      </c>
      <c r="L3453" s="1">
        <v>7.2338137626647949</v>
      </c>
      <c r="M3453" s="1">
        <v>0.20073679089546204</v>
      </c>
      <c r="N3453" s="1">
        <v>8.1236629486083984</v>
      </c>
    </row>
    <row r="3454" spans="1:14" x14ac:dyDescent="0.25">
      <c r="A3454" s="1">
        <v>350453</v>
      </c>
      <c r="B3454" s="1" t="s">
        <v>1521</v>
      </c>
      <c r="C3454" s="1">
        <v>125235502</v>
      </c>
      <c r="D3454" s="1">
        <v>453</v>
      </c>
      <c r="E3454" s="1" t="s">
        <v>1988</v>
      </c>
      <c r="F3454" s="1" t="s">
        <v>238</v>
      </c>
      <c r="G3454" s="1" t="s">
        <v>221</v>
      </c>
      <c r="H3454" s="1" t="s">
        <v>240</v>
      </c>
      <c r="I3454" s="1">
        <v>1811140.24</v>
      </c>
      <c r="J3454" s="1">
        <v>2899033.25</v>
      </c>
      <c r="K3454" s="1">
        <v>6.4342498779296875E-2</v>
      </c>
      <c r="L3454" s="1">
        <v>2.2698242664337158</v>
      </c>
      <c r="M3454" s="1">
        <v>2.6645960286259651E-2</v>
      </c>
      <c r="N3454" s="1">
        <v>1.4931938648223877</v>
      </c>
    </row>
    <row r="3455" spans="1:14" x14ac:dyDescent="0.25">
      <c r="A3455" s="1">
        <v>350454</v>
      </c>
      <c r="B3455" s="1" t="s">
        <v>1521</v>
      </c>
      <c r="C3455" s="1">
        <v>125236903</v>
      </c>
      <c r="D3455" s="1">
        <v>454</v>
      </c>
      <c r="E3455" s="1" t="s">
        <v>1989</v>
      </c>
      <c r="F3455" s="1" t="s">
        <v>238</v>
      </c>
      <c r="G3455" s="1" t="s">
        <v>221</v>
      </c>
      <c r="H3455" s="1" t="s">
        <v>240</v>
      </c>
      <c r="I3455" s="1">
        <v>2162351</v>
      </c>
      <c r="J3455" s="1">
        <v>6742591</v>
      </c>
      <c r="K3455" s="1">
        <v>0.26806101202964783</v>
      </c>
      <c r="L3455" s="1">
        <v>4.1402387619018555</v>
      </c>
      <c r="M3455" s="1">
        <v>9.3226000666618347E-2</v>
      </c>
      <c r="N3455" s="1">
        <v>4.5055761337280273</v>
      </c>
    </row>
    <row r="3456" spans="1:14" x14ac:dyDescent="0.25">
      <c r="A3456" s="1">
        <v>350455</v>
      </c>
      <c r="B3456" s="1" t="s">
        <v>1521</v>
      </c>
      <c r="C3456" s="1">
        <v>125237603</v>
      </c>
      <c r="D3456" s="1">
        <v>455</v>
      </c>
      <c r="E3456" s="1" t="s">
        <v>1990</v>
      </c>
      <c r="F3456" s="1" t="s">
        <v>238</v>
      </c>
      <c r="G3456" s="1" t="s">
        <v>221</v>
      </c>
      <c r="H3456" s="1" t="s">
        <v>240</v>
      </c>
      <c r="I3456" s="1">
        <v>1334928.79</v>
      </c>
      <c r="J3456" s="1">
        <v>2390515.25</v>
      </c>
      <c r="K3456" s="1">
        <v>0.11561200022697449</v>
      </c>
      <c r="L3456" s="1">
        <v>5.0820622444152832</v>
      </c>
      <c r="M3456" s="1">
        <v>-0.71838033199310303</v>
      </c>
      <c r="N3456" s="1">
        <v>-34.986469268798828</v>
      </c>
    </row>
    <row r="3457" spans="1:14" x14ac:dyDescent="0.25">
      <c r="A3457" s="1">
        <v>350456</v>
      </c>
      <c r="B3457" s="1" t="s">
        <v>1521</v>
      </c>
      <c r="C3457" s="1">
        <v>125237702</v>
      </c>
      <c r="D3457" s="1">
        <v>456</v>
      </c>
      <c r="E3457" s="1" t="s">
        <v>1991</v>
      </c>
      <c r="F3457" s="1" t="s">
        <v>238</v>
      </c>
      <c r="G3457" s="1" t="s">
        <v>221</v>
      </c>
      <c r="H3457" s="1" t="s">
        <v>240</v>
      </c>
      <c r="I3457" s="1">
        <v>4009148.34</v>
      </c>
      <c r="J3457" s="1">
        <v>12784093</v>
      </c>
      <c r="K3457" s="1">
        <v>0.3978390097618103</v>
      </c>
      <c r="L3457" s="1">
        <v>3.2119395732879639</v>
      </c>
      <c r="M3457" s="1">
        <v>0.35793441534042358</v>
      </c>
      <c r="N3457" s="1">
        <v>9.8031625747680664</v>
      </c>
    </row>
    <row r="3458" spans="1:14" x14ac:dyDescent="0.25">
      <c r="A3458" s="1">
        <v>350457</v>
      </c>
      <c r="B3458" s="1" t="s">
        <v>1521</v>
      </c>
      <c r="C3458" s="1">
        <v>125237903</v>
      </c>
      <c r="D3458" s="1">
        <v>457</v>
      </c>
      <c r="E3458" s="1" t="s">
        <v>1992</v>
      </c>
      <c r="F3458" s="1" t="s">
        <v>238</v>
      </c>
      <c r="G3458" s="1" t="s">
        <v>221</v>
      </c>
      <c r="H3458" s="1" t="s">
        <v>240</v>
      </c>
      <c r="I3458" s="1">
        <v>1854313.44</v>
      </c>
      <c r="J3458" s="1">
        <v>3260148.5</v>
      </c>
      <c r="K3458" s="1">
        <v>0.15795600414276123</v>
      </c>
      <c r="L3458" s="1">
        <v>5.0917534828186035</v>
      </c>
      <c r="M3458" s="1">
        <v>-0.10089489817619324</v>
      </c>
      <c r="N3458" s="1">
        <v>-5.1603145599365234</v>
      </c>
    </row>
    <row r="3459" spans="1:14" x14ac:dyDescent="0.25">
      <c r="A3459" s="1">
        <v>350458</v>
      </c>
      <c r="B3459" s="1" t="s">
        <v>1521</v>
      </c>
      <c r="C3459" s="1">
        <v>125238402</v>
      </c>
      <c r="D3459" s="1">
        <v>458</v>
      </c>
      <c r="E3459" s="1" t="s">
        <v>1993</v>
      </c>
      <c r="F3459" s="1" t="s">
        <v>238</v>
      </c>
      <c r="G3459" s="1" t="s">
        <v>221</v>
      </c>
      <c r="H3459" s="1" t="s">
        <v>240</v>
      </c>
      <c r="I3459" s="1">
        <v>3114082</v>
      </c>
      <c r="J3459" s="1">
        <v>19300306</v>
      </c>
      <c r="K3459" s="1">
        <v>1.8584059476852417</v>
      </c>
      <c r="L3459" s="1">
        <v>10.654836654663086</v>
      </c>
      <c r="M3459" s="1">
        <v>3.3645998686552048E-2</v>
      </c>
      <c r="N3459" s="1">
        <v>1.0922479629516602</v>
      </c>
    </row>
    <row r="3460" spans="1:14" x14ac:dyDescent="0.25">
      <c r="A3460" s="1">
        <v>350459</v>
      </c>
      <c r="B3460" s="1" t="s">
        <v>1521</v>
      </c>
      <c r="C3460" s="1">
        <v>125238502</v>
      </c>
      <c r="D3460" s="1">
        <v>459</v>
      </c>
      <c r="E3460" s="1" t="s">
        <v>1994</v>
      </c>
      <c r="F3460" s="1" t="s">
        <v>238</v>
      </c>
      <c r="G3460" s="1" t="s">
        <v>221</v>
      </c>
      <c r="H3460" s="1" t="s">
        <v>240</v>
      </c>
      <c r="I3460" s="1">
        <v>1926112.93</v>
      </c>
      <c r="J3460" s="1">
        <v>3419308.5</v>
      </c>
      <c r="K3460" s="1">
        <v>0.24430425465106964</v>
      </c>
      <c r="L3460" s="1">
        <v>7.6946115493774414</v>
      </c>
      <c r="M3460" s="1">
        <v>0.11177124083042145</v>
      </c>
      <c r="N3460" s="1">
        <v>6.1604294776916504</v>
      </c>
    </row>
    <row r="3461" spans="1:14" x14ac:dyDescent="0.25">
      <c r="A3461" s="1">
        <v>350460</v>
      </c>
      <c r="B3461" s="1" t="s">
        <v>1521</v>
      </c>
      <c r="C3461" s="1">
        <v>125239452</v>
      </c>
      <c r="D3461" s="1">
        <v>460</v>
      </c>
      <c r="E3461" s="1" t="s">
        <v>1995</v>
      </c>
      <c r="F3461" s="1" t="s">
        <v>238</v>
      </c>
      <c r="G3461" s="1" t="s">
        <v>221</v>
      </c>
      <c r="H3461" s="1" t="s">
        <v>240</v>
      </c>
      <c r="I3461" s="1">
        <v>8921505.4299999997</v>
      </c>
      <c r="J3461" s="1">
        <v>44832244</v>
      </c>
      <c r="K3461" s="1">
        <v>4.7963237762451172</v>
      </c>
      <c r="L3461" s="1">
        <v>11.98005199432373</v>
      </c>
      <c r="M3461" s="1">
        <v>3.8504678755998611E-2</v>
      </c>
      <c r="N3461" s="1">
        <v>0.43346479535102844</v>
      </c>
    </row>
    <row r="3462" spans="1:14" x14ac:dyDescent="0.25">
      <c r="A3462" s="1">
        <v>350461</v>
      </c>
      <c r="B3462" s="1" t="s">
        <v>1521</v>
      </c>
      <c r="C3462" s="1">
        <v>125239603</v>
      </c>
      <c r="D3462" s="1">
        <v>461</v>
      </c>
      <c r="E3462" s="1" t="s">
        <v>1996</v>
      </c>
      <c r="F3462" s="1" t="s">
        <v>238</v>
      </c>
      <c r="G3462" s="1" t="s">
        <v>221</v>
      </c>
      <c r="H3462" s="1" t="s">
        <v>240</v>
      </c>
      <c r="I3462" s="1">
        <v>2312877.94</v>
      </c>
      <c r="J3462" s="1">
        <v>3777608.25</v>
      </c>
      <c r="K3462" s="1">
        <v>0.10892324894666672</v>
      </c>
      <c r="L3462" s="1">
        <v>2.9689998626708984</v>
      </c>
      <c r="M3462" s="1">
        <v>0.18247680366039276</v>
      </c>
      <c r="N3462" s="1">
        <v>8.5653724670410156</v>
      </c>
    </row>
    <row r="3463" spans="1:14" x14ac:dyDescent="0.25">
      <c r="A3463" s="1">
        <v>350462</v>
      </c>
      <c r="B3463" s="1" t="s">
        <v>1521</v>
      </c>
      <c r="C3463" s="1">
        <v>125239652</v>
      </c>
      <c r="D3463" s="1">
        <v>462</v>
      </c>
      <c r="E3463" s="1" t="s">
        <v>1997</v>
      </c>
      <c r="F3463" s="1" t="s">
        <v>238</v>
      </c>
      <c r="G3463" s="1" t="s">
        <v>221</v>
      </c>
      <c r="H3463" s="1" t="s">
        <v>240</v>
      </c>
      <c r="I3463" s="1">
        <v>5129191.9800000004</v>
      </c>
      <c r="J3463" s="1">
        <v>25495146</v>
      </c>
      <c r="K3463" s="1">
        <v>1.6991300582885742</v>
      </c>
      <c r="L3463" s="1">
        <v>7.1403970718383789</v>
      </c>
      <c r="M3463" s="1">
        <v>0.10116797685623169</v>
      </c>
      <c r="N3463" s="1">
        <v>2.0120823383331299</v>
      </c>
    </row>
    <row r="3464" spans="1:14" x14ac:dyDescent="0.25">
      <c r="A3464" s="1">
        <v>350463</v>
      </c>
      <c r="B3464" s="1" t="s">
        <v>1521</v>
      </c>
      <c r="C3464" s="1">
        <v>126515001</v>
      </c>
      <c r="D3464" s="1">
        <v>463</v>
      </c>
      <c r="E3464" s="1" t="s">
        <v>1998</v>
      </c>
      <c r="F3464" s="1" t="s">
        <v>238</v>
      </c>
      <c r="G3464" s="1" t="s">
        <v>222</v>
      </c>
      <c r="H3464" s="1" t="s">
        <v>240</v>
      </c>
      <c r="I3464" s="1">
        <v>156942067.88</v>
      </c>
      <c r="J3464" s="1">
        <v>1224128256</v>
      </c>
      <c r="K3464" s="1">
        <v>65.812355041503906</v>
      </c>
      <c r="L3464" s="1">
        <v>5.681727409362793</v>
      </c>
      <c r="M3464" s="1">
        <v>2.722003698348999</v>
      </c>
      <c r="N3464" s="1">
        <v>1.7650127410888672</v>
      </c>
    </row>
    <row r="3465" spans="1:14" x14ac:dyDescent="0.25">
      <c r="A3465" s="1">
        <v>350464</v>
      </c>
      <c r="B3465" s="1" t="s">
        <v>1521</v>
      </c>
      <c r="C3465" s="1">
        <v>127040503</v>
      </c>
      <c r="D3465" s="1">
        <v>464</v>
      </c>
      <c r="E3465" s="1" t="s">
        <v>1999</v>
      </c>
      <c r="F3465" s="1" t="s">
        <v>230</v>
      </c>
      <c r="G3465" s="1" t="s">
        <v>223</v>
      </c>
      <c r="H3465" s="1" t="s">
        <v>240</v>
      </c>
      <c r="I3465" s="1">
        <v>1324234.54</v>
      </c>
      <c r="J3465" s="1">
        <v>10669224</v>
      </c>
      <c r="K3465" s="1">
        <v>1.1258599758148193</v>
      </c>
      <c r="L3465" s="1">
        <v>11.797307968139648</v>
      </c>
      <c r="M3465" s="1">
        <v>6.7918211221694946E-2</v>
      </c>
      <c r="N3465" s="1">
        <v>5.4061393737792969</v>
      </c>
    </row>
    <row r="3466" spans="1:14" x14ac:dyDescent="0.25">
      <c r="A3466" s="1">
        <v>350465</v>
      </c>
      <c r="B3466" s="1" t="s">
        <v>1521</v>
      </c>
      <c r="C3466" s="1">
        <v>127040703</v>
      </c>
      <c r="D3466" s="1">
        <v>465</v>
      </c>
      <c r="E3466" s="1" t="s">
        <v>2000</v>
      </c>
      <c r="F3466" s="1" t="s">
        <v>230</v>
      </c>
      <c r="G3466" s="1" t="s">
        <v>223</v>
      </c>
      <c r="H3466" s="1" t="s">
        <v>240</v>
      </c>
      <c r="I3466" s="1">
        <v>2379215</v>
      </c>
      <c r="J3466" s="1">
        <v>11258270</v>
      </c>
      <c r="K3466" s="1">
        <v>0.28263100981712341</v>
      </c>
      <c r="L3466" s="1">
        <v>2.575075626373291</v>
      </c>
      <c r="M3466" s="1">
        <v>0.13736321032047272</v>
      </c>
      <c r="N3466" s="1">
        <v>6.127220630645752</v>
      </c>
    </row>
    <row r="3467" spans="1:14" x14ac:dyDescent="0.25">
      <c r="A3467" s="1">
        <v>350466</v>
      </c>
      <c r="B3467" s="1" t="s">
        <v>1521</v>
      </c>
      <c r="C3467" s="1">
        <v>127041203</v>
      </c>
      <c r="D3467" s="1">
        <v>466</v>
      </c>
      <c r="E3467" s="1" t="s">
        <v>2001</v>
      </c>
      <c r="F3467" s="1" t="s">
        <v>230</v>
      </c>
      <c r="G3467" s="1" t="s">
        <v>223</v>
      </c>
      <c r="H3467" s="1" t="s">
        <v>240</v>
      </c>
      <c r="I3467" s="1">
        <v>1155883.93</v>
      </c>
      <c r="J3467" s="1">
        <v>5989514</v>
      </c>
      <c r="K3467" s="1">
        <v>0.25674200057983398</v>
      </c>
      <c r="L3467" s="1">
        <v>4.4784965515136719</v>
      </c>
      <c r="M3467" s="1">
        <v>1.6901450231671333E-2</v>
      </c>
      <c r="N3467" s="1">
        <v>1.4839078187942505</v>
      </c>
    </row>
    <row r="3468" spans="1:14" x14ac:dyDescent="0.25">
      <c r="A3468" s="1">
        <v>350467</v>
      </c>
      <c r="B3468" s="1" t="s">
        <v>1521</v>
      </c>
      <c r="C3468" s="1">
        <v>127041503</v>
      </c>
      <c r="D3468" s="1">
        <v>467</v>
      </c>
      <c r="E3468" s="1" t="s">
        <v>2002</v>
      </c>
      <c r="F3468" s="1" t="s">
        <v>230</v>
      </c>
      <c r="G3468" s="1" t="s">
        <v>223</v>
      </c>
      <c r="H3468" s="1" t="s">
        <v>240</v>
      </c>
      <c r="I3468" s="1">
        <v>1632259.41</v>
      </c>
      <c r="J3468" s="1">
        <v>11947147</v>
      </c>
      <c r="K3468" s="1">
        <v>0.90723800659179688</v>
      </c>
      <c r="L3468" s="1">
        <v>8.2178030014038086</v>
      </c>
      <c r="M3468" s="1">
        <v>0.14702475070953369</v>
      </c>
      <c r="N3468" s="1">
        <v>9.8990926742553711</v>
      </c>
    </row>
    <row r="3469" spans="1:14" x14ac:dyDescent="0.25">
      <c r="A3469" s="1">
        <v>350468</v>
      </c>
      <c r="B3469" s="1" t="s">
        <v>1521</v>
      </c>
      <c r="C3469" s="1">
        <v>127041603</v>
      </c>
      <c r="D3469" s="1">
        <v>468</v>
      </c>
      <c r="E3469" s="1" t="s">
        <v>2003</v>
      </c>
      <c r="F3469" s="1" t="s">
        <v>230</v>
      </c>
      <c r="G3469" s="1" t="s">
        <v>223</v>
      </c>
      <c r="H3469" s="1" t="s">
        <v>240</v>
      </c>
      <c r="I3469" s="1">
        <v>1761052.57</v>
      </c>
      <c r="J3469" s="1">
        <v>9536880</v>
      </c>
      <c r="K3469" s="1">
        <v>5.9468001127243042E-2</v>
      </c>
      <c r="L3469" s="1">
        <v>0.62747085094451904</v>
      </c>
      <c r="M3469" s="1">
        <v>7.834470272064209E-2</v>
      </c>
      <c r="N3469" s="1">
        <v>4.6558704376220703</v>
      </c>
    </row>
    <row r="3470" spans="1:14" x14ac:dyDescent="0.25">
      <c r="A3470" s="1">
        <v>350469</v>
      </c>
      <c r="B3470" s="1" t="s">
        <v>1521</v>
      </c>
      <c r="C3470" s="1">
        <v>127042003</v>
      </c>
      <c r="D3470" s="1">
        <v>469</v>
      </c>
      <c r="E3470" s="1" t="s">
        <v>2004</v>
      </c>
      <c r="F3470" s="1" t="s">
        <v>230</v>
      </c>
      <c r="G3470" s="1" t="s">
        <v>223</v>
      </c>
      <c r="H3470" s="1" t="s">
        <v>240</v>
      </c>
      <c r="I3470" s="1">
        <v>1697563.52</v>
      </c>
      <c r="J3470" s="1">
        <v>9021271</v>
      </c>
      <c r="K3470" s="1">
        <v>0.18963399529457092</v>
      </c>
      <c r="L3470" s="1">
        <v>2.1472122669219971</v>
      </c>
      <c r="M3470" s="1">
        <v>5.4854530841112137E-2</v>
      </c>
      <c r="N3470" s="1">
        <v>3.3392724990844727</v>
      </c>
    </row>
    <row r="3471" spans="1:14" x14ac:dyDescent="0.25">
      <c r="A3471" s="1">
        <v>350470</v>
      </c>
      <c r="B3471" s="1" t="s">
        <v>1521</v>
      </c>
      <c r="C3471" s="1">
        <v>127042853</v>
      </c>
      <c r="D3471" s="1">
        <v>470</v>
      </c>
      <c r="E3471" s="1" t="s">
        <v>2005</v>
      </c>
      <c r="F3471" s="1" t="s">
        <v>230</v>
      </c>
      <c r="G3471" s="1" t="s">
        <v>223</v>
      </c>
      <c r="H3471" s="1" t="s">
        <v>240</v>
      </c>
      <c r="I3471" s="1">
        <v>1147464.48</v>
      </c>
      <c r="J3471" s="1">
        <v>8239753.5</v>
      </c>
      <c r="K3471" s="1">
        <v>0.1440185010433197</v>
      </c>
      <c r="L3471" s="1">
        <v>1.7789428234100342</v>
      </c>
      <c r="M3471" s="1">
        <v>6.0128450393676758E-2</v>
      </c>
      <c r="N3471" s="1">
        <v>5.5298867225646973</v>
      </c>
    </row>
    <row r="3472" spans="1:14" x14ac:dyDescent="0.25">
      <c r="A3472" s="1">
        <v>350471</v>
      </c>
      <c r="B3472" s="1" t="s">
        <v>1521</v>
      </c>
      <c r="C3472" s="1">
        <v>127044103</v>
      </c>
      <c r="D3472" s="1">
        <v>471</v>
      </c>
      <c r="E3472" s="1" t="s">
        <v>2006</v>
      </c>
      <c r="F3472" s="1" t="s">
        <v>230</v>
      </c>
      <c r="G3472" s="1" t="s">
        <v>223</v>
      </c>
      <c r="H3472" s="1" t="s">
        <v>240</v>
      </c>
      <c r="I3472" s="1">
        <v>2009312</v>
      </c>
      <c r="J3472" s="1">
        <v>9956892</v>
      </c>
      <c r="K3472" s="1">
        <v>0.13027399778366089</v>
      </c>
      <c r="L3472" s="1">
        <v>1.3257256746292114</v>
      </c>
      <c r="M3472" s="1">
        <v>2.8190610930323601E-2</v>
      </c>
      <c r="N3472" s="1">
        <v>1.4229623079299927</v>
      </c>
    </row>
    <row r="3473" spans="1:14" x14ac:dyDescent="0.25">
      <c r="A3473" s="1">
        <v>350472</v>
      </c>
      <c r="B3473" s="1" t="s">
        <v>1521</v>
      </c>
      <c r="C3473" s="1">
        <v>127045303</v>
      </c>
      <c r="D3473" s="1">
        <v>472</v>
      </c>
      <c r="E3473" s="1" t="s">
        <v>2007</v>
      </c>
      <c r="F3473" s="1" t="s">
        <v>230</v>
      </c>
      <c r="G3473" s="1" t="s">
        <v>223</v>
      </c>
      <c r="H3473" s="1" t="s">
        <v>240</v>
      </c>
      <c r="I3473" s="1">
        <v>308077.67</v>
      </c>
      <c r="J3473" s="1">
        <v>3426768.5</v>
      </c>
      <c r="K3473" s="1">
        <v>-2.7921000495553017E-2</v>
      </c>
      <c r="L3473" s="1">
        <v>-0.80820578336715698</v>
      </c>
      <c r="M3473" s="1">
        <v>4.4822399504482746E-3</v>
      </c>
      <c r="N3473" s="1">
        <v>1.4763858318328857</v>
      </c>
    </row>
    <row r="3474" spans="1:14" x14ac:dyDescent="0.25">
      <c r="A3474" s="1">
        <v>350473</v>
      </c>
      <c r="B3474" s="1" t="s">
        <v>1521</v>
      </c>
      <c r="C3474" s="1">
        <v>127045653</v>
      </c>
      <c r="D3474" s="1">
        <v>473</v>
      </c>
      <c r="E3474" s="1" t="s">
        <v>2008</v>
      </c>
      <c r="F3474" s="1" t="s">
        <v>230</v>
      </c>
      <c r="G3474" s="1" t="s">
        <v>223</v>
      </c>
      <c r="H3474" s="1" t="s">
        <v>240</v>
      </c>
      <c r="I3474" s="1">
        <v>1530499.39</v>
      </c>
      <c r="J3474" s="1">
        <v>11138782</v>
      </c>
      <c r="K3474" s="1">
        <v>0.31637299060821533</v>
      </c>
      <c r="L3474" s="1">
        <v>2.923314094543457</v>
      </c>
      <c r="M3474" s="1">
        <v>0.1007751077413559</v>
      </c>
      <c r="N3474" s="1">
        <v>7.0485696792602539</v>
      </c>
    </row>
    <row r="3475" spans="1:14" x14ac:dyDescent="0.25">
      <c r="A3475" s="1">
        <v>350474</v>
      </c>
      <c r="B3475" s="1" t="s">
        <v>1521</v>
      </c>
      <c r="C3475" s="1">
        <v>127045853</v>
      </c>
      <c r="D3475" s="1">
        <v>474</v>
      </c>
      <c r="E3475" s="1" t="s">
        <v>2009</v>
      </c>
      <c r="F3475" s="1" t="s">
        <v>230</v>
      </c>
      <c r="G3475" s="1" t="s">
        <v>223</v>
      </c>
      <c r="H3475" s="1" t="s">
        <v>240</v>
      </c>
      <c r="I3475" s="1">
        <v>1216582.51</v>
      </c>
      <c r="J3475" s="1">
        <v>8055966.5</v>
      </c>
      <c r="K3475" s="1">
        <v>7.1748003363609314E-2</v>
      </c>
      <c r="L3475" s="1">
        <v>0.89862269163131714</v>
      </c>
      <c r="M3475" s="1">
        <v>2.9023289680480957E-2</v>
      </c>
      <c r="N3475" s="1">
        <v>2.4439446926116943</v>
      </c>
    </row>
    <row r="3476" spans="1:14" x14ac:dyDescent="0.25">
      <c r="A3476" s="1">
        <v>350475</v>
      </c>
      <c r="B3476" s="1" t="s">
        <v>1521</v>
      </c>
      <c r="C3476" s="1">
        <v>127046903</v>
      </c>
      <c r="D3476" s="1">
        <v>475</v>
      </c>
      <c r="E3476" s="1" t="s">
        <v>2010</v>
      </c>
      <c r="F3476" s="1" t="s">
        <v>230</v>
      </c>
      <c r="G3476" s="1" t="s">
        <v>223</v>
      </c>
      <c r="H3476" s="1" t="s">
        <v>240</v>
      </c>
      <c r="I3476" s="1">
        <v>839237.1</v>
      </c>
      <c r="J3476" s="1">
        <v>6943936</v>
      </c>
      <c r="K3476" s="1">
        <v>0.5202069878578186</v>
      </c>
      <c r="L3476" s="1">
        <v>8.0982093811035156</v>
      </c>
      <c r="M3476" s="1">
        <v>3.0102679505944252E-2</v>
      </c>
      <c r="N3476" s="1">
        <v>3.7203559875488281</v>
      </c>
    </row>
    <row r="3477" spans="1:14" x14ac:dyDescent="0.25">
      <c r="A3477" s="1">
        <v>350476</v>
      </c>
      <c r="B3477" s="1" t="s">
        <v>1521</v>
      </c>
      <c r="C3477" s="1">
        <v>127047404</v>
      </c>
      <c r="D3477" s="1">
        <v>476</v>
      </c>
      <c r="E3477" s="1" t="s">
        <v>2011</v>
      </c>
      <c r="F3477" s="1" t="s">
        <v>230</v>
      </c>
      <c r="G3477" s="1" t="s">
        <v>223</v>
      </c>
      <c r="H3477" s="1" t="s">
        <v>240</v>
      </c>
      <c r="I3477" s="1">
        <v>783465.93</v>
      </c>
      <c r="J3477" s="1">
        <v>10339335</v>
      </c>
      <c r="K3477" s="1">
        <v>8.9492000639438629E-2</v>
      </c>
      <c r="L3477" s="1">
        <v>0.87310606241226196</v>
      </c>
      <c r="M3477" s="1">
        <v>1.7263580113649368E-2</v>
      </c>
      <c r="N3477" s="1">
        <v>2.2531359195709229</v>
      </c>
    </row>
    <row r="3478" spans="1:14" x14ac:dyDescent="0.25">
      <c r="A3478" s="1">
        <v>350477</v>
      </c>
      <c r="B3478" s="1" t="s">
        <v>1521</v>
      </c>
      <c r="C3478" s="1">
        <v>127049303</v>
      </c>
      <c r="D3478" s="1">
        <v>477</v>
      </c>
      <c r="E3478" s="1" t="s">
        <v>2012</v>
      </c>
      <c r="F3478" s="1" t="s">
        <v>230</v>
      </c>
      <c r="G3478" s="1" t="s">
        <v>223</v>
      </c>
      <c r="H3478" s="1" t="s">
        <v>240</v>
      </c>
      <c r="I3478" s="1">
        <v>670546.48</v>
      </c>
      <c r="J3478" s="1">
        <v>5553166.5</v>
      </c>
      <c r="K3478" s="1">
        <v>4.3313000351190567E-2</v>
      </c>
      <c r="L3478" s="1">
        <v>0.78610074520111084</v>
      </c>
      <c r="M3478" s="1">
        <v>1.7905039712786674E-2</v>
      </c>
      <c r="N3478" s="1">
        <v>2.7434728145599365</v>
      </c>
    </row>
    <row r="3479" spans="1:14" x14ac:dyDescent="0.25">
      <c r="A3479" s="1">
        <v>350478</v>
      </c>
      <c r="B3479" s="1" t="s">
        <v>1521</v>
      </c>
      <c r="C3479" s="1">
        <v>128030603</v>
      </c>
      <c r="D3479" s="1">
        <v>478</v>
      </c>
      <c r="E3479" s="1" t="s">
        <v>2013</v>
      </c>
      <c r="F3479" s="1" t="s">
        <v>233</v>
      </c>
      <c r="G3479" s="1" t="s">
        <v>224</v>
      </c>
      <c r="H3479" s="1" t="s">
        <v>240</v>
      </c>
      <c r="I3479" s="1">
        <v>1127420.99</v>
      </c>
      <c r="J3479" s="1">
        <v>8590480</v>
      </c>
      <c r="K3479" s="1">
        <v>0.12820599973201752</v>
      </c>
      <c r="L3479" s="1">
        <v>1.5150301456451416</v>
      </c>
      <c r="M3479" s="1">
        <v>5.4947230964899063E-2</v>
      </c>
      <c r="N3479" s="1">
        <v>5.1234102249145508</v>
      </c>
    </row>
    <row r="3480" spans="1:14" x14ac:dyDescent="0.25">
      <c r="A3480" s="1">
        <v>350479</v>
      </c>
      <c r="B3480" s="1" t="s">
        <v>1521</v>
      </c>
      <c r="C3480" s="1">
        <v>128030852</v>
      </c>
      <c r="D3480" s="1">
        <v>479</v>
      </c>
      <c r="E3480" s="1" t="s">
        <v>2014</v>
      </c>
      <c r="F3480" s="1" t="s">
        <v>233</v>
      </c>
      <c r="G3480" s="1" t="s">
        <v>224</v>
      </c>
      <c r="H3480" s="1" t="s">
        <v>240</v>
      </c>
      <c r="I3480" s="1">
        <v>5013702</v>
      </c>
      <c r="J3480" s="1">
        <v>31274872</v>
      </c>
      <c r="K3480" s="1">
        <v>0.56770402193069458</v>
      </c>
      <c r="L3480" s="1">
        <v>1.8487670421600342</v>
      </c>
      <c r="M3480" s="1">
        <v>0.25193700194358826</v>
      </c>
      <c r="N3480" s="1">
        <v>5.29083251953125</v>
      </c>
    </row>
    <row r="3481" spans="1:14" x14ac:dyDescent="0.25">
      <c r="A3481" s="1">
        <v>350480</v>
      </c>
      <c r="B3481" s="1" t="s">
        <v>1521</v>
      </c>
      <c r="C3481" s="1">
        <v>128033053</v>
      </c>
      <c r="D3481" s="1">
        <v>480</v>
      </c>
      <c r="E3481" s="1" t="s">
        <v>2015</v>
      </c>
      <c r="F3481" s="1" t="s">
        <v>233</v>
      </c>
      <c r="G3481" s="1" t="s">
        <v>224</v>
      </c>
      <c r="H3481" s="1" t="s">
        <v>240</v>
      </c>
      <c r="I3481" s="1">
        <v>1167028.92</v>
      </c>
      <c r="J3481" s="1">
        <v>6902801.5</v>
      </c>
      <c r="K3481" s="1">
        <v>0.13689449429512024</v>
      </c>
      <c r="L3481" s="1">
        <v>2.0232985019683838</v>
      </c>
      <c r="M3481" s="1">
        <v>8.9812681078910828E-2</v>
      </c>
      <c r="N3481" s="1">
        <v>8.3374795913696289</v>
      </c>
    </row>
    <row r="3482" spans="1:14" x14ac:dyDescent="0.25">
      <c r="A3482" s="1">
        <v>350481</v>
      </c>
      <c r="B3482" s="1" t="s">
        <v>1521</v>
      </c>
      <c r="C3482" s="1">
        <v>128034503</v>
      </c>
      <c r="D3482" s="1">
        <v>481</v>
      </c>
      <c r="E3482" s="1" t="s">
        <v>2016</v>
      </c>
      <c r="F3482" s="1" t="s">
        <v>233</v>
      </c>
      <c r="G3482" s="1" t="s">
        <v>224</v>
      </c>
      <c r="H3482" s="1" t="s">
        <v>240</v>
      </c>
      <c r="I3482" s="1">
        <v>608590.47</v>
      </c>
      <c r="J3482" s="1">
        <v>4403409</v>
      </c>
      <c r="K3482" s="1">
        <v>4.6884000301361084E-2</v>
      </c>
      <c r="L3482" s="1">
        <v>1.0761787891387939</v>
      </c>
      <c r="M3482" s="1">
        <v>1.8832599744200706E-2</v>
      </c>
      <c r="N3482" s="1">
        <v>3.1932766437530518</v>
      </c>
    </row>
    <row r="3483" spans="1:14" x14ac:dyDescent="0.25">
      <c r="A3483" s="1">
        <v>350482</v>
      </c>
      <c r="B3483" s="1" t="s">
        <v>1521</v>
      </c>
      <c r="C3483" s="1">
        <v>128321103</v>
      </c>
      <c r="D3483" s="1">
        <v>482</v>
      </c>
      <c r="E3483" s="1" t="s">
        <v>2017</v>
      </c>
      <c r="F3483" s="1" t="s">
        <v>233</v>
      </c>
      <c r="G3483" s="1" t="s">
        <v>225</v>
      </c>
      <c r="H3483" s="1" t="s">
        <v>240</v>
      </c>
      <c r="I3483" s="1">
        <v>1462934</v>
      </c>
      <c r="J3483" s="1">
        <v>9772906</v>
      </c>
      <c r="K3483" s="1">
        <v>0.14369599521160126</v>
      </c>
      <c r="L3483" s="1">
        <v>1.4922927618026733</v>
      </c>
      <c r="M3483" s="1">
        <v>5.6721549481153488E-2</v>
      </c>
      <c r="N3483" s="1">
        <v>4.0336403846740723</v>
      </c>
    </row>
    <row r="3484" spans="1:14" x14ac:dyDescent="0.25">
      <c r="A3484" s="1">
        <v>350483</v>
      </c>
      <c r="B3484" s="1" t="s">
        <v>1521</v>
      </c>
      <c r="C3484" s="1">
        <v>128323303</v>
      </c>
      <c r="D3484" s="1">
        <v>483</v>
      </c>
      <c r="E3484" s="1" t="s">
        <v>2018</v>
      </c>
      <c r="F3484" s="1" t="s">
        <v>233</v>
      </c>
      <c r="G3484" s="1" t="s">
        <v>225</v>
      </c>
      <c r="H3484" s="1" t="s">
        <v>240</v>
      </c>
      <c r="I3484" s="1">
        <v>702197.14</v>
      </c>
      <c r="J3484" s="1">
        <v>5888726</v>
      </c>
      <c r="K3484" s="1">
        <v>0.1689009964466095</v>
      </c>
      <c r="L3484" s="1">
        <v>2.9529049396514893</v>
      </c>
      <c r="M3484" s="1">
        <v>-6.9247342646121979E-2</v>
      </c>
      <c r="N3484" s="1">
        <v>-8.9763221740722656</v>
      </c>
    </row>
    <row r="3485" spans="1:14" x14ac:dyDescent="0.25">
      <c r="A3485" s="1">
        <v>350484</v>
      </c>
      <c r="B3485" s="1" t="s">
        <v>1521</v>
      </c>
      <c r="C3485" s="1">
        <v>128323703</v>
      </c>
      <c r="D3485" s="1">
        <v>484</v>
      </c>
      <c r="E3485" s="1" t="s">
        <v>2019</v>
      </c>
      <c r="F3485" s="1" t="s">
        <v>233</v>
      </c>
      <c r="G3485" s="1" t="s">
        <v>225</v>
      </c>
      <c r="H3485" s="1" t="s">
        <v>240</v>
      </c>
      <c r="I3485" s="1">
        <v>1954494.9</v>
      </c>
      <c r="J3485" s="1">
        <v>10234714</v>
      </c>
      <c r="K3485" s="1">
        <v>0.43507799506187439</v>
      </c>
      <c r="L3485" s="1">
        <v>4.4397363662719727</v>
      </c>
      <c r="M3485" s="1">
        <v>3.1055189669132233E-2</v>
      </c>
      <c r="N3485" s="1">
        <v>1.6145652532577515</v>
      </c>
    </row>
    <row r="3486" spans="1:14" x14ac:dyDescent="0.25">
      <c r="A3486" s="1">
        <v>350485</v>
      </c>
      <c r="B3486" s="1" t="s">
        <v>1521</v>
      </c>
      <c r="C3486" s="1">
        <v>128325203</v>
      </c>
      <c r="D3486" s="1">
        <v>485</v>
      </c>
      <c r="E3486" s="1" t="s">
        <v>2020</v>
      </c>
      <c r="F3486" s="1" t="s">
        <v>233</v>
      </c>
      <c r="G3486" s="1" t="s">
        <v>225</v>
      </c>
      <c r="H3486" s="1" t="s">
        <v>240</v>
      </c>
      <c r="I3486" s="1">
        <v>1149291.02</v>
      </c>
      <c r="J3486" s="1">
        <v>9920818</v>
      </c>
      <c r="K3486" s="1">
        <v>0.26901298761367798</v>
      </c>
      <c r="L3486" s="1">
        <v>2.7871780395507813</v>
      </c>
      <c r="M3486" s="1">
        <v>5.0330240279436111E-2</v>
      </c>
      <c r="N3486" s="1">
        <v>4.5798029899597168</v>
      </c>
    </row>
    <row r="3487" spans="1:14" x14ac:dyDescent="0.25">
      <c r="A3487" s="1">
        <v>350486</v>
      </c>
      <c r="B3487" s="1" t="s">
        <v>1521</v>
      </c>
      <c r="C3487" s="1">
        <v>128326303</v>
      </c>
      <c r="D3487" s="1">
        <v>486</v>
      </c>
      <c r="E3487" s="1" t="s">
        <v>2021</v>
      </c>
      <c r="F3487" s="1" t="s">
        <v>233</v>
      </c>
      <c r="G3487" s="1" t="s">
        <v>225</v>
      </c>
      <c r="H3487" s="1" t="s">
        <v>240</v>
      </c>
      <c r="I3487" s="1">
        <v>801025.06</v>
      </c>
      <c r="J3487" s="1">
        <v>7505623</v>
      </c>
      <c r="K3487" s="1">
        <v>5.742499977350235E-2</v>
      </c>
      <c r="L3487" s="1">
        <v>0.77099186182022095</v>
      </c>
      <c r="M3487" s="1">
        <v>5.5167131125926971E-2</v>
      </c>
      <c r="N3487" s="1">
        <v>7.3964662551879883</v>
      </c>
    </row>
    <row r="3488" spans="1:14" x14ac:dyDescent="0.25">
      <c r="A3488" s="1">
        <v>350487</v>
      </c>
      <c r="B3488" s="1" t="s">
        <v>1521</v>
      </c>
      <c r="C3488" s="1">
        <v>128327303</v>
      </c>
      <c r="D3488" s="1">
        <v>487</v>
      </c>
      <c r="E3488" s="1" t="s">
        <v>2022</v>
      </c>
      <c r="F3488" s="1" t="s">
        <v>233</v>
      </c>
      <c r="G3488" s="1" t="s">
        <v>225</v>
      </c>
      <c r="H3488" s="1" t="s">
        <v>240</v>
      </c>
      <c r="I3488" s="1">
        <v>929694.27</v>
      </c>
      <c r="J3488" s="1">
        <v>9082734</v>
      </c>
      <c r="K3488" s="1">
        <v>6.9617003202438354E-2</v>
      </c>
      <c r="L3488" s="1">
        <v>0.7723965048789978</v>
      </c>
      <c r="M3488" s="1">
        <v>3.6584198474884033E-2</v>
      </c>
      <c r="N3488" s="1">
        <v>4.0962700843811035</v>
      </c>
    </row>
    <row r="3489" spans="1:14" x14ac:dyDescent="0.25">
      <c r="A3489" s="1">
        <v>350488</v>
      </c>
      <c r="B3489" s="1" t="s">
        <v>1521</v>
      </c>
      <c r="C3489" s="1">
        <v>128328003</v>
      </c>
      <c r="D3489" s="1">
        <v>488</v>
      </c>
      <c r="E3489" s="1" t="s">
        <v>2023</v>
      </c>
      <c r="F3489" s="1" t="s">
        <v>233</v>
      </c>
      <c r="G3489" s="1" t="s">
        <v>225</v>
      </c>
      <c r="H3489" s="1" t="s">
        <v>240</v>
      </c>
      <c r="I3489" s="1">
        <v>1073660.71</v>
      </c>
      <c r="J3489" s="1">
        <v>9079008</v>
      </c>
      <c r="K3489" s="1">
        <v>0.11845500022172928</v>
      </c>
      <c r="L3489" s="1">
        <v>1.3219608068466187</v>
      </c>
      <c r="M3489" s="1">
        <v>3.1562410295009613E-2</v>
      </c>
      <c r="N3489" s="1">
        <v>3.0287363529205322</v>
      </c>
    </row>
    <row r="3490" spans="1:14" x14ac:dyDescent="0.25">
      <c r="A3490" s="1">
        <v>350489</v>
      </c>
      <c r="B3490" s="1" t="s">
        <v>1521</v>
      </c>
      <c r="C3490" s="1">
        <v>129540803</v>
      </c>
      <c r="D3490" s="1">
        <v>489</v>
      </c>
      <c r="E3490" s="1" t="s">
        <v>2024</v>
      </c>
      <c r="F3490" s="1" t="s">
        <v>235</v>
      </c>
      <c r="G3490" s="1" t="s">
        <v>226</v>
      </c>
      <c r="H3490" s="1" t="s">
        <v>240</v>
      </c>
      <c r="I3490" s="1">
        <v>1520703.62</v>
      </c>
      <c r="J3490" s="1">
        <v>8446778</v>
      </c>
      <c r="K3490" s="1">
        <v>0.15480099618434906</v>
      </c>
      <c r="L3490" s="1">
        <v>1.8668768405914307</v>
      </c>
      <c r="M3490" s="1">
        <v>-0.13842122256755829</v>
      </c>
      <c r="N3490" s="1">
        <v>-8.3430271148681641</v>
      </c>
    </row>
    <row r="3491" spans="1:14" x14ac:dyDescent="0.25">
      <c r="A3491" s="1">
        <v>350490</v>
      </c>
      <c r="B3491" s="1" t="s">
        <v>1521</v>
      </c>
      <c r="C3491" s="1">
        <v>129544503</v>
      </c>
      <c r="D3491" s="1">
        <v>490</v>
      </c>
      <c r="E3491" s="1" t="s">
        <v>2025</v>
      </c>
      <c r="F3491" s="1" t="s">
        <v>235</v>
      </c>
      <c r="G3491" s="1" t="s">
        <v>226</v>
      </c>
      <c r="H3491" s="1" t="s">
        <v>240</v>
      </c>
      <c r="I3491" s="1">
        <v>1071091.17</v>
      </c>
      <c r="J3491" s="1">
        <v>8222564</v>
      </c>
      <c r="K3491" s="1">
        <v>0.32517749071121216</v>
      </c>
      <c r="L3491" s="1">
        <v>4.1175332069396973</v>
      </c>
      <c r="M3491" s="1">
        <v>6.9490998983383179E-2</v>
      </c>
      <c r="N3491" s="1">
        <v>6.9379978179931641</v>
      </c>
    </row>
    <row r="3492" spans="1:14" x14ac:dyDescent="0.25">
      <c r="A3492" s="1">
        <v>350491</v>
      </c>
      <c r="B3492" s="1" t="s">
        <v>1521</v>
      </c>
      <c r="C3492" s="1">
        <v>129544703</v>
      </c>
      <c r="D3492" s="1">
        <v>491</v>
      </c>
      <c r="E3492" s="1" t="s">
        <v>2026</v>
      </c>
      <c r="F3492" s="1" t="s">
        <v>235</v>
      </c>
      <c r="G3492" s="1" t="s">
        <v>226</v>
      </c>
      <c r="H3492" s="1" t="s">
        <v>240</v>
      </c>
      <c r="I3492" s="1">
        <v>975234.69</v>
      </c>
      <c r="J3492" s="1">
        <v>6518649.5</v>
      </c>
      <c r="K3492" s="1">
        <v>0.4787915050983429</v>
      </c>
      <c r="L3492" s="1">
        <v>7.9271979331970215</v>
      </c>
      <c r="M3492" s="1">
        <v>6.4198993146419525E-2</v>
      </c>
      <c r="N3492" s="1">
        <v>7.04681396484375</v>
      </c>
    </row>
    <row r="3493" spans="1:14" x14ac:dyDescent="0.25">
      <c r="A3493" s="1">
        <v>350492</v>
      </c>
      <c r="B3493" s="1" t="s">
        <v>1521</v>
      </c>
      <c r="C3493" s="1">
        <v>129545003</v>
      </c>
      <c r="D3493" s="1">
        <v>492</v>
      </c>
      <c r="E3493" s="1" t="s">
        <v>2027</v>
      </c>
      <c r="F3493" s="1" t="s">
        <v>235</v>
      </c>
      <c r="G3493" s="1" t="s">
        <v>226</v>
      </c>
      <c r="H3493" s="1" t="s">
        <v>240</v>
      </c>
      <c r="I3493" s="1">
        <v>1516184.24</v>
      </c>
      <c r="J3493" s="1">
        <v>9617178</v>
      </c>
      <c r="K3493" s="1">
        <v>0.43201100826263428</v>
      </c>
      <c r="L3493" s="1">
        <v>4.7033548355102539</v>
      </c>
      <c r="M3493" s="1">
        <v>0.10836028307676315</v>
      </c>
      <c r="N3493" s="1">
        <v>7.6970047950744629</v>
      </c>
    </row>
    <row r="3494" spans="1:14" x14ac:dyDescent="0.25">
      <c r="A3494" s="1">
        <v>350493</v>
      </c>
      <c r="B3494" s="1" t="s">
        <v>1521</v>
      </c>
      <c r="C3494" s="1">
        <v>129546003</v>
      </c>
      <c r="D3494" s="1">
        <v>493</v>
      </c>
      <c r="E3494" s="1" t="s">
        <v>2028</v>
      </c>
      <c r="F3494" s="1" t="s">
        <v>235</v>
      </c>
      <c r="G3494" s="1" t="s">
        <v>226</v>
      </c>
      <c r="H3494" s="1" t="s">
        <v>240</v>
      </c>
      <c r="I3494" s="1">
        <v>982586.36</v>
      </c>
      <c r="J3494" s="1">
        <v>7197859</v>
      </c>
      <c r="K3494" s="1">
        <v>0.18012000620365143</v>
      </c>
      <c r="L3494" s="1">
        <v>2.566638708114624</v>
      </c>
      <c r="M3494" s="1">
        <v>-9.4047963619232178E-2</v>
      </c>
      <c r="N3494" s="1">
        <v>-8.7353668212890625</v>
      </c>
    </row>
    <row r="3495" spans="1:14" x14ac:dyDescent="0.25">
      <c r="A3495" s="1">
        <v>350494</v>
      </c>
      <c r="B3495" s="1" t="s">
        <v>1521</v>
      </c>
      <c r="C3495" s="1">
        <v>129546103</v>
      </c>
      <c r="D3495" s="1">
        <v>494</v>
      </c>
      <c r="E3495" s="1" t="s">
        <v>2029</v>
      </c>
      <c r="F3495" s="1" t="s">
        <v>235</v>
      </c>
      <c r="G3495" s="1" t="s">
        <v>226</v>
      </c>
      <c r="H3495" s="1" t="s">
        <v>240</v>
      </c>
      <c r="I3495" s="1">
        <v>2059237.57</v>
      </c>
      <c r="J3495" s="1">
        <v>14523119</v>
      </c>
      <c r="K3495" s="1">
        <v>0.77188402414321899</v>
      </c>
      <c r="L3495" s="1">
        <v>5.6131978034973145</v>
      </c>
      <c r="M3495" s="1">
        <v>0.10557199269533157</v>
      </c>
      <c r="N3495" s="1">
        <v>5.4037904739379883</v>
      </c>
    </row>
    <row r="3496" spans="1:14" x14ac:dyDescent="0.25">
      <c r="A3496" s="1">
        <v>350495</v>
      </c>
      <c r="B3496" s="1" t="s">
        <v>1521</v>
      </c>
      <c r="C3496" s="1">
        <v>129546803</v>
      </c>
      <c r="D3496" s="1">
        <v>495</v>
      </c>
      <c r="E3496" s="1" t="s">
        <v>2030</v>
      </c>
      <c r="F3496" s="1" t="s">
        <v>235</v>
      </c>
      <c r="G3496" s="1" t="s">
        <v>226</v>
      </c>
      <c r="H3496" s="1" t="s">
        <v>240</v>
      </c>
      <c r="I3496" s="1">
        <v>690553.24</v>
      </c>
      <c r="J3496" s="1">
        <v>3668242.25</v>
      </c>
      <c r="K3496" s="1">
        <v>0.23094725608825684</v>
      </c>
      <c r="L3496" s="1">
        <v>6.7188663482666016</v>
      </c>
      <c r="M3496" s="1">
        <v>4.5192401856184006E-2</v>
      </c>
      <c r="N3496" s="1">
        <v>7.0026559829711914</v>
      </c>
    </row>
    <row r="3497" spans="1:14" x14ac:dyDescent="0.25">
      <c r="A3497" s="1">
        <v>350496</v>
      </c>
      <c r="B3497" s="1" t="s">
        <v>1521</v>
      </c>
      <c r="C3497" s="1">
        <v>129547203</v>
      </c>
      <c r="D3497" s="1">
        <v>496</v>
      </c>
      <c r="E3497" s="1" t="s">
        <v>2031</v>
      </c>
      <c r="F3497" s="1" t="s">
        <v>235</v>
      </c>
      <c r="G3497" s="1" t="s">
        <v>226</v>
      </c>
      <c r="H3497" s="1" t="s">
        <v>240</v>
      </c>
      <c r="I3497" s="1">
        <v>982951.73</v>
      </c>
      <c r="J3497" s="1">
        <v>8261565.5</v>
      </c>
      <c r="K3497" s="1">
        <v>0.14472649991512299</v>
      </c>
      <c r="L3497" s="1">
        <v>1.7830401659011841</v>
      </c>
      <c r="M3497" s="1">
        <v>4.9672380089759827E-2</v>
      </c>
      <c r="N3497" s="1">
        <v>5.3223485946655273</v>
      </c>
    </row>
    <row r="3498" spans="1:14" x14ac:dyDescent="0.25">
      <c r="A3498" s="1">
        <v>350497</v>
      </c>
      <c r="B3498" s="1" t="s">
        <v>1521</v>
      </c>
      <c r="C3498" s="1">
        <v>129547303</v>
      </c>
      <c r="D3498" s="1">
        <v>497</v>
      </c>
      <c r="E3498" s="1" t="s">
        <v>2032</v>
      </c>
      <c r="F3498" s="1" t="s">
        <v>235</v>
      </c>
      <c r="G3498" s="1" t="s">
        <v>226</v>
      </c>
      <c r="H3498" s="1" t="s">
        <v>240</v>
      </c>
      <c r="I3498" s="1">
        <v>897589.38</v>
      </c>
      <c r="J3498" s="1">
        <v>6531093.5</v>
      </c>
      <c r="K3498" s="1">
        <v>5.9211000800132751E-2</v>
      </c>
      <c r="L3498" s="1">
        <v>0.91489607095718384</v>
      </c>
      <c r="M3498" s="1">
        <v>4.8174869269132614E-2</v>
      </c>
      <c r="N3498" s="1">
        <v>5.6715383529663086</v>
      </c>
    </row>
    <row r="3499" spans="1:14" x14ac:dyDescent="0.25">
      <c r="A3499" s="1">
        <v>350498</v>
      </c>
      <c r="B3499" s="1" t="s">
        <v>1521</v>
      </c>
      <c r="C3499" s="1">
        <v>129547603</v>
      </c>
      <c r="D3499" s="1">
        <v>498</v>
      </c>
      <c r="E3499" s="1" t="s">
        <v>2033</v>
      </c>
      <c r="F3499" s="1" t="s">
        <v>235</v>
      </c>
      <c r="G3499" s="1" t="s">
        <v>226</v>
      </c>
      <c r="H3499" s="1" t="s">
        <v>240</v>
      </c>
      <c r="I3499" s="1">
        <v>1587557.74</v>
      </c>
      <c r="J3499" s="1">
        <v>7747436</v>
      </c>
      <c r="K3499" s="1">
        <v>0.48269599676132202</v>
      </c>
      <c r="L3499" s="1">
        <v>6.6443672180175781</v>
      </c>
      <c r="M3499" s="1">
        <v>0.11252207309007645</v>
      </c>
      <c r="N3499" s="1">
        <v>7.6284303665161133</v>
      </c>
    </row>
    <row r="3500" spans="1:14" x14ac:dyDescent="0.25">
      <c r="A3500" s="1">
        <v>350499</v>
      </c>
      <c r="B3500" s="1" t="s">
        <v>1521</v>
      </c>
      <c r="C3500" s="1">
        <v>129547803</v>
      </c>
      <c r="D3500" s="1">
        <v>499</v>
      </c>
      <c r="E3500" s="1" t="s">
        <v>2034</v>
      </c>
      <c r="F3500" s="1" t="s">
        <v>235</v>
      </c>
      <c r="G3500" s="1" t="s">
        <v>226</v>
      </c>
      <c r="H3500" s="1" t="s">
        <v>240</v>
      </c>
      <c r="I3500" s="1">
        <v>625627.54</v>
      </c>
      <c r="J3500" s="1">
        <v>4707673</v>
      </c>
      <c r="K3500" s="1">
        <v>8.3911500871181488E-2</v>
      </c>
      <c r="L3500" s="1">
        <v>1.8147886991500854</v>
      </c>
      <c r="M3500" s="1">
        <v>1.9354110583662987E-2</v>
      </c>
      <c r="N3500" s="1">
        <v>3.1923072338104248</v>
      </c>
    </row>
    <row r="3501" spans="1:14" x14ac:dyDescent="0.25">
      <c r="A3501" s="1">
        <v>350500</v>
      </c>
      <c r="B3501" s="1" t="s">
        <v>1521</v>
      </c>
      <c r="C3501" s="1">
        <v>129548803</v>
      </c>
      <c r="D3501" s="1">
        <v>500</v>
      </c>
      <c r="E3501" s="1" t="s">
        <v>2035</v>
      </c>
      <c r="F3501" s="1" t="s">
        <v>235</v>
      </c>
      <c r="G3501" s="1" t="s">
        <v>226</v>
      </c>
      <c r="H3501" s="1" t="s">
        <v>240</v>
      </c>
      <c r="I3501" s="1">
        <v>962604.94</v>
      </c>
      <c r="J3501" s="1">
        <v>7343168.5</v>
      </c>
      <c r="K3501" s="1">
        <v>0.13524800539016724</v>
      </c>
      <c r="L3501" s="1">
        <v>1.8763803243637085</v>
      </c>
      <c r="M3501" s="1">
        <v>0.1014726310968399</v>
      </c>
      <c r="N3501" s="1">
        <v>11.783628463745117</v>
      </c>
    </row>
    <row r="3502" spans="1:14" x14ac:dyDescent="0.25">
      <c r="A3502" s="1">
        <v>360001</v>
      </c>
      <c r="B3502" s="1" t="s">
        <v>1522</v>
      </c>
      <c r="C3502" s="1">
        <v>101260303</v>
      </c>
      <c r="D3502" s="1">
        <v>1</v>
      </c>
      <c r="E3502" s="1" t="s">
        <v>1536</v>
      </c>
      <c r="F3502" s="1" t="s">
        <v>228</v>
      </c>
      <c r="G3502" s="1" t="s">
        <v>161</v>
      </c>
      <c r="H3502" s="1" t="s">
        <v>240</v>
      </c>
      <c r="I3502" s="1">
        <v>3393457.7</v>
      </c>
      <c r="J3502" s="1">
        <v>25056196</v>
      </c>
      <c r="K3502" s="1">
        <v>0.46031001210212708</v>
      </c>
      <c r="L3502" s="1">
        <v>1.8714917898178101</v>
      </c>
      <c r="M3502" s="1">
        <v>0.1978456974029541</v>
      </c>
      <c r="N3502" s="1">
        <v>6.1911673545837402</v>
      </c>
    </row>
    <row r="3503" spans="1:14" x14ac:dyDescent="0.25">
      <c r="A3503" s="1">
        <v>360002</v>
      </c>
      <c r="B3503" s="1" t="s">
        <v>1522</v>
      </c>
      <c r="C3503" s="1">
        <v>101260803</v>
      </c>
      <c r="D3503" s="1">
        <v>2</v>
      </c>
      <c r="E3503" s="1" t="s">
        <v>1537</v>
      </c>
      <c r="F3503" s="1" t="s">
        <v>228</v>
      </c>
      <c r="G3503" s="1" t="s">
        <v>161</v>
      </c>
      <c r="H3503" s="1" t="s">
        <v>240</v>
      </c>
      <c r="I3503" s="1">
        <v>1752341.9</v>
      </c>
      <c r="J3503" s="1">
        <v>14053750</v>
      </c>
      <c r="K3503" s="1">
        <v>0.43355798721313477</v>
      </c>
      <c r="L3503" s="1">
        <v>3.1832003593444824</v>
      </c>
      <c r="M3503" s="1">
        <v>0.14632709324359894</v>
      </c>
      <c r="N3503" s="1">
        <v>9.1111917495727539</v>
      </c>
    </row>
    <row r="3504" spans="1:14" x14ac:dyDescent="0.25">
      <c r="A3504" s="1">
        <v>360003</v>
      </c>
      <c r="B3504" s="1" t="s">
        <v>1522</v>
      </c>
      <c r="C3504" s="1">
        <v>101261302</v>
      </c>
      <c r="D3504" s="1">
        <v>3</v>
      </c>
      <c r="E3504" s="1" t="s">
        <v>1538</v>
      </c>
      <c r="F3504" s="1" t="s">
        <v>228</v>
      </c>
      <c r="G3504" s="1" t="s">
        <v>161</v>
      </c>
      <c r="H3504" s="1" t="s">
        <v>240</v>
      </c>
      <c r="I3504" s="1">
        <v>5277749.41</v>
      </c>
      <c r="J3504" s="1">
        <v>32590852</v>
      </c>
      <c r="K3504" s="1">
        <v>1.1870260238647461</v>
      </c>
      <c r="L3504" s="1">
        <v>3.7798769474029541</v>
      </c>
      <c r="M3504" s="1">
        <v>0.23213805258274078</v>
      </c>
      <c r="N3504" s="1">
        <v>4.6007914543151855</v>
      </c>
    </row>
    <row r="3505" spans="1:14" x14ac:dyDescent="0.25">
      <c r="A3505" s="1">
        <v>360004</v>
      </c>
      <c r="B3505" s="1" t="s">
        <v>1522</v>
      </c>
      <c r="C3505" s="1">
        <v>101262903</v>
      </c>
      <c r="D3505" s="1">
        <v>4</v>
      </c>
      <c r="E3505" s="1" t="s">
        <v>1539</v>
      </c>
      <c r="F3505" s="1" t="s">
        <v>228</v>
      </c>
      <c r="G3505" s="1" t="s">
        <v>161</v>
      </c>
      <c r="H3505" s="1" t="s">
        <v>240</v>
      </c>
      <c r="I3505" s="1">
        <v>863733.93</v>
      </c>
      <c r="J3505" s="1">
        <v>7431801</v>
      </c>
      <c r="K3505" s="1">
        <v>0.3554140031337738</v>
      </c>
      <c r="L3505" s="1">
        <v>5.0225348472595215</v>
      </c>
      <c r="M3505" s="1">
        <v>4.9641251564025879E-2</v>
      </c>
      <c r="N3505" s="1">
        <v>6.0977392196655273</v>
      </c>
    </row>
    <row r="3506" spans="1:14" x14ac:dyDescent="0.25">
      <c r="A3506" s="1">
        <v>360005</v>
      </c>
      <c r="B3506" s="1" t="s">
        <v>1522</v>
      </c>
      <c r="C3506" s="1">
        <v>101264003</v>
      </c>
      <c r="D3506" s="1">
        <v>5</v>
      </c>
      <c r="E3506" s="1" t="s">
        <v>1540</v>
      </c>
      <c r="F3506" s="1" t="s">
        <v>228</v>
      </c>
      <c r="G3506" s="1" t="s">
        <v>161</v>
      </c>
      <c r="H3506" s="1" t="s">
        <v>240</v>
      </c>
      <c r="I3506" s="1">
        <v>2703085.66</v>
      </c>
      <c r="J3506" s="1">
        <v>16121012</v>
      </c>
      <c r="K3506" s="1">
        <v>0.9383929967880249</v>
      </c>
      <c r="L3506" s="1">
        <v>6.1807055473327637</v>
      </c>
      <c r="M3506" s="1">
        <v>0.20694564282894135</v>
      </c>
      <c r="N3506" s="1">
        <v>8.2906265258789063</v>
      </c>
    </row>
    <row r="3507" spans="1:14" x14ac:dyDescent="0.25">
      <c r="A3507" s="1">
        <v>360006</v>
      </c>
      <c r="B3507" s="1" t="s">
        <v>1522</v>
      </c>
      <c r="C3507" s="1">
        <v>101268003</v>
      </c>
      <c r="D3507" s="1">
        <v>6</v>
      </c>
      <c r="E3507" s="1" t="s">
        <v>1541</v>
      </c>
      <c r="F3507" s="1" t="s">
        <v>228</v>
      </c>
      <c r="G3507" s="1" t="s">
        <v>161</v>
      </c>
      <c r="H3507" s="1" t="s">
        <v>240</v>
      </c>
      <c r="I3507" s="1">
        <v>2485574.34</v>
      </c>
      <c r="J3507" s="1">
        <v>18178232</v>
      </c>
      <c r="K3507" s="1">
        <v>1.5225009918212891</v>
      </c>
      <c r="L3507" s="1">
        <v>9.1410036087036133</v>
      </c>
      <c r="M3507" s="1">
        <v>0.12847055494785309</v>
      </c>
      <c r="N3507" s="1">
        <v>5.4503564834594727</v>
      </c>
    </row>
    <row r="3508" spans="1:14" x14ac:dyDescent="0.25">
      <c r="A3508" s="1">
        <v>360007</v>
      </c>
      <c r="B3508" s="1" t="s">
        <v>1522</v>
      </c>
      <c r="C3508" s="1">
        <v>101301303</v>
      </c>
      <c r="D3508" s="1">
        <v>7</v>
      </c>
      <c r="E3508" s="1" t="s">
        <v>1542</v>
      </c>
      <c r="F3508" s="1" t="s">
        <v>228</v>
      </c>
      <c r="G3508" s="1" t="s">
        <v>162</v>
      </c>
      <c r="H3508" s="1" t="s">
        <v>240</v>
      </c>
      <c r="I3508" s="1">
        <v>1023937.08</v>
      </c>
      <c r="J3508" s="1">
        <v>7639270</v>
      </c>
      <c r="K3508" s="1">
        <v>0.32542398571968079</v>
      </c>
      <c r="L3508" s="1">
        <v>4.4494237899780273</v>
      </c>
      <c r="M3508" s="1">
        <v>8.7802961468696594E-2</v>
      </c>
      <c r="N3508" s="1">
        <v>9.3793144226074219</v>
      </c>
    </row>
    <row r="3509" spans="1:14" x14ac:dyDescent="0.25">
      <c r="A3509" s="1">
        <v>360008</v>
      </c>
      <c r="B3509" s="1" t="s">
        <v>1522</v>
      </c>
      <c r="C3509" s="1">
        <v>101301403</v>
      </c>
      <c r="D3509" s="1">
        <v>8</v>
      </c>
      <c r="E3509" s="1" t="s">
        <v>1543</v>
      </c>
      <c r="F3509" s="1" t="s">
        <v>228</v>
      </c>
      <c r="G3509" s="1" t="s">
        <v>162</v>
      </c>
      <c r="H3509" s="1" t="s">
        <v>240</v>
      </c>
      <c r="I3509" s="1">
        <v>2087132.25</v>
      </c>
      <c r="J3509" s="1">
        <v>9247766</v>
      </c>
      <c r="K3509" s="1">
        <v>0.43759998679161072</v>
      </c>
      <c r="L3509" s="1">
        <v>4.9669890403747559</v>
      </c>
      <c r="M3509" s="1">
        <v>0.1527472585439682</v>
      </c>
      <c r="N3509" s="1">
        <v>7.8964247703552246</v>
      </c>
    </row>
    <row r="3510" spans="1:14" x14ac:dyDescent="0.25">
      <c r="A3510" s="1">
        <v>360009</v>
      </c>
      <c r="B3510" s="1" t="s">
        <v>1522</v>
      </c>
      <c r="C3510" s="1">
        <v>101303503</v>
      </c>
      <c r="D3510" s="1">
        <v>9</v>
      </c>
      <c r="E3510" s="1" t="s">
        <v>1544</v>
      </c>
      <c r="F3510" s="1" t="s">
        <v>228</v>
      </c>
      <c r="G3510" s="1" t="s">
        <v>162</v>
      </c>
      <c r="H3510" s="1" t="s">
        <v>240</v>
      </c>
      <c r="I3510" s="1">
        <v>803406.45</v>
      </c>
      <c r="J3510" s="1">
        <v>5755698</v>
      </c>
      <c r="K3510" s="1">
        <v>0.19908900558948517</v>
      </c>
      <c r="L3510" s="1">
        <v>3.5829226970672607</v>
      </c>
      <c r="M3510" s="1">
        <v>0.11947280913591385</v>
      </c>
      <c r="N3510" s="1">
        <v>17.468479156494141</v>
      </c>
    </row>
    <row r="3511" spans="1:14" x14ac:dyDescent="0.25">
      <c r="A3511" s="1">
        <v>360010</v>
      </c>
      <c r="B3511" s="1" t="s">
        <v>1522</v>
      </c>
      <c r="C3511" s="1">
        <v>101306503</v>
      </c>
      <c r="D3511" s="1">
        <v>10</v>
      </c>
      <c r="E3511" s="1" t="s">
        <v>1545</v>
      </c>
      <c r="F3511" s="1" t="s">
        <v>228</v>
      </c>
      <c r="G3511" s="1" t="s">
        <v>162</v>
      </c>
      <c r="H3511" s="1" t="s">
        <v>240</v>
      </c>
      <c r="I3511" s="1">
        <v>656941.46</v>
      </c>
      <c r="J3511" s="1">
        <v>5424744.5</v>
      </c>
      <c r="K3511" s="1">
        <v>0.21296249330043793</v>
      </c>
      <c r="L3511" s="1">
        <v>4.086174488067627</v>
      </c>
      <c r="M3511" s="1">
        <v>6.0278210788965225E-2</v>
      </c>
      <c r="N3511" s="1">
        <v>10.102551460266113</v>
      </c>
    </row>
    <row r="3512" spans="1:14" x14ac:dyDescent="0.25">
      <c r="A3512" s="1">
        <v>360011</v>
      </c>
      <c r="B3512" s="1" t="s">
        <v>1522</v>
      </c>
      <c r="C3512" s="1">
        <v>101308503</v>
      </c>
      <c r="D3512" s="1">
        <v>11</v>
      </c>
      <c r="E3512" s="1" t="s">
        <v>1546</v>
      </c>
      <c r="F3512" s="1" t="s">
        <v>228</v>
      </c>
      <c r="G3512" s="1" t="s">
        <v>162</v>
      </c>
      <c r="H3512" s="1" t="s">
        <v>240</v>
      </c>
      <c r="I3512" s="1">
        <v>704091.86</v>
      </c>
      <c r="J3512" s="1">
        <v>3994456.75</v>
      </c>
      <c r="K3512" s="1">
        <v>0.33963024616241455</v>
      </c>
      <c r="L3512" s="1">
        <v>9.2926502227783203</v>
      </c>
      <c r="M3512" s="1">
        <v>1.3547729700803757E-2</v>
      </c>
      <c r="N3512" s="1">
        <v>1.9618920087814331</v>
      </c>
    </row>
    <row r="3513" spans="1:14" x14ac:dyDescent="0.25">
      <c r="A3513" s="1">
        <v>360012</v>
      </c>
      <c r="B3513" s="1" t="s">
        <v>1522</v>
      </c>
      <c r="C3513" s="1">
        <v>101630504</v>
      </c>
      <c r="D3513" s="1">
        <v>12</v>
      </c>
      <c r="E3513" s="1" t="s">
        <v>1547</v>
      </c>
      <c r="F3513" s="1" t="s">
        <v>228</v>
      </c>
      <c r="G3513" s="1" t="s">
        <v>163</v>
      </c>
      <c r="H3513" s="1" t="s">
        <v>240</v>
      </c>
      <c r="I3513" s="1">
        <v>608403.56999999995</v>
      </c>
      <c r="J3513" s="1">
        <v>4466131.5</v>
      </c>
      <c r="K3513" s="1">
        <v>0.14374649524688721</v>
      </c>
      <c r="L3513" s="1">
        <v>3.3256292343139648</v>
      </c>
      <c r="M3513" s="1">
        <v>2.7639899402856827E-2</v>
      </c>
      <c r="N3513" s="1">
        <v>4.7592334747314453</v>
      </c>
    </row>
    <row r="3514" spans="1:14" x14ac:dyDescent="0.25">
      <c r="A3514" s="1">
        <v>360013</v>
      </c>
      <c r="B3514" s="1" t="s">
        <v>1522</v>
      </c>
      <c r="C3514" s="1">
        <v>101630903</v>
      </c>
      <c r="D3514" s="1">
        <v>13</v>
      </c>
      <c r="E3514" s="1" t="s">
        <v>1548</v>
      </c>
      <c r="F3514" s="1" t="s">
        <v>228</v>
      </c>
      <c r="G3514" s="1" t="s">
        <v>163</v>
      </c>
      <c r="H3514" s="1" t="s">
        <v>240</v>
      </c>
      <c r="I3514" s="1">
        <v>920734.19</v>
      </c>
      <c r="J3514" s="1">
        <v>6864608</v>
      </c>
      <c r="K3514" s="1">
        <v>0.38341200351715088</v>
      </c>
      <c r="L3514" s="1">
        <v>5.9157600402832031</v>
      </c>
      <c r="M3514" s="1">
        <v>6.313738226890564E-2</v>
      </c>
      <c r="N3514" s="1">
        <v>7.362128734588623</v>
      </c>
    </row>
    <row r="3515" spans="1:14" x14ac:dyDescent="0.25">
      <c r="A3515" s="1">
        <v>360014</v>
      </c>
      <c r="B3515" s="1" t="s">
        <v>1522</v>
      </c>
      <c r="C3515" s="1">
        <v>101631003</v>
      </c>
      <c r="D3515" s="1">
        <v>14</v>
      </c>
      <c r="E3515" s="1" t="s">
        <v>1549</v>
      </c>
      <c r="F3515" s="1" t="s">
        <v>228</v>
      </c>
      <c r="G3515" s="1" t="s">
        <v>163</v>
      </c>
      <c r="H3515" s="1" t="s">
        <v>240</v>
      </c>
      <c r="I3515" s="1">
        <v>1177020.94</v>
      </c>
      <c r="J3515" s="1">
        <v>9130165</v>
      </c>
    </row>
    <row r="3516" spans="1:14" x14ac:dyDescent="0.25">
      <c r="A3516" s="1">
        <v>360015</v>
      </c>
      <c r="B3516" s="1" t="s">
        <v>1522</v>
      </c>
      <c r="C3516" s="1">
        <v>101631203</v>
      </c>
      <c r="D3516" s="1">
        <v>15</v>
      </c>
      <c r="E3516" s="1" t="s">
        <v>1550</v>
      </c>
      <c r="F3516" s="1" t="s">
        <v>228</v>
      </c>
      <c r="G3516" s="1" t="s">
        <v>163</v>
      </c>
      <c r="H3516" s="1" t="s">
        <v>240</v>
      </c>
      <c r="I3516" s="1">
        <v>996231.19</v>
      </c>
      <c r="J3516" s="1">
        <v>6704429.5</v>
      </c>
      <c r="K3516" s="1">
        <v>0.18335999548435211</v>
      </c>
      <c r="L3516" s="1">
        <v>2.8118088245391846</v>
      </c>
      <c r="M3516" s="1">
        <v>7.5599819421768188E-2</v>
      </c>
      <c r="N3516" s="1">
        <v>8.2117366790771484</v>
      </c>
    </row>
    <row r="3517" spans="1:14" x14ac:dyDescent="0.25">
      <c r="A3517" s="1">
        <v>360016</v>
      </c>
      <c r="B3517" s="1" t="s">
        <v>1522</v>
      </c>
      <c r="C3517" s="1">
        <v>101631503</v>
      </c>
      <c r="D3517" s="1">
        <v>16</v>
      </c>
      <c r="E3517" s="1" t="s">
        <v>1551</v>
      </c>
      <c r="F3517" s="1" t="s">
        <v>228</v>
      </c>
      <c r="G3517" s="1" t="s">
        <v>163</v>
      </c>
      <c r="H3517" s="1" t="s">
        <v>240</v>
      </c>
      <c r="I3517" s="1">
        <v>742450.58</v>
      </c>
      <c r="J3517" s="1">
        <v>6441064.5</v>
      </c>
      <c r="K3517" s="1">
        <v>0.36735451221466064</v>
      </c>
      <c r="L3517" s="1">
        <v>6.0482721328735352</v>
      </c>
      <c r="M3517" s="1">
        <v>3.9918061345815659E-2</v>
      </c>
      <c r="N3517" s="1">
        <v>5.6820230484008789</v>
      </c>
    </row>
    <row r="3518" spans="1:14" x14ac:dyDescent="0.25">
      <c r="A3518" s="1">
        <v>360017</v>
      </c>
      <c r="B3518" s="1" t="s">
        <v>1522</v>
      </c>
      <c r="C3518" s="1">
        <v>101631703</v>
      </c>
      <c r="D3518" s="1">
        <v>17</v>
      </c>
      <c r="E3518" s="1" t="s">
        <v>1552</v>
      </c>
      <c r="F3518" s="1" t="s">
        <v>228</v>
      </c>
      <c r="G3518" s="1" t="s">
        <v>163</v>
      </c>
      <c r="H3518" s="1" t="s">
        <v>240</v>
      </c>
      <c r="I3518" s="1">
        <v>2482465.0499999998</v>
      </c>
      <c r="J3518" s="1">
        <v>13687154</v>
      </c>
      <c r="K3518" s="1">
        <v>1.2002309560775757</v>
      </c>
      <c r="L3518" s="1">
        <v>9.611903190612793</v>
      </c>
      <c r="M3518" s="1">
        <v>2.1216269582509995E-2</v>
      </c>
      <c r="N3518" s="1">
        <v>0.86201238632202148</v>
      </c>
    </row>
    <row r="3519" spans="1:14" x14ac:dyDescent="0.25">
      <c r="A3519" s="1">
        <v>360018</v>
      </c>
      <c r="B3519" s="1" t="s">
        <v>1522</v>
      </c>
      <c r="C3519" s="1">
        <v>101631803</v>
      </c>
      <c r="D3519" s="1">
        <v>18</v>
      </c>
      <c r="E3519" s="1" t="s">
        <v>1553</v>
      </c>
      <c r="F3519" s="1" t="s">
        <v>228</v>
      </c>
      <c r="G3519" s="1" t="s">
        <v>163</v>
      </c>
      <c r="H3519" s="1" t="s">
        <v>240</v>
      </c>
      <c r="I3519" s="1">
        <v>1438610.63</v>
      </c>
      <c r="J3519" s="1">
        <v>9208715</v>
      </c>
      <c r="K3519" s="1">
        <v>0.56272202730178833</v>
      </c>
      <c r="L3519" s="1">
        <v>6.5084714889526367</v>
      </c>
      <c r="M3519" s="1">
        <v>0.13339796662330627</v>
      </c>
      <c r="N3519" s="1">
        <v>10.220400810241699</v>
      </c>
    </row>
    <row r="3520" spans="1:14" x14ac:dyDescent="0.25">
      <c r="A3520" s="1">
        <v>360019</v>
      </c>
      <c r="B3520" s="1" t="s">
        <v>1522</v>
      </c>
      <c r="C3520" s="1">
        <v>101631903</v>
      </c>
      <c r="D3520" s="1">
        <v>19</v>
      </c>
      <c r="E3520" s="1" t="s">
        <v>1554</v>
      </c>
      <c r="F3520" s="1" t="s">
        <v>228</v>
      </c>
      <c r="G3520" s="1" t="s">
        <v>163</v>
      </c>
      <c r="H3520" s="1" t="s">
        <v>240</v>
      </c>
      <c r="I3520" s="1">
        <v>767053.84</v>
      </c>
      <c r="J3520" s="1">
        <v>5174861</v>
      </c>
      <c r="K3520" s="1">
        <v>0.24620099365711212</v>
      </c>
      <c r="L3520" s="1">
        <v>4.9952926635742188</v>
      </c>
      <c r="M3520" s="1">
        <v>6.1732221394777298E-2</v>
      </c>
      <c r="N3520" s="1">
        <v>8.7523508071899414</v>
      </c>
    </row>
    <row r="3521" spans="1:14" x14ac:dyDescent="0.25">
      <c r="A3521" s="1">
        <v>360020</v>
      </c>
      <c r="B3521" s="1" t="s">
        <v>1522</v>
      </c>
      <c r="C3521" s="1">
        <v>101632403</v>
      </c>
      <c r="D3521" s="1">
        <v>20</v>
      </c>
      <c r="E3521" s="1" t="s">
        <v>1555</v>
      </c>
      <c r="F3521" s="1" t="s">
        <v>228</v>
      </c>
      <c r="G3521" s="1" t="s">
        <v>163</v>
      </c>
      <c r="H3521" s="1" t="s">
        <v>240</v>
      </c>
      <c r="I3521" s="1">
        <v>925596.26</v>
      </c>
      <c r="J3521" s="1">
        <v>6836642.5</v>
      </c>
      <c r="K3521" s="1">
        <v>0.1171024963259697</v>
      </c>
      <c r="L3521" s="1">
        <v>1.7427160739898682</v>
      </c>
      <c r="M3521" s="1">
        <v>6.9211117923259735E-2</v>
      </c>
      <c r="N3521" s="1">
        <v>8.0817747116088867</v>
      </c>
    </row>
    <row r="3522" spans="1:14" x14ac:dyDescent="0.25">
      <c r="A3522" s="1">
        <v>360021</v>
      </c>
      <c r="B3522" s="1" t="s">
        <v>1522</v>
      </c>
      <c r="C3522" s="1">
        <v>101633903</v>
      </c>
      <c r="D3522" s="1">
        <v>21</v>
      </c>
      <c r="E3522" s="1" t="s">
        <v>1556</v>
      </c>
      <c r="F3522" s="1" t="s">
        <v>228</v>
      </c>
      <c r="G3522" s="1" t="s">
        <v>163</v>
      </c>
      <c r="H3522" s="1" t="s">
        <v>240</v>
      </c>
      <c r="I3522" s="1">
        <v>1537210.94</v>
      </c>
      <c r="J3522" s="1">
        <v>10641773</v>
      </c>
      <c r="K3522" s="1">
        <v>0.26240599155426025</v>
      </c>
      <c r="L3522" s="1">
        <v>2.5281503200531006</v>
      </c>
      <c r="M3522" s="1">
        <v>5.2650738507509232E-2</v>
      </c>
      <c r="N3522" s="1">
        <v>3.5465548038482666</v>
      </c>
    </row>
    <row r="3523" spans="1:14" x14ac:dyDescent="0.25">
      <c r="A3523" s="1">
        <v>360022</v>
      </c>
      <c r="B3523" s="1" t="s">
        <v>1522</v>
      </c>
      <c r="C3523" s="1">
        <v>101636503</v>
      </c>
      <c r="D3523" s="1">
        <v>22</v>
      </c>
      <c r="E3523" s="1" t="s">
        <v>1557</v>
      </c>
      <c r="F3523" s="1" t="s">
        <v>228</v>
      </c>
      <c r="G3523" s="1" t="s">
        <v>163</v>
      </c>
      <c r="H3523" s="1" t="s">
        <v>240</v>
      </c>
      <c r="I3523" s="1">
        <v>1749892.42</v>
      </c>
      <c r="J3523" s="1">
        <v>6089306.5</v>
      </c>
      <c r="K3523" s="1">
        <v>0.34982800483703613</v>
      </c>
      <c r="L3523" s="1">
        <v>6.0951180458068848</v>
      </c>
      <c r="M3523" s="1">
        <v>7.6567396521568298E-2</v>
      </c>
      <c r="N3523" s="1">
        <v>4.5757637023925781</v>
      </c>
    </row>
    <row r="3524" spans="1:14" x14ac:dyDescent="0.25">
      <c r="A3524" s="1">
        <v>360023</v>
      </c>
      <c r="B3524" s="1" t="s">
        <v>1522</v>
      </c>
      <c r="C3524" s="1">
        <v>101637002</v>
      </c>
      <c r="D3524" s="1">
        <v>23</v>
      </c>
      <c r="E3524" s="1" t="s">
        <v>1558</v>
      </c>
      <c r="F3524" s="1" t="s">
        <v>228</v>
      </c>
      <c r="G3524" s="1" t="s">
        <v>163</v>
      </c>
      <c r="H3524" s="1" t="s">
        <v>240</v>
      </c>
      <c r="I3524" s="1">
        <v>2398196.87</v>
      </c>
      <c r="J3524" s="1">
        <v>14066085</v>
      </c>
      <c r="K3524" s="1">
        <v>0.612496018409729</v>
      </c>
      <c r="L3524" s="1">
        <v>4.5526585578918457</v>
      </c>
      <c r="M3524" s="1">
        <v>0.14817914366722107</v>
      </c>
      <c r="N3524" s="1">
        <v>6.5856881141662598</v>
      </c>
    </row>
    <row r="3525" spans="1:14" x14ac:dyDescent="0.25">
      <c r="A3525" s="1">
        <v>360024</v>
      </c>
      <c r="B3525" s="1" t="s">
        <v>1522</v>
      </c>
      <c r="C3525" s="1">
        <v>101638003</v>
      </c>
      <c r="D3525" s="1">
        <v>24</v>
      </c>
      <c r="E3525" s="1" t="s">
        <v>1559</v>
      </c>
      <c r="F3525" s="1" t="s">
        <v>228</v>
      </c>
      <c r="G3525" s="1" t="s">
        <v>163</v>
      </c>
      <c r="H3525" s="1" t="s">
        <v>240</v>
      </c>
      <c r="I3525" s="1">
        <v>2414284.36</v>
      </c>
      <c r="J3525" s="1">
        <v>13121787</v>
      </c>
      <c r="K3525" s="1">
        <v>0.64051902294158936</v>
      </c>
      <c r="L3525" s="1">
        <v>5.1318421363830566</v>
      </c>
      <c r="M3525" s="1">
        <v>0.1726384162902832</v>
      </c>
      <c r="N3525" s="1">
        <v>7.7014126777648926</v>
      </c>
    </row>
    <row r="3526" spans="1:14" x14ac:dyDescent="0.25">
      <c r="A3526" s="1">
        <v>360025</v>
      </c>
      <c r="B3526" s="1" t="s">
        <v>1522</v>
      </c>
      <c r="C3526" s="1">
        <v>101638803</v>
      </c>
      <c r="D3526" s="1">
        <v>25</v>
      </c>
      <c r="E3526" s="1" t="s">
        <v>1560</v>
      </c>
      <c r="F3526" s="1" t="s">
        <v>228</v>
      </c>
      <c r="G3526" s="1" t="s">
        <v>163</v>
      </c>
      <c r="H3526" s="1" t="s">
        <v>240</v>
      </c>
      <c r="I3526" s="1">
        <v>1895281.59</v>
      </c>
      <c r="J3526" s="1">
        <v>9810333</v>
      </c>
      <c r="K3526" s="1">
        <v>0.49348101019859314</v>
      </c>
      <c r="L3526" s="1">
        <v>5.2966494560241699</v>
      </c>
      <c r="M3526" s="1">
        <v>0.12605768442153931</v>
      </c>
      <c r="N3526" s="1">
        <v>7.1250267028808594</v>
      </c>
    </row>
    <row r="3527" spans="1:14" x14ac:dyDescent="0.25">
      <c r="A3527" s="1">
        <v>360026</v>
      </c>
      <c r="B3527" s="1" t="s">
        <v>1522</v>
      </c>
      <c r="C3527" s="1">
        <v>102027451</v>
      </c>
      <c r="D3527" s="1">
        <v>26</v>
      </c>
      <c r="E3527" s="1" t="s">
        <v>1561</v>
      </c>
      <c r="F3527" s="1" t="s">
        <v>229</v>
      </c>
      <c r="G3527" s="1" t="s">
        <v>164</v>
      </c>
      <c r="H3527" s="1" t="s">
        <v>240</v>
      </c>
      <c r="I3527" s="1">
        <v>29730590.640000001</v>
      </c>
      <c r="J3527" s="1">
        <v>168667440</v>
      </c>
      <c r="K3527" s="1">
        <v>4.9568638801574707</v>
      </c>
      <c r="L3527" s="1">
        <v>3.0278215408325195</v>
      </c>
      <c r="M3527" s="1">
        <v>0.85420024394989014</v>
      </c>
      <c r="N3527" s="1">
        <v>2.9581267833709717</v>
      </c>
    </row>
    <row r="3528" spans="1:14" x14ac:dyDescent="0.25">
      <c r="A3528" s="1">
        <v>360027</v>
      </c>
      <c r="B3528" s="1" t="s">
        <v>1522</v>
      </c>
      <c r="C3528" s="1">
        <v>103020603</v>
      </c>
      <c r="D3528" s="1">
        <v>27</v>
      </c>
      <c r="E3528" s="1" t="s">
        <v>1562</v>
      </c>
      <c r="F3528" s="1" t="s">
        <v>229</v>
      </c>
      <c r="G3528" s="1" t="s">
        <v>164</v>
      </c>
      <c r="H3528" s="1" t="s">
        <v>240</v>
      </c>
      <c r="I3528" s="1">
        <v>764320</v>
      </c>
      <c r="J3528" s="1">
        <v>2897595</v>
      </c>
      <c r="K3528" s="1">
        <v>0.24276100099086761</v>
      </c>
      <c r="L3528" s="1">
        <v>9.1441125869750977</v>
      </c>
      <c r="M3528" s="1">
        <v>3.1157750636339188E-2</v>
      </c>
      <c r="N3528" s="1">
        <v>4.2497754096984863</v>
      </c>
    </row>
    <row r="3529" spans="1:14" x14ac:dyDescent="0.25">
      <c r="A3529" s="1">
        <v>360028</v>
      </c>
      <c r="B3529" s="1" t="s">
        <v>1522</v>
      </c>
      <c r="C3529" s="1">
        <v>103020753</v>
      </c>
      <c r="D3529" s="1">
        <v>28</v>
      </c>
      <c r="E3529" s="1" t="s">
        <v>1563</v>
      </c>
      <c r="F3529" s="1" t="s">
        <v>229</v>
      </c>
      <c r="G3529" s="1" t="s">
        <v>164</v>
      </c>
      <c r="H3529" s="1" t="s">
        <v>240</v>
      </c>
      <c r="I3529" s="1">
        <v>768939.62</v>
      </c>
      <c r="J3529" s="1">
        <v>3160666.25</v>
      </c>
      <c r="K3529" s="1">
        <v>0.33389124274253845</v>
      </c>
      <c r="L3529" s="1">
        <v>11.811738014221191</v>
      </c>
      <c r="M3529" s="1">
        <v>3.0352620407938957E-2</v>
      </c>
      <c r="N3529" s="1">
        <v>4.1095523834228516</v>
      </c>
    </row>
    <row r="3530" spans="1:14" x14ac:dyDescent="0.25">
      <c r="A3530" s="1">
        <v>360029</v>
      </c>
      <c r="B3530" s="1" t="s">
        <v>1522</v>
      </c>
      <c r="C3530" s="1">
        <v>103021003</v>
      </c>
      <c r="D3530" s="1">
        <v>29</v>
      </c>
      <c r="E3530" s="1" t="s">
        <v>1564</v>
      </c>
      <c r="F3530" s="1" t="s">
        <v>229</v>
      </c>
      <c r="G3530" s="1" t="s">
        <v>164</v>
      </c>
      <c r="H3530" s="1" t="s">
        <v>240</v>
      </c>
      <c r="I3530" s="1">
        <v>1872833</v>
      </c>
      <c r="J3530" s="1">
        <v>5995710</v>
      </c>
      <c r="K3530" s="1">
        <v>0.39475101232528687</v>
      </c>
      <c r="L3530" s="1">
        <v>7.0479178428649902</v>
      </c>
      <c r="M3530" s="1">
        <v>0.12559700012207031</v>
      </c>
      <c r="N3530" s="1">
        <v>7.1883249282836914</v>
      </c>
    </row>
    <row r="3531" spans="1:14" x14ac:dyDescent="0.25">
      <c r="A3531" s="1">
        <v>360030</v>
      </c>
      <c r="B3531" s="1" t="s">
        <v>1522</v>
      </c>
      <c r="C3531" s="1">
        <v>103021102</v>
      </c>
      <c r="D3531" s="1">
        <v>30</v>
      </c>
      <c r="E3531" s="1" t="s">
        <v>1565</v>
      </c>
      <c r="F3531" s="1" t="s">
        <v>229</v>
      </c>
      <c r="G3531" s="1" t="s">
        <v>164</v>
      </c>
      <c r="H3531" s="1" t="s">
        <v>240</v>
      </c>
      <c r="I3531" s="1">
        <v>3144623.22</v>
      </c>
      <c r="J3531" s="1">
        <v>11596282</v>
      </c>
      <c r="K3531" s="1">
        <v>0.8356890082359314</v>
      </c>
      <c r="L3531" s="1">
        <v>7.7661981582641602</v>
      </c>
      <c r="M3531" s="1">
        <v>0.18562449514865875</v>
      </c>
      <c r="N3531" s="1">
        <v>6.2732200622558594</v>
      </c>
    </row>
    <row r="3532" spans="1:14" x14ac:dyDescent="0.25">
      <c r="A3532" s="1">
        <v>360031</v>
      </c>
      <c r="B3532" s="1" t="s">
        <v>1522</v>
      </c>
      <c r="C3532" s="1">
        <v>103021252</v>
      </c>
      <c r="D3532" s="1">
        <v>31</v>
      </c>
      <c r="E3532" s="1" t="s">
        <v>1566</v>
      </c>
      <c r="F3532" s="1" t="s">
        <v>229</v>
      </c>
      <c r="G3532" s="1" t="s">
        <v>164</v>
      </c>
      <c r="H3532" s="1" t="s">
        <v>240</v>
      </c>
      <c r="I3532" s="1">
        <v>2991882.97</v>
      </c>
      <c r="J3532" s="1">
        <v>9833864</v>
      </c>
      <c r="K3532" s="1">
        <v>0.42261499166488647</v>
      </c>
      <c r="L3532" s="1">
        <v>4.4905304908752441</v>
      </c>
      <c r="M3532" s="1">
        <v>0.19806168973445892</v>
      </c>
      <c r="N3532" s="1">
        <v>7.0892753601074219</v>
      </c>
    </row>
    <row r="3533" spans="1:14" x14ac:dyDescent="0.25">
      <c r="A3533" s="1">
        <v>360032</v>
      </c>
      <c r="B3533" s="1" t="s">
        <v>1522</v>
      </c>
      <c r="C3533" s="1">
        <v>103021453</v>
      </c>
      <c r="D3533" s="1">
        <v>32</v>
      </c>
      <c r="E3533" s="1" t="s">
        <v>1567</v>
      </c>
      <c r="F3533" s="1" t="s">
        <v>229</v>
      </c>
      <c r="G3533" s="1" t="s">
        <v>164</v>
      </c>
      <c r="H3533" s="1" t="s">
        <v>240</v>
      </c>
      <c r="I3533" s="1">
        <v>1081057.98</v>
      </c>
      <c r="J3533" s="1">
        <v>5809645.5</v>
      </c>
      <c r="K3533" s="1">
        <v>0.58354300260543823</v>
      </c>
      <c r="L3533" s="1">
        <v>11.16593074798584</v>
      </c>
      <c r="M3533" s="1">
        <v>0.11177320033311844</v>
      </c>
      <c r="N3533" s="1">
        <v>11.531513214111328</v>
      </c>
    </row>
    <row r="3534" spans="1:14" x14ac:dyDescent="0.25">
      <c r="A3534" s="1">
        <v>360033</v>
      </c>
      <c r="B3534" s="1" t="s">
        <v>1522</v>
      </c>
      <c r="C3534" s="1">
        <v>103021603</v>
      </c>
      <c r="D3534" s="1">
        <v>33</v>
      </c>
      <c r="E3534" s="1" t="s">
        <v>1568</v>
      </c>
      <c r="F3534" s="1" t="s">
        <v>229</v>
      </c>
      <c r="G3534" s="1" t="s">
        <v>164</v>
      </c>
      <c r="H3534" s="1" t="s">
        <v>240</v>
      </c>
      <c r="I3534" s="1">
        <v>1115755.6499999999</v>
      </c>
      <c r="J3534" s="1">
        <v>4930448</v>
      </c>
      <c r="K3534" s="1">
        <v>0.35482150316238403</v>
      </c>
      <c r="L3534" s="1">
        <v>7.7545990943908691</v>
      </c>
      <c r="M3534" s="1">
        <v>8.5698448121547699E-2</v>
      </c>
      <c r="N3534" s="1">
        <v>8.3197755813598633</v>
      </c>
    </row>
    <row r="3535" spans="1:14" x14ac:dyDescent="0.25">
      <c r="A3535" s="1">
        <v>360034</v>
      </c>
      <c r="B3535" s="1" t="s">
        <v>1522</v>
      </c>
      <c r="C3535" s="1">
        <v>103021752</v>
      </c>
      <c r="D3535" s="1">
        <v>34</v>
      </c>
      <c r="E3535" s="1" t="s">
        <v>1569</v>
      </c>
      <c r="F3535" s="1" t="s">
        <v>229</v>
      </c>
      <c r="G3535" s="1" t="s">
        <v>164</v>
      </c>
      <c r="H3535" s="1" t="s">
        <v>240</v>
      </c>
      <c r="I3535" s="1">
        <v>1902753.91</v>
      </c>
      <c r="J3535" s="1">
        <v>5979152</v>
      </c>
      <c r="K3535" s="1">
        <v>0.54383599758148193</v>
      </c>
      <c r="L3535" s="1">
        <v>10.005599975585938</v>
      </c>
      <c r="M3535" s="1">
        <v>5.0229709595441818E-2</v>
      </c>
      <c r="N3535" s="1">
        <v>2.7114198207855225</v>
      </c>
    </row>
    <row r="3536" spans="1:14" x14ac:dyDescent="0.25">
      <c r="A3536" s="1">
        <v>360035</v>
      </c>
      <c r="B3536" s="1" t="s">
        <v>1522</v>
      </c>
      <c r="C3536" s="1">
        <v>103021903</v>
      </c>
      <c r="D3536" s="1">
        <v>35</v>
      </c>
      <c r="E3536" s="1" t="s">
        <v>1570</v>
      </c>
      <c r="F3536" s="1" t="s">
        <v>229</v>
      </c>
      <c r="G3536" s="1" t="s">
        <v>164</v>
      </c>
      <c r="H3536" s="1" t="s">
        <v>240</v>
      </c>
      <c r="I3536" s="1">
        <v>1391167.84</v>
      </c>
      <c r="J3536" s="1">
        <v>8708033</v>
      </c>
      <c r="K3536" s="1">
        <v>0.66947400569915771</v>
      </c>
      <c r="L3536" s="1">
        <v>8.3282833099365234</v>
      </c>
      <c r="M3536" s="1">
        <v>0.18901032209396362</v>
      </c>
      <c r="N3536" s="1">
        <v>15.722591400146484</v>
      </c>
    </row>
    <row r="3537" spans="1:14" x14ac:dyDescent="0.25">
      <c r="A3537" s="1">
        <v>360036</v>
      </c>
      <c r="B3537" s="1" t="s">
        <v>1522</v>
      </c>
      <c r="C3537" s="1">
        <v>103022103</v>
      </c>
      <c r="D3537" s="1">
        <v>36</v>
      </c>
      <c r="E3537" s="1" t="s">
        <v>1571</v>
      </c>
      <c r="F3537" s="1" t="s">
        <v>229</v>
      </c>
      <c r="G3537" s="1" t="s">
        <v>164</v>
      </c>
      <c r="H3537" s="1" t="s">
        <v>240</v>
      </c>
      <c r="I3537" s="1">
        <v>565783</v>
      </c>
      <c r="J3537" s="1">
        <v>2056095</v>
      </c>
      <c r="K3537" s="1">
        <v>9.7492001950740814E-2</v>
      </c>
      <c r="L3537" s="1">
        <v>4.9776296615600586</v>
      </c>
      <c r="M3537" s="1">
        <v>4.0846999734640121E-2</v>
      </c>
      <c r="N3537" s="1">
        <v>7.7813296318054199</v>
      </c>
    </row>
    <row r="3538" spans="1:14" x14ac:dyDescent="0.25">
      <c r="A3538" s="1">
        <v>360037</v>
      </c>
      <c r="B3538" s="1" t="s">
        <v>1522</v>
      </c>
      <c r="C3538" s="1">
        <v>103022253</v>
      </c>
      <c r="D3538" s="1">
        <v>37</v>
      </c>
      <c r="E3538" s="1" t="s">
        <v>1572</v>
      </c>
      <c r="F3538" s="1" t="s">
        <v>229</v>
      </c>
      <c r="G3538" s="1" t="s">
        <v>164</v>
      </c>
      <c r="H3538" s="1" t="s">
        <v>240</v>
      </c>
      <c r="I3538" s="1">
        <v>1543514.66</v>
      </c>
      <c r="J3538" s="1">
        <v>6621778</v>
      </c>
      <c r="K3538" s="1">
        <v>0.27529299259185791</v>
      </c>
      <c r="L3538" s="1">
        <v>4.3377237319946289</v>
      </c>
      <c r="M3538" s="1">
        <v>0.11635888367891312</v>
      </c>
      <c r="N3538" s="1">
        <v>8.1532011032104492</v>
      </c>
    </row>
    <row r="3539" spans="1:14" x14ac:dyDescent="0.25">
      <c r="A3539" s="1">
        <v>360038</v>
      </c>
      <c r="B3539" s="1" t="s">
        <v>1522</v>
      </c>
      <c r="C3539" s="1">
        <v>103022503</v>
      </c>
      <c r="D3539" s="1">
        <v>38</v>
      </c>
      <c r="E3539" s="1" t="s">
        <v>1573</v>
      </c>
      <c r="F3539" s="1" t="s">
        <v>229</v>
      </c>
      <c r="G3539" s="1" t="s">
        <v>164</v>
      </c>
      <c r="H3539" s="1" t="s">
        <v>240</v>
      </c>
      <c r="I3539" s="1">
        <v>893146</v>
      </c>
      <c r="J3539" s="1">
        <v>13156241</v>
      </c>
      <c r="K3539" s="1">
        <v>0.46697801351547241</v>
      </c>
      <c r="L3539" s="1">
        <v>3.6801033020019531</v>
      </c>
      <c r="M3539" s="1">
        <v>7.0731997489929199E-2</v>
      </c>
      <c r="N3539" s="1">
        <v>8.6005344390869141</v>
      </c>
    </row>
    <row r="3540" spans="1:14" x14ac:dyDescent="0.25">
      <c r="A3540" s="1">
        <v>360039</v>
      </c>
      <c r="B3540" s="1" t="s">
        <v>1522</v>
      </c>
      <c r="C3540" s="1">
        <v>103022803</v>
      </c>
      <c r="D3540" s="1">
        <v>39</v>
      </c>
      <c r="E3540" s="1" t="s">
        <v>1574</v>
      </c>
      <c r="F3540" s="1" t="s">
        <v>229</v>
      </c>
      <c r="G3540" s="1" t="s">
        <v>164</v>
      </c>
      <c r="H3540" s="1" t="s">
        <v>240</v>
      </c>
      <c r="I3540" s="1">
        <v>1639997.91</v>
      </c>
      <c r="J3540" s="1">
        <v>9445914</v>
      </c>
      <c r="K3540" s="1">
        <v>1.4709769487380981</v>
      </c>
      <c r="L3540" s="1">
        <v>18.444997787475586</v>
      </c>
      <c r="M3540" s="1">
        <v>0.19762274622917175</v>
      </c>
      <c r="N3540" s="1">
        <v>13.701203346252441</v>
      </c>
    </row>
    <row r="3541" spans="1:14" x14ac:dyDescent="0.25">
      <c r="A3541" s="1">
        <v>360040</v>
      </c>
      <c r="B3541" s="1" t="s">
        <v>1522</v>
      </c>
      <c r="C3541" s="1">
        <v>103023153</v>
      </c>
      <c r="D3541" s="1">
        <v>40</v>
      </c>
      <c r="E3541" s="1" t="s">
        <v>1575</v>
      </c>
      <c r="F3541" s="1" t="s">
        <v>229</v>
      </c>
      <c r="G3541" s="1" t="s">
        <v>164</v>
      </c>
      <c r="H3541" s="1" t="s">
        <v>240</v>
      </c>
      <c r="I3541" s="1">
        <v>2175298.17</v>
      </c>
      <c r="J3541" s="1">
        <v>10490950</v>
      </c>
      <c r="K3541" s="1">
        <v>0.6637759804725647</v>
      </c>
      <c r="L3541" s="1">
        <v>6.7544951438903809</v>
      </c>
      <c r="M3541" s="1">
        <v>0.19984985888004303</v>
      </c>
      <c r="N3541" s="1">
        <v>10.116683959960938</v>
      </c>
    </row>
    <row r="3542" spans="1:14" x14ac:dyDescent="0.25">
      <c r="A3542" s="1">
        <v>360041</v>
      </c>
      <c r="B3542" s="1" t="s">
        <v>1522</v>
      </c>
      <c r="C3542" s="1">
        <v>103023912</v>
      </c>
      <c r="D3542" s="1">
        <v>41</v>
      </c>
      <c r="E3542" s="1" t="s">
        <v>1576</v>
      </c>
      <c r="F3542" s="1" t="s">
        <v>229</v>
      </c>
      <c r="G3542" s="1" t="s">
        <v>164</v>
      </c>
      <c r="H3542" s="1" t="s">
        <v>240</v>
      </c>
      <c r="I3542" s="1">
        <v>2662793.56</v>
      </c>
      <c r="J3542" s="1">
        <v>4958888.5</v>
      </c>
      <c r="K3542" s="1">
        <v>0.86757802963256836</v>
      </c>
      <c r="L3542" s="1">
        <v>21.205381393432617</v>
      </c>
      <c r="M3542" s="1">
        <v>0.20993690192699432</v>
      </c>
      <c r="N3542" s="1">
        <v>8.558873176574707</v>
      </c>
    </row>
    <row r="3543" spans="1:14" x14ac:dyDescent="0.25">
      <c r="A3543" s="1">
        <v>360042</v>
      </c>
      <c r="B3543" s="1" t="s">
        <v>1522</v>
      </c>
      <c r="C3543" s="1">
        <v>103024102</v>
      </c>
      <c r="D3543" s="1">
        <v>42</v>
      </c>
      <c r="E3543" s="1" t="s">
        <v>1577</v>
      </c>
      <c r="F3543" s="1" t="s">
        <v>229</v>
      </c>
      <c r="G3543" s="1" t="s">
        <v>164</v>
      </c>
      <c r="H3543" s="1" t="s">
        <v>240</v>
      </c>
      <c r="I3543" s="1">
        <v>2643685.09</v>
      </c>
      <c r="J3543" s="1">
        <v>8625179</v>
      </c>
      <c r="K3543" s="1">
        <v>0.40907800197601318</v>
      </c>
      <c r="L3543" s="1">
        <v>4.9789795875549316</v>
      </c>
      <c r="M3543" s="1">
        <v>0.2161460667848587</v>
      </c>
      <c r="N3543" s="1">
        <v>8.9039173126220703</v>
      </c>
    </row>
    <row r="3544" spans="1:14" x14ac:dyDescent="0.25">
      <c r="A3544" s="1">
        <v>360043</v>
      </c>
      <c r="B3544" s="1" t="s">
        <v>1522</v>
      </c>
      <c r="C3544" s="1">
        <v>103024603</v>
      </c>
      <c r="D3544" s="1">
        <v>43</v>
      </c>
      <c r="E3544" s="1" t="s">
        <v>1578</v>
      </c>
      <c r="F3544" s="1" t="s">
        <v>229</v>
      </c>
      <c r="G3544" s="1" t="s">
        <v>164</v>
      </c>
      <c r="H3544" s="1" t="s">
        <v>240</v>
      </c>
      <c r="I3544" s="1">
        <v>1669386.81</v>
      </c>
      <c r="J3544" s="1">
        <v>5622440.5</v>
      </c>
      <c r="K3544" s="1">
        <v>0.28622600436210632</v>
      </c>
      <c r="L3544" s="1">
        <v>5.3638396263122559</v>
      </c>
      <c r="M3544" s="1">
        <v>5.3593710064888E-2</v>
      </c>
      <c r="N3544" s="1">
        <v>3.3168671131134033</v>
      </c>
    </row>
    <row r="3545" spans="1:14" x14ac:dyDescent="0.25">
      <c r="A3545" s="1">
        <v>360044</v>
      </c>
      <c r="B3545" s="1" t="s">
        <v>1522</v>
      </c>
      <c r="C3545" s="1">
        <v>103024753</v>
      </c>
      <c r="D3545" s="1">
        <v>44</v>
      </c>
      <c r="E3545" s="1" t="s">
        <v>1579</v>
      </c>
      <c r="F3545" s="1" t="s">
        <v>229</v>
      </c>
      <c r="G3545" s="1" t="s">
        <v>164</v>
      </c>
      <c r="H3545" s="1" t="s">
        <v>240</v>
      </c>
      <c r="I3545" s="1">
        <v>2500380</v>
      </c>
      <c r="J3545" s="1">
        <v>13445682</v>
      </c>
      <c r="K3545" s="1">
        <v>1.1136380434036255</v>
      </c>
      <c r="L3545" s="1">
        <v>9.0304412841796875</v>
      </c>
      <c r="M3545" s="1">
        <v>0.2508620023727417</v>
      </c>
      <c r="N3545" s="1">
        <v>11.151811599731445</v>
      </c>
    </row>
    <row r="3546" spans="1:14" x14ac:dyDescent="0.25">
      <c r="A3546" s="1">
        <v>360045</v>
      </c>
      <c r="B3546" s="1" t="s">
        <v>1522</v>
      </c>
      <c r="C3546" s="1">
        <v>103025002</v>
      </c>
      <c r="D3546" s="1">
        <v>45</v>
      </c>
      <c r="E3546" s="1" t="s">
        <v>1580</v>
      </c>
      <c r="F3546" s="1" t="s">
        <v>229</v>
      </c>
      <c r="G3546" s="1" t="s">
        <v>164</v>
      </c>
      <c r="H3546" s="1" t="s">
        <v>240</v>
      </c>
      <c r="I3546" s="1">
        <v>1656046</v>
      </c>
      <c r="J3546" s="1">
        <v>5596184</v>
      </c>
      <c r="K3546" s="1">
        <v>0.45242598652839661</v>
      </c>
      <c r="L3546" s="1">
        <v>8.7956314086914063</v>
      </c>
      <c r="M3546" s="1">
        <v>8.2207001745700836E-2</v>
      </c>
      <c r="N3546" s="1">
        <v>5.2233424186706543</v>
      </c>
    </row>
    <row r="3547" spans="1:14" x14ac:dyDescent="0.25">
      <c r="A3547" s="1">
        <v>360046</v>
      </c>
      <c r="B3547" s="1" t="s">
        <v>1522</v>
      </c>
      <c r="C3547" s="1">
        <v>103026002</v>
      </c>
      <c r="D3547" s="1">
        <v>46</v>
      </c>
      <c r="E3547" s="1" t="s">
        <v>1581</v>
      </c>
      <c r="F3547" s="1" t="s">
        <v>229</v>
      </c>
      <c r="G3547" s="1" t="s">
        <v>164</v>
      </c>
      <c r="H3547" s="1" t="s">
        <v>240</v>
      </c>
      <c r="I3547" s="1">
        <v>4267216</v>
      </c>
      <c r="J3547" s="1">
        <v>31778324</v>
      </c>
      <c r="K3547" s="1">
        <v>3.8505001068115234</v>
      </c>
      <c r="L3547" s="1">
        <v>13.787325859069824</v>
      </c>
      <c r="M3547" s="1">
        <v>0.46195599436759949</v>
      </c>
      <c r="N3547" s="1">
        <v>12.139932632446289</v>
      </c>
    </row>
    <row r="3548" spans="1:14" x14ac:dyDescent="0.25">
      <c r="A3548" s="1">
        <v>360047</v>
      </c>
      <c r="B3548" s="1" t="s">
        <v>1522</v>
      </c>
      <c r="C3548" s="1">
        <v>103026303</v>
      </c>
      <c r="D3548" s="1">
        <v>47</v>
      </c>
      <c r="E3548" s="1" t="s">
        <v>1582</v>
      </c>
      <c r="F3548" s="1" t="s">
        <v>229</v>
      </c>
      <c r="G3548" s="1" t="s">
        <v>164</v>
      </c>
      <c r="H3548" s="1" t="s">
        <v>240</v>
      </c>
      <c r="I3548" s="1">
        <v>1775226.04</v>
      </c>
      <c r="J3548" s="1">
        <v>5198038</v>
      </c>
      <c r="K3548" s="1">
        <v>0.7011985182762146</v>
      </c>
      <c r="L3548" s="1">
        <v>15.593140602111816</v>
      </c>
      <c r="M3548" s="1">
        <v>-9.6988901495933533E-3</v>
      </c>
      <c r="N3548" s="1">
        <v>-0.54337805509567261</v>
      </c>
    </row>
    <row r="3549" spans="1:14" x14ac:dyDescent="0.25">
      <c r="A3549" s="1">
        <v>360048</v>
      </c>
      <c r="B3549" s="1" t="s">
        <v>1522</v>
      </c>
      <c r="C3549" s="1">
        <v>103026343</v>
      </c>
      <c r="D3549" s="1">
        <v>48</v>
      </c>
      <c r="E3549" s="1" t="s">
        <v>1583</v>
      </c>
      <c r="F3549" s="1" t="s">
        <v>229</v>
      </c>
      <c r="G3549" s="1" t="s">
        <v>164</v>
      </c>
      <c r="H3549" s="1" t="s">
        <v>240</v>
      </c>
      <c r="I3549" s="1">
        <v>2136358.98</v>
      </c>
      <c r="J3549" s="1">
        <v>8334147.5</v>
      </c>
      <c r="K3549" s="1">
        <v>1.1490010023117065</v>
      </c>
      <c r="L3549" s="1">
        <v>15.991336822509766</v>
      </c>
      <c r="M3549" s="1">
        <v>0.18034164607524872</v>
      </c>
      <c r="N3549" s="1">
        <v>9.2198390960693359</v>
      </c>
    </row>
    <row r="3550" spans="1:14" x14ac:dyDescent="0.25">
      <c r="A3550" s="1">
        <v>360049</v>
      </c>
      <c r="B3550" s="1" t="s">
        <v>1522</v>
      </c>
      <c r="C3550" s="1">
        <v>103026402</v>
      </c>
      <c r="D3550" s="1">
        <v>49</v>
      </c>
      <c r="E3550" s="1" t="s">
        <v>1584</v>
      </c>
      <c r="F3550" s="1" t="s">
        <v>229</v>
      </c>
      <c r="G3550" s="1" t="s">
        <v>164</v>
      </c>
      <c r="H3550" s="1" t="s">
        <v>240</v>
      </c>
      <c r="I3550" s="1">
        <v>3125310.88</v>
      </c>
      <c r="J3550" s="1">
        <v>7443715</v>
      </c>
      <c r="K3550" s="1">
        <v>0.58778947591781616</v>
      </c>
      <c r="L3550" s="1">
        <v>8.5734519958496094</v>
      </c>
      <c r="M3550" s="1">
        <v>0.17900106310844421</v>
      </c>
      <c r="N3550" s="1">
        <v>6.0754327774047852</v>
      </c>
    </row>
    <row r="3551" spans="1:14" x14ac:dyDescent="0.25">
      <c r="A3551" s="1">
        <v>360050</v>
      </c>
      <c r="B3551" s="1" t="s">
        <v>1522</v>
      </c>
      <c r="C3551" s="1">
        <v>103026852</v>
      </c>
      <c r="D3551" s="1">
        <v>50</v>
      </c>
      <c r="E3551" s="1" t="s">
        <v>1585</v>
      </c>
      <c r="F3551" s="1" t="s">
        <v>229</v>
      </c>
      <c r="G3551" s="1" t="s">
        <v>164</v>
      </c>
      <c r="H3551" s="1" t="s">
        <v>240</v>
      </c>
      <c r="I3551" s="1">
        <v>4282402.53</v>
      </c>
      <c r="J3551" s="1">
        <v>11664445</v>
      </c>
      <c r="K3551" s="1">
        <v>1.2787649631500244</v>
      </c>
      <c r="L3551" s="1">
        <v>12.312770843505859</v>
      </c>
      <c r="M3551" s="1">
        <v>0.16844309866428375</v>
      </c>
      <c r="N3551" s="1">
        <v>4.0944280624389648</v>
      </c>
    </row>
    <row r="3552" spans="1:14" x14ac:dyDescent="0.25">
      <c r="A3552" s="1">
        <v>360051</v>
      </c>
      <c r="B3552" s="1" t="s">
        <v>1522</v>
      </c>
      <c r="C3552" s="1">
        <v>103026873</v>
      </c>
      <c r="D3552" s="1">
        <v>51</v>
      </c>
      <c r="E3552" s="1" t="s">
        <v>1586</v>
      </c>
      <c r="F3552" s="1" t="s">
        <v>229</v>
      </c>
      <c r="G3552" s="1" t="s">
        <v>164</v>
      </c>
      <c r="H3552" s="1" t="s">
        <v>240</v>
      </c>
      <c r="I3552" s="1">
        <v>1087019.17</v>
      </c>
      <c r="J3552" s="1">
        <v>4516630.5</v>
      </c>
      <c r="K3552" s="1">
        <v>0.29373350739479065</v>
      </c>
      <c r="L3552" s="1">
        <v>6.9557342529296875</v>
      </c>
      <c r="M3552" s="1">
        <v>9.1729171574115753E-2</v>
      </c>
      <c r="N3552" s="1">
        <v>9.2163257598876953</v>
      </c>
    </row>
    <row r="3553" spans="1:14" x14ac:dyDescent="0.25">
      <c r="A3553" s="1">
        <v>360052</v>
      </c>
      <c r="B3553" s="1" t="s">
        <v>1522</v>
      </c>
      <c r="C3553" s="1">
        <v>103026902</v>
      </c>
      <c r="D3553" s="1">
        <v>52</v>
      </c>
      <c r="E3553" s="1" t="s">
        <v>1587</v>
      </c>
      <c r="F3553" s="1" t="s">
        <v>229</v>
      </c>
      <c r="G3553" s="1" t="s">
        <v>164</v>
      </c>
      <c r="H3553" s="1" t="s">
        <v>240</v>
      </c>
      <c r="I3553" s="1">
        <v>2784812.6</v>
      </c>
      <c r="J3553" s="1">
        <v>7932685</v>
      </c>
      <c r="K3553" s="1">
        <v>1.1161650419235229</v>
      </c>
      <c r="L3553" s="1">
        <v>16.374410629272461</v>
      </c>
      <c r="M3553" s="1">
        <v>0.16930168867111206</v>
      </c>
      <c r="N3553" s="1">
        <v>6.472987174987793</v>
      </c>
    </row>
    <row r="3554" spans="1:14" x14ac:dyDescent="0.25">
      <c r="A3554" s="1">
        <v>360053</v>
      </c>
      <c r="B3554" s="1" t="s">
        <v>1522</v>
      </c>
      <c r="C3554" s="1">
        <v>103027352</v>
      </c>
      <c r="D3554" s="1">
        <v>53</v>
      </c>
      <c r="E3554" s="1" t="s">
        <v>1588</v>
      </c>
      <c r="F3554" s="1" t="s">
        <v>229</v>
      </c>
      <c r="G3554" s="1" t="s">
        <v>164</v>
      </c>
      <c r="H3554" s="1" t="s">
        <v>240</v>
      </c>
      <c r="I3554" s="1">
        <v>4240640.4000000004</v>
      </c>
      <c r="J3554" s="1">
        <v>19149232</v>
      </c>
      <c r="K3554" s="1">
        <v>1.6582820415496826</v>
      </c>
      <c r="L3554" s="1">
        <v>9.480799674987793</v>
      </c>
      <c r="M3554" s="1">
        <v>0.35968649387359619</v>
      </c>
      <c r="N3554" s="1">
        <v>9.2679920196533203</v>
      </c>
    </row>
    <row r="3555" spans="1:14" x14ac:dyDescent="0.25">
      <c r="A3555" s="1">
        <v>360054</v>
      </c>
      <c r="B3555" s="1" t="s">
        <v>1522</v>
      </c>
      <c r="C3555" s="1">
        <v>103027503</v>
      </c>
      <c r="D3555" s="1">
        <v>54</v>
      </c>
      <c r="E3555" s="1" t="s">
        <v>1589</v>
      </c>
      <c r="F3555" s="1" t="s">
        <v>229</v>
      </c>
      <c r="G3555" s="1" t="s">
        <v>164</v>
      </c>
      <c r="H3555" s="1" t="s">
        <v>240</v>
      </c>
      <c r="I3555" s="1">
        <v>2863754.88</v>
      </c>
      <c r="J3555" s="1">
        <v>13753522</v>
      </c>
      <c r="K3555" s="1">
        <v>0.41662099957466125</v>
      </c>
      <c r="L3555" s="1">
        <v>3.1238217353820801</v>
      </c>
      <c r="M3555" s="1">
        <v>0.20251405239105225</v>
      </c>
      <c r="N3555" s="1">
        <v>7.6097602844238281</v>
      </c>
    </row>
    <row r="3556" spans="1:14" x14ac:dyDescent="0.25">
      <c r="A3556" s="1">
        <v>360055</v>
      </c>
      <c r="B3556" s="1" t="s">
        <v>1522</v>
      </c>
      <c r="C3556" s="1">
        <v>103027753</v>
      </c>
      <c r="D3556" s="1">
        <v>55</v>
      </c>
      <c r="E3556" s="1" t="s">
        <v>1590</v>
      </c>
      <c r="F3556" s="1" t="s">
        <v>229</v>
      </c>
      <c r="G3556" s="1" t="s">
        <v>164</v>
      </c>
      <c r="H3556" s="1" t="s">
        <v>240</v>
      </c>
      <c r="I3556" s="1">
        <v>879839.7</v>
      </c>
      <c r="J3556" s="1">
        <v>2152976.25</v>
      </c>
      <c r="K3556" s="1">
        <v>0.4080049991607666</v>
      </c>
      <c r="L3556" s="1">
        <v>23.381759643554688</v>
      </c>
      <c r="M3556" s="1">
        <v>2.1479269489645958E-2</v>
      </c>
      <c r="N3556" s="1">
        <v>2.5023603439331055</v>
      </c>
    </row>
    <row r="3557" spans="1:14" x14ac:dyDescent="0.25">
      <c r="A3557" s="1">
        <v>360056</v>
      </c>
      <c r="B3557" s="1" t="s">
        <v>1522</v>
      </c>
      <c r="C3557" s="1">
        <v>103028203</v>
      </c>
      <c r="D3557" s="1">
        <v>56</v>
      </c>
      <c r="E3557" s="1" t="s">
        <v>1591</v>
      </c>
      <c r="F3557" s="1" t="s">
        <v>229</v>
      </c>
      <c r="G3557" s="1" t="s">
        <v>164</v>
      </c>
      <c r="H3557" s="1" t="s">
        <v>240</v>
      </c>
      <c r="I3557" s="1">
        <v>769368.66</v>
      </c>
      <c r="J3557" s="1">
        <v>3470278.25</v>
      </c>
      <c r="K3557" s="1">
        <v>0.24402925372123718</v>
      </c>
      <c r="L3557" s="1">
        <v>7.5638689994812012</v>
      </c>
      <c r="M3557" s="1">
        <v>4.7836661338806152E-2</v>
      </c>
      <c r="N3557" s="1">
        <v>6.6298737525939941</v>
      </c>
    </row>
    <row r="3558" spans="1:14" x14ac:dyDescent="0.25">
      <c r="A3558" s="1">
        <v>360057</v>
      </c>
      <c r="B3558" s="1" t="s">
        <v>1522</v>
      </c>
      <c r="C3558" s="1">
        <v>103028302</v>
      </c>
      <c r="D3558" s="1">
        <v>57</v>
      </c>
      <c r="E3558" s="1" t="s">
        <v>1592</v>
      </c>
      <c r="F3558" s="1" t="s">
        <v>229</v>
      </c>
      <c r="G3558" s="1" t="s">
        <v>164</v>
      </c>
      <c r="H3558" s="1" t="s">
        <v>240</v>
      </c>
      <c r="I3558" s="1">
        <v>3999066.87</v>
      </c>
      <c r="J3558" s="1">
        <v>12620939</v>
      </c>
      <c r="K3558" s="1">
        <v>0.76852297782897949</v>
      </c>
      <c r="L3558" s="1">
        <v>6.4841041564941406</v>
      </c>
      <c r="M3558" s="1">
        <v>0.27456003427505493</v>
      </c>
      <c r="N3558" s="1">
        <v>7.3717150688171387</v>
      </c>
    </row>
    <row r="3559" spans="1:14" x14ac:dyDescent="0.25">
      <c r="A3559" s="1">
        <v>360058</v>
      </c>
      <c r="B3559" s="1" t="s">
        <v>1522</v>
      </c>
      <c r="C3559" s="1">
        <v>103028653</v>
      </c>
      <c r="D3559" s="1">
        <v>58</v>
      </c>
      <c r="E3559" s="1" t="s">
        <v>1593</v>
      </c>
      <c r="F3559" s="1" t="s">
        <v>229</v>
      </c>
      <c r="G3559" s="1" t="s">
        <v>164</v>
      </c>
      <c r="H3559" s="1" t="s">
        <v>240</v>
      </c>
      <c r="I3559" s="1">
        <v>1667061.26</v>
      </c>
      <c r="J3559" s="1">
        <v>10770134</v>
      </c>
      <c r="K3559" s="1">
        <v>0.45147600769996643</v>
      </c>
      <c r="L3559" s="1">
        <v>4.3753361701965332</v>
      </c>
      <c r="M3559" s="1">
        <v>0.16140817105770111</v>
      </c>
      <c r="N3559" s="1">
        <v>10.72014331817627</v>
      </c>
    </row>
    <row r="3560" spans="1:14" x14ac:dyDescent="0.25">
      <c r="A3560" s="1">
        <v>360059</v>
      </c>
      <c r="B3560" s="1" t="s">
        <v>1522</v>
      </c>
      <c r="C3560" s="1">
        <v>103028703</v>
      </c>
      <c r="D3560" s="1">
        <v>59</v>
      </c>
      <c r="E3560" s="1" t="s">
        <v>1594</v>
      </c>
      <c r="F3560" s="1" t="s">
        <v>229</v>
      </c>
      <c r="G3560" s="1" t="s">
        <v>164</v>
      </c>
      <c r="H3560" s="1" t="s">
        <v>240</v>
      </c>
      <c r="I3560" s="1">
        <v>1253251.8</v>
      </c>
      <c r="J3560" s="1">
        <v>4621327.5</v>
      </c>
      <c r="K3560" s="1">
        <v>0.64339947700500488</v>
      </c>
      <c r="L3560" s="1">
        <v>16.174236297607422</v>
      </c>
      <c r="M3560" s="1">
        <v>0.1194927990436554</v>
      </c>
      <c r="N3560" s="1">
        <v>10.539524078369141</v>
      </c>
    </row>
    <row r="3561" spans="1:14" x14ac:dyDescent="0.25">
      <c r="A3561" s="1">
        <v>360060</v>
      </c>
      <c r="B3561" s="1" t="s">
        <v>1522</v>
      </c>
      <c r="C3561" s="1">
        <v>103028753</v>
      </c>
      <c r="D3561" s="1">
        <v>60</v>
      </c>
      <c r="E3561" s="1" t="s">
        <v>1595</v>
      </c>
      <c r="F3561" s="1" t="s">
        <v>229</v>
      </c>
      <c r="G3561" s="1" t="s">
        <v>164</v>
      </c>
      <c r="H3561" s="1" t="s">
        <v>240</v>
      </c>
      <c r="I3561" s="1">
        <v>1581880.58</v>
      </c>
      <c r="J3561" s="1">
        <v>7079023.5</v>
      </c>
      <c r="K3561" s="1">
        <v>0.41544899344444275</v>
      </c>
      <c r="L3561" s="1">
        <v>6.2346267700195313</v>
      </c>
      <c r="M3561" s="1">
        <v>9.6774503588676453E-2</v>
      </c>
      <c r="N3561" s="1">
        <v>6.5163359642028809</v>
      </c>
    </row>
    <row r="3562" spans="1:14" x14ac:dyDescent="0.25">
      <c r="A3562" s="1">
        <v>360061</v>
      </c>
      <c r="B3562" s="1" t="s">
        <v>1522</v>
      </c>
      <c r="C3562" s="1">
        <v>103028833</v>
      </c>
      <c r="D3562" s="1">
        <v>61</v>
      </c>
      <c r="E3562" s="1" t="s">
        <v>1596</v>
      </c>
      <c r="F3562" s="1" t="s">
        <v>229</v>
      </c>
      <c r="G3562" s="1" t="s">
        <v>164</v>
      </c>
      <c r="H3562" s="1" t="s">
        <v>240</v>
      </c>
      <c r="I3562" s="1">
        <v>1786867.26</v>
      </c>
      <c r="J3562" s="1">
        <v>10977036</v>
      </c>
      <c r="K3562" s="1">
        <v>1.0576989650726318</v>
      </c>
      <c r="L3562" s="1">
        <v>10.66300106048584</v>
      </c>
      <c r="M3562" s="1">
        <v>0.17925937473773956</v>
      </c>
      <c r="N3562" s="1">
        <v>11.150690078735352</v>
      </c>
    </row>
    <row r="3563" spans="1:14" x14ac:dyDescent="0.25">
      <c r="A3563" s="1">
        <v>360062</v>
      </c>
      <c r="B3563" s="1" t="s">
        <v>1522</v>
      </c>
      <c r="C3563" s="1">
        <v>103028853</v>
      </c>
      <c r="D3563" s="1">
        <v>62</v>
      </c>
      <c r="E3563" s="1" t="s">
        <v>1597</v>
      </c>
      <c r="F3563" s="1" t="s">
        <v>229</v>
      </c>
      <c r="G3563" s="1" t="s">
        <v>164</v>
      </c>
      <c r="H3563" s="1" t="s">
        <v>240</v>
      </c>
      <c r="I3563" s="1">
        <v>1655974.41</v>
      </c>
      <c r="J3563" s="1">
        <v>12646235</v>
      </c>
      <c r="K3563" s="1">
        <v>1.4564880132675171</v>
      </c>
      <c r="L3563" s="1">
        <v>13.01627254486084</v>
      </c>
      <c r="M3563" s="1">
        <v>1.3804050162434578E-2</v>
      </c>
      <c r="N3563" s="1">
        <v>0.84059792757034302</v>
      </c>
    </row>
    <row r="3564" spans="1:14" x14ac:dyDescent="0.25">
      <c r="A3564" s="1">
        <v>360063</v>
      </c>
      <c r="B3564" s="1" t="s">
        <v>1522</v>
      </c>
      <c r="C3564" s="1">
        <v>103029203</v>
      </c>
      <c r="D3564" s="1">
        <v>63</v>
      </c>
      <c r="E3564" s="1" t="s">
        <v>1598</v>
      </c>
      <c r="F3564" s="1" t="s">
        <v>229</v>
      </c>
      <c r="G3564" s="1" t="s">
        <v>164</v>
      </c>
      <c r="H3564" s="1" t="s">
        <v>240</v>
      </c>
      <c r="I3564" s="1">
        <v>2250962.1</v>
      </c>
      <c r="J3564" s="1">
        <v>5291515</v>
      </c>
      <c r="K3564" s="1">
        <v>0.52136451005935669</v>
      </c>
      <c r="L3564" s="1">
        <v>10.929728507995605</v>
      </c>
      <c r="M3564" s="1">
        <v>8.4005452692508698E-2</v>
      </c>
      <c r="N3564" s="1">
        <v>3.8766558170318604</v>
      </c>
    </row>
    <row r="3565" spans="1:14" x14ac:dyDescent="0.25">
      <c r="A3565" s="1">
        <v>360064</v>
      </c>
      <c r="B3565" s="1" t="s">
        <v>1522</v>
      </c>
      <c r="C3565" s="1">
        <v>103029403</v>
      </c>
      <c r="D3565" s="1">
        <v>64</v>
      </c>
      <c r="E3565" s="1" t="s">
        <v>1599</v>
      </c>
      <c r="F3565" s="1" t="s">
        <v>229</v>
      </c>
      <c r="G3565" s="1" t="s">
        <v>164</v>
      </c>
      <c r="H3565" s="1" t="s">
        <v>240</v>
      </c>
      <c r="I3565" s="1">
        <v>1897746.34</v>
      </c>
      <c r="J3565" s="1">
        <v>6929940</v>
      </c>
      <c r="K3565" s="1">
        <v>0.49356049299240112</v>
      </c>
      <c r="L3565" s="1">
        <v>7.6682939529418945</v>
      </c>
      <c r="M3565" s="1">
        <v>0.11795386672019958</v>
      </c>
      <c r="N3565" s="1">
        <v>6.6273946762084961</v>
      </c>
    </row>
    <row r="3566" spans="1:14" x14ac:dyDescent="0.25">
      <c r="A3566" s="1">
        <v>360065</v>
      </c>
      <c r="B3566" s="1" t="s">
        <v>1522</v>
      </c>
      <c r="C3566" s="1">
        <v>103029553</v>
      </c>
      <c r="D3566" s="1">
        <v>65</v>
      </c>
      <c r="E3566" s="1" t="s">
        <v>1600</v>
      </c>
      <c r="F3566" s="1" t="s">
        <v>229</v>
      </c>
      <c r="G3566" s="1" t="s">
        <v>164</v>
      </c>
      <c r="H3566" s="1" t="s">
        <v>240</v>
      </c>
      <c r="I3566" s="1">
        <v>2001649.56</v>
      </c>
      <c r="J3566" s="1">
        <v>6771229.5</v>
      </c>
      <c r="K3566" s="1">
        <v>0.65832149982452393</v>
      </c>
      <c r="L3566" s="1">
        <v>10.769367218017578</v>
      </c>
      <c r="M3566" s="1">
        <v>0.10770677775144577</v>
      </c>
      <c r="N3566" s="1">
        <v>5.6869077682495117</v>
      </c>
    </row>
    <row r="3567" spans="1:14" x14ac:dyDescent="0.25">
      <c r="A3567" s="1">
        <v>360066</v>
      </c>
      <c r="B3567" s="1" t="s">
        <v>1522</v>
      </c>
      <c r="C3567" s="1">
        <v>103029603</v>
      </c>
      <c r="D3567" s="1">
        <v>66</v>
      </c>
      <c r="E3567" s="1" t="s">
        <v>1601</v>
      </c>
      <c r="F3567" s="1" t="s">
        <v>229</v>
      </c>
      <c r="G3567" s="1" t="s">
        <v>164</v>
      </c>
      <c r="H3567" s="1" t="s">
        <v>240</v>
      </c>
      <c r="I3567" s="1">
        <v>2676967.9900000002</v>
      </c>
      <c r="J3567" s="1">
        <v>9610493</v>
      </c>
      <c r="K3567" s="1">
        <v>1.0442609786987305</v>
      </c>
      <c r="L3567" s="1">
        <v>12.190435409545898</v>
      </c>
      <c r="M3567" s="1">
        <v>0.27744409441947937</v>
      </c>
      <c r="N3567" s="1">
        <v>11.562463760375977</v>
      </c>
    </row>
    <row r="3568" spans="1:14" x14ac:dyDescent="0.25">
      <c r="A3568" s="1">
        <v>360067</v>
      </c>
      <c r="B3568" s="1" t="s">
        <v>1522</v>
      </c>
      <c r="C3568" s="1">
        <v>103029803</v>
      </c>
      <c r="D3568" s="1">
        <v>67</v>
      </c>
      <c r="E3568" s="1" t="s">
        <v>1602</v>
      </c>
      <c r="F3568" s="1" t="s">
        <v>229</v>
      </c>
      <c r="G3568" s="1" t="s">
        <v>164</v>
      </c>
      <c r="H3568" s="1" t="s">
        <v>240</v>
      </c>
      <c r="I3568" s="1">
        <v>1457111.17</v>
      </c>
      <c r="J3568" s="1">
        <v>12089629</v>
      </c>
      <c r="K3568" s="1">
        <v>0.9993550181388855</v>
      </c>
      <c r="L3568" s="1">
        <v>9.0110940933227539</v>
      </c>
      <c r="M3568" s="1">
        <v>5.7061851024627686E-2</v>
      </c>
      <c r="N3568" s="1">
        <v>4.0757026672363281</v>
      </c>
    </row>
    <row r="3569" spans="1:14" x14ac:dyDescent="0.25">
      <c r="A3569" s="1">
        <v>360068</v>
      </c>
      <c r="B3569" s="1" t="s">
        <v>1522</v>
      </c>
      <c r="C3569" s="1">
        <v>103029902</v>
      </c>
      <c r="D3569" s="1">
        <v>68</v>
      </c>
      <c r="E3569" s="1" t="s">
        <v>1603</v>
      </c>
      <c r="F3569" s="1" t="s">
        <v>229</v>
      </c>
      <c r="G3569" s="1" t="s">
        <v>164</v>
      </c>
      <c r="H3569" s="1" t="s">
        <v>240</v>
      </c>
      <c r="I3569" s="1">
        <v>4786803.58</v>
      </c>
      <c r="J3569" s="1">
        <v>19470936</v>
      </c>
      <c r="K3569" s="1">
        <v>2.1945159435272217</v>
      </c>
      <c r="L3569" s="1">
        <v>12.702377319335938</v>
      </c>
      <c r="M3569" s="1">
        <v>0.43427577614784241</v>
      </c>
      <c r="N3569" s="1">
        <v>9.9775533676147461</v>
      </c>
    </row>
    <row r="3570" spans="1:14" x14ac:dyDescent="0.25">
      <c r="A3570" s="1">
        <v>360069</v>
      </c>
      <c r="B3570" s="1" t="s">
        <v>1522</v>
      </c>
      <c r="C3570" s="1">
        <v>104101252</v>
      </c>
      <c r="D3570" s="1">
        <v>69</v>
      </c>
      <c r="E3570" s="1" t="s">
        <v>1604</v>
      </c>
      <c r="F3570" s="1" t="s">
        <v>230</v>
      </c>
      <c r="G3570" s="1" t="s">
        <v>165</v>
      </c>
      <c r="H3570" s="1" t="s">
        <v>240</v>
      </c>
      <c r="I3570" s="1">
        <v>5177428.8</v>
      </c>
      <c r="J3570" s="1">
        <v>27524308</v>
      </c>
      <c r="K3570" s="1">
        <v>1.170341968536377</v>
      </c>
      <c r="L3570" s="1">
        <v>4.4408574104309082</v>
      </c>
      <c r="M3570" s="1">
        <v>0.30310079455375671</v>
      </c>
      <c r="N3570" s="1">
        <v>6.2183094024658203</v>
      </c>
    </row>
    <row r="3571" spans="1:14" x14ac:dyDescent="0.25">
      <c r="A3571" s="1">
        <v>360070</v>
      </c>
      <c r="B3571" s="1" t="s">
        <v>1522</v>
      </c>
      <c r="C3571" s="1">
        <v>104103603</v>
      </c>
      <c r="D3571" s="1">
        <v>70</v>
      </c>
      <c r="E3571" s="1" t="s">
        <v>1605</v>
      </c>
      <c r="F3571" s="1" t="s">
        <v>230</v>
      </c>
      <c r="G3571" s="1" t="s">
        <v>165</v>
      </c>
      <c r="H3571" s="1" t="s">
        <v>240</v>
      </c>
      <c r="I3571" s="1">
        <v>1314871</v>
      </c>
      <c r="J3571" s="1">
        <v>10252526</v>
      </c>
      <c r="K3571" s="1">
        <v>0.35038301348686218</v>
      </c>
      <c r="L3571" s="1">
        <v>3.5384562015533447</v>
      </c>
      <c r="M3571" s="1">
        <v>6.8599000573158264E-2</v>
      </c>
      <c r="N3571" s="1">
        <v>5.5043363571166992</v>
      </c>
    </row>
    <row r="3572" spans="1:14" x14ac:dyDescent="0.25">
      <c r="A3572" s="1">
        <v>360071</v>
      </c>
      <c r="B3572" s="1" t="s">
        <v>1522</v>
      </c>
      <c r="C3572" s="1">
        <v>104105003</v>
      </c>
      <c r="D3572" s="1">
        <v>71</v>
      </c>
      <c r="E3572" s="1" t="s">
        <v>1606</v>
      </c>
      <c r="F3572" s="1" t="s">
        <v>230</v>
      </c>
      <c r="G3572" s="1" t="s">
        <v>165</v>
      </c>
      <c r="H3572" s="1" t="s">
        <v>240</v>
      </c>
      <c r="I3572" s="1">
        <v>1244107.53</v>
      </c>
      <c r="J3572" s="1">
        <v>6716159.5</v>
      </c>
      <c r="K3572" s="1">
        <v>0.45815050601959229</v>
      </c>
      <c r="L3572" s="1">
        <v>7.3210263252258301</v>
      </c>
      <c r="M3572" s="1">
        <v>2.6654729619622231E-2</v>
      </c>
      <c r="N3572" s="1">
        <v>2.1893851757049561</v>
      </c>
    </row>
    <row r="3573" spans="1:14" x14ac:dyDescent="0.25">
      <c r="A3573" s="1">
        <v>360072</v>
      </c>
      <c r="B3573" s="1" t="s">
        <v>1522</v>
      </c>
      <c r="C3573" s="1">
        <v>104105353</v>
      </c>
      <c r="D3573" s="1">
        <v>72</v>
      </c>
      <c r="E3573" s="1" t="s">
        <v>1607</v>
      </c>
      <c r="F3573" s="1" t="s">
        <v>230</v>
      </c>
      <c r="G3573" s="1" t="s">
        <v>165</v>
      </c>
      <c r="H3573" s="1" t="s">
        <v>240</v>
      </c>
      <c r="I3573" s="1">
        <v>1196161.28</v>
      </c>
      <c r="J3573" s="1">
        <v>8132799.5</v>
      </c>
      <c r="K3573" s="1">
        <v>0.20111450552940369</v>
      </c>
      <c r="L3573" s="1">
        <v>2.53558349609375</v>
      </c>
      <c r="M3573" s="1">
        <v>6.5799742937088013E-2</v>
      </c>
      <c r="N3573" s="1">
        <v>5.8211236000061035</v>
      </c>
    </row>
    <row r="3574" spans="1:14" x14ac:dyDescent="0.25">
      <c r="A3574" s="1">
        <v>360073</v>
      </c>
      <c r="B3574" s="1" t="s">
        <v>1522</v>
      </c>
      <c r="C3574" s="1">
        <v>104107503</v>
      </c>
      <c r="D3574" s="1">
        <v>73</v>
      </c>
      <c r="E3574" s="1" t="s">
        <v>1608</v>
      </c>
      <c r="F3574" s="1" t="s">
        <v>230</v>
      </c>
      <c r="G3574" s="1" t="s">
        <v>165</v>
      </c>
      <c r="H3574" s="1" t="s">
        <v>240</v>
      </c>
      <c r="I3574" s="1">
        <v>1652816</v>
      </c>
      <c r="J3574" s="1">
        <v>9108399</v>
      </c>
      <c r="K3574" s="1">
        <v>0.30351200699806213</v>
      </c>
      <c r="L3574" s="1">
        <v>3.4470856189727783</v>
      </c>
      <c r="M3574" s="1">
        <v>7.0087000727653503E-2</v>
      </c>
      <c r="N3574" s="1">
        <v>4.4282374382019043</v>
      </c>
    </row>
    <row r="3575" spans="1:14" x14ac:dyDescent="0.25">
      <c r="A3575" s="1">
        <v>360074</v>
      </c>
      <c r="B3575" s="1" t="s">
        <v>1522</v>
      </c>
      <c r="C3575" s="1">
        <v>104107803</v>
      </c>
      <c r="D3575" s="1">
        <v>74</v>
      </c>
      <c r="E3575" s="1" t="s">
        <v>1609</v>
      </c>
      <c r="F3575" s="1" t="s">
        <v>230</v>
      </c>
      <c r="G3575" s="1" t="s">
        <v>165</v>
      </c>
      <c r="H3575" s="1" t="s">
        <v>240</v>
      </c>
      <c r="I3575" s="1">
        <v>1585698.99</v>
      </c>
      <c r="J3575" s="1">
        <v>8432577</v>
      </c>
      <c r="K3575" s="1">
        <v>0.46933901309967041</v>
      </c>
      <c r="L3575" s="1">
        <v>5.8938212394714355</v>
      </c>
      <c r="M3575" s="1">
        <v>4.8701558262109756E-2</v>
      </c>
      <c r="N3575" s="1">
        <v>3.168616771697998</v>
      </c>
    </row>
    <row r="3576" spans="1:14" x14ac:dyDescent="0.25">
      <c r="A3576" s="1">
        <v>360075</v>
      </c>
      <c r="B3576" s="1" t="s">
        <v>1522</v>
      </c>
      <c r="C3576" s="1">
        <v>104107903</v>
      </c>
      <c r="D3576" s="1">
        <v>75</v>
      </c>
      <c r="E3576" s="1" t="s">
        <v>1610</v>
      </c>
      <c r="F3576" s="1" t="s">
        <v>230</v>
      </c>
      <c r="G3576" s="1" t="s">
        <v>165</v>
      </c>
      <c r="H3576" s="1" t="s">
        <v>240</v>
      </c>
      <c r="I3576" s="1">
        <v>4011209.73</v>
      </c>
      <c r="J3576" s="1">
        <v>15563536</v>
      </c>
      <c r="K3576" s="1">
        <v>0.84708899259567261</v>
      </c>
      <c r="L3576" s="1">
        <v>5.7560701370239258</v>
      </c>
      <c r="M3576" s="1">
        <v>0.17313751578330994</v>
      </c>
      <c r="N3576" s="1">
        <v>4.5110540390014648</v>
      </c>
    </row>
    <row r="3577" spans="1:14" x14ac:dyDescent="0.25">
      <c r="A3577" s="1">
        <v>360076</v>
      </c>
      <c r="B3577" s="1" t="s">
        <v>1522</v>
      </c>
      <c r="C3577" s="1">
        <v>104372003</v>
      </c>
      <c r="D3577" s="1">
        <v>76</v>
      </c>
      <c r="E3577" s="1" t="s">
        <v>1611</v>
      </c>
      <c r="F3577" s="1" t="s">
        <v>230</v>
      </c>
      <c r="G3577" s="1" t="s">
        <v>166</v>
      </c>
      <c r="H3577" s="1" t="s">
        <v>240</v>
      </c>
      <c r="I3577" s="1">
        <v>1557122.48</v>
      </c>
      <c r="J3577" s="1">
        <v>12187327</v>
      </c>
      <c r="K3577" s="1">
        <v>0.45437899231910706</v>
      </c>
      <c r="L3577" s="1">
        <v>3.8726754188537598</v>
      </c>
      <c r="M3577" s="1">
        <v>3.8023769855499268E-2</v>
      </c>
      <c r="N3577" s="1">
        <v>2.5030479431152344</v>
      </c>
    </row>
    <row r="3578" spans="1:14" x14ac:dyDescent="0.25">
      <c r="A3578" s="1">
        <v>360077</v>
      </c>
      <c r="B3578" s="1" t="s">
        <v>1522</v>
      </c>
      <c r="C3578" s="1">
        <v>104374003</v>
      </c>
      <c r="D3578" s="1">
        <v>77</v>
      </c>
      <c r="E3578" s="1" t="s">
        <v>1612</v>
      </c>
      <c r="F3578" s="1" t="s">
        <v>230</v>
      </c>
      <c r="G3578" s="1" t="s">
        <v>166</v>
      </c>
      <c r="H3578" s="1" t="s">
        <v>240</v>
      </c>
      <c r="I3578" s="1">
        <v>873102.17</v>
      </c>
      <c r="J3578" s="1">
        <v>7766742</v>
      </c>
      <c r="K3578" s="1">
        <v>0.13501100242137909</v>
      </c>
      <c r="L3578" s="1">
        <v>1.7690744400024414</v>
      </c>
      <c r="M3578" s="1">
        <v>2.5173770263791084E-2</v>
      </c>
      <c r="N3578" s="1">
        <v>2.968855619430542</v>
      </c>
    </row>
    <row r="3579" spans="1:14" x14ac:dyDescent="0.25">
      <c r="A3579" s="1">
        <v>360078</v>
      </c>
      <c r="B3579" s="1" t="s">
        <v>1522</v>
      </c>
      <c r="C3579" s="1">
        <v>104375003</v>
      </c>
      <c r="D3579" s="1">
        <v>78</v>
      </c>
      <c r="E3579" s="1" t="s">
        <v>1613</v>
      </c>
      <c r="F3579" s="1" t="s">
        <v>230</v>
      </c>
      <c r="G3579" s="1" t="s">
        <v>166</v>
      </c>
      <c r="H3579" s="1" t="s">
        <v>240</v>
      </c>
      <c r="I3579" s="1">
        <v>1308838.81</v>
      </c>
      <c r="J3579" s="1">
        <v>10657039</v>
      </c>
      <c r="K3579" s="1">
        <v>0.45855998992919922</v>
      </c>
      <c r="L3579" s="1">
        <v>4.4963569641113281</v>
      </c>
      <c r="M3579" s="1">
        <v>6.6271670162677765E-2</v>
      </c>
      <c r="N3579" s="1">
        <v>5.3334479331970215</v>
      </c>
    </row>
    <row r="3580" spans="1:14" x14ac:dyDescent="0.25">
      <c r="A3580" s="1">
        <v>360079</v>
      </c>
      <c r="B3580" s="1" t="s">
        <v>1522</v>
      </c>
      <c r="C3580" s="1">
        <v>104375203</v>
      </c>
      <c r="D3580" s="1">
        <v>79</v>
      </c>
      <c r="E3580" s="1" t="s">
        <v>1614</v>
      </c>
      <c r="F3580" s="1" t="s">
        <v>230</v>
      </c>
      <c r="G3580" s="1" t="s">
        <v>166</v>
      </c>
      <c r="H3580" s="1" t="s">
        <v>240</v>
      </c>
      <c r="I3580" s="1">
        <v>760167.4</v>
      </c>
      <c r="J3580" s="1">
        <v>3516774</v>
      </c>
      <c r="K3580" s="1">
        <v>0.16483199596405029</v>
      </c>
      <c r="L3580" s="1">
        <v>4.9175076484680176</v>
      </c>
      <c r="M3580" s="1">
        <v>4.4775731861591339E-2</v>
      </c>
      <c r="N3580" s="1">
        <v>6.2589111328125</v>
      </c>
    </row>
    <row r="3581" spans="1:14" x14ac:dyDescent="0.25">
      <c r="A3581" s="1">
        <v>360080</v>
      </c>
      <c r="B3581" s="1" t="s">
        <v>1522</v>
      </c>
      <c r="C3581" s="1">
        <v>104375302</v>
      </c>
      <c r="D3581" s="1">
        <v>80</v>
      </c>
      <c r="E3581" s="1" t="s">
        <v>1615</v>
      </c>
      <c r="F3581" s="1" t="s">
        <v>230</v>
      </c>
      <c r="G3581" s="1" t="s">
        <v>166</v>
      </c>
      <c r="H3581" s="1" t="s">
        <v>240</v>
      </c>
      <c r="I3581" s="1">
        <v>2756399.77</v>
      </c>
      <c r="J3581" s="1">
        <v>28391658</v>
      </c>
      <c r="K3581" s="1">
        <v>2.3134679794311523</v>
      </c>
      <c r="L3581" s="1">
        <v>8.8712749481201172</v>
      </c>
      <c r="M3581" s="1">
        <v>-0.38018974661827087</v>
      </c>
      <c r="N3581" s="1">
        <v>-12.121119499206543</v>
      </c>
    </row>
    <row r="3582" spans="1:14" x14ac:dyDescent="0.25">
      <c r="A3582" s="1">
        <v>360081</v>
      </c>
      <c r="B3582" s="1" t="s">
        <v>1522</v>
      </c>
      <c r="C3582" s="1">
        <v>104376203</v>
      </c>
      <c r="D3582" s="1">
        <v>81</v>
      </c>
      <c r="E3582" s="1" t="s">
        <v>1616</v>
      </c>
      <c r="F3582" s="1" t="s">
        <v>230</v>
      </c>
      <c r="G3582" s="1" t="s">
        <v>166</v>
      </c>
      <c r="H3582" s="1" t="s">
        <v>240</v>
      </c>
      <c r="I3582" s="1">
        <v>909099.92</v>
      </c>
      <c r="J3582" s="1">
        <v>7666349.5</v>
      </c>
      <c r="K3582" s="1">
        <v>0.12479300051927567</v>
      </c>
      <c r="L3582" s="1">
        <v>1.6547379493713379</v>
      </c>
      <c r="M3582" s="1">
        <v>5.6214690208435059E-2</v>
      </c>
      <c r="N3582" s="1">
        <v>6.5911202430725098</v>
      </c>
    </row>
    <row r="3583" spans="1:14" x14ac:dyDescent="0.25">
      <c r="A3583" s="1">
        <v>360082</v>
      </c>
      <c r="B3583" s="1" t="s">
        <v>1522</v>
      </c>
      <c r="C3583" s="1">
        <v>104377003</v>
      </c>
      <c r="D3583" s="1">
        <v>82</v>
      </c>
      <c r="E3583" s="1" t="s">
        <v>1617</v>
      </c>
      <c r="F3583" s="1" t="s">
        <v>230</v>
      </c>
      <c r="G3583" s="1" t="s">
        <v>166</v>
      </c>
      <c r="H3583" s="1" t="s">
        <v>240</v>
      </c>
      <c r="I3583" s="1">
        <v>604089</v>
      </c>
      <c r="J3583" s="1">
        <v>5183562</v>
      </c>
      <c r="K3583" s="1">
        <v>0.25781100988388062</v>
      </c>
      <c r="L3583" s="1">
        <v>5.233942985534668</v>
      </c>
      <c r="M3583" s="1">
        <v>4.0426000952720642E-2</v>
      </c>
      <c r="N3583" s="1">
        <v>7.1720156669616699</v>
      </c>
    </row>
    <row r="3584" spans="1:14" x14ac:dyDescent="0.25">
      <c r="A3584" s="1">
        <v>360083</v>
      </c>
      <c r="B3584" s="1" t="s">
        <v>1522</v>
      </c>
      <c r="C3584" s="1">
        <v>104378003</v>
      </c>
      <c r="D3584" s="1">
        <v>83</v>
      </c>
      <c r="E3584" s="1" t="s">
        <v>1618</v>
      </c>
      <c r="F3584" s="1" t="s">
        <v>230</v>
      </c>
      <c r="G3584" s="1" t="s">
        <v>166</v>
      </c>
      <c r="H3584" s="1" t="s">
        <v>240</v>
      </c>
      <c r="I3584" s="1">
        <v>1138506.93</v>
      </c>
      <c r="J3584" s="1">
        <v>6023410.5</v>
      </c>
      <c r="K3584" s="1">
        <v>0.18921700119972229</v>
      </c>
      <c r="L3584" s="1">
        <v>3.2432417869567871</v>
      </c>
      <c r="M3584" s="1">
        <v>4.5150220394134521E-2</v>
      </c>
      <c r="N3584" s="1">
        <v>4.1295051574707031</v>
      </c>
    </row>
    <row r="3585" spans="1:14" x14ac:dyDescent="0.25">
      <c r="A3585" s="1">
        <v>360084</v>
      </c>
      <c r="B3585" s="1" t="s">
        <v>1522</v>
      </c>
      <c r="C3585" s="1">
        <v>104431304</v>
      </c>
      <c r="D3585" s="1">
        <v>84</v>
      </c>
      <c r="E3585" s="1" t="s">
        <v>1619</v>
      </c>
      <c r="F3585" s="1" t="s">
        <v>230</v>
      </c>
      <c r="G3585" s="1" t="s">
        <v>167</v>
      </c>
      <c r="H3585" s="1" t="s">
        <v>240</v>
      </c>
      <c r="I3585" s="1">
        <v>445399</v>
      </c>
      <c r="J3585" s="1">
        <v>4093966</v>
      </c>
      <c r="K3585" s="1">
        <v>0.14497900009155273</v>
      </c>
      <c r="L3585" s="1">
        <v>3.6712958812713623</v>
      </c>
      <c r="M3585" s="1">
        <v>2.9859999194741249E-2</v>
      </c>
      <c r="N3585" s="1">
        <v>7.1858477592468262</v>
      </c>
    </row>
    <row r="3586" spans="1:14" x14ac:dyDescent="0.25">
      <c r="A3586" s="1">
        <v>360085</v>
      </c>
      <c r="B3586" s="1" t="s">
        <v>1522</v>
      </c>
      <c r="C3586" s="1">
        <v>104432503</v>
      </c>
      <c r="D3586" s="1">
        <v>85</v>
      </c>
      <c r="E3586" s="1" t="s">
        <v>1620</v>
      </c>
      <c r="F3586" s="1" t="s">
        <v>230</v>
      </c>
      <c r="G3586" s="1" t="s">
        <v>167</v>
      </c>
      <c r="H3586" s="1" t="s">
        <v>240</v>
      </c>
      <c r="I3586" s="1">
        <v>1041963</v>
      </c>
      <c r="J3586" s="1">
        <v>9682801</v>
      </c>
      <c r="K3586" s="1">
        <v>1.3276660442352295</v>
      </c>
      <c r="L3586" s="1">
        <v>15.890419960021973</v>
      </c>
      <c r="M3586" s="1">
        <v>9.9210001528263092E-2</v>
      </c>
      <c r="N3586" s="1">
        <v>10.523434638977051</v>
      </c>
    </row>
    <row r="3587" spans="1:14" x14ac:dyDescent="0.25">
      <c r="A3587" s="1">
        <v>360086</v>
      </c>
      <c r="B3587" s="1" t="s">
        <v>1522</v>
      </c>
      <c r="C3587" s="1">
        <v>104432803</v>
      </c>
      <c r="D3587" s="1">
        <v>86</v>
      </c>
      <c r="E3587" s="1" t="s">
        <v>1621</v>
      </c>
      <c r="F3587" s="1" t="s">
        <v>230</v>
      </c>
      <c r="G3587" s="1" t="s">
        <v>167</v>
      </c>
      <c r="H3587" s="1" t="s">
        <v>240</v>
      </c>
      <c r="I3587" s="1">
        <v>1221838.54</v>
      </c>
      <c r="J3587" s="1">
        <v>7911091.5</v>
      </c>
      <c r="K3587" s="1">
        <v>0.4914340078830719</v>
      </c>
      <c r="L3587" s="1">
        <v>6.6234054565429688</v>
      </c>
      <c r="M3587" s="1">
        <v>0.10225042700767517</v>
      </c>
      <c r="N3587" s="1">
        <v>9.1328611373901367</v>
      </c>
    </row>
    <row r="3588" spans="1:14" x14ac:dyDescent="0.25">
      <c r="A3588" s="1">
        <v>360087</v>
      </c>
      <c r="B3588" s="1" t="s">
        <v>1522</v>
      </c>
      <c r="C3588" s="1">
        <v>104432903</v>
      </c>
      <c r="D3588" s="1">
        <v>87</v>
      </c>
      <c r="E3588" s="1" t="s">
        <v>1622</v>
      </c>
      <c r="F3588" s="1" t="s">
        <v>230</v>
      </c>
      <c r="G3588" s="1" t="s">
        <v>167</v>
      </c>
      <c r="H3588" s="1" t="s">
        <v>240</v>
      </c>
      <c r="I3588" s="1">
        <v>1603951.35</v>
      </c>
      <c r="J3588" s="1">
        <v>8778434</v>
      </c>
      <c r="K3588" s="1">
        <v>0.30305099487304688</v>
      </c>
      <c r="L3588" s="1">
        <v>3.5756614208221436</v>
      </c>
      <c r="M3588" s="1">
        <v>0.15816977620124817</v>
      </c>
      <c r="N3588" s="1">
        <v>10.940088272094727</v>
      </c>
    </row>
    <row r="3589" spans="1:14" x14ac:dyDescent="0.25">
      <c r="A3589" s="1">
        <v>360088</v>
      </c>
      <c r="B3589" s="1" t="s">
        <v>1522</v>
      </c>
      <c r="C3589" s="1">
        <v>104433303</v>
      </c>
      <c r="D3589" s="1">
        <v>88</v>
      </c>
      <c r="E3589" s="1" t="s">
        <v>1623</v>
      </c>
      <c r="F3589" s="1" t="s">
        <v>230</v>
      </c>
      <c r="G3589" s="1" t="s">
        <v>167</v>
      </c>
      <c r="H3589" s="1" t="s">
        <v>240</v>
      </c>
      <c r="I3589" s="1">
        <v>1388633.57</v>
      </c>
      <c r="J3589" s="1">
        <v>6987395.5</v>
      </c>
      <c r="K3589" s="1">
        <v>0.48902949690818787</v>
      </c>
      <c r="L3589" s="1">
        <v>7.5254225730895996</v>
      </c>
      <c r="M3589" s="1">
        <v>0.10227152705192566</v>
      </c>
      <c r="N3589" s="1">
        <v>7.950446605682373</v>
      </c>
    </row>
    <row r="3590" spans="1:14" x14ac:dyDescent="0.25">
      <c r="A3590" s="1">
        <v>360089</v>
      </c>
      <c r="B3590" s="1" t="s">
        <v>1522</v>
      </c>
      <c r="C3590" s="1">
        <v>104433604</v>
      </c>
      <c r="D3590" s="1">
        <v>89</v>
      </c>
      <c r="E3590" s="1" t="s">
        <v>1624</v>
      </c>
      <c r="F3590" s="1" t="s">
        <v>230</v>
      </c>
      <c r="G3590" s="1" t="s">
        <v>167</v>
      </c>
      <c r="H3590" s="1" t="s">
        <v>240</v>
      </c>
      <c r="I3590" s="1">
        <v>475424.83</v>
      </c>
      <c r="J3590" s="1">
        <v>3292352.5</v>
      </c>
      <c r="K3590" s="1">
        <v>0.11566700041294098</v>
      </c>
      <c r="L3590" s="1">
        <v>3.6411221027374268</v>
      </c>
      <c r="M3590" s="1">
        <v>3.1270328909158707E-2</v>
      </c>
      <c r="N3590" s="1">
        <v>7.0404171943664551</v>
      </c>
    </row>
    <row r="3591" spans="1:14" x14ac:dyDescent="0.25">
      <c r="A3591" s="1">
        <v>360090</v>
      </c>
      <c r="B3591" s="1" t="s">
        <v>1522</v>
      </c>
      <c r="C3591" s="1">
        <v>104433903</v>
      </c>
      <c r="D3591" s="1">
        <v>90</v>
      </c>
      <c r="E3591" s="1" t="s">
        <v>1625</v>
      </c>
      <c r="F3591" s="1" t="s">
        <v>230</v>
      </c>
      <c r="G3591" s="1" t="s">
        <v>167</v>
      </c>
      <c r="H3591" s="1" t="s">
        <v>240</v>
      </c>
      <c r="I3591" s="1">
        <v>840876.02</v>
      </c>
      <c r="J3591" s="1">
        <v>6955022.5</v>
      </c>
      <c r="K3591" s="1">
        <v>0.17311550676822662</v>
      </c>
      <c r="L3591" s="1">
        <v>2.5526080131530762</v>
      </c>
      <c r="M3591" s="1">
        <v>4.3312478810548782E-2</v>
      </c>
      <c r="N3591" s="1">
        <v>5.4305992126464844</v>
      </c>
    </row>
    <row r="3592" spans="1:14" x14ac:dyDescent="0.25">
      <c r="A3592" s="1">
        <v>360091</v>
      </c>
      <c r="B3592" s="1" t="s">
        <v>1522</v>
      </c>
      <c r="C3592" s="1">
        <v>104435003</v>
      </c>
      <c r="D3592" s="1">
        <v>91</v>
      </c>
      <c r="E3592" s="1" t="s">
        <v>1626</v>
      </c>
      <c r="F3592" s="1" t="s">
        <v>230</v>
      </c>
      <c r="G3592" s="1" t="s">
        <v>167</v>
      </c>
      <c r="H3592" s="1" t="s">
        <v>240</v>
      </c>
      <c r="I3592" s="1">
        <v>1002432.9</v>
      </c>
      <c r="J3592" s="1">
        <v>5844599</v>
      </c>
      <c r="K3592" s="1">
        <v>0.21315599977970123</v>
      </c>
      <c r="L3592" s="1">
        <v>3.785104513168335</v>
      </c>
      <c r="M3592" s="1">
        <v>6.1723660677671432E-2</v>
      </c>
      <c r="N3592" s="1">
        <v>6.5613961219787598</v>
      </c>
    </row>
    <row r="3593" spans="1:14" x14ac:dyDescent="0.25">
      <c r="A3593" s="1">
        <v>360092</v>
      </c>
      <c r="B3593" s="1" t="s">
        <v>1522</v>
      </c>
      <c r="C3593" s="1">
        <v>104435303</v>
      </c>
      <c r="D3593" s="1">
        <v>92</v>
      </c>
      <c r="E3593" s="1" t="s">
        <v>1627</v>
      </c>
      <c r="F3593" s="1" t="s">
        <v>230</v>
      </c>
      <c r="G3593" s="1" t="s">
        <v>167</v>
      </c>
      <c r="H3593" s="1" t="s">
        <v>240</v>
      </c>
      <c r="I3593" s="1">
        <v>1140723.21</v>
      </c>
      <c r="J3593" s="1">
        <v>8503030</v>
      </c>
      <c r="K3593" s="1">
        <v>0.37291398644447327</v>
      </c>
      <c r="L3593" s="1">
        <v>4.586822509765625</v>
      </c>
      <c r="M3593" s="1">
        <v>7.1690462529659271E-2</v>
      </c>
      <c r="N3593" s="1">
        <v>6.7061052322387695</v>
      </c>
    </row>
    <row r="3594" spans="1:14" x14ac:dyDescent="0.25">
      <c r="A3594" s="1">
        <v>360093</v>
      </c>
      <c r="B3594" s="1" t="s">
        <v>1522</v>
      </c>
      <c r="C3594" s="1">
        <v>104435603</v>
      </c>
      <c r="D3594" s="1">
        <v>93</v>
      </c>
      <c r="E3594" s="1" t="s">
        <v>1628</v>
      </c>
      <c r="F3594" s="1" t="s">
        <v>230</v>
      </c>
      <c r="G3594" s="1" t="s">
        <v>167</v>
      </c>
      <c r="H3594" s="1" t="s">
        <v>240</v>
      </c>
      <c r="I3594" s="1">
        <v>2224182.7999999998</v>
      </c>
      <c r="J3594" s="1">
        <v>18533446</v>
      </c>
      <c r="K3594" s="1">
        <v>1.6286079883575439</v>
      </c>
      <c r="L3594" s="1">
        <v>9.6339759826660156</v>
      </c>
      <c r="M3594" s="1">
        <v>0.22746284306049347</v>
      </c>
      <c r="N3594" s="1">
        <v>11.391824722290039</v>
      </c>
    </row>
    <row r="3595" spans="1:14" x14ac:dyDescent="0.25">
      <c r="A3595" s="1">
        <v>360094</v>
      </c>
      <c r="B3595" s="1" t="s">
        <v>1522</v>
      </c>
      <c r="C3595" s="1">
        <v>104435703</v>
      </c>
      <c r="D3595" s="1">
        <v>94</v>
      </c>
      <c r="E3595" s="1" t="s">
        <v>1629</v>
      </c>
      <c r="F3595" s="1" t="s">
        <v>230</v>
      </c>
      <c r="G3595" s="1" t="s">
        <v>167</v>
      </c>
      <c r="H3595" s="1" t="s">
        <v>240</v>
      </c>
      <c r="I3595" s="1">
        <v>927966.17</v>
      </c>
      <c r="J3595" s="1">
        <v>6939588</v>
      </c>
      <c r="K3595" s="1">
        <v>0.39318749308586121</v>
      </c>
      <c r="L3595" s="1">
        <v>6.0061631202697754</v>
      </c>
      <c r="M3595" s="1">
        <v>8.8645569980144501E-2</v>
      </c>
      <c r="N3595" s="1">
        <v>10.561586380004883</v>
      </c>
    </row>
    <row r="3596" spans="1:14" x14ac:dyDescent="0.25">
      <c r="A3596" s="1">
        <v>360095</v>
      </c>
      <c r="B3596" s="1" t="s">
        <v>1522</v>
      </c>
      <c r="C3596" s="1">
        <v>104437503</v>
      </c>
      <c r="D3596" s="1">
        <v>95</v>
      </c>
      <c r="E3596" s="1" t="s">
        <v>1630</v>
      </c>
      <c r="F3596" s="1" t="s">
        <v>230</v>
      </c>
      <c r="G3596" s="1" t="s">
        <v>167</v>
      </c>
      <c r="H3596" s="1" t="s">
        <v>240</v>
      </c>
      <c r="I3596" s="1">
        <v>811425.48</v>
      </c>
      <c r="J3596" s="1">
        <v>5599683</v>
      </c>
      <c r="K3596" s="1">
        <v>9.6180498600006104E-2</v>
      </c>
      <c r="L3596" s="1">
        <v>1.7476234436035156</v>
      </c>
      <c r="M3596" s="1">
        <v>5.5181488394737244E-2</v>
      </c>
      <c r="N3596" s="1">
        <v>7.2967839241027832</v>
      </c>
    </row>
    <row r="3597" spans="1:14" x14ac:dyDescent="0.25">
      <c r="A3597" s="1">
        <v>360096</v>
      </c>
      <c r="B3597" s="1" t="s">
        <v>1522</v>
      </c>
      <c r="C3597" s="1">
        <v>105201033</v>
      </c>
      <c r="D3597" s="1">
        <v>96</v>
      </c>
      <c r="E3597" s="1" t="s">
        <v>1631</v>
      </c>
      <c r="F3597" s="1" t="s">
        <v>231</v>
      </c>
      <c r="G3597" s="1" t="s">
        <v>168</v>
      </c>
      <c r="H3597" s="1" t="s">
        <v>240</v>
      </c>
      <c r="I3597" s="1">
        <v>1966984.95</v>
      </c>
      <c r="J3597" s="1">
        <v>12054838</v>
      </c>
      <c r="K3597" s="1">
        <v>0.62430399656295776</v>
      </c>
      <c r="L3597" s="1">
        <v>5.4617218971252441</v>
      </c>
      <c r="M3597" s="1">
        <v>0.12078846246004105</v>
      </c>
      <c r="N3597" s="1">
        <v>6.5425572395324707</v>
      </c>
    </row>
    <row r="3598" spans="1:14" x14ac:dyDescent="0.25">
      <c r="A3598" s="1">
        <v>360097</v>
      </c>
      <c r="B3598" s="1" t="s">
        <v>1522</v>
      </c>
      <c r="C3598" s="1">
        <v>105201352</v>
      </c>
      <c r="D3598" s="1">
        <v>97</v>
      </c>
      <c r="E3598" s="1" t="s">
        <v>1632</v>
      </c>
      <c r="F3598" s="1" t="s">
        <v>231</v>
      </c>
      <c r="G3598" s="1" t="s">
        <v>168</v>
      </c>
      <c r="H3598" s="1" t="s">
        <v>240</v>
      </c>
      <c r="I3598" s="1">
        <v>3273856.97</v>
      </c>
      <c r="J3598" s="1">
        <v>18384032</v>
      </c>
      <c r="K3598" s="1">
        <v>1.3748719692230225</v>
      </c>
      <c r="L3598" s="1">
        <v>8.0831270217895508</v>
      </c>
      <c r="M3598" s="1">
        <v>0.28256389498710632</v>
      </c>
      <c r="N3598" s="1">
        <v>9.4462127685546875</v>
      </c>
    </row>
    <row r="3599" spans="1:14" x14ac:dyDescent="0.25">
      <c r="A3599" s="1">
        <v>360098</v>
      </c>
      <c r="B3599" s="1" t="s">
        <v>1522</v>
      </c>
      <c r="C3599" s="1">
        <v>105204703</v>
      </c>
      <c r="D3599" s="1">
        <v>98</v>
      </c>
      <c r="E3599" s="1" t="s">
        <v>1633</v>
      </c>
      <c r="F3599" s="1" t="s">
        <v>231</v>
      </c>
      <c r="G3599" s="1" t="s">
        <v>168</v>
      </c>
      <c r="H3599" s="1" t="s">
        <v>240</v>
      </c>
      <c r="I3599" s="1">
        <v>2774361.91</v>
      </c>
      <c r="J3599" s="1">
        <v>19730002</v>
      </c>
      <c r="K3599" s="1">
        <v>0.53448402881622314</v>
      </c>
      <c r="L3599" s="1">
        <v>2.7844207286834717</v>
      </c>
      <c r="M3599" s="1">
        <v>0.1270270049571991</v>
      </c>
      <c r="N3599" s="1">
        <v>4.7982978820800781</v>
      </c>
    </row>
    <row r="3600" spans="1:14" x14ac:dyDescent="0.25">
      <c r="A3600" s="1">
        <v>360099</v>
      </c>
      <c r="B3600" s="1" t="s">
        <v>1522</v>
      </c>
      <c r="C3600" s="1">
        <v>105251453</v>
      </c>
      <c r="D3600" s="1">
        <v>99</v>
      </c>
      <c r="E3600" s="1" t="s">
        <v>1634</v>
      </c>
      <c r="F3600" s="1" t="s">
        <v>231</v>
      </c>
      <c r="G3600" s="1" t="s">
        <v>169</v>
      </c>
      <c r="H3600" s="1" t="s">
        <v>240</v>
      </c>
      <c r="I3600" s="1">
        <v>1891912.62</v>
      </c>
      <c r="J3600" s="1">
        <v>14624622</v>
      </c>
      <c r="K3600" s="1">
        <v>0.7903289794921875</v>
      </c>
      <c r="L3600" s="1">
        <v>5.7128252983093262</v>
      </c>
      <c r="M3600" s="1">
        <v>0.16497644782066345</v>
      </c>
      <c r="N3600" s="1">
        <v>9.5531291961669922</v>
      </c>
    </row>
    <row r="3601" spans="1:14" x14ac:dyDescent="0.25">
      <c r="A3601" s="1">
        <v>360100</v>
      </c>
      <c r="B3601" s="1" t="s">
        <v>1522</v>
      </c>
      <c r="C3601" s="1">
        <v>105252602</v>
      </c>
      <c r="D3601" s="1">
        <v>100</v>
      </c>
      <c r="E3601" s="1" t="s">
        <v>1635</v>
      </c>
      <c r="F3601" s="1" t="s">
        <v>231</v>
      </c>
      <c r="G3601" s="1" t="s">
        <v>169</v>
      </c>
      <c r="H3601" s="1" t="s">
        <v>240</v>
      </c>
      <c r="I3601" s="1">
        <v>13150993.65</v>
      </c>
      <c r="J3601" s="1">
        <v>97430376</v>
      </c>
      <c r="K3601" s="1">
        <v>9.1277523040771484</v>
      </c>
      <c r="L3601" s="1">
        <v>10.336897850036621</v>
      </c>
      <c r="M3601" s="1">
        <v>1.3671586513519287</v>
      </c>
      <c r="N3601" s="1">
        <v>11.601984024047852</v>
      </c>
    </row>
    <row r="3602" spans="1:14" x14ac:dyDescent="0.25">
      <c r="A3602" s="1">
        <v>360101</v>
      </c>
      <c r="B3602" s="1" t="s">
        <v>1522</v>
      </c>
      <c r="C3602" s="1">
        <v>105253303</v>
      </c>
      <c r="D3602" s="1">
        <v>101</v>
      </c>
      <c r="E3602" s="1" t="s">
        <v>1636</v>
      </c>
      <c r="F3602" s="1" t="s">
        <v>231</v>
      </c>
      <c r="G3602" s="1" t="s">
        <v>169</v>
      </c>
      <c r="H3602" s="1" t="s">
        <v>240</v>
      </c>
      <c r="I3602" s="1">
        <v>1069222</v>
      </c>
      <c r="J3602" s="1">
        <v>3826938</v>
      </c>
      <c r="K3602" s="1">
        <v>0.3927839994430542</v>
      </c>
      <c r="L3602" s="1">
        <v>11.437576293945313</v>
      </c>
      <c r="M3602" s="1">
        <v>6.009100005030632E-2</v>
      </c>
      <c r="N3602" s="1">
        <v>5.9547271728515625</v>
      </c>
    </row>
    <row r="3603" spans="1:14" x14ac:dyDescent="0.25">
      <c r="A3603" s="1">
        <v>360102</v>
      </c>
      <c r="B3603" s="1" t="s">
        <v>1522</v>
      </c>
      <c r="C3603" s="1">
        <v>105253553</v>
      </c>
      <c r="D3603" s="1">
        <v>102</v>
      </c>
      <c r="E3603" s="1" t="s">
        <v>1637</v>
      </c>
      <c r="F3603" s="1" t="s">
        <v>231</v>
      </c>
      <c r="G3603" s="1" t="s">
        <v>169</v>
      </c>
      <c r="H3603" s="1" t="s">
        <v>240</v>
      </c>
      <c r="I3603" s="1">
        <v>1359336.85</v>
      </c>
      <c r="J3603" s="1">
        <v>7656146.5</v>
      </c>
      <c r="K3603" s="1">
        <v>0.33492749929428101</v>
      </c>
      <c r="L3603" s="1">
        <v>4.5747504234313965</v>
      </c>
      <c r="M3603" s="1">
        <v>8.5630841553211212E-2</v>
      </c>
      <c r="N3603" s="1">
        <v>6.7229676246643066</v>
      </c>
    </row>
    <row r="3604" spans="1:14" x14ac:dyDescent="0.25">
      <c r="A3604" s="1">
        <v>360103</v>
      </c>
      <c r="B3604" s="1" t="s">
        <v>1522</v>
      </c>
      <c r="C3604" s="1">
        <v>105253903</v>
      </c>
      <c r="D3604" s="1">
        <v>103</v>
      </c>
      <c r="E3604" s="1" t="s">
        <v>1638</v>
      </c>
      <c r="F3604" s="1" t="s">
        <v>231</v>
      </c>
      <c r="G3604" s="1" t="s">
        <v>169</v>
      </c>
      <c r="H3604" s="1" t="s">
        <v>240</v>
      </c>
      <c r="I3604" s="1">
        <v>1664732.71</v>
      </c>
      <c r="J3604" s="1">
        <v>11227921</v>
      </c>
      <c r="K3604" s="1">
        <v>0.52684497833251953</v>
      </c>
      <c r="L3604" s="1">
        <v>4.9232897758483887</v>
      </c>
      <c r="M3604" s="1">
        <v>6.8554356694221497E-2</v>
      </c>
      <c r="N3604" s="1">
        <v>4.2949061393737793</v>
      </c>
    </row>
    <row r="3605" spans="1:14" x14ac:dyDescent="0.25">
      <c r="A3605" s="1">
        <v>360104</v>
      </c>
      <c r="B3605" s="1" t="s">
        <v>1522</v>
      </c>
      <c r="C3605" s="1">
        <v>105254053</v>
      </c>
      <c r="D3605" s="1">
        <v>104</v>
      </c>
      <c r="E3605" s="1" t="s">
        <v>1639</v>
      </c>
      <c r="F3605" s="1" t="s">
        <v>231</v>
      </c>
      <c r="G3605" s="1" t="s">
        <v>169</v>
      </c>
      <c r="H3605" s="1" t="s">
        <v>240</v>
      </c>
      <c r="I3605" s="1">
        <v>1446907.32</v>
      </c>
      <c r="J3605" s="1">
        <v>9521799</v>
      </c>
      <c r="K3605" s="1">
        <v>9.2628002166748047E-2</v>
      </c>
      <c r="L3605" s="1">
        <v>0.98235571384429932</v>
      </c>
      <c r="M3605" s="1">
        <v>0.14172278344631195</v>
      </c>
      <c r="N3605" s="1">
        <v>10.858448028564453</v>
      </c>
    </row>
    <row r="3606" spans="1:14" x14ac:dyDescent="0.25">
      <c r="A3606" s="1">
        <v>360105</v>
      </c>
      <c r="B3606" s="1" t="s">
        <v>1522</v>
      </c>
      <c r="C3606" s="1">
        <v>105254353</v>
      </c>
      <c r="D3606" s="1">
        <v>105</v>
      </c>
      <c r="E3606" s="1" t="s">
        <v>1640</v>
      </c>
      <c r="F3606" s="1" t="s">
        <v>231</v>
      </c>
      <c r="G3606" s="1" t="s">
        <v>169</v>
      </c>
      <c r="H3606" s="1" t="s">
        <v>240</v>
      </c>
      <c r="I3606" s="1">
        <v>1455980.98</v>
      </c>
      <c r="J3606" s="1">
        <v>9731000</v>
      </c>
      <c r="K3606" s="1">
        <v>0.44812598824501038</v>
      </c>
      <c r="L3606" s="1">
        <v>4.827448844909668</v>
      </c>
      <c r="M3606" s="1">
        <v>0.18598087131977081</v>
      </c>
      <c r="N3606" s="1">
        <v>14.644162178039551</v>
      </c>
    </row>
    <row r="3607" spans="1:14" x14ac:dyDescent="0.25">
      <c r="A3607" s="1">
        <v>360106</v>
      </c>
      <c r="B3607" s="1" t="s">
        <v>1522</v>
      </c>
      <c r="C3607" s="1">
        <v>105256553</v>
      </c>
      <c r="D3607" s="1">
        <v>106</v>
      </c>
      <c r="E3607" s="1" t="s">
        <v>1641</v>
      </c>
      <c r="F3607" s="1" t="s">
        <v>231</v>
      </c>
      <c r="G3607" s="1" t="s">
        <v>169</v>
      </c>
      <c r="H3607" s="1" t="s">
        <v>240</v>
      </c>
      <c r="I3607" s="1">
        <v>1087123.17</v>
      </c>
      <c r="J3607" s="1">
        <v>9884587</v>
      </c>
      <c r="K3607" s="1">
        <v>0.90113401412963867</v>
      </c>
      <c r="L3607" s="1">
        <v>10.03104305267334</v>
      </c>
      <c r="M3607" s="1">
        <v>0.11959917098283768</v>
      </c>
      <c r="N3607" s="1">
        <v>12.361364364624023</v>
      </c>
    </row>
    <row r="3608" spans="1:14" x14ac:dyDescent="0.25">
      <c r="A3608" s="1">
        <v>360107</v>
      </c>
      <c r="B3608" s="1" t="s">
        <v>1522</v>
      </c>
      <c r="C3608" s="1">
        <v>105257602</v>
      </c>
      <c r="D3608" s="1">
        <v>107</v>
      </c>
      <c r="E3608" s="1" t="s">
        <v>1642</v>
      </c>
      <c r="F3608" s="1" t="s">
        <v>231</v>
      </c>
      <c r="G3608" s="1" t="s">
        <v>169</v>
      </c>
      <c r="H3608" s="1" t="s">
        <v>240</v>
      </c>
      <c r="I3608" s="1">
        <v>4275128.63</v>
      </c>
      <c r="J3608" s="1">
        <v>16415143</v>
      </c>
      <c r="K3608" s="1">
        <v>1.1417820453643799</v>
      </c>
      <c r="L3608" s="1">
        <v>7.4756431579589844</v>
      </c>
      <c r="M3608" s="1">
        <v>0.33203214406967163</v>
      </c>
      <c r="N3608" s="1">
        <v>8.4205942153930664</v>
      </c>
    </row>
    <row r="3609" spans="1:14" x14ac:dyDescent="0.25">
      <c r="A3609" s="1">
        <v>360108</v>
      </c>
      <c r="B3609" s="1" t="s">
        <v>1522</v>
      </c>
      <c r="C3609" s="1">
        <v>105258303</v>
      </c>
      <c r="D3609" s="1">
        <v>108</v>
      </c>
      <c r="E3609" s="1" t="s">
        <v>1643</v>
      </c>
      <c r="F3609" s="1" t="s">
        <v>231</v>
      </c>
      <c r="G3609" s="1" t="s">
        <v>169</v>
      </c>
      <c r="H3609" s="1" t="s">
        <v>240</v>
      </c>
      <c r="I3609" s="1">
        <v>1333100.92</v>
      </c>
      <c r="J3609" s="1">
        <v>9431357</v>
      </c>
      <c r="K3609" s="1">
        <v>0.41814699769020081</v>
      </c>
      <c r="L3609" s="1">
        <v>4.6392683982849121</v>
      </c>
      <c r="M3609" s="1">
        <v>6.3283011317253113E-2</v>
      </c>
      <c r="N3609" s="1">
        <v>4.9836287498474121</v>
      </c>
    </row>
    <row r="3610" spans="1:14" x14ac:dyDescent="0.25">
      <c r="A3610" s="1">
        <v>360109</v>
      </c>
      <c r="B3610" s="1" t="s">
        <v>1522</v>
      </c>
      <c r="C3610" s="1">
        <v>105258503</v>
      </c>
      <c r="D3610" s="1">
        <v>109</v>
      </c>
      <c r="E3610" s="1" t="s">
        <v>1644</v>
      </c>
      <c r="F3610" s="1" t="s">
        <v>231</v>
      </c>
      <c r="G3610" s="1" t="s">
        <v>169</v>
      </c>
      <c r="H3610" s="1" t="s">
        <v>240</v>
      </c>
      <c r="I3610" s="1">
        <v>1363359.76</v>
      </c>
      <c r="J3610" s="1">
        <v>9682760</v>
      </c>
      <c r="K3610" s="1">
        <v>0.17410999536514282</v>
      </c>
      <c r="L3610" s="1">
        <v>1.8310695886611938</v>
      </c>
      <c r="M3610" s="1">
        <v>8.4193810820579529E-2</v>
      </c>
      <c r="N3610" s="1">
        <v>6.5819301605224609</v>
      </c>
    </row>
    <row r="3611" spans="1:14" x14ac:dyDescent="0.25">
      <c r="A3611" s="1">
        <v>360110</v>
      </c>
      <c r="B3611" s="1" t="s">
        <v>1522</v>
      </c>
      <c r="C3611" s="1">
        <v>105259103</v>
      </c>
      <c r="D3611" s="1">
        <v>110</v>
      </c>
      <c r="E3611" s="1" t="s">
        <v>1645</v>
      </c>
      <c r="F3611" s="1" t="s">
        <v>231</v>
      </c>
      <c r="G3611" s="1" t="s">
        <v>169</v>
      </c>
      <c r="H3611" s="1" t="s">
        <v>240</v>
      </c>
      <c r="I3611" s="1">
        <v>1058516.72</v>
      </c>
      <c r="J3611" s="1">
        <v>10105701</v>
      </c>
      <c r="K3611" s="1">
        <v>0.39507699012756348</v>
      </c>
      <c r="L3611" s="1">
        <v>4.0685029029846191</v>
      </c>
      <c r="M3611" s="1">
        <v>6.2810346484184265E-2</v>
      </c>
      <c r="N3611" s="1">
        <v>6.3081197738647461</v>
      </c>
    </row>
    <row r="3612" spans="1:14" x14ac:dyDescent="0.25">
      <c r="A3612" s="1">
        <v>360111</v>
      </c>
      <c r="B3612" s="1" t="s">
        <v>1522</v>
      </c>
      <c r="C3612" s="1">
        <v>105259703</v>
      </c>
      <c r="D3612" s="1">
        <v>111</v>
      </c>
      <c r="E3612" s="1" t="s">
        <v>1646</v>
      </c>
      <c r="F3612" s="1" t="s">
        <v>231</v>
      </c>
      <c r="G3612" s="1" t="s">
        <v>169</v>
      </c>
      <c r="H3612" s="1" t="s">
        <v>240</v>
      </c>
      <c r="I3612" s="1">
        <v>1194711.5</v>
      </c>
      <c r="J3612" s="1">
        <v>7521344</v>
      </c>
      <c r="K3612" s="1">
        <v>0.5102425217628479</v>
      </c>
      <c r="L3612" s="1">
        <v>7.2776365280151367</v>
      </c>
      <c r="M3612" s="1">
        <v>8.5968457162380219E-2</v>
      </c>
      <c r="N3612" s="1">
        <v>7.7536864280700684</v>
      </c>
    </row>
    <row r="3613" spans="1:14" x14ac:dyDescent="0.25">
      <c r="A3613" s="1">
        <v>360112</v>
      </c>
      <c r="B3613" s="1" t="s">
        <v>1522</v>
      </c>
      <c r="C3613" s="1">
        <v>105628302</v>
      </c>
      <c r="D3613" s="1">
        <v>112</v>
      </c>
      <c r="E3613" s="1" t="s">
        <v>1647</v>
      </c>
      <c r="F3613" s="1" t="s">
        <v>231</v>
      </c>
      <c r="G3613" s="1" t="s">
        <v>170</v>
      </c>
      <c r="H3613" s="1" t="s">
        <v>240</v>
      </c>
      <c r="I3613" s="1">
        <v>4854028.1399999997</v>
      </c>
      <c r="J3613" s="1">
        <v>27639540</v>
      </c>
      <c r="K3613" s="1">
        <v>1.3406699895858765</v>
      </c>
      <c r="L3613" s="1">
        <v>5.0978236198425293</v>
      </c>
      <c r="M3613" s="1">
        <v>0.11642874032258987</v>
      </c>
      <c r="N3613" s="1">
        <v>2.4575471878051758</v>
      </c>
    </row>
    <row r="3614" spans="1:14" x14ac:dyDescent="0.25">
      <c r="A3614" s="1">
        <v>360113</v>
      </c>
      <c r="B3614" s="1" t="s">
        <v>1522</v>
      </c>
      <c r="C3614" s="1">
        <v>106160303</v>
      </c>
      <c r="D3614" s="1">
        <v>113</v>
      </c>
      <c r="E3614" s="1" t="s">
        <v>1648</v>
      </c>
      <c r="F3614" s="1" t="s">
        <v>230</v>
      </c>
      <c r="G3614" s="1" t="s">
        <v>171</v>
      </c>
      <c r="H3614" s="1" t="s">
        <v>240</v>
      </c>
      <c r="I3614" s="1">
        <v>741918.73</v>
      </c>
      <c r="J3614" s="1">
        <v>6128701.5</v>
      </c>
      <c r="K3614" s="1">
        <v>0.13550250232219696</v>
      </c>
      <c r="L3614" s="1">
        <v>2.2609376907348633</v>
      </c>
      <c r="M3614" s="1">
        <v>3.2283920794725418E-2</v>
      </c>
      <c r="N3614" s="1">
        <v>4.5493707656860352</v>
      </c>
    </row>
    <row r="3615" spans="1:14" x14ac:dyDescent="0.25">
      <c r="A3615" s="1">
        <v>360114</v>
      </c>
      <c r="B3615" s="1" t="s">
        <v>1522</v>
      </c>
      <c r="C3615" s="1">
        <v>106161203</v>
      </c>
      <c r="D3615" s="1">
        <v>114</v>
      </c>
      <c r="E3615" s="1" t="s">
        <v>1649</v>
      </c>
      <c r="F3615" s="1" t="s">
        <v>230</v>
      </c>
      <c r="G3615" s="1" t="s">
        <v>171</v>
      </c>
      <c r="H3615" s="1" t="s">
        <v>240</v>
      </c>
      <c r="I3615" s="1">
        <v>611961.66</v>
      </c>
      <c r="J3615" s="1">
        <v>3471590.75</v>
      </c>
      <c r="K3615" s="1">
        <v>0.17421199381351471</v>
      </c>
      <c r="L3615" s="1">
        <v>5.2833480834960938</v>
      </c>
      <c r="M3615" s="1">
        <v>4.7049641609191895E-2</v>
      </c>
      <c r="N3615" s="1">
        <v>8.3286666870117188</v>
      </c>
    </row>
    <row r="3616" spans="1:14" x14ac:dyDescent="0.25">
      <c r="A3616" s="1">
        <v>360115</v>
      </c>
      <c r="B3616" s="1" t="s">
        <v>1522</v>
      </c>
      <c r="C3616" s="1">
        <v>106161703</v>
      </c>
      <c r="D3616" s="1">
        <v>115</v>
      </c>
      <c r="E3616" s="1" t="s">
        <v>1650</v>
      </c>
      <c r="F3616" s="1" t="s">
        <v>230</v>
      </c>
      <c r="G3616" s="1" t="s">
        <v>171</v>
      </c>
      <c r="H3616" s="1" t="s">
        <v>240</v>
      </c>
      <c r="I3616" s="1">
        <v>767489.91</v>
      </c>
      <c r="J3616" s="1">
        <v>5580741</v>
      </c>
      <c r="K3616" s="1">
        <v>0.30055549740791321</v>
      </c>
      <c r="L3616" s="1">
        <v>5.6921391487121582</v>
      </c>
      <c r="M3616" s="1">
        <v>4.392923042178154E-2</v>
      </c>
      <c r="N3616" s="1">
        <v>6.0712571144104004</v>
      </c>
    </row>
    <row r="3617" spans="1:14" x14ac:dyDescent="0.25">
      <c r="A3617" s="1">
        <v>360116</v>
      </c>
      <c r="B3617" s="1" t="s">
        <v>1522</v>
      </c>
      <c r="C3617" s="1">
        <v>106166503</v>
      </c>
      <c r="D3617" s="1">
        <v>116</v>
      </c>
      <c r="E3617" s="1" t="s">
        <v>1651</v>
      </c>
      <c r="F3617" s="1" t="s">
        <v>230</v>
      </c>
      <c r="G3617" s="1" t="s">
        <v>171</v>
      </c>
      <c r="H3617" s="1" t="s">
        <v>240</v>
      </c>
      <c r="I3617" s="1">
        <v>895798.74</v>
      </c>
      <c r="J3617" s="1">
        <v>7713240</v>
      </c>
      <c r="K3617" s="1">
        <v>0.46306699514389038</v>
      </c>
      <c r="L3617" s="1">
        <v>6.3869786262512207</v>
      </c>
      <c r="M3617" s="1">
        <v>5.2769269794225693E-2</v>
      </c>
      <c r="N3617" s="1">
        <v>6.2594809532165527</v>
      </c>
    </row>
    <row r="3618" spans="1:14" x14ac:dyDescent="0.25">
      <c r="A3618" s="1">
        <v>360117</v>
      </c>
      <c r="B3618" s="1" t="s">
        <v>1522</v>
      </c>
      <c r="C3618" s="1">
        <v>106167504</v>
      </c>
      <c r="D3618" s="1">
        <v>117</v>
      </c>
      <c r="E3618" s="1" t="s">
        <v>1652</v>
      </c>
      <c r="F3618" s="1" t="s">
        <v>230</v>
      </c>
      <c r="G3618" s="1" t="s">
        <v>171</v>
      </c>
      <c r="H3618" s="1" t="s">
        <v>240</v>
      </c>
      <c r="I3618" s="1">
        <v>414652.95</v>
      </c>
      <c r="J3618" s="1">
        <v>3711810.25</v>
      </c>
      <c r="K3618" s="1">
        <v>0.12251424789428711</v>
      </c>
      <c r="L3618" s="1">
        <v>3.4133224487304688</v>
      </c>
      <c r="M3618" s="1">
        <v>3.8856801111251116E-3</v>
      </c>
      <c r="N3618" s="1">
        <v>0.94595658779144287</v>
      </c>
    </row>
    <row r="3619" spans="1:14" x14ac:dyDescent="0.25">
      <c r="A3619" s="1">
        <v>360118</v>
      </c>
      <c r="B3619" s="1" t="s">
        <v>1522</v>
      </c>
      <c r="C3619" s="1">
        <v>106168003</v>
      </c>
      <c r="D3619" s="1">
        <v>118</v>
      </c>
      <c r="E3619" s="1" t="s">
        <v>1653</v>
      </c>
      <c r="F3619" s="1" t="s">
        <v>230</v>
      </c>
      <c r="G3619" s="1" t="s">
        <v>171</v>
      </c>
      <c r="H3619" s="1" t="s">
        <v>240</v>
      </c>
      <c r="I3619" s="1">
        <v>1025597.66</v>
      </c>
      <c r="J3619" s="1">
        <v>9405594</v>
      </c>
      <c r="K3619" s="1">
        <v>0.47053098678588867</v>
      </c>
      <c r="L3619" s="1">
        <v>5.2661185264587402</v>
      </c>
      <c r="M3619" s="1">
        <v>6.3849911093711853E-2</v>
      </c>
      <c r="N3619" s="1">
        <v>6.6389455795288086</v>
      </c>
    </row>
    <row r="3620" spans="1:14" x14ac:dyDescent="0.25">
      <c r="A3620" s="1">
        <v>360119</v>
      </c>
      <c r="B3620" s="1" t="s">
        <v>1522</v>
      </c>
      <c r="C3620" s="1">
        <v>106169003</v>
      </c>
      <c r="D3620" s="1">
        <v>119</v>
      </c>
      <c r="E3620" s="1" t="s">
        <v>1654</v>
      </c>
      <c r="F3620" s="1" t="s">
        <v>230</v>
      </c>
      <c r="G3620" s="1" t="s">
        <v>171</v>
      </c>
      <c r="H3620" s="1" t="s">
        <v>240</v>
      </c>
      <c r="I3620" s="1">
        <v>716266.68</v>
      </c>
      <c r="J3620" s="1">
        <v>6321990.5</v>
      </c>
      <c r="K3620" s="1">
        <v>0.23776699602603912</v>
      </c>
      <c r="L3620" s="1">
        <v>3.9079267978668213</v>
      </c>
      <c r="M3620" s="1">
        <v>4.6501770615577698E-2</v>
      </c>
      <c r="N3620" s="1">
        <v>6.9429988861083984</v>
      </c>
    </row>
    <row r="3621" spans="1:14" x14ac:dyDescent="0.25">
      <c r="A3621" s="1">
        <v>360120</v>
      </c>
      <c r="B3621" s="1" t="s">
        <v>1522</v>
      </c>
      <c r="C3621" s="1">
        <v>106172003</v>
      </c>
      <c r="D3621" s="1">
        <v>120</v>
      </c>
      <c r="E3621" s="1" t="s">
        <v>1655</v>
      </c>
      <c r="F3621" s="1" t="s">
        <v>232</v>
      </c>
      <c r="G3621" s="1" t="s">
        <v>172</v>
      </c>
      <c r="H3621" s="1" t="s">
        <v>240</v>
      </c>
      <c r="I3621" s="1">
        <v>3470753.17</v>
      </c>
      <c r="J3621" s="1">
        <v>17801228</v>
      </c>
      <c r="K3621" s="1">
        <v>1.0009119510650635</v>
      </c>
      <c r="L3621" s="1">
        <v>5.9576973915100098</v>
      </c>
      <c r="M3621" s="1">
        <v>0.19418063759803772</v>
      </c>
      <c r="N3621" s="1">
        <v>5.9263343811035156</v>
      </c>
    </row>
    <row r="3622" spans="1:14" x14ac:dyDescent="0.25">
      <c r="A3622" s="1">
        <v>360121</v>
      </c>
      <c r="B3622" s="1" t="s">
        <v>1522</v>
      </c>
      <c r="C3622" s="1">
        <v>106272003</v>
      </c>
      <c r="D3622" s="1">
        <v>121</v>
      </c>
      <c r="E3622" s="1" t="s">
        <v>1656</v>
      </c>
      <c r="F3622" s="1" t="s">
        <v>231</v>
      </c>
      <c r="G3622" s="1" t="s">
        <v>173</v>
      </c>
      <c r="H3622" s="1" t="s">
        <v>240</v>
      </c>
      <c r="I3622" s="1">
        <v>551341.43000000005</v>
      </c>
      <c r="J3622" s="1">
        <v>2999961.5</v>
      </c>
      <c r="K3622" s="1">
        <v>2.1821249276399612E-2</v>
      </c>
      <c r="L3622" s="1">
        <v>0.73271399736404419</v>
      </c>
      <c r="M3622" s="1">
        <v>7.7470369637012482E-2</v>
      </c>
      <c r="N3622" s="1">
        <v>16.348407745361328</v>
      </c>
    </row>
    <row r="3623" spans="1:14" x14ac:dyDescent="0.25">
      <c r="A3623" s="1">
        <v>360122</v>
      </c>
      <c r="B3623" s="1" t="s">
        <v>1522</v>
      </c>
      <c r="C3623" s="1">
        <v>106330703</v>
      </c>
      <c r="D3623" s="1">
        <v>122</v>
      </c>
      <c r="E3623" s="1" t="s">
        <v>1657</v>
      </c>
      <c r="F3623" s="1" t="s">
        <v>233</v>
      </c>
      <c r="G3623" s="1" t="s">
        <v>174</v>
      </c>
      <c r="H3623" s="1" t="s">
        <v>240</v>
      </c>
      <c r="I3623" s="1">
        <v>818759.61</v>
      </c>
      <c r="J3623" s="1">
        <v>7605374.5</v>
      </c>
      <c r="K3623" s="1">
        <v>0.38859400153160095</v>
      </c>
      <c r="L3623" s="1">
        <v>5.3845891952514648</v>
      </c>
      <c r="M3623" s="1">
        <v>3.9699029177427292E-2</v>
      </c>
      <c r="N3623" s="1">
        <v>5.0957565307617188</v>
      </c>
    </row>
    <row r="3624" spans="1:14" x14ac:dyDescent="0.25">
      <c r="A3624" s="1">
        <v>360123</v>
      </c>
      <c r="B3624" s="1" t="s">
        <v>1522</v>
      </c>
      <c r="C3624" s="1">
        <v>106330803</v>
      </c>
      <c r="D3624" s="1">
        <v>123</v>
      </c>
      <c r="E3624" s="1" t="s">
        <v>1658</v>
      </c>
      <c r="F3624" s="1" t="s">
        <v>233</v>
      </c>
      <c r="G3624" s="1" t="s">
        <v>174</v>
      </c>
      <c r="H3624" s="1" t="s">
        <v>240</v>
      </c>
      <c r="I3624" s="1">
        <v>1333032.94</v>
      </c>
      <c r="J3624" s="1">
        <v>9752844</v>
      </c>
      <c r="K3624" s="1">
        <v>0.37028500437736511</v>
      </c>
      <c r="L3624" s="1">
        <v>3.9465246200561523</v>
      </c>
      <c r="M3624" s="1">
        <v>7.4214480817317963E-2</v>
      </c>
      <c r="N3624" s="1">
        <v>5.895566463470459</v>
      </c>
    </row>
    <row r="3625" spans="1:14" x14ac:dyDescent="0.25">
      <c r="A3625" s="1">
        <v>360124</v>
      </c>
      <c r="B3625" s="1" t="s">
        <v>1522</v>
      </c>
      <c r="C3625" s="1">
        <v>106338003</v>
      </c>
      <c r="D3625" s="1">
        <v>124</v>
      </c>
      <c r="E3625" s="1" t="s">
        <v>1659</v>
      </c>
      <c r="F3625" s="1" t="s">
        <v>233</v>
      </c>
      <c r="G3625" s="1" t="s">
        <v>174</v>
      </c>
      <c r="H3625" s="1" t="s">
        <v>240</v>
      </c>
      <c r="I3625" s="1">
        <v>2080238.96</v>
      </c>
      <c r="J3625" s="1">
        <v>16644217</v>
      </c>
      <c r="K3625" s="1">
        <v>0.67349702119827271</v>
      </c>
      <c r="L3625" s="1">
        <v>4.2170734405517578</v>
      </c>
      <c r="M3625" s="1">
        <v>0.1169598326086998</v>
      </c>
      <c r="N3625" s="1">
        <v>5.9573712348937988</v>
      </c>
    </row>
    <row r="3626" spans="1:14" x14ac:dyDescent="0.25">
      <c r="A3626" s="1">
        <v>360125</v>
      </c>
      <c r="B3626" s="1" t="s">
        <v>1522</v>
      </c>
      <c r="C3626" s="1">
        <v>106611303</v>
      </c>
      <c r="D3626" s="1">
        <v>125</v>
      </c>
      <c r="E3626" s="1" t="s">
        <v>1660</v>
      </c>
      <c r="F3626" s="1" t="s">
        <v>231</v>
      </c>
      <c r="G3626" s="1" t="s">
        <v>175</v>
      </c>
      <c r="H3626" s="1" t="s">
        <v>240</v>
      </c>
      <c r="I3626" s="1">
        <v>1008783.04</v>
      </c>
      <c r="J3626" s="1">
        <v>7400175.5</v>
      </c>
      <c r="K3626" s="1">
        <v>0.38006898760795593</v>
      </c>
      <c r="L3626" s="1">
        <v>5.414006233215332</v>
      </c>
      <c r="M3626" s="1">
        <v>5.9534970670938492E-2</v>
      </c>
      <c r="N3626" s="1">
        <v>6.2718029022216797</v>
      </c>
    </row>
    <row r="3627" spans="1:14" x14ac:dyDescent="0.25">
      <c r="A3627" s="1">
        <v>360126</v>
      </c>
      <c r="B3627" s="1" t="s">
        <v>1522</v>
      </c>
      <c r="C3627" s="1">
        <v>106612203</v>
      </c>
      <c r="D3627" s="1">
        <v>126</v>
      </c>
      <c r="E3627" s="1" t="s">
        <v>1661</v>
      </c>
      <c r="F3627" s="1" t="s">
        <v>231</v>
      </c>
      <c r="G3627" s="1" t="s">
        <v>175</v>
      </c>
      <c r="H3627" s="1" t="s">
        <v>240</v>
      </c>
      <c r="I3627" s="1">
        <v>1929922.5</v>
      </c>
      <c r="J3627" s="1">
        <v>12620330</v>
      </c>
      <c r="K3627" s="1">
        <v>0.45232498645782471</v>
      </c>
      <c r="L3627" s="1">
        <v>3.7173309326171875</v>
      </c>
      <c r="M3627" s="1">
        <v>0.1632254421710968</v>
      </c>
      <c r="N3627" s="1">
        <v>9.2390165328979492</v>
      </c>
    </row>
    <row r="3628" spans="1:14" x14ac:dyDescent="0.25">
      <c r="A3628" s="1">
        <v>360127</v>
      </c>
      <c r="B3628" s="1" t="s">
        <v>1522</v>
      </c>
      <c r="C3628" s="1">
        <v>106616203</v>
      </c>
      <c r="D3628" s="1">
        <v>127</v>
      </c>
      <c r="E3628" s="1" t="s">
        <v>1662</v>
      </c>
      <c r="F3628" s="1" t="s">
        <v>231</v>
      </c>
      <c r="G3628" s="1" t="s">
        <v>175</v>
      </c>
      <c r="H3628" s="1" t="s">
        <v>240</v>
      </c>
      <c r="I3628" s="1">
        <v>1844717.3</v>
      </c>
      <c r="J3628" s="1">
        <v>15539599</v>
      </c>
      <c r="K3628" s="1">
        <v>0.81731897592544556</v>
      </c>
      <c r="L3628" s="1">
        <v>5.5515789985656738</v>
      </c>
      <c r="M3628" s="1">
        <v>0.10780049860477448</v>
      </c>
      <c r="N3628" s="1">
        <v>6.2064285278320313</v>
      </c>
    </row>
    <row r="3629" spans="1:14" x14ac:dyDescent="0.25">
      <c r="A3629" s="1">
        <v>360128</v>
      </c>
      <c r="B3629" s="1" t="s">
        <v>1522</v>
      </c>
      <c r="C3629" s="1">
        <v>106617203</v>
      </c>
      <c r="D3629" s="1">
        <v>128</v>
      </c>
      <c r="E3629" s="1" t="s">
        <v>1663</v>
      </c>
      <c r="F3629" s="1" t="s">
        <v>231</v>
      </c>
      <c r="G3629" s="1" t="s">
        <v>175</v>
      </c>
      <c r="H3629" s="1" t="s">
        <v>240</v>
      </c>
      <c r="I3629" s="1">
        <v>1917473.85</v>
      </c>
      <c r="J3629" s="1">
        <v>15606857</v>
      </c>
      <c r="K3629" s="1">
        <v>0.93909502029418945</v>
      </c>
      <c r="L3629" s="1">
        <v>6.402442455291748</v>
      </c>
      <c r="M3629" s="1">
        <v>0.10189212113618851</v>
      </c>
      <c r="N3629" s="1">
        <v>5.6120920181274414</v>
      </c>
    </row>
    <row r="3630" spans="1:14" x14ac:dyDescent="0.25">
      <c r="A3630" s="1">
        <v>360129</v>
      </c>
      <c r="B3630" s="1" t="s">
        <v>1522</v>
      </c>
      <c r="C3630" s="1">
        <v>106618603</v>
      </c>
      <c r="D3630" s="1">
        <v>129</v>
      </c>
      <c r="E3630" s="1" t="s">
        <v>1664</v>
      </c>
      <c r="F3630" s="1" t="s">
        <v>231</v>
      </c>
      <c r="G3630" s="1" t="s">
        <v>175</v>
      </c>
      <c r="H3630" s="1" t="s">
        <v>240</v>
      </c>
      <c r="I3630" s="1">
        <v>772739.25</v>
      </c>
      <c r="J3630" s="1">
        <v>7126258.5</v>
      </c>
      <c r="K3630" s="1">
        <v>0.3152410089969635</v>
      </c>
      <c r="L3630" s="1">
        <v>4.6283979415893555</v>
      </c>
      <c r="M3630" s="1">
        <v>4.0329810231924057E-2</v>
      </c>
      <c r="N3630" s="1">
        <v>5.5064568519592285</v>
      </c>
    </row>
    <row r="3631" spans="1:14" x14ac:dyDescent="0.25">
      <c r="A3631" s="1">
        <v>360130</v>
      </c>
      <c r="B3631" s="1" t="s">
        <v>1522</v>
      </c>
      <c r="C3631" s="1">
        <v>107650603</v>
      </c>
      <c r="D3631" s="1">
        <v>130</v>
      </c>
      <c r="E3631" s="1" t="s">
        <v>1665</v>
      </c>
      <c r="F3631" s="1" t="s">
        <v>228</v>
      </c>
      <c r="G3631" s="1" t="s">
        <v>176</v>
      </c>
      <c r="H3631" s="1" t="s">
        <v>240</v>
      </c>
      <c r="I3631" s="1">
        <v>1836801</v>
      </c>
      <c r="J3631" s="1">
        <v>10564690</v>
      </c>
      <c r="K3631" s="1">
        <v>0.57887601852416992</v>
      </c>
      <c r="L3631" s="1">
        <v>5.7969837188720703</v>
      </c>
      <c r="M3631" s="1">
        <v>0.11000669747591019</v>
      </c>
      <c r="N3631" s="1">
        <v>6.3705735206604004</v>
      </c>
    </row>
    <row r="3632" spans="1:14" x14ac:dyDescent="0.25">
      <c r="A3632" s="1">
        <v>360131</v>
      </c>
      <c r="B3632" s="1" t="s">
        <v>1522</v>
      </c>
      <c r="C3632" s="1">
        <v>107650703</v>
      </c>
      <c r="D3632" s="1">
        <v>131</v>
      </c>
      <c r="E3632" s="1" t="s">
        <v>1666</v>
      </c>
      <c r="F3632" s="1" t="s">
        <v>228</v>
      </c>
      <c r="G3632" s="1" t="s">
        <v>176</v>
      </c>
      <c r="H3632" s="1" t="s">
        <v>240</v>
      </c>
      <c r="I3632" s="1">
        <v>1382320.15</v>
      </c>
      <c r="J3632" s="1">
        <v>6562329</v>
      </c>
      <c r="K3632" s="1">
        <v>0.40065649151802063</v>
      </c>
      <c r="L3632" s="1">
        <v>6.5023984909057617</v>
      </c>
      <c r="M3632" s="1">
        <v>9.9879272282123566E-2</v>
      </c>
      <c r="N3632" s="1">
        <v>7.7882161140441895</v>
      </c>
    </row>
    <row r="3633" spans="1:14" x14ac:dyDescent="0.25">
      <c r="A3633" s="1">
        <v>360132</v>
      </c>
      <c r="B3633" s="1" t="s">
        <v>1522</v>
      </c>
      <c r="C3633" s="1">
        <v>107651603</v>
      </c>
      <c r="D3633" s="1">
        <v>132</v>
      </c>
      <c r="E3633" s="1" t="s">
        <v>1667</v>
      </c>
      <c r="F3633" s="1" t="s">
        <v>228</v>
      </c>
      <c r="G3633" s="1" t="s">
        <v>176</v>
      </c>
      <c r="H3633" s="1" t="s">
        <v>240</v>
      </c>
      <c r="I3633" s="1">
        <v>1964142.38</v>
      </c>
      <c r="J3633" s="1">
        <v>12041500</v>
      </c>
      <c r="K3633" s="1">
        <v>0.45694300532341003</v>
      </c>
      <c r="L3633" s="1">
        <v>3.9444148540496826</v>
      </c>
      <c r="M3633" s="1">
        <v>0.13584965467453003</v>
      </c>
      <c r="N3633" s="1">
        <v>7.4304108619689941</v>
      </c>
    </row>
    <row r="3634" spans="1:14" x14ac:dyDescent="0.25">
      <c r="A3634" s="1">
        <v>360133</v>
      </c>
      <c r="B3634" s="1" t="s">
        <v>1522</v>
      </c>
      <c r="C3634" s="1">
        <v>107652603</v>
      </c>
      <c r="D3634" s="1">
        <v>133</v>
      </c>
      <c r="E3634" s="1" t="s">
        <v>1668</v>
      </c>
      <c r="F3634" s="1" t="s">
        <v>228</v>
      </c>
      <c r="G3634" s="1" t="s">
        <v>176</v>
      </c>
      <c r="H3634" s="1" t="s">
        <v>240</v>
      </c>
      <c r="I3634" s="1">
        <v>2184735.12</v>
      </c>
      <c r="J3634" s="1">
        <v>7696873.5</v>
      </c>
      <c r="K3634" s="1">
        <v>0.44348049163818359</v>
      </c>
      <c r="L3634" s="1">
        <v>6.1141109466552734</v>
      </c>
      <c r="M3634" s="1">
        <v>0.23070298135280609</v>
      </c>
      <c r="N3634" s="1">
        <v>11.806509017944336</v>
      </c>
    </row>
    <row r="3635" spans="1:14" x14ac:dyDescent="0.25">
      <c r="A3635" s="1">
        <v>360134</v>
      </c>
      <c r="B3635" s="1" t="s">
        <v>1522</v>
      </c>
      <c r="C3635" s="1">
        <v>107653102</v>
      </c>
      <c r="D3635" s="1">
        <v>134</v>
      </c>
      <c r="E3635" s="1" t="s">
        <v>1669</v>
      </c>
      <c r="F3635" s="1" t="s">
        <v>228</v>
      </c>
      <c r="G3635" s="1" t="s">
        <v>176</v>
      </c>
      <c r="H3635" s="1" t="s">
        <v>240</v>
      </c>
      <c r="I3635" s="1">
        <v>2466591.39</v>
      </c>
      <c r="J3635" s="1">
        <v>12149090</v>
      </c>
      <c r="K3635" s="1">
        <v>0.95807802677154541</v>
      </c>
      <c r="L3635" s="1">
        <v>8.5611381530761719</v>
      </c>
      <c r="M3635" s="1">
        <v>0.15253929793834686</v>
      </c>
      <c r="N3635" s="1">
        <v>6.5918698310852051</v>
      </c>
    </row>
    <row r="3636" spans="1:14" x14ac:dyDescent="0.25">
      <c r="A3636" s="1">
        <v>360135</v>
      </c>
      <c r="B3636" s="1" t="s">
        <v>1522</v>
      </c>
      <c r="C3636" s="1">
        <v>107653203</v>
      </c>
      <c r="D3636" s="1">
        <v>135</v>
      </c>
      <c r="E3636" s="1" t="s">
        <v>1670</v>
      </c>
      <c r="F3636" s="1" t="s">
        <v>228</v>
      </c>
      <c r="G3636" s="1" t="s">
        <v>176</v>
      </c>
      <c r="H3636" s="1" t="s">
        <v>240</v>
      </c>
      <c r="I3636" s="1">
        <v>2381431.9700000002</v>
      </c>
      <c r="J3636" s="1">
        <v>11853093</v>
      </c>
      <c r="K3636" s="1">
        <v>0.60714000463485718</v>
      </c>
      <c r="L3636" s="1">
        <v>5.3987421989440918</v>
      </c>
      <c r="M3636" s="1">
        <v>0.18083004653453827</v>
      </c>
      <c r="N3636" s="1">
        <v>8.2172994613647461</v>
      </c>
    </row>
    <row r="3637" spans="1:14" x14ac:dyDescent="0.25">
      <c r="A3637" s="1">
        <v>360136</v>
      </c>
      <c r="B3637" s="1" t="s">
        <v>1522</v>
      </c>
      <c r="C3637" s="1">
        <v>107653802</v>
      </c>
      <c r="D3637" s="1">
        <v>136</v>
      </c>
      <c r="E3637" s="1" t="s">
        <v>1671</v>
      </c>
      <c r="F3637" s="1" t="s">
        <v>228</v>
      </c>
      <c r="G3637" s="1" t="s">
        <v>176</v>
      </c>
      <c r="H3637" s="1" t="s">
        <v>240</v>
      </c>
      <c r="I3637" s="1">
        <v>3820992.01</v>
      </c>
      <c r="J3637" s="1">
        <v>19643068</v>
      </c>
      <c r="K3637" s="1">
        <v>0.8461499810218811</v>
      </c>
      <c r="L3637" s="1">
        <v>4.5015358924865723</v>
      </c>
      <c r="M3637" s="1">
        <v>0.21432730555534363</v>
      </c>
      <c r="N3637" s="1">
        <v>5.9425349235534668</v>
      </c>
    </row>
    <row r="3638" spans="1:14" x14ac:dyDescent="0.25">
      <c r="A3638" s="1">
        <v>360137</v>
      </c>
      <c r="B3638" s="1" t="s">
        <v>1522</v>
      </c>
      <c r="C3638" s="1">
        <v>107654103</v>
      </c>
      <c r="D3638" s="1">
        <v>137</v>
      </c>
      <c r="E3638" s="1" t="s">
        <v>1672</v>
      </c>
      <c r="F3638" s="1" t="s">
        <v>228</v>
      </c>
      <c r="G3638" s="1" t="s">
        <v>176</v>
      </c>
      <c r="H3638" s="1" t="s">
        <v>240</v>
      </c>
      <c r="I3638" s="1">
        <v>1239028.7</v>
      </c>
      <c r="J3638" s="1">
        <v>9177957</v>
      </c>
      <c r="K3638" s="1">
        <v>0.38478299975395203</v>
      </c>
      <c r="L3638" s="1">
        <v>4.3759284019470215</v>
      </c>
      <c r="M3638" s="1">
        <v>0.10438338667154312</v>
      </c>
      <c r="N3638" s="1">
        <v>9.1996498107910156</v>
      </c>
    </row>
    <row r="3639" spans="1:14" x14ac:dyDescent="0.25">
      <c r="A3639" s="1">
        <v>360138</v>
      </c>
      <c r="B3639" s="1" t="s">
        <v>1522</v>
      </c>
      <c r="C3639" s="1">
        <v>107654403</v>
      </c>
      <c r="D3639" s="1">
        <v>138</v>
      </c>
      <c r="E3639" s="1" t="s">
        <v>1673</v>
      </c>
      <c r="F3639" s="1" t="s">
        <v>228</v>
      </c>
      <c r="G3639" s="1" t="s">
        <v>176</v>
      </c>
      <c r="H3639" s="1" t="s">
        <v>240</v>
      </c>
      <c r="I3639" s="1">
        <v>3021282.49</v>
      </c>
      <c r="J3639" s="1">
        <v>17440166</v>
      </c>
      <c r="K3639" s="1">
        <v>0.99836897850036621</v>
      </c>
      <c r="L3639" s="1">
        <v>6.0721402168273926</v>
      </c>
      <c r="M3639" s="1">
        <v>0.18656322360038757</v>
      </c>
      <c r="N3639" s="1">
        <v>6.5813651084899902</v>
      </c>
    </row>
    <row r="3640" spans="1:14" x14ac:dyDescent="0.25">
      <c r="A3640" s="1">
        <v>360139</v>
      </c>
      <c r="B3640" s="1" t="s">
        <v>1522</v>
      </c>
      <c r="C3640" s="1">
        <v>107654903</v>
      </c>
      <c r="D3640" s="1">
        <v>139</v>
      </c>
      <c r="E3640" s="1" t="s">
        <v>1674</v>
      </c>
      <c r="F3640" s="1" t="s">
        <v>228</v>
      </c>
      <c r="G3640" s="1" t="s">
        <v>176</v>
      </c>
      <c r="H3640" s="1" t="s">
        <v>240</v>
      </c>
      <c r="I3640" s="1">
        <v>1398481.27</v>
      </c>
      <c r="J3640" s="1">
        <v>6428109.5</v>
      </c>
      <c r="K3640" s="1">
        <v>0.27408349514007568</v>
      </c>
      <c r="L3640" s="1">
        <v>4.4537267684936523</v>
      </c>
      <c r="M3640" s="1">
        <v>4.6001169830560684E-2</v>
      </c>
      <c r="N3640" s="1">
        <v>3.4012455940246582</v>
      </c>
    </row>
    <row r="3641" spans="1:14" x14ac:dyDescent="0.25">
      <c r="A3641" s="1">
        <v>360140</v>
      </c>
      <c r="B3641" s="1" t="s">
        <v>1522</v>
      </c>
      <c r="C3641" s="1">
        <v>107655803</v>
      </c>
      <c r="D3641" s="1">
        <v>140</v>
      </c>
      <c r="E3641" s="1" t="s">
        <v>1675</v>
      </c>
      <c r="F3641" s="1" t="s">
        <v>228</v>
      </c>
      <c r="G3641" s="1" t="s">
        <v>176</v>
      </c>
      <c r="H3641" s="1" t="s">
        <v>240</v>
      </c>
      <c r="I3641" s="1">
        <v>894299.52</v>
      </c>
      <c r="J3641" s="1">
        <v>6617237.5</v>
      </c>
      <c r="K3641" s="1">
        <v>0.20336049795150757</v>
      </c>
      <c r="L3641" s="1">
        <v>3.17063307762146</v>
      </c>
      <c r="M3641" s="1">
        <v>8.0986291170120239E-2</v>
      </c>
      <c r="N3641" s="1">
        <v>9.9575767517089844</v>
      </c>
    </row>
    <row r="3642" spans="1:14" x14ac:dyDescent="0.25">
      <c r="A3642" s="1">
        <v>360141</v>
      </c>
      <c r="B3642" s="1" t="s">
        <v>1522</v>
      </c>
      <c r="C3642" s="1">
        <v>107655903</v>
      </c>
      <c r="D3642" s="1">
        <v>141</v>
      </c>
      <c r="E3642" s="1" t="s">
        <v>1676</v>
      </c>
      <c r="F3642" s="1" t="s">
        <v>228</v>
      </c>
      <c r="G3642" s="1" t="s">
        <v>176</v>
      </c>
      <c r="H3642" s="1" t="s">
        <v>240</v>
      </c>
      <c r="I3642" s="1">
        <v>1669614.1</v>
      </c>
      <c r="J3642" s="1">
        <v>10025788</v>
      </c>
      <c r="K3642" s="1">
        <v>0.53881800174713135</v>
      </c>
      <c r="L3642" s="1">
        <v>5.679558277130127</v>
      </c>
      <c r="M3642" s="1">
        <v>0.12760740518569946</v>
      </c>
      <c r="N3642" s="1">
        <v>8.2754116058349609</v>
      </c>
    </row>
    <row r="3643" spans="1:14" x14ac:dyDescent="0.25">
      <c r="A3643" s="1">
        <v>360142</v>
      </c>
      <c r="B3643" s="1" t="s">
        <v>1522</v>
      </c>
      <c r="C3643" s="1">
        <v>107656303</v>
      </c>
      <c r="D3643" s="1">
        <v>142</v>
      </c>
      <c r="E3643" s="1" t="s">
        <v>1677</v>
      </c>
      <c r="F3643" s="1" t="s">
        <v>228</v>
      </c>
      <c r="G3643" s="1" t="s">
        <v>176</v>
      </c>
      <c r="H3643" s="1" t="s">
        <v>240</v>
      </c>
      <c r="I3643" s="1">
        <v>2444091.44</v>
      </c>
      <c r="J3643" s="1">
        <v>14516660</v>
      </c>
      <c r="K3643" s="1">
        <v>1.1431620121002197</v>
      </c>
      <c r="L3643" s="1">
        <v>8.5479660034179688</v>
      </c>
      <c r="M3643" s="1">
        <v>0.22533625364303589</v>
      </c>
      <c r="N3643" s="1">
        <v>10.155976295471191</v>
      </c>
    </row>
    <row r="3644" spans="1:14" x14ac:dyDescent="0.25">
      <c r="A3644" s="1">
        <v>360143</v>
      </c>
      <c r="B3644" s="1" t="s">
        <v>1522</v>
      </c>
      <c r="C3644" s="1">
        <v>107656502</v>
      </c>
      <c r="D3644" s="1">
        <v>143</v>
      </c>
      <c r="E3644" s="1" t="s">
        <v>1678</v>
      </c>
      <c r="F3644" s="1" t="s">
        <v>228</v>
      </c>
      <c r="G3644" s="1" t="s">
        <v>176</v>
      </c>
      <c r="H3644" s="1" t="s">
        <v>240</v>
      </c>
      <c r="I3644" s="1">
        <v>3148521.43</v>
      </c>
      <c r="J3644" s="1">
        <v>17488990</v>
      </c>
      <c r="K3644" s="1">
        <v>0.93237000703811646</v>
      </c>
      <c r="L3644" s="1">
        <v>5.6314029693603516</v>
      </c>
      <c r="M3644" s="1">
        <v>0.19643737375736237</v>
      </c>
      <c r="N3644" s="1">
        <v>6.6541929244995117</v>
      </c>
    </row>
    <row r="3645" spans="1:14" x14ac:dyDescent="0.25">
      <c r="A3645" s="1">
        <v>360144</v>
      </c>
      <c r="B3645" s="1" t="s">
        <v>1522</v>
      </c>
      <c r="C3645" s="1">
        <v>107657103</v>
      </c>
      <c r="D3645" s="1">
        <v>144</v>
      </c>
      <c r="E3645" s="1" t="s">
        <v>1679</v>
      </c>
      <c r="F3645" s="1" t="s">
        <v>228</v>
      </c>
      <c r="G3645" s="1" t="s">
        <v>176</v>
      </c>
      <c r="H3645" s="1" t="s">
        <v>240</v>
      </c>
      <c r="I3645" s="1">
        <v>2727914.07</v>
      </c>
      <c r="J3645" s="1">
        <v>15297460</v>
      </c>
      <c r="K3645" s="1">
        <v>0.66207200288772583</v>
      </c>
      <c r="L3645" s="1">
        <v>4.5237746238708496</v>
      </c>
      <c r="M3645" s="1">
        <v>0.11570578813552856</v>
      </c>
      <c r="N3645" s="1">
        <v>4.4294242858886719</v>
      </c>
    </row>
    <row r="3646" spans="1:14" x14ac:dyDescent="0.25">
      <c r="A3646" s="1">
        <v>360145</v>
      </c>
      <c r="B3646" s="1" t="s">
        <v>1522</v>
      </c>
      <c r="C3646" s="1">
        <v>107657503</v>
      </c>
      <c r="D3646" s="1">
        <v>145</v>
      </c>
      <c r="E3646" s="1" t="s">
        <v>1680</v>
      </c>
      <c r="F3646" s="1" t="s">
        <v>228</v>
      </c>
      <c r="G3646" s="1" t="s">
        <v>176</v>
      </c>
      <c r="H3646" s="1" t="s">
        <v>240</v>
      </c>
      <c r="I3646" s="1">
        <v>1587881.15</v>
      </c>
      <c r="J3646" s="1">
        <v>10401752</v>
      </c>
      <c r="K3646" s="1">
        <v>0.49258700013160706</v>
      </c>
      <c r="L3646" s="1">
        <v>4.9710245132446289</v>
      </c>
      <c r="M3646" s="1">
        <v>8.7340898811817169E-2</v>
      </c>
      <c r="N3646" s="1">
        <v>5.8206300735473633</v>
      </c>
    </row>
    <row r="3647" spans="1:14" x14ac:dyDescent="0.25">
      <c r="A3647" s="1">
        <v>360146</v>
      </c>
      <c r="B3647" s="1" t="s">
        <v>1522</v>
      </c>
      <c r="C3647" s="1">
        <v>107658903</v>
      </c>
      <c r="D3647" s="1">
        <v>146</v>
      </c>
      <c r="E3647" s="1" t="s">
        <v>1681</v>
      </c>
      <c r="F3647" s="1" t="s">
        <v>228</v>
      </c>
      <c r="G3647" s="1" t="s">
        <v>176</v>
      </c>
      <c r="H3647" s="1" t="s">
        <v>240</v>
      </c>
      <c r="I3647" s="1">
        <v>1864703.74</v>
      </c>
      <c r="J3647" s="1">
        <v>10369916</v>
      </c>
      <c r="K3647" s="1">
        <v>0.31772500276565552</v>
      </c>
      <c r="L3647" s="1">
        <v>3.1607537269592285</v>
      </c>
      <c r="M3647" s="1">
        <v>0.12107589095830917</v>
      </c>
      <c r="N3647" s="1">
        <v>6.9439067840576172</v>
      </c>
    </row>
    <row r="3648" spans="1:14" x14ac:dyDescent="0.25">
      <c r="A3648" s="1">
        <v>360147</v>
      </c>
      <c r="B3648" s="1" t="s">
        <v>1522</v>
      </c>
      <c r="C3648" s="1">
        <v>108051003</v>
      </c>
      <c r="D3648" s="1">
        <v>147</v>
      </c>
      <c r="E3648" s="1" t="s">
        <v>1682</v>
      </c>
      <c r="F3648" s="1" t="s">
        <v>233</v>
      </c>
      <c r="G3648" s="1" t="s">
        <v>177</v>
      </c>
      <c r="H3648" s="1" t="s">
        <v>240</v>
      </c>
      <c r="I3648" s="1">
        <v>1443755.45</v>
      </c>
      <c r="J3648" s="1">
        <v>8295847</v>
      </c>
      <c r="K3648" s="1">
        <v>0.41902551054954529</v>
      </c>
      <c r="L3648" s="1">
        <v>5.3197283744812012</v>
      </c>
      <c r="M3648" s="1">
        <v>6.3775748014450073E-2</v>
      </c>
      <c r="N3648" s="1">
        <v>4.6214990615844727</v>
      </c>
    </row>
    <row r="3649" spans="1:14" x14ac:dyDescent="0.25">
      <c r="A3649" s="1">
        <v>360148</v>
      </c>
      <c r="B3649" s="1" t="s">
        <v>1522</v>
      </c>
      <c r="C3649" s="1">
        <v>108051503</v>
      </c>
      <c r="D3649" s="1">
        <v>148</v>
      </c>
      <c r="E3649" s="1" t="s">
        <v>1683</v>
      </c>
      <c r="F3649" s="1" t="s">
        <v>233</v>
      </c>
      <c r="G3649" s="1" t="s">
        <v>177</v>
      </c>
      <c r="H3649" s="1" t="s">
        <v>240</v>
      </c>
      <c r="I3649" s="1">
        <v>1106870.3799999999</v>
      </c>
      <c r="J3649" s="1">
        <v>8790541</v>
      </c>
      <c r="K3649" s="1">
        <v>0.34095698595046997</v>
      </c>
      <c r="L3649" s="1">
        <v>4.0351929664611816</v>
      </c>
      <c r="M3649" s="1">
        <v>4.4119078665971756E-2</v>
      </c>
      <c r="N3649" s="1">
        <v>4.1514019966125488</v>
      </c>
    </row>
    <row r="3650" spans="1:14" x14ac:dyDescent="0.25">
      <c r="A3650" s="1">
        <v>360149</v>
      </c>
      <c r="B3650" s="1" t="s">
        <v>1522</v>
      </c>
      <c r="C3650" s="1">
        <v>108053003</v>
      </c>
      <c r="D3650" s="1">
        <v>149</v>
      </c>
      <c r="E3650" s="1" t="s">
        <v>1684</v>
      </c>
      <c r="F3650" s="1" t="s">
        <v>233</v>
      </c>
      <c r="G3650" s="1" t="s">
        <v>177</v>
      </c>
      <c r="H3650" s="1" t="s">
        <v>240</v>
      </c>
      <c r="I3650" s="1">
        <v>1057098.29</v>
      </c>
      <c r="J3650" s="1">
        <v>7010309</v>
      </c>
      <c r="K3650" s="1">
        <v>0.5396994948387146</v>
      </c>
      <c r="L3650" s="1">
        <v>8.3407831192016602</v>
      </c>
      <c r="M3650" s="1">
        <v>6.6128246486186981E-2</v>
      </c>
      <c r="N3650" s="1">
        <v>6.6730828285217285</v>
      </c>
    </row>
    <row r="3651" spans="1:14" x14ac:dyDescent="0.25">
      <c r="A3651" s="1">
        <v>360150</v>
      </c>
      <c r="B3651" s="1" t="s">
        <v>1522</v>
      </c>
      <c r="C3651" s="1">
        <v>108056004</v>
      </c>
      <c r="D3651" s="1">
        <v>150</v>
      </c>
      <c r="E3651" s="1" t="s">
        <v>1685</v>
      </c>
      <c r="F3651" s="1" t="s">
        <v>233</v>
      </c>
      <c r="G3651" s="1" t="s">
        <v>177</v>
      </c>
      <c r="H3651" s="1" t="s">
        <v>240</v>
      </c>
      <c r="I3651" s="1">
        <v>672180.32</v>
      </c>
      <c r="J3651" s="1">
        <v>6165502.5</v>
      </c>
      <c r="K3651" s="1">
        <v>0.185185506939888</v>
      </c>
      <c r="L3651" s="1">
        <v>3.096583366394043</v>
      </c>
      <c r="M3651" s="1">
        <v>8.8785598054528236E-3</v>
      </c>
      <c r="N3651" s="1">
        <v>1.3385400772094727</v>
      </c>
    </row>
    <row r="3652" spans="1:14" x14ac:dyDescent="0.25">
      <c r="A3652" s="1">
        <v>360151</v>
      </c>
      <c r="B3652" s="1" t="s">
        <v>1522</v>
      </c>
      <c r="C3652" s="1">
        <v>108058003</v>
      </c>
      <c r="D3652" s="1">
        <v>151</v>
      </c>
      <c r="E3652" s="1" t="s">
        <v>1686</v>
      </c>
      <c r="F3652" s="1" t="s">
        <v>233</v>
      </c>
      <c r="G3652" s="1" t="s">
        <v>177</v>
      </c>
      <c r="H3652" s="1" t="s">
        <v>240</v>
      </c>
      <c r="I3652" s="1">
        <v>863979.61</v>
      </c>
      <c r="J3652" s="1">
        <v>8185056</v>
      </c>
      <c r="K3652" s="1">
        <v>0.36563649773597717</v>
      </c>
      <c r="L3652" s="1">
        <v>4.6760058403015137</v>
      </c>
      <c r="M3652" s="1">
        <v>4.1502218693494797E-2</v>
      </c>
      <c r="N3652" s="1">
        <v>5.0460014343261719</v>
      </c>
    </row>
    <row r="3653" spans="1:14" x14ac:dyDescent="0.25">
      <c r="A3653" s="1">
        <v>360152</v>
      </c>
      <c r="B3653" s="1" t="s">
        <v>1522</v>
      </c>
      <c r="C3653" s="1">
        <v>108070502</v>
      </c>
      <c r="D3653" s="1">
        <v>152</v>
      </c>
      <c r="E3653" s="1" t="s">
        <v>1687</v>
      </c>
      <c r="F3653" s="1" t="s">
        <v>232</v>
      </c>
      <c r="G3653" s="1" t="s">
        <v>178</v>
      </c>
      <c r="H3653" s="1" t="s">
        <v>240</v>
      </c>
      <c r="I3653" s="1">
        <v>6187631.8200000003</v>
      </c>
      <c r="J3653" s="1">
        <v>44326332</v>
      </c>
      <c r="K3653" s="1">
        <v>2.5257039070129395</v>
      </c>
      <c r="L3653" s="1">
        <v>6.0422635078430176</v>
      </c>
      <c r="M3653" s="1">
        <v>0.38158369064331055</v>
      </c>
      <c r="N3653" s="1">
        <v>6.5721755027770996</v>
      </c>
    </row>
    <row r="3654" spans="1:14" x14ac:dyDescent="0.25">
      <c r="A3654" s="1">
        <v>360153</v>
      </c>
      <c r="B3654" s="1" t="s">
        <v>1522</v>
      </c>
      <c r="C3654" s="1">
        <v>108071003</v>
      </c>
      <c r="D3654" s="1">
        <v>153</v>
      </c>
      <c r="E3654" s="1" t="s">
        <v>1688</v>
      </c>
      <c r="F3654" s="1" t="s">
        <v>232</v>
      </c>
      <c r="G3654" s="1" t="s">
        <v>178</v>
      </c>
      <c r="H3654" s="1" t="s">
        <v>240</v>
      </c>
      <c r="I3654" s="1">
        <v>883973.32</v>
      </c>
      <c r="J3654" s="1">
        <v>7360904.5</v>
      </c>
      <c r="K3654" s="1">
        <v>0.21183100342750549</v>
      </c>
      <c r="L3654" s="1">
        <v>2.9630553722381592</v>
      </c>
      <c r="M3654" s="1">
        <v>4.8694510012865067E-2</v>
      </c>
      <c r="N3654" s="1">
        <v>5.8297314643859863</v>
      </c>
    </row>
    <row r="3655" spans="1:14" x14ac:dyDescent="0.25">
      <c r="A3655" s="1">
        <v>360154</v>
      </c>
      <c r="B3655" s="1" t="s">
        <v>1522</v>
      </c>
      <c r="C3655" s="1">
        <v>108071504</v>
      </c>
      <c r="D3655" s="1">
        <v>154</v>
      </c>
      <c r="E3655" s="1" t="s">
        <v>1689</v>
      </c>
      <c r="F3655" s="1" t="s">
        <v>232</v>
      </c>
      <c r="G3655" s="1" t="s">
        <v>178</v>
      </c>
      <c r="H3655" s="1" t="s">
        <v>240</v>
      </c>
      <c r="I3655" s="1">
        <v>665750.42000000004</v>
      </c>
      <c r="J3655" s="1">
        <v>5916591.5</v>
      </c>
      <c r="K3655" s="1">
        <v>0.25507348775863647</v>
      </c>
      <c r="L3655" s="1">
        <v>4.5053906440734863</v>
      </c>
      <c r="M3655" s="1">
        <v>3.274381160736084E-2</v>
      </c>
      <c r="N3655" s="1">
        <v>5.1727437973022461</v>
      </c>
    </row>
    <row r="3656" spans="1:14" x14ac:dyDescent="0.25">
      <c r="A3656" s="1">
        <v>360155</v>
      </c>
      <c r="B3656" s="1" t="s">
        <v>1522</v>
      </c>
      <c r="C3656" s="1">
        <v>108073503</v>
      </c>
      <c r="D3656" s="1">
        <v>155</v>
      </c>
      <c r="E3656" s="1" t="s">
        <v>1690</v>
      </c>
      <c r="F3656" s="1" t="s">
        <v>232</v>
      </c>
      <c r="G3656" s="1" t="s">
        <v>178</v>
      </c>
      <c r="H3656" s="1" t="s">
        <v>240</v>
      </c>
      <c r="I3656" s="1">
        <v>2349405.58</v>
      </c>
      <c r="J3656" s="1">
        <v>13030841</v>
      </c>
      <c r="K3656" s="1">
        <v>0.60206800699234009</v>
      </c>
      <c r="L3656" s="1">
        <v>4.844146728515625</v>
      </c>
      <c r="M3656" s="1">
        <v>7.761470228433609E-2</v>
      </c>
      <c r="N3656" s="1">
        <v>3.4164543151855469</v>
      </c>
    </row>
    <row r="3657" spans="1:14" x14ac:dyDescent="0.25">
      <c r="A3657" s="1">
        <v>360156</v>
      </c>
      <c r="B3657" s="1" t="s">
        <v>1522</v>
      </c>
      <c r="C3657" s="1">
        <v>108077503</v>
      </c>
      <c r="D3657" s="1">
        <v>156</v>
      </c>
      <c r="E3657" s="1" t="s">
        <v>1691</v>
      </c>
      <c r="F3657" s="1" t="s">
        <v>232</v>
      </c>
      <c r="G3657" s="1" t="s">
        <v>178</v>
      </c>
      <c r="H3657" s="1" t="s">
        <v>240</v>
      </c>
      <c r="I3657" s="1">
        <v>1282141.01</v>
      </c>
      <c r="J3657" s="1">
        <v>8324089</v>
      </c>
      <c r="K3657" s="1">
        <v>0.24658650159835815</v>
      </c>
      <c r="L3657" s="1">
        <v>3.0527567863464355</v>
      </c>
      <c r="M3657" s="1">
        <v>8.4313303232192993E-2</v>
      </c>
      <c r="N3657" s="1">
        <v>7.0388503074645996</v>
      </c>
    </row>
    <row r="3658" spans="1:14" x14ac:dyDescent="0.25">
      <c r="A3658" s="1">
        <v>360157</v>
      </c>
      <c r="B3658" s="1" t="s">
        <v>1522</v>
      </c>
      <c r="C3658" s="1">
        <v>108078003</v>
      </c>
      <c r="D3658" s="1">
        <v>157</v>
      </c>
      <c r="E3658" s="1" t="s">
        <v>1692</v>
      </c>
      <c r="F3658" s="1" t="s">
        <v>232</v>
      </c>
      <c r="G3658" s="1" t="s">
        <v>178</v>
      </c>
      <c r="H3658" s="1" t="s">
        <v>240</v>
      </c>
      <c r="I3658" s="1">
        <v>1598133.66</v>
      </c>
      <c r="J3658" s="1">
        <v>9958875</v>
      </c>
      <c r="K3658" s="1">
        <v>0.38265699148178101</v>
      </c>
      <c r="L3658" s="1">
        <v>3.9959094524383545</v>
      </c>
      <c r="M3658" s="1">
        <v>4.7368660569190979E-2</v>
      </c>
      <c r="N3658" s="1">
        <v>3.054534912109375</v>
      </c>
    </row>
    <row r="3659" spans="1:14" x14ac:dyDescent="0.25">
      <c r="A3659" s="1">
        <v>360158</v>
      </c>
      <c r="B3659" s="1" t="s">
        <v>1522</v>
      </c>
      <c r="C3659" s="1">
        <v>108079004</v>
      </c>
      <c r="D3659" s="1">
        <v>158</v>
      </c>
      <c r="E3659" s="1" t="s">
        <v>1693</v>
      </c>
      <c r="F3659" s="1" t="s">
        <v>232</v>
      </c>
      <c r="G3659" s="1" t="s">
        <v>178</v>
      </c>
      <c r="H3659" s="1" t="s">
        <v>240</v>
      </c>
      <c r="I3659" s="1">
        <v>418964.65</v>
      </c>
      <c r="J3659" s="1">
        <v>3742373.75</v>
      </c>
      <c r="K3659" s="1">
        <v>0.20929250121116638</v>
      </c>
      <c r="L3659" s="1">
        <v>5.923795223236084</v>
      </c>
      <c r="M3659" s="1">
        <v>3.2862760126590729E-2</v>
      </c>
      <c r="N3659" s="1">
        <v>8.5114221572875977</v>
      </c>
    </row>
    <row r="3660" spans="1:14" x14ac:dyDescent="0.25">
      <c r="A3660" s="1">
        <v>360159</v>
      </c>
      <c r="B3660" s="1" t="s">
        <v>1522</v>
      </c>
      <c r="C3660" s="1">
        <v>108110603</v>
      </c>
      <c r="D3660" s="1">
        <v>159</v>
      </c>
      <c r="E3660" s="1" t="s">
        <v>1694</v>
      </c>
      <c r="F3660" s="1" t="s">
        <v>233</v>
      </c>
      <c r="G3660" s="1" t="s">
        <v>179</v>
      </c>
      <c r="H3660" s="1" t="s">
        <v>240</v>
      </c>
      <c r="I3660" s="1">
        <v>645766.67000000004</v>
      </c>
      <c r="J3660" s="1">
        <v>5994696.5</v>
      </c>
      <c r="K3660" s="1">
        <v>0.38847550749778748</v>
      </c>
      <c r="L3660" s="1">
        <v>6.9293646812438965</v>
      </c>
      <c r="M3660" s="1">
        <v>3.3256180584430695E-2</v>
      </c>
      <c r="N3660" s="1">
        <v>5.4294872283935547</v>
      </c>
    </row>
    <row r="3661" spans="1:14" x14ac:dyDescent="0.25">
      <c r="A3661" s="1">
        <v>360160</v>
      </c>
      <c r="B3661" s="1" t="s">
        <v>1522</v>
      </c>
      <c r="C3661" s="1">
        <v>108111203</v>
      </c>
      <c r="D3661" s="1">
        <v>160</v>
      </c>
      <c r="E3661" s="1" t="s">
        <v>1695</v>
      </c>
      <c r="F3661" s="1" t="s">
        <v>233</v>
      </c>
      <c r="G3661" s="1" t="s">
        <v>179</v>
      </c>
      <c r="H3661" s="1" t="s">
        <v>240</v>
      </c>
      <c r="I3661" s="1">
        <v>1130173.4399999999</v>
      </c>
      <c r="J3661" s="1">
        <v>10175505</v>
      </c>
      <c r="K3661" s="1">
        <v>0.29227200150489807</v>
      </c>
      <c r="L3661" s="1">
        <v>2.9572508335113525</v>
      </c>
      <c r="M3661" s="1">
        <v>6.7125916481018066E-2</v>
      </c>
      <c r="N3661" s="1">
        <v>6.3144798278808594</v>
      </c>
    </row>
    <row r="3662" spans="1:14" x14ac:dyDescent="0.25">
      <c r="A3662" s="1">
        <v>360161</v>
      </c>
      <c r="B3662" s="1" t="s">
        <v>1522</v>
      </c>
      <c r="C3662" s="1">
        <v>108111303</v>
      </c>
      <c r="D3662" s="1">
        <v>161</v>
      </c>
      <c r="E3662" s="1" t="s">
        <v>1696</v>
      </c>
      <c r="F3662" s="1" t="s">
        <v>233</v>
      </c>
      <c r="G3662" s="1" t="s">
        <v>179</v>
      </c>
      <c r="H3662" s="1" t="s">
        <v>240</v>
      </c>
      <c r="I3662" s="1">
        <v>1205325.82</v>
      </c>
      <c r="J3662" s="1">
        <v>7906948</v>
      </c>
    </row>
    <row r="3663" spans="1:14" x14ac:dyDescent="0.25">
      <c r="A3663" s="1">
        <v>360162</v>
      </c>
      <c r="B3663" s="1" t="s">
        <v>1522</v>
      </c>
      <c r="C3663" s="1">
        <v>108111403</v>
      </c>
      <c r="D3663" s="1">
        <v>162</v>
      </c>
      <c r="E3663" s="1" t="s">
        <v>1697</v>
      </c>
      <c r="F3663" s="1" t="s">
        <v>233</v>
      </c>
      <c r="G3663" s="1" t="s">
        <v>179</v>
      </c>
      <c r="H3663" s="1" t="s">
        <v>240</v>
      </c>
      <c r="I3663" s="1">
        <v>673121.07</v>
      </c>
      <c r="J3663" s="1">
        <v>6239653</v>
      </c>
      <c r="K3663" s="1">
        <v>0.21427549421787262</v>
      </c>
      <c r="L3663" s="1">
        <v>3.5562169551849365</v>
      </c>
      <c r="M3663" s="1">
        <v>4.5364778488874435E-2</v>
      </c>
      <c r="N3663" s="1">
        <v>7.2264952659606934</v>
      </c>
    </row>
    <row r="3664" spans="1:14" x14ac:dyDescent="0.25">
      <c r="A3664" s="1">
        <v>360163</v>
      </c>
      <c r="B3664" s="1" t="s">
        <v>1522</v>
      </c>
      <c r="C3664" s="1">
        <v>108112003</v>
      </c>
      <c r="D3664" s="1">
        <v>163</v>
      </c>
      <c r="E3664" s="1" t="s">
        <v>1698</v>
      </c>
      <c r="F3664" s="1" t="s">
        <v>233</v>
      </c>
      <c r="G3664" s="1" t="s">
        <v>179</v>
      </c>
      <c r="H3664" s="1" t="s">
        <v>240</v>
      </c>
      <c r="I3664" s="1">
        <v>706456.55</v>
      </c>
      <c r="J3664" s="1">
        <v>6040152</v>
      </c>
      <c r="K3664" s="1">
        <v>0.25835898518562317</v>
      </c>
      <c r="L3664" s="1">
        <v>4.4684925079345703</v>
      </c>
      <c r="M3664" s="1">
        <v>9.5287308096885681E-2</v>
      </c>
      <c r="N3664" s="1">
        <v>15.590986251831055</v>
      </c>
    </row>
    <row r="3665" spans="1:14" x14ac:dyDescent="0.25">
      <c r="A3665" s="1">
        <v>360164</v>
      </c>
      <c r="B3665" s="1" t="s">
        <v>1522</v>
      </c>
      <c r="C3665" s="1">
        <v>108112203</v>
      </c>
      <c r="D3665" s="1">
        <v>164</v>
      </c>
      <c r="E3665" s="1" t="s">
        <v>1699</v>
      </c>
      <c r="F3665" s="1" t="s">
        <v>233</v>
      </c>
      <c r="G3665" s="1" t="s">
        <v>179</v>
      </c>
      <c r="H3665" s="1" t="s">
        <v>240</v>
      </c>
      <c r="I3665" s="1">
        <v>1527441.24</v>
      </c>
      <c r="J3665" s="1">
        <v>13199804</v>
      </c>
      <c r="K3665" s="1">
        <v>0.47597000002861023</v>
      </c>
      <c r="L3665" s="1">
        <v>3.7407751083374023</v>
      </c>
      <c r="M3665" s="1">
        <v>5.0452008843421936E-2</v>
      </c>
      <c r="N3665" s="1">
        <v>3.4158685207366943</v>
      </c>
    </row>
    <row r="3666" spans="1:14" x14ac:dyDescent="0.25">
      <c r="A3666" s="1">
        <v>360165</v>
      </c>
      <c r="B3666" s="1" t="s">
        <v>1522</v>
      </c>
      <c r="C3666" s="1">
        <v>108112502</v>
      </c>
      <c r="D3666" s="1">
        <v>165</v>
      </c>
      <c r="E3666" s="1" t="s">
        <v>1700</v>
      </c>
      <c r="F3666" s="1" t="s">
        <v>233</v>
      </c>
      <c r="G3666" s="1" t="s">
        <v>179</v>
      </c>
      <c r="H3666" s="1" t="s">
        <v>240</v>
      </c>
      <c r="I3666" s="1">
        <v>3043509.65</v>
      </c>
      <c r="J3666" s="1">
        <v>23349196</v>
      </c>
      <c r="K3666" s="1">
        <v>1.1897200345993042</v>
      </c>
      <c r="L3666" s="1">
        <v>5.3688993453979492</v>
      </c>
      <c r="M3666" s="1">
        <v>0.24659514427185059</v>
      </c>
      <c r="N3666" s="1">
        <v>8.8166847229003906</v>
      </c>
    </row>
    <row r="3667" spans="1:14" x14ac:dyDescent="0.25">
      <c r="A3667" s="1">
        <v>360166</v>
      </c>
      <c r="B3667" s="1" t="s">
        <v>1522</v>
      </c>
      <c r="C3667" s="1">
        <v>108114503</v>
      </c>
      <c r="D3667" s="1">
        <v>166</v>
      </c>
      <c r="E3667" s="1" t="s">
        <v>1701</v>
      </c>
      <c r="F3667" s="1" t="s">
        <v>233</v>
      </c>
      <c r="G3667" s="1" t="s">
        <v>179</v>
      </c>
      <c r="H3667" s="1" t="s">
        <v>240</v>
      </c>
      <c r="I3667" s="1">
        <v>909127.12</v>
      </c>
      <c r="J3667" s="1">
        <v>9477292</v>
      </c>
      <c r="K3667" s="1">
        <v>0.49271699786186218</v>
      </c>
      <c r="L3667" s="1">
        <v>5.484032154083252</v>
      </c>
      <c r="M3667" s="1">
        <v>4.5957468450069427E-2</v>
      </c>
      <c r="N3667" s="1">
        <v>5.3242683410644531</v>
      </c>
    </row>
    <row r="3668" spans="1:14" x14ac:dyDescent="0.25">
      <c r="A3668" s="1">
        <v>360167</v>
      </c>
      <c r="B3668" s="1" t="s">
        <v>1522</v>
      </c>
      <c r="C3668" s="1">
        <v>108116003</v>
      </c>
      <c r="D3668" s="1">
        <v>167</v>
      </c>
      <c r="E3668" s="1" t="s">
        <v>1702</v>
      </c>
      <c r="F3668" s="1" t="s">
        <v>233</v>
      </c>
      <c r="G3668" s="1" t="s">
        <v>179</v>
      </c>
      <c r="H3668" s="1" t="s">
        <v>240</v>
      </c>
      <c r="I3668" s="1">
        <v>1380060.34</v>
      </c>
      <c r="J3668" s="1">
        <v>10127673</v>
      </c>
      <c r="K3668" s="1">
        <v>0.23305200040340424</v>
      </c>
      <c r="L3668" s="1">
        <v>2.3553402423858643</v>
      </c>
      <c r="M3668" s="1">
        <v>7.9225271940231323E-2</v>
      </c>
      <c r="N3668" s="1">
        <v>6.090339183807373</v>
      </c>
    </row>
    <row r="3669" spans="1:14" x14ac:dyDescent="0.25">
      <c r="A3669" s="1">
        <v>360168</v>
      </c>
      <c r="B3669" s="1" t="s">
        <v>1522</v>
      </c>
      <c r="C3669" s="1">
        <v>108116303</v>
      </c>
      <c r="D3669" s="1">
        <v>168</v>
      </c>
      <c r="E3669" s="1" t="s">
        <v>1703</v>
      </c>
      <c r="F3669" s="1" t="s">
        <v>233</v>
      </c>
      <c r="G3669" s="1" t="s">
        <v>179</v>
      </c>
      <c r="H3669" s="1" t="s">
        <v>240</v>
      </c>
      <c r="I3669" s="1">
        <v>704899.83</v>
      </c>
      <c r="J3669" s="1">
        <v>7164253.5</v>
      </c>
      <c r="K3669" s="1">
        <v>0.29147350788116455</v>
      </c>
      <c r="L3669" s="1">
        <v>4.2409839630126953</v>
      </c>
      <c r="M3669" s="1">
        <v>4.3030519038438797E-2</v>
      </c>
      <c r="N3669" s="1">
        <v>6.5013618469238281</v>
      </c>
    </row>
    <row r="3670" spans="1:14" x14ac:dyDescent="0.25">
      <c r="A3670" s="1">
        <v>360169</v>
      </c>
      <c r="B3670" s="1" t="s">
        <v>1522</v>
      </c>
      <c r="C3670" s="1">
        <v>108116503</v>
      </c>
      <c r="D3670" s="1">
        <v>169</v>
      </c>
      <c r="E3670" s="1" t="s">
        <v>1704</v>
      </c>
      <c r="F3670" s="1" t="s">
        <v>233</v>
      </c>
      <c r="G3670" s="1" t="s">
        <v>179</v>
      </c>
      <c r="H3670" s="1" t="s">
        <v>240</v>
      </c>
      <c r="I3670" s="1">
        <v>830077.37</v>
      </c>
      <c r="J3670" s="1">
        <v>3879069</v>
      </c>
      <c r="K3670" s="1">
        <v>0.41857749223709106</v>
      </c>
      <c r="L3670" s="1">
        <v>12.095897674560547</v>
      </c>
      <c r="M3670" s="1">
        <v>3.2086558640003204E-2</v>
      </c>
      <c r="N3670" s="1">
        <v>4.0209183692932129</v>
      </c>
    </row>
    <row r="3671" spans="1:14" x14ac:dyDescent="0.25">
      <c r="A3671" s="1">
        <v>360170</v>
      </c>
      <c r="B3671" s="1" t="s">
        <v>1522</v>
      </c>
      <c r="C3671" s="1">
        <v>108118503</v>
      </c>
      <c r="D3671" s="1">
        <v>170</v>
      </c>
      <c r="E3671" s="1" t="s">
        <v>1705</v>
      </c>
      <c r="F3671" s="1" t="s">
        <v>233</v>
      </c>
      <c r="G3671" s="1" t="s">
        <v>179</v>
      </c>
      <c r="H3671" s="1" t="s">
        <v>240</v>
      </c>
      <c r="I3671" s="1">
        <v>1029578.23</v>
      </c>
      <c r="J3671" s="1">
        <v>4567627</v>
      </c>
      <c r="K3671" s="1">
        <v>0.27464801073074341</v>
      </c>
      <c r="L3671" s="1">
        <v>6.397608757019043</v>
      </c>
      <c r="M3671" s="1">
        <v>7.4362799525260925E-2</v>
      </c>
      <c r="N3671" s="1">
        <v>7.7849245071411133</v>
      </c>
    </row>
    <row r="3672" spans="1:14" x14ac:dyDescent="0.25">
      <c r="A3672" s="1">
        <v>360171</v>
      </c>
      <c r="B3672" s="1" t="s">
        <v>1522</v>
      </c>
      <c r="C3672" s="1">
        <v>108561003</v>
      </c>
      <c r="D3672" s="1">
        <v>171</v>
      </c>
      <c r="E3672" s="1" t="s">
        <v>1706</v>
      </c>
      <c r="F3672" s="1" t="s">
        <v>233</v>
      </c>
      <c r="G3672" s="1" t="s">
        <v>180</v>
      </c>
      <c r="H3672" s="1" t="s">
        <v>240</v>
      </c>
      <c r="I3672" s="1">
        <v>601141.74</v>
      </c>
      <c r="J3672" s="1">
        <v>5488730</v>
      </c>
      <c r="K3672" s="1">
        <v>0.17972099781036377</v>
      </c>
      <c r="L3672" s="1">
        <v>3.3852081298828125</v>
      </c>
      <c r="M3672" s="1">
        <v>2.694476954638958E-2</v>
      </c>
      <c r="N3672" s="1">
        <v>4.6926007270812988</v>
      </c>
    </row>
    <row r="3673" spans="1:14" x14ac:dyDescent="0.25">
      <c r="A3673" s="1">
        <v>360172</v>
      </c>
      <c r="B3673" s="1" t="s">
        <v>1522</v>
      </c>
      <c r="C3673" s="1">
        <v>108561803</v>
      </c>
      <c r="D3673" s="1">
        <v>172</v>
      </c>
      <c r="E3673" s="1" t="s">
        <v>1707</v>
      </c>
      <c r="F3673" s="1" t="s">
        <v>233</v>
      </c>
      <c r="G3673" s="1" t="s">
        <v>180</v>
      </c>
      <c r="H3673" s="1" t="s">
        <v>240</v>
      </c>
      <c r="I3673" s="1">
        <v>769528.01</v>
      </c>
      <c r="J3673" s="1">
        <v>6953708</v>
      </c>
      <c r="K3673" s="1">
        <v>4.9077000468969345E-2</v>
      </c>
      <c r="L3673" s="1">
        <v>0.71078383922576904</v>
      </c>
      <c r="M3673" s="1">
        <v>3.9730791002511978E-2</v>
      </c>
      <c r="N3673" s="1">
        <v>5.4440860748291016</v>
      </c>
    </row>
    <row r="3674" spans="1:14" x14ac:dyDescent="0.25">
      <c r="A3674" s="1">
        <v>360173</v>
      </c>
      <c r="B3674" s="1" t="s">
        <v>1522</v>
      </c>
      <c r="C3674" s="1">
        <v>108565203</v>
      </c>
      <c r="D3674" s="1">
        <v>173</v>
      </c>
      <c r="E3674" s="1" t="s">
        <v>1708</v>
      </c>
      <c r="F3674" s="1" t="s">
        <v>233</v>
      </c>
      <c r="G3674" s="1" t="s">
        <v>180</v>
      </c>
      <c r="H3674" s="1" t="s">
        <v>240</v>
      </c>
      <c r="I3674" s="1">
        <v>735587.21</v>
      </c>
      <c r="J3674" s="1">
        <v>7710423.5</v>
      </c>
      <c r="K3674" s="1">
        <v>0.24197250604629517</v>
      </c>
      <c r="L3674" s="1">
        <v>3.2399289608001709</v>
      </c>
      <c r="M3674" s="1">
        <v>2.9922790825366974E-2</v>
      </c>
      <c r="N3674" s="1">
        <v>4.2403712272644043</v>
      </c>
    </row>
    <row r="3675" spans="1:14" x14ac:dyDescent="0.25">
      <c r="A3675" s="1">
        <v>360174</v>
      </c>
      <c r="B3675" s="1" t="s">
        <v>1522</v>
      </c>
      <c r="C3675" s="1">
        <v>108565503</v>
      </c>
      <c r="D3675" s="1">
        <v>174</v>
      </c>
      <c r="E3675" s="1" t="s">
        <v>1709</v>
      </c>
      <c r="F3675" s="1" t="s">
        <v>233</v>
      </c>
      <c r="G3675" s="1" t="s">
        <v>180</v>
      </c>
      <c r="H3675" s="1" t="s">
        <v>240</v>
      </c>
      <c r="I3675" s="1">
        <v>948785.41</v>
      </c>
      <c r="J3675" s="1">
        <v>8248905.5</v>
      </c>
      <c r="K3675" s="1">
        <v>0.36644598841667175</v>
      </c>
      <c r="L3675" s="1">
        <v>4.6488790512084961</v>
      </c>
      <c r="M3675" s="1">
        <v>5.3966369479894638E-2</v>
      </c>
      <c r="N3675" s="1">
        <v>6.0309815406799316</v>
      </c>
    </row>
    <row r="3676" spans="1:14" x14ac:dyDescent="0.25">
      <c r="A3676" s="1">
        <v>360175</v>
      </c>
      <c r="B3676" s="1" t="s">
        <v>1522</v>
      </c>
      <c r="C3676" s="1">
        <v>108566303</v>
      </c>
      <c r="D3676" s="1">
        <v>175</v>
      </c>
      <c r="E3676" s="1" t="s">
        <v>1710</v>
      </c>
      <c r="F3676" s="1" t="s">
        <v>233</v>
      </c>
      <c r="G3676" s="1" t="s">
        <v>180</v>
      </c>
      <c r="H3676" s="1" t="s">
        <v>240</v>
      </c>
      <c r="I3676" s="1">
        <v>476533.63</v>
      </c>
      <c r="J3676" s="1">
        <v>3972396.25</v>
      </c>
      <c r="K3676" s="1">
        <v>0.35263225436210632</v>
      </c>
      <c r="L3676" s="1">
        <v>9.7418575286865234</v>
      </c>
      <c r="M3676" s="1">
        <v>5.7147000916302204E-3</v>
      </c>
      <c r="N3676" s="1">
        <v>1.2137787342071533</v>
      </c>
    </row>
    <row r="3677" spans="1:14" x14ac:dyDescent="0.25">
      <c r="A3677" s="1">
        <v>360176</v>
      </c>
      <c r="B3677" s="1" t="s">
        <v>1522</v>
      </c>
      <c r="C3677" s="1">
        <v>108567004</v>
      </c>
      <c r="D3677" s="1">
        <v>176</v>
      </c>
      <c r="E3677" s="1" t="s">
        <v>1711</v>
      </c>
      <c r="F3677" s="1" t="s">
        <v>233</v>
      </c>
      <c r="G3677" s="1" t="s">
        <v>180</v>
      </c>
      <c r="H3677" s="1" t="s">
        <v>240</v>
      </c>
      <c r="I3677" s="1">
        <v>246890.49</v>
      </c>
      <c r="J3677" s="1">
        <v>2050959.25</v>
      </c>
      <c r="K3677" s="1">
        <v>3.1043499708175659E-2</v>
      </c>
      <c r="L3677" s="1">
        <v>1.536871075630188</v>
      </c>
      <c r="M3677" s="1">
        <v>5.2843000739812851E-3</v>
      </c>
      <c r="N3677" s="1">
        <v>2.1871542930603027</v>
      </c>
    </row>
    <row r="3678" spans="1:14" x14ac:dyDescent="0.25">
      <c r="A3678" s="1">
        <v>360177</v>
      </c>
      <c r="B3678" s="1" t="s">
        <v>1522</v>
      </c>
      <c r="C3678" s="1">
        <v>108567204</v>
      </c>
      <c r="D3678" s="1">
        <v>177</v>
      </c>
      <c r="E3678" s="1" t="s">
        <v>1712</v>
      </c>
      <c r="F3678" s="1" t="s">
        <v>233</v>
      </c>
      <c r="G3678" s="1" t="s">
        <v>180</v>
      </c>
      <c r="H3678" s="1" t="s">
        <v>240</v>
      </c>
      <c r="I3678" s="1">
        <v>434218.68</v>
      </c>
      <c r="J3678" s="1">
        <v>4157527.25</v>
      </c>
      <c r="K3678" s="1">
        <v>0.12307275086641312</v>
      </c>
      <c r="L3678" s="1">
        <v>3.0505425930023193</v>
      </c>
      <c r="M3678" s="1">
        <v>2.6510989293456078E-2</v>
      </c>
      <c r="N3678" s="1">
        <v>6.5024504661560059</v>
      </c>
    </row>
    <row r="3679" spans="1:14" x14ac:dyDescent="0.25">
      <c r="A3679" s="1">
        <v>360178</v>
      </c>
      <c r="B3679" s="1" t="s">
        <v>1522</v>
      </c>
      <c r="C3679" s="1">
        <v>108567404</v>
      </c>
      <c r="D3679" s="1">
        <v>178</v>
      </c>
      <c r="E3679" s="1" t="s">
        <v>1713</v>
      </c>
      <c r="F3679" s="1" t="s">
        <v>233</v>
      </c>
      <c r="G3679" s="1" t="s">
        <v>180</v>
      </c>
      <c r="H3679" s="1" t="s">
        <v>240</v>
      </c>
      <c r="I3679" s="1">
        <v>247217.9</v>
      </c>
      <c r="J3679" s="1">
        <v>1669482.625</v>
      </c>
      <c r="K3679" s="1">
        <v>6.1469998210668564E-2</v>
      </c>
      <c r="L3679" s="1">
        <v>3.8227312564849854</v>
      </c>
      <c r="M3679" s="1">
        <v>6.6818902269005775E-3</v>
      </c>
      <c r="N3679" s="1">
        <v>2.7779166698455811</v>
      </c>
    </row>
    <row r="3680" spans="1:14" x14ac:dyDescent="0.25">
      <c r="A3680" s="1">
        <v>360179</v>
      </c>
      <c r="B3680" s="1" t="s">
        <v>1522</v>
      </c>
      <c r="C3680" s="1">
        <v>108567703</v>
      </c>
      <c r="D3680" s="1">
        <v>179</v>
      </c>
      <c r="E3680" s="1" t="s">
        <v>1714</v>
      </c>
      <c r="F3680" s="1" t="s">
        <v>233</v>
      </c>
      <c r="G3680" s="1" t="s">
        <v>180</v>
      </c>
      <c r="H3680" s="1" t="s">
        <v>240</v>
      </c>
      <c r="I3680" s="1">
        <v>1821491.69</v>
      </c>
      <c r="J3680" s="1">
        <v>9162896</v>
      </c>
      <c r="K3680" s="1">
        <v>0.52180302143096924</v>
      </c>
      <c r="L3680" s="1">
        <v>6.0386228561401367</v>
      </c>
      <c r="M3680" s="1">
        <v>0.24633604288101196</v>
      </c>
      <c r="N3680" s="1">
        <v>15.638838768005371</v>
      </c>
    </row>
    <row r="3681" spans="1:14" x14ac:dyDescent="0.25">
      <c r="A3681" s="1">
        <v>360180</v>
      </c>
      <c r="B3681" s="1" t="s">
        <v>1522</v>
      </c>
      <c r="C3681" s="1">
        <v>108568404</v>
      </c>
      <c r="D3681" s="1">
        <v>180</v>
      </c>
      <c r="E3681" s="1" t="s">
        <v>1715</v>
      </c>
      <c r="F3681" s="1" t="s">
        <v>233</v>
      </c>
      <c r="G3681" s="1" t="s">
        <v>180</v>
      </c>
      <c r="H3681" s="1" t="s">
        <v>240</v>
      </c>
      <c r="I3681" s="1">
        <v>307945.3</v>
      </c>
      <c r="J3681" s="1">
        <v>2500444</v>
      </c>
      <c r="K3681" s="1">
        <v>7.3581002652645111E-2</v>
      </c>
      <c r="L3681" s="1">
        <v>3.0319387912750244</v>
      </c>
      <c r="M3681" s="1">
        <v>8.963489904999733E-3</v>
      </c>
      <c r="N3681" s="1">
        <v>2.9980051517486572</v>
      </c>
    </row>
    <row r="3682" spans="1:14" x14ac:dyDescent="0.25">
      <c r="A3682" s="1">
        <v>360181</v>
      </c>
      <c r="B3682" s="1" t="s">
        <v>1522</v>
      </c>
      <c r="C3682" s="1">
        <v>108569103</v>
      </c>
      <c r="D3682" s="1">
        <v>181</v>
      </c>
      <c r="E3682" s="1" t="s">
        <v>1716</v>
      </c>
      <c r="F3682" s="1" t="s">
        <v>233</v>
      </c>
      <c r="G3682" s="1" t="s">
        <v>180</v>
      </c>
      <c r="H3682" s="1" t="s">
        <v>240</v>
      </c>
      <c r="I3682" s="1">
        <v>1032579.05</v>
      </c>
      <c r="J3682" s="1">
        <v>9414318</v>
      </c>
      <c r="K3682" s="1">
        <v>0.18392999470233917</v>
      </c>
      <c r="L3682" s="1">
        <v>1.9926573038101196</v>
      </c>
      <c r="M3682" s="1">
        <v>4.7811709344387054E-2</v>
      </c>
      <c r="N3682" s="1">
        <v>4.8551273345947266</v>
      </c>
    </row>
    <row r="3683" spans="1:14" x14ac:dyDescent="0.25">
      <c r="A3683" s="1">
        <v>360182</v>
      </c>
      <c r="B3683" s="1" t="s">
        <v>1522</v>
      </c>
      <c r="C3683" s="1">
        <v>109122703</v>
      </c>
      <c r="D3683" s="1">
        <v>182</v>
      </c>
      <c r="E3683" s="1" t="s">
        <v>1717</v>
      </c>
      <c r="F3683" s="1" t="s">
        <v>232</v>
      </c>
      <c r="G3683" s="1" t="s">
        <v>181</v>
      </c>
      <c r="H3683" s="1" t="s">
        <v>240</v>
      </c>
      <c r="I3683" s="1">
        <v>789720</v>
      </c>
      <c r="J3683" s="1">
        <v>6061761</v>
      </c>
      <c r="K3683" s="1">
        <v>0.39928200840950012</v>
      </c>
      <c r="L3683" s="1">
        <v>7.0513639450073242</v>
      </c>
      <c r="M3683" s="1">
        <v>7.4868001043796539E-2</v>
      </c>
      <c r="N3683" s="1">
        <v>10.473217010498047</v>
      </c>
    </row>
    <row r="3684" spans="1:14" x14ac:dyDescent="0.25">
      <c r="A3684" s="1">
        <v>360183</v>
      </c>
      <c r="B3684" s="1" t="s">
        <v>1522</v>
      </c>
      <c r="C3684" s="1">
        <v>109243503</v>
      </c>
      <c r="D3684" s="1">
        <v>183</v>
      </c>
      <c r="E3684" s="1" t="s">
        <v>1718</v>
      </c>
      <c r="F3684" s="1" t="s">
        <v>232</v>
      </c>
      <c r="G3684" s="1" t="s">
        <v>182</v>
      </c>
      <c r="H3684" s="1" t="s">
        <v>240</v>
      </c>
      <c r="I3684" s="1">
        <v>576331.27</v>
      </c>
      <c r="J3684" s="1">
        <v>5516972</v>
      </c>
      <c r="K3684" s="1">
        <v>0.3060150146484375</v>
      </c>
      <c r="L3684" s="1">
        <v>5.8725299835205078</v>
      </c>
      <c r="M3684" s="1">
        <v>4.7929119318723679E-2</v>
      </c>
      <c r="N3684" s="1">
        <v>9.0705766677856445</v>
      </c>
    </row>
    <row r="3685" spans="1:14" x14ac:dyDescent="0.25">
      <c r="A3685" s="1">
        <v>360184</v>
      </c>
      <c r="B3685" s="1" t="s">
        <v>1522</v>
      </c>
      <c r="C3685" s="1">
        <v>109246003</v>
      </c>
      <c r="D3685" s="1">
        <v>184</v>
      </c>
      <c r="E3685" s="1" t="s">
        <v>1719</v>
      </c>
      <c r="F3685" s="1" t="s">
        <v>232</v>
      </c>
      <c r="G3685" s="1" t="s">
        <v>182</v>
      </c>
      <c r="H3685" s="1" t="s">
        <v>240</v>
      </c>
      <c r="I3685" s="1">
        <v>743803.42</v>
      </c>
      <c r="J3685" s="1">
        <v>5517965</v>
      </c>
      <c r="K3685" s="1">
        <v>0.20408649742603302</v>
      </c>
      <c r="L3685" s="1">
        <v>3.8406317234039307</v>
      </c>
      <c r="M3685" s="1">
        <v>4.4344708323478699E-2</v>
      </c>
      <c r="N3685" s="1">
        <v>6.3398609161376953</v>
      </c>
    </row>
    <row r="3686" spans="1:14" x14ac:dyDescent="0.25">
      <c r="A3686" s="1">
        <v>360185</v>
      </c>
      <c r="B3686" s="1" t="s">
        <v>1522</v>
      </c>
      <c r="C3686" s="1">
        <v>109248003</v>
      </c>
      <c r="D3686" s="1">
        <v>185</v>
      </c>
      <c r="E3686" s="1" t="s">
        <v>1720</v>
      </c>
      <c r="F3686" s="1" t="s">
        <v>232</v>
      </c>
      <c r="G3686" s="1" t="s">
        <v>182</v>
      </c>
      <c r="H3686" s="1" t="s">
        <v>240</v>
      </c>
      <c r="I3686" s="1">
        <v>1484772.11</v>
      </c>
      <c r="J3686" s="1">
        <v>7120308</v>
      </c>
      <c r="K3686" s="1">
        <v>0.27763450145721436</v>
      </c>
      <c r="L3686" s="1">
        <v>4.0573978424072266</v>
      </c>
      <c r="M3686" s="1">
        <v>9.9490642547607422E-2</v>
      </c>
      <c r="N3686" s="1">
        <v>7.1819801330566406</v>
      </c>
    </row>
    <row r="3687" spans="1:14" x14ac:dyDescent="0.25">
      <c r="A3687" s="1">
        <v>360186</v>
      </c>
      <c r="B3687" s="1" t="s">
        <v>1522</v>
      </c>
      <c r="C3687" s="1">
        <v>109420803</v>
      </c>
      <c r="D3687" s="1">
        <v>186</v>
      </c>
      <c r="E3687" s="1" t="s">
        <v>1721</v>
      </c>
      <c r="F3687" s="1" t="s">
        <v>232</v>
      </c>
      <c r="G3687" s="1" t="s">
        <v>2037</v>
      </c>
      <c r="H3687" s="1" t="s">
        <v>240</v>
      </c>
      <c r="I3687" s="1">
        <v>2368316.9900000002</v>
      </c>
      <c r="J3687" s="1">
        <v>15157606</v>
      </c>
      <c r="K3687" s="1">
        <v>1.2147179841995239</v>
      </c>
      <c r="L3687" s="1">
        <v>8.71209716796875</v>
      </c>
      <c r="M3687" s="1">
        <v>0.14735351502895355</v>
      </c>
      <c r="N3687" s="1">
        <v>6.6346659660339355</v>
      </c>
    </row>
    <row r="3688" spans="1:14" x14ac:dyDescent="0.25">
      <c r="A3688" s="1">
        <v>360187</v>
      </c>
      <c r="B3688" s="1" t="s">
        <v>1522</v>
      </c>
      <c r="C3688" s="1">
        <v>109422303</v>
      </c>
      <c r="D3688" s="1">
        <v>187</v>
      </c>
      <c r="E3688" s="1" t="s">
        <v>1722</v>
      </c>
      <c r="F3688" s="1" t="s">
        <v>232</v>
      </c>
      <c r="G3688" s="1" t="s">
        <v>2037</v>
      </c>
      <c r="H3688" s="1" t="s">
        <v>240</v>
      </c>
      <c r="I3688" s="1">
        <v>1034810.04</v>
      </c>
      <c r="J3688" s="1">
        <v>9271469</v>
      </c>
      <c r="K3688" s="1">
        <v>0.51147902011871338</v>
      </c>
      <c r="L3688" s="1">
        <v>5.8388080596923828</v>
      </c>
      <c r="M3688" s="1">
        <v>0.10186532139778137</v>
      </c>
      <c r="N3688" s="1">
        <v>10.91868782043457</v>
      </c>
    </row>
    <row r="3689" spans="1:14" x14ac:dyDescent="0.25">
      <c r="A3689" s="1">
        <v>360188</v>
      </c>
      <c r="B3689" s="1" t="s">
        <v>1522</v>
      </c>
      <c r="C3689" s="1">
        <v>109426003</v>
      </c>
      <c r="D3689" s="1">
        <v>188</v>
      </c>
      <c r="E3689" s="1" t="s">
        <v>1723</v>
      </c>
      <c r="F3689" s="1" t="s">
        <v>232</v>
      </c>
      <c r="G3689" s="1" t="s">
        <v>2037</v>
      </c>
      <c r="H3689" s="1" t="s">
        <v>240</v>
      </c>
      <c r="I3689" s="1">
        <v>664232.73</v>
      </c>
      <c r="J3689" s="1">
        <v>6018385.5</v>
      </c>
      <c r="K3689" s="1">
        <v>0.20246399939060211</v>
      </c>
      <c r="L3689" s="1">
        <v>3.4812023639678955</v>
      </c>
      <c r="M3689" s="1">
        <v>9.4863079488277435E-2</v>
      </c>
      <c r="N3689" s="1">
        <v>16.661069869995117</v>
      </c>
    </row>
    <row r="3690" spans="1:14" x14ac:dyDescent="0.25">
      <c r="A3690" s="1">
        <v>360189</v>
      </c>
      <c r="B3690" s="1" t="s">
        <v>1522</v>
      </c>
      <c r="C3690" s="1">
        <v>109426303</v>
      </c>
      <c r="D3690" s="1">
        <v>189</v>
      </c>
      <c r="E3690" s="1" t="s">
        <v>1724</v>
      </c>
      <c r="F3690" s="1" t="s">
        <v>232</v>
      </c>
      <c r="G3690" s="1" t="s">
        <v>2037</v>
      </c>
      <c r="H3690" s="1" t="s">
        <v>240</v>
      </c>
      <c r="I3690" s="1">
        <v>879128.04</v>
      </c>
      <c r="J3690" s="1">
        <v>7837916.5</v>
      </c>
      <c r="K3690" s="1">
        <v>0.26138150691986084</v>
      </c>
      <c r="L3690" s="1">
        <v>3.4498817920684814</v>
      </c>
      <c r="M3690" s="1">
        <v>4.8117320984601974E-2</v>
      </c>
      <c r="N3690" s="1">
        <v>5.7902164459228516</v>
      </c>
    </row>
    <row r="3691" spans="1:14" x14ac:dyDescent="0.25">
      <c r="A3691" s="1">
        <v>360190</v>
      </c>
      <c r="B3691" s="1" t="s">
        <v>1522</v>
      </c>
      <c r="C3691" s="1">
        <v>109427503</v>
      </c>
      <c r="D3691" s="1">
        <v>190</v>
      </c>
      <c r="E3691" s="1" t="s">
        <v>1725</v>
      </c>
      <c r="F3691" s="1" t="s">
        <v>232</v>
      </c>
      <c r="G3691" s="1" t="s">
        <v>2037</v>
      </c>
      <c r="H3691" s="1" t="s">
        <v>240</v>
      </c>
      <c r="I3691" s="1">
        <v>813992.55</v>
      </c>
      <c r="J3691" s="1">
        <v>7319353.5</v>
      </c>
      <c r="K3691" s="1">
        <v>0.54291999340057373</v>
      </c>
      <c r="L3691" s="1">
        <v>8.0118837356567383</v>
      </c>
      <c r="M3691" s="1">
        <v>7.4577808380126953E-2</v>
      </c>
      <c r="N3691" s="1">
        <v>10.0860595703125</v>
      </c>
    </row>
    <row r="3692" spans="1:14" x14ac:dyDescent="0.25">
      <c r="A3692" s="1">
        <v>360191</v>
      </c>
      <c r="B3692" s="1" t="s">
        <v>1522</v>
      </c>
      <c r="C3692" s="1">
        <v>109530304</v>
      </c>
      <c r="D3692" s="1">
        <v>191</v>
      </c>
      <c r="E3692" s="1" t="s">
        <v>1726</v>
      </c>
      <c r="F3692" s="1" t="s">
        <v>232</v>
      </c>
      <c r="G3692" s="1" t="s">
        <v>183</v>
      </c>
      <c r="H3692" s="1" t="s">
        <v>240</v>
      </c>
      <c r="I3692" s="1">
        <v>155257</v>
      </c>
      <c r="J3692" s="1">
        <v>1591115</v>
      </c>
      <c r="K3692" s="1">
        <v>6.4949996769428253E-2</v>
      </c>
      <c r="L3692" s="1">
        <v>4.255765438079834</v>
      </c>
      <c r="M3692" s="1">
        <v>7.4140001088380814E-3</v>
      </c>
      <c r="N3692" s="1">
        <v>5.0147790908813477</v>
      </c>
    </row>
    <row r="3693" spans="1:14" x14ac:dyDescent="0.25">
      <c r="A3693" s="1">
        <v>360192</v>
      </c>
      <c r="B3693" s="1" t="s">
        <v>1522</v>
      </c>
      <c r="C3693" s="1">
        <v>109531304</v>
      </c>
      <c r="D3693" s="1">
        <v>192</v>
      </c>
      <c r="E3693" s="1" t="s">
        <v>1727</v>
      </c>
      <c r="F3693" s="1" t="s">
        <v>232</v>
      </c>
      <c r="G3693" s="1" t="s">
        <v>183</v>
      </c>
      <c r="H3693" s="1" t="s">
        <v>240</v>
      </c>
      <c r="I3693" s="1">
        <v>639559.16</v>
      </c>
      <c r="J3693" s="1">
        <v>4694947</v>
      </c>
      <c r="K3693" s="1">
        <v>0.20612350106239319</v>
      </c>
      <c r="L3693" s="1">
        <v>4.5919270515441895</v>
      </c>
      <c r="M3693" s="1">
        <v>4.5759279280900955E-2</v>
      </c>
      <c r="N3693" s="1">
        <v>7.7061786651611328</v>
      </c>
    </row>
    <row r="3694" spans="1:14" x14ac:dyDescent="0.25">
      <c r="A3694" s="1">
        <v>360193</v>
      </c>
      <c r="B3694" s="1" t="s">
        <v>1522</v>
      </c>
      <c r="C3694" s="1">
        <v>109532804</v>
      </c>
      <c r="D3694" s="1">
        <v>193</v>
      </c>
      <c r="E3694" s="1" t="s">
        <v>1728</v>
      </c>
      <c r="F3694" s="1" t="s">
        <v>232</v>
      </c>
      <c r="G3694" s="1" t="s">
        <v>183</v>
      </c>
      <c r="H3694" s="1" t="s">
        <v>240</v>
      </c>
      <c r="I3694" s="1">
        <v>301488.42</v>
      </c>
      <c r="J3694" s="1">
        <v>2663208.75</v>
      </c>
      <c r="K3694" s="1">
        <v>0.28419575095176697</v>
      </c>
      <c r="L3694" s="1">
        <v>11.945952415466309</v>
      </c>
      <c r="M3694" s="1">
        <v>1.3960059732198715E-2</v>
      </c>
      <c r="N3694" s="1">
        <v>4.855194091796875</v>
      </c>
    </row>
    <row r="3695" spans="1:14" x14ac:dyDescent="0.25">
      <c r="A3695" s="1">
        <v>360194</v>
      </c>
      <c r="B3695" s="1" t="s">
        <v>1522</v>
      </c>
      <c r="C3695" s="1">
        <v>109535504</v>
      </c>
      <c r="D3695" s="1">
        <v>194</v>
      </c>
      <c r="E3695" s="1" t="s">
        <v>1729</v>
      </c>
      <c r="F3695" s="1" t="s">
        <v>232</v>
      </c>
      <c r="G3695" s="1" t="s">
        <v>183</v>
      </c>
      <c r="H3695" s="1" t="s">
        <v>240</v>
      </c>
      <c r="I3695" s="1">
        <v>505229.62</v>
      </c>
      <c r="J3695" s="1">
        <v>4811655</v>
      </c>
      <c r="K3695" s="1">
        <v>0.18195000290870667</v>
      </c>
      <c r="L3695" s="1">
        <v>3.930056095123291</v>
      </c>
      <c r="M3695" s="1">
        <v>2.7708059176802635E-2</v>
      </c>
      <c r="N3695" s="1">
        <v>5.8024730682373047</v>
      </c>
    </row>
    <row r="3696" spans="1:14" x14ac:dyDescent="0.25">
      <c r="A3696" s="1">
        <v>360195</v>
      </c>
      <c r="B3696" s="1" t="s">
        <v>1522</v>
      </c>
      <c r="C3696" s="1">
        <v>109537504</v>
      </c>
      <c r="D3696" s="1">
        <v>195</v>
      </c>
      <c r="E3696" s="1" t="s">
        <v>1730</v>
      </c>
      <c r="F3696" s="1" t="s">
        <v>232</v>
      </c>
      <c r="G3696" s="1" t="s">
        <v>183</v>
      </c>
      <c r="H3696" s="1" t="s">
        <v>240</v>
      </c>
      <c r="I3696" s="1">
        <v>426267.06</v>
      </c>
      <c r="J3696" s="1">
        <v>3996112.75</v>
      </c>
      <c r="K3696" s="1">
        <v>0.17520399391651154</v>
      </c>
      <c r="L3696" s="1">
        <v>4.5854015350341797</v>
      </c>
      <c r="M3696" s="1">
        <v>2.8322190046310425E-2</v>
      </c>
      <c r="N3696" s="1">
        <v>7.1171140670776367</v>
      </c>
    </row>
    <row r="3697" spans="1:14" x14ac:dyDescent="0.25">
      <c r="A3697" s="1">
        <v>360196</v>
      </c>
      <c r="B3697" s="1" t="s">
        <v>1522</v>
      </c>
      <c r="C3697" s="1">
        <v>110141003</v>
      </c>
      <c r="D3697" s="1">
        <v>196</v>
      </c>
      <c r="E3697" s="1" t="s">
        <v>1731</v>
      </c>
      <c r="F3697" s="1" t="s">
        <v>232</v>
      </c>
      <c r="G3697" s="1" t="s">
        <v>184</v>
      </c>
      <c r="H3697" s="1" t="s">
        <v>240</v>
      </c>
      <c r="I3697" s="1">
        <v>1500177.81</v>
      </c>
      <c r="J3697" s="1">
        <v>9140873</v>
      </c>
      <c r="K3697" s="1">
        <v>0.58151900768280029</v>
      </c>
      <c r="L3697" s="1">
        <v>6.7939591407775879</v>
      </c>
      <c r="M3697" s="1">
        <v>0.12786060571670532</v>
      </c>
      <c r="N3697" s="1">
        <v>9.3171319961547852</v>
      </c>
    </row>
    <row r="3698" spans="1:14" x14ac:dyDescent="0.25">
      <c r="A3698" s="1">
        <v>360197</v>
      </c>
      <c r="B3698" s="1" t="s">
        <v>1522</v>
      </c>
      <c r="C3698" s="1">
        <v>110141103</v>
      </c>
      <c r="D3698" s="1">
        <v>197</v>
      </c>
      <c r="E3698" s="1" t="s">
        <v>1732</v>
      </c>
      <c r="F3698" s="1" t="s">
        <v>232</v>
      </c>
      <c r="G3698" s="1" t="s">
        <v>184</v>
      </c>
      <c r="H3698" s="1" t="s">
        <v>240</v>
      </c>
      <c r="I3698" s="1">
        <v>2076280.37</v>
      </c>
      <c r="J3698" s="1">
        <v>9347231</v>
      </c>
      <c r="K3698" s="1">
        <v>0.50202500820159912</v>
      </c>
      <c r="L3698" s="1">
        <v>5.6756734848022461</v>
      </c>
      <c r="M3698" s="1">
        <v>0.15773291885852814</v>
      </c>
      <c r="N3698" s="1">
        <v>8.2214765548706055</v>
      </c>
    </row>
    <row r="3699" spans="1:14" x14ac:dyDescent="0.25">
      <c r="A3699" s="1">
        <v>360198</v>
      </c>
      <c r="B3699" s="1" t="s">
        <v>1522</v>
      </c>
      <c r="C3699" s="1">
        <v>110147003</v>
      </c>
      <c r="D3699" s="1">
        <v>198</v>
      </c>
      <c r="E3699" s="1" t="s">
        <v>1733</v>
      </c>
      <c r="F3699" s="1" t="s">
        <v>232</v>
      </c>
      <c r="G3699" s="1" t="s">
        <v>184</v>
      </c>
      <c r="H3699" s="1" t="s">
        <v>240</v>
      </c>
      <c r="I3699" s="1">
        <v>1024808.25</v>
      </c>
      <c r="J3699" s="1">
        <v>6087459.5</v>
      </c>
      <c r="K3699" s="1">
        <v>0.55480349063873291</v>
      </c>
      <c r="L3699" s="1">
        <v>10.027796745300293</v>
      </c>
      <c r="M3699" s="1">
        <v>5.2031338214874268E-2</v>
      </c>
      <c r="N3699" s="1">
        <v>5.3487434387207031</v>
      </c>
    </row>
    <row r="3700" spans="1:14" x14ac:dyDescent="0.25">
      <c r="A3700" s="1">
        <v>360199</v>
      </c>
      <c r="B3700" s="1" t="s">
        <v>1522</v>
      </c>
      <c r="C3700" s="1">
        <v>110148002</v>
      </c>
      <c r="D3700" s="1">
        <v>199</v>
      </c>
      <c r="E3700" s="1" t="s">
        <v>1734</v>
      </c>
      <c r="F3700" s="1" t="s">
        <v>232</v>
      </c>
      <c r="G3700" s="1" t="s">
        <v>184</v>
      </c>
      <c r="H3700" s="1" t="s">
        <v>240</v>
      </c>
      <c r="I3700" s="1">
        <v>3485010.08</v>
      </c>
      <c r="J3700" s="1">
        <v>10597444</v>
      </c>
      <c r="K3700" s="1">
        <v>1.5579609870910645</v>
      </c>
      <c r="L3700" s="1">
        <v>17.235067367553711</v>
      </c>
      <c r="M3700" s="1">
        <v>7.39755779504776E-2</v>
      </c>
      <c r="N3700" s="1">
        <v>2.1687138080596924</v>
      </c>
    </row>
    <row r="3701" spans="1:14" x14ac:dyDescent="0.25">
      <c r="A3701" s="1">
        <v>360200</v>
      </c>
      <c r="B3701" s="1" t="s">
        <v>1522</v>
      </c>
      <c r="C3701" s="1">
        <v>110171003</v>
      </c>
      <c r="D3701" s="1">
        <v>200</v>
      </c>
      <c r="E3701" s="1" t="s">
        <v>1735</v>
      </c>
      <c r="F3701" s="1" t="s">
        <v>232</v>
      </c>
      <c r="G3701" s="1" t="s">
        <v>172</v>
      </c>
      <c r="H3701" s="1" t="s">
        <v>240</v>
      </c>
      <c r="I3701" s="1">
        <v>2094666.3</v>
      </c>
      <c r="J3701" s="1">
        <v>14187354</v>
      </c>
      <c r="K3701" s="1">
        <v>0.95775502920150757</v>
      </c>
      <c r="L3701" s="1">
        <v>7.2394862174987793</v>
      </c>
      <c r="M3701" s="1">
        <v>0.15291407704353333</v>
      </c>
      <c r="N3701" s="1">
        <v>7.8750557899475098</v>
      </c>
    </row>
    <row r="3702" spans="1:14" x14ac:dyDescent="0.25">
      <c r="A3702" s="1">
        <v>360201</v>
      </c>
      <c r="B3702" s="1" t="s">
        <v>1522</v>
      </c>
      <c r="C3702" s="1">
        <v>110171803</v>
      </c>
      <c r="D3702" s="1">
        <v>201</v>
      </c>
      <c r="E3702" s="1" t="s">
        <v>1736</v>
      </c>
      <c r="F3702" s="1" t="s">
        <v>232</v>
      </c>
      <c r="G3702" s="1" t="s">
        <v>172</v>
      </c>
      <c r="H3702" s="1" t="s">
        <v>240</v>
      </c>
      <c r="I3702" s="1">
        <v>889055</v>
      </c>
      <c r="J3702" s="1">
        <v>8283777</v>
      </c>
      <c r="K3702" s="1">
        <v>0.38837701082229614</v>
      </c>
      <c r="L3702" s="1">
        <v>4.9190287590026855</v>
      </c>
      <c r="M3702" s="1">
        <v>6.5078802406787872E-2</v>
      </c>
      <c r="N3702" s="1">
        <v>7.8981409072875977</v>
      </c>
    </row>
    <row r="3703" spans="1:14" x14ac:dyDescent="0.25">
      <c r="A3703" s="1">
        <v>360202</v>
      </c>
      <c r="B3703" s="1" t="s">
        <v>1522</v>
      </c>
      <c r="C3703" s="1">
        <v>110173003</v>
      </c>
      <c r="D3703" s="1">
        <v>202</v>
      </c>
      <c r="E3703" s="1" t="s">
        <v>1737</v>
      </c>
      <c r="F3703" s="1" t="s">
        <v>232</v>
      </c>
      <c r="G3703" s="1" t="s">
        <v>172</v>
      </c>
      <c r="H3703" s="1" t="s">
        <v>240</v>
      </c>
      <c r="I3703" s="1">
        <v>727105.78</v>
      </c>
      <c r="J3703" s="1">
        <v>6251169</v>
      </c>
      <c r="K3703" s="1">
        <v>0.2292180061340332</v>
      </c>
      <c r="L3703" s="1">
        <v>3.8063743114471436</v>
      </c>
      <c r="M3703" s="1">
        <v>7.8570157289505005E-2</v>
      </c>
      <c r="N3703" s="1">
        <v>12.115010261535645</v>
      </c>
    </row>
    <row r="3704" spans="1:14" x14ac:dyDescent="0.25">
      <c r="A3704" s="1">
        <v>360203</v>
      </c>
      <c r="B3704" s="1" t="s">
        <v>1522</v>
      </c>
      <c r="C3704" s="1">
        <v>110173504</v>
      </c>
      <c r="D3704" s="1">
        <v>203</v>
      </c>
      <c r="E3704" s="1" t="s">
        <v>1738</v>
      </c>
      <c r="F3704" s="1" t="s">
        <v>232</v>
      </c>
      <c r="G3704" s="1" t="s">
        <v>172</v>
      </c>
      <c r="H3704" s="1" t="s">
        <v>240</v>
      </c>
      <c r="I3704" s="1">
        <v>296235.89</v>
      </c>
      <c r="J3704" s="1">
        <v>2944499.25</v>
      </c>
      <c r="K3704" s="1">
        <v>0.10597225278615952</v>
      </c>
      <c r="L3704" s="1">
        <v>3.7333536148071289</v>
      </c>
      <c r="M3704" s="1">
        <v>1.7750240862369537E-2</v>
      </c>
      <c r="N3704" s="1">
        <v>6.3738436698913574</v>
      </c>
    </row>
    <row r="3705" spans="1:14" x14ac:dyDescent="0.25">
      <c r="A3705" s="1">
        <v>360204</v>
      </c>
      <c r="B3705" s="1" t="s">
        <v>1522</v>
      </c>
      <c r="C3705" s="1">
        <v>110175003</v>
      </c>
      <c r="D3705" s="1">
        <v>204</v>
      </c>
      <c r="E3705" s="1" t="s">
        <v>1739</v>
      </c>
      <c r="F3705" s="1" t="s">
        <v>232</v>
      </c>
      <c r="G3705" s="1" t="s">
        <v>172</v>
      </c>
      <c r="H3705" s="1" t="s">
        <v>240</v>
      </c>
      <c r="I3705" s="1">
        <v>874371.68</v>
      </c>
      <c r="J3705" s="1">
        <v>7464793</v>
      </c>
      <c r="K3705" s="1">
        <v>0.25671899318695068</v>
      </c>
      <c r="L3705" s="1">
        <v>3.5615477561950684</v>
      </c>
      <c r="M3705" s="1">
        <v>5.9023141860961914E-2</v>
      </c>
      <c r="N3705" s="1">
        <v>7.2390074729919434</v>
      </c>
    </row>
    <row r="3706" spans="1:14" x14ac:dyDescent="0.25">
      <c r="A3706" s="1">
        <v>360205</v>
      </c>
      <c r="B3706" s="1" t="s">
        <v>1522</v>
      </c>
      <c r="C3706" s="1">
        <v>110177003</v>
      </c>
      <c r="D3706" s="1">
        <v>205</v>
      </c>
      <c r="E3706" s="1" t="s">
        <v>1740</v>
      </c>
      <c r="F3706" s="1" t="s">
        <v>232</v>
      </c>
      <c r="G3706" s="1" t="s">
        <v>172</v>
      </c>
      <c r="H3706" s="1" t="s">
        <v>240</v>
      </c>
      <c r="I3706" s="1">
        <v>1624882.62</v>
      </c>
      <c r="J3706" s="1">
        <v>12909997</v>
      </c>
      <c r="K3706" s="1">
        <v>0.64284402132034302</v>
      </c>
      <c r="L3706" s="1">
        <v>5.2403683662414551</v>
      </c>
      <c r="M3706" s="1">
        <v>0.12382873147726059</v>
      </c>
      <c r="N3706" s="1">
        <v>8.2494525909423828</v>
      </c>
    </row>
    <row r="3707" spans="1:14" x14ac:dyDescent="0.25">
      <c r="A3707" s="1">
        <v>360206</v>
      </c>
      <c r="B3707" s="1" t="s">
        <v>1522</v>
      </c>
      <c r="C3707" s="1">
        <v>110179003</v>
      </c>
      <c r="D3707" s="1">
        <v>206</v>
      </c>
      <c r="E3707" s="1" t="s">
        <v>1741</v>
      </c>
      <c r="F3707" s="1" t="s">
        <v>232</v>
      </c>
      <c r="G3707" s="1" t="s">
        <v>172</v>
      </c>
      <c r="H3707" s="1" t="s">
        <v>240</v>
      </c>
      <c r="I3707" s="1">
        <v>978254.33</v>
      </c>
      <c r="J3707" s="1">
        <v>8027982.5</v>
      </c>
      <c r="K3707" s="1">
        <v>0.27810850739479065</v>
      </c>
      <c r="L3707" s="1">
        <v>3.5885550975799561</v>
      </c>
      <c r="M3707" s="1">
        <v>9.0232476592063904E-2</v>
      </c>
      <c r="N3707" s="1">
        <v>10.161065101623535</v>
      </c>
    </row>
    <row r="3708" spans="1:14" x14ac:dyDescent="0.25">
      <c r="A3708" s="1">
        <v>360207</v>
      </c>
      <c r="B3708" s="1" t="s">
        <v>1522</v>
      </c>
      <c r="C3708" s="1">
        <v>110183602</v>
      </c>
      <c r="D3708" s="1">
        <v>207</v>
      </c>
      <c r="E3708" s="1" t="s">
        <v>1742</v>
      </c>
      <c r="F3708" s="1" t="s">
        <v>232</v>
      </c>
      <c r="G3708" s="1" t="s">
        <v>185</v>
      </c>
      <c r="H3708" s="1" t="s">
        <v>240</v>
      </c>
      <c r="I3708" s="1">
        <v>4012387.36</v>
      </c>
      <c r="J3708" s="1">
        <v>22502594</v>
      </c>
      <c r="K3708" s="1">
        <v>1.0642520189285278</v>
      </c>
      <c r="L3708" s="1">
        <v>4.9642457962036133</v>
      </c>
      <c r="M3708" s="1">
        <v>0.25903052091598511</v>
      </c>
      <c r="N3708" s="1">
        <v>6.9013032913208008</v>
      </c>
    </row>
    <row r="3709" spans="1:14" x14ac:dyDescent="0.25">
      <c r="A3709" s="1">
        <v>360208</v>
      </c>
      <c r="B3709" s="1" t="s">
        <v>1522</v>
      </c>
      <c r="C3709" s="1">
        <v>111291304</v>
      </c>
      <c r="D3709" s="1">
        <v>208</v>
      </c>
      <c r="E3709" s="1" t="s">
        <v>1743</v>
      </c>
      <c r="F3709" s="1" t="s">
        <v>234</v>
      </c>
      <c r="G3709" s="1" t="s">
        <v>186</v>
      </c>
      <c r="H3709" s="1" t="s">
        <v>240</v>
      </c>
      <c r="I3709" s="1">
        <v>681895.81</v>
      </c>
      <c r="J3709" s="1">
        <v>6150692</v>
      </c>
      <c r="K3709" s="1">
        <v>0.28502950072288513</v>
      </c>
      <c r="L3709" s="1">
        <v>4.8592891693115234</v>
      </c>
      <c r="M3709" s="1">
        <v>4.5607980340719223E-2</v>
      </c>
      <c r="N3709" s="1">
        <v>7.1678223609924316</v>
      </c>
    </row>
    <row r="3710" spans="1:14" x14ac:dyDescent="0.25">
      <c r="A3710" s="1">
        <v>360209</v>
      </c>
      <c r="B3710" s="1" t="s">
        <v>1522</v>
      </c>
      <c r="C3710" s="1">
        <v>111292304</v>
      </c>
      <c r="D3710" s="1">
        <v>209</v>
      </c>
      <c r="E3710" s="1" t="s">
        <v>1744</v>
      </c>
      <c r="F3710" s="1" t="s">
        <v>234</v>
      </c>
      <c r="G3710" s="1" t="s">
        <v>186</v>
      </c>
      <c r="H3710" s="1" t="s">
        <v>240</v>
      </c>
      <c r="I3710" s="1">
        <v>313525</v>
      </c>
      <c r="J3710" s="1">
        <v>3137250</v>
      </c>
      <c r="K3710" s="1">
        <v>0.17159849405288696</v>
      </c>
      <c r="L3710" s="1">
        <v>5.7861990928649902</v>
      </c>
      <c r="M3710" s="1">
        <v>1.2713000178337097E-2</v>
      </c>
      <c r="N3710" s="1">
        <v>4.2262277603149414</v>
      </c>
    </row>
    <row r="3711" spans="1:14" x14ac:dyDescent="0.25">
      <c r="A3711" s="1">
        <v>360210</v>
      </c>
      <c r="B3711" s="1" t="s">
        <v>1522</v>
      </c>
      <c r="C3711" s="1">
        <v>111297504</v>
      </c>
      <c r="D3711" s="1">
        <v>210</v>
      </c>
      <c r="E3711" s="1" t="s">
        <v>1745</v>
      </c>
      <c r="F3711" s="1" t="s">
        <v>234</v>
      </c>
      <c r="G3711" s="1" t="s">
        <v>186</v>
      </c>
      <c r="H3711" s="1" t="s">
        <v>240</v>
      </c>
      <c r="I3711" s="1">
        <v>550660.16</v>
      </c>
      <c r="J3711" s="1">
        <v>4762314</v>
      </c>
      <c r="K3711" s="1">
        <v>0.1697549968957901</v>
      </c>
      <c r="L3711" s="1">
        <v>3.6963052749633789</v>
      </c>
      <c r="M3711" s="1">
        <v>3.5243868827819824E-2</v>
      </c>
      <c r="N3711" s="1">
        <v>6.8379426002502441</v>
      </c>
    </row>
    <row r="3712" spans="1:14" x14ac:dyDescent="0.25">
      <c r="A3712" s="1">
        <v>360211</v>
      </c>
      <c r="B3712" s="1" t="s">
        <v>1522</v>
      </c>
      <c r="C3712" s="1">
        <v>111312503</v>
      </c>
      <c r="D3712" s="1">
        <v>211</v>
      </c>
      <c r="E3712" s="1" t="s">
        <v>1746</v>
      </c>
      <c r="F3712" s="1" t="s">
        <v>232</v>
      </c>
      <c r="G3712" s="1" t="s">
        <v>187</v>
      </c>
      <c r="H3712" s="1" t="s">
        <v>240</v>
      </c>
      <c r="I3712" s="1">
        <v>1674300.54</v>
      </c>
      <c r="J3712" s="1">
        <v>8938164</v>
      </c>
      <c r="K3712" s="1">
        <v>0.36549699306488037</v>
      </c>
      <c r="L3712" s="1">
        <v>4.2635154724121094</v>
      </c>
      <c r="M3712" s="1">
        <v>8.7690822780132294E-2</v>
      </c>
      <c r="N3712" s="1">
        <v>5.5269308090209961</v>
      </c>
    </row>
    <row r="3713" spans="1:14" x14ac:dyDescent="0.25">
      <c r="A3713" s="1">
        <v>360212</v>
      </c>
      <c r="B3713" s="1" t="s">
        <v>1522</v>
      </c>
      <c r="C3713" s="1">
        <v>111312804</v>
      </c>
      <c r="D3713" s="1">
        <v>212</v>
      </c>
      <c r="E3713" s="1" t="s">
        <v>1747</v>
      </c>
      <c r="F3713" s="1" t="s">
        <v>232</v>
      </c>
      <c r="G3713" s="1" t="s">
        <v>187</v>
      </c>
      <c r="H3713" s="1" t="s">
        <v>240</v>
      </c>
      <c r="I3713" s="1">
        <v>607518.96</v>
      </c>
      <c r="J3713" s="1">
        <v>5427614.5</v>
      </c>
      <c r="K3713" s="1">
        <v>0.23313100636005402</v>
      </c>
      <c r="L3713" s="1">
        <v>4.4880495071411133</v>
      </c>
      <c r="M3713" s="1">
        <v>4.1817981749773026E-2</v>
      </c>
      <c r="N3713" s="1">
        <v>7.3922410011291504</v>
      </c>
    </row>
    <row r="3714" spans="1:14" x14ac:dyDescent="0.25">
      <c r="A3714" s="1">
        <v>360213</v>
      </c>
      <c r="B3714" s="1" t="s">
        <v>1522</v>
      </c>
      <c r="C3714" s="1">
        <v>111316003</v>
      </c>
      <c r="D3714" s="1">
        <v>213</v>
      </c>
      <c r="E3714" s="1" t="s">
        <v>1748</v>
      </c>
      <c r="F3714" s="1" t="s">
        <v>232</v>
      </c>
      <c r="G3714" s="1" t="s">
        <v>187</v>
      </c>
      <c r="H3714" s="1" t="s">
        <v>240</v>
      </c>
      <c r="I3714" s="1">
        <v>1139934.1100000001</v>
      </c>
      <c r="J3714" s="1">
        <v>9884241</v>
      </c>
      <c r="K3714" s="1">
        <v>0.48466399312019348</v>
      </c>
      <c r="L3714" s="1">
        <v>5.1562318801879883</v>
      </c>
      <c r="M3714" s="1">
        <v>8.0796003341674805E-2</v>
      </c>
      <c r="N3714" s="1">
        <v>7.6284670829772949</v>
      </c>
    </row>
    <row r="3715" spans="1:14" x14ac:dyDescent="0.25">
      <c r="A3715" s="1">
        <v>360214</v>
      </c>
      <c r="B3715" s="1" t="s">
        <v>1522</v>
      </c>
      <c r="C3715" s="1">
        <v>111317503</v>
      </c>
      <c r="D3715" s="1">
        <v>214</v>
      </c>
      <c r="E3715" s="1" t="s">
        <v>1749</v>
      </c>
      <c r="F3715" s="1" t="s">
        <v>232</v>
      </c>
      <c r="G3715" s="1" t="s">
        <v>187</v>
      </c>
      <c r="H3715" s="1" t="s">
        <v>240</v>
      </c>
      <c r="I3715" s="1">
        <v>861042.56</v>
      </c>
      <c r="J3715" s="1">
        <v>7388311</v>
      </c>
      <c r="K3715" s="1">
        <v>0.22942900657653809</v>
      </c>
      <c r="L3715" s="1">
        <v>3.2048161029815674</v>
      </c>
      <c r="M3715" s="1">
        <v>4.3808169662952423E-2</v>
      </c>
      <c r="N3715" s="1">
        <v>5.360539436340332</v>
      </c>
    </row>
    <row r="3716" spans="1:14" x14ac:dyDescent="0.25">
      <c r="A3716" s="1">
        <v>360215</v>
      </c>
      <c r="B3716" s="1" t="s">
        <v>1522</v>
      </c>
      <c r="C3716" s="1">
        <v>111343603</v>
      </c>
      <c r="D3716" s="1">
        <v>215</v>
      </c>
      <c r="E3716" s="1" t="s">
        <v>1750</v>
      </c>
      <c r="F3716" s="1" t="s">
        <v>234</v>
      </c>
      <c r="G3716" s="1" t="s">
        <v>188</v>
      </c>
      <c r="H3716" s="1" t="s">
        <v>240</v>
      </c>
      <c r="I3716" s="1">
        <v>1904493.81</v>
      </c>
      <c r="J3716" s="1">
        <v>11380764</v>
      </c>
      <c r="K3716" s="1">
        <v>0.64763802289962769</v>
      </c>
      <c r="L3716" s="1">
        <v>6.0340108871459961</v>
      </c>
      <c r="M3716" s="1">
        <v>7.7446088194847107E-2</v>
      </c>
      <c r="N3716" s="1">
        <v>4.2388653755187988</v>
      </c>
    </row>
    <row r="3717" spans="1:14" x14ac:dyDescent="0.25">
      <c r="A3717" s="1">
        <v>360216</v>
      </c>
      <c r="B3717" s="1" t="s">
        <v>1522</v>
      </c>
      <c r="C3717" s="1">
        <v>111444602</v>
      </c>
      <c r="D3717" s="1">
        <v>216</v>
      </c>
      <c r="E3717" s="1" t="s">
        <v>1751</v>
      </c>
      <c r="F3717" s="1" t="s">
        <v>232</v>
      </c>
      <c r="G3717" s="1" t="s">
        <v>189</v>
      </c>
      <c r="H3717" s="1" t="s">
        <v>240</v>
      </c>
      <c r="I3717" s="1">
        <v>4019417.47</v>
      </c>
      <c r="J3717" s="1">
        <v>23625260</v>
      </c>
      <c r="K3717" s="1">
        <v>1.5069040060043335</v>
      </c>
      <c r="L3717" s="1">
        <v>6.8129115104675293</v>
      </c>
      <c r="M3717" s="1">
        <v>0.25323972105979919</v>
      </c>
      <c r="N3717" s="1">
        <v>6.7240509986877441</v>
      </c>
    </row>
    <row r="3718" spans="1:14" x14ac:dyDescent="0.25">
      <c r="A3718" s="1">
        <v>360217</v>
      </c>
      <c r="B3718" s="1" t="s">
        <v>1522</v>
      </c>
      <c r="C3718" s="1">
        <v>112011103</v>
      </c>
      <c r="D3718" s="1">
        <v>217</v>
      </c>
      <c r="E3718" s="1" t="s">
        <v>1752</v>
      </c>
      <c r="F3718" s="1" t="s">
        <v>234</v>
      </c>
      <c r="G3718" s="1" t="s">
        <v>190</v>
      </c>
      <c r="H3718" s="1" t="s">
        <v>240</v>
      </c>
      <c r="I3718" s="1">
        <v>1318804.3400000001</v>
      </c>
      <c r="J3718" s="1">
        <v>6990375.5</v>
      </c>
      <c r="K3718" s="1">
        <v>0.53398698568344116</v>
      </c>
      <c r="L3718" s="1">
        <v>8.2706766128540039</v>
      </c>
      <c r="M3718" s="1">
        <v>8.9643321931362152E-2</v>
      </c>
      <c r="N3718" s="1">
        <v>7.2930493354797363</v>
      </c>
    </row>
    <row r="3719" spans="1:14" x14ac:dyDescent="0.25">
      <c r="A3719" s="1">
        <v>360218</v>
      </c>
      <c r="B3719" s="1" t="s">
        <v>1522</v>
      </c>
      <c r="C3719" s="1">
        <v>112011603</v>
      </c>
      <c r="D3719" s="1">
        <v>218</v>
      </c>
      <c r="E3719" s="1" t="s">
        <v>1753</v>
      </c>
      <c r="F3719" s="1" t="s">
        <v>234</v>
      </c>
      <c r="G3719" s="1" t="s">
        <v>190</v>
      </c>
      <c r="H3719" s="1" t="s">
        <v>240</v>
      </c>
      <c r="I3719" s="1">
        <v>2521800.9500000002</v>
      </c>
      <c r="J3719" s="1">
        <v>11174001</v>
      </c>
      <c r="K3719" s="1">
        <v>1.3012290000915527</v>
      </c>
      <c r="L3719" s="1">
        <v>13.179976463317871</v>
      </c>
      <c r="M3719" s="1">
        <v>0.23265288770198822</v>
      </c>
      <c r="N3719" s="1">
        <v>10.163295745849609</v>
      </c>
    </row>
    <row r="3720" spans="1:14" x14ac:dyDescent="0.25">
      <c r="A3720" s="1">
        <v>360219</v>
      </c>
      <c r="B3720" s="1" t="s">
        <v>1522</v>
      </c>
      <c r="C3720" s="1">
        <v>112013054</v>
      </c>
      <c r="D3720" s="1">
        <v>219</v>
      </c>
      <c r="E3720" s="1" t="s">
        <v>1754</v>
      </c>
      <c r="F3720" s="1" t="s">
        <v>234</v>
      </c>
      <c r="G3720" s="1" t="s">
        <v>190</v>
      </c>
      <c r="H3720" s="1" t="s">
        <v>240</v>
      </c>
      <c r="I3720" s="1">
        <v>713985.32</v>
      </c>
      <c r="J3720" s="1">
        <v>3977442</v>
      </c>
      <c r="K3720" s="1">
        <v>0.37401050329208374</v>
      </c>
      <c r="L3720" s="1">
        <v>10.379286766052246</v>
      </c>
      <c r="M3720" s="1">
        <v>2.7426339685916901E-2</v>
      </c>
      <c r="N3720" s="1">
        <v>3.9947535991668701</v>
      </c>
    </row>
    <row r="3721" spans="1:14" x14ac:dyDescent="0.25">
      <c r="A3721" s="1">
        <v>360220</v>
      </c>
      <c r="B3721" s="1" t="s">
        <v>1522</v>
      </c>
      <c r="C3721" s="1">
        <v>112013753</v>
      </c>
      <c r="D3721" s="1">
        <v>220</v>
      </c>
      <c r="E3721" s="1" t="s">
        <v>1755</v>
      </c>
      <c r="F3721" s="1" t="s">
        <v>234</v>
      </c>
      <c r="G3721" s="1" t="s">
        <v>190</v>
      </c>
      <c r="H3721" s="1" t="s">
        <v>240</v>
      </c>
      <c r="I3721" s="1">
        <v>2031999.45</v>
      </c>
      <c r="J3721" s="1">
        <v>9137236</v>
      </c>
      <c r="K3721" s="1">
        <v>0.61090898513793945</v>
      </c>
      <c r="L3721" s="1">
        <v>7.1649727821350098</v>
      </c>
      <c r="M3721" s="1">
        <v>-4.6760521829128265E-2</v>
      </c>
      <c r="N3721" s="1">
        <v>-2.2494430541992188</v>
      </c>
    </row>
    <row r="3722" spans="1:14" x14ac:dyDescent="0.25">
      <c r="A3722" s="1">
        <v>360221</v>
      </c>
      <c r="B3722" s="1" t="s">
        <v>1522</v>
      </c>
      <c r="C3722" s="1">
        <v>112015203</v>
      </c>
      <c r="D3722" s="1">
        <v>221</v>
      </c>
      <c r="E3722" s="1" t="s">
        <v>1756</v>
      </c>
      <c r="F3722" s="1" t="s">
        <v>234</v>
      </c>
      <c r="G3722" s="1" t="s">
        <v>190</v>
      </c>
      <c r="H3722" s="1" t="s">
        <v>240</v>
      </c>
      <c r="I3722" s="1">
        <v>1503945.89</v>
      </c>
      <c r="J3722" s="1">
        <v>7045239.5</v>
      </c>
      <c r="K3722" s="1">
        <v>0.36097699403762817</v>
      </c>
      <c r="L3722" s="1">
        <v>5.4004011154174805</v>
      </c>
      <c r="M3722" s="1">
        <v>7.9181551933288574E-2</v>
      </c>
      <c r="N3722" s="1">
        <v>5.5575189590454102</v>
      </c>
    </row>
    <row r="3723" spans="1:14" x14ac:dyDescent="0.25">
      <c r="A3723" s="1">
        <v>360222</v>
      </c>
      <c r="B3723" s="1" t="s">
        <v>1522</v>
      </c>
      <c r="C3723" s="1">
        <v>112018523</v>
      </c>
      <c r="D3723" s="1">
        <v>222</v>
      </c>
      <c r="E3723" s="1" t="s">
        <v>1757</v>
      </c>
      <c r="F3723" s="1" t="s">
        <v>234</v>
      </c>
      <c r="G3723" s="1" t="s">
        <v>190</v>
      </c>
      <c r="H3723" s="1" t="s">
        <v>240</v>
      </c>
      <c r="I3723" s="1">
        <v>1266785.4099999999</v>
      </c>
      <c r="J3723" s="1">
        <v>7558693</v>
      </c>
      <c r="K3723" s="1">
        <v>0.59017449617385864</v>
      </c>
      <c r="L3723" s="1">
        <v>8.4691534042358398</v>
      </c>
      <c r="M3723" s="1">
        <v>7.9563222825527191E-2</v>
      </c>
      <c r="N3723" s="1">
        <v>6.7016282081604004</v>
      </c>
    </row>
    <row r="3724" spans="1:14" x14ac:dyDescent="0.25">
      <c r="A3724" s="1">
        <v>360223</v>
      </c>
      <c r="B3724" s="1" t="s">
        <v>1522</v>
      </c>
      <c r="C3724" s="1">
        <v>112281302</v>
      </c>
      <c r="D3724" s="1">
        <v>223</v>
      </c>
      <c r="E3724" s="1" t="s">
        <v>1758</v>
      </c>
      <c r="F3724" s="1" t="s">
        <v>234</v>
      </c>
      <c r="G3724" s="1" t="s">
        <v>191</v>
      </c>
      <c r="H3724" s="1" t="s">
        <v>240</v>
      </c>
      <c r="I3724" s="1">
        <v>5281105</v>
      </c>
      <c r="J3724" s="1">
        <v>26303452</v>
      </c>
      <c r="K3724" s="1">
        <v>3.0594360828399658</v>
      </c>
      <c r="L3724" s="1">
        <v>13.162252426147461</v>
      </c>
      <c r="M3724" s="1">
        <v>0.46304801106452942</v>
      </c>
      <c r="N3724" s="1">
        <v>9.6106796264648438</v>
      </c>
    </row>
    <row r="3725" spans="1:14" x14ac:dyDescent="0.25">
      <c r="A3725" s="1">
        <v>360224</v>
      </c>
      <c r="B3725" s="1" t="s">
        <v>1522</v>
      </c>
      <c r="C3725" s="1">
        <v>112282004</v>
      </c>
      <c r="D3725" s="1">
        <v>224</v>
      </c>
      <c r="E3725" s="1" t="s">
        <v>1759</v>
      </c>
      <c r="F3725" s="1" t="s">
        <v>234</v>
      </c>
      <c r="G3725" s="1" t="s">
        <v>191</v>
      </c>
      <c r="H3725" s="1" t="s">
        <v>240</v>
      </c>
      <c r="I3725" s="1">
        <v>368141.57</v>
      </c>
      <c r="J3725" s="1">
        <v>2525736</v>
      </c>
      <c r="K3725" s="1">
        <v>5.7111248373985291E-2</v>
      </c>
      <c r="L3725" s="1">
        <v>2.3134844303131104</v>
      </c>
      <c r="M3725" s="1">
        <v>1.4699029736220837E-2</v>
      </c>
      <c r="N3725" s="1">
        <v>4.1588172912597656</v>
      </c>
    </row>
    <row r="3726" spans="1:14" x14ac:dyDescent="0.25">
      <c r="A3726" s="1">
        <v>360225</v>
      </c>
      <c r="B3726" s="1" t="s">
        <v>1522</v>
      </c>
      <c r="C3726" s="1">
        <v>112283003</v>
      </c>
      <c r="D3726" s="1">
        <v>225</v>
      </c>
      <c r="E3726" s="1" t="s">
        <v>1760</v>
      </c>
      <c r="F3726" s="1" t="s">
        <v>234</v>
      </c>
      <c r="G3726" s="1" t="s">
        <v>191</v>
      </c>
      <c r="H3726" s="1" t="s">
        <v>240</v>
      </c>
      <c r="I3726" s="1">
        <v>1568527.25</v>
      </c>
      <c r="J3726" s="1">
        <v>7420546.5</v>
      </c>
      <c r="K3726" s="1">
        <v>0.73678451776504517</v>
      </c>
      <c r="L3726" s="1">
        <v>11.023499488830566</v>
      </c>
      <c r="M3726" s="1">
        <v>0.1008652076125145</v>
      </c>
      <c r="N3726" s="1">
        <v>6.8725094795227051</v>
      </c>
    </row>
    <row r="3727" spans="1:14" x14ac:dyDescent="0.25">
      <c r="A3727" s="1">
        <v>360226</v>
      </c>
      <c r="B3727" s="1" t="s">
        <v>1522</v>
      </c>
      <c r="C3727" s="1">
        <v>112286003</v>
      </c>
      <c r="D3727" s="1">
        <v>226</v>
      </c>
      <c r="E3727" s="1" t="s">
        <v>1761</v>
      </c>
      <c r="F3727" s="1" t="s">
        <v>234</v>
      </c>
      <c r="G3727" s="1" t="s">
        <v>191</v>
      </c>
      <c r="H3727" s="1" t="s">
        <v>240</v>
      </c>
      <c r="I3727" s="1">
        <v>1813665</v>
      </c>
      <c r="J3727" s="1">
        <v>9056257</v>
      </c>
      <c r="K3727" s="1">
        <v>0.44365999102592468</v>
      </c>
      <c r="L3727" s="1">
        <v>5.1512918472290039</v>
      </c>
      <c r="M3727" s="1">
        <v>4.9982000142335892E-2</v>
      </c>
      <c r="N3727" s="1">
        <v>2.8339560031890869</v>
      </c>
    </row>
    <row r="3728" spans="1:14" x14ac:dyDescent="0.25">
      <c r="A3728" s="1">
        <v>360227</v>
      </c>
      <c r="B3728" s="1" t="s">
        <v>1522</v>
      </c>
      <c r="C3728" s="1">
        <v>112289003</v>
      </c>
      <c r="D3728" s="1">
        <v>227</v>
      </c>
      <c r="E3728" s="1" t="s">
        <v>1762</v>
      </c>
      <c r="F3728" s="1" t="s">
        <v>234</v>
      </c>
      <c r="G3728" s="1" t="s">
        <v>191</v>
      </c>
      <c r="H3728" s="1" t="s">
        <v>240</v>
      </c>
      <c r="I3728" s="1">
        <v>2847976.64</v>
      </c>
      <c r="J3728" s="1">
        <v>15757676</v>
      </c>
      <c r="K3728" s="1">
        <v>1.3135470151901245</v>
      </c>
      <c r="L3728" s="1">
        <v>9.0939855575561523</v>
      </c>
      <c r="M3728" s="1">
        <v>0.16331954300403595</v>
      </c>
      <c r="N3728" s="1">
        <v>6.0834412574768066</v>
      </c>
    </row>
    <row r="3729" spans="1:14" x14ac:dyDescent="0.25">
      <c r="A3729" s="1">
        <v>360228</v>
      </c>
      <c r="B3729" s="1" t="s">
        <v>1522</v>
      </c>
      <c r="C3729" s="1">
        <v>112671303</v>
      </c>
      <c r="D3729" s="1">
        <v>228</v>
      </c>
      <c r="E3729" s="1" t="s">
        <v>1763</v>
      </c>
      <c r="F3729" s="1" t="s">
        <v>234</v>
      </c>
      <c r="G3729" s="1" t="s">
        <v>192</v>
      </c>
      <c r="H3729" s="1" t="s">
        <v>240</v>
      </c>
      <c r="I3729" s="1">
        <v>2578599.63</v>
      </c>
      <c r="J3729" s="1">
        <v>10683975</v>
      </c>
      <c r="K3729" s="1">
        <v>1.4899439811706543</v>
      </c>
      <c r="L3729" s="1">
        <v>16.205556869506836</v>
      </c>
      <c r="M3729" s="1">
        <v>0.23832209408283234</v>
      </c>
      <c r="N3729" s="1">
        <v>10.183497428894043</v>
      </c>
    </row>
    <row r="3730" spans="1:14" x14ac:dyDescent="0.25">
      <c r="A3730" s="1">
        <v>360229</v>
      </c>
      <c r="B3730" s="1" t="s">
        <v>1522</v>
      </c>
      <c r="C3730" s="1">
        <v>112671603</v>
      </c>
      <c r="D3730" s="1">
        <v>229</v>
      </c>
      <c r="E3730" s="1" t="s">
        <v>1764</v>
      </c>
      <c r="F3730" s="1" t="s">
        <v>234</v>
      </c>
      <c r="G3730" s="1" t="s">
        <v>192</v>
      </c>
      <c r="H3730" s="1" t="s">
        <v>240</v>
      </c>
      <c r="I3730" s="1">
        <v>3661501.91</v>
      </c>
      <c r="J3730" s="1">
        <v>13054996</v>
      </c>
      <c r="K3730" s="1">
        <v>2.0348260402679443</v>
      </c>
      <c r="L3730" s="1">
        <v>18.464561462402344</v>
      </c>
      <c r="M3730" s="1">
        <v>0.34789109230041504</v>
      </c>
      <c r="N3730" s="1">
        <v>10.498851776123047</v>
      </c>
    </row>
    <row r="3731" spans="1:14" x14ac:dyDescent="0.25">
      <c r="A3731" s="1">
        <v>360230</v>
      </c>
      <c r="B3731" s="1" t="s">
        <v>1522</v>
      </c>
      <c r="C3731" s="1">
        <v>112671803</v>
      </c>
      <c r="D3731" s="1">
        <v>230</v>
      </c>
      <c r="E3731" s="1" t="s">
        <v>1765</v>
      </c>
      <c r="F3731" s="1" t="s">
        <v>234</v>
      </c>
      <c r="G3731" s="1" t="s">
        <v>192</v>
      </c>
      <c r="H3731" s="1" t="s">
        <v>240</v>
      </c>
      <c r="I3731" s="1">
        <v>2568829.8199999998</v>
      </c>
      <c r="J3731" s="1">
        <v>13144665</v>
      </c>
      <c r="K3731" s="1">
        <v>0.87983697652816772</v>
      </c>
      <c r="L3731" s="1">
        <v>7.1736593246459961</v>
      </c>
      <c r="M3731" s="1">
        <v>0.33544221520423889</v>
      </c>
      <c r="N3731" s="1">
        <v>15.019436836242676</v>
      </c>
    </row>
    <row r="3732" spans="1:14" x14ac:dyDescent="0.25">
      <c r="A3732" s="1">
        <v>360231</v>
      </c>
      <c r="B3732" s="1" t="s">
        <v>1522</v>
      </c>
      <c r="C3732" s="1">
        <v>112672203</v>
      </c>
      <c r="D3732" s="1">
        <v>231</v>
      </c>
      <c r="E3732" s="1" t="s">
        <v>1766</v>
      </c>
      <c r="F3732" s="1" t="s">
        <v>234</v>
      </c>
      <c r="G3732" s="1" t="s">
        <v>192</v>
      </c>
      <c r="H3732" s="1" t="s">
        <v>240</v>
      </c>
      <c r="I3732" s="1">
        <v>2214223.73</v>
      </c>
      <c r="J3732" s="1">
        <v>8872434</v>
      </c>
      <c r="K3732" s="1">
        <v>0.60710948705673218</v>
      </c>
      <c r="L3732" s="1">
        <v>7.3452591896057129</v>
      </c>
      <c r="M3732" s="1">
        <v>0.14058235287666321</v>
      </c>
      <c r="N3732" s="1">
        <v>6.7794923782348633</v>
      </c>
    </row>
    <row r="3733" spans="1:14" x14ac:dyDescent="0.25">
      <c r="A3733" s="1">
        <v>360232</v>
      </c>
      <c r="B3733" s="1" t="s">
        <v>1522</v>
      </c>
      <c r="C3733" s="1">
        <v>112672803</v>
      </c>
      <c r="D3733" s="1">
        <v>232</v>
      </c>
      <c r="E3733" s="1" t="s">
        <v>1767</v>
      </c>
      <c r="F3733" s="1" t="s">
        <v>234</v>
      </c>
      <c r="G3733" s="1" t="s">
        <v>192</v>
      </c>
      <c r="H3733" s="1" t="s">
        <v>240</v>
      </c>
      <c r="I3733" s="1">
        <v>1215572</v>
      </c>
      <c r="J3733" s="1">
        <v>4923920</v>
      </c>
      <c r="K3733" s="1">
        <v>0.96257501840591431</v>
      </c>
      <c r="L3733" s="1">
        <v>24.299196243286133</v>
      </c>
      <c r="M3733" s="1">
        <v>8.8638998568058014E-2</v>
      </c>
      <c r="N3733" s="1">
        <v>7.8655076026916504</v>
      </c>
    </row>
    <row r="3734" spans="1:14" x14ac:dyDescent="0.25">
      <c r="A3734" s="1">
        <v>360233</v>
      </c>
      <c r="B3734" s="1" t="s">
        <v>1522</v>
      </c>
      <c r="C3734" s="1">
        <v>112674403</v>
      </c>
      <c r="D3734" s="1">
        <v>233</v>
      </c>
      <c r="E3734" s="1" t="s">
        <v>1768</v>
      </c>
      <c r="F3734" s="1" t="s">
        <v>234</v>
      </c>
      <c r="G3734" s="1" t="s">
        <v>192</v>
      </c>
      <c r="H3734" s="1" t="s">
        <v>240</v>
      </c>
      <c r="I3734" s="1">
        <v>2491873.7000000002</v>
      </c>
      <c r="J3734" s="1">
        <v>13296830</v>
      </c>
      <c r="K3734" s="1">
        <v>0.82586097717285156</v>
      </c>
      <c r="L3734" s="1">
        <v>6.6222681999206543</v>
      </c>
      <c r="M3734" s="1">
        <v>0.28084594011306763</v>
      </c>
      <c r="N3734" s="1">
        <v>12.702054023742676</v>
      </c>
    </row>
    <row r="3735" spans="1:14" x14ac:dyDescent="0.25">
      <c r="A3735" s="1">
        <v>360234</v>
      </c>
      <c r="B3735" s="1" t="s">
        <v>1522</v>
      </c>
      <c r="C3735" s="1">
        <v>112675503</v>
      </c>
      <c r="D3735" s="1">
        <v>234</v>
      </c>
      <c r="E3735" s="1" t="s">
        <v>1769</v>
      </c>
      <c r="F3735" s="1" t="s">
        <v>234</v>
      </c>
      <c r="G3735" s="1" t="s">
        <v>192</v>
      </c>
      <c r="H3735" s="1" t="s">
        <v>240</v>
      </c>
      <c r="I3735" s="1">
        <v>3854351</v>
      </c>
      <c r="J3735" s="1">
        <v>16695713</v>
      </c>
      <c r="K3735" s="1">
        <v>0.78469002246856689</v>
      </c>
      <c r="L3735" s="1">
        <v>4.9317383766174316</v>
      </c>
      <c r="M3735" s="1">
        <v>0.34697398543357849</v>
      </c>
      <c r="N3735" s="1">
        <v>9.8926916122436523</v>
      </c>
    </row>
    <row r="3736" spans="1:14" x14ac:dyDescent="0.25">
      <c r="A3736" s="1">
        <v>360235</v>
      </c>
      <c r="B3736" s="1" t="s">
        <v>1522</v>
      </c>
      <c r="C3736" s="1">
        <v>112676203</v>
      </c>
      <c r="D3736" s="1">
        <v>235</v>
      </c>
      <c r="E3736" s="1" t="s">
        <v>1770</v>
      </c>
      <c r="F3736" s="1" t="s">
        <v>234</v>
      </c>
      <c r="G3736" s="1" t="s">
        <v>192</v>
      </c>
      <c r="H3736" s="1" t="s">
        <v>240</v>
      </c>
      <c r="I3736" s="1">
        <v>2125373.91</v>
      </c>
      <c r="J3736" s="1">
        <v>9618344</v>
      </c>
      <c r="K3736" s="1">
        <v>0.47446399927139282</v>
      </c>
      <c r="L3736" s="1">
        <v>5.1888694763183594</v>
      </c>
      <c r="M3736" s="1">
        <v>0.14254137873649597</v>
      </c>
      <c r="N3736" s="1">
        <v>7.1887755393981934</v>
      </c>
    </row>
    <row r="3737" spans="1:14" x14ac:dyDescent="0.25">
      <c r="A3737" s="1">
        <v>360236</v>
      </c>
      <c r="B3737" s="1" t="s">
        <v>1522</v>
      </c>
      <c r="C3737" s="1">
        <v>112676403</v>
      </c>
      <c r="D3737" s="1">
        <v>236</v>
      </c>
      <c r="E3737" s="1" t="s">
        <v>1771</v>
      </c>
      <c r="F3737" s="1" t="s">
        <v>234</v>
      </c>
      <c r="G3737" s="1" t="s">
        <v>192</v>
      </c>
      <c r="H3737" s="1" t="s">
        <v>240</v>
      </c>
      <c r="I3737" s="1">
        <v>2594656.56</v>
      </c>
      <c r="J3737" s="1">
        <v>12030336</v>
      </c>
      <c r="K3737" s="1">
        <v>0.85945898294448853</v>
      </c>
      <c r="L3737" s="1">
        <v>7.6937470436096191</v>
      </c>
      <c r="M3737" s="1">
        <v>0.16424095630645752</v>
      </c>
      <c r="N3737" s="1">
        <v>6.7577309608459473</v>
      </c>
    </row>
    <row r="3738" spans="1:14" x14ac:dyDescent="0.25">
      <c r="A3738" s="1">
        <v>360237</v>
      </c>
      <c r="B3738" s="1" t="s">
        <v>1522</v>
      </c>
      <c r="C3738" s="1">
        <v>112676503</v>
      </c>
      <c r="D3738" s="1">
        <v>237</v>
      </c>
      <c r="E3738" s="1" t="s">
        <v>1772</v>
      </c>
      <c r="F3738" s="1" t="s">
        <v>234</v>
      </c>
      <c r="G3738" s="1" t="s">
        <v>192</v>
      </c>
      <c r="H3738" s="1" t="s">
        <v>240</v>
      </c>
      <c r="I3738" s="1">
        <v>2158424.2200000002</v>
      </c>
      <c r="J3738" s="1">
        <v>8758446</v>
      </c>
      <c r="K3738" s="1">
        <v>0.46729400753974915</v>
      </c>
      <c r="L3738" s="1">
        <v>5.6360564231872559</v>
      </c>
      <c r="M3738" s="1">
        <v>0.1886616051197052</v>
      </c>
      <c r="N3738" s="1">
        <v>9.577885627746582</v>
      </c>
    </row>
    <row r="3739" spans="1:14" x14ac:dyDescent="0.25">
      <c r="A3739" s="1">
        <v>360238</v>
      </c>
      <c r="B3739" s="1" t="s">
        <v>1522</v>
      </c>
      <c r="C3739" s="1">
        <v>112676703</v>
      </c>
      <c r="D3739" s="1">
        <v>238</v>
      </c>
      <c r="E3739" s="1" t="s">
        <v>1773</v>
      </c>
      <c r="F3739" s="1" t="s">
        <v>234</v>
      </c>
      <c r="G3739" s="1" t="s">
        <v>192</v>
      </c>
      <c r="H3739" s="1" t="s">
        <v>240</v>
      </c>
      <c r="I3739" s="1">
        <v>2750383.07</v>
      </c>
      <c r="J3739" s="1">
        <v>12479830</v>
      </c>
      <c r="K3739" s="1">
        <v>0.87557899951934814</v>
      </c>
      <c r="L3739" s="1">
        <v>7.5453295707702637</v>
      </c>
      <c r="M3739" s="1">
        <v>0.19252113997936249</v>
      </c>
      <c r="N3739" s="1">
        <v>7.5266432762145996</v>
      </c>
    </row>
    <row r="3740" spans="1:14" x14ac:dyDescent="0.25">
      <c r="A3740" s="1">
        <v>360239</v>
      </c>
      <c r="B3740" s="1" t="s">
        <v>1522</v>
      </c>
      <c r="C3740" s="1">
        <v>112678503</v>
      </c>
      <c r="D3740" s="1">
        <v>239</v>
      </c>
      <c r="E3740" s="1" t="s">
        <v>1774</v>
      </c>
      <c r="F3740" s="1" t="s">
        <v>234</v>
      </c>
      <c r="G3740" s="1" t="s">
        <v>192</v>
      </c>
      <c r="H3740" s="1" t="s">
        <v>240</v>
      </c>
      <c r="I3740" s="1">
        <v>2053991.24</v>
      </c>
      <c r="J3740" s="1">
        <v>8037227</v>
      </c>
      <c r="K3740" s="1">
        <v>0.73574197292327881</v>
      </c>
      <c r="L3740" s="1">
        <v>10.076607704162598</v>
      </c>
      <c r="M3740" s="1">
        <v>0.20604324340820313</v>
      </c>
      <c r="N3740" s="1">
        <v>11.149839401245117</v>
      </c>
    </row>
    <row r="3741" spans="1:14" x14ac:dyDescent="0.25">
      <c r="A3741" s="1">
        <v>360240</v>
      </c>
      <c r="B3741" s="1" t="s">
        <v>1522</v>
      </c>
      <c r="C3741" s="1">
        <v>112679002</v>
      </c>
      <c r="D3741" s="1">
        <v>240</v>
      </c>
      <c r="E3741" s="1" t="s">
        <v>1775</v>
      </c>
      <c r="F3741" s="1" t="s">
        <v>234</v>
      </c>
      <c r="G3741" s="1" t="s">
        <v>192</v>
      </c>
      <c r="H3741" s="1" t="s">
        <v>240</v>
      </c>
      <c r="I3741" s="1">
        <v>8148831.4699999997</v>
      </c>
      <c r="J3741" s="1">
        <v>83671048</v>
      </c>
      <c r="K3741" s="1">
        <v>7.383120059967041</v>
      </c>
      <c r="L3741" s="1">
        <v>9.6779661178588867</v>
      </c>
      <c r="M3741" s="1">
        <v>0.98123860359191895</v>
      </c>
      <c r="N3741" s="1">
        <v>13.689931869506836</v>
      </c>
    </row>
    <row r="3742" spans="1:14" x14ac:dyDescent="0.25">
      <c r="A3742" s="1">
        <v>360241</v>
      </c>
      <c r="B3742" s="1" t="s">
        <v>1522</v>
      </c>
      <c r="C3742" s="1">
        <v>112679403</v>
      </c>
      <c r="D3742" s="1">
        <v>241</v>
      </c>
      <c r="E3742" s="1" t="s">
        <v>1776</v>
      </c>
      <c r="F3742" s="1" t="s">
        <v>234</v>
      </c>
      <c r="G3742" s="1" t="s">
        <v>192</v>
      </c>
      <c r="H3742" s="1" t="s">
        <v>240</v>
      </c>
      <c r="I3742" s="1">
        <v>1496122.98</v>
      </c>
      <c r="J3742" s="1">
        <v>4525225.5</v>
      </c>
      <c r="K3742" s="1">
        <v>1.1047004461288452</v>
      </c>
      <c r="L3742" s="1">
        <v>32.296226501464844</v>
      </c>
      <c r="M3742" s="1">
        <v>0.11692842841148376</v>
      </c>
      <c r="N3742" s="1">
        <v>8.478022575378418</v>
      </c>
    </row>
    <row r="3743" spans="1:14" x14ac:dyDescent="0.25">
      <c r="A3743" s="1">
        <v>360242</v>
      </c>
      <c r="B3743" s="1" t="s">
        <v>1522</v>
      </c>
      <c r="C3743" s="1">
        <v>113361303</v>
      </c>
      <c r="D3743" s="1">
        <v>242</v>
      </c>
      <c r="E3743" s="1" t="s">
        <v>1777</v>
      </c>
      <c r="F3743" s="1" t="s">
        <v>234</v>
      </c>
      <c r="G3743" s="1" t="s">
        <v>193</v>
      </c>
      <c r="H3743" s="1" t="s">
        <v>240</v>
      </c>
      <c r="I3743" s="1">
        <v>2103774.4300000002</v>
      </c>
      <c r="J3743" s="1">
        <v>8464555</v>
      </c>
      <c r="K3743" s="1">
        <v>0.65551698207855225</v>
      </c>
      <c r="L3743" s="1">
        <v>8.3943376541137695</v>
      </c>
      <c r="M3743" s="1">
        <v>0.13976401090621948</v>
      </c>
      <c r="N3743" s="1">
        <v>7.1162562370300293</v>
      </c>
    </row>
    <row r="3744" spans="1:14" x14ac:dyDescent="0.25">
      <c r="A3744" s="1">
        <v>360243</v>
      </c>
      <c r="B3744" s="1" t="s">
        <v>1522</v>
      </c>
      <c r="C3744" s="1">
        <v>113361503</v>
      </c>
      <c r="D3744" s="1">
        <v>243</v>
      </c>
      <c r="E3744" s="1" t="s">
        <v>1778</v>
      </c>
      <c r="F3744" s="1" t="s">
        <v>234</v>
      </c>
      <c r="G3744" s="1" t="s">
        <v>193</v>
      </c>
      <c r="H3744" s="1" t="s">
        <v>240</v>
      </c>
      <c r="I3744" s="1">
        <v>1742856.3</v>
      </c>
      <c r="J3744" s="1">
        <v>9273532</v>
      </c>
      <c r="K3744" s="1">
        <v>0.81383001804351807</v>
      </c>
      <c r="L3744" s="1">
        <v>9.6200790405273438</v>
      </c>
      <c r="M3744" s="1">
        <v>0.20263740420341492</v>
      </c>
      <c r="N3744" s="1">
        <v>13.156403541564941</v>
      </c>
    </row>
    <row r="3745" spans="1:14" x14ac:dyDescent="0.25">
      <c r="A3745" s="1">
        <v>360244</v>
      </c>
      <c r="B3745" s="1" t="s">
        <v>1522</v>
      </c>
      <c r="C3745" s="1">
        <v>113361703</v>
      </c>
      <c r="D3745" s="1">
        <v>244</v>
      </c>
      <c r="E3745" s="1" t="s">
        <v>1779</v>
      </c>
      <c r="F3745" s="1" t="s">
        <v>234</v>
      </c>
      <c r="G3745" s="1" t="s">
        <v>193</v>
      </c>
      <c r="H3745" s="1" t="s">
        <v>240</v>
      </c>
      <c r="I3745" s="1">
        <v>1960237.82</v>
      </c>
      <c r="J3745" s="1">
        <v>6235957</v>
      </c>
      <c r="K3745" s="1">
        <v>0.90970897674560547</v>
      </c>
      <c r="L3745" s="1">
        <v>17.079734802246094</v>
      </c>
      <c r="M3745" s="1">
        <v>0.11353413015604019</v>
      </c>
      <c r="N3745" s="1">
        <v>6.1479344367980957</v>
      </c>
    </row>
    <row r="3746" spans="1:14" x14ac:dyDescent="0.25">
      <c r="A3746" s="1">
        <v>360245</v>
      </c>
      <c r="B3746" s="1" t="s">
        <v>1522</v>
      </c>
      <c r="C3746" s="1">
        <v>113362203</v>
      </c>
      <c r="D3746" s="1">
        <v>245</v>
      </c>
      <c r="E3746" s="1" t="s">
        <v>1780</v>
      </c>
      <c r="F3746" s="1" t="s">
        <v>234</v>
      </c>
      <c r="G3746" s="1" t="s">
        <v>193</v>
      </c>
      <c r="H3746" s="1" t="s">
        <v>240</v>
      </c>
      <c r="I3746" s="1">
        <v>1831374.88</v>
      </c>
      <c r="J3746" s="1">
        <v>8520053</v>
      </c>
      <c r="K3746" s="1">
        <v>0.66255897283554077</v>
      </c>
      <c r="L3746" s="1">
        <v>8.4321918487548828</v>
      </c>
      <c r="M3746" s="1">
        <v>5.1279809325933456E-2</v>
      </c>
      <c r="N3746" s="1">
        <v>2.8807344436645508</v>
      </c>
    </row>
    <row r="3747" spans="1:14" x14ac:dyDescent="0.25">
      <c r="A3747" s="1">
        <v>360246</v>
      </c>
      <c r="B3747" s="1" t="s">
        <v>1522</v>
      </c>
      <c r="C3747" s="1">
        <v>113362303</v>
      </c>
      <c r="D3747" s="1">
        <v>246</v>
      </c>
      <c r="E3747" s="1" t="s">
        <v>1781</v>
      </c>
      <c r="F3747" s="1" t="s">
        <v>234</v>
      </c>
      <c r="G3747" s="1" t="s">
        <v>193</v>
      </c>
      <c r="H3747" s="1" t="s">
        <v>240</v>
      </c>
      <c r="I3747" s="1">
        <v>1749282.39</v>
      </c>
      <c r="J3747" s="1">
        <v>5418110</v>
      </c>
      <c r="K3747" s="1">
        <v>0.4215255081653595</v>
      </c>
      <c r="L3747" s="1">
        <v>8.4362726211547852</v>
      </c>
      <c r="M3747" s="1">
        <v>2.7837729081511497E-2</v>
      </c>
      <c r="N3747" s="1">
        <v>1.6171144247055054</v>
      </c>
    </row>
    <row r="3748" spans="1:14" x14ac:dyDescent="0.25">
      <c r="A3748" s="1">
        <v>360247</v>
      </c>
      <c r="B3748" s="1" t="s">
        <v>1522</v>
      </c>
      <c r="C3748" s="1">
        <v>113362403</v>
      </c>
      <c r="D3748" s="1">
        <v>247</v>
      </c>
      <c r="E3748" s="1" t="s">
        <v>1782</v>
      </c>
      <c r="F3748" s="1" t="s">
        <v>234</v>
      </c>
      <c r="G3748" s="1" t="s">
        <v>193</v>
      </c>
      <c r="H3748" s="1" t="s">
        <v>240</v>
      </c>
      <c r="I3748" s="1">
        <v>2534725.36</v>
      </c>
      <c r="J3748" s="1">
        <v>10317125</v>
      </c>
      <c r="K3748" s="1">
        <v>0.97237998247146606</v>
      </c>
      <c r="L3748" s="1">
        <v>10.405633926391602</v>
      </c>
      <c r="M3748" s="1">
        <v>0.18849737942218781</v>
      </c>
      <c r="N3748" s="1">
        <v>8.0340604782104492</v>
      </c>
    </row>
    <row r="3749" spans="1:14" x14ac:dyDescent="0.25">
      <c r="A3749" s="1">
        <v>360248</v>
      </c>
      <c r="B3749" s="1" t="s">
        <v>1522</v>
      </c>
      <c r="C3749" s="1">
        <v>113362603</v>
      </c>
      <c r="D3749" s="1">
        <v>248</v>
      </c>
      <c r="E3749" s="1" t="s">
        <v>1783</v>
      </c>
      <c r="F3749" s="1" t="s">
        <v>234</v>
      </c>
      <c r="G3749" s="1" t="s">
        <v>193</v>
      </c>
      <c r="H3749" s="1" t="s">
        <v>240</v>
      </c>
      <c r="I3749" s="1">
        <v>2801575.94</v>
      </c>
      <c r="J3749" s="1">
        <v>12187006</v>
      </c>
      <c r="K3749" s="1">
        <v>1.1015950441360474</v>
      </c>
      <c r="L3749" s="1">
        <v>9.9373397827148438</v>
      </c>
      <c r="M3749" s="1">
        <v>0.22836734354496002</v>
      </c>
      <c r="N3749" s="1">
        <v>8.8748083114624023</v>
      </c>
    </row>
    <row r="3750" spans="1:14" x14ac:dyDescent="0.25">
      <c r="A3750" s="1">
        <v>360249</v>
      </c>
      <c r="B3750" s="1" t="s">
        <v>1522</v>
      </c>
      <c r="C3750" s="1">
        <v>113363103</v>
      </c>
      <c r="D3750" s="1">
        <v>249</v>
      </c>
      <c r="E3750" s="1" t="s">
        <v>1784</v>
      </c>
      <c r="F3750" s="1" t="s">
        <v>234</v>
      </c>
      <c r="G3750" s="1" t="s">
        <v>193</v>
      </c>
      <c r="H3750" s="1" t="s">
        <v>240</v>
      </c>
      <c r="I3750" s="1">
        <v>4431125.78</v>
      </c>
      <c r="J3750" s="1">
        <v>15435640</v>
      </c>
      <c r="K3750" s="1">
        <v>1.286937952041626</v>
      </c>
      <c r="L3750" s="1">
        <v>9.0958023071289063</v>
      </c>
      <c r="M3750" s="1">
        <v>0.44922026991844177</v>
      </c>
      <c r="N3750" s="1">
        <v>11.281539916992188</v>
      </c>
    </row>
    <row r="3751" spans="1:14" x14ac:dyDescent="0.25">
      <c r="A3751" s="1">
        <v>360250</v>
      </c>
      <c r="B3751" s="1" t="s">
        <v>1522</v>
      </c>
      <c r="C3751" s="1">
        <v>113363603</v>
      </c>
      <c r="D3751" s="1">
        <v>250</v>
      </c>
      <c r="E3751" s="1" t="s">
        <v>1785</v>
      </c>
      <c r="F3751" s="1" t="s">
        <v>234</v>
      </c>
      <c r="G3751" s="1" t="s">
        <v>193</v>
      </c>
      <c r="H3751" s="1" t="s">
        <v>240</v>
      </c>
      <c r="I3751" s="1">
        <v>1644171.19</v>
      </c>
      <c r="J3751" s="1">
        <v>5038654.5</v>
      </c>
      <c r="K3751" s="1">
        <v>0.46201801300048828</v>
      </c>
      <c r="L3751" s="1">
        <v>10.09514331817627</v>
      </c>
      <c r="M3751" s="1">
        <v>8.2819610834121704E-2</v>
      </c>
      <c r="N3751" s="1">
        <v>5.3043537139892578</v>
      </c>
    </row>
    <row r="3752" spans="1:14" x14ac:dyDescent="0.25">
      <c r="A3752" s="1">
        <v>360251</v>
      </c>
      <c r="B3752" s="1" t="s">
        <v>1522</v>
      </c>
      <c r="C3752" s="1">
        <v>113364002</v>
      </c>
      <c r="D3752" s="1">
        <v>251</v>
      </c>
      <c r="E3752" s="1" t="s">
        <v>1786</v>
      </c>
      <c r="F3752" s="1" t="s">
        <v>234</v>
      </c>
      <c r="G3752" s="1" t="s">
        <v>193</v>
      </c>
      <c r="H3752" s="1" t="s">
        <v>240</v>
      </c>
      <c r="I3752" s="1">
        <v>11674278</v>
      </c>
      <c r="J3752" s="1">
        <v>69252400</v>
      </c>
      <c r="K3752" s="1">
        <v>2.1677279472351074</v>
      </c>
      <c r="L3752" s="1">
        <v>3.2313313484191895</v>
      </c>
      <c r="M3752" s="1">
        <v>0.96907097101211548</v>
      </c>
      <c r="N3752" s="1">
        <v>9.052332878112793</v>
      </c>
    </row>
    <row r="3753" spans="1:14" x14ac:dyDescent="0.25">
      <c r="A3753" s="1">
        <v>360252</v>
      </c>
      <c r="B3753" s="1" t="s">
        <v>1522</v>
      </c>
      <c r="C3753" s="1">
        <v>113364403</v>
      </c>
      <c r="D3753" s="1">
        <v>252</v>
      </c>
      <c r="E3753" s="1" t="s">
        <v>1787</v>
      </c>
      <c r="F3753" s="1" t="s">
        <v>234</v>
      </c>
      <c r="G3753" s="1" t="s">
        <v>193</v>
      </c>
      <c r="H3753" s="1" t="s">
        <v>240</v>
      </c>
      <c r="I3753" s="1">
        <v>1791220.26</v>
      </c>
      <c r="J3753" s="1">
        <v>8233294.5</v>
      </c>
      <c r="K3753" s="1">
        <v>0.65905952453613281</v>
      </c>
      <c r="L3753" s="1">
        <v>8.7013339996337891</v>
      </c>
      <c r="M3753" s="1">
        <v>9.1852262616157532E-2</v>
      </c>
      <c r="N3753" s="1">
        <v>5.4050836563110352</v>
      </c>
    </row>
    <row r="3754" spans="1:14" x14ac:dyDescent="0.25">
      <c r="A3754" s="1">
        <v>360253</v>
      </c>
      <c r="B3754" s="1" t="s">
        <v>1522</v>
      </c>
      <c r="C3754" s="1">
        <v>113364503</v>
      </c>
      <c r="D3754" s="1">
        <v>253</v>
      </c>
      <c r="E3754" s="1" t="s">
        <v>1788</v>
      </c>
      <c r="F3754" s="1" t="s">
        <v>234</v>
      </c>
      <c r="G3754" s="1" t="s">
        <v>193</v>
      </c>
      <c r="H3754" s="1" t="s">
        <v>240</v>
      </c>
      <c r="I3754" s="1">
        <v>2857981.04</v>
      </c>
      <c r="J3754" s="1">
        <v>8085671</v>
      </c>
      <c r="K3754" s="1">
        <v>1.3415549993515015</v>
      </c>
      <c r="L3754" s="1">
        <v>19.892229080200195</v>
      </c>
      <c r="M3754" s="1">
        <v>0.13317395746707916</v>
      </c>
      <c r="N3754" s="1">
        <v>4.8874640464782715</v>
      </c>
    </row>
    <row r="3755" spans="1:14" x14ac:dyDescent="0.25">
      <c r="A3755" s="1">
        <v>360254</v>
      </c>
      <c r="B3755" s="1" t="s">
        <v>1522</v>
      </c>
      <c r="C3755" s="1">
        <v>113365203</v>
      </c>
      <c r="D3755" s="1">
        <v>254</v>
      </c>
      <c r="E3755" s="1" t="s">
        <v>1789</v>
      </c>
      <c r="F3755" s="1" t="s">
        <v>234</v>
      </c>
      <c r="G3755" s="1" t="s">
        <v>193</v>
      </c>
      <c r="H3755" s="1" t="s">
        <v>240</v>
      </c>
      <c r="I3755" s="1">
        <v>3513250.73</v>
      </c>
      <c r="J3755" s="1">
        <v>13656547</v>
      </c>
      <c r="K3755" s="1">
        <v>1.0247620344161987</v>
      </c>
      <c r="L3755" s="1">
        <v>8.1125669479370117</v>
      </c>
      <c r="M3755" s="1">
        <v>0.27198165655136108</v>
      </c>
      <c r="N3755" s="1">
        <v>8.3912086486816406</v>
      </c>
    </row>
    <row r="3756" spans="1:14" x14ac:dyDescent="0.25">
      <c r="A3756" s="1">
        <v>360255</v>
      </c>
      <c r="B3756" s="1" t="s">
        <v>1522</v>
      </c>
      <c r="C3756" s="1">
        <v>113365303</v>
      </c>
      <c r="D3756" s="1">
        <v>255</v>
      </c>
      <c r="E3756" s="1" t="s">
        <v>1790</v>
      </c>
      <c r="F3756" s="1" t="s">
        <v>234</v>
      </c>
      <c r="G3756" s="1" t="s">
        <v>193</v>
      </c>
      <c r="H3756" s="1" t="s">
        <v>240</v>
      </c>
      <c r="I3756" s="1">
        <v>908221.97</v>
      </c>
      <c r="J3756" s="1">
        <v>3182854.75</v>
      </c>
      <c r="K3756" s="1">
        <v>0.20220324397087097</v>
      </c>
      <c r="L3756" s="1">
        <v>6.7838606834411621</v>
      </c>
      <c r="M3756" s="1">
        <v>2.7349399402737617E-2</v>
      </c>
      <c r="N3756" s="1">
        <v>3.1048078536987305</v>
      </c>
    </row>
    <row r="3757" spans="1:14" x14ac:dyDescent="0.25">
      <c r="A3757" s="1">
        <v>360256</v>
      </c>
      <c r="B3757" s="1" t="s">
        <v>1522</v>
      </c>
      <c r="C3757" s="1">
        <v>113367003</v>
      </c>
      <c r="D3757" s="1">
        <v>256</v>
      </c>
      <c r="E3757" s="1" t="s">
        <v>1791</v>
      </c>
      <c r="F3757" s="1" t="s">
        <v>234</v>
      </c>
      <c r="G3757" s="1" t="s">
        <v>193</v>
      </c>
      <c r="H3757" s="1" t="s">
        <v>240</v>
      </c>
      <c r="I3757" s="1">
        <v>2373558.04</v>
      </c>
      <c r="J3757" s="1">
        <v>11311150</v>
      </c>
      <c r="K3757" s="1">
        <v>0.64735198020935059</v>
      </c>
      <c r="L3757" s="1">
        <v>6.0705575942993164</v>
      </c>
      <c r="M3757" s="1">
        <v>0.10477243363857269</v>
      </c>
      <c r="N3757" s="1">
        <v>4.6179962158203125</v>
      </c>
    </row>
    <row r="3758" spans="1:14" x14ac:dyDescent="0.25">
      <c r="A3758" s="1">
        <v>360257</v>
      </c>
      <c r="B3758" s="1" t="s">
        <v>1522</v>
      </c>
      <c r="C3758" s="1">
        <v>113369003</v>
      </c>
      <c r="D3758" s="1">
        <v>257</v>
      </c>
      <c r="E3758" s="1" t="s">
        <v>1792</v>
      </c>
      <c r="F3758" s="1" t="s">
        <v>234</v>
      </c>
      <c r="G3758" s="1" t="s">
        <v>193</v>
      </c>
      <c r="H3758" s="1" t="s">
        <v>240</v>
      </c>
      <c r="I3758" s="1">
        <v>2663107.92</v>
      </c>
      <c r="J3758" s="1">
        <v>11323120</v>
      </c>
      <c r="K3758" s="1">
        <v>0.62100601196289063</v>
      </c>
      <c r="L3758" s="1">
        <v>5.8026480674743652</v>
      </c>
      <c r="M3758" s="1">
        <v>9.0826071798801422E-2</v>
      </c>
      <c r="N3758" s="1">
        <v>3.5309531688690186</v>
      </c>
    </row>
    <row r="3759" spans="1:14" x14ac:dyDescent="0.25">
      <c r="A3759" s="1">
        <v>360258</v>
      </c>
      <c r="B3759" s="1" t="s">
        <v>1522</v>
      </c>
      <c r="C3759" s="1">
        <v>113380303</v>
      </c>
      <c r="D3759" s="1">
        <v>258</v>
      </c>
      <c r="E3759" s="1" t="s">
        <v>1793</v>
      </c>
      <c r="F3759" s="1" t="s">
        <v>234</v>
      </c>
      <c r="G3759" s="1" t="s">
        <v>194</v>
      </c>
      <c r="H3759" s="1" t="s">
        <v>240</v>
      </c>
      <c r="I3759" s="1">
        <v>1037129.81</v>
      </c>
      <c r="J3759" s="1">
        <v>5303412</v>
      </c>
      <c r="K3759" s="1">
        <v>0.33553799986839294</v>
      </c>
      <c r="L3759" s="1">
        <v>6.7541565895080566</v>
      </c>
      <c r="M3759" s="1">
        <v>6.1490260064601898E-2</v>
      </c>
      <c r="N3759" s="1">
        <v>6.3025593757629395</v>
      </c>
    </row>
    <row r="3760" spans="1:14" x14ac:dyDescent="0.25">
      <c r="A3760" s="1">
        <v>360259</v>
      </c>
      <c r="B3760" s="1" t="s">
        <v>1522</v>
      </c>
      <c r="C3760" s="1">
        <v>113381303</v>
      </c>
      <c r="D3760" s="1">
        <v>259</v>
      </c>
      <c r="E3760" s="1" t="s">
        <v>1794</v>
      </c>
      <c r="F3760" s="1" t="s">
        <v>234</v>
      </c>
      <c r="G3760" s="1" t="s">
        <v>194</v>
      </c>
      <c r="H3760" s="1" t="s">
        <v>240</v>
      </c>
      <c r="I3760" s="1">
        <v>2896018.33</v>
      </c>
      <c r="J3760" s="1">
        <v>12712555</v>
      </c>
      <c r="K3760" s="1">
        <v>1.3320250511169434</v>
      </c>
      <c r="L3760" s="1">
        <v>11.70442008972168</v>
      </c>
      <c r="M3760" s="1">
        <v>0.23617881536483765</v>
      </c>
      <c r="N3760" s="1">
        <v>8.8794384002685547</v>
      </c>
    </row>
    <row r="3761" spans="1:14" x14ac:dyDescent="0.25">
      <c r="A3761" s="1">
        <v>360260</v>
      </c>
      <c r="B3761" s="1" t="s">
        <v>1522</v>
      </c>
      <c r="C3761" s="1">
        <v>113382303</v>
      </c>
      <c r="D3761" s="1">
        <v>260</v>
      </c>
      <c r="E3761" s="1" t="s">
        <v>1795</v>
      </c>
      <c r="F3761" s="1" t="s">
        <v>234</v>
      </c>
      <c r="G3761" s="1" t="s">
        <v>194</v>
      </c>
      <c r="H3761" s="1" t="s">
        <v>240</v>
      </c>
      <c r="I3761" s="1">
        <v>1448164.73</v>
      </c>
      <c r="J3761" s="1">
        <v>5842848</v>
      </c>
      <c r="K3761" s="1">
        <v>0.35275951027870178</v>
      </c>
      <c r="L3761" s="1">
        <v>6.4253883361816406</v>
      </c>
      <c r="M3761" s="1">
        <v>0.11968585848808289</v>
      </c>
      <c r="N3761" s="1">
        <v>9.0092411041259766</v>
      </c>
    </row>
    <row r="3762" spans="1:14" x14ac:dyDescent="0.25">
      <c r="A3762" s="1">
        <v>360261</v>
      </c>
      <c r="B3762" s="1" t="s">
        <v>1522</v>
      </c>
      <c r="C3762" s="1">
        <v>113384603</v>
      </c>
      <c r="D3762" s="1">
        <v>261</v>
      </c>
      <c r="E3762" s="1" t="s">
        <v>1796</v>
      </c>
      <c r="F3762" s="1" t="s">
        <v>234</v>
      </c>
      <c r="G3762" s="1" t="s">
        <v>194</v>
      </c>
      <c r="H3762" s="1" t="s">
        <v>240</v>
      </c>
      <c r="I3762" s="1">
        <v>4488118.55</v>
      </c>
      <c r="J3762" s="1">
        <v>37780316</v>
      </c>
      <c r="K3762" s="1">
        <v>4.2056679725646973</v>
      </c>
      <c r="L3762" s="1">
        <v>12.526320457458496</v>
      </c>
      <c r="M3762" s="1">
        <v>0.54747825860977173</v>
      </c>
      <c r="N3762" s="1">
        <v>13.893128395080566</v>
      </c>
    </row>
    <row r="3763" spans="1:14" x14ac:dyDescent="0.25">
      <c r="A3763" s="1">
        <v>360262</v>
      </c>
      <c r="B3763" s="1" t="s">
        <v>1522</v>
      </c>
      <c r="C3763" s="1">
        <v>113385003</v>
      </c>
      <c r="D3763" s="1">
        <v>262</v>
      </c>
      <c r="E3763" s="1" t="s">
        <v>1797</v>
      </c>
      <c r="F3763" s="1" t="s">
        <v>234</v>
      </c>
      <c r="G3763" s="1" t="s">
        <v>194</v>
      </c>
      <c r="H3763" s="1" t="s">
        <v>240</v>
      </c>
      <c r="I3763" s="1">
        <v>1733735.47</v>
      </c>
      <c r="J3763" s="1">
        <v>8716186</v>
      </c>
      <c r="K3763" s="1">
        <v>0.48819249868392944</v>
      </c>
      <c r="L3763" s="1">
        <v>5.9333114624023438</v>
      </c>
      <c r="M3763" s="1">
        <v>0.26193490624427795</v>
      </c>
      <c r="N3763" s="1">
        <v>17.796901702880859</v>
      </c>
    </row>
    <row r="3764" spans="1:14" x14ac:dyDescent="0.25">
      <c r="A3764" s="1">
        <v>360263</v>
      </c>
      <c r="B3764" s="1" t="s">
        <v>1522</v>
      </c>
      <c r="C3764" s="1">
        <v>113385303</v>
      </c>
      <c r="D3764" s="1">
        <v>263</v>
      </c>
      <c r="E3764" s="1" t="s">
        <v>1798</v>
      </c>
      <c r="F3764" s="1" t="s">
        <v>234</v>
      </c>
      <c r="G3764" s="1" t="s">
        <v>194</v>
      </c>
      <c r="H3764" s="1" t="s">
        <v>240</v>
      </c>
      <c r="I3764" s="1">
        <v>1916666.04</v>
      </c>
      <c r="J3764" s="1">
        <v>8221707.5</v>
      </c>
      <c r="K3764" s="1">
        <v>0.96673101186752319</v>
      </c>
      <c r="L3764" s="1">
        <v>13.325074195861816</v>
      </c>
      <c r="M3764" s="1">
        <v>0.21704630553722382</v>
      </c>
      <c r="N3764" s="1">
        <v>12.770285606384277</v>
      </c>
    </row>
    <row r="3765" spans="1:14" x14ac:dyDescent="0.25">
      <c r="A3765" s="1">
        <v>360264</v>
      </c>
      <c r="B3765" s="1" t="s">
        <v>1522</v>
      </c>
      <c r="C3765" s="1">
        <v>114060503</v>
      </c>
      <c r="D3765" s="1">
        <v>264</v>
      </c>
      <c r="E3765" s="1" t="s">
        <v>1799</v>
      </c>
      <c r="F3765" s="1" t="s">
        <v>235</v>
      </c>
      <c r="G3765" s="1" t="s">
        <v>195</v>
      </c>
      <c r="H3765" s="1" t="s">
        <v>240</v>
      </c>
      <c r="I3765" s="1">
        <v>905200.69</v>
      </c>
      <c r="J3765" s="1">
        <v>4855575.5</v>
      </c>
      <c r="K3765" s="1">
        <v>0.79095500707626343</v>
      </c>
      <c r="L3765" s="1">
        <v>19.459505081176758</v>
      </c>
      <c r="M3765" s="1">
        <v>0.15559011697769165</v>
      </c>
      <c r="N3765" s="1">
        <v>20.756124496459961</v>
      </c>
    </row>
    <row r="3766" spans="1:14" x14ac:dyDescent="0.25">
      <c r="A3766" s="1">
        <v>360265</v>
      </c>
      <c r="B3766" s="1" t="s">
        <v>1522</v>
      </c>
      <c r="C3766" s="1">
        <v>114060753</v>
      </c>
      <c r="D3766" s="1">
        <v>265</v>
      </c>
      <c r="E3766" s="1" t="s">
        <v>1800</v>
      </c>
      <c r="F3766" s="1" t="s">
        <v>235</v>
      </c>
      <c r="G3766" s="1" t="s">
        <v>195</v>
      </c>
      <c r="H3766" s="1" t="s">
        <v>240</v>
      </c>
      <c r="I3766" s="1">
        <v>4436171.0599999996</v>
      </c>
      <c r="J3766" s="1">
        <v>16953174</v>
      </c>
      <c r="K3766" s="1">
        <v>1.1420700550079346</v>
      </c>
      <c r="L3766" s="1">
        <v>7.2232146263122559</v>
      </c>
      <c r="M3766" s="1">
        <v>0.51672428846359253</v>
      </c>
      <c r="N3766" s="1">
        <v>13.183602333068848</v>
      </c>
    </row>
    <row r="3767" spans="1:14" x14ac:dyDescent="0.25">
      <c r="A3767" s="1">
        <v>360266</v>
      </c>
      <c r="B3767" s="1" t="s">
        <v>1522</v>
      </c>
      <c r="C3767" s="1">
        <v>114060853</v>
      </c>
      <c r="D3767" s="1">
        <v>266</v>
      </c>
      <c r="E3767" s="1" t="s">
        <v>1801</v>
      </c>
      <c r="F3767" s="1" t="s">
        <v>235</v>
      </c>
      <c r="G3767" s="1" t="s">
        <v>195</v>
      </c>
      <c r="H3767" s="1" t="s">
        <v>240</v>
      </c>
      <c r="I3767" s="1">
        <v>1253815.08</v>
      </c>
      <c r="J3767" s="1">
        <v>4644172.5</v>
      </c>
      <c r="K3767" s="1">
        <v>0.21131199598312378</v>
      </c>
      <c r="L3767" s="1">
        <v>4.766944408416748</v>
      </c>
      <c r="M3767" s="1">
        <v>8.3955608308315277E-2</v>
      </c>
      <c r="N3767" s="1">
        <v>7.1765551567077637</v>
      </c>
    </row>
    <row r="3768" spans="1:14" x14ac:dyDescent="0.25">
      <c r="A3768" s="1">
        <v>360267</v>
      </c>
      <c r="B3768" s="1" t="s">
        <v>1522</v>
      </c>
      <c r="C3768" s="1">
        <v>114061103</v>
      </c>
      <c r="D3768" s="1">
        <v>267</v>
      </c>
      <c r="E3768" s="1" t="s">
        <v>1802</v>
      </c>
      <c r="F3768" s="1" t="s">
        <v>235</v>
      </c>
      <c r="G3768" s="1" t="s">
        <v>195</v>
      </c>
      <c r="H3768" s="1" t="s">
        <v>240</v>
      </c>
      <c r="I3768" s="1">
        <v>2074396.6</v>
      </c>
      <c r="J3768" s="1">
        <v>7298079</v>
      </c>
      <c r="K3768" s="1">
        <v>0.5305895209312439</v>
      </c>
      <c r="L3768" s="1">
        <v>7.8402705192565918</v>
      </c>
      <c r="M3768" s="1">
        <v>0.14836539328098297</v>
      </c>
      <c r="N3768" s="1">
        <v>7.7031664848327637</v>
      </c>
    </row>
    <row r="3769" spans="1:14" x14ac:dyDescent="0.25">
      <c r="A3769" s="1">
        <v>360268</v>
      </c>
      <c r="B3769" s="1" t="s">
        <v>1522</v>
      </c>
      <c r="C3769" s="1">
        <v>114061503</v>
      </c>
      <c r="D3769" s="1">
        <v>268</v>
      </c>
      <c r="E3769" s="1" t="s">
        <v>1803</v>
      </c>
      <c r="F3769" s="1" t="s">
        <v>235</v>
      </c>
      <c r="G3769" s="1" t="s">
        <v>195</v>
      </c>
      <c r="H3769" s="1" t="s">
        <v>240</v>
      </c>
      <c r="I3769" s="1">
        <v>2060302.05</v>
      </c>
      <c r="J3769" s="1">
        <v>9379775</v>
      </c>
      <c r="K3769" s="1">
        <v>0.54229199886322021</v>
      </c>
      <c r="L3769" s="1">
        <v>6.1362719535827637</v>
      </c>
      <c r="M3769" s="1">
        <v>0.22842447459697723</v>
      </c>
      <c r="N3769" s="1">
        <v>12.469417572021484</v>
      </c>
    </row>
    <row r="3770" spans="1:14" x14ac:dyDescent="0.25">
      <c r="A3770" s="1">
        <v>360269</v>
      </c>
      <c r="B3770" s="1" t="s">
        <v>1522</v>
      </c>
      <c r="C3770" s="1">
        <v>114062003</v>
      </c>
      <c r="D3770" s="1">
        <v>269</v>
      </c>
      <c r="E3770" s="1" t="s">
        <v>1804</v>
      </c>
      <c r="F3770" s="1" t="s">
        <v>235</v>
      </c>
      <c r="G3770" s="1" t="s">
        <v>195</v>
      </c>
      <c r="H3770" s="1" t="s">
        <v>240</v>
      </c>
      <c r="I3770" s="1">
        <v>2705404.68</v>
      </c>
      <c r="J3770" s="1">
        <v>10198265</v>
      </c>
      <c r="K3770" s="1">
        <v>0.88276499509811401</v>
      </c>
      <c r="L3770" s="1">
        <v>9.4763031005859375</v>
      </c>
      <c r="M3770" s="1">
        <v>0.27423474192619324</v>
      </c>
      <c r="N3770" s="1">
        <v>11.279950141906738</v>
      </c>
    </row>
    <row r="3771" spans="1:14" x14ac:dyDescent="0.25">
      <c r="A3771" s="1">
        <v>360270</v>
      </c>
      <c r="B3771" s="1" t="s">
        <v>1522</v>
      </c>
      <c r="C3771" s="1">
        <v>114062503</v>
      </c>
      <c r="D3771" s="1">
        <v>270</v>
      </c>
      <c r="E3771" s="1" t="s">
        <v>1805</v>
      </c>
      <c r="F3771" s="1" t="s">
        <v>235</v>
      </c>
      <c r="G3771" s="1" t="s">
        <v>195</v>
      </c>
      <c r="H3771" s="1" t="s">
        <v>240</v>
      </c>
      <c r="I3771" s="1">
        <v>1801730.43</v>
      </c>
      <c r="J3771" s="1">
        <v>6503790.5</v>
      </c>
      <c r="K3771" s="1">
        <v>0.18628150224685669</v>
      </c>
      <c r="L3771" s="1">
        <v>2.9486541748046875</v>
      </c>
      <c r="M3771" s="1">
        <v>0.15787164866924286</v>
      </c>
      <c r="N3771" s="1">
        <v>9.6037235260009766</v>
      </c>
    </row>
    <row r="3772" spans="1:14" x14ac:dyDescent="0.25">
      <c r="A3772" s="1">
        <v>360271</v>
      </c>
      <c r="B3772" s="1" t="s">
        <v>1522</v>
      </c>
      <c r="C3772" s="1">
        <v>114063003</v>
      </c>
      <c r="D3772" s="1">
        <v>271</v>
      </c>
      <c r="E3772" s="1" t="s">
        <v>1806</v>
      </c>
      <c r="F3772" s="1" t="s">
        <v>235</v>
      </c>
      <c r="G3772" s="1" t="s">
        <v>195</v>
      </c>
      <c r="H3772" s="1" t="s">
        <v>240</v>
      </c>
      <c r="I3772" s="1">
        <v>2947834.58</v>
      </c>
      <c r="J3772" s="1">
        <v>7737038</v>
      </c>
      <c r="K3772" s="1">
        <v>0.75041300058364868</v>
      </c>
      <c r="L3772" s="1">
        <v>10.740708351135254</v>
      </c>
      <c r="M3772" s="1">
        <v>0.44627976417541504</v>
      </c>
      <c r="N3772" s="1">
        <v>17.840095520019531</v>
      </c>
    </row>
    <row r="3773" spans="1:14" x14ac:dyDescent="0.25">
      <c r="A3773" s="1">
        <v>360272</v>
      </c>
      <c r="B3773" s="1" t="s">
        <v>1522</v>
      </c>
      <c r="C3773" s="1">
        <v>114063503</v>
      </c>
      <c r="D3773" s="1">
        <v>272</v>
      </c>
      <c r="E3773" s="1" t="s">
        <v>1807</v>
      </c>
      <c r="F3773" s="1" t="s">
        <v>235</v>
      </c>
      <c r="G3773" s="1" t="s">
        <v>195</v>
      </c>
      <c r="H3773" s="1" t="s">
        <v>240</v>
      </c>
      <c r="I3773" s="1">
        <v>1724711.27</v>
      </c>
      <c r="J3773" s="1">
        <v>7827306.5</v>
      </c>
      <c r="K3773" s="1">
        <v>0.59617352485656738</v>
      </c>
      <c r="L3773" s="1">
        <v>8.2445383071899414</v>
      </c>
      <c r="M3773" s="1">
        <v>0.12962965667247772</v>
      </c>
      <c r="N3773" s="1">
        <v>8.1268348693847656</v>
      </c>
    </row>
    <row r="3774" spans="1:14" x14ac:dyDescent="0.25">
      <c r="A3774" s="1">
        <v>360273</v>
      </c>
      <c r="B3774" s="1" t="s">
        <v>1522</v>
      </c>
      <c r="C3774" s="1">
        <v>114064003</v>
      </c>
      <c r="D3774" s="1">
        <v>273</v>
      </c>
      <c r="E3774" s="1" t="s">
        <v>1808</v>
      </c>
      <c r="F3774" s="1" t="s">
        <v>235</v>
      </c>
      <c r="G3774" s="1" t="s">
        <v>195</v>
      </c>
      <c r="H3774" s="1" t="s">
        <v>240</v>
      </c>
      <c r="I3774" s="1">
        <v>1048169.4</v>
      </c>
      <c r="J3774" s="1">
        <v>4006870</v>
      </c>
      <c r="K3774" s="1">
        <v>0.38205826282501221</v>
      </c>
      <c r="L3774" s="1">
        <v>10.540084838867188</v>
      </c>
      <c r="M3774" s="1">
        <v>4.9944911152124405E-2</v>
      </c>
      <c r="N3774" s="1">
        <v>5.0033745765686035</v>
      </c>
    </row>
    <row r="3775" spans="1:14" x14ac:dyDescent="0.25">
      <c r="A3775" s="1">
        <v>360274</v>
      </c>
      <c r="B3775" s="1" t="s">
        <v>1522</v>
      </c>
      <c r="C3775" s="1">
        <v>114065503</v>
      </c>
      <c r="D3775" s="1">
        <v>274</v>
      </c>
      <c r="E3775" s="1" t="s">
        <v>1809</v>
      </c>
      <c r="F3775" s="1" t="s">
        <v>235</v>
      </c>
      <c r="G3775" s="1" t="s">
        <v>195</v>
      </c>
      <c r="H3775" s="1" t="s">
        <v>240</v>
      </c>
      <c r="I3775" s="1">
        <v>2317333.56</v>
      </c>
      <c r="J3775" s="1">
        <v>8421265</v>
      </c>
      <c r="K3775" s="1">
        <v>1.5868140459060669</v>
      </c>
      <c r="L3775" s="1">
        <v>23.217870712280273</v>
      </c>
      <c r="M3775" s="1">
        <v>0.16203896701335907</v>
      </c>
      <c r="N3775" s="1">
        <v>7.5181818008422852</v>
      </c>
    </row>
    <row r="3776" spans="1:14" x14ac:dyDescent="0.25">
      <c r="A3776" s="1">
        <v>360275</v>
      </c>
      <c r="B3776" s="1" t="s">
        <v>1522</v>
      </c>
      <c r="C3776" s="1">
        <v>114066503</v>
      </c>
      <c r="D3776" s="1">
        <v>275</v>
      </c>
      <c r="E3776" s="1" t="s">
        <v>1810</v>
      </c>
      <c r="F3776" s="1" t="s">
        <v>235</v>
      </c>
      <c r="G3776" s="1" t="s">
        <v>195</v>
      </c>
      <c r="H3776" s="1" t="s">
        <v>240</v>
      </c>
      <c r="I3776" s="1">
        <v>1245965.8999999999</v>
      </c>
      <c r="J3776" s="1">
        <v>4308345.5</v>
      </c>
      <c r="K3776" s="1">
        <v>0.19331249594688416</v>
      </c>
      <c r="L3776" s="1">
        <v>4.6977143287658691</v>
      </c>
      <c r="M3776" s="1">
        <v>8.7112687528133392E-2</v>
      </c>
      <c r="N3776" s="1">
        <v>7.517146110534668</v>
      </c>
    </row>
    <row r="3777" spans="1:14" x14ac:dyDescent="0.25">
      <c r="A3777" s="1">
        <v>360276</v>
      </c>
      <c r="B3777" s="1" t="s">
        <v>1522</v>
      </c>
      <c r="C3777" s="1">
        <v>114067002</v>
      </c>
      <c r="D3777" s="1">
        <v>276</v>
      </c>
      <c r="E3777" s="1" t="s">
        <v>1811</v>
      </c>
      <c r="F3777" s="1" t="s">
        <v>235</v>
      </c>
      <c r="G3777" s="1" t="s">
        <v>195</v>
      </c>
      <c r="H3777" s="1" t="s">
        <v>240</v>
      </c>
      <c r="I3777" s="1">
        <v>17585034.82</v>
      </c>
      <c r="J3777" s="1">
        <v>170711952</v>
      </c>
      <c r="K3777" s="1">
        <v>13.491711616516113</v>
      </c>
      <c r="L3777" s="1">
        <v>8.5814094543457031</v>
      </c>
      <c r="M3777" s="1">
        <v>2.409637451171875</v>
      </c>
      <c r="N3777" s="1">
        <v>15.878579139709473</v>
      </c>
    </row>
    <row r="3778" spans="1:14" x14ac:dyDescent="0.25">
      <c r="A3778" s="1">
        <v>360277</v>
      </c>
      <c r="B3778" s="1" t="s">
        <v>1522</v>
      </c>
      <c r="C3778" s="1">
        <v>114067503</v>
      </c>
      <c r="D3778" s="1">
        <v>277</v>
      </c>
      <c r="E3778" s="1" t="s">
        <v>1812</v>
      </c>
      <c r="F3778" s="1" t="s">
        <v>235</v>
      </c>
      <c r="G3778" s="1" t="s">
        <v>195</v>
      </c>
      <c r="H3778" s="1" t="s">
        <v>240</v>
      </c>
      <c r="I3778" s="1">
        <v>1208478.6000000001</v>
      </c>
      <c r="J3778" s="1">
        <v>3636393.25</v>
      </c>
      <c r="K3778" s="1">
        <v>0.39852398633956909</v>
      </c>
      <c r="L3778" s="1">
        <v>12.308218002319336</v>
      </c>
      <c r="M3778" s="1">
        <v>0.10772392153739929</v>
      </c>
      <c r="N3778" s="1">
        <v>9.7863693237304688</v>
      </c>
    </row>
    <row r="3779" spans="1:14" x14ac:dyDescent="0.25">
      <c r="A3779" s="1">
        <v>360278</v>
      </c>
      <c r="B3779" s="1" t="s">
        <v>1522</v>
      </c>
      <c r="C3779" s="1">
        <v>114068003</v>
      </c>
      <c r="D3779" s="1">
        <v>278</v>
      </c>
      <c r="E3779" s="1" t="s">
        <v>1813</v>
      </c>
      <c r="F3779" s="1" t="s">
        <v>235</v>
      </c>
      <c r="G3779" s="1" t="s">
        <v>195</v>
      </c>
      <c r="H3779" s="1" t="s">
        <v>240</v>
      </c>
      <c r="I3779" s="1">
        <v>1046379.01</v>
      </c>
      <c r="J3779" s="1">
        <v>4741135.5</v>
      </c>
      <c r="K3779" s="1">
        <v>0.34243500232696533</v>
      </c>
      <c r="L3779" s="1">
        <v>7.7849130630493164</v>
      </c>
      <c r="M3779" s="1">
        <v>8.6468532681465149E-2</v>
      </c>
      <c r="N3779" s="1">
        <v>9.0079784393310547</v>
      </c>
    </row>
    <row r="3780" spans="1:14" x14ac:dyDescent="0.25">
      <c r="A3780" s="1">
        <v>360279</v>
      </c>
      <c r="B3780" s="1" t="s">
        <v>1522</v>
      </c>
      <c r="C3780" s="1">
        <v>114068103</v>
      </c>
      <c r="D3780" s="1">
        <v>279</v>
      </c>
      <c r="E3780" s="1" t="s">
        <v>1814</v>
      </c>
      <c r="F3780" s="1" t="s">
        <v>235</v>
      </c>
      <c r="G3780" s="1" t="s">
        <v>195</v>
      </c>
      <c r="H3780" s="1" t="s">
        <v>240</v>
      </c>
      <c r="I3780" s="1">
        <v>1956001.24</v>
      </c>
      <c r="J3780" s="1">
        <v>6515828</v>
      </c>
      <c r="K3780" s="1">
        <v>0.4809575080871582</v>
      </c>
      <c r="L3780" s="1">
        <v>7.9696407318115234</v>
      </c>
      <c r="M3780" s="1">
        <v>-2.2386780008673668E-2</v>
      </c>
      <c r="N3780" s="1">
        <v>-1.1315666437149048</v>
      </c>
    </row>
    <row r="3781" spans="1:14" x14ac:dyDescent="0.25">
      <c r="A3781" s="1">
        <v>360280</v>
      </c>
      <c r="B3781" s="1" t="s">
        <v>1522</v>
      </c>
      <c r="C3781" s="1">
        <v>114069103</v>
      </c>
      <c r="D3781" s="1">
        <v>280</v>
      </c>
      <c r="E3781" s="1" t="s">
        <v>1815</v>
      </c>
      <c r="F3781" s="1" t="s">
        <v>235</v>
      </c>
      <c r="G3781" s="1" t="s">
        <v>195</v>
      </c>
      <c r="H3781" s="1" t="s">
        <v>240</v>
      </c>
      <c r="I3781" s="1">
        <v>3202396.03</v>
      </c>
      <c r="J3781" s="1">
        <v>10696125</v>
      </c>
      <c r="K3781" s="1">
        <v>1.4475150108337402</v>
      </c>
      <c r="L3781" s="1">
        <v>15.651163101196289</v>
      </c>
      <c r="M3781" s="1">
        <v>0.18411903083324432</v>
      </c>
      <c r="N3781" s="1">
        <v>6.1001367568969727</v>
      </c>
    </row>
    <row r="3782" spans="1:14" x14ac:dyDescent="0.25">
      <c r="A3782" s="1">
        <v>360281</v>
      </c>
      <c r="B3782" s="1" t="s">
        <v>1522</v>
      </c>
      <c r="C3782" s="1">
        <v>114069353</v>
      </c>
      <c r="D3782" s="1">
        <v>281</v>
      </c>
      <c r="E3782" s="1" t="s">
        <v>1816</v>
      </c>
      <c r="F3782" s="1" t="s">
        <v>235</v>
      </c>
      <c r="G3782" s="1" t="s">
        <v>195</v>
      </c>
      <c r="H3782" s="1" t="s">
        <v>240</v>
      </c>
      <c r="I3782" s="1">
        <v>1143770.1000000001</v>
      </c>
      <c r="J3782" s="1">
        <v>2370616</v>
      </c>
      <c r="K3782" s="1">
        <v>0.22716024518013</v>
      </c>
      <c r="L3782" s="1">
        <v>10.597850799560547</v>
      </c>
      <c r="M3782" s="1">
        <v>0.22882266342639923</v>
      </c>
      <c r="N3782" s="1">
        <v>25.009378433227539</v>
      </c>
    </row>
    <row r="3783" spans="1:14" x14ac:dyDescent="0.25">
      <c r="A3783" s="1">
        <v>360282</v>
      </c>
      <c r="B3783" s="1" t="s">
        <v>1522</v>
      </c>
      <c r="C3783" s="1">
        <v>115210503</v>
      </c>
      <c r="D3783" s="1">
        <v>282</v>
      </c>
      <c r="E3783" s="1" t="s">
        <v>1817</v>
      </c>
      <c r="F3783" s="1" t="s">
        <v>234</v>
      </c>
      <c r="G3783" s="1" t="s">
        <v>196</v>
      </c>
      <c r="H3783" s="1" t="s">
        <v>240</v>
      </c>
      <c r="I3783" s="1">
        <v>2303571.06</v>
      </c>
      <c r="J3783" s="1">
        <v>10955212</v>
      </c>
      <c r="K3783" s="1">
        <v>0.8999059796333313</v>
      </c>
      <c r="L3783" s="1">
        <v>8.9495639801025391</v>
      </c>
      <c r="M3783" s="1">
        <v>0.16724148392677307</v>
      </c>
      <c r="N3783" s="1">
        <v>7.8284497261047363</v>
      </c>
    </row>
    <row r="3784" spans="1:14" x14ac:dyDescent="0.25">
      <c r="A3784" s="1">
        <v>360283</v>
      </c>
      <c r="B3784" s="1" t="s">
        <v>1522</v>
      </c>
      <c r="C3784" s="1">
        <v>115211003</v>
      </c>
      <c r="D3784" s="1">
        <v>283</v>
      </c>
      <c r="E3784" s="1" t="s">
        <v>1818</v>
      </c>
      <c r="F3784" s="1" t="s">
        <v>234</v>
      </c>
      <c r="G3784" s="1" t="s">
        <v>196</v>
      </c>
      <c r="H3784" s="1" t="s">
        <v>240</v>
      </c>
      <c r="I3784" s="1">
        <v>726149.11</v>
      </c>
      <c r="J3784" s="1">
        <v>1971274.875</v>
      </c>
      <c r="K3784" s="1">
        <v>0.26096087694168091</v>
      </c>
      <c r="L3784" s="1">
        <v>15.258068084716797</v>
      </c>
      <c r="M3784" s="1">
        <v>0.16989849507808685</v>
      </c>
      <c r="N3784" s="1">
        <v>30.543514251708984</v>
      </c>
    </row>
    <row r="3785" spans="1:14" x14ac:dyDescent="0.25">
      <c r="A3785" s="1">
        <v>360284</v>
      </c>
      <c r="B3785" s="1" t="s">
        <v>1522</v>
      </c>
      <c r="C3785" s="1">
        <v>115211103</v>
      </c>
      <c r="D3785" s="1">
        <v>284</v>
      </c>
      <c r="E3785" s="1" t="s">
        <v>1819</v>
      </c>
      <c r="F3785" s="1" t="s">
        <v>234</v>
      </c>
      <c r="G3785" s="1" t="s">
        <v>196</v>
      </c>
      <c r="H3785" s="1" t="s">
        <v>240</v>
      </c>
      <c r="I3785" s="1">
        <v>3519647.81</v>
      </c>
      <c r="J3785" s="1">
        <v>15901888</v>
      </c>
      <c r="K3785" s="1">
        <v>1.7246079444885254</v>
      </c>
      <c r="L3785" s="1">
        <v>12.164589881896973</v>
      </c>
      <c r="M3785" s="1">
        <v>0.35560771822929382</v>
      </c>
      <c r="N3785" s="1">
        <v>11.239040374755859</v>
      </c>
    </row>
    <row r="3786" spans="1:14" x14ac:dyDescent="0.25">
      <c r="A3786" s="1">
        <v>360285</v>
      </c>
      <c r="B3786" s="1" t="s">
        <v>1522</v>
      </c>
      <c r="C3786" s="1">
        <v>115211603</v>
      </c>
      <c r="D3786" s="1">
        <v>285</v>
      </c>
      <c r="E3786" s="1" t="s">
        <v>1820</v>
      </c>
      <c r="F3786" s="1" t="s">
        <v>234</v>
      </c>
      <c r="G3786" s="1" t="s">
        <v>196</v>
      </c>
      <c r="H3786" s="1" t="s">
        <v>240</v>
      </c>
      <c r="I3786" s="1">
        <v>3903545</v>
      </c>
      <c r="J3786" s="1">
        <v>14560981</v>
      </c>
      <c r="K3786" s="1">
        <v>2.169903039932251</v>
      </c>
      <c r="L3786" s="1">
        <v>17.511817932128906</v>
      </c>
      <c r="M3786" s="1">
        <v>0.17666800320148468</v>
      </c>
      <c r="N3786" s="1">
        <v>4.7403764724731445</v>
      </c>
    </row>
    <row r="3787" spans="1:14" x14ac:dyDescent="0.25">
      <c r="A3787" s="1">
        <v>360286</v>
      </c>
      <c r="B3787" s="1" t="s">
        <v>1522</v>
      </c>
      <c r="C3787" s="1">
        <v>115212503</v>
      </c>
      <c r="D3787" s="1">
        <v>286</v>
      </c>
      <c r="E3787" s="1" t="s">
        <v>1821</v>
      </c>
      <c r="F3787" s="1" t="s">
        <v>234</v>
      </c>
      <c r="G3787" s="1" t="s">
        <v>196</v>
      </c>
      <c r="H3787" s="1" t="s">
        <v>240</v>
      </c>
      <c r="I3787" s="1">
        <v>1669051.38</v>
      </c>
      <c r="J3787" s="1">
        <v>7285892.5</v>
      </c>
      <c r="K3787" s="1">
        <v>0.61903250217437744</v>
      </c>
      <c r="L3787" s="1">
        <v>9.2852182388305664</v>
      </c>
      <c r="M3787" s="1">
        <v>0.12026680260896683</v>
      </c>
      <c r="N3787" s="1">
        <v>7.7652373313903809</v>
      </c>
    </row>
    <row r="3788" spans="1:14" x14ac:dyDescent="0.25">
      <c r="A3788" s="1">
        <v>360287</v>
      </c>
      <c r="B3788" s="1" t="s">
        <v>1522</v>
      </c>
      <c r="C3788" s="1">
        <v>115216503</v>
      </c>
      <c r="D3788" s="1">
        <v>287</v>
      </c>
      <c r="E3788" s="1" t="s">
        <v>1822</v>
      </c>
      <c r="F3788" s="1" t="s">
        <v>234</v>
      </c>
      <c r="G3788" s="1" t="s">
        <v>196</v>
      </c>
      <c r="H3788" s="1" t="s">
        <v>240</v>
      </c>
      <c r="I3788" s="1">
        <v>2191084.06</v>
      </c>
      <c r="J3788" s="1">
        <v>8567127</v>
      </c>
      <c r="K3788" s="1">
        <v>0.96391099691390991</v>
      </c>
      <c r="L3788" s="1">
        <v>12.677675247192383</v>
      </c>
      <c r="M3788" s="1">
        <v>0.18161496520042419</v>
      </c>
      <c r="N3788" s="1">
        <v>9.0379571914672852</v>
      </c>
    </row>
    <row r="3789" spans="1:14" x14ac:dyDescent="0.25">
      <c r="A3789" s="1">
        <v>360288</v>
      </c>
      <c r="B3789" s="1" t="s">
        <v>1522</v>
      </c>
      <c r="C3789" s="1">
        <v>115218003</v>
      </c>
      <c r="D3789" s="1">
        <v>288</v>
      </c>
      <c r="E3789" s="1" t="s">
        <v>1823</v>
      </c>
      <c r="F3789" s="1" t="s">
        <v>234</v>
      </c>
      <c r="G3789" s="1" t="s">
        <v>196</v>
      </c>
      <c r="H3789" s="1" t="s">
        <v>240</v>
      </c>
      <c r="I3789" s="1">
        <v>2333699.85</v>
      </c>
      <c r="J3789" s="1">
        <v>11370864</v>
      </c>
      <c r="K3789" s="1">
        <v>0.98134899139404297</v>
      </c>
      <c r="L3789" s="1">
        <v>9.4455709457397461</v>
      </c>
      <c r="M3789" s="1">
        <v>0.30225008726119995</v>
      </c>
      <c r="N3789" s="1">
        <v>14.878541946411133</v>
      </c>
    </row>
    <row r="3790" spans="1:14" x14ac:dyDescent="0.25">
      <c r="A3790" s="1">
        <v>360289</v>
      </c>
      <c r="B3790" s="1" t="s">
        <v>1522</v>
      </c>
      <c r="C3790" s="1">
        <v>115218303</v>
      </c>
      <c r="D3790" s="1">
        <v>289</v>
      </c>
      <c r="E3790" s="1" t="s">
        <v>1824</v>
      </c>
      <c r="F3790" s="1" t="s">
        <v>234</v>
      </c>
      <c r="G3790" s="1" t="s">
        <v>196</v>
      </c>
      <c r="H3790" s="1" t="s">
        <v>240</v>
      </c>
      <c r="I3790" s="1">
        <v>1144421.76</v>
      </c>
      <c r="J3790" s="1">
        <v>5055049</v>
      </c>
      <c r="K3790" s="1">
        <v>0.30292949080467224</v>
      </c>
      <c r="L3790" s="1">
        <v>6.3746185302734375</v>
      </c>
      <c r="M3790" s="1">
        <v>-7.1015819907188416E-2</v>
      </c>
      <c r="N3790" s="1">
        <v>-5.8428192138671875</v>
      </c>
    </row>
    <row r="3791" spans="1:14" x14ac:dyDescent="0.25">
      <c r="A3791" s="1">
        <v>360290</v>
      </c>
      <c r="B3791" s="1" t="s">
        <v>1522</v>
      </c>
      <c r="C3791" s="1">
        <v>115219002</v>
      </c>
      <c r="D3791" s="1">
        <v>290</v>
      </c>
      <c r="E3791" s="1" t="s">
        <v>1825</v>
      </c>
      <c r="F3791" s="1" t="s">
        <v>234</v>
      </c>
      <c r="G3791" s="1" t="s">
        <v>196</v>
      </c>
      <c r="H3791" s="1" t="s">
        <v>240</v>
      </c>
      <c r="I3791" s="1">
        <v>4754077</v>
      </c>
      <c r="J3791" s="1">
        <v>15848307</v>
      </c>
      <c r="K3791" s="1">
        <v>1.2931129932403564</v>
      </c>
      <c r="L3791" s="1">
        <v>8.8842029571533203</v>
      </c>
      <c r="M3791" s="1">
        <v>0.42662590742111206</v>
      </c>
      <c r="N3791" s="1">
        <v>9.8585958480834961</v>
      </c>
    </row>
    <row r="3792" spans="1:14" x14ac:dyDescent="0.25">
      <c r="A3792" s="1">
        <v>360291</v>
      </c>
      <c r="B3792" s="1" t="s">
        <v>1522</v>
      </c>
      <c r="C3792" s="1">
        <v>115221402</v>
      </c>
      <c r="D3792" s="1">
        <v>291</v>
      </c>
      <c r="E3792" s="1" t="s">
        <v>1826</v>
      </c>
      <c r="F3792" s="1" t="s">
        <v>234</v>
      </c>
      <c r="G3792" s="1" t="s">
        <v>197</v>
      </c>
      <c r="H3792" s="1" t="s">
        <v>240</v>
      </c>
      <c r="I3792" s="1">
        <v>6884988.6799999997</v>
      </c>
      <c r="J3792" s="1">
        <v>23640946</v>
      </c>
      <c r="K3792" s="1">
        <v>2.8943779468536377</v>
      </c>
      <c r="L3792" s="1">
        <v>13.951117515563965</v>
      </c>
      <c r="M3792" s="1">
        <v>0.52392399311065674</v>
      </c>
      <c r="N3792" s="1">
        <v>8.236419677734375</v>
      </c>
    </row>
    <row r="3793" spans="1:14" x14ac:dyDescent="0.25">
      <c r="A3793" s="1">
        <v>360292</v>
      </c>
      <c r="B3793" s="1" t="s">
        <v>1522</v>
      </c>
      <c r="C3793" s="1">
        <v>115221753</v>
      </c>
      <c r="D3793" s="1">
        <v>292</v>
      </c>
      <c r="E3793" s="1" t="s">
        <v>1827</v>
      </c>
      <c r="F3793" s="1" t="s">
        <v>234</v>
      </c>
      <c r="G3793" s="1" t="s">
        <v>197</v>
      </c>
      <c r="H3793" s="1" t="s">
        <v>240</v>
      </c>
      <c r="I3793" s="1">
        <v>1591646.29</v>
      </c>
      <c r="J3793" s="1">
        <v>4370488.5</v>
      </c>
      <c r="K3793" s="1">
        <v>1.0745575428009033</v>
      </c>
      <c r="L3793" s="1">
        <v>32.602546691894531</v>
      </c>
      <c r="M3793" s="1">
        <v>5.1722701638936996E-2</v>
      </c>
      <c r="N3793" s="1">
        <v>3.358783483505249</v>
      </c>
    </row>
    <row r="3794" spans="1:14" x14ac:dyDescent="0.25">
      <c r="A3794" s="1">
        <v>360293</v>
      </c>
      <c r="B3794" s="1" t="s">
        <v>1522</v>
      </c>
      <c r="C3794" s="1">
        <v>115222504</v>
      </c>
      <c r="D3794" s="1">
        <v>293</v>
      </c>
      <c r="E3794" s="1" t="s">
        <v>1828</v>
      </c>
      <c r="F3794" s="1" t="s">
        <v>234</v>
      </c>
      <c r="G3794" s="1" t="s">
        <v>197</v>
      </c>
      <c r="H3794" s="1" t="s">
        <v>240</v>
      </c>
      <c r="I3794" s="1">
        <v>916423.34</v>
      </c>
      <c r="J3794" s="1">
        <v>6051347</v>
      </c>
      <c r="K3794" s="1">
        <v>0.2562510073184967</v>
      </c>
      <c r="L3794" s="1">
        <v>4.4218592643737793</v>
      </c>
      <c r="M3794" s="1">
        <v>5.4434191435575485E-2</v>
      </c>
      <c r="N3794" s="1">
        <v>6.3149509429931641</v>
      </c>
    </row>
    <row r="3795" spans="1:14" x14ac:dyDescent="0.25">
      <c r="A3795" s="1">
        <v>360294</v>
      </c>
      <c r="B3795" s="1" t="s">
        <v>1522</v>
      </c>
      <c r="C3795" s="1">
        <v>115222752</v>
      </c>
      <c r="D3795" s="1">
        <v>294</v>
      </c>
      <c r="E3795" s="1" t="s">
        <v>1829</v>
      </c>
      <c r="F3795" s="1" t="s">
        <v>234</v>
      </c>
      <c r="G3795" s="1" t="s">
        <v>197</v>
      </c>
      <c r="H3795" s="1" t="s">
        <v>240</v>
      </c>
      <c r="I3795" s="1">
        <v>7430452.1200000001</v>
      </c>
      <c r="J3795" s="1">
        <v>66621136</v>
      </c>
      <c r="K3795" s="1">
        <v>7.3192400932312012</v>
      </c>
      <c r="L3795" s="1">
        <v>12.342337608337402</v>
      </c>
      <c r="M3795" s="1">
        <v>0.80736863613128662</v>
      </c>
      <c r="N3795" s="1">
        <v>12.19022274017334</v>
      </c>
    </row>
    <row r="3796" spans="1:14" x14ac:dyDescent="0.25">
      <c r="A3796" s="1">
        <v>360295</v>
      </c>
      <c r="B3796" s="1" t="s">
        <v>1522</v>
      </c>
      <c r="C3796" s="1">
        <v>115224003</v>
      </c>
      <c r="D3796" s="1">
        <v>295</v>
      </c>
      <c r="E3796" s="1" t="s">
        <v>1830</v>
      </c>
      <c r="F3796" s="1" t="s">
        <v>234</v>
      </c>
      <c r="G3796" s="1" t="s">
        <v>197</v>
      </c>
      <c r="H3796" s="1" t="s">
        <v>240</v>
      </c>
      <c r="I3796" s="1">
        <v>2669226.27</v>
      </c>
      <c r="J3796" s="1">
        <v>10874148</v>
      </c>
      <c r="K3796" s="1">
        <v>0.61075198650360107</v>
      </c>
      <c r="L3796" s="1">
        <v>5.9507789611816406</v>
      </c>
      <c r="M3796" s="1">
        <v>0.17854948341846466</v>
      </c>
      <c r="N3796" s="1">
        <v>7.1687135696411133</v>
      </c>
    </row>
    <row r="3797" spans="1:14" x14ac:dyDescent="0.25">
      <c r="A3797" s="1">
        <v>360296</v>
      </c>
      <c r="B3797" s="1" t="s">
        <v>1522</v>
      </c>
      <c r="C3797" s="1">
        <v>115226003</v>
      </c>
      <c r="D3797" s="1">
        <v>296</v>
      </c>
      <c r="E3797" s="1" t="s">
        <v>1831</v>
      </c>
      <c r="F3797" s="1" t="s">
        <v>234</v>
      </c>
      <c r="G3797" s="1" t="s">
        <v>197</v>
      </c>
      <c r="H3797" s="1" t="s">
        <v>240</v>
      </c>
      <c r="I3797" s="1">
        <v>2014694.87</v>
      </c>
      <c r="J3797" s="1">
        <v>9263622</v>
      </c>
      <c r="K3797" s="1">
        <v>0.53732401132583618</v>
      </c>
      <c r="L3797" s="1">
        <v>6.1575250625610352</v>
      </c>
      <c r="M3797" s="1">
        <v>0.14521342515945435</v>
      </c>
      <c r="N3797" s="1">
        <v>7.767578125</v>
      </c>
    </row>
    <row r="3798" spans="1:14" x14ac:dyDescent="0.25">
      <c r="A3798" s="1">
        <v>360297</v>
      </c>
      <c r="B3798" s="1" t="s">
        <v>1522</v>
      </c>
      <c r="C3798" s="1">
        <v>115226103</v>
      </c>
      <c r="D3798" s="1">
        <v>297</v>
      </c>
      <c r="E3798" s="1" t="s">
        <v>1832</v>
      </c>
      <c r="F3798" s="1" t="s">
        <v>234</v>
      </c>
      <c r="G3798" s="1" t="s">
        <v>197</v>
      </c>
      <c r="H3798" s="1" t="s">
        <v>240</v>
      </c>
      <c r="I3798" s="1">
        <v>719631.94</v>
      </c>
      <c r="J3798" s="1">
        <v>4733143.5</v>
      </c>
      <c r="K3798" s="1">
        <v>0.52063500881195068</v>
      </c>
      <c r="L3798" s="1">
        <v>12.359262466430664</v>
      </c>
      <c r="M3798" s="1">
        <v>5.0721459090709686E-2</v>
      </c>
      <c r="N3798" s="1">
        <v>7.582697868347168</v>
      </c>
    </row>
    <row r="3799" spans="1:14" x14ac:dyDescent="0.25">
      <c r="A3799" s="1">
        <v>360298</v>
      </c>
      <c r="B3799" s="1" t="s">
        <v>1522</v>
      </c>
      <c r="C3799" s="1">
        <v>115228003</v>
      </c>
      <c r="D3799" s="1">
        <v>298</v>
      </c>
      <c r="E3799" s="1" t="s">
        <v>1833</v>
      </c>
      <c r="F3799" s="1" t="s">
        <v>234</v>
      </c>
      <c r="G3799" s="1" t="s">
        <v>197</v>
      </c>
      <c r="H3799" s="1" t="s">
        <v>240</v>
      </c>
      <c r="I3799" s="1">
        <v>1497998.4</v>
      </c>
      <c r="J3799" s="1">
        <v>10514490</v>
      </c>
      <c r="K3799" s="1">
        <v>0.40754199028015137</v>
      </c>
      <c r="L3799" s="1">
        <v>4.0322952270507813</v>
      </c>
      <c r="M3799" s="1">
        <v>0.15365539491176605</v>
      </c>
      <c r="N3799" s="1">
        <v>11.429776191711426</v>
      </c>
    </row>
    <row r="3800" spans="1:14" x14ac:dyDescent="0.25">
      <c r="A3800" s="1">
        <v>360299</v>
      </c>
      <c r="B3800" s="1" t="s">
        <v>1522</v>
      </c>
      <c r="C3800" s="1">
        <v>115228303</v>
      </c>
      <c r="D3800" s="1">
        <v>299</v>
      </c>
      <c r="E3800" s="1" t="s">
        <v>1834</v>
      </c>
      <c r="F3800" s="1" t="s">
        <v>234</v>
      </c>
      <c r="G3800" s="1" t="s">
        <v>197</v>
      </c>
      <c r="H3800" s="1" t="s">
        <v>240</v>
      </c>
      <c r="I3800" s="1">
        <v>1731702.24</v>
      </c>
      <c r="J3800" s="1">
        <v>5360023.5</v>
      </c>
      <c r="K3800" s="1">
        <v>0.73220652341842651</v>
      </c>
      <c r="L3800" s="1">
        <v>15.821855545043945</v>
      </c>
      <c r="M3800" s="1">
        <v>-1.3616040349006653E-2</v>
      </c>
      <c r="N3800" s="1">
        <v>-0.78014653921127319</v>
      </c>
    </row>
    <row r="3801" spans="1:14" x14ac:dyDescent="0.25">
      <c r="A3801" s="1">
        <v>360300</v>
      </c>
      <c r="B3801" s="1" t="s">
        <v>1522</v>
      </c>
      <c r="C3801" s="1">
        <v>115229003</v>
      </c>
      <c r="D3801" s="1">
        <v>300</v>
      </c>
      <c r="E3801" s="1" t="s">
        <v>1835</v>
      </c>
      <c r="F3801" s="1" t="s">
        <v>234</v>
      </c>
      <c r="G3801" s="1" t="s">
        <v>197</v>
      </c>
      <c r="H3801" s="1" t="s">
        <v>240</v>
      </c>
      <c r="I3801" s="1">
        <v>918310.16</v>
      </c>
      <c r="J3801" s="1">
        <v>6431151.5</v>
      </c>
      <c r="K3801" s="1">
        <v>0.3124299943447113</v>
      </c>
      <c r="L3801" s="1">
        <v>5.1061320304870605</v>
      </c>
      <c r="M3801" s="1">
        <v>0.1062454879283905</v>
      </c>
      <c r="N3801" s="1">
        <v>13.083377838134766</v>
      </c>
    </row>
    <row r="3802" spans="1:14" x14ac:dyDescent="0.25">
      <c r="A3802" s="1">
        <v>360301</v>
      </c>
      <c r="B3802" s="1" t="s">
        <v>1522</v>
      </c>
      <c r="C3802" s="1">
        <v>115503004</v>
      </c>
      <c r="D3802" s="1">
        <v>301</v>
      </c>
      <c r="E3802" s="1" t="s">
        <v>1836</v>
      </c>
      <c r="F3802" s="1" t="s">
        <v>234</v>
      </c>
      <c r="G3802" s="1" t="s">
        <v>198</v>
      </c>
      <c r="H3802" s="1" t="s">
        <v>240</v>
      </c>
      <c r="I3802" s="1">
        <v>579312.81999999995</v>
      </c>
      <c r="J3802" s="1">
        <v>3897443.25</v>
      </c>
      <c r="K3802" s="1">
        <v>0.23911625146865845</v>
      </c>
      <c r="L3802" s="1">
        <v>6.5362186431884766</v>
      </c>
      <c r="M3802" s="1">
        <v>5.5022519081830978E-2</v>
      </c>
      <c r="N3802" s="1">
        <v>10.494667053222656</v>
      </c>
    </row>
    <row r="3803" spans="1:14" x14ac:dyDescent="0.25">
      <c r="A3803" s="1">
        <v>360302</v>
      </c>
      <c r="B3803" s="1" t="s">
        <v>1522</v>
      </c>
      <c r="C3803" s="1">
        <v>115504003</v>
      </c>
      <c r="D3803" s="1">
        <v>302</v>
      </c>
      <c r="E3803" s="1" t="s">
        <v>1837</v>
      </c>
      <c r="F3803" s="1" t="s">
        <v>234</v>
      </c>
      <c r="G3803" s="1" t="s">
        <v>198</v>
      </c>
      <c r="H3803" s="1" t="s">
        <v>240</v>
      </c>
      <c r="I3803" s="1">
        <v>1087372.03</v>
      </c>
      <c r="J3803" s="1">
        <v>6353845.5</v>
      </c>
      <c r="K3803" s="1">
        <v>0.16538350284099579</v>
      </c>
      <c r="L3803" s="1">
        <v>2.6724491119384766</v>
      </c>
      <c r="M3803" s="1">
        <v>0.11756269633769989</v>
      </c>
      <c r="N3803" s="1">
        <v>12.122248649597168</v>
      </c>
    </row>
    <row r="3804" spans="1:14" x14ac:dyDescent="0.25">
      <c r="A3804" s="1">
        <v>360303</v>
      </c>
      <c r="B3804" s="1" t="s">
        <v>1522</v>
      </c>
      <c r="C3804" s="1">
        <v>115506003</v>
      </c>
      <c r="D3804" s="1">
        <v>303</v>
      </c>
      <c r="E3804" s="1" t="s">
        <v>1838</v>
      </c>
      <c r="F3804" s="1" t="s">
        <v>234</v>
      </c>
      <c r="G3804" s="1" t="s">
        <v>198</v>
      </c>
      <c r="H3804" s="1" t="s">
        <v>240</v>
      </c>
      <c r="I3804" s="1">
        <v>1704807</v>
      </c>
      <c r="J3804" s="1">
        <v>8533774</v>
      </c>
      <c r="K3804" s="1">
        <v>0.13513700664043427</v>
      </c>
      <c r="L3804" s="1">
        <v>1.6090348958969116</v>
      </c>
      <c r="M3804" s="1">
        <v>0.11054818332195282</v>
      </c>
      <c r="N3804" s="1">
        <v>6.9341425895690918</v>
      </c>
    </row>
    <row r="3805" spans="1:14" x14ac:dyDescent="0.25">
      <c r="A3805" s="1">
        <v>360304</v>
      </c>
      <c r="B3805" s="1" t="s">
        <v>1522</v>
      </c>
      <c r="C3805" s="1">
        <v>115508003</v>
      </c>
      <c r="D3805" s="1">
        <v>304</v>
      </c>
      <c r="E3805" s="1" t="s">
        <v>1839</v>
      </c>
      <c r="F3805" s="1" t="s">
        <v>234</v>
      </c>
      <c r="G3805" s="1" t="s">
        <v>198</v>
      </c>
      <c r="H3805" s="1" t="s">
        <v>240</v>
      </c>
      <c r="I3805" s="1">
        <v>2081558</v>
      </c>
      <c r="J3805" s="1">
        <v>9553988</v>
      </c>
      <c r="K3805" s="1">
        <v>0.37480801343917847</v>
      </c>
      <c r="L3805" s="1">
        <v>4.0832405090332031</v>
      </c>
      <c r="M3805" s="1">
        <v>0.11783286184072495</v>
      </c>
      <c r="N3805" s="1">
        <v>6.0004763603210449</v>
      </c>
    </row>
    <row r="3806" spans="1:14" x14ac:dyDescent="0.25">
      <c r="A3806" s="1">
        <v>360305</v>
      </c>
      <c r="B3806" s="1" t="s">
        <v>1522</v>
      </c>
      <c r="C3806" s="1">
        <v>115674603</v>
      </c>
      <c r="D3806" s="1">
        <v>305</v>
      </c>
      <c r="E3806" s="1" t="s">
        <v>1840</v>
      </c>
      <c r="F3806" s="1" t="s">
        <v>234</v>
      </c>
      <c r="G3806" s="1" t="s">
        <v>192</v>
      </c>
      <c r="H3806" s="1" t="s">
        <v>240</v>
      </c>
      <c r="I3806" s="1">
        <v>1988481.46</v>
      </c>
      <c r="J3806" s="1">
        <v>8757170</v>
      </c>
      <c r="K3806" s="1">
        <v>0.73361802101135254</v>
      </c>
      <c r="L3806" s="1">
        <v>9.1433067321777344</v>
      </c>
      <c r="M3806" s="1">
        <v>0.14553424715995789</v>
      </c>
      <c r="N3806" s="1">
        <v>7.8968214988708496</v>
      </c>
    </row>
    <row r="3807" spans="1:14" x14ac:dyDescent="0.25">
      <c r="A3807" s="1">
        <v>360306</v>
      </c>
      <c r="B3807" s="1" t="s">
        <v>1522</v>
      </c>
      <c r="C3807" s="1">
        <v>116191004</v>
      </c>
      <c r="D3807" s="1">
        <v>306</v>
      </c>
      <c r="E3807" s="1" t="s">
        <v>1841</v>
      </c>
      <c r="F3807" s="1" t="s">
        <v>236</v>
      </c>
      <c r="G3807" s="1" t="s">
        <v>199</v>
      </c>
      <c r="H3807" s="1" t="s">
        <v>240</v>
      </c>
      <c r="I3807" s="1">
        <v>537196.35</v>
      </c>
      <c r="J3807" s="1">
        <v>3758657.75</v>
      </c>
      <c r="K3807" s="1">
        <v>0.27723225951194763</v>
      </c>
      <c r="L3807" s="1">
        <v>7.9631819725036621</v>
      </c>
      <c r="M3807" s="1">
        <v>4.3703529983758926E-2</v>
      </c>
      <c r="N3807" s="1">
        <v>8.8559608459472656</v>
      </c>
    </row>
    <row r="3808" spans="1:14" x14ac:dyDescent="0.25">
      <c r="A3808" s="1">
        <v>360307</v>
      </c>
      <c r="B3808" s="1" t="s">
        <v>1522</v>
      </c>
      <c r="C3808" s="1">
        <v>116191103</v>
      </c>
      <c r="D3808" s="1">
        <v>307</v>
      </c>
      <c r="E3808" s="1" t="s">
        <v>1842</v>
      </c>
      <c r="F3808" s="1" t="s">
        <v>236</v>
      </c>
      <c r="G3808" s="1" t="s">
        <v>199</v>
      </c>
      <c r="H3808" s="1" t="s">
        <v>240</v>
      </c>
      <c r="I3808" s="1">
        <v>2539845.85</v>
      </c>
      <c r="J3808" s="1">
        <v>15941273</v>
      </c>
      <c r="K3808" s="1">
        <v>0.65976500511169434</v>
      </c>
      <c r="L3808" s="1">
        <v>4.3174076080322266</v>
      </c>
      <c r="M3808" s="1">
        <v>0.1644604355096817</v>
      </c>
      <c r="N3808" s="1">
        <v>6.9235267639160156</v>
      </c>
    </row>
    <row r="3809" spans="1:14" x14ac:dyDescent="0.25">
      <c r="A3809" s="1">
        <v>360308</v>
      </c>
      <c r="B3809" s="1" t="s">
        <v>1522</v>
      </c>
      <c r="C3809" s="1">
        <v>116191203</v>
      </c>
      <c r="D3809" s="1">
        <v>308</v>
      </c>
      <c r="E3809" s="1" t="s">
        <v>1843</v>
      </c>
      <c r="F3809" s="1" t="s">
        <v>236</v>
      </c>
      <c r="G3809" s="1" t="s">
        <v>199</v>
      </c>
      <c r="H3809" s="1" t="s">
        <v>240</v>
      </c>
      <c r="I3809" s="1">
        <v>1088400.81</v>
      </c>
      <c r="J3809" s="1">
        <v>6635440.5</v>
      </c>
      <c r="K3809" s="1">
        <v>0.34971100091934204</v>
      </c>
      <c r="L3809" s="1">
        <v>5.563570499420166</v>
      </c>
      <c r="M3809" s="1">
        <v>8.8807381689548492E-2</v>
      </c>
      <c r="N3809" s="1">
        <v>8.8843498229980469</v>
      </c>
    </row>
    <row r="3810" spans="1:14" x14ac:dyDescent="0.25">
      <c r="A3810" s="1">
        <v>360309</v>
      </c>
      <c r="B3810" s="1" t="s">
        <v>1522</v>
      </c>
      <c r="C3810" s="1">
        <v>116191503</v>
      </c>
      <c r="D3810" s="1">
        <v>309</v>
      </c>
      <c r="E3810" s="1" t="s">
        <v>1844</v>
      </c>
      <c r="F3810" s="1" t="s">
        <v>236</v>
      </c>
      <c r="G3810" s="1" t="s">
        <v>199</v>
      </c>
      <c r="H3810" s="1" t="s">
        <v>240</v>
      </c>
      <c r="I3810" s="1">
        <v>1316303.1000000001</v>
      </c>
      <c r="J3810" s="1">
        <v>7372540.5</v>
      </c>
      <c r="K3810" s="1">
        <v>0.44287648797035217</v>
      </c>
      <c r="L3810" s="1">
        <v>6.391024112701416</v>
      </c>
      <c r="M3810" s="1">
        <v>7.5373731553554535E-2</v>
      </c>
      <c r="N3810" s="1">
        <v>6.0739741325378418</v>
      </c>
    </row>
    <row r="3811" spans="1:14" x14ac:dyDescent="0.25">
      <c r="A3811" s="1">
        <v>360310</v>
      </c>
      <c r="B3811" s="1" t="s">
        <v>1522</v>
      </c>
      <c r="C3811" s="1">
        <v>116195004</v>
      </c>
      <c r="D3811" s="1">
        <v>310</v>
      </c>
      <c r="E3811" s="1" t="s">
        <v>1845</v>
      </c>
      <c r="F3811" s="1" t="s">
        <v>236</v>
      </c>
      <c r="G3811" s="1" t="s">
        <v>199</v>
      </c>
      <c r="H3811" s="1" t="s">
        <v>240</v>
      </c>
      <c r="I3811" s="1">
        <v>588012.74</v>
      </c>
      <c r="J3811" s="1">
        <v>4494522</v>
      </c>
      <c r="K3811" s="1">
        <v>0.22887200117111206</v>
      </c>
      <c r="L3811" s="1">
        <v>5.3654661178588867</v>
      </c>
      <c r="M3811" s="1">
        <v>4.5970790088176727E-2</v>
      </c>
      <c r="N3811" s="1">
        <v>8.4810390472412109</v>
      </c>
    </row>
    <row r="3812" spans="1:14" x14ac:dyDescent="0.25">
      <c r="A3812" s="1">
        <v>360311</v>
      </c>
      <c r="B3812" s="1" t="s">
        <v>1522</v>
      </c>
      <c r="C3812" s="1">
        <v>116197503</v>
      </c>
      <c r="D3812" s="1">
        <v>311</v>
      </c>
      <c r="E3812" s="1" t="s">
        <v>1846</v>
      </c>
      <c r="F3812" s="1" t="s">
        <v>236</v>
      </c>
      <c r="G3812" s="1" t="s">
        <v>199</v>
      </c>
      <c r="H3812" s="1" t="s">
        <v>240</v>
      </c>
      <c r="I3812" s="1">
        <v>941366.98</v>
      </c>
      <c r="J3812" s="1">
        <v>5128596.5</v>
      </c>
      <c r="K3812" s="1">
        <v>0.25886550545692444</v>
      </c>
      <c r="L3812" s="1">
        <v>5.3158068656921387</v>
      </c>
      <c r="M3812" s="1">
        <v>5.6888878345489502E-2</v>
      </c>
      <c r="N3812" s="1">
        <v>6.431915283203125</v>
      </c>
    </row>
    <row r="3813" spans="1:14" x14ac:dyDescent="0.25">
      <c r="A3813" s="1">
        <v>360312</v>
      </c>
      <c r="B3813" s="1" t="s">
        <v>1522</v>
      </c>
      <c r="C3813" s="1">
        <v>116471803</v>
      </c>
      <c r="D3813" s="1">
        <v>312</v>
      </c>
      <c r="E3813" s="1" t="s">
        <v>1847</v>
      </c>
      <c r="F3813" s="1" t="s">
        <v>236</v>
      </c>
      <c r="G3813" s="1" t="s">
        <v>200</v>
      </c>
      <c r="H3813" s="1" t="s">
        <v>240</v>
      </c>
      <c r="I3813" s="1">
        <v>1729527.12</v>
      </c>
      <c r="J3813" s="1">
        <v>8176425</v>
      </c>
      <c r="K3813" s="1">
        <v>0.39978250861167908</v>
      </c>
      <c r="L3813" s="1">
        <v>5.1408109664916992</v>
      </c>
      <c r="M3813" s="1">
        <v>7.2508059442043304E-2</v>
      </c>
      <c r="N3813" s="1">
        <v>4.3758134841918945</v>
      </c>
    </row>
    <row r="3814" spans="1:14" x14ac:dyDescent="0.25">
      <c r="A3814" s="1">
        <v>360313</v>
      </c>
      <c r="B3814" s="1" t="s">
        <v>1522</v>
      </c>
      <c r="C3814" s="1">
        <v>116493503</v>
      </c>
      <c r="D3814" s="1">
        <v>313</v>
      </c>
      <c r="E3814" s="1" t="s">
        <v>1848</v>
      </c>
      <c r="F3814" s="1" t="s">
        <v>236</v>
      </c>
      <c r="G3814" s="1" t="s">
        <v>201</v>
      </c>
      <c r="H3814" s="1" t="s">
        <v>240</v>
      </c>
      <c r="I3814" s="1">
        <v>935042.34</v>
      </c>
      <c r="J3814" s="1">
        <v>6809891</v>
      </c>
      <c r="K3814" s="1">
        <v>0.26649650931358337</v>
      </c>
      <c r="L3814" s="1">
        <v>4.072756290435791</v>
      </c>
      <c r="M3814" s="1">
        <v>7.6161399483680725E-2</v>
      </c>
      <c r="N3814" s="1">
        <v>8.8675155639648438</v>
      </c>
    </row>
    <row r="3815" spans="1:14" x14ac:dyDescent="0.25">
      <c r="A3815" s="1">
        <v>360314</v>
      </c>
      <c r="B3815" s="1" t="s">
        <v>1522</v>
      </c>
      <c r="C3815" s="1">
        <v>116495003</v>
      </c>
      <c r="D3815" s="1">
        <v>314</v>
      </c>
      <c r="E3815" s="1" t="s">
        <v>1849</v>
      </c>
      <c r="F3815" s="1" t="s">
        <v>236</v>
      </c>
      <c r="G3815" s="1" t="s">
        <v>201</v>
      </c>
      <c r="H3815" s="1" t="s">
        <v>240</v>
      </c>
      <c r="I3815" s="1">
        <v>1687725.25</v>
      </c>
      <c r="J3815" s="1">
        <v>10217234</v>
      </c>
      <c r="K3815" s="1">
        <v>0.43645301461219788</v>
      </c>
      <c r="L3815" s="1">
        <v>4.4623532295227051</v>
      </c>
      <c r="M3815" s="1">
        <v>8.0812968313694E-2</v>
      </c>
      <c r="N3815" s="1">
        <v>5.0290842056274414</v>
      </c>
    </row>
    <row r="3816" spans="1:14" x14ac:dyDescent="0.25">
      <c r="A3816" s="1">
        <v>360315</v>
      </c>
      <c r="B3816" s="1" t="s">
        <v>1522</v>
      </c>
      <c r="C3816" s="1">
        <v>116495103</v>
      </c>
      <c r="D3816" s="1">
        <v>315</v>
      </c>
      <c r="E3816" s="1" t="s">
        <v>1850</v>
      </c>
      <c r="F3816" s="1" t="s">
        <v>236</v>
      </c>
      <c r="G3816" s="1" t="s">
        <v>201</v>
      </c>
      <c r="H3816" s="1" t="s">
        <v>240</v>
      </c>
      <c r="I3816" s="1">
        <v>1547058.08</v>
      </c>
      <c r="J3816" s="1">
        <v>9583524</v>
      </c>
      <c r="K3816" s="1">
        <v>0.6555820107460022</v>
      </c>
      <c r="L3816" s="1">
        <v>7.3430361747741699</v>
      </c>
      <c r="M3816" s="1">
        <v>0.18365690112113953</v>
      </c>
      <c r="N3816" s="1">
        <v>13.47049617767334</v>
      </c>
    </row>
    <row r="3817" spans="1:14" x14ac:dyDescent="0.25">
      <c r="A3817" s="1">
        <v>360316</v>
      </c>
      <c r="B3817" s="1" t="s">
        <v>1522</v>
      </c>
      <c r="C3817" s="1">
        <v>116496503</v>
      </c>
      <c r="D3817" s="1">
        <v>316</v>
      </c>
      <c r="E3817" s="1" t="s">
        <v>1851</v>
      </c>
      <c r="F3817" s="1" t="s">
        <v>236</v>
      </c>
      <c r="G3817" s="1" t="s">
        <v>201</v>
      </c>
      <c r="H3817" s="1" t="s">
        <v>240</v>
      </c>
      <c r="I3817" s="1">
        <v>2044373.1</v>
      </c>
      <c r="J3817" s="1">
        <v>14551800</v>
      </c>
      <c r="K3817" s="1">
        <v>0.87769401073455811</v>
      </c>
      <c r="L3817" s="1">
        <v>6.4186573028564453</v>
      </c>
      <c r="M3817" s="1">
        <v>0.19062516093254089</v>
      </c>
      <c r="N3817" s="1">
        <v>10.283229827880859</v>
      </c>
    </row>
    <row r="3818" spans="1:14" x14ac:dyDescent="0.25">
      <c r="A3818" s="1">
        <v>360317</v>
      </c>
      <c r="B3818" s="1" t="s">
        <v>1522</v>
      </c>
      <c r="C3818" s="1">
        <v>116496603</v>
      </c>
      <c r="D3818" s="1">
        <v>317</v>
      </c>
      <c r="E3818" s="1" t="s">
        <v>1852</v>
      </c>
      <c r="F3818" s="1" t="s">
        <v>236</v>
      </c>
      <c r="G3818" s="1" t="s">
        <v>201</v>
      </c>
      <c r="H3818" s="1" t="s">
        <v>240</v>
      </c>
      <c r="I3818" s="1">
        <v>2558857.9700000002</v>
      </c>
      <c r="J3818" s="1">
        <v>15134912</v>
      </c>
      <c r="K3818" s="1">
        <v>1.4564540386199951</v>
      </c>
      <c r="L3818" s="1">
        <v>10.647793769836426</v>
      </c>
      <c r="M3818" s="1">
        <v>0.2218831479549408</v>
      </c>
      <c r="N3818" s="1">
        <v>9.4944601058959961</v>
      </c>
    </row>
    <row r="3819" spans="1:14" x14ac:dyDescent="0.25">
      <c r="A3819" s="1">
        <v>360318</v>
      </c>
      <c r="B3819" s="1" t="s">
        <v>1522</v>
      </c>
      <c r="C3819" s="1">
        <v>116498003</v>
      </c>
      <c r="D3819" s="1">
        <v>318</v>
      </c>
      <c r="E3819" s="1" t="s">
        <v>1853</v>
      </c>
      <c r="F3819" s="1" t="s">
        <v>236</v>
      </c>
      <c r="G3819" s="1" t="s">
        <v>201</v>
      </c>
      <c r="H3819" s="1" t="s">
        <v>240</v>
      </c>
      <c r="I3819" s="1">
        <v>1200837</v>
      </c>
      <c r="J3819" s="1">
        <v>7045309</v>
      </c>
      <c r="K3819" s="1">
        <v>0.41067001223564148</v>
      </c>
      <c r="L3819" s="1">
        <v>6.189786434173584</v>
      </c>
      <c r="M3819" s="1">
        <v>7.5586169958114624E-2</v>
      </c>
      <c r="N3819" s="1">
        <v>6.7172727584838867</v>
      </c>
    </row>
    <row r="3820" spans="1:14" x14ac:dyDescent="0.25">
      <c r="A3820" s="1">
        <v>360319</v>
      </c>
      <c r="B3820" s="1" t="s">
        <v>1522</v>
      </c>
      <c r="C3820" s="1">
        <v>116555003</v>
      </c>
      <c r="D3820" s="1">
        <v>319</v>
      </c>
      <c r="E3820" s="1" t="s">
        <v>1854</v>
      </c>
      <c r="F3820" s="1" t="s">
        <v>232</v>
      </c>
      <c r="G3820" s="1" t="s">
        <v>202</v>
      </c>
      <c r="H3820" s="1" t="s">
        <v>240</v>
      </c>
    </row>
    <row r="3821" spans="1:14" x14ac:dyDescent="0.25">
      <c r="A3821" s="1">
        <v>360320</v>
      </c>
      <c r="B3821" s="1" t="s">
        <v>1522</v>
      </c>
      <c r="C3821" s="1">
        <v>116557103</v>
      </c>
      <c r="D3821" s="1">
        <v>320</v>
      </c>
      <c r="E3821" s="1" t="s">
        <v>1855</v>
      </c>
      <c r="F3821" s="1" t="s">
        <v>232</v>
      </c>
      <c r="G3821" s="1" t="s">
        <v>202</v>
      </c>
      <c r="H3821" s="1" t="s">
        <v>240</v>
      </c>
      <c r="I3821" s="1">
        <v>1690868.04</v>
      </c>
      <c r="J3821" s="1">
        <v>8812812</v>
      </c>
      <c r="K3821" s="1">
        <v>0.6293950080871582</v>
      </c>
      <c r="L3821" s="1">
        <v>7.6911025047302246</v>
      </c>
      <c r="M3821" s="1">
        <v>8.8382497429847717E-2</v>
      </c>
      <c r="N3821" s="1">
        <v>5.5153384208679199</v>
      </c>
    </row>
    <row r="3822" spans="1:14" x14ac:dyDescent="0.25">
      <c r="A3822" s="1">
        <v>360321</v>
      </c>
      <c r="B3822" s="1" t="s">
        <v>1522</v>
      </c>
      <c r="C3822" s="1">
        <v>116604003</v>
      </c>
      <c r="D3822" s="1">
        <v>321</v>
      </c>
      <c r="E3822" s="1" t="s">
        <v>1856</v>
      </c>
      <c r="F3822" s="1" t="s">
        <v>232</v>
      </c>
      <c r="G3822" s="1" t="s">
        <v>203</v>
      </c>
      <c r="H3822" s="1" t="s">
        <v>240</v>
      </c>
      <c r="I3822" s="1">
        <v>1225094.49</v>
      </c>
      <c r="J3822" s="1">
        <v>4895347</v>
      </c>
      <c r="K3822" s="1">
        <v>0.96694999933242798</v>
      </c>
      <c r="L3822" s="1">
        <v>24.61436653137207</v>
      </c>
      <c r="M3822" s="1">
        <v>6.5839007496833801E-2</v>
      </c>
      <c r="N3822" s="1">
        <v>5.6794219017028809</v>
      </c>
    </row>
    <row r="3823" spans="1:14" x14ac:dyDescent="0.25">
      <c r="A3823" s="1">
        <v>360322</v>
      </c>
      <c r="B3823" s="1" t="s">
        <v>1522</v>
      </c>
      <c r="C3823" s="1">
        <v>116605003</v>
      </c>
      <c r="D3823" s="1">
        <v>322</v>
      </c>
      <c r="E3823" s="1" t="s">
        <v>1857</v>
      </c>
      <c r="F3823" s="1" t="s">
        <v>232</v>
      </c>
      <c r="G3823" s="1" t="s">
        <v>203</v>
      </c>
      <c r="H3823" s="1" t="s">
        <v>240</v>
      </c>
      <c r="I3823" s="1">
        <v>1504909.42</v>
      </c>
      <c r="J3823" s="1">
        <v>9026272</v>
      </c>
      <c r="K3823" s="1">
        <v>0.71795451641082764</v>
      </c>
      <c r="L3823" s="1">
        <v>8.6413946151733398</v>
      </c>
      <c r="M3823" s="1">
        <v>6.907159835100174E-2</v>
      </c>
      <c r="N3823" s="1">
        <v>4.8105430603027344</v>
      </c>
    </row>
    <row r="3824" spans="1:14" x14ac:dyDescent="0.25">
      <c r="A3824" s="1">
        <v>360323</v>
      </c>
      <c r="B3824" s="1" t="s">
        <v>1522</v>
      </c>
      <c r="C3824" s="1">
        <v>117080503</v>
      </c>
      <c r="D3824" s="1">
        <v>323</v>
      </c>
      <c r="E3824" s="1" t="s">
        <v>1858</v>
      </c>
      <c r="F3824" s="1" t="s">
        <v>236</v>
      </c>
      <c r="G3824" s="1" t="s">
        <v>204</v>
      </c>
      <c r="H3824" s="1" t="s">
        <v>240</v>
      </c>
      <c r="I3824" s="1">
        <v>1961378.64</v>
      </c>
      <c r="J3824" s="1">
        <v>13156209</v>
      </c>
      <c r="K3824" s="1">
        <v>0.86680501699447632</v>
      </c>
      <c r="L3824" s="1">
        <v>7.0532712936401367</v>
      </c>
      <c r="M3824" s="1">
        <v>9.9802643060684204E-2</v>
      </c>
      <c r="N3824" s="1">
        <v>5.3611907958984375</v>
      </c>
    </row>
    <row r="3825" spans="1:14" x14ac:dyDescent="0.25">
      <c r="A3825" s="1">
        <v>360324</v>
      </c>
      <c r="B3825" s="1" t="s">
        <v>1522</v>
      </c>
      <c r="C3825" s="1">
        <v>117081003</v>
      </c>
      <c r="D3825" s="1">
        <v>324</v>
      </c>
      <c r="E3825" s="1" t="s">
        <v>1859</v>
      </c>
      <c r="F3825" s="1" t="s">
        <v>236</v>
      </c>
      <c r="G3825" s="1" t="s">
        <v>204</v>
      </c>
      <c r="H3825" s="1" t="s">
        <v>240</v>
      </c>
      <c r="I3825" s="1">
        <v>820871.18</v>
      </c>
      <c r="J3825" s="1">
        <v>7678934.5</v>
      </c>
      <c r="K3825" s="1">
        <v>0.28616449236869812</v>
      </c>
      <c r="L3825" s="1">
        <v>3.8708698749542236</v>
      </c>
      <c r="M3825" s="1">
        <v>6.3383802771568298E-2</v>
      </c>
      <c r="N3825" s="1">
        <v>8.3676376342773438</v>
      </c>
    </row>
    <row r="3826" spans="1:14" x14ac:dyDescent="0.25">
      <c r="A3826" s="1">
        <v>360325</v>
      </c>
      <c r="B3826" s="1" t="s">
        <v>1522</v>
      </c>
      <c r="C3826" s="1">
        <v>117083004</v>
      </c>
      <c r="D3826" s="1">
        <v>325</v>
      </c>
      <c r="E3826" s="1" t="s">
        <v>1860</v>
      </c>
      <c r="F3826" s="1" t="s">
        <v>236</v>
      </c>
      <c r="G3826" s="1" t="s">
        <v>204</v>
      </c>
      <c r="H3826" s="1" t="s">
        <v>240</v>
      </c>
      <c r="I3826" s="1">
        <v>663782.93000000005</v>
      </c>
      <c r="J3826" s="1">
        <v>6240695</v>
      </c>
      <c r="K3826" s="1">
        <v>0.13778199255466461</v>
      </c>
      <c r="L3826" s="1">
        <v>2.2576432228088379</v>
      </c>
      <c r="M3826" s="1">
        <v>4.5006148517131805E-2</v>
      </c>
      <c r="N3826" s="1">
        <v>7.2734065055847168</v>
      </c>
    </row>
    <row r="3827" spans="1:14" x14ac:dyDescent="0.25">
      <c r="A3827" s="1">
        <v>360326</v>
      </c>
      <c r="B3827" s="1" t="s">
        <v>1522</v>
      </c>
      <c r="C3827" s="1">
        <v>117086003</v>
      </c>
      <c r="D3827" s="1">
        <v>326</v>
      </c>
      <c r="E3827" s="1" t="s">
        <v>1861</v>
      </c>
      <c r="F3827" s="1" t="s">
        <v>236</v>
      </c>
      <c r="G3827" s="1" t="s">
        <v>204</v>
      </c>
      <c r="H3827" s="1" t="s">
        <v>240</v>
      </c>
      <c r="I3827" s="1">
        <v>1006419.91</v>
      </c>
      <c r="J3827" s="1">
        <v>7172963</v>
      </c>
      <c r="K3827" s="1">
        <v>0.73144549131393433</v>
      </c>
      <c r="L3827" s="1">
        <v>11.35517406463623</v>
      </c>
      <c r="M3827" s="1">
        <v>9.6506670117378235E-2</v>
      </c>
      <c r="N3827" s="1">
        <v>10.60614013671875</v>
      </c>
    </row>
    <row r="3828" spans="1:14" x14ac:dyDescent="0.25">
      <c r="A3828" s="1">
        <v>360327</v>
      </c>
      <c r="B3828" s="1" t="s">
        <v>1522</v>
      </c>
      <c r="C3828" s="1">
        <v>117086503</v>
      </c>
      <c r="D3828" s="1">
        <v>327</v>
      </c>
      <c r="E3828" s="1" t="s">
        <v>1862</v>
      </c>
      <c r="F3828" s="1" t="s">
        <v>236</v>
      </c>
      <c r="G3828" s="1" t="s">
        <v>204</v>
      </c>
      <c r="H3828" s="1" t="s">
        <v>240</v>
      </c>
      <c r="I3828" s="1">
        <v>1309135.58</v>
      </c>
      <c r="J3828" s="1">
        <v>8350664</v>
      </c>
      <c r="K3828" s="1">
        <v>0.80719900131225586</v>
      </c>
      <c r="L3828" s="1">
        <v>10.700639724731445</v>
      </c>
      <c r="M3828" s="1">
        <v>7.5498752295970917E-2</v>
      </c>
      <c r="N3828" s="1">
        <v>6.1200141906738281</v>
      </c>
    </row>
    <row r="3829" spans="1:14" x14ac:dyDescent="0.25">
      <c r="A3829" s="1">
        <v>360328</v>
      </c>
      <c r="B3829" s="1" t="s">
        <v>1522</v>
      </c>
      <c r="C3829" s="1">
        <v>117086653</v>
      </c>
      <c r="D3829" s="1">
        <v>328</v>
      </c>
      <c r="E3829" s="1" t="s">
        <v>1863</v>
      </c>
      <c r="F3829" s="1" t="s">
        <v>236</v>
      </c>
      <c r="G3829" s="1" t="s">
        <v>204</v>
      </c>
      <c r="H3829" s="1" t="s">
        <v>240</v>
      </c>
      <c r="I3829" s="1">
        <v>1293147.48</v>
      </c>
      <c r="J3829" s="1">
        <v>10081238</v>
      </c>
      <c r="K3829" s="1">
        <v>0.52714800834655762</v>
      </c>
      <c r="L3829" s="1">
        <v>5.5175113677978516</v>
      </c>
      <c r="M3829" s="1">
        <v>6.7033067345619202E-2</v>
      </c>
      <c r="N3829" s="1">
        <v>5.4671139717102051</v>
      </c>
    </row>
    <row r="3830" spans="1:14" x14ac:dyDescent="0.25">
      <c r="A3830" s="1">
        <v>360329</v>
      </c>
      <c r="B3830" s="1" t="s">
        <v>1522</v>
      </c>
      <c r="C3830" s="1">
        <v>117089003</v>
      </c>
      <c r="D3830" s="1">
        <v>329</v>
      </c>
      <c r="E3830" s="1" t="s">
        <v>1864</v>
      </c>
      <c r="F3830" s="1" t="s">
        <v>236</v>
      </c>
      <c r="G3830" s="1" t="s">
        <v>204</v>
      </c>
      <c r="H3830" s="1" t="s">
        <v>240</v>
      </c>
      <c r="I3830" s="1">
        <v>1135945.94</v>
      </c>
      <c r="J3830" s="1">
        <v>7652224.5</v>
      </c>
      <c r="K3830" s="1">
        <v>0.40239998698234558</v>
      </c>
      <c r="L3830" s="1">
        <v>5.5504794120788574</v>
      </c>
      <c r="M3830" s="1">
        <v>8.5962012410163879E-2</v>
      </c>
      <c r="N3830" s="1">
        <v>8.1869831085205078</v>
      </c>
    </row>
    <row r="3831" spans="1:14" x14ac:dyDescent="0.25">
      <c r="A3831" s="1">
        <v>360330</v>
      </c>
      <c r="B3831" s="1" t="s">
        <v>1522</v>
      </c>
      <c r="C3831" s="1">
        <v>117412003</v>
      </c>
      <c r="D3831" s="1">
        <v>330</v>
      </c>
      <c r="E3831" s="1" t="s">
        <v>1865</v>
      </c>
      <c r="F3831" s="1" t="s">
        <v>232</v>
      </c>
      <c r="G3831" s="1" t="s">
        <v>205</v>
      </c>
      <c r="H3831" s="1" t="s">
        <v>240</v>
      </c>
      <c r="I3831" s="1">
        <v>1208418.2</v>
      </c>
      <c r="J3831" s="1">
        <v>8899771</v>
      </c>
      <c r="K3831" s="1">
        <v>0.35713601112365723</v>
      </c>
      <c r="L3831" s="1">
        <v>4.1806306838989258</v>
      </c>
      <c r="M3831" s="1">
        <v>4.9953028559684753E-2</v>
      </c>
      <c r="N3831" s="1">
        <v>4.3120012283325195</v>
      </c>
    </row>
    <row r="3832" spans="1:14" x14ac:dyDescent="0.25">
      <c r="A3832" s="1">
        <v>360331</v>
      </c>
      <c r="B3832" s="1" t="s">
        <v>1522</v>
      </c>
      <c r="C3832" s="1">
        <v>117414003</v>
      </c>
      <c r="D3832" s="1">
        <v>331</v>
      </c>
      <c r="E3832" s="1" t="s">
        <v>1866</v>
      </c>
      <c r="F3832" s="1" t="s">
        <v>232</v>
      </c>
      <c r="G3832" s="1" t="s">
        <v>205</v>
      </c>
      <c r="H3832" s="1" t="s">
        <v>240</v>
      </c>
      <c r="I3832" s="1">
        <v>2038194.28</v>
      </c>
      <c r="J3832" s="1">
        <v>14246221</v>
      </c>
      <c r="K3832" s="1">
        <v>0.60540902614593506</v>
      </c>
      <c r="L3832" s="1">
        <v>4.4382181167602539</v>
      </c>
      <c r="M3832" s="1">
        <v>0.12546314299106598</v>
      </c>
      <c r="N3832" s="1">
        <v>6.5593719482421875</v>
      </c>
    </row>
    <row r="3833" spans="1:14" x14ac:dyDescent="0.25">
      <c r="A3833" s="1">
        <v>360332</v>
      </c>
      <c r="B3833" s="1" t="s">
        <v>1522</v>
      </c>
      <c r="C3833" s="1">
        <v>117414203</v>
      </c>
      <c r="D3833" s="1">
        <v>332</v>
      </c>
      <c r="E3833" s="1" t="s">
        <v>1867</v>
      </c>
      <c r="F3833" s="1" t="s">
        <v>232</v>
      </c>
      <c r="G3833" s="1" t="s">
        <v>205</v>
      </c>
      <c r="H3833" s="1" t="s">
        <v>240</v>
      </c>
      <c r="I3833" s="1">
        <v>863937.9</v>
      </c>
      <c r="J3833" s="1">
        <v>3997905</v>
      </c>
      <c r="K3833" s="1">
        <v>0.42043650150299072</v>
      </c>
      <c r="L3833" s="1">
        <v>11.752346992492676</v>
      </c>
      <c r="M3833" s="1">
        <v>5.9599351137876511E-2</v>
      </c>
      <c r="N3833" s="1">
        <v>7.4097342491149902</v>
      </c>
    </row>
    <row r="3834" spans="1:14" x14ac:dyDescent="0.25">
      <c r="A3834" s="1">
        <v>360333</v>
      </c>
      <c r="B3834" s="1" t="s">
        <v>1522</v>
      </c>
      <c r="C3834" s="1">
        <v>117415004</v>
      </c>
      <c r="D3834" s="1">
        <v>333</v>
      </c>
      <c r="E3834" s="1" t="s">
        <v>1868</v>
      </c>
      <c r="F3834" s="1" t="s">
        <v>232</v>
      </c>
      <c r="G3834" s="1" t="s">
        <v>205</v>
      </c>
      <c r="H3834" s="1" t="s">
        <v>240</v>
      </c>
      <c r="I3834" s="1">
        <v>680078.48</v>
      </c>
      <c r="J3834" s="1">
        <v>6146431.5</v>
      </c>
      <c r="K3834" s="1">
        <v>0.64652198553085327</v>
      </c>
      <c r="L3834" s="1">
        <v>11.755139350891113</v>
      </c>
      <c r="M3834" s="1">
        <v>3.2138191163539886E-2</v>
      </c>
      <c r="N3834" s="1">
        <v>4.9600543975830078</v>
      </c>
    </row>
    <row r="3835" spans="1:14" x14ac:dyDescent="0.25">
      <c r="A3835" s="1">
        <v>360334</v>
      </c>
      <c r="B3835" s="1" t="s">
        <v>1522</v>
      </c>
      <c r="C3835" s="1">
        <v>117415103</v>
      </c>
      <c r="D3835" s="1">
        <v>334</v>
      </c>
      <c r="E3835" s="1" t="s">
        <v>1869</v>
      </c>
      <c r="F3835" s="1" t="s">
        <v>232</v>
      </c>
      <c r="G3835" s="1" t="s">
        <v>205</v>
      </c>
      <c r="H3835" s="1" t="s">
        <v>240</v>
      </c>
      <c r="I3835" s="1">
        <v>1438392.52</v>
      </c>
      <c r="J3835" s="1">
        <v>7849327.5</v>
      </c>
      <c r="K3835" s="1">
        <v>0.51633501052856445</v>
      </c>
      <c r="L3835" s="1">
        <v>7.0412592887878418</v>
      </c>
      <c r="M3835" s="1">
        <v>7.9227723181247711E-2</v>
      </c>
      <c r="N3835" s="1">
        <v>5.8291473388671875</v>
      </c>
    </row>
    <row r="3836" spans="1:14" x14ac:dyDescent="0.25">
      <c r="A3836" s="1">
        <v>360335</v>
      </c>
      <c r="B3836" s="1" t="s">
        <v>1522</v>
      </c>
      <c r="C3836" s="1">
        <v>117415303</v>
      </c>
      <c r="D3836" s="1">
        <v>335</v>
      </c>
      <c r="E3836" s="1" t="s">
        <v>1870</v>
      </c>
      <c r="F3836" s="1" t="s">
        <v>232</v>
      </c>
      <c r="G3836" s="1" t="s">
        <v>205</v>
      </c>
      <c r="H3836" s="1" t="s">
        <v>240</v>
      </c>
      <c r="I3836" s="1">
        <v>738791.72</v>
      </c>
      <c r="J3836" s="1">
        <v>4388395.5</v>
      </c>
      <c r="K3836" s="1">
        <v>0.17069849371910095</v>
      </c>
      <c r="L3836" s="1">
        <v>4.0471968650817871</v>
      </c>
      <c r="M3836" s="1">
        <v>5.7688828557729721E-2</v>
      </c>
      <c r="N3836" s="1">
        <v>8.469914436340332</v>
      </c>
    </row>
    <row r="3837" spans="1:14" x14ac:dyDescent="0.25">
      <c r="A3837" s="1">
        <v>360336</v>
      </c>
      <c r="B3837" s="1" t="s">
        <v>1522</v>
      </c>
      <c r="C3837" s="1">
        <v>117416103</v>
      </c>
      <c r="D3837" s="1">
        <v>336</v>
      </c>
      <c r="E3837" s="1" t="s">
        <v>1871</v>
      </c>
      <c r="F3837" s="1" t="s">
        <v>232</v>
      </c>
      <c r="G3837" s="1" t="s">
        <v>205</v>
      </c>
      <c r="H3837" s="1" t="s">
        <v>240</v>
      </c>
      <c r="I3837" s="1">
        <v>956845.68</v>
      </c>
      <c r="J3837" s="1">
        <v>6676130</v>
      </c>
      <c r="K3837" s="1">
        <v>0.33557000756263733</v>
      </c>
      <c r="L3837" s="1">
        <v>5.2924346923828125</v>
      </c>
      <c r="M3837" s="1">
        <v>4.974772036075592E-2</v>
      </c>
      <c r="N3837" s="1">
        <v>5.4842720031738281</v>
      </c>
    </row>
    <row r="3838" spans="1:14" x14ac:dyDescent="0.25">
      <c r="A3838" s="1">
        <v>360337</v>
      </c>
      <c r="B3838" s="1" t="s">
        <v>1522</v>
      </c>
      <c r="C3838" s="1">
        <v>117417202</v>
      </c>
      <c r="D3838" s="1">
        <v>337</v>
      </c>
      <c r="E3838" s="1" t="s">
        <v>1872</v>
      </c>
      <c r="F3838" s="1" t="s">
        <v>232</v>
      </c>
      <c r="G3838" s="1" t="s">
        <v>205</v>
      </c>
      <c r="H3838" s="1" t="s">
        <v>240</v>
      </c>
      <c r="I3838" s="1">
        <v>5164824.9800000004</v>
      </c>
      <c r="J3838" s="1">
        <v>31851542</v>
      </c>
      <c r="K3838" s="1">
        <v>3.8601739406585693</v>
      </c>
      <c r="L3838" s="1">
        <v>13.790587425231934</v>
      </c>
      <c r="M3838" s="1">
        <v>0.27929922938346863</v>
      </c>
      <c r="N3838" s="1">
        <v>5.7168712615966797</v>
      </c>
    </row>
    <row r="3839" spans="1:14" x14ac:dyDescent="0.25">
      <c r="A3839" s="1">
        <v>360338</v>
      </c>
      <c r="B3839" s="1" t="s">
        <v>1522</v>
      </c>
      <c r="C3839" s="1">
        <v>117576303</v>
      </c>
      <c r="D3839" s="1">
        <v>338</v>
      </c>
      <c r="E3839" s="1" t="s">
        <v>1873</v>
      </c>
      <c r="F3839" s="1" t="s">
        <v>236</v>
      </c>
      <c r="G3839" s="1" t="s">
        <v>206</v>
      </c>
      <c r="H3839" s="1" t="s">
        <v>240</v>
      </c>
      <c r="I3839" s="1">
        <v>442118.73</v>
      </c>
      <c r="J3839" s="1">
        <v>3184888.75</v>
      </c>
      <c r="K3839" s="1">
        <v>0.25983676314353943</v>
      </c>
      <c r="L3839" s="1">
        <v>8.8831501007080078</v>
      </c>
      <c r="M3839" s="1">
        <v>9.9491002038121223E-3</v>
      </c>
      <c r="N3839" s="1">
        <v>2.3021285533905029</v>
      </c>
    </row>
    <row r="3840" spans="1:14" x14ac:dyDescent="0.25">
      <c r="A3840" s="1">
        <v>360339</v>
      </c>
      <c r="B3840" s="1" t="s">
        <v>1522</v>
      </c>
      <c r="C3840" s="1">
        <v>117596003</v>
      </c>
      <c r="D3840" s="1">
        <v>339</v>
      </c>
      <c r="E3840" s="1" t="s">
        <v>1874</v>
      </c>
      <c r="F3840" s="1" t="s">
        <v>232</v>
      </c>
      <c r="G3840" s="1" t="s">
        <v>207</v>
      </c>
      <c r="H3840" s="1" t="s">
        <v>240</v>
      </c>
      <c r="I3840" s="1">
        <v>1953588.55</v>
      </c>
      <c r="J3840" s="1">
        <v>14248332</v>
      </c>
      <c r="K3840" s="1">
        <v>0.94496399164199829</v>
      </c>
      <c r="L3840" s="1">
        <v>7.1031937599182129</v>
      </c>
      <c r="M3840" s="1">
        <v>0.12581022083759308</v>
      </c>
      <c r="N3840" s="1">
        <v>6.8832316398620605</v>
      </c>
    </row>
    <row r="3841" spans="1:14" x14ac:dyDescent="0.25">
      <c r="A3841" s="1">
        <v>360340</v>
      </c>
      <c r="B3841" s="1" t="s">
        <v>1522</v>
      </c>
      <c r="C3841" s="1">
        <v>117597003</v>
      </c>
      <c r="D3841" s="1">
        <v>340</v>
      </c>
      <c r="E3841" s="1" t="s">
        <v>1875</v>
      </c>
      <c r="F3841" s="1" t="s">
        <v>232</v>
      </c>
      <c r="G3841" s="1" t="s">
        <v>207</v>
      </c>
      <c r="H3841" s="1" t="s">
        <v>240</v>
      </c>
      <c r="I3841" s="1">
        <v>1559358.38</v>
      </c>
      <c r="J3841" s="1">
        <v>9695830</v>
      </c>
      <c r="K3841" s="1">
        <v>0.40735200047492981</v>
      </c>
      <c r="L3841" s="1">
        <v>4.3855624198913574</v>
      </c>
      <c r="M3841" s="1">
        <v>0.11582016944885254</v>
      </c>
      <c r="N3841" s="1">
        <v>8.0233535766601563</v>
      </c>
    </row>
    <row r="3842" spans="1:14" x14ac:dyDescent="0.25">
      <c r="A3842" s="1">
        <v>360341</v>
      </c>
      <c r="B3842" s="1" t="s">
        <v>1522</v>
      </c>
      <c r="C3842" s="1">
        <v>117598503</v>
      </c>
      <c r="D3842" s="1">
        <v>341</v>
      </c>
      <c r="E3842" s="1" t="s">
        <v>1876</v>
      </c>
      <c r="F3842" s="1" t="s">
        <v>232</v>
      </c>
      <c r="G3842" s="1" t="s">
        <v>207</v>
      </c>
      <c r="H3842" s="1" t="s">
        <v>240</v>
      </c>
      <c r="I3842" s="1">
        <v>1158752.53</v>
      </c>
      <c r="J3842" s="1">
        <v>7091666</v>
      </c>
      <c r="K3842" s="1">
        <v>0.59788697957992554</v>
      </c>
      <c r="L3842" s="1">
        <v>9.2070732116699219</v>
      </c>
      <c r="M3842" s="1">
        <v>8.6946450173854828E-2</v>
      </c>
      <c r="N3842" s="1">
        <v>8.1121435165405273</v>
      </c>
    </row>
    <row r="3843" spans="1:14" x14ac:dyDescent="0.25">
      <c r="A3843" s="1">
        <v>360342</v>
      </c>
      <c r="B3843" s="1" t="s">
        <v>1522</v>
      </c>
      <c r="C3843" s="1">
        <v>118401403</v>
      </c>
      <c r="D3843" s="1">
        <v>342</v>
      </c>
      <c r="E3843" s="1" t="s">
        <v>1877</v>
      </c>
      <c r="F3843" s="1" t="s">
        <v>236</v>
      </c>
      <c r="G3843" s="1" t="s">
        <v>208</v>
      </c>
      <c r="H3843" s="1" t="s">
        <v>240</v>
      </c>
      <c r="I3843" s="1">
        <v>1689808.04</v>
      </c>
      <c r="J3843" s="1">
        <v>8093532.5</v>
      </c>
      <c r="K3843" s="1">
        <v>0.47565200924873352</v>
      </c>
      <c r="L3843" s="1">
        <v>6.2438888549804688</v>
      </c>
      <c r="M3843" s="1">
        <v>-6.152614951133728E-2</v>
      </c>
      <c r="N3843" s="1">
        <v>-3.5131015777587891</v>
      </c>
    </row>
    <row r="3844" spans="1:14" x14ac:dyDescent="0.25">
      <c r="A3844" s="1">
        <v>360343</v>
      </c>
      <c r="B3844" s="1" t="s">
        <v>1522</v>
      </c>
      <c r="C3844" s="1">
        <v>118401603</v>
      </c>
      <c r="D3844" s="1">
        <v>343</v>
      </c>
      <c r="E3844" s="1" t="s">
        <v>1878</v>
      </c>
      <c r="F3844" s="1" t="s">
        <v>236</v>
      </c>
      <c r="G3844" s="1" t="s">
        <v>208</v>
      </c>
      <c r="H3844" s="1" t="s">
        <v>240</v>
      </c>
      <c r="I3844" s="1">
        <v>1508852.35</v>
      </c>
      <c r="J3844" s="1">
        <v>6676564</v>
      </c>
      <c r="K3844" s="1">
        <v>0.45056149363517761</v>
      </c>
      <c r="L3844" s="1">
        <v>7.2367701530456543</v>
      </c>
      <c r="M3844" s="1">
        <v>0.21748052537441254</v>
      </c>
      <c r="N3844" s="1">
        <v>16.841047286987305</v>
      </c>
    </row>
    <row r="3845" spans="1:14" x14ac:dyDescent="0.25">
      <c r="A3845" s="1">
        <v>360344</v>
      </c>
      <c r="B3845" s="1" t="s">
        <v>1522</v>
      </c>
      <c r="C3845" s="1">
        <v>118402603</v>
      </c>
      <c r="D3845" s="1">
        <v>344</v>
      </c>
      <c r="E3845" s="1" t="s">
        <v>1879</v>
      </c>
      <c r="F3845" s="1" t="s">
        <v>236</v>
      </c>
      <c r="G3845" s="1" t="s">
        <v>208</v>
      </c>
      <c r="H3845" s="1" t="s">
        <v>240</v>
      </c>
      <c r="I3845" s="1">
        <v>1947759.37</v>
      </c>
      <c r="J3845" s="1">
        <v>13316705</v>
      </c>
      <c r="K3845" s="1">
        <v>1.343390941619873</v>
      </c>
      <c r="L3845" s="1">
        <v>11.219876289367676</v>
      </c>
      <c r="M3845" s="1">
        <v>0.23233212530612946</v>
      </c>
      <c r="N3845" s="1">
        <v>13.543688774108887</v>
      </c>
    </row>
    <row r="3846" spans="1:14" x14ac:dyDescent="0.25">
      <c r="A3846" s="1">
        <v>360345</v>
      </c>
      <c r="B3846" s="1" t="s">
        <v>1522</v>
      </c>
      <c r="C3846" s="1">
        <v>118403003</v>
      </c>
      <c r="D3846" s="1">
        <v>345</v>
      </c>
      <c r="E3846" s="1" t="s">
        <v>1880</v>
      </c>
      <c r="F3846" s="1" t="s">
        <v>236</v>
      </c>
      <c r="G3846" s="1" t="s">
        <v>208</v>
      </c>
      <c r="H3846" s="1" t="s">
        <v>240</v>
      </c>
      <c r="I3846" s="1">
        <v>1933503.37</v>
      </c>
      <c r="J3846" s="1">
        <v>10199650</v>
      </c>
      <c r="K3846" s="1">
        <v>1.1230249404907227</v>
      </c>
      <c r="L3846" s="1">
        <v>12.372715950012207</v>
      </c>
      <c r="M3846" s="1">
        <v>0.24484659731388092</v>
      </c>
      <c r="N3846" s="1">
        <v>14.499488830566406</v>
      </c>
    </row>
    <row r="3847" spans="1:14" x14ac:dyDescent="0.25">
      <c r="A3847" s="1">
        <v>360346</v>
      </c>
      <c r="B3847" s="1" t="s">
        <v>1522</v>
      </c>
      <c r="C3847" s="1">
        <v>118403302</v>
      </c>
      <c r="D3847" s="1">
        <v>346</v>
      </c>
      <c r="E3847" s="1" t="s">
        <v>1881</v>
      </c>
      <c r="F3847" s="1" t="s">
        <v>236</v>
      </c>
      <c r="G3847" s="1" t="s">
        <v>208</v>
      </c>
      <c r="H3847" s="1" t="s">
        <v>240</v>
      </c>
      <c r="I3847" s="1">
        <v>6134204.3300000001</v>
      </c>
      <c r="J3847" s="1">
        <v>51539924</v>
      </c>
      <c r="K3847" s="1">
        <v>7.3694438934326172</v>
      </c>
      <c r="L3847" s="1">
        <v>16.684093475341797</v>
      </c>
      <c r="M3847" s="1">
        <v>0.54917919635772705</v>
      </c>
      <c r="N3847" s="1">
        <v>9.8330659866333008</v>
      </c>
    </row>
    <row r="3848" spans="1:14" x14ac:dyDescent="0.25">
      <c r="A3848" s="1">
        <v>360347</v>
      </c>
      <c r="B3848" s="1" t="s">
        <v>1522</v>
      </c>
      <c r="C3848" s="1">
        <v>118403903</v>
      </c>
      <c r="D3848" s="1">
        <v>347</v>
      </c>
      <c r="E3848" s="1" t="s">
        <v>1882</v>
      </c>
      <c r="F3848" s="1" t="s">
        <v>236</v>
      </c>
      <c r="G3848" s="1" t="s">
        <v>208</v>
      </c>
      <c r="H3848" s="1" t="s">
        <v>240</v>
      </c>
      <c r="I3848" s="1">
        <v>1341872.95</v>
      </c>
      <c r="J3848" s="1">
        <v>7236472.5</v>
      </c>
      <c r="K3848" s="1">
        <v>0.21752449870109558</v>
      </c>
      <c r="L3848" s="1">
        <v>3.0991039276123047</v>
      </c>
      <c r="M3848" s="1">
        <v>7.4639081954956055E-2</v>
      </c>
      <c r="N3848" s="1">
        <v>5.8899216651916504</v>
      </c>
    </row>
    <row r="3849" spans="1:14" x14ac:dyDescent="0.25">
      <c r="A3849" s="1">
        <v>360348</v>
      </c>
      <c r="B3849" s="1" t="s">
        <v>1522</v>
      </c>
      <c r="C3849" s="1">
        <v>118406003</v>
      </c>
      <c r="D3849" s="1">
        <v>348</v>
      </c>
      <c r="E3849" s="1" t="s">
        <v>1883</v>
      </c>
      <c r="F3849" s="1" t="s">
        <v>236</v>
      </c>
      <c r="G3849" s="1" t="s">
        <v>208</v>
      </c>
      <c r="H3849" s="1" t="s">
        <v>240</v>
      </c>
      <c r="I3849" s="1">
        <v>1012875.89</v>
      </c>
      <c r="J3849" s="1">
        <v>7493058.5</v>
      </c>
      <c r="K3849" s="1">
        <v>0.15627050399780273</v>
      </c>
      <c r="L3849" s="1">
        <v>2.129957914352417</v>
      </c>
      <c r="M3849" s="1">
        <v>5.5466450750827789E-2</v>
      </c>
      <c r="N3849" s="1">
        <v>5.793388843536377</v>
      </c>
    </row>
    <row r="3850" spans="1:14" x14ac:dyDescent="0.25">
      <c r="A3850" s="1">
        <v>360349</v>
      </c>
      <c r="B3850" s="1" t="s">
        <v>1522</v>
      </c>
      <c r="C3850" s="1">
        <v>118406602</v>
      </c>
      <c r="D3850" s="1">
        <v>349</v>
      </c>
      <c r="E3850" s="1" t="s">
        <v>1884</v>
      </c>
      <c r="F3850" s="1" t="s">
        <v>236</v>
      </c>
      <c r="G3850" s="1" t="s">
        <v>208</v>
      </c>
      <c r="H3850" s="1" t="s">
        <v>240</v>
      </c>
      <c r="I3850" s="1">
        <v>1998337.03</v>
      </c>
      <c r="J3850" s="1">
        <v>12018442</v>
      </c>
      <c r="K3850" s="1">
        <v>1.4975340366363525</v>
      </c>
      <c r="L3850" s="1">
        <v>14.233885765075684</v>
      </c>
      <c r="M3850" s="1">
        <v>0.17122519016265869</v>
      </c>
      <c r="N3850" s="1">
        <v>9.3713579177856445</v>
      </c>
    </row>
    <row r="3851" spans="1:14" x14ac:dyDescent="0.25">
      <c r="A3851" s="1">
        <v>360350</v>
      </c>
      <c r="B3851" s="1" t="s">
        <v>1522</v>
      </c>
      <c r="C3851" s="1">
        <v>118408852</v>
      </c>
      <c r="D3851" s="1">
        <v>350</v>
      </c>
      <c r="E3851" s="1" t="s">
        <v>1885</v>
      </c>
      <c r="F3851" s="1" t="s">
        <v>236</v>
      </c>
      <c r="G3851" s="1" t="s">
        <v>208</v>
      </c>
      <c r="H3851" s="1" t="s">
        <v>240</v>
      </c>
      <c r="I3851" s="1">
        <v>6142727.79</v>
      </c>
      <c r="J3851" s="1">
        <v>39039472</v>
      </c>
      <c r="K3851" s="1">
        <v>5.1644678115844727</v>
      </c>
      <c r="L3851" s="1">
        <v>15.245659828186035</v>
      </c>
      <c r="M3851" s="1">
        <v>0.7246285080909729</v>
      </c>
      <c r="N3851" s="1">
        <v>13.37421989440918</v>
      </c>
    </row>
    <row r="3852" spans="1:14" x14ac:dyDescent="0.25">
      <c r="A3852" s="1">
        <v>360351</v>
      </c>
      <c r="B3852" s="1" t="s">
        <v>1522</v>
      </c>
      <c r="C3852" s="1">
        <v>118409203</v>
      </c>
      <c r="D3852" s="1">
        <v>351</v>
      </c>
      <c r="E3852" s="1" t="s">
        <v>1886</v>
      </c>
      <c r="F3852" s="1" t="s">
        <v>236</v>
      </c>
      <c r="G3852" s="1" t="s">
        <v>208</v>
      </c>
      <c r="H3852" s="1" t="s">
        <v>240</v>
      </c>
      <c r="I3852" s="1">
        <v>1814041.16</v>
      </c>
      <c r="J3852" s="1">
        <v>8995667</v>
      </c>
      <c r="K3852" s="1">
        <v>0.59423500299453735</v>
      </c>
      <c r="L3852" s="1">
        <v>7.0730204582214355</v>
      </c>
      <c r="M3852" s="1">
        <v>0.18337014317512512</v>
      </c>
      <c r="N3852" s="1">
        <v>11.245072364807129</v>
      </c>
    </row>
    <row r="3853" spans="1:14" x14ac:dyDescent="0.25">
      <c r="A3853" s="1">
        <v>360352</v>
      </c>
      <c r="B3853" s="1" t="s">
        <v>1522</v>
      </c>
      <c r="C3853" s="1">
        <v>118409302</v>
      </c>
      <c r="D3853" s="1">
        <v>352</v>
      </c>
      <c r="E3853" s="1" t="s">
        <v>1887</v>
      </c>
      <c r="F3853" s="1" t="s">
        <v>236</v>
      </c>
      <c r="G3853" s="1" t="s">
        <v>208</v>
      </c>
      <c r="H3853" s="1" t="s">
        <v>240</v>
      </c>
      <c r="I3853" s="1">
        <v>4631416.28</v>
      </c>
      <c r="J3853" s="1">
        <v>24437456</v>
      </c>
      <c r="K3853" s="1">
        <v>2.5767660140991211</v>
      </c>
      <c r="L3853" s="1">
        <v>11.787212371826172</v>
      </c>
      <c r="M3853" s="1">
        <v>0.55702775716781616</v>
      </c>
      <c r="N3853" s="1">
        <v>13.671443939208984</v>
      </c>
    </row>
    <row r="3854" spans="1:14" x14ac:dyDescent="0.25">
      <c r="A3854" s="1">
        <v>360353</v>
      </c>
      <c r="B3854" s="1" t="s">
        <v>1522</v>
      </c>
      <c r="C3854" s="1">
        <v>118667503</v>
      </c>
      <c r="D3854" s="1">
        <v>353</v>
      </c>
      <c r="E3854" s="1" t="s">
        <v>1888</v>
      </c>
      <c r="F3854" s="1" t="s">
        <v>236</v>
      </c>
      <c r="G3854" s="1" t="s">
        <v>209</v>
      </c>
      <c r="H3854" s="1" t="s">
        <v>240</v>
      </c>
      <c r="I3854" s="1">
        <v>1945616.77</v>
      </c>
      <c r="J3854" s="1">
        <v>11916455</v>
      </c>
      <c r="K3854" s="1">
        <v>0.48548600077629089</v>
      </c>
      <c r="L3854" s="1">
        <v>4.2471113204956055</v>
      </c>
      <c r="M3854" s="1">
        <v>7.8392021358013153E-2</v>
      </c>
      <c r="N3854" s="1">
        <v>4.1983175277709961</v>
      </c>
    </row>
    <row r="3855" spans="1:14" x14ac:dyDescent="0.25">
      <c r="A3855" s="1">
        <v>360354</v>
      </c>
      <c r="B3855" s="1" t="s">
        <v>1522</v>
      </c>
      <c r="C3855" s="1">
        <v>119350303</v>
      </c>
      <c r="D3855" s="1">
        <v>354</v>
      </c>
      <c r="E3855" s="1" t="s">
        <v>1889</v>
      </c>
      <c r="F3855" s="1" t="s">
        <v>236</v>
      </c>
      <c r="G3855" s="1" t="s">
        <v>210</v>
      </c>
      <c r="H3855" s="1" t="s">
        <v>240</v>
      </c>
      <c r="I3855" s="1">
        <v>1888781.8</v>
      </c>
      <c r="J3855" s="1">
        <v>7369965</v>
      </c>
      <c r="K3855" s="1">
        <v>0.60153400897979736</v>
      </c>
      <c r="L3855" s="1">
        <v>8.8873481750488281</v>
      </c>
      <c r="M3855" s="1">
        <v>6.2938913702964783E-2</v>
      </c>
      <c r="N3855" s="1">
        <v>3.447115421295166</v>
      </c>
    </row>
    <row r="3856" spans="1:14" x14ac:dyDescent="0.25">
      <c r="A3856" s="1">
        <v>360355</v>
      </c>
      <c r="B3856" s="1" t="s">
        <v>1522</v>
      </c>
      <c r="C3856" s="1">
        <v>119351303</v>
      </c>
      <c r="D3856" s="1">
        <v>355</v>
      </c>
      <c r="E3856" s="1" t="s">
        <v>1890</v>
      </c>
      <c r="F3856" s="1" t="s">
        <v>236</v>
      </c>
      <c r="G3856" s="1" t="s">
        <v>210</v>
      </c>
      <c r="H3856" s="1" t="s">
        <v>240</v>
      </c>
      <c r="I3856" s="1">
        <v>1661046.77</v>
      </c>
      <c r="J3856" s="1">
        <v>10681729</v>
      </c>
      <c r="K3856" s="1">
        <v>0.94111001491546631</v>
      </c>
      <c r="L3856" s="1">
        <v>9.6617059707641602</v>
      </c>
      <c r="M3856" s="1">
        <v>0.23073554039001465</v>
      </c>
      <c r="N3856" s="1">
        <v>16.131841659545898</v>
      </c>
    </row>
    <row r="3857" spans="1:14" x14ac:dyDescent="0.25">
      <c r="A3857" s="1">
        <v>360356</v>
      </c>
      <c r="B3857" s="1" t="s">
        <v>1522</v>
      </c>
      <c r="C3857" s="1">
        <v>119352203</v>
      </c>
      <c r="D3857" s="1">
        <v>356</v>
      </c>
      <c r="E3857" s="1" t="s">
        <v>1891</v>
      </c>
      <c r="F3857" s="1" t="s">
        <v>236</v>
      </c>
      <c r="G3857" s="1" t="s">
        <v>210</v>
      </c>
      <c r="H3857" s="1" t="s">
        <v>240</v>
      </c>
      <c r="I3857" s="1">
        <v>1029451.35</v>
      </c>
      <c r="J3857" s="1">
        <v>4851870.5</v>
      </c>
      <c r="K3857" s="1">
        <v>0.2933804988861084</v>
      </c>
      <c r="L3857" s="1">
        <v>6.4359140396118164</v>
      </c>
      <c r="M3857" s="1">
        <v>5.8381229639053345E-2</v>
      </c>
      <c r="N3857" s="1">
        <v>6.0120511054992676</v>
      </c>
    </row>
    <row r="3858" spans="1:14" x14ac:dyDescent="0.25">
      <c r="A3858" s="1">
        <v>360357</v>
      </c>
      <c r="B3858" s="1" t="s">
        <v>1522</v>
      </c>
      <c r="C3858" s="1">
        <v>119354603</v>
      </c>
      <c r="D3858" s="1">
        <v>357</v>
      </c>
      <c r="E3858" s="1" t="s">
        <v>1892</v>
      </c>
      <c r="F3858" s="1" t="s">
        <v>236</v>
      </c>
      <c r="G3858" s="1" t="s">
        <v>210</v>
      </c>
      <c r="H3858" s="1" t="s">
        <v>240</v>
      </c>
      <c r="I3858" s="1">
        <v>1094662.67</v>
      </c>
      <c r="J3858" s="1">
        <v>5818095</v>
      </c>
      <c r="K3858" s="1">
        <v>0.22017799317836761</v>
      </c>
      <c r="L3858" s="1">
        <v>3.9332129955291748</v>
      </c>
      <c r="M3858" s="1">
        <v>4.6935651451349258E-2</v>
      </c>
      <c r="N3858" s="1">
        <v>4.4797592163085938</v>
      </c>
    </row>
    <row r="3859" spans="1:14" x14ac:dyDescent="0.25">
      <c r="A3859" s="1">
        <v>360358</v>
      </c>
      <c r="B3859" s="1" t="s">
        <v>1522</v>
      </c>
      <c r="C3859" s="1">
        <v>119355503</v>
      </c>
      <c r="D3859" s="1">
        <v>358</v>
      </c>
      <c r="E3859" s="1" t="s">
        <v>1893</v>
      </c>
      <c r="F3859" s="1" t="s">
        <v>236</v>
      </c>
      <c r="G3859" s="1" t="s">
        <v>210</v>
      </c>
      <c r="H3859" s="1" t="s">
        <v>240</v>
      </c>
      <c r="I3859" s="1">
        <v>1158092.94</v>
      </c>
      <c r="J3859" s="1">
        <v>6029896.5</v>
      </c>
      <c r="K3859" s="1">
        <v>0.8854219913482666</v>
      </c>
      <c r="L3859" s="1">
        <v>17.211126327514648</v>
      </c>
      <c r="M3859" s="1">
        <v>0.12651416659355164</v>
      </c>
      <c r="N3859" s="1">
        <v>12.264130592346191</v>
      </c>
    </row>
    <row r="3860" spans="1:14" x14ac:dyDescent="0.25">
      <c r="A3860" s="1">
        <v>360359</v>
      </c>
      <c r="B3860" s="1" t="s">
        <v>1522</v>
      </c>
      <c r="C3860" s="1">
        <v>119356503</v>
      </c>
      <c r="D3860" s="1">
        <v>359</v>
      </c>
      <c r="E3860" s="1" t="s">
        <v>1894</v>
      </c>
      <c r="F3860" s="1" t="s">
        <v>236</v>
      </c>
      <c r="G3860" s="1" t="s">
        <v>210</v>
      </c>
      <c r="H3860" s="1" t="s">
        <v>240</v>
      </c>
      <c r="I3860" s="1">
        <v>2114801.79</v>
      </c>
      <c r="J3860" s="1">
        <v>9516861</v>
      </c>
      <c r="K3860" s="1">
        <v>0.45617601275444031</v>
      </c>
      <c r="L3860" s="1">
        <v>5.0346746444702148</v>
      </c>
      <c r="M3860" s="1">
        <v>0.15929162502288818</v>
      </c>
      <c r="N3860" s="1">
        <v>8.1457834243774414</v>
      </c>
    </row>
    <row r="3861" spans="1:14" x14ac:dyDescent="0.25">
      <c r="A3861" s="1">
        <v>360360</v>
      </c>
      <c r="B3861" s="1" t="s">
        <v>1522</v>
      </c>
      <c r="C3861" s="1">
        <v>119356603</v>
      </c>
      <c r="D3861" s="1">
        <v>360</v>
      </c>
      <c r="E3861" s="1" t="s">
        <v>1895</v>
      </c>
      <c r="F3861" s="1" t="s">
        <v>236</v>
      </c>
      <c r="G3861" s="1" t="s">
        <v>210</v>
      </c>
      <c r="H3861" s="1" t="s">
        <v>240</v>
      </c>
      <c r="I3861" s="1">
        <v>811286.84</v>
      </c>
      <c r="J3861" s="1">
        <v>3455878</v>
      </c>
      <c r="K3861" s="1">
        <v>0.27794650197029114</v>
      </c>
      <c r="L3861" s="1">
        <v>8.7461452484130859</v>
      </c>
      <c r="M3861" s="1">
        <v>6.3487567007541656E-2</v>
      </c>
      <c r="N3861" s="1">
        <v>8.4899215698242188</v>
      </c>
    </row>
    <row r="3862" spans="1:14" x14ac:dyDescent="0.25">
      <c r="A3862" s="1">
        <v>360361</v>
      </c>
      <c r="B3862" s="1" t="s">
        <v>1522</v>
      </c>
      <c r="C3862" s="1">
        <v>119357003</v>
      </c>
      <c r="D3862" s="1">
        <v>361</v>
      </c>
      <c r="E3862" s="1" t="s">
        <v>1896</v>
      </c>
      <c r="F3862" s="1" t="s">
        <v>236</v>
      </c>
      <c r="G3862" s="1" t="s">
        <v>210</v>
      </c>
      <c r="H3862" s="1" t="s">
        <v>240</v>
      </c>
      <c r="I3862" s="1">
        <v>964864.22</v>
      </c>
      <c r="J3862" s="1">
        <v>6137304</v>
      </c>
      <c r="K3862" s="1">
        <v>0.24483500421047211</v>
      </c>
      <c r="L3862" s="1">
        <v>4.1550493240356445</v>
      </c>
      <c r="M3862" s="1">
        <v>5.4628569632768631E-2</v>
      </c>
      <c r="N3862" s="1">
        <v>6.0015854835510254</v>
      </c>
    </row>
    <row r="3863" spans="1:14" x14ac:dyDescent="0.25">
      <c r="A3863" s="1">
        <v>360362</v>
      </c>
      <c r="B3863" s="1" t="s">
        <v>1522</v>
      </c>
      <c r="C3863" s="1">
        <v>119357402</v>
      </c>
      <c r="D3863" s="1">
        <v>362</v>
      </c>
      <c r="E3863" s="1" t="s">
        <v>1897</v>
      </c>
      <c r="F3863" s="1" t="s">
        <v>236</v>
      </c>
      <c r="G3863" s="1" t="s">
        <v>210</v>
      </c>
      <c r="H3863" s="1" t="s">
        <v>240</v>
      </c>
      <c r="I3863" s="1">
        <v>8500597.2300000004</v>
      </c>
      <c r="J3863" s="1">
        <v>57329724</v>
      </c>
      <c r="K3863" s="1">
        <v>6.3269162178039551</v>
      </c>
      <c r="L3863" s="1">
        <v>12.405035018920898</v>
      </c>
      <c r="M3863" s="1">
        <v>1.1113576889038086</v>
      </c>
      <c r="N3863" s="1">
        <v>15.040216445922852</v>
      </c>
    </row>
    <row r="3864" spans="1:14" x14ac:dyDescent="0.25">
      <c r="A3864" s="1">
        <v>360363</v>
      </c>
      <c r="B3864" s="1" t="s">
        <v>1522</v>
      </c>
      <c r="C3864" s="1">
        <v>119358403</v>
      </c>
      <c r="D3864" s="1">
        <v>363</v>
      </c>
      <c r="E3864" s="1" t="s">
        <v>1898</v>
      </c>
      <c r="F3864" s="1" t="s">
        <v>236</v>
      </c>
      <c r="G3864" s="1" t="s">
        <v>210</v>
      </c>
      <c r="H3864" s="1" t="s">
        <v>240</v>
      </c>
      <c r="I3864" s="1">
        <v>1599646</v>
      </c>
      <c r="J3864" s="1">
        <v>9183736</v>
      </c>
      <c r="K3864" s="1">
        <v>0.74214202165603638</v>
      </c>
      <c r="L3864" s="1">
        <v>8.7914915084838867</v>
      </c>
      <c r="M3864" s="1">
        <v>0.10638000071048737</v>
      </c>
      <c r="N3864" s="1">
        <v>7.1239819526672363</v>
      </c>
    </row>
    <row r="3865" spans="1:14" x14ac:dyDescent="0.25">
      <c r="A3865" s="1">
        <v>360364</v>
      </c>
      <c r="B3865" s="1" t="s">
        <v>1522</v>
      </c>
      <c r="C3865" s="1">
        <v>119581003</v>
      </c>
      <c r="D3865" s="1">
        <v>364</v>
      </c>
      <c r="E3865" s="1" t="s">
        <v>1899</v>
      </c>
      <c r="F3865" s="1" t="s">
        <v>236</v>
      </c>
      <c r="G3865" s="1" t="s">
        <v>211</v>
      </c>
      <c r="H3865" s="1" t="s">
        <v>240</v>
      </c>
      <c r="I3865" s="1">
        <v>837519.72</v>
      </c>
      <c r="J3865" s="1">
        <v>7210278</v>
      </c>
      <c r="K3865" s="1">
        <v>0.40735200047492981</v>
      </c>
      <c r="L3865" s="1">
        <v>5.9878940582275391</v>
      </c>
      <c r="M3865" s="1">
        <v>3.3090848475694656E-2</v>
      </c>
      <c r="N3865" s="1">
        <v>4.1135830879211426</v>
      </c>
    </row>
    <row r="3866" spans="1:14" x14ac:dyDescent="0.25">
      <c r="A3866" s="1">
        <v>360365</v>
      </c>
      <c r="B3866" s="1" t="s">
        <v>1522</v>
      </c>
      <c r="C3866" s="1">
        <v>119582503</v>
      </c>
      <c r="D3866" s="1">
        <v>365</v>
      </c>
      <c r="E3866" s="1" t="s">
        <v>1900</v>
      </c>
      <c r="F3866" s="1" t="s">
        <v>236</v>
      </c>
      <c r="G3866" s="1" t="s">
        <v>211</v>
      </c>
      <c r="H3866" s="1" t="s">
        <v>240</v>
      </c>
      <c r="I3866" s="1">
        <v>1090554.98</v>
      </c>
      <c r="J3866" s="1">
        <v>7251458.5</v>
      </c>
      <c r="K3866" s="1">
        <v>0.22500899434089661</v>
      </c>
      <c r="L3866" s="1">
        <v>3.2023143768310547</v>
      </c>
      <c r="M3866" s="1">
        <v>6.6123619675636292E-2</v>
      </c>
      <c r="N3866" s="1">
        <v>6.4546656608581543</v>
      </c>
    </row>
    <row r="3867" spans="1:14" x14ac:dyDescent="0.25">
      <c r="A3867" s="1">
        <v>360366</v>
      </c>
      <c r="B3867" s="1" t="s">
        <v>1522</v>
      </c>
      <c r="C3867" s="1">
        <v>119583003</v>
      </c>
      <c r="D3867" s="1">
        <v>366</v>
      </c>
      <c r="E3867" s="1" t="s">
        <v>1901</v>
      </c>
      <c r="F3867" s="1" t="s">
        <v>236</v>
      </c>
      <c r="G3867" s="1" t="s">
        <v>211</v>
      </c>
      <c r="H3867" s="1" t="s">
        <v>240</v>
      </c>
      <c r="I3867" s="1">
        <v>606350.4</v>
      </c>
      <c r="J3867" s="1">
        <v>3893824.25</v>
      </c>
      <c r="K3867" s="1">
        <v>0.25371074676513672</v>
      </c>
      <c r="L3867" s="1">
        <v>6.9698581695556641</v>
      </c>
      <c r="M3867" s="1">
        <v>3.9406441152095795E-2</v>
      </c>
      <c r="N3867" s="1">
        <v>6.950676441192627</v>
      </c>
    </row>
    <row r="3868" spans="1:14" x14ac:dyDescent="0.25">
      <c r="A3868" s="1">
        <v>360367</v>
      </c>
      <c r="B3868" s="1" t="s">
        <v>1522</v>
      </c>
      <c r="C3868" s="1">
        <v>119584503</v>
      </c>
      <c r="D3868" s="1">
        <v>367</v>
      </c>
      <c r="E3868" s="1" t="s">
        <v>1902</v>
      </c>
      <c r="F3868" s="1" t="s">
        <v>236</v>
      </c>
      <c r="G3868" s="1" t="s">
        <v>211</v>
      </c>
      <c r="H3868" s="1" t="s">
        <v>240</v>
      </c>
      <c r="I3868" s="1">
        <v>1382488.38</v>
      </c>
      <c r="J3868" s="1">
        <v>8102444</v>
      </c>
      <c r="K3868" s="1">
        <v>0.28828549385070801</v>
      </c>
      <c r="L3868" s="1">
        <v>3.6892712116241455</v>
      </c>
      <c r="M3868" s="1">
        <v>3.7283580750226974E-2</v>
      </c>
      <c r="N3868" s="1">
        <v>2.7715914249420166</v>
      </c>
    </row>
    <row r="3869" spans="1:14" x14ac:dyDescent="0.25">
      <c r="A3869" s="1">
        <v>360368</v>
      </c>
      <c r="B3869" s="1" t="s">
        <v>1522</v>
      </c>
      <c r="C3869" s="1">
        <v>119584603</v>
      </c>
      <c r="D3869" s="1">
        <v>368</v>
      </c>
      <c r="E3869" s="1" t="s">
        <v>1903</v>
      </c>
      <c r="F3869" s="1" t="s">
        <v>236</v>
      </c>
      <c r="G3869" s="1" t="s">
        <v>211</v>
      </c>
      <c r="H3869" s="1" t="s">
        <v>240</v>
      </c>
      <c r="I3869" s="1">
        <v>858736.11</v>
      </c>
      <c r="J3869" s="1">
        <v>5653851.5</v>
      </c>
      <c r="K3869" s="1">
        <v>0.1499129980802536</v>
      </c>
      <c r="L3869" s="1">
        <v>2.7237405776977539</v>
      </c>
      <c r="M3869" s="1">
        <v>2.7844209223985672E-2</v>
      </c>
      <c r="N3869" s="1">
        <v>3.3511230945587158</v>
      </c>
    </row>
    <row r="3870" spans="1:14" x14ac:dyDescent="0.25">
      <c r="A3870" s="1">
        <v>360369</v>
      </c>
      <c r="B3870" s="1" t="s">
        <v>1522</v>
      </c>
      <c r="C3870" s="1">
        <v>119586503</v>
      </c>
      <c r="D3870" s="1">
        <v>369</v>
      </c>
      <c r="E3870" s="1" t="s">
        <v>1904</v>
      </c>
      <c r="F3870" s="1" t="s">
        <v>236</v>
      </c>
      <c r="G3870" s="1" t="s">
        <v>211</v>
      </c>
      <c r="H3870" s="1" t="s">
        <v>240</v>
      </c>
      <c r="I3870" s="1">
        <v>1195989.18</v>
      </c>
      <c r="J3870" s="1">
        <v>7559189</v>
      </c>
      <c r="K3870" s="1">
        <v>0.58826547861099243</v>
      </c>
      <c r="L3870" s="1">
        <v>8.4388456344604492</v>
      </c>
      <c r="M3870" s="1">
        <v>6.8045057356357574E-2</v>
      </c>
      <c r="N3870" s="1">
        <v>6.0326623916625977</v>
      </c>
    </row>
    <row r="3871" spans="1:14" x14ac:dyDescent="0.25">
      <c r="A3871" s="1">
        <v>360370</v>
      </c>
      <c r="B3871" s="1" t="s">
        <v>1522</v>
      </c>
      <c r="C3871" s="1">
        <v>119648303</v>
      </c>
      <c r="D3871" s="1">
        <v>370</v>
      </c>
      <c r="E3871" s="1" t="s">
        <v>1905</v>
      </c>
      <c r="F3871" s="1" t="s">
        <v>236</v>
      </c>
      <c r="G3871" s="1" t="s">
        <v>213</v>
      </c>
      <c r="H3871" s="1" t="s">
        <v>240</v>
      </c>
      <c r="I3871" s="1">
        <v>1887418.23</v>
      </c>
      <c r="J3871" s="1">
        <v>7324420</v>
      </c>
      <c r="K3871" s="1">
        <v>1.080564022064209</v>
      </c>
      <c r="L3871" s="1">
        <v>17.306035995483398</v>
      </c>
      <c r="M3871" s="1">
        <v>8.4412932395935059E-2</v>
      </c>
      <c r="N3871" s="1">
        <v>4.6817903518676758</v>
      </c>
    </row>
    <row r="3872" spans="1:14" x14ac:dyDescent="0.25">
      <c r="A3872" s="1">
        <v>360371</v>
      </c>
      <c r="B3872" s="1" t="s">
        <v>1522</v>
      </c>
      <c r="C3872" s="1">
        <v>119648703</v>
      </c>
      <c r="D3872" s="1">
        <v>371</v>
      </c>
      <c r="E3872" s="1" t="s">
        <v>1906</v>
      </c>
      <c r="F3872" s="1" t="s">
        <v>236</v>
      </c>
      <c r="G3872" s="1" t="s">
        <v>213</v>
      </c>
      <c r="H3872" s="1" t="s">
        <v>240</v>
      </c>
      <c r="I3872" s="1">
        <v>1834362.82</v>
      </c>
      <c r="J3872" s="1">
        <v>9972923</v>
      </c>
      <c r="K3872" s="1">
        <v>0.82446402311325073</v>
      </c>
      <c r="L3872" s="1">
        <v>9.0120534896850586</v>
      </c>
      <c r="M3872" s="1">
        <v>7.3670297861099243E-2</v>
      </c>
      <c r="N3872" s="1">
        <v>4.1841659545898438</v>
      </c>
    </row>
    <row r="3873" spans="1:14" x14ac:dyDescent="0.25">
      <c r="A3873" s="1">
        <v>360372</v>
      </c>
      <c r="B3873" s="1" t="s">
        <v>1522</v>
      </c>
      <c r="C3873" s="1">
        <v>119648903</v>
      </c>
      <c r="D3873" s="1">
        <v>372</v>
      </c>
      <c r="E3873" s="1" t="s">
        <v>1907</v>
      </c>
      <c r="F3873" s="1" t="s">
        <v>236</v>
      </c>
      <c r="G3873" s="1" t="s">
        <v>213</v>
      </c>
      <c r="H3873" s="1" t="s">
        <v>240</v>
      </c>
      <c r="I3873" s="1">
        <v>1375773.22</v>
      </c>
      <c r="J3873" s="1">
        <v>6050382</v>
      </c>
      <c r="K3873" s="1">
        <v>0.57445448637008667</v>
      </c>
      <c r="L3873" s="1">
        <v>10.490542411804199</v>
      </c>
      <c r="M3873" s="1">
        <v>8.5362307727336884E-2</v>
      </c>
      <c r="N3873" s="1">
        <v>6.6151261329650879</v>
      </c>
    </row>
    <row r="3874" spans="1:14" x14ac:dyDescent="0.25">
      <c r="A3874" s="1">
        <v>360373</v>
      </c>
      <c r="B3874" s="1" t="s">
        <v>1522</v>
      </c>
      <c r="C3874" s="1">
        <v>119665003</v>
      </c>
      <c r="D3874" s="1">
        <v>373</v>
      </c>
      <c r="E3874" s="1" t="s">
        <v>1908</v>
      </c>
      <c r="F3874" s="1" t="s">
        <v>236</v>
      </c>
      <c r="G3874" s="1" t="s">
        <v>209</v>
      </c>
      <c r="H3874" s="1" t="s">
        <v>240</v>
      </c>
      <c r="I3874" s="1">
        <v>1147237</v>
      </c>
      <c r="J3874" s="1">
        <v>6168649</v>
      </c>
      <c r="K3874" s="1">
        <v>0.28724101185798645</v>
      </c>
      <c r="L3874" s="1">
        <v>4.8838815689086914</v>
      </c>
      <c r="M3874" s="1">
        <v>7.8911997377872467E-2</v>
      </c>
      <c r="N3874" s="1">
        <v>7.3865160942077637</v>
      </c>
    </row>
    <row r="3875" spans="1:14" x14ac:dyDescent="0.25">
      <c r="A3875" s="1">
        <v>360374</v>
      </c>
      <c r="B3875" s="1" t="s">
        <v>1522</v>
      </c>
      <c r="C3875" s="1">
        <v>120452003</v>
      </c>
      <c r="D3875" s="1">
        <v>374</v>
      </c>
      <c r="E3875" s="1" t="s">
        <v>1909</v>
      </c>
      <c r="F3875" s="1" t="s">
        <v>236</v>
      </c>
      <c r="G3875" s="1" t="s">
        <v>214</v>
      </c>
      <c r="H3875" s="1" t="s">
        <v>240</v>
      </c>
      <c r="I3875" s="1">
        <v>5668114.6100000003</v>
      </c>
      <c r="J3875" s="1">
        <v>21286644</v>
      </c>
      <c r="K3875" s="1">
        <v>3.0127840042114258</v>
      </c>
      <c r="L3875" s="1">
        <v>16.486850738525391</v>
      </c>
      <c r="M3875" s="1">
        <v>0.62865054607391357</v>
      </c>
      <c r="N3875" s="1">
        <v>12.474552154541016</v>
      </c>
    </row>
    <row r="3876" spans="1:14" x14ac:dyDescent="0.25">
      <c r="A3876" s="1">
        <v>360375</v>
      </c>
      <c r="B3876" s="1" t="s">
        <v>1522</v>
      </c>
      <c r="C3876" s="1">
        <v>120455203</v>
      </c>
      <c r="D3876" s="1">
        <v>375</v>
      </c>
      <c r="E3876" s="1" t="s">
        <v>1910</v>
      </c>
      <c r="F3876" s="1" t="s">
        <v>236</v>
      </c>
      <c r="G3876" s="1" t="s">
        <v>214</v>
      </c>
      <c r="H3876" s="1" t="s">
        <v>240</v>
      </c>
      <c r="I3876" s="1">
        <v>4323802.25</v>
      </c>
      <c r="J3876" s="1">
        <v>23819982</v>
      </c>
      <c r="K3876" s="1">
        <v>0.76733201742172241</v>
      </c>
      <c r="L3876" s="1">
        <v>3.3286063671112061</v>
      </c>
      <c r="M3876" s="1">
        <v>0.36855596303939819</v>
      </c>
      <c r="N3876" s="1">
        <v>9.3181543350219727</v>
      </c>
    </row>
    <row r="3877" spans="1:14" x14ac:dyDescent="0.25">
      <c r="A3877" s="1">
        <v>360376</v>
      </c>
      <c r="B3877" s="1" t="s">
        <v>1522</v>
      </c>
      <c r="C3877" s="1">
        <v>120455403</v>
      </c>
      <c r="D3877" s="1">
        <v>376</v>
      </c>
      <c r="E3877" s="1" t="s">
        <v>1911</v>
      </c>
      <c r="F3877" s="1" t="s">
        <v>236</v>
      </c>
      <c r="G3877" s="1" t="s">
        <v>214</v>
      </c>
      <c r="H3877" s="1" t="s">
        <v>240</v>
      </c>
      <c r="I3877" s="1">
        <v>7510643.6900000004</v>
      </c>
      <c r="J3877" s="1">
        <v>31730366</v>
      </c>
      <c r="K3877" s="1">
        <v>1.9689860343933105</v>
      </c>
      <c r="L3877" s="1">
        <v>6.6159095764160156</v>
      </c>
      <c r="M3877" s="1">
        <v>0.81824886798858643</v>
      </c>
      <c r="N3877" s="1">
        <v>12.226547241210938</v>
      </c>
    </row>
    <row r="3878" spans="1:14" x14ac:dyDescent="0.25">
      <c r="A3878" s="1">
        <v>360377</v>
      </c>
      <c r="B3878" s="1" t="s">
        <v>1522</v>
      </c>
      <c r="C3878" s="1">
        <v>120456003</v>
      </c>
      <c r="D3878" s="1">
        <v>377</v>
      </c>
      <c r="E3878" s="1" t="s">
        <v>1912</v>
      </c>
      <c r="F3878" s="1" t="s">
        <v>236</v>
      </c>
      <c r="G3878" s="1" t="s">
        <v>214</v>
      </c>
      <c r="H3878" s="1" t="s">
        <v>240</v>
      </c>
      <c r="I3878" s="1">
        <v>3867891.46</v>
      </c>
      <c r="J3878" s="1">
        <v>18370452</v>
      </c>
      <c r="K3878" s="1">
        <v>2.4907228946685791</v>
      </c>
      <c r="L3878" s="1">
        <v>15.684921264648438</v>
      </c>
      <c r="M3878" s="1">
        <v>0.45816805958747864</v>
      </c>
      <c r="N3878" s="1">
        <v>13.437103271484375</v>
      </c>
    </row>
    <row r="3879" spans="1:14" x14ac:dyDescent="0.25">
      <c r="A3879" s="1">
        <v>360378</v>
      </c>
      <c r="B3879" s="1" t="s">
        <v>1522</v>
      </c>
      <c r="C3879" s="1">
        <v>120480803</v>
      </c>
      <c r="D3879" s="1">
        <v>378</v>
      </c>
      <c r="E3879" s="1" t="s">
        <v>1913</v>
      </c>
      <c r="F3879" s="1" t="s">
        <v>235</v>
      </c>
      <c r="G3879" s="1" t="s">
        <v>215</v>
      </c>
      <c r="H3879" s="1" t="s">
        <v>240</v>
      </c>
      <c r="I3879" s="1">
        <v>2379252.5299999998</v>
      </c>
      <c r="J3879" s="1">
        <v>11252957</v>
      </c>
      <c r="K3879" s="1">
        <v>0.91253602504730225</v>
      </c>
      <c r="L3879" s="1">
        <v>8.8249406814575195</v>
      </c>
      <c r="M3879" s="1">
        <v>0.17853541672229767</v>
      </c>
      <c r="N3879" s="1">
        <v>8.1126012802124023</v>
      </c>
    </row>
    <row r="3880" spans="1:14" x14ac:dyDescent="0.25">
      <c r="A3880" s="1">
        <v>360379</v>
      </c>
      <c r="B3880" s="1" t="s">
        <v>1522</v>
      </c>
      <c r="C3880" s="1">
        <v>120481002</v>
      </c>
      <c r="D3880" s="1">
        <v>379</v>
      </c>
      <c r="E3880" s="1" t="s">
        <v>1914</v>
      </c>
      <c r="F3880" s="1" t="s">
        <v>235</v>
      </c>
      <c r="G3880" s="1" t="s">
        <v>215</v>
      </c>
      <c r="H3880" s="1" t="s">
        <v>240</v>
      </c>
      <c r="I3880" s="1">
        <v>9159627.4700000007</v>
      </c>
      <c r="J3880" s="1">
        <v>42833264</v>
      </c>
      <c r="K3880" s="1">
        <v>5.1516561508178711</v>
      </c>
      <c r="L3880" s="1">
        <v>13.671539306640625</v>
      </c>
      <c r="M3880" s="1">
        <v>0.7989729642868042</v>
      </c>
      <c r="N3880" s="1">
        <v>9.5563449859619141</v>
      </c>
    </row>
    <row r="3881" spans="1:14" x14ac:dyDescent="0.25">
      <c r="A3881" s="1">
        <v>360380</v>
      </c>
      <c r="B3881" s="1" t="s">
        <v>1522</v>
      </c>
      <c r="C3881" s="1">
        <v>120483302</v>
      </c>
      <c r="D3881" s="1">
        <v>380</v>
      </c>
      <c r="E3881" s="1" t="s">
        <v>1915</v>
      </c>
      <c r="F3881" s="1" t="s">
        <v>235</v>
      </c>
      <c r="G3881" s="1" t="s">
        <v>215</v>
      </c>
      <c r="H3881" s="1" t="s">
        <v>240</v>
      </c>
      <c r="I3881" s="1">
        <v>5578043.7400000002</v>
      </c>
      <c r="J3881" s="1">
        <v>25057728</v>
      </c>
      <c r="K3881" s="1">
        <v>2.2212619781494141</v>
      </c>
      <c r="L3881" s="1">
        <v>9.7268199920654297</v>
      </c>
      <c r="M3881" s="1">
        <v>0.50235992670059204</v>
      </c>
      <c r="N3881" s="1">
        <v>9.8973836898803711</v>
      </c>
    </row>
    <row r="3882" spans="1:14" x14ac:dyDescent="0.25">
      <c r="A3882" s="1">
        <v>360381</v>
      </c>
      <c r="B3882" s="1" t="s">
        <v>1522</v>
      </c>
      <c r="C3882" s="1">
        <v>120484803</v>
      </c>
      <c r="D3882" s="1">
        <v>381</v>
      </c>
      <c r="E3882" s="1" t="s">
        <v>1916</v>
      </c>
      <c r="F3882" s="1" t="s">
        <v>235</v>
      </c>
      <c r="G3882" s="1" t="s">
        <v>215</v>
      </c>
      <c r="H3882" s="1" t="s">
        <v>240</v>
      </c>
      <c r="I3882" s="1">
        <v>2413053.4900000002</v>
      </c>
      <c r="J3882" s="1">
        <v>11368797</v>
      </c>
      <c r="K3882" s="1">
        <v>1.3744000196456909</v>
      </c>
      <c r="L3882" s="1">
        <v>13.751705169677734</v>
      </c>
      <c r="M3882" s="1">
        <v>0.15598872303962708</v>
      </c>
      <c r="N3882" s="1">
        <v>6.9111318588256836</v>
      </c>
    </row>
    <row r="3883" spans="1:14" x14ac:dyDescent="0.25">
      <c r="A3883" s="1">
        <v>360382</v>
      </c>
      <c r="B3883" s="1" t="s">
        <v>1522</v>
      </c>
      <c r="C3883" s="1">
        <v>120484903</v>
      </c>
      <c r="D3883" s="1">
        <v>382</v>
      </c>
      <c r="E3883" s="1" t="s">
        <v>1917</v>
      </c>
      <c r="F3883" s="1" t="s">
        <v>235</v>
      </c>
      <c r="G3883" s="1" t="s">
        <v>215</v>
      </c>
      <c r="H3883" s="1" t="s">
        <v>240</v>
      </c>
      <c r="I3883" s="1">
        <v>3664842.99</v>
      </c>
      <c r="J3883" s="1">
        <v>16714522</v>
      </c>
      <c r="K3883" s="1">
        <v>1.600849986076355</v>
      </c>
      <c r="L3883" s="1">
        <v>10.59206485748291</v>
      </c>
      <c r="M3883" s="1">
        <v>0.19637975096702576</v>
      </c>
      <c r="N3883" s="1">
        <v>5.6618661880493164</v>
      </c>
    </row>
    <row r="3884" spans="1:14" x14ac:dyDescent="0.25">
      <c r="A3884" s="1">
        <v>360383</v>
      </c>
      <c r="B3884" s="1" t="s">
        <v>1522</v>
      </c>
      <c r="C3884" s="1">
        <v>120485603</v>
      </c>
      <c r="D3884" s="1">
        <v>383</v>
      </c>
      <c r="E3884" s="1" t="s">
        <v>1918</v>
      </c>
      <c r="F3884" s="1" t="s">
        <v>235</v>
      </c>
      <c r="G3884" s="1" t="s">
        <v>215</v>
      </c>
      <c r="H3884" s="1" t="s">
        <v>240</v>
      </c>
      <c r="I3884" s="1">
        <v>1386601.8</v>
      </c>
      <c r="J3884" s="1">
        <v>5642258</v>
      </c>
      <c r="K3884" s="1">
        <v>0.45241349935531616</v>
      </c>
      <c r="L3884" s="1">
        <v>8.7172842025756836</v>
      </c>
      <c r="M3884" s="1">
        <v>0.23859459161758423</v>
      </c>
      <c r="N3884" s="1">
        <v>20.783370971679688</v>
      </c>
    </row>
    <row r="3885" spans="1:14" x14ac:dyDescent="0.25">
      <c r="A3885" s="1">
        <v>360384</v>
      </c>
      <c r="B3885" s="1" t="s">
        <v>1522</v>
      </c>
      <c r="C3885" s="1">
        <v>120486003</v>
      </c>
      <c r="D3885" s="1">
        <v>384</v>
      </c>
      <c r="E3885" s="1" t="s">
        <v>1919</v>
      </c>
      <c r="F3885" s="1" t="s">
        <v>235</v>
      </c>
      <c r="G3885" s="1" t="s">
        <v>215</v>
      </c>
      <c r="H3885" s="1" t="s">
        <v>240</v>
      </c>
      <c r="I3885" s="1">
        <v>1078761.77</v>
      </c>
      <c r="J3885" s="1">
        <v>3914602.25</v>
      </c>
      <c r="K3885" s="1">
        <v>0.40411800146102905</v>
      </c>
      <c r="L3885" s="1">
        <v>11.511745452880859</v>
      </c>
      <c r="M3885" s="1">
        <v>4.5447710901498795E-2</v>
      </c>
      <c r="N3885" s="1">
        <v>4.3982477188110352</v>
      </c>
    </row>
    <row r="3886" spans="1:14" x14ac:dyDescent="0.25">
      <c r="A3886" s="1">
        <v>360385</v>
      </c>
      <c r="B3886" s="1" t="s">
        <v>1522</v>
      </c>
      <c r="C3886" s="1">
        <v>120488603</v>
      </c>
      <c r="D3886" s="1">
        <v>385</v>
      </c>
      <c r="E3886" s="1" t="s">
        <v>1920</v>
      </c>
      <c r="F3886" s="1" t="s">
        <v>235</v>
      </c>
      <c r="G3886" s="1" t="s">
        <v>215</v>
      </c>
      <c r="H3886" s="1" t="s">
        <v>240</v>
      </c>
      <c r="I3886" s="1">
        <v>1874562.62</v>
      </c>
      <c r="J3886" s="1">
        <v>6553926.5</v>
      </c>
      <c r="K3886" s="1">
        <v>0.43368649482727051</v>
      </c>
      <c r="L3886" s="1">
        <v>7.0861029624938965</v>
      </c>
      <c r="M3886" s="1">
        <v>0.27933844923973083</v>
      </c>
      <c r="N3886" s="1">
        <v>17.510921478271484</v>
      </c>
    </row>
    <row r="3887" spans="1:14" x14ac:dyDescent="0.25">
      <c r="A3887" s="1">
        <v>360386</v>
      </c>
      <c r="B3887" s="1" t="s">
        <v>1522</v>
      </c>
      <c r="C3887" s="1">
        <v>120522003</v>
      </c>
      <c r="D3887" s="1">
        <v>386</v>
      </c>
      <c r="E3887" s="1" t="s">
        <v>1921</v>
      </c>
      <c r="F3887" s="1" t="s">
        <v>236</v>
      </c>
      <c r="G3887" s="1" t="s">
        <v>212</v>
      </c>
      <c r="H3887" s="1" t="s">
        <v>240</v>
      </c>
      <c r="I3887" s="1">
        <v>3232141.83</v>
      </c>
      <c r="J3887" s="1">
        <v>15756001</v>
      </c>
      <c r="K3887" s="1">
        <v>0.89706200361251831</v>
      </c>
      <c r="L3887" s="1">
        <v>6.0371875762939453</v>
      </c>
      <c r="M3887" s="1">
        <v>0.25433480739593506</v>
      </c>
      <c r="N3887" s="1">
        <v>8.541010856628418</v>
      </c>
    </row>
    <row r="3888" spans="1:14" x14ac:dyDescent="0.25">
      <c r="A3888" s="1">
        <v>360387</v>
      </c>
      <c r="B3888" s="1" t="s">
        <v>1522</v>
      </c>
      <c r="C3888" s="1">
        <v>121135003</v>
      </c>
      <c r="D3888" s="1">
        <v>387</v>
      </c>
      <c r="E3888" s="1" t="s">
        <v>1922</v>
      </c>
      <c r="F3888" s="1" t="s">
        <v>235</v>
      </c>
      <c r="G3888" s="1" t="s">
        <v>216</v>
      </c>
      <c r="H3888" s="1" t="s">
        <v>240</v>
      </c>
      <c r="I3888" s="1">
        <v>1094433.4099999999</v>
      </c>
      <c r="J3888" s="1">
        <v>4629743.5</v>
      </c>
      <c r="K3888" s="1">
        <v>0.74102151393890381</v>
      </c>
      <c r="L3888" s="1">
        <v>19.055656433105469</v>
      </c>
      <c r="M3888" s="1">
        <v>0.18529669940471649</v>
      </c>
      <c r="N3888" s="1">
        <v>20.381610870361328</v>
      </c>
    </row>
    <row r="3889" spans="1:14" x14ac:dyDescent="0.25">
      <c r="A3889" s="1">
        <v>360388</v>
      </c>
      <c r="B3889" s="1" t="s">
        <v>1522</v>
      </c>
      <c r="C3889" s="1">
        <v>121135503</v>
      </c>
      <c r="D3889" s="1">
        <v>388</v>
      </c>
      <c r="E3889" s="1" t="s">
        <v>1923</v>
      </c>
      <c r="F3889" s="1" t="s">
        <v>235</v>
      </c>
      <c r="G3889" s="1" t="s">
        <v>216</v>
      </c>
      <c r="H3889" s="1" t="s">
        <v>240</v>
      </c>
      <c r="I3889" s="1">
        <v>1928397.76</v>
      </c>
      <c r="J3889" s="1">
        <v>10111511</v>
      </c>
      <c r="K3889" s="1">
        <v>0.4693320095539093</v>
      </c>
      <c r="L3889" s="1">
        <v>4.8674888610839844</v>
      </c>
      <c r="M3889" s="1">
        <v>0.15944746136665344</v>
      </c>
      <c r="N3889" s="1">
        <v>9.013676643371582</v>
      </c>
    </row>
    <row r="3890" spans="1:14" x14ac:dyDescent="0.25">
      <c r="A3890" s="1">
        <v>360389</v>
      </c>
      <c r="B3890" s="1" t="s">
        <v>1522</v>
      </c>
      <c r="C3890" s="1">
        <v>121136503</v>
      </c>
      <c r="D3890" s="1">
        <v>389</v>
      </c>
      <c r="E3890" s="1" t="s">
        <v>1924</v>
      </c>
      <c r="F3890" s="1" t="s">
        <v>235</v>
      </c>
      <c r="G3890" s="1" t="s">
        <v>216</v>
      </c>
      <c r="H3890" s="1" t="s">
        <v>240</v>
      </c>
      <c r="I3890" s="1">
        <v>1502381.22</v>
      </c>
      <c r="J3890" s="1">
        <v>7265503.5</v>
      </c>
      <c r="K3890" s="1">
        <v>0.43979650735855103</v>
      </c>
      <c r="L3890" s="1">
        <v>6.4432373046875</v>
      </c>
      <c r="M3890" s="1">
        <v>-9.360599797219038E-4</v>
      </c>
      <c r="N3890" s="1">
        <v>-6.226629763841629E-2</v>
      </c>
    </row>
    <row r="3891" spans="1:14" x14ac:dyDescent="0.25">
      <c r="A3891" s="1">
        <v>360390</v>
      </c>
      <c r="B3891" s="1" t="s">
        <v>1522</v>
      </c>
      <c r="C3891" s="1">
        <v>121136603</v>
      </c>
      <c r="D3891" s="1">
        <v>390</v>
      </c>
      <c r="E3891" s="1" t="s">
        <v>1925</v>
      </c>
      <c r="F3891" s="1" t="s">
        <v>235</v>
      </c>
      <c r="G3891" s="1" t="s">
        <v>216</v>
      </c>
      <c r="H3891" s="1" t="s">
        <v>240</v>
      </c>
      <c r="I3891" s="1">
        <v>1746032.38</v>
      </c>
      <c r="J3891" s="1">
        <v>11110640</v>
      </c>
      <c r="K3891" s="1">
        <v>1.3630880117416382</v>
      </c>
      <c r="L3891" s="1">
        <v>13.983901023864746</v>
      </c>
      <c r="M3891" s="1">
        <v>0.2108549028635025</v>
      </c>
      <c r="N3891" s="1">
        <v>13.734888076782227</v>
      </c>
    </row>
    <row r="3892" spans="1:14" x14ac:dyDescent="0.25">
      <c r="A3892" s="1">
        <v>360391</v>
      </c>
      <c r="B3892" s="1" t="s">
        <v>1522</v>
      </c>
      <c r="C3892" s="1">
        <v>121139004</v>
      </c>
      <c r="D3892" s="1">
        <v>391</v>
      </c>
      <c r="E3892" s="1" t="s">
        <v>1926</v>
      </c>
      <c r="F3892" s="1" t="s">
        <v>235</v>
      </c>
      <c r="G3892" s="1" t="s">
        <v>216</v>
      </c>
      <c r="H3892" s="1" t="s">
        <v>240</v>
      </c>
      <c r="I3892" s="1">
        <v>557892.13</v>
      </c>
      <c r="J3892" s="1">
        <v>4011192.75</v>
      </c>
      <c r="K3892" s="1">
        <v>0.67472797632217407</v>
      </c>
      <c r="L3892" s="1">
        <v>20.222841262817383</v>
      </c>
      <c r="M3892" s="1">
        <v>5.9975121170282364E-2</v>
      </c>
      <c r="N3892" s="1">
        <v>12.045204162597656</v>
      </c>
    </row>
    <row r="3893" spans="1:14" x14ac:dyDescent="0.25">
      <c r="A3893" s="1">
        <v>360392</v>
      </c>
      <c r="B3893" s="1" t="s">
        <v>1522</v>
      </c>
      <c r="C3893" s="1">
        <v>121390302</v>
      </c>
      <c r="D3893" s="1">
        <v>392</v>
      </c>
      <c r="E3893" s="1" t="s">
        <v>1927</v>
      </c>
      <c r="F3893" s="1" t="s">
        <v>235</v>
      </c>
      <c r="G3893" s="1" t="s">
        <v>217</v>
      </c>
      <c r="H3893" s="1" t="s">
        <v>240</v>
      </c>
      <c r="I3893" s="1">
        <v>14997459</v>
      </c>
      <c r="J3893" s="1">
        <v>157246048</v>
      </c>
      <c r="K3893" s="1">
        <v>20.432783126831055</v>
      </c>
      <c r="L3893" s="1">
        <v>14.934797286987305</v>
      </c>
      <c r="M3893" s="1">
        <v>2.3028819561004639</v>
      </c>
      <c r="N3893" s="1">
        <v>18.140674591064453</v>
      </c>
    </row>
    <row r="3894" spans="1:14" x14ac:dyDescent="0.25">
      <c r="A3894" s="1">
        <v>360393</v>
      </c>
      <c r="B3894" s="1" t="s">
        <v>1522</v>
      </c>
      <c r="C3894" s="1">
        <v>121391303</v>
      </c>
      <c r="D3894" s="1">
        <v>393</v>
      </c>
      <c r="E3894" s="1" t="s">
        <v>1928</v>
      </c>
      <c r="F3894" s="1" t="s">
        <v>235</v>
      </c>
      <c r="G3894" s="1" t="s">
        <v>217</v>
      </c>
      <c r="H3894" s="1" t="s">
        <v>240</v>
      </c>
      <c r="I3894" s="1">
        <v>1196446.71</v>
      </c>
      <c r="J3894" s="1">
        <v>5299415.5</v>
      </c>
      <c r="K3894" s="1">
        <v>-0.43059349060058594</v>
      </c>
      <c r="L3894" s="1">
        <v>-7.5147089958190918</v>
      </c>
      <c r="M3894" s="1">
        <v>0.10867006331682205</v>
      </c>
      <c r="N3894" s="1">
        <v>9.990107536315918</v>
      </c>
    </row>
    <row r="3895" spans="1:14" x14ac:dyDescent="0.25">
      <c r="A3895" s="1">
        <v>360394</v>
      </c>
      <c r="B3895" s="1" t="s">
        <v>1522</v>
      </c>
      <c r="C3895" s="1">
        <v>121392303</v>
      </c>
      <c r="D3895" s="1">
        <v>394</v>
      </c>
      <c r="E3895" s="1" t="s">
        <v>1929</v>
      </c>
      <c r="F3895" s="1" t="s">
        <v>235</v>
      </c>
      <c r="G3895" s="1" t="s">
        <v>217</v>
      </c>
      <c r="H3895" s="1" t="s">
        <v>240</v>
      </c>
      <c r="I3895" s="1">
        <v>4334036.04</v>
      </c>
      <c r="J3895" s="1">
        <v>15386019</v>
      </c>
      <c r="K3895" s="1">
        <v>2.0704939365386963</v>
      </c>
      <c r="L3895" s="1">
        <v>15.549472808837891</v>
      </c>
      <c r="M3895" s="1">
        <v>0.39032343029975891</v>
      </c>
      <c r="N3895" s="1">
        <v>9.8973598480224609</v>
      </c>
    </row>
    <row r="3896" spans="1:14" x14ac:dyDescent="0.25">
      <c r="A3896" s="1">
        <v>360395</v>
      </c>
      <c r="B3896" s="1" t="s">
        <v>1522</v>
      </c>
      <c r="C3896" s="1">
        <v>121394503</v>
      </c>
      <c r="D3896" s="1">
        <v>395</v>
      </c>
      <c r="E3896" s="1" t="s">
        <v>1930</v>
      </c>
      <c r="F3896" s="1" t="s">
        <v>235</v>
      </c>
      <c r="G3896" s="1" t="s">
        <v>217</v>
      </c>
      <c r="H3896" s="1" t="s">
        <v>240</v>
      </c>
      <c r="I3896" s="1">
        <v>1638219.7</v>
      </c>
      <c r="J3896" s="1">
        <v>7831384</v>
      </c>
      <c r="K3896" s="1">
        <v>0.58900398015975952</v>
      </c>
      <c r="L3896" s="1">
        <v>8.1327409744262695</v>
      </c>
      <c r="M3896" s="1">
        <v>0.14900845289230347</v>
      </c>
      <c r="N3896" s="1">
        <v>10.005864143371582</v>
      </c>
    </row>
    <row r="3897" spans="1:14" x14ac:dyDescent="0.25">
      <c r="A3897" s="1">
        <v>360396</v>
      </c>
      <c r="B3897" s="1" t="s">
        <v>1522</v>
      </c>
      <c r="C3897" s="1">
        <v>121394603</v>
      </c>
      <c r="D3897" s="1">
        <v>396</v>
      </c>
      <c r="E3897" s="1" t="s">
        <v>1931</v>
      </c>
      <c r="F3897" s="1" t="s">
        <v>235</v>
      </c>
      <c r="G3897" s="1" t="s">
        <v>217</v>
      </c>
      <c r="H3897" s="1" t="s">
        <v>240</v>
      </c>
      <c r="I3897" s="1">
        <v>1495667.17</v>
      </c>
      <c r="J3897" s="1">
        <v>6179411</v>
      </c>
      <c r="K3897" s="1">
        <v>0.30691349506378174</v>
      </c>
      <c r="L3897" s="1">
        <v>5.2262859344482422</v>
      </c>
      <c r="M3897" s="1">
        <v>7.2131440043449402E-2</v>
      </c>
      <c r="N3897" s="1">
        <v>5.0670619010925293</v>
      </c>
    </row>
    <row r="3898" spans="1:14" x14ac:dyDescent="0.25">
      <c r="A3898" s="1">
        <v>360397</v>
      </c>
      <c r="B3898" s="1" t="s">
        <v>1522</v>
      </c>
      <c r="C3898" s="1">
        <v>121395103</v>
      </c>
      <c r="D3898" s="1">
        <v>397</v>
      </c>
      <c r="E3898" s="1" t="s">
        <v>1932</v>
      </c>
      <c r="F3898" s="1" t="s">
        <v>235</v>
      </c>
      <c r="G3898" s="1" t="s">
        <v>217</v>
      </c>
      <c r="H3898" s="1" t="s">
        <v>240</v>
      </c>
      <c r="I3898" s="1">
        <v>4329213.5599999996</v>
      </c>
      <c r="J3898" s="1">
        <v>11873058</v>
      </c>
      <c r="K3898" s="1">
        <v>2.2142980098724365</v>
      </c>
      <c r="L3898" s="1">
        <v>22.925281524658203</v>
      </c>
      <c r="M3898" s="1">
        <v>0.43997147679328918</v>
      </c>
      <c r="N3898" s="1">
        <v>11.312524795532227</v>
      </c>
    </row>
    <row r="3899" spans="1:14" x14ac:dyDescent="0.25">
      <c r="A3899" s="1">
        <v>360398</v>
      </c>
      <c r="B3899" s="1" t="s">
        <v>1522</v>
      </c>
      <c r="C3899" s="1">
        <v>121395603</v>
      </c>
      <c r="D3899" s="1">
        <v>398</v>
      </c>
      <c r="E3899" s="1" t="s">
        <v>1933</v>
      </c>
      <c r="F3899" s="1" t="s">
        <v>235</v>
      </c>
      <c r="G3899" s="1" t="s">
        <v>217</v>
      </c>
      <c r="H3899" s="1" t="s">
        <v>240</v>
      </c>
      <c r="I3899" s="1">
        <v>1200022.5</v>
      </c>
      <c r="J3899" s="1">
        <v>3226864</v>
      </c>
      <c r="K3899" s="1">
        <v>0.48587724566459656</v>
      </c>
      <c r="L3899" s="1">
        <v>17.726362228393555</v>
      </c>
      <c r="M3899" s="1">
        <v>0.22732597589492798</v>
      </c>
      <c r="N3899" s="1">
        <v>23.370698928833008</v>
      </c>
    </row>
    <row r="3900" spans="1:14" x14ac:dyDescent="0.25">
      <c r="A3900" s="1">
        <v>360399</v>
      </c>
      <c r="B3900" s="1" t="s">
        <v>1522</v>
      </c>
      <c r="C3900" s="1">
        <v>121395703</v>
      </c>
      <c r="D3900" s="1">
        <v>399</v>
      </c>
      <c r="E3900" s="1" t="s">
        <v>1934</v>
      </c>
      <c r="F3900" s="1" t="s">
        <v>235</v>
      </c>
      <c r="G3900" s="1" t="s">
        <v>217</v>
      </c>
      <c r="H3900" s="1" t="s">
        <v>240</v>
      </c>
      <c r="I3900" s="1">
        <v>1410862.12</v>
      </c>
      <c r="J3900" s="1">
        <v>5300822.5</v>
      </c>
      <c r="K3900" s="1">
        <v>0.38935950398445129</v>
      </c>
      <c r="L3900" s="1">
        <v>7.9275665283203125</v>
      </c>
      <c r="M3900" s="1">
        <v>3.054375946521759E-2</v>
      </c>
      <c r="N3900" s="1">
        <v>2.2128055095672607</v>
      </c>
    </row>
    <row r="3901" spans="1:14" x14ac:dyDescent="0.25">
      <c r="A3901" s="1">
        <v>360400</v>
      </c>
      <c r="B3901" s="1" t="s">
        <v>1522</v>
      </c>
      <c r="C3901" s="1">
        <v>121397803</v>
      </c>
      <c r="D3901" s="1">
        <v>400</v>
      </c>
      <c r="E3901" s="1" t="s">
        <v>1935</v>
      </c>
      <c r="F3901" s="1" t="s">
        <v>235</v>
      </c>
      <c r="G3901" s="1" t="s">
        <v>217</v>
      </c>
      <c r="H3901" s="1" t="s">
        <v>240</v>
      </c>
      <c r="I3901" s="1">
        <v>2847618.16</v>
      </c>
      <c r="J3901" s="1">
        <v>10704240</v>
      </c>
      <c r="K3901" s="1">
        <v>1.5112539529800415</v>
      </c>
      <c r="L3901" s="1">
        <v>16.439207077026367</v>
      </c>
      <c r="M3901" s="1">
        <v>0.45746234059333801</v>
      </c>
      <c r="N3901" s="1">
        <v>19.139436721801758</v>
      </c>
    </row>
    <row r="3902" spans="1:14" x14ac:dyDescent="0.25">
      <c r="A3902" s="1">
        <v>360401</v>
      </c>
      <c r="B3902" s="1" t="s">
        <v>1522</v>
      </c>
      <c r="C3902" s="1">
        <v>122091002</v>
      </c>
      <c r="D3902" s="1">
        <v>401</v>
      </c>
      <c r="E3902" s="1" t="s">
        <v>1936</v>
      </c>
      <c r="F3902" s="1" t="s">
        <v>237</v>
      </c>
      <c r="G3902" s="1" t="s">
        <v>218</v>
      </c>
      <c r="H3902" s="1" t="s">
        <v>240</v>
      </c>
      <c r="I3902" s="1">
        <v>5062946.0199999996</v>
      </c>
      <c r="J3902" s="1">
        <v>17300278</v>
      </c>
      <c r="K3902" s="1">
        <v>2.1042389869689941</v>
      </c>
      <c r="L3902" s="1">
        <v>13.847286224365234</v>
      </c>
      <c r="M3902" s="1">
        <v>0.26749342679977417</v>
      </c>
      <c r="N3902" s="1">
        <v>5.57806396484375</v>
      </c>
    </row>
    <row r="3903" spans="1:14" x14ac:dyDescent="0.25">
      <c r="A3903" s="1">
        <v>360402</v>
      </c>
      <c r="B3903" s="1" t="s">
        <v>1522</v>
      </c>
      <c r="C3903" s="1">
        <v>122091303</v>
      </c>
      <c r="D3903" s="1">
        <v>402</v>
      </c>
      <c r="E3903" s="1" t="s">
        <v>1937</v>
      </c>
      <c r="F3903" s="1" t="s">
        <v>237</v>
      </c>
      <c r="G3903" s="1" t="s">
        <v>218</v>
      </c>
      <c r="H3903" s="1" t="s">
        <v>240</v>
      </c>
      <c r="I3903" s="1">
        <v>1357755.84</v>
      </c>
      <c r="J3903" s="1">
        <v>7340594.5</v>
      </c>
      <c r="K3903" s="1">
        <v>0.4621565043926239</v>
      </c>
      <c r="L3903" s="1">
        <v>6.7189164161682129</v>
      </c>
      <c r="M3903" s="1">
        <v>8.1688597798347473E-2</v>
      </c>
      <c r="N3903" s="1">
        <v>6.4015903472900391</v>
      </c>
    </row>
    <row r="3904" spans="1:14" x14ac:dyDescent="0.25">
      <c r="A3904" s="1">
        <v>360403</v>
      </c>
      <c r="B3904" s="1" t="s">
        <v>1522</v>
      </c>
      <c r="C3904" s="1">
        <v>122091352</v>
      </c>
      <c r="D3904" s="1">
        <v>403</v>
      </c>
      <c r="E3904" s="1" t="s">
        <v>1938</v>
      </c>
      <c r="F3904" s="1" t="s">
        <v>237</v>
      </c>
      <c r="G3904" s="1" t="s">
        <v>218</v>
      </c>
      <c r="H3904" s="1" t="s">
        <v>240</v>
      </c>
      <c r="I3904" s="1">
        <v>5421318.9500000002</v>
      </c>
      <c r="J3904" s="1">
        <v>24531738</v>
      </c>
      <c r="K3904" s="1">
        <v>1.5279339551925659</v>
      </c>
      <c r="L3904" s="1">
        <v>6.6420927047729492</v>
      </c>
      <c r="M3904" s="1">
        <v>0.23688505589962006</v>
      </c>
      <c r="N3904" s="1">
        <v>4.5691595077514648</v>
      </c>
    </row>
    <row r="3905" spans="1:14" x14ac:dyDescent="0.25">
      <c r="A3905" s="1">
        <v>360404</v>
      </c>
      <c r="B3905" s="1" t="s">
        <v>1522</v>
      </c>
      <c r="C3905" s="1">
        <v>122092002</v>
      </c>
      <c r="D3905" s="1">
        <v>404</v>
      </c>
      <c r="E3905" s="1" t="s">
        <v>1939</v>
      </c>
      <c r="F3905" s="1" t="s">
        <v>237</v>
      </c>
      <c r="G3905" s="1" t="s">
        <v>218</v>
      </c>
      <c r="H3905" s="1" t="s">
        <v>240</v>
      </c>
      <c r="I3905" s="1">
        <v>3547497.89</v>
      </c>
      <c r="J3905" s="1">
        <v>14174166</v>
      </c>
      <c r="K3905" s="1">
        <v>1.2107629776000977</v>
      </c>
      <c r="L3905" s="1">
        <v>9.3398542404174805</v>
      </c>
      <c r="M3905" s="1">
        <v>0.17836317420005798</v>
      </c>
      <c r="N3905" s="1">
        <v>5.2940354347229004</v>
      </c>
    </row>
    <row r="3906" spans="1:14" x14ac:dyDescent="0.25">
      <c r="A3906" s="1">
        <v>360405</v>
      </c>
      <c r="B3906" s="1" t="s">
        <v>1522</v>
      </c>
      <c r="C3906" s="1">
        <v>122092102</v>
      </c>
      <c r="D3906" s="1">
        <v>405</v>
      </c>
      <c r="E3906" s="1" t="s">
        <v>1940</v>
      </c>
      <c r="F3906" s="1" t="s">
        <v>237</v>
      </c>
      <c r="G3906" s="1" t="s">
        <v>218</v>
      </c>
      <c r="H3906" s="1" t="s">
        <v>240</v>
      </c>
      <c r="I3906" s="1">
        <v>7689867.1699999999</v>
      </c>
      <c r="J3906" s="1">
        <v>21315068</v>
      </c>
      <c r="K3906" s="1">
        <v>2.08144211769104</v>
      </c>
      <c r="L3906" s="1">
        <v>10.821890830993652</v>
      </c>
      <c r="M3906" s="1">
        <v>0.16223159432411194</v>
      </c>
      <c r="N3906" s="1">
        <v>2.155146598815918</v>
      </c>
    </row>
    <row r="3907" spans="1:14" x14ac:dyDescent="0.25">
      <c r="A3907" s="1">
        <v>360406</v>
      </c>
      <c r="B3907" s="1" t="s">
        <v>1522</v>
      </c>
      <c r="C3907" s="1">
        <v>122092353</v>
      </c>
      <c r="D3907" s="1">
        <v>406</v>
      </c>
      <c r="E3907" s="1" t="s">
        <v>1941</v>
      </c>
      <c r="F3907" s="1" t="s">
        <v>237</v>
      </c>
      <c r="G3907" s="1" t="s">
        <v>218</v>
      </c>
      <c r="H3907" s="1" t="s">
        <v>240</v>
      </c>
      <c r="I3907" s="1">
        <v>6716979.6600000001</v>
      </c>
      <c r="J3907" s="1">
        <v>16002357</v>
      </c>
      <c r="K3907" s="1">
        <v>0.86079198122024536</v>
      </c>
      <c r="L3907" s="1">
        <v>5.6849603652954102</v>
      </c>
      <c r="M3907" s="1">
        <v>0.12058853358030319</v>
      </c>
      <c r="N3907" s="1">
        <v>1.8280985355377197</v>
      </c>
    </row>
    <row r="3908" spans="1:14" x14ac:dyDescent="0.25">
      <c r="A3908" s="1">
        <v>360407</v>
      </c>
      <c r="B3908" s="1" t="s">
        <v>1522</v>
      </c>
      <c r="C3908" s="1">
        <v>122097203</v>
      </c>
      <c r="D3908" s="1">
        <v>407</v>
      </c>
      <c r="E3908" s="1" t="s">
        <v>1942</v>
      </c>
      <c r="F3908" s="1" t="s">
        <v>237</v>
      </c>
      <c r="G3908" s="1" t="s">
        <v>218</v>
      </c>
      <c r="H3908" s="1" t="s">
        <v>240</v>
      </c>
      <c r="I3908" s="1">
        <v>902710</v>
      </c>
      <c r="J3908" s="1">
        <v>3359482</v>
      </c>
      <c r="K3908" s="1">
        <v>9.8664000630378723E-2</v>
      </c>
      <c r="L3908" s="1">
        <v>3.0257439613342285</v>
      </c>
      <c r="M3908" s="1">
        <v>7.2043001651763916E-2</v>
      </c>
      <c r="N3908" s="1">
        <v>8.6729097366333008</v>
      </c>
    </row>
    <row r="3909" spans="1:14" x14ac:dyDescent="0.25">
      <c r="A3909" s="1">
        <v>360408</v>
      </c>
      <c r="B3909" s="1" t="s">
        <v>1522</v>
      </c>
      <c r="C3909" s="1">
        <v>122097502</v>
      </c>
      <c r="D3909" s="1">
        <v>408</v>
      </c>
      <c r="E3909" s="1" t="s">
        <v>1943</v>
      </c>
      <c r="F3909" s="1" t="s">
        <v>237</v>
      </c>
      <c r="G3909" s="1" t="s">
        <v>218</v>
      </c>
      <c r="H3909" s="1" t="s">
        <v>240</v>
      </c>
      <c r="I3909" s="1">
        <v>7399036.8399999999</v>
      </c>
      <c r="J3909" s="1">
        <v>16078463</v>
      </c>
      <c r="K3909" s="1">
        <v>1.3192830085754395</v>
      </c>
      <c r="L3909" s="1">
        <v>8.9387283325195313</v>
      </c>
      <c r="M3909" s="1">
        <v>0.66377586126327515</v>
      </c>
      <c r="N3909" s="1">
        <v>9.8552360534667969</v>
      </c>
    </row>
    <row r="3910" spans="1:14" x14ac:dyDescent="0.25">
      <c r="A3910" s="1">
        <v>360409</v>
      </c>
      <c r="B3910" s="1" t="s">
        <v>1522</v>
      </c>
      <c r="C3910" s="1">
        <v>122097604</v>
      </c>
      <c r="D3910" s="1">
        <v>409</v>
      </c>
      <c r="E3910" s="1" t="s">
        <v>1944</v>
      </c>
      <c r="F3910" s="1" t="s">
        <v>237</v>
      </c>
      <c r="G3910" s="1" t="s">
        <v>218</v>
      </c>
      <c r="H3910" s="1" t="s">
        <v>240</v>
      </c>
      <c r="I3910" s="1">
        <v>522417.6</v>
      </c>
      <c r="J3910" s="1">
        <v>1370216.875</v>
      </c>
      <c r="K3910" s="1">
        <v>7.1957498788833618E-2</v>
      </c>
      <c r="L3910" s="1">
        <v>5.5426135063171387</v>
      </c>
      <c r="M3910" s="1">
        <v>1.0550219565629959E-2</v>
      </c>
      <c r="N3910" s="1">
        <v>2.0611236095428467</v>
      </c>
    </row>
    <row r="3911" spans="1:14" x14ac:dyDescent="0.25">
      <c r="A3911" s="1">
        <v>360410</v>
      </c>
      <c r="B3911" s="1" t="s">
        <v>1522</v>
      </c>
      <c r="C3911" s="1">
        <v>122098003</v>
      </c>
      <c r="D3911" s="1">
        <v>410</v>
      </c>
      <c r="E3911" s="1" t="s">
        <v>1945</v>
      </c>
      <c r="F3911" s="1" t="s">
        <v>237</v>
      </c>
      <c r="G3911" s="1" t="s">
        <v>218</v>
      </c>
      <c r="H3911" s="1" t="s">
        <v>240</v>
      </c>
      <c r="I3911" s="1">
        <v>1183000.2</v>
      </c>
      <c r="J3911" s="1">
        <v>3183412.75</v>
      </c>
      <c r="K3911" s="1">
        <v>9.1966502368450165E-2</v>
      </c>
      <c r="L3911" s="1">
        <v>2.9748697280883789</v>
      </c>
      <c r="M3911" s="1">
        <v>-0.18289217352867126</v>
      </c>
      <c r="N3911" s="1">
        <v>-13.38994026184082</v>
      </c>
    </row>
    <row r="3912" spans="1:14" x14ac:dyDescent="0.25">
      <c r="A3912" s="1">
        <v>360411</v>
      </c>
      <c r="B3912" s="1" t="s">
        <v>1522</v>
      </c>
      <c r="C3912" s="1">
        <v>122098103</v>
      </c>
      <c r="D3912" s="1">
        <v>411</v>
      </c>
      <c r="E3912" s="1" t="s">
        <v>1946</v>
      </c>
      <c r="F3912" s="1" t="s">
        <v>237</v>
      </c>
      <c r="G3912" s="1" t="s">
        <v>218</v>
      </c>
      <c r="H3912" s="1" t="s">
        <v>240</v>
      </c>
      <c r="I3912" s="1">
        <v>4033635</v>
      </c>
      <c r="J3912" s="1">
        <v>12461457</v>
      </c>
      <c r="K3912" s="1">
        <v>0.77949398756027222</v>
      </c>
      <c r="L3912" s="1">
        <v>6.6726284027099609</v>
      </c>
      <c r="M3912" s="1">
        <v>0.36647754907608032</v>
      </c>
      <c r="N3912" s="1">
        <v>9.993504524230957</v>
      </c>
    </row>
    <row r="3913" spans="1:14" x14ac:dyDescent="0.25">
      <c r="A3913" s="1">
        <v>360412</v>
      </c>
      <c r="B3913" s="1" t="s">
        <v>1522</v>
      </c>
      <c r="C3913" s="1">
        <v>122098202</v>
      </c>
      <c r="D3913" s="1">
        <v>412</v>
      </c>
      <c r="E3913" s="1" t="s">
        <v>1947</v>
      </c>
      <c r="F3913" s="1" t="s">
        <v>237</v>
      </c>
      <c r="G3913" s="1" t="s">
        <v>218</v>
      </c>
      <c r="H3913" s="1" t="s">
        <v>240</v>
      </c>
      <c r="I3913" s="1">
        <v>6408003.3399999999</v>
      </c>
      <c r="J3913" s="1">
        <v>18355884</v>
      </c>
      <c r="K3913" s="1">
        <v>1.3291840553283691</v>
      </c>
      <c r="L3913" s="1">
        <v>7.8064684867858887</v>
      </c>
      <c r="M3913" s="1">
        <v>0.36824026703834534</v>
      </c>
      <c r="N3913" s="1">
        <v>6.0969324111938477</v>
      </c>
    </row>
    <row r="3914" spans="1:14" x14ac:dyDescent="0.25">
      <c r="A3914" s="1">
        <v>360413</v>
      </c>
      <c r="B3914" s="1" t="s">
        <v>1522</v>
      </c>
      <c r="C3914" s="1">
        <v>122098403</v>
      </c>
      <c r="D3914" s="1">
        <v>413</v>
      </c>
      <c r="E3914" s="1" t="s">
        <v>1948</v>
      </c>
      <c r="F3914" s="1" t="s">
        <v>237</v>
      </c>
      <c r="G3914" s="1" t="s">
        <v>218</v>
      </c>
      <c r="H3914" s="1" t="s">
        <v>240</v>
      </c>
      <c r="I3914" s="1">
        <v>3451878.35</v>
      </c>
      <c r="J3914" s="1">
        <v>12048078</v>
      </c>
      <c r="K3914" s="1">
        <v>1.2078770399093628</v>
      </c>
      <c r="L3914" s="1">
        <v>11.142570495605469</v>
      </c>
      <c r="M3914" s="1">
        <v>0.49672108888626099</v>
      </c>
      <c r="N3914" s="1">
        <v>16.808618545532227</v>
      </c>
    </row>
    <row r="3915" spans="1:14" x14ac:dyDescent="0.25">
      <c r="A3915" s="1">
        <v>360414</v>
      </c>
      <c r="B3915" s="1" t="s">
        <v>1522</v>
      </c>
      <c r="C3915" s="1">
        <v>123460302</v>
      </c>
      <c r="D3915" s="1">
        <v>414</v>
      </c>
      <c r="E3915" s="1" t="s">
        <v>1949</v>
      </c>
      <c r="F3915" s="1" t="s">
        <v>237</v>
      </c>
      <c r="G3915" s="1" t="s">
        <v>219</v>
      </c>
      <c r="H3915" s="1" t="s">
        <v>240</v>
      </c>
      <c r="I3915" s="1">
        <v>4138995.55</v>
      </c>
      <c r="J3915" s="1">
        <v>9372362</v>
      </c>
      <c r="K3915" s="1">
        <v>1.6156444549560547</v>
      </c>
      <c r="L3915" s="1">
        <v>20.828971862792969</v>
      </c>
      <c r="M3915" s="1">
        <v>0.29276832938194275</v>
      </c>
      <c r="N3915" s="1">
        <v>7.6118316650390625</v>
      </c>
    </row>
    <row r="3916" spans="1:14" x14ac:dyDescent="0.25">
      <c r="A3916" s="1">
        <v>360415</v>
      </c>
      <c r="B3916" s="1" t="s">
        <v>1522</v>
      </c>
      <c r="C3916" s="1">
        <v>123460504</v>
      </c>
      <c r="D3916" s="1">
        <v>415</v>
      </c>
      <c r="E3916" s="1" t="s">
        <v>1950</v>
      </c>
      <c r="F3916" s="1" t="s">
        <v>237</v>
      </c>
      <c r="G3916" s="1" t="s">
        <v>219</v>
      </c>
      <c r="H3916" s="1" t="s">
        <v>240</v>
      </c>
      <c r="I3916" s="1">
        <v>6131</v>
      </c>
      <c r="J3916" s="1">
        <v>34388</v>
      </c>
      <c r="K3916" s="1">
        <v>1.8859374904423021E-5</v>
      </c>
      <c r="L3916" s="1">
        <v>5.4872989654541016E-2</v>
      </c>
      <c r="M3916" s="1">
        <v>6.7000001990891178E-7</v>
      </c>
      <c r="N3916" s="1">
        <v>1.0929265059530735E-2</v>
      </c>
    </row>
    <row r="3917" spans="1:14" x14ac:dyDescent="0.25">
      <c r="A3917" s="1">
        <v>360416</v>
      </c>
      <c r="B3917" s="1" t="s">
        <v>1522</v>
      </c>
      <c r="C3917" s="1">
        <v>123461302</v>
      </c>
      <c r="D3917" s="1">
        <v>416</v>
      </c>
      <c r="E3917" s="1" t="s">
        <v>1951</v>
      </c>
      <c r="F3917" s="1" t="s">
        <v>237</v>
      </c>
      <c r="G3917" s="1" t="s">
        <v>219</v>
      </c>
      <c r="H3917" s="1" t="s">
        <v>240</v>
      </c>
      <c r="I3917" s="1">
        <v>3125122</v>
      </c>
      <c r="J3917" s="1">
        <v>6002562</v>
      </c>
      <c r="K3917" s="1">
        <v>0.58025449514389038</v>
      </c>
      <c r="L3917" s="1">
        <v>10.70124626159668</v>
      </c>
      <c r="M3917" s="1">
        <v>0.2599925696849823</v>
      </c>
      <c r="N3917" s="1">
        <v>9.0743741989135742</v>
      </c>
    </row>
    <row r="3918" spans="1:14" x14ac:dyDescent="0.25">
      <c r="A3918" s="1">
        <v>360417</v>
      </c>
      <c r="B3918" s="1" t="s">
        <v>1522</v>
      </c>
      <c r="C3918" s="1">
        <v>123461602</v>
      </c>
      <c r="D3918" s="1">
        <v>417</v>
      </c>
      <c r="E3918" s="1" t="s">
        <v>1952</v>
      </c>
      <c r="F3918" s="1" t="s">
        <v>237</v>
      </c>
      <c r="G3918" s="1" t="s">
        <v>219</v>
      </c>
      <c r="H3918" s="1" t="s">
        <v>240</v>
      </c>
      <c r="I3918" s="1">
        <v>2306259.89</v>
      </c>
      <c r="J3918" s="1">
        <v>4314163.5</v>
      </c>
      <c r="K3918" s="1">
        <v>0.5565909743309021</v>
      </c>
      <c r="L3918" s="1">
        <v>14.812515258789063</v>
      </c>
      <c r="M3918" s="1">
        <v>0.19886931777000427</v>
      </c>
      <c r="N3918" s="1">
        <v>9.4367570877075195</v>
      </c>
    </row>
    <row r="3919" spans="1:14" x14ac:dyDescent="0.25">
      <c r="A3919" s="1">
        <v>360418</v>
      </c>
      <c r="B3919" s="1" t="s">
        <v>1522</v>
      </c>
      <c r="C3919" s="1">
        <v>123463603</v>
      </c>
      <c r="D3919" s="1">
        <v>418</v>
      </c>
      <c r="E3919" s="1" t="s">
        <v>1953</v>
      </c>
      <c r="F3919" s="1" t="s">
        <v>237</v>
      </c>
      <c r="G3919" s="1" t="s">
        <v>219</v>
      </c>
      <c r="H3919" s="1" t="s">
        <v>240</v>
      </c>
      <c r="I3919" s="1">
        <v>2601731.5</v>
      </c>
      <c r="J3919" s="1">
        <v>6299223</v>
      </c>
      <c r="K3919" s="1">
        <v>0.77118098735809326</v>
      </c>
      <c r="L3919" s="1">
        <v>13.950345993041992</v>
      </c>
      <c r="M3919" s="1">
        <v>7.6067596673965454E-2</v>
      </c>
      <c r="N3919" s="1">
        <v>3.0117862224578857</v>
      </c>
    </row>
    <row r="3920" spans="1:14" x14ac:dyDescent="0.25">
      <c r="A3920" s="1">
        <v>360419</v>
      </c>
      <c r="B3920" s="1" t="s">
        <v>1522</v>
      </c>
      <c r="C3920" s="1">
        <v>123463803</v>
      </c>
      <c r="D3920" s="1">
        <v>419</v>
      </c>
      <c r="E3920" s="1" t="s">
        <v>1954</v>
      </c>
      <c r="F3920" s="1" t="s">
        <v>237</v>
      </c>
      <c r="G3920" s="1" t="s">
        <v>219</v>
      </c>
      <c r="H3920" s="1" t="s">
        <v>240</v>
      </c>
      <c r="I3920" s="1">
        <v>340220.35</v>
      </c>
      <c r="J3920" s="1">
        <v>1003840.6875</v>
      </c>
      <c r="K3920" s="1">
        <v>7.2359122335910797E-2</v>
      </c>
      <c r="L3920" s="1">
        <v>7.7681756019592285</v>
      </c>
      <c r="M3920" s="1">
        <v>2.5796860456466675E-2</v>
      </c>
      <c r="N3920" s="1">
        <v>8.2044954299926758</v>
      </c>
    </row>
    <row r="3921" spans="1:14" x14ac:dyDescent="0.25">
      <c r="A3921" s="1">
        <v>360420</v>
      </c>
      <c r="B3921" s="1" t="s">
        <v>1522</v>
      </c>
      <c r="C3921" s="1">
        <v>123464502</v>
      </c>
      <c r="D3921" s="1">
        <v>420</v>
      </c>
      <c r="E3921" s="1" t="s">
        <v>1955</v>
      </c>
      <c r="F3921" s="1" t="s">
        <v>237</v>
      </c>
      <c r="G3921" s="1" t="s">
        <v>219</v>
      </c>
      <c r="H3921" s="1" t="s">
        <v>240</v>
      </c>
      <c r="I3921" s="1">
        <v>3395393.45</v>
      </c>
      <c r="J3921" s="1">
        <v>5089301</v>
      </c>
      <c r="K3921" s="1">
        <v>0.62627947330474854</v>
      </c>
      <c r="L3921" s="1">
        <v>14.032634735107422</v>
      </c>
      <c r="M3921" s="1">
        <v>0.10935597866773605</v>
      </c>
      <c r="N3921" s="1">
        <v>3.3278982639312744</v>
      </c>
    </row>
    <row r="3922" spans="1:14" x14ac:dyDescent="0.25">
      <c r="A3922" s="1">
        <v>360421</v>
      </c>
      <c r="B3922" s="1" t="s">
        <v>1522</v>
      </c>
      <c r="C3922" s="1">
        <v>123464603</v>
      </c>
      <c r="D3922" s="1">
        <v>421</v>
      </c>
      <c r="E3922" s="1" t="s">
        <v>1956</v>
      </c>
      <c r="F3922" s="1" t="s">
        <v>237</v>
      </c>
      <c r="G3922" s="1" t="s">
        <v>219</v>
      </c>
      <c r="H3922" s="1" t="s">
        <v>240</v>
      </c>
      <c r="I3922" s="1">
        <v>1007780.32</v>
      </c>
      <c r="J3922" s="1">
        <v>3165077.75</v>
      </c>
      <c r="K3922" s="1">
        <v>0.53302997350692749</v>
      </c>
      <c r="L3922" s="1">
        <v>20.251531600952148</v>
      </c>
      <c r="M3922" s="1">
        <v>0.21419057250022888</v>
      </c>
      <c r="N3922" s="1">
        <v>26.990087509155273</v>
      </c>
    </row>
    <row r="3923" spans="1:14" x14ac:dyDescent="0.25">
      <c r="A3923" s="1">
        <v>360422</v>
      </c>
      <c r="B3923" s="1" t="s">
        <v>1522</v>
      </c>
      <c r="C3923" s="1">
        <v>123465303</v>
      </c>
      <c r="D3923" s="1">
        <v>422</v>
      </c>
      <c r="E3923" s="1" t="s">
        <v>1957</v>
      </c>
      <c r="F3923" s="1" t="s">
        <v>237</v>
      </c>
      <c r="G3923" s="1" t="s">
        <v>219</v>
      </c>
      <c r="H3923" s="1" t="s">
        <v>240</v>
      </c>
      <c r="I3923" s="1">
        <v>2730391.85</v>
      </c>
      <c r="J3923" s="1">
        <v>7881757</v>
      </c>
      <c r="K3923" s="1">
        <v>0.64820152521133423</v>
      </c>
      <c r="L3923" s="1">
        <v>8.9610357284545898</v>
      </c>
      <c r="M3923" s="1">
        <v>5.8783039450645447E-2</v>
      </c>
      <c r="N3923" s="1">
        <v>2.2002861499786377</v>
      </c>
    </row>
    <row r="3924" spans="1:14" x14ac:dyDescent="0.25">
      <c r="A3924" s="1">
        <v>360423</v>
      </c>
      <c r="B3924" s="1" t="s">
        <v>1522</v>
      </c>
      <c r="C3924" s="1">
        <v>123465602</v>
      </c>
      <c r="D3924" s="1">
        <v>423</v>
      </c>
      <c r="E3924" s="1" t="s">
        <v>1958</v>
      </c>
      <c r="F3924" s="1" t="s">
        <v>237</v>
      </c>
      <c r="G3924" s="1" t="s">
        <v>219</v>
      </c>
      <c r="H3924" s="1" t="s">
        <v>240</v>
      </c>
      <c r="I3924" s="1">
        <v>5990069.3499999996</v>
      </c>
      <c r="J3924" s="1">
        <v>18982458</v>
      </c>
      <c r="K3924" s="1">
        <v>2.6881089210510254</v>
      </c>
      <c r="L3924" s="1">
        <v>16.497184753417969</v>
      </c>
      <c r="M3924" s="1">
        <v>0.71791857481002808</v>
      </c>
      <c r="N3924" s="1">
        <v>13.617185592651367</v>
      </c>
    </row>
    <row r="3925" spans="1:14" x14ac:dyDescent="0.25">
      <c r="A3925" s="1">
        <v>360424</v>
      </c>
      <c r="B3925" s="1" t="s">
        <v>1522</v>
      </c>
      <c r="C3925" s="1">
        <v>123465702</v>
      </c>
      <c r="D3925" s="1">
        <v>424</v>
      </c>
      <c r="E3925" s="1" t="s">
        <v>1959</v>
      </c>
      <c r="F3925" s="1" t="s">
        <v>237</v>
      </c>
      <c r="G3925" s="1" t="s">
        <v>219</v>
      </c>
      <c r="H3925" s="1" t="s">
        <v>240</v>
      </c>
      <c r="I3925" s="1">
        <v>7264783.8399999999</v>
      </c>
      <c r="J3925" s="1">
        <v>14429640</v>
      </c>
      <c r="K3925" s="1">
        <v>2.6186449527740479</v>
      </c>
      <c r="L3925" s="1">
        <v>22.171247482299805</v>
      </c>
      <c r="M3925" s="1">
        <v>0.2399275153875351</v>
      </c>
      <c r="N3925" s="1">
        <v>3.4154081344604492</v>
      </c>
    </row>
    <row r="3926" spans="1:14" x14ac:dyDescent="0.25">
      <c r="A3926" s="1">
        <v>360425</v>
      </c>
      <c r="B3926" s="1" t="s">
        <v>1522</v>
      </c>
      <c r="C3926" s="1">
        <v>123466103</v>
      </c>
      <c r="D3926" s="1">
        <v>425</v>
      </c>
      <c r="E3926" s="1" t="s">
        <v>1960</v>
      </c>
      <c r="F3926" s="1" t="s">
        <v>237</v>
      </c>
      <c r="G3926" s="1" t="s">
        <v>219</v>
      </c>
      <c r="H3926" s="1" t="s">
        <v>240</v>
      </c>
      <c r="I3926" s="1">
        <v>2977724.33</v>
      </c>
      <c r="J3926" s="1">
        <v>7582965.5</v>
      </c>
      <c r="K3926" s="1">
        <v>0.67795151472091675</v>
      </c>
      <c r="L3926" s="1">
        <v>9.8182497024536133</v>
      </c>
      <c r="M3926" s="1">
        <v>0.22320900857448578</v>
      </c>
      <c r="N3926" s="1">
        <v>8.1033859252929688</v>
      </c>
    </row>
    <row r="3927" spans="1:14" x14ac:dyDescent="0.25">
      <c r="A3927" s="1">
        <v>360426</v>
      </c>
      <c r="B3927" s="1" t="s">
        <v>1522</v>
      </c>
      <c r="C3927" s="1">
        <v>123466303</v>
      </c>
      <c r="D3927" s="1">
        <v>426</v>
      </c>
      <c r="E3927" s="1" t="s">
        <v>1961</v>
      </c>
      <c r="F3927" s="1" t="s">
        <v>237</v>
      </c>
      <c r="G3927" s="1" t="s">
        <v>219</v>
      </c>
      <c r="H3927" s="1" t="s">
        <v>240</v>
      </c>
      <c r="I3927" s="1">
        <v>2516614</v>
      </c>
      <c r="J3927" s="1">
        <v>9373391</v>
      </c>
      <c r="K3927" s="1">
        <v>0.61383497714996338</v>
      </c>
      <c r="L3927" s="1">
        <v>7.0076041221618652</v>
      </c>
      <c r="M3927" s="1">
        <v>0.38375198841094971</v>
      </c>
      <c r="N3927" s="1">
        <v>17.992349624633789</v>
      </c>
    </row>
    <row r="3928" spans="1:14" x14ac:dyDescent="0.25">
      <c r="A3928" s="1">
        <v>360427</v>
      </c>
      <c r="B3928" s="1" t="s">
        <v>1522</v>
      </c>
      <c r="C3928" s="1">
        <v>123466403</v>
      </c>
      <c r="D3928" s="1">
        <v>427</v>
      </c>
      <c r="E3928" s="1" t="s">
        <v>1962</v>
      </c>
      <c r="F3928" s="1" t="s">
        <v>237</v>
      </c>
      <c r="G3928" s="1" t="s">
        <v>219</v>
      </c>
      <c r="H3928" s="1" t="s">
        <v>240</v>
      </c>
      <c r="I3928" s="1">
        <v>3024776.75</v>
      </c>
      <c r="J3928" s="1">
        <v>15562802</v>
      </c>
      <c r="K3928" s="1">
        <v>1.9404510259628296</v>
      </c>
      <c r="L3928" s="1">
        <v>14.244611740112305</v>
      </c>
      <c r="M3928" s="1">
        <v>0.36157724261283875</v>
      </c>
      <c r="N3928" s="1">
        <v>13.576798439025879</v>
      </c>
    </row>
    <row r="3929" spans="1:14" x14ac:dyDescent="0.25">
      <c r="A3929" s="1">
        <v>360428</v>
      </c>
      <c r="B3929" s="1" t="s">
        <v>1522</v>
      </c>
      <c r="C3929" s="1">
        <v>123467103</v>
      </c>
      <c r="D3929" s="1">
        <v>428</v>
      </c>
      <c r="E3929" s="1" t="s">
        <v>1963</v>
      </c>
      <c r="F3929" s="1" t="s">
        <v>237</v>
      </c>
      <c r="G3929" s="1" t="s">
        <v>219</v>
      </c>
      <c r="H3929" s="1" t="s">
        <v>240</v>
      </c>
      <c r="I3929" s="1">
        <v>3682431.87</v>
      </c>
      <c r="J3929" s="1">
        <v>10943080</v>
      </c>
      <c r="K3929" s="1">
        <v>0.69130700826644897</v>
      </c>
      <c r="L3929" s="1">
        <v>6.7432923316955566</v>
      </c>
      <c r="M3929" s="1">
        <v>0.26345863938331604</v>
      </c>
      <c r="N3929" s="1">
        <v>7.7057828903198242</v>
      </c>
    </row>
    <row r="3930" spans="1:14" x14ac:dyDescent="0.25">
      <c r="A3930" s="1">
        <v>360429</v>
      </c>
      <c r="B3930" s="1" t="s">
        <v>1522</v>
      </c>
      <c r="C3930" s="1">
        <v>123467203</v>
      </c>
      <c r="D3930" s="1">
        <v>429</v>
      </c>
      <c r="E3930" s="1" t="s">
        <v>1964</v>
      </c>
      <c r="F3930" s="1" t="s">
        <v>237</v>
      </c>
      <c r="G3930" s="1" t="s">
        <v>219</v>
      </c>
      <c r="H3930" s="1" t="s">
        <v>240</v>
      </c>
      <c r="I3930" s="1">
        <v>1001292.46</v>
      </c>
      <c r="J3930" s="1">
        <v>2175459.75</v>
      </c>
      <c r="K3930" s="1">
        <v>0.47701576352119446</v>
      </c>
      <c r="L3930" s="1">
        <v>28.085456848144531</v>
      </c>
      <c r="M3930" s="1">
        <v>3.6190960556268692E-2</v>
      </c>
      <c r="N3930" s="1">
        <v>3.7499642372131348</v>
      </c>
    </row>
    <row r="3931" spans="1:14" x14ac:dyDescent="0.25">
      <c r="A3931" s="1">
        <v>360430</v>
      </c>
      <c r="B3931" s="1" t="s">
        <v>1522</v>
      </c>
      <c r="C3931" s="1">
        <v>123467303</v>
      </c>
      <c r="D3931" s="1">
        <v>430</v>
      </c>
      <c r="E3931" s="1" t="s">
        <v>1965</v>
      </c>
      <c r="F3931" s="1" t="s">
        <v>237</v>
      </c>
      <c r="G3931" s="1" t="s">
        <v>219</v>
      </c>
      <c r="H3931" s="1" t="s">
        <v>240</v>
      </c>
      <c r="I3931" s="1">
        <v>2998850.58</v>
      </c>
      <c r="J3931" s="1">
        <v>12215741</v>
      </c>
      <c r="K3931" s="1">
        <v>1.5956699848175049</v>
      </c>
      <c r="L3931" s="1">
        <v>15.025040626525879</v>
      </c>
      <c r="M3931" s="1">
        <v>9.7574912011623383E-2</v>
      </c>
      <c r="N3931" s="1">
        <v>3.3631727695465088</v>
      </c>
    </row>
    <row r="3932" spans="1:14" x14ac:dyDescent="0.25">
      <c r="A3932" s="1">
        <v>360431</v>
      </c>
      <c r="B3932" s="1" t="s">
        <v>1522</v>
      </c>
      <c r="C3932" s="1">
        <v>123468303</v>
      </c>
      <c r="D3932" s="1">
        <v>431</v>
      </c>
      <c r="E3932" s="1" t="s">
        <v>1966</v>
      </c>
      <c r="F3932" s="1" t="s">
        <v>237</v>
      </c>
      <c r="G3932" s="1" t="s">
        <v>219</v>
      </c>
      <c r="H3932" s="1" t="s">
        <v>240</v>
      </c>
      <c r="I3932" s="1">
        <v>1995131.16</v>
      </c>
      <c r="J3932" s="1">
        <v>3528714</v>
      </c>
      <c r="K3932" s="1">
        <v>0.35029900074005127</v>
      </c>
      <c r="L3932" s="1">
        <v>11.021184921264648</v>
      </c>
      <c r="M3932" s="1">
        <v>-8.1763491034507751E-2</v>
      </c>
      <c r="N3932" s="1">
        <v>-3.936814546585083</v>
      </c>
    </row>
    <row r="3933" spans="1:14" x14ac:dyDescent="0.25">
      <c r="A3933" s="1">
        <v>360432</v>
      </c>
      <c r="B3933" s="1" t="s">
        <v>1522</v>
      </c>
      <c r="C3933" s="1">
        <v>123468402</v>
      </c>
      <c r="D3933" s="1">
        <v>432</v>
      </c>
      <c r="E3933" s="1" t="s">
        <v>1967</v>
      </c>
      <c r="F3933" s="1" t="s">
        <v>237</v>
      </c>
      <c r="G3933" s="1" t="s">
        <v>219</v>
      </c>
      <c r="H3933" s="1" t="s">
        <v>240</v>
      </c>
      <c r="I3933" s="1">
        <v>1519946.12</v>
      </c>
      <c r="J3933" s="1">
        <v>3529688.25</v>
      </c>
      <c r="K3933" s="1">
        <v>0.62278801202774048</v>
      </c>
      <c r="L3933" s="1">
        <v>21.424470901489258</v>
      </c>
      <c r="M3933" s="1">
        <v>3.5156421363353729E-2</v>
      </c>
      <c r="N3933" s="1">
        <v>2.3677709102630615</v>
      </c>
    </row>
    <row r="3934" spans="1:14" x14ac:dyDescent="0.25">
      <c r="A3934" s="1">
        <v>360433</v>
      </c>
      <c r="B3934" s="1" t="s">
        <v>1522</v>
      </c>
      <c r="C3934" s="1">
        <v>123468503</v>
      </c>
      <c r="D3934" s="1">
        <v>433</v>
      </c>
      <c r="E3934" s="1" t="s">
        <v>1968</v>
      </c>
      <c r="F3934" s="1" t="s">
        <v>237</v>
      </c>
      <c r="G3934" s="1" t="s">
        <v>219</v>
      </c>
      <c r="H3934" s="1" t="s">
        <v>240</v>
      </c>
      <c r="I3934" s="1">
        <v>1955844.09</v>
      </c>
      <c r="J3934" s="1">
        <v>5104631</v>
      </c>
      <c r="K3934" s="1">
        <v>0.9014660120010376</v>
      </c>
      <c r="L3934" s="1">
        <v>21.44731330871582</v>
      </c>
      <c r="M3934" s="1">
        <v>0.10444387048482895</v>
      </c>
      <c r="N3934" s="1">
        <v>5.6413450241088867</v>
      </c>
    </row>
    <row r="3935" spans="1:14" x14ac:dyDescent="0.25">
      <c r="A3935" s="1">
        <v>360434</v>
      </c>
      <c r="B3935" s="1" t="s">
        <v>1522</v>
      </c>
      <c r="C3935" s="1">
        <v>123468603</v>
      </c>
      <c r="D3935" s="1">
        <v>434</v>
      </c>
      <c r="E3935" s="1" t="s">
        <v>1969</v>
      </c>
      <c r="F3935" s="1" t="s">
        <v>237</v>
      </c>
      <c r="G3935" s="1" t="s">
        <v>219</v>
      </c>
      <c r="H3935" s="1" t="s">
        <v>240</v>
      </c>
      <c r="I3935" s="1">
        <v>2246752.9300000002</v>
      </c>
      <c r="J3935" s="1">
        <v>9693776</v>
      </c>
      <c r="K3935" s="1">
        <v>-1.002890944480896</v>
      </c>
      <c r="L3935" s="1">
        <v>-9.3757333755493164</v>
      </c>
      <c r="M3935" s="1">
        <v>0.27981874346733093</v>
      </c>
      <c r="N3935" s="1">
        <v>14.226137161254883</v>
      </c>
    </row>
    <row r="3936" spans="1:14" x14ac:dyDescent="0.25">
      <c r="A3936" s="1">
        <v>360435</v>
      </c>
      <c r="B3936" s="1" t="s">
        <v>1522</v>
      </c>
      <c r="C3936" s="1">
        <v>123469303</v>
      </c>
      <c r="D3936" s="1">
        <v>435</v>
      </c>
      <c r="E3936" s="1" t="s">
        <v>1970</v>
      </c>
      <c r="F3936" s="1" t="s">
        <v>237</v>
      </c>
      <c r="G3936" s="1" t="s">
        <v>219</v>
      </c>
      <c r="H3936" s="1" t="s">
        <v>240</v>
      </c>
      <c r="I3936" s="1">
        <v>2236577.79</v>
      </c>
      <c r="J3936" s="1">
        <v>3691878.5</v>
      </c>
      <c r="K3936" s="1">
        <v>0.58147972822189331</v>
      </c>
      <c r="L3936" s="1">
        <v>18.694700241088867</v>
      </c>
      <c r="M3936" s="1">
        <v>0.20766252279281616</v>
      </c>
      <c r="N3936" s="1">
        <v>10.235150337219238</v>
      </c>
    </row>
    <row r="3937" spans="1:14" x14ac:dyDescent="0.25">
      <c r="A3937" s="1">
        <v>360436</v>
      </c>
      <c r="B3937" s="1" t="s">
        <v>1522</v>
      </c>
      <c r="C3937" s="1">
        <v>124150503</v>
      </c>
      <c r="D3937" s="1">
        <v>436</v>
      </c>
      <c r="E3937" s="1" t="s">
        <v>1971</v>
      </c>
      <c r="F3937" s="1" t="s">
        <v>238</v>
      </c>
      <c r="G3937" s="1" t="s">
        <v>220</v>
      </c>
      <c r="H3937" s="1" t="s">
        <v>240</v>
      </c>
      <c r="I3937" s="1">
        <v>3270242.32</v>
      </c>
      <c r="J3937" s="1">
        <v>16422309</v>
      </c>
      <c r="K3937" s="1">
        <v>0.64044398069381714</v>
      </c>
      <c r="L3937" s="1">
        <v>4.058100700378418</v>
      </c>
      <c r="M3937" s="1">
        <v>0.40083155035972595</v>
      </c>
      <c r="N3937" s="1">
        <v>13.969123840332031</v>
      </c>
    </row>
    <row r="3938" spans="1:14" x14ac:dyDescent="0.25">
      <c r="A3938" s="1">
        <v>360437</v>
      </c>
      <c r="B3938" s="1" t="s">
        <v>1522</v>
      </c>
      <c r="C3938" s="1">
        <v>124151902</v>
      </c>
      <c r="D3938" s="1">
        <v>437</v>
      </c>
      <c r="E3938" s="1" t="s">
        <v>1972</v>
      </c>
      <c r="F3938" s="1" t="s">
        <v>238</v>
      </c>
      <c r="G3938" s="1" t="s">
        <v>220</v>
      </c>
      <c r="H3938" s="1" t="s">
        <v>240</v>
      </c>
      <c r="I3938" s="1">
        <v>6994324.79</v>
      </c>
      <c r="J3938" s="1">
        <v>29561618</v>
      </c>
      <c r="K3938" s="1">
        <v>2.3346219062805176</v>
      </c>
      <c r="L3938" s="1">
        <v>8.5746583938598633</v>
      </c>
      <c r="M3938" s="1">
        <v>0.7783740758895874</v>
      </c>
      <c r="N3938" s="1">
        <v>12.522204399108887</v>
      </c>
    </row>
    <row r="3939" spans="1:14" x14ac:dyDescent="0.25">
      <c r="A3939" s="1">
        <v>360438</v>
      </c>
      <c r="B3939" s="1" t="s">
        <v>1522</v>
      </c>
      <c r="C3939" s="1">
        <v>124152003</v>
      </c>
      <c r="D3939" s="1">
        <v>438</v>
      </c>
      <c r="E3939" s="1" t="s">
        <v>1973</v>
      </c>
      <c r="F3939" s="1" t="s">
        <v>238</v>
      </c>
      <c r="G3939" s="1" t="s">
        <v>220</v>
      </c>
      <c r="H3939" s="1" t="s">
        <v>240</v>
      </c>
      <c r="I3939" s="1">
        <v>6826948.5</v>
      </c>
      <c r="J3939" s="1">
        <v>17183070</v>
      </c>
      <c r="K3939" s="1">
        <v>1.4503250122070313</v>
      </c>
      <c r="L3939" s="1">
        <v>9.2185125350952148</v>
      </c>
      <c r="M3939" s="1">
        <v>0.29849478602409363</v>
      </c>
      <c r="N3939" s="1">
        <v>4.5722126960754395</v>
      </c>
    </row>
    <row r="3940" spans="1:14" x14ac:dyDescent="0.25">
      <c r="A3940" s="1">
        <v>360439</v>
      </c>
      <c r="B3940" s="1" t="s">
        <v>1522</v>
      </c>
      <c r="C3940" s="1">
        <v>124153503</v>
      </c>
      <c r="D3940" s="1">
        <v>439</v>
      </c>
      <c r="E3940" s="1" t="s">
        <v>1974</v>
      </c>
      <c r="F3940" s="1" t="s">
        <v>238</v>
      </c>
      <c r="G3940" s="1" t="s">
        <v>220</v>
      </c>
      <c r="H3940" s="1" t="s">
        <v>240</v>
      </c>
      <c r="I3940" s="1">
        <v>1737218.7</v>
      </c>
      <c r="J3940" s="1">
        <v>3561771.5</v>
      </c>
      <c r="K3940" s="1">
        <v>0.52325302362442017</v>
      </c>
      <c r="L3940" s="1">
        <v>17.220661163330078</v>
      </c>
      <c r="M3940" s="1">
        <v>-8.1307999789714813E-3</v>
      </c>
      <c r="N3940" s="1">
        <v>-0.46585512161254883</v>
      </c>
    </row>
    <row r="3941" spans="1:14" x14ac:dyDescent="0.25">
      <c r="A3941" s="1">
        <v>360440</v>
      </c>
      <c r="B3941" s="1" t="s">
        <v>1522</v>
      </c>
      <c r="C3941" s="1">
        <v>124154003</v>
      </c>
      <c r="D3941" s="1">
        <v>440</v>
      </c>
      <c r="E3941" s="1" t="s">
        <v>1975</v>
      </c>
      <c r="F3941" s="1" t="s">
        <v>238</v>
      </c>
      <c r="G3941" s="1" t="s">
        <v>220</v>
      </c>
      <c r="H3941" s="1" t="s">
        <v>240</v>
      </c>
      <c r="I3941" s="1">
        <v>2129234.56</v>
      </c>
      <c r="J3941" s="1">
        <v>7359224.5</v>
      </c>
      <c r="K3941" s="1">
        <v>0.99681150913238525</v>
      </c>
      <c r="L3941" s="1">
        <v>15.667192459106445</v>
      </c>
      <c r="M3941" s="1">
        <v>0.29254058003425598</v>
      </c>
      <c r="N3941" s="1">
        <v>15.927562713623047</v>
      </c>
    </row>
    <row r="3942" spans="1:14" x14ac:dyDescent="0.25">
      <c r="A3942" s="1">
        <v>360441</v>
      </c>
      <c r="B3942" s="1" t="s">
        <v>1522</v>
      </c>
      <c r="C3942" s="1">
        <v>124156503</v>
      </c>
      <c r="D3942" s="1">
        <v>441</v>
      </c>
      <c r="E3942" s="1" t="s">
        <v>1976</v>
      </c>
      <c r="F3942" s="1" t="s">
        <v>238</v>
      </c>
      <c r="G3942" s="1" t="s">
        <v>220</v>
      </c>
      <c r="H3942" s="1" t="s">
        <v>240</v>
      </c>
      <c r="I3942" s="1">
        <v>1795547.45</v>
      </c>
      <c r="J3942" s="1">
        <v>7126400.5</v>
      </c>
      <c r="K3942" s="1">
        <v>0.36921200156211853</v>
      </c>
      <c r="L3942" s="1">
        <v>5.4639883041381836</v>
      </c>
      <c r="M3942" s="1">
        <v>0.30965062975883484</v>
      </c>
      <c r="N3942" s="1">
        <v>20.839309692382813</v>
      </c>
    </row>
    <row r="3943" spans="1:14" x14ac:dyDescent="0.25">
      <c r="A3943" s="1">
        <v>360442</v>
      </c>
      <c r="B3943" s="1" t="s">
        <v>1522</v>
      </c>
      <c r="C3943" s="1">
        <v>124156603</v>
      </c>
      <c r="D3943" s="1">
        <v>442</v>
      </c>
      <c r="E3943" s="1" t="s">
        <v>1977</v>
      </c>
      <c r="F3943" s="1" t="s">
        <v>238</v>
      </c>
      <c r="G3943" s="1" t="s">
        <v>220</v>
      </c>
      <c r="H3943" s="1" t="s">
        <v>240</v>
      </c>
      <c r="I3943" s="1">
        <v>2418009.83</v>
      </c>
      <c r="J3943" s="1">
        <v>7550112.5</v>
      </c>
      <c r="K3943" s="1">
        <v>0.95583552122116089</v>
      </c>
      <c r="L3943" s="1">
        <v>14.494924545288086</v>
      </c>
      <c r="M3943" s="1">
        <v>0.21468167006969452</v>
      </c>
      <c r="N3943" s="1">
        <v>9.7435178756713867</v>
      </c>
    </row>
    <row r="3944" spans="1:14" x14ac:dyDescent="0.25">
      <c r="A3944" s="1">
        <v>360443</v>
      </c>
      <c r="B3944" s="1" t="s">
        <v>1522</v>
      </c>
      <c r="C3944" s="1">
        <v>124156703</v>
      </c>
      <c r="D3944" s="1">
        <v>443</v>
      </c>
      <c r="E3944" s="1" t="s">
        <v>1978</v>
      </c>
      <c r="F3944" s="1" t="s">
        <v>238</v>
      </c>
      <c r="G3944" s="1" t="s">
        <v>220</v>
      </c>
      <c r="H3944" s="1" t="s">
        <v>240</v>
      </c>
      <c r="I3944" s="1">
        <v>2732756.5</v>
      </c>
      <c r="J3944" s="1">
        <v>14590043</v>
      </c>
      <c r="K3944" s="1">
        <v>0.95526397228240967</v>
      </c>
      <c r="L3944" s="1">
        <v>7.0060834884643555</v>
      </c>
      <c r="M3944" s="1">
        <v>0.34160885214805603</v>
      </c>
      <c r="N3944" s="1">
        <v>14.286397933959961</v>
      </c>
    </row>
    <row r="3945" spans="1:14" x14ac:dyDescent="0.25">
      <c r="A3945" s="1">
        <v>360444</v>
      </c>
      <c r="B3945" s="1" t="s">
        <v>1522</v>
      </c>
      <c r="C3945" s="1">
        <v>124157203</v>
      </c>
      <c r="D3945" s="1">
        <v>444</v>
      </c>
      <c r="E3945" s="1" t="s">
        <v>1979</v>
      </c>
      <c r="F3945" s="1" t="s">
        <v>238</v>
      </c>
      <c r="G3945" s="1" t="s">
        <v>220</v>
      </c>
      <c r="H3945" s="1" t="s">
        <v>240</v>
      </c>
      <c r="I3945" s="1">
        <v>1916350.44</v>
      </c>
      <c r="J3945" s="1">
        <v>6028726.5</v>
      </c>
      <c r="K3945" s="1">
        <v>0.59923052787780762</v>
      </c>
      <c r="L3945" s="1">
        <v>11.036577224731445</v>
      </c>
      <c r="M3945" s="1">
        <v>9.6516847610473633E-2</v>
      </c>
      <c r="N3945" s="1">
        <v>5.3036084175109863</v>
      </c>
    </row>
    <row r="3946" spans="1:14" x14ac:dyDescent="0.25">
      <c r="A3946" s="1">
        <v>360445</v>
      </c>
      <c r="B3946" s="1" t="s">
        <v>1522</v>
      </c>
      <c r="C3946" s="1">
        <v>124157802</v>
      </c>
      <c r="D3946" s="1">
        <v>445</v>
      </c>
      <c r="E3946" s="1" t="s">
        <v>1980</v>
      </c>
      <c r="F3946" s="1" t="s">
        <v>238</v>
      </c>
      <c r="G3946" s="1" t="s">
        <v>220</v>
      </c>
      <c r="H3946" s="1" t="s">
        <v>240</v>
      </c>
      <c r="I3946" s="1">
        <v>2600284.39</v>
      </c>
      <c r="J3946" s="1">
        <v>4625337</v>
      </c>
      <c r="K3946" s="1">
        <v>0.58804947137832642</v>
      </c>
      <c r="L3946" s="1">
        <v>14.565460205078125</v>
      </c>
      <c r="M3946" s="1">
        <v>6.9399386644363403E-2</v>
      </c>
      <c r="N3946" s="1">
        <v>2.7420997619628906</v>
      </c>
    </row>
    <row r="3947" spans="1:14" x14ac:dyDescent="0.25">
      <c r="A3947" s="1">
        <v>360446</v>
      </c>
      <c r="B3947" s="1" t="s">
        <v>1522</v>
      </c>
      <c r="C3947" s="1">
        <v>124158503</v>
      </c>
      <c r="D3947" s="1">
        <v>446</v>
      </c>
      <c r="E3947" s="1" t="s">
        <v>1981</v>
      </c>
      <c r="F3947" s="1" t="s">
        <v>238</v>
      </c>
      <c r="G3947" s="1" t="s">
        <v>220</v>
      </c>
      <c r="H3947" s="1" t="s">
        <v>240</v>
      </c>
      <c r="I3947" s="1">
        <v>1939652.78</v>
      </c>
      <c r="J3947" s="1">
        <v>3879738.25</v>
      </c>
      <c r="K3947" s="1">
        <v>0.36410799622535706</v>
      </c>
      <c r="L3947" s="1">
        <v>10.356834411621094</v>
      </c>
      <c r="M3947" s="1">
        <v>5.3014911711215973E-2</v>
      </c>
      <c r="N3947" s="1">
        <v>2.8100204467773438</v>
      </c>
    </row>
    <row r="3948" spans="1:14" x14ac:dyDescent="0.25">
      <c r="A3948" s="1">
        <v>360447</v>
      </c>
      <c r="B3948" s="1" t="s">
        <v>1522</v>
      </c>
      <c r="C3948" s="1">
        <v>124159002</v>
      </c>
      <c r="D3948" s="1">
        <v>447</v>
      </c>
      <c r="E3948" s="1" t="s">
        <v>1982</v>
      </c>
      <c r="F3948" s="1" t="s">
        <v>238</v>
      </c>
      <c r="G3948" s="1" t="s">
        <v>220</v>
      </c>
      <c r="H3948" s="1" t="s">
        <v>240</v>
      </c>
      <c r="I3948" s="1">
        <v>5966494.7199999997</v>
      </c>
      <c r="J3948" s="1">
        <v>10934688</v>
      </c>
      <c r="K3948" s="1">
        <v>1.3589819669723511</v>
      </c>
      <c r="L3948" s="1">
        <v>14.191977500915527</v>
      </c>
      <c r="M3948" s="1">
        <v>5.1782131195068359E-2</v>
      </c>
      <c r="N3948" s="1">
        <v>0.875480055809021</v>
      </c>
    </row>
    <row r="3949" spans="1:14" x14ac:dyDescent="0.25">
      <c r="A3949" s="1">
        <v>360448</v>
      </c>
      <c r="B3949" s="1" t="s">
        <v>1522</v>
      </c>
      <c r="C3949" s="1">
        <v>125231232</v>
      </c>
      <c r="D3949" s="1">
        <v>448</v>
      </c>
      <c r="E3949" s="1" t="s">
        <v>1983</v>
      </c>
      <c r="F3949" s="1" t="s">
        <v>238</v>
      </c>
      <c r="G3949" s="1" t="s">
        <v>221</v>
      </c>
      <c r="H3949" s="1" t="s">
        <v>240</v>
      </c>
      <c r="I3949" s="1">
        <v>7567792.1699999999</v>
      </c>
      <c r="J3949" s="1">
        <v>90736456</v>
      </c>
      <c r="K3949" s="1">
        <v>6.1226000785827637</v>
      </c>
      <c r="L3949" s="1">
        <v>7.2359309196472168</v>
      </c>
      <c r="M3949" s="1">
        <v>1.0779119729995728</v>
      </c>
      <c r="N3949" s="1">
        <v>16.609119415283203</v>
      </c>
    </row>
    <row r="3950" spans="1:14" x14ac:dyDescent="0.25">
      <c r="A3950" s="1">
        <v>360449</v>
      </c>
      <c r="B3950" s="1" t="s">
        <v>1522</v>
      </c>
      <c r="C3950" s="1">
        <v>125231303</v>
      </c>
      <c r="D3950" s="1">
        <v>449</v>
      </c>
      <c r="E3950" s="1" t="s">
        <v>1984</v>
      </c>
      <c r="F3950" s="1" t="s">
        <v>238</v>
      </c>
      <c r="G3950" s="1" t="s">
        <v>221</v>
      </c>
      <c r="H3950" s="1" t="s">
        <v>240</v>
      </c>
      <c r="I3950" s="1">
        <v>3117031.3</v>
      </c>
      <c r="J3950" s="1">
        <v>11749882</v>
      </c>
      <c r="K3950" s="1">
        <v>0.26083499193191528</v>
      </c>
      <c r="L3950" s="1">
        <v>2.2702927589416504</v>
      </c>
      <c r="M3950" s="1">
        <v>0.34588512778282166</v>
      </c>
      <c r="N3950" s="1">
        <v>12.481662750244141</v>
      </c>
    </row>
    <row r="3951" spans="1:14" x14ac:dyDescent="0.25">
      <c r="A3951" s="1">
        <v>360450</v>
      </c>
      <c r="B3951" s="1" t="s">
        <v>1522</v>
      </c>
      <c r="C3951" s="1">
        <v>125234103</v>
      </c>
      <c r="D3951" s="1">
        <v>450</v>
      </c>
      <c r="E3951" s="1" t="s">
        <v>1985</v>
      </c>
      <c r="F3951" s="1" t="s">
        <v>238</v>
      </c>
      <c r="G3951" s="1" t="s">
        <v>221</v>
      </c>
      <c r="H3951" s="1" t="s">
        <v>240</v>
      </c>
      <c r="I3951" s="1">
        <v>2215396</v>
      </c>
      <c r="J3951" s="1">
        <v>5163984</v>
      </c>
      <c r="K3951" s="1">
        <v>0.54994499683380127</v>
      </c>
      <c r="L3951" s="1">
        <v>11.918950080871582</v>
      </c>
      <c r="M3951" s="1">
        <v>0.1530349999666214</v>
      </c>
      <c r="N3951" s="1">
        <v>7.4203786849975586</v>
      </c>
    </row>
    <row r="3952" spans="1:14" x14ac:dyDescent="0.25">
      <c r="A3952" s="1">
        <v>360451</v>
      </c>
      <c r="B3952" s="1" t="s">
        <v>1522</v>
      </c>
      <c r="C3952" s="1">
        <v>125234502</v>
      </c>
      <c r="D3952" s="1">
        <v>451</v>
      </c>
      <c r="E3952" s="1" t="s">
        <v>1986</v>
      </c>
      <c r="F3952" s="1" t="s">
        <v>238</v>
      </c>
      <c r="G3952" s="1" t="s">
        <v>221</v>
      </c>
      <c r="H3952" s="1" t="s">
        <v>240</v>
      </c>
      <c r="I3952" s="1">
        <v>2966735.82</v>
      </c>
      <c r="J3952" s="1">
        <v>5029153.5</v>
      </c>
      <c r="K3952" s="1">
        <v>1.0525472164154053</v>
      </c>
      <c r="L3952" s="1">
        <v>26.468481063842773</v>
      </c>
      <c r="M3952" s="1">
        <v>0.27508425712585449</v>
      </c>
      <c r="N3952" s="1">
        <v>10.219905853271484</v>
      </c>
    </row>
    <row r="3953" spans="1:14" x14ac:dyDescent="0.25">
      <c r="A3953" s="1">
        <v>360452</v>
      </c>
      <c r="B3953" s="1" t="s">
        <v>1522</v>
      </c>
      <c r="C3953" s="1">
        <v>125235103</v>
      </c>
      <c r="D3953" s="1">
        <v>452</v>
      </c>
      <c r="E3953" s="1" t="s">
        <v>1987</v>
      </c>
      <c r="F3953" s="1" t="s">
        <v>238</v>
      </c>
      <c r="G3953" s="1" t="s">
        <v>221</v>
      </c>
      <c r="H3953" s="1" t="s">
        <v>240</v>
      </c>
      <c r="I3953" s="1">
        <v>2731781.25</v>
      </c>
      <c r="J3953" s="1">
        <v>11195015</v>
      </c>
      <c r="K3953" s="1">
        <v>1.2783739566802979</v>
      </c>
      <c r="L3953" s="1">
        <v>12.891200065612793</v>
      </c>
      <c r="M3953" s="1">
        <v>6.003120169043541E-2</v>
      </c>
      <c r="N3953" s="1">
        <v>2.2468867301940918</v>
      </c>
    </row>
    <row r="3954" spans="1:14" x14ac:dyDescent="0.25">
      <c r="A3954" s="1">
        <v>360453</v>
      </c>
      <c r="B3954" s="1" t="s">
        <v>1522</v>
      </c>
      <c r="C3954" s="1">
        <v>125235502</v>
      </c>
      <c r="D3954" s="1">
        <v>453</v>
      </c>
      <c r="E3954" s="1" t="s">
        <v>1988</v>
      </c>
      <c r="F3954" s="1" t="s">
        <v>238</v>
      </c>
      <c r="G3954" s="1" t="s">
        <v>221</v>
      </c>
      <c r="H3954" s="1" t="s">
        <v>240</v>
      </c>
      <c r="I3954" s="1">
        <v>1854357.11</v>
      </c>
      <c r="J3954" s="1">
        <v>3221804.5</v>
      </c>
      <c r="K3954" s="1">
        <v>0.32277125120162964</v>
      </c>
      <c r="L3954" s="1">
        <v>11.133754730224609</v>
      </c>
      <c r="M3954" s="1">
        <v>4.3216869235038757E-2</v>
      </c>
      <c r="N3954" s="1">
        <v>2.3861691951751709</v>
      </c>
    </row>
    <row r="3955" spans="1:14" x14ac:dyDescent="0.25">
      <c r="A3955" s="1">
        <v>360454</v>
      </c>
      <c r="B3955" s="1" t="s">
        <v>1522</v>
      </c>
      <c r="C3955" s="1">
        <v>125236903</v>
      </c>
      <c r="D3955" s="1">
        <v>454</v>
      </c>
      <c r="E3955" s="1" t="s">
        <v>1989</v>
      </c>
      <c r="F3955" s="1" t="s">
        <v>238</v>
      </c>
      <c r="G3955" s="1" t="s">
        <v>221</v>
      </c>
      <c r="H3955" s="1" t="s">
        <v>240</v>
      </c>
      <c r="I3955" s="1">
        <v>2337034.7999999998</v>
      </c>
      <c r="J3955" s="1">
        <v>7252964</v>
      </c>
      <c r="K3955" s="1">
        <v>0.51037299633026123</v>
      </c>
      <c r="L3955" s="1">
        <v>7.569389820098877</v>
      </c>
      <c r="M3955" s="1">
        <v>0.17468379437923431</v>
      </c>
      <c r="N3955" s="1">
        <v>8.0784206390380859</v>
      </c>
    </row>
    <row r="3956" spans="1:14" x14ac:dyDescent="0.25">
      <c r="A3956" s="1">
        <v>360455</v>
      </c>
      <c r="B3956" s="1" t="s">
        <v>1522</v>
      </c>
      <c r="C3956" s="1">
        <v>125237603</v>
      </c>
      <c r="D3956" s="1">
        <v>455</v>
      </c>
      <c r="E3956" s="1" t="s">
        <v>1990</v>
      </c>
      <c r="F3956" s="1" t="s">
        <v>238</v>
      </c>
      <c r="G3956" s="1" t="s">
        <v>221</v>
      </c>
      <c r="H3956" s="1" t="s">
        <v>240</v>
      </c>
      <c r="I3956" s="1">
        <v>1345791.72</v>
      </c>
      <c r="J3956" s="1">
        <v>2679898</v>
      </c>
      <c r="K3956" s="1">
        <v>0.28938275575637817</v>
      </c>
      <c r="L3956" s="1">
        <v>12.10545539855957</v>
      </c>
      <c r="M3956" s="1">
        <v>1.0862929746508598E-2</v>
      </c>
      <c r="N3956" s="1">
        <v>0.81374603509902954</v>
      </c>
    </row>
    <row r="3957" spans="1:14" x14ac:dyDescent="0.25">
      <c r="A3957" s="1">
        <v>360456</v>
      </c>
      <c r="B3957" s="1" t="s">
        <v>1522</v>
      </c>
      <c r="C3957" s="1">
        <v>125237702</v>
      </c>
      <c r="D3957" s="1">
        <v>456</v>
      </c>
      <c r="E3957" s="1" t="s">
        <v>1991</v>
      </c>
      <c r="F3957" s="1" t="s">
        <v>238</v>
      </c>
      <c r="G3957" s="1" t="s">
        <v>221</v>
      </c>
      <c r="H3957" s="1" t="s">
        <v>240</v>
      </c>
      <c r="I3957" s="1">
        <v>4515058.9400000004</v>
      </c>
      <c r="J3957" s="1">
        <v>13857021</v>
      </c>
      <c r="K3957" s="1">
        <v>1.0729279518127441</v>
      </c>
      <c r="L3957" s="1">
        <v>8.3926801681518555</v>
      </c>
      <c r="M3957" s="1">
        <v>0.50591057538986206</v>
      </c>
      <c r="N3957" s="1">
        <v>12.618904113769531</v>
      </c>
    </row>
    <row r="3958" spans="1:14" x14ac:dyDescent="0.25">
      <c r="A3958" s="1">
        <v>360457</v>
      </c>
      <c r="B3958" s="1" t="s">
        <v>1522</v>
      </c>
      <c r="C3958" s="1">
        <v>125237903</v>
      </c>
      <c r="D3958" s="1">
        <v>457</v>
      </c>
      <c r="E3958" s="1" t="s">
        <v>1992</v>
      </c>
      <c r="F3958" s="1" t="s">
        <v>238</v>
      </c>
      <c r="G3958" s="1" t="s">
        <v>221</v>
      </c>
      <c r="H3958" s="1" t="s">
        <v>240</v>
      </c>
      <c r="I3958" s="1">
        <v>1896540.74</v>
      </c>
      <c r="J3958" s="1">
        <v>3770280.5</v>
      </c>
      <c r="K3958" s="1">
        <v>0.51013201475143433</v>
      </c>
      <c r="L3958" s="1">
        <v>15.647507667541504</v>
      </c>
      <c r="M3958" s="1">
        <v>4.2227301746606827E-2</v>
      </c>
      <c r="N3958" s="1">
        <v>2.2772471904754639</v>
      </c>
    </row>
    <row r="3959" spans="1:14" x14ac:dyDescent="0.25">
      <c r="A3959" s="1">
        <v>360458</v>
      </c>
      <c r="B3959" s="1" t="s">
        <v>1522</v>
      </c>
      <c r="C3959" s="1">
        <v>125238402</v>
      </c>
      <c r="D3959" s="1">
        <v>458</v>
      </c>
      <c r="E3959" s="1" t="s">
        <v>1993</v>
      </c>
      <c r="F3959" s="1" t="s">
        <v>238</v>
      </c>
      <c r="G3959" s="1" t="s">
        <v>221</v>
      </c>
      <c r="H3959" s="1" t="s">
        <v>240</v>
      </c>
      <c r="I3959" s="1">
        <v>3712694</v>
      </c>
      <c r="J3959" s="1">
        <v>22841272</v>
      </c>
      <c r="K3959" s="1">
        <v>3.5409660339355469</v>
      </c>
      <c r="L3959" s="1">
        <v>18.346683502197266</v>
      </c>
      <c r="M3959" s="1">
        <v>0.59861201047897339</v>
      </c>
      <c r="N3959" s="1">
        <v>19.222743988037109</v>
      </c>
    </row>
    <row r="3960" spans="1:14" x14ac:dyDescent="0.25">
      <c r="A3960" s="1">
        <v>360459</v>
      </c>
      <c r="B3960" s="1" t="s">
        <v>1522</v>
      </c>
      <c r="C3960" s="1">
        <v>125238502</v>
      </c>
      <c r="D3960" s="1">
        <v>459</v>
      </c>
      <c r="E3960" s="1" t="s">
        <v>1994</v>
      </c>
      <c r="F3960" s="1" t="s">
        <v>238</v>
      </c>
      <c r="G3960" s="1" t="s">
        <v>221</v>
      </c>
      <c r="H3960" s="1" t="s">
        <v>240</v>
      </c>
      <c r="I3960" s="1">
        <v>2098063.61</v>
      </c>
      <c r="J3960" s="1">
        <v>4063772</v>
      </c>
      <c r="K3960" s="1">
        <v>0.64446347951889038</v>
      </c>
      <c r="L3960" s="1">
        <v>18.847772598266602</v>
      </c>
      <c r="M3960" s="1">
        <v>0.17195068299770355</v>
      </c>
      <c r="N3960" s="1">
        <v>8.9273414611816406</v>
      </c>
    </row>
    <row r="3961" spans="1:14" x14ac:dyDescent="0.25">
      <c r="A3961" s="1">
        <v>360460</v>
      </c>
      <c r="B3961" s="1" t="s">
        <v>1522</v>
      </c>
      <c r="C3961" s="1">
        <v>125239452</v>
      </c>
      <c r="D3961" s="1">
        <v>460</v>
      </c>
      <c r="E3961" s="1" t="s">
        <v>1995</v>
      </c>
      <c r="F3961" s="1" t="s">
        <v>238</v>
      </c>
      <c r="G3961" s="1" t="s">
        <v>221</v>
      </c>
      <c r="H3961" s="1" t="s">
        <v>240</v>
      </c>
      <c r="I3961" s="1">
        <v>10214617.57</v>
      </c>
      <c r="J3961" s="1">
        <v>50711152</v>
      </c>
      <c r="K3961" s="1">
        <v>5.8789081573486328</v>
      </c>
      <c r="L3961" s="1">
        <v>13.113124847412109</v>
      </c>
      <c r="M3961" s="1">
        <v>1.2931121587753296</v>
      </c>
      <c r="N3961" s="1">
        <v>14.494326591491699</v>
      </c>
    </row>
    <row r="3962" spans="1:14" x14ac:dyDescent="0.25">
      <c r="A3962" s="1">
        <v>360461</v>
      </c>
      <c r="B3962" s="1" t="s">
        <v>1522</v>
      </c>
      <c r="C3962" s="1">
        <v>125239603</v>
      </c>
      <c r="D3962" s="1">
        <v>461</v>
      </c>
      <c r="E3962" s="1" t="s">
        <v>1996</v>
      </c>
      <c r="F3962" s="1" t="s">
        <v>238</v>
      </c>
      <c r="G3962" s="1" t="s">
        <v>221</v>
      </c>
      <c r="H3962" s="1" t="s">
        <v>240</v>
      </c>
      <c r="I3962" s="1">
        <v>2245016.27</v>
      </c>
      <c r="J3962" s="1">
        <v>4235764</v>
      </c>
      <c r="K3962" s="1">
        <v>0.45815575122833252</v>
      </c>
      <c r="L3962" s="1">
        <v>12.128196716308594</v>
      </c>
      <c r="M3962" s="1">
        <v>-6.7861668765544891E-2</v>
      </c>
      <c r="N3962" s="1">
        <v>-2.9340791702270508</v>
      </c>
    </row>
    <row r="3963" spans="1:14" x14ac:dyDescent="0.25">
      <c r="A3963" s="1">
        <v>360462</v>
      </c>
      <c r="B3963" s="1" t="s">
        <v>1522</v>
      </c>
      <c r="C3963" s="1">
        <v>125239652</v>
      </c>
      <c r="D3963" s="1">
        <v>462</v>
      </c>
      <c r="E3963" s="1" t="s">
        <v>1997</v>
      </c>
      <c r="F3963" s="1" t="s">
        <v>238</v>
      </c>
      <c r="G3963" s="1" t="s">
        <v>221</v>
      </c>
      <c r="H3963" s="1" t="s">
        <v>240</v>
      </c>
      <c r="I3963" s="1">
        <v>5847450.5</v>
      </c>
      <c r="J3963" s="1">
        <v>28355154</v>
      </c>
      <c r="K3963" s="1">
        <v>2.8600080013275146</v>
      </c>
      <c r="L3963" s="1">
        <v>11.217852592468262</v>
      </c>
      <c r="M3963" s="1">
        <v>0.71825850009918213</v>
      </c>
      <c r="N3963" s="1">
        <v>14.00334644317627</v>
      </c>
    </row>
    <row r="3964" spans="1:14" x14ac:dyDescent="0.25">
      <c r="A3964" s="1">
        <v>360463</v>
      </c>
      <c r="B3964" s="1" t="s">
        <v>1522</v>
      </c>
      <c r="C3964" s="1">
        <v>126515001</v>
      </c>
      <c r="D3964" s="1">
        <v>463</v>
      </c>
      <c r="E3964" s="1" t="s">
        <v>1998</v>
      </c>
      <c r="F3964" s="1" t="s">
        <v>238</v>
      </c>
      <c r="G3964" s="1" t="s">
        <v>222</v>
      </c>
      <c r="H3964" s="1" t="s">
        <v>240</v>
      </c>
      <c r="I3964" s="1">
        <v>169541193.50999999</v>
      </c>
      <c r="J3964" s="1">
        <v>1316717184</v>
      </c>
      <c r="K3964" s="1">
        <v>92.58892822265625</v>
      </c>
      <c r="L3964" s="1">
        <v>7.5636625289916992</v>
      </c>
      <c r="M3964" s="1">
        <v>12.599125862121582</v>
      </c>
      <c r="N3964" s="1">
        <v>8.0278825759887695</v>
      </c>
    </row>
    <row r="3965" spans="1:14" x14ac:dyDescent="0.25">
      <c r="A3965" s="1">
        <v>360464</v>
      </c>
      <c r="B3965" s="1" t="s">
        <v>1522</v>
      </c>
      <c r="C3965" s="1">
        <v>127040503</v>
      </c>
      <c r="D3965" s="1">
        <v>464</v>
      </c>
      <c r="E3965" s="1" t="s">
        <v>1999</v>
      </c>
      <c r="F3965" s="1" t="s">
        <v>230</v>
      </c>
      <c r="G3965" s="1" t="s">
        <v>223</v>
      </c>
      <c r="H3965" s="1" t="s">
        <v>240</v>
      </c>
      <c r="I3965" s="1">
        <v>1453699</v>
      </c>
      <c r="J3965" s="1">
        <v>11368222</v>
      </c>
      <c r="K3965" s="1">
        <v>0.69899797439575195</v>
      </c>
      <c r="L3965" s="1">
        <v>6.5515356063842773</v>
      </c>
      <c r="M3965" s="1">
        <v>0.12946446239948273</v>
      </c>
      <c r="N3965" s="1">
        <v>9.77655029296875</v>
      </c>
    </row>
    <row r="3966" spans="1:14" x14ac:dyDescent="0.25">
      <c r="A3966" s="1">
        <v>360465</v>
      </c>
      <c r="B3966" s="1" t="s">
        <v>1522</v>
      </c>
      <c r="C3966" s="1">
        <v>127040703</v>
      </c>
      <c r="D3966" s="1">
        <v>465</v>
      </c>
      <c r="E3966" s="1" t="s">
        <v>2000</v>
      </c>
      <c r="F3966" s="1" t="s">
        <v>230</v>
      </c>
      <c r="G3966" s="1" t="s">
        <v>223</v>
      </c>
      <c r="H3966" s="1" t="s">
        <v>240</v>
      </c>
      <c r="I3966" s="1">
        <v>2591826.1</v>
      </c>
      <c r="J3966" s="1">
        <v>11968936</v>
      </c>
      <c r="K3966" s="1">
        <v>0.7106660008430481</v>
      </c>
      <c r="L3966" s="1">
        <v>6.3123908042907715</v>
      </c>
      <c r="M3966" s="1">
        <v>0.21261109411716461</v>
      </c>
      <c r="N3966" s="1">
        <v>8.9361867904663086</v>
      </c>
    </row>
    <row r="3967" spans="1:14" x14ac:dyDescent="0.25">
      <c r="A3967" s="1">
        <v>360466</v>
      </c>
      <c r="B3967" s="1" t="s">
        <v>1522</v>
      </c>
      <c r="C3967" s="1">
        <v>127041203</v>
      </c>
      <c r="D3967" s="1">
        <v>466</v>
      </c>
      <c r="E3967" s="1" t="s">
        <v>2001</v>
      </c>
      <c r="F3967" s="1" t="s">
        <v>230</v>
      </c>
      <c r="G3967" s="1" t="s">
        <v>223</v>
      </c>
      <c r="H3967" s="1" t="s">
        <v>240</v>
      </c>
      <c r="I3967" s="1">
        <v>1257384.31</v>
      </c>
      <c r="J3967" s="1">
        <v>6399559.5</v>
      </c>
      <c r="K3967" s="1">
        <v>0.41004550457000732</v>
      </c>
      <c r="L3967" s="1">
        <v>6.8460564613342285</v>
      </c>
      <c r="M3967" s="1">
        <v>0.10150037705898285</v>
      </c>
      <c r="N3967" s="1">
        <v>8.7811918258666992</v>
      </c>
    </row>
    <row r="3968" spans="1:14" x14ac:dyDescent="0.25">
      <c r="A3968" s="1">
        <v>360467</v>
      </c>
      <c r="B3968" s="1" t="s">
        <v>1522</v>
      </c>
      <c r="C3968" s="1">
        <v>127041503</v>
      </c>
      <c r="D3968" s="1">
        <v>467</v>
      </c>
      <c r="E3968" s="1" t="s">
        <v>2002</v>
      </c>
      <c r="F3968" s="1" t="s">
        <v>230</v>
      </c>
      <c r="G3968" s="1" t="s">
        <v>223</v>
      </c>
      <c r="H3968" s="1" t="s">
        <v>240</v>
      </c>
      <c r="I3968" s="1">
        <v>1795596.24</v>
      </c>
      <c r="J3968" s="1">
        <v>12926445</v>
      </c>
      <c r="K3968" s="1">
        <v>0.97929799556732178</v>
      </c>
      <c r="L3968" s="1">
        <v>8.1969194412231445</v>
      </c>
      <c r="M3968" s="1">
        <v>0.16333682835102081</v>
      </c>
      <c r="N3968" s="1">
        <v>10.006793975830078</v>
      </c>
    </row>
    <row r="3969" spans="1:14" x14ac:dyDescent="0.25">
      <c r="A3969" s="1">
        <v>360468</v>
      </c>
      <c r="B3969" s="1" t="s">
        <v>1522</v>
      </c>
      <c r="C3969" s="1">
        <v>127041603</v>
      </c>
      <c r="D3969" s="1">
        <v>468</v>
      </c>
      <c r="E3969" s="1" t="s">
        <v>2003</v>
      </c>
      <c r="F3969" s="1" t="s">
        <v>230</v>
      </c>
      <c r="G3969" s="1" t="s">
        <v>223</v>
      </c>
      <c r="H3969" s="1" t="s">
        <v>240</v>
      </c>
      <c r="I3969" s="1">
        <v>1871034.6</v>
      </c>
      <c r="J3969" s="1">
        <v>9876663</v>
      </c>
      <c r="K3969" s="1">
        <v>0.33978301286697388</v>
      </c>
      <c r="L3969" s="1">
        <v>3.5628318786621094</v>
      </c>
      <c r="M3969" s="1">
        <v>0.10998202860355377</v>
      </c>
      <c r="N3969" s="1">
        <v>6.245244026184082</v>
      </c>
    </row>
    <row r="3970" spans="1:14" x14ac:dyDescent="0.25">
      <c r="A3970" s="1">
        <v>360469</v>
      </c>
      <c r="B3970" s="1" t="s">
        <v>1522</v>
      </c>
      <c r="C3970" s="1">
        <v>127042003</v>
      </c>
      <c r="D3970" s="1">
        <v>469</v>
      </c>
      <c r="E3970" s="1" t="s">
        <v>2004</v>
      </c>
      <c r="F3970" s="1" t="s">
        <v>230</v>
      </c>
      <c r="G3970" s="1" t="s">
        <v>223</v>
      </c>
      <c r="H3970" s="1" t="s">
        <v>240</v>
      </c>
      <c r="I3970" s="1">
        <v>1770678.52</v>
      </c>
      <c r="J3970" s="1">
        <v>9398896</v>
      </c>
      <c r="K3970" s="1">
        <v>0.3776249885559082</v>
      </c>
      <c r="L3970" s="1">
        <v>4.1859402656555176</v>
      </c>
      <c r="M3970" s="1">
        <v>7.3114998638629913E-2</v>
      </c>
      <c r="N3970" s="1">
        <v>4.3070554733276367</v>
      </c>
    </row>
    <row r="3971" spans="1:14" x14ac:dyDescent="0.25">
      <c r="A3971" s="1">
        <v>360470</v>
      </c>
      <c r="B3971" s="1" t="s">
        <v>1522</v>
      </c>
      <c r="C3971" s="1">
        <v>127042853</v>
      </c>
      <c r="D3971" s="1">
        <v>470</v>
      </c>
      <c r="E3971" s="1" t="s">
        <v>2005</v>
      </c>
      <c r="F3971" s="1" t="s">
        <v>230</v>
      </c>
      <c r="G3971" s="1" t="s">
        <v>223</v>
      </c>
      <c r="H3971" s="1" t="s">
        <v>240</v>
      </c>
      <c r="I3971" s="1">
        <v>1211558.79</v>
      </c>
      <c r="J3971" s="1">
        <v>8593340</v>
      </c>
      <c r="K3971" s="1">
        <v>0.35358649492263794</v>
      </c>
      <c r="L3971" s="1">
        <v>4.291226863861084</v>
      </c>
      <c r="M3971" s="1">
        <v>6.4094312489032745E-2</v>
      </c>
      <c r="N3971" s="1">
        <v>5.5857338905334473</v>
      </c>
    </row>
    <row r="3972" spans="1:14" x14ac:dyDescent="0.25">
      <c r="A3972" s="1">
        <v>360471</v>
      </c>
      <c r="B3972" s="1" t="s">
        <v>1522</v>
      </c>
      <c r="C3972" s="1">
        <v>127044103</v>
      </c>
      <c r="D3972" s="1">
        <v>471</v>
      </c>
      <c r="E3972" s="1" t="s">
        <v>2006</v>
      </c>
      <c r="F3972" s="1" t="s">
        <v>230</v>
      </c>
      <c r="G3972" s="1" t="s">
        <v>223</v>
      </c>
      <c r="H3972" s="1" t="s">
        <v>240</v>
      </c>
      <c r="I3972" s="1">
        <v>2134876.59</v>
      </c>
      <c r="J3972" s="1">
        <v>10328739</v>
      </c>
      <c r="K3972" s="1">
        <v>0.371847003698349</v>
      </c>
      <c r="L3972" s="1">
        <v>3.7345690727233887</v>
      </c>
      <c r="M3972" s="1">
        <v>0.12556459009647369</v>
      </c>
      <c r="N3972" s="1">
        <v>6.2491335868835449</v>
      </c>
    </row>
    <row r="3973" spans="1:14" x14ac:dyDescent="0.25">
      <c r="A3973" s="1">
        <v>360472</v>
      </c>
      <c r="B3973" s="1" t="s">
        <v>1522</v>
      </c>
      <c r="C3973" s="1">
        <v>127045303</v>
      </c>
      <c r="D3973" s="1">
        <v>472</v>
      </c>
      <c r="E3973" s="1" t="s">
        <v>2007</v>
      </c>
      <c r="F3973" s="1" t="s">
        <v>230</v>
      </c>
      <c r="G3973" s="1" t="s">
        <v>223</v>
      </c>
      <c r="H3973" s="1" t="s">
        <v>240</v>
      </c>
      <c r="I3973" s="1">
        <v>321086.61</v>
      </c>
      <c r="J3973" s="1">
        <v>3483829.75</v>
      </c>
      <c r="K3973" s="1">
        <v>5.7061251252889633E-2</v>
      </c>
      <c r="L3973" s="1">
        <v>1.6651620864868164</v>
      </c>
      <c r="M3973" s="1">
        <v>1.3008940033614635E-2</v>
      </c>
      <c r="N3973" s="1">
        <v>4.2226171493530273</v>
      </c>
    </row>
    <row r="3974" spans="1:14" x14ac:dyDescent="0.25">
      <c r="A3974" s="1">
        <v>360473</v>
      </c>
      <c r="B3974" s="1" t="s">
        <v>1522</v>
      </c>
      <c r="C3974" s="1">
        <v>127045653</v>
      </c>
      <c r="D3974" s="1">
        <v>473</v>
      </c>
      <c r="E3974" s="1" t="s">
        <v>2008</v>
      </c>
      <c r="F3974" s="1" t="s">
        <v>230</v>
      </c>
      <c r="G3974" s="1" t="s">
        <v>223</v>
      </c>
      <c r="H3974" s="1" t="s">
        <v>240</v>
      </c>
      <c r="I3974" s="1">
        <v>1632899.05</v>
      </c>
      <c r="J3974" s="1">
        <v>11826044</v>
      </c>
      <c r="K3974" s="1">
        <v>0.68726199865341187</v>
      </c>
      <c r="L3974" s="1">
        <v>6.1699924468994141</v>
      </c>
      <c r="M3974" s="1">
        <v>0.10239966213703156</v>
      </c>
      <c r="N3974" s="1">
        <v>6.6906042098999023</v>
      </c>
    </row>
    <row r="3975" spans="1:14" x14ac:dyDescent="0.25">
      <c r="A3975" s="1">
        <v>360474</v>
      </c>
      <c r="B3975" s="1" t="s">
        <v>1522</v>
      </c>
      <c r="C3975" s="1">
        <v>127045853</v>
      </c>
      <c r="D3975" s="1">
        <v>474</v>
      </c>
      <c r="E3975" s="1" t="s">
        <v>2009</v>
      </c>
      <c r="F3975" s="1" t="s">
        <v>230</v>
      </c>
      <c r="G3975" s="1" t="s">
        <v>223</v>
      </c>
      <c r="H3975" s="1" t="s">
        <v>240</v>
      </c>
      <c r="I3975" s="1">
        <v>1280416.05</v>
      </c>
      <c r="J3975" s="1">
        <v>8133045.5</v>
      </c>
      <c r="K3975" s="1">
        <v>7.707899808883667E-2</v>
      </c>
      <c r="L3975" s="1">
        <v>0.95679396390914917</v>
      </c>
      <c r="M3975" s="1">
        <v>6.3833542168140411E-2</v>
      </c>
      <c r="N3975" s="1">
        <v>5.246955394744873</v>
      </c>
    </row>
    <row r="3976" spans="1:14" x14ac:dyDescent="0.25">
      <c r="A3976" s="1">
        <v>360475</v>
      </c>
      <c r="B3976" s="1" t="s">
        <v>1522</v>
      </c>
      <c r="C3976" s="1">
        <v>127046903</v>
      </c>
      <c r="D3976" s="1">
        <v>475</v>
      </c>
      <c r="E3976" s="1" t="s">
        <v>2010</v>
      </c>
      <c r="F3976" s="1" t="s">
        <v>230</v>
      </c>
      <c r="G3976" s="1" t="s">
        <v>223</v>
      </c>
      <c r="H3976" s="1" t="s">
        <v>240</v>
      </c>
      <c r="I3976" s="1">
        <v>946339.21</v>
      </c>
      <c r="J3976" s="1">
        <v>7077960.5</v>
      </c>
      <c r="K3976" s="1">
        <v>0.13402450084686279</v>
      </c>
      <c r="L3976" s="1">
        <v>1.9300941228866577</v>
      </c>
      <c r="M3976" s="1">
        <v>0.10710211098194122</v>
      </c>
      <c r="N3976" s="1">
        <v>12.761841773986816</v>
      </c>
    </row>
    <row r="3977" spans="1:14" x14ac:dyDescent="0.25">
      <c r="A3977" s="1">
        <v>360476</v>
      </c>
      <c r="B3977" s="1" t="s">
        <v>1522</v>
      </c>
      <c r="C3977" s="1">
        <v>127047404</v>
      </c>
      <c r="D3977" s="1">
        <v>476</v>
      </c>
      <c r="E3977" s="1" t="s">
        <v>2011</v>
      </c>
      <c r="F3977" s="1" t="s">
        <v>230</v>
      </c>
      <c r="G3977" s="1" t="s">
        <v>223</v>
      </c>
      <c r="H3977" s="1" t="s">
        <v>240</v>
      </c>
      <c r="I3977" s="1">
        <v>824063.04</v>
      </c>
      <c r="J3977" s="1">
        <v>10496326</v>
      </c>
      <c r="K3977" s="1">
        <v>0.15699100494384766</v>
      </c>
      <c r="L3977" s="1">
        <v>1.5183858871459961</v>
      </c>
      <c r="M3977" s="1">
        <v>4.0597110986709595E-2</v>
      </c>
      <c r="N3977" s="1">
        <v>5.1817326545715332</v>
      </c>
    </row>
    <row r="3978" spans="1:14" x14ac:dyDescent="0.25">
      <c r="A3978" s="1">
        <v>360477</v>
      </c>
      <c r="B3978" s="1" t="s">
        <v>1522</v>
      </c>
      <c r="C3978" s="1">
        <v>127049303</v>
      </c>
      <c r="D3978" s="1">
        <v>477</v>
      </c>
      <c r="E3978" s="1" t="s">
        <v>2012</v>
      </c>
      <c r="F3978" s="1" t="s">
        <v>230</v>
      </c>
      <c r="G3978" s="1" t="s">
        <v>223</v>
      </c>
      <c r="H3978" s="1" t="s">
        <v>240</v>
      </c>
      <c r="I3978" s="1">
        <v>717450.81</v>
      </c>
      <c r="J3978" s="1">
        <v>5755563</v>
      </c>
      <c r="K3978" s="1">
        <v>0.20239649713039398</v>
      </c>
      <c r="L3978" s="1">
        <v>3.6447043418884277</v>
      </c>
      <c r="M3978" s="1">
        <v>4.6904329210519791E-2</v>
      </c>
      <c r="N3978" s="1">
        <v>6.9949407577514648</v>
      </c>
    </row>
    <row r="3979" spans="1:14" x14ac:dyDescent="0.25">
      <c r="A3979" s="1">
        <v>360478</v>
      </c>
      <c r="B3979" s="1" t="s">
        <v>1522</v>
      </c>
      <c r="C3979" s="1">
        <v>128030603</v>
      </c>
      <c r="D3979" s="1">
        <v>478</v>
      </c>
      <c r="E3979" s="1" t="s">
        <v>2013</v>
      </c>
      <c r="F3979" s="1" t="s">
        <v>233</v>
      </c>
      <c r="G3979" s="1" t="s">
        <v>224</v>
      </c>
      <c r="H3979" s="1" t="s">
        <v>240</v>
      </c>
      <c r="I3979" s="1">
        <v>1241949.3400000001</v>
      </c>
      <c r="J3979" s="1">
        <v>9031424</v>
      </c>
      <c r="K3979" s="1">
        <v>0.44094398617744446</v>
      </c>
      <c r="L3979" s="1">
        <v>5.1329379081726074</v>
      </c>
      <c r="M3979" s="1">
        <v>0.1145283505320549</v>
      </c>
      <c r="N3979" s="1">
        <v>10.15843677520752</v>
      </c>
    </row>
    <row r="3980" spans="1:14" x14ac:dyDescent="0.25">
      <c r="A3980" s="1">
        <v>360479</v>
      </c>
      <c r="B3980" s="1" t="s">
        <v>1522</v>
      </c>
      <c r="C3980" s="1">
        <v>128030852</v>
      </c>
      <c r="D3980" s="1">
        <v>479</v>
      </c>
      <c r="E3980" s="1" t="s">
        <v>2014</v>
      </c>
      <c r="F3980" s="1" t="s">
        <v>233</v>
      </c>
      <c r="G3980" s="1" t="s">
        <v>224</v>
      </c>
      <c r="H3980" s="1" t="s">
        <v>240</v>
      </c>
      <c r="I3980" s="1">
        <v>5485086</v>
      </c>
      <c r="J3980" s="1">
        <v>32867716</v>
      </c>
      <c r="K3980" s="1">
        <v>1.5928440093994141</v>
      </c>
      <c r="L3980" s="1">
        <v>5.0930471420288086</v>
      </c>
      <c r="M3980" s="1">
        <v>0.47138398885726929</v>
      </c>
      <c r="N3980" s="1">
        <v>9.4019145965576172</v>
      </c>
    </row>
    <row r="3981" spans="1:14" x14ac:dyDescent="0.25">
      <c r="A3981" s="1">
        <v>360480</v>
      </c>
      <c r="B3981" s="1" t="s">
        <v>1522</v>
      </c>
      <c r="C3981" s="1">
        <v>128033053</v>
      </c>
      <c r="D3981" s="1">
        <v>480</v>
      </c>
      <c r="E3981" s="1" t="s">
        <v>2015</v>
      </c>
      <c r="F3981" s="1" t="s">
        <v>233</v>
      </c>
      <c r="G3981" s="1" t="s">
        <v>224</v>
      </c>
      <c r="H3981" s="1" t="s">
        <v>240</v>
      </c>
      <c r="I3981" s="1">
        <v>1237929.3899999999</v>
      </c>
      <c r="J3981" s="1">
        <v>7385592</v>
      </c>
      <c r="K3981" s="1">
        <v>0.4827904999256134</v>
      </c>
      <c r="L3981" s="1">
        <v>6.9941239356994629</v>
      </c>
      <c r="M3981" s="1">
        <v>7.0900470018386841E-2</v>
      </c>
      <c r="N3981" s="1">
        <v>6.0752968788146973</v>
      </c>
    </row>
    <row r="3982" spans="1:14" x14ac:dyDescent="0.25">
      <c r="A3982" s="1">
        <v>360481</v>
      </c>
      <c r="B3982" s="1" t="s">
        <v>1522</v>
      </c>
      <c r="C3982" s="1">
        <v>128034503</v>
      </c>
      <c r="D3982" s="1">
        <v>481</v>
      </c>
      <c r="E3982" s="1" t="s">
        <v>2016</v>
      </c>
      <c r="F3982" s="1" t="s">
        <v>233</v>
      </c>
      <c r="G3982" s="1" t="s">
        <v>224</v>
      </c>
      <c r="H3982" s="1" t="s">
        <v>240</v>
      </c>
      <c r="I3982" s="1">
        <v>664744.51</v>
      </c>
      <c r="J3982" s="1">
        <v>4505369</v>
      </c>
      <c r="K3982" s="1">
        <v>0.10196000337600708</v>
      </c>
      <c r="L3982" s="1">
        <v>2.3154788017272949</v>
      </c>
      <c r="M3982" s="1">
        <v>5.61540387570858E-2</v>
      </c>
      <c r="N3982" s="1">
        <v>9.2269010543823242</v>
      </c>
    </row>
    <row r="3983" spans="1:14" x14ac:dyDescent="0.25">
      <c r="A3983" s="1">
        <v>360482</v>
      </c>
      <c r="B3983" s="1" t="s">
        <v>1522</v>
      </c>
      <c r="C3983" s="1">
        <v>128321103</v>
      </c>
      <c r="D3983" s="1">
        <v>482</v>
      </c>
      <c r="E3983" s="1" t="s">
        <v>2017</v>
      </c>
      <c r="F3983" s="1" t="s">
        <v>233</v>
      </c>
      <c r="G3983" s="1" t="s">
        <v>225</v>
      </c>
      <c r="H3983" s="1" t="s">
        <v>240</v>
      </c>
      <c r="I3983" s="1">
        <v>1592103.69</v>
      </c>
      <c r="J3983" s="1">
        <v>10162273</v>
      </c>
      <c r="K3983" s="1">
        <v>0.38936701416969299</v>
      </c>
      <c r="L3983" s="1">
        <v>3.9841475486755371</v>
      </c>
      <c r="M3983" s="1">
        <v>0.12916968762874603</v>
      </c>
      <c r="N3983" s="1">
        <v>8.8294954299926758</v>
      </c>
    </row>
    <row r="3984" spans="1:14" x14ac:dyDescent="0.25">
      <c r="A3984" s="1">
        <v>360483</v>
      </c>
      <c r="B3984" s="1" t="s">
        <v>1522</v>
      </c>
      <c r="C3984" s="1">
        <v>128323303</v>
      </c>
      <c r="D3984" s="1">
        <v>483</v>
      </c>
      <c r="E3984" s="1" t="s">
        <v>2018</v>
      </c>
      <c r="F3984" s="1" t="s">
        <v>233</v>
      </c>
      <c r="G3984" s="1" t="s">
        <v>225</v>
      </c>
      <c r="H3984" s="1" t="s">
        <v>240</v>
      </c>
      <c r="I3984" s="1">
        <v>775523.7</v>
      </c>
      <c r="J3984" s="1">
        <v>6662808</v>
      </c>
      <c r="K3984" s="1">
        <v>0.7740820050239563</v>
      </c>
      <c r="L3984" s="1">
        <v>13.14515209197998</v>
      </c>
      <c r="M3984" s="1">
        <v>7.3326557874679565E-2</v>
      </c>
      <c r="N3984" s="1">
        <v>10.442446708679199</v>
      </c>
    </row>
    <row r="3985" spans="1:14" x14ac:dyDescent="0.25">
      <c r="A3985" s="1">
        <v>360484</v>
      </c>
      <c r="B3985" s="1" t="s">
        <v>1522</v>
      </c>
      <c r="C3985" s="1">
        <v>128323703</v>
      </c>
      <c r="D3985" s="1">
        <v>484</v>
      </c>
      <c r="E3985" s="1" t="s">
        <v>2019</v>
      </c>
      <c r="F3985" s="1" t="s">
        <v>233</v>
      </c>
      <c r="G3985" s="1" t="s">
        <v>225</v>
      </c>
      <c r="H3985" s="1" t="s">
        <v>240</v>
      </c>
      <c r="I3985" s="1">
        <v>2094812.53</v>
      </c>
      <c r="J3985" s="1">
        <v>11205234</v>
      </c>
      <c r="K3985" s="1">
        <v>0.97052001953125</v>
      </c>
      <c r="L3985" s="1">
        <v>9.4826297760009766</v>
      </c>
      <c r="M3985" s="1">
        <v>0.1403176337480545</v>
      </c>
      <c r="N3985" s="1">
        <v>7.179227352142334</v>
      </c>
    </row>
    <row r="3986" spans="1:14" x14ac:dyDescent="0.25">
      <c r="A3986" s="1">
        <v>360485</v>
      </c>
      <c r="B3986" s="1" t="s">
        <v>1522</v>
      </c>
      <c r="C3986" s="1">
        <v>128325203</v>
      </c>
      <c r="D3986" s="1">
        <v>485</v>
      </c>
      <c r="E3986" s="1" t="s">
        <v>2020</v>
      </c>
      <c r="F3986" s="1" t="s">
        <v>233</v>
      </c>
      <c r="G3986" s="1" t="s">
        <v>225</v>
      </c>
      <c r="H3986" s="1" t="s">
        <v>240</v>
      </c>
      <c r="I3986" s="1">
        <v>1242619.96</v>
      </c>
      <c r="J3986" s="1">
        <v>10473412</v>
      </c>
      <c r="K3986" s="1">
        <v>0.55259400606155396</v>
      </c>
      <c r="L3986" s="1">
        <v>5.5700445175170898</v>
      </c>
      <c r="M3986" s="1">
        <v>9.3328937888145447E-2</v>
      </c>
      <c r="N3986" s="1">
        <v>8.1205663681030273</v>
      </c>
    </row>
    <row r="3987" spans="1:14" x14ac:dyDescent="0.25">
      <c r="A3987" s="1">
        <v>360486</v>
      </c>
      <c r="B3987" s="1" t="s">
        <v>1522</v>
      </c>
      <c r="C3987" s="1">
        <v>128326303</v>
      </c>
      <c r="D3987" s="1">
        <v>486</v>
      </c>
      <c r="E3987" s="1" t="s">
        <v>2021</v>
      </c>
      <c r="F3987" s="1" t="s">
        <v>233</v>
      </c>
      <c r="G3987" s="1" t="s">
        <v>225</v>
      </c>
      <c r="H3987" s="1" t="s">
        <v>240</v>
      </c>
      <c r="I3987" s="1">
        <v>881786.67</v>
      </c>
      <c r="J3987" s="1">
        <v>7817865.5</v>
      </c>
      <c r="K3987" s="1">
        <v>0.31224250793457031</v>
      </c>
      <c r="L3987" s="1">
        <v>4.1601142883300781</v>
      </c>
      <c r="M3987" s="1">
        <v>8.0761611461639404E-2</v>
      </c>
      <c r="N3987" s="1">
        <v>10.082283020019531</v>
      </c>
    </row>
    <row r="3988" spans="1:14" x14ac:dyDescent="0.25">
      <c r="A3988" s="1">
        <v>360487</v>
      </c>
      <c r="B3988" s="1" t="s">
        <v>1522</v>
      </c>
      <c r="C3988" s="1">
        <v>128327303</v>
      </c>
      <c r="D3988" s="1">
        <v>487</v>
      </c>
      <c r="E3988" s="1" t="s">
        <v>2022</v>
      </c>
      <c r="F3988" s="1" t="s">
        <v>233</v>
      </c>
      <c r="G3988" s="1" t="s">
        <v>225</v>
      </c>
      <c r="H3988" s="1" t="s">
        <v>240</v>
      </c>
      <c r="I3988" s="1">
        <v>983747.4</v>
      </c>
      <c r="J3988" s="1">
        <v>9275837</v>
      </c>
      <c r="K3988" s="1">
        <v>0.19310300052165985</v>
      </c>
      <c r="L3988" s="1">
        <v>2.126044750213623</v>
      </c>
      <c r="M3988" s="1">
        <v>5.4053131490945816E-2</v>
      </c>
      <c r="N3988" s="1">
        <v>5.8140759468078613</v>
      </c>
    </row>
    <row r="3989" spans="1:14" x14ac:dyDescent="0.25">
      <c r="A3989" s="1">
        <v>360488</v>
      </c>
      <c r="B3989" s="1" t="s">
        <v>1522</v>
      </c>
      <c r="C3989" s="1">
        <v>128328003</v>
      </c>
      <c r="D3989" s="1">
        <v>488</v>
      </c>
      <c r="E3989" s="1" t="s">
        <v>2023</v>
      </c>
      <c r="F3989" s="1" t="s">
        <v>233</v>
      </c>
      <c r="G3989" s="1" t="s">
        <v>225</v>
      </c>
      <c r="H3989" s="1" t="s">
        <v>240</v>
      </c>
      <c r="I3989" s="1">
        <v>1138293.8700000001</v>
      </c>
      <c r="J3989" s="1">
        <v>9286377</v>
      </c>
      <c r="K3989" s="1">
        <v>0.20736899971961975</v>
      </c>
      <c r="L3989" s="1">
        <v>2.2840490341186523</v>
      </c>
      <c r="M3989" s="1">
        <v>6.4633160829544067E-2</v>
      </c>
      <c r="N3989" s="1">
        <v>6.0198869705200195</v>
      </c>
    </row>
    <row r="3990" spans="1:14" x14ac:dyDescent="0.25">
      <c r="A3990" s="1">
        <v>360489</v>
      </c>
      <c r="B3990" s="1" t="s">
        <v>1522</v>
      </c>
      <c r="C3990" s="1">
        <v>129540803</v>
      </c>
      <c r="D3990" s="1">
        <v>489</v>
      </c>
      <c r="E3990" s="1" t="s">
        <v>2024</v>
      </c>
      <c r="F3990" s="1" t="s">
        <v>235</v>
      </c>
      <c r="G3990" s="1" t="s">
        <v>226</v>
      </c>
      <c r="H3990" s="1" t="s">
        <v>240</v>
      </c>
      <c r="I3990" s="1">
        <v>1776508.1</v>
      </c>
      <c r="J3990" s="1">
        <v>9166172</v>
      </c>
      <c r="K3990" s="1">
        <v>0.7193940281867981</v>
      </c>
      <c r="L3990" s="1">
        <v>8.5167856216430664</v>
      </c>
      <c r="M3990" s="1">
        <v>0.25580447912216187</v>
      </c>
      <c r="N3990" s="1">
        <v>16.821455001831055</v>
      </c>
    </row>
    <row r="3991" spans="1:14" x14ac:dyDescent="0.25">
      <c r="A3991" s="1">
        <v>360490</v>
      </c>
      <c r="B3991" s="1" t="s">
        <v>1522</v>
      </c>
      <c r="C3991" s="1">
        <v>129544503</v>
      </c>
      <c r="D3991" s="1">
        <v>490</v>
      </c>
      <c r="E3991" s="1" t="s">
        <v>2025</v>
      </c>
      <c r="F3991" s="1" t="s">
        <v>235</v>
      </c>
      <c r="G3991" s="1" t="s">
        <v>226</v>
      </c>
      <c r="H3991" s="1" t="s">
        <v>240</v>
      </c>
      <c r="I3991" s="1">
        <v>1211121.48</v>
      </c>
      <c r="J3991" s="1">
        <v>9320452</v>
      </c>
      <c r="K3991" s="1">
        <v>1.0978879928588867</v>
      </c>
      <c r="L3991" s="1">
        <v>13.352136611938477</v>
      </c>
      <c r="M3991" s="1">
        <v>0.14003030955791473</v>
      </c>
      <c r="N3991" s="1">
        <v>13.073612213134766</v>
      </c>
    </row>
    <row r="3992" spans="1:14" x14ac:dyDescent="0.25">
      <c r="A3992" s="1">
        <v>360491</v>
      </c>
      <c r="B3992" s="1" t="s">
        <v>1522</v>
      </c>
      <c r="C3992" s="1">
        <v>129544703</v>
      </c>
      <c r="D3992" s="1">
        <v>491</v>
      </c>
      <c r="E3992" s="1" t="s">
        <v>2026</v>
      </c>
      <c r="F3992" s="1" t="s">
        <v>235</v>
      </c>
      <c r="G3992" s="1" t="s">
        <v>226</v>
      </c>
      <c r="H3992" s="1" t="s">
        <v>240</v>
      </c>
      <c r="I3992" s="1">
        <v>1126590.6399999999</v>
      </c>
      <c r="J3992" s="1">
        <v>7049871</v>
      </c>
      <c r="K3992" s="1">
        <v>0.53122150897979736</v>
      </c>
      <c r="L3992" s="1">
        <v>8.149256706237793</v>
      </c>
      <c r="M3992" s="1">
        <v>0.15135595202445984</v>
      </c>
      <c r="N3992" s="1">
        <v>15.519951820373535</v>
      </c>
    </row>
    <row r="3993" spans="1:14" x14ac:dyDescent="0.25">
      <c r="A3993" s="1">
        <v>360492</v>
      </c>
      <c r="B3993" s="1" t="s">
        <v>1522</v>
      </c>
      <c r="C3993" s="1">
        <v>129545003</v>
      </c>
      <c r="D3993" s="1">
        <v>492</v>
      </c>
      <c r="E3993" s="1" t="s">
        <v>2027</v>
      </c>
      <c r="F3993" s="1" t="s">
        <v>235</v>
      </c>
      <c r="G3993" s="1" t="s">
        <v>226</v>
      </c>
      <c r="H3993" s="1" t="s">
        <v>240</v>
      </c>
      <c r="I3993" s="1">
        <v>1697665.43</v>
      </c>
      <c r="J3993" s="1">
        <v>10129553</v>
      </c>
      <c r="K3993" s="1">
        <v>0.51237499713897705</v>
      </c>
      <c r="L3993" s="1">
        <v>5.3277063369750977</v>
      </c>
      <c r="M3993" s="1">
        <v>0.18148118257522583</v>
      </c>
      <c r="N3993" s="1">
        <v>11.969599723815918</v>
      </c>
    </row>
    <row r="3994" spans="1:14" x14ac:dyDescent="0.25">
      <c r="A3994" s="1">
        <v>360493</v>
      </c>
      <c r="B3994" s="1" t="s">
        <v>1522</v>
      </c>
      <c r="C3994" s="1">
        <v>129546003</v>
      </c>
      <c r="D3994" s="1">
        <v>493</v>
      </c>
      <c r="E3994" s="1" t="s">
        <v>2028</v>
      </c>
      <c r="F3994" s="1" t="s">
        <v>235</v>
      </c>
      <c r="G3994" s="1" t="s">
        <v>226</v>
      </c>
      <c r="H3994" s="1" t="s">
        <v>240</v>
      </c>
      <c r="I3994" s="1">
        <v>1074604.96</v>
      </c>
      <c r="J3994" s="1">
        <v>7511303</v>
      </c>
      <c r="K3994" s="1">
        <v>0.31344398856163025</v>
      </c>
      <c r="L3994" s="1">
        <v>4.3546838760375977</v>
      </c>
      <c r="M3994" s="1">
        <v>9.2018596827983856E-2</v>
      </c>
      <c r="N3994" s="1">
        <v>9.3649377822875977</v>
      </c>
    </row>
    <row r="3995" spans="1:14" x14ac:dyDescent="0.25">
      <c r="A3995" s="1">
        <v>360494</v>
      </c>
      <c r="B3995" s="1" t="s">
        <v>1522</v>
      </c>
      <c r="C3995" s="1">
        <v>129546103</v>
      </c>
      <c r="D3995" s="1">
        <v>494</v>
      </c>
      <c r="E3995" s="1" t="s">
        <v>2029</v>
      </c>
      <c r="F3995" s="1" t="s">
        <v>235</v>
      </c>
      <c r="G3995" s="1" t="s">
        <v>226</v>
      </c>
      <c r="H3995" s="1" t="s">
        <v>240</v>
      </c>
      <c r="I3995" s="1">
        <v>2353212.7200000002</v>
      </c>
      <c r="J3995" s="1">
        <v>15931409</v>
      </c>
      <c r="K3995" s="1">
        <v>1.4082900285720825</v>
      </c>
      <c r="L3995" s="1">
        <v>9.6968841552734375</v>
      </c>
      <c r="M3995" s="1">
        <v>0.29397514462471008</v>
      </c>
      <c r="N3995" s="1">
        <v>14.275921821594238</v>
      </c>
    </row>
    <row r="3996" spans="1:14" x14ac:dyDescent="0.25">
      <c r="A3996" s="1">
        <v>360495</v>
      </c>
      <c r="B3996" s="1" t="s">
        <v>1522</v>
      </c>
      <c r="C3996" s="1">
        <v>129546803</v>
      </c>
      <c r="D3996" s="1">
        <v>495</v>
      </c>
      <c r="E3996" s="1" t="s">
        <v>2030</v>
      </c>
      <c r="F3996" s="1" t="s">
        <v>235</v>
      </c>
      <c r="G3996" s="1" t="s">
        <v>226</v>
      </c>
      <c r="H3996" s="1" t="s">
        <v>240</v>
      </c>
      <c r="I3996" s="1">
        <v>764562.6</v>
      </c>
      <c r="J3996" s="1">
        <v>3960195.25</v>
      </c>
      <c r="K3996" s="1">
        <v>0.29195299744606018</v>
      </c>
      <c r="L3996" s="1">
        <v>7.9589347839355469</v>
      </c>
      <c r="M3996" s="1">
        <v>7.4009358882904053E-2</v>
      </c>
      <c r="N3996" s="1">
        <v>10.717400550842285</v>
      </c>
    </row>
    <row r="3997" spans="1:14" x14ac:dyDescent="0.25">
      <c r="A3997" s="1">
        <v>360496</v>
      </c>
      <c r="B3997" s="1" t="s">
        <v>1522</v>
      </c>
      <c r="C3997" s="1">
        <v>129547203</v>
      </c>
      <c r="D3997" s="1">
        <v>496</v>
      </c>
      <c r="E3997" s="1" t="s">
        <v>2031</v>
      </c>
      <c r="F3997" s="1" t="s">
        <v>235</v>
      </c>
      <c r="G3997" s="1" t="s">
        <v>226</v>
      </c>
      <c r="H3997" s="1" t="s">
        <v>240</v>
      </c>
      <c r="I3997" s="1">
        <v>1108027.76</v>
      </c>
      <c r="J3997" s="1">
        <v>9273161</v>
      </c>
      <c r="K3997" s="1">
        <v>1.0115954875946045</v>
      </c>
      <c r="L3997" s="1">
        <v>12.244598388671875</v>
      </c>
      <c r="M3997" s="1">
        <v>0.12507602572441101</v>
      </c>
      <c r="N3997" s="1">
        <v>12.724534034729004</v>
      </c>
    </row>
    <row r="3998" spans="1:14" x14ac:dyDescent="0.25">
      <c r="A3998" s="1">
        <v>360497</v>
      </c>
      <c r="B3998" s="1" t="s">
        <v>1522</v>
      </c>
      <c r="C3998" s="1">
        <v>129547303</v>
      </c>
      <c r="D3998" s="1">
        <v>497</v>
      </c>
      <c r="E3998" s="1" t="s">
        <v>2032</v>
      </c>
      <c r="F3998" s="1" t="s">
        <v>235</v>
      </c>
      <c r="G3998" s="1" t="s">
        <v>226</v>
      </c>
      <c r="H3998" s="1" t="s">
        <v>240</v>
      </c>
      <c r="I3998" s="1">
        <v>1015558.46</v>
      </c>
      <c r="J3998" s="1">
        <v>6965520.5</v>
      </c>
      <c r="K3998" s="1">
        <v>0.43442699313163757</v>
      </c>
      <c r="L3998" s="1">
        <v>6.6516733169555664</v>
      </c>
      <c r="M3998" s="1">
        <v>0.1179690808057785</v>
      </c>
      <c r="N3998" s="1">
        <v>13.142878532409668</v>
      </c>
    </row>
    <row r="3999" spans="1:14" x14ac:dyDescent="0.25">
      <c r="A3999" s="1">
        <v>360498</v>
      </c>
      <c r="B3999" s="1" t="s">
        <v>1522</v>
      </c>
      <c r="C3999" s="1">
        <v>129547603</v>
      </c>
      <c r="D3999" s="1">
        <v>498</v>
      </c>
      <c r="E3999" s="1" t="s">
        <v>2033</v>
      </c>
      <c r="F3999" s="1" t="s">
        <v>235</v>
      </c>
      <c r="G3999" s="1" t="s">
        <v>226</v>
      </c>
      <c r="H3999" s="1" t="s">
        <v>240</v>
      </c>
      <c r="I3999" s="1">
        <v>1799301</v>
      </c>
      <c r="J3999" s="1">
        <v>8784712</v>
      </c>
      <c r="K3999" s="1">
        <v>1.037276029586792</v>
      </c>
      <c r="L3999" s="1">
        <v>13.388635635375977</v>
      </c>
      <c r="M3999" s="1">
        <v>0.21174326539039612</v>
      </c>
      <c r="N3999" s="1">
        <v>13.337673187255859</v>
      </c>
    </row>
    <row r="4000" spans="1:14" x14ac:dyDescent="0.25">
      <c r="A4000" s="1">
        <v>360499</v>
      </c>
      <c r="B4000" s="1" t="s">
        <v>1522</v>
      </c>
      <c r="C4000" s="1">
        <v>129547803</v>
      </c>
      <c r="D4000" s="1">
        <v>499</v>
      </c>
      <c r="E4000" s="1" t="s">
        <v>2034</v>
      </c>
      <c r="F4000" s="1" t="s">
        <v>235</v>
      </c>
      <c r="G4000" s="1" t="s">
        <v>226</v>
      </c>
      <c r="H4000" s="1" t="s">
        <v>240</v>
      </c>
      <c r="I4000" s="1">
        <v>680168.2</v>
      </c>
      <c r="J4000" s="1">
        <v>4829502.5</v>
      </c>
      <c r="K4000" s="1">
        <v>0.12182950228452682</v>
      </c>
      <c r="L4000" s="1">
        <v>2.5878920555114746</v>
      </c>
      <c r="M4000" s="1">
        <v>5.4540660232305527E-2</v>
      </c>
      <c r="N4000" s="1">
        <v>8.7177524566650391</v>
      </c>
    </row>
    <row r="4001" spans="1:14" x14ac:dyDescent="0.25">
      <c r="A4001" s="1">
        <v>360500</v>
      </c>
      <c r="B4001" s="1" t="s">
        <v>1522</v>
      </c>
      <c r="C4001" s="1">
        <v>129548803</v>
      </c>
      <c r="D4001" s="1">
        <v>500</v>
      </c>
      <c r="E4001" s="1" t="s">
        <v>2035</v>
      </c>
      <c r="F4001" s="1" t="s">
        <v>235</v>
      </c>
      <c r="G4001" s="1" t="s">
        <v>226</v>
      </c>
      <c r="H4001" s="1" t="s">
        <v>240</v>
      </c>
      <c r="I4001" s="1">
        <v>1031183.31</v>
      </c>
      <c r="J4001" s="1">
        <v>7666151</v>
      </c>
      <c r="K4001" s="1">
        <v>0.32298249006271362</v>
      </c>
      <c r="L4001" s="1">
        <v>4.3984079360961914</v>
      </c>
      <c r="M4001" s="1">
        <v>6.8578369915485382E-2</v>
      </c>
      <c r="N4001" s="1">
        <v>7.1242485046386719</v>
      </c>
    </row>
    <row r="4002" spans="1:14" x14ac:dyDescent="0.25">
      <c r="A4002" s="1">
        <v>370001</v>
      </c>
      <c r="B4002" s="1" t="s">
        <v>1523</v>
      </c>
      <c r="C4002" s="1">
        <v>101260303</v>
      </c>
      <c r="D4002" s="1">
        <v>1</v>
      </c>
      <c r="E4002" s="1" t="s">
        <v>1536</v>
      </c>
      <c r="F4002" s="1" t="s">
        <v>228</v>
      </c>
      <c r="G4002" s="1" t="s">
        <v>161</v>
      </c>
      <c r="H4002" s="1" t="s">
        <v>240</v>
      </c>
      <c r="I4002" s="1">
        <v>3502384</v>
      </c>
      <c r="J4002" s="1">
        <v>26394688</v>
      </c>
      <c r="K4002" s="1">
        <v>1.3384920358657837</v>
      </c>
      <c r="L4002" s="1">
        <v>5.3419599533081055</v>
      </c>
      <c r="M4002" s="1">
        <v>0.10892630368471146</v>
      </c>
      <c r="N4002" s="1">
        <v>3.2098910808563232</v>
      </c>
    </row>
    <row r="4003" spans="1:14" x14ac:dyDescent="0.25">
      <c r="A4003" s="1">
        <v>370002</v>
      </c>
      <c r="B4003" s="1" t="s">
        <v>1523</v>
      </c>
      <c r="C4003" s="1">
        <v>101260803</v>
      </c>
      <c r="D4003" s="1">
        <v>2</v>
      </c>
      <c r="E4003" s="1" t="s">
        <v>1537</v>
      </c>
      <c r="F4003" s="1" t="s">
        <v>228</v>
      </c>
      <c r="G4003" s="1" t="s">
        <v>161</v>
      </c>
      <c r="H4003" s="1" t="s">
        <v>240</v>
      </c>
      <c r="I4003" s="1">
        <v>1847901</v>
      </c>
      <c r="J4003" s="1">
        <v>15903562</v>
      </c>
      <c r="K4003" s="1">
        <v>1.8498120307922363</v>
      </c>
      <c r="L4003" s="1">
        <v>13.162408828735352</v>
      </c>
      <c r="M4003" s="1">
        <v>9.5559097826480865E-2</v>
      </c>
      <c r="N4003" s="1">
        <v>5.4532222747802734</v>
      </c>
    </row>
    <row r="4004" spans="1:14" x14ac:dyDescent="0.25">
      <c r="A4004" s="1">
        <v>370003</v>
      </c>
      <c r="B4004" s="1" t="s">
        <v>1523</v>
      </c>
      <c r="C4004" s="1">
        <v>101261302</v>
      </c>
      <c r="D4004" s="1">
        <v>3</v>
      </c>
      <c r="E4004" s="1" t="s">
        <v>1538</v>
      </c>
      <c r="F4004" s="1" t="s">
        <v>228</v>
      </c>
      <c r="G4004" s="1" t="s">
        <v>161</v>
      </c>
      <c r="H4004" s="1" t="s">
        <v>240</v>
      </c>
      <c r="I4004" s="1">
        <v>5438275</v>
      </c>
      <c r="J4004" s="1">
        <v>34472644</v>
      </c>
      <c r="K4004" s="1">
        <v>1.8817919492721558</v>
      </c>
      <c r="L4004" s="1">
        <v>5.7739882469177246</v>
      </c>
      <c r="M4004" s="1">
        <v>0.16052559018135071</v>
      </c>
      <c r="N4004" s="1">
        <v>3.0415537357330322</v>
      </c>
    </row>
    <row r="4005" spans="1:14" x14ac:dyDescent="0.25">
      <c r="A4005" s="1">
        <v>370004</v>
      </c>
      <c r="B4005" s="1" t="s">
        <v>1523</v>
      </c>
      <c r="C4005" s="1">
        <v>101262903</v>
      </c>
      <c r="D4005" s="1">
        <v>4</v>
      </c>
      <c r="E4005" s="1" t="s">
        <v>1539</v>
      </c>
      <c r="F4005" s="1" t="s">
        <v>228</v>
      </c>
      <c r="G4005" s="1" t="s">
        <v>161</v>
      </c>
      <c r="H4005" s="1" t="s">
        <v>240</v>
      </c>
      <c r="I4005" s="1">
        <v>911737</v>
      </c>
      <c r="J4005" s="1">
        <v>7609264</v>
      </c>
      <c r="K4005" s="1">
        <v>0.17746299505233765</v>
      </c>
      <c r="L4005" s="1">
        <v>2.3878867626190186</v>
      </c>
      <c r="M4005" s="1">
        <v>4.8003070056438446E-2</v>
      </c>
      <c r="N4005" s="1">
        <v>5.5576224327087402</v>
      </c>
    </row>
    <row r="4006" spans="1:14" x14ac:dyDescent="0.25">
      <c r="A4006" s="1">
        <v>370005</v>
      </c>
      <c r="B4006" s="1" t="s">
        <v>1523</v>
      </c>
      <c r="C4006" s="1">
        <v>101264003</v>
      </c>
      <c r="D4006" s="1">
        <v>5</v>
      </c>
      <c r="E4006" s="1" t="s">
        <v>1540</v>
      </c>
      <c r="F4006" s="1" t="s">
        <v>228</v>
      </c>
      <c r="G4006" s="1" t="s">
        <v>161</v>
      </c>
      <c r="H4006" s="1" t="s">
        <v>240</v>
      </c>
      <c r="I4006" s="1">
        <v>2840500</v>
      </c>
      <c r="J4006" s="1">
        <v>17805104</v>
      </c>
      <c r="K4006" s="1">
        <v>1.6840920448303223</v>
      </c>
      <c r="L4006" s="1">
        <v>10.446564674377441</v>
      </c>
      <c r="M4006" s="1">
        <v>0.13741433620452881</v>
      </c>
      <c r="N4006" s="1">
        <v>5.0836100578308105</v>
      </c>
    </row>
    <row r="4007" spans="1:14" x14ac:dyDescent="0.25">
      <c r="A4007" s="1">
        <v>370006</v>
      </c>
      <c r="B4007" s="1" t="s">
        <v>1523</v>
      </c>
      <c r="C4007" s="1">
        <v>101268003</v>
      </c>
      <c r="D4007" s="1">
        <v>6</v>
      </c>
      <c r="E4007" s="1" t="s">
        <v>1541</v>
      </c>
      <c r="F4007" s="1" t="s">
        <v>228</v>
      </c>
      <c r="G4007" s="1" t="s">
        <v>161</v>
      </c>
      <c r="H4007" s="1" t="s">
        <v>240</v>
      </c>
      <c r="I4007" s="1">
        <v>2526017</v>
      </c>
      <c r="J4007" s="1">
        <v>19727906</v>
      </c>
      <c r="K4007" s="1">
        <v>1.5496740341186523</v>
      </c>
      <c r="L4007" s="1">
        <v>8.5248880386352539</v>
      </c>
      <c r="M4007" s="1">
        <v>4.0442660450935364E-2</v>
      </c>
      <c r="N4007" s="1">
        <v>1.6270952224731445</v>
      </c>
    </row>
    <row r="4008" spans="1:14" x14ac:dyDescent="0.25">
      <c r="A4008" s="1">
        <v>370007</v>
      </c>
      <c r="B4008" s="1" t="s">
        <v>1523</v>
      </c>
      <c r="C4008" s="1">
        <v>101301303</v>
      </c>
      <c r="D4008" s="1">
        <v>7</v>
      </c>
      <c r="E4008" s="1" t="s">
        <v>1542</v>
      </c>
      <c r="F4008" s="1" t="s">
        <v>228</v>
      </c>
      <c r="G4008" s="1" t="s">
        <v>162</v>
      </c>
      <c r="H4008" s="1" t="s">
        <v>240</v>
      </c>
      <c r="I4008" s="1">
        <v>1074379</v>
      </c>
      <c r="J4008" s="1">
        <v>7938480</v>
      </c>
      <c r="K4008" s="1">
        <v>0.29921001195907593</v>
      </c>
      <c r="L4008" s="1">
        <v>3.9167354106903076</v>
      </c>
      <c r="M4008" s="1">
        <v>5.0441920757293701E-2</v>
      </c>
      <c r="N4008" s="1">
        <v>4.9262714385986328</v>
      </c>
    </row>
    <row r="4009" spans="1:14" x14ac:dyDescent="0.25">
      <c r="A4009" s="1">
        <v>370008</v>
      </c>
      <c r="B4009" s="1" t="s">
        <v>1523</v>
      </c>
      <c r="C4009" s="1">
        <v>101301403</v>
      </c>
      <c r="D4009" s="1">
        <v>8</v>
      </c>
      <c r="E4009" s="1" t="s">
        <v>1543</v>
      </c>
      <c r="F4009" s="1" t="s">
        <v>228</v>
      </c>
      <c r="G4009" s="1" t="s">
        <v>162</v>
      </c>
      <c r="H4009" s="1" t="s">
        <v>240</v>
      </c>
      <c r="I4009" s="1">
        <v>2164512</v>
      </c>
      <c r="J4009" s="1">
        <v>10152051</v>
      </c>
      <c r="K4009" s="1">
        <v>0.9042850136756897</v>
      </c>
      <c r="L4009" s="1">
        <v>9.7784156799316406</v>
      </c>
      <c r="M4009" s="1">
        <v>7.7379748225212097E-2</v>
      </c>
      <c r="N4009" s="1">
        <v>3.7074675559997559</v>
      </c>
    </row>
    <row r="4010" spans="1:14" x14ac:dyDescent="0.25">
      <c r="A4010" s="1">
        <v>370009</v>
      </c>
      <c r="B4010" s="1" t="s">
        <v>1523</v>
      </c>
      <c r="C4010" s="1">
        <v>101303503</v>
      </c>
      <c r="D4010" s="1">
        <v>9</v>
      </c>
      <c r="E4010" s="1" t="s">
        <v>1544</v>
      </c>
      <c r="F4010" s="1" t="s">
        <v>228</v>
      </c>
      <c r="G4010" s="1" t="s">
        <v>162</v>
      </c>
      <c r="H4010" s="1" t="s">
        <v>240</v>
      </c>
      <c r="I4010" s="1">
        <v>846204</v>
      </c>
      <c r="J4010" s="1">
        <v>6078105</v>
      </c>
      <c r="K4010" s="1">
        <v>0.32240700721740723</v>
      </c>
      <c r="L4010" s="1">
        <v>5.601527214050293</v>
      </c>
      <c r="M4010" s="1">
        <v>4.2797550559043884E-2</v>
      </c>
      <c r="N4010" s="1">
        <v>5.3270111083984375</v>
      </c>
    </row>
    <row r="4011" spans="1:14" x14ac:dyDescent="0.25">
      <c r="A4011" s="1">
        <v>370010</v>
      </c>
      <c r="B4011" s="1" t="s">
        <v>1523</v>
      </c>
      <c r="C4011" s="1">
        <v>101306503</v>
      </c>
      <c r="D4011" s="1">
        <v>10</v>
      </c>
      <c r="E4011" s="1" t="s">
        <v>1545</v>
      </c>
      <c r="F4011" s="1" t="s">
        <v>228</v>
      </c>
      <c r="G4011" s="1" t="s">
        <v>162</v>
      </c>
      <c r="H4011" s="1" t="s">
        <v>240</v>
      </c>
      <c r="I4011" s="1">
        <v>679370</v>
      </c>
      <c r="J4011" s="1">
        <v>5734590</v>
      </c>
      <c r="K4011" s="1">
        <v>0.30984550714492798</v>
      </c>
      <c r="L4011" s="1">
        <v>5.7117066383361816</v>
      </c>
      <c r="M4011" s="1">
        <v>2.2428540512919426E-2</v>
      </c>
      <c r="N4011" s="1">
        <v>3.4140849113464355</v>
      </c>
    </row>
    <row r="4012" spans="1:14" x14ac:dyDescent="0.25">
      <c r="A4012" s="1">
        <v>370011</v>
      </c>
      <c r="B4012" s="1" t="s">
        <v>1523</v>
      </c>
      <c r="C4012" s="1">
        <v>101308503</v>
      </c>
      <c r="D4012" s="1">
        <v>11</v>
      </c>
      <c r="E4012" s="1" t="s">
        <v>1546</v>
      </c>
      <c r="F4012" s="1" t="s">
        <v>228</v>
      </c>
      <c r="G4012" s="1" t="s">
        <v>162</v>
      </c>
      <c r="H4012" s="1" t="s">
        <v>240</v>
      </c>
      <c r="I4012" s="1">
        <v>723361</v>
      </c>
      <c r="J4012" s="1">
        <v>4194766</v>
      </c>
      <c r="K4012" s="1">
        <v>0.20030924677848816</v>
      </c>
      <c r="L4012" s="1">
        <v>5.0146808624267578</v>
      </c>
      <c r="M4012" s="1">
        <v>1.9269140437245369E-2</v>
      </c>
      <c r="N4012" s="1">
        <v>2.736736536026001</v>
      </c>
    </row>
    <row r="4013" spans="1:14" x14ac:dyDescent="0.25">
      <c r="A4013" s="1">
        <v>370012</v>
      </c>
      <c r="B4013" s="1" t="s">
        <v>1523</v>
      </c>
      <c r="C4013" s="1">
        <v>101630504</v>
      </c>
      <c r="D4013" s="1">
        <v>12</v>
      </c>
      <c r="E4013" s="1" t="s">
        <v>1547</v>
      </c>
      <c r="F4013" s="1" t="s">
        <v>228</v>
      </c>
      <c r="G4013" s="1" t="s">
        <v>163</v>
      </c>
      <c r="H4013" s="1" t="s">
        <v>240</v>
      </c>
      <c r="I4013" s="1">
        <v>626679</v>
      </c>
      <c r="J4013" s="1">
        <v>4637910</v>
      </c>
      <c r="K4013" s="1">
        <v>0.17177850008010864</v>
      </c>
      <c r="L4013" s="1">
        <v>3.8462481498718262</v>
      </c>
      <c r="M4013" s="1">
        <v>1.8275430426001549E-2</v>
      </c>
      <c r="N4013" s="1">
        <v>3.003833532333374</v>
      </c>
    </row>
    <row r="4014" spans="1:14" x14ac:dyDescent="0.25">
      <c r="A4014" s="1">
        <v>370013</v>
      </c>
      <c r="B4014" s="1" t="s">
        <v>1523</v>
      </c>
      <c r="C4014" s="1">
        <v>101630903</v>
      </c>
      <c r="D4014" s="1">
        <v>13</v>
      </c>
      <c r="E4014" s="1" t="s">
        <v>1548</v>
      </c>
      <c r="F4014" s="1" t="s">
        <v>228</v>
      </c>
      <c r="G4014" s="1" t="s">
        <v>163</v>
      </c>
      <c r="H4014" s="1" t="s">
        <v>240</v>
      </c>
      <c r="I4014" s="1">
        <v>970741</v>
      </c>
      <c r="J4014" s="1">
        <v>7460108</v>
      </c>
      <c r="K4014" s="1">
        <v>0.59549999237060547</v>
      </c>
      <c r="L4014" s="1">
        <v>8.6749305725097656</v>
      </c>
      <c r="M4014" s="1">
        <v>5.0006810575723648E-2</v>
      </c>
      <c r="N4014" s="1">
        <v>5.4311885833740234</v>
      </c>
    </row>
    <row r="4015" spans="1:14" x14ac:dyDescent="0.25">
      <c r="A4015" s="1">
        <v>370014</v>
      </c>
      <c r="B4015" s="1" t="s">
        <v>1523</v>
      </c>
      <c r="C4015" s="1">
        <v>101631003</v>
      </c>
      <c r="D4015" s="1">
        <v>14</v>
      </c>
      <c r="E4015" s="1" t="s">
        <v>1549</v>
      </c>
      <c r="F4015" s="1" t="s">
        <v>228</v>
      </c>
      <c r="G4015" s="1" t="s">
        <v>163</v>
      </c>
      <c r="H4015" s="1" t="s">
        <v>240</v>
      </c>
      <c r="I4015" s="1">
        <v>1258269</v>
      </c>
      <c r="J4015" s="1">
        <v>9479325</v>
      </c>
      <c r="K4015" s="1">
        <v>0.34915998578071594</v>
      </c>
      <c r="L4015" s="1">
        <v>3.8242464065551758</v>
      </c>
      <c r="M4015" s="1">
        <v>8.1248059868812561E-2</v>
      </c>
      <c r="N4015" s="1">
        <v>6.9028558731079102</v>
      </c>
    </row>
    <row r="4016" spans="1:14" x14ac:dyDescent="0.25">
      <c r="A4016" s="1">
        <v>370015</v>
      </c>
      <c r="B4016" s="1" t="s">
        <v>1523</v>
      </c>
      <c r="C4016" s="1">
        <v>101631203</v>
      </c>
      <c r="D4016" s="1">
        <v>15</v>
      </c>
      <c r="E4016" s="1" t="s">
        <v>1550</v>
      </c>
      <c r="F4016" s="1" t="s">
        <v>228</v>
      </c>
      <c r="G4016" s="1" t="s">
        <v>163</v>
      </c>
      <c r="H4016" s="1" t="s">
        <v>240</v>
      </c>
      <c r="I4016" s="1">
        <v>1013363</v>
      </c>
      <c r="J4016" s="1">
        <v>6972097</v>
      </c>
      <c r="K4016" s="1">
        <v>0.2676675021648407</v>
      </c>
      <c r="L4016" s="1">
        <v>3.9923977851867676</v>
      </c>
      <c r="M4016" s="1">
        <v>1.7131809145212173E-2</v>
      </c>
      <c r="N4016" s="1">
        <v>1.719662070274353</v>
      </c>
    </row>
    <row r="4017" spans="1:14" x14ac:dyDescent="0.25">
      <c r="A4017" s="1">
        <v>370016</v>
      </c>
      <c r="B4017" s="1" t="s">
        <v>1523</v>
      </c>
      <c r="C4017" s="1">
        <v>101631503</v>
      </c>
      <c r="D4017" s="1">
        <v>16</v>
      </c>
      <c r="E4017" s="1" t="s">
        <v>1551</v>
      </c>
      <c r="F4017" s="1" t="s">
        <v>228</v>
      </c>
      <c r="G4017" s="1" t="s">
        <v>163</v>
      </c>
      <c r="H4017" s="1" t="s">
        <v>240</v>
      </c>
      <c r="I4017" s="1">
        <v>777888</v>
      </c>
      <c r="J4017" s="1">
        <v>6931949</v>
      </c>
      <c r="K4017" s="1">
        <v>0.49088451266288757</v>
      </c>
      <c r="L4017" s="1">
        <v>7.6211705207824707</v>
      </c>
      <c r="M4017" s="1">
        <v>3.5437420010566711E-2</v>
      </c>
      <c r="N4017" s="1">
        <v>4.7730340957641602</v>
      </c>
    </row>
    <row r="4018" spans="1:14" x14ac:dyDescent="0.25">
      <c r="A4018" s="1">
        <v>370017</v>
      </c>
      <c r="B4018" s="1" t="s">
        <v>1523</v>
      </c>
      <c r="C4018" s="1">
        <v>101631703</v>
      </c>
      <c r="D4018" s="1">
        <v>17</v>
      </c>
      <c r="E4018" s="1" t="s">
        <v>1552</v>
      </c>
      <c r="F4018" s="1" t="s">
        <v>228</v>
      </c>
      <c r="G4018" s="1" t="s">
        <v>163</v>
      </c>
      <c r="H4018" s="1" t="s">
        <v>240</v>
      </c>
      <c r="I4018" s="1">
        <v>2541165</v>
      </c>
      <c r="J4018" s="1">
        <v>14438369</v>
      </c>
      <c r="K4018" s="1">
        <v>0.75121498107910156</v>
      </c>
      <c r="L4018" s="1">
        <v>5.4884676933288574</v>
      </c>
      <c r="M4018" s="1">
        <v>5.8699950575828552E-2</v>
      </c>
      <c r="N4018" s="1">
        <v>2.3645832538604736</v>
      </c>
    </row>
    <row r="4019" spans="1:14" x14ac:dyDescent="0.25">
      <c r="A4019" s="1">
        <v>370018</v>
      </c>
      <c r="B4019" s="1" t="s">
        <v>1523</v>
      </c>
      <c r="C4019" s="1">
        <v>101631803</v>
      </c>
      <c r="D4019" s="1">
        <v>18</v>
      </c>
      <c r="E4019" s="1" t="s">
        <v>1553</v>
      </c>
      <c r="F4019" s="1" t="s">
        <v>228</v>
      </c>
      <c r="G4019" s="1" t="s">
        <v>163</v>
      </c>
      <c r="H4019" s="1" t="s">
        <v>240</v>
      </c>
      <c r="I4019" s="1">
        <v>1501833</v>
      </c>
      <c r="J4019" s="1">
        <v>10766112</v>
      </c>
      <c r="K4019" s="1">
        <v>1.5573970079421997</v>
      </c>
      <c r="L4019" s="1">
        <v>16.912208557128906</v>
      </c>
      <c r="M4019" s="1">
        <v>6.322237104177475E-2</v>
      </c>
      <c r="N4019" s="1">
        <v>4.3946824073791504</v>
      </c>
    </row>
    <row r="4020" spans="1:14" x14ac:dyDescent="0.25">
      <c r="A4020" s="1">
        <v>370019</v>
      </c>
      <c r="B4020" s="1" t="s">
        <v>1523</v>
      </c>
      <c r="C4020" s="1">
        <v>101631903</v>
      </c>
      <c r="D4020" s="1">
        <v>19</v>
      </c>
      <c r="E4020" s="1" t="s">
        <v>1554</v>
      </c>
      <c r="F4020" s="1" t="s">
        <v>228</v>
      </c>
      <c r="G4020" s="1" t="s">
        <v>163</v>
      </c>
      <c r="H4020" s="1" t="s">
        <v>240</v>
      </c>
      <c r="I4020" s="1">
        <v>786423</v>
      </c>
      <c r="J4020" s="1">
        <v>5236487</v>
      </c>
      <c r="K4020" s="1">
        <v>6.1625998467206955E-2</v>
      </c>
      <c r="L4020" s="1">
        <v>1.1908725500106812</v>
      </c>
      <c r="M4020" s="1">
        <v>1.9369160756468773E-2</v>
      </c>
      <c r="N4020" s="1">
        <v>2.5251369476318359</v>
      </c>
    </row>
    <row r="4021" spans="1:14" x14ac:dyDescent="0.25">
      <c r="A4021" s="1">
        <v>370020</v>
      </c>
      <c r="B4021" s="1" t="s">
        <v>1523</v>
      </c>
      <c r="C4021" s="1">
        <v>101632403</v>
      </c>
      <c r="D4021" s="1">
        <v>20</v>
      </c>
      <c r="E4021" s="1" t="s">
        <v>1555</v>
      </c>
      <c r="F4021" s="1" t="s">
        <v>228</v>
      </c>
      <c r="G4021" s="1" t="s">
        <v>163</v>
      </c>
      <c r="H4021" s="1" t="s">
        <v>240</v>
      </c>
      <c r="I4021" s="1">
        <v>941092</v>
      </c>
      <c r="J4021" s="1">
        <v>7076676</v>
      </c>
      <c r="K4021" s="1">
        <v>0.24003350734710693</v>
      </c>
      <c r="L4021" s="1">
        <v>3.5109851360321045</v>
      </c>
      <c r="M4021" s="1">
        <v>1.5495739877223969E-2</v>
      </c>
      <c r="N4021" s="1">
        <v>1.6741359233856201</v>
      </c>
    </row>
    <row r="4022" spans="1:14" x14ac:dyDescent="0.25">
      <c r="A4022" s="1">
        <v>370021</v>
      </c>
      <c r="B4022" s="1" t="s">
        <v>1523</v>
      </c>
      <c r="C4022" s="1">
        <v>101633903</v>
      </c>
      <c r="D4022" s="1">
        <v>21</v>
      </c>
      <c r="E4022" s="1" t="s">
        <v>1556</v>
      </c>
      <c r="F4022" s="1" t="s">
        <v>228</v>
      </c>
      <c r="G4022" s="1" t="s">
        <v>163</v>
      </c>
      <c r="H4022" s="1" t="s">
        <v>240</v>
      </c>
      <c r="I4022" s="1">
        <v>1622488</v>
      </c>
      <c r="J4022" s="1">
        <v>11137867</v>
      </c>
      <c r="K4022" s="1">
        <v>0.4960939884185791</v>
      </c>
      <c r="L4022" s="1">
        <v>4.6617608070373535</v>
      </c>
      <c r="M4022" s="1">
        <v>8.5277058184146881E-2</v>
      </c>
      <c r="N4022" s="1">
        <v>5.547518253326416</v>
      </c>
    </row>
    <row r="4023" spans="1:14" x14ac:dyDescent="0.25">
      <c r="A4023" s="1">
        <v>370022</v>
      </c>
      <c r="B4023" s="1" t="s">
        <v>1523</v>
      </c>
      <c r="C4023" s="1">
        <v>101636503</v>
      </c>
      <c r="D4023" s="1">
        <v>22</v>
      </c>
      <c r="E4023" s="1" t="s">
        <v>1557</v>
      </c>
      <c r="F4023" s="1" t="s">
        <v>228</v>
      </c>
      <c r="G4023" s="1" t="s">
        <v>163</v>
      </c>
      <c r="H4023" s="1" t="s">
        <v>240</v>
      </c>
      <c r="I4023" s="1">
        <v>1759352</v>
      </c>
      <c r="J4023" s="1">
        <v>6638882</v>
      </c>
      <c r="K4023" s="1">
        <v>0.54957550764083862</v>
      </c>
      <c r="L4023" s="1">
        <v>9.0252561569213867</v>
      </c>
      <c r="M4023" s="1">
        <v>9.4595802947878838E-3</v>
      </c>
      <c r="N4023" s="1">
        <v>0.54058068990707397</v>
      </c>
    </row>
    <row r="4024" spans="1:14" x14ac:dyDescent="0.25">
      <c r="A4024" s="1">
        <v>370023</v>
      </c>
      <c r="B4024" s="1" t="s">
        <v>1523</v>
      </c>
      <c r="C4024" s="1">
        <v>101637002</v>
      </c>
      <c r="D4024" s="1">
        <v>23</v>
      </c>
      <c r="E4024" s="1" t="s">
        <v>1558</v>
      </c>
      <c r="F4024" s="1" t="s">
        <v>228</v>
      </c>
      <c r="G4024" s="1" t="s">
        <v>163</v>
      </c>
      <c r="H4024" s="1" t="s">
        <v>240</v>
      </c>
      <c r="I4024" s="1">
        <v>2507453</v>
      </c>
      <c r="J4024" s="1">
        <v>14738428</v>
      </c>
      <c r="K4024" s="1">
        <v>0.67234301567077637</v>
      </c>
      <c r="L4024" s="1">
        <v>4.7798871994018555</v>
      </c>
      <c r="M4024" s="1">
        <v>0.10925613343715668</v>
      </c>
      <c r="N4024" s="1">
        <v>4.5557613372802734</v>
      </c>
    </row>
    <row r="4025" spans="1:14" x14ac:dyDescent="0.25">
      <c r="A4025" s="1">
        <v>370024</v>
      </c>
      <c r="B4025" s="1" t="s">
        <v>1523</v>
      </c>
      <c r="C4025" s="1">
        <v>101638003</v>
      </c>
      <c r="D4025" s="1">
        <v>24</v>
      </c>
      <c r="E4025" s="1" t="s">
        <v>1559</v>
      </c>
      <c r="F4025" s="1" t="s">
        <v>228</v>
      </c>
      <c r="G4025" s="1" t="s">
        <v>163</v>
      </c>
      <c r="H4025" s="1" t="s">
        <v>240</v>
      </c>
      <c r="I4025" s="1">
        <v>2533696</v>
      </c>
      <c r="J4025" s="1">
        <v>13937673</v>
      </c>
      <c r="K4025" s="1">
        <v>0.81588602066040039</v>
      </c>
      <c r="L4025" s="1">
        <v>6.2177963256835938</v>
      </c>
      <c r="M4025" s="1">
        <v>0.1194116398692131</v>
      </c>
      <c r="N4025" s="1">
        <v>4.9460468292236328</v>
      </c>
    </row>
    <row r="4026" spans="1:14" x14ac:dyDescent="0.25">
      <c r="A4026" s="1">
        <v>370025</v>
      </c>
      <c r="B4026" s="1" t="s">
        <v>1523</v>
      </c>
      <c r="C4026" s="1">
        <v>101638803</v>
      </c>
      <c r="D4026" s="1">
        <v>25</v>
      </c>
      <c r="E4026" s="1" t="s">
        <v>1560</v>
      </c>
      <c r="F4026" s="1" t="s">
        <v>228</v>
      </c>
      <c r="G4026" s="1" t="s">
        <v>163</v>
      </c>
      <c r="H4026" s="1" t="s">
        <v>240</v>
      </c>
      <c r="I4026" s="1">
        <v>1870092</v>
      </c>
      <c r="J4026" s="1">
        <v>11046788</v>
      </c>
      <c r="K4026" s="1">
        <v>1.236454963684082</v>
      </c>
      <c r="L4026" s="1">
        <v>12.603598594665527</v>
      </c>
      <c r="M4026" s="1">
        <v>-2.5189589709043503E-2</v>
      </c>
      <c r="N4026" s="1">
        <v>-1.3290684223175049</v>
      </c>
    </row>
    <row r="4027" spans="1:14" x14ac:dyDescent="0.25">
      <c r="A4027" s="1">
        <v>370026</v>
      </c>
      <c r="B4027" s="1" t="s">
        <v>1523</v>
      </c>
      <c r="C4027" s="1">
        <v>102027451</v>
      </c>
      <c r="D4027" s="1">
        <v>26</v>
      </c>
      <c r="E4027" s="1" t="s">
        <v>1561</v>
      </c>
      <c r="F4027" s="1" t="s">
        <v>229</v>
      </c>
      <c r="G4027" s="1" t="s">
        <v>164</v>
      </c>
      <c r="H4027" s="1" t="s">
        <v>240</v>
      </c>
      <c r="I4027" s="1">
        <v>30077456</v>
      </c>
      <c r="J4027" s="1">
        <v>177714592</v>
      </c>
      <c r="K4027" s="1">
        <v>9.0471515655517578</v>
      </c>
      <c r="L4027" s="1">
        <v>5.3638997077941895</v>
      </c>
      <c r="M4027" s="1">
        <v>0.34686535596847534</v>
      </c>
      <c r="N4027" s="1">
        <v>1.1666951179504395</v>
      </c>
    </row>
    <row r="4028" spans="1:14" x14ac:dyDescent="0.25">
      <c r="A4028" s="1">
        <v>370027</v>
      </c>
      <c r="B4028" s="1" t="s">
        <v>1523</v>
      </c>
      <c r="C4028" s="1">
        <v>103020603</v>
      </c>
      <c r="D4028" s="1">
        <v>27</v>
      </c>
      <c r="E4028" s="1" t="s">
        <v>1562</v>
      </c>
      <c r="F4028" s="1" t="s">
        <v>229</v>
      </c>
      <c r="G4028" s="1" t="s">
        <v>164</v>
      </c>
      <c r="H4028" s="1" t="s">
        <v>240</v>
      </c>
      <c r="I4028" s="1">
        <v>814646</v>
      </c>
      <c r="J4028" s="1">
        <v>3194142</v>
      </c>
      <c r="K4028" s="1">
        <v>0.29654699563980103</v>
      </c>
      <c r="L4028" s="1">
        <v>10.234246253967285</v>
      </c>
      <c r="M4028" s="1">
        <v>5.0326000899076462E-2</v>
      </c>
      <c r="N4028" s="1">
        <v>6.5844149589538574</v>
      </c>
    </row>
    <row r="4029" spans="1:14" x14ac:dyDescent="0.25">
      <c r="A4029" s="1">
        <v>370028</v>
      </c>
      <c r="B4029" s="1" t="s">
        <v>1523</v>
      </c>
      <c r="C4029" s="1">
        <v>103020753</v>
      </c>
      <c r="D4029" s="1">
        <v>28</v>
      </c>
      <c r="E4029" s="1" t="s">
        <v>1563</v>
      </c>
      <c r="F4029" s="1" t="s">
        <v>229</v>
      </c>
      <c r="G4029" s="1" t="s">
        <v>164</v>
      </c>
      <c r="H4029" s="1" t="s">
        <v>240</v>
      </c>
      <c r="I4029" s="1">
        <v>784527</v>
      </c>
      <c r="J4029" s="1">
        <v>3565051</v>
      </c>
      <c r="K4029" s="1">
        <v>0.40438476204872131</v>
      </c>
      <c r="L4029" s="1">
        <v>12.794288635253906</v>
      </c>
      <c r="M4029" s="1">
        <v>1.5587380155920982E-2</v>
      </c>
      <c r="N4029" s="1">
        <v>2.0271265506744385</v>
      </c>
    </row>
    <row r="4030" spans="1:14" x14ac:dyDescent="0.25">
      <c r="A4030" s="1">
        <v>370029</v>
      </c>
      <c r="B4030" s="1" t="s">
        <v>1523</v>
      </c>
      <c r="C4030" s="1">
        <v>103021003</v>
      </c>
      <c r="D4030" s="1">
        <v>29</v>
      </c>
      <c r="E4030" s="1" t="s">
        <v>1564</v>
      </c>
      <c r="F4030" s="1" t="s">
        <v>229</v>
      </c>
      <c r="G4030" s="1" t="s">
        <v>164</v>
      </c>
      <c r="H4030" s="1" t="s">
        <v>240</v>
      </c>
      <c r="I4030" s="1">
        <v>1956490</v>
      </c>
      <c r="J4030" s="1">
        <v>6364463</v>
      </c>
      <c r="K4030" s="1">
        <v>0.36875298619270325</v>
      </c>
      <c r="L4030" s="1">
        <v>6.1502809524536133</v>
      </c>
      <c r="M4030" s="1">
        <v>8.3656996488571167E-2</v>
      </c>
      <c r="N4030" s="1">
        <v>4.4668693542480469</v>
      </c>
    </row>
    <row r="4031" spans="1:14" x14ac:dyDescent="0.25">
      <c r="A4031" s="1">
        <v>370030</v>
      </c>
      <c r="B4031" s="1" t="s">
        <v>1523</v>
      </c>
      <c r="C4031" s="1">
        <v>103021102</v>
      </c>
      <c r="D4031" s="1">
        <v>30</v>
      </c>
      <c r="E4031" s="1" t="s">
        <v>1565</v>
      </c>
      <c r="F4031" s="1" t="s">
        <v>229</v>
      </c>
      <c r="G4031" s="1" t="s">
        <v>164</v>
      </c>
      <c r="H4031" s="1" t="s">
        <v>240</v>
      </c>
      <c r="I4031" s="1">
        <v>3264612</v>
      </c>
      <c r="J4031" s="1">
        <v>13181349</v>
      </c>
      <c r="K4031" s="1">
        <v>1.5850670337677002</v>
      </c>
      <c r="L4031" s="1">
        <v>13.66875171661377</v>
      </c>
      <c r="M4031" s="1">
        <v>0.11998877674341202</v>
      </c>
      <c r="N4031" s="1">
        <v>3.8156807422637939</v>
      </c>
    </row>
    <row r="4032" spans="1:14" x14ac:dyDescent="0.25">
      <c r="A4032" s="1">
        <v>370031</v>
      </c>
      <c r="B4032" s="1" t="s">
        <v>1523</v>
      </c>
      <c r="C4032" s="1">
        <v>103021252</v>
      </c>
      <c r="D4032" s="1">
        <v>31</v>
      </c>
      <c r="E4032" s="1" t="s">
        <v>1566</v>
      </c>
      <c r="F4032" s="1" t="s">
        <v>229</v>
      </c>
      <c r="G4032" s="1" t="s">
        <v>164</v>
      </c>
      <c r="H4032" s="1" t="s">
        <v>240</v>
      </c>
      <c r="I4032" s="1">
        <v>3124511</v>
      </c>
      <c r="J4032" s="1">
        <v>10137516</v>
      </c>
      <c r="K4032" s="1">
        <v>0.30365198850631714</v>
      </c>
      <c r="L4032" s="1">
        <v>3.0878198146820068</v>
      </c>
      <c r="M4032" s="1">
        <v>0.13262802362442017</v>
      </c>
      <c r="N4032" s="1">
        <v>4.4329285621643066</v>
      </c>
    </row>
    <row r="4033" spans="1:14" x14ac:dyDescent="0.25">
      <c r="A4033" s="1">
        <v>370032</v>
      </c>
      <c r="B4033" s="1" t="s">
        <v>1523</v>
      </c>
      <c r="C4033" s="1">
        <v>103021453</v>
      </c>
      <c r="D4033" s="1">
        <v>32</v>
      </c>
      <c r="E4033" s="1" t="s">
        <v>1567</v>
      </c>
      <c r="F4033" s="1" t="s">
        <v>229</v>
      </c>
      <c r="G4033" s="1" t="s">
        <v>164</v>
      </c>
      <c r="H4033" s="1" t="s">
        <v>240</v>
      </c>
      <c r="I4033" s="1">
        <v>1089472</v>
      </c>
      <c r="J4033" s="1">
        <v>6798373</v>
      </c>
      <c r="K4033" s="1">
        <v>0.98872750997543335</v>
      </c>
      <c r="L4033" s="1">
        <v>17.018722534179688</v>
      </c>
      <c r="M4033" s="1">
        <v>8.4140198305249214E-3</v>
      </c>
      <c r="N4033" s="1">
        <v>0.77831345796585083</v>
      </c>
    </row>
    <row r="4034" spans="1:14" x14ac:dyDescent="0.25">
      <c r="A4034" s="1">
        <v>370033</v>
      </c>
      <c r="B4034" s="1" t="s">
        <v>1523</v>
      </c>
      <c r="C4034" s="1">
        <v>103021603</v>
      </c>
      <c r="D4034" s="1">
        <v>33</v>
      </c>
      <c r="E4034" s="1" t="s">
        <v>1568</v>
      </c>
      <c r="F4034" s="1" t="s">
        <v>229</v>
      </c>
      <c r="G4034" s="1" t="s">
        <v>164</v>
      </c>
      <c r="H4034" s="1" t="s">
        <v>240</v>
      </c>
      <c r="I4034" s="1">
        <v>1188974</v>
      </c>
      <c r="J4034" s="1">
        <v>5227494</v>
      </c>
      <c r="K4034" s="1">
        <v>0.2970460057258606</v>
      </c>
      <c r="L4034" s="1">
        <v>6.024726390838623</v>
      </c>
      <c r="M4034" s="1">
        <v>7.3218353092670441E-2</v>
      </c>
      <c r="N4034" s="1">
        <v>6.5622210502624512</v>
      </c>
    </row>
    <row r="4035" spans="1:14" x14ac:dyDescent="0.25">
      <c r="A4035" s="1">
        <v>370034</v>
      </c>
      <c r="B4035" s="1" t="s">
        <v>1523</v>
      </c>
      <c r="C4035" s="1">
        <v>103021752</v>
      </c>
      <c r="D4035" s="1">
        <v>34</v>
      </c>
      <c r="E4035" s="1" t="s">
        <v>1569</v>
      </c>
      <c r="F4035" s="1" t="s">
        <v>229</v>
      </c>
      <c r="G4035" s="1" t="s">
        <v>164</v>
      </c>
      <c r="H4035" s="1" t="s">
        <v>240</v>
      </c>
      <c r="I4035" s="1">
        <v>1832853</v>
      </c>
      <c r="J4035" s="1">
        <v>6584035</v>
      </c>
      <c r="K4035" s="1">
        <v>0.60488301515579224</v>
      </c>
      <c r="L4035" s="1">
        <v>10.116535186767578</v>
      </c>
      <c r="M4035" s="1">
        <v>-6.9900907576084137E-2</v>
      </c>
      <c r="N4035" s="1">
        <v>-3.6736705303192139</v>
      </c>
    </row>
    <row r="4036" spans="1:14" x14ac:dyDescent="0.25">
      <c r="A4036" s="1">
        <v>370035</v>
      </c>
      <c r="B4036" s="1" t="s">
        <v>1523</v>
      </c>
      <c r="C4036" s="1">
        <v>103021903</v>
      </c>
      <c r="D4036" s="1">
        <v>35</v>
      </c>
      <c r="E4036" s="1" t="s">
        <v>1570</v>
      </c>
      <c r="F4036" s="1" t="s">
        <v>229</v>
      </c>
      <c r="G4036" s="1" t="s">
        <v>164</v>
      </c>
      <c r="H4036" s="1" t="s">
        <v>240</v>
      </c>
      <c r="I4036" s="1">
        <v>1435462</v>
      </c>
      <c r="J4036" s="1">
        <v>9870420</v>
      </c>
      <c r="K4036" s="1">
        <v>1.1623870134353638</v>
      </c>
      <c r="L4036" s="1">
        <v>13.348444938659668</v>
      </c>
      <c r="M4036" s="1">
        <v>4.4294159859418869E-2</v>
      </c>
      <c r="N4036" s="1">
        <v>3.183955192565918</v>
      </c>
    </row>
    <row r="4037" spans="1:14" x14ac:dyDescent="0.25">
      <c r="A4037" s="1">
        <v>370036</v>
      </c>
      <c r="B4037" s="1" t="s">
        <v>1523</v>
      </c>
      <c r="C4037" s="1">
        <v>103022103</v>
      </c>
      <c r="D4037" s="1">
        <v>36</v>
      </c>
      <c r="E4037" s="1" t="s">
        <v>1571</v>
      </c>
      <c r="F4037" s="1" t="s">
        <v>229</v>
      </c>
      <c r="G4037" s="1" t="s">
        <v>164</v>
      </c>
      <c r="H4037" s="1" t="s">
        <v>240</v>
      </c>
      <c r="I4037" s="1">
        <v>581544</v>
      </c>
      <c r="J4037" s="1">
        <v>2279525</v>
      </c>
      <c r="K4037" s="1">
        <v>0.22342999279499054</v>
      </c>
      <c r="L4037" s="1">
        <v>10.866715431213379</v>
      </c>
      <c r="M4037" s="1">
        <v>1.5760999172925949E-2</v>
      </c>
      <c r="N4037" s="1">
        <v>2.7856969833374023</v>
      </c>
    </row>
    <row r="4038" spans="1:14" x14ac:dyDescent="0.25">
      <c r="A4038" s="1">
        <v>370037</v>
      </c>
      <c r="B4038" s="1" t="s">
        <v>1523</v>
      </c>
      <c r="C4038" s="1">
        <v>103022253</v>
      </c>
      <c r="D4038" s="1">
        <v>37</v>
      </c>
      <c r="E4038" s="1" t="s">
        <v>1572</v>
      </c>
      <c r="F4038" s="1" t="s">
        <v>229</v>
      </c>
      <c r="G4038" s="1" t="s">
        <v>164</v>
      </c>
      <c r="H4038" s="1" t="s">
        <v>240</v>
      </c>
      <c r="I4038" s="1">
        <v>1654330</v>
      </c>
      <c r="J4038" s="1">
        <v>7024128</v>
      </c>
      <c r="K4038" s="1">
        <v>0.40235000848770142</v>
      </c>
      <c r="L4038" s="1">
        <v>6.0761628150939941</v>
      </c>
      <c r="M4038" s="1">
        <v>0.11081533879041672</v>
      </c>
      <c r="N4038" s="1">
        <v>7.1794161796569824</v>
      </c>
    </row>
    <row r="4039" spans="1:14" x14ac:dyDescent="0.25">
      <c r="A4039" s="1">
        <v>370038</v>
      </c>
      <c r="B4039" s="1" t="s">
        <v>1523</v>
      </c>
      <c r="C4039" s="1">
        <v>103022503</v>
      </c>
      <c r="D4039" s="1">
        <v>38</v>
      </c>
      <c r="E4039" s="1" t="s">
        <v>1573</v>
      </c>
      <c r="F4039" s="1" t="s">
        <v>229</v>
      </c>
      <c r="G4039" s="1" t="s">
        <v>164</v>
      </c>
      <c r="H4039" s="1" t="s">
        <v>240</v>
      </c>
      <c r="I4039" s="1">
        <v>945308</v>
      </c>
      <c r="J4039" s="1">
        <v>14534802</v>
      </c>
      <c r="K4039" s="1">
        <v>1.3785610198974609</v>
      </c>
      <c r="L4039" s="1">
        <v>10.47838020324707</v>
      </c>
      <c r="M4039" s="1">
        <v>5.2161999046802521E-2</v>
      </c>
      <c r="N4039" s="1">
        <v>5.8402547836303711</v>
      </c>
    </row>
    <row r="4040" spans="1:14" x14ac:dyDescent="0.25">
      <c r="A4040" s="1">
        <v>370039</v>
      </c>
      <c r="B4040" s="1" t="s">
        <v>1523</v>
      </c>
      <c r="C4040" s="1">
        <v>103022803</v>
      </c>
      <c r="D4040" s="1">
        <v>39</v>
      </c>
      <c r="E4040" s="1" t="s">
        <v>1574</v>
      </c>
      <c r="F4040" s="1" t="s">
        <v>229</v>
      </c>
      <c r="G4040" s="1" t="s">
        <v>164</v>
      </c>
      <c r="H4040" s="1" t="s">
        <v>240</v>
      </c>
      <c r="I4040" s="1">
        <v>1741351</v>
      </c>
      <c r="J4040" s="1">
        <v>12017734</v>
      </c>
      <c r="K4040" s="1">
        <v>2.5718200206756592</v>
      </c>
      <c r="L4040" s="1">
        <v>27.226799011230469</v>
      </c>
      <c r="M4040" s="1">
        <v>0.10135308653116226</v>
      </c>
      <c r="N4040" s="1">
        <v>6.1800742149353027</v>
      </c>
    </row>
    <row r="4041" spans="1:14" x14ac:dyDescent="0.25">
      <c r="A4041" s="1">
        <v>370040</v>
      </c>
      <c r="B4041" s="1" t="s">
        <v>1523</v>
      </c>
      <c r="C4041" s="1">
        <v>103023153</v>
      </c>
      <c r="D4041" s="1">
        <v>40</v>
      </c>
      <c r="E4041" s="1" t="s">
        <v>1575</v>
      </c>
      <c r="F4041" s="1" t="s">
        <v>229</v>
      </c>
      <c r="G4041" s="1" t="s">
        <v>164</v>
      </c>
      <c r="H4041" s="1" t="s">
        <v>240</v>
      </c>
      <c r="I4041" s="1">
        <v>2276575</v>
      </c>
      <c r="J4041" s="1">
        <v>11373298</v>
      </c>
      <c r="K4041" s="1">
        <v>0.88234800100326538</v>
      </c>
      <c r="L4041" s="1">
        <v>8.4105634689331055</v>
      </c>
      <c r="M4041" s="1">
        <v>0.10127682983875275</v>
      </c>
      <c r="N4041" s="1">
        <v>4.6557679176330566</v>
      </c>
    </row>
    <row r="4042" spans="1:14" x14ac:dyDescent="0.25">
      <c r="A4042" s="1">
        <v>370041</v>
      </c>
      <c r="B4042" s="1" t="s">
        <v>1523</v>
      </c>
      <c r="C4042" s="1">
        <v>103023912</v>
      </c>
      <c r="D4042" s="1">
        <v>41</v>
      </c>
      <c r="E4042" s="1" t="s">
        <v>1576</v>
      </c>
      <c r="F4042" s="1" t="s">
        <v>229</v>
      </c>
      <c r="G4042" s="1" t="s">
        <v>164</v>
      </c>
      <c r="H4042" s="1" t="s">
        <v>240</v>
      </c>
      <c r="I4042" s="1">
        <v>2572189</v>
      </c>
      <c r="J4042" s="1">
        <v>5548713</v>
      </c>
      <c r="K4042" s="1">
        <v>0.58982449769973755</v>
      </c>
      <c r="L4042" s="1">
        <v>11.894288063049316</v>
      </c>
      <c r="M4042" s="1">
        <v>-9.060455858707428E-2</v>
      </c>
      <c r="N4042" s="1">
        <v>-3.4026129245758057</v>
      </c>
    </row>
    <row r="4043" spans="1:14" x14ac:dyDescent="0.25">
      <c r="A4043" s="1">
        <v>370042</v>
      </c>
      <c r="B4043" s="1" t="s">
        <v>1523</v>
      </c>
      <c r="C4043" s="1">
        <v>103024102</v>
      </c>
      <c r="D4043" s="1">
        <v>42</v>
      </c>
      <c r="E4043" s="1" t="s">
        <v>1577</v>
      </c>
      <c r="F4043" s="1" t="s">
        <v>229</v>
      </c>
      <c r="G4043" s="1" t="s">
        <v>164</v>
      </c>
      <c r="H4043" s="1" t="s">
        <v>240</v>
      </c>
      <c r="I4043" s="1">
        <v>2856788</v>
      </c>
      <c r="J4043" s="1">
        <v>10373947</v>
      </c>
      <c r="K4043" s="1">
        <v>1.7487679719924927</v>
      </c>
      <c r="L4043" s="1">
        <v>20.275150299072266</v>
      </c>
      <c r="M4043" s="1">
        <v>0.21310290694236755</v>
      </c>
      <c r="N4043" s="1">
        <v>8.0608282089233398</v>
      </c>
    </row>
    <row r="4044" spans="1:14" x14ac:dyDescent="0.25">
      <c r="A4044" s="1">
        <v>370043</v>
      </c>
      <c r="B4044" s="1" t="s">
        <v>1523</v>
      </c>
      <c r="C4044" s="1">
        <v>103024603</v>
      </c>
      <c r="D4044" s="1">
        <v>43</v>
      </c>
      <c r="E4044" s="1" t="s">
        <v>1578</v>
      </c>
      <c r="F4044" s="1" t="s">
        <v>229</v>
      </c>
      <c r="G4044" s="1" t="s">
        <v>164</v>
      </c>
      <c r="H4044" s="1" t="s">
        <v>240</v>
      </c>
      <c r="I4044" s="1">
        <v>1712376</v>
      </c>
      <c r="J4044" s="1">
        <v>5981319</v>
      </c>
      <c r="K4044" s="1">
        <v>0.358878493309021</v>
      </c>
      <c r="L4044" s="1">
        <v>6.3829665184020996</v>
      </c>
      <c r="M4044" s="1">
        <v>4.2989190667867661E-2</v>
      </c>
      <c r="N4044" s="1">
        <v>2.5751485824584961</v>
      </c>
    </row>
    <row r="4045" spans="1:14" x14ac:dyDescent="0.25">
      <c r="A4045" s="1">
        <v>370044</v>
      </c>
      <c r="B4045" s="1" t="s">
        <v>1523</v>
      </c>
      <c r="C4045" s="1">
        <v>103024753</v>
      </c>
      <c r="D4045" s="1">
        <v>44</v>
      </c>
      <c r="E4045" s="1" t="s">
        <v>1579</v>
      </c>
      <c r="F4045" s="1" t="s">
        <v>229</v>
      </c>
      <c r="G4045" s="1" t="s">
        <v>164</v>
      </c>
      <c r="H4045" s="1" t="s">
        <v>240</v>
      </c>
      <c r="I4045" s="1">
        <v>2644228</v>
      </c>
      <c r="J4045" s="1">
        <v>14593625</v>
      </c>
      <c r="K4045" s="1">
        <v>1.1479430198669434</v>
      </c>
      <c r="L4045" s="1">
        <v>8.537632942199707</v>
      </c>
      <c r="M4045" s="1">
        <v>0.1438480019569397</v>
      </c>
      <c r="N4045" s="1">
        <v>5.7530455589294434</v>
      </c>
    </row>
    <row r="4046" spans="1:14" x14ac:dyDescent="0.25">
      <c r="A4046" s="1">
        <v>370045</v>
      </c>
      <c r="B4046" s="1" t="s">
        <v>1523</v>
      </c>
      <c r="C4046" s="1">
        <v>103025002</v>
      </c>
      <c r="D4046" s="1">
        <v>45</v>
      </c>
      <c r="E4046" s="1" t="s">
        <v>1580</v>
      </c>
      <c r="F4046" s="1" t="s">
        <v>229</v>
      </c>
      <c r="G4046" s="1" t="s">
        <v>164</v>
      </c>
      <c r="H4046" s="1" t="s">
        <v>240</v>
      </c>
      <c r="I4046" s="1">
        <v>1706634</v>
      </c>
      <c r="J4046" s="1">
        <v>6120740</v>
      </c>
      <c r="K4046" s="1">
        <v>0.52455598115921021</v>
      </c>
      <c r="L4046" s="1">
        <v>9.3734588623046875</v>
      </c>
      <c r="M4046" s="1">
        <v>5.0588000565767288E-2</v>
      </c>
      <c r="N4046" s="1">
        <v>3.054746150970459</v>
      </c>
    </row>
    <row r="4047" spans="1:14" x14ac:dyDescent="0.25">
      <c r="A4047" s="1">
        <v>370046</v>
      </c>
      <c r="B4047" s="1" t="s">
        <v>1523</v>
      </c>
      <c r="C4047" s="1">
        <v>103026002</v>
      </c>
      <c r="D4047" s="1">
        <v>46</v>
      </c>
      <c r="E4047" s="1" t="s">
        <v>1581</v>
      </c>
      <c r="F4047" s="1" t="s">
        <v>229</v>
      </c>
      <c r="G4047" s="1" t="s">
        <v>164</v>
      </c>
      <c r="H4047" s="1" t="s">
        <v>240</v>
      </c>
      <c r="I4047" s="1">
        <v>4571001</v>
      </c>
      <c r="J4047" s="1">
        <v>36312600</v>
      </c>
      <c r="K4047" s="1">
        <v>4.534276008605957</v>
      </c>
      <c r="L4047" s="1">
        <v>14.268455505371094</v>
      </c>
      <c r="M4047" s="1">
        <v>0.30378499627113342</v>
      </c>
      <c r="N4047" s="1">
        <v>7.119044303894043</v>
      </c>
    </row>
    <row r="4048" spans="1:14" x14ac:dyDescent="0.25">
      <c r="A4048" s="1">
        <v>370047</v>
      </c>
      <c r="B4048" s="1" t="s">
        <v>1523</v>
      </c>
      <c r="C4048" s="1">
        <v>103026303</v>
      </c>
      <c r="D4048" s="1">
        <v>47</v>
      </c>
      <c r="E4048" s="1" t="s">
        <v>1582</v>
      </c>
      <c r="F4048" s="1" t="s">
        <v>229</v>
      </c>
      <c r="G4048" s="1" t="s">
        <v>164</v>
      </c>
      <c r="H4048" s="1" t="s">
        <v>240</v>
      </c>
      <c r="I4048" s="1">
        <v>1816986</v>
      </c>
      <c r="J4048" s="1">
        <v>5761399</v>
      </c>
      <c r="K4048" s="1">
        <v>0.56336098909378052</v>
      </c>
      <c r="L4048" s="1">
        <v>10.837954521179199</v>
      </c>
      <c r="M4048" s="1">
        <v>4.1759960353374481E-2</v>
      </c>
      <c r="N4048" s="1">
        <v>2.3523743152618408</v>
      </c>
    </row>
    <row r="4049" spans="1:14" x14ac:dyDescent="0.25">
      <c r="A4049" s="1">
        <v>370048</v>
      </c>
      <c r="B4049" s="1" t="s">
        <v>1523</v>
      </c>
      <c r="C4049" s="1">
        <v>103026343</v>
      </c>
      <c r="D4049" s="1">
        <v>48</v>
      </c>
      <c r="E4049" s="1" t="s">
        <v>1583</v>
      </c>
      <c r="F4049" s="1" t="s">
        <v>229</v>
      </c>
      <c r="G4049" s="1" t="s">
        <v>164</v>
      </c>
      <c r="H4049" s="1" t="s">
        <v>240</v>
      </c>
      <c r="I4049" s="1">
        <v>2298556</v>
      </c>
      <c r="J4049" s="1">
        <v>8958375</v>
      </c>
      <c r="K4049" s="1">
        <v>0.62422752380371094</v>
      </c>
      <c r="L4049" s="1">
        <v>7.4899983406066895</v>
      </c>
      <c r="M4049" s="1">
        <v>0.16219702363014221</v>
      </c>
      <c r="N4049" s="1">
        <v>7.5922174453735352</v>
      </c>
    </row>
    <row r="4050" spans="1:14" x14ac:dyDescent="0.25">
      <c r="A4050" s="1">
        <v>370049</v>
      </c>
      <c r="B4050" s="1" t="s">
        <v>1523</v>
      </c>
      <c r="C4050" s="1">
        <v>103026402</v>
      </c>
      <c r="D4050" s="1">
        <v>49</v>
      </c>
      <c r="E4050" s="1" t="s">
        <v>1584</v>
      </c>
      <c r="F4050" s="1" t="s">
        <v>229</v>
      </c>
      <c r="G4050" s="1" t="s">
        <v>164</v>
      </c>
      <c r="H4050" s="1" t="s">
        <v>240</v>
      </c>
      <c r="I4050" s="1">
        <v>3150810</v>
      </c>
      <c r="J4050" s="1">
        <v>8271409</v>
      </c>
      <c r="K4050" s="1">
        <v>0.82769399881362915</v>
      </c>
      <c r="L4050" s="1">
        <v>11.119367599487305</v>
      </c>
      <c r="M4050" s="1">
        <v>2.5499120354652405E-2</v>
      </c>
      <c r="N4050" s="1">
        <v>0.81589066982269287</v>
      </c>
    </row>
    <row r="4051" spans="1:14" x14ac:dyDescent="0.25">
      <c r="A4051" s="1">
        <v>370050</v>
      </c>
      <c r="B4051" s="1" t="s">
        <v>1523</v>
      </c>
      <c r="C4051" s="1">
        <v>103026852</v>
      </c>
      <c r="D4051" s="1">
        <v>50</v>
      </c>
      <c r="E4051" s="1" t="s">
        <v>1585</v>
      </c>
      <c r="F4051" s="1" t="s">
        <v>229</v>
      </c>
      <c r="G4051" s="1" t="s">
        <v>164</v>
      </c>
      <c r="H4051" s="1" t="s">
        <v>240</v>
      </c>
      <c r="I4051" s="1">
        <v>4434589</v>
      </c>
      <c r="J4051" s="1">
        <v>12830824</v>
      </c>
      <c r="K4051" s="1">
        <v>1.1663789749145508</v>
      </c>
      <c r="L4051" s="1">
        <v>9.9994382858276367</v>
      </c>
      <c r="M4051" s="1">
        <v>0.15218646824359894</v>
      </c>
      <c r="N4051" s="1">
        <v>3.5537638664245605</v>
      </c>
    </row>
    <row r="4052" spans="1:14" x14ac:dyDescent="0.25">
      <c r="A4052" s="1">
        <v>370051</v>
      </c>
      <c r="B4052" s="1" t="s">
        <v>1523</v>
      </c>
      <c r="C4052" s="1">
        <v>103026873</v>
      </c>
      <c r="D4052" s="1">
        <v>51</v>
      </c>
      <c r="E4052" s="1" t="s">
        <v>1586</v>
      </c>
      <c r="F4052" s="1" t="s">
        <v>229</v>
      </c>
      <c r="G4052" s="1" t="s">
        <v>164</v>
      </c>
      <c r="H4052" s="1" t="s">
        <v>240</v>
      </c>
      <c r="I4052" s="1">
        <v>1157301</v>
      </c>
      <c r="J4052" s="1">
        <v>4744151</v>
      </c>
      <c r="K4052" s="1">
        <v>0.22752049565315247</v>
      </c>
      <c r="L4052" s="1">
        <v>5.0373945236206055</v>
      </c>
      <c r="M4052" s="1">
        <v>7.0281833410263062E-2</v>
      </c>
      <c r="N4052" s="1">
        <v>6.4655556678771973</v>
      </c>
    </row>
    <row r="4053" spans="1:14" x14ac:dyDescent="0.25">
      <c r="A4053" s="1">
        <v>370052</v>
      </c>
      <c r="B4053" s="1" t="s">
        <v>1523</v>
      </c>
      <c r="C4053" s="1">
        <v>103026902</v>
      </c>
      <c r="D4053" s="1">
        <v>52</v>
      </c>
      <c r="E4053" s="1" t="s">
        <v>1587</v>
      </c>
      <c r="F4053" s="1" t="s">
        <v>229</v>
      </c>
      <c r="G4053" s="1" t="s">
        <v>164</v>
      </c>
      <c r="H4053" s="1" t="s">
        <v>240</v>
      </c>
      <c r="I4053" s="1">
        <v>2885614</v>
      </c>
      <c r="J4053" s="1">
        <v>8940329</v>
      </c>
      <c r="K4053" s="1">
        <v>1.0076440572738647</v>
      </c>
      <c r="L4053" s="1">
        <v>12.702432632446289</v>
      </c>
      <c r="M4053" s="1">
        <v>0.10080140084028244</v>
      </c>
      <c r="N4053" s="1">
        <v>3.6196835041046143</v>
      </c>
    </row>
    <row r="4054" spans="1:14" x14ac:dyDescent="0.25">
      <c r="A4054" s="1">
        <v>370053</v>
      </c>
      <c r="B4054" s="1" t="s">
        <v>1523</v>
      </c>
      <c r="C4054" s="1">
        <v>103027352</v>
      </c>
      <c r="D4054" s="1">
        <v>53</v>
      </c>
      <c r="E4054" s="1" t="s">
        <v>1588</v>
      </c>
      <c r="F4054" s="1" t="s">
        <v>229</v>
      </c>
      <c r="G4054" s="1" t="s">
        <v>164</v>
      </c>
      <c r="H4054" s="1" t="s">
        <v>240</v>
      </c>
      <c r="I4054" s="1">
        <v>4565413</v>
      </c>
      <c r="J4054" s="1">
        <v>20652752</v>
      </c>
      <c r="K4054" s="1">
        <v>1.5035200119018555</v>
      </c>
      <c r="L4054" s="1">
        <v>7.8515944480895996</v>
      </c>
      <c r="M4054" s="1">
        <v>0.32477259635925293</v>
      </c>
      <c r="N4054" s="1">
        <v>7.6585745811462402</v>
      </c>
    </row>
    <row r="4055" spans="1:14" x14ac:dyDescent="0.25">
      <c r="A4055" s="1">
        <v>370054</v>
      </c>
      <c r="B4055" s="1" t="s">
        <v>1523</v>
      </c>
      <c r="C4055" s="1">
        <v>103027503</v>
      </c>
      <c r="D4055" s="1">
        <v>54</v>
      </c>
      <c r="E4055" s="1" t="s">
        <v>1589</v>
      </c>
      <c r="F4055" s="1" t="s">
        <v>229</v>
      </c>
      <c r="G4055" s="1" t="s">
        <v>164</v>
      </c>
      <c r="H4055" s="1" t="s">
        <v>240</v>
      </c>
      <c r="I4055" s="1">
        <v>3000640</v>
      </c>
      <c r="J4055" s="1">
        <v>14391478</v>
      </c>
      <c r="K4055" s="1">
        <v>0.63795602321624756</v>
      </c>
      <c r="L4055" s="1">
        <v>4.6384921073913574</v>
      </c>
      <c r="M4055" s="1">
        <v>0.13688512146472931</v>
      </c>
      <c r="N4055" s="1">
        <v>4.7799172401428223</v>
      </c>
    </row>
    <row r="4056" spans="1:14" x14ac:dyDescent="0.25">
      <c r="A4056" s="1">
        <v>370055</v>
      </c>
      <c r="B4056" s="1" t="s">
        <v>1523</v>
      </c>
      <c r="C4056" s="1">
        <v>103027753</v>
      </c>
      <c r="D4056" s="1">
        <v>55</v>
      </c>
      <c r="E4056" s="1" t="s">
        <v>1590</v>
      </c>
      <c r="F4056" s="1" t="s">
        <v>229</v>
      </c>
      <c r="G4056" s="1" t="s">
        <v>164</v>
      </c>
      <c r="H4056" s="1" t="s">
        <v>240</v>
      </c>
      <c r="I4056" s="1">
        <v>902374</v>
      </c>
      <c r="J4056" s="1">
        <v>2566418</v>
      </c>
      <c r="K4056" s="1">
        <v>0.41344174742698669</v>
      </c>
      <c r="L4056" s="1">
        <v>19.203266143798828</v>
      </c>
      <c r="M4056" s="1">
        <v>2.253429964184761E-2</v>
      </c>
      <c r="N4056" s="1">
        <v>2.5611824989318848</v>
      </c>
    </row>
    <row r="4057" spans="1:14" x14ac:dyDescent="0.25">
      <c r="A4057" s="1">
        <v>370056</v>
      </c>
      <c r="B4057" s="1" t="s">
        <v>1523</v>
      </c>
      <c r="C4057" s="1">
        <v>103028203</v>
      </c>
      <c r="D4057" s="1">
        <v>56</v>
      </c>
      <c r="E4057" s="1" t="s">
        <v>1591</v>
      </c>
      <c r="F4057" s="1" t="s">
        <v>229</v>
      </c>
      <c r="G4057" s="1" t="s">
        <v>164</v>
      </c>
      <c r="H4057" s="1" t="s">
        <v>240</v>
      </c>
      <c r="I4057" s="1">
        <v>785033</v>
      </c>
      <c r="J4057" s="1">
        <v>3644253</v>
      </c>
      <c r="K4057" s="1">
        <v>0.17397475242614746</v>
      </c>
      <c r="L4057" s="1">
        <v>5.0132794380187988</v>
      </c>
      <c r="M4057" s="1">
        <v>1.5664340928196907E-2</v>
      </c>
      <c r="N4057" s="1">
        <v>2.0359992980957031</v>
      </c>
    </row>
    <row r="4058" spans="1:14" x14ac:dyDescent="0.25">
      <c r="A4058" s="1">
        <v>370057</v>
      </c>
      <c r="B4058" s="1" t="s">
        <v>1523</v>
      </c>
      <c r="C4058" s="1">
        <v>103028302</v>
      </c>
      <c r="D4058" s="1">
        <v>57</v>
      </c>
      <c r="E4058" s="1" t="s">
        <v>1592</v>
      </c>
      <c r="F4058" s="1" t="s">
        <v>229</v>
      </c>
      <c r="G4058" s="1" t="s">
        <v>164</v>
      </c>
      <c r="H4058" s="1" t="s">
        <v>240</v>
      </c>
      <c r="I4058" s="1">
        <v>4108620</v>
      </c>
      <c r="J4058" s="1">
        <v>13301214</v>
      </c>
      <c r="K4058" s="1">
        <v>0.68027502298355103</v>
      </c>
      <c r="L4058" s="1">
        <v>5.3900504112243652</v>
      </c>
      <c r="M4058" s="1">
        <v>0.10955312848091125</v>
      </c>
      <c r="N4058" s="1">
        <v>2.7394673824310303</v>
      </c>
    </row>
    <row r="4059" spans="1:14" x14ac:dyDescent="0.25">
      <c r="A4059" s="1">
        <v>370058</v>
      </c>
      <c r="B4059" s="1" t="s">
        <v>1523</v>
      </c>
      <c r="C4059" s="1">
        <v>103028653</v>
      </c>
      <c r="D4059" s="1">
        <v>58</v>
      </c>
      <c r="E4059" s="1" t="s">
        <v>1593</v>
      </c>
      <c r="F4059" s="1" t="s">
        <v>229</v>
      </c>
      <c r="G4059" s="1" t="s">
        <v>164</v>
      </c>
      <c r="H4059" s="1" t="s">
        <v>240</v>
      </c>
      <c r="I4059" s="1">
        <v>1844326</v>
      </c>
      <c r="J4059" s="1">
        <v>11857890</v>
      </c>
      <c r="K4059" s="1">
        <v>1.0877560377120972</v>
      </c>
      <c r="L4059" s="1">
        <v>10.09974479675293</v>
      </c>
      <c r="M4059" s="1">
        <v>0.1772647351026535</v>
      </c>
      <c r="N4059" s="1">
        <v>10.633366584777832</v>
      </c>
    </row>
    <row r="4060" spans="1:14" x14ac:dyDescent="0.25">
      <c r="A4060" s="1">
        <v>370059</v>
      </c>
      <c r="B4060" s="1" t="s">
        <v>1523</v>
      </c>
      <c r="C4060" s="1">
        <v>103028703</v>
      </c>
      <c r="D4060" s="1">
        <v>59</v>
      </c>
      <c r="E4060" s="1" t="s">
        <v>1594</v>
      </c>
      <c r="F4060" s="1" t="s">
        <v>229</v>
      </c>
      <c r="G4060" s="1" t="s">
        <v>164</v>
      </c>
      <c r="H4060" s="1" t="s">
        <v>240</v>
      </c>
      <c r="I4060" s="1">
        <v>1342970</v>
      </c>
      <c r="J4060" s="1">
        <v>5044221</v>
      </c>
      <c r="K4060" s="1">
        <v>0.42289349436759949</v>
      </c>
      <c r="L4060" s="1">
        <v>9.150909423828125</v>
      </c>
      <c r="M4060" s="1">
        <v>8.9718200266361237E-2</v>
      </c>
      <c r="N4060" s="1">
        <v>7.1588325500488281</v>
      </c>
    </row>
    <row r="4061" spans="1:14" x14ac:dyDescent="0.25">
      <c r="A4061" s="1">
        <v>370060</v>
      </c>
      <c r="B4061" s="1" t="s">
        <v>1523</v>
      </c>
      <c r="C4061" s="1">
        <v>103028753</v>
      </c>
      <c r="D4061" s="1">
        <v>60</v>
      </c>
      <c r="E4061" s="1" t="s">
        <v>1595</v>
      </c>
      <c r="F4061" s="1" t="s">
        <v>229</v>
      </c>
      <c r="G4061" s="1" t="s">
        <v>164</v>
      </c>
      <c r="H4061" s="1" t="s">
        <v>240</v>
      </c>
      <c r="I4061" s="1">
        <v>1538005</v>
      </c>
      <c r="J4061" s="1">
        <v>7245118</v>
      </c>
      <c r="K4061" s="1">
        <v>0.16609449684619904</v>
      </c>
      <c r="L4061" s="1">
        <v>2.3462910652160645</v>
      </c>
      <c r="M4061" s="1">
        <v>-4.3875578790903091E-2</v>
      </c>
      <c r="N4061" s="1">
        <v>-2.7736341953277588</v>
      </c>
    </row>
    <row r="4062" spans="1:14" x14ac:dyDescent="0.25">
      <c r="A4062" s="1">
        <v>370061</v>
      </c>
      <c r="B4062" s="1" t="s">
        <v>1523</v>
      </c>
      <c r="C4062" s="1">
        <v>103028833</v>
      </c>
      <c r="D4062" s="1">
        <v>61</v>
      </c>
      <c r="E4062" s="1" t="s">
        <v>1596</v>
      </c>
      <c r="F4062" s="1" t="s">
        <v>229</v>
      </c>
      <c r="G4062" s="1" t="s">
        <v>164</v>
      </c>
      <c r="H4062" s="1" t="s">
        <v>240</v>
      </c>
      <c r="I4062" s="1">
        <v>1879476</v>
      </c>
      <c r="J4062" s="1">
        <v>12135154</v>
      </c>
      <c r="K4062" s="1">
        <v>1.1581180095672607</v>
      </c>
      <c r="L4062" s="1">
        <v>10.550371170043945</v>
      </c>
      <c r="M4062" s="1">
        <v>9.2608742415904999E-2</v>
      </c>
      <c r="N4062" s="1">
        <v>5.1827430725097656</v>
      </c>
    </row>
    <row r="4063" spans="1:14" x14ac:dyDescent="0.25">
      <c r="A4063" s="1">
        <v>370062</v>
      </c>
      <c r="B4063" s="1" t="s">
        <v>1523</v>
      </c>
      <c r="C4063" s="1">
        <v>103028853</v>
      </c>
      <c r="D4063" s="1">
        <v>62</v>
      </c>
      <c r="E4063" s="1" t="s">
        <v>1597</v>
      </c>
      <c r="F4063" s="1" t="s">
        <v>229</v>
      </c>
      <c r="G4063" s="1" t="s">
        <v>164</v>
      </c>
      <c r="H4063" s="1" t="s">
        <v>240</v>
      </c>
      <c r="I4063" s="1">
        <v>1782929</v>
      </c>
      <c r="J4063" s="1">
        <v>15836121</v>
      </c>
      <c r="K4063" s="1">
        <v>3.1898860931396484</v>
      </c>
      <c r="L4063" s="1">
        <v>25.223997116088867</v>
      </c>
      <c r="M4063" s="1">
        <v>0.126954585313797</v>
      </c>
      <c r="N4063" s="1">
        <v>7.6664586067199707</v>
      </c>
    </row>
    <row r="4064" spans="1:14" x14ac:dyDescent="0.25">
      <c r="A4064" s="1">
        <v>370063</v>
      </c>
      <c r="B4064" s="1" t="s">
        <v>1523</v>
      </c>
      <c r="C4064" s="1">
        <v>103029203</v>
      </c>
      <c r="D4064" s="1">
        <v>63</v>
      </c>
      <c r="E4064" s="1" t="s">
        <v>1598</v>
      </c>
      <c r="F4064" s="1" t="s">
        <v>229</v>
      </c>
      <c r="G4064" s="1" t="s">
        <v>164</v>
      </c>
      <c r="H4064" s="1" t="s">
        <v>240</v>
      </c>
      <c r="I4064" s="1">
        <v>2224087</v>
      </c>
      <c r="J4064" s="1">
        <v>5665375</v>
      </c>
      <c r="K4064" s="1">
        <v>0.37386000156402588</v>
      </c>
      <c r="L4064" s="1">
        <v>7.0652732849121094</v>
      </c>
      <c r="M4064" s="1">
        <v>-2.6875099167227745E-2</v>
      </c>
      <c r="N4064" s="1">
        <v>-1.1939383745193481</v>
      </c>
    </row>
    <row r="4065" spans="1:14" x14ac:dyDescent="0.25">
      <c r="A4065" s="1">
        <v>370064</v>
      </c>
      <c r="B4065" s="1" t="s">
        <v>1523</v>
      </c>
      <c r="C4065" s="1">
        <v>103029403</v>
      </c>
      <c r="D4065" s="1">
        <v>64</v>
      </c>
      <c r="E4065" s="1" t="s">
        <v>1599</v>
      </c>
      <c r="F4065" s="1" t="s">
        <v>229</v>
      </c>
      <c r="G4065" s="1" t="s">
        <v>164</v>
      </c>
      <c r="H4065" s="1" t="s">
        <v>240</v>
      </c>
      <c r="I4065" s="1">
        <v>1952751</v>
      </c>
      <c r="J4065" s="1">
        <v>7849627</v>
      </c>
      <c r="K4065" s="1">
        <v>0.91968697309494019</v>
      </c>
      <c r="L4065" s="1">
        <v>13.271211624145508</v>
      </c>
      <c r="M4065" s="1">
        <v>5.5004660040140152E-2</v>
      </c>
      <c r="N4065" s="1">
        <v>2.8984200954437256</v>
      </c>
    </row>
    <row r="4066" spans="1:14" x14ac:dyDescent="0.25">
      <c r="A4066" s="1">
        <v>370065</v>
      </c>
      <c r="B4066" s="1" t="s">
        <v>1523</v>
      </c>
      <c r="C4066" s="1">
        <v>103029553</v>
      </c>
      <c r="D4066" s="1">
        <v>65</v>
      </c>
      <c r="E4066" s="1" t="s">
        <v>1600</v>
      </c>
      <c r="F4066" s="1" t="s">
        <v>229</v>
      </c>
      <c r="G4066" s="1" t="s">
        <v>164</v>
      </c>
      <c r="H4066" s="1" t="s">
        <v>240</v>
      </c>
      <c r="I4066" s="1">
        <v>2069616</v>
      </c>
      <c r="J4066" s="1">
        <v>7604600</v>
      </c>
      <c r="K4066" s="1">
        <v>0.83337050676345825</v>
      </c>
      <c r="L4066" s="1">
        <v>12.307520866394043</v>
      </c>
      <c r="M4066" s="1">
        <v>6.7966438829898834E-2</v>
      </c>
      <c r="N4066" s="1">
        <v>3.3955214023590088</v>
      </c>
    </row>
    <row r="4067" spans="1:14" x14ac:dyDescent="0.25">
      <c r="A4067" s="1">
        <v>370066</v>
      </c>
      <c r="B4067" s="1" t="s">
        <v>1523</v>
      </c>
      <c r="C4067" s="1">
        <v>103029603</v>
      </c>
      <c r="D4067" s="1">
        <v>66</v>
      </c>
      <c r="E4067" s="1" t="s">
        <v>1601</v>
      </c>
      <c r="F4067" s="1" t="s">
        <v>229</v>
      </c>
      <c r="G4067" s="1" t="s">
        <v>164</v>
      </c>
      <c r="H4067" s="1" t="s">
        <v>240</v>
      </c>
      <c r="I4067" s="1">
        <v>2841642</v>
      </c>
      <c r="J4067" s="1">
        <v>11411960</v>
      </c>
      <c r="K4067" s="1">
        <v>1.8014669418334961</v>
      </c>
      <c r="L4067" s="1">
        <v>18.744792938232422</v>
      </c>
      <c r="M4067" s="1">
        <v>0.16467401385307312</v>
      </c>
      <c r="N4067" s="1">
        <v>6.1515121459960938</v>
      </c>
    </row>
    <row r="4068" spans="1:14" x14ac:dyDescent="0.25">
      <c r="A4068" s="1">
        <v>370067</v>
      </c>
      <c r="B4068" s="1" t="s">
        <v>1523</v>
      </c>
      <c r="C4068" s="1">
        <v>103029803</v>
      </c>
      <c r="D4068" s="1">
        <v>67</v>
      </c>
      <c r="E4068" s="1" t="s">
        <v>1602</v>
      </c>
      <c r="F4068" s="1" t="s">
        <v>229</v>
      </c>
      <c r="G4068" s="1" t="s">
        <v>164</v>
      </c>
      <c r="H4068" s="1" t="s">
        <v>240</v>
      </c>
      <c r="I4068" s="1">
        <v>1576867</v>
      </c>
      <c r="J4068" s="1">
        <v>13095287</v>
      </c>
      <c r="K4068" s="1">
        <v>1.0056580305099487</v>
      </c>
      <c r="L4068" s="1">
        <v>8.3183526992797852</v>
      </c>
      <c r="M4068" s="1">
        <v>0.1197558268904686</v>
      </c>
      <c r="N4068" s="1">
        <v>8.2187156677246094</v>
      </c>
    </row>
    <row r="4069" spans="1:14" x14ac:dyDescent="0.25">
      <c r="A4069" s="1">
        <v>370068</v>
      </c>
      <c r="B4069" s="1" t="s">
        <v>1523</v>
      </c>
      <c r="C4069" s="1">
        <v>103029902</v>
      </c>
      <c r="D4069" s="1">
        <v>68</v>
      </c>
      <c r="E4069" s="1" t="s">
        <v>1603</v>
      </c>
      <c r="F4069" s="1" t="s">
        <v>229</v>
      </c>
      <c r="G4069" s="1" t="s">
        <v>164</v>
      </c>
      <c r="H4069" s="1" t="s">
        <v>240</v>
      </c>
      <c r="I4069" s="1">
        <v>5055880</v>
      </c>
      <c r="J4069" s="1">
        <v>22138632</v>
      </c>
      <c r="K4069" s="1">
        <v>2.6676959991455078</v>
      </c>
      <c r="L4069" s="1">
        <v>13.700913429260254</v>
      </c>
      <c r="M4069" s="1">
        <v>0.26907640695571899</v>
      </c>
      <c r="N4069" s="1">
        <v>5.6212129592895508</v>
      </c>
    </row>
    <row r="4070" spans="1:14" x14ac:dyDescent="0.25">
      <c r="A4070" s="1">
        <v>370069</v>
      </c>
      <c r="B4070" s="1" t="s">
        <v>1523</v>
      </c>
      <c r="C4070" s="1">
        <v>104101252</v>
      </c>
      <c r="D4070" s="1">
        <v>69</v>
      </c>
      <c r="E4070" s="1" t="s">
        <v>1604</v>
      </c>
      <c r="F4070" s="1" t="s">
        <v>230</v>
      </c>
      <c r="G4070" s="1" t="s">
        <v>165</v>
      </c>
      <c r="H4070" s="1" t="s">
        <v>240</v>
      </c>
      <c r="I4070" s="1">
        <v>5320769</v>
      </c>
      <c r="J4070" s="1">
        <v>28942316</v>
      </c>
      <c r="K4070" s="1">
        <v>1.4180079698562622</v>
      </c>
      <c r="L4070" s="1">
        <v>5.1518387794494629</v>
      </c>
      <c r="M4070" s="1">
        <v>0.14334020018577576</v>
      </c>
      <c r="N4070" s="1">
        <v>2.768559455871582</v>
      </c>
    </row>
    <row r="4071" spans="1:14" x14ac:dyDescent="0.25">
      <c r="A4071" s="1">
        <v>370070</v>
      </c>
      <c r="B4071" s="1" t="s">
        <v>1523</v>
      </c>
      <c r="C4071" s="1">
        <v>104103603</v>
      </c>
      <c r="D4071" s="1">
        <v>70</v>
      </c>
      <c r="E4071" s="1" t="s">
        <v>1605</v>
      </c>
      <c r="F4071" s="1" t="s">
        <v>230</v>
      </c>
      <c r="G4071" s="1" t="s">
        <v>165</v>
      </c>
      <c r="H4071" s="1" t="s">
        <v>240</v>
      </c>
      <c r="I4071" s="1">
        <v>1339022</v>
      </c>
      <c r="J4071" s="1">
        <v>10613474</v>
      </c>
      <c r="K4071" s="1">
        <v>0.36094799637794495</v>
      </c>
      <c r="L4071" s="1">
        <v>3.5205762386322021</v>
      </c>
      <c r="M4071" s="1">
        <v>2.4150999262928963E-2</v>
      </c>
      <c r="N4071" s="1">
        <v>1.8367581367492676</v>
      </c>
    </row>
    <row r="4072" spans="1:14" x14ac:dyDescent="0.25">
      <c r="A4072" s="1">
        <v>370071</v>
      </c>
      <c r="B4072" s="1" t="s">
        <v>1523</v>
      </c>
      <c r="C4072" s="1">
        <v>104105003</v>
      </c>
      <c r="D4072" s="1">
        <v>71</v>
      </c>
      <c r="E4072" s="1" t="s">
        <v>1606</v>
      </c>
      <c r="F4072" s="1" t="s">
        <v>230</v>
      </c>
      <c r="G4072" s="1" t="s">
        <v>165</v>
      </c>
      <c r="H4072" s="1" t="s">
        <v>240</v>
      </c>
      <c r="I4072" s="1">
        <v>1282534</v>
      </c>
      <c r="J4072" s="1">
        <v>7091891</v>
      </c>
      <c r="K4072" s="1">
        <v>0.37573149800300598</v>
      </c>
      <c r="L4072" s="1">
        <v>5.5944399833679199</v>
      </c>
      <c r="M4072" s="1">
        <v>3.8426470011472702E-2</v>
      </c>
      <c r="N4072" s="1">
        <v>3.0886776447296143</v>
      </c>
    </row>
    <row r="4073" spans="1:14" x14ac:dyDescent="0.25">
      <c r="A4073" s="1">
        <v>370072</v>
      </c>
      <c r="B4073" s="1" t="s">
        <v>1523</v>
      </c>
      <c r="C4073" s="1">
        <v>104105353</v>
      </c>
      <c r="D4073" s="1">
        <v>72</v>
      </c>
      <c r="E4073" s="1" t="s">
        <v>1607</v>
      </c>
      <c r="F4073" s="1" t="s">
        <v>230</v>
      </c>
      <c r="G4073" s="1" t="s">
        <v>165</v>
      </c>
      <c r="H4073" s="1" t="s">
        <v>240</v>
      </c>
      <c r="I4073" s="1">
        <v>1219016</v>
      </c>
      <c r="J4073" s="1">
        <v>8502559</v>
      </c>
      <c r="K4073" s="1">
        <v>0.36975950002670288</v>
      </c>
      <c r="L4073" s="1">
        <v>4.5465216636657715</v>
      </c>
      <c r="M4073" s="1">
        <v>2.2854719310998917E-2</v>
      </c>
      <c r="N4073" s="1">
        <v>1.9106720685958862</v>
      </c>
    </row>
    <row r="4074" spans="1:14" x14ac:dyDescent="0.25">
      <c r="A4074" s="1">
        <v>370073</v>
      </c>
      <c r="B4074" s="1" t="s">
        <v>1523</v>
      </c>
      <c r="C4074" s="1">
        <v>104107503</v>
      </c>
      <c r="D4074" s="1">
        <v>73</v>
      </c>
      <c r="E4074" s="1" t="s">
        <v>1608</v>
      </c>
      <c r="F4074" s="1" t="s">
        <v>230</v>
      </c>
      <c r="G4074" s="1" t="s">
        <v>165</v>
      </c>
      <c r="H4074" s="1" t="s">
        <v>240</v>
      </c>
      <c r="I4074" s="1">
        <v>1703486</v>
      </c>
      <c r="J4074" s="1">
        <v>9788046</v>
      </c>
      <c r="K4074" s="1">
        <v>0.67964702844619751</v>
      </c>
      <c r="L4074" s="1">
        <v>7.461761474609375</v>
      </c>
      <c r="M4074" s="1">
        <v>5.0670001655817032E-2</v>
      </c>
      <c r="N4074" s="1">
        <v>3.0656769275665283</v>
      </c>
    </row>
    <row r="4075" spans="1:14" x14ac:dyDescent="0.25">
      <c r="A4075" s="1">
        <v>370074</v>
      </c>
      <c r="B4075" s="1" t="s">
        <v>1523</v>
      </c>
      <c r="C4075" s="1">
        <v>104107803</v>
      </c>
      <c r="D4075" s="1">
        <v>74</v>
      </c>
      <c r="E4075" s="1" t="s">
        <v>1609</v>
      </c>
      <c r="F4075" s="1" t="s">
        <v>230</v>
      </c>
      <c r="G4075" s="1" t="s">
        <v>165</v>
      </c>
      <c r="H4075" s="1" t="s">
        <v>240</v>
      </c>
      <c r="I4075" s="1">
        <v>1610045</v>
      </c>
      <c r="J4075" s="1">
        <v>8685659</v>
      </c>
      <c r="K4075" s="1">
        <v>0.25308200716972351</v>
      </c>
      <c r="L4075" s="1">
        <v>3.0012414455413818</v>
      </c>
      <c r="M4075" s="1">
        <v>2.4346010759472847E-2</v>
      </c>
      <c r="N4075" s="1">
        <v>1.5353487730026245</v>
      </c>
    </row>
    <row r="4076" spans="1:14" x14ac:dyDescent="0.25">
      <c r="A4076" s="1">
        <v>370075</v>
      </c>
      <c r="B4076" s="1" t="s">
        <v>1523</v>
      </c>
      <c r="C4076" s="1">
        <v>104107903</v>
      </c>
      <c r="D4076" s="1">
        <v>75</v>
      </c>
      <c r="E4076" s="1" t="s">
        <v>1610</v>
      </c>
      <c r="F4076" s="1" t="s">
        <v>230</v>
      </c>
      <c r="G4076" s="1" t="s">
        <v>165</v>
      </c>
      <c r="H4076" s="1" t="s">
        <v>240</v>
      </c>
      <c r="I4076" s="1">
        <v>3958341</v>
      </c>
      <c r="J4076" s="1">
        <v>16770935</v>
      </c>
      <c r="K4076" s="1">
        <v>1.2073990106582642</v>
      </c>
      <c r="L4076" s="1">
        <v>7.7578706741333008</v>
      </c>
      <c r="M4076" s="1">
        <v>-5.2868731319904327E-2</v>
      </c>
      <c r="N4076" s="1">
        <v>-1.3180245161056519</v>
      </c>
    </row>
    <row r="4077" spans="1:14" x14ac:dyDescent="0.25">
      <c r="A4077" s="1">
        <v>370076</v>
      </c>
      <c r="B4077" s="1" t="s">
        <v>1523</v>
      </c>
      <c r="C4077" s="1">
        <v>104372003</v>
      </c>
      <c r="D4077" s="1">
        <v>76</v>
      </c>
      <c r="E4077" s="1" t="s">
        <v>1611</v>
      </c>
      <c r="F4077" s="1" t="s">
        <v>230</v>
      </c>
      <c r="G4077" s="1" t="s">
        <v>166</v>
      </c>
      <c r="H4077" s="1" t="s">
        <v>240</v>
      </c>
      <c r="I4077" s="1">
        <v>1607985</v>
      </c>
      <c r="J4077" s="1">
        <v>12676930</v>
      </c>
      <c r="K4077" s="1">
        <v>0.48960301280021667</v>
      </c>
      <c r="L4077" s="1">
        <v>4.0173125267028809</v>
      </c>
      <c r="M4077" s="1">
        <v>5.0862520933151245E-2</v>
      </c>
      <c r="N4077" s="1">
        <v>3.2664430141448975</v>
      </c>
    </row>
    <row r="4078" spans="1:14" x14ac:dyDescent="0.25">
      <c r="A4078" s="1">
        <v>370077</v>
      </c>
      <c r="B4078" s="1" t="s">
        <v>1523</v>
      </c>
      <c r="C4078" s="1">
        <v>104374003</v>
      </c>
      <c r="D4078" s="1">
        <v>77</v>
      </c>
      <c r="E4078" s="1" t="s">
        <v>1612</v>
      </c>
      <c r="F4078" s="1" t="s">
        <v>230</v>
      </c>
      <c r="G4078" s="1" t="s">
        <v>166</v>
      </c>
      <c r="H4078" s="1" t="s">
        <v>240</v>
      </c>
      <c r="I4078" s="1">
        <v>879204</v>
      </c>
      <c r="J4078" s="1">
        <v>7870572</v>
      </c>
      <c r="K4078" s="1">
        <v>0.1038300022482872</v>
      </c>
      <c r="L4078" s="1">
        <v>1.3368539810180664</v>
      </c>
      <c r="M4078" s="1">
        <v>6.101829931139946E-3</v>
      </c>
      <c r="N4078" s="1">
        <v>0.6988677978515625</v>
      </c>
    </row>
    <row r="4079" spans="1:14" x14ac:dyDescent="0.25">
      <c r="A4079" s="1">
        <v>370078</v>
      </c>
      <c r="B4079" s="1" t="s">
        <v>1523</v>
      </c>
      <c r="C4079" s="1">
        <v>104375003</v>
      </c>
      <c r="D4079" s="1">
        <v>78</v>
      </c>
      <c r="E4079" s="1" t="s">
        <v>1613</v>
      </c>
      <c r="F4079" s="1" t="s">
        <v>230</v>
      </c>
      <c r="G4079" s="1" t="s">
        <v>166</v>
      </c>
      <c r="H4079" s="1" t="s">
        <v>240</v>
      </c>
      <c r="I4079" s="1">
        <v>1331391</v>
      </c>
      <c r="J4079" s="1">
        <v>11015055</v>
      </c>
      <c r="K4079" s="1">
        <v>0.35801601409912109</v>
      </c>
      <c r="L4079" s="1">
        <v>3.3594322204589844</v>
      </c>
      <c r="M4079" s="1">
        <v>2.2552190348505974E-2</v>
      </c>
      <c r="N4079" s="1">
        <v>1.7230685949325562</v>
      </c>
    </row>
    <row r="4080" spans="1:14" x14ac:dyDescent="0.25">
      <c r="A4080" s="1">
        <v>370079</v>
      </c>
      <c r="B4080" s="1" t="s">
        <v>1523</v>
      </c>
      <c r="C4080" s="1">
        <v>104375203</v>
      </c>
      <c r="D4080" s="1">
        <v>79</v>
      </c>
      <c r="E4080" s="1" t="s">
        <v>1614</v>
      </c>
      <c r="F4080" s="1" t="s">
        <v>230</v>
      </c>
      <c r="G4080" s="1" t="s">
        <v>166</v>
      </c>
      <c r="H4080" s="1" t="s">
        <v>240</v>
      </c>
      <c r="I4080" s="1">
        <v>790611</v>
      </c>
      <c r="J4080" s="1">
        <v>3695640</v>
      </c>
      <c r="K4080" s="1">
        <v>0.17886599898338318</v>
      </c>
      <c r="L4080" s="1">
        <v>5.0860815048217773</v>
      </c>
      <c r="M4080" s="1">
        <v>3.0443599447607994E-2</v>
      </c>
      <c r="N4080" s="1">
        <v>4.004854679107666</v>
      </c>
    </row>
    <row r="4081" spans="1:14" x14ac:dyDescent="0.25">
      <c r="A4081" s="1">
        <v>370080</v>
      </c>
      <c r="B4081" s="1" t="s">
        <v>1523</v>
      </c>
      <c r="C4081" s="1">
        <v>104375302</v>
      </c>
      <c r="D4081" s="1">
        <v>80</v>
      </c>
      <c r="E4081" s="1" t="s">
        <v>1615</v>
      </c>
      <c r="F4081" s="1" t="s">
        <v>230</v>
      </c>
      <c r="G4081" s="1" t="s">
        <v>166</v>
      </c>
      <c r="H4081" s="1" t="s">
        <v>240</v>
      </c>
      <c r="I4081" s="1">
        <v>2813554</v>
      </c>
      <c r="J4081" s="1">
        <v>33002244</v>
      </c>
      <c r="K4081" s="1">
        <v>4.6105861663818359</v>
      </c>
      <c r="L4081" s="1">
        <v>16.239227294921875</v>
      </c>
      <c r="M4081" s="1">
        <v>5.7154230773448944E-2</v>
      </c>
      <c r="N4081" s="1">
        <v>2.0735101699829102</v>
      </c>
    </row>
    <row r="4082" spans="1:14" x14ac:dyDescent="0.25">
      <c r="A4082" s="1">
        <v>370081</v>
      </c>
      <c r="B4082" s="1" t="s">
        <v>1523</v>
      </c>
      <c r="C4082" s="1">
        <v>104376203</v>
      </c>
      <c r="D4082" s="1">
        <v>81</v>
      </c>
      <c r="E4082" s="1" t="s">
        <v>1616</v>
      </c>
      <c r="F4082" s="1" t="s">
        <v>230</v>
      </c>
      <c r="G4082" s="1" t="s">
        <v>166</v>
      </c>
      <c r="H4082" s="1" t="s">
        <v>240</v>
      </c>
      <c r="I4082" s="1">
        <v>933559</v>
      </c>
      <c r="J4082" s="1">
        <v>7925164</v>
      </c>
      <c r="K4082" s="1">
        <v>0.25881451368331909</v>
      </c>
      <c r="L4082" s="1">
        <v>3.3759808540344238</v>
      </c>
      <c r="M4082" s="1">
        <v>2.4459080770611763E-2</v>
      </c>
      <c r="N4082" s="1">
        <v>2.6904721260070801</v>
      </c>
    </row>
    <row r="4083" spans="1:14" x14ac:dyDescent="0.25">
      <c r="A4083" s="1">
        <v>370082</v>
      </c>
      <c r="B4083" s="1" t="s">
        <v>1523</v>
      </c>
      <c r="C4083" s="1">
        <v>104377003</v>
      </c>
      <c r="D4083" s="1">
        <v>82</v>
      </c>
      <c r="E4083" s="1" t="s">
        <v>1617</v>
      </c>
      <c r="F4083" s="1" t="s">
        <v>230</v>
      </c>
      <c r="G4083" s="1" t="s">
        <v>166</v>
      </c>
      <c r="H4083" s="1" t="s">
        <v>240</v>
      </c>
      <c r="I4083" s="1">
        <v>637225</v>
      </c>
      <c r="J4083" s="1">
        <v>5330405</v>
      </c>
      <c r="K4083" s="1">
        <v>0.14684300124645233</v>
      </c>
      <c r="L4083" s="1">
        <v>2.8328590393066406</v>
      </c>
      <c r="M4083" s="1">
        <v>3.3135998994112015E-2</v>
      </c>
      <c r="N4083" s="1">
        <v>5.4852843284606934</v>
      </c>
    </row>
    <row r="4084" spans="1:14" x14ac:dyDescent="0.25">
      <c r="A4084" s="1">
        <v>370083</v>
      </c>
      <c r="B4084" s="1" t="s">
        <v>1523</v>
      </c>
      <c r="C4084" s="1">
        <v>104378003</v>
      </c>
      <c r="D4084" s="1">
        <v>83</v>
      </c>
      <c r="E4084" s="1" t="s">
        <v>1618</v>
      </c>
      <c r="F4084" s="1" t="s">
        <v>230</v>
      </c>
      <c r="G4084" s="1" t="s">
        <v>166</v>
      </c>
      <c r="H4084" s="1" t="s">
        <v>240</v>
      </c>
      <c r="I4084" s="1">
        <v>1162198</v>
      </c>
      <c r="J4084" s="1">
        <v>6390353</v>
      </c>
      <c r="K4084" s="1">
        <v>0.36694249510765076</v>
      </c>
      <c r="L4084" s="1">
        <v>6.0919389724731445</v>
      </c>
      <c r="M4084" s="1">
        <v>2.3691069334745407E-2</v>
      </c>
      <c r="N4084" s="1">
        <v>2.0808894634246826</v>
      </c>
    </row>
    <row r="4085" spans="1:14" x14ac:dyDescent="0.25">
      <c r="A4085" s="1">
        <v>370084</v>
      </c>
      <c r="B4085" s="1" t="s">
        <v>1523</v>
      </c>
      <c r="C4085" s="1">
        <v>104431304</v>
      </c>
      <c r="D4085" s="1">
        <v>84</v>
      </c>
      <c r="E4085" s="1" t="s">
        <v>1619</v>
      </c>
      <c r="F4085" s="1" t="s">
        <v>230</v>
      </c>
      <c r="G4085" s="1" t="s">
        <v>167</v>
      </c>
      <c r="H4085" s="1" t="s">
        <v>240</v>
      </c>
      <c r="I4085" s="1">
        <v>453813</v>
      </c>
      <c r="J4085" s="1">
        <v>4145732</v>
      </c>
      <c r="K4085" s="1">
        <v>5.1766000688076019E-2</v>
      </c>
      <c r="L4085" s="1">
        <v>1.2644462585449219</v>
      </c>
      <c r="M4085" s="1">
        <v>8.4140002727508545E-3</v>
      </c>
      <c r="N4085" s="1">
        <v>1.8890926837921143</v>
      </c>
    </row>
    <row r="4086" spans="1:14" x14ac:dyDescent="0.25">
      <c r="A4086" s="1">
        <v>370085</v>
      </c>
      <c r="B4086" s="1" t="s">
        <v>1523</v>
      </c>
      <c r="C4086" s="1">
        <v>104432503</v>
      </c>
      <c r="D4086" s="1">
        <v>85</v>
      </c>
      <c r="E4086" s="1" t="s">
        <v>1620</v>
      </c>
      <c r="F4086" s="1" t="s">
        <v>230</v>
      </c>
      <c r="G4086" s="1" t="s">
        <v>167</v>
      </c>
      <c r="H4086" s="1" t="s">
        <v>240</v>
      </c>
      <c r="I4086" s="1">
        <v>1104489</v>
      </c>
      <c r="J4086" s="1">
        <v>11468280</v>
      </c>
      <c r="K4086" s="1">
        <v>1.785478949546814</v>
      </c>
      <c r="L4086" s="1">
        <v>18.439695358276367</v>
      </c>
      <c r="M4086" s="1">
        <v>6.2526002526283264E-2</v>
      </c>
      <c r="N4086" s="1">
        <v>6.000788688659668</v>
      </c>
    </row>
    <row r="4087" spans="1:14" x14ac:dyDescent="0.25">
      <c r="A4087" s="1">
        <v>370086</v>
      </c>
      <c r="B4087" s="1" t="s">
        <v>1523</v>
      </c>
      <c r="C4087" s="1">
        <v>104432803</v>
      </c>
      <c r="D4087" s="1">
        <v>86</v>
      </c>
      <c r="E4087" s="1" t="s">
        <v>1621</v>
      </c>
      <c r="F4087" s="1" t="s">
        <v>230</v>
      </c>
      <c r="G4087" s="1" t="s">
        <v>167</v>
      </c>
      <c r="H4087" s="1" t="s">
        <v>240</v>
      </c>
      <c r="I4087" s="1">
        <v>1277013</v>
      </c>
      <c r="J4087" s="1">
        <v>8579334</v>
      </c>
      <c r="K4087" s="1">
        <v>0.66824251413345337</v>
      </c>
      <c r="L4087" s="1">
        <v>8.4469060897827148</v>
      </c>
      <c r="M4087" s="1">
        <v>5.5174458771944046E-2</v>
      </c>
      <c r="N4087" s="1">
        <v>4.5156917572021484</v>
      </c>
    </row>
    <row r="4088" spans="1:14" x14ac:dyDescent="0.25">
      <c r="A4088" s="1">
        <v>370087</v>
      </c>
      <c r="B4088" s="1" t="s">
        <v>1523</v>
      </c>
      <c r="C4088" s="1">
        <v>104432903</v>
      </c>
      <c r="D4088" s="1">
        <v>87</v>
      </c>
      <c r="E4088" s="1" t="s">
        <v>1622</v>
      </c>
      <c r="F4088" s="1" t="s">
        <v>230</v>
      </c>
      <c r="G4088" s="1" t="s">
        <v>167</v>
      </c>
      <c r="H4088" s="1" t="s">
        <v>240</v>
      </c>
      <c r="I4088" s="1">
        <v>1570106</v>
      </c>
      <c r="J4088" s="1">
        <v>9112021</v>
      </c>
      <c r="K4088" s="1">
        <v>0.33358699083328247</v>
      </c>
      <c r="L4088" s="1">
        <v>3.8000741004943848</v>
      </c>
      <c r="M4088" s="1">
        <v>-3.384535014629364E-2</v>
      </c>
      <c r="N4088" s="1">
        <v>-2.1101231575012207</v>
      </c>
    </row>
    <row r="4089" spans="1:14" x14ac:dyDescent="0.25">
      <c r="A4089" s="1">
        <v>370088</v>
      </c>
      <c r="B4089" s="1" t="s">
        <v>1523</v>
      </c>
      <c r="C4089" s="1">
        <v>104433303</v>
      </c>
      <c r="D4089" s="1">
        <v>88</v>
      </c>
      <c r="E4089" s="1" t="s">
        <v>1623</v>
      </c>
      <c r="F4089" s="1" t="s">
        <v>230</v>
      </c>
      <c r="G4089" s="1" t="s">
        <v>167</v>
      </c>
      <c r="H4089" s="1" t="s">
        <v>240</v>
      </c>
      <c r="I4089" s="1">
        <v>1441566</v>
      </c>
      <c r="J4089" s="1">
        <v>7770049</v>
      </c>
      <c r="K4089" s="1">
        <v>0.78265351057052612</v>
      </c>
      <c r="L4089" s="1">
        <v>11.200933456420898</v>
      </c>
      <c r="M4089" s="1">
        <v>5.2932430058717728E-2</v>
      </c>
      <c r="N4089" s="1">
        <v>3.811835765838623</v>
      </c>
    </row>
    <row r="4090" spans="1:14" x14ac:dyDescent="0.25">
      <c r="A4090" s="1">
        <v>370089</v>
      </c>
      <c r="B4090" s="1" t="s">
        <v>1523</v>
      </c>
      <c r="C4090" s="1">
        <v>104433604</v>
      </c>
      <c r="D4090" s="1">
        <v>89</v>
      </c>
      <c r="E4090" s="1" t="s">
        <v>1624</v>
      </c>
      <c r="F4090" s="1" t="s">
        <v>230</v>
      </c>
      <c r="G4090" s="1" t="s">
        <v>167</v>
      </c>
      <c r="H4090" s="1" t="s">
        <v>240</v>
      </c>
      <c r="I4090" s="1">
        <v>475232</v>
      </c>
      <c r="J4090" s="1">
        <v>3492022</v>
      </c>
      <c r="K4090" s="1">
        <v>0.1996694952249527</v>
      </c>
      <c r="L4090" s="1">
        <v>6.0646452903747559</v>
      </c>
      <c r="M4090" s="1">
        <v>-1.9283000438008457E-4</v>
      </c>
      <c r="N4090" s="1">
        <v>-4.0559515357017517E-2</v>
      </c>
    </row>
    <row r="4091" spans="1:14" x14ac:dyDescent="0.25">
      <c r="A4091" s="1">
        <v>370090</v>
      </c>
      <c r="B4091" s="1" t="s">
        <v>1523</v>
      </c>
      <c r="C4091" s="1">
        <v>104433903</v>
      </c>
      <c r="D4091" s="1">
        <v>90</v>
      </c>
      <c r="E4091" s="1" t="s">
        <v>1625</v>
      </c>
      <c r="F4091" s="1" t="s">
        <v>230</v>
      </c>
      <c r="G4091" s="1" t="s">
        <v>167</v>
      </c>
      <c r="H4091" s="1" t="s">
        <v>240</v>
      </c>
      <c r="I4091" s="1">
        <v>850200</v>
      </c>
      <c r="J4091" s="1">
        <v>7126769</v>
      </c>
      <c r="K4091" s="1">
        <v>0.17174650728702545</v>
      </c>
      <c r="L4091" s="1">
        <v>2.4693882465362549</v>
      </c>
      <c r="M4091" s="1">
        <v>9.3239797279238701E-3</v>
      </c>
      <c r="N4091" s="1">
        <v>1.1088411808013916</v>
      </c>
    </row>
    <row r="4092" spans="1:14" x14ac:dyDescent="0.25">
      <c r="A4092" s="1">
        <v>370091</v>
      </c>
      <c r="B4092" s="1" t="s">
        <v>1523</v>
      </c>
      <c r="C4092" s="1">
        <v>104435003</v>
      </c>
      <c r="D4092" s="1">
        <v>91</v>
      </c>
      <c r="E4092" s="1" t="s">
        <v>1626</v>
      </c>
      <c r="F4092" s="1" t="s">
        <v>230</v>
      </c>
      <c r="G4092" s="1" t="s">
        <v>167</v>
      </c>
      <c r="H4092" s="1" t="s">
        <v>240</v>
      </c>
      <c r="I4092" s="1">
        <v>1046467</v>
      </c>
      <c r="J4092" s="1">
        <v>6275685</v>
      </c>
      <c r="K4092" s="1">
        <v>0.43108600378036499</v>
      </c>
      <c r="L4092" s="1">
        <v>7.3758010864257813</v>
      </c>
      <c r="M4092" s="1">
        <v>4.4034101068973541E-2</v>
      </c>
      <c r="N4092" s="1">
        <v>4.3927230834960938</v>
      </c>
    </row>
    <row r="4093" spans="1:14" x14ac:dyDescent="0.25">
      <c r="A4093" s="1">
        <v>370092</v>
      </c>
      <c r="B4093" s="1" t="s">
        <v>1523</v>
      </c>
      <c r="C4093" s="1">
        <v>104435303</v>
      </c>
      <c r="D4093" s="1">
        <v>92</v>
      </c>
      <c r="E4093" s="1" t="s">
        <v>1627</v>
      </c>
      <c r="F4093" s="1" t="s">
        <v>230</v>
      </c>
      <c r="G4093" s="1" t="s">
        <v>167</v>
      </c>
      <c r="H4093" s="1" t="s">
        <v>240</v>
      </c>
      <c r="I4093" s="1">
        <v>1181113</v>
      </c>
      <c r="J4093" s="1">
        <v>9051574</v>
      </c>
      <c r="K4093" s="1">
        <v>0.54854398965835571</v>
      </c>
      <c r="L4093" s="1">
        <v>6.4511590003967285</v>
      </c>
      <c r="M4093" s="1">
        <v>4.0389791131019592E-2</v>
      </c>
      <c r="N4093" s="1">
        <v>3.5407178401947021</v>
      </c>
    </row>
    <row r="4094" spans="1:14" x14ac:dyDescent="0.25">
      <c r="A4094" s="1">
        <v>370093</v>
      </c>
      <c r="B4094" s="1" t="s">
        <v>1523</v>
      </c>
      <c r="C4094" s="1">
        <v>104435603</v>
      </c>
      <c r="D4094" s="1">
        <v>93</v>
      </c>
      <c r="E4094" s="1" t="s">
        <v>1628</v>
      </c>
      <c r="F4094" s="1" t="s">
        <v>230</v>
      </c>
      <c r="G4094" s="1" t="s">
        <v>167</v>
      </c>
      <c r="H4094" s="1" t="s">
        <v>240</v>
      </c>
      <c r="I4094" s="1">
        <v>2438981</v>
      </c>
      <c r="J4094" s="1">
        <v>21112012</v>
      </c>
      <c r="K4094" s="1">
        <v>2.5785660743713379</v>
      </c>
      <c r="L4094" s="1">
        <v>13.913041114807129</v>
      </c>
      <c r="M4094" s="1">
        <v>0.21479819715023041</v>
      </c>
      <c r="N4094" s="1">
        <v>9.6573982238769531</v>
      </c>
    </row>
    <row r="4095" spans="1:14" x14ac:dyDescent="0.25">
      <c r="A4095" s="1">
        <v>370094</v>
      </c>
      <c r="B4095" s="1" t="s">
        <v>1523</v>
      </c>
      <c r="C4095" s="1">
        <v>104435703</v>
      </c>
      <c r="D4095" s="1">
        <v>94</v>
      </c>
      <c r="E4095" s="1" t="s">
        <v>1629</v>
      </c>
      <c r="F4095" s="1" t="s">
        <v>230</v>
      </c>
      <c r="G4095" s="1" t="s">
        <v>167</v>
      </c>
      <c r="H4095" s="1" t="s">
        <v>240</v>
      </c>
      <c r="I4095" s="1">
        <v>953729</v>
      </c>
      <c r="J4095" s="1">
        <v>7294712</v>
      </c>
      <c r="K4095" s="1">
        <v>0.35512399673461914</v>
      </c>
      <c r="L4095" s="1">
        <v>5.1173644065856934</v>
      </c>
      <c r="M4095" s="1">
        <v>2.5762829929590225E-2</v>
      </c>
      <c r="N4095" s="1">
        <v>2.7762682437896729</v>
      </c>
    </row>
    <row r="4096" spans="1:14" x14ac:dyDescent="0.25">
      <c r="A4096" s="1">
        <v>370095</v>
      </c>
      <c r="B4096" s="1" t="s">
        <v>1523</v>
      </c>
      <c r="C4096" s="1">
        <v>104437503</v>
      </c>
      <c r="D4096" s="1">
        <v>95</v>
      </c>
      <c r="E4096" s="1" t="s">
        <v>1630</v>
      </c>
      <c r="F4096" s="1" t="s">
        <v>230</v>
      </c>
      <c r="G4096" s="1" t="s">
        <v>167</v>
      </c>
      <c r="H4096" s="1" t="s">
        <v>240</v>
      </c>
      <c r="I4096" s="1">
        <v>841958</v>
      </c>
      <c r="J4096" s="1">
        <v>5731524</v>
      </c>
      <c r="K4096" s="1">
        <v>0.13184100389480591</v>
      </c>
      <c r="L4096" s="1">
        <v>2.3544368743896484</v>
      </c>
      <c r="M4096" s="1">
        <v>3.0532520264387131E-2</v>
      </c>
      <c r="N4096" s="1">
        <v>3.7628250122070313</v>
      </c>
    </row>
    <row r="4097" spans="1:14" x14ac:dyDescent="0.25">
      <c r="A4097" s="1">
        <v>370096</v>
      </c>
      <c r="B4097" s="1" t="s">
        <v>1523</v>
      </c>
      <c r="C4097" s="1">
        <v>105201033</v>
      </c>
      <c r="D4097" s="1">
        <v>96</v>
      </c>
      <c r="E4097" s="1" t="s">
        <v>1631</v>
      </c>
      <c r="F4097" s="1" t="s">
        <v>231</v>
      </c>
      <c r="G4097" s="1" t="s">
        <v>168</v>
      </c>
      <c r="H4097" s="1" t="s">
        <v>240</v>
      </c>
      <c r="I4097" s="1">
        <v>2023715</v>
      </c>
      <c r="J4097" s="1">
        <v>12645704</v>
      </c>
      <c r="K4097" s="1">
        <v>0.59086602926254272</v>
      </c>
      <c r="L4097" s="1">
        <v>4.901484489440918</v>
      </c>
      <c r="M4097" s="1">
        <v>5.6730050593614578E-2</v>
      </c>
      <c r="N4097" s="1">
        <v>2.8841121196746826</v>
      </c>
    </row>
    <row r="4098" spans="1:14" x14ac:dyDescent="0.25">
      <c r="A4098" s="1">
        <v>370097</v>
      </c>
      <c r="B4098" s="1" t="s">
        <v>1523</v>
      </c>
      <c r="C4098" s="1">
        <v>105201352</v>
      </c>
      <c r="D4098" s="1">
        <v>97</v>
      </c>
      <c r="E4098" s="1" t="s">
        <v>1632</v>
      </c>
      <c r="F4098" s="1" t="s">
        <v>231</v>
      </c>
      <c r="G4098" s="1" t="s">
        <v>168</v>
      </c>
      <c r="H4098" s="1" t="s">
        <v>240</v>
      </c>
      <c r="I4098" s="1">
        <v>3444844</v>
      </c>
      <c r="J4098" s="1">
        <v>19754502</v>
      </c>
      <c r="K4098" s="1">
        <v>1.3704700469970703</v>
      </c>
      <c r="L4098" s="1">
        <v>7.4546756744384766</v>
      </c>
      <c r="M4098" s="1">
        <v>0.17098702490329742</v>
      </c>
      <c r="N4098" s="1">
        <v>5.2228007316589355</v>
      </c>
    </row>
    <row r="4099" spans="1:14" x14ac:dyDescent="0.25">
      <c r="A4099" s="1">
        <v>370098</v>
      </c>
      <c r="B4099" s="1" t="s">
        <v>1523</v>
      </c>
      <c r="C4099" s="1">
        <v>105204703</v>
      </c>
      <c r="D4099" s="1">
        <v>98</v>
      </c>
      <c r="E4099" s="1" t="s">
        <v>1633</v>
      </c>
      <c r="F4099" s="1" t="s">
        <v>231</v>
      </c>
      <c r="G4099" s="1" t="s">
        <v>168</v>
      </c>
      <c r="H4099" s="1" t="s">
        <v>240</v>
      </c>
      <c r="I4099" s="1">
        <v>2810161</v>
      </c>
      <c r="J4099" s="1">
        <v>20388712</v>
      </c>
      <c r="K4099" s="1">
        <v>0.65871000289916992</v>
      </c>
      <c r="L4099" s="1">
        <v>3.3386211395263672</v>
      </c>
      <c r="M4099" s="1">
        <v>3.5799089819192886E-2</v>
      </c>
      <c r="N4099" s="1">
        <v>1.2903540134429932</v>
      </c>
    </row>
    <row r="4100" spans="1:14" x14ac:dyDescent="0.25">
      <c r="A4100" s="1">
        <v>370099</v>
      </c>
      <c r="B4100" s="1" t="s">
        <v>1523</v>
      </c>
      <c r="C4100" s="1">
        <v>105251453</v>
      </c>
      <c r="D4100" s="1">
        <v>99</v>
      </c>
      <c r="E4100" s="1" t="s">
        <v>1634</v>
      </c>
      <c r="F4100" s="1" t="s">
        <v>231</v>
      </c>
      <c r="G4100" s="1" t="s">
        <v>169</v>
      </c>
      <c r="H4100" s="1" t="s">
        <v>240</v>
      </c>
      <c r="I4100" s="1">
        <v>1951632</v>
      </c>
      <c r="J4100" s="1">
        <v>16489864</v>
      </c>
      <c r="K4100" s="1">
        <v>1.8652420043945313</v>
      </c>
      <c r="L4100" s="1">
        <v>12.754120826721191</v>
      </c>
      <c r="M4100" s="1">
        <v>5.9719379991292953E-2</v>
      </c>
      <c r="N4100" s="1">
        <v>3.1565611362457275</v>
      </c>
    </row>
    <row r="4101" spans="1:14" x14ac:dyDescent="0.25">
      <c r="A4101" s="1">
        <v>370100</v>
      </c>
      <c r="B4101" s="1" t="s">
        <v>1523</v>
      </c>
      <c r="C4101" s="1">
        <v>105252602</v>
      </c>
      <c r="D4101" s="1">
        <v>100</v>
      </c>
      <c r="E4101" s="1" t="s">
        <v>1635</v>
      </c>
      <c r="F4101" s="1" t="s">
        <v>231</v>
      </c>
      <c r="G4101" s="1" t="s">
        <v>169</v>
      </c>
      <c r="H4101" s="1" t="s">
        <v>240</v>
      </c>
      <c r="I4101" s="1">
        <v>13841143</v>
      </c>
      <c r="J4101" s="1">
        <v>115534872</v>
      </c>
      <c r="K4101" s="1">
        <v>18.104496002197266</v>
      </c>
      <c r="L4101" s="1">
        <v>18.58198356628418</v>
      </c>
      <c r="M4101" s="1">
        <v>0.69014936685562134</v>
      </c>
      <c r="N4101" s="1">
        <v>5.2478876113891602</v>
      </c>
    </row>
    <row r="4102" spans="1:14" x14ac:dyDescent="0.25">
      <c r="A4102" s="1">
        <v>370101</v>
      </c>
      <c r="B4102" s="1" t="s">
        <v>1523</v>
      </c>
      <c r="C4102" s="1">
        <v>105253303</v>
      </c>
      <c r="D4102" s="1">
        <v>101</v>
      </c>
      <c r="E4102" s="1" t="s">
        <v>1636</v>
      </c>
      <c r="F4102" s="1" t="s">
        <v>231</v>
      </c>
      <c r="G4102" s="1" t="s">
        <v>169</v>
      </c>
      <c r="H4102" s="1" t="s">
        <v>240</v>
      </c>
      <c r="I4102" s="1">
        <v>1121193</v>
      </c>
      <c r="J4102" s="1">
        <v>4280334</v>
      </c>
      <c r="K4102" s="1">
        <v>0.45339599251747131</v>
      </c>
      <c r="L4102" s="1">
        <v>11.847487449645996</v>
      </c>
      <c r="M4102" s="1">
        <v>5.197099968791008E-2</v>
      </c>
      <c r="N4102" s="1">
        <v>4.8606371879577637</v>
      </c>
    </row>
    <row r="4103" spans="1:14" x14ac:dyDescent="0.25">
      <c r="A4103" s="1">
        <v>370102</v>
      </c>
      <c r="B4103" s="1" t="s">
        <v>1523</v>
      </c>
      <c r="C4103" s="1">
        <v>105253553</v>
      </c>
      <c r="D4103" s="1">
        <v>102</v>
      </c>
      <c r="E4103" s="1" t="s">
        <v>1637</v>
      </c>
      <c r="F4103" s="1" t="s">
        <v>231</v>
      </c>
      <c r="G4103" s="1" t="s">
        <v>169</v>
      </c>
      <c r="H4103" s="1" t="s">
        <v>240</v>
      </c>
      <c r="I4103" s="1">
        <v>1398137</v>
      </c>
      <c r="J4103" s="1">
        <v>8515025</v>
      </c>
      <c r="K4103" s="1">
        <v>0.858878493309021</v>
      </c>
      <c r="L4103" s="1">
        <v>11.218156814575195</v>
      </c>
      <c r="M4103" s="1">
        <v>3.8800150156021118E-2</v>
      </c>
      <c r="N4103" s="1">
        <v>2.8543441295623779</v>
      </c>
    </row>
    <row r="4104" spans="1:14" x14ac:dyDescent="0.25">
      <c r="A4104" s="1">
        <v>370103</v>
      </c>
      <c r="B4104" s="1" t="s">
        <v>1523</v>
      </c>
      <c r="C4104" s="1">
        <v>105253903</v>
      </c>
      <c r="D4104" s="1">
        <v>103</v>
      </c>
      <c r="E4104" s="1" t="s">
        <v>1638</v>
      </c>
      <c r="F4104" s="1" t="s">
        <v>231</v>
      </c>
      <c r="G4104" s="1" t="s">
        <v>169</v>
      </c>
      <c r="H4104" s="1" t="s">
        <v>240</v>
      </c>
      <c r="I4104" s="1">
        <v>1728413</v>
      </c>
      <c r="J4104" s="1">
        <v>11745338</v>
      </c>
      <c r="K4104" s="1">
        <v>0.51741701364517212</v>
      </c>
      <c r="L4104" s="1">
        <v>4.6083064079284668</v>
      </c>
      <c r="M4104" s="1">
        <v>6.3680291175842285E-2</v>
      </c>
      <c r="N4104" s="1">
        <v>3.8252561092376709</v>
      </c>
    </row>
    <row r="4105" spans="1:14" x14ac:dyDescent="0.25">
      <c r="A4105" s="1">
        <v>370104</v>
      </c>
      <c r="B4105" s="1" t="s">
        <v>1523</v>
      </c>
      <c r="C4105" s="1">
        <v>105254053</v>
      </c>
      <c r="D4105" s="1">
        <v>104</v>
      </c>
      <c r="E4105" s="1" t="s">
        <v>1639</v>
      </c>
      <c r="F4105" s="1" t="s">
        <v>231</v>
      </c>
      <c r="G4105" s="1" t="s">
        <v>169</v>
      </c>
      <c r="H4105" s="1" t="s">
        <v>240</v>
      </c>
      <c r="I4105" s="1">
        <v>1497205</v>
      </c>
      <c r="J4105" s="1">
        <v>10251860</v>
      </c>
      <c r="K4105" s="1">
        <v>0.73006099462509155</v>
      </c>
      <c r="L4105" s="1">
        <v>7.6672592163085938</v>
      </c>
      <c r="M4105" s="1">
        <v>5.0297681242227554E-2</v>
      </c>
      <c r="N4105" s="1">
        <v>3.4762198925018311</v>
      </c>
    </row>
    <row r="4106" spans="1:14" x14ac:dyDescent="0.25">
      <c r="A4106" s="1">
        <v>370105</v>
      </c>
      <c r="B4106" s="1" t="s">
        <v>1523</v>
      </c>
      <c r="C4106" s="1">
        <v>105254353</v>
      </c>
      <c r="D4106" s="1">
        <v>105</v>
      </c>
      <c r="E4106" s="1" t="s">
        <v>1640</v>
      </c>
      <c r="F4106" s="1" t="s">
        <v>231</v>
      </c>
      <c r="G4106" s="1" t="s">
        <v>169</v>
      </c>
      <c r="H4106" s="1" t="s">
        <v>240</v>
      </c>
      <c r="I4106" s="1">
        <v>1490281</v>
      </c>
      <c r="J4106" s="1">
        <v>10361210</v>
      </c>
      <c r="K4106" s="1">
        <v>0.63020998239517212</v>
      </c>
      <c r="L4106" s="1">
        <v>6.4763126373291016</v>
      </c>
      <c r="M4106" s="1">
        <v>3.4300021827220917E-2</v>
      </c>
      <c r="N4106" s="1">
        <v>2.3558013439178467</v>
      </c>
    </row>
    <row r="4107" spans="1:14" x14ac:dyDescent="0.25">
      <c r="A4107" s="1">
        <v>370106</v>
      </c>
      <c r="B4107" s="1" t="s">
        <v>1523</v>
      </c>
      <c r="C4107" s="1">
        <v>105256553</v>
      </c>
      <c r="D4107" s="1">
        <v>106</v>
      </c>
      <c r="E4107" s="1" t="s">
        <v>1641</v>
      </c>
      <c r="F4107" s="1" t="s">
        <v>231</v>
      </c>
      <c r="G4107" s="1" t="s">
        <v>169</v>
      </c>
      <c r="H4107" s="1" t="s">
        <v>240</v>
      </c>
      <c r="I4107" s="1">
        <v>1163713</v>
      </c>
      <c r="J4107" s="1">
        <v>10650537</v>
      </c>
      <c r="K4107" s="1">
        <v>0.76595002412796021</v>
      </c>
      <c r="L4107" s="1">
        <v>7.7489328384399414</v>
      </c>
      <c r="M4107" s="1">
        <v>7.6589830219745636E-2</v>
      </c>
      <c r="N4107" s="1">
        <v>7.0451841354370117</v>
      </c>
    </row>
    <row r="4108" spans="1:14" x14ac:dyDescent="0.25">
      <c r="A4108" s="1">
        <v>370107</v>
      </c>
      <c r="B4108" s="1" t="s">
        <v>1523</v>
      </c>
      <c r="C4108" s="1">
        <v>105257602</v>
      </c>
      <c r="D4108" s="1">
        <v>107</v>
      </c>
      <c r="E4108" s="1" t="s">
        <v>1642</v>
      </c>
      <c r="F4108" s="1" t="s">
        <v>231</v>
      </c>
      <c r="G4108" s="1" t="s">
        <v>169</v>
      </c>
      <c r="H4108" s="1" t="s">
        <v>240</v>
      </c>
      <c r="I4108" s="1">
        <v>4298595</v>
      </c>
      <c r="J4108" s="1">
        <v>17574292</v>
      </c>
      <c r="K4108" s="1">
        <v>1.1591490507125854</v>
      </c>
      <c r="L4108" s="1">
        <v>7.0614614486694336</v>
      </c>
      <c r="M4108" s="1">
        <v>2.3466369137167931E-2</v>
      </c>
      <c r="N4108" s="1">
        <v>0.5489044189453125</v>
      </c>
    </row>
    <row r="4109" spans="1:14" x14ac:dyDescent="0.25">
      <c r="A4109" s="1">
        <v>370108</v>
      </c>
      <c r="B4109" s="1" t="s">
        <v>1523</v>
      </c>
      <c r="C4109" s="1">
        <v>105258303</v>
      </c>
      <c r="D4109" s="1">
        <v>108</v>
      </c>
      <c r="E4109" s="1" t="s">
        <v>1643</v>
      </c>
      <c r="F4109" s="1" t="s">
        <v>231</v>
      </c>
      <c r="G4109" s="1" t="s">
        <v>169</v>
      </c>
      <c r="H4109" s="1" t="s">
        <v>240</v>
      </c>
      <c r="I4109" s="1">
        <v>1378789</v>
      </c>
      <c r="J4109" s="1">
        <v>9952472</v>
      </c>
      <c r="K4109" s="1">
        <v>0.5211150050163269</v>
      </c>
      <c r="L4109" s="1">
        <v>5.5253448486328125</v>
      </c>
      <c r="M4109" s="1">
        <v>4.5688081532716751E-2</v>
      </c>
      <c r="N4109" s="1">
        <v>3.4272034168243408</v>
      </c>
    </row>
    <row r="4110" spans="1:14" x14ac:dyDescent="0.25">
      <c r="A4110" s="1">
        <v>370109</v>
      </c>
      <c r="B4110" s="1" t="s">
        <v>1523</v>
      </c>
      <c r="C4110" s="1">
        <v>105258503</v>
      </c>
      <c r="D4110" s="1">
        <v>109</v>
      </c>
      <c r="E4110" s="1" t="s">
        <v>1644</v>
      </c>
      <c r="F4110" s="1" t="s">
        <v>231</v>
      </c>
      <c r="G4110" s="1" t="s">
        <v>169</v>
      </c>
      <c r="H4110" s="1" t="s">
        <v>240</v>
      </c>
      <c r="I4110" s="1">
        <v>1402197</v>
      </c>
      <c r="J4110" s="1">
        <v>10178796</v>
      </c>
      <c r="K4110" s="1">
        <v>0.49603599309921265</v>
      </c>
      <c r="L4110" s="1">
        <v>5.1228780746459961</v>
      </c>
      <c r="M4110" s="1">
        <v>3.8837239146232605E-2</v>
      </c>
      <c r="N4110" s="1">
        <v>2.848642110824585</v>
      </c>
    </row>
    <row r="4111" spans="1:14" x14ac:dyDescent="0.25">
      <c r="A4111" s="1">
        <v>370110</v>
      </c>
      <c r="B4111" s="1" t="s">
        <v>1523</v>
      </c>
      <c r="C4111" s="1">
        <v>105259103</v>
      </c>
      <c r="D4111" s="1">
        <v>110</v>
      </c>
      <c r="E4111" s="1" t="s">
        <v>1645</v>
      </c>
      <c r="F4111" s="1" t="s">
        <v>231</v>
      </c>
      <c r="G4111" s="1" t="s">
        <v>169</v>
      </c>
      <c r="H4111" s="1" t="s">
        <v>240</v>
      </c>
      <c r="I4111" s="1">
        <v>1095480</v>
      </c>
      <c r="J4111" s="1">
        <v>10537176</v>
      </c>
      <c r="K4111" s="1">
        <v>0.43147501349449158</v>
      </c>
      <c r="L4111" s="1">
        <v>4.2696194648742676</v>
      </c>
      <c r="M4111" s="1">
        <v>3.6963280290365219E-2</v>
      </c>
      <c r="N4111" s="1">
        <v>3.4919881820678711</v>
      </c>
    </row>
    <row r="4112" spans="1:14" x14ac:dyDescent="0.25">
      <c r="A4112" s="1">
        <v>370111</v>
      </c>
      <c r="B4112" s="1" t="s">
        <v>1523</v>
      </c>
      <c r="C4112" s="1">
        <v>105259703</v>
      </c>
      <c r="D4112" s="1">
        <v>111</v>
      </c>
      <c r="E4112" s="1" t="s">
        <v>1646</v>
      </c>
      <c r="F4112" s="1" t="s">
        <v>231</v>
      </c>
      <c r="G4112" s="1" t="s">
        <v>169</v>
      </c>
      <c r="H4112" s="1" t="s">
        <v>240</v>
      </c>
      <c r="I4112" s="1">
        <v>1239148</v>
      </c>
      <c r="J4112" s="1">
        <v>7916529</v>
      </c>
      <c r="K4112" s="1">
        <v>0.39518499374389648</v>
      </c>
      <c r="L4112" s="1">
        <v>5.2541804313659668</v>
      </c>
      <c r="M4112" s="1">
        <v>4.44364994764328E-2</v>
      </c>
      <c r="N4112" s="1">
        <v>3.7194335460662842</v>
      </c>
    </row>
    <row r="4113" spans="1:14" x14ac:dyDescent="0.25">
      <c r="A4113" s="1">
        <v>370112</v>
      </c>
      <c r="B4113" s="1" t="s">
        <v>1523</v>
      </c>
      <c r="C4113" s="1">
        <v>105628302</v>
      </c>
      <c r="D4113" s="1">
        <v>112</v>
      </c>
      <c r="E4113" s="1" t="s">
        <v>1647</v>
      </c>
      <c r="F4113" s="1" t="s">
        <v>231</v>
      </c>
      <c r="G4113" s="1" t="s">
        <v>170</v>
      </c>
      <c r="H4113" s="1" t="s">
        <v>240</v>
      </c>
      <c r="I4113" s="1">
        <v>5044872</v>
      </c>
      <c r="J4113" s="1">
        <v>28819512</v>
      </c>
      <c r="K4113" s="1">
        <v>1.1799720525741577</v>
      </c>
      <c r="L4113" s="1">
        <v>4.2691450119018555</v>
      </c>
      <c r="M4113" s="1">
        <v>0.190843865275383</v>
      </c>
      <c r="N4113" s="1">
        <v>3.931659460067749</v>
      </c>
    </row>
    <row r="4114" spans="1:14" x14ac:dyDescent="0.25">
      <c r="A4114" s="1">
        <v>370113</v>
      </c>
      <c r="B4114" s="1" t="s">
        <v>1523</v>
      </c>
      <c r="C4114" s="1">
        <v>106160303</v>
      </c>
      <c r="D4114" s="1">
        <v>113</v>
      </c>
      <c r="E4114" s="1" t="s">
        <v>1648</v>
      </c>
      <c r="F4114" s="1" t="s">
        <v>230</v>
      </c>
      <c r="G4114" s="1" t="s">
        <v>171</v>
      </c>
      <c r="H4114" s="1" t="s">
        <v>240</v>
      </c>
      <c r="I4114" s="1">
        <v>768727</v>
      </c>
      <c r="J4114" s="1">
        <v>6267461</v>
      </c>
      <c r="K4114" s="1">
        <v>0.13875949382781982</v>
      </c>
      <c r="L4114" s="1">
        <v>2.2640929222106934</v>
      </c>
      <c r="M4114" s="1">
        <v>2.6808269321918488E-2</v>
      </c>
      <c r="N4114" s="1">
        <v>3.6133701801300049</v>
      </c>
    </row>
    <row r="4115" spans="1:14" x14ac:dyDescent="0.25">
      <c r="A4115" s="1">
        <v>370114</v>
      </c>
      <c r="B4115" s="1" t="s">
        <v>1523</v>
      </c>
      <c r="C4115" s="1">
        <v>106161203</v>
      </c>
      <c r="D4115" s="1">
        <v>114</v>
      </c>
      <c r="E4115" s="1" t="s">
        <v>1649</v>
      </c>
      <c r="F4115" s="1" t="s">
        <v>230</v>
      </c>
      <c r="G4115" s="1" t="s">
        <v>171</v>
      </c>
      <c r="H4115" s="1" t="s">
        <v>240</v>
      </c>
      <c r="I4115" s="1">
        <v>667745</v>
      </c>
      <c r="J4115" s="1">
        <v>3953433</v>
      </c>
      <c r="K4115" s="1">
        <v>0.48184224963188171</v>
      </c>
      <c r="L4115" s="1">
        <v>13.879581451416016</v>
      </c>
      <c r="M4115" s="1">
        <v>5.5783338844776154E-2</v>
      </c>
      <c r="N4115" s="1">
        <v>9.1154956817626953</v>
      </c>
    </row>
    <row r="4116" spans="1:14" x14ac:dyDescent="0.25">
      <c r="A4116" s="1">
        <v>370115</v>
      </c>
      <c r="B4116" s="1" t="s">
        <v>1523</v>
      </c>
      <c r="C4116" s="1">
        <v>106161703</v>
      </c>
      <c r="D4116" s="1">
        <v>115</v>
      </c>
      <c r="E4116" s="1" t="s">
        <v>1650</v>
      </c>
      <c r="F4116" s="1" t="s">
        <v>230</v>
      </c>
      <c r="G4116" s="1" t="s">
        <v>171</v>
      </c>
      <c r="H4116" s="1" t="s">
        <v>240</v>
      </c>
      <c r="I4116" s="1">
        <v>812605</v>
      </c>
      <c r="J4116" s="1">
        <v>5849477</v>
      </c>
      <c r="K4116" s="1">
        <v>0.26873600482940674</v>
      </c>
      <c r="L4116" s="1">
        <v>4.8154177665710449</v>
      </c>
      <c r="M4116" s="1">
        <v>4.5115090906620026E-2</v>
      </c>
      <c r="N4116" s="1">
        <v>5.8782649040222168</v>
      </c>
    </row>
    <row r="4117" spans="1:14" x14ac:dyDescent="0.25">
      <c r="A4117" s="1">
        <v>370116</v>
      </c>
      <c r="B4117" s="1" t="s">
        <v>1523</v>
      </c>
      <c r="C4117" s="1">
        <v>106166503</v>
      </c>
      <c r="D4117" s="1">
        <v>116</v>
      </c>
      <c r="E4117" s="1" t="s">
        <v>1651</v>
      </c>
      <c r="F4117" s="1" t="s">
        <v>230</v>
      </c>
      <c r="G4117" s="1" t="s">
        <v>171</v>
      </c>
      <c r="H4117" s="1" t="s">
        <v>240</v>
      </c>
      <c r="I4117" s="1">
        <v>937349</v>
      </c>
      <c r="J4117" s="1">
        <v>8198640</v>
      </c>
      <c r="K4117" s="1">
        <v>0.48539999127388</v>
      </c>
      <c r="L4117" s="1">
        <v>6.2930750846862793</v>
      </c>
      <c r="M4117" s="1">
        <v>4.1550260037183762E-2</v>
      </c>
      <c r="N4117" s="1">
        <v>4.6383476257324219</v>
      </c>
    </row>
    <row r="4118" spans="1:14" x14ac:dyDescent="0.25">
      <c r="A4118" s="1">
        <v>370117</v>
      </c>
      <c r="B4118" s="1" t="s">
        <v>1523</v>
      </c>
      <c r="C4118" s="1">
        <v>106167504</v>
      </c>
      <c r="D4118" s="1">
        <v>117</v>
      </c>
      <c r="E4118" s="1" t="s">
        <v>1652</v>
      </c>
      <c r="F4118" s="1" t="s">
        <v>230</v>
      </c>
      <c r="G4118" s="1" t="s">
        <v>171</v>
      </c>
      <c r="H4118" s="1" t="s">
        <v>240</v>
      </c>
      <c r="I4118" s="1">
        <v>448838</v>
      </c>
      <c r="J4118" s="1">
        <v>3801848</v>
      </c>
      <c r="K4118" s="1">
        <v>9.0037748217582703E-2</v>
      </c>
      <c r="L4118" s="1">
        <v>2.4257099628448486</v>
      </c>
      <c r="M4118" s="1">
        <v>3.4185048192739487E-2</v>
      </c>
      <c r="N4118" s="1">
        <v>8.2442560195922852</v>
      </c>
    </row>
    <row r="4119" spans="1:14" x14ac:dyDescent="0.25">
      <c r="A4119" s="1">
        <v>370118</v>
      </c>
      <c r="B4119" s="1" t="s">
        <v>1523</v>
      </c>
      <c r="C4119" s="1">
        <v>106168003</v>
      </c>
      <c r="D4119" s="1">
        <v>118</v>
      </c>
      <c r="E4119" s="1" t="s">
        <v>1653</v>
      </c>
      <c r="F4119" s="1" t="s">
        <v>230</v>
      </c>
      <c r="G4119" s="1" t="s">
        <v>171</v>
      </c>
      <c r="H4119" s="1" t="s">
        <v>240</v>
      </c>
      <c r="I4119" s="1">
        <v>1073439</v>
      </c>
      <c r="J4119" s="1">
        <v>9839119</v>
      </c>
      <c r="K4119" s="1">
        <v>0.43352499604225159</v>
      </c>
      <c r="L4119" s="1">
        <v>4.6092252731323242</v>
      </c>
      <c r="M4119" s="1">
        <v>4.7841340303421021E-2</v>
      </c>
      <c r="N4119" s="1">
        <v>4.6647276878356934</v>
      </c>
    </row>
    <row r="4120" spans="1:14" x14ac:dyDescent="0.25">
      <c r="A4120" s="1">
        <v>370119</v>
      </c>
      <c r="B4120" s="1" t="s">
        <v>1523</v>
      </c>
      <c r="C4120" s="1">
        <v>106169003</v>
      </c>
      <c r="D4120" s="1">
        <v>119</v>
      </c>
      <c r="E4120" s="1" t="s">
        <v>1654</v>
      </c>
      <c r="F4120" s="1" t="s">
        <v>230</v>
      </c>
      <c r="G4120" s="1" t="s">
        <v>171</v>
      </c>
      <c r="H4120" s="1" t="s">
        <v>240</v>
      </c>
      <c r="I4120" s="1">
        <v>774316</v>
      </c>
      <c r="J4120" s="1">
        <v>6514294</v>
      </c>
      <c r="K4120" s="1">
        <v>0.19230349361896515</v>
      </c>
      <c r="L4120" s="1">
        <v>3.0418188571929932</v>
      </c>
      <c r="M4120" s="1">
        <v>5.8049321174621582E-2</v>
      </c>
      <c r="N4120" s="1">
        <v>8.1044282913208008</v>
      </c>
    </row>
    <row r="4121" spans="1:14" x14ac:dyDescent="0.25">
      <c r="A4121" s="1">
        <v>370120</v>
      </c>
      <c r="B4121" s="1" t="s">
        <v>1523</v>
      </c>
      <c r="C4121" s="1">
        <v>106172003</v>
      </c>
      <c r="D4121" s="1">
        <v>120</v>
      </c>
      <c r="E4121" s="1" t="s">
        <v>1655</v>
      </c>
      <c r="F4121" s="1" t="s">
        <v>232</v>
      </c>
      <c r="G4121" s="1" t="s">
        <v>172</v>
      </c>
      <c r="H4121" s="1" t="s">
        <v>240</v>
      </c>
      <c r="I4121" s="1">
        <v>3621075</v>
      </c>
      <c r="J4121" s="1">
        <v>19391960</v>
      </c>
      <c r="K4121" s="1">
        <v>1.5907319784164429</v>
      </c>
      <c r="L4121" s="1">
        <v>8.9360799789428711</v>
      </c>
      <c r="M4121" s="1">
        <v>0.15032182633876801</v>
      </c>
      <c r="N4121" s="1">
        <v>4.3311009407043457</v>
      </c>
    </row>
    <row r="4122" spans="1:14" x14ac:dyDescent="0.25">
      <c r="A4122" s="1">
        <v>370121</v>
      </c>
      <c r="B4122" s="1" t="s">
        <v>1523</v>
      </c>
      <c r="C4122" s="1">
        <v>106272003</v>
      </c>
      <c r="D4122" s="1">
        <v>121</v>
      </c>
      <c r="E4122" s="1" t="s">
        <v>1656</v>
      </c>
      <c r="F4122" s="1" t="s">
        <v>231</v>
      </c>
      <c r="G4122" s="1" t="s">
        <v>173</v>
      </c>
      <c r="H4122" s="1" t="s">
        <v>240</v>
      </c>
      <c r="I4122" s="1">
        <v>495564</v>
      </c>
      <c r="J4122" s="1">
        <v>3671321</v>
      </c>
      <c r="K4122" s="1">
        <v>0.67135947942733765</v>
      </c>
      <c r="L4122" s="1">
        <v>22.378936767578125</v>
      </c>
      <c r="M4122" s="1">
        <v>-5.5777430534362793E-2</v>
      </c>
      <c r="N4122" s="1">
        <v>-10.116676330566406</v>
      </c>
    </row>
    <row r="4123" spans="1:14" x14ac:dyDescent="0.25">
      <c r="A4123" s="1">
        <v>370122</v>
      </c>
      <c r="B4123" s="1" t="s">
        <v>1523</v>
      </c>
      <c r="C4123" s="1">
        <v>106330703</v>
      </c>
      <c r="D4123" s="1">
        <v>122</v>
      </c>
      <c r="E4123" s="1" t="s">
        <v>1657</v>
      </c>
      <c r="F4123" s="1" t="s">
        <v>233</v>
      </c>
      <c r="G4123" s="1" t="s">
        <v>174</v>
      </c>
      <c r="H4123" s="1" t="s">
        <v>240</v>
      </c>
      <c r="I4123" s="1">
        <v>844599</v>
      </c>
      <c r="J4123" s="1">
        <v>7907285</v>
      </c>
      <c r="K4123" s="1">
        <v>0.30191048979759216</v>
      </c>
      <c r="L4123" s="1">
        <v>3.9696993827819824</v>
      </c>
      <c r="M4123" s="1">
        <v>2.5839390233159065E-2</v>
      </c>
      <c r="N4123" s="1">
        <v>3.155919075012207</v>
      </c>
    </row>
    <row r="4124" spans="1:14" x14ac:dyDescent="0.25">
      <c r="A4124" s="1">
        <v>370123</v>
      </c>
      <c r="B4124" s="1" t="s">
        <v>1523</v>
      </c>
      <c r="C4124" s="1">
        <v>106330803</v>
      </c>
      <c r="D4124" s="1">
        <v>123</v>
      </c>
      <c r="E4124" s="1" t="s">
        <v>1658</v>
      </c>
      <c r="F4124" s="1" t="s">
        <v>233</v>
      </c>
      <c r="G4124" s="1" t="s">
        <v>174</v>
      </c>
      <c r="H4124" s="1" t="s">
        <v>240</v>
      </c>
      <c r="I4124" s="1">
        <v>1367334</v>
      </c>
      <c r="J4124" s="1">
        <v>10276933</v>
      </c>
      <c r="K4124" s="1">
        <v>0.52408897876739502</v>
      </c>
      <c r="L4124" s="1">
        <v>5.3737044334411621</v>
      </c>
      <c r="M4124" s="1">
        <v>3.4301061183214188E-2</v>
      </c>
      <c r="N4124" s="1">
        <v>2.5731592178344727</v>
      </c>
    </row>
    <row r="4125" spans="1:14" x14ac:dyDescent="0.25">
      <c r="A4125" s="1">
        <v>370124</v>
      </c>
      <c r="B4125" s="1" t="s">
        <v>1523</v>
      </c>
      <c r="C4125" s="1">
        <v>106338003</v>
      </c>
      <c r="D4125" s="1">
        <v>124</v>
      </c>
      <c r="E4125" s="1" t="s">
        <v>1659</v>
      </c>
      <c r="F4125" s="1" t="s">
        <v>233</v>
      </c>
      <c r="G4125" s="1" t="s">
        <v>174</v>
      </c>
      <c r="H4125" s="1" t="s">
        <v>240</v>
      </c>
      <c r="I4125" s="1">
        <v>2146957</v>
      </c>
      <c r="J4125" s="1">
        <v>17703576</v>
      </c>
      <c r="K4125" s="1">
        <v>1.0593589544296265</v>
      </c>
      <c r="L4125" s="1">
        <v>6.3647270202636719</v>
      </c>
      <c r="M4125" s="1">
        <v>6.6718041896820068E-2</v>
      </c>
      <c r="N4125" s="1">
        <v>3.2072296142578125</v>
      </c>
    </row>
    <row r="4126" spans="1:14" x14ac:dyDescent="0.25">
      <c r="A4126" s="1">
        <v>370125</v>
      </c>
      <c r="B4126" s="1" t="s">
        <v>1523</v>
      </c>
      <c r="C4126" s="1">
        <v>106611303</v>
      </c>
      <c r="D4126" s="1">
        <v>125</v>
      </c>
      <c r="E4126" s="1" t="s">
        <v>1660</v>
      </c>
      <c r="F4126" s="1" t="s">
        <v>231</v>
      </c>
      <c r="G4126" s="1" t="s">
        <v>175</v>
      </c>
      <c r="H4126" s="1" t="s">
        <v>240</v>
      </c>
      <c r="I4126" s="1">
        <v>1045874</v>
      </c>
      <c r="J4126" s="1">
        <v>7723007</v>
      </c>
      <c r="K4126" s="1">
        <v>0.32283151149749756</v>
      </c>
      <c r="L4126" s="1">
        <v>4.3624844551086426</v>
      </c>
      <c r="M4126" s="1">
        <v>3.7090960890054703E-2</v>
      </c>
      <c r="N4126" s="1">
        <v>3.676802396774292</v>
      </c>
    </row>
    <row r="4127" spans="1:14" x14ac:dyDescent="0.25">
      <c r="A4127" s="1">
        <v>370126</v>
      </c>
      <c r="B4127" s="1" t="s">
        <v>1523</v>
      </c>
      <c r="C4127" s="1">
        <v>106612203</v>
      </c>
      <c r="D4127" s="1">
        <v>126</v>
      </c>
      <c r="E4127" s="1" t="s">
        <v>1661</v>
      </c>
      <c r="F4127" s="1" t="s">
        <v>231</v>
      </c>
      <c r="G4127" s="1" t="s">
        <v>175</v>
      </c>
      <c r="H4127" s="1" t="s">
        <v>240</v>
      </c>
      <c r="I4127" s="1">
        <v>2018754</v>
      </c>
      <c r="J4127" s="1">
        <v>13475888</v>
      </c>
      <c r="K4127" s="1">
        <v>0.85555797815322876</v>
      </c>
      <c r="L4127" s="1">
        <v>6.7792048454284668</v>
      </c>
      <c r="M4127" s="1">
        <v>8.8831499218940735E-2</v>
      </c>
      <c r="N4127" s="1">
        <v>4.6028532981872559</v>
      </c>
    </row>
    <row r="4128" spans="1:14" x14ac:dyDescent="0.25">
      <c r="A4128" s="1">
        <v>370127</v>
      </c>
      <c r="B4128" s="1" t="s">
        <v>1523</v>
      </c>
      <c r="C4128" s="1">
        <v>106616203</v>
      </c>
      <c r="D4128" s="1">
        <v>127</v>
      </c>
      <c r="E4128" s="1" t="s">
        <v>1662</v>
      </c>
      <c r="F4128" s="1" t="s">
        <v>231</v>
      </c>
      <c r="G4128" s="1" t="s">
        <v>175</v>
      </c>
      <c r="H4128" s="1" t="s">
        <v>240</v>
      </c>
      <c r="I4128" s="1">
        <v>1909555</v>
      </c>
      <c r="J4128" s="1">
        <v>16701592</v>
      </c>
      <c r="K4128" s="1">
        <v>1.1619930267333984</v>
      </c>
      <c r="L4128" s="1">
        <v>7.4776253700256348</v>
      </c>
      <c r="M4128" s="1">
        <v>6.4837701618671417E-2</v>
      </c>
      <c r="N4128" s="1">
        <v>3.5147769451141357</v>
      </c>
    </row>
    <row r="4129" spans="1:14" x14ac:dyDescent="0.25">
      <c r="A4129" s="1">
        <v>370128</v>
      </c>
      <c r="B4129" s="1" t="s">
        <v>1523</v>
      </c>
      <c r="C4129" s="1">
        <v>106617203</v>
      </c>
      <c r="D4129" s="1">
        <v>128</v>
      </c>
      <c r="E4129" s="1" t="s">
        <v>1663</v>
      </c>
      <c r="F4129" s="1" t="s">
        <v>231</v>
      </c>
      <c r="G4129" s="1" t="s">
        <v>175</v>
      </c>
      <c r="H4129" s="1" t="s">
        <v>240</v>
      </c>
      <c r="I4129" s="1">
        <v>2017743</v>
      </c>
      <c r="J4129" s="1">
        <v>16886076</v>
      </c>
      <c r="K4129" s="1">
        <v>1.2792190313339233</v>
      </c>
      <c r="L4129" s="1">
        <v>8.1965188980102539</v>
      </c>
      <c r="M4129" s="1">
        <v>0.10026915371417999</v>
      </c>
      <c r="N4129" s="1">
        <v>5.2292318344116211</v>
      </c>
    </row>
    <row r="4130" spans="1:14" x14ac:dyDescent="0.25">
      <c r="A4130" s="1">
        <v>370129</v>
      </c>
      <c r="B4130" s="1" t="s">
        <v>1523</v>
      </c>
      <c r="C4130" s="1">
        <v>106618603</v>
      </c>
      <c r="D4130" s="1">
        <v>129</v>
      </c>
      <c r="E4130" s="1" t="s">
        <v>1664</v>
      </c>
      <c r="F4130" s="1" t="s">
        <v>231</v>
      </c>
      <c r="G4130" s="1" t="s">
        <v>175</v>
      </c>
      <c r="H4130" s="1" t="s">
        <v>240</v>
      </c>
      <c r="I4130" s="1">
        <v>802480</v>
      </c>
      <c r="J4130" s="1">
        <v>7402971</v>
      </c>
      <c r="K4130" s="1">
        <v>0.27671250700950623</v>
      </c>
      <c r="L4130" s="1">
        <v>3.8829984664916992</v>
      </c>
      <c r="M4130" s="1">
        <v>2.9740750789642334E-2</v>
      </c>
      <c r="N4130" s="1">
        <v>3.848743200302124</v>
      </c>
    </row>
    <row r="4131" spans="1:14" x14ac:dyDescent="0.25">
      <c r="A4131" s="1">
        <v>370130</v>
      </c>
      <c r="B4131" s="1" t="s">
        <v>1523</v>
      </c>
      <c r="C4131" s="1">
        <v>107650603</v>
      </c>
      <c r="D4131" s="1">
        <v>130</v>
      </c>
      <c r="E4131" s="1" t="s">
        <v>1665</v>
      </c>
      <c r="F4131" s="1" t="s">
        <v>228</v>
      </c>
      <c r="G4131" s="1" t="s">
        <v>176</v>
      </c>
      <c r="H4131" s="1" t="s">
        <v>240</v>
      </c>
      <c r="I4131" s="1">
        <v>1894278</v>
      </c>
      <c r="J4131" s="1">
        <v>11313328</v>
      </c>
      <c r="K4131" s="1">
        <v>0.74863797426223755</v>
      </c>
      <c r="L4131" s="1">
        <v>7.0862278938293457</v>
      </c>
      <c r="M4131" s="1">
        <v>5.747700110077858E-2</v>
      </c>
      <c r="N4131" s="1">
        <v>3.1291904449462891</v>
      </c>
    </row>
    <row r="4132" spans="1:14" x14ac:dyDescent="0.25">
      <c r="A4132" s="1">
        <v>370131</v>
      </c>
      <c r="B4132" s="1" t="s">
        <v>1523</v>
      </c>
      <c r="C4132" s="1">
        <v>107650703</v>
      </c>
      <c r="D4132" s="1">
        <v>131</v>
      </c>
      <c r="E4132" s="1" t="s">
        <v>1666</v>
      </c>
      <c r="F4132" s="1" t="s">
        <v>228</v>
      </c>
      <c r="G4132" s="1" t="s">
        <v>176</v>
      </c>
      <c r="H4132" s="1" t="s">
        <v>240</v>
      </c>
      <c r="I4132" s="1">
        <v>1429451</v>
      </c>
      <c r="J4132" s="1">
        <v>6763808</v>
      </c>
      <c r="K4132" s="1">
        <v>0.20147900283336639</v>
      </c>
      <c r="L4132" s="1">
        <v>3.0702362060546875</v>
      </c>
      <c r="M4132" s="1">
        <v>4.7130849212408066E-2</v>
      </c>
      <c r="N4132" s="1">
        <v>3.4095466136932373</v>
      </c>
    </row>
    <row r="4133" spans="1:14" x14ac:dyDescent="0.25">
      <c r="A4133" s="1">
        <v>370132</v>
      </c>
      <c r="B4133" s="1" t="s">
        <v>1523</v>
      </c>
      <c r="C4133" s="1">
        <v>107651603</v>
      </c>
      <c r="D4133" s="1">
        <v>132</v>
      </c>
      <c r="E4133" s="1" t="s">
        <v>1667</v>
      </c>
      <c r="F4133" s="1" t="s">
        <v>228</v>
      </c>
      <c r="G4133" s="1" t="s">
        <v>176</v>
      </c>
      <c r="H4133" s="1" t="s">
        <v>240</v>
      </c>
      <c r="I4133" s="1">
        <v>1979326</v>
      </c>
      <c r="J4133" s="1">
        <v>12831488</v>
      </c>
      <c r="K4133" s="1">
        <v>0.78998798131942749</v>
      </c>
      <c r="L4133" s="1">
        <v>6.5605449676513672</v>
      </c>
      <c r="M4133" s="1">
        <v>1.5183620154857635E-2</v>
      </c>
      <c r="N4133" s="1">
        <v>0.77304071187973022</v>
      </c>
    </row>
    <row r="4134" spans="1:14" x14ac:dyDescent="0.25">
      <c r="A4134" s="1">
        <v>370133</v>
      </c>
      <c r="B4134" s="1" t="s">
        <v>1523</v>
      </c>
      <c r="C4134" s="1">
        <v>107652603</v>
      </c>
      <c r="D4134" s="1">
        <v>133</v>
      </c>
      <c r="E4134" s="1" t="s">
        <v>1668</v>
      </c>
      <c r="F4134" s="1" t="s">
        <v>228</v>
      </c>
      <c r="G4134" s="1" t="s">
        <v>176</v>
      </c>
      <c r="H4134" s="1" t="s">
        <v>240</v>
      </c>
      <c r="I4134" s="1">
        <v>2129016</v>
      </c>
      <c r="J4134" s="1">
        <v>8216617</v>
      </c>
      <c r="K4134" s="1">
        <v>0.51974350214004517</v>
      </c>
      <c r="L4134" s="1">
        <v>6.752657413482666</v>
      </c>
      <c r="M4134" s="1">
        <v>-5.5719118565320969E-2</v>
      </c>
      <c r="N4134" s="1">
        <v>-2.5503833293914795</v>
      </c>
    </row>
    <row r="4135" spans="1:14" x14ac:dyDescent="0.25">
      <c r="A4135" s="1">
        <v>370134</v>
      </c>
      <c r="B4135" s="1" t="s">
        <v>1523</v>
      </c>
      <c r="C4135" s="1">
        <v>107653102</v>
      </c>
      <c r="D4135" s="1">
        <v>134</v>
      </c>
      <c r="E4135" s="1" t="s">
        <v>1669</v>
      </c>
      <c r="F4135" s="1" t="s">
        <v>228</v>
      </c>
      <c r="G4135" s="1" t="s">
        <v>176</v>
      </c>
      <c r="H4135" s="1" t="s">
        <v>240</v>
      </c>
      <c r="I4135" s="1">
        <v>2549171</v>
      </c>
      <c r="J4135" s="1">
        <v>13170396</v>
      </c>
      <c r="K4135" s="1">
        <v>1.021306037902832</v>
      </c>
      <c r="L4135" s="1">
        <v>8.4064407348632813</v>
      </c>
      <c r="M4135" s="1">
        <v>8.2579612731933594E-2</v>
      </c>
      <c r="N4135" s="1">
        <v>3.3479242324829102</v>
      </c>
    </row>
    <row r="4136" spans="1:14" x14ac:dyDescent="0.25">
      <c r="A4136" s="1">
        <v>370135</v>
      </c>
      <c r="B4136" s="1" t="s">
        <v>1523</v>
      </c>
      <c r="C4136" s="1">
        <v>107653203</v>
      </c>
      <c r="D4136" s="1">
        <v>135</v>
      </c>
      <c r="E4136" s="1" t="s">
        <v>1670</v>
      </c>
      <c r="F4136" s="1" t="s">
        <v>228</v>
      </c>
      <c r="G4136" s="1" t="s">
        <v>176</v>
      </c>
      <c r="H4136" s="1" t="s">
        <v>240</v>
      </c>
      <c r="I4136" s="1">
        <v>2459087</v>
      </c>
      <c r="J4136" s="1">
        <v>12863878</v>
      </c>
      <c r="K4136" s="1">
        <v>1.0107849836349487</v>
      </c>
      <c r="L4136" s="1">
        <v>8.5276050567626953</v>
      </c>
      <c r="M4136" s="1">
        <v>7.7655032277107239E-2</v>
      </c>
      <c r="N4136" s="1">
        <v>3.2608544826507568</v>
      </c>
    </row>
    <row r="4137" spans="1:14" x14ac:dyDescent="0.25">
      <c r="A4137" s="1">
        <v>370136</v>
      </c>
      <c r="B4137" s="1" t="s">
        <v>1523</v>
      </c>
      <c r="C4137" s="1">
        <v>107653802</v>
      </c>
      <c r="D4137" s="1">
        <v>136</v>
      </c>
      <c r="E4137" s="1" t="s">
        <v>1671</v>
      </c>
      <c r="F4137" s="1" t="s">
        <v>228</v>
      </c>
      <c r="G4137" s="1" t="s">
        <v>176</v>
      </c>
      <c r="H4137" s="1" t="s">
        <v>240</v>
      </c>
      <c r="I4137" s="1">
        <v>3895627</v>
      </c>
      <c r="J4137" s="1">
        <v>20943688</v>
      </c>
      <c r="K4137" s="1">
        <v>1.3006199598312378</v>
      </c>
      <c r="L4137" s="1">
        <v>6.6212673187255859</v>
      </c>
      <c r="M4137" s="1">
        <v>7.4634991586208344E-2</v>
      </c>
      <c r="N4137" s="1">
        <v>1.9532883167266846</v>
      </c>
    </row>
    <row r="4138" spans="1:14" x14ac:dyDescent="0.25">
      <c r="A4138" s="1">
        <v>370137</v>
      </c>
      <c r="B4138" s="1" t="s">
        <v>1523</v>
      </c>
      <c r="C4138" s="1">
        <v>107654103</v>
      </c>
      <c r="D4138" s="1">
        <v>137</v>
      </c>
      <c r="E4138" s="1" t="s">
        <v>1672</v>
      </c>
      <c r="F4138" s="1" t="s">
        <v>228</v>
      </c>
      <c r="G4138" s="1" t="s">
        <v>176</v>
      </c>
      <c r="H4138" s="1" t="s">
        <v>240</v>
      </c>
      <c r="I4138" s="1">
        <v>1289443</v>
      </c>
      <c r="J4138" s="1">
        <v>10092105</v>
      </c>
      <c r="K4138" s="1">
        <v>0.91414797306060791</v>
      </c>
      <c r="L4138" s="1">
        <v>9.9602556228637695</v>
      </c>
      <c r="M4138" s="1">
        <v>5.0414301455020905E-2</v>
      </c>
      <c r="N4138" s="1">
        <v>4.0688567161560059</v>
      </c>
    </row>
    <row r="4139" spans="1:14" x14ac:dyDescent="0.25">
      <c r="A4139" s="1">
        <v>370138</v>
      </c>
      <c r="B4139" s="1" t="s">
        <v>1523</v>
      </c>
      <c r="C4139" s="1">
        <v>107654403</v>
      </c>
      <c r="D4139" s="1">
        <v>138</v>
      </c>
      <c r="E4139" s="1" t="s">
        <v>1673</v>
      </c>
      <c r="F4139" s="1" t="s">
        <v>228</v>
      </c>
      <c r="G4139" s="1" t="s">
        <v>176</v>
      </c>
      <c r="H4139" s="1" t="s">
        <v>240</v>
      </c>
      <c r="I4139" s="1">
        <v>3119751</v>
      </c>
      <c r="J4139" s="1">
        <v>18168992</v>
      </c>
      <c r="K4139" s="1">
        <v>0.72882598638534546</v>
      </c>
      <c r="L4139" s="1">
        <v>4.1790084838867188</v>
      </c>
      <c r="M4139" s="1">
        <v>9.8468512296676636E-2</v>
      </c>
      <c r="N4139" s="1">
        <v>3.2591626644134521</v>
      </c>
    </row>
    <row r="4140" spans="1:14" x14ac:dyDescent="0.25">
      <c r="A4140" s="1">
        <v>370139</v>
      </c>
      <c r="B4140" s="1" t="s">
        <v>1523</v>
      </c>
      <c r="C4140" s="1">
        <v>107654903</v>
      </c>
      <c r="D4140" s="1">
        <v>139</v>
      </c>
      <c r="E4140" s="1" t="s">
        <v>1674</v>
      </c>
      <c r="F4140" s="1" t="s">
        <v>228</v>
      </c>
      <c r="G4140" s="1" t="s">
        <v>176</v>
      </c>
      <c r="H4140" s="1" t="s">
        <v>240</v>
      </c>
      <c r="I4140" s="1">
        <v>1255561</v>
      </c>
      <c r="J4140" s="1">
        <v>6982212</v>
      </c>
      <c r="K4140" s="1">
        <v>0.55410248041152954</v>
      </c>
      <c r="L4140" s="1">
        <v>8.6199913024902344</v>
      </c>
      <c r="M4140" s="1">
        <v>-0.14292027056217194</v>
      </c>
      <c r="N4140" s="1">
        <v>-10.219676971435547</v>
      </c>
    </row>
    <row r="4141" spans="1:14" x14ac:dyDescent="0.25">
      <c r="A4141" s="1">
        <v>370140</v>
      </c>
      <c r="B4141" s="1" t="s">
        <v>1523</v>
      </c>
      <c r="C4141" s="1">
        <v>107655803</v>
      </c>
      <c r="D4141" s="1">
        <v>140</v>
      </c>
      <c r="E4141" s="1" t="s">
        <v>1675</v>
      </c>
      <c r="F4141" s="1" t="s">
        <v>228</v>
      </c>
      <c r="G4141" s="1" t="s">
        <v>176</v>
      </c>
      <c r="H4141" s="1" t="s">
        <v>240</v>
      </c>
      <c r="I4141" s="1">
        <v>921629</v>
      </c>
      <c r="J4141" s="1">
        <v>7016564</v>
      </c>
      <c r="K4141" s="1">
        <v>0.39932650327682495</v>
      </c>
      <c r="L4141" s="1">
        <v>6.0346407890319824</v>
      </c>
      <c r="M4141" s="1">
        <v>2.7329480275511742E-2</v>
      </c>
      <c r="N4141" s="1">
        <v>3.0559649467468262</v>
      </c>
    </row>
    <row r="4142" spans="1:14" x14ac:dyDescent="0.25">
      <c r="A4142" s="1">
        <v>370141</v>
      </c>
      <c r="B4142" s="1" t="s">
        <v>1523</v>
      </c>
      <c r="C4142" s="1">
        <v>107655903</v>
      </c>
      <c r="D4142" s="1">
        <v>141</v>
      </c>
      <c r="E4142" s="1" t="s">
        <v>1676</v>
      </c>
      <c r="F4142" s="1" t="s">
        <v>228</v>
      </c>
      <c r="G4142" s="1" t="s">
        <v>176</v>
      </c>
      <c r="H4142" s="1" t="s">
        <v>240</v>
      </c>
      <c r="I4142" s="1">
        <v>1706309</v>
      </c>
      <c r="J4142" s="1">
        <v>10624005</v>
      </c>
      <c r="K4142" s="1">
        <v>0.59821701049804688</v>
      </c>
      <c r="L4142" s="1">
        <v>5.9667830467224121</v>
      </c>
      <c r="M4142" s="1">
        <v>3.6694899201393127E-2</v>
      </c>
      <c r="N4142" s="1">
        <v>2.1978073120117188</v>
      </c>
    </row>
    <row r="4143" spans="1:14" x14ac:dyDescent="0.25">
      <c r="A4143" s="1">
        <v>370142</v>
      </c>
      <c r="B4143" s="1" t="s">
        <v>1523</v>
      </c>
      <c r="C4143" s="1">
        <v>107656303</v>
      </c>
      <c r="D4143" s="1">
        <v>142</v>
      </c>
      <c r="E4143" s="1" t="s">
        <v>1677</v>
      </c>
      <c r="F4143" s="1" t="s">
        <v>228</v>
      </c>
      <c r="G4143" s="1" t="s">
        <v>176</v>
      </c>
      <c r="H4143" s="1" t="s">
        <v>240</v>
      </c>
      <c r="I4143" s="1">
        <v>2660705</v>
      </c>
      <c r="J4143" s="1">
        <v>17007520</v>
      </c>
      <c r="K4143" s="1">
        <v>2.4908599853515625</v>
      </c>
      <c r="L4143" s="1">
        <v>17.15863037109375</v>
      </c>
      <c r="M4143" s="1">
        <v>0.21661356091499329</v>
      </c>
      <c r="N4143" s="1">
        <v>8.8627433776855469</v>
      </c>
    </row>
    <row r="4144" spans="1:14" x14ac:dyDescent="0.25">
      <c r="A4144" s="1">
        <v>370143</v>
      </c>
      <c r="B4144" s="1" t="s">
        <v>1523</v>
      </c>
      <c r="C4144" s="1">
        <v>107656502</v>
      </c>
      <c r="D4144" s="1">
        <v>143</v>
      </c>
      <c r="E4144" s="1" t="s">
        <v>1678</v>
      </c>
      <c r="F4144" s="1" t="s">
        <v>228</v>
      </c>
      <c r="G4144" s="1" t="s">
        <v>176</v>
      </c>
      <c r="H4144" s="1" t="s">
        <v>240</v>
      </c>
      <c r="I4144" s="1">
        <v>3283403</v>
      </c>
      <c r="J4144" s="1">
        <v>18227410</v>
      </c>
      <c r="K4144" s="1">
        <v>0.73842000961303711</v>
      </c>
      <c r="L4144" s="1">
        <v>4.2221994400024414</v>
      </c>
      <c r="M4144" s="1">
        <v>0.13488157093524933</v>
      </c>
      <c r="N4144" s="1">
        <v>4.2839655876159668</v>
      </c>
    </row>
    <row r="4145" spans="1:14" x14ac:dyDescent="0.25">
      <c r="A4145" s="1">
        <v>370144</v>
      </c>
      <c r="B4145" s="1" t="s">
        <v>1523</v>
      </c>
      <c r="C4145" s="1">
        <v>107657103</v>
      </c>
      <c r="D4145" s="1">
        <v>144</v>
      </c>
      <c r="E4145" s="1" t="s">
        <v>1679</v>
      </c>
      <c r="F4145" s="1" t="s">
        <v>228</v>
      </c>
      <c r="G4145" s="1" t="s">
        <v>176</v>
      </c>
      <c r="H4145" s="1" t="s">
        <v>240</v>
      </c>
      <c r="I4145" s="1">
        <v>2812874</v>
      </c>
      <c r="J4145" s="1">
        <v>15699042</v>
      </c>
      <c r="K4145" s="1">
        <v>0.40158200263977051</v>
      </c>
      <c r="L4145" s="1">
        <v>2.6251547336578369</v>
      </c>
      <c r="M4145" s="1">
        <v>8.4959931671619415E-2</v>
      </c>
      <c r="N4145" s="1">
        <v>3.1144649982452393</v>
      </c>
    </row>
    <row r="4146" spans="1:14" x14ac:dyDescent="0.25">
      <c r="A4146" s="1">
        <v>370145</v>
      </c>
      <c r="B4146" s="1" t="s">
        <v>1523</v>
      </c>
      <c r="C4146" s="1">
        <v>107657503</v>
      </c>
      <c r="D4146" s="1">
        <v>145</v>
      </c>
      <c r="E4146" s="1" t="s">
        <v>1680</v>
      </c>
      <c r="F4146" s="1" t="s">
        <v>228</v>
      </c>
      <c r="G4146" s="1" t="s">
        <v>176</v>
      </c>
      <c r="H4146" s="1" t="s">
        <v>240</v>
      </c>
      <c r="I4146" s="1">
        <v>1630038</v>
      </c>
      <c r="J4146" s="1">
        <v>10901717</v>
      </c>
      <c r="K4146" s="1">
        <v>0.49996501207351685</v>
      </c>
      <c r="L4146" s="1">
        <v>4.8065462112426758</v>
      </c>
      <c r="M4146" s="1">
        <v>4.2156849056482315E-2</v>
      </c>
      <c r="N4146" s="1">
        <v>2.6549122333526611</v>
      </c>
    </row>
    <row r="4147" spans="1:14" x14ac:dyDescent="0.25">
      <c r="A4147" s="1">
        <v>370146</v>
      </c>
      <c r="B4147" s="1" t="s">
        <v>1523</v>
      </c>
      <c r="C4147" s="1">
        <v>107658903</v>
      </c>
      <c r="D4147" s="1">
        <v>146</v>
      </c>
      <c r="E4147" s="1" t="s">
        <v>1681</v>
      </c>
      <c r="F4147" s="1" t="s">
        <v>228</v>
      </c>
      <c r="G4147" s="1" t="s">
        <v>176</v>
      </c>
      <c r="H4147" s="1" t="s">
        <v>240</v>
      </c>
      <c r="I4147" s="1">
        <v>1772734</v>
      </c>
      <c r="J4147" s="1">
        <v>10895469</v>
      </c>
      <c r="K4147" s="1">
        <v>0.52555298805236816</v>
      </c>
      <c r="L4147" s="1">
        <v>5.0680546760559082</v>
      </c>
      <c r="M4147" s="1">
        <v>-9.1969743371009827E-2</v>
      </c>
      <c r="N4147" s="1">
        <v>-4.9321370124816895</v>
      </c>
    </row>
    <row r="4148" spans="1:14" x14ac:dyDescent="0.25">
      <c r="A4148" s="1">
        <v>370147</v>
      </c>
      <c r="B4148" s="1" t="s">
        <v>1523</v>
      </c>
      <c r="C4148" s="1">
        <v>108051003</v>
      </c>
      <c r="D4148" s="1">
        <v>147</v>
      </c>
      <c r="E4148" s="1" t="s">
        <v>1682</v>
      </c>
      <c r="F4148" s="1" t="s">
        <v>233</v>
      </c>
      <c r="G4148" s="1" t="s">
        <v>177</v>
      </c>
      <c r="H4148" s="1" t="s">
        <v>240</v>
      </c>
      <c r="I4148" s="1">
        <v>1482172</v>
      </c>
      <c r="J4148" s="1">
        <v>8785254</v>
      </c>
      <c r="K4148" s="1">
        <v>0.4894070029258728</v>
      </c>
      <c r="L4148" s="1">
        <v>5.8994216918945313</v>
      </c>
      <c r="M4148" s="1">
        <v>3.8416549563407898E-2</v>
      </c>
      <c r="N4148" s="1">
        <v>2.6608765125274658</v>
      </c>
    </row>
    <row r="4149" spans="1:14" x14ac:dyDescent="0.25">
      <c r="A4149" s="1">
        <v>370148</v>
      </c>
      <c r="B4149" s="1" t="s">
        <v>1523</v>
      </c>
      <c r="C4149" s="1">
        <v>108051503</v>
      </c>
      <c r="D4149" s="1">
        <v>148</v>
      </c>
      <c r="E4149" s="1" t="s">
        <v>1683</v>
      </c>
      <c r="F4149" s="1" t="s">
        <v>233</v>
      </c>
      <c r="G4149" s="1" t="s">
        <v>177</v>
      </c>
      <c r="H4149" s="1" t="s">
        <v>240</v>
      </c>
      <c r="I4149" s="1">
        <v>1125471</v>
      </c>
      <c r="J4149" s="1">
        <v>9187736</v>
      </c>
      <c r="K4149" s="1">
        <v>0.39719501137733459</v>
      </c>
      <c r="L4149" s="1">
        <v>4.5184364318847656</v>
      </c>
      <c r="M4149" s="1">
        <v>1.8600620329380035E-2</v>
      </c>
      <c r="N4149" s="1">
        <v>1.6804696321487427</v>
      </c>
    </row>
    <row r="4150" spans="1:14" x14ac:dyDescent="0.25">
      <c r="A4150" s="1">
        <v>370149</v>
      </c>
      <c r="B4150" s="1" t="s">
        <v>1523</v>
      </c>
      <c r="C4150" s="1">
        <v>108053003</v>
      </c>
      <c r="D4150" s="1">
        <v>149</v>
      </c>
      <c r="E4150" s="1" t="s">
        <v>1684</v>
      </c>
      <c r="F4150" s="1" t="s">
        <v>233</v>
      </c>
      <c r="G4150" s="1" t="s">
        <v>177</v>
      </c>
      <c r="H4150" s="1" t="s">
        <v>240</v>
      </c>
      <c r="I4150" s="1">
        <v>1087526</v>
      </c>
      <c r="J4150" s="1">
        <v>7536121</v>
      </c>
      <c r="K4150" s="1">
        <v>0.52581197023391724</v>
      </c>
      <c r="L4150" s="1">
        <v>7.5005536079406738</v>
      </c>
      <c r="M4150" s="1">
        <v>3.0427709221839905E-2</v>
      </c>
      <c r="N4150" s="1">
        <v>2.8784182071685791</v>
      </c>
    </row>
    <row r="4151" spans="1:14" x14ac:dyDescent="0.25">
      <c r="A4151" s="1">
        <v>370150</v>
      </c>
      <c r="B4151" s="1" t="s">
        <v>1523</v>
      </c>
      <c r="C4151" s="1">
        <v>108056004</v>
      </c>
      <c r="D4151" s="1">
        <v>150</v>
      </c>
      <c r="E4151" s="1" t="s">
        <v>1685</v>
      </c>
      <c r="F4151" s="1" t="s">
        <v>233</v>
      </c>
      <c r="G4151" s="1" t="s">
        <v>177</v>
      </c>
      <c r="H4151" s="1" t="s">
        <v>240</v>
      </c>
      <c r="I4151" s="1">
        <v>703076</v>
      </c>
      <c r="J4151" s="1">
        <v>6360089</v>
      </c>
      <c r="K4151" s="1">
        <v>0.19458650052547455</v>
      </c>
      <c r="L4151" s="1">
        <v>3.1560525894165039</v>
      </c>
      <c r="M4151" s="1">
        <v>3.089568018913269E-2</v>
      </c>
      <c r="N4151" s="1">
        <v>4.5963382720947266</v>
      </c>
    </row>
    <row r="4152" spans="1:14" x14ac:dyDescent="0.25">
      <c r="A4152" s="1">
        <v>370151</v>
      </c>
      <c r="B4152" s="1" t="s">
        <v>1523</v>
      </c>
      <c r="C4152" s="1">
        <v>108058003</v>
      </c>
      <c r="D4152" s="1">
        <v>151</v>
      </c>
      <c r="E4152" s="1" t="s">
        <v>1686</v>
      </c>
      <c r="F4152" s="1" t="s">
        <v>233</v>
      </c>
      <c r="G4152" s="1" t="s">
        <v>177</v>
      </c>
      <c r="H4152" s="1" t="s">
        <v>240</v>
      </c>
      <c r="I4152" s="1">
        <v>900921</v>
      </c>
      <c r="J4152" s="1">
        <v>8567745</v>
      </c>
      <c r="K4152" s="1">
        <v>0.38268899917602539</v>
      </c>
      <c r="L4152" s="1">
        <v>4.6754598617553711</v>
      </c>
      <c r="M4152" s="1">
        <v>3.6941390484571457E-2</v>
      </c>
      <c r="N4152" s="1">
        <v>4.2757248878479004</v>
      </c>
    </row>
    <row r="4153" spans="1:14" x14ac:dyDescent="0.25">
      <c r="A4153" s="1">
        <v>370152</v>
      </c>
      <c r="B4153" s="1" t="s">
        <v>1523</v>
      </c>
      <c r="C4153" s="1">
        <v>108070502</v>
      </c>
      <c r="D4153" s="1">
        <v>152</v>
      </c>
      <c r="E4153" s="1" t="s">
        <v>1687</v>
      </c>
      <c r="F4153" s="1" t="s">
        <v>232</v>
      </c>
      <c r="G4153" s="1" t="s">
        <v>178</v>
      </c>
      <c r="H4153" s="1" t="s">
        <v>240</v>
      </c>
      <c r="I4153" s="1">
        <v>6409395</v>
      </c>
      <c r="J4153" s="1">
        <v>48210268</v>
      </c>
      <c r="K4153" s="1">
        <v>3.8839359283447266</v>
      </c>
      <c r="L4153" s="1">
        <v>8.762141227722168</v>
      </c>
      <c r="M4153" s="1">
        <v>0.22176317870616913</v>
      </c>
      <c r="N4153" s="1">
        <v>3.583975076675415</v>
      </c>
    </row>
    <row r="4154" spans="1:14" x14ac:dyDescent="0.25">
      <c r="A4154" s="1">
        <v>370153</v>
      </c>
      <c r="B4154" s="1" t="s">
        <v>1523</v>
      </c>
      <c r="C4154" s="1">
        <v>108071003</v>
      </c>
      <c r="D4154" s="1">
        <v>153</v>
      </c>
      <c r="E4154" s="1" t="s">
        <v>1688</v>
      </c>
      <c r="F4154" s="1" t="s">
        <v>232</v>
      </c>
      <c r="G4154" s="1" t="s">
        <v>178</v>
      </c>
      <c r="H4154" s="1" t="s">
        <v>240</v>
      </c>
      <c r="I4154" s="1">
        <v>916001</v>
      </c>
      <c r="J4154" s="1">
        <v>7611295</v>
      </c>
      <c r="K4154" s="1">
        <v>0.25039049983024597</v>
      </c>
      <c r="L4154" s="1">
        <v>3.4016268253326416</v>
      </c>
      <c r="M4154" s="1">
        <v>3.2027680426836014E-2</v>
      </c>
      <c r="N4154" s="1">
        <v>3.623150110244751</v>
      </c>
    </row>
    <row r="4155" spans="1:14" x14ac:dyDescent="0.25">
      <c r="A4155" s="1">
        <v>370154</v>
      </c>
      <c r="B4155" s="1" t="s">
        <v>1523</v>
      </c>
      <c r="C4155" s="1">
        <v>108071504</v>
      </c>
      <c r="D4155" s="1">
        <v>154</v>
      </c>
      <c r="E4155" s="1" t="s">
        <v>1689</v>
      </c>
      <c r="F4155" s="1" t="s">
        <v>232</v>
      </c>
      <c r="G4155" s="1" t="s">
        <v>178</v>
      </c>
      <c r="H4155" s="1" t="s">
        <v>240</v>
      </c>
      <c r="I4155" s="1">
        <v>693252</v>
      </c>
      <c r="J4155" s="1">
        <v>6372657</v>
      </c>
      <c r="K4155" s="1">
        <v>0.45606550574302673</v>
      </c>
      <c r="L4155" s="1">
        <v>7.708247184753418</v>
      </c>
      <c r="M4155" s="1">
        <v>2.7501579374074936E-2</v>
      </c>
      <c r="N4155" s="1">
        <v>4.1309142112731934</v>
      </c>
    </row>
    <row r="4156" spans="1:14" x14ac:dyDescent="0.25">
      <c r="A4156" s="1">
        <v>370155</v>
      </c>
      <c r="B4156" s="1" t="s">
        <v>1523</v>
      </c>
      <c r="C4156" s="1">
        <v>108073503</v>
      </c>
      <c r="D4156" s="1">
        <v>155</v>
      </c>
      <c r="E4156" s="1" t="s">
        <v>1690</v>
      </c>
      <c r="F4156" s="1" t="s">
        <v>232</v>
      </c>
      <c r="G4156" s="1" t="s">
        <v>178</v>
      </c>
      <c r="H4156" s="1" t="s">
        <v>240</v>
      </c>
      <c r="I4156" s="1">
        <v>2400698</v>
      </c>
      <c r="J4156" s="1">
        <v>13513491</v>
      </c>
      <c r="K4156" s="1">
        <v>0.48265001177787781</v>
      </c>
      <c r="L4156" s="1">
        <v>3.7039051055908203</v>
      </c>
      <c r="M4156" s="1">
        <v>5.129241943359375E-2</v>
      </c>
      <c r="N4156" s="1">
        <v>2.1832084655761719</v>
      </c>
    </row>
    <row r="4157" spans="1:14" x14ac:dyDescent="0.25">
      <c r="A4157" s="1">
        <v>370156</v>
      </c>
      <c r="B4157" s="1" t="s">
        <v>1523</v>
      </c>
      <c r="C4157" s="1">
        <v>108077503</v>
      </c>
      <c r="D4157" s="1">
        <v>156</v>
      </c>
      <c r="E4157" s="1" t="s">
        <v>1691</v>
      </c>
      <c r="F4157" s="1" t="s">
        <v>232</v>
      </c>
      <c r="G4157" s="1" t="s">
        <v>178</v>
      </c>
      <c r="H4157" s="1" t="s">
        <v>240</v>
      </c>
      <c r="I4157" s="1">
        <v>1319825</v>
      </c>
      <c r="J4157" s="1">
        <v>8719698</v>
      </c>
      <c r="K4157" s="1">
        <v>0.39560899138450623</v>
      </c>
      <c r="L4157" s="1">
        <v>4.7525801658630371</v>
      </c>
      <c r="M4157" s="1">
        <v>3.7683989852666855E-2</v>
      </c>
      <c r="N4157" s="1">
        <v>2.939145565032959</v>
      </c>
    </row>
    <row r="4158" spans="1:14" x14ac:dyDescent="0.25">
      <c r="A4158" s="1">
        <v>370157</v>
      </c>
      <c r="B4158" s="1" t="s">
        <v>1523</v>
      </c>
      <c r="C4158" s="1">
        <v>108078003</v>
      </c>
      <c r="D4158" s="1">
        <v>157</v>
      </c>
      <c r="E4158" s="1" t="s">
        <v>1692</v>
      </c>
      <c r="F4158" s="1" t="s">
        <v>232</v>
      </c>
      <c r="G4158" s="1" t="s">
        <v>178</v>
      </c>
      <c r="H4158" s="1" t="s">
        <v>240</v>
      </c>
      <c r="I4158" s="1">
        <v>1619909</v>
      </c>
      <c r="J4158" s="1">
        <v>10266481</v>
      </c>
      <c r="K4158" s="1">
        <v>0.30760601162910461</v>
      </c>
      <c r="L4158" s="1">
        <v>3.0887625217437744</v>
      </c>
      <c r="M4158" s="1">
        <v>2.1775340661406517E-2</v>
      </c>
      <c r="N4158" s="1">
        <v>1.3625481128692627</v>
      </c>
    </row>
    <row r="4159" spans="1:14" x14ac:dyDescent="0.25">
      <c r="A4159" s="1">
        <v>370158</v>
      </c>
      <c r="B4159" s="1" t="s">
        <v>1523</v>
      </c>
      <c r="C4159" s="1">
        <v>108079004</v>
      </c>
      <c r="D4159" s="1">
        <v>158</v>
      </c>
      <c r="E4159" s="1" t="s">
        <v>1693</v>
      </c>
      <c r="F4159" s="1" t="s">
        <v>232</v>
      </c>
      <c r="G4159" s="1" t="s">
        <v>178</v>
      </c>
      <c r="H4159" s="1" t="s">
        <v>240</v>
      </c>
      <c r="I4159" s="1">
        <v>428839</v>
      </c>
      <c r="J4159" s="1">
        <v>4059145</v>
      </c>
      <c r="K4159" s="1">
        <v>0.3167712390422821</v>
      </c>
      <c r="L4159" s="1">
        <v>8.464447021484375</v>
      </c>
      <c r="M4159" s="1">
        <v>9.8743503913283348E-3</v>
      </c>
      <c r="N4159" s="1">
        <v>2.3568456172943115</v>
      </c>
    </row>
    <row r="4160" spans="1:14" x14ac:dyDescent="0.25">
      <c r="A4160" s="1">
        <v>370159</v>
      </c>
      <c r="B4160" s="1" t="s">
        <v>1523</v>
      </c>
      <c r="C4160" s="1">
        <v>108110603</v>
      </c>
      <c r="D4160" s="1">
        <v>159</v>
      </c>
      <c r="E4160" s="1" t="s">
        <v>1694</v>
      </c>
      <c r="F4160" s="1" t="s">
        <v>233</v>
      </c>
      <c r="G4160" s="1" t="s">
        <v>179</v>
      </c>
      <c r="H4160" s="1" t="s">
        <v>240</v>
      </c>
      <c r="I4160" s="1">
        <v>668270</v>
      </c>
      <c r="J4160" s="1">
        <v>6686942</v>
      </c>
      <c r="K4160" s="1">
        <v>0.6922454833984375</v>
      </c>
      <c r="L4160" s="1">
        <v>11.547632217407227</v>
      </c>
      <c r="M4160" s="1">
        <v>2.2503329440951347E-2</v>
      </c>
      <c r="N4160" s="1">
        <v>3.4847462177276611</v>
      </c>
    </row>
    <row r="4161" spans="1:14" x14ac:dyDescent="0.25">
      <c r="A4161" s="1">
        <v>370160</v>
      </c>
      <c r="B4161" s="1" t="s">
        <v>1523</v>
      </c>
      <c r="C4161" s="1">
        <v>108111203</v>
      </c>
      <c r="D4161" s="1">
        <v>160</v>
      </c>
      <c r="E4161" s="1" t="s">
        <v>1695</v>
      </c>
      <c r="F4161" s="1" t="s">
        <v>233</v>
      </c>
      <c r="G4161" s="1" t="s">
        <v>179</v>
      </c>
      <c r="H4161" s="1" t="s">
        <v>240</v>
      </c>
      <c r="I4161" s="1">
        <v>1165775</v>
      </c>
      <c r="J4161" s="1">
        <v>10526476</v>
      </c>
      <c r="K4161" s="1">
        <v>0.35097101330757141</v>
      </c>
      <c r="L4161" s="1">
        <v>3.4491753578186035</v>
      </c>
      <c r="M4161" s="1">
        <v>3.5601560026407242E-2</v>
      </c>
      <c r="N4161" s="1">
        <v>3.150097131729126</v>
      </c>
    </row>
    <row r="4162" spans="1:14" x14ac:dyDescent="0.25">
      <c r="A4162" s="1">
        <v>370161</v>
      </c>
      <c r="B4162" s="1" t="s">
        <v>1523</v>
      </c>
      <c r="C4162" s="1">
        <v>108111303</v>
      </c>
      <c r="D4162" s="1">
        <v>161</v>
      </c>
      <c r="E4162" s="1" t="s">
        <v>1696</v>
      </c>
      <c r="F4162" s="1" t="s">
        <v>233</v>
      </c>
      <c r="G4162" s="1" t="s">
        <v>179</v>
      </c>
      <c r="H4162" s="1" t="s">
        <v>240</v>
      </c>
      <c r="I4162" s="1">
        <v>1244678</v>
      </c>
      <c r="J4162" s="1">
        <v>8173164</v>
      </c>
      <c r="K4162" s="1">
        <v>0.26621600985527039</v>
      </c>
      <c r="L4162" s="1">
        <v>3.3668615818023682</v>
      </c>
      <c r="M4162" s="1">
        <v>3.9352178573608398E-2</v>
      </c>
      <c r="N4162" s="1">
        <v>3.2648582458496094</v>
      </c>
    </row>
    <row r="4163" spans="1:14" x14ac:dyDescent="0.25">
      <c r="A4163" s="1">
        <v>370162</v>
      </c>
      <c r="B4163" s="1" t="s">
        <v>1523</v>
      </c>
      <c r="C4163" s="1">
        <v>108111403</v>
      </c>
      <c r="D4163" s="1">
        <v>162</v>
      </c>
      <c r="E4163" s="1" t="s">
        <v>1697</v>
      </c>
      <c r="F4163" s="1" t="s">
        <v>233</v>
      </c>
      <c r="G4163" s="1" t="s">
        <v>179</v>
      </c>
      <c r="H4163" s="1" t="s">
        <v>240</v>
      </c>
      <c r="I4163" s="1">
        <v>701421</v>
      </c>
      <c r="J4163" s="1">
        <v>6433891</v>
      </c>
      <c r="K4163" s="1">
        <v>0.19423800706863403</v>
      </c>
      <c r="L4163" s="1">
        <v>3.1129615306854248</v>
      </c>
      <c r="M4163" s="1">
        <v>2.8299929574131966E-2</v>
      </c>
      <c r="N4163" s="1">
        <v>4.2042851448059082</v>
      </c>
    </row>
    <row r="4164" spans="1:14" x14ac:dyDescent="0.25">
      <c r="A4164" s="1">
        <v>370163</v>
      </c>
      <c r="B4164" s="1" t="s">
        <v>1523</v>
      </c>
      <c r="C4164" s="1">
        <v>108112003</v>
      </c>
      <c r="D4164" s="1">
        <v>163</v>
      </c>
      <c r="E4164" s="1" t="s">
        <v>1698</v>
      </c>
      <c r="F4164" s="1" t="s">
        <v>233</v>
      </c>
      <c r="G4164" s="1" t="s">
        <v>179</v>
      </c>
      <c r="H4164" s="1" t="s">
        <v>240</v>
      </c>
      <c r="I4164" s="1">
        <v>729395</v>
      </c>
      <c r="J4164" s="1">
        <v>6836122</v>
      </c>
      <c r="K4164" s="1">
        <v>0.79597002267837524</v>
      </c>
      <c r="L4164" s="1">
        <v>13.177979469299316</v>
      </c>
      <c r="M4164" s="1">
        <v>2.2938450798392296E-2</v>
      </c>
      <c r="N4164" s="1">
        <v>3.2469725608825684</v>
      </c>
    </row>
    <row r="4165" spans="1:14" x14ac:dyDescent="0.25">
      <c r="A4165" s="1">
        <v>370164</v>
      </c>
      <c r="B4165" s="1" t="s">
        <v>1523</v>
      </c>
      <c r="C4165" s="1">
        <v>108112203</v>
      </c>
      <c r="D4165" s="1">
        <v>164</v>
      </c>
      <c r="E4165" s="1" t="s">
        <v>1699</v>
      </c>
      <c r="F4165" s="1" t="s">
        <v>233</v>
      </c>
      <c r="G4165" s="1" t="s">
        <v>179</v>
      </c>
      <c r="H4165" s="1" t="s">
        <v>240</v>
      </c>
      <c r="I4165" s="1">
        <v>1561815</v>
      </c>
      <c r="J4165" s="1">
        <v>13519380</v>
      </c>
      <c r="K4165" s="1">
        <v>0.31957599520683289</v>
      </c>
      <c r="L4165" s="1">
        <v>2.4210662841796875</v>
      </c>
      <c r="M4165" s="1">
        <v>3.4373760223388672E-2</v>
      </c>
      <c r="N4165" s="1">
        <v>2.2504146099090576</v>
      </c>
    </row>
    <row r="4166" spans="1:14" x14ac:dyDescent="0.25">
      <c r="A4166" s="1">
        <v>370165</v>
      </c>
      <c r="B4166" s="1" t="s">
        <v>1523</v>
      </c>
      <c r="C4166" s="1">
        <v>108112502</v>
      </c>
      <c r="D4166" s="1">
        <v>165</v>
      </c>
      <c r="E4166" s="1" t="s">
        <v>1700</v>
      </c>
      <c r="F4166" s="1" t="s">
        <v>233</v>
      </c>
      <c r="G4166" s="1" t="s">
        <v>179</v>
      </c>
      <c r="H4166" s="1" t="s">
        <v>240</v>
      </c>
      <c r="I4166" s="1">
        <v>3199905</v>
      </c>
      <c r="J4166" s="1">
        <v>28003094</v>
      </c>
      <c r="K4166" s="1">
        <v>4.653897762298584</v>
      </c>
      <c r="L4166" s="1">
        <v>19.931726455688477</v>
      </c>
      <c r="M4166" s="1">
        <v>0.15639534592628479</v>
      </c>
      <c r="N4166" s="1">
        <v>5.1386513710021973</v>
      </c>
    </row>
    <row r="4167" spans="1:14" x14ac:dyDescent="0.25">
      <c r="A4167" s="1">
        <v>370166</v>
      </c>
      <c r="B4167" s="1" t="s">
        <v>1523</v>
      </c>
      <c r="C4167" s="1">
        <v>108114503</v>
      </c>
      <c r="D4167" s="1">
        <v>166</v>
      </c>
      <c r="E4167" s="1" t="s">
        <v>1701</v>
      </c>
      <c r="F4167" s="1" t="s">
        <v>233</v>
      </c>
      <c r="G4167" s="1" t="s">
        <v>179</v>
      </c>
      <c r="H4167" s="1" t="s">
        <v>240</v>
      </c>
      <c r="I4167" s="1">
        <v>932669</v>
      </c>
      <c r="J4167" s="1">
        <v>9940085</v>
      </c>
      <c r="K4167" s="1">
        <v>0.46279299259185791</v>
      </c>
      <c r="L4167" s="1">
        <v>4.8831777572631836</v>
      </c>
      <c r="M4167" s="1">
        <v>2.3541880771517754E-2</v>
      </c>
      <c r="N4167" s="1">
        <v>2.5895037651062012</v>
      </c>
    </row>
    <row r="4168" spans="1:14" x14ac:dyDescent="0.25">
      <c r="A4168" s="1">
        <v>370167</v>
      </c>
      <c r="B4168" s="1" t="s">
        <v>1523</v>
      </c>
      <c r="C4168" s="1">
        <v>108116003</v>
      </c>
      <c r="D4168" s="1">
        <v>167</v>
      </c>
      <c r="E4168" s="1" t="s">
        <v>1702</v>
      </c>
      <c r="F4168" s="1" t="s">
        <v>233</v>
      </c>
      <c r="G4168" s="1" t="s">
        <v>179</v>
      </c>
      <c r="H4168" s="1" t="s">
        <v>240</v>
      </c>
      <c r="I4168" s="1">
        <v>1408029</v>
      </c>
      <c r="J4168" s="1">
        <v>10401823</v>
      </c>
      <c r="K4168" s="1">
        <v>0.27415001392364502</v>
      </c>
      <c r="L4168" s="1">
        <v>2.706939697265625</v>
      </c>
      <c r="M4168" s="1">
        <v>2.7968659996986389E-2</v>
      </c>
      <c r="N4168" s="1">
        <v>2.0266258716583252</v>
      </c>
    </row>
    <row r="4169" spans="1:14" x14ac:dyDescent="0.25">
      <c r="A4169" s="1">
        <v>370168</v>
      </c>
      <c r="B4169" s="1" t="s">
        <v>1523</v>
      </c>
      <c r="C4169" s="1">
        <v>108116303</v>
      </c>
      <c r="D4169" s="1">
        <v>168</v>
      </c>
      <c r="E4169" s="1" t="s">
        <v>1703</v>
      </c>
      <c r="F4169" s="1" t="s">
        <v>233</v>
      </c>
      <c r="G4169" s="1" t="s">
        <v>179</v>
      </c>
      <c r="H4169" s="1" t="s">
        <v>240</v>
      </c>
      <c r="I4169" s="1">
        <v>731598</v>
      </c>
      <c r="J4169" s="1">
        <v>7427447</v>
      </c>
      <c r="K4169" s="1">
        <v>0.26319348812103271</v>
      </c>
      <c r="L4169" s="1">
        <v>3.6737043857574463</v>
      </c>
      <c r="M4169" s="1">
        <v>2.6698170229792595E-2</v>
      </c>
      <c r="N4169" s="1">
        <v>3.7875125408172607</v>
      </c>
    </row>
    <row r="4170" spans="1:14" x14ac:dyDescent="0.25">
      <c r="A4170" s="1">
        <v>370169</v>
      </c>
      <c r="B4170" s="1" t="s">
        <v>1523</v>
      </c>
      <c r="C4170" s="1">
        <v>108116503</v>
      </c>
      <c r="D4170" s="1">
        <v>169</v>
      </c>
      <c r="E4170" s="1" t="s">
        <v>1704</v>
      </c>
      <c r="F4170" s="1" t="s">
        <v>233</v>
      </c>
      <c r="G4170" s="1" t="s">
        <v>179</v>
      </c>
      <c r="H4170" s="1" t="s">
        <v>240</v>
      </c>
      <c r="I4170" s="1">
        <v>853276</v>
      </c>
      <c r="J4170" s="1">
        <v>4127956</v>
      </c>
      <c r="K4170" s="1">
        <v>0.24888700246810913</v>
      </c>
      <c r="L4170" s="1">
        <v>6.4161529541015625</v>
      </c>
      <c r="M4170" s="1">
        <v>2.3198630660772324E-2</v>
      </c>
      <c r="N4170" s="1">
        <v>2.794755220413208</v>
      </c>
    </row>
    <row r="4171" spans="1:14" x14ac:dyDescent="0.25">
      <c r="A4171" s="1">
        <v>370170</v>
      </c>
      <c r="B4171" s="1" t="s">
        <v>1523</v>
      </c>
      <c r="C4171" s="1">
        <v>108118503</v>
      </c>
      <c r="D4171" s="1">
        <v>170</v>
      </c>
      <c r="E4171" s="1" t="s">
        <v>1705</v>
      </c>
      <c r="F4171" s="1" t="s">
        <v>233</v>
      </c>
      <c r="G4171" s="1" t="s">
        <v>179</v>
      </c>
      <c r="H4171" s="1" t="s">
        <v>240</v>
      </c>
      <c r="I4171" s="1">
        <v>1111852</v>
      </c>
      <c r="J4171" s="1">
        <v>4922552</v>
      </c>
      <c r="K4171" s="1">
        <v>0.3549250066280365</v>
      </c>
      <c r="L4171" s="1">
        <v>7.7704463005065918</v>
      </c>
      <c r="M4171" s="1">
        <v>8.2273766398429871E-2</v>
      </c>
      <c r="N4171" s="1">
        <v>7.9910168647766113</v>
      </c>
    </row>
    <row r="4172" spans="1:14" x14ac:dyDescent="0.25">
      <c r="A4172" s="1">
        <v>370171</v>
      </c>
      <c r="B4172" s="1" t="s">
        <v>1523</v>
      </c>
      <c r="C4172" s="1">
        <v>108561003</v>
      </c>
      <c r="D4172" s="1">
        <v>171</v>
      </c>
      <c r="E4172" s="1" t="s">
        <v>1706</v>
      </c>
      <c r="F4172" s="1" t="s">
        <v>233</v>
      </c>
      <c r="G4172" s="1" t="s">
        <v>180</v>
      </c>
      <c r="H4172" s="1" t="s">
        <v>240</v>
      </c>
      <c r="I4172" s="1">
        <v>619530</v>
      </c>
      <c r="J4172" s="1">
        <v>5750907</v>
      </c>
      <c r="K4172" s="1">
        <v>0.2621769905090332</v>
      </c>
      <c r="L4172" s="1">
        <v>4.7766423225402832</v>
      </c>
      <c r="M4172" s="1">
        <v>1.8388260155916214E-2</v>
      </c>
      <c r="N4172" s="1">
        <v>3.0588891506195068</v>
      </c>
    </row>
    <row r="4173" spans="1:14" x14ac:dyDescent="0.25">
      <c r="A4173" s="1">
        <v>370172</v>
      </c>
      <c r="B4173" s="1" t="s">
        <v>1523</v>
      </c>
      <c r="C4173" s="1">
        <v>108561803</v>
      </c>
      <c r="D4173" s="1">
        <v>172</v>
      </c>
      <c r="E4173" s="1" t="s">
        <v>1707</v>
      </c>
      <c r="F4173" s="1" t="s">
        <v>233</v>
      </c>
      <c r="G4173" s="1" t="s">
        <v>180</v>
      </c>
      <c r="H4173" s="1" t="s">
        <v>240</v>
      </c>
      <c r="I4173" s="1">
        <v>789083</v>
      </c>
      <c r="J4173" s="1">
        <v>7123701</v>
      </c>
      <c r="K4173" s="1">
        <v>0.16999299824237823</v>
      </c>
      <c r="L4173" s="1">
        <v>2.4446382522583008</v>
      </c>
      <c r="M4173" s="1">
        <v>1.9554989412426949E-2</v>
      </c>
      <c r="N4173" s="1">
        <v>2.5411667823791504</v>
      </c>
    </row>
    <row r="4174" spans="1:14" x14ac:dyDescent="0.25">
      <c r="A4174" s="1">
        <v>370173</v>
      </c>
      <c r="B4174" s="1" t="s">
        <v>1523</v>
      </c>
      <c r="C4174" s="1">
        <v>108565203</v>
      </c>
      <c r="D4174" s="1">
        <v>173</v>
      </c>
      <c r="E4174" s="1" t="s">
        <v>1708</v>
      </c>
      <c r="F4174" s="1" t="s">
        <v>233</v>
      </c>
      <c r="G4174" s="1" t="s">
        <v>180</v>
      </c>
      <c r="H4174" s="1" t="s">
        <v>240</v>
      </c>
      <c r="I4174" s="1">
        <v>748904</v>
      </c>
      <c r="J4174" s="1">
        <v>7936823</v>
      </c>
      <c r="K4174" s="1">
        <v>0.2263994961977005</v>
      </c>
      <c r="L4174" s="1">
        <v>2.9362783432006836</v>
      </c>
      <c r="M4174" s="1">
        <v>1.3316789641976357E-2</v>
      </c>
      <c r="N4174" s="1">
        <v>1.8103618621826172</v>
      </c>
    </row>
    <row r="4175" spans="1:14" x14ac:dyDescent="0.25">
      <c r="A4175" s="1">
        <v>370174</v>
      </c>
      <c r="B4175" s="1" t="s">
        <v>1523</v>
      </c>
      <c r="C4175" s="1">
        <v>108565503</v>
      </c>
      <c r="D4175" s="1">
        <v>174</v>
      </c>
      <c r="E4175" s="1" t="s">
        <v>1709</v>
      </c>
      <c r="F4175" s="1" t="s">
        <v>233</v>
      </c>
      <c r="G4175" s="1" t="s">
        <v>180</v>
      </c>
      <c r="H4175" s="1" t="s">
        <v>240</v>
      </c>
      <c r="I4175" s="1">
        <v>970523</v>
      </c>
      <c r="J4175" s="1">
        <v>8606981</v>
      </c>
      <c r="K4175" s="1">
        <v>0.35807549953460693</v>
      </c>
      <c r="L4175" s="1">
        <v>4.3408851623535156</v>
      </c>
      <c r="M4175" s="1">
        <v>2.1737590432167053E-2</v>
      </c>
      <c r="N4175" s="1">
        <v>2.2910966873168945</v>
      </c>
    </row>
    <row r="4176" spans="1:14" x14ac:dyDescent="0.25">
      <c r="A4176" s="1">
        <v>370175</v>
      </c>
      <c r="B4176" s="1" t="s">
        <v>1523</v>
      </c>
      <c r="C4176" s="1">
        <v>108566303</v>
      </c>
      <c r="D4176" s="1">
        <v>175</v>
      </c>
      <c r="E4176" s="1" t="s">
        <v>1710</v>
      </c>
      <c r="F4176" s="1" t="s">
        <v>233</v>
      </c>
      <c r="G4176" s="1" t="s">
        <v>180</v>
      </c>
      <c r="H4176" s="1" t="s">
        <v>240</v>
      </c>
      <c r="I4176" s="1">
        <v>482956</v>
      </c>
      <c r="J4176" s="1">
        <v>4320843</v>
      </c>
      <c r="K4176" s="1">
        <v>0.34844675660133362</v>
      </c>
      <c r="L4176" s="1">
        <v>8.7717018127441406</v>
      </c>
      <c r="M4176" s="1">
        <v>6.4223702065646648E-3</v>
      </c>
      <c r="N4176" s="1">
        <v>1.3477264642715454</v>
      </c>
    </row>
    <row r="4177" spans="1:14" x14ac:dyDescent="0.25">
      <c r="A4177" s="1">
        <v>370176</v>
      </c>
      <c r="B4177" s="1" t="s">
        <v>1523</v>
      </c>
      <c r="C4177" s="1">
        <v>108567004</v>
      </c>
      <c r="D4177" s="1">
        <v>176</v>
      </c>
      <c r="E4177" s="1" t="s">
        <v>1711</v>
      </c>
      <c r="F4177" s="1" t="s">
        <v>233</v>
      </c>
      <c r="G4177" s="1" t="s">
        <v>180</v>
      </c>
      <c r="H4177" s="1" t="s">
        <v>240</v>
      </c>
      <c r="I4177" s="1">
        <v>254378</v>
      </c>
      <c r="J4177" s="1">
        <v>2098166</v>
      </c>
      <c r="K4177" s="1">
        <v>4.7206748276948929E-2</v>
      </c>
      <c r="L4177" s="1">
        <v>2.3016912937164307</v>
      </c>
      <c r="M4177" s="1">
        <v>7.4875098653137684E-3</v>
      </c>
      <c r="N4177" s="1">
        <v>3.0327250957489014</v>
      </c>
    </row>
    <row r="4178" spans="1:14" x14ac:dyDescent="0.25">
      <c r="A4178" s="1">
        <v>370177</v>
      </c>
      <c r="B4178" s="1" t="s">
        <v>1523</v>
      </c>
      <c r="C4178" s="1">
        <v>108567204</v>
      </c>
      <c r="D4178" s="1">
        <v>177</v>
      </c>
      <c r="E4178" s="1" t="s">
        <v>1712</v>
      </c>
      <c r="F4178" s="1" t="s">
        <v>233</v>
      </c>
      <c r="G4178" s="1" t="s">
        <v>180</v>
      </c>
      <c r="H4178" s="1" t="s">
        <v>240</v>
      </c>
      <c r="I4178" s="1">
        <v>460482</v>
      </c>
      <c r="J4178" s="1">
        <v>4224815</v>
      </c>
      <c r="K4178" s="1">
        <v>6.7287750542163849E-2</v>
      </c>
      <c r="L4178" s="1">
        <v>1.6184560060501099</v>
      </c>
      <c r="M4178" s="1">
        <v>2.6263320818543434E-2</v>
      </c>
      <c r="N4178" s="1">
        <v>6.0484085083007813</v>
      </c>
    </row>
    <row r="4179" spans="1:14" x14ac:dyDescent="0.25">
      <c r="A4179" s="1">
        <v>370178</v>
      </c>
      <c r="B4179" s="1" t="s">
        <v>1523</v>
      </c>
      <c r="C4179" s="1">
        <v>108567404</v>
      </c>
      <c r="D4179" s="1">
        <v>178</v>
      </c>
      <c r="E4179" s="1" t="s">
        <v>1713</v>
      </c>
      <c r="F4179" s="1" t="s">
        <v>233</v>
      </c>
      <c r="G4179" s="1" t="s">
        <v>180</v>
      </c>
      <c r="H4179" s="1" t="s">
        <v>240</v>
      </c>
      <c r="I4179" s="1">
        <v>246470</v>
      </c>
      <c r="J4179" s="1">
        <v>1737220</v>
      </c>
      <c r="K4179" s="1">
        <v>6.7737378180027008E-2</v>
      </c>
      <c r="L4179" s="1">
        <v>4.0573873519897461</v>
      </c>
      <c r="M4179" s="1">
        <v>-7.4789999052882195E-4</v>
      </c>
      <c r="N4179" s="1">
        <v>-0.30252662301063538</v>
      </c>
    </row>
    <row r="4180" spans="1:14" x14ac:dyDescent="0.25">
      <c r="A4180" s="1">
        <v>370179</v>
      </c>
      <c r="B4180" s="1" t="s">
        <v>1523</v>
      </c>
      <c r="C4180" s="1">
        <v>108567703</v>
      </c>
      <c r="D4180" s="1">
        <v>179</v>
      </c>
      <c r="E4180" s="1" t="s">
        <v>1714</v>
      </c>
      <c r="F4180" s="1" t="s">
        <v>233</v>
      </c>
      <c r="G4180" s="1" t="s">
        <v>180</v>
      </c>
      <c r="H4180" s="1" t="s">
        <v>240</v>
      </c>
      <c r="I4180" s="1">
        <v>1742148</v>
      </c>
      <c r="J4180" s="1">
        <v>10175589</v>
      </c>
      <c r="K4180" s="1">
        <v>1.0126930475234985</v>
      </c>
      <c r="L4180" s="1">
        <v>11.052105903625488</v>
      </c>
      <c r="M4180" s="1">
        <v>-7.9343691468238831E-2</v>
      </c>
      <c r="N4180" s="1">
        <v>-4.3559732437133789</v>
      </c>
    </row>
    <row r="4181" spans="1:14" x14ac:dyDescent="0.25">
      <c r="A4181" s="1">
        <v>370180</v>
      </c>
      <c r="B4181" s="1" t="s">
        <v>1523</v>
      </c>
      <c r="C4181" s="1">
        <v>108568404</v>
      </c>
      <c r="D4181" s="1">
        <v>180</v>
      </c>
      <c r="E4181" s="1" t="s">
        <v>1715</v>
      </c>
      <c r="F4181" s="1" t="s">
        <v>233</v>
      </c>
      <c r="G4181" s="1" t="s">
        <v>180</v>
      </c>
      <c r="H4181" s="1" t="s">
        <v>240</v>
      </c>
      <c r="I4181" s="1">
        <v>312703</v>
      </c>
      <c r="J4181" s="1">
        <v>2532913</v>
      </c>
      <c r="K4181" s="1">
        <v>3.2469000667333603E-2</v>
      </c>
      <c r="L4181" s="1">
        <v>1.2985293865203857</v>
      </c>
      <c r="M4181" s="1">
        <v>4.7577000223100185E-3</v>
      </c>
      <c r="N4181" s="1">
        <v>1.5449821949005127</v>
      </c>
    </row>
    <row r="4182" spans="1:14" x14ac:dyDescent="0.25">
      <c r="A4182" s="1">
        <v>370181</v>
      </c>
      <c r="B4182" s="1" t="s">
        <v>1523</v>
      </c>
      <c r="C4182" s="1">
        <v>108569103</v>
      </c>
      <c r="D4182" s="1">
        <v>181</v>
      </c>
      <c r="E4182" s="1" t="s">
        <v>1716</v>
      </c>
      <c r="F4182" s="1" t="s">
        <v>233</v>
      </c>
      <c r="G4182" s="1" t="s">
        <v>180</v>
      </c>
      <c r="H4182" s="1" t="s">
        <v>240</v>
      </c>
      <c r="I4182" s="1">
        <v>1064424</v>
      </c>
      <c r="J4182" s="1">
        <v>10207084</v>
      </c>
      <c r="K4182" s="1">
        <v>0.79276597499847412</v>
      </c>
      <c r="L4182" s="1">
        <v>8.4208545684814453</v>
      </c>
      <c r="M4182" s="1">
        <v>3.1844951212406158E-2</v>
      </c>
      <c r="N4182" s="1">
        <v>3.0840206146240234</v>
      </c>
    </row>
    <row r="4183" spans="1:14" x14ac:dyDescent="0.25">
      <c r="A4183" s="1">
        <v>370182</v>
      </c>
      <c r="B4183" s="1" t="s">
        <v>1523</v>
      </c>
      <c r="C4183" s="1">
        <v>109122703</v>
      </c>
      <c r="D4183" s="1">
        <v>182</v>
      </c>
      <c r="E4183" s="1" t="s">
        <v>1717</v>
      </c>
      <c r="F4183" s="1" t="s">
        <v>232</v>
      </c>
      <c r="G4183" s="1" t="s">
        <v>181</v>
      </c>
      <c r="H4183" s="1" t="s">
        <v>240</v>
      </c>
      <c r="I4183" s="1">
        <v>808437</v>
      </c>
      <c r="J4183" s="1">
        <v>6727985</v>
      </c>
      <c r="K4183" s="1">
        <v>0.66622400283813477</v>
      </c>
      <c r="L4183" s="1">
        <v>10.990601539611816</v>
      </c>
      <c r="M4183" s="1">
        <v>1.8717000260949135E-2</v>
      </c>
      <c r="N4183" s="1">
        <v>2.3700804710388184</v>
      </c>
    </row>
    <row r="4184" spans="1:14" x14ac:dyDescent="0.25">
      <c r="A4184" s="1">
        <v>370183</v>
      </c>
      <c r="B4184" s="1" t="s">
        <v>1523</v>
      </c>
      <c r="C4184" s="1">
        <v>109243503</v>
      </c>
      <c r="D4184" s="1">
        <v>183</v>
      </c>
      <c r="E4184" s="1" t="s">
        <v>1718</v>
      </c>
      <c r="F4184" s="1" t="s">
        <v>232</v>
      </c>
      <c r="G4184" s="1" t="s">
        <v>182</v>
      </c>
      <c r="H4184" s="1" t="s">
        <v>240</v>
      </c>
      <c r="I4184" s="1">
        <v>588500</v>
      </c>
      <c r="J4184" s="1">
        <v>5791349</v>
      </c>
      <c r="K4184" s="1">
        <v>0.27437698841094971</v>
      </c>
      <c r="L4184" s="1">
        <v>4.9733257293701172</v>
      </c>
      <c r="M4184" s="1">
        <v>1.2168729677796364E-2</v>
      </c>
      <c r="N4184" s="1">
        <v>2.111412525177002</v>
      </c>
    </row>
    <row r="4185" spans="1:14" x14ac:dyDescent="0.25">
      <c r="A4185" s="1">
        <v>370184</v>
      </c>
      <c r="B4185" s="1" t="s">
        <v>1523</v>
      </c>
      <c r="C4185" s="1">
        <v>109246003</v>
      </c>
      <c r="D4185" s="1">
        <v>184</v>
      </c>
      <c r="E4185" s="1" t="s">
        <v>1719</v>
      </c>
      <c r="F4185" s="1" t="s">
        <v>232</v>
      </c>
      <c r="G4185" s="1" t="s">
        <v>182</v>
      </c>
      <c r="H4185" s="1" t="s">
        <v>240</v>
      </c>
      <c r="I4185" s="1">
        <v>778319</v>
      </c>
      <c r="J4185" s="1">
        <v>5752875</v>
      </c>
      <c r="K4185" s="1">
        <v>0.23490999639034271</v>
      </c>
      <c r="L4185" s="1">
        <v>4.2571854591369629</v>
      </c>
      <c r="M4185" s="1">
        <v>3.4515578299760818E-2</v>
      </c>
      <c r="N4185" s="1">
        <v>4.6404170989990234</v>
      </c>
    </row>
    <row r="4186" spans="1:14" x14ac:dyDescent="0.25">
      <c r="A4186" s="1">
        <v>370185</v>
      </c>
      <c r="B4186" s="1" t="s">
        <v>1523</v>
      </c>
      <c r="C4186" s="1">
        <v>109248003</v>
      </c>
      <c r="D4186" s="1">
        <v>185</v>
      </c>
      <c r="E4186" s="1" t="s">
        <v>1720</v>
      </c>
      <c r="F4186" s="1" t="s">
        <v>232</v>
      </c>
      <c r="G4186" s="1" t="s">
        <v>182</v>
      </c>
      <c r="H4186" s="1" t="s">
        <v>240</v>
      </c>
      <c r="I4186" s="1">
        <v>1544941</v>
      </c>
      <c r="J4186" s="1">
        <v>7521824</v>
      </c>
      <c r="K4186" s="1">
        <v>0.40151599049568176</v>
      </c>
      <c r="L4186" s="1">
        <v>5.6390256881713867</v>
      </c>
      <c r="M4186" s="1">
        <v>6.0168888419866562E-2</v>
      </c>
      <c r="N4186" s="1">
        <v>4.0523991584777832</v>
      </c>
    </row>
    <row r="4187" spans="1:14" x14ac:dyDescent="0.25">
      <c r="A4187" s="1">
        <v>370186</v>
      </c>
      <c r="B4187" s="1" t="s">
        <v>1523</v>
      </c>
      <c r="C4187" s="1">
        <v>109420803</v>
      </c>
      <c r="D4187" s="1">
        <v>186</v>
      </c>
      <c r="E4187" s="1" t="s">
        <v>1721</v>
      </c>
      <c r="F4187" s="1" t="s">
        <v>232</v>
      </c>
      <c r="G4187" s="1" t="s">
        <v>2037</v>
      </c>
      <c r="H4187" s="1" t="s">
        <v>240</v>
      </c>
      <c r="I4187" s="1">
        <v>2491844</v>
      </c>
      <c r="J4187" s="1">
        <v>15872330</v>
      </c>
      <c r="K4187" s="1">
        <v>0.71472400426864624</v>
      </c>
      <c r="L4187" s="1">
        <v>4.7152829170227051</v>
      </c>
      <c r="M4187" s="1">
        <v>0.12352701276540756</v>
      </c>
      <c r="N4187" s="1">
        <v>5.2158141136169434</v>
      </c>
    </row>
    <row r="4188" spans="1:14" x14ac:dyDescent="0.25">
      <c r="A4188" s="1">
        <v>370187</v>
      </c>
      <c r="B4188" s="1" t="s">
        <v>1523</v>
      </c>
      <c r="C4188" s="1">
        <v>109422303</v>
      </c>
      <c r="D4188" s="1">
        <v>187</v>
      </c>
      <c r="E4188" s="1" t="s">
        <v>1722</v>
      </c>
      <c r="F4188" s="1" t="s">
        <v>232</v>
      </c>
      <c r="G4188" s="1" t="s">
        <v>2037</v>
      </c>
      <c r="H4188" s="1" t="s">
        <v>240</v>
      </c>
      <c r="I4188" s="1">
        <v>1070556</v>
      </c>
      <c r="J4188" s="1">
        <v>9860554</v>
      </c>
      <c r="K4188" s="1">
        <v>0.58908498287200928</v>
      </c>
      <c r="L4188" s="1">
        <v>6.3537397384643555</v>
      </c>
      <c r="M4188" s="1">
        <v>3.5745959728956223E-2</v>
      </c>
      <c r="N4188" s="1">
        <v>3.4543499946594238</v>
      </c>
    </row>
    <row r="4189" spans="1:14" x14ac:dyDescent="0.25">
      <c r="A4189" s="1">
        <v>370188</v>
      </c>
      <c r="B4189" s="1" t="s">
        <v>1523</v>
      </c>
      <c r="C4189" s="1">
        <v>109426003</v>
      </c>
      <c r="D4189" s="1">
        <v>188</v>
      </c>
      <c r="E4189" s="1" t="s">
        <v>1723</v>
      </c>
      <c r="F4189" s="1" t="s">
        <v>232</v>
      </c>
      <c r="G4189" s="1" t="s">
        <v>2037</v>
      </c>
      <c r="H4189" s="1" t="s">
        <v>240</v>
      </c>
      <c r="I4189" s="1">
        <v>688614</v>
      </c>
      <c r="J4189" s="1">
        <v>6270675</v>
      </c>
      <c r="K4189" s="1">
        <v>0.25228950381278992</v>
      </c>
      <c r="L4189" s="1">
        <v>4.1919798851013184</v>
      </c>
      <c r="M4189" s="1">
        <v>2.4381270632147789E-2</v>
      </c>
      <c r="N4189" s="1">
        <v>3.6705915927886963</v>
      </c>
    </row>
    <row r="4190" spans="1:14" x14ac:dyDescent="0.25">
      <c r="A4190" s="1">
        <v>370189</v>
      </c>
      <c r="B4190" s="1" t="s">
        <v>1523</v>
      </c>
      <c r="C4190" s="1">
        <v>109426303</v>
      </c>
      <c r="D4190" s="1">
        <v>189</v>
      </c>
      <c r="E4190" s="1" t="s">
        <v>1724</v>
      </c>
      <c r="F4190" s="1" t="s">
        <v>232</v>
      </c>
      <c r="G4190" s="1" t="s">
        <v>2037</v>
      </c>
      <c r="H4190" s="1" t="s">
        <v>240</v>
      </c>
      <c r="I4190" s="1">
        <v>937767</v>
      </c>
      <c r="J4190" s="1">
        <v>8511565</v>
      </c>
      <c r="K4190" s="1">
        <v>0.67364847660064697</v>
      </c>
      <c r="L4190" s="1">
        <v>8.5947389602661133</v>
      </c>
      <c r="M4190" s="1">
        <v>5.8638960123062134E-2</v>
      </c>
      <c r="N4190" s="1">
        <v>6.6701273918151855</v>
      </c>
    </row>
    <row r="4191" spans="1:14" x14ac:dyDescent="0.25">
      <c r="A4191" s="1">
        <v>370190</v>
      </c>
      <c r="B4191" s="1" t="s">
        <v>1523</v>
      </c>
      <c r="C4191" s="1">
        <v>109427503</v>
      </c>
      <c r="D4191" s="1">
        <v>190</v>
      </c>
      <c r="E4191" s="1" t="s">
        <v>1725</v>
      </c>
      <c r="F4191" s="1" t="s">
        <v>232</v>
      </c>
      <c r="G4191" s="1" t="s">
        <v>2037</v>
      </c>
      <c r="H4191" s="1" t="s">
        <v>240</v>
      </c>
      <c r="I4191" s="1">
        <v>843979</v>
      </c>
      <c r="J4191" s="1">
        <v>7855053</v>
      </c>
      <c r="K4191" s="1">
        <v>0.53569948673248291</v>
      </c>
      <c r="L4191" s="1">
        <v>7.3189454078674316</v>
      </c>
      <c r="M4191" s="1">
        <v>2.998645044863224E-2</v>
      </c>
      <c r="N4191" s="1">
        <v>3.6838726997375488</v>
      </c>
    </row>
    <row r="4192" spans="1:14" x14ac:dyDescent="0.25">
      <c r="A4192" s="1">
        <v>370191</v>
      </c>
      <c r="B4192" s="1" t="s">
        <v>1523</v>
      </c>
      <c r="C4192" s="1">
        <v>109530304</v>
      </c>
      <c r="D4192" s="1">
        <v>191</v>
      </c>
      <c r="E4192" s="1" t="s">
        <v>1726</v>
      </c>
      <c r="F4192" s="1" t="s">
        <v>232</v>
      </c>
      <c r="G4192" s="1" t="s">
        <v>183</v>
      </c>
      <c r="H4192" s="1" t="s">
        <v>240</v>
      </c>
      <c r="I4192" s="1">
        <v>155691</v>
      </c>
      <c r="J4192" s="1">
        <v>1748590</v>
      </c>
      <c r="K4192" s="1">
        <v>0.15747499465942383</v>
      </c>
      <c r="L4192" s="1">
        <v>9.8971471786499023</v>
      </c>
      <c r="M4192" s="1">
        <v>4.3399998685345054E-4</v>
      </c>
      <c r="N4192" s="1">
        <v>0.27953651547431946</v>
      </c>
    </row>
    <row r="4193" spans="1:14" x14ac:dyDescent="0.25">
      <c r="A4193" s="1">
        <v>370192</v>
      </c>
      <c r="B4193" s="1" t="s">
        <v>1523</v>
      </c>
      <c r="C4193" s="1">
        <v>109531304</v>
      </c>
      <c r="D4193" s="1">
        <v>192</v>
      </c>
      <c r="E4193" s="1" t="s">
        <v>1727</v>
      </c>
      <c r="F4193" s="1" t="s">
        <v>232</v>
      </c>
      <c r="G4193" s="1" t="s">
        <v>183</v>
      </c>
      <c r="H4193" s="1" t="s">
        <v>240</v>
      </c>
      <c r="I4193" s="1">
        <v>658402</v>
      </c>
      <c r="J4193" s="1">
        <v>5060284</v>
      </c>
      <c r="K4193" s="1">
        <v>0.36533701419830322</v>
      </c>
      <c r="L4193" s="1">
        <v>7.7814936637878418</v>
      </c>
      <c r="M4193" s="1">
        <v>1.8842840567231178E-2</v>
      </c>
      <c r="N4193" s="1">
        <v>2.946223258972168</v>
      </c>
    </row>
    <row r="4194" spans="1:14" x14ac:dyDescent="0.25">
      <c r="A4194" s="1">
        <v>370193</v>
      </c>
      <c r="B4194" s="1" t="s">
        <v>1523</v>
      </c>
      <c r="C4194" s="1">
        <v>109532804</v>
      </c>
      <c r="D4194" s="1">
        <v>193</v>
      </c>
      <c r="E4194" s="1" t="s">
        <v>1728</v>
      </c>
      <c r="F4194" s="1" t="s">
        <v>232</v>
      </c>
      <c r="G4194" s="1" t="s">
        <v>183</v>
      </c>
      <c r="H4194" s="1" t="s">
        <v>240</v>
      </c>
      <c r="I4194" s="1">
        <v>313558</v>
      </c>
      <c r="J4194" s="1">
        <v>2846869</v>
      </c>
      <c r="K4194" s="1">
        <v>0.18366025388240814</v>
      </c>
      <c r="L4194" s="1">
        <v>6.8962016105651855</v>
      </c>
      <c r="M4194" s="1">
        <v>1.2069580145180225E-2</v>
      </c>
      <c r="N4194" s="1">
        <v>4.003331184387207</v>
      </c>
    </row>
    <row r="4195" spans="1:14" x14ac:dyDescent="0.25">
      <c r="A4195" s="1">
        <v>370194</v>
      </c>
      <c r="B4195" s="1" t="s">
        <v>1523</v>
      </c>
      <c r="C4195" s="1">
        <v>109535504</v>
      </c>
      <c r="D4195" s="1">
        <v>194</v>
      </c>
      <c r="E4195" s="1" t="s">
        <v>1729</v>
      </c>
      <c r="F4195" s="1" t="s">
        <v>232</v>
      </c>
      <c r="G4195" s="1" t="s">
        <v>183</v>
      </c>
      <c r="H4195" s="1" t="s">
        <v>240</v>
      </c>
      <c r="I4195" s="1">
        <v>515812</v>
      </c>
      <c r="J4195" s="1">
        <v>5016837</v>
      </c>
      <c r="K4195" s="1">
        <v>0.20518200099468231</v>
      </c>
      <c r="L4195" s="1">
        <v>4.2642707824707031</v>
      </c>
      <c r="M4195" s="1">
        <v>1.0582379996776581E-2</v>
      </c>
      <c r="N4195" s="1">
        <v>2.0945684909820557</v>
      </c>
    </row>
    <row r="4196" spans="1:14" x14ac:dyDescent="0.25">
      <c r="A4196" s="1">
        <v>370195</v>
      </c>
      <c r="B4196" s="1" t="s">
        <v>1523</v>
      </c>
      <c r="C4196" s="1">
        <v>109537504</v>
      </c>
      <c r="D4196" s="1">
        <v>195</v>
      </c>
      <c r="E4196" s="1" t="s">
        <v>1730</v>
      </c>
      <c r="F4196" s="1" t="s">
        <v>232</v>
      </c>
      <c r="G4196" s="1" t="s">
        <v>183</v>
      </c>
      <c r="H4196" s="1" t="s">
        <v>240</v>
      </c>
      <c r="I4196" s="1">
        <v>442844</v>
      </c>
      <c r="J4196" s="1">
        <v>4351433</v>
      </c>
      <c r="K4196" s="1">
        <v>0.35532024502754211</v>
      </c>
      <c r="L4196" s="1">
        <v>8.8916473388671875</v>
      </c>
      <c r="M4196" s="1">
        <v>1.6576940193772316E-2</v>
      </c>
      <c r="N4196" s="1">
        <v>3.8888626098632813</v>
      </c>
    </row>
    <row r="4197" spans="1:14" x14ac:dyDescent="0.25">
      <c r="A4197" s="1">
        <v>370196</v>
      </c>
      <c r="B4197" s="1" t="s">
        <v>1523</v>
      </c>
      <c r="C4197" s="1">
        <v>110141003</v>
      </c>
      <c r="D4197" s="1">
        <v>196</v>
      </c>
      <c r="E4197" s="1" t="s">
        <v>1731</v>
      </c>
      <c r="F4197" s="1" t="s">
        <v>232</v>
      </c>
      <c r="G4197" s="1" t="s">
        <v>184</v>
      </c>
      <c r="H4197" s="1" t="s">
        <v>240</v>
      </c>
      <c r="I4197" s="1">
        <v>1551265</v>
      </c>
      <c r="J4197" s="1">
        <v>9667967</v>
      </c>
      <c r="K4197" s="1">
        <v>0.52709400653839111</v>
      </c>
      <c r="L4197" s="1">
        <v>5.7663421630859375</v>
      </c>
      <c r="M4197" s="1">
        <v>5.1087189465761185E-2</v>
      </c>
      <c r="N4197" s="1">
        <v>3.4054090976715088</v>
      </c>
    </row>
    <row r="4198" spans="1:14" x14ac:dyDescent="0.25">
      <c r="A4198" s="1">
        <v>370197</v>
      </c>
      <c r="B4198" s="1" t="s">
        <v>1523</v>
      </c>
      <c r="C4198" s="1">
        <v>110141103</v>
      </c>
      <c r="D4198" s="1">
        <v>197</v>
      </c>
      <c r="E4198" s="1" t="s">
        <v>1732</v>
      </c>
      <c r="F4198" s="1" t="s">
        <v>232</v>
      </c>
      <c r="G4198" s="1" t="s">
        <v>184</v>
      </c>
      <c r="H4198" s="1" t="s">
        <v>240</v>
      </c>
      <c r="I4198" s="1">
        <v>2153894</v>
      </c>
      <c r="J4198" s="1">
        <v>10254308</v>
      </c>
      <c r="K4198" s="1">
        <v>0.90707701444625854</v>
      </c>
      <c r="L4198" s="1">
        <v>9.7042322158813477</v>
      </c>
      <c r="M4198" s="1">
        <v>7.7613629400730133E-2</v>
      </c>
      <c r="N4198" s="1">
        <v>3.7381093502044678</v>
      </c>
    </row>
    <row r="4199" spans="1:14" x14ac:dyDescent="0.25">
      <c r="A4199" s="1">
        <v>370198</v>
      </c>
      <c r="B4199" s="1" t="s">
        <v>1523</v>
      </c>
      <c r="C4199" s="1">
        <v>110147003</v>
      </c>
      <c r="D4199" s="1">
        <v>198</v>
      </c>
      <c r="E4199" s="1" t="s">
        <v>1733</v>
      </c>
      <c r="F4199" s="1" t="s">
        <v>232</v>
      </c>
      <c r="G4199" s="1" t="s">
        <v>184</v>
      </c>
      <c r="H4199" s="1" t="s">
        <v>240</v>
      </c>
      <c r="I4199" s="1">
        <v>1072334</v>
      </c>
      <c r="J4199" s="1">
        <v>6767700</v>
      </c>
      <c r="K4199" s="1">
        <v>0.68024051189422607</v>
      </c>
      <c r="L4199" s="1">
        <v>11.174456596374512</v>
      </c>
      <c r="M4199" s="1">
        <v>4.7525748610496521E-2</v>
      </c>
      <c r="N4199" s="1">
        <v>4.6375260353088379</v>
      </c>
    </row>
    <row r="4200" spans="1:14" x14ac:dyDescent="0.25">
      <c r="A4200" s="1">
        <v>370199</v>
      </c>
      <c r="B4200" s="1" t="s">
        <v>1523</v>
      </c>
      <c r="C4200" s="1">
        <v>110148002</v>
      </c>
      <c r="D4200" s="1">
        <v>199</v>
      </c>
      <c r="E4200" s="1" t="s">
        <v>1734</v>
      </c>
      <c r="F4200" s="1" t="s">
        <v>232</v>
      </c>
      <c r="G4200" s="1" t="s">
        <v>184</v>
      </c>
      <c r="H4200" s="1" t="s">
        <v>240</v>
      </c>
      <c r="I4200" s="1">
        <v>3536977</v>
      </c>
      <c r="J4200" s="1">
        <v>12490613</v>
      </c>
      <c r="K4200" s="1">
        <v>1.8931690454483032</v>
      </c>
      <c r="L4200" s="1">
        <v>17.86439323425293</v>
      </c>
      <c r="M4200" s="1">
        <v>5.1966920495033264E-2</v>
      </c>
      <c r="N4200" s="1">
        <v>1.4911555051803589</v>
      </c>
    </row>
    <row r="4201" spans="1:14" x14ac:dyDescent="0.25">
      <c r="A4201" s="1">
        <v>370200</v>
      </c>
      <c r="B4201" s="1" t="s">
        <v>1523</v>
      </c>
      <c r="C4201" s="1">
        <v>110171003</v>
      </c>
      <c r="D4201" s="1">
        <v>200</v>
      </c>
      <c r="E4201" s="1" t="s">
        <v>1735</v>
      </c>
      <c r="F4201" s="1" t="s">
        <v>232</v>
      </c>
      <c r="G4201" s="1" t="s">
        <v>172</v>
      </c>
      <c r="H4201" s="1" t="s">
        <v>240</v>
      </c>
      <c r="I4201" s="1">
        <v>2194003</v>
      </c>
      <c r="J4201" s="1">
        <v>15219456</v>
      </c>
      <c r="K4201" s="1">
        <v>1.0321019887924194</v>
      </c>
      <c r="L4201" s="1">
        <v>7.2748026847839355</v>
      </c>
      <c r="M4201" s="1">
        <v>9.9336698651313782E-2</v>
      </c>
      <c r="N4201" s="1">
        <v>4.7423639297485352</v>
      </c>
    </row>
    <row r="4202" spans="1:14" x14ac:dyDescent="0.25">
      <c r="A4202" s="1">
        <v>370201</v>
      </c>
      <c r="B4202" s="1" t="s">
        <v>1523</v>
      </c>
      <c r="C4202" s="1">
        <v>110171803</v>
      </c>
      <c r="D4202" s="1">
        <v>201</v>
      </c>
      <c r="E4202" s="1" t="s">
        <v>1736</v>
      </c>
      <c r="F4202" s="1" t="s">
        <v>232</v>
      </c>
      <c r="G4202" s="1" t="s">
        <v>172</v>
      </c>
      <c r="H4202" s="1" t="s">
        <v>240</v>
      </c>
      <c r="I4202" s="1">
        <v>937706</v>
      </c>
      <c r="J4202" s="1">
        <v>8709065</v>
      </c>
      <c r="K4202" s="1">
        <v>0.42528799176216125</v>
      </c>
      <c r="L4202" s="1">
        <v>5.1339864730834961</v>
      </c>
      <c r="M4202" s="1">
        <v>4.8650998622179031E-2</v>
      </c>
      <c r="N4202" s="1">
        <v>5.4722146987915039</v>
      </c>
    </row>
    <row r="4203" spans="1:14" x14ac:dyDescent="0.25">
      <c r="A4203" s="1">
        <v>370202</v>
      </c>
      <c r="B4203" s="1" t="s">
        <v>1523</v>
      </c>
      <c r="C4203" s="1">
        <v>110173003</v>
      </c>
      <c r="D4203" s="1">
        <v>202</v>
      </c>
      <c r="E4203" s="1" t="s">
        <v>1737</v>
      </c>
      <c r="F4203" s="1" t="s">
        <v>232</v>
      </c>
      <c r="G4203" s="1" t="s">
        <v>172</v>
      </c>
      <c r="H4203" s="1" t="s">
        <v>240</v>
      </c>
      <c r="I4203" s="1">
        <v>781123</v>
      </c>
      <c r="J4203" s="1">
        <v>6582221</v>
      </c>
      <c r="K4203" s="1">
        <v>0.33105200529098511</v>
      </c>
      <c r="L4203" s="1">
        <v>5.2958416938781738</v>
      </c>
      <c r="M4203" s="1">
        <v>5.4017219692468643E-2</v>
      </c>
      <c r="N4203" s="1">
        <v>7.4290733337402344</v>
      </c>
    </row>
    <row r="4204" spans="1:14" x14ac:dyDescent="0.25">
      <c r="A4204" s="1">
        <v>370203</v>
      </c>
      <c r="B4204" s="1" t="s">
        <v>1523</v>
      </c>
      <c r="C4204" s="1">
        <v>110173504</v>
      </c>
      <c r="D4204" s="1">
        <v>203</v>
      </c>
      <c r="E4204" s="1" t="s">
        <v>1738</v>
      </c>
      <c r="F4204" s="1" t="s">
        <v>232</v>
      </c>
      <c r="G4204" s="1" t="s">
        <v>172</v>
      </c>
      <c r="H4204" s="1" t="s">
        <v>240</v>
      </c>
      <c r="I4204" s="1">
        <v>301275</v>
      </c>
      <c r="J4204" s="1">
        <v>3036999</v>
      </c>
      <c r="K4204" s="1">
        <v>9.24997478723526E-2</v>
      </c>
      <c r="L4204" s="1">
        <v>3.1414425373077393</v>
      </c>
      <c r="M4204" s="1">
        <v>5.0391098484396935E-3</v>
      </c>
      <c r="N4204" s="1">
        <v>1.7010464668273926</v>
      </c>
    </row>
    <row r="4205" spans="1:14" x14ac:dyDescent="0.25">
      <c r="A4205" s="1">
        <v>370204</v>
      </c>
      <c r="B4205" s="1" t="s">
        <v>1523</v>
      </c>
      <c r="C4205" s="1">
        <v>110175003</v>
      </c>
      <c r="D4205" s="1">
        <v>204</v>
      </c>
      <c r="E4205" s="1" t="s">
        <v>1739</v>
      </c>
      <c r="F4205" s="1" t="s">
        <v>232</v>
      </c>
      <c r="G4205" s="1" t="s">
        <v>172</v>
      </c>
      <c r="H4205" s="1" t="s">
        <v>240</v>
      </c>
      <c r="I4205" s="1">
        <v>909217</v>
      </c>
      <c r="J4205" s="1">
        <v>7904787</v>
      </c>
      <c r="K4205" s="1">
        <v>0.43999400734901428</v>
      </c>
      <c r="L4205" s="1">
        <v>5.8942556381225586</v>
      </c>
      <c r="M4205" s="1">
        <v>3.4845318645238876E-2</v>
      </c>
      <c r="N4205" s="1">
        <v>3.9851839542388916</v>
      </c>
    </row>
    <row r="4206" spans="1:14" x14ac:dyDescent="0.25">
      <c r="A4206" s="1">
        <v>370205</v>
      </c>
      <c r="B4206" s="1" t="s">
        <v>1523</v>
      </c>
      <c r="C4206" s="1">
        <v>110177003</v>
      </c>
      <c r="D4206" s="1">
        <v>205</v>
      </c>
      <c r="E4206" s="1" t="s">
        <v>1740</v>
      </c>
      <c r="F4206" s="1" t="s">
        <v>232</v>
      </c>
      <c r="G4206" s="1" t="s">
        <v>172</v>
      </c>
      <c r="H4206" s="1" t="s">
        <v>240</v>
      </c>
      <c r="I4206" s="1">
        <v>1703942</v>
      </c>
      <c r="J4206" s="1">
        <v>13832240</v>
      </c>
      <c r="K4206" s="1">
        <v>0.92224299907684326</v>
      </c>
      <c r="L4206" s="1">
        <v>7.1436343193054199</v>
      </c>
      <c r="M4206" s="1">
        <v>7.9059377312660217E-2</v>
      </c>
      <c r="N4206" s="1">
        <v>4.8655438423156738</v>
      </c>
    </row>
    <row r="4207" spans="1:14" x14ac:dyDescent="0.25">
      <c r="A4207" s="1">
        <v>370206</v>
      </c>
      <c r="B4207" s="1" t="s">
        <v>1523</v>
      </c>
      <c r="C4207" s="1">
        <v>110179003</v>
      </c>
      <c r="D4207" s="1">
        <v>206</v>
      </c>
      <c r="E4207" s="1" t="s">
        <v>1741</v>
      </c>
      <c r="F4207" s="1" t="s">
        <v>232</v>
      </c>
      <c r="G4207" s="1" t="s">
        <v>172</v>
      </c>
      <c r="H4207" s="1" t="s">
        <v>240</v>
      </c>
      <c r="I4207" s="1">
        <v>1053761</v>
      </c>
      <c r="J4207" s="1">
        <v>8571966</v>
      </c>
      <c r="K4207" s="1">
        <v>0.54398351907730103</v>
      </c>
      <c r="L4207" s="1">
        <v>6.7760920524597168</v>
      </c>
      <c r="M4207" s="1">
        <v>7.5506672263145447E-2</v>
      </c>
      <c r="N4207" s="1">
        <v>7.7185111045837402</v>
      </c>
    </row>
    <row r="4208" spans="1:14" x14ac:dyDescent="0.25">
      <c r="A4208" s="1">
        <v>370207</v>
      </c>
      <c r="B4208" s="1" t="s">
        <v>1523</v>
      </c>
      <c r="C4208" s="1">
        <v>110183602</v>
      </c>
      <c r="D4208" s="1">
        <v>207</v>
      </c>
      <c r="E4208" s="1" t="s">
        <v>1742</v>
      </c>
      <c r="F4208" s="1" t="s">
        <v>232</v>
      </c>
      <c r="G4208" s="1" t="s">
        <v>185</v>
      </c>
      <c r="H4208" s="1" t="s">
        <v>240</v>
      </c>
      <c r="I4208" s="1">
        <v>4004276</v>
      </c>
      <c r="J4208" s="1">
        <v>23956028</v>
      </c>
      <c r="K4208" s="1">
        <v>1.4534339904785156</v>
      </c>
      <c r="L4208" s="1">
        <v>6.4589619636535645</v>
      </c>
      <c r="M4208" s="1">
        <v>-8.1113595515489578E-3</v>
      </c>
      <c r="N4208" s="1">
        <v>-0.20215794444084167</v>
      </c>
    </row>
    <row r="4209" spans="1:14" x14ac:dyDescent="0.25">
      <c r="A4209" s="1">
        <v>370208</v>
      </c>
      <c r="B4209" s="1" t="s">
        <v>1523</v>
      </c>
      <c r="C4209" s="1">
        <v>111291304</v>
      </c>
      <c r="D4209" s="1">
        <v>208</v>
      </c>
      <c r="E4209" s="1" t="s">
        <v>1743</v>
      </c>
      <c r="F4209" s="1" t="s">
        <v>234</v>
      </c>
      <c r="G4209" s="1" t="s">
        <v>186</v>
      </c>
      <c r="H4209" s="1" t="s">
        <v>240</v>
      </c>
      <c r="I4209" s="1">
        <v>702059</v>
      </c>
      <c r="J4209" s="1">
        <v>6434198</v>
      </c>
      <c r="K4209" s="1">
        <v>0.28350600600242615</v>
      </c>
      <c r="L4209" s="1">
        <v>4.6093349456787109</v>
      </c>
      <c r="M4209" s="1">
        <v>2.0163189619779587E-2</v>
      </c>
      <c r="N4209" s="1">
        <v>2.9569311141967773</v>
      </c>
    </row>
    <row r="4210" spans="1:14" x14ac:dyDescent="0.25">
      <c r="A4210" s="1">
        <v>370209</v>
      </c>
      <c r="B4210" s="1" t="s">
        <v>1523</v>
      </c>
      <c r="C4210" s="1">
        <v>111292304</v>
      </c>
      <c r="D4210" s="1">
        <v>209</v>
      </c>
      <c r="E4210" s="1" t="s">
        <v>1744</v>
      </c>
      <c r="F4210" s="1" t="s">
        <v>234</v>
      </c>
      <c r="G4210" s="1" t="s">
        <v>186</v>
      </c>
      <c r="H4210" s="1" t="s">
        <v>240</v>
      </c>
      <c r="I4210" s="1">
        <v>328108</v>
      </c>
      <c r="J4210" s="1">
        <v>3261602</v>
      </c>
      <c r="K4210" s="1">
        <v>0.12435200065374374</v>
      </c>
      <c r="L4210" s="1">
        <v>3.963726282119751</v>
      </c>
      <c r="M4210" s="1">
        <v>1.4582999981939793E-2</v>
      </c>
      <c r="N4210" s="1">
        <v>4.651303768157959</v>
      </c>
    </row>
    <row r="4211" spans="1:14" x14ac:dyDescent="0.25">
      <c r="A4211" s="1">
        <v>370210</v>
      </c>
      <c r="B4211" s="1" t="s">
        <v>1523</v>
      </c>
      <c r="C4211" s="1">
        <v>111297504</v>
      </c>
      <c r="D4211" s="1">
        <v>210</v>
      </c>
      <c r="E4211" s="1" t="s">
        <v>1745</v>
      </c>
      <c r="F4211" s="1" t="s">
        <v>234</v>
      </c>
      <c r="G4211" s="1" t="s">
        <v>186</v>
      </c>
      <c r="H4211" s="1" t="s">
        <v>240</v>
      </c>
      <c r="I4211" s="1">
        <v>563437</v>
      </c>
      <c r="J4211" s="1">
        <v>4969927</v>
      </c>
      <c r="K4211" s="1">
        <v>0.20761300623416901</v>
      </c>
      <c r="L4211" s="1">
        <v>4.3594985008239746</v>
      </c>
      <c r="M4211" s="1">
        <v>1.2776839546859264E-2</v>
      </c>
      <c r="N4211" s="1">
        <v>2.3202767372131348</v>
      </c>
    </row>
    <row r="4212" spans="1:14" x14ac:dyDescent="0.25">
      <c r="A4212" s="1">
        <v>370211</v>
      </c>
      <c r="B4212" s="1" t="s">
        <v>1523</v>
      </c>
      <c r="C4212" s="1">
        <v>111312503</v>
      </c>
      <c r="D4212" s="1">
        <v>211</v>
      </c>
      <c r="E4212" s="1" t="s">
        <v>1746</v>
      </c>
      <c r="F4212" s="1" t="s">
        <v>232</v>
      </c>
      <c r="G4212" s="1" t="s">
        <v>187</v>
      </c>
      <c r="H4212" s="1" t="s">
        <v>240</v>
      </c>
      <c r="I4212" s="1">
        <v>1724156</v>
      </c>
      <c r="J4212" s="1">
        <v>9710783</v>
      </c>
      <c r="K4212" s="1">
        <v>0.77261900901794434</v>
      </c>
      <c r="L4212" s="1">
        <v>8.6440458297729492</v>
      </c>
      <c r="M4212" s="1">
        <v>4.9855459481477737E-2</v>
      </c>
      <c r="N4212" s="1">
        <v>2.9776887893676758</v>
      </c>
    </row>
    <row r="4213" spans="1:14" x14ac:dyDescent="0.25">
      <c r="A4213" s="1">
        <v>370212</v>
      </c>
      <c r="B4213" s="1" t="s">
        <v>1523</v>
      </c>
      <c r="C4213" s="1">
        <v>111312804</v>
      </c>
      <c r="D4213" s="1">
        <v>212</v>
      </c>
      <c r="E4213" s="1" t="s">
        <v>1747</v>
      </c>
      <c r="F4213" s="1" t="s">
        <v>232</v>
      </c>
      <c r="G4213" s="1" t="s">
        <v>187</v>
      </c>
      <c r="H4213" s="1" t="s">
        <v>240</v>
      </c>
      <c r="I4213" s="1">
        <v>626915</v>
      </c>
      <c r="J4213" s="1">
        <v>5778174</v>
      </c>
      <c r="K4213" s="1">
        <v>0.35055950284004211</v>
      </c>
      <c r="L4213" s="1">
        <v>6.4588136672973633</v>
      </c>
      <c r="M4213" s="1">
        <v>1.9396040588617325E-2</v>
      </c>
      <c r="N4213" s="1">
        <v>3.1926641464233398</v>
      </c>
    </row>
    <row r="4214" spans="1:14" x14ac:dyDescent="0.25">
      <c r="A4214" s="1">
        <v>370213</v>
      </c>
      <c r="B4214" s="1" t="s">
        <v>1523</v>
      </c>
      <c r="C4214" s="1">
        <v>111316003</v>
      </c>
      <c r="D4214" s="1">
        <v>213</v>
      </c>
      <c r="E4214" s="1" t="s">
        <v>1748</v>
      </c>
      <c r="F4214" s="1" t="s">
        <v>232</v>
      </c>
      <c r="G4214" s="1" t="s">
        <v>187</v>
      </c>
      <c r="H4214" s="1" t="s">
        <v>240</v>
      </c>
      <c r="I4214" s="1">
        <v>1181228</v>
      </c>
      <c r="J4214" s="1">
        <v>10923100</v>
      </c>
      <c r="K4214" s="1">
        <v>1.0388590097427368</v>
      </c>
      <c r="L4214" s="1">
        <v>10.510255813598633</v>
      </c>
      <c r="M4214" s="1">
        <v>4.1293889284133911E-2</v>
      </c>
      <c r="N4214" s="1">
        <v>3.6224803924560547</v>
      </c>
    </row>
    <row r="4215" spans="1:14" x14ac:dyDescent="0.25">
      <c r="A4215" s="1">
        <v>370214</v>
      </c>
      <c r="B4215" s="1" t="s">
        <v>1523</v>
      </c>
      <c r="C4215" s="1">
        <v>111317503</v>
      </c>
      <c r="D4215" s="1">
        <v>214</v>
      </c>
      <c r="E4215" s="1" t="s">
        <v>1749</v>
      </c>
      <c r="F4215" s="1" t="s">
        <v>232</v>
      </c>
      <c r="G4215" s="1" t="s">
        <v>187</v>
      </c>
      <c r="H4215" s="1" t="s">
        <v>240</v>
      </c>
      <c r="I4215" s="1">
        <v>892491</v>
      </c>
      <c r="J4215" s="1">
        <v>7903450</v>
      </c>
      <c r="K4215" s="1">
        <v>0.51513898372650146</v>
      </c>
      <c r="L4215" s="1">
        <v>6.9723515510559082</v>
      </c>
      <c r="M4215" s="1">
        <v>3.1448438763618469E-2</v>
      </c>
      <c r="N4215" s="1">
        <v>3.6523675918579102</v>
      </c>
    </row>
    <row r="4216" spans="1:14" x14ac:dyDescent="0.25">
      <c r="A4216" s="1">
        <v>370215</v>
      </c>
      <c r="B4216" s="1" t="s">
        <v>1523</v>
      </c>
      <c r="C4216" s="1">
        <v>111343603</v>
      </c>
      <c r="D4216" s="1">
        <v>215</v>
      </c>
      <c r="E4216" s="1" t="s">
        <v>1750</v>
      </c>
      <c r="F4216" s="1" t="s">
        <v>234</v>
      </c>
      <c r="G4216" s="1" t="s">
        <v>188</v>
      </c>
      <c r="H4216" s="1" t="s">
        <v>240</v>
      </c>
      <c r="I4216" s="1">
        <v>1941606</v>
      </c>
      <c r="J4216" s="1">
        <v>12216920</v>
      </c>
      <c r="K4216" s="1">
        <v>0.83615601062774658</v>
      </c>
      <c r="L4216" s="1">
        <v>7.3470988273620605</v>
      </c>
      <c r="M4216" s="1">
        <v>3.7112191319465637E-2</v>
      </c>
      <c r="N4216" s="1">
        <v>1.9486643075942993</v>
      </c>
    </row>
    <row r="4217" spans="1:14" x14ac:dyDescent="0.25">
      <c r="A4217" s="1">
        <v>370216</v>
      </c>
      <c r="B4217" s="1" t="s">
        <v>1523</v>
      </c>
      <c r="C4217" s="1">
        <v>111444602</v>
      </c>
      <c r="D4217" s="1">
        <v>216</v>
      </c>
      <c r="E4217" s="1" t="s">
        <v>1751</v>
      </c>
      <c r="F4217" s="1" t="s">
        <v>232</v>
      </c>
      <c r="G4217" s="1" t="s">
        <v>189</v>
      </c>
      <c r="H4217" s="1" t="s">
        <v>240</v>
      </c>
      <c r="I4217" s="1">
        <v>4197584</v>
      </c>
      <c r="J4217" s="1">
        <v>26452364</v>
      </c>
      <c r="K4217" s="1">
        <v>2.8271040916442871</v>
      </c>
      <c r="L4217" s="1">
        <v>11.966445922851563</v>
      </c>
      <c r="M4217" s="1">
        <v>0.17816652357578278</v>
      </c>
      <c r="N4217" s="1">
        <v>4.4326457977294922</v>
      </c>
    </row>
    <row r="4218" spans="1:14" x14ac:dyDescent="0.25">
      <c r="A4218" s="1">
        <v>370217</v>
      </c>
      <c r="B4218" s="1" t="s">
        <v>1523</v>
      </c>
      <c r="C4218" s="1">
        <v>112011103</v>
      </c>
      <c r="D4218" s="1">
        <v>217</v>
      </c>
      <c r="E4218" s="1" t="s">
        <v>1752</v>
      </c>
      <c r="F4218" s="1" t="s">
        <v>234</v>
      </c>
      <c r="G4218" s="1" t="s">
        <v>190</v>
      </c>
      <c r="H4218" s="1" t="s">
        <v>240</v>
      </c>
      <c r="I4218" s="1">
        <v>1345049</v>
      </c>
      <c r="J4218" s="1">
        <v>7414482</v>
      </c>
      <c r="K4218" s="1">
        <v>0.42410650849342346</v>
      </c>
      <c r="L4218" s="1">
        <v>6.0670061111450195</v>
      </c>
      <c r="M4218" s="1">
        <v>2.6244660839438438E-2</v>
      </c>
      <c r="N4218" s="1">
        <v>1.9900343418121338</v>
      </c>
    </row>
    <row r="4219" spans="1:14" x14ac:dyDescent="0.25">
      <c r="A4219" s="1">
        <v>370218</v>
      </c>
      <c r="B4219" s="1" t="s">
        <v>1523</v>
      </c>
      <c r="C4219" s="1">
        <v>112011603</v>
      </c>
      <c r="D4219" s="1">
        <v>218</v>
      </c>
      <c r="E4219" s="1" t="s">
        <v>1753</v>
      </c>
      <c r="F4219" s="1" t="s">
        <v>234</v>
      </c>
      <c r="G4219" s="1" t="s">
        <v>190</v>
      </c>
      <c r="H4219" s="1" t="s">
        <v>240</v>
      </c>
      <c r="I4219" s="1">
        <v>2660383</v>
      </c>
      <c r="J4219" s="1">
        <v>12133419</v>
      </c>
      <c r="K4219" s="1">
        <v>0.95941799879074097</v>
      </c>
      <c r="L4219" s="1">
        <v>8.5861635208129883</v>
      </c>
      <c r="M4219" s="1">
        <v>0.13858205080032349</v>
      </c>
      <c r="N4219" s="1">
        <v>5.4953603744506836</v>
      </c>
    </row>
    <row r="4220" spans="1:14" x14ac:dyDescent="0.25">
      <c r="A4220" s="1">
        <v>370219</v>
      </c>
      <c r="B4220" s="1" t="s">
        <v>1523</v>
      </c>
      <c r="C4220" s="1">
        <v>112013054</v>
      </c>
      <c r="D4220" s="1">
        <v>219</v>
      </c>
      <c r="E4220" s="1" t="s">
        <v>1754</v>
      </c>
      <c r="F4220" s="1" t="s">
        <v>234</v>
      </c>
      <c r="G4220" s="1" t="s">
        <v>190</v>
      </c>
      <c r="H4220" s="1" t="s">
        <v>240</v>
      </c>
      <c r="I4220" s="1">
        <v>739835</v>
      </c>
      <c r="J4220" s="1">
        <v>4098592</v>
      </c>
      <c r="K4220" s="1">
        <v>0.12115000188350677</v>
      </c>
      <c r="L4220" s="1">
        <v>3.0459275245666504</v>
      </c>
      <c r="M4220" s="1">
        <v>2.5849679484963417E-2</v>
      </c>
      <c r="N4220" s="1">
        <v>3.6204779148101807</v>
      </c>
    </row>
    <row r="4221" spans="1:14" x14ac:dyDescent="0.25">
      <c r="A4221" s="1">
        <v>370220</v>
      </c>
      <c r="B4221" s="1" t="s">
        <v>1523</v>
      </c>
      <c r="C4221" s="1">
        <v>112013753</v>
      </c>
      <c r="D4221" s="1">
        <v>220</v>
      </c>
      <c r="E4221" s="1" t="s">
        <v>1755</v>
      </c>
      <c r="F4221" s="1" t="s">
        <v>234</v>
      </c>
      <c r="G4221" s="1" t="s">
        <v>190</v>
      </c>
      <c r="H4221" s="1" t="s">
        <v>240</v>
      </c>
      <c r="I4221" s="1">
        <v>2103755</v>
      </c>
      <c r="J4221" s="1">
        <v>9859367</v>
      </c>
      <c r="K4221" s="1">
        <v>0.72213101387023926</v>
      </c>
      <c r="L4221" s="1">
        <v>7.9031667709350586</v>
      </c>
      <c r="M4221" s="1">
        <v>7.1755550801753998E-2</v>
      </c>
      <c r="N4221" s="1">
        <v>3.531278133392334</v>
      </c>
    </row>
    <row r="4222" spans="1:14" x14ac:dyDescent="0.25">
      <c r="A4222" s="1">
        <v>370221</v>
      </c>
      <c r="B4222" s="1" t="s">
        <v>1523</v>
      </c>
      <c r="C4222" s="1">
        <v>112015203</v>
      </c>
      <c r="D4222" s="1">
        <v>221</v>
      </c>
      <c r="E4222" s="1" t="s">
        <v>1756</v>
      </c>
      <c r="F4222" s="1" t="s">
        <v>234</v>
      </c>
      <c r="G4222" s="1" t="s">
        <v>190</v>
      </c>
      <c r="H4222" s="1" t="s">
        <v>240</v>
      </c>
      <c r="I4222" s="1">
        <v>1552865</v>
      </c>
      <c r="J4222" s="1">
        <v>7594630</v>
      </c>
      <c r="K4222" s="1">
        <v>0.54939049482345581</v>
      </c>
      <c r="L4222" s="1">
        <v>7.7980384826660156</v>
      </c>
      <c r="M4222" s="1">
        <v>4.8919111490249634E-2</v>
      </c>
      <c r="N4222" s="1">
        <v>3.2527174949645996</v>
      </c>
    </row>
    <row r="4223" spans="1:14" x14ac:dyDescent="0.25">
      <c r="A4223" s="1">
        <v>370222</v>
      </c>
      <c r="B4223" s="1" t="s">
        <v>1523</v>
      </c>
      <c r="C4223" s="1">
        <v>112018523</v>
      </c>
      <c r="D4223" s="1">
        <v>222</v>
      </c>
      <c r="E4223" s="1" t="s">
        <v>1757</v>
      </c>
      <c r="F4223" s="1" t="s">
        <v>234</v>
      </c>
      <c r="G4223" s="1" t="s">
        <v>190</v>
      </c>
      <c r="H4223" s="1" t="s">
        <v>240</v>
      </c>
      <c r="I4223" s="1">
        <v>1353227</v>
      </c>
      <c r="J4223" s="1">
        <v>8437926</v>
      </c>
      <c r="K4223" s="1">
        <v>0.87923300266265869</v>
      </c>
      <c r="L4223" s="1">
        <v>11.632077217102051</v>
      </c>
      <c r="M4223" s="1">
        <v>8.6441591382026672E-2</v>
      </c>
      <c r="N4223" s="1">
        <v>6.8236961364746094</v>
      </c>
    </row>
    <row r="4224" spans="1:14" x14ac:dyDescent="0.25">
      <c r="A4224" s="1">
        <v>370223</v>
      </c>
      <c r="B4224" s="1" t="s">
        <v>1523</v>
      </c>
      <c r="C4224" s="1">
        <v>112281302</v>
      </c>
      <c r="D4224" s="1">
        <v>223</v>
      </c>
      <c r="E4224" s="1" t="s">
        <v>1758</v>
      </c>
      <c r="F4224" s="1" t="s">
        <v>234</v>
      </c>
      <c r="G4224" s="1" t="s">
        <v>191</v>
      </c>
      <c r="H4224" s="1" t="s">
        <v>240</v>
      </c>
      <c r="I4224" s="1">
        <v>5425939</v>
      </c>
      <c r="J4224" s="1">
        <v>29361940</v>
      </c>
      <c r="K4224" s="1">
        <v>3.0584878921508789</v>
      </c>
      <c r="L4224" s="1">
        <v>11.627705574035645</v>
      </c>
      <c r="M4224" s="1">
        <v>0.1448339968919754</v>
      </c>
      <c r="N4224" s="1">
        <v>2.7424943447113037</v>
      </c>
    </row>
    <row r="4225" spans="1:14" x14ac:dyDescent="0.25">
      <c r="A4225" s="1">
        <v>370224</v>
      </c>
      <c r="B4225" s="1" t="s">
        <v>1523</v>
      </c>
      <c r="C4225" s="1">
        <v>112282004</v>
      </c>
      <c r="D4225" s="1">
        <v>224</v>
      </c>
      <c r="E4225" s="1" t="s">
        <v>1759</v>
      </c>
      <c r="F4225" s="1" t="s">
        <v>234</v>
      </c>
      <c r="G4225" s="1" t="s">
        <v>191</v>
      </c>
      <c r="H4225" s="1" t="s">
        <v>240</v>
      </c>
      <c r="I4225" s="1">
        <v>370993</v>
      </c>
      <c r="J4225" s="1">
        <v>2778846</v>
      </c>
      <c r="K4225" s="1">
        <v>0.25310999155044556</v>
      </c>
      <c r="L4225" s="1">
        <v>10.021237373352051</v>
      </c>
      <c r="M4225" s="1">
        <v>2.8514300938695669E-3</v>
      </c>
      <c r="N4225" s="1">
        <v>0.77454715967178345</v>
      </c>
    </row>
    <row r="4226" spans="1:14" x14ac:dyDescent="0.25">
      <c r="A4226" s="1">
        <v>370225</v>
      </c>
      <c r="B4226" s="1" t="s">
        <v>1523</v>
      </c>
      <c r="C4226" s="1">
        <v>112283003</v>
      </c>
      <c r="D4226" s="1">
        <v>225</v>
      </c>
      <c r="E4226" s="1" t="s">
        <v>1760</v>
      </c>
      <c r="F4226" s="1" t="s">
        <v>234</v>
      </c>
      <c r="G4226" s="1" t="s">
        <v>191</v>
      </c>
      <c r="H4226" s="1" t="s">
        <v>240</v>
      </c>
      <c r="I4226" s="1">
        <v>1622753</v>
      </c>
      <c r="J4226" s="1">
        <v>8217328</v>
      </c>
      <c r="K4226" s="1">
        <v>0.79678148031234741</v>
      </c>
      <c r="L4226" s="1">
        <v>10.737504005432129</v>
      </c>
      <c r="M4226" s="1">
        <v>5.4225750267505646E-2</v>
      </c>
      <c r="N4226" s="1">
        <v>3.4571123123168945</v>
      </c>
    </row>
    <row r="4227" spans="1:14" x14ac:dyDescent="0.25">
      <c r="A4227" s="1">
        <v>370226</v>
      </c>
      <c r="B4227" s="1" t="s">
        <v>1523</v>
      </c>
      <c r="C4227" s="1">
        <v>112286003</v>
      </c>
      <c r="D4227" s="1">
        <v>226</v>
      </c>
      <c r="E4227" s="1" t="s">
        <v>1761</v>
      </c>
      <c r="F4227" s="1" t="s">
        <v>234</v>
      </c>
      <c r="G4227" s="1" t="s">
        <v>191</v>
      </c>
      <c r="H4227" s="1" t="s">
        <v>240</v>
      </c>
      <c r="I4227" s="1">
        <v>1887184</v>
      </c>
      <c r="J4227" s="1">
        <v>9740290</v>
      </c>
      <c r="K4227" s="1">
        <v>0.68403297662734985</v>
      </c>
      <c r="L4227" s="1">
        <v>7.5531535148620605</v>
      </c>
      <c r="M4227" s="1">
        <v>7.3518998920917511E-2</v>
      </c>
      <c r="N4227" s="1">
        <v>4.0536150932312012</v>
      </c>
    </row>
    <row r="4228" spans="1:14" x14ac:dyDescent="0.25">
      <c r="A4228" s="1">
        <v>370227</v>
      </c>
      <c r="B4228" s="1" t="s">
        <v>1523</v>
      </c>
      <c r="C4228" s="1">
        <v>112289003</v>
      </c>
      <c r="D4228" s="1">
        <v>227</v>
      </c>
      <c r="E4228" s="1" t="s">
        <v>1762</v>
      </c>
      <c r="F4228" s="1" t="s">
        <v>234</v>
      </c>
      <c r="G4228" s="1" t="s">
        <v>191</v>
      </c>
      <c r="H4228" s="1" t="s">
        <v>240</v>
      </c>
      <c r="I4228" s="1">
        <v>2943243</v>
      </c>
      <c r="J4228" s="1">
        <v>16889052</v>
      </c>
      <c r="K4228" s="1">
        <v>1.1313760280609131</v>
      </c>
      <c r="L4228" s="1">
        <v>7.1798405647277832</v>
      </c>
      <c r="M4228" s="1">
        <v>9.5266357064247131E-2</v>
      </c>
      <c r="N4228" s="1">
        <v>3.3450541496276855</v>
      </c>
    </row>
    <row r="4229" spans="1:14" x14ac:dyDescent="0.25">
      <c r="A4229" s="1">
        <v>370228</v>
      </c>
      <c r="B4229" s="1" t="s">
        <v>1523</v>
      </c>
      <c r="C4229" s="1">
        <v>112671303</v>
      </c>
      <c r="D4229" s="1">
        <v>228</v>
      </c>
      <c r="E4229" s="1" t="s">
        <v>1763</v>
      </c>
      <c r="F4229" s="1" t="s">
        <v>234</v>
      </c>
      <c r="G4229" s="1" t="s">
        <v>192</v>
      </c>
      <c r="H4229" s="1" t="s">
        <v>240</v>
      </c>
      <c r="I4229" s="1">
        <v>2675354</v>
      </c>
      <c r="J4229" s="1">
        <v>12048287</v>
      </c>
      <c r="K4229" s="1">
        <v>1.3643120527267456</v>
      </c>
      <c r="L4229" s="1">
        <v>12.76970386505127</v>
      </c>
      <c r="M4229" s="1">
        <v>9.6754372119903564E-2</v>
      </c>
      <c r="N4229" s="1">
        <v>3.7522060871124268</v>
      </c>
    </row>
    <row r="4230" spans="1:14" x14ac:dyDescent="0.25">
      <c r="A4230" s="1">
        <v>370229</v>
      </c>
      <c r="B4230" s="1" t="s">
        <v>1523</v>
      </c>
      <c r="C4230" s="1">
        <v>112671603</v>
      </c>
      <c r="D4230" s="1">
        <v>229</v>
      </c>
      <c r="E4230" s="1" t="s">
        <v>1764</v>
      </c>
      <c r="F4230" s="1" t="s">
        <v>234</v>
      </c>
      <c r="G4230" s="1" t="s">
        <v>192</v>
      </c>
      <c r="H4230" s="1" t="s">
        <v>240</v>
      </c>
      <c r="I4230" s="1">
        <v>3977615</v>
      </c>
      <c r="J4230" s="1">
        <v>15328991</v>
      </c>
      <c r="K4230" s="1">
        <v>2.2739949226379395</v>
      </c>
      <c r="L4230" s="1">
        <v>17.418581008911133</v>
      </c>
      <c r="M4230" s="1">
        <v>0.31611308455467224</v>
      </c>
      <c r="N4230" s="1">
        <v>8.6334266662597656</v>
      </c>
    </row>
    <row r="4231" spans="1:14" x14ac:dyDescent="0.25">
      <c r="A4231" s="1">
        <v>370230</v>
      </c>
      <c r="B4231" s="1" t="s">
        <v>1523</v>
      </c>
      <c r="C4231" s="1">
        <v>112671803</v>
      </c>
      <c r="D4231" s="1">
        <v>230</v>
      </c>
      <c r="E4231" s="1" t="s">
        <v>1765</v>
      </c>
      <c r="F4231" s="1" t="s">
        <v>234</v>
      </c>
      <c r="G4231" s="1" t="s">
        <v>192</v>
      </c>
      <c r="H4231" s="1" t="s">
        <v>240</v>
      </c>
      <c r="I4231" s="1">
        <v>2691981</v>
      </c>
      <c r="J4231" s="1">
        <v>13410056</v>
      </c>
      <c r="K4231" s="1">
        <v>0.26539099216461182</v>
      </c>
      <c r="L4231" s="1">
        <v>2.0190017223358154</v>
      </c>
      <c r="M4231" s="1">
        <v>0.12315118312835693</v>
      </c>
      <c r="N4231" s="1">
        <v>4.7940573692321777</v>
      </c>
    </row>
    <row r="4232" spans="1:14" x14ac:dyDescent="0.25">
      <c r="A4232" s="1">
        <v>370231</v>
      </c>
      <c r="B4232" s="1" t="s">
        <v>1523</v>
      </c>
      <c r="C4232" s="1">
        <v>112672203</v>
      </c>
      <c r="D4232" s="1">
        <v>231</v>
      </c>
      <c r="E4232" s="1" t="s">
        <v>1766</v>
      </c>
      <c r="F4232" s="1" t="s">
        <v>234</v>
      </c>
      <c r="G4232" s="1" t="s">
        <v>192</v>
      </c>
      <c r="H4232" s="1" t="s">
        <v>240</v>
      </c>
      <c r="I4232" s="1">
        <v>2303802</v>
      </c>
      <c r="J4232" s="1">
        <v>9180308</v>
      </c>
      <c r="K4232" s="1">
        <v>0.30787399411201477</v>
      </c>
      <c r="L4232" s="1">
        <v>3.470005989074707</v>
      </c>
      <c r="M4232" s="1">
        <v>8.957827091217041E-2</v>
      </c>
      <c r="N4232" s="1">
        <v>4.0455837249755859</v>
      </c>
    </row>
    <row r="4233" spans="1:14" x14ac:dyDescent="0.25">
      <c r="A4233" s="1">
        <v>370232</v>
      </c>
      <c r="B4233" s="1" t="s">
        <v>1523</v>
      </c>
      <c r="C4233" s="1">
        <v>112672803</v>
      </c>
      <c r="D4233" s="1">
        <v>232</v>
      </c>
      <c r="E4233" s="1" t="s">
        <v>1767</v>
      </c>
      <c r="F4233" s="1" t="s">
        <v>234</v>
      </c>
      <c r="G4233" s="1" t="s">
        <v>192</v>
      </c>
      <c r="H4233" s="1" t="s">
        <v>240</v>
      </c>
      <c r="I4233" s="1">
        <v>1327947</v>
      </c>
      <c r="J4233" s="1">
        <v>5954317</v>
      </c>
      <c r="K4233" s="1">
        <v>1.0303970575332642</v>
      </c>
      <c r="L4233" s="1">
        <v>20.926355361938477</v>
      </c>
      <c r="M4233" s="1">
        <v>0.11237499862909317</v>
      </c>
      <c r="N4233" s="1">
        <v>9.2446193695068359</v>
      </c>
    </row>
    <row r="4234" spans="1:14" x14ac:dyDescent="0.25">
      <c r="A4234" s="1">
        <v>370233</v>
      </c>
      <c r="B4234" s="1" t="s">
        <v>1523</v>
      </c>
      <c r="C4234" s="1">
        <v>112674403</v>
      </c>
      <c r="D4234" s="1">
        <v>233</v>
      </c>
      <c r="E4234" s="1" t="s">
        <v>1768</v>
      </c>
      <c r="F4234" s="1" t="s">
        <v>234</v>
      </c>
      <c r="G4234" s="1" t="s">
        <v>192</v>
      </c>
      <c r="H4234" s="1" t="s">
        <v>240</v>
      </c>
      <c r="I4234" s="1">
        <v>2574667</v>
      </c>
      <c r="J4234" s="1">
        <v>14593261</v>
      </c>
      <c r="K4234" s="1">
        <v>1.2964309453964233</v>
      </c>
      <c r="L4234" s="1">
        <v>9.7499256134033203</v>
      </c>
      <c r="M4234" s="1">
        <v>8.2793302834033966E-2</v>
      </c>
      <c r="N4234" s="1">
        <v>3.3225319385528564</v>
      </c>
    </row>
    <row r="4235" spans="1:14" x14ac:dyDescent="0.25">
      <c r="A4235" s="1">
        <v>370234</v>
      </c>
      <c r="B4235" s="1" t="s">
        <v>1523</v>
      </c>
      <c r="C4235" s="1">
        <v>112675503</v>
      </c>
      <c r="D4235" s="1">
        <v>234</v>
      </c>
      <c r="E4235" s="1" t="s">
        <v>1769</v>
      </c>
      <c r="F4235" s="1" t="s">
        <v>234</v>
      </c>
      <c r="G4235" s="1" t="s">
        <v>192</v>
      </c>
      <c r="H4235" s="1" t="s">
        <v>240</v>
      </c>
      <c r="I4235" s="1">
        <v>4080829</v>
      </c>
      <c r="J4235" s="1">
        <v>17834048</v>
      </c>
      <c r="K4235" s="1">
        <v>1.1383349895477295</v>
      </c>
      <c r="L4235" s="1">
        <v>6.8181276321411133</v>
      </c>
      <c r="M4235" s="1">
        <v>0.22647799551486969</v>
      </c>
      <c r="N4235" s="1">
        <v>5.8759050369262695</v>
      </c>
    </row>
    <row r="4236" spans="1:14" x14ac:dyDescent="0.25">
      <c r="A4236" s="1">
        <v>370235</v>
      </c>
      <c r="B4236" s="1" t="s">
        <v>1523</v>
      </c>
      <c r="C4236" s="1">
        <v>112676203</v>
      </c>
      <c r="D4236" s="1">
        <v>235</v>
      </c>
      <c r="E4236" s="1" t="s">
        <v>1770</v>
      </c>
      <c r="F4236" s="1" t="s">
        <v>234</v>
      </c>
      <c r="G4236" s="1" t="s">
        <v>192</v>
      </c>
      <c r="H4236" s="1" t="s">
        <v>240</v>
      </c>
      <c r="I4236" s="1">
        <v>2175668</v>
      </c>
      <c r="J4236" s="1">
        <v>10266273</v>
      </c>
      <c r="K4236" s="1">
        <v>0.64792901277542114</v>
      </c>
      <c r="L4236" s="1">
        <v>6.7363882064819336</v>
      </c>
      <c r="M4236" s="1">
        <v>5.0294090062379837E-2</v>
      </c>
      <c r="N4236" s="1">
        <v>2.3663642406463623</v>
      </c>
    </row>
    <row r="4237" spans="1:14" x14ac:dyDescent="0.25">
      <c r="A4237" s="1">
        <v>370236</v>
      </c>
      <c r="B4237" s="1" t="s">
        <v>1523</v>
      </c>
      <c r="C4237" s="1">
        <v>112676403</v>
      </c>
      <c r="D4237" s="1">
        <v>236</v>
      </c>
      <c r="E4237" s="1" t="s">
        <v>1771</v>
      </c>
      <c r="F4237" s="1" t="s">
        <v>234</v>
      </c>
      <c r="G4237" s="1" t="s">
        <v>192</v>
      </c>
      <c r="H4237" s="1" t="s">
        <v>240</v>
      </c>
      <c r="I4237" s="1">
        <v>2792380</v>
      </c>
      <c r="J4237" s="1">
        <v>13451174</v>
      </c>
      <c r="K4237" s="1">
        <v>1.4208379983901978</v>
      </c>
      <c r="L4237" s="1">
        <v>11.810460090637207</v>
      </c>
      <c r="M4237" s="1">
        <v>0.19772343337535858</v>
      </c>
      <c r="N4237" s="1">
        <v>7.6204090118408203</v>
      </c>
    </row>
    <row r="4238" spans="1:14" x14ac:dyDescent="0.25">
      <c r="A4238" s="1">
        <v>370237</v>
      </c>
      <c r="B4238" s="1" t="s">
        <v>1523</v>
      </c>
      <c r="C4238" s="1">
        <v>112676503</v>
      </c>
      <c r="D4238" s="1">
        <v>237</v>
      </c>
      <c r="E4238" s="1" t="s">
        <v>1772</v>
      </c>
      <c r="F4238" s="1" t="s">
        <v>234</v>
      </c>
      <c r="G4238" s="1" t="s">
        <v>192</v>
      </c>
      <c r="H4238" s="1" t="s">
        <v>240</v>
      </c>
      <c r="I4238" s="1">
        <v>2261406</v>
      </c>
      <c r="J4238" s="1">
        <v>9435402</v>
      </c>
      <c r="K4238" s="1">
        <v>0.67695599794387817</v>
      </c>
      <c r="L4238" s="1">
        <v>7.7291793823242188</v>
      </c>
      <c r="M4238" s="1">
        <v>0.10298178344964981</v>
      </c>
      <c r="N4238" s="1">
        <v>4.771155834197998</v>
      </c>
    </row>
    <row r="4239" spans="1:14" x14ac:dyDescent="0.25">
      <c r="A4239" s="1">
        <v>370238</v>
      </c>
      <c r="B4239" s="1" t="s">
        <v>1523</v>
      </c>
      <c r="C4239" s="1">
        <v>112676703</v>
      </c>
      <c r="D4239" s="1">
        <v>238</v>
      </c>
      <c r="E4239" s="1" t="s">
        <v>1773</v>
      </c>
      <c r="F4239" s="1" t="s">
        <v>234</v>
      </c>
      <c r="G4239" s="1" t="s">
        <v>192</v>
      </c>
      <c r="H4239" s="1" t="s">
        <v>240</v>
      </c>
      <c r="I4239" s="1">
        <v>2913285</v>
      </c>
      <c r="J4239" s="1">
        <v>13334324</v>
      </c>
      <c r="K4239" s="1">
        <v>0.85449397563934326</v>
      </c>
      <c r="L4239" s="1">
        <v>6.8470001220703125</v>
      </c>
      <c r="M4239" s="1">
        <v>0.16290192306041718</v>
      </c>
      <c r="N4239" s="1">
        <v>5.9228816032409668</v>
      </c>
    </row>
    <row r="4240" spans="1:14" x14ac:dyDescent="0.25">
      <c r="A4240" s="1">
        <v>370239</v>
      </c>
      <c r="B4240" s="1" t="s">
        <v>1523</v>
      </c>
      <c r="C4240" s="1">
        <v>112678503</v>
      </c>
      <c r="D4240" s="1">
        <v>239</v>
      </c>
      <c r="E4240" s="1" t="s">
        <v>1774</v>
      </c>
      <c r="F4240" s="1" t="s">
        <v>234</v>
      </c>
      <c r="G4240" s="1" t="s">
        <v>192</v>
      </c>
      <c r="H4240" s="1" t="s">
        <v>240</v>
      </c>
      <c r="I4240" s="1">
        <v>2156185</v>
      </c>
      <c r="J4240" s="1">
        <v>9331876</v>
      </c>
      <c r="K4240" s="1">
        <v>1.2946490049362183</v>
      </c>
      <c r="L4240" s="1">
        <v>16.108154296875</v>
      </c>
      <c r="M4240" s="1">
        <v>0.10219375789165497</v>
      </c>
      <c r="N4240" s="1">
        <v>4.975374698638916</v>
      </c>
    </row>
    <row r="4241" spans="1:14" x14ac:dyDescent="0.25">
      <c r="A4241" s="1">
        <v>370240</v>
      </c>
      <c r="B4241" s="1" t="s">
        <v>1523</v>
      </c>
      <c r="C4241" s="1">
        <v>112679002</v>
      </c>
      <c r="D4241" s="1">
        <v>240</v>
      </c>
      <c r="E4241" s="1" t="s">
        <v>1775</v>
      </c>
      <c r="F4241" s="1" t="s">
        <v>234</v>
      </c>
      <c r="G4241" s="1" t="s">
        <v>192</v>
      </c>
      <c r="H4241" s="1" t="s">
        <v>240</v>
      </c>
      <c r="I4241" s="1">
        <v>8503002</v>
      </c>
      <c r="J4241" s="1">
        <v>99051504</v>
      </c>
      <c r="K4241" s="1">
        <v>15.38045597076416</v>
      </c>
      <c r="L4241" s="1">
        <v>18.382053375244141</v>
      </c>
      <c r="M4241" s="1">
        <v>0.3541705310344696</v>
      </c>
      <c r="N4241" s="1">
        <v>4.3462738990783691</v>
      </c>
    </row>
    <row r="4242" spans="1:14" x14ac:dyDescent="0.25">
      <c r="A4242" s="1">
        <v>370241</v>
      </c>
      <c r="B4242" s="1" t="s">
        <v>1523</v>
      </c>
      <c r="C4242" s="1">
        <v>112679403</v>
      </c>
      <c r="D4242" s="1">
        <v>241</v>
      </c>
      <c r="E4242" s="1" t="s">
        <v>1776</v>
      </c>
      <c r="F4242" s="1" t="s">
        <v>234</v>
      </c>
      <c r="G4242" s="1" t="s">
        <v>192</v>
      </c>
      <c r="H4242" s="1" t="s">
        <v>240</v>
      </c>
      <c r="I4242" s="1">
        <v>1631860</v>
      </c>
      <c r="J4242" s="1">
        <v>5806354</v>
      </c>
      <c r="K4242" s="1">
        <v>1.2811285257339478</v>
      </c>
      <c r="L4242" s="1">
        <v>28.310821533203125</v>
      </c>
      <c r="M4242" s="1">
        <v>0.13573701679706573</v>
      </c>
      <c r="N4242" s="1">
        <v>9.0725841522216797</v>
      </c>
    </row>
    <row r="4243" spans="1:14" x14ac:dyDescent="0.25">
      <c r="A4243" s="1">
        <v>370242</v>
      </c>
      <c r="B4243" s="1" t="s">
        <v>1523</v>
      </c>
      <c r="C4243" s="1">
        <v>113361303</v>
      </c>
      <c r="D4243" s="1">
        <v>242</v>
      </c>
      <c r="E4243" s="1" t="s">
        <v>1777</v>
      </c>
      <c r="F4243" s="1" t="s">
        <v>234</v>
      </c>
      <c r="G4243" s="1" t="s">
        <v>193</v>
      </c>
      <c r="H4243" s="1" t="s">
        <v>240</v>
      </c>
      <c r="I4243" s="1">
        <v>2224064</v>
      </c>
      <c r="J4243" s="1">
        <v>9192980</v>
      </c>
      <c r="K4243" s="1">
        <v>0.72842502593994141</v>
      </c>
      <c r="L4243" s="1">
        <v>8.6055908203125</v>
      </c>
      <c r="M4243" s="1">
        <v>0.12028957158327103</v>
      </c>
      <c r="N4243" s="1">
        <v>5.7177977561950684</v>
      </c>
    </row>
    <row r="4244" spans="1:14" x14ac:dyDescent="0.25">
      <c r="A4244" s="1">
        <v>370243</v>
      </c>
      <c r="B4244" s="1" t="s">
        <v>1523</v>
      </c>
      <c r="C4244" s="1">
        <v>113361503</v>
      </c>
      <c r="D4244" s="1">
        <v>243</v>
      </c>
      <c r="E4244" s="1" t="s">
        <v>1778</v>
      </c>
      <c r="F4244" s="1" t="s">
        <v>234</v>
      </c>
      <c r="G4244" s="1" t="s">
        <v>193</v>
      </c>
      <c r="H4244" s="1" t="s">
        <v>240</v>
      </c>
      <c r="I4244" s="1">
        <v>1812787</v>
      </c>
      <c r="J4244" s="1">
        <v>10628625</v>
      </c>
      <c r="K4244" s="1">
        <v>1.3550930023193359</v>
      </c>
      <c r="L4244" s="1">
        <v>14.612480163574219</v>
      </c>
      <c r="M4244" s="1">
        <v>6.9930702447891235E-2</v>
      </c>
      <c r="N4244" s="1">
        <v>4.0124192237854004</v>
      </c>
    </row>
    <row r="4245" spans="1:14" x14ac:dyDescent="0.25">
      <c r="A4245" s="1">
        <v>370244</v>
      </c>
      <c r="B4245" s="1" t="s">
        <v>1523</v>
      </c>
      <c r="C4245" s="1">
        <v>113361703</v>
      </c>
      <c r="D4245" s="1">
        <v>244</v>
      </c>
      <c r="E4245" s="1" t="s">
        <v>1779</v>
      </c>
      <c r="F4245" s="1" t="s">
        <v>234</v>
      </c>
      <c r="G4245" s="1" t="s">
        <v>193</v>
      </c>
      <c r="H4245" s="1" t="s">
        <v>240</v>
      </c>
      <c r="I4245" s="1">
        <v>2056063</v>
      </c>
      <c r="J4245" s="1">
        <v>7400756</v>
      </c>
      <c r="K4245" s="1">
        <v>1.1647989749908447</v>
      </c>
      <c r="L4245" s="1">
        <v>18.678752899169922</v>
      </c>
      <c r="M4245" s="1">
        <v>9.5825180411338806E-2</v>
      </c>
      <c r="N4245" s="1">
        <v>4.8884468078613281</v>
      </c>
    </row>
    <row r="4246" spans="1:14" x14ac:dyDescent="0.25">
      <c r="A4246" s="1">
        <v>370245</v>
      </c>
      <c r="B4246" s="1" t="s">
        <v>1523</v>
      </c>
      <c r="C4246" s="1">
        <v>113362203</v>
      </c>
      <c r="D4246" s="1">
        <v>245</v>
      </c>
      <c r="E4246" s="1" t="s">
        <v>1780</v>
      </c>
      <c r="F4246" s="1" t="s">
        <v>234</v>
      </c>
      <c r="G4246" s="1" t="s">
        <v>193</v>
      </c>
      <c r="H4246" s="1" t="s">
        <v>240</v>
      </c>
      <c r="I4246" s="1">
        <v>1953091</v>
      </c>
      <c r="J4246" s="1">
        <v>9234710</v>
      </c>
      <c r="K4246" s="1">
        <v>0.7146570086479187</v>
      </c>
      <c r="L4246" s="1">
        <v>8.3879404067993164</v>
      </c>
      <c r="M4246" s="1">
        <v>0.12171611934900284</v>
      </c>
      <c r="N4246" s="1">
        <v>6.6461606025695801</v>
      </c>
    </row>
    <row r="4247" spans="1:14" x14ac:dyDescent="0.25">
      <c r="A4247" s="1">
        <v>370246</v>
      </c>
      <c r="B4247" s="1" t="s">
        <v>1523</v>
      </c>
      <c r="C4247" s="1">
        <v>113362303</v>
      </c>
      <c r="D4247" s="1">
        <v>246</v>
      </c>
      <c r="E4247" s="1" t="s">
        <v>1781</v>
      </c>
      <c r="F4247" s="1" t="s">
        <v>234</v>
      </c>
      <c r="G4247" s="1" t="s">
        <v>193</v>
      </c>
      <c r="H4247" s="1" t="s">
        <v>240</v>
      </c>
      <c r="I4247" s="1">
        <v>1792938</v>
      </c>
      <c r="J4247" s="1">
        <v>5916578</v>
      </c>
      <c r="K4247" s="1">
        <v>0.49846801161766052</v>
      </c>
      <c r="L4247" s="1">
        <v>9.2000350952148438</v>
      </c>
      <c r="M4247" s="1">
        <v>4.3655611574649811E-2</v>
      </c>
      <c r="N4247" s="1">
        <v>2.4956295490264893</v>
      </c>
    </row>
    <row r="4248" spans="1:14" x14ac:dyDescent="0.25">
      <c r="A4248" s="1">
        <v>370247</v>
      </c>
      <c r="B4248" s="1" t="s">
        <v>1523</v>
      </c>
      <c r="C4248" s="1">
        <v>113362403</v>
      </c>
      <c r="D4248" s="1">
        <v>247</v>
      </c>
      <c r="E4248" s="1" t="s">
        <v>1782</v>
      </c>
      <c r="F4248" s="1" t="s">
        <v>234</v>
      </c>
      <c r="G4248" s="1" t="s">
        <v>193</v>
      </c>
      <c r="H4248" s="1" t="s">
        <v>240</v>
      </c>
      <c r="I4248" s="1">
        <v>2512957</v>
      </c>
      <c r="J4248" s="1">
        <v>11226869</v>
      </c>
      <c r="K4248" s="1">
        <v>0.9097440242767334</v>
      </c>
      <c r="L4248" s="1">
        <v>8.817805290222168</v>
      </c>
      <c r="M4248" s="1">
        <v>-2.1768359467387199E-2</v>
      </c>
      <c r="N4248" s="1">
        <v>-0.85880547761917114</v>
      </c>
    </row>
    <row r="4249" spans="1:14" x14ac:dyDescent="0.25">
      <c r="A4249" s="1">
        <v>370248</v>
      </c>
      <c r="B4249" s="1" t="s">
        <v>1523</v>
      </c>
      <c r="C4249" s="1">
        <v>113362603</v>
      </c>
      <c r="D4249" s="1">
        <v>248</v>
      </c>
      <c r="E4249" s="1" t="s">
        <v>1783</v>
      </c>
      <c r="F4249" s="1" t="s">
        <v>234</v>
      </c>
      <c r="G4249" s="1" t="s">
        <v>193</v>
      </c>
      <c r="H4249" s="1" t="s">
        <v>240</v>
      </c>
      <c r="I4249" s="1">
        <v>2956066</v>
      </c>
      <c r="J4249" s="1">
        <v>14240137</v>
      </c>
      <c r="K4249" s="1">
        <v>2.053131103515625</v>
      </c>
      <c r="L4249" s="1">
        <v>16.846885681152344</v>
      </c>
      <c r="M4249" s="1">
        <v>0.15449005365371704</v>
      </c>
      <c r="N4249" s="1">
        <v>5.5143985748291016</v>
      </c>
    </row>
    <row r="4250" spans="1:14" x14ac:dyDescent="0.25">
      <c r="A4250" s="1">
        <v>370249</v>
      </c>
      <c r="B4250" s="1" t="s">
        <v>1523</v>
      </c>
      <c r="C4250" s="1">
        <v>113363103</v>
      </c>
      <c r="D4250" s="1">
        <v>249</v>
      </c>
      <c r="E4250" s="1" t="s">
        <v>1784</v>
      </c>
      <c r="F4250" s="1" t="s">
        <v>234</v>
      </c>
      <c r="G4250" s="1" t="s">
        <v>193</v>
      </c>
      <c r="H4250" s="1" t="s">
        <v>240</v>
      </c>
      <c r="I4250" s="1">
        <v>4558035</v>
      </c>
      <c r="J4250" s="1">
        <v>16555151</v>
      </c>
      <c r="K4250" s="1">
        <v>1.1195110082626343</v>
      </c>
      <c r="L4250" s="1">
        <v>7.2527670860290527</v>
      </c>
      <c r="M4250" s="1">
        <v>0.12690922617912292</v>
      </c>
      <c r="N4250" s="1">
        <v>2.8640401363372803</v>
      </c>
    </row>
    <row r="4251" spans="1:14" x14ac:dyDescent="0.25">
      <c r="A4251" s="1">
        <v>370250</v>
      </c>
      <c r="B4251" s="1" t="s">
        <v>1523</v>
      </c>
      <c r="C4251" s="1">
        <v>113363603</v>
      </c>
      <c r="D4251" s="1">
        <v>250</v>
      </c>
      <c r="E4251" s="1" t="s">
        <v>1785</v>
      </c>
      <c r="F4251" s="1" t="s">
        <v>234</v>
      </c>
      <c r="G4251" s="1" t="s">
        <v>193</v>
      </c>
      <c r="H4251" s="1" t="s">
        <v>240</v>
      </c>
      <c r="I4251" s="1">
        <v>1672849</v>
      </c>
      <c r="J4251" s="1">
        <v>5481767</v>
      </c>
      <c r="K4251" s="1">
        <v>0.44311249256134033</v>
      </c>
      <c r="L4251" s="1">
        <v>8.7942628860473633</v>
      </c>
      <c r="M4251" s="1">
        <v>2.8677809983491898E-2</v>
      </c>
      <c r="N4251" s="1">
        <v>1.7442107200622559</v>
      </c>
    </row>
    <row r="4252" spans="1:14" x14ac:dyDescent="0.25">
      <c r="A4252" s="1">
        <v>370251</v>
      </c>
      <c r="B4252" s="1" t="s">
        <v>1523</v>
      </c>
      <c r="C4252" s="1">
        <v>113364002</v>
      </c>
      <c r="D4252" s="1">
        <v>251</v>
      </c>
      <c r="E4252" s="1" t="s">
        <v>1786</v>
      </c>
      <c r="F4252" s="1" t="s">
        <v>234</v>
      </c>
      <c r="G4252" s="1" t="s">
        <v>193</v>
      </c>
      <c r="H4252" s="1" t="s">
        <v>240</v>
      </c>
      <c r="I4252" s="1">
        <v>12135700</v>
      </c>
      <c r="J4252" s="1">
        <v>77639168</v>
      </c>
      <c r="K4252" s="1">
        <v>8.3867683410644531</v>
      </c>
      <c r="L4252" s="1">
        <v>12.11043643951416</v>
      </c>
      <c r="M4252" s="1">
        <v>0.46142199635505676</v>
      </c>
      <c r="N4252" s="1">
        <v>3.9524672031402588</v>
      </c>
    </row>
    <row r="4253" spans="1:14" x14ac:dyDescent="0.25">
      <c r="A4253" s="1">
        <v>370252</v>
      </c>
      <c r="B4253" s="1" t="s">
        <v>1523</v>
      </c>
      <c r="C4253" s="1">
        <v>113364403</v>
      </c>
      <c r="D4253" s="1">
        <v>252</v>
      </c>
      <c r="E4253" s="1" t="s">
        <v>1787</v>
      </c>
      <c r="F4253" s="1" t="s">
        <v>234</v>
      </c>
      <c r="G4253" s="1" t="s">
        <v>193</v>
      </c>
      <c r="H4253" s="1" t="s">
        <v>240</v>
      </c>
      <c r="I4253" s="1">
        <v>1829955</v>
      </c>
      <c r="J4253" s="1">
        <v>9019478</v>
      </c>
      <c r="K4253" s="1">
        <v>0.78618347644805908</v>
      </c>
      <c r="L4253" s="1">
        <v>9.548832893371582</v>
      </c>
      <c r="M4253" s="1">
        <v>3.8734741508960724E-2</v>
      </c>
      <c r="N4253" s="1">
        <v>2.1624777317047119</v>
      </c>
    </row>
    <row r="4254" spans="1:14" x14ac:dyDescent="0.25">
      <c r="A4254" s="1">
        <v>370253</v>
      </c>
      <c r="B4254" s="1" t="s">
        <v>1523</v>
      </c>
      <c r="C4254" s="1">
        <v>113364503</v>
      </c>
      <c r="D4254" s="1">
        <v>253</v>
      </c>
      <c r="E4254" s="1" t="s">
        <v>1788</v>
      </c>
      <c r="F4254" s="1" t="s">
        <v>234</v>
      </c>
      <c r="G4254" s="1" t="s">
        <v>193</v>
      </c>
      <c r="H4254" s="1" t="s">
        <v>240</v>
      </c>
      <c r="I4254" s="1">
        <v>2788982</v>
      </c>
      <c r="J4254" s="1">
        <v>8834382</v>
      </c>
      <c r="K4254" s="1">
        <v>0.7487109899520874</v>
      </c>
      <c r="L4254" s="1">
        <v>9.2597265243530273</v>
      </c>
      <c r="M4254" s="1">
        <v>-6.8999037146568298E-2</v>
      </c>
      <c r="N4254" s="1">
        <v>-2.4142582416534424</v>
      </c>
    </row>
    <row r="4255" spans="1:14" x14ac:dyDescent="0.25">
      <c r="A4255" s="1">
        <v>370254</v>
      </c>
      <c r="B4255" s="1" t="s">
        <v>1523</v>
      </c>
      <c r="C4255" s="1">
        <v>113365203</v>
      </c>
      <c r="D4255" s="1">
        <v>254</v>
      </c>
      <c r="E4255" s="1" t="s">
        <v>1789</v>
      </c>
      <c r="F4255" s="1" t="s">
        <v>234</v>
      </c>
      <c r="G4255" s="1" t="s">
        <v>193</v>
      </c>
      <c r="H4255" s="1" t="s">
        <v>240</v>
      </c>
      <c r="I4255" s="1">
        <v>3732802</v>
      </c>
      <c r="J4255" s="1">
        <v>14759143</v>
      </c>
      <c r="K4255" s="1">
        <v>1.1025960445404053</v>
      </c>
      <c r="L4255" s="1">
        <v>8.0737543106079102</v>
      </c>
      <c r="M4255" s="1">
        <v>0.21955126523971558</v>
      </c>
      <c r="N4255" s="1">
        <v>6.2492341995239258</v>
      </c>
    </row>
    <row r="4256" spans="1:14" x14ac:dyDescent="0.25">
      <c r="A4256" s="1">
        <v>370255</v>
      </c>
      <c r="B4256" s="1" t="s">
        <v>1523</v>
      </c>
      <c r="C4256" s="1">
        <v>113365303</v>
      </c>
      <c r="D4256" s="1">
        <v>255</v>
      </c>
      <c r="E4256" s="1" t="s">
        <v>1790</v>
      </c>
      <c r="F4256" s="1" t="s">
        <v>234</v>
      </c>
      <c r="G4256" s="1" t="s">
        <v>193</v>
      </c>
      <c r="H4256" s="1" t="s">
        <v>240</v>
      </c>
      <c r="I4256" s="1">
        <v>918124</v>
      </c>
      <c r="J4256" s="1">
        <v>3411047</v>
      </c>
      <c r="K4256" s="1">
        <v>0.22819225490093231</v>
      </c>
      <c r="L4256" s="1">
        <v>7.1694207191467285</v>
      </c>
      <c r="M4256" s="1">
        <v>9.9020302295684814E-3</v>
      </c>
      <c r="N4256" s="1">
        <v>1.0902653932571411</v>
      </c>
    </row>
    <row r="4257" spans="1:14" x14ac:dyDescent="0.25">
      <c r="A4257" s="1">
        <v>370256</v>
      </c>
      <c r="B4257" s="1" t="s">
        <v>1523</v>
      </c>
      <c r="C4257" s="1">
        <v>113367003</v>
      </c>
      <c r="D4257" s="1">
        <v>256</v>
      </c>
      <c r="E4257" s="1" t="s">
        <v>1791</v>
      </c>
      <c r="F4257" s="1" t="s">
        <v>234</v>
      </c>
      <c r="G4257" s="1" t="s">
        <v>193</v>
      </c>
      <c r="H4257" s="1" t="s">
        <v>240</v>
      </c>
      <c r="I4257" s="1">
        <v>2441502</v>
      </c>
      <c r="J4257" s="1">
        <v>12313197</v>
      </c>
      <c r="K4257" s="1">
        <v>1.0020469427108765</v>
      </c>
      <c r="L4257" s="1">
        <v>8.8589315414428711</v>
      </c>
      <c r="M4257" s="1">
        <v>6.7943960428237915E-2</v>
      </c>
      <c r="N4257" s="1">
        <v>2.8625361919403076</v>
      </c>
    </row>
    <row r="4258" spans="1:14" x14ac:dyDescent="0.25">
      <c r="A4258" s="1">
        <v>370257</v>
      </c>
      <c r="B4258" s="1" t="s">
        <v>1523</v>
      </c>
      <c r="C4258" s="1">
        <v>113369003</v>
      </c>
      <c r="D4258" s="1">
        <v>257</v>
      </c>
      <c r="E4258" s="1" t="s">
        <v>1792</v>
      </c>
      <c r="F4258" s="1" t="s">
        <v>234</v>
      </c>
      <c r="G4258" s="1" t="s">
        <v>193</v>
      </c>
      <c r="H4258" s="1" t="s">
        <v>240</v>
      </c>
      <c r="I4258" s="1">
        <v>2530904</v>
      </c>
      <c r="J4258" s="1">
        <v>12216131</v>
      </c>
      <c r="K4258" s="1">
        <v>0.89301097393035889</v>
      </c>
      <c r="L4258" s="1">
        <v>7.8866162300109863</v>
      </c>
      <c r="M4258" s="1">
        <v>-0.13220392167568207</v>
      </c>
      <c r="N4258" s="1">
        <v>-4.9642720222473145</v>
      </c>
    </row>
    <row r="4259" spans="1:14" x14ac:dyDescent="0.25">
      <c r="A4259" s="1">
        <v>370258</v>
      </c>
      <c r="B4259" s="1" t="s">
        <v>1523</v>
      </c>
      <c r="C4259" s="1">
        <v>113380303</v>
      </c>
      <c r="D4259" s="1">
        <v>258</v>
      </c>
      <c r="E4259" s="1" t="s">
        <v>1793</v>
      </c>
      <c r="F4259" s="1" t="s">
        <v>234</v>
      </c>
      <c r="G4259" s="1" t="s">
        <v>194</v>
      </c>
      <c r="H4259" s="1" t="s">
        <v>240</v>
      </c>
      <c r="I4259" s="1">
        <v>1076102</v>
      </c>
      <c r="J4259" s="1">
        <v>5716020</v>
      </c>
      <c r="K4259" s="1">
        <v>0.41260799765586853</v>
      </c>
      <c r="L4259" s="1">
        <v>7.7800478935241699</v>
      </c>
      <c r="M4259" s="1">
        <v>3.8972191512584686E-2</v>
      </c>
      <c r="N4259" s="1">
        <v>3.7576963901519775</v>
      </c>
    </row>
    <row r="4260" spans="1:14" x14ac:dyDescent="0.25">
      <c r="A4260" s="1">
        <v>370259</v>
      </c>
      <c r="B4260" s="1" t="s">
        <v>1523</v>
      </c>
      <c r="C4260" s="1">
        <v>113381303</v>
      </c>
      <c r="D4260" s="1">
        <v>259</v>
      </c>
      <c r="E4260" s="1" t="s">
        <v>1794</v>
      </c>
      <c r="F4260" s="1" t="s">
        <v>234</v>
      </c>
      <c r="G4260" s="1" t="s">
        <v>194</v>
      </c>
      <c r="H4260" s="1" t="s">
        <v>240</v>
      </c>
      <c r="I4260" s="1">
        <v>3048007</v>
      </c>
      <c r="J4260" s="1">
        <v>13866231</v>
      </c>
      <c r="K4260" s="1">
        <v>1.1536760330200195</v>
      </c>
      <c r="L4260" s="1">
        <v>9.0750913619995117</v>
      </c>
      <c r="M4260" s="1">
        <v>0.1519886702299118</v>
      </c>
      <c r="N4260" s="1">
        <v>5.2481942176818848</v>
      </c>
    </row>
    <row r="4261" spans="1:14" x14ac:dyDescent="0.25">
      <c r="A4261" s="1">
        <v>370260</v>
      </c>
      <c r="B4261" s="1" t="s">
        <v>1523</v>
      </c>
      <c r="C4261" s="1">
        <v>113382303</v>
      </c>
      <c r="D4261" s="1">
        <v>260</v>
      </c>
      <c r="E4261" s="1" t="s">
        <v>1795</v>
      </c>
      <c r="F4261" s="1" t="s">
        <v>234</v>
      </c>
      <c r="G4261" s="1" t="s">
        <v>194</v>
      </c>
      <c r="H4261" s="1" t="s">
        <v>240</v>
      </c>
      <c r="I4261" s="1">
        <v>1526213</v>
      </c>
      <c r="J4261" s="1">
        <v>6168592</v>
      </c>
      <c r="K4261" s="1">
        <v>0.32574400305747986</v>
      </c>
      <c r="L4261" s="1">
        <v>5.5750894546508789</v>
      </c>
      <c r="M4261" s="1">
        <v>7.8048266470432281E-2</v>
      </c>
      <c r="N4261" s="1">
        <v>5.389460563659668</v>
      </c>
    </row>
    <row r="4262" spans="1:14" x14ac:dyDescent="0.25">
      <c r="A4262" s="1">
        <v>370261</v>
      </c>
      <c r="B4262" s="1" t="s">
        <v>1523</v>
      </c>
      <c r="C4262" s="1">
        <v>113384603</v>
      </c>
      <c r="D4262" s="1">
        <v>261</v>
      </c>
      <c r="E4262" s="1" t="s">
        <v>1796</v>
      </c>
      <c r="F4262" s="1" t="s">
        <v>234</v>
      </c>
      <c r="G4262" s="1" t="s">
        <v>194</v>
      </c>
      <c r="H4262" s="1" t="s">
        <v>240</v>
      </c>
      <c r="I4262" s="1">
        <v>4792655</v>
      </c>
      <c r="J4262" s="1">
        <v>46618948</v>
      </c>
      <c r="K4262" s="1">
        <v>8.8386316299438477</v>
      </c>
      <c r="L4262" s="1">
        <v>23.394807815551758</v>
      </c>
      <c r="M4262" s="1">
        <v>0.30453646183013916</v>
      </c>
      <c r="N4262" s="1">
        <v>6.7853922843933105</v>
      </c>
    </row>
    <row r="4263" spans="1:14" x14ac:dyDescent="0.25">
      <c r="A4263" s="1">
        <v>370262</v>
      </c>
      <c r="B4263" s="1" t="s">
        <v>1523</v>
      </c>
      <c r="C4263" s="1">
        <v>113385003</v>
      </c>
      <c r="D4263" s="1">
        <v>262</v>
      </c>
      <c r="E4263" s="1" t="s">
        <v>1797</v>
      </c>
      <c r="F4263" s="1" t="s">
        <v>234</v>
      </c>
      <c r="G4263" s="1" t="s">
        <v>194</v>
      </c>
      <c r="H4263" s="1" t="s">
        <v>240</v>
      </c>
      <c r="I4263" s="1">
        <v>1649047</v>
      </c>
      <c r="J4263" s="1">
        <v>9403017</v>
      </c>
      <c r="K4263" s="1">
        <v>0.68683099746704102</v>
      </c>
      <c r="L4263" s="1">
        <v>7.8799490928649902</v>
      </c>
      <c r="M4263" s="1">
        <v>-8.4688469767570496E-2</v>
      </c>
      <c r="N4263" s="1">
        <v>-4.884739875793457</v>
      </c>
    </row>
    <row r="4264" spans="1:14" x14ac:dyDescent="0.25">
      <c r="A4264" s="1">
        <v>370263</v>
      </c>
      <c r="B4264" s="1" t="s">
        <v>1523</v>
      </c>
      <c r="C4264" s="1">
        <v>113385303</v>
      </c>
      <c r="D4264" s="1">
        <v>263</v>
      </c>
      <c r="E4264" s="1" t="s">
        <v>1798</v>
      </c>
      <c r="F4264" s="1" t="s">
        <v>234</v>
      </c>
      <c r="G4264" s="1" t="s">
        <v>194</v>
      </c>
      <c r="H4264" s="1" t="s">
        <v>240</v>
      </c>
      <c r="I4264" s="1">
        <v>2039603</v>
      </c>
      <c r="J4264" s="1">
        <v>9214295</v>
      </c>
      <c r="K4264" s="1">
        <v>0.99258750677108765</v>
      </c>
      <c r="L4264" s="1">
        <v>12.072766304016113</v>
      </c>
      <c r="M4264" s="1">
        <v>0.12293695658445358</v>
      </c>
      <c r="N4264" s="1">
        <v>6.4141044616699219</v>
      </c>
    </row>
    <row r="4265" spans="1:14" x14ac:dyDescent="0.25">
      <c r="A4265" s="1">
        <v>370264</v>
      </c>
      <c r="B4265" s="1" t="s">
        <v>1523</v>
      </c>
      <c r="C4265" s="1">
        <v>114060503</v>
      </c>
      <c r="D4265" s="1">
        <v>264</v>
      </c>
      <c r="E4265" s="1" t="s">
        <v>1799</v>
      </c>
      <c r="F4265" s="1" t="s">
        <v>235</v>
      </c>
      <c r="G4265" s="1" t="s">
        <v>195</v>
      </c>
      <c r="H4265" s="1" t="s">
        <v>240</v>
      </c>
      <c r="I4265" s="1">
        <v>961632</v>
      </c>
      <c r="J4265" s="1">
        <v>5866104</v>
      </c>
      <c r="K4265" s="1">
        <v>1.0105284452438354</v>
      </c>
      <c r="L4265" s="1">
        <v>20.811714172363281</v>
      </c>
      <c r="M4265" s="1">
        <v>5.6431308388710022E-2</v>
      </c>
      <c r="N4265" s="1">
        <v>6.2341213226318359</v>
      </c>
    </row>
    <row r="4266" spans="1:14" x14ac:dyDescent="0.25">
      <c r="A4266" s="1">
        <v>370265</v>
      </c>
      <c r="B4266" s="1" t="s">
        <v>1523</v>
      </c>
      <c r="C4266" s="1">
        <v>114060753</v>
      </c>
      <c r="D4266" s="1">
        <v>265</v>
      </c>
      <c r="E4266" s="1" t="s">
        <v>1800</v>
      </c>
      <c r="F4266" s="1" t="s">
        <v>235</v>
      </c>
      <c r="G4266" s="1" t="s">
        <v>195</v>
      </c>
      <c r="H4266" s="1" t="s">
        <v>240</v>
      </c>
      <c r="I4266" s="1">
        <v>4698652</v>
      </c>
      <c r="J4266" s="1">
        <v>18764628</v>
      </c>
      <c r="K4266" s="1">
        <v>1.8114540576934814</v>
      </c>
      <c r="L4266" s="1">
        <v>10.685043334960938</v>
      </c>
      <c r="M4266" s="1">
        <v>0.26248094439506531</v>
      </c>
      <c r="N4266" s="1">
        <v>5.9168353080749512</v>
      </c>
    </row>
    <row r="4267" spans="1:14" x14ac:dyDescent="0.25">
      <c r="A4267" s="1">
        <v>370266</v>
      </c>
      <c r="B4267" s="1" t="s">
        <v>1523</v>
      </c>
      <c r="C4267" s="1">
        <v>114060853</v>
      </c>
      <c r="D4267" s="1">
        <v>266</v>
      </c>
      <c r="E4267" s="1" t="s">
        <v>1801</v>
      </c>
      <c r="F4267" s="1" t="s">
        <v>235</v>
      </c>
      <c r="G4267" s="1" t="s">
        <v>195</v>
      </c>
      <c r="H4267" s="1" t="s">
        <v>240</v>
      </c>
      <c r="I4267" s="1">
        <v>1302258</v>
      </c>
      <c r="J4267" s="1">
        <v>4837459</v>
      </c>
      <c r="K4267" s="1">
        <v>0.19328649342060089</v>
      </c>
      <c r="L4267" s="1">
        <v>4.1619148254394531</v>
      </c>
      <c r="M4267" s="1">
        <v>4.8442918807268143E-2</v>
      </c>
      <c r="N4267" s="1">
        <v>3.8636415004730225</v>
      </c>
    </row>
    <row r="4268" spans="1:14" x14ac:dyDescent="0.25">
      <c r="A4268" s="1">
        <v>370267</v>
      </c>
      <c r="B4268" s="1" t="s">
        <v>1523</v>
      </c>
      <c r="C4268" s="1">
        <v>114061103</v>
      </c>
      <c r="D4268" s="1">
        <v>267</v>
      </c>
      <c r="E4268" s="1" t="s">
        <v>1802</v>
      </c>
      <c r="F4268" s="1" t="s">
        <v>235</v>
      </c>
      <c r="G4268" s="1" t="s">
        <v>195</v>
      </c>
      <c r="H4268" s="1" t="s">
        <v>240</v>
      </c>
      <c r="I4268" s="1">
        <v>2168489</v>
      </c>
      <c r="J4268" s="1">
        <v>7962485</v>
      </c>
      <c r="K4268" s="1">
        <v>0.66440600156784058</v>
      </c>
      <c r="L4268" s="1">
        <v>9.1038475036621094</v>
      </c>
      <c r="M4268" s="1">
        <v>9.4092398881912231E-2</v>
      </c>
      <c r="N4268" s="1">
        <v>4.5358924865722656</v>
      </c>
    </row>
    <row r="4269" spans="1:14" x14ac:dyDescent="0.25">
      <c r="A4269" s="1">
        <v>370268</v>
      </c>
      <c r="B4269" s="1" t="s">
        <v>1523</v>
      </c>
      <c r="C4269" s="1">
        <v>114061503</v>
      </c>
      <c r="D4269" s="1">
        <v>268</v>
      </c>
      <c r="E4269" s="1" t="s">
        <v>1803</v>
      </c>
      <c r="F4269" s="1" t="s">
        <v>235</v>
      </c>
      <c r="G4269" s="1" t="s">
        <v>195</v>
      </c>
      <c r="H4269" s="1" t="s">
        <v>240</v>
      </c>
      <c r="I4269" s="1">
        <v>2147886</v>
      </c>
      <c r="J4269" s="1">
        <v>9976293</v>
      </c>
      <c r="K4269" s="1">
        <v>0.59651798009872437</v>
      </c>
      <c r="L4269" s="1">
        <v>6.3596196174621582</v>
      </c>
      <c r="M4269" s="1">
        <v>8.7583951652050018E-2</v>
      </c>
      <c r="N4269" s="1">
        <v>4.2510247230529785</v>
      </c>
    </row>
    <row r="4270" spans="1:14" x14ac:dyDescent="0.25">
      <c r="A4270" s="1">
        <v>370269</v>
      </c>
      <c r="B4270" s="1" t="s">
        <v>1523</v>
      </c>
      <c r="C4270" s="1">
        <v>114062003</v>
      </c>
      <c r="D4270" s="1">
        <v>269</v>
      </c>
      <c r="E4270" s="1" t="s">
        <v>1804</v>
      </c>
      <c r="F4270" s="1" t="s">
        <v>235</v>
      </c>
      <c r="G4270" s="1" t="s">
        <v>195</v>
      </c>
      <c r="H4270" s="1" t="s">
        <v>240</v>
      </c>
      <c r="I4270" s="1">
        <v>2899277</v>
      </c>
      <c r="J4270" s="1">
        <v>11251187</v>
      </c>
      <c r="K4270" s="1">
        <v>1.0529220104217529</v>
      </c>
      <c r="L4270" s="1">
        <v>10.324521064758301</v>
      </c>
      <c r="M4270" s="1">
        <v>0.19387231767177582</v>
      </c>
      <c r="N4270" s="1">
        <v>7.1661114692687988</v>
      </c>
    </row>
    <row r="4271" spans="1:14" x14ac:dyDescent="0.25">
      <c r="A4271" s="1">
        <v>370270</v>
      </c>
      <c r="B4271" s="1" t="s">
        <v>1523</v>
      </c>
      <c r="C4271" s="1">
        <v>114062503</v>
      </c>
      <c r="D4271" s="1">
        <v>270</v>
      </c>
      <c r="E4271" s="1" t="s">
        <v>1805</v>
      </c>
      <c r="F4271" s="1" t="s">
        <v>235</v>
      </c>
      <c r="G4271" s="1" t="s">
        <v>195</v>
      </c>
      <c r="H4271" s="1" t="s">
        <v>240</v>
      </c>
      <c r="I4271" s="1">
        <v>1728811</v>
      </c>
      <c r="J4271" s="1">
        <v>7105437</v>
      </c>
      <c r="K4271" s="1">
        <v>0.60164648294448853</v>
      </c>
      <c r="L4271" s="1">
        <v>9.2507057189941406</v>
      </c>
      <c r="M4271" s="1">
        <v>-7.291942834854126E-2</v>
      </c>
      <c r="N4271" s="1">
        <v>-4.0471887588500977</v>
      </c>
    </row>
    <row r="4272" spans="1:14" x14ac:dyDescent="0.25">
      <c r="A4272" s="1">
        <v>370271</v>
      </c>
      <c r="B4272" s="1" t="s">
        <v>1523</v>
      </c>
      <c r="C4272" s="1">
        <v>114063003</v>
      </c>
      <c r="D4272" s="1">
        <v>271</v>
      </c>
      <c r="E4272" s="1" t="s">
        <v>1806</v>
      </c>
      <c r="F4272" s="1" t="s">
        <v>235</v>
      </c>
      <c r="G4272" s="1" t="s">
        <v>195</v>
      </c>
      <c r="H4272" s="1" t="s">
        <v>240</v>
      </c>
      <c r="I4272" s="1">
        <v>2970586</v>
      </c>
      <c r="J4272" s="1">
        <v>8806544</v>
      </c>
      <c r="K4272" s="1">
        <v>1.069506049156189</v>
      </c>
      <c r="L4272" s="1">
        <v>13.823197364807129</v>
      </c>
      <c r="M4272" s="1">
        <v>2.2751420736312866E-2</v>
      </c>
      <c r="N4272" s="1">
        <v>0.77180111408233643</v>
      </c>
    </row>
    <row r="4273" spans="1:14" x14ac:dyDescent="0.25">
      <c r="A4273" s="1">
        <v>370272</v>
      </c>
      <c r="B4273" s="1" t="s">
        <v>1523</v>
      </c>
      <c r="C4273" s="1">
        <v>114063503</v>
      </c>
      <c r="D4273" s="1">
        <v>272</v>
      </c>
      <c r="E4273" s="1" t="s">
        <v>1807</v>
      </c>
      <c r="F4273" s="1" t="s">
        <v>235</v>
      </c>
      <c r="G4273" s="1" t="s">
        <v>195</v>
      </c>
      <c r="H4273" s="1" t="s">
        <v>240</v>
      </c>
      <c r="I4273" s="1">
        <v>1746091</v>
      </c>
      <c r="J4273" s="1">
        <v>8388070</v>
      </c>
      <c r="K4273" s="1">
        <v>0.56076347827911377</v>
      </c>
      <c r="L4273" s="1">
        <v>7.1641950607299805</v>
      </c>
      <c r="M4273" s="1">
        <v>2.1379729732871056E-2</v>
      </c>
      <c r="N4273" s="1">
        <v>1.2396121025085449</v>
      </c>
    </row>
    <row r="4274" spans="1:14" x14ac:dyDescent="0.25">
      <c r="A4274" s="1">
        <v>370273</v>
      </c>
      <c r="B4274" s="1" t="s">
        <v>1523</v>
      </c>
      <c r="C4274" s="1">
        <v>114064003</v>
      </c>
      <c r="D4274" s="1">
        <v>273</v>
      </c>
      <c r="E4274" s="1" t="s">
        <v>1808</v>
      </c>
      <c r="F4274" s="1" t="s">
        <v>235</v>
      </c>
      <c r="G4274" s="1" t="s">
        <v>195</v>
      </c>
      <c r="H4274" s="1" t="s">
        <v>240</v>
      </c>
      <c r="I4274" s="1">
        <v>1087136</v>
      </c>
      <c r="J4274" s="1">
        <v>4432869</v>
      </c>
      <c r="K4274" s="1">
        <v>0.4259989857673645</v>
      </c>
      <c r="L4274" s="1">
        <v>10.631714820861816</v>
      </c>
      <c r="M4274" s="1">
        <v>3.8966599851846695E-2</v>
      </c>
      <c r="N4274" s="1">
        <v>3.7175860404968262</v>
      </c>
    </row>
    <row r="4275" spans="1:14" x14ac:dyDescent="0.25">
      <c r="A4275" s="1">
        <v>370274</v>
      </c>
      <c r="B4275" s="1" t="s">
        <v>1523</v>
      </c>
      <c r="C4275" s="1">
        <v>114065503</v>
      </c>
      <c r="D4275" s="1">
        <v>274</v>
      </c>
      <c r="E4275" s="1" t="s">
        <v>1809</v>
      </c>
      <c r="F4275" s="1" t="s">
        <v>235</v>
      </c>
      <c r="G4275" s="1" t="s">
        <v>195</v>
      </c>
      <c r="H4275" s="1" t="s">
        <v>240</v>
      </c>
      <c r="I4275" s="1">
        <v>2543752</v>
      </c>
      <c r="J4275" s="1">
        <v>10031626</v>
      </c>
      <c r="K4275" s="1">
        <v>1.6103609800338745</v>
      </c>
      <c r="L4275" s="1">
        <v>19.122554779052734</v>
      </c>
      <c r="M4275" s="1">
        <v>0.22641843557357788</v>
      </c>
      <c r="N4275" s="1">
        <v>9.7706451416015625</v>
      </c>
    </row>
    <row r="4276" spans="1:14" x14ac:dyDescent="0.25">
      <c r="A4276" s="1">
        <v>370275</v>
      </c>
      <c r="B4276" s="1" t="s">
        <v>1523</v>
      </c>
      <c r="C4276" s="1">
        <v>114066503</v>
      </c>
      <c r="D4276" s="1">
        <v>275</v>
      </c>
      <c r="E4276" s="1" t="s">
        <v>1810</v>
      </c>
      <c r="F4276" s="1" t="s">
        <v>235</v>
      </c>
      <c r="G4276" s="1" t="s">
        <v>195</v>
      </c>
      <c r="H4276" s="1" t="s">
        <v>240</v>
      </c>
      <c r="I4276" s="1">
        <v>1277777</v>
      </c>
      <c r="J4276" s="1">
        <v>4397367</v>
      </c>
      <c r="K4276" s="1">
        <v>8.9021496474742889E-2</v>
      </c>
      <c r="L4276" s="1">
        <v>2.0662572383880615</v>
      </c>
      <c r="M4276" s="1">
        <v>3.1811099499464035E-2</v>
      </c>
      <c r="N4276" s="1">
        <v>2.5531277656555176</v>
      </c>
    </row>
    <row r="4277" spans="1:14" x14ac:dyDescent="0.25">
      <c r="A4277" s="1">
        <v>370276</v>
      </c>
      <c r="B4277" s="1" t="s">
        <v>1523</v>
      </c>
      <c r="C4277" s="1">
        <v>114067002</v>
      </c>
      <c r="D4277" s="1">
        <v>276</v>
      </c>
      <c r="E4277" s="1" t="s">
        <v>1811</v>
      </c>
      <c r="F4277" s="1" t="s">
        <v>235</v>
      </c>
      <c r="G4277" s="1" t="s">
        <v>195</v>
      </c>
      <c r="H4277" s="1" t="s">
        <v>240</v>
      </c>
      <c r="I4277" s="1">
        <v>19316800</v>
      </c>
      <c r="J4277" s="1">
        <v>201937488</v>
      </c>
      <c r="K4277" s="1">
        <v>31.225536346435547</v>
      </c>
      <c r="L4277" s="1">
        <v>18.291358947753906</v>
      </c>
      <c r="M4277" s="1">
        <v>1.7317651510238647</v>
      </c>
      <c r="N4277" s="1">
        <v>9.8479480743408203</v>
      </c>
    </row>
    <row r="4278" spans="1:14" x14ac:dyDescent="0.25">
      <c r="A4278" s="1">
        <v>370277</v>
      </c>
      <c r="B4278" s="1" t="s">
        <v>1523</v>
      </c>
      <c r="C4278" s="1">
        <v>114067503</v>
      </c>
      <c r="D4278" s="1">
        <v>277</v>
      </c>
      <c r="E4278" s="1" t="s">
        <v>1812</v>
      </c>
      <c r="F4278" s="1" t="s">
        <v>235</v>
      </c>
      <c r="G4278" s="1" t="s">
        <v>195</v>
      </c>
      <c r="H4278" s="1" t="s">
        <v>240</v>
      </c>
      <c r="I4278" s="1">
        <v>1300081</v>
      </c>
      <c r="J4278" s="1">
        <v>4057614</v>
      </c>
      <c r="K4278" s="1">
        <v>0.42122074961662292</v>
      </c>
      <c r="L4278" s="1">
        <v>11.583476066589355</v>
      </c>
      <c r="M4278" s="1">
        <v>9.1602399945259094E-2</v>
      </c>
      <c r="N4278" s="1">
        <v>7.5799770355224609</v>
      </c>
    </row>
    <row r="4279" spans="1:14" x14ac:dyDescent="0.25">
      <c r="A4279" s="1">
        <v>370278</v>
      </c>
      <c r="B4279" s="1" t="s">
        <v>1523</v>
      </c>
      <c r="C4279" s="1">
        <v>114068003</v>
      </c>
      <c r="D4279" s="1">
        <v>278</v>
      </c>
      <c r="E4279" s="1" t="s">
        <v>1813</v>
      </c>
      <c r="F4279" s="1" t="s">
        <v>235</v>
      </c>
      <c r="G4279" s="1" t="s">
        <v>195</v>
      </c>
      <c r="H4279" s="1" t="s">
        <v>240</v>
      </c>
      <c r="I4279" s="1">
        <v>1004646</v>
      </c>
      <c r="J4279" s="1">
        <v>5127435</v>
      </c>
      <c r="K4279" s="1">
        <v>0.3862994909286499</v>
      </c>
      <c r="L4279" s="1">
        <v>8.1478261947631836</v>
      </c>
      <c r="M4279" s="1">
        <v>-4.1733011603355408E-2</v>
      </c>
      <c r="N4279" s="1">
        <v>-3.9883263111114502</v>
      </c>
    </row>
    <row r="4280" spans="1:14" x14ac:dyDescent="0.25">
      <c r="A4280" s="1">
        <v>370279</v>
      </c>
      <c r="B4280" s="1" t="s">
        <v>1523</v>
      </c>
      <c r="C4280" s="1">
        <v>114068103</v>
      </c>
      <c r="D4280" s="1">
        <v>279</v>
      </c>
      <c r="E4280" s="1" t="s">
        <v>1814</v>
      </c>
      <c r="F4280" s="1" t="s">
        <v>235</v>
      </c>
      <c r="G4280" s="1" t="s">
        <v>195</v>
      </c>
      <c r="H4280" s="1" t="s">
        <v>240</v>
      </c>
      <c r="I4280" s="1">
        <v>2096503</v>
      </c>
      <c r="J4280" s="1">
        <v>7646740</v>
      </c>
      <c r="K4280" s="1">
        <v>1.1309119462966919</v>
      </c>
      <c r="L4280" s="1">
        <v>17.356382369995117</v>
      </c>
      <c r="M4280" s="1">
        <v>0.14050176739692688</v>
      </c>
      <c r="N4280" s="1">
        <v>7.1831121444702148</v>
      </c>
    </row>
    <row r="4281" spans="1:14" x14ac:dyDescent="0.25">
      <c r="A4281" s="1">
        <v>370280</v>
      </c>
      <c r="B4281" s="1" t="s">
        <v>1523</v>
      </c>
      <c r="C4281" s="1">
        <v>114069103</v>
      </c>
      <c r="D4281" s="1">
        <v>280</v>
      </c>
      <c r="E4281" s="1" t="s">
        <v>1815</v>
      </c>
      <c r="F4281" s="1" t="s">
        <v>235</v>
      </c>
      <c r="G4281" s="1" t="s">
        <v>195</v>
      </c>
      <c r="H4281" s="1" t="s">
        <v>240</v>
      </c>
      <c r="I4281" s="1">
        <v>3407404</v>
      </c>
      <c r="J4281" s="1">
        <v>12594461</v>
      </c>
      <c r="K4281" s="1">
        <v>1.8983360528945923</v>
      </c>
      <c r="L4281" s="1">
        <v>17.747884750366211</v>
      </c>
      <c r="M4281" s="1">
        <v>0.20500797033309937</v>
      </c>
      <c r="N4281" s="1">
        <v>6.4017057418823242</v>
      </c>
    </row>
    <row r="4282" spans="1:14" x14ac:dyDescent="0.25">
      <c r="A4282" s="1">
        <v>370281</v>
      </c>
      <c r="B4282" s="1" t="s">
        <v>1523</v>
      </c>
      <c r="C4282" s="1">
        <v>114069353</v>
      </c>
      <c r="D4282" s="1">
        <v>281</v>
      </c>
      <c r="E4282" s="1" t="s">
        <v>1816</v>
      </c>
      <c r="F4282" s="1" t="s">
        <v>235</v>
      </c>
      <c r="G4282" s="1" t="s">
        <v>195</v>
      </c>
      <c r="H4282" s="1" t="s">
        <v>240</v>
      </c>
      <c r="I4282" s="1">
        <v>1013752</v>
      </c>
      <c r="J4282" s="1">
        <v>2922358</v>
      </c>
      <c r="K4282" s="1">
        <v>0.55174201726913452</v>
      </c>
      <c r="L4282" s="1">
        <v>23.274204254150391</v>
      </c>
      <c r="M4282" s="1">
        <v>-0.13001810014247894</v>
      </c>
      <c r="N4282" s="1">
        <v>-11.36750316619873</v>
      </c>
    </row>
    <row r="4283" spans="1:14" x14ac:dyDescent="0.25">
      <c r="A4283" s="1">
        <v>370282</v>
      </c>
      <c r="B4283" s="1" t="s">
        <v>1523</v>
      </c>
      <c r="C4283" s="1">
        <v>115210503</v>
      </c>
      <c r="D4283" s="1">
        <v>282</v>
      </c>
      <c r="E4283" s="1" t="s">
        <v>1817</v>
      </c>
      <c r="F4283" s="1" t="s">
        <v>234</v>
      </c>
      <c r="G4283" s="1" t="s">
        <v>196</v>
      </c>
      <c r="H4283" s="1" t="s">
        <v>240</v>
      </c>
      <c r="I4283" s="1">
        <v>2420722</v>
      </c>
      <c r="J4283" s="1">
        <v>12157329</v>
      </c>
      <c r="K4283" s="1">
        <v>1.2021169662475586</v>
      </c>
      <c r="L4283" s="1">
        <v>10.973014831542969</v>
      </c>
      <c r="M4283" s="1">
        <v>0.11715094000101089</v>
      </c>
      <c r="N4283" s="1">
        <v>5.0856227874755859</v>
      </c>
    </row>
    <row r="4284" spans="1:14" x14ac:dyDescent="0.25">
      <c r="A4284" s="1">
        <v>370283</v>
      </c>
      <c r="B4284" s="1" t="s">
        <v>1523</v>
      </c>
      <c r="C4284" s="1">
        <v>115211003</v>
      </c>
      <c r="D4284" s="1">
        <v>283</v>
      </c>
      <c r="E4284" s="1" t="s">
        <v>1818</v>
      </c>
      <c r="F4284" s="1" t="s">
        <v>234</v>
      </c>
      <c r="G4284" s="1" t="s">
        <v>196</v>
      </c>
      <c r="H4284" s="1" t="s">
        <v>240</v>
      </c>
      <c r="I4284" s="1">
        <v>625394</v>
      </c>
      <c r="J4284" s="1">
        <v>2101673</v>
      </c>
      <c r="K4284" s="1">
        <v>0.13039812445640564</v>
      </c>
      <c r="L4284" s="1">
        <v>6.6149134635925293</v>
      </c>
      <c r="M4284" s="1">
        <v>-0.10075511038303375</v>
      </c>
      <c r="N4284" s="1">
        <v>-13.875264167785645</v>
      </c>
    </row>
    <row r="4285" spans="1:14" x14ac:dyDescent="0.25">
      <c r="A4285" s="1">
        <v>370284</v>
      </c>
      <c r="B4285" s="1" t="s">
        <v>1523</v>
      </c>
      <c r="C4285" s="1">
        <v>115211103</v>
      </c>
      <c r="D4285" s="1">
        <v>284</v>
      </c>
      <c r="E4285" s="1" t="s">
        <v>1819</v>
      </c>
      <c r="F4285" s="1" t="s">
        <v>234</v>
      </c>
      <c r="G4285" s="1" t="s">
        <v>196</v>
      </c>
      <c r="H4285" s="1" t="s">
        <v>240</v>
      </c>
      <c r="I4285" s="1">
        <v>3650230</v>
      </c>
      <c r="J4285" s="1">
        <v>17589740</v>
      </c>
      <c r="K4285" s="1">
        <v>1.6878520250320435</v>
      </c>
      <c r="L4285" s="1">
        <v>10.614161491394043</v>
      </c>
      <c r="M4285" s="1">
        <v>0.13058218359947205</v>
      </c>
      <c r="N4285" s="1">
        <v>3.7100925445556641</v>
      </c>
    </row>
    <row r="4286" spans="1:14" x14ac:dyDescent="0.25">
      <c r="A4286" s="1">
        <v>370285</v>
      </c>
      <c r="B4286" s="1" t="s">
        <v>1523</v>
      </c>
      <c r="C4286" s="1">
        <v>115211603</v>
      </c>
      <c r="D4286" s="1">
        <v>285</v>
      </c>
      <c r="E4286" s="1" t="s">
        <v>1820</v>
      </c>
      <c r="F4286" s="1" t="s">
        <v>234</v>
      </c>
      <c r="G4286" s="1" t="s">
        <v>196</v>
      </c>
      <c r="H4286" s="1" t="s">
        <v>240</v>
      </c>
      <c r="I4286" s="1">
        <v>4055935</v>
      </c>
      <c r="J4286" s="1">
        <v>16344182</v>
      </c>
      <c r="K4286" s="1">
        <v>1.7832009792327881</v>
      </c>
      <c r="L4286" s="1">
        <v>12.246434211730957</v>
      </c>
      <c r="M4286" s="1">
        <v>0.1523900032043457</v>
      </c>
      <c r="N4286" s="1">
        <v>3.9038872718811035</v>
      </c>
    </row>
    <row r="4287" spans="1:14" x14ac:dyDescent="0.25">
      <c r="A4287" s="1">
        <v>370286</v>
      </c>
      <c r="B4287" s="1" t="s">
        <v>1523</v>
      </c>
      <c r="C4287" s="1">
        <v>115212503</v>
      </c>
      <c r="D4287" s="1">
        <v>286</v>
      </c>
      <c r="E4287" s="1" t="s">
        <v>1821</v>
      </c>
      <c r="F4287" s="1" t="s">
        <v>234</v>
      </c>
      <c r="G4287" s="1" t="s">
        <v>196</v>
      </c>
      <c r="H4287" s="1" t="s">
        <v>240</v>
      </c>
      <c r="I4287" s="1">
        <v>1778547</v>
      </c>
      <c r="J4287" s="1">
        <v>8334463</v>
      </c>
      <c r="K4287" s="1">
        <v>1.0485705137252808</v>
      </c>
      <c r="L4287" s="1">
        <v>14.391792297363281</v>
      </c>
      <c r="M4287" s="1">
        <v>0.1094956174492836</v>
      </c>
      <c r="N4287" s="1">
        <v>6.5603504180908203</v>
      </c>
    </row>
    <row r="4288" spans="1:14" x14ac:dyDescent="0.25">
      <c r="A4288" s="1">
        <v>370287</v>
      </c>
      <c r="B4288" s="1" t="s">
        <v>1523</v>
      </c>
      <c r="C4288" s="1">
        <v>115216503</v>
      </c>
      <c r="D4288" s="1">
        <v>287</v>
      </c>
      <c r="E4288" s="1" t="s">
        <v>1822</v>
      </c>
      <c r="F4288" s="1" t="s">
        <v>234</v>
      </c>
      <c r="G4288" s="1" t="s">
        <v>196</v>
      </c>
      <c r="H4288" s="1" t="s">
        <v>240</v>
      </c>
      <c r="I4288" s="1">
        <v>2279163</v>
      </c>
      <c r="J4288" s="1">
        <v>9634765</v>
      </c>
      <c r="K4288" s="1">
        <v>1.0676380395889282</v>
      </c>
      <c r="L4288" s="1">
        <v>12.462030410766602</v>
      </c>
      <c r="M4288" s="1">
        <v>8.807893842458725E-2</v>
      </c>
      <c r="N4288" s="1">
        <v>4.0198793411254883</v>
      </c>
    </row>
    <row r="4289" spans="1:14" x14ac:dyDescent="0.25">
      <c r="A4289" s="1">
        <v>370288</v>
      </c>
      <c r="B4289" s="1" t="s">
        <v>1523</v>
      </c>
      <c r="C4289" s="1">
        <v>115218003</v>
      </c>
      <c r="D4289" s="1">
        <v>288</v>
      </c>
      <c r="E4289" s="1" t="s">
        <v>1823</v>
      </c>
      <c r="F4289" s="1" t="s">
        <v>234</v>
      </c>
      <c r="G4289" s="1" t="s">
        <v>196</v>
      </c>
      <c r="H4289" s="1" t="s">
        <v>240</v>
      </c>
      <c r="I4289" s="1">
        <v>2336996</v>
      </c>
      <c r="J4289" s="1">
        <v>13355231</v>
      </c>
      <c r="K4289" s="1">
        <v>1.9843670129776001</v>
      </c>
      <c r="L4289" s="1">
        <v>17.451330184936523</v>
      </c>
      <c r="M4289" s="1">
        <v>3.2961498945951462E-3</v>
      </c>
      <c r="N4289" s="1">
        <v>0.14124138653278351</v>
      </c>
    </row>
    <row r="4290" spans="1:14" x14ac:dyDescent="0.25">
      <c r="A4290" s="1">
        <v>370289</v>
      </c>
      <c r="B4290" s="1" t="s">
        <v>1523</v>
      </c>
      <c r="C4290" s="1">
        <v>115218303</v>
      </c>
      <c r="D4290" s="1">
        <v>289</v>
      </c>
      <c r="E4290" s="1" t="s">
        <v>1824</v>
      </c>
      <c r="F4290" s="1" t="s">
        <v>234</v>
      </c>
      <c r="G4290" s="1" t="s">
        <v>196</v>
      </c>
      <c r="H4290" s="1" t="s">
        <v>240</v>
      </c>
      <c r="I4290" s="1">
        <v>1190996</v>
      </c>
      <c r="J4290" s="1">
        <v>5590881</v>
      </c>
      <c r="K4290" s="1">
        <v>0.5358319878578186</v>
      </c>
      <c r="L4290" s="1">
        <v>10.599936485290527</v>
      </c>
      <c r="M4290" s="1">
        <v>4.6574238687753677E-2</v>
      </c>
      <c r="N4290" s="1">
        <v>4.0696744918823242</v>
      </c>
    </row>
    <row r="4291" spans="1:14" x14ac:dyDescent="0.25">
      <c r="A4291" s="1">
        <v>370290</v>
      </c>
      <c r="B4291" s="1" t="s">
        <v>1523</v>
      </c>
      <c r="C4291" s="1">
        <v>115219002</v>
      </c>
      <c r="D4291" s="1">
        <v>290</v>
      </c>
      <c r="E4291" s="1" t="s">
        <v>1825</v>
      </c>
      <c r="F4291" s="1" t="s">
        <v>234</v>
      </c>
      <c r="G4291" s="1" t="s">
        <v>196</v>
      </c>
      <c r="H4291" s="1" t="s">
        <v>240</v>
      </c>
      <c r="I4291" s="1">
        <v>4820293</v>
      </c>
      <c r="J4291" s="1">
        <v>17252348</v>
      </c>
      <c r="K4291" s="1">
        <v>1.404041051864624</v>
      </c>
      <c r="L4291" s="1">
        <v>8.8592491149902344</v>
      </c>
      <c r="M4291" s="1">
        <v>6.621599942445755E-2</v>
      </c>
      <c r="N4291" s="1">
        <v>1.3928256034851074</v>
      </c>
    </row>
    <row r="4292" spans="1:14" x14ac:dyDescent="0.25">
      <c r="A4292" s="1">
        <v>370291</v>
      </c>
      <c r="B4292" s="1" t="s">
        <v>1523</v>
      </c>
      <c r="C4292" s="1">
        <v>115221402</v>
      </c>
      <c r="D4292" s="1">
        <v>291</v>
      </c>
      <c r="E4292" s="1" t="s">
        <v>1826</v>
      </c>
      <c r="F4292" s="1" t="s">
        <v>234</v>
      </c>
      <c r="G4292" s="1" t="s">
        <v>197</v>
      </c>
      <c r="H4292" s="1" t="s">
        <v>240</v>
      </c>
      <c r="I4292" s="1">
        <v>7277702</v>
      </c>
      <c r="J4292" s="1">
        <v>27160252</v>
      </c>
      <c r="K4292" s="1">
        <v>3.519305944442749</v>
      </c>
      <c r="L4292" s="1">
        <v>14.88648509979248</v>
      </c>
      <c r="M4292" s="1">
        <v>0.39271330833435059</v>
      </c>
      <c r="N4292" s="1">
        <v>5.7039065361022949</v>
      </c>
    </row>
    <row r="4293" spans="1:14" x14ac:dyDescent="0.25">
      <c r="A4293" s="1">
        <v>370292</v>
      </c>
      <c r="B4293" s="1" t="s">
        <v>1523</v>
      </c>
      <c r="C4293" s="1">
        <v>115221753</v>
      </c>
      <c r="D4293" s="1">
        <v>292</v>
      </c>
      <c r="E4293" s="1" t="s">
        <v>1827</v>
      </c>
      <c r="F4293" s="1" t="s">
        <v>234</v>
      </c>
      <c r="G4293" s="1" t="s">
        <v>197</v>
      </c>
      <c r="H4293" s="1" t="s">
        <v>240</v>
      </c>
      <c r="I4293" s="1">
        <v>1619733</v>
      </c>
      <c r="J4293" s="1">
        <v>5315642</v>
      </c>
      <c r="K4293" s="1">
        <v>0.94515347480773926</v>
      </c>
      <c r="L4293" s="1">
        <v>21.625808715820313</v>
      </c>
      <c r="M4293" s="1">
        <v>2.8086710721254349E-2</v>
      </c>
      <c r="N4293" s="1">
        <v>1.7646327018737793</v>
      </c>
    </row>
    <row r="4294" spans="1:14" x14ac:dyDescent="0.25">
      <c r="A4294" s="1">
        <v>370293</v>
      </c>
      <c r="B4294" s="1" t="s">
        <v>1523</v>
      </c>
      <c r="C4294" s="1">
        <v>115222504</v>
      </c>
      <c r="D4294" s="1">
        <v>293</v>
      </c>
      <c r="E4294" s="1" t="s">
        <v>1828</v>
      </c>
      <c r="F4294" s="1" t="s">
        <v>234</v>
      </c>
      <c r="G4294" s="1" t="s">
        <v>197</v>
      </c>
      <c r="H4294" s="1" t="s">
        <v>240</v>
      </c>
      <c r="I4294" s="1">
        <v>952198</v>
      </c>
      <c r="J4294" s="1">
        <v>6239310</v>
      </c>
      <c r="K4294" s="1">
        <v>0.18796299397945404</v>
      </c>
      <c r="L4294" s="1">
        <v>3.1061348915100098</v>
      </c>
      <c r="M4294" s="1">
        <v>3.5774659365415573E-2</v>
      </c>
      <c r="N4294" s="1">
        <v>3.90372633934021</v>
      </c>
    </row>
    <row r="4295" spans="1:14" x14ac:dyDescent="0.25">
      <c r="A4295" s="1">
        <v>370294</v>
      </c>
      <c r="B4295" s="1" t="s">
        <v>1523</v>
      </c>
      <c r="C4295" s="1">
        <v>115222752</v>
      </c>
      <c r="D4295" s="1">
        <v>294</v>
      </c>
      <c r="E4295" s="1" t="s">
        <v>1829</v>
      </c>
      <c r="F4295" s="1" t="s">
        <v>234</v>
      </c>
      <c r="G4295" s="1" t="s">
        <v>197</v>
      </c>
      <c r="H4295" s="1" t="s">
        <v>240</v>
      </c>
      <c r="I4295" s="1">
        <v>7873870</v>
      </c>
      <c r="J4295" s="1">
        <v>81295472</v>
      </c>
      <c r="K4295" s="1">
        <v>14.674336433410645</v>
      </c>
      <c r="L4295" s="1">
        <v>22.026546478271484</v>
      </c>
      <c r="M4295" s="1">
        <v>0.44341787695884705</v>
      </c>
      <c r="N4295" s="1">
        <v>5.9675760269165039</v>
      </c>
    </row>
    <row r="4296" spans="1:14" x14ac:dyDescent="0.25">
      <c r="A4296" s="1">
        <v>370295</v>
      </c>
      <c r="B4296" s="1" t="s">
        <v>1523</v>
      </c>
      <c r="C4296" s="1">
        <v>115224003</v>
      </c>
      <c r="D4296" s="1">
        <v>295</v>
      </c>
      <c r="E4296" s="1" t="s">
        <v>1830</v>
      </c>
      <c r="F4296" s="1" t="s">
        <v>234</v>
      </c>
      <c r="G4296" s="1" t="s">
        <v>197</v>
      </c>
      <c r="H4296" s="1" t="s">
        <v>240</v>
      </c>
      <c r="I4296" s="1">
        <v>2762697</v>
      </c>
      <c r="J4296" s="1">
        <v>11679332</v>
      </c>
      <c r="K4296" s="1">
        <v>0.805184006690979</v>
      </c>
      <c r="L4296" s="1">
        <v>7.4045710563659668</v>
      </c>
      <c r="M4296" s="1">
        <v>9.3470729887485504E-2</v>
      </c>
      <c r="N4296" s="1">
        <v>3.50179123878479</v>
      </c>
    </row>
    <row r="4297" spans="1:14" x14ac:dyDescent="0.25">
      <c r="A4297" s="1">
        <v>370296</v>
      </c>
      <c r="B4297" s="1" t="s">
        <v>1523</v>
      </c>
      <c r="C4297" s="1">
        <v>115226003</v>
      </c>
      <c r="D4297" s="1">
        <v>296</v>
      </c>
      <c r="E4297" s="1" t="s">
        <v>1831</v>
      </c>
      <c r="F4297" s="1" t="s">
        <v>234</v>
      </c>
      <c r="G4297" s="1" t="s">
        <v>197</v>
      </c>
      <c r="H4297" s="1" t="s">
        <v>240</v>
      </c>
      <c r="I4297" s="1">
        <v>2096000</v>
      </c>
      <c r="J4297" s="1">
        <v>10085853</v>
      </c>
      <c r="K4297" s="1">
        <v>0.8222309947013855</v>
      </c>
      <c r="L4297" s="1">
        <v>8.8759126663208008</v>
      </c>
      <c r="M4297" s="1">
        <v>8.1305131316184998E-2</v>
      </c>
      <c r="N4297" s="1">
        <v>4.0356049537658691</v>
      </c>
    </row>
    <row r="4298" spans="1:14" x14ac:dyDescent="0.25">
      <c r="A4298" s="1">
        <v>370297</v>
      </c>
      <c r="B4298" s="1" t="s">
        <v>1523</v>
      </c>
      <c r="C4298" s="1">
        <v>115226103</v>
      </c>
      <c r="D4298" s="1">
        <v>297</v>
      </c>
      <c r="E4298" s="1" t="s">
        <v>1832</v>
      </c>
      <c r="F4298" s="1" t="s">
        <v>234</v>
      </c>
      <c r="G4298" s="1" t="s">
        <v>197</v>
      </c>
      <c r="H4298" s="1" t="s">
        <v>240</v>
      </c>
      <c r="I4298" s="1">
        <v>764789</v>
      </c>
      <c r="J4298" s="1">
        <v>4981631</v>
      </c>
      <c r="K4298" s="1">
        <v>0.24848750233650208</v>
      </c>
      <c r="L4298" s="1">
        <v>5.2499465942382813</v>
      </c>
      <c r="M4298" s="1">
        <v>4.5157060027122498E-2</v>
      </c>
      <c r="N4298" s="1">
        <v>6.2750215530395508</v>
      </c>
    </row>
    <row r="4299" spans="1:14" x14ac:dyDescent="0.25">
      <c r="A4299" s="1">
        <v>370298</v>
      </c>
      <c r="B4299" s="1" t="s">
        <v>1523</v>
      </c>
      <c r="C4299" s="1">
        <v>115228003</v>
      </c>
      <c r="D4299" s="1">
        <v>298</v>
      </c>
      <c r="E4299" s="1" t="s">
        <v>1833</v>
      </c>
      <c r="F4299" s="1" t="s">
        <v>234</v>
      </c>
      <c r="G4299" s="1" t="s">
        <v>197</v>
      </c>
      <c r="H4299" s="1" t="s">
        <v>240</v>
      </c>
      <c r="I4299" s="1">
        <v>1668695</v>
      </c>
      <c r="J4299" s="1">
        <v>12663002</v>
      </c>
      <c r="K4299" s="1">
        <v>2.1485118865966797</v>
      </c>
      <c r="L4299" s="1">
        <v>20.433820724487305</v>
      </c>
      <c r="M4299" s="1">
        <v>0.17069660127162933</v>
      </c>
      <c r="N4299" s="1">
        <v>11.394978523254395</v>
      </c>
    </row>
    <row r="4300" spans="1:14" x14ac:dyDescent="0.25">
      <c r="A4300" s="1">
        <v>370299</v>
      </c>
      <c r="B4300" s="1" t="s">
        <v>1523</v>
      </c>
      <c r="C4300" s="1">
        <v>115228303</v>
      </c>
      <c r="D4300" s="1">
        <v>299</v>
      </c>
      <c r="E4300" s="1" t="s">
        <v>1834</v>
      </c>
      <c r="F4300" s="1" t="s">
        <v>234</v>
      </c>
      <c r="G4300" s="1" t="s">
        <v>197</v>
      </c>
      <c r="H4300" s="1" t="s">
        <v>240</v>
      </c>
      <c r="I4300" s="1">
        <v>1805323</v>
      </c>
      <c r="J4300" s="1">
        <v>6010277</v>
      </c>
      <c r="K4300" s="1">
        <v>0.65025347471237183</v>
      </c>
      <c r="L4300" s="1">
        <v>12.131542205810547</v>
      </c>
      <c r="M4300" s="1">
        <v>7.3620758950710297E-2</v>
      </c>
      <c r="N4300" s="1">
        <v>4.2513523101806641</v>
      </c>
    </row>
    <row r="4301" spans="1:14" x14ac:dyDescent="0.25">
      <c r="A4301" s="1">
        <v>370300</v>
      </c>
      <c r="B4301" s="1" t="s">
        <v>1523</v>
      </c>
      <c r="C4301" s="1">
        <v>115229003</v>
      </c>
      <c r="D4301" s="1">
        <v>300</v>
      </c>
      <c r="E4301" s="1" t="s">
        <v>1835</v>
      </c>
      <c r="F4301" s="1" t="s">
        <v>234</v>
      </c>
      <c r="G4301" s="1" t="s">
        <v>197</v>
      </c>
      <c r="H4301" s="1" t="s">
        <v>240</v>
      </c>
      <c r="I4301" s="1">
        <v>936580</v>
      </c>
      <c r="J4301" s="1">
        <v>6643779</v>
      </c>
      <c r="K4301" s="1">
        <v>0.21262750029563904</v>
      </c>
      <c r="L4301" s="1">
        <v>3.3062119483947754</v>
      </c>
      <c r="M4301" s="1">
        <v>1.8269840627908707E-2</v>
      </c>
      <c r="N4301" s="1">
        <v>1.9895064830780029</v>
      </c>
    </row>
    <row r="4302" spans="1:14" x14ac:dyDescent="0.25">
      <c r="A4302" s="1">
        <v>370301</v>
      </c>
      <c r="B4302" s="1" t="s">
        <v>1523</v>
      </c>
      <c r="C4302" s="1">
        <v>115503004</v>
      </c>
      <c r="D4302" s="1">
        <v>301</v>
      </c>
      <c r="E4302" s="1" t="s">
        <v>1836</v>
      </c>
      <c r="F4302" s="1" t="s">
        <v>234</v>
      </c>
      <c r="G4302" s="1" t="s">
        <v>198</v>
      </c>
      <c r="H4302" s="1" t="s">
        <v>240</v>
      </c>
      <c r="I4302" s="1">
        <v>609280</v>
      </c>
      <c r="J4302" s="1">
        <v>4159362</v>
      </c>
      <c r="K4302" s="1">
        <v>0.26191875338554382</v>
      </c>
      <c r="L4302" s="1">
        <v>6.720271110534668</v>
      </c>
      <c r="M4302" s="1">
        <v>2.9967179521918297E-2</v>
      </c>
      <c r="N4302" s="1">
        <v>5.1728839874267578</v>
      </c>
    </row>
    <row r="4303" spans="1:14" x14ac:dyDescent="0.25">
      <c r="A4303" s="1">
        <v>370302</v>
      </c>
      <c r="B4303" s="1" t="s">
        <v>1523</v>
      </c>
      <c r="C4303" s="1">
        <v>115504003</v>
      </c>
      <c r="D4303" s="1">
        <v>302</v>
      </c>
      <c r="E4303" s="1" t="s">
        <v>1837</v>
      </c>
      <c r="F4303" s="1" t="s">
        <v>234</v>
      </c>
      <c r="G4303" s="1" t="s">
        <v>198</v>
      </c>
      <c r="H4303" s="1" t="s">
        <v>240</v>
      </c>
      <c r="I4303" s="1">
        <v>1127761</v>
      </c>
      <c r="J4303" s="1">
        <v>6612320</v>
      </c>
      <c r="K4303" s="1">
        <v>0.25847449898719788</v>
      </c>
      <c r="L4303" s="1">
        <v>4.0680007934570313</v>
      </c>
      <c r="M4303" s="1">
        <v>4.0388971567153931E-2</v>
      </c>
      <c r="N4303" s="1">
        <v>3.7143652439117432</v>
      </c>
    </row>
    <row r="4304" spans="1:14" x14ac:dyDescent="0.25">
      <c r="A4304" s="1">
        <v>370303</v>
      </c>
      <c r="B4304" s="1" t="s">
        <v>1523</v>
      </c>
      <c r="C4304" s="1">
        <v>115506003</v>
      </c>
      <c r="D4304" s="1">
        <v>303</v>
      </c>
      <c r="E4304" s="1" t="s">
        <v>1838</v>
      </c>
      <c r="F4304" s="1" t="s">
        <v>234</v>
      </c>
      <c r="G4304" s="1" t="s">
        <v>198</v>
      </c>
      <c r="H4304" s="1" t="s">
        <v>240</v>
      </c>
      <c r="I4304" s="1">
        <v>1771836</v>
      </c>
      <c r="J4304" s="1">
        <v>9025532</v>
      </c>
      <c r="K4304" s="1">
        <v>0.49175798892974854</v>
      </c>
      <c r="L4304" s="1">
        <v>5.7624917030334473</v>
      </c>
      <c r="M4304" s="1">
        <v>6.7028999328613281E-2</v>
      </c>
      <c r="N4304" s="1">
        <v>3.9317646026611328</v>
      </c>
    </row>
    <row r="4305" spans="1:14" x14ac:dyDescent="0.25">
      <c r="A4305" s="1">
        <v>370304</v>
      </c>
      <c r="B4305" s="1" t="s">
        <v>1523</v>
      </c>
      <c r="C4305" s="1">
        <v>115508003</v>
      </c>
      <c r="D4305" s="1">
        <v>304</v>
      </c>
      <c r="E4305" s="1" t="s">
        <v>1839</v>
      </c>
      <c r="F4305" s="1" t="s">
        <v>234</v>
      </c>
      <c r="G4305" s="1" t="s">
        <v>198</v>
      </c>
      <c r="H4305" s="1" t="s">
        <v>240</v>
      </c>
      <c r="I4305" s="1">
        <v>2166549</v>
      </c>
      <c r="J4305" s="1">
        <v>10202056</v>
      </c>
      <c r="K4305" s="1">
        <v>0.64806801080703735</v>
      </c>
      <c r="L4305" s="1">
        <v>6.7832198143005371</v>
      </c>
      <c r="M4305" s="1">
        <v>8.4991000592708588E-2</v>
      </c>
      <c r="N4305" s="1">
        <v>4.0830473899841309</v>
      </c>
    </row>
    <row r="4306" spans="1:14" x14ac:dyDescent="0.25">
      <c r="A4306" s="1">
        <v>370305</v>
      </c>
      <c r="B4306" s="1" t="s">
        <v>1523</v>
      </c>
      <c r="C4306" s="1">
        <v>115674603</v>
      </c>
      <c r="D4306" s="1">
        <v>305</v>
      </c>
      <c r="E4306" s="1" t="s">
        <v>1840</v>
      </c>
      <c r="F4306" s="1" t="s">
        <v>234</v>
      </c>
      <c r="G4306" s="1" t="s">
        <v>192</v>
      </c>
      <c r="H4306" s="1" t="s">
        <v>240</v>
      </c>
      <c r="I4306" s="1">
        <v>2155992</v>
      </c>
      <c r="J4306" s="1">
        <v>9880756</v>
      </c>
      <c r="K4306" s="1">
        <v>1.1235860586166382</v>
      </c>
      <c r="L4306" s="1">
        <v>12.830469131469727</v>
      </c>
      <c r="M4306" s="1">
        <v>0.16751053929328918</v>
      </c>
      <c r="N4306" s="1">
        <v>8.4240436553955078</v>
      </c>
    </row>
    <row r="4307" spans="1:14" x14ac:dyDescent="0.25">
      <c r="A4307" s="1">
        <v>370306</v>
      </c>
      <c r="B4307" s="1" t="s">
        <v>1523</v>
      </c>
      <c r="C4307" s="1">
        <v>116191004</v>
      </c>
      <c r="D4307" s="1">
        <v>306</v>
      </c>
      <c r="E4307" s="1" t="s">
        <v>1841</v>
      </c>
      <c r="F4307" s="1" t="s">
        <v>236</v>
      </c>
      <c r="G4307" s="1" t="s">
        <v>199</v>
      </c>
      <c r="H4307" s="1" t="s">
        <v>240</v>
      </c>
      <c r="I4307" s="1">
        <v>555879</v>
      </c>
      <c r="J4307" s="1">
        <v>3931422</v>
      </c>
      <c r="K4307" s="1">
        <v>0.17276425659656525</v>
      </c>
      <c r="L4307" s="1">
        <v>4.5964345932006836</v>
      </c>
      <c r="M4307" s="1">
        <v>1.8682649359107018E-2</v>
      </c>
      <c r="N4307" s="1">
        <v>3.477806568145752</v>
      </c>
    </row>
    <row r="4308" spans="1:14" x14ac:dyDescent="0.25">
      <c r="A4308" s="1">
        <v>370307</v>
      </c>
      <c r="B4308" s="1" t="s">
        <v>1523</v>
      </c>
      <c r="C4308" s="1">
        <v>116191103</v>
      </c>
      <c r="D4308" s="1">
        <v>307</v>
      </c>
      <c r="E4308" s="1" t="s">
        <v>1842</v>
      </c>
      <c r="F4308" s="1" t="s">
        <v>236</v>
      </c>
      <c r="G4308" s="1" t="s">
        <v>199</v>
      </c>
      <c r="H4308" s="1" t="s">
        <v>240</v>
      </c>
      <c r="I4308" s="1">
        <v>2612325</v>
      </c>
      <c r="J4308" s="1">
        <v>17568004</v>
      </c>
      <c r="K4308" s="1">
        <v>1.6267310380935669</v>
      </c>
      <c r="L4308" s="1">
        <v>10.204524040222168</v>
      </c>
      <c r="M4308" s="1">
        <v>7.247915118932724E-2</v>
      </c>
      <c r="N4308" s="1">
        <v>2.8536829948425293</v>
      </c>
    </row>
    <row r="4309" spans="1:14" x14ac:dyDescent="0.25">
      <c r="A4309" s="1">
        <v>370308</v>
      </c>
      <c r="B4309" s="1" t="s">
        <v>1523</v>
      </c>
      <c r="C4309" s="1">
        <v>116191203</v>
      </c>
      <c r="D4309" s="1">
        <v>308</v>
      </c>
      <c r="E4309" s="1" t="s">
        <v>1843</v>
      </c>
      <c r="F4309" s="1" t="s">
        <v>236</v>
      </c>
      <c r="G4309" s="1" t="s">
        <v>199</v>
      </c>
      <c r="H4309" s="1" t="s">
        <v>240</v>
      </c>
      <c r="I4309" s="1">
        <v>1116253</v>
      </c>
      <c r="J4309" s="1">
        <v>7729948</v>
      </c>
      <c r="K4309" s="1">
        <v>1.0945074558258057</v>
      </c>
      <c r="L4309" s="1">
        <v>16.494873046875</v>
      </c>
      <c r="M4309" s="1">
        <v>2.7852190658450127E-2</v>
      </c>
      <c r="N4309" s="1">
        <v>2.5590012073516846</v>
      </c>
    </row>
    <row r="4310" spans="1:14" x14ac:dyDescent="0.25">
      <c r="A4310" s="1">
        <v>370309</v>
      </c>
      <c r="B4310" s="1" t="s">
        <v>1523</v>
      </c>
      <c r="C4310" s="1">
        <v>116191503</v>
      </c>
      <c r="D4310" s="1">
        <v>309</v>
      </c>
      <c r="E4310" s="1" t="s">
        <v>1844</v>
      </c>
      <c r="F4310" s="1" t="s">
        <v>236</v>
      </c>
      <c r="G4310" s="1" t="s">
        <v>199</v>
      </c>
      <c r="H4310" s="1" t="s">
        <v>240</v>
      </c>
      <c r="I4310" s="1">
        <v>1348934</v>
      </c>
      <c r="J4310" s="1">
        <v>7772542</v>
      </c>
      <c r="K4310" s="1">
        <v>0.40000149607658386</v>
      </c>
      <c r="L4310" s="1">
        <v>5.4255585670471191</v>
      </c>
      <c r="M4310" s="1">
        <v>3.2630901783704758E-2</v>
      </c>
      <c r="N4310" s="1">
        <v>2.4789807796478271</v>
      </c>
    </row>
    <row r="4311" spans="1:14" x14ac:dyDescent="0.25">
      <c r="A4311" s="1">
        <v>370310</v>
      </c>
      <c r="B4311" s="1" t="s">
        <v>1523</v>
      </c>
      <c r="C4311" s="1">
        <v>116195004</v>
      </c>
      <c r="D4311" s="1">
        <v>310</v>
      </c>
      <c r="E4311" s="1" t="s">
        <v>1845</v>
      </c>
      <c r="F4311" s="1" t="s">
        <v>236</v>
      </c>
      <c r="G4311" s="1" t="s">
        <v>199</v>
      </c>
      <c r="H4311" s="1" t="s">
        <v>240</v>
      </c>
      <c r="I4311" s="1">
        <v>596366</v>
      </c>
      <c r="J4311" s="1">
        <v>4649638</v>
      </c>
      <c r="K4311" s="1">
        <v>0.155116006731987</v>
      </c>
      <c r="L4311" s="1">
        <v>3.451223611831665</v>
      </c>
      <c r="M4311" s="1">
        <v>8.3532603457570076E-3</v>
      </c>
      <c r="N4311" s="1">
        <v>1.4205917119979858</v>
      </c>
    </row>
    <row r="4312" spans="1:14" x14ac:dyDescent="0.25">
      <c r="A4312" s="1">
        <v>370311</v>
      </c>
      <c r="B4312" s="1" t="s">
        <v>1523</v>
      </c>
      <c r="C4312" s="1">
        <v>116197503</v>
      </c>
      <c r="D4312" s="1">
        <v>311</v>
      </c>
      <c r="E4312" s="1" t="s">
        <v>1846</v>
      </c>
      <c r="F4312" s="1" t="s">
        <v>236</v>
      </c>
      <c r="G4312" s="1" t="s">
        <v>199</v>
      </c>
      <c r="H4312" s="1" t="s">
        <v>240</v>
      </c>
      <c r="I4312" s="1">
        <v>982320</v>
      </c>
      <c r="J4312" s="1">
        <v>5403762</v>
      </c>
      <c r="K4312" s="1">
        <v>0.27516549825668335</v>
      </c>
      <c r="L4312" s="1">
        <v>5.3653178215026855</v>
      </c>
      <c r="M4312" s="1">
        <v>4.0953021496534348E-2</v>
      </c>
      <c r="N4312" s="1">
        <v>4.3503775596618652</v>
      </c>
    </row>
    <row r="4313" spans="1:14" x14ac:dyDescent="0.25">
      <c r="A4313" s="1">
        <v>370312</v>
      </c>
      <c r="B4313" s="1" t="s">
        <v>1523</v>
      </c>
      <c r="C4313" s="1">
        <v>116471803</v>
      </c>
      <c r="D4313" s="1">
        <v>312</v>
      </c>
      <c r="E4313" s="1" t="s">
        <v>1847</v>
      </c>
      <c r="F4313" s="1" t="s">
        <v>236</v>
      </c>
      <c r="G4313" s="1" t="s">
        <v>200</v>
      </c>
      <c r="H4313" s="1" t="s">
        <v>240</v>
      </c>
      <c r="I4313" s="1">
        <v>1627255</v>
      </c>
      <c r="J4313" s="1">
        <v>8663235</v>
      </c>
      <c r="K4313" s="1">
        <v>0.48680999875068665</v>
      </c>
      <c r="L4313" s="1">
        <v>5.953824520111084</v>
      </c>
      <c r="M4313" s="1">
        <v>-0.10227212309837341</v>
      </c>
      <c r="N4313" s="1">
        <v>-5.913299560546875</v>
      </c>
    </row>
    <row r="4314" spans="1:14" x14ac:dyDescent="0.25">
      <c r="A4314" s="1">
        <v>370313</v>
      </c>
      <c r="B4314" s="1" t="s">
        <v>1523</v>
      </c>
      <c r="C4314" s="1">
        <v>116493503</v>
      </c>
      <c r="D4314" s="1">
        <v>313</v>
      </c>
      <c r="E4314" s="1" t="s">
        <v>1848</v>
      </c>
      <c r="F4314" s="1" t="s">
        <v>236</v>
      </c>
      <c r="G4314" s="1" t="s">
        <v>201</v>
      </c>
      <c r="H4314" s="1" t="s">
        <v>240</v>
      </c>
      <c r="I4314" s="1">
        <v>964988</v>
      </c>
      <c r="J4314" s="1">
        <v>7186528</v>
      </c>
      <c r="K4314" s="1">
        <v>0.37663701176643372</v>
      </c>
      <c r="L4314" s="1">
        <v>5.5307345390319824</v>
      </c>
      <c r="M4314" s="1">
        <v>2.9945660382509232E-2</v>
      </c>
      <c r="N4314" s="1">
        <v>3.2025992870330811</v>
      </c>
    </row>
    <row r="4315" spans="1:14" x14ac:dyDescent="0.25">
      <c r="A4315" s="1">
        <v>370314</v>
      </c>
      <c r="B4315" s="1" t="s">
        <v>1523</v>
      </c>
      <c r="C4315" s="1">
        <v>116495003</v>
      </c>
      <c r="D4315" s="1">
        <v>314</v>
      </c>
      <c r="E4315" s="1" t="s">
        <v>1849</v>
      </c>
      <c r="F4315" s="1" t="s">
        <v>236</v>
      </c>
      <c r="G4315" s="1" t="s">
        <v>201</v>
      </c>
      <c r="H4315" s="1" t="s">
        <v>240</v>
      </c>
      <c r="I4315" s="1">
        <v>1772819</v>
      </c>
      <c r="J4315" s="1">
        <v>11055370</v>
      </c>
      <c r="K4315" s="1">
        <v>0.83813601732254028</v>
      </c>
      <c r="L4315" s="1">
        <v>8.2031593322753906</v>
      </c>
      <c r="M4315" s="1">
        <v>8.5093751549720764E-2</v>
      </c>
      <c r="N4315" s="1">
        <v>5.0419197082519531</v>
      </c>
    </row>
    <row r="4316" spans="1:14" x14ac:dyDescent="0.25">
      <c r="A4316" s="1">
        <v>370315</v>
      </c>
      <c r="B4316" s="1" t="s">
        <v>1523</v>
      </c>
      <c r="C4316" s="1">
        <v>116495103</v>
      </c>
      <c r="D4316" s="1">
        <v>315</v>
      </c>
      <c r="E4316" s="1" t="s">
        <v>1850</v>
      </c>
      <c r="F4316" s="1" t="s">
        <v>236</v>
      </c>
      <c r="G4316" s="1" t="s">
        <v>201</v>
      </c>
      <c r="H4316" s="1" t="s">
        <v>240</v>
      </c>
      <c r="I4316" s="1">
        <v>1665997</v>
      </c>
      <c r="J4316" s="1">
        <v>10874646</v>
      </c>
      <c r="K4316" s="1">
        <v>1.2911219596862793</v>
      </c>
      <c r="L4316" s="1">
        <v>13.472309112548828</v>
      </c>
      <c r="M4316" s="1">
        <v>0.11893892288208008</v>
      </c>
      <c r="N4316" s="1">
        <v>7.6880707740783691</v>
      </c>
    </row>
    <row r="4317" spans="1:14" x14ac:dyDescent="0.25">
      <c r="A4317" s="1">
        <v>370316</v>
      </c>
      <c r="B4317" s="1" t="s">
        <v>1523</v>
      </c>
      <c r="C4317" s="1">
        <v>116496503</v>
      </c>
      <c r="D4317" s="1">
        <v>316</v>
      </c>
      <c r="E4317" s="1" t="s">
        <v>1851</v>
      </c>
      <c r="F4317" s="1" t="s">
        <v>236</v>
      </c>
      <c r="G4317" s="1" t="s">
        <v>201</v>
      </c>
      <c r="H4317" s="1" t="s">
        <v>240</v>
      </c>
      <c r="I4317" s="1">
        <v>2148729</v>
      </c>
      <c r="J4317" s="1">
        <v>16416438</v>
      </c>
      <c r="K4317" s="1">
        <v>1.8646379709243774</v>
      </c>
      <c r="L4317" s="1">
        <v>12.813796043395996</v>
      </c>
      <c r="M4317" s="1">
        <v>0.10435590147972107</v>
      </c>
      <c r="N4317" s="1">
        <v>5.1045427322387695</v>
      </c>
    </row>
    <row r="4318" spans="1:14" x14ac:dyDescent="0.25">
      <c r="A4318" s="1">
        <v>370317</v>
      </c>
      <c r="B4318" s="1" t="s">
        <v>1523</v>
      </c>
      <c r="C4318" s="1">
        <v>116496603</v>
      </c>
      <c r="D4318" s="1">
        <v>317</v>
      </c>
      <c r="E4318" s="1" t="s">
        <v>1852</v>
      </c>
      <c r="F4318" s="1" t="s">
        <v>236</v>
      </c>
      <c r="G4318" s="1" t="s">
        <v>201</v>
      </c>
      <c r="H4318" s="1" t="s">
        <v>240</v>
      </c>
      <c r="I4318" s="1">
        <v>2760386</v>
      </c>
      <c r="J4318" s="1">
        <v>16473482</v>
      </c>
      <c r="K4318" s="1">
        <v>1.3385699987411499</v>
      </c>
      <c r="L4318" s="1">
        <v>8.8442535400390625</v>
      </c>
      <c r="M4318" s="1">
        <v>0.20152802765369415</v>
      </c>
      <c r="N4318" s="1">
        <v>7.875701904296875</v>
      </c>
    </row>
    <row r="4319" spans="1:14" x14ac:dyDescent="0.25">
      <c r="A4319" s="1">
        <v>370318</v>
      </c>
      <c r="B4319" s="1" t="s">
        <v>1523</v>
      </c>
      <c r="C4319" s="1">
        <v>116498003</v>
      </c>
      <c r="D4319" s="1">
        <v>318</v>
      </c>
      <c r="E4319" s="1" t="s">
        <v>1853</v>
      </c>
      <c r="F4319" s="1" t="s">
        <v>236</v>
      </c>
      <c r="G4319" s="1" t="s">
        <v>201</v>
      </c>
      <c r="H4319" s="1" t="s">
        <v>240</v>
      </c>
      <c r="I4319" s="1">
        <v>1225018</v>
      </c>
      <c r="J4319" s="1">
        <v>7656835</v>
      </c>
      <c r="K4319" s="1">
        <v>0.6115260124206543</v>
      </c>
      <c r="L4319" s="1">
        <v>8.6799030303955078</v>
      </c>
      <c r="M4319" s="1">
        <v>2.4181000888347626E-2</v>
      </c>
      <c r="N4319" s="1">
        <v>2.0136787891387939</v>
      </c>
    </row>
    <row r="4320" spans="1:14" x14ac:dyDescent="0.25">
      <c r="A4320" s="1">
        <v>370319</v>
      </c>
      <c r="B4320" s="1" t="s">
        <v>1523</v>
      </c>
      <c r="C4320" s="1">
        <v>116555003</v>
      </c>
      <c r="D4320" s="1">
        <v>319</v>
      </c>
      <c r="E4320" s="1" t="s">
        <v>1854</v>
      </c>
      <c r="F4320" s="1" t="s">
        <v>232</v>
      </c>
      <c r="G4320" s="1" t="s">
        <v>202</v>
      </c>
      <c r="H4320" s="1" t="s">
        <v>240</v>
      </c>
      <c r="I4320" s="1">
        <v>1801267</v>
      </c>
      <c r="J4320" s="1">
        <v>10693040</v>
      </c>
    </row>
    <row r="4321" spans="1:14" x14ac:dyDescent="0.25">
      <c r="A4321" s="1">
        <v>370320</v>
      </c>
      <c r="B4321" s="1" t="s">
        <v>1523</v>
      </c>
      <c r="C4321" s="1">
        <v>116557103</v>
      </c>
      <c r="D4321" s="1">
        <v>320</v>
      </c>
      <c r="E4321" s="1" t="s">
        <v>1855</v>
      </c>
      <c r="F4321" s="1" t="s">
        <v>232</v>
      </c>
      <c r="G4321" s="1" t="s">
        <v>202</v>
      </c>
      <c r="H4321" s="1" t="s">
        <v>240</v>
      </c>
      <c r="I4321" s="1">
        <v>1727880</v>
      </c>
      <c r="J4321" s="1">
        <v>9543407</v>
      </c>
      <c r="K4321" s="1">
        <v>0.73059499263763428</v>
      </c>
      <c r="L4321" s="1">
        <v>8.2901458740234375</v>
      </c>
      <c r="M4321" s="1">
        <v>3.7011958658695221E-2</v>
      </c>
      <c r="N4321" s="1">
        <v>2.1889324188232422</v>
      </c>
    </row>
    <row r="4322" spans="1:14" x14ac:dyDescent="0.25">
      <c r="A4322" s="1">
        <v>370321</v>
      </c>
      <c r="B4322" s="1" t="s">
        <v>1523</v>
      </c>
      <c r="C4322" s="1">
        <v>116604003</v>
      </c>
      <c r="D4322" s="1">
        <v>321</v>
      </c>
      <c r="E4322" s="1" t="s">
        <v>1856</v>
      </c>
      <c r="F4322" s="1" t="s">
        <v>232</v>
      </c>
      <c r="G4322" s="1" t="s">
        <v>203</v>
      </c>
      <c r="H4322" s="1" t="s">
        <v>240</v>
      </c>
      <c r="I4322" s="1">
        <v>1264363</v>
      </c>
      <c r="J4322" s="1">
        <v>5823947</v>
      </c>
      <c r="K4322" s="1">
        <v>0.928600013256073</v>
      </c>
      <c r="L4322" s="1">
        <v>18.969034194946289</v>
      </c>
      <c r="M4322" s="1">
        <v>3.9268508553504944E-2</v>
      </c>
      <c r="N4322" s="1">
        <v>3.2053453922271729</v>
      </c>
    </row>
    <row r="4323" spans="1:14" x14ac:dyDescent="0.25">
      <c r="A4323" s="1">
        <v>370322</v>
      </c>
      <c r="B4323" s="1" t="s">
        <v>1523</v>
      </c>
      <c r="C4323" s="1">
        <v>116605003</v>
      </c>
      <c r="D4323" s="1">
        <v>322</v>
      </c>
      <c r="E4323" s="1" t="s">
        <v>1857</v>
      </c>
      <c r="F4323" s="1" t="s">
        <v>232</v>
      </c>
      <c r="G4323" s="1" t="s">
        <v>203</v>
      </c>
      <c r="H4323" s="1" t="s">
        <v>240</v>
      </c>
      <c r="I4323" s="1">
        <v>1530919</v>
      </c>
      <c r="J4323" s="1">
        <v>9682844</v>
      </c>
      <c r="K4323" s="1">
        <v>0.65657198429107666</v>
      </c>
      <c r="L4323" s="1">
        <v>7.2740106582641602</v>
      </c>
      <c r="M4323" s="1">
        <v>2.6009580120444298E-2</v>
      </c>
      <c r="N4323" s="1">
        <v>1.7283153533935547</v>
      </c>
    </row>
    <row r="4324" spans="1:14" x14ac:dyDescent="0.25">
      <c r="A4324" s="1">
        <v>370323</v>
      </c>
      <c r="B4324" s="1" t="s">
        <v>1523</v>
      </c>
      <c r="C4324" s="1">
        <v>117080503</v>
      </c>
      <c r="D4324" s="1">
        <v>323</v>
      </c>
      <c r="E4324" s="1" t="s">
        <v>1858</v>
      </c>
      <c r="F4324" s="1" t="s">
        <v>236</v>
      </c>
      <c r="G4324" s="1" t="s">
        <v>204</v>
      </c>
      <c r="H4324" s="1" t="s">
        <v>240</v>
      </c>
      <c r="I4324" s="1">
        <v>2044700</v>
      </c>
      <c r="J4324" s="1">
        <v>13651040</v>
      </c>
      <c r="K4324" s="1">
        <v>0.49483099579811096</v>
      </c>
      <c r="L4324" s="1">
        <v>3.761197566986084</v>
      </c>
      <c r="M4324" s="1">
        <v>8.3321362733840942E-2</v>
      </c>
      <c r="N4324" s="1">
        <v>4.2481017112731934</v>
      </c>
    </row>
    <row r="4325" spans="1:14" x14ac:dyDescent="0.25">
      <c r="A4325" s="1">
        <v>370324</v>
      </c>
      <c r="B4325" s="1" t="s">
        <v>1523</v>
      </c>
      <c r="C4325" s="1">
        <v>117081003</v>
      </c>
      <c r="D4325" s="1">
        <v>324</v>
      </c>
      <c r="E4325" s="1" t="s">
        <v>1859</v>
      </c>
      <c r="F4325" s="1" t="s">
        <v>236</v>
      </c>
      <c r="G4325" s="1" t="s">
        <v>204</v>
      </c>
      <c r="H4325" s="1" t="s">
        <v>240</v>
      </c>
      <c r="I4325" s="1">
        <v>848622</v>
      </c>
      <c r="J4325" s="1">
        <v>8332683</v>
      </c>
      <c r="K4325" s="1">
        <v>0.65374851226806641</v>
      </c>
      <c r="L4325" s="1">
        <v>8.5135316848754883</v>
      </c>
      <c r="M4325" s="1">
        <v>2.775081992149353E-2</v>
      </c>
      <c r="N4325" s="1">
        <v>3.3806545734405518</v>
      </c>
    </row>
    <row r="4326" spans="1:14" x14ac:dyDescent="0.25">
      <c r="A4326" s="1">
        <v>370325</v>
      </c>
      <c r="B4326" s="1" t="s">
        <v>1523</v>
      </c>
      <c r="C4326" s="1">
        <v>117083004</v>
      </c>
      <c r="D4326" s="1">
        <v>325</v>
      </c>
      <c r="E4326" s="1" t="s">
        <v>1860</v>
      </c>
      <c r="F4326" s="1" t="s">
        <v>236</v>
      </c>
      <c r="G4326" s="1" t="s">
        <v>204</v>
      </c>
      <c r="H4326" s="1" t="s">
        <v>240</v>
      </c>
      <c r="I4326" s="1">
        <v>681758</v>
      </c>
      <c r="J4326" s="1">
        <v>6466019</v>
      </c>
      <c r="K4326" s="1">
        <v>0.22532400488853455</v>
      </c>
      <c r="L4326" s="1">
        <v>3.6105594635009766</v>
      </c>
      <c r="M4326" s="1">
        <v>1.7975069582462311E-2</v>
      </c>
      <c r="N4326" s="1">
        <v>2.7079741954803467</v>
      </c>
    </row>
    <row r="4327" spans="1:14" x14ac:dyDescent="0.25">
      <c r="A4327" s="1">
        <v>370326</v>
      </c>
      <c r="B4327" s="1" t="s">
        <v>1523</v>
      </c>
      <c r="C4327" s="1">
        <v>117086003</v>
      </c>
      <c r="D4327" s="1">
        <v>326</v>
      </c>
      <c r="E4327" s="1" t="s">
        <v>1861</v>
      </c>
      <c r="F4327" s="1" t="s">
        <v>236</v>
      </c>
      <c r="G4327" s="1" t="s">
        <v>204</v>
      </c>
      <c r="H4327" s="1" t="s">
        <v>240</v>
      </c>
      <c r="I4327" s="1">
        <v>1051293</v>
      </c>
      <c r="J4327" s="1">
        <v>7198930</v>
      </c>
      <c r="K4327" s="1">
        <v>2.5967000052332878E-2</v>
      </c>
      <c r="L4327" s="1">
        <v>0.36201217770576477</v>
      </c>
      <c r="M4327" s="1">
        <v>4.4873088598251343E-2</v>
      </c>
      <c r="N4327" s="1">
        <v>4.4586844444274902</v>
      </c>
    </row>
    <row r="4328" spans="1:14" x14ac:dyDescent="0.25">
      <c r="A4328" s="1">
        <v>370327</v>
      </c>
      <c r="B4328" s="1" t="s">
        <v>1523</v>
      </c>
      <c r="C4328" s="1">
        <v>117086503</v>
      </c>
      <c r="D4328" s="1">
        <v>327</v>
      </c>
      <c r="E4328" s="1" t="s">
        <v>1862</v>
      </c>
      <c r="F4328" s="1" t="s">
        <v>236</v>
      </c>
      <c r="G4328" s="1" t="s">
        <v>204</v>
      </c>
      <c r="H4328" s="1" t="s">
        <v>240</v>
      </c>
      <c r="I4328" s="1">
        <v>1368508</v>
      </c>
      <c r="J4328" s="1">
        <v>9353293</v>
      </c>
      <c r="K4328" s="1">
        <v>1.0026290416717529</v>
      </c>
      <c r="L4328" s="1">
        <v>12.00657844543457</v>
      </c>
      <c r="M4328" s="1">
        <v>5.9372421354055405E-2</v>
      </c>
      <c r="N4328" s="1">
        <v>4.5352382659912109</v>
      </c>
    </row>
    <row r="4329" spans="1:14" x14ac:dyDescent="0.25">
      <c r="A4329" s="1">
        <v>370328</v>
      </c>
      <c r="B4329" s="1" t="s">
        <v>1523</v>
      </c>
      <c r="C4329" s="1">
        <v>117086653</v>
      </c>
      <c r="D4329" s="1">
        <v>328</v>
      </c>
      <c r="E4329" s="1" t="s">
        <v>1863</v>
      </c>
      <c r="F4329" s="1" t="s">
        <v>236</v>
      </c>
      <c r="G4329" s="1" t="s">
        <v>204</v>
      </c>
      <c r="H4329" s="1" t="s">
        <v>240</v>
      </c>
      <c r="I4329" s="1">
        <v>1363224</v>
      </c>
      <c r="J4329" s="1">
        <v>10700456</v>
      </c>
      <c r="K4329" s="1">
        <v>0.61921799182891846</v>
      </c>
      <c r="L4329" s="1">
        <v>6.1422815322875977</v>
      </c>
      <c r="M4329" s="1">
        <v>7.0076517760753632E-2</v>
      </c>
      <c r="N4329" s="1">
        <v>5.4190664291381836</v>
      </c>
    </row>
    <row r="4330" spans="1:14" x14ac:dyDescent="0.25">
      <c r="A4330" s="1">
        <v>370329</v>
      </c>
      <c r="B4330" s="1" t="s">
        <v>1523</v>
      </c>
      <c r="C4330" s="1">
        <v>117089003</v>
      </c>
      <c r="D4330" s="1">
        <v>329</v>
      </c>
      <c r="E4330" s="1" t="s">
        <v>1864</v>
      </c>
      <c r="F4330" s="1" t="s">
        <v>236</v>
      </c>
      <c r="G4330" s="1" t="s">
        <v>204</v>
      </c>
      <c r="H4330" s="1" t="s">
        <v>240</v>
      </c>
      <c r="I4330" s="1">
        <v>1207035</v>
      </c>
      <c r="J4330" s="1">
        <v>8518267</v>
      </c>
      <c r="K4330" s="1">
        <v>0.86604249477386475</v>
      </c>
      <c r="L4330" s="1">
        <v>11.317525863647461</v>
      </c>
      <c r="M4330" s="1">
        <v>7.1089059114456177E-2</v>
      </c>
      <c r="N4330" s="1">
        <v>6.2581377029418945</v>
      </c>
    </row>
    <row r="4331" spans="1:14" x14ac:dyDescent="0.25">
      <c r="A4331" s="1">
        <v>370330</v>
      </c>
      <c r="B4331" s="1" t="s">
        <v>1523</v>
      </c>
      <c r="C4331" s="1">
        <v>117412003</v>
      </c>
      <c r="D4331" s="1">
        <v>330</v>
      </c>
      <c r="E4331" s="1" t="s">
        <v>1865</v>
      </c>
      <c r="F4331" s="1" t="s">
        <v>232</v>
      </c>
      <c r="G4331" s="1" t="s">
        <v>205</v>
      </c>
      <c r="H4331" s="1" t="s">
        <v>240</v>
      </c>
      <c r="I4331" s="1">
        <v>1281128</v>
      </c>
      <c r="J4331" s="1">
        <v>9367053</v>
      </c>
      <c r="K4331" s="1">
        <v>0.4672819972038269</v>
      </c>
      <c r="L4331" s="1">
        <v>5.2504944801330566</v>
      </c>
      <c r="M4331" s="1">
        <v>7.2709798812866211E-2</v>
      </c>
      <c r="N4331" s="1">
        <v>6.0169401168823242</v>
      </c>
    </row>
    <row r="4332" spans="1:14" x14ac:dyDescent="0.25">
      <c r="A4332" s="1">
        <v>370331</v>
      </c>
      <c r="B4332" s="1" t="s">
        <v>1523</v>
      </c>
      <c r="C4332" s="1">
        <v>117414003</v>
      </c>
      <c r="D4332" s="1">
        <v>331</v>
      </c>
      <c r="E4332" s="1" t="s">
        <v>1866</v>
      </c>
      <c r="F4332" s="1" t="s">
        <v>232</v>
      </c>
      <c r="G4332" s="1" t="s">
        <v>205</v>
      </c>
      <c r="H4332" s="1" t="s">
        <v>240</v>
      </c>
      <c r="I4332" s="1">
        <v>2090498</v>
      </c>
      <c r="J4332" s="1">
        <v>14770020</v>
      </c>
      <c r="K4332" s="1">
        <v>0.52379900217056274</v>
      </c>
      <c r="L4332" s="1">
        <v>3.6767575740814209</v>
      </c>
      <c r="M4332" s="1">
        <v>5.2303720265626907E-2</v>
      </c>
      <c r="N4332" s="1">
        <v>2.5661792755126953</v>
      </c>
    </row>
    <row r="4333" spans="1:14" x14ac:dyDescent="0.25">
      <c r="A4333" s="1">
        <v>370332</v>
      </c>
      <c r="B4333" s="1" t="s">
        <v>1523</v>
      </c>
      <c r="C4333" s="1">
        <v>117414203</v>
      </c>
      <c r="D4333" s="1">
        <v>332</v>
      </c>
      <c r="E4333" s="1" t="s">
        <v>1867</v>
      </c>
      <c r="F4333" s="1" t="s">
        <v>232</v>
      </c>
      <c r="G4333" s="1" t="s">
        <v>205</v>
      </c>
      <c r="H4333" s="1" t="s">
        <v>240</v>
      </c>
      <c r="I4333" s="1">
        <v>907078</v>
      </c>
      <c r="J4333" s="1">
        <v>4508172</v>
      </c>
      <c r="K4333" s="1">
        <v>0.51026701927185059</v>
      </c>
      <c r="L4333" s="1">
        <v>12.763360023498535</v>
      </c>
      <c r="M4333" s="1">
        <v>4.3140098452568054E-2</v>
      </c>
      <c r="N4333" s="1">
        <v>4.9934258460998535</v>
      </c>
    </row>
    <row r="4334" spans="1:14" x14ac:dyDescent="0.25">
      <c r="A4334" s="1">
        <v>370333</v>
      </c>
      <c r="B4334" s="1" t="s">
        <v>1523</v>
      </c>
      <c r="C4334" s="1">
        <v>117415004</v>
      </c>
      <c r="D4334" s="1">
        <v>333</v>
      </c>
      <c r="E4334" s="1" t="s">
        <v>1868</v>
      </c>
      <c r="F4334" s="1" t="s">
        <v>232</v>
      </c>
      <c r="G4334" s="1" t="s">
        <v>205</v>
      </c>
      <c r="H4334" s="1" t="s">
        <v>240</v>
      </c>
      <c r="I4334" s="1">
        <v>717506</v>
      </c>
      <c r="J4334" s="1">
        <v>6631117</v>
      </c>
      <c r="K4334" s="1">
        <v>0.4846855103969574</v>
      </c>
      <c r="L4334" s="1">
        <v>7.8856406211853027</v>
      </c>
      <c r="M4334" s="1">
        <v>3.7427518516778946E-2</v>
      </c>
      <c r="N4334" s="1">
        <v>5.5034117698669434</v>
      </c>
    </row>
    <row r="4335" spans="1:14" x14ac:dyDescent="0.25">
      <c r="A4335" s="1">
        <v>370334</v>
      </c>
      <c r="B4335" s="1" t="s">
        <v>1523</v>
      </c>
      <c r="C4335" s="1">
        <v>117415103</v>
      </c>
      <c r="D4335" s="1">
        <v>334</v>
      </c>
      <c r="E4335" s="1" t="s">
        <v>1869</v>
      </c>
      <c r="F4335" s="1" t="s">
        <v>232</v>
      </c>
      <c r="G4335" s="1" t="s">
        <v>205</v>
      </c>
      <c r="H4335" s="1" t="s">
        <v>240</v>
      </c>
      <c r="I4335" s="1">
        <v>1481843</v>
      </c>
      <c r="J4335" s="1">
        <v>8284720</v>
      </c>
      <c r="K4335" s="1">
        <v>0.43539249897003174</v>
      </c>
      <c r="L4335" s="1">
        <v>5.5468764305114746</v>
      </c>
      <c r="M4335" s="1">
        <v>4.3450478464365005E-2</v>
      </c>
      <c r="N4335" s="1">
        <v>3.0207664966583252</v>
      </c>
    </row>
    <row r="4336" spans="1:14" x14ac:dyDescent="0.25">
      <c r="A4336" s="1">
        <v>370335</v>
      </c>
      <c r="B4336" s="1" t="s">
        <v>1523</v>
      </c>
      <c r="C4336" s="1">
        <v>117415303</v>
      </c>
      <c r="D4336" s="1">
        <v>335</v>
      </c>
      <c r="E4336" s="1" t="s">
        <v>1870</v>
      </c>
      <c r="F4336" s="1" t="s">
        <v>232</v>
      </c>
      <c r="G4336" s="1" t="s">
        <v>205</v>
      </c>
      <c r="H4336" s="1" t="s">
        <v>240</v>
      </c>
      <c r="I4336" s="1">
        <v>749702</v>
      </c>
      <c r="J4336" s="1">
        <v>4657531</v>
      </c>
      <c r="K4336" s="1">
        <v>0.26913550496101379</v>
      </c>
      <c r="L4336" s="1">
        <v>6.1328907012939453</v>
      </c>
      <c r="M4336" s="1">
        <v>1.0910280048847198E-2</v>
      </c>
      <c r="N4336" s="1">
        <v>1.4767735004425049</v>
      </c>
    </row>
    <row r="4337" spans="1:14" x14ac:dyDescent="0.25">
      <c r="A4337" s="1">
        <v>370336</v>
      </c>
      <c r="B4337" s="1" t="s">
        <v>1523</v>
      </c>
      <c r="C4337" s="1">
        <v>117416103</v>
      </c>
      <c r="D4337" s="1">
        <v>336</v>
      </c>
      <c r="E4337" s="1" t="s">
        <v>1871</v>
      </c>
      <c r="F4337" s="1" t="s">
        <v>232</v>
      </c>
      <c r="G4337" s="1" t="s">
        <v>205</v>
      </c>
      <c r="H4337" s="1" t="s">
        <v>240</v>
      </c>
      <c r="I4337" s="1">
        <v>1003684</v>
      </c>
      <c r="J4337" s="1">
        <v>7122516</v>
      </c>
      <c r="K4337" s="1">
        <v>0.44638600945472717</v>
      </c>
      <c r="L4337" s="1">
        <v>6.6862988471984863</v>
      </c>
      <c r="M4337" s="1">
        <v>4.6838320791721344E-2</v>
      </c>
      <c r="N4337" s="1">
        <v>4.895075798034668</v>
      </c>
    </row>
    <row r="4338" spans="1:14" x14ac:dyDescent="0.25">
      <c r="A4338" s="1">
        <v>370337</v>
      </c>
      <c r="B4338" s="1" t="s">
        <v>1523</v>
      </c>
      <c r="C4338" s="1">
        <v>117417202</v>
      </c>
      <c r="D4338" s="1">
        <v>337</v>
      </c>
      <c r="E4338" s="1" t="s">
        <v>1872</v>
      </c>
      <c r="F4338" s="1" t="s">
        <v>232</v>
      </c>
      <c r="G4338" s="1" t="s">
        <v>205</v>
      </c>
      <c r="H4338" s="1" t="s">
        <v>240</v>
      </c>
      <c r="I4338" s="1">
        <v>5389383</v>
      </c>
      <c r="J4338" s="1">
        <v>36001504</v>
      </c>
      <c r="K4338" s="1">
        <v>4.1499619483947754</v>
      </c>
      <c r="L4338" s="1">
        <v>13.029077529907227</v>
      </c>
      <c r="M4338" s="1">
        <v>0.224558025598526</v>
      </c>
      <c r="N4338" s="1">
        <v>4.3478341102600098</v>
      </c>
    </row>
    <row r="4339" spans="1:14" x14ac:dyDescent="0.25">
      <c r="A4339" s="1">
        <v>370338</v>
      </c>
      <c r="B4339" s="1" t="s">
        <v>1523</v>
      </c>
      <c r="C4339" s="1">
        <v>117576303</v>
      </c>
      <c r="D4339" s="1">
        <v>338</v>
      </c>
      <c r="E4339" s="1" t="s">
        <v>1873</v>
      </c>
      <c r="F4339" s="1" t="s">
        <v>236</v>
      </c>
      <c r="G4339" s="1" t="s">
        <v>206</v>
      </c>
      <c r="H4339" s="1" t="s">
        <v>240</v>
      </c>
      <c r="I4339" s="1">
        <v>456141</v>
      </c>
      <c r="J4339" s="1">
        <v>3555191</v>
      </c>
      <c r="K4339" s="1">
        <v>0.37030225992202759</v>
      </c>
      <c r="L4339" s="1">
        <v>11.626850128173828</v>
      </c>
      <c r="M4339" s="1">
        <v>1.402227021753788E-2</v>
      </c>
      <c r="N4339" s="1">
        <v>3.1716072559356689</v>
      </c>
    </row>
    <row r="4340" spans="1:14" x14ac:dyDescent="0.25">
      <c r="A4340" s="1">
        <v>370339</v>
      </c>
      <c r="B4340" s="1" t="s">
        <v>1523</v>
      </c>
      <c r="C4340" s="1">
        <v>117596003</v>
      </c>
      <c r="D4340" s="1">
        <v>339</v>
      </c>
      <c r="E4340" s="1" t="s">
        <v>1874</v>
      </c>
      <c r="F4340" s="1" t="s">
        <v>232</v>
      </c>
      <c r="G4340" s="1" t="s">
        <v>207</v>
      </c>
      <c r="H4340" s="1" t="s">
        <v>240</v>
      </c>
      <c r="I4340" s="1">
        <v>2062383</v>
      </c>
      <c r="J4340" s="1">
        <v>15429974</v>
      </c>
      <c r="K4340" s="1">
        <v>1.1816420555114746</v>
      </c>
      <c r="L4340" s="1">
        <v>8.2931957244873047</v>
      </c>
      <c r="M4340" s="1">
        <v>0.1087944507598877</v>
      </c>
      <c r="N4340" s="1">
        <v>5.5689539909362793</v>
      </c>
    </row>
    <row r="4341" spans="1:14" x14ac:dyDescent="0.25">
      <c r="A4341" s="1">
        <v>370340</v>
      </c>
      <c r="B4341" s="1" t="s">
        <v>1523</v>
      </c>
      <c r="C4341" s="1">
        <v>117597003</v>
      </c>
      <c r="D4341" s="1">
        <v>340</v>
      </c>
      <c r="E4341" s="1" t="s">
        <v>1875</v>
      </c>
      <c r="F4341" s="1" t="s">
        <v>232</v>
      </c>
      <c r="G4341" s="1" t="s">
        <v>207</v>
      </c>
      <c r="H4341" s="1" t="s">
        <v>240</v>
      </c>
      <c r="I4341" s="1">
        <v>1621356</v>
      </c>
      <c r="J4341" s="1">
        <v>10418349</v>
      </c>
      <c r="K4341" s="1">
        <v>0.72251898050308228</v>
      </c>
      <c r="L4341" s="1">
        <v>7.4518527984619141</v>
      </c>
      <c r="M4341" s="1">
        <v>6.1997618526220322E-2</v>
      </c>
      <c r="N4341" s="1">
        <v>3.975841760635376</v>
      </c>
    </row>
    <row r="4342" spans="1:14" x14ac:dyDescent="0.25">
      <c r="A4342" s="1">
        <v>370341</v>
      </c>
      <c r="B4342" s="1" t="s">
        <v>1523</v>
      </c>
      <c r="C4342" s="1">
        <v>117598503</v>
      </c>
      <c r="D4342" s="1">
        <v>341</v>
      </c>
      <c r="E4342" s="1" t="s">
        <v>1876</v>
      </c>
      <c r="F4342" s="1" t="s">
        <v>232</v>
      </c>
      <c r="G4342" s="1" t="s">
        <v>207</v>
      </c>
      <c r="H4342" s="1" t="s">
        <v>240</v>
      </c>
      <c r="I4342" s="1">
        <v>1189945</v>
      </c>
      <c r="J4342" s="1">
        <v>7459141</v>
      </c>
      <c r="K4342" s="1">
        <v>0.3674750030040741</v>
      </c>
      <c r="L4342" s="1">
        <v>5.1817865371704102</v>
      </c>
      <c r="M4342" s="1">
        <v>3.1192470341920853E-2</v>
      </c>
      <c r="N4342" s="1">
        <v>2.6919009685516357</v>
      </c>
    </row>
    <row r="4343" spans="1:14" x14ac:dyDescent="0.25">
      <c r="A4343" s="1">
        <v>370342</v>
      </c>
      <c r="B4343" s="1" t="s">
        <v>1523</v>
      </c>
      <c r="C4343" s="1">
        <v>118401403</v>
      </c>
      <c r="D4343" s="1">
        <v>342</v>
      </c>
      <c r="E4343" s="1" t="s">
        <v>1877</v>
      </c>
      <c r="F4343" s="1" t="s">
        <v>236</v>
      </c>
      <c r="G4343" s="1" t="s">
        <v>208</v>
      </c>
      <c r="H4343" s="1" t="s">
        <v>240</v>
      </c>
      <c r="I4343" s="1">
        <v>1771897</v>
      </c>
      <c r="J4343" s="1">
        <v>8521749</v>
      </c>
      <c r="K4343" s="1">
        <v>0.42821648716926575</v>
      </c>
      <c r="L4343" s="1">
        <v>5.2908477783203125</v>
      </c>
      <c r="M4343" s="1">
        <v>8.2088962197303772E-2</v>
      </c>
      <c r="N4343" s="1">
        <v>4.857886791229248</v>
      </c>
    </row>
    <row r="4344" spans="1:14" x14ac:dyDescent="0.25">
      <c r="A4344" s="1">
        <v>370343</v>
      </c>
      <c r="B4344" s="1" t="s">
        <v>1523</v>
      </c>
      <c r="C4344" s="1">
        <v>118401603</v>
      </c>
      <c r="D4344" s="1">
        <v>343</v>
      </c>
      <c r="E4344" s="1" t="s">
        <v>1878</v>
      </c>
      <c r="F4344" s="1" t="s">
        <v>236</v>
      </c>
      <c r="G4344" s="1" t="s">
        <v>208</v>
      </c>
      <c r="H4344" s="1" t="s">
        <v>240</v>
      </c>
      <c r="I4344" s="1">
        <v>1445863</v>
      </c>
      <c r="J4344" s="1">
        <v>7042652</v>
      </c>
      <c r="K4344" s="1">
        <v>0.36608800292015076</v>
      </c>
      <c r="L4344" s="1">
        <v>5.4831795692443848</v>
      </c>
      <c r="M4344" s="1">
        <v>-6.298934668302536E-2</v>
      </c>
      <c r="N4344" s="1">
        <v>-4.1746530532836914</v>
      </c>
    </row>
    <row r="4345" spans="1:14" x14ac:dyDescent="0.25">
      <c r="A4345" s="1">
        <v>370344</v>
      </c>
      <c r="B4345" s="1" t="s">
        <v>1523</v>
      </c>
      <c r="C4345" s="1">
        <v>118402603</v>
      </c>
      <c r="D4345" s="1">
        <v>344</v>
      </c>
      <c r="E4345" s="1" t="s">
        <v>1879</v>
      </c>
      <c r="F4345" s="1" t="s">
        <v>236</v>
      </c>
      <c r="G4345" s="1" t="s">
        <v>208</v>
      </c>
      <c r="H4345" s="1" t="s">
        <v>240</v>
      </c>
      <c r="I4345" s="1">
        <v>2079772</v>
      </c>
      <c r="J4345" s="1">
        <v>15291135</v>
      </c>
      <c r="K4345" s="1">
        <v>1.9744299650192261</v>
      </c>
      <c r="L4345" s="1">
        <v>14.826715469360352</v>
      </c>
      <c r="M4345" s="1">
        <v>0.13201263546943665</v>
      </c>
      <c r="N4345" s="1">
        <v>6.7776660919189453</v>
      </c>
    </row>
    <row r="4346" spans="1:14" x14ac:dyDescent="0.25">
      <c r="A4346" s="1">
        <v>370345</v>
      </c>
      <c r="B4346" s="1" t="s">
        <v>1523</v>
      </c>
      <c r="C4346" s="1">
        <v>118403003</v>
      </c>
      <c r="D4346" s="1">
        <v>345</v>
      </c>
      <c r="E4346" s="1" t="s">
        <v>1880</v>
      </c>
      <c r="F4346" s="1" t="s">
        <v>236</v>
      </c>
      <c r="G4346" s="1" t="s">
        <v>208</v>
      </c>
      <c r="H4346" s="1" t="s">
        <v>240</v>
      </c>
      <c r="I4346" s="1">
        <v>2104929</v>
      </c>
      <c r="J4346" s="1">
        <v>11839594</v>
      </c>
      <c r="K4346" s="1">
        <v>1.6399439573287964</v>
      </c>
      <c r="L4346" s="1">
        <v>16.078433990478516</v>
      </c>
      <c r="M4346" s="1">
        <v>0.17142562568187714</v>
      </c>
      <c r="N4346" s="1">
        <v>8.866063117980957</v>
      </c>
    </row>
    <row r="4347" spans="1:14" x14ac:dyDescent="0.25">
      <c r="A4347" s="1">
        <v>370346</v>
      </c>
      <c r="B4347" s="1" t="s">
        <v>1523</v>
      </c>
      <c r="C4347" s="1">
        <v>118403302</v>
      </c>
      <c r="D4347" s="1">
        <v>346</v>
      </c>
      <c r="E4347" s="1" t="s">
        <v>1881</v>
      </c>
      <c r="F4347" s="1" t="s">
        <v>236</v>
      </c>
      <c r="G4347" s="1" t="s">
        <v>208</v>
      </c>
      <c r="H4347" s="1" t="s">
        <v>240</v>
      </c>
      <c r="I4347" s="1">
        <v>6519393</v>
      </c>
      <c r="J4347" s="1">
        <v>64501596</v>
      </c>
      <c r="K4347" s="1">
        <v>12.961671829223633</v>
      </c>
      <c r="L4347" s="1">
        <v>25.148799896240234</v>
      </c>
      <c r="M4347" s="1">
        <v>0.38518866896629333</v>
      </c>
      <c r="N4347" s="1">
        <v>6.2793583869934082</v>
      </c>
    </row>
    <row r="4348" spans="1:14" x14ac:dyDescent="0.25">
      <c r="A4348" s="1">
        <v>370347</v>
      </c>
      <c r="B4348" s="1" t="s">
        <v>1523</v>
      </c>
      <c r="C4348" s="1">
        <v>118403903</v>
      </c>
      <c r="D4348" s="1">
        <v>347</v>
      </c>
      <c r="E4348" s="1" t="s">
        <v>1882</v>
      </c>
      <c r="F4348" s="1" t="s">
        <v>236</v>
      </c>
      <c r="G4348" s="1" t="s">
        <v>208</v>
      </c>
      <c r="H4348" s="1" t="s">
        <v>240</v>
      </c>
      <c r="I4348" s="1">
        <v>1368971</v>
      </c>
      <c r="J4348" s="1">
        <v>7522362</v>
      </c>
      <c r="K4348" s="1">
        <v>0.28588950634002686</v>
      </c>
      <c r="L4348" s="1">
        <v>3.9506747722625732</v>
      </c>
      <c r="M4348" s="1">
        <v>2.7098050341010094E-2</v>
      </c>
      <c r="N4348" s="1">
        <v>2.0194199085235596</v>
      </c>
    </row>
    <row r="4349" spans="1:14" x14ac:dyDescent="0.25">
      <c r="A4349" s="1">
        <v>370348</v>
      </c>
      <c r="B4349" s="1" t="s">
        <v>1523</v>
      </c>
      <c r="C4349" s="1">
        <v>118406003</v>
      </c>
      <c r="D4349" s="1">
        <v>348</v>
      </c>
      <c r="E4349" s="1" t="s">
        <v>1883</v>
      </c>
      <c r="F4349" s="1" t="s">
        <v>236</v>
      </c>
      <c r="G4349" s="1" t="s">
        <v>208</v>
      </c>
      <c r="H4349" s="1" t="s">
        <v>240</v>
      </c>
      <c r="I4349" s="1">
        <v>1031728</v>
      </c>
      <c r="J4349" s="1">
        <v>7652766</v>
      </c>
      <c r="K4349" s="1">
        <v>0.15970750153064728</v>
      </c>
      <c r="L4349" s="1">
        <v>2.1314060688018799</v>
      </c>
      <c r="M4349" s="1">
        <v>1.8852109089493752E-2</v>
      </c>
      <c r="N4349" s="1">
        <v>1.8612457513809204</v>
      </c>
    </row>
    <row r="4350" spans="1:14" x14ac:dyDescent="0.25">
      <c r="A4350" s="1">
        <v>370349</v>
      </c>
      <c r="B4350" s="1" t="s">
        <v>1523</v>
      </c>
      <c r="C4350" s="1">
        <v>118406602</v>
      </c>
      <c r="D4350" s="1">
        <v>349</v>
      </c>
      <c r="E4350" s="1" t="s">
        <v>1884</v>
      </c>
      <c r="F4350" s="1" t="s">
        <v>236</v>
      </c>
      <c r="G4350" s="1" t="s">
        <v>208</v>
      </c>
      <c r="H4350" s="1" t="s">
        <v>240</v>
      </c>
      <c r="I4350" s="1">
        <v>2201592</v>
      </c>
      <c r="J4350" s="1">
        <v>13151708</v>
      </c>
      <c r="K4350" s="1">
        <v>1.1332659721374512</v>
      </c>
      <c r="L4350" s="1">
        <v>9.4293918609619141</v>
      </c>
      <c r="M4350" s="1">
        <v>0.20325496792793274</v>
      </c>
      <c r="N4350" s="1">
        <v>10.171205520629883</v>
      </c>
    </row>
    <row r="4351" spans="1:14" x14ac:dyDescent="0.25">
      <c r="A4351" s="1">
        <v>370350</v>
      </c>
      <c r="B4351" s="1" t="s">
        <v>1523</v>
      </c>
      <c r="C4351" s="1">
        <v>118408852</v>
      </c>
      <c r="D4351" s="1">
        <v>350</v>
      </c>
      <c r="E4351" s="1" t="s">
        <v>1885</v>
      </c>
      <c r="F4351" s="1" t="s">
        <v>236</v>
      </c>
      <c r="G4351" s="1" t="s">
        <v>208</v>
      </c>
      <c r="H4351" s="1" t="s">
        <v>240</v>
      </c>
      <c r="I4351" s="1">
        <v>6702186</v>
      </c>
      <c r="J4351" s="1">
        <v>47334916</v>
      </c>
      <c r="K4351" s="1">
        <v>8.2954435348510742</v>
      </c>
      <c r="L4351" s="1">
        <v>21.248863220214844</v>
      </c>
      <c r="M4351" s="1">
        <v>0.55945819616317749</v>
      </c>
      <c r="N4351" s="1">
        <v>9.1076507568359375</v>
      </c>
    </row>
    <row r="4352" spans="1:14" x14ac:dyDescent="0.25">
      <c r="A4352" s="1">
        <v>370351</v>
      </c>
      <c r="B4352" s="1" t="s">
        <v>1523</v>
      </c>
      <c r="C4352" s="1">
        <v>118409203</v>
      </c>
      <c r="D4352" s="1">
        <v>351</v>
      </c>
      <c r="E4352" s="1" t="s">
        <v>1886</v>
      </c>
      <c r="F4352" s="1" t="s">
        <v>236</v>
      </c>
      <c r="G4352" s="1" t="s">
        <v>208</v>
      </c>
      <c r="H4352" s="1" t="s">
        <v>240</v>
      </c>
      <c r="I4352" s="1">
        <v>1855677</v>
      </c>
      <c r="J4352" s="1">
        <v>9179540</v>
      </c>
      <c r="K4352" s="1">
        <v>0.18387299776077271</v>
      </c>
      <c r="L4352" s="1">
        <v>2.0440173149108887</v>
      </c>
      <c r="M4352" s="1">
        <v>4.1635841131210327E-2</v>
      </c>
      <c r="N4352" s="1">
        <v>2.2951982021331787</v>
      </c>
    </row>
    <row r="4353" spans="1:14" x14ac:dyDescent="0.25">
      <c r="A4353" s="1">
        <v>370352</v>
      </c>
      <c r="B4353" s="1" t="s">
        <v>1523</v>
      </c>
      <c r="C4353" s="1">
        <v>118409302</v>
      </c>
      <c r="D4353" s="1">
        <v>352</v>
      </c>
      <c r="E4353" s="1" t="s">
        <v>1887</v>
      </c>
      <c r="F4353" s="1" t="s">
        <v>236</v>
      </c>
      <c r="G4353" s="1" t="s">
        <v>208</v>
      </c>
      <c r="H4353" s="1" t="s">
        <v>240</v>
      </c>
      <c r="I4353" s="1">
        <v>5011744</v>
      </c>
      <c r="J4353" s="1">
        <v>28928332</v>
      </c>
      <c r="K4353" s="1">
        <v>4.4908761978149414</v>
      </c>
      <c r="L4353" s="1">
        <v>18.377019882202148</v>
      </c>
      <c r="M4353" s="1">
        <v>0.3803277313709259</v>
      </c>
      <c r="N4353" s="1">
        <v>8.211909294128418</v>
      </c>
    </row>
    <row r="4354" spans="1:14" x14ac:dyDescent="0.25">
      <c r="A4354" s="1">
        <v>370353</v>
      </c>
      <c r="B4354" s="1" t="s">
        <v>1523</v>
      </c>
      <c r="C4354" s="1">
        <v>118667503</v>
      </c>
      <c r="D4354" s="1">
        <v>353</v>
      </c>
      <c r="E4354" s="1" t="s">
        <v>1888</v>
      </c>
      <c r="F4354" s="1" t="s">
        <v>236</v>
      </c>
      <c r="G4354" s="1" t="s">
        <v>209</v>
      </c>
      <c r="H4354" s="1" t="s">
        <v>240</v>
      </c>
      <c r="I4354" s="1">
        <v>2023674</v>
      </c>
      <c r="J4354" s="1">
        <v>12496463</v>
      </c>
      <c r="K4354" s="1">
        <v>0.58000797033309937</v>
      </c>
      <c r="L4354" s="1">
        <v>4.8672866821289063</v>
      </c>
      <c r="M4354" s="1">
        <v>7.8057229518890381E-2</v>
      </c>
      <c r="N4354" s="1">
        <v>4.0119528770446777</v>
      </c>
    </row>
    <row r="4355" spans="1:14" x14ac:dyDescent="0.25">
      <c r="A4355" s="1">
        <v>370354</v>
      </c>
      <c r="B4355" s="1" t="s">
        <v>1523</v>
      </c>
      <c r="C4355" s="1">
        <v>119350303</v>
      </c>
      <c r="D4355" s="1">
        <v>354</v>
      </c>
      <c r="E4355" s="1" t="s">
        <v>1889</v>
      </c>
      <c r="F4355" s="1" t="s">
        <v>236</v>
      </c>
      <c r="G4355" s="1" t="s">
        <v>210</v>
      </c>
      <c r="H4355" s="1" t="s">
        <v>240</v>
      </c>
      <c r="I4355" s="1">
        <v>1968876</v>
      </c>
      <c r="J4355" s="1">
        <v>7929753</v>
      </c>
      <c r="K4355" s="1">
        <v>0.55978798866271973</v>
      </c>
      <c r="L4355" s="1">
        <v>7.5955314636230469</v>
      </c>
      <c r="M4355" s="1">
        <v>8.0094203352928162E-2</v>
      </c>
      <c r="N4355" s="1">
        <v>4.2405214309692383</v>
      </c>
    </row>
    <row r="4356" spans="1:14" x14ac:dyDescent="0.25">
      <c r="A4356" s="1">
        <v>370355</v>
      </c>
      <c r="B4356" s="1" t="s">
        <v>1523</v>
      </c>
      <c r="C4356" s="1">
        <v>119351303</v>
      </c>
      <c r="D4356" s="1">
        <v>355</v>
      </c>
      <c r="E4356" s="1" t="s">
        <v>1890</v>
      </c>
      <c r="F4356" s="1" t="s">
        <v>236</v>
      </c>
      <c r="G4356" s="1" t="s">
        <v>210</v>
      </c>
      <c r="H4356" s="1" t="s">
        <v>240</v>
      </c>
      <c r="I4356" s="1">
        <v>1776990</v>
      </c>
      <c r="J4356" s="1">
        <v>12435697</v>
      </c>
      <c r="K4356" s="1">
        <v>1.7539680004119873</v>
      </c>
      <c r="L4356" s="1">
        <v>16.420263290405273</v>
      </c>
      <c r="M4356" s="1">
        <v>0.11594323068857193</v>
      </c>
      <c r="N4356" s="1">
        <v>6.9801301956176758</v>
      </c>
    </row>
    <row r="4357" spans="1:14" x14ac:dyDescent="0.25">
      <c r="A4357" s="1">
        <v>370356</v>
      </c>
      <c r="B4357" s="1" t="s">
        <v>1523</v>
      </c>
      <c r="C4357" s="1">
        <v>119352203</v>
      </c>
      <c r="D4357" s="1">
        <v>356</v>
      </c>
      <c r="E4357" s="1" t="s">
        <v>1891</v>
      </c>
      <c r="F4357" s="1" t="s">
        <v>236</v>
      </c>
      <c r="G4357" s="1" t="s">
        <v>210</v>
      </c>
      <c r="H4357" s="1" t="s">
        <v>240</v>
      </c>
      <c r="I4357" s="1">
        <v>1084505</v>
      </c>
      <c r="J4357" s="1">
        <v>5156048</v>
      </c>
      <c r="K4357" s="1">
        <v>0.30417749285697937</v>
      </c>
      <c r="L4357" s="1">
        <v>6.2692832946777344</v>
      </c>
      <c r="M4357" s="1">
        <v>5.5053651332855225E-2</v>
      </c>
      <c r="N4357" s="1">
        <v>5.3478631973266602</v>
      </c>
    </row>
    <row r="4358" spans="1:14" x14ac:dyDescent="0.25">
      <c r="A4358" s="1">
        <v>370357</v>
      </c>
      <c r="B4358" s="1" t="s">
        <v>1523</v>
      </c>
      <c r="C4358" s="1">
        <v>119354603</v>
      </c>
      <c r="D4358" s="1">
        <v>357</v>
      </c>
      <c r="E4358" s="1" t="s">
        <v>1892</v>
      </c>
      <c r="F4358" s="1" t="s">
        <v>236</v>
      </c>
      <c r="G4358" s="1" t="s">
        <v>210</v>
      </c>
      <c r="H4358" s="1" t="s">
        <v>240</v>
      </c>
      <c r="I4358" s="1">
        <v>1159268</v>
      </c>
      <c r="J4358" s="1">
        <v>6079273</v>
      </c>
      <c r="K4358" s="1">
        <v>0.26117798686027527</v>
      </c>
      <c r="L4358" s="1">
        <v>4.4890637397766113</v>
      </c>
      <c r="M4358" s="1">
        <v>6.4605332911014557E-2</v>
      </c>
      <c r="N4358" s="1">
        <v>5.901848316192627</v>
      </c>
    </row>
    <row r="4359" spans="1:14" x14ac:dyDescent="0.25">
      <c r="A4359" s="1">
        <v>370358</v>
      </c>
      <c r="B4359" s="1" t="s">
        <v>1523</v>
      </c>
      <c r="C4359" s="1">
        <v>119355503</v>
      </c>
      <c r="D4359" s="1">
        <v>358</v>
      </c>
      <c r="E4359" s="1" t="s">
        <v>1893</v>
      </c>
      <c r="F4359" s="1" t="s">
        <v>236</v>
      </c>
      <c r="G4359" s="1" t="s">
        <v>210</v>
      </c>
      <c r="H4359" s="1" t="s">
        <v>240</v>
      </c>
      <c r="I4359" s="1">
        <v>1204642</v>
      </c>
      <c r="J4359" s="1">
        <v>7014327</v>
      </c>
      <c r="K4359" s="1">
        <v>0.98443049192428589</v>
      </c>
      <c r="L4359" s="1">
        <v>16.325826644897461</v>
      </c>
      <c r="M4359" s="1">
        <v>4.6549059450626373E-2</v>
      </c>
      <c r="N4359" s="1">
        <v>4.0194582939147949</v>
      </c>
    </row>
    <row r="4360" spans="1:14" x14ac:dyDescent="0.25">
      <c r="A4360" s="1">
        <v>370359</v>
      </c>
      <c r="B4360" s="1" t="s">
        <v>1523</v>
      </c>
      <c r="C4360" s="1">
        <v>119356503</v>
      </c>
      <c r="D4360" s="1">
        <v>359</v>
      </c>
      <c r="E4360" s="1" t="s">
        <v>1894</v>
      </c>
      <c r="F4360" s="1" t="s">
        <v>236</v>
      </c>
      <c r="G4360" s="1" t="s">
        <v>210</v>
      </c>
      <c r="H4360" s="1" t="s">
        <v>240</v>
      </c>
      <c r="I4360" s="1">
        <v>2205932</v>
      </c>
      <c r="J4360" s="1">
        <v>10553372</v>
      </c>
      <c r="K4360" s="1">
        <v>1.0365109443664551</v>
      </c>
      <c r="L4360" s="1">
        <v>10.891311645507813</v>
      </c>
      <c r="M4360" s="1">
        <v>9.113021194934845E-2</v>
      </c>
      <c r="N4360" s="1">
        <v>4.3091607093811035</v>
      </c>
    </row>
    <row r="4361" spans="1:14" x14ac:dyDescent="0.25">
      <c r="A4361" s="1">
        <v>370360</v>
      </c>
      <c r="B4361" s="1" t="s">
        <v>1523</v>
      </c>
      <c r="C4361" s="1">
        <v>119356603</v>
      </c>
      <c r="D4361" s="1">
        <v>360</v>
      </c>
      <c r="E4361" s="1" t="s">
        <v>1895</v>
      </c>
      <c r="F4361" s="1" t="s">
        <v>236</v>
      </c>
      <c r="G4361" s="1" t="s">
        <v>210</v>
      </c>
      <c r="H4361" s="1" t="s">
        <v>240</v>
      </c>
      <c r="I4361" s="1">
        <v>708760</v>
      </c>
      <c r="J4361" s="1">
        <v>3638751</v>
      </c>
      <c r="K4361" s="1">
        <v>0.18287299573421478</v>
      </c>
      <c r="L4361" s="1">
        <v>5.2916507720947266</v>
      </c>
      <c r="M4361" s="1">
        <v>-0.10252684354782104</v>
      </c>
      <c r="N4361" s="1">
        <v>-12.637557029724121</v>
      </c>
    </row>
    <row r="4362" spans="1:14" x14ac:dyDescent="0.25">
      <c r="A4362" s="1">
        <v>370361</v>
      </c>
      <c r="B4362" s="1" t="s">
        <v>1523</v>
      </c>
      <c r="C4362" s="1">
        <v>119357003</v>
      </c>
      <c r="D4362" s="1">
        <v>361</v>
      </c>
      <c r="E4362" s="1" t="s">
        <v>1896</v>
      </c>
      <c r="F4362" s="1" t="s">
        <v>236</v>
      </c>
      <c r="G4362" s="1" t="s">
        <v>210</v>
      </c>
      <c r="H4362" s="1" t="s">
        <v>240</v>
      </c>
      <c r="I4362" s="1">
        <v>1011135</v>
      </c>
      <c r="J4362" s="1">
        <v>6745015</v>
      </c>
      <c r="K4362" s="1">
        <v>0.60771101713180542</v>
      </c>
      <c r="L4362" s="1">
        <v>9.901921272277832</v>
      </c>
      <c r="M4362" s="1">
        <v>4.6270780265331268E-2</v>
      </c>
      <c r="N4362" s="1">
        <v>4.7955741882324219</v>
      </c>
    </row>
    <row r="4363" spans="1:14" x14ac:dyDescent="0.25">
      <c r="A4363" s="1">
        <v>370362</v>
      </c>
      <c r="B4363" s="1" t="s">
        <v>1523</v>
      </c>
      <c r="C4363" s="1">
        <v>119357402</v>
      </c>
      <c r="D4363" s="1">
        <v>362</v>
      </c>
      <c r="E4363" s="1" t="s">
        <v>1897</v>
      </c>
      <c r="F4363" s="1" t="s">
        <v>236</v>
      </c>
      <c r="G4363" s="1" t="s">
        <v>210</v>
      </c>
      <c r="H4363" s="1" t="s">
        <v>240</v>
      </c>
      <c r="I4363" s="1">
        <v>9151499</v>
      </c>
      <c r="J4363" s="1">
        <v>69821856</v>
      </c>
      <c r="K4363" s="1">
        <v>12.492132186889648</v>
      </c>
      <c r="L4363" s="1">
        <v>21.789974212646484</v>
      </c>
      <c r="M4363" s="1">
        <v>0.65090179443359375</v>
      </c>
      <c r="N4363" s="1">
        <v>7.6571297645568848</v>
      </c>
    </row>
    <row r="4364" spans="1:14" x14ac:dyDescent="0.25">
      <c r="A4364" s="1">
        <v>370363</v>
      </c>
      <c r="B4364" s="1" t="s">
        <v>1523</v>
      </c>
      <c r="C4364" s="1">
        <v>119358403</v>
      </c>
      <c r="D4364" s="1">
        <v>363</v>
      </c>
      <c r="E4364" s="1" t="s">
        <v>1898</v>
      </c>
      <c r="F4364" s="1" t="s">
        <v>236</v>
      </c>
      <c r="G4364" s="1" t="s">
        <v>210</v>
      </c>
      <c r="H4364" s="1" t="s">
        <v>240</v>
      </c>
      <c r="I4364" s="1">
        <v>1628320</v>
      </c>
      <c r="J4364" s="1">
        <v>10033026</v>
      </c>
      <c r="K4364" s="1">
        <v>0.84929001331329346</v>
      </c>
      <c r="L4364" s="1">
        <v>9.2477617263793945</v>
      </c>
      <c r="M4364" s="1">
        <v>2.867400087416172E-2</v>
      </c>
      <c r="N4364" s="1">
        <v>1.792521595954895</v>
      </c>
    </row>
    <row r="4365" spans="1:14" x14ac:dyDescent="0.25">
      <c r="A4365" s="1">
        <v>370364</v>
      </c>
      <c r="B4365" s="1" t="s">
        <v>1523</v>
      </c>
      <c r="C4365" s="1">
        <v>119581003</v>
      </c>
      <c r="D4365" s="1">
        <v>364</v>
      </c>
      <c r="E4365" s="1" t="s">
        <v>1899</v>
      </c>
      <c r="F4365" s="1" t="s">
        <v>236</v>
      </c>
      <c r="G4365" s="1" t="s">
        <v>211</v>
      </c>
      <c r="H4365" s="1" t="s">
        <v>240</v>
      </c>
      <c r="I4365" s="1">
        <v>871751</v>
      </c>
      <c r="J4365" s="1">
        <v>7715014</v>
      </c>
      <c r="K4365" s="1">
        <v>0.50473600625991821</v>
      </c>
      <c r="L4365" s="1">
        <v>7.0002293586730957</v>
      </c>
      <c r="M4365" s="1">
        <v>3.4231279045343399E-2</v>
      </c>
      <c r="N4365" s="1">
        <v>4.0872206687927246</v>
      </c>
    </row>
    <row r="4366" spans="1:14" x14ac:dyDescent="0.25">
      <c r="A4366" s="1">
        <v>370365</v>
      </c>
      <c r="B4366" s="1" t="s">
        <v>1523</v>
      </c>
      <c r="C4366" s="1">
        <v>119582503</v>
      </c>
      <c r="D4366" s="1">
        <v>365</v>
      </c>
      <c r="E4366" s="1" t="s">
        <v>1900</v>
      </c>
      <c r="F4366" s="1" t="s">
        <v>236</v>
      </c>
      <c r="G4366" s="1" t="s">
        <v>211</v>
      </c>
      <c r="H4366" s="1" t="s">
        <v>240</v>
      </c>
      <c r="I4366" s="1">
        <v>1134660</v>
      </c>
      <c r="J4366" s="1">
        <v>7556573</v>
      </c>
      <c r="K4366" s="1">
        <v>0.3051145076751709</v>
      </c>
      <c r="L4366" s="1">
        <v>4.2076292037963867</v>
      </c>
      <c r="M4366" s="1">
        <v>4.4105019420385361E-2</v>
      </c>
      <c r="N4366" s="1">
        <v>4.0442728996276855</v>
      </c>
    </row>
    <row r="4367" spans="1:14" x14ac:dyDescent="0.25">
      <c r="A4367" s="1">
        <v>370366</v>
      </c>
      <c r="B4367" s="1" t="s">
        <v>1523</v>
      </c>
      <c r="C4367" s="1">
        <v>119583003</v>
      </c>
      <c r="D4367" s="1">
        <v>366</v>
      </c>
      <c r="E4367" s="1" t="s">
        <v>1901</v>
      </c>
      <c r="F4367" s="1" t="s">
        <v>236</v>
      </c>
      <c r="G4367" s="1" t="s">
        <v>211</v>
      </c>
      <c r="H4367" s="1" t="s">
        <v>240</v>
      </c>
      <c r="I4367" s="1">
        <v>640400</v>
      </c>
      <c r="J4367" s="1">
        <v>4234283</v>
      </c>
      <c r="K4367" s="1">
        <v>0.34045875072479248</v>
      </c>
      <c r="L4367" s="1">
        <v>8.7435569763183594</v>
      </c>
      <c r="M4367" s="1">
        <v>3.404960036277771E-2</v>
      </c>
      <c r="N4367" s="1">
        <v>5.6154990196228027</v>
      </c>
    </row>
    <row r="4368" spans="1:14" x14ac:dyDescent="0.25">
      <c r="A4368" s="1">
        <v>370367</v>
      </c>
      <c r="B4368" s="1" t="s">
        <v>1523</v>
      </c>
      <c r="C4368" s="1">
        <v>119584503</v>
      </c>
      <c r="D4368" s="1">
        <v>367</v>
      </c>
      <c r="E4368" s="1" t="s">
        <v>1902</v>
      </c>
      <c r="F4368" s="1" t="s">
        <v>236</v>
      </c>
      <c r="G4368" s="1" t="s">
        <v>211</v>
      </c>
      <c r="H4368" s="1" t="s">
        <v>240</v>
      </c>
      <c r="I4368" s="1">
        <v>1253296</v>
      </c>
      <c r="J4368" s="1">
        <v>8495102</v>
      </c>
      <c r="K4368" s="1">
        <v>0.39265799522399902</v>
      </c>
      <c r="L4368" s="1">
        <v>4.8461675643920898</v>
      </c>
      <c r="M4368" s="1">
        <v>-0.12919238209724426</v>
      </c>
      <c r="N4368" s="1">
        <v>-9.3449163436889648</v>
      </c>
    </row>
    <row r="4369" spans="1:14" x14ac:dyDescent="0.25">
      <c r="A4369" s="1">
        <v>370368</v>
      </c>
      <c r="B4369" s="1" t="s">
        <v>1523</v>
      </c>
      <c r="C4369" s="1">
        <v>119584603</v>
      </c>
      <c r="D4369" s="1">
        <v>368</v>
      </c>
      <c r="E4369" s="1" t="s">
        <v>1903</v>
      </c>
      <c r="F4369" s="1" t="s">
        <v>236</v>
      </c>
      <c r="G4369" s="1" t="s">
        <v>211</v>
      </c>
      <c r="H4369" s="1" t="s">
        <v>240</v>
      </c>
      <c r="I4369" s="1">
        <v>893461</v>
      </c>
      <c r="J4369" s="1">
        <v>5911819</v>
      </c>
      <c r="K4369" s="1">
        <v>0.2579675018787384</v>
      </c>
      <c r="L4369" s="1">
        <v>4.5626859664916992</v>
      </c>
      <c r="M4369" s="1">
        <v>3.4724891185760498E-2</v>
      </c>
      <c r="N4369" s="1">
        <v>4.0437207221984863</v>
      </c>
    </row>
    <row r="4370" spans="1:14" x14ac:dyDescent="0.25">
      <c r="A4370" s="1">
        <v>370369</v>
      </c>
      <c r="B4370" s="1" t="s">
        <v>1523</v>
      </c>
      <c r="C4370" s="1">
        <v>119586503</v>
      </c>
      <c r="D4370" s="1">
        <v>369</v>
      </c>
      <c r="E4370" s="1" t="s">
        <v>1904</v>
      </c>
      <c r="F4370" s="1" t="s">
        <v>236</v>
      </c>
      <c r="G4370" s="1" t="s">
        <v>211</v>
      </c>
      <c r="H4370" s="1" t="s">
        <v>240</v>
      </c>
      <c r="I4370" s="1">
        <v>1230386</v>
      </c>
      <c r="J4370" s="1">
        <v>8204530</v>
      </c>
      <c r="K4370" s="1">
        <v>0.64534097909927368</v>
      </c>
      <c r="L4370" s="1">
        <v>8.5371723175048828</v>
      </c>
      <c r="M4370" s="1">
        <v>3.4396819770336151E-2</v>
      </c>
      <c r="N4370" s="1">
        <v>2.876014232635498</v>
      </c>
    </row>
    <row r="4371" spans="1:14" x14ac:dyDescent="0.25">
      <c r="A4371" s="1">
        <v>370370</v>
      </c>
      <c r="B4371" s="1" t="s">
        <v>1523</v>
      </c>
      <c r="C4371" s="1">
        <v>119648303</v>
      </c>
      <c r="D4371" s="1">
        <v>370</v>
      </c>
      <c r="E4371" s="1" t="s">
        <v>1905</v>
      </c>
      <c r="F4371" s="1" t="s">
        <v>236</v>
      </c>
      <c r="G4371" s="1" t="s">
        <v>213</v>
      </c>
      <c r="H4371" s="1" t="s">
        <v>240</v>
      </c>
      <c r="I4371" s="1">
        <v>1926314</v>
      </c>
      <c r="J4371" s="1">
        <v>8104136</v>
      </c>
      <c r="K4371" s="1">
        <v>0.77971601486206055</v>
      </c>
      <c r="L4371" s="1">
        <v>10.645429611206055</v>
      </c>
      <c r="M4371" s="1">
        <v>3.8895770907402039E-2</v>
      </c>
      <c r="N4371" s="1">
        <v>2.0607922077178955</v>
      </c>
    </row>
    <row r="4372" spans="1:14" x14ac:dyDescent="0.25">
      <c r="A4372" s="1">
        <v>370371</v>
      </c>
      <c r="B4372" s="1" t="s">
        <v>1523</v>
      </c>
      <c r="C4372" s="1">
        <v>119648703</v>
      </c>
      <c r="D4372" s="1">
        <v>371</v>
      </c>
      <c r="E4372" s="1" t="s">
        <v>1906</v>
      </c>
      <c r="F4372" s="1" t="s">
        <v>236</v>
      </c>
      <c r="G4372" s="1" t="s">
        <v>213</v>
      </c>
      <c r="H4372" s="1" t="s">
        <v>240</v>
      </c>
      <c r="I4372" s="1">
        <v>1895991</v>
      </c>
      <c r="J4372" s="1">
        <v>10882071</v>
      </c>
      <c r="K4372" s="1">
        <v>0.90914797782897949</v>
      </c>
      <c r="L4372" s="1">
        <v>9.1161642074584961</v>
      </c>
      <c r="M4372" s="1">
        <v>6.1628181487321854E-2</v>
      </c>
      <c r="N4372" s="1">
        <v>3.3596506118774414</v>
      </c>
    </row>
    <row r="4373" spans="1:14" x14ac:dyDescent="0.25">
      <c r="A4373" s="1">
        <v>370372</v>
      </c>
      <c r="B4373" s="1" t="s">
        <v>1523</v>
      </c>
      <c r="C4373" s="1">
        <v>119648903</v>
      </c>
      <c r="D4373" s="1">
        <v>372</v>
      </c>
      <c r="E4373" s="1" t="s">
        <v>1907</v>
      </c>
      <c r="F4373" s="1" t="s">
        <v>236</v>
      </c>
      <c r="G4373" s="1" t="s">
        <v>213</v>
      </c>
      <c r="H4373" s="1" t="s">
        <v>240</v>
      </c>
      <c r="I4373" s="1">
        <v>1389961</v>
      </c>
      <c r="J4373" s="1">
        <v>6826082</v>
      </c>
      <c r="K4373" s="1">
        <v>0.77569997310638428</v>
      </c>
      <c r="L4373" s="1">
        <v>12.820677757263184</v>
      </c>
      <c r="M4373" s="1">
        <v>1.418778020888567E-2</v>
      </c>
      <c r="N4373" s="1">
        <v>1.0312585830688477</v>
      </c>
    </row>
    <row r="4374" spans="1:14" x14ac:dyDescent="0.25">
      <c r="A4374" s="1">
        <v>370373</v>
      </c>
      <c r="B4374" s="1" t="s">
        <v>1523</v>
      </c>
      <c r="C4374" s="1">
        <v>119665003</v>
      </c>
      <c r="D4374" s="1">
        <v>373</v>
      </c>
      <c r="E4374" s="1" t="s">
        <v>1908</v>
      </c>
      <c r="F4374" s="1" t="s">
        <v>236</v>
      </c>
      <c r="G4374" s="1" t="s">
        <v>209</v>
      </c>
      <c r="H4374" s="1" t="s">
        <v>240</v>
      </c>
      <c r="I4374" s="1">
        <v>1072338</v>
      </c>
      <c r="J4374" s="1">
        <v>6624725</v>
      </c>
      <c r="K4374" s="1">
        <v>0.4560759961605072</v>
      </c>
      <c r="L4374" s="1">
        <v>7.3934502601623535</v>
      </c>
      <c r="M4374" s="1">
        <v>-7.4899002909660339E-2</v>
      </c>
      <c r="N4374" s="1">
        <v>-6.5286421775817871</v>
      </c>
    </row>
    <row r="4375" spans="1:14" x14ac:dyDescent="0.25">
      <c r="A4375" s="1">
        <v>370374</v>
      </c>
      <c r="B4375" s="1" t="s">
        <v>1523</v>
      </c>
      <c r="C4375" s="1">
        <v>120452003</v>
      </c>
      <c r="D4375" s="1">
        <v>374</v>
      </c>
      <c r="E4375" s="1" t="s">
        <v>1909</v>
      </c>
      <c r="F4375" s="1" t="s">
        <v>236</v>
      </c>
      <c r="G4375" s="1" t="s">
        <v>214</v>
      </c>
      <c r="H4375" s="1" t="s">
        <v>240</v>
      </c>
      <c r="I4375" s="1">
        <v>6073775</v>
      </c>
      <c r="J4375" s="1">
        <v>24095526</v>
      </c>
      <c r="K4375" s="1">
        <v>2.8088819980621338</v>
      </c>
      <c r="L4375" s="1">
        <v>13.195513725280762</v>
      </c>
      <c r="M4375" s="1">
        <v>0.40566039085388184</v>
      </c>
      <c r="N4375" s="1">
        <v>7.1568841934204102</v>
      </c>
    </row>
    <row r="4376" spans="1:14" x14ac:dyDescent="0.25">
      <c r="A4376" s="1">
        <v>370375</v>
      </c>
      <c r="B4376" s="1" t="s">
        <v>1523</v>
      </c>
      <c r="C4376" s="1">
        <v>120455203</v>
      </c>
      <c r="D4376" s="1">
        <v>375</v>
      </c>
      <c r="E4376" s="1" t="s">
        <v>1910</v>
      </c>
      <c r="F4376" s="1" t="s">
        <v>236</v>
      </c>
      <c r="G4376" s="1" t="s">
        <v>214</v>
      </c>
      <c r="H4376" s="1" t="s">
        <v>240</v>
      </c>
      <c r="I4376" s="1">
        <v>4399307</v>
      </c>
      <c r="J4376" s="1">
        <v>25945964</v>
      </c>
      <c r="K4376" s="1">
        <v>2.1259820461273193</v>
      </c>
      <c r="L4376" s="1">
        <v>8.9252042770385742</v>
      </c>
      <c r="M4376" s="1">
        <v>7.550475001335144E-2</v>
      </c>
      <c r="N4376" s="1">
        <v>1.7462581396102905</v>
      </c>
    </row>
    <row r="4377" spans="1:14" x14ac:dyDescent="0.25">
      <c r="A4377" s="1">
        <v>370376</v>
      </c>
      <c r="B4377" s="1" t="s">
        <v>1523</v>
      </c>
      <c r="C4377" s="1">
        <v>120455403</v>
      </c>
      <c r="D4377" s="1">
        <v>376</v>
      </c>
      <c r="E4377" s="1" t="s">
        <v>1911</v>
      </c>
      <c r="F4377" s="1" t="s">
        <v>236</v>
      </c>
      <c r="G4377" s="1" t="s">
        <v>214</v>
      </c>
      <c r="H4377" s="1" t="s">
        <v>240</v>
      </c>
      <c r="I4377" s="1">
        <v>7752917</v>
      </c>
      <c r="J4377" s="1">
        <v>35189764</v>
      </c>
      <c r="K4377" s="1">
        <v>3.4593980312347412</v>
      </c>
      <c r="L4377" s="1">
        <v>10.902483940124512</v>
      </c>
      <c r="M4377" s="1">
        <v>0.24227331578731537</v>
      </c>
      <c r="N4377" s="1">
        <v>3.2257330417633057</v>
      </c>
    </row>
    <row r="4378" spans="1:14" x14ac:dyDescent="0.25">
      <c r="A4378" s="1">
        <v>370377</v>
      </c>
      <c r="B4378" s="1" t="s">
        <v>1523</v>
      </c>
      <c r="C4378" s="1">
        <v>120456003</v>
      </c>
      <c r="D4378" s="1">
        <v>377</v>
      </c>
      <c r="E4378" s="1" t="s">
        <v>1912</v>
      </c>
      <c r="F4378" s="1" t="s">
        <v>236</v>
      </c>
      <c r="G4378" s="1" t="s">
        <v>214</v>
      </c>
      <c r="H4378" s="1" t="s">
        <v>240</v>
      </c>
      <c r="I4378" s="1">
        <v>4039504</v>
      </c>
      <c r="J4378" s="1">
        <v>20457554</v>
      </c>
      <c r="K4378" s="1">
        <v>2.087101936340332</v>
      </c>
      <c r="L4378" s="1">
        <v>11.361189842224121</v>
      </c>
      <c r="M4378" s="1">
        <v>0.17161254584789276</v>
      </c>
      <c r="N4378" s="1">
        <v>4.4368500709533691</v>
      </c>
    </row>
    <row r="4379" spans="1:14" x14ac:dyDescent="0.25">
      <c r="A4379" s="1">
        <v>370378</v>
      </c>
      <c r="B4379" s="1" t="s">
        <v>1523</v>
      </c>
      <c r="C4379" s="1">
        <v>120480803</v>
      </c>
      <c r="D4379" s="1">
        <v>378</v>
      </c>
      <c r="E4379" s="1" t="s">
        <v>1913</v>
      </c>
      <c r="F4379" s="1" t="s">
        <v>235</v>
      </c>
      <c r="G4379" s="1" t="s">
        <v>215</v>
      </c>
      <c r="H4379" s="1" t="s">
        <v>240</v>
      </c>
      <c r="I4379" s="1">
        <v>2565967</v>
      </c>
      <c r="J4379" s="1">
        <v>12416407</v>
      </c>
      <c r="K4379" s="1">
        <v>1.1634500026702881</v>
      </c>
      <c r="L4379" s="1">
        <v>10.339059829711914</v>
      </c>
      <c r="M4379" s="1">
        <v>0.18671447038650513</v>
      </c>
      <c r="N4379" s="1">
        <v>7.8476104736328125</v>
      </c>
    </row>
    <row r="4380" spans="1:14" x14ac:dyDescent="0.25">
      <c r="A4380" s="1">
        <v>370379</v>
      </c>
      <c r="B4380" s="1" t="s">
        <v>1523</v>
      </c>
      <c r="C4380" s="1">
        <v>120481002</v>
      </c>
      <c r="D4380" s="1">
        <v>379</v>
      </c>
      <c r="E4380" s="1" t="s">
        <v>1914</v>
      </c>
      <c r="F4380" s="1" t="s">
        <v>235</v>
      </c>
      <c r="G4380" s="1" t="s">
        <v>215</v>
      </c>
      <c r="H4380" s="1" t="s">
        <v>240</v>
      </c>
      <c r="I4380" s="1">
        <v>9428940</v>
      </c>
      <c r="J4380" s="1">
        <v>52041016</v>
      </c>
      <c r="K4380" s="1">
        <v>9.2077522277832031</v>
      </c>
      <c r="L4380" s="1">
        <v>21.496732711791992</v>
      </c>
      <c r="M4380" s="1">
        <v>0.2693125307559967</v>
      </c>
      <c r="N4380" s="1">
        <v>2.9402127265930176</v>
      </c>
    </row>
    <row r="4381" spans="1:14" x14ac:dyDescent="0.25">
      <c r="A4381" s="1">
        <v>370380</v>
      </c>
      <c r="B4381" s="1" t="s">
        <v>1523</v>
      </c>
      <c r="C4381" s="1">
        <v>120483302</v>
      </c>
      <c r="D4381" s="1">
        <v>380</v>
      </c>
      <c r="E4381" s="1" t="s">
        <v>1915</v>
      </c>
      <c r="F4381" s="1" t="s">
        <v>235</v>
      </c>
      <c r="G4381" s="1" t="s">
        <v>215</v>
      </c>
      <c r="H4381" s="1" t="s">
        <v>240</v>
      </c>
      <c r="I4381" s="1">
        <v>5977915</v>
      </c>
      <c r="J4381" s="1">
        <v>27538648</v>
      </c>
      <c r="K4381" s="1">
        <v>2.4809200763702393</v>
      </c>
      <c r="L4381" s="1">
        <v>9.90081787109375</v>
      </c>
      <c r="M4381" s="1">
        <v>0.39987125992774963</v>
      </c>
      <c r="N4381" s="1">
        <v>7.1686649322509766</v>
      </c>
    </row>
    <row r="4382" spans="1:14" x14ac:dyDescent="0.25">
      <c r="A4382" s="1">
        <v>370381</v>
      </c>
      <c r="B4382" s="1" t="s">
        <v>1523</v>
      </c>
      <c r="C4382" s="1">
        <v>120484803</v>
      </c>
      <c r="D4382" s="1">
        <v>381</v>
      </c>
      <c r="E4382" s="1" t="s">
        <v>1916</v>
      </c>
      <c r="F4382" s="1" t="s">
        <v>235</v>
      </c>
      <c r="G4382" s="1" t="s">
        <v>215</v>
      </c>
      <c r="H4382" s="1" t="s">
        <v>240</v>
      </c>
      <c r="I4382" s="1">
        <v>2513302</v>
      </c>
      <c r="J4382" s="1">
        <v>12271965</v>
      </c>
      <c r="K4382" s="1">
        <v>0.90316802263259888</v>
      </c>
      <c r="L4382" s="1">
        <v>7.9442706108093262</v>
      </c>
      <c r="M4382" s="1">
        <v>0.10024850815534592</v>
      </c>
      <c r="N4382" s="1">
        <v>4.1544256210327148</v>
      </c>
    </row>
    <row r="4383" spans="1:14" x14ac:dyDescent="0.25">
      <c r="A4383" s="1">
        <v>370382</v>
      </c>
      <c r="B4383" s="1" t="s">
        <v>1523</v>
      </c>
      <c r="C4383" s="1">
        <v>120484903</v>
      </c>
      <c r="D4383" s="1">
        <v>382</v>
      </c>
      <c r="E4383" s="1" t="s">
        <v>1917</v>
      </c>
      <c r="F4383" s="1" t="s">
        <v>235</v>
      </c>
      <c r="G4383" s="1" t="s">
        <v>215</v>
      </c>
      <c r="H4383" s="1" t="s">
        <v>240</v>
      </c>
      <c r="I4383" s="1">
        <v>3851634</v>
      </c>
      <c r="J4383" s="1">
        <v>18058792</v>
      </c>
      <c r="K4383" s="1">
        <v>1.3442699909210205</v>
      </c>
      <c r="L4383" s="1">
        <v>8.0425271987915039</v>
      </c>
      <c r="M4383" s="1">
        <v>0.18679100275039673</v>
      </c>
      <c r="N4383" s="1">
        <v>5.0968351364135742</v>
      </c>
    </row>
    <row r="4384" spans="1:14" x14ac:dyDescent="0.25">
      <c r="A4384" s="1">
        <v>370383</v>
      </c>
      <c r="B4384" s="1" t="s">
        <v>1523</v>
      </c>
      <c r="C4384" s="1">
        <v>120485603</v>
      </c>
      <c r="D4384" s="1">
        <v>383</v>
      </c>
      <c r="E4384" s="1" t="s">
        <v>1918</v>
      </c>
      <c r="F4384" s="1" t="s">
        <v>235</v>
      </c>
      <c r="G4384" s="1" t="s">
        <v>215</v>
      </c>
      <c r="H4384" s="1" t="s">
        <v>240</v>
      </c>
      <c r="I4384" s="1">
        <v>1323189</v>
      </c>
      <c r="J4384" s="1">
        <v>6083200</v>
      </c>
      <c r="K4384" s="1">
        <v>0.44094198942184448</v>
      </c>
      <c r="L4384" s="1">
        <v>7.8149919509887695</v>
      </c>
      <c r="M4384" s="1">
        <v>-6.3412800431251526E-2</v>
      </c>
      <c r="N4384" s="1">
        <v>-4.5732522010803223</v>
      </c>
    </row>
    <row r="4385" spans="1:14" x14ac:dyDescent="0.25">
      <c r="A4385" s="1">
        <v>370384</v>
      </c>
      <c r="B4385" s="1" t="s">
        <v>1523</v>
      </c>
      <c r="C4385" s="1">
        <v>120486003</v>
      </c>
      <c r="D4385" s="1">
        <v>384</v>
      </c>
      <c r="E4385" s="1" t="s">
        <v>1919</v>
      </c>
      <c r="F4385" s="1" t="s">
        <v>235</v>
      </c>
      <c r="G4385" s="1" t="s">
        <v>215</v>
      </c>
      <c r="H4385" s="1" t="s">
        <v>240</v>
      </c>
      <c r="I4385" s="1">
        <v>1058008</v>
      </c>
      <c r="J4385" s="1">
        <v>4361201</v>
      </c>
      <c r="K4385" s="1">
        <v>0.44659873843193054</v>
      </c>
      <c r="L4385" s="1">
        <v>11.408535003662109</v>
      </c>
      <c r="M4385" s="1">
        <v>-2.07537692040205E-2</v>
      </c>
      <c r="N4385" s="1">
        <v>-1.9238511323928833</v>
      </c>
    </row>
    <row r="4386" spans="1:14" x14ac:dyDescent="0.25">
      <c r="A4386" s="1">
        <v>370385</v>
      </c>
      <c r="B4386" s="1" t="s">
        <v>1523</v>
      </c>
      <c r="C4386" s="1">
        <v>120488603</v>
      </c>
      <c r="D4386" s="1">
        <v>385</v>
      </c>
      <c r="E4386" s="1" t="s">
        <v>1920</v>
      </c>
      <c r="F4386" s="1" t="s">
        <v>235</v>
      </c>
      <c r="G4386" s="1" t="s">
        <v>215</v>
      </c>
      <c r="H4386" s="1" t="s">
        <v>240</v>
      </c>
      <c r="I4386" s="1">
        <v>1851850</v>
      </c>
      <c r="J4386" s="1">
        <v>7031336</v>
      </c>
      <c r="K4386" s="1">
        <v>0.47740951180458069</v>
      </c>
      <c r="L4386" s="1">
        <v>7.2843279838562012</v>
      </c>
      <c r="M4386" s="1">
        <v>-2.2712619975209236E-2</v>
      </c>
      <c r="N4386" s="1">
        <v>-1.2116223573684692</v>
      </c>
    </row>
    <row r="4387" spans="1:14" x14ac:dyDescent="0.25">
      <c r="A4387" s="1">
        <v>370386</v>
      </c>
      <c r="B4387" s="1" t="s">
        <v>1523</v>
      </c>
      <c r="C4387" s="1">
        <v>120522003</v>
      </c>
      <c r="D4387" s="1">
        <v>386</v>
      </c>
      <c r="E4387" s="1" t="s">
        <v>1921</v>
      </c>
      <c r="F4387" s="1" t="s">
        <v>236</v>
      </c>
      <c r="G4387" s="1" t="s">
        <v>212</v>
      </c>
      <c r="H4387" s="1" t="s">
        <v>240</v>
      </c>
      <c r="I4387" s="1">
        <v>3372048</v>
      </c>
      <c r="J4387" s="1">
        <v>16939516</v>
      </c>
      <c r="K4387" s="1">
        <v>1.1835149526596069</v>
      </c>
      <c r="L4387" s="1">
        <v>7.5115189552307129</v>
      </c>
      <c r="M4387" s="1">
        <v>0.13990616798400879</v>
      </c>
      <c r="N4387" s="1">
        <v>4.328589916229248</v>
      </c>
    </row>
    <row r="4388" spans="1:14" x14ac:dyDescent="0.25">
      <c r="A4388" s="1">
        <v>370387</v>
      </c>
      <c r="B4388" s="1" t="s">
        <v>1523</v>
      </c>
      <c r="C4388" s="1">
        <v>121135003</v>
      </c>
      <c r="D4388" s="1">
        <v>387</v>
      </c>
      <c r="E4388" s="1" t="s">
        <v>1922</v>
      </c>
      <c r="F4388" s="1" t="s">
        <v>235</v>
      </c>
      <c r="G4388" s="1" t="s">
        <v>216</v>
      </c>
      <c r="H4388" s="1" t="s">
        <v>240</v>
      </c>
      <c r="I4388" s="1">
        <v>1117640</v>
      </c>
      <c r="J4388" s="1">
        <v>5643941</v>
      </c>
      <c r="K4388" s="1">
        <v>1.0141974687576294</v>
      </c>
      <c r="L4388" s="1">
        <v>21.9061279296875</v>
      </c>
      <c r="M4388" s="1">
        <v>2.3206589743494987E-2</v>
      </c>
      <c r="N4388" s="1">
        <v>2.1204204559326172</v>
      </c>
    </row>
    <row r="4389" spans="1:14" x14ac:dyDescent="0.25">
      <c r="A4389" s="1">
        <v>370388</v>
      </c>
      <c r="B4389" s="1" t="s">
        <v>1523</v>
      </c>
      <c r="C4389" s="1">
        <v>121135503</v>
      </c>
      <c r="D4389" s="1">
        <v>388</v>
      </c>
      <c r="E4389" s="1" t="s">
        <v>1923</v>
      </c>
      <c r="F4389" s="1" t="s">
        <v>235</v>
      </c>
      <c r="G4389" s="1" t="s">
        <v>216</v>
      </c>
      <c r="H4389" s="1" t="s">
        <v>240</v>
      </c>
      <c r="I4389" s="1">
        <v>2048869</v>
      </c>
      <c r="J4389" s="1">
        <v>11201877</v>
      </c>
      <c r="K4389" s="1">
        <v>1.090366005897522</v>
      </c>
      <c r="L4389" s="1">
        <v>10.783412933349609</v>
      </c>
      <c r="M4389" s="1">
        <v>0.12047123908996582</v>
      </c>
      <c r="N4389" s="1">
        <v>6.2472195625305176</v>
      </c>
    </row>
    <row r="4390" spans="1:14" x14ac:dyDescent="0.25">
      <c r="A4390" s="1">
        <v>370389</v>
      </c>
      <c r="B4390" s="1" t="s">
        <v>1523</v>
      </c>
      <c r="C4390" s="1">
        <v>121136503</v>
      </c>
      <c r="D4390" s="1">
        <v>389</v>
      </c>
      <c r="E4390" s="1" t="s">
        <v>1924</v>
      </c>
      <c r="F4390" s="1" t="s">
        <v>235</v>
      </c>
      <c r="G4390" s="1" t="s">
        <v>216</v>
      </c>
      <c r="H4390" s="1" t="s">
        <v>240</v>
      </c>
      <c r="I4390" s="1">
        <v>1601683</v>
      </c>
      <c r="J4390" s="1">
        <v>8254479</v>
      </c>
      <c r="K4390" s="1">
        <v>0.98897552490234375</v>
      </c>
      <c r="L4390" s="1">
        <v>13.611933708190918</v>
      </c>
      <c r="M4390" s="1">
        <v>9.9301777780056E-2</v>
      </c>
      <c r="N4390" s="1">
        <v>6.6096258163452148</v>
      </c>
    </row>
    <row r="4391" spans="1:14" x14ac:dyDescent="0.25">
      <c r="A4391" s="1">
        <v>370390</v>
      </c>
      <c r="B4391" s="1" t="s">
        <v>1523</v>
      </c>
      <c r="C4391" s="1">
        <v>121136603</v>
      </c>
      <c r="D4391" s="1">
        <v>390</v>
      </c>
      <c r="E4391" s="1" t="s">
        <v>1925</v>
      </c>
      <c r="F4391" s="1" t="s">
        <v>235</v>
      </c>
      <c r="G4391" s="1" t="s">
        <v>216</v>
      </c>
      <c r="H4391" s="1" t="s">
        <v>240</v>
      </c>
      <c r="I4391" s="1">
        <v>1989455</v>
      </c>
      <c r="J4391" s="1">
        <v>13968442</v>
      </c>
      <c r="K4391" s="1">
        <v>2.8578019142150879</v>
      </c>
      <c r="L4391" s="1">
        <v>25.721307754516602</v>
      </c>
      <c r="M4391" s="1">
        <v>0.24342262744903564</v>
      </c>
      <c r="N4391" s="1">
        <v>13.941472053527832</v>
      </c>
    </row>
    <row r="4392" spans="1:14" x14ac:dyDescent="0.25">
      <c r="A4392" s="1">
        <v>370391</v>
      </c>
      <c r="B4392" s="1" t="s">
        <v>1523</v>
      </c>
      <c r="C4392" s="1">
        <v>121139004</v>
      </c>
      <c r="D4392" s="1">
        <v>391</v>
      </c>
      <c r="E4392" s="1" t="s">
        <v>1926</v>
      </c>
      <c r="F4392" s="1" t="s">
        <v>235</v>
      </c>
      <c r="G4392" s="1" t="s">
        <v>216</v>
      </c>
      <c r="H4392" s="1" t="s">
        <v>240</v>
      </c>
      <c r="I4392" s="1">
        <v>586702</v>
      </c>
      <c r="J4392" s="1">
        <v>4390578</v>
      </c>
      <c r="K4392" s="1">
        <v>0.37938526272773743</v>
      </c>
      <c r="L4392" s="1">
        <v>9.458165168762207</v>
      </c>
      <c r="M4392" s="1">
        <v>2.8809869661927223E-2</v>
      </c>
      <c r="N4392" s="1">
        <v>5.1640572547912598</v>
      </c>
    </row>
    <row r="4393" spans="1:14" x14ac:dyDescent="0.25">
      <c r="A4393" s="1">
        <v>370392</v>
      </c>
      <c r="B4393" s="1" t="s">
        <v>1523</v>
      </c>
      <c r="C4393" s="1">
        <v>121390302</v>
      </c>
      <c r="D4393" s="1">
        <v>392</v>
      </c>
      <c r="E4393" s="1" t="s">
        <v>1927</v>
      </c>
      <c r="F4393" s="1" t="s">
        <v>235</v>
      </c>
      <c r="G4393" s="1" t="s">
        <v>217</v>
      </c>
      <c r="H4393" s="1" t="s">
        <v>240</v>
      </c>
      <c r="I4393" s="1">
        <v>15787853</v>
      </c>
      <c r="J4393" s="1">
        <v>186914800</v>
      </c>
      <c r="K4393" s="1">
        <v>29.668752670288086</v>
      </c>
      <c r="L4393" s="1">
        <v>18.867725372314453</v>
      </c>
      <c r="M4393" s="1">
        <v>0.79039400815963745</v>
      </c>
      <c r="N4393" s="1">
        <v>5.2701859474182129</v>
      </c>
    </row>
    <row r="4394" spans="1:14" x14ac:dyDescent="0.25">
      <c r="A4394" s="1">
        <v>370393</v>
      </c>
      <c r="B4394" s="1" t="s">
        <v>1523</v>
      </c>
      <c r="C4394" s="1">
        <v>121391303</v>
      </c>
      <c r="D4394" s="1">
        <v>393</v>
      </c>
      <c r="E4394" s="1" t="s">
        <v>1928</v>
      </c>
      <c r="F4394" s="1" t="s">
        <v>235</v>
      </c>
      <c r="G4394" s="1" t="s">
        <v>217</v>
      </c>
      <c r="H4394" s="1" t="s">
        <v>240</v>
      </c>
      <c r="I4394" s="1">
        <v>1259784</v>
      </c>
      <c r="J4394" s="1">
        <v>6028433</v>
      </c>
      <c r="K4394" s="1">
        <v>0.72901749610900879</v>
      </c>
      <c r="L4394" s="1">
        <v>13.756564140319824</v>
      </c>
      <c r="M4394" s="1">
        <v>6.3337288796901703E-2</v>
      </c>
      <c r="N4394" s="1">
        <v>5.2937827110290527</v>
      </c>
    </row>
    <row r="4395" spans="1:14" x14ac:dyDescent="0.25">
      <c r="A4395" s="1">
        <v>370394</v>
      </c>
      <c r="B4395" s="1" t="s">
        <v>1523</v>
      </c>
      <c r="C4395" s="1">
        <v>121392303</v>
      </c>
      <c r="D4395" s="1">
        <v>394</v>
      </c>
      <c r="E4395" s="1" t="s">
        <v>1929</v>
      </c>
      <c r="F4395" s="1" t="s">
        <v>235</v>
      </c>
      <c r="G4395" s="1" t="s">
        <v>217</v>
      </c>
      <c r="H4395" s="1" t="s">
        <v>240</v>
      </c>
      <c r="I4395" s="1">
        <v>4431211</v>
      </c>
      <c r="J4395" s="1">
        <v>16857826</v>
      </c>
      <c r="K4395" s="1">
        <v>1.4718070030212402</v>
      </c>
      <c r="L4395" s="1">
        <v>9.5658731460571289</v>
      </c>
      <c r="M4395" s="1">
        <v>9.7174957394599915E-2</v>
      </c>
      <c r="N4395" s="1">
        <v>2.2421355247497559</v>
      </c>
    </row>
    <row r="4396" spans="1:14" x14ac:dyDescent="0.25">
      <c r="A4396" s="1">
        <v>370395</v>
      </c>
      <c r="B4396" s="1" t="s">
        <v>1523</v>
      </c>
      <c r="C4396" s="1">
        <v>121394503</v>
      </c>
      <c r="D4396" s="1">
        <v>395</v>
      </c>
      <c r="E4396" s="1" t="s">
        <v>1930</v>
      </c>
      <c r="F4396" s="1" t="s">
        <v>235</v>
      </c>
      <c r="G4396" s="1" t="s">
        <v>217</v>
      </c>
      <c r="H4396" s="1" t="s">
        <v>240</v>
      </c>
      <c r="I4396" s="1">
        <v>1561499</v>
      </c>
      <c r="J4396" s="1">
        <v>8109413</v>
      </c>
      <c r="K4396" s="1">
        <v>0.27802899479866028</v>
      </c>
      <c r="L4396" s="1">
        <v>3.550189733505249</v>
      </c>
      <c r="M4396" s="1">
        <v>-7.6720699667930603E-2</v>
      </c>
      <c r="N4396" s="1">
        <v>-4.6831750869750977</v>
      </c>
    </row>
    <row r="4397" spans="1:14" x14ac:dyDescent="0.25">
      <c r="A4397" s="1">
        <v>370396</v>
      </c>
      <c r="B4397" s="1" t="s">
        <v>1523</v>
      </c>
      <c r="C4397" s="1">
        <v>121394603</v>
      </c>
      <c r="D4397" s="1">
        <v>396</v>
      </c>
      <c r="E4397" s="1" t="s">
        <v>1931</v>
      </c>
      <c r="F4397" s="1" t="s">
        <v>235</v>
      </c>
      <c r="G4397" s="1" t="s">
        <v>217</v>
      </c>
      <c r="H4397" s="1" t="s">
        <v>240</v>
      </c>
      <c r="I4397" s="1">
        <v>1543302</v>
      </c>
      <c r="J4397" s="1">
        <v>6555932</v>
      </c>
      <c r="K4397" s="1">
        <v>0.37652099132537842</v>
      </c>
      <c r="L4397" s="1">
        <v>6.0931534767150879</v>
      </c>
      <c r="M4397" s="1">
        <v>4.7634828835725784E-2</v>
      </c>
      <c r="N4397" s="1">
        <v>3.1848549842834473</v>
      </c>
    </row>
    <row r="4398" spans="1:14" x14ac:dyDescent="0.25">
      <c r="A4398" s="1">
        <v>370397</v>
      </c>
      <c r="B4398" s="1" t="s">
        <v>1523</v>
      </c>
      <c r="C4398" s="1">
        <v>121395103</v>
      </c>
      <c r="D4398" s="1">
        <v>397</v>
      </c>
      <c r="E4398" s="1" t="s">
        <v>1932</v>
      </c>
      <c r="F4398" s="1" t="s">
        <v>235</v>
      </c>
      <c r="G4398" s="1" t="s">
        <v>217</v>
      </c>
      <c r="H4398" s="1" t="s">
        <v>240</v>
      </c>
      <c r="I4398" s="1">
        <v>4283039</v>
      </c>
      <c r="J4398" s="1">
        <v>13921241</v>
      </c>
      <c r="K4398" s="1">
        <v>2.0481829643249512</v>
      </c>
      <c r="L4398" s="1">
        <v>17.250677108764648</v>
      </c>
      <c r="M4398" s="1">
        <v>-4.6174559742212296E-2</v>
      </c>
      <c r="N4398" s="1">
        <v>-1.0665807723999023</v>
      </c>
    </row>
    <row r="4399" spans="1:14" x14ac:dyDescent="0.25">
      <c r="A4399" s="1">
        <v>370398</v>
      </c>
      <c r="B4399" s="1" t="s">
        <v>1523</v>
      </c>
      <c r="C4399" s="1">
        <v>121395603</v>
      </c>
      <c r="D4399" s="1">
        <v>398</v>
      </c>
      <c r="E4399" s="1" t="s">
        <v>1933</v>
      </c>
      <c r="F4399" s="1" t="s">
        <v>235</v>
      </c>
      <c r="G4399" s="1" t="s">
        <v>217</v>
      </c>
      <c r="H4399" s="1" t="s">
        <v>240</v>
      </c>
      <c r="I4399" s="1">
        <v>1128424</v>
      </c>
      <c r="J4399" s="1">
        <v>3622516</v>
      </c>
      <c r="K4399" s="1">
        <v>0.39565199613571167</v>
      </c>
      <c r="L4399" s="1">
        <v>12.261192321777344</v>
      </c>
      <c r="M4399" s="1">
        <v>-7.159850001335144E-2</v>
      </c>
      <c r="N4399" s="1">
        <v>-5.9664297103881836</v>
      </c>
    </row>
    <row r="4400" spans="1:14" x14ac:dyDescent="0.25">
      <c r="A4400" s="1">
        <v>370399</v>
      </c>
      <c r="B4400" s="1" t="s">
        <v>1523</v>
      </c>
      <c r="C4400" s="1">
        <v>121395703</v>
      </c>
      <c r="D4400" s="1">
        <v>399</v>
      </c>
      <c r="E4400" s="1" t="s">
        <v>1934</v>
      </c>
      <c r="F4400" s="1" t="s">
        <v>235</v>
      </c>
      <c r="G4400" s="1" t="s">
        <v>217</v>
      </c>
      <c r="H4400" s="1" t="s">
        <v>240</v>
      </c>
      <c r="I4400" s="1">
        <v>1258048</v>
      </c>
      <c r="J4400" s="1">
        <v>5907662</v>
      </c>
      <c r="K4400" s="1">
        <v>0.60683947801589966</v>
      </c>
      <c r="L4400" s="1">
        <v>11.448025703430176</v>
      </c>
      <c r="M4400" s="1">
        <v>-0.152814120054245</v>
      </c>
      <c r="N4400" s="1">
        <v>-10.831257820129395</v>
      </c>
    </row>
    <row r="4401" spans="1:14" x14ac:dyDescent="0.25">
      <c r="A4401" s="1">
        <v>370400</v>
      </c>
      <c r="B4401" s="1" t="s">
        <v>1523</v>
      </c>
      <c r="C4401" s="1">
        <v>121397803</v>
      </c>
      <c r="D4401" s="1">
        <v>400</v>
      </c>
      <c r="E4401" s="1" t="s">
        <v>1935</v>
      </c>
      <c r="F4401" s="1" t="s">
        <v>235</v>
      </c>
      <c r="G4401" s="1" t="s">
        <v>217</v>
      </c>
      <c r="H4401" s="1" t="s">
        <v>240</v>
      </c>
      <c r="I4401" s="1">
        <v>2860118</v>
      </c>
      <c r="J4401" s="1">
        <v>12632810</v>
      </c>
      <c r="K4401" s="1">
        <v>1.928570032119751</v>
      </c>
      <c r="L4401" s="1">
        <v>18.016880035400391</v>
      </c>
      <c r="M4401" s="1">
        <v>1.2499839998781681E-2</v>
      </c>
      <c r="N4401" s="1">
        <v>0.43895772099494934</v>
      </c>
    </row>
    <row r="4402" spans="1:14" x14ac:dyDescent="0.25">
      <c r="A4402" s="1">
        <v>370401</v>
      </c>
      <c r="B4402" s="1" t="s">
        <v>1523</v>
      </c>
      <c r="C4402" s="1">
        <v>122091002</v>
      </c>
      <c r="D4402" s="1">
        <v>401</v>
      </c>
      <c r="E4402" s="1" t="s">
        <v>1936</v>
      </c>
      <c r="F4402" s="1" t="s">
        <v>237</v>
      </c>
      <c r="G4402" s="1" t="s">
        <v>218</v>
      </c>
      <c r="H4402" s="1" t="s">
        <v>240</v>
      </c>
      <c r="I4402" s="1">
        <v>5346790</v>
      </c>
      <c r="J4402" s="1">
        <v>20248630</v>
      </c>
      <c r="K4402" s="1">
        <v>2.9483520984649658</v>
      </c>
      <c r="L4402" s="1">
        <v>17.04222297668457</v>
      </c>
      <c r="M4402" s="1">
        <v>0.283843994140625</v>
      </c>
      <c r="N4402" s="1">
        <v>5.6063008308410645</v>
      </c>
    </row>
    <row r="4403" spans="1:14" x14ac:dyDescent="0.25">
      <c r="A4403" s="1">
        <v>370402</v>
      </c>
      <c r="B4403" s="1" t="s">
        <v>1523</v>
      </c>
      <c r="C4403" s="1">
        <v>122091303</v>
      </c>
      <c r="D4403" s="1">
        <v>402</v>
      </c>
      <c r="E4403" s="1" t="s">
        <v>1937</v>
      </c>
      <c r="F4403" s="1" t="s">
        <v>237</v>
      </c>
      <c r="G4403" s="1" t="s">
        <v>218</v>
      </c>
      <c r="H4403" s="1" t="s">
        <v>240</v>
      </c>
      <c r="I4403" s="1">
        <v>1285422</v>
      </c>
      <c r="J4403" s="1">
        <v>7822257</v>
      </c>
      <c r="K4403" s="1">
        <v>0.48166251182556152</v>
      </c>
      <c r="L4403" s="1">
        <v>6.5616278648376465</v>
      </c>
      <c r="M4403" s="1">
        <v>-7.2333842515945435E-2</v>
      </c>
      <c r="N4403" s="1">
        <v>-5.3274555206298828</v>
      </c>
    </row>
    <row r="4404" spans="1:14" x14ac:dyDescent="0.25">
      <c r="A4404" s="1">
        <v>370403</v>
      </c>
      <c r="B4404" s="1" t="s">
        <v>1523</v>
      </c>
      <c r="C4404" s="1">
        <v>122091352</v>
      </c>
      <c r="D4404" s="1">
        <v>403</v>
      </c>
      <c r="E4404" s="1" t="s">
        <v>1938</v>
      </c>
      <c r="F4404" s="1" t="s">
        <v>237</v>
      </c>
      <c r="G4404" s="1" t="s">
        <v>218</v>
      </c>
      <c r="H4404" s="1" t="s">
        <v>240</v>
      </c>
      <c r="I4404" s="1">
        <v>5836929</v>
      </c>
      <c r="J4404" s="1">
        <v>26548328</v>
      </c>
      <c r="K4404" s="1">
        <v>2.0165901184082031</v>
      </c>
      <c r="L4404" s="1">
        <v>8.2203311920166016</v>
      </c>
      <c r="M4404" s="1">
        <v>0.41561004519462585</v>
      </c>
      <c r="N4404" s="1">
        <v>7.6662163734436035</v>
      </c>
    </row>
    <row r="4405" spans="1:14" x14ac:dyDescent="0.25">
      <c r="A4405" s="1">
        <v>370404</v>
      </c>
      <c r="B4405" s="1" t="s">
        <v>1523</v>
      </c>
      <c r="C4405" s="1">
        <v>122092002</v>
      </c>
      <c r="D4405" s="1">
        <v>404</v>
      </c>
      <c r="E4405" s="1" t="s">
        <v>1939</v>
      </c>
      <c r="F4405" s="1" t="s">
        <v>237</v>
      </c>
      <c r="G4405" s="1" t="s">
        <v>218</v>
      </c>
      <c r="H4405" s="1" t="s">
        <v>240</v>
      </c>
      <c r="I4405" s="1">
        <v>3465444</v>
      </c>
      <c r="J4405" s="1">
        <v>15145438</v>
      </c>
      <c r="K4405" s="1">
        <v>0.97127199172973633</v>
      </c>
      <c r="L4405" s="1">
        <v>6.8524103164672852</v>
      </c>
      <c r="M4405" s="1">
        <v>-8.2053892314434052E-2</v>
      </c>
      <c r="N4405" s="1">
        <v>-2.3130073547363281</v>
      </c>
    </row>
    <row r="4406" spans="1:14" x14ac:dyDescent="0.25">
      <c r="A4406" s="1">
        <v>370405</v>
      </c>
      <c r="B4406" s="1" t="s">
        <v>1523</v>
      </c>
      <c r="C4406" s="1">
        <v>122092102</v>
      </c>
      <c r="D4406" s="1">
        <v>405</v>
      </c>
      <c r="E4406" s="1" t="s">
        <v>1940</v>
      </c>
      <c r="F4406" s="1" t="s">
        <v>237</v>
      </c>
      <c r="G4406" s="1" t="s">
        <v>218</v>
      </c>
      <c r="H4406" s="1" t="s">
        <v>240</v>
      </c>
      <c r="I4406" s="1">
        <v>7725998</v>
      </c>
      <c r="J4406" s="1">
        <v>22832790</v>
      </c>
      <c r="K4406" s="1">
        <v>1.5177220106124878</v>
      </c>
      <c r="L4406" s="1">
        <v>7.1204180717468262</v>
      </c>
      <c r="M4406" s="1">
        <v>3.6130830645561218E-2</v>
      </c>
      <c r="N4406" s="1">
        <v>0.4698498547077179</v>
      </c>
    </row>
    <row r="4407" spans="1:14" x14ac:dyDescent="0.25">
      <c r="A4407" s="1">
        <v>370406</v>
      </c>
      <c r="B4407" s="1" t="s">
        <v>1523</v>
      </c>
      <c r="C4407" s="1">
        <v>122092353</v>
      </c>
      <c r="D4407" s="1">
        <v>406</v>
      </c>
      <c r="E4407" s="1" t="s">
        <v>1941</v>
      </c>
      <c r="F4407" s="1" t="s">
        <v>237</v>
      </c>
      <c r="G4407" s="1" t="s">
        <v>218</v>
      </c>
      <c r="H4407" s="1" t="s">
        <v>240</v>
      </c>
      <c r="I4407" s="1">
        <v>6589442</v>
      </c>
      <c r="J4407" s="1">
        <v>17059928</v>
      </c>
      <c r="K4407" s="1">
        <v>1.0575710535049438</v>
      </c>
      <c r="L4407" s="1">
        <v>6.6088452339172363</v>
      </c>
      <c r="M4407" s="1">
        <v>-0.12753765285015106</v>
      </c>
      <c r="N4407" s="1">
        <v>-1.8987352848052979</v>
      </c>
    </row>
    <row r="4408" spans="1:14" x14ac:dyDescent="0.25">
      <c r="A4408" s="1">
        <v>370407</v>
      </c>
      <c r="B4408" s="1" t="s">
        <v>1523</v>
      </c>
      <c r="C4408" s="1">
        <v>122097203</v>
      </c>
      <c r="D4408" s="1">
        <v>407</v>
      </c>
      <c r="E4408" s="1" t="s">
        <v>1942</v>
      </c>
      <c r="F4408" s="1" t="s">
        <v>237</v>
      </c>
      <c r="G4408" s="1" t="s">
        <v>218</v>
      </c>
      <c r="H4408" s="1" t="s">
        <v>240</v>
      </c>
      <c r="I4408" s="1">
        <v>937348</v>
      </c>
      <c r="J4408" s="1">
        <v>3466138</v>
      </c>
      <c r="K4408" s="1">
        <v>0.10665600001811981</v>
      </c>
      <c r="L4408" s="1">
        <v>3.1747751235961914</v>
      </c>
      <c r="M4408" s="1">
        <v>3.4637998789548874E-2</v>
      </c>
      <c r="N4408" s="1">
        <v>3.8371126651763916</v>
      </c>
    </row>
    <row r="4409" spans="1:14" x14ac:dyDescent="0.25">
      <c r="A4409" s="1">
        <v>370408</v>
      </c>
      <c r="B4409" s="1" t="s">
        <v>1523</v>
      </c>
      <c r="C4409" s="1">
        <v>122097502</v>
      </c>
      <c r="D4409" s="1">
        <v>408</v>
      </c>
      <c r="E4409" s="1" t="s">
        <v>1943</v>
      </c>
      <c r="F4409" s="1" t="s">
        <v>237</v>
      </c>
      <c r="G4409" s="1" t="s">
        <v>218</v>
      </c>
      <c r="H4409" s="1" t="s">
        <v>240</v>
      </c>
      <c r="I4409" s="1">
        <v>7354267</v>
      </c>
      <c r="J4409" s="1">
        <v>18171236</v>
      </c>
      <c r="K4409" s="1">
        <v>2.0927729606628418</v>
      </c>
      <c r="L4409" s="1">
        <v>13.01600170135498</v>
      </c>
      <c r="M4409" s="1">
        <v>-4.4769838452339172E-2</v>
      </c>
      <c r="N4409" s="1">
        <v>-0.60507661104202271</v>
      </c>
    </row>
    <row r="4410" spans="1:14" x14ac:dyDescent="0.25">
      <c r="A4410" s="1">
        <v>370409</v>
      </c>
      <c r="B4410" s="1" t="s">
        <v>1523</v>
      </c>
      <c r="C4410" s="1">
        <v>122097604</v>
      </c>
      <c r="D4410" s="1">
        <v>409</v>
      </c>
      <c r="E4410" s="1" t="s">
        <v>1944</v>
      </c>
      <c r="F4410" s="1" t="s">
        <v>237</v>
      </c>
      <c r="G4410" s="1" t="s">
        <v>218</v>
      </c>
      <c r="H4410" s="1" t="s">
        <v>240</v>
      </c>
      <c r="I4410" s="1">
        <v>531515</v>
      </c>
      <c r="J4410" s="1">
        <v>1407662</v>
      </c>
      <c r="K4410" s="1">
        <v>3.7445124238729477E-2</v>
      </c>
      <c r="L4410" s="1">
        <v>2.7327880859375</v>
      </c>
      <c r="M4410" s="1">
        <v>9.0974001213908195E-3</v>
      </c>
      <c r="N4410" s="1">
        <v>1.7414038181304932</v>
      </c>
    </row>
    <row r="4411" spans="1:14" x14ac:dyDescent="0.25">
      <c r="A4411" s="1">
        <v>370410</v>
      </c>
      <c r="B4411" s="1" t="s">
        <v>1523</v>
      </c>
      <c r="C4411" s="1">
        <v>122098003</v>
      </c>
      <c r="D4411" s="1">
        <v>410</v>
      </c>
      <c r="E4411" s="1" t="s">
        <v>1945</v>
      </c>
      <c r="F4411" s="1" t="s">
        <v>237</v>
      </c>
      <c r="G4411" s="1" t="s">
        <v>218</v>
      </c>
      <c r="H4411" s="1" t="s">
        <v>240</v>
      </c>
      <c r="I4411" s="1">
        <v>1044293</v>
      </c>
      <c r="J4411" s="1">
        <v>3298016</v>
      </c>
      <c r="K4411" s="1">
        <v>0.11460325121879578</v>
      </c>
      <c r="L4411" s="1">
        <v>3.6000123023986816</v>
      </c>
      <c r="M4411" s="1">
        <v>-0.13870720565319061</v>
      </c>
      <c r="N4411" s="1">
        <v>-11.725035667419434</v>
      </c>
    </row>
    <row r="4412" spans="1:14" x14ac:dyDescent="0.25">
      <c r="A4412" s="1">
        <v>370411</v>
      </c>
      <c r="B4412" s="1" t="s">
        <v>1523</v>
      </c>
      <c r="C4412" s="1">
        <v>122098103</v>
      </c>
      <c r="D4412" s="1">
        <v>411</v>
      </c>
      <c r="E4412" s="1" t="s">
        <v>1946</v>
      </c>
      <c r="F4412" s="1" t="s">
        <v>237</v>
      </c>
      <c r="G4412" s="1" t="s">
        <v>218</v>
      </c>
      <c r="H4412" s="1" t="s">
        <v>240</v>
      </c>
      <c r="I4412" s="1">
        <v>3987131</v>
      </c>
      <c r="J4412" s="1">
        <v>13220350</v>
      </c>
      <c r="K4412" s="1">
        <v>0.75889301300048828</v>
      </c>
      <c r="L4412" s="1">
        <v>6.0899219512939453</v>
      </c>
      <c r="M4412" s="1">
        <v>-4.6503998339176178E-2</v>
      </c>
      <c r="N4412" s="1">
        <v>-1.1529054641723633</v>
      </c>
    </row>
    <row r="4413" spans="1:14" x14ac:dyDescent="0.25">
      <c r="A4413" s="1">
        <v>370412</v>
      </c>
      <c r="B4413" s="1" t="s">
        <v>1523</v>
      </c>
      <c r="C4413" s="1">
        <v>122098202</v>
      </c>
      <c r="D4413" s="1">
        <v>412</v>
      </c>
      <c r="E4413" s="1" t="s">
        <v>1947</v>
      </c>
      <c r="F4413" s="1" t="s">
        <v>237</v>
      </c>
      <c r="G4413" s="1" t="s">
        <v>218</v>
      </c>
      <c r="H4413" s="1" t="s">
        <v>240</v>
      </c>
      <c r="I4413" s="1">
        <v>6370799</v>
      </c>
      <c r="J4413" s="1">
        <v>19830848</v>
      </c>
      <c r="K4413" s="1">
        <v>1.4749640226364136</v>
      </c>
      <c r="L4413" s="1">
        <v>8.035374641418457</v>
      </c>
      <c r="M4413" s="1">
        <v>-3.7204340100288391E-2</v>
      </c>
      <c r="N4413" s="1">
        <v>-0.58059179782867432</v>
      </c>
    </row>
    <row r="4414" spans="1:14" x14ac:dyDescent="0.25">
      <c r="A4414" s="1">
        <v>370413</v>
      </c>
      <c r="B4414" s="1" t="s">
        <v>1523</v>
      </c>
      <c r="C4414" s="1">
        <v>122098403</v>
      </c>
      <c r="D4414" s="1">
        <v>413</v>
      </c>
      <c r="E4414" s="1" t="s">
        <v>1948</v>
      </c>
      <c r="F4414" s="1" t="s">
        <v>237</v>
      </c>
      <c r="G4414" s="1" t="s">
        <v>218</v>
      </c>
      <c r="H4414" s="1" t="s">
        <v>240</v>
      </c>
      <c r="I4414" s="1">
        <v>3340821</v>
      </c>
      <c r="J4414" s="1">
        <v>13077838</v>
      </c>
      <c r="K4414" s="1">
        <v>1.0297600030899048</v>
      </c>
      <c r="L4414" s="1">
        <v>8.5470895767211914</v>
      </c>
      <c r="M4414" s="1">
        <v>-0.111057348549366</v>
      </c>
      <c r="N4414" s="1">
        <v>-3.2173020839691162</v>
      </c>
    </row>
    <row r="4415" spans="1:14" x14ac:dyDescent="0.25">
      <c r="A4415" s="1">
        <v>370414</v>
      </c>
      <c r="B4415" s="1" t="s">
        <v>1523</v>
      </c>
      <c r="C4415" s="1">
        <v>123460302</v>
      </c>
      <c r="D4415" s="1">
        <v>414</v>
      </c>
      <c r="E4415" s="1" t="s">
        <v>1949</v>
      </c>
      <c r="F4415" s="1" t="s">
        <v>237</v>
      </c>
      <c r="G4415" s="1" t="s">
        <v>219</v>
      </c>
      <c r="H4415" s="1" t="s">
        <v>240</v>
      </c>
      <c r="I4415" s="1">
        <v>4263796</v>
      </c>
      <c r="J4415" s="1">
        <v>10895691</v>
      </c>
      <c r="K4415" s="1">
        <v>1.5233290195465088</v>
      </c>
      <c r="L4415" s="1">
        <v>16.253416061401367</v>
      </c>
      <c r="M4415" s="1">
        <v>0.12480045109987259</v>
      </c>
      <c r="N4415" s="1">
        <v>3.0152351856231689</v>
      </c>
    </row>
    <row r="4416" spans="1:14" x14ac:dyDescent="0.25">
      <c r="A4416" s="1">
        <v>370415</v>
      </c>
      <c r="B4416" s="1" t="s">
        <v>1523</v>
      </c>
      <c r="C4416" s="1">
        <v>123460504</v>
      </c>
      <c r="D4416" s="1">
        <v>415</v>
      </c>
      <c r="E4416" s="1" t="s">
        <v>1950</v>
      </c>
      <c r="F4416" s="1" t="s">
        <v>237</v>
      </c>
      <c r="G4416" s="1" t="s">
        <v>219</v>
      </c>
      <c r="H4416" s="1" t="s">
        <v>240</v>
      </c>
      <c r="I4416" s="1">
        <v>6130</v>
      </c>
      <c r="J4416" s="1">
        <v>34417</v>
      </c>
      <c r="K4416" s="1">
        <v>2.9000000722589903E-5</v>
      </c>
      <c r="L4416" s="1">
        <v>8.433174341917038E-2</v>
      </c>
      <c r="M4416" s="1">
        <v>-9.9999999747524271E-7</v>
      </c>
      <c r="N4416" s="1">
        <v>-1.6310552135109901E-2</v>
      </c>
    </row>
    <row r="4417" spans="1:14" x14ac:dyDescent="0.25">
      <c r="A4417" s="1">
        <v>370416</v>
      </c>
      <c r="B4417" s="1" t="s">
        <v>1523</v>
      </c>
      <c r="C4417" s="1">
        <v>123461302</v>
      </c>
      <c r="D4417" s="1">
        <v>416</v>
      </c>
      <c r="E4417" s="1" t="s">
        <v>1951</v>
      </c>
      <c r="F4417" s="1" t="s">
        <v>237</v>
      </c>
      <c r="G4417" s="1" t="s">
        <v>219</v>
      </c>
      <c r="H4417" s="1" t="s">
        <v>240</v>
      </c>
      <c r="I4417" s="1">
        <v>3053414</v>
      </c>
      <c r="J4417" s="1">
        <v>6842170</v>
      </c>
      <c r="K4417" s="1">
        <v>0.83960801362991333</v>
      </c>
      <c r="L4417" s="1">
        <v>13.987494468688965</v>
      </c>
      <c r="M4417" s="1">
        <v>-7.170800119638443E-2</v>
      </c>
      <c r="N4417" s="1">
        <v>-2.2945663928985596</v>
      </c>
    </row>
    <row r="4418" spans="1:14" x14ac:dyDescent="0.25">
      <c r="A4418" s="1">
        <v>370417</v>
      </c>
      <c r="B4418" s="1" t="s">
        <v>1523</v>
      </c>
      <c r="C4418" s="1">
        <v>123461602</v>
      </c>
      <c r="D4418" s="1">
        <v>417</v>
      </c>
      <c r="E4418" s="1" t="s">
        <v>1952</v>
      </c>
      <c r="F4418" s="1" t="s">
        <v>237</v>
      </c>
      <c r="G4418" s="1" t="s">
        <v>219</v>
      </c>
      <c r="H4418" s="1" t="s">
        <v>240</v>
      </c>
      <c r="I4418" s="1">
        <v>2207669</v>
      </c>
      <c r="J4418" s="1">
        <v>4830979</v>
      </c>
      <c r="K4418" s="1">
        <v>0.51681548357009888</v>
      </c>
      <c r="L4418" s="1">
        <v>11.979506492614746</v>
      </c>
      <c r="M4418" s="1">
        <v>-9.859088808298111E-2</v>
      </c>
      <c r="N4418" s="1">
        <v>-4.2749252319335938</v>
      </c>
    </row>
    <row r="4419" spans="1:14" x14ac:dyDescent="0.25">
      <c r="A4419" s="1">
        <v>370418</v>
      </c>
      <c r="B4419" s="1" t="s">
        <v>1523</v>
      </c>
      <c r="C4419" s="1">
        <v>123463603</v>
      </c>
      <c r="D4419" s="1">
        <v>418</v>
      </c>
      <c r="E4419" s="1" t="s">
        <v>1953</v>
      </c>
      <c r="F4419" s="1" t="s">
        <v>237</v>
      </c>
      <c r="G4419" s="1" t="s">
        <v>219</v>
      </c>
      <c r="H4419" s="1" t="s">
        <v>240</v>
      </c>
      <c r="I4419" s="1">
        <v>2460704</v>
      </c>
      <c r="J4419" s="1">
        <v>6948586</v>
      </c>
      <c r="K4419" s="1">
        <v>0.64936298131942749</v>
      </c>
      <c r="L4419" s="1">
        <v>10.308620452880859</v>
      </c>
      <c r="M4419" s="1">
        <v>-0.14102749526500702</v>
      </c>
      <c r="N4419" s="1">
        <v>-5.4205245971679688</v>
      </c>
    </row>
    <row r="4420" spans="1:14" x14ac:dyDescent="0.25">
      <c r="A4420" s="1">
        <v>370419</v>
      </c>
      <c r="B4420" s="1" t="s">
        <v>1523</v>
      </c>
      <c r="C4420" s="1">
        <v>123463803</v>
      </c>
      <c r="D4420" s="1">
        <v>419</v>
      </c>
      <c r="E4420" s="1" t="s">
        <v>1954</v>
      </c>
      <c r="F4420" s="1" t="s">
        <v>237</v>
      </c>
      <c r="G4420" s="1" t="s">
        <v>219</v>
      </c>
      <c r="H4420" s="1" t="s">
        <v>240</v>
      </c>
      <c r="I4420" s="1">
        <v>371280</v>
      </c>
      <c r="J4420" s="1">
        <v>1087843</v>
      </c>
      <c r="K4420" s="1">
        <v>8.4002315998077393E-2</v>
      </c>
      <c r="L4420" s="1">
        <v>8.3680915832519531</v>
      </c>
      <c r="M4420" s="1">
        <v>3.1059650704264641E-2</v>
      </c>
      <c r="N4420" s="1">
        <v>9.1292743682861328</v>
      </c>
    </row>
    <row r="4421" spans="1:14" x14ac:dyDescent="0.25">
      <c r="A4421" s="1">
        <v>370420</v>
      </c>
      <c r="B4421" s="1" t="s">
        <v>1523</v>
      </c>
      <c r="C4421" s="1">
        <v>123464502</v>
      </c>
      <c r="D4421" s="1">
        <v>420</v>
      </c>
      <c r="E4421" s="1" t="s">
        <v>1955</v>
      </c>
      <c r="F4421" s="1" t="s">
        <v>237</v>
      </c>
      <c r="G4421" s="1" t="s">
        <v>219</v>
      </c>
      <c r="H4421" s="1" t="s">
        <v>240</v>
      </c>
      <c r="I4421" s="1">
        <v>3332610</v>
      </c>
      <c r="J4421" s="1">
        <v>5715516</v>
      </c>
      <c r="K4421" s="1">
        <v>0.62621498107910156</v>
      </c>
      <c r="L4421" s="1">
        <v>12.304538726806641</v>
      </c>
      <c r="M4421" s="1">
        <v>-6.278344988822937E-2</v>
      </c>
      <c r="N4421" s="1">
        <v>-1.8490773439407349</v>
      </c>
    </row>
    <row r="4422" spans="1:14" x14ac:dyDescent="0.25">
      <c r="A4422" s="1">
        <v>370421</v>
      </c>
      <c r="B4422" s="1" t="s">
        <v>1523</v>
      </c>
      <c r="C4422" s="1">
        <v>123464603</v>
      </c>
      <c r="D4422" s="1">
        <v>421</v>
      </c>
      <c r="E4422" s="1" t="s">
        <v>1956</v>
      </c>
      <c r="F4422" s="1" t="s">
        <v>237</v>
      </c>
      <c r="G4422" s="1" t="s">
        <v>219</v>
      </c>
      <c r="H4422" s="1" t="s">
        <v>240</v>
      </c>
      <c r="I4422" s="1">
        <v>914726</v>
      </c>
      <c r="J4422" s="1">
        <v>3456727</v>
      </c>
      <c r="K4422" s="1">
        <v>0.29164925217628479</v>
      </c>
      <c r="L4422" s="1">
        <v>9.214599609375</v>
      </c>
      <c r="M4422" s="1">
        <v>-9.3054316937923431E-2</v>
      </c>
      <c r="N4422" s="1">
        <v>-9.2335920333862305</v>
      </c>
    </row>
    <row r="4423" spans="1:14" x14ac:dyDescent="0.25">
      <c r="A4423" s="1">
        <v>370422</v>
      </c>
      <c r="B4423" s="1" t="s">
        <v>1523</v>
      </c>
      <c r="C4423" s="1">
        <v>123465303</v>
      </c>
      <c r="D4423" s="1">
        <v>422</v>
      </c>
      <c r="E4423" s="1" t="s">
        <v>1957</v>
      </c>
      <c r="F4423" s="1" t="s">
        <v>237</v>
      </c>
      <c r="G4423" s="1" t="s">
        <v>219</v>
      </c>
      <c r="H4423" s="1" t="s">
        <v>240</v>
      </c>
      <c r="I4423" s="1">
        <v>2682143</v>
      </c>
      <c r="J4423" s="1">
        <v>8614350</v>
      </c>
      <c r="K4423" s="1">
        <v>0.73259299993515015</v>
      </c>
      <c r="L4423" s="1">
        <v>9.2947931289672852</v>
      </c>
      <c r="M4423" s="1">
        <v>-4.8248849809169769E-2</v>
      </c>
      <c r="N4423" s="1">
        <v>-1.7671035528182983</v>
      </c>
    </row>
    <row r="4424" spans="1:14" x14ac:dyDescent="0.25">
      <c r="A4424" s="1">
        <v>370423</v>
      </c>
      <c r="B4424" s="1" t="s">
        <v>1523</v>
      </c>
      <c r="C4424" s="1">
        <v>123465602</v>
      </c>
      <c r="D4424" s="1">
        <v>423</v>
      </c>
      <c r="E4424" s="1" t="s">
        <v>1958</v>
      </c>
      <c r="F4424" s="1" t="s">
        <v>237</v>
      </c>
      <c r="G4424" s="1" t="s">
        <v>219</v>
      </c>
      <c r="H4424" s="1" t="s">
        <v>240</v>
      </c>
      <c r="I4424" s="1">
        <v>6178434</v>
      </c>
      <c r="J4424" s="1">
        <v>24731062</v>
      </c>
      <c r="K4424" s="1">
        <v>5.7486038208007813</v>
      </c>
      <c r="L4424" s="1">
        <v>30.283769607543945</v>
      </c>
      <c r="M4424" s="1">
        <v>0.1883646547794342</v>
      </c>
      <c r="N4424" s="1">
        <v>3.1446154117584229</v>
      </c>
    </row>
    <row r="4425" spans="1:14" x14ac:dyDescent="0.25">
      <c r="A4425" s="1">
        <v>370424</v>
      </c>
      <c r="B4425" s="1" t="s">
        <v>1523</v>
      </c>
      <c r="C4425" s="1">
        <v>123465702</v>
      </c>
      <c r="D4425" s="1">
        <v>424</v>
      </c>
      <c r="E4425" s="1" t="s">
        <v>1959</v>
      </c>
      <c r="F4425" s="1" t="s">
        <v>237</v>
      </c>
      <c r="G4425" s="1" t="s">
        <v>219</v>
      </c>
      <c r="H4425" s="1" t="s">
        <v>240</v>
      </c>
      <c r="I4425" s="1">
        <v>7294788</v>
      </c>
      <c r="J4425" s="1">
        <v>16830672</v>
      </c>
      <c r="K4425" s="1">
        <v>2.4010319709777832</v>
      </c>
      <c r="L4425" s="1">
        <v>16.639583587646484</v>
      </c>
      <c r="M4425" s="1">
        <v>3.0004160478711128E-2</v>
      </c>
      <c r="N4425" s="1">
        <v>0.41300830245018005</v>
      </c>
    </row>
    <row r="4426" spans="1:14" x14ac:dyDescent="0.25">
      <c r="A4426" s="1">
        <v>370425</v>
      </c>
      <c r="B4426" s="1" t="s">
        <v>1523</v>
      </c>
      <c r="C4426" s="1">
        <v>123466103</v>
      </c>
      <c r="D4426" s="1">
        <v>425</v>
      </c>
      <c r="E4426" s="1" t="s">
        <v>1960</v>
      </c>
      <c r="F4426" s="1" t="s">
        <v>237</v>
      </c>
      <c r="G4426" s="1" t="s">
        <v>219</v>
      </c>
      <c r="H4426" s="1" t="s">
        <v>240</v>
      </c>
      <c r="I4426" s="1">
        <v>2909999</v>
      </c>
      <c r="J4426" s="1">
        <v>8237432</v>
      </c>
      <c r="K4426" s="1">
        <v>0.65446650981903076</v>
      </c>
      <c r="L4426" s="1">
        <v>8.6307458877563477</v>
      </c>
      <c r="M4426" s="1">
        <v>-6.7725330591201782E-2</v>
      </c>
      <c r="N4426" s="1">
        <v>-2.2743988037109375</v>
      </c>
    </row>
    <row r="4427" spans="1:14" x14ac:dyDescent="0.25">
      <c r="A4427" s="1">
        <v>370426</v>
      </c>
      <c r="B4427" s="1" t="s">
        <v>1523</v>
      </c>
      <c r="C4427" s="1">
        <v>123466303</v>
      </c>
      <c r="D4427" s="1">
        <v>426</v>
      </c>
      <c r="E4427" s="1" t="s">
        <v>1961</v>
      </c>
      <c r="F4427" s="1" t="s">
        <v>237</v>
      </c>
      <c r="G4427" s="1" t="s">
        <v>219</v>
      </c>
      <c r="H4427" s="1" t="s">
        <v>240</v>
      </c>
      <c r="I4427" s="1">
        <v>2466471</v>
      </c>
      <c r="J4427" s="1">
        <v>10275441</v>
      </c>
      <c r="K4427" s="1">
        <v>0.90205001831054688</v>
      </c>
      <c r="L4427" s="1">
        <v>9.6235179901123047</v>
      </c>
      <c r="M4427" s="1">
        <v>-5.0142999738454819E-2</v>
      </c>
      <c r="N4427" s="1">
        <v>-1.9924787282943726</v>
      </c>
    </row>
    <row r="4428" spans="1:14" x14ac:dyDescent="0.25">
      <c r="A4428" s="1">
        <v>370427</v>
      </c>
      <c r="B4428" s="1" t="s">
        <v>1523</v>
      </c>
      <c r="C4428" s="1">
        <v>123466403</v>
      </c>
      <c r="D4428" s="1">
        <v>427</v>
      </c>
      <c r="E4428" s="1" t="s">
        <v>1962</v>
      </c>
      <c r="F4428" s="1" t="s">
        <v>237</v>
      </c>
      <c r="G4428" s="1" t="s">
        <v>219</v>
      </c>
      <c r="H4428" s="1" t="s">
        <v>240</v>
      </c>
      <c r="I4428" s="1">
        <v>3210321</v>
      </c>
      <c r="J4428" s="1">
        <v>19577500</v>
      </c>
      <c r="K4428" s="1">
        <v>4.0146980285644531</v>
      </c>
      <c r="L4428" s="1">
        <v>25.796754837036133</v>
      </c>
      <c r="M4428" s="1">
        <v>0.18554425239562988</v>
      </c>
      <c r="N4428" s="1">
        <v>6.1341466903686523</v>
      </c>
    </row>
    <row r="4429" spans="1:14" x14ac:dyDescent="0.25">
      <c r="A4429" s="1">
        <v>370428</v>
      </c>
      <c r="B4429" s="1" t="s">
        <v>1523</v>
      </c>
      <c r="C4429" s="1">
        <v>123467103</v>
      </c>
      <c r="D4429" s="1">
        <v>428</v>
      </c>
      <c r="E4429" s="1" t="s">
        <v>1963</v>
      </c>
      <c r="F4429" s="1" t="s">
        <v>237</v>
      </c>
      <c r="G4429" s="1" t="s">
        <v>219</v>
      </c>
      <c r="H4429" s="1" t="s">
        <v>240</v>
      </c>
      <c r="I4429" s="1">
        <v>3814643</v>
      </c>
      <c r="J4429" s="1">
        <v>11909780</v>
      </c>
      <c r="K4429" s="1">
        <v>0.96670001745223999</v>
      </c>
      <c r="L4429" s="1">
        <v>8.833892822265625</v>
      </c>
      <c r="M4429" s="1">
        <v>0.13221113383769989</v>
      </c>
      <c r="N4429" s="1">
        <v>3.5903210639953613</v>
      </c>
    </row>
    <row r="4430" spans="1:14" x14ac:dyDescent="0.25">
      <c r="A4430" s="1">
        <v>370429</v>
      </c>
      <c r="B4430" s="1" t="s">
        <v>1523</v>
      </c>
      <c r="C4430" s="1">
        <v>123467203</v>
      </c>
      <c r="D4430" s="1">
        <v>429</v>
      </c>
      <c r="E4430" s="1" t="s">
        <v>1964</v>
      </c>
      <c r="F4430" s="1" t="s">
        <v>237</v>
      </c>
      <c r="G4430" s="1" t="s">
        <v>219</v>
      </c>
      <c r="H4430" s="1" t="s">
        <v>240</v>
      </c>
      <c r="I4430" s="1">
        <v>1027285</v>
      </c>
      <c r="J4430" s="1">
        <v>2360277</v>
      </c>
      <c r="K4430" s="1">
        <v>0.18481725454330444</v>
      </c>
      <c r="L4430" s="1">
        <v>8.495549201965332</v>
      </c>
      <c r="M4430" s="1">
        <v>2.5992540642619133E-2</v>
      </c>
      <c r="N4430" s="1">
        <v>2.5958988666534424</v>
      </c>
    </row>
    <row r="4431" spans="1:14" x14ac:dyDescent="0.25">
      <c r="A4431" s="1">
        <v>370430</v>
      </c>
      <c r="B4431" s="1" t="s">
        <v>1523</v>
      </c>
      <c r="C4431" s="1">
        <v>123467303</v>
      </c>
      <c r="D4431" s="1">
        <v>430</v>
      </c>
      <c r="E4431" s="1" t="s">
        <v>1965</v>
      </c>
      <c r="F4431" s="1" t="s">
        <v>237</v>
      </c>
      <c r="G4431" s="1" t="s">
        <v>219</v>
      </c>
      <c r="H4431" s="1" t="s">
        <v>240</v>
      </c>
      <c r="I4431" s="1">
        <v>3183246</v>
      </c>
      <c r="J4431" s="1">
        <v>13616089</v>
      </c>
      <c r="K4431" s="1">
        <v>1.4003479480743408</v>
      </c>
      <c r="L4431" s="1">
        <v>11.463471412658691</v>
      </c>
      <c r="M4431" s="1">
        <v>0.18439541757106781</v>
      </c>
      <c r="N4431" s="1">
        <v>6.1488699913024902</v>
      </c>
    </row>
    <row r="4432" spans="1:14" x14ac:dyDescent="0.25">
      <c r="A4432" s="1">
        <v>370431</v>
      </c>
      <c r="B4432" s="1" t="s">
        <v>1523</v>
      </c>
      <c r="C4432" s="1">
        <v>123468303</v>
      </c>
      <c r="D4432" s="1">
        <v>431</v>
      </c>
      <c r="E4432" s="1" t="s">
        <v>1966</v>
      </c>
      <c r="F4432" s="1" t="s">
        <v>237</v>
      </c>
      <c r="G4432" s="1" t="s">
        <v>219</v>
      </c>
      <c r="H4432" s="1" t="s">
        <v>240</v>
      </c>
      <c r="I4432" s="1">
        <v>2042760</v>
      </c>
      <c r="J4432" s="1">
        <v>4015731</v>
      </c>
      <c r="K4432" s="1">
        <v>0.48701700568199158</v>
      </c>
      <c r="L4432" s="1">
        <v>13.801543235778809</v>
      </c>
      <c r="M4432" s="1">
        <v>4.7628838568925858E-2</v>
      </c>
      <c r="N4432" s="1">
        <v>2.3872535228729248</v>
      </c>
    </row>
    <row r="4433" spans="1:14" x14ac:dyDescent="0.25">
      <c r="A4433" s="1">
        <v>370432</v>
      </c>
      <c r="B4433" s="1" t="s">
        <v>1523</v>
      </c>
      <c r="C4433" s="1">
        <v>123468402</v>
      </c>
      <c r="D4433" s="1">
        <v>432</v>
      </c>
      <c r="E4433" s="1" t="s">
        <v>1967</v>
      </c>
      <c r="F4433" s="1" t="s">
        <v>237</v>
      </c>
      <c r="G4433" s="1" t="s">
        <v>219</v>
      </c>
      <c r="H4433" s="1" t="s">
        <v>240</v>
      </c>
      <c r="I4433" s="1">
        <v>1546396</v>
      </c>
      <c r="J4433" s="1">
        <v>4156699</v>
      </c>
      <c r="K4433" s="1">
        <v>0.6270107626914978</v>
      </c>
      <c r="L4433" s="1">
        <v>17.763912200927734</v>
      </c>
      <c r="M4433" s="1">
        <v>2.6449879631400108E-2</v>
      </c>
      <c r="N4433" s="1">
        <v>1.7401853799819946</v>
      </c>
    </row>
    <row r="4434" spans="1:14" x14ac:dyDescent="0.25">
      <c r="A4434" s="1">
        <v>370433</v>
      </c>
      <c r="B4434" s="1" t="s">
        <v>1523</v>
      </c>
      <c r="C4434" s="1">
        <v>123468503</v>
      </c>
      <c r="D4434" s="1">
        <v>433</v>
      </c>
      <c r="E4434" s="1" t="s">
        <v>1968</v>
      </c>
      <c r="F4434" s="1" t="s">
        <v>237</v>
      </c>
      <c r="G4434" s="1" t="s">
        <v>219</v>
      </c>
      <c r="H4434" s="1" t="s">
        <v>240</v>
      </c>
      <c r="I4434" s="1">
        <v>1922050</v>
      </c>
      <c r="J4434" s="1">
        <v>5874434</v>
      </c>
      <c r="K4434" s="1">
        <v>0.76980298757553101</v>
      </c>
      <c r="L4434" s="1">
        <v>15.080482482910156</v>
      </c>
      <c r="M4434" s="1">
        <v>-3.3794090151786804E-2</v>
      </c>
      <c r="N4434" s="1">
        <v>-1.7278519868850708</v>
      </c>
    </row>
    <row r="4435" spans="1:14" x14ac:dyDescent="0.25">
      <c r="A4435" s="1">
        <v>370434</v>
      </c>
      <c r="B4435" s="1" t="s">
        <v>1523</v>
      </c>
      <c r="C4435" s="1">
        <v>123468603</v>
      </c>
      <c r="D4435" s="1">
        <v>434</v>
      </c>
      <c r="E4435" s="1" t="s">
        <v>1969</v>
      </c>
      <c r="F4435" s="1" t="s">
        <v>237</v>
      </c>
      <c r="G4435" s="1" t="s">
        <v>219</v>
      </c>
      <c r="H4435" s="1" t="s">
        <v>240</v>
      </c>
      <c r="I4435" s="1">
        <v>2192008</v>
      </c>
      <c r="J4435" s="1">
        <v>10375889</v>
      </c>
      <c r="K4435" s="1">
        <v>0.68211299180984497</v>
      </c>
      <c r="L4435" s="1">
        <v>7.0366077423095703</v>
      </c>
      <c r="M4435" s="1">
        <v>-5.4744929075241089E-2</v>
      </c>
      <c r="N4435" s="1">
        <v>-2.43662428855896</v>
      </c>
    </row>
    <row r="4436" spans="1:14" x14ac:dyDescent="0.25">
      <c r="A4436" s="1">
        <v>370435</v>
      </c>
      <c r="B4436" s="1" t="s">
        <v>1523</v>
      </c>
      <c r="C4436" s="1">
        <v>123469303</v>
      </c>
      <c r="D4436" s="1">
        <v>435</v>
      </c>
      <c r="E4436" s="1" t="s">
        <v>1970</v>
      </c>
      <c r="F4436" s="1" t="s">
        <v>237</v>
      </c>
      <c r="G4436" s="1" t="s">
        <v>219</v>
      </c>
      <c r="H4436" s="1" t="s">
        <v>240</v>
      </c>
      <c r="I4436" s="1">
        <v>2122406</v>
      </c>
      <c r="J4436" s="1">
        <v>4275942</v>
      </c>
      <c r="K4436" s="1">
        <v>0.58406347036361694</v>
      </c>
      <c r="L4436" s="1">
        <v>15.820225715637207</v>
      </c>
      <c r="M4436" s="1">
        <v>-0.11417178809642792</v>
      </c>
      <c r="N4436" s="1">
        <v>-5.1047539710998535</v>
      </c>
    </row>
    <row r="4437" spans="1:14" x14ac:dyDescent="0.25">
      <c r="A4437" s="1">
        <v>370436</v>
      </c>
      <c r="B4437" s="1" t="s">
        <v>1523</v>
      </c>
      <c r="C4437" s="1">
        <v>124150503</v>
      </c>
      <c r="D4437" s="1">
        <v>436</v>
      </c>
      <c r="E4437" s="1" t="s">
        <v>1971</v>
      </c>
      <c r="F4437" s="1" t="s">
        <v>238</v>
      </c>
      <c r="G4437" s="1" t="s">
        <v>220</v>
      </c>
      <c r="H4437" s="1" t="s">
        <v>240</v>
      </c>
      <c r="I4437" s="1">
        <v>3272605</v>
      </c>
      <c r="J4437" s="1">
        <v>17398704</v>
      </c>
      <c r="K4437" s="1">
        <v>0.97639501094818115</v>
      </c>
      <c r="L4437" s="1">
        <v>5.9455404281616211</v>
      </c>
      <c r="M4437" s="1">
        <v>2.362679922953248E-3</v>
      </c>
      <c r="N4437" s="1">
        <v>7.2247855365276337E-2</v>
      </c>
    </row>
    <row r="4438" spans="1:14" x14ac:dyDescent="0.25">
      <c r="A4438" s="1">
        <v>370437</v>
      </c>
      <c r="B4438" s="1" t="s">
        <v>1523</v>
      </c>
      <c r="C4438" s="1">
        <v>124151902</v>
      </c>
      <c r="D4438" s="1">
        <v>437</v>
      </c>
      <c r="E4438" s="1" t="s">
        <v>1972</v>
      </c>
      <c r="F4438" s="1" t="s">
        <v>238</v>
      </c>
      <c r="G4438" s="1" t="s">
        <v>220</v>
      </c>
      <c r="H4438" s="1" t="s">
        <v>240</v>
      </c>
      <c r="I4438" s="1">
        <v>7374410</v>
      </c>
      <c r="J4438" s="1">
        <v>34341968</v>
      </c>
      <c r="K4438" s="1">
        <v>4.7803502082824707</v>
      </c>
      <c r="L4438" s="1">
        <v>16.170799255371094</v>
      </c>
      <c r="M4438" s="1">
        <v>0.38008520007133484</v>
      </c>
      <c r="N4438" s="1">
        <v>5.4341945648193359</v>
      </c>
    </row>
    <row r="4439" spans="1:14" x14ac:dyDescent="0.25">
      <c r="A4439" s="1">
        <v>370438</v>
      </c>
      <c r="B4439" s="1" t="s">
        <v>1523</v>
      </c>
      <c r="C4439" s="1">
        <v>124152003</v>
      </c>
      <c r="D4439" s="1">
        <v>438</v>
      </c>
      <c r="E4439" s="1" t="s">
        <v>1973</v>
      </c>
      <c r="F4439" s="1" t="s">
        <v>238</v>
      </c>
      <c r="G4439" s="1" t="s">
        <v>220</v>
      </c>
      <c r="H4439" s="1" t="s">
        <v>240</v>
      </c>
      <c r="I4439" s="1">
        <v>6627794</v>
      </c>
      <c r="J4439" s="1">
        <v>18764318</v>
      </c>
      <c r="K4439" s="1">
        <v>1.5812480449676514</v>
      </c>
      <c r="L4439" s="1">
        <v>9.2023601531982422</v>
      </c>
      <c r="M4439" s="1">
        <v>-0.19915449619293213</v>
      </c>
      <c r="N4439" s="1">
        <v>-2.9171817302703857</v>
      </c>
    </row>
    <row r="4440" spans="1:14" x14ac:dyDescent="0.25">
      <c r="A4440" s="1">
        <v>370439</v>
      </c>
      <c r="B4440" s="1" t="s">
        <v>1523</v>
      </c>
      <c r="C4440" s="1">
        <v>124153503</v>
      </c>
      <c r="D4440" s="1">
        <v>439</v>
      </c>
      <c r="E4440" s="1" t="s">
        <v>1974</v>
      </c>
      <c r="F4440" s="1" t="s">
        <v>238</v>
      </c>
      <c r="G4440" s="1" t="s">
        <v>220</v>
      </c>
      <c r="H4440" s="1" t="s">
        <v>240</v>
      </c>
      <c r="I4440" s="1">
        <v>1610629</v>
      </c>
      <c r="J4440" s="1">
        <v>4039030</v>
      </c>
      <c r="K4440" s="1">
        <v>0.47725850343704224</v>
      </c>
      <c r="L4440" s="1">
        <v>13.399470329284668</v>
      </c>
      <c r="M4440" s="1">
        <v>-0.12658970057964325</v>
      </c>
      <c r="N4440" s="1">
        <v>-7.2869176864624023</v>
      </c>
    </row>
    <row r="4441" spans="1:14" x14ac:dyDescent="0.25">
      <c r="A4441" s="1">
        <v>370440</v>
      </c>
      <c r="B4441" s="1" t="s">
        <v>1523</v>
      </c>
      <c r="C4441" s="1">
        <v>124154003</v>
      </c>
      <c r="D4441" s="1">
        <v>440</v>
      </c>
      <c r="E4441" s="1" t="s">
        <v>1975</v>
      </c>
      <c r="F4441" s="1" t="s">
        <v>238</v>
      </c>
      <c r="G4441" s="1" t="s">
        <v>220</v>
      </c>
      <c r="H4441" s="1" t="s">
        <v>240</v>
      </c>
      <c r="I4441" s="1">
        <v>2047989</v>
      </c>
      <c r="J4441" s="1">
        <v>8001897</v>
      </c>
      <c r="K4441" s="1">
        <v>0.64267247915267944</v>
      </c>
      <c r="L4441" s="1">
        <v>8.7328834533691406</v>
      </c>
      <c r="M4441" s="1">
        <v>-8.1245556473731995E-2</v>
      </c>
      <c r="N4441" s="1">
        <v>-3.8157167434692383</v>
      </c>
    </row>
    <row r="4442" spans="1:14" x14ac:dyDescent="0.25">
      <c r="A4442" s="1">
        <v>370441</v>
      </c>
      <c r="B4442" s="1" t="s">
        <v>1523</v>
      </c>
      <c r="C4442" s="1">
        <v>124156503</v>
      </c>
      <c r="D4442" s="1">
        <v>441</v>
      </c>
      <c r="E4442" s="1" t="s">
        <v>1976</v>
      </c>
      <c r="F4442" s="1" t="s">
        <v>238</v>
      </c>
      <c r="G4442" s="1" t="s">
        <v>220</v>
      </c>
      <c r="H4442" s="1" t="s">
        <v>240</v>
      </c>
      <c r="I4442" s="1">
        <v>1691709</v>
      </c>
      <c r="J4442" s="1">
        <v>7583421</v>
      </c>
      <c r="K4442" s="1">
        <v>0.45702049136161804</v>
      </c>
      <c r="L4442" s="1">
        <v>6.4130620956420898</v>
      </c>
      <c r="M4442" s="1">
        <v>-0.10383845120668411</v>
      </c>
      <c r="N4442" s="1">
        <v>-5.7831082344055176</v>
      </c>
    </row>
    <row r="4443" spans="1:14" x14ac:dyDescent="0.25">
      <c r="A4443" s="1">
        <v>370442</v>
      </c>
      <c r="B4443" s="1" t="s">
        <v>1523</v>
      </c>
      <c r="C4443" s="1">
        <v>124156603</v>
      </c>
      <c r="D4443" s="1">
        <v>442</v>
      </c>
      <c r="E4443" s="1" t="s">
        <v>1977</v>
      </c>
      <c r="F4443" s="1" t="s">
        <v>238</v>
      </c>
      <c r="G4443" s="1" t="s">
        <v>220</v>
      </c>
      <c r="H4443" s="1" t="s">
        <v>240</v>
      </c>
      <c r="I4443" s="1">
        <v>2474484</v>
      </c>
      <c r="J4443" s="1">
        <v>8411174</v>
      </c>
      <c r="K4443" s="1">
        <v>0.86106151342391968</v>
      </c>
      <c r="L4443" s="1">
        <v>11.404618263244629</v>
      </c>
      <c r="M4443" s="1">
        <v>5.6474171578884125E-2</v>
      </c>
      <c r="N4443" s="1">
        <v>2.335564136505127</v>
      </c>
    </row>
    <row r="4444" spans="1:14" x14ac:dyDescent="0.25">
      <c r="A4444" s="1">
        <v>370443</v>
      </c>
      <c r="B4444" s="1" t="s">
        <v>1523</v>
      </c>
      <c r="C4444" s="1">
        <v>124156703</v>
      </c>
      <c r="D4444" s="1">
        <v>443</v>
      </c>
      <c r="E4444" s="1" t="s">
        <v>1978</v>
      </c>
      <c r="F4444" s="1" t="s">
        <v>238</v>
      </c>
      <c r="G4444" s="1" t="s">
        <v>220</v>
      </c>
      <c r="H4444" s="1" t="s">
        <v>240</v>
      </c>
      <c r="I4444" s="1">
        <v>2793662</v>
      </c>
      <c r="J4444" s="1">
        <v>16391603</v>
      </c>
      <c r="K4444" s="1">
        <v>1.8015600442886353</v>
      </c>
      <c r="L4444" s="1">
        <v>12.347872734069824</v>
      </c>
      <c r="M4444" s="1">
        <v>6.0905501246452332E-2</v>
      </c>
      <c r="N4444" s="1">
        <v>2.2287204265594482</v>
      </c>
    </row>
    <row r="4445" spans="1:14" x14ac:dyDescent="0.25">
      <c r="A4445" s="1">
        <v>370444</v>
      </c>
      <c r="B4445" s="1" t="s">
        <v>1523</v>
      </c>
      <c r="C4445" s="1">
        <v>124157203</v>
      </c>
      <c r="D4445" s="1">
        <v>444</v>
      </c>
      <c r="E4445" s="1" t="s">
        <v>1979</v>
      </c>
      <c r="F4445" s="1" t="s">
        <v>238</v>
      </c>
      <c r="G4445" s="1" t="s">
        <v>220</v>
      </c>
      <c r="H4445" s="1" t="s">
        <v>240</v>
      </c>
      <c r="I4445" s="1">
        <v>1803085</v>
      </c>
      <c r="J4445" s="1">
        <v>6760591</v>
      </c>
      <c r="K4445" s="1">
        <v>0.73186451196670532</v>
      </c>
      <c r="L4445" s="1">
        <v>12.139619827270508</v>
      </c>
      <c r="M4445" s="1">
        <v>-0.11326543986797333</v>
      </c>
      <c r="N4445" s="1">
        <v>-5.9104762077331543</v>
      </c>
    </row>
    <row r="4446" spans="1:14" x14ac:dyDescent="0.25">
      <c r="A4446" s="1">
        <v>370445</v>
      </c>
      <c r="B4446" s="1" t="s">
        <v>1523</v>
      </c>
      <c r="C4446" s="1">
        <v>124157802</v>
      </c>
      <c r="D4446" s="1">
        <v>445</v>
      </c>
      <c r="E4446" s="1" t="s">
        <v>1980</v>
      </c>
      <c r="F4446" s="1" t="s">
        <v>238</v>
      </c>
      <c r="G4446" s="1" t="s">
        <v>220</v>
      </c>
      <c r="H4446" s="1" t="s">
        <v>240</v>
      </c>
      <c r="I4446" s="1">
        <v>2506710</v>
      </c>
      <c r="J4446" s="1">
        <v>5337476</v>
      </c>
      <c r="K4446" s="1">
        <v>0.71213901042938232</v>
      </c>
      <c r="L4446" s="1">
        <v>15.396477699279785</v>
      </c>
      <c r="M4446" s="1">
        <v>-9.3574389815330505E-2</v>
      </c>
      <c r="N4446" s="1">
        <v>-3.5986213684082031</v>
      </c>
    </row>
    <row r="4447" spans="1:14" x14ac:dyDescent="0.25">
      <c r="A4447" s="1">
        <v>370446</v>
      </c>
      <c r="B4447" s="1" t="s">
        <v>1523</v>
      </c>
      <c r="C4447" s="1">
        <v>124158503</v>
      </c>
      <c r="D4447" s="1">
        <v>446</v>
      </c>
      <c r="E4447" s="1" t="s">
        <v>1981</v>
      </c>
      <c r="F4447" s="1" t="s">
        <v>238</v>
      </c>
      <c r="G4447" s="1" t="s">
        <v>220</v>
      </c>
      <c r="H4447" s="1" t="s">
        <v>240</v>
      </c>
      <c r="I4447" s="1">
        <v>1829980</v>
      </c>
      <c r="J4447" s="1">
        <v>4390314</v>
      </c>
      <c r="K4447" s="1">
        <v>0.51057577133178711</v>
      </c>
      <c r="L4447" s="1">
        <v>13.160057067871094</v>
      </c>
      <c r="M4447" s="1">
        <v>-0.10967277735471725</v>
      </c>
      <c r="N4447" s="1">
        <v>-5.6542482376098633</v>
      </c>
    </row>
    <row r="4448" spans="1:14" x14ac:dyDescent="0.25">
      <c r="A4448" s="1">
        <v>370447</v>
      </c>
      <c r="B4448" s="1" t="s">
        <v>1523</v>
      </c>
      <c r="C4448" s="1">
        <v>124159002</v>
      </c>
      <c r="D4448" s="1">
        <v>447</v>
      </c>
      <c r="E4448" s="1" t="s">
        <v>1982</v>
      </c>
      <c r="F4448" s="1" t="s">
        <v>238</v>
      </c>
      <c r="G4448" s="1" t="s">
        <v>220</v>
      </c>
      <c r="H4448" s="1" t="s">
        <v>240</v>
      </c>
      <c r="I4448" s="1">
        <v>5486710</v>
      </c>
      <c r="J4448" s="1">
        <v>12634213</v>
      </c>
      <c r="K4448" s="1">
        <v>1.699524998664856</v>
      </c>
      <c r="L4448" s="1">
        <v>15.542510032653809</v>
      </c>
      <c r="M4448" s="1">
        <v>-0.47978472709655762</v>
      </c>
      <c r="N4448" s="1">
        <v>-8.041316032409668</v>
      </c>
    </row>
    <row r="4449" spans="1:14" x14ac:dyDescent="0.25">
      <c r="A4449" s="1">
        <v>370448</v>
      </c>
      <c r="B4449" s="1" t="s">
        <v>1523</v>
      </c>
      <c r="C4449" s="1">
        <v>125231232</v>
      </c>
      <c r="D4449" s="1">
        <v>448</v>
      </c>
      <c r="E4449" s="1" t="s">
        <v>1983</v>
      </c>
      <c r="F4449" s="1" t="s">
        <v>238</v>
      </c>
      <c r="G4449" s="1" t="s">
        <v>221</v>
      </c>
      <c r="H4449" s="1" t="s">
        <v>240</v>
      </c>
      <c r="I4449" s="1">
        <v>7775114</v>
      </c>
      <c r="J4449" s="1">
        <v>104432496</v>
      </c>
      <c r="K4449" s="1">
        <v>13.696040153503418</v>
      </c>
      <c r="L4449" s="1">
        <v>15.094307899475098</v>
      </c>
      <c r="M4449" s="1">
        <v>0.20732182264328003</v>
      </c>
      <c r="N4449" s="1">
        <v>2.7395286560058594</v>
      </c>
    </row>
    <row r="4450" spans="1:14" x14ac:dyDescent="0.25">
      <c r="A4450" s="1">
        <v>370449</v>
      </c>
      <c r="B4450" s="1" t="s">
        <v>1523</v>
      </c>
      <c r="C4450" s="1">
        <v>125231303</v>
      </c>
      <c r="D4450" s="1">
        <v>449</v>
      </c>
      <c r="E4450" s="1" t="s">
        <v>1984</v>
      </c>
      <c r="F4450" s="1" t="s">
        <v>238</v>
      </c>
      <c r="G4450" s="1" t="s">
        <v>221</v>
      </c>
      <c r="H4450" s="1" t="s">
        <v>240</v>
      </c>
      <c r="I4450" s="1">
        <v>3274919</v>
      </c>
      <c r="J4450" s="1">
        <v>13067273</v>
      </c>
      <c r="K4450" s="1">
        <v>1.317391037940979</v>
      </c>
      <c r="L4450" s="1">
        <v>11.21195125579834</v>
      </c>
      <c r="M4450" s="1">
        <v>0.15788769721984863</v>
      </c>
      <c r="N4450" s="1">
        <v>5.0653228759765625</v>
      </c>
    </row>
    <row r="4451" spans="1:14" x14ac:dyDescent="0.25">
      <c r="A4451" s="1">
        <v>370450</v>
      </c>
      <c r="B4451" s="1" t="s">
        <v>1523</v>
      </c>
      <c r="C4451" s="1">
        <v>125234103</v>
      </c>
      <c r="D4451" s="1">
        <v>450</v>
      </c>
      <c r="E4451" s="1" t="s">
        <v>1985</v>
      </c>
      <c r="F4451" s="1" t="s">
        <v>238</v>
      </c>
      <c r="G4451" s="1" t="s">
        <v>221</v>
      </c>
      <c r="H4451" s="1" t="s">
        <v>240</v>
      </c>
      <c r="I4451" s="1">
        <v>2222388</v>
      </c>
      <c r="J4451" s="1">
        <v>5686571</v>
      </c>
      <c r="K4451" s="1">
        <v>0.52258700132369995</v>
      </c>
      <c r="L4451" s="1">
        <v>10.119841575622559</v>
      </c>
      <c r="M4451" s="1">
        <v>6.9920001551508904E-3</v>
      </c>
      <c r="N4451" s="1">
        <v>0.31560948491096497</v>
      </c>
    </row>
    <row r="4452" spans="1:14" x14ac:dyDescent="0.25">
      <c r="A4452" s="1">
        <v>370451</v>
      </c>
      <c r="B4452" s="1" t="s">
        <v>1523</v>
      </c>
      <c r="C4452" s="1">
        <v>125234502</v>
      </c>
      <c r="D4452" s="1">
        <v>451</v>
      </c>
      <c r="E4452" s="1" t="s">
        <v>1986</v>
      </c>
      <c r="F4452" s="1" t="s">
        <v>238</v>
      </c>
      <c r="G4452" s="1" t="s">
        <v>221</v>
      </c>
      <c r="H4452" s="1" t="s">
        <v>240</v>
      </c>
      <c r="I4452" s="1">
        <v>2966932</v>
      </c>
      <c r="J4452" s="1">
        <v>5848188</v>
      </c>
      <c r="K4452" s="1">
        <v>0.81903451681137085</v>
      </c>
      <c r="L4452" s="1">
        <v>16.285732269287109</v>
      </c>
      <c r="M4452" s="1">
        <v>1.9618000078480691E-4</v>
      </c>
      <c r="N4452" s="1">
        <v>6.6126547753810883E-3</v>
      </c>
    </row>
    <row r="4453" spans="1:14" x14ac:dyDescent="0.25">
      <c r="A4453" s="1">
        <v>370452</v>
      </c>
      <c r="B4453" s="1" t="s">
        <v>1523</v>
      </c>
      <c r="C4453" s="1">
        <v>125235103</v>
      </c>
      <c r="D4453" s="1">
        <v>452</v>
      </c>
      <c r="E4453" s="1" t="s">
        <v>1987</v>
      </c>
      <c r="F4453" s="1" t="s">
        <v>238</v>
      </c>
      <c r="G4453" s="1" t="s">
        <v>221</v>
      </c>
      <c r="H4453" s="1" t="s">
        <v>240</v>
      </c>
      <c r="I4453" s="1">
        <v>2874453</v>
      </c>
      <c r="J4453" s="1">
        <v>12633946</v>
      </c>
      <c r="K4453" s="1">
        <v>1.4389309883117676</v>
      </c>
      <c r="L4453" s="1">
        <v>12.85331916809082</v>
      </c>
      <c r="M4453" s="1">
        <v>0.14267174899578094</v>
      </c>
      <c r="N4453" s="1">
        <v>5.2226638793945313</v>
      </c>
    </row>
    <row r="4454" spans="1:14" x14ac:dyDescent="0.25">
      <c r="A4454" s="1">
        <v>370453</v>
      </c>
      <c r="B4454" s="1" t="s">
        <v>1523</v>
      </c>
      <c r="C4454" s="1">
        <v>125235502</v>
      </c>
      <c r="D4454" s="1">
        <v>453</v>
      </c>
      <c r="E4454" s="1" t="s">
        <v>1988</v>
      </c>
      <c r="F4454" s="1" t="s">
        <v>238</v>
      </c>
      <c r="G4454" s="1" t="s">
        <v>221</v>
      </c>
      <c r="H4454" s="1" t="s">
        <v>240</v>
      </c>
      <c r="I4454" s="1">
        <v>1740360</v>
      </c>
      <c r="J4454" s="1">
        <v>3539488</v>
      </c>
      <c r="K4454" s="1">
        <v>0.31768348813056946</v>
      </c>
      <c r="L4454" s="1">
        <v>9.8604211807250977</v>
      </c>
      <c r="M4454" s="1">
        <v>-0.11399710923433304</v>
      </c>
      <c r="N4454" s="1">
        <v>-6.1475272178649902</v>
      </c>
    </row>
    <row r="4455" spans="1:14" x14ac:dyDescent="0.25">
      <c r="A4455" s="1">
        <v>370454</v>
      </c>
      <c r="B4455" s="1" t="s">
        <v>1523</v>
      </c>
      <c r="C4455" s="1">
        <v>125236903</v>
      </c>
      <c r="D4455" s="1">
        <v>454</v>
      </c>
      <c r="E4455" s="1" t="s">
        <v>1989</v>
      </c>
      <c r="F4455" s="1" t="s">
        <v>238</v>
      </c>
      <c r="G4455" s="1" t="s">
        <v>221</v>
      </c>
      <c r="H4455" s="1" t="s">
        <v>240</v>
      </c>
      <c r="I4455" s="1">
        <v>2482327</v>
      </c>
      <c r="J4455" s="1">
        <v>7858107</v>
      </c>
      <c r="K4455" s="1">
        <v>0.60514301061630249</v>
      </c>
      <c r="L4455" s="1">
        <v>8.343388557434082</v>
      </c>
      <c r="M4455" s="1">
        <v>0.14529219269752502</v>
      </c>
      <c r="N4455" s="1">
        <v>6.2169461250305176</v>
      </c>
    </row>
    <row r="4456" spans="1:14" x14ac:dyDescent="0.25">
      <c r="A4456" s="1">
        <v>370455</v>
      </c>
      <c r="B4456" s="1" t="s">
        <v>1523</v>
      </c>
      <c r="C4456" s="1">
        <v>125237603</v>
      </c>
      <c r="D4456" s="1">
        <v>455</v>
      </c>
      <c r="E4456" s="1" t="s">
        <v>1990</v>
      </c>
      <c r="F4456" s="1" t="s">
        <v>238</v>
      </c>
      <c r="G4456" s="1" t="s">
        <v>221</v>
      </c>
      <c r="H4456" s="1" t="s">
        <v>240</v>
      </c>
      <c r="I4456" s="1">
        <v>1369400</v>
      </c>
      <c r="J4456" s="1">
        <v>3025138</v>
      </c>
      <c r="K4456" s="1">
        <v>0.34523999691009521</v>
      </c>
      <c r="L4456" s="1">
        <v>12.882579803466797</v>
      </c>
      <c r="M4456" s="1">
        <v>2.3608280345797539E-2</v>
      </c>
      <c r="N4456" s="1">
        <v>1.7542299032211304</v>
      </c>
    </row>
    <row r="4457" spans="1:14" x14ac:dyDescent="0.25">
      <c r="A4457" s="1">
        <v>370456</v>
      </c>
      <c r="B4457" s="1" t="s">
        <v>1523</v>
      </c>
      <c r="C4457" s="1">
        <v>125237702</v>
      </c>
      <c r="D4457" s="1">
        <v>456</v>
      </c>
      <c r="E4457" s="1" t="s">
        <v>1991</v>
      </c>
      <c r="F4457" s="1" t="s">
        <v>238</v>
      </c>
      <c r="G4457" s="1" t="s">
        <v>221</v>
      </c>
      <c r="H4457" s="1" t="s">
        <v>240</v>
      </c>
      <c r="I4457" s="1">
        <v>4785615</v>
      </c>
      <c r="J4457" s="1">
        <v>15619874</v>
      </c>
      <c r="K4457" s="1">
        <v>1.7628530263900757</v>
      </c>
      <c r="L4457" s="1">
        <v>12.721731185913086</v>
      </c>
      <c r="M4457" s="1">
        <v>0.27055606245994568</v>
      </c>
      <c r="N4457" s="1">
        <v>5.9923038482666016</v>
      </c>
    </row>
    <row r="4458" spans="1:14" x14ac:dyDescent="0.25">
      <c r="A4458" s="1">
        <v>370457</v>
      </c>
      <c r="B4458" s="1" t="s">
        <v>1523</v>
      </c>
      <c r="C4458" s="1">
        <v>125237903</v>
      </c>
      <c r="D4458" s="1">
        <v>457</v>
      </c>
      <c r="E4458" s="1" t="s">
        <v>1992</v>
      </c>
      <c r="F4458" s="1" t="s">
        <v>238</v>
      </c>
      <c r="G4458" s="1" t="s">
        <v>221</v>
      </c>
      <c r="H4458" s="1" t="s">
        <v>240</v>
      </c>
      <c r="I4458" s="1">
        <v>1931323</v>
      </c>
      <c r="J4458" s="1">
        <v>4277774</v>
      </c>
      <c r="K4458" s="1">
        <v>0.50749349594116211</v>
      </c>
      <c r="L4458" s="1">
        <v>13.46036434173584</v>
      </c>
      <c r="M4458" s="1">
        <v>3.4782260656356812E-2</v>
      </c>
      <c r="N4458" s="1">
        <v>1.833984375</v>
      </c>
    </row>
    <row r="4459" spans="1:14" x14ac:dyDescent="0.25">
      <c r="A4459" s="1">
        <v>370458</v>
      </c>
      <c r="B4459" s="1" t="s">
        <v>1523</v>
      </c>
      <c r="C4459" s="1">
        <v>125238402</v>
      </c>
      <c r="D4459" s="1">
        <v>458</v>
      </c>
      <c r="E4459" s="1" t="s">
        <v>1993</v>
      </c>
      <c r="F4459" s="1" t="s">
        <v>238</v>
      </c>
      <c r="G4459" s="1" t="s">
        <v>221</v>
      </c>
      <c r="H4459" s="1" t="s">
        <v>240</v>
      </c>
      <c r="I4459" s="1">
        <v>3821899</v>
      </c>
      <c r="J4459" s="1">
        <v>28060576</v>
      </c>
      <c r="K4459" s="1">
        <v>5.219304084777832</v>
      </c>
      <c r="L4459" s="1">
        <v>22.850320816040039</v>
      </c>
      <c r="M4459" s="1">
        <v>0.10920500010251999</v>
      </c>
      <c r="N4459" s="1">
        <v>2.9413950443267822</v>
      </c>
    </row>
    <row r="4460" spans="1:14" x14ac:dyDescent="0.25">
      <c r="A4460" s="1">
        <v>370459</v>
      </c>
      <c r="B4460" s="1" t="s">
        <v>1523</v>
      </c>
      <c r="C4460" s="1">
        <v>125238502</v>
      </c>
      <c r="D4460" s="1">
        <v>459</v>
      </c>
      <c r="E4460" s="1" t="s">
        <v>1994</v>
      </c>
      <c r="F4460" s="1" t="s">
        <v>238</v>
      </c>
      <c r="G4460" s="1" t="s">
        <v>221</v>
      </c>
      <c r="H4460" s="1" t="s">
        <v>240</v>
      </c>
      <c r="I4460" s="1">
        <v>2265837</v>
      </c>
      <c r="J4460" s="1">
        <v>4754106</v>
      </c>
      <c r="K4460" s="1">
        <v>0.6903340220451355</v>
      </c>
      <c r="L4460" s="1">
        <v>16.987518310546875</v>
      </c>
      <c r="M4460" s="1">
        <v>0.16777339577674866</v>
      </c>
      <c r="N4460" s="1">
        <v>7.9965825080871582</v>
      </c>
    </row>
    <row r="4461" spans="1:14" x14ac:dyDescent="0.25">
      <c r="A4461" s="1">
        <v>370460</v>
      </c>
      <c r="B4461" s="1" t="s">
        <v>1523</v>
      </c>
      <c r="C4461" s="1">
        <v>125239452</v>
      </c>
      <c r="D4461" s="1">
        <v>460</v>
      </c>
      <c r="E4461" s="1" t="s">
        <v>1995</v>
      </c>
      <c r="F4461" s="1" t="s">
        <v>238</v>
      </c>
      <c r="G4461" s="1" t="s">
        <v>221</v>
      </c>
      <c r="H4461" s="1" t="s">
        <v>240</v>
      </c>
      <c r="I4461" s="1">
        <v>10786416</v>
      </c>
      <c r="J4461" s="1">
        <v>60707556</v>
      </c>
      <c r="K4461" s="1">
        <v>9.996403694152832</v>
      </c>
      <c r="L4461" s="1">
        <v>19.712436676025391</v>
      </c>
      <c r="M4461" s="1">
        <v>0.57179844379425049</v>
      </c>
      <c r="N4461" s="1">
        <v>5.5978446006774902</v>
      </c>
    </row>
    <row r="4462" spans="1:14" x14ac:dyDescent="0.25">
      <c r="A4462" s="1">
        <v>370461</v>
      </c>
      <c r="B4462" s="1" t="s">
        <v>1523</v>
      </c>
      <c r="C4462" s="1">
        <v>125239603</v>
      </c>
      <c r="D4462" s="1">
        <v>461</v>
      </c>
      <c r="E4462" s="1" t="s">
        <v>1996</v>
      </c>
      <c r="F4462" s="1" t="s">
        <v>238</v>
      </c>
      <c r="G4462" s="1" t="s">
        <v>221</v>
      </c>
      <c r="H4462" s="1" t="s">
        <v>240</v>
      </c>
      <c r="I4462" s="1">
        <v>2362639</v>
      </c>
      <c r="J4462" s="1">
        <v>4608984</v>
      </c>
      <c r="K4462" s="1">
        <v>0.37321999669075012</v>
      </c>
      <c r="L4462" s="1">
        <v>8.8111610412597656</v>
      </c>
      <c r="M4462" s="1">
        <v>0.1176227331161499</v>
      </c>
      <c r="N4462" s="1">
        <v>5.2392816543579102</v>
      </c>
    </row>
    <row r="4463" spans="1:14" x14ac:dyDescent="0.25">
      <c r="A4463" s="1">
        <v>370462</v>
      </c>
      <c r="B4463" s="1" t="s">
        <v>1523</v>
      </c>
      <c r="C4463" s="1">
        <v>125239652</v>
      </c>
      <c r="D4463" s="1">
        <v>462</v>
      </c>
      <c r="E4463" s="1" t="s">
        <v>1997</v>
      </c>
      <c r="F4463" s="1" t="s">
        <v>238</v>
      </c>
      <c r="G4463" s="1" t="s">
        <v>221</v>
      </c>
      <c r="H4463" s="1" t="s">
        <v>240</v>
      </c>
      <c r="I4463" s="1">
        <v>6028525</v>
      </c>
      <c r="J4463" s="1">
        <v>33619344</v>
      </c>
      <c r="K4463" s="1">
        <v>5.2641901969909668</v>
      </c>
      <c r="L4463" s="1">
        <v>18.565196990966797</v>
      </c>
      <c r="M4463" s="1">
        <v>0.18107450008392334</v>
      </c>
      <c r="N4463" s="1">
        <v>3.0966401100158691</v>
      </c>
    </row>
    <row r="4464" spans="1:14" x14ac:dyDescent="0.25">
      <c r="A4464" s="1">
        <v>370463</v>
      </c>
      <c r="B4464" s="1" t="s">
        <v>1523</v>
      </c>
      <c r="C4464" s="1">
        <v>126515001</v>
      </c>
      <c r="D4464" s="1">
        <v>463</v>
      </c>
      <c r="E4464" s="1" t="s">
        <v>1998</v>
      </c>
      <c r="F4464" s="1" t="s">
        <v>238</v>
      </c>
      <c r="G4464" s="1" t="s">
        <v>222</v>
      </c>
      <c r="H4464" s="1" t="s">
        <v>240</v>
      </c>
      <c r="I4464" s="1">
        <v>167651792</v>
      </c>
      <c r="J4464" s="1">
        <v>1485989120</v>
      </c>
      <c r="K4464" s="1">
        <v>169.27194213867188</v>
      </c>
      <c r="L4464" s="1">
        <v>12.855603218078613</v>
      </c>
      <c r="M4464" s="1">
        <v>-1.8894015550613403</v>
      </c>
      <c r="N4464" s="1">
        <v>-1.1144202947616577</v>
      </c>
    </row>
    <row r="4465" spans="1:14" x14ac:dyDescent="0.25">
      <c r="A4465" s="1">
        <v>370464</v>
      </c>
      <c r="B4465" s="1" t="s">
        <v>1523</v>
      </c>
      <c r="C4465" s="1">
        <v>127040503</v>
      </c>
      <c r="D4465" s="1">
        <v>464</v>
      </c>
      <c r="E4465" s="1" t="s">
        <v>1999</v>
      </c>
      <c r="F4465" s="1" t="s">
        <v>230</v>
      </c>
      <c r="G4465" s="1" t="s">
        <v>223</v>
      </c>
      <c r="H4465" s="1" t="s">
        <v>240</v>
      </c>
      <c r="I4465" s="1">
        <v>1529881</v>
      </c>
      <c r="J4465" s="1">
        <v>14278266</v>
      </c>
      <c r="K4465" s="1">
        <v>2.9100439548492432</v>
      </c>
      <c r="L4465" s="1">
        <v>25.598056793212891</v>
      </c>
      <c r="M4465" s="1">
        <v>7.6182000339031219E-2</v>
      </c>
      <c r="N4465" s="1">
        <v>5.2405619621276855</v>
      </c>
    </row>
    <row r="4466" spans="1:14" x14ac:dyDescent="0.25">
      <c r="A4466" s="1">
        <v>370465</v>
      </c>
      <c r="B4466" s="1" t="s">
        <v>1523</v>
      </c>
      <c r="C4466" s="1">
        <v>127040703</v>
      </c>
      <c r="D4466" s="1">
        <v>465</v>
      </c>
      <c r="E4466" s="1" t="s">
        <v>2000</v>
      </c>
      <c r="F4466" s="1" t="s">
        <v>230</v>
      </c>
      <c r="G4466" s="1" t="s">
        <v>223</v>
      </c>
      <c r="H4466" s="1" t="s">
        <v>240</v>
      </c>
      <c r="I4466" s="1">
        <v>2748640</v>
      </c>
      <c r="J4466" s="1">
        <v>12671461</v>
      </c>
      <c r="K4466" s="1">
        <v>0.70252501964569092</v>
      </c>
      <c r="L4466" s="1">
        <v>5.8695693016052246</v>
      </c>
      <c r="M4466" s="1">
        <v>0.15681390464305878</v>
      </c>
      <c r="N4466" s="1">
        <v>6.0503249168395996</v>
      </c>
    </row>
    <row r="4467" spans="1:14" x14ac:dyDescent="0.25">
      <c r="A4467" s="1">
        <v>370466</v>
      </c>
      <c r="B4467" s="1" t="s">
        <v>1523</v>
      </c>
      <c r="C4467" s="1">
        <v>127041203</v>
      </c>
      <c r="D4467" s="1">
        <v>466</v>
      </c>
      <c r="E4467" s="1" t="s">
        <v>2001</v>
      </c>
      <c r="F4467" s="1" t="s">
        <v>230</v>
      </c>
      <c r="G4467" s="1" t="s">
        <v>223</v>
      </c>
      <c r="H4467" s="1" t="s">
        <v>240</v>
      </c>
      <c r="I4467" s="1">
        <v>1297743</v>
      </c>
      <c r="J4467" s="1">
        <v>6797038</v>
      </c>
      <c r="K4467" s="1">
        <v>0.39747849106788635</v>
      </c>
      <c r="L4467" s="1">
        <v>6.211029052734375</v>
      </c>
      <c r="M4467" s="1">
        <v>4.0358688682317734E-2</v>
      </c>
      <c r="N4467" s="1">
        <v>3.2097339630126953</v>
      </c>
    </row>
    <row r="4468" spans="1:14" x14ac:dyDescent="0.25">
      <c r="A4468" s="1">
        <v>370467</v>
      </c>
      <c r="B4468" s="1" t="s">
        <v>1523</v>
      </c>
      <c r="C4468" s="1">
        <v>127041503</v>
      </c>
      <c r="D4468" s="1">
        <v>467</v>
      </c>
      <c r="E4468" s="1" t="s">
        <v>2002</v>
      </c>
      <c r="F4468" s="1" t="s">
        <v>230</v>
      </c>
      <c r="G4468" s="1" t="s">
        <v>223</v>
      </c>
      <c r="H4468" s="1" t="s">
        <v>240</v>
      </c>
      <c r="I4468" s="1">
        <v>1963897</v>
      </c>
      <c r="J4468" s="1">
        <v>15473358</v>
      </c>
      <c r="K4468" s="1">
        <v>2.5469129085540771</v>
      </c>
      <c r="L4468" s="1">
        <v>19.703119277954102</v>
      </c>
      <c r="M4468" s="1">
        <v>0.16830076277256012</v>
      </c>
      <c r="N4468" s="1">
        <v>9.3729734420776367</v>
      </c>
    </row>
    <row r="4469" spans="1:14" x14ac:dyDescent="0.25">
      <c r="A4469" s="1">
        <v>370468</v>
      </c>
      <c r="B4469" s="1" t="s">
        <v>1523</v>
      </c>
      <c r="C4469" s="1">
        <v>127041603</v>
      </c>
      <c r="D4469" s="1">
        <v>468</v>
      </c>
      <c r="E4469" s="1" t="s">
        <v>2003</v>
      </c>
      <c r="F4469" s="1" t="s">
        <v>230</v>
      </c>
      <c r="G4469" s="1" t="s">
        <v>223</v>
      </c>
      <c r="H4469" s="1" t="s">
        <v>240</v>
      </c>
      <c r="I4469" s="1">
        <v>1879610</v>
      </c>
      <c r="J4469" s="1">
        <v>10213984</v>
      </c>
      <c r="K4469" s="1">
        <v>0.33732101321220398</v>
      </c>
      <c r="L4469" s="1">
        <v>3.4153337478637695</v>
      </c>
      <c r="M4469" s="1">
        <v>8.5754003375768661E-3</v>
      </c>
      <c r="N4469" s="1">
        <v>0.45832395553588867</v>
      </c>
    </row>
    <row r="4470" spans="1:14" x14ac:dyDescent="0.25">
      <c r="A4470" s="1">
        <v>370469</v>
      </c>
      <c r="B4470" s="1" t="s">
        <v>1523</v>
      </c>
      <c r="C4470" s="1">
        <v>127042003</v>
      </c>
      <c r="D4470" s="1">
        <v>469</v>
      </c>
      <c r="E4470" s="1" t="s">
        <v>2004</v>
      </c>
      <c r="F4470" s="1" t="s">
        <v>230</v>
      </c>
      <c r="G4470" s="1" t="s">
        <v>223</v>
      </c>
      <c r="H4470" s="1" t="s">
        <v>240</v>
      </c>
      <c r="I4470" s="1">
        <v>1816176</v>
      </c>
      <c r="J4470" s="1">
        <v>9801725</v>
      </c>
      <c r="K4470" s="1">
        <v>0.40282899141311646</v>
      </c>
      <c r="L4470" s="1">
        <v>4.2859182357788086</v>
      </c>
      <c r="M4470" s="1">
        <v>4.5497480779886246E-2</v>
      </c>
      <c r="N4470" s="1">
        <v>2.5694940090179443</v>
      </c>
    </row>
    <row r="4471" spans="1:14" x14ac:dyDescent="0.25">
      <c r="A4471" s="1">
        <v>370470</v>
      </c>
      <c r="B4471" s="1" t="s">
        <v>1523</v>
      </c>
      <c r="C4471" s="1">
        <v>127042853</v>
      </c>
      <c r="D4471" s="1">
        <v>470</v>
      </c>
      <c r="E4471" s="1" t="s">
        <v>2005</v>
      </c>
      <c r="F4471" s="1" t="s">
        <v>230</v>
      </c>
      <c r="G4471" s="1" t="s">
        <v>223</v>
      </c>
      <c r="H4471" s="1" t="s">
        <v>240</v>
      </c>
      <c r="I4471" s="1">
        <v>1271029</v>
      </c>
      <c r="J4471" s="1">
        <v>9060846</v>
      </c>
      <c r="K4471" s="1">
        <v>0.46750599145889282</v>
      </c>
      <c r="L4471" s="1">
        <v>5.4403295516967773</v>
      </c>
      <c r="M4471" s="1">
        <v>5.947021022439003E-2</v>
      </c>
      <c r="N4471" s="1">
        <v>4.9085698127746582</v>
      </c>
    </row>
    <row r="4472" spans="1:14" x14ac:dyDescent="0.25">
      <c r="A4472" s="1">
        <v>370471</v>
      </c>
      <c r="B4472" s="1" t="s">
        <v>1523</v>
      </c>
      <c r="C4472" s="1">
        <v>127044103</v>
      </c>
      <c r="D4472" s="1">
        <v>471</v>
      </c>
      <c r="E4472" s="1" t="s">
        <v>2006</v>
      </c>
      <c r="F4472" s="1" t="s">
        <v>230</v>
      </c>
      <c r="G4472" s="1" t="s">
        <v>223</v>
      </c>
      <c r="H4472" s="1" t="s">
        <v>240</v>
      </c>
      <c r="I4472" s="1">
        <v>2185075</v>
      </c>
      <c r="J4472" s="1">
        <v>10747884</v>
      </c>
      <c r="K4472" s="1">
        <v>0.41914498805999756</v>
      </c>
      <c r="L4472" s="1">
        <v>4.0580463409423828</v>
      </c>
      <c r="M4472" s="1">
        <v>5.0198409706354141E-2</v>
      </c>
      <c r="N4472" s="1">
        <v>2.3513495922088623</v>
      </c>
    </row>
    <row r="4473" spans="1:14" x14ac:dyDescent="0.25">
      <c r="A4473" s="1">
        <v>370472</v>
      </c>
      <c r="B4473" s="1" t="s">
        <v>1523</v>
      </c>
      <c r="C4473" s="1">
        <v>127045303</v>
      </c>
      <c r="D4473" s="1">
        <v>472</v>
      </c>
      <c r="E4473" s="1" t="s">
        <v>2007</v>
      </c>
      <c r="F4473" s="1" t="s">
        <v>230</v>
      </c>
      <c r="G4473" s="1" t="s">
        <v>223</v>
      </c>
      <c r="H4473" s="1" t="s">
        <v>240</v>
      </c>
      <c r="I4473" s="1">
        <v>327184</v>
      </c>
      <c r="J4473" s="1">
        <v>3765519</v>
      </c>
      <c r="K4473" s="1">
        <v>0.28168925642967224</v>
      </c>
      <c r="L4473" s="1">
        <v>8.0856208801269531</v>
      </c>
      <c r="M4473" s="1">
        <v>6.0973898507654667E-3</v>
      </c>
      <c r="N4473" s="1">
        <v>1.8989861011505127</v>
      </c>
    </row>
    <row r="4474" spans="1:14" x14ac:dyDescent="0.25">
      <c r="A4474" s="1">
        <v>370473</v>
      </c>
      <c r="B4474" s="1" t="s">
        <v>1523</v>
      </c>
      <c r="C4474" s="1">
        <v>127045653</v>
      </c>
      <c r="D4474" s="1">
        <v>473</v>
      </c>
      <c r="E4474" s="1" t="s">
        <v>2008</v>
      </c>
      <c r="F4474" s="1" t="s">
        <v>230</v>
      </c>
      <c r="G4474" s="1" t="s">
        <v>223</v>
      </c>
      <c r="H4474" s="1" t="s">
        <v>240</v>
      </c>
      <c r="I4474" s="1">
        <v>1746292</v>
      </c>
      <c r="J4474" s="1">
        <v>12827879</v>
      </c>
      <c r="K4474" s="1">
        <v>1.0018349885940552</v>
      </c>
      <c r="L4474" s="1">
        <v>8.4714298248291016</v>
      </c>
      <c r="M4474" s="1">
        <v>0.11339294910430908</v>
      </c>
      <c r="N4474" s="1">
        <v>6.9442720413208008</v>
      </c>
    </row>
    <row r="4475" spans="1:14" x14ac:dyDescent="0.25">
      <c r="A4475" s="1">
        <v>370474</v>
      </c>
      <c r="B4475" s="1" t="s">
        <v>1523</v>
      </c>
      <c r="C4475" s="1">
        <v>127045853</v>
      </c>
      <c r="D4475" s="1">
        <v>474</v>
      </c>
      <c r="E4475" s="1" t="s">
        <v>2009</v>
      </c>
      <c r="F4475" s="1" t="s">
        <v>230</v>
      </c>
      <c r="G4475" s="1" t="s">
        <v>223</v>
      </c>
      <c r="H4475" s="1" t="s">
        <v>240</v>
      </c>
      <c r="I4475" s="1">
        <v>1349623</v>
      </c>
      <c r="J4475" s="1">
        <v>8353473</v>
      </c>
      <c r="K4475" s="1">
        <v>0.2204274982213974</v>
      </c>
      <c r="L4475" s="1">
        <v>2.7102701663970947</v>
      </c>
      <c r="M4475" s="1">
        <v>6.9206953048706055E-2</v>
      </c>
      <c r="N4475" s="1">
        <v>5.4050359725952148</v>
      </c>
    </row>
    <row r="4476" spans="1:14" x14ac:dyDescent="0.25">
      <c r="A4476" s="1">
        <v>370475</v>
      </c>
      <c r="B4476" s="1" t="s">
        <v>1523</v>
      </c>
      <c r="C4476" s="1">
        <v>127046903</v>
      </c>
      <c r="D4476" s="1">
        <v>475</v>
      </c>
      <c r="E4476" s="1" t="s">
        <v>2010</v>
      </c>
      <c r="F4476" s="1" t="s">
        <v>230</v>
      </c>
      <c r="G4476" s="1" t="s">
        <v>223</v>
      </c>
      <c r="H4476" s="1" t="s">
        <v>240</v>
      </c>
      <c r="I4476" s="1">
        <v>990864</v>
      </c>
      <c r="J4476" s="1">
        <v>7938656</v>
      </c>
      <c r="K4476" s="1">
        <v>0.860695481300354</v>
      </c>
      <c r="L4476" s="1">
        <v>12.160219192504883</v>
      </c>
      <c r="M4476" s="1">
        <v>4.4524788856506348E-2</v>
      </c>
      <c r="N4476" s="1">
        <v>4.7049503326416016</v>
      </c>
    </row>
    <row r="4477" spans="1:14" x14ac:dyDescent="0.25">
      <c r="A4477" s="1">
        <v>370476</v>
      </c>
      <c r="B4477" s="1" t="s">
        <v>1523</v>
      </c>
      <c r="C4477" s="1">
        <v>127047404</v>
      </c>
      <c r="D4477" s="1">
        <v>476</v>
      </c>
      <c r="E4477" s="1" t="s">
        <v>2011</v>
      </c>
      <c r="F4477" s="1" t="s">
        <v>230</v>
      </c>
      <c r="G4477" s="1" t="s">
        <v>223</v>
      </c>
      <c r="H4477" s="1" t="s">
        <v>240</v>
      </c>
      <c r="I4477" s="1">
        <v>843343</v>
      </c>
      <c r="J4477" s="1">
        <v>10730180</v>
      </c>
      <c r="K4477" s="1">
        <v>0.23385399580001831</v>
      </c>
      <c r="L4477" s="1">
        <v>2.2279605865478516</v>
      </c>
      <c r="M4477" s="1">
        <v>1.9279960542917252E-2</v>
      </c>
      <c r="N4477" s="1">
        <v>2.3396220207214355</v>
      </c>
    </row>
    <row r="4478" spans="1:14" x14ac:dyDescent="0.25">
      <c r="A4478" s="1">
        <v>370477</v>
      </c>
      <c r="B4478" s="1" t="s">
        <v>1523</v>
      </c>
      <c r="C4478" s="1">
        <v>127049303</v>
      </c>
      <c r="D4478" s="1">
        <v>477</v>
      </c>
      <c r="E4478" s="1" t="s">
        <v>2012</v>
      </c>
      <c r="F4478" s="1" t="s">
        <v>230</v>
      </c>
      <c r="G4478" s="1" t="s">
        <v>223</v>
      </c>
      <c r="H4478" s="1" t="s">
        <v>240</v>
      </c>
      <c r="I4478" s="1">
        <v>749500</v>
      </c>
      <c r="J4478" s="1">
        <v>6048435</v>
      </c>
      <c r="K4478" s="1">
        <v>0.29287201166152954</v>
      </c>
      <c r="L4478" s="1">
        <v>5.0885028839111328</v>
      </c>
      <c r="M4478" s="1">
        <v>3.2049190253019333E-2</v>
      </c>
      <c r="N4478" s="1">
        <v>4.4670925140380859</v>
      </c>
    </row>
    <row r="4479" spans="1:14" x14ac:dyDescent="0.25">
      <c r="A4479" s="1">
        <v>370478</v>
      </c>
      <c r="B4479" s="1" t="s">
        <v>1523</v>
      </c>
      <c r="C4479" s="1">
        <v>128030603</v>
      </c>
      <c r="D4479" s="1">
        <v>478</v>
      </c>
      <c r="E4479" s="1" t="s">
        <v>2013</v>
      </c>
      <c r="F4479" s="1" t="s">
        <v>233</v>
      </c>
      <c r="G4479" s="1" t="s">
        <v>224</v>
      </c>
      <c r="H4479" s="1" t="s">
        <v>240</v>
      </c>
      <c r="I4479" s="1">
        <v>1301039</v>
      </c>
      <c r="J4479" s="1">
        <v>9533774</v>
      </c>
      <c r="K4479" s="1">
        <v>0.50234997272491455</v>
      </c>
      <c r="L4479" s="1">
        <v>5.5622458457946777</v>
      </c>
      <c r="M4479" s="1">
        <v>5.908966064453125E-2</v>
      </c>
      <c r="N4479" s="1">
        <v>4.7578158378601074</v>
      </c>
    </row>
    <row r="4480" spans="1:14" x14ac:dyDescent="0.25">
      <c r="A4480" s="1">
        <v>370479</v>
      </c>
      <c r="B4480" s="1" t="s">
        <v>1523</v>
      </c>
      <c r="C4480" s="1">
        <v>128030852</v>
      </c>
      <c r="D4480" s="1">
        <v>479</v>
      </c>
      <c r="E4480" s="1" t="s">
        <v>2014</v>
      </c>
      <c r="F4480" s="1" t="s">
        <v>233</v>
      </c>
      <c r="G4480" s="1" t="s">
        <v>224</v>
      </c>
      <c r="H4480" s="1" t="s">
        <v>240</v>
      </c>
      <c r="I4480" s="1">
        <v>5742479</v>
      </c>
      <c r="J4480" s="1">
        <v>34411232</v>
      </c>
      <c r="K4480" s="1">
        <v>1.5435160398483276</v>
      </c>
      <c r="L4480" s="1">
        <v>4.6961460113525391</v>
      </c>
      <c r="M4480" s="1">
        <v>0.2573930025100708</v>
      </c>
      <c r="N4480" s="1">
        <v>4.6925973892211914</v>
      </c>
    </row>
    <row r="4481" spans="1:14" x14ac:dyDescent="0.25">
      <c r="A4481" s="1">
        <v>370480</v>
      </c>
      <c r="B4481" s="1" t="s">
        <v>1523</v>
      </c>
      <c r="C4481" s="1">
        <v>128033053</v>
      </c>
      <c r="D4481" s="1">
        <v>480</v>
      </c>
      <c r="E4481" s="1" t="s">
        <v>2015</v>
      </c>
      <c r="F4481" s="1" t="s">
        <v>233</v>
      </c>
      <c r="G4481" s="1" t="s">
        <v>224</v>
      </c>
      <c r="H4481" s="1" t="s">
        <v>240</v>
      </c>
      <c r="I4481" s="1">
        <v>1317283</v>
      </c>
      <c r="J4481" s="1">
        <v>7910487</v>
      </c>
      <c r="K4481" s="1">
        <v>0.52489501237869263</v>
      </c>
      <c r="L4481" s="1">
        <v>7.1070132255554199</v>
      </c>
      <c r="M4481" s="1">
        <v>7.9353608191013336E-2</v>
      </c>
      <c r="N4481" s="1">
        <v>6.4101886749267578</v>
      </c>
    </row>
    <row r="4482" spans="1:14" x14ac:dyDescent="0.25">
      <c r="A4482" s="1">
        <v>370481</v>
      </c>
      <c r="B4482" s="1" t="s">
        <v>1523</v>
      </c>
      <c r="C4482" s="1">
        <v>128034503</v>
      </c>
      <c r="D4482" s="1">
        <v>481</v>
      </c>
      <c r="E4482" s="1" t="s">
        <v>2016</v>
      </c>
      <c r="F4482" s="1" t="s">
        <v>233</v>
      </c>
      <c r="G4482" s="1" t="s">
        <v>224</v>
      </c>
      <c r="H4482" s="1" t="s">
        <v>240</v>
      </c>
      <c r="I4482" s="1">
        <v>683856</v>
      </c>
      <c r="J4482" s="1">
        <v>4691703</v>
      </c>
      <c r="K4482" s="1">
        <v>0.18633399903774261</v>
      </c>
      <c r="L4482" s="1">
        <v>4.1358208656311035</v>
      </c>
      <c r="M4482" s="1">
        <v>1.9111489877104759E-2</v>
      </c>
      <c r="N4482" s="1">
        <v>2.8750128746032715</v>
      </c>
    </row>
    <row r="4483" spans="1:14" x14ac:dyDescent="0.25">
      <c r="A4483" s="1">
        <v>370482</v>
      </c>
      <c r="B4483" s="1" t="s">
        <v>1523</v>
      </c>
      <c r="C4483" s="1">
        <v>128321103</v>
      </c>
      <c r="D4483" s="1">
        <v>482</v>
      </c>
      <c r="E4483" s="1" t="s">
        <v>2017</v>
      </c>
      <c r="F4483" s="1" t="s">
        <v>233</v>
      </c>
      <c r="G4483" s="1" t="s">
        <v>225</v>
      </c>
      <c r="H4483" s="1" t="s">
        <v>240</v>
      </c>
      <c r="I4483" s="1">
        <v>1628118</v>
      </c>
      <c r="J4483" s="1">
        <v>10650917</v>
      </c>
      <c r="K4483" s="1">
        <v>0.48864400386810303</v>
      </c>
      <c r="L4483" s="1">
        <v>4.8084125518798828</v>
      </c>
      <c r="M4483" s="1">
        <v>3.6014311015605927E-2</v>
      </c>
      <c r="N4483" s="1">
        <v>2.2620580196380615</v>
      </c>
    </row>
    <row r="4484" spans="1:14" x14ac:dyDescent="0.25">
      <c r="A4484" s="1">
        <v>370483</v>
      </c>
      <c r="B4484" s="1" t="s">
        <v>1523</v>
      </c>
      <c r="C4484" s="1">
        <v>128323303</v>
      </c>
      <c r="D4484" s="1">
        <v>483</v>
      </c>
      <c r="E4484" s="1" t="s">
        <v>2018</v>
      </c>
      <c r="F4484" s="1" t="s">
        <v>233</v>
      </c>
      <c r="G4484" s="1" t="s">
        <v>225</v>
      </c>
      <c r="H4484" s="1" t="s">
        <v>240</v>
      </c>
      <c r="I4484" s="1">
        <v>826595</v>
      </c>
      <c r="J4484" s="1">
        <v>6927083</v>
      </c>
      <c r="K4484" s="1">
        <v>0.26427501440048218</v>
      </c>
      <c r="L4484" s="1">
        <v>3.9664206504821777</v>
      </c>
      <c r="M4484" s="1">
        <v>5.1071301102638245E-2</v>
      </c>
      <c r="N4484" s="1">
        <v>6.585395336151123</v>
      </c>
    </row>
    <row r="4485" spans="1:14" x14ac:dyDescent="0.25">
      <c r="A4485" s="1">
        <v>370484</v>
      </c>
      <c r="B4485" s="1" t="s">
        <v>1523</v>
      </c>
      <c r="C4485" s="1">
        <v>128323703</v>
      </c>
      <c r="D4485" s="1">
        <v>484</v>
      </c>
      <c r="E4485" s="1" t="s">
        <v>2019</v>
      </c>
      <c r="F4485" s="1" t="s">
        <v>233</v>
      </c>
      <c r="G4485" s="1" t="s">
        <v>225</v>
      </c>
      <c r="H4485" s="1" t="s">
        <v>240</v>
      </c>
      <c r="I4485" s="1">
        <v>2168235</v>
      </c>
      <c r="J4485" s="1">
        <v>12059103</v>
      </c>
      <c r="K4485" s="1">
        <v>0.85386902093887329</v>
      </c>
      <c r="L4485" s="1">
        <v>7.6202692985534668</v>
      </c>
      <c r="M4485" s="1">
        <v>7.3422469198703766E-2</v>
      </c>
      <c r="N4485" s="1">
        <v>3.5049662590026855</v>
      </c>
    </row>
    <row r="4486" spans="1:14" x14ac:dyDescent="0.25">
      <c r="A4486" s="1">
        <v>370485</v>
      </c>
      <c r="B4486" s="1" t="s">
        <v>1523</v>
      </c>
      <c r="C4486" s="1">
        <v>128325203</v>
      </c>
      <c r="D4486" s="1">
        <v>485</v>
      </c>
      <c r="E4486" s="1" t="s">
        <v>2020</v>
      </c>
      <c r="F4486" s="1" t="s">
        <v>233</v>
      </c>
      <c r="G4486" s="1" t="s">
        <v>225</v>
      </c>
      <c r="H4486" s="1" t="s">
        <v>240</v>
      </c>
      <c r="I4486" s="1">
        <v>1309237</v>
      </c>
      <c r="J4486" s="1">
        <v>10953663</v>
      </c>
      <c r="K4486" s="1">
        <v>0.4802510142326355</v>
      </c>
      <c r="L4486" s="1">
        <v>4.5854301452636719</v>
      </c>
      <c r="M4486" s="1">
        <v>6.6617041826248169E-2</v>
      </c>
      <c r="N4486" s="1">
        <v>5.3610148429870605</v>
      </c>
    </row>
    <row r="4487" spans="1:14" x14ac:dyDescent="0.25">
      <c r="A4487" s="1">
        <v>370486</v>
      </c>
      <c r="B4487" s="1" t="s">
        <v>1523</v>
      </c>
      <c r="C4487" s="1">
        <v>128326303</v>
      </c>
      <c r="D4487" s="1">
        <v>486</v>
      </c>
      <c r="E4487" s="1" t="s">
        <v>2021</v>
      </c>
      <c r="F4487" s="1" t="s">
        <v>233</v>
      </c>
      <c r="G4487" s="1" t="s">
        <v>225</v>
      </c>
      <c r="H4487" s="1" t="s">
        <v>240</v>
      </c>
      <c r="I4487" s="1">
        <v>940034</v>
      </c>
      <c r="J4487" s="1">
        <v>8105236</v>
      </c>
      <c r="K4487" s="1">
        <v>0.28737050294876099</v>
      </c>
      <c r="L4487" s="1">
        <v>3.6758179664611816</v>
      </c>
      <c r="M4487" s="1">
        <v>5.8247331529855728E-2</v>
      </c>
      <c r="N4487" s="1">
        <v>6.6056032180786133</v>
      </c>
    </row>
    <row r="4488" spans="1:14" x14ac:dyDescent="0.25">
      <c r="A4488" s="1">
        <v>370487</v>
      </c>
      <c r="B4488" s="1" t="s">
        <v>1523</v>
      </c>
      <c r="C4488" s="1">
        <v>128327303</v>
      </c>
      <c r="D4488" s="1">
        <v>487</v>
      </c>
      <c r="E4488" s="1" t="s">
        <v>2022</v>
      </c>
      <c r="F4488" s="1" t="s">
        <v>233</v>
      </c>
      <c r="G4488" s="1" t="s">
        <v>225</v>
      </c>
      <c r="H4488" s="1" t="s">
        <v>240</v>
      </c>
      <c r="I4488" s="1">
        <v>1019027</v>
      </c>
      <c r="J4488" s="1">
        <v>9557942</v>
      </c>
      <c r="K4488" s="1">
        <v>0.28210499882698059</v>
      </c>
      <c r="L4488" s="1">
        <v>3.0412888526916504</v>
      </c>
      <c r="M4488" s="1">
        <v>3.5279601812362671E-2</v>
      </c>
      <c r="N4488" s="1">
        <v>3.5862457752227783</v>
      </c>
    </row>
    <row r="4489" spans="1:14" x14ac:dyDescent="0.25">
      <c r="A4489" s="1">
        <v>370488</v>
      </c>
      <c r="B4489" s="1" t="s">
        <v>1523</v>
      </c>
      <c r="C4489" s="1">
        <v>128328003</v>
      </c>
      <c r="D4489" s="1">
        <v>488</v>
      </c>
      <c r="E4489" s="1" t="s">
        <v>2023</v>
      </c>
      <c r="F4489" s="1" t="s">
        <v>233</v>
      </c>
      <c r="G4489" s="1" t="s">
        <v>225</v>
      </c>
      <c r="H4489" s="1" t="s">
        <v>240</v>
      </c>
      <c r="I4489" s="1">
        <v>1040870</v>
      </c>
      <c r="J4489" s="1">
        <v>9644660</v>
      </c>
      <c r="K4489" s="1">
        <v>0.35828301310539246</v>
      </c>
      <c r="L4489" s="1">
        <v>3.8581569194793701</v>
      </c>
      <c r="M4489" s="1">
        <v>-9.7423866391181946E-2</v>
      </c>
      <c r="N4489" s="1">
        <v>-8.5587625503540039</v>
      </c>
    </row>
    <row r="4490" spans="1:14" x14ac:dyDescent="0.25">
      <c r="A4490" s="1">
        <v>370489</v>
      </c>
      <c r="B4490" s="1" t="s">
        <v>1523</v>
      </c>
      <c r="C4490" s="1">
        <v>129540803</v>
      </c>
      <c r="D4490" s="1">
        <v>489</v>
      </c>
      <c r="E4490" s="1" t="s">
        <v>2024</v>
      </c>
      <c r="F4490" s="1" t="s">
        <v>235</v>
      </c>
      <c r="G4490" s="1" t="s">
        <v>226</v>
      </c>
      <c r="H4490" s="1" t="s">
        <v>240</v>
      </c>
      <c r="I4490" s="1">
        <v>1864900</v>
      </c>
      <c r="J4490" s="1">
        <v>9625081</v>
      </c>
      <c r="K4490" s="1">
        <v>0.45890900492668152</v>
      </c>
      <c r="L4490" s="1">
        <v>5.0065503120422363</v>
      </c>
      <c r="M4490" s="1">
        <v>8.8391900062561035E-2</v>
      </c>
      <c r="N4490" s="1">
        <v>4.9755978584289551</v>
      </c>
    </row>
    <row r="4491" spans="1:14" x14ac:dyDescent="0.25">
      <c r="A4491" s="1">
        <v>370490</v>
      </c>
      <c r="B4491" s="1" t="s">
        <v>1523</v>
      </c>
      <c r="C4491" s="1">
        <v>129544503</v>
      </c>
      <c r="D4491" s="1">
        <v>490</v>
      </c>
      <c r="E4491" s="1" t="s">
        <v>2025</v>
      </c>
      <c r="F4491" s="1" t="s">
        <v>235</v>
      </c>
      <c r="G4491" s="1" t="s">
        <v>226</v>
      </c>
      <c r="H4491" s="1" t="s">
        <v>240</v>
      </c>
      <c r="I4491" s="1">
        <v>1290960</v>
      </c>
      <c r="J4491" s="1">
        <v>10246474</v>
      </c>
      <c r="K4491" s="1">
        <v>0.9260219931602478</v>
      </c>
      <c r="L4491" s="1">
        <v>9.9353761672973633</v>
      </c>
      <c r="M4491" s="1">
        <v>7.9838521778583527E-2</v>
      </c>
      <c r="N4491" s="1">
        <v>6.5921149253845215</v>
      </c>
    </row>
    <row r="4492" spans="1:14" x14ac:dyDescent="0.25">
      <c r="A4492" s="1">
        <v>370491</v>
      </c>
      <c r="B4492" s="1" t="s">
        <v>1523</v>
      </c>
      <c r="C4492" s="1">
        <v>129544703</v>
      </c>
      <c r="D4492" s="1">
        <v>491</v>
      </c>
      <c r="E4492" s="1" t="s">
        <v>2026</v>
      </c>
      <c r="F4492" s="1" t="s">
        <v>235</v>
      </c>
      <c r="G4492" s="1" t="s">
        <v>226</v>
      </c>
      <c r="H4492" s="1" t="s">
        <v>240</v>
      </c>
      <c r="I4492" s="1">
        <v>1200447</v>
      </c>
      <c r="J4492" s="1">
        <v>8542288</v>
      </c>
      <c r="K4492" s="1">
        <v>1.4924169778823853</v>
      </c>
      <c r="L4492" s="1">
        <v>21.169422149658203</v>
      </c>
      <c r="M4492" s="1">
        <v>7.3856361210346222E-2</v>
      </c>
      <c r="N4492" s="1">
        <v>6.5557408332824707</v>
      </c>
    </row>
    <row r="4493" spans="1:14" x14ac:dyDescent="0.25">
      <c r="A4493" s="1">
        <v>370492</v>
      </c>
      <c r="B4493" s="1" t="s">
        <v>1523</v>
      </c>
      <c r="C4493" s="1">
        <v>129545003</v>
      </c>
      <c r="D4493" s="1">
        <v>492</v>
      </c>
      <c r="E4493" s="1" t="s">
        <v>2027</v>
      </c>
      <c r="F4493" s="1" t="s">
        <v>235</v>
      </c>
      <c r="G4493" s="1" t="s">
        <v>226</v>
      </c>
      <c r="H4493" s="1" t="s">
        <v>240</v>
      </c>
      <c r="I4493" s="1">
        <v>1801707</v>
      </c>
      <c r="J4493" s="1">
        <v>11443086</v>
      </c>
      <c r="K4493" s="1">
        <v>1.3135329484939575</v>
      </c>
      <c r="L4493" s="1">
        <v>12.967334747314453</v>
      </c>
      <c r="M4493" s="1">
        <v>0.10404156893491745</v>
      </c>
      <c r="N4493" s="1">
        <v>6.1285085678100586</v>
      </c>
    </row>
    <row r="4494" spans="1:14" x14ac:dyDescent="0.25">
      <c r="A4494" s="1">
        <v>370493</v>
      </c>
      <c r="B4494" s="1" t="s">
        <v>1523</v>
      </c>
      <c r="C4494" s="1">
        <v>129546003</v>
      </c>
      <c r="D4494" s="1">
        <v>493</v>
      </c>
      <c r="E4494" s="1" t="s">
        <v>2028</v>
      </c>
      <c r="F4494" s="1" t="s">
        <v>235</v>
      </c>
      <c r="G4494" s="1" t="s">
        <v>226</v>
      </c>
      <c r="H4494" s="1" t="s">
        <v>240</v>
      </c>
      <c r="I4494" s="1">
        <v>1079798</v>
      </c>
      <c r="J4494" s="1">
        <v>7690260</v>
      </c>
      <c r="K4494" s="1">
        <v>0.17895700037479401</v>
      </c>
      <c r="L4494" s="1">
        <v>2.3825027942657471</v>
      </c>
      <c r="M4494" s="1">
        <v>5.1930397748947144E-3</v>
      </c>
      <c r="N4494" s="1">
        <v>0.48325106501579285</v>
      </c>
    </row>
    <row r="4495" spans="1:14" x14ac:dyDescent="0.25">
      <c r="A4495" s="1">
        <v>370494</v>
      </c>
      <c r="B4495" s="1" t="s">
        <v>1523</v>
      </c>
      <c r="C4495" s="1">
        <v>129546103</v>
      </c>
      <c r="D4495" s="1">
        <v>494</v>
      </c>
      <c r="E4495" s="1" t="s">
        <v>2029</v>
      </c>
      <c r="F4495" s="1" t="s">
        <v>235</v>
      </c>
      <c r="G4495" s="1" t="s">
        <v>226</v>
      </c>
      <c r="H4495" s="1" t="s">
        <v>240</v>
      </c>
      <c r="I4495" s="1">
        <v>2521088</v>
      </c>
      <c r="J4495" s="1">
        <v>18284398</v>
      </c>
      <c r="K4495" s="1">
        <v>2.3529889583587646</v>
      </c>
      <c r="L4495" s="1">
        <v>14.769496917724609</v>
      </c>
      <c r="M4495" s="1">
        <v>0.16787527501583099</v>
      </c>
      <c r="N4495" s="1">
        <v>7.1338763236999512</v>
      </c>
    </row>
    <row r="4496" spans="1:14" x14ac:dyDescent="0.25">
      <c r="A4496" s="1">
        <v>370495</v>
      </c>
      <c r="B4496" s="1" t="s">
        <v>1523</v>
      </c>
      <c r="C4496" s="1">
        <v>129546803</v>
      </c>
      <c r="D4496" s="1">
        <v>495</v>
      </c>
      <c r="E4496" s="1" t="s">
        <v>2030</v>
      </c>
      <c r="F4496" s="1" t="s">
        <v>235</v>
      </c>
      <c r="G4496" s="1" t="s">
        <v>226</v>
      </c>
      <c r="H4496" s="1" t="s">
        <v>240</v>
      </c>
      <c r="I4496" s="1">
        <v>815991</v>
      </c>
      <c r="J4496" s="1">
        <v>4493795</v>
      </c>
      <c r="K4496" s="1">
        <v>0.53359973430633545</v>
      </c>
      <c r="L4496" s="1">
        <v>13.474077224731445</v>
      </c>
      <c r="M4496" s="1">
        <v>5.1428399980068207E-2</v>
      </c>
      <c r="N4496" s="1">
        <v>6.7265124320983887</v>
      </c>
    </row>
    <row r="4497" spans="1:14" x14ac:dyDescent="0.25">
      <c r="A4497" s="1">
        <v>370496</v>
      </c>
      <c r="B4497" s="1" t="s">
        <v>1523</v>
      </c>
      <c r="C4497" s="1">
        <v>129547203</v>
      </c>
      <c r="D4497" s="1">
        <v>496</v>
      </c>
      <c r="E4497" s="1" t="s">
        <v>2031</v>
      </c>
      <c r="F4497" s="1" t="s">
        <v>235</v>
      </c>
      <c r="G4497" s="1" t="s">
        <v>226</v>
      </c>
      <c r="H4497" s="1" t="s">
        <v>240</v>
      </c>
      <c r="I4497" s="1">
        <v>1174488</v>
      </c>
      <c r="J4497" s="1">
        <v>10787298</v>
      </c>
      <c r="K4497" s="1">
        <v>1.5141370296478271</v>
      </c>
      <c r="L4497" s="1">
        <v>16.328165054321289</v>
      </c>
      <c r="M4497" s="1">
        <v>6.646023690700531E-2</v>
      </c>
      <c r="N4497" s="1">
        <v>5.9980664253234863</v>
      </c>
    </row>
    <row r="4498" spans="1:14" x14ac:dyDescent="0.25">
      <c r="A4498" s="1">
        <v>370497</v>
      </c>
      <c r="B4498" s="1" t="s">
        <v>1523</v>
      </c>
      <c r="C4498" s="1">
        <v>129547303</v>
      </c>
      <c r="D4498" s="1">
        <v>497</v>
      </c>
      <c r="E4498" s="1" t="s">
        <v>2032</v>
      </c>
      <c r="F4498" s="1" t="s">
        <v>235</v>
      </c>
      <c r="G4498" s="1" t="s">
        <v>226</v>
      </c>
      <c r="H4498" s="1" t="s">
        <v>240</v>
      </c>
      <c r="I4498" s="1">
        <v>1057727</v>
      </c>
      <c r="J4498" s="1">
        <v>7345500</v>
      </c>
      <c r="K4498" s="1">
        <v>0.37997949123382568</v>
      </c>
      <c r="L4498" s="1">
        <v>5.4551486968994141</v>
      </c>
      <c r="M4498" s="1">
        <v>4.2168539017438889E-2</v>
      </c>
      <c r="N4498" s="1">
        <v>4.1522512435913086</v>
      </c>
    </row>
    <row r="4499" spans="1:14" x14ac:dyDescent="0.25">
      <c r="A4499" s="1">
        <v>370498</v>
      </c>
      <c r="B4499" s="1" t="s">
        <v>1523</v>
      </c>
      <c r="C4499" s="1">
        <v>129547603</v>
      </c>
      <c r="D4499" s="1">
        <v>498</v>
      </c>
      <c r="E4499" s="1" t="s">
        <v>2033</v>
      </c>
      <c r="F4499" s="1" t="s">
        <v>235</v>
      </c>
      <c r="G4499" s="1" t="s">
        <v>226</v>
      </c>
      <c r="H4499" s="1" t="s">
        <v>240</v>
      </c>
      <c r="I4499" s="1">
        <v>1890899</v>
      </c>
      <c r="J4499" s="1">
        <v>10167655</v>
      </c>
      <c r="K4499" s="1">
        <v>1.3829430341720581</v>
      </c>
      <c r="L4499" s="1">
        <v>15.742610931396484</v>
      </c>
      <c r="M4499" s="1">
        <v>9.1597996652126312E-2</v>
      </c>
      <c r="N4499" s="1">
        <v>5.090754508972168</v>
      </c>
    </row>
    <row r="4500" spans="1:14" x14ac:dyDescent="0.25">
      <c r="A4500" s="1">
        <v>370499</v>
      </c>
      <c r="B4500" s="1" t="s">
        <v>1523</v>
      </c>
      <c r="C4500" s="1">
        <v>129547803</v>
      </c>
      <c r="D4500" s="1">
        <v>499</v>
      </c>
      <c r="E4500" s="1" t="s">
        <v>2034</v>
      </c>
      <c r="F4500" s="1" t="s">
        <v>235</v>
      </c>
      <c r="G4500" s="1" t="s">
        <v>226</v>
      </c>
      <c r="H4500" s="1" t="s">
        <v>240</v>
      </c>
      <c r="I4500" s="1">
        <v>718179</v>
      </c>
      <c r="J4500" s="1">
        <v>5044883</v>
      </c>
      <c r="K4500" s="1">
        <v>0.21538050472736359</v>
      </c>
      <c r="L4500" s="1">
        <v>4.4596829414367676</v>
      </c>
      <c r="M4500" s="1">
        <v>3.8010798394680023E-2</v>
      </c>
      <c r="N4500" s="1">
        <v>5.5884413719177246</v>
      </c>
    </row>
    <row r="4501" spans="1:14" x14ac:dyDescent="0.25">
      <c r="A4501" s="1">
        <v>370500</v>
      </c>
      <c r="B4501" s="1" t="s">
        <v>1523</v>
      </c>
      <c r="C4501" s="1">
        <v>129548803</v>
      </c>
      <c r="D4501" s="1">
        <v>500</v>
      </c>
      <c r="E4501" s="1" t="s">
        <v>2035</v>
      </c>
      <c r="F4501" s="1" t="s">
        <v>235</v>
      </c>
      <c r="G4501" s="1" t="s">
        <v>226</v>
      </c>
      <c r="H4501" s="1" t="s">
        <v>240</v>
      </c>
      <c r="I4501" s="1">
        <v>1127540</v>
      </c>
      <c r="J4501" s="1">
        <v>8264939</v>
      </c>
      <c r="K4501" s="1">
        <v>0.59878802299499512</v>
      </c>
      <c r="L4501" s="1">
        <v>7.8108034133911133</v>
      </c>
      <c r="M4501" s="1">
        <v>9.6356689929962158E-2</v>
      </c>
      <c r="N4501" s="1">
        <v>9.3442831039428711</v>
      </c>
    </row>
    <row r="4502" spans="1:14" x14ac:dyDescent="0.25">
      <c r="A4502" s="1">
        <v>380001</v>
      </c>
      <c r="B4502" s="1" t="s">
        <v>1524</v>
      </c>
      <c r="C4502" s="1">
        <v>101260303</v>
      </c>
      <c r="D4502" s="1">
        <v>1</v>
      </c>
      <c r="E4502" s="1" t="s">
        <v>1536</v>
      </c>
      <c r="F4502" s="1" t="s">
        <v>228</v>
      </c>
      <c r="G4502" s="1" t="s">
        <v>161</v>
      </c>
      <c r="H4502" s="1" t="s">
        <v>240</v>
      </c>
      <c r="I4502" s="1">
        <v>3703333</v>
      </c>
      <c r="J4502" s="1">
        <v>26724172</v>
      </c>
      <c r="K4502" s="1">
        <v>0.32948398590087891</v>
      </c>
      <c r="L4502" s="1">
        <v>1.2482966184616089</v>
      </c>
      <c r="M4502" s="1">
        <v>0.20094899833202362</v>
      </c>
      <c r="N4502" s="1">
        <v>5.7374920845031738</v>
      </c>
    </row>
    <row r="4503" spans="1:14" x14ac:dyDescent="0.25">
      <c r="A4503" s="1">
        <v>380002</v>
      </c>
      <c r="B4503" s="1" t="s">
        <v>1524</v>
      </c>
      <c r="C4503" s="1">
        <v>101260803</v>
      </c>
      <c r="D4503" s="1">
        <v>2</v>
      </c>
      <c r="E4503" s="1" t="s">
        <v>1537</v>
      </c>
      <c r="F4503" s="1" t="s">
        <v>228</v>
      </c>
      <c r="G4503" s="1" t="s">
        <v>161</v>
      </c>
      <c r="H4503" s="1" t="s">
        <v>240</v>
      </c>
      <c r="I4503" s="1">
        <v>2007965</v>
      </c>
      <c r="J4503" s="1">
        <v>16226636</v>
      </c>
      <c r="K4503" s="1">
        <v>0.32307401299476624</v>
      </c>
      <c r="L4503" s="1">
        <v>2.0314569473266602</v>
      </c>
      <c r="M4503" s="1">
        <v>0.16006399691104889</v>
      </c>
      <c r="N4503" s="1">
        <v>8.6619358062744141</v>
      </c>
    </row>
    <row r="4504" spans="1:14" x14ac:dyDescent="0.25">
      <c r="A4504" s="1">
        <v>380003</v>
      </c>
      <c r="B4504" s="1" t="s">
        <v>1524</v>
      </c>
      <c r="C4504" s="1">
        <v>101261302</v>
      </c>
      <c r="D4504" s="1">
        <v>3</v>
      </c>
      <c r="E4504" s="1" t="s">
        <v>1538</v>
      </c>
      <c r="F4504" s="1" t="s">
        <v>228</v>
      </c>
      <c r="G4504" s="1" t="s">
        <v>161</v>
      </c>
      <c r="H4504" s="1" t="s">
        <v>240</v>
      </c>
      <c r="I4504" s="1">
        <v>5695638</v>
      </c>
      <c r="J4504" s="1">
        <v>34939664</v>
      </c>
      <c r="K4504" s="1">
        <v>0.46702000498771667</v>
      </c>
      <c r="L4504" s="1">
        <v>1.3547554016113281</v>
      </c>
      <c r="M4504" s="1">
        <v>0.25736299157142639</v>
      </c>
      <c r="N4504" s="1">
        <v>4.7324380874633789</v>
      </c>
    </row>
    <row r="4505" spans="1:14" x14ac:dyDescent="0.25">
      <c r="A4505" s="1">
        <v>380004</v>
      </c>
      <c r="B4505" s="1" t="s">
        <v>1524</v>
      </c>
      <c r="C4505" s="1">
        <v>101262903</v>
      </c>
      <c r="D4505" s="1">
        <v>4</v>
      </c>
      <c r="E4505" s="1" t="s">
        <v>1539</v>
      </c>
      <c r="F4505" s="1" t="s">
        <v>228</v>
      </c>
      <c r="G4505" s="1" t="s">
        <v>161</v>
      </c>
      <c r="H4505" s="1" t="s">
        <v>240</v>
      </c>
      <c r="I4505" s="1">
        <v>973104</v>
      </c>
      <c r="J4505" s="1">
        <v>7712877</v>
      </c>
      <c r="K4505" s="1">
        <v>0.1036129966378212</v>
      </c>
      <c r="L4505" s="1">
        <v>1.3616691827774048</v>
      </c>
      <c r="M4505" s="1">
        <v>6.1367001384496689E-2</v>
      </c>
      <c r="N4505" s="1">
        <v>6.730778694152832</v>
      </c>
    </row>
    <row r="4506" spans="1:14" x14ac:dyDescent="0.25">
      <c r="A4506" s="1">
        <v>380005</v>
      </c>
      <c r="B4506" s="1" t="s">
        <v>1524</v>
      </c>
      <c r="C4506" s="1">
        <v>101264003</v>
      </c>
      <c r="D4506" s="1">
        <v>5</v>
      </c>
      <c r="E4506" s="1" t="s">
        <v>1540</v>
      </c>
      <c r="F4506" s="1" t="s">
        <v>228</v>
      </c>
      <c r="G4506" s="1" t="s">
        <v>161</v>
      </c>
      <c r="H4506" s="1" t="s">
        <v>240</v>
      </c>
      <c r="I4506" s="1">
        <v>3017972</v>
      </c>
      <c r="J4506" s="1">
        <v>18183400</v>
      </c>
      <c r="K4506" s="1">
        <v>0.37829598784446716</v>
      </c>
      <c r="L4506" s="1">
        <v>2.1246492862701416</v>
      </c>
      <c r="M4506" s="1">
        <v>0.17747199535369873</v>
      </c>
      <c r="N4506" s="1">
        <v>6.2479143142700195</v>
      </c>
    </row>
    <row r="4507" spans="1:14" x14ac:dyDescent="0.25">
      <c r="A4507" s="1">
        <v>380006</v>
      </c>
      <c r="B4507" s="1" t="s">
        <v>1524</v>
      </c>
      <c r="C4507" s="1">
        <v>101268003</v>
      </c>
      <c r="D4507" s="1">
        <v>6</v>
      </c>
      <c r="E4507" s="1" t="s">
        <v>1541</v>
      </c>
      <c r="F4507" s="1" t="s">
        <v>228</v>
      </c>
      <c r="G4507" s="1" t="s">
        <v>161</v>
      </c>
      <c r="H4507" s="1" t="s">
        <v>240</v>
      </c>
      <c r="I4507" s="1">
        <v>2619331</v>
      </c>
      <c r="J4507" s="1">
        <v>20176508</v>
      </c>
      <c r="K4507" s="1">
        <v>0.44860199093818665</v>
      </c>
      <c r="L4507" s="1">
        <v>2.2739462852478027</v>
      </c>
      <c r="M4507" s="1">
        <v>9.3313999474048615E-2</v>
      </c>
      <c r="N4507" s="1">
        <v>3.6941161155700684</v>
      </c>
    </row>
    <row r="4508" spans="1:14" x14ac:dyDescent="0.25">
      <c r="A4508" s="1">
        <v>380007</v>
      </c>
      <c r="B4508" s="1" t="s">
        <v>1524</v>
      </c>
      <c r="C4508" s="1">
        <v>101301303</v>
      </c>
      <c r="D4508" s="1">
        <v>7</v>
      </c>
      <c r="E4508" s="1" t="s">
        <v>1542</v>
      </c>
      <c r="F4508" s="1" t="s">
        <v>228</v>
      </c>
      <c r="G4508" s="1" t="s">
        <v>162</v>
      </c>
      <c r="H4508" s="1" t="s">
        <v>240</v>
      </c>
      <c r="I4508" s="1">
        <v>1163438</v>
      </c>
      <c r="J4508" s="1">
        <v>8093221</v>
      </c>
      <c r="K4508" s="1">
        <v>0.15474100410938263</v>
      </c>
      <c r="L4508" s="1">
        <v>1.9492522478103638</v>
      </c>
      <c r="M4508" s="1">
        <v>8.9059002697467804E-2</v>
      </c>
      <c r="N4508" s="1">
        <v>8.2893466949462891</v>
      </c>
    </row>
    <row r="4509" spans="1:14" x14ac:dyDescent="0.25">
      <c r="A4509" s="1">
        <v>380008</v>
      </c>
      <c r="B4509" s="1" t="s">
        <v>1524</v>
      </c>
      <c r="C4509" s="1">
        <v>101301403</v>
      </c>
      <c r="D4509" s="1">
        <v>8</v>
      </c>
      <c r="E4509" s="1" t="s">
        <v>1543</v>
      </c>
      <c r="F4509" s="1" t="s">
        <v>228</v>
      </c>
      <c r="G4509" s="1" t="s">
        <v>162</v>
      </c>
      <c r="H4509" s="1" t="s">
        <v>240</v>
      </c>
      <c r="I4509" s="1">
        <v>2290397</v>
      </c>
      <c r="J4509" s="1">
        <v>10326034</v>
      </c>
      <c r="K4509" s="1">
        <v>0.17398299276828766</v>
      </c>
      <c r="L4509" s="1">
        <v>1.7137719392776489</v>
      </c>
      <c r="M4509" s="1">
        <v>0.12588499486446381</v>
      </c>
      <c r="N4509" s="1">
        <v>5.8158607482910156</v>
      </c>
    </row>
    <row r="4510" spans="1:14" x14ac:dyDescent="0.25">
      <c r="A4510" s="1">
        <v>380009</v>
      </c>
      <c r="B4510" s="1" t="s">
        <v>1524</v>
      </c>
      <c r="C4510" s="1">
        <v>101303503</v>
      </c>
      <c r="D4510" s="1">
        <v>9</v>
      </c>
      <c r="E4510" s="1" t="s">
        <v>1544</v>
      </c>
      <c r="F4510" s="1" t="s">
        <v>228</v>
      </c>
      <c r="G4510" s="1" t="s">
        <v>162</v>
      </c>
      <c r="H4510" s="1" t="s">
        <v>240</v>
      </c>
      <c r="I4510" s="1">
        <v>922762</v>
      </c>
      <c r="J4510" s="1">
        <v>6165646</v>
      </c>
      <c r="K4510" s="1">
        <v>8.7540999054908752E-2</v>
      </c>
      <c r="L4510" s="1">
        <v>1.4402679204940796</v>
      </c>
      <c r="M4510" s="1">
        <v>7.6558001339435577E-2</v>
      </c>
      <c r="N4510" s="1">
        <v>9.0472269058227539</v>
      </c>
    </row>
    <row r="4511" spans="1:14" x14ac:dyDescent="0.25">
      <c r="A4511" s="1">
        <v>380010</v>
      </c>
      <c r="B4511" s="1" t="s">
        <v>1524</v>
      </c>
      <c r="C4511" s="1">
        <v>101306503</v>
      </c>
      <c r="D4511" s="1">
        <v>10</v>
      </c>
      <c r="E4511" s="1" t="s">
        <v>1545</v>
      </c>
      <c r="F4511" s="1" t="s">
        <v>228</v>
      </c>
      <c r="G4511" s="1" t="s">
        <v>162</v>
      </c>
      <c r="H4511" s="1" t="s">
        <v>240</v>
      </c>
      <c r="I4511" s="1">
        <v>737705</v>
      </c>
      <c r="J4511" s="1">
        <v>5819185</v>
      </c>
      <c r="K4511" s="1">
        <v>8.4595002233982086E-2</v>
      </c>
      <c r="L4511" s="1">
        <v>1.4751708507537842</v>
      </c>
      <c r="M4511" s="1">
        <v>5.8334998786449432E-2</v>
      </c>
      <c r="N4511" s="1">
        <v>8.5866317749023438</v>
      </c>
    </row>
    <row r="4512" spans="1:14" x14ac:dyDescent="0.25">
      <c r="A4512" s="1">
        <v>380011</v>
      </c>
      <c r="B4512" s="1" t="s">
        <v>1524</v>
      </c>
      <c r="C4512" s="1">
        <v>101308503</v>
      </c>
      <c r="D4512" s="1">
        <v>11</v>
      </c>
      <c r="E4512" s="1" t="s">
        <v>1546</v>
      </c>
      <c r="F4512" s="1" t="s">
        <v>228</v>
      </c>
      <c r="G4512" s="1" t="s">
        <v>162</v>
      </c>
      <c r="H4512" s="1" t="s">
        <v>240</v>
      </c>
      <c r="I4512" s="1">
        <v>737876</v>
      </c>
      <c r="J4512" s="1">
        <v>4311256</v>
      </c>
      <c r="K4512" s="1">
        <v>0.11648999899625778</v>
      </c>
      <c r="L4512" s="1">
        <v>2.7770321369171143</v>
      </c>
      <c r="M4512" s="1">
        <v>1.4515000395476818E-2</v>
      </c>
      <c r="N4512" s="1">
        <v>2.0066053867340088</v>
      </c>
    </row>
    <row r="4513" spans="1:14" x14ac:dyDescent="0.25">
      <c r="A4513" s="1">
        <v>380012</v>
      </c>
      <c r="B4513" s="1" t="s">
        <v>1524</v>
      </c>
      <c r="C4513" s="1">
        <v>101630504</v>
      </c>
      <c r="D4513" s="1">
        <v>12</v>
      </c>
      <c r="E4513" s="1" t="s">
        <v>1547</v>
      </c>
      <c r="F4513" s="1" t="s">
        <v>228</v>
      </c>
      <c r="G4513" s="1" t="s">
        <v>163</v>
      </c>
      <c r="H4513" s="1" t="s">
        <v>240</v>
      </c>
      <c r="I4513" s="1">
        <v>646333</v>
      </c>
      <c r="J4513" s="1">
        <v>4680044</v>
      </c>
      <c r="K4513" s="1">
        <v>4.2134001851081848E-2</v>
      </c>
      <c r="L4513" s="1">
        <v>0.908469557762146</v>
      </c>
      <c r="M4513" s="1">
        <v>1.9654000177979469E-2</v>
      </c>
      <c r="N4513" s="1">
        <v>3.1362149715423584</v>
      </c>
    </row>
    <row r="4514" spans="1:14" x14ac:dyDescent="0.25">
      <c r="A4514" s="1">
        <v>380013</v>
      </c>
      <c r="B4514" s="1" t="s">
        <v>1524</v>
      </c>
      <c r="C4514" s="1">
        <v>101630903</v>
      </c>
      <c r="D4514" s="1">
        <v>13</v>
      </c>
      <c r="E4514" s="1" t="s">
        <v>1548</v>
      </c>
      <c r="F4514" s="1" t="s">
        <v>228</v>
      </c>
      <c r="G4514" s="1" t="s">
        <v>163</v>
      </c>
      <c r="H4514" s="1" t="s">
        <v>240</v>
      </c>
      <c r="I4514" s="1">
        <v>1058942</v>
      </c>
      <c r="J4514" s="1">
        <v>7594812</v>
      </c>
      <c r="K4514" s="1">
        <v>0.13470399379730225</v>
      </c>
      <c r="L4514" s="1">
        <v>1.8056575059890747</v>
      </c>
      <c r="M4514" s="1">
        <v>8.8201001286506653E-2</v>
      </c>
      <c r="N4514" s="1">
        <v>9.0859460830688477</v>
      </c>
    </row>
    <row r="4515" spans="1:14" x14ac:dyDescent="0.25">
      <c r="A4515" s="1">
        <v>380014</v>
      </c>
      <c r="B4515" s="1" t="s">
        <v>1524</v>
      </c>
      <c r="C4515" s="1">
        <v>101631003</v>
      </c>
      <c r="D4515" s="1">
        <v>14</v>
      </c>
      <c r="E4515" s="1" t="s">
        <v>1549</v>
      </c>
      <c r="F4515" s="1" t="s">
        <v>228</v>
      </c>
      <c r="G4515" s="1" t="s">
        <v>163</v>
      </c>
      <c r="H4515" s="1" t="s">
        <v>240</v>
      </c>
      <c r="I4515" s="1">
        <v>1330307</v>
      </c>
      <c r="J4515" s="1">
        <v>9576368</v>
      </c>
      <c r="K4515" s="1">
        <v>9.7043000161647797E-2</v>
      </c>
      <c r="L4515" s="1">
        <v>1.0237332582473755</v>
      </c>
      <c r="M4515" s="1">
        <v>7.203800231218338E-2</v>
      </c>
      <c r="N4515" s="1">
        <v>5.7251667976379395</v>
      </c>
    </row>
    <row r="4516" spans="1:14" x14ac:dyDescent="0.25">
      <c r="A4516" s="1">
        <v>380015</v>
      </c>
      <c r="B4516" s="1" t="s">
        <v>1524</v>
      </c>
      <c r="C4516" s="1">
        <v>101631203</v>
      </c>
      <c r="D4516" s="1">
        <v>15</v>
      </c>
      <c r="E4516" s="1" t="s">
        <v>1550</v>
      </c>
      <c r="F4516" s="1" t="s">
        <v>228</v>
      </c>
      <c r="G4516" s="1" t="s">
        <v>163</v>
      </c>
      <c r="H4516" s="1" t="s">
        <v>240</v>
      </c>
      <c r="I4516" s="1">
        <v>1078580</v>
      </c>
      <c r="J4516" s="1">
        <v>7063648</v>
      </c>
      <c r="K4516" s="1">
        <v>9.1550998389720917E-2</v>
      </c>
      <c r="L4516" s="1">
        <v>1.3131057024002075</v>
      </c>
      <c r="M4516" s="1">
        <v>6.5217003226280212E-2</v>
      </c>
      <c r="N4516" s="1">
        <v>6.4356999397277832</v>
      </c>
    </row>
    <row r="4517" spans="1:14" x14ac:dyDescent="0.25">
      <c r="A4517" s="1">
        <v>380016</v>
      </c>
      <c r="B4517" s="1" t="s">
        <v>1524</v>
      </c>
      <c r="C4517" s="1">
        <v>101631503</v>
      </c>
      <c r="D4517" s="1">
        <v>16</v>
      </c>
      <c r="E4517" s="1" t="s">
        <v>1551</v>
      </c>
      <c r="F4517" s="1" t="s">
        <v>228</v>
      </c>
      <c r="G4517" s="1" t="s">
        <v>163</v>
      </c>
      <c r="H4517" s="1" t="s">
        <v>240</v>
      </c>
      <c r="I4517" s="1">
        <v>864985</v>
      </c>
      <c r="J4517" s="1">
        <v>7076028</v>
      </c>
      <c r="K4517" s="1">
        <v>0.14407899975776672</v>
      </c>
      <c r="L4517" s="1">
        <v>2.0784773826599121</v>
      </c>
      <c r="M4517" s="1">
        <v>8.7096996605396271E-2</v>
      </c>
      <c r="N4517" s="1">
        <v>11.196599006652832</v>
      </c>
    </row>
    <row r="4518" spans="1:14" x14ac:dyDescent="0.25">
      <c r="A4518" s="1">
        <v>380017</v>
      </c>
      <c r="B4518" s="1" t="s">
        <v>1524</v>
      </c>
      <c r="C4518" s="1">
        <v>101631703</v>
      </c>
      <c r="D4518" s="1">
        <v>17</v>
      </c>
      <c r="E4518" s="1" t="s">
        <v>1552</v>
      </c>
      <c r="F4518" s="1" t="s">
        <v>228</v>
      </c>
      <c r="G4518" s="1" t="s">
        <v>163</v>
      </c>
      <c r="H4518" s="1" t="s">
        <v>240</v>
      </c>
      <c r="I4518" s="1">
        <v>2690302</v>
      </c>
      <c r="J4518" s="1">
        <v>14912922</v>
      </c>
      <c r="K4518" s="1">
        <v>0.47455298900604248</v>
      </c>
      <c r="L4518" s="1">
        <v>3.2867493629455566</v>
      </c>
      <c r="M4518" s="1">
        <v>0.14913700520992279</v>
      </c>
      <c r="N4518" s="1">
        <v>5.8688435554504395</v>
      </c>
    </row>
    <row r="4519" spans="1:14" x14ac:dyDescent="0.25">
      <c r="A4519" s="1">
        <v>380018</v>
      </c>
      <c r="B4519" s="1" t="s">
        <v>1524</v>
      </c>
      <c r="C4519" s="1">
        <v>101631803</v>
      </c>
      <c r="D4519" s="1">
        <v>18</v>
      </c>
      <c r="E4519" s="1" t="s">
        <v>1553</v>
      </c>
      <c r="F4519" s="1" t="s">
        <v>228</v>
      </c>
      <c r="G4519" s="1" t="s">
        <v>163</v>
      </c>
      <c r="H4519" s="1" t="s">
        <v>240</v>
      </c>
      <c r="I4519" s="1">
        <v>1619131</v>
      </c>
      <c r="J4519" s="1">
        <v>11068195</v>
      </c>
      <c r="K4519" s="1">
        <v>0.30208298563957214</v>
      </c>
      <c r="L4519" s="1">
        <v>2.8058691024780273</v>
      </c>
      <c r="M4519" s="1">
        <v>0.11729799956083298</v>
      </c>
      <c r="N4519" s="1">
        <v>7.8103222846984863</v>
      </c>
    </row>
    <row r="4520" spans="1:14" x14ac:dyDescent="0.25">
      <c r="A4520" s="1">
        <v>380019</v>
      </c>
      <c r="B4520" s="1" t="s">
        <v>1524</v>
      </c>
      <c r="C4520" s="1">
        <v>101631903</v>
      </c>
      <c r="D4520" s="1">
        <v>19</v>
      </c>
      <c r="E4520" s="1" t="s">
        <v>1554</v>
      </c>
      <c r="F4520" s="1" t="s">
        <v>228</v>
      </c>
      <c r="G4520" s="1" t="s">
        <v>163</v>
      </c>
      <c r="H4520" s="1" t="s">
        <v>240</v>
      </c>
      <c r="I4520" s="1">
        <v>839269</v>
      </c>
      <c r="J4520" s="1">
        <v>5315814</v>
      </c>
      <c r="K4520" s="1">
        <v>7.9327002167701721E-2</v>
      </c>
      <c r="L4520" s="1">
        <v>1.5148897171020508</v>
      </c>
      <c r="M4520" s="1">
        <v>5.2845999598503113E-2</v>
      </c>
      <c r="N4520" s="1">
        <v>6.7197933197021484</v>
      </c>
    </row>
    <row r="4521" spans="1:14" x14ac:dyDescent="0.25">
      <c r="A4521" s="1">
        <v>380020</v>
      </c>
      <c r="B4521" s="1" t="s">
        <v>1524</v>
      </c>
      <c r="C4521" s="1">
        <v>101632403</v>
      </c>
      <c r="D4521" s="1">
        <v>20</v>
      </c>
      <c r="E4521" s="1" t="s">
        <v>1555</v>
      </c>
      <c r="F4521" s="1" t="s">
        <v>228</v>
      </c>
      <c r="G4521" s="1" t="s">
        <v>163</v>
      </c>
      <c r="H4521" s="1" t="s">
        <v>240</v>
      </c>
      <c r="I4521" s="1">
        <v>977579</v>
      </c>
      <c r="J4521" s="1">
        <v>7158799</v>
      </c>
      <c r="K4521" s="1">
        <v>8.212299644947052E-2</v>
      </c>
      <c r="L4521" s="1">
        <v>1.1604741811752319</v>
      </c>
      <c r="M4521" s="1">
        <v>3.6486998200416565E-2</v>
      </c>
      <c r="N4521" s="1">
        <v>3.877091646194458</v>
      </c>
    </row>
    <row r="4522" spans="1:14" x14ac:dyDescent="0.25">
      <c r="A4522" s="1">
        <v>380021</v>
      </c>
      <c r="B4522" s="1" t="s">
        <v>1524</v>
      </c>
      <c r="C4522" s="1">
        <v>101633903</v>
      </c>
      <c r="D4522" s="1">
        <v>21</v>
      </c>
      <c r="E4522" s="1" t="s">
        <v>1556</v>
      </c>
      <c r="F4522" s="1" t="s">
        <v>228</v>
      </c>
      <c r="G4522" s="1" t="s">
        <v>163</v>
      </c>
      <c r="H4522" s="1" t="s">
        <v>240</v>
      </c>
      <c r="I4522" s="1">
        <v>1708359</v>
      </c>
      <c r="J4522" s="1">
        <v>11254280</v>
      </c>
      <c r="K4522" s="1">
        <v>0.11641299724578857</v>
      </c>
      <c r="L4522" s="1">
        <v>1.0452001094818115</v>
      </c>
      <c r="M4522" s="1">
        <v>8.5871003568172455E-2</v>
      </c>
      <c r="N4522" s="1">
        <v>5.2925505638122559</v>
      </c>
    </row>
    <row r="4523" spans="1:14" x14ac:dyDescent="0.25">
      <c r="A4523" s="1">
        <v>380022</v>
      </c>
      <c r="B4523" s="1" t="s">
        <v>1524</v>
      </c>
      <c r="C4523" s="1">
        <v>101636503</v>
      </c>
      <c r="D4523" s="1">
        <v>22</v>
      </c>
      <c r="E4523" s="1" t="s">
        <v>1557</v>
      </c>
      <c r="F4523" s="1" t="s">
        <v>228</v>
      </c>
      <c r="G4523" s="1" t="s">
        <v>163</v>
      </c>
      <c r="H4523" s="1" t="s">
        <v>240</v>
      </c>
      <c r="I4523" s="1">
        <v>1829319</v>
      </c>
      <c r="J4523" s="1">
        <v>6803453</v>
      </c>
      <c r="K4523" s="1">
        <v>0.16457100212574005</v>
      </c>
      <c r="L4523" s="1">
        <v>2.4788963794708252</v>
      </c>
      <c r="M4523" s="1">
        <v>6.9967001676559448E-2</v>
      </c>
      <c r="N4523" s="1">
        <v>3.9768619537353516</v>
      </c>
    </row>
    <row r="4524" spans="1:14" x14ac:dyDescent="0.25">
      <c r="A4524" s="1">
        <v>380023</v>
      </c>
      <c r="B4524" s="1" t="s">
        <v>1524</v>
      </c>
      <c r="C4524" s="1">
        <v>101637002</v>
      </c>
      <c r="D4524" s="1">
        <v>23</v>
      </c>
      <c r="E4524" s="1" t="s">
        <v>1558</v>
      </c>
      <c r="F4524" s="1" t="s">
        <v>228</v>
      </c>
      <c r="G4524" s="1" t="s">
        <v>163</v>
      </c>
      <c r="H4524" s="1" t="s">
        <v>240</v>
      </c>
      <c r="I4524" s="1">
        <v>2686416</v>
      </c>
      <c r="J4524" s="1">
        <v>14991451</v>
      </c>
      <c r="K4524" s="1">
        <v>0.25302299857139587</v>
      </c>
      <c r="L4524" s="1">
        <v>1.71675705909729</v>
      </c>
      <c r="M4524" s="1">
        <v>0.17896300554275513</v>
      </c>
      <c r="N4524" s="1">
        <v>7.137242317199707</v>
      </c>
    </row>
    <row r="4525" spans="1:14" x14ac:dyDescent="0.25">
      <c r="A4525" s="1">
        <v>380024</v>
      </c>
      <c r="B4525" s="1" t="s">
        <v>1524</v>
      </c>
      <c r="C4525" s="1">
        <v>101638003</v>
      </c>
      <c r="D4525" s="1">
        <v>24</v>
      </c>
      <c r="E4525" s="1" t="s">
        <v>1559</v>
      </c>
      <c r="F4525" s="1" t="s">
        <v>228</v>
      </c>
      <c r="G4525" s="1" t="s">
        <v>163</v>
      </c>
      <c r="H4525" s="1" t="s">
        <v>240</v>
      </c>
      <c r="I4525" s="1">
        <v>2703954</v>
      </c>
      <c r="J4525" s="1">
        <v>14219805</v>
      </c>
      <c r="K4525" s="1">
        <v>0.28213199973106384</v>
      </c>
      <c r="L4525" s="1">
        <v>2.024240255355835</v>
      </c>
      <c r="M4525" s="1">
        <v>0.17025800049304962</v>
      </c>
      <c r="N4525" s="1">
        <v>6.7197484970092773</v>
      </c>
    </row>
    <row r="4526" spans="1:14" x14ac:dyDescent="0.25">
      <c r="A4526" s="1">
        <v>380025</v>
      </c>
      <c r="B4526" s="1" t="s">
        <v>1524</v>
      </c>
      <c r="C4526" s="1">
        <v>101638803</v>
      </c>
      <c r="D4526" s="1">
        <v>25</v>
      </c>
      <c r="E4526" s="1" t="s">
        <v>1560</v>
      </c>
      <c r="F4526" s="1" t="s">
        <v>228</v>
      </c>
      <c r="G4526" s="1" t="s">
        <v>163</v>
      </c>
      <c r="H4526" s="1" t="s">
        <v>240</v>
      </c>
      <c r="I4526" s="1">
        <v>2027026</v>
      </c>
      <c r="J4526" s="1">
        <v>11290015</v>
      </c>
      <c r="K4526" s="1">
        <v>0.24322700500488281</v>
      </c>
      <c r="L4526" s="1">
        <v>2.201789379119873</v>
      </c>
      <c r="M4526" s="1">
        <v>0.15693399310112</v>
      </c>
      <c r="N4526" s="1">
        <v>8.391779899597168</v>
      </c>
    </row>
    <row r="4527" spans="1:14" x14ac:dyDescent="0.25">
      <c r="A4527" s="1">
        <v>380026</v>
      </c>
      <c r="B4527" s="1" t="s">
        <v>1524</v>
      </c>
      <c r="C4527" s="1">
        <v>102027451</v>
      </c>
      <c r="D4527" s="1">
        <v>26</v>
      </c>
      <c r="E4527" s="1" t="s">
        <v>1561</v>
      </c>
      <c r="F4527" s="1" t="s">
        <v>229</v>
      </c>
      <c r="G4527" s="1" t="s">
        <v>164</v>
      </c>
      <c r="H4527" s="1" t="s">
        <v>240</v>
      </c>
      <c r="I4527" s="1">
        <v>30521592</v>
      </c>
      <c r="J4527" s="1">
        <v>180161488</v>
      </c>
      <c r="K4527" s="1">
        <v>2.4468960762023926</v>
      </c>
      <c r="L4527" s="1">
        <v>1.3768683671951294</v>
      </c>
      <c r="M4527" s="1">
        <v>0.44413599371910095</v>
      </c>
      <c r="N4527" s="1">
        <v>1.4766408205032349</v>
      </c>
    </row>
    <row r="4528" spans="1:14" x14ac:dyDescent="0.25">
      <c r="A4528" s="1">
        <v>380027</v>
      </c>
      <c r="B4528" s="1" t="s">
        <v>1524</v>
      </c>
      <c r="C4528" s="1">
        <v>103020603</v>
      </c>
      <c r="D4528" s="1">
        <v>27</v>
      </c>
      <c r="E4528" s="1" t="s">
        <v>1562</v>
      </c>
      <c r="F4528" s="1" t="s">
        <v>229</v>
      </c>
      <c r="G4528" s="1" t="s">
        <v>164</v>
      </c>
      <c r="H4528" s="1" t="s">
        <v>240</v>
      </c>
      <c r="I4528" s="1">
        <v>844851</v>
      </c>
      <c r="J4528" s="1">
        <v>3293448</v>
      </c>
      <c r="K4528" s="1">
        <v>9.9306002259254456E-2</v>
      </c>
      <c r="L4528" s="1">
        <v>3.109004020690918</v>
      </c>
      <c r="M4528" s="1">
        <v>3.0205000191926956E-2</v>
      </c>
      <c r="N4528" s="1">
        <v>3.7077455520629883</v>
      </c>
    </row>
    <row r="4529" spans="1:14" x14ac:dyDescent="0.25">
      <c r="A4529" s="1">
        <v>380028</v>
      </c>
      <c r="B4529" s="1" t="s">
        <v>1524</v>
      </c>
      <c r="C4529" s="1">
        <v>103020753</v>
      </c>
      <c r="D4529" s="1">
        <v>28</v>
      </c>
      <c r="E4529" s="1" t="s">
        <v>1563</v>
      </c>
      <c r="F4529" s="1" t="s">
        <v>229</v>
      </c>
      <c r="G4529" s="1" t="s">
        <v>164</v>
      </c>
      <c r="H4529" s="1" t="s">
        <v>240</v>
      </c>
      <c r="I4529" s="1">
        <v>851549</v>
      </c>
      <c r="J4529" s="1">
        <v>3757547</v>
      </c>
      <c r="K4529" s="1">
        <v>0.19249600172042847</v>
      </c>
      <c r="L4529" s="1">
        <v>5.3995299339294434</v>
      </c>
      <c r="M4529" s="1">
        <v>6.702200323343277E-2</v>
      </c>
      <c r="N4529" s="1">
        <v>8.5429821014404297</v>
      </c>
    </row>
    <row r="4530" spans="1:14" x14ac:dyDescent="0.25">
      <c r="A4530" s="1">
        <v>380029</v>
      </c>
      <c r="B4530" s="1" t="s">
        <v>1524</v>
      </c>
      <c r="C4530" s="1">
        <v>103021003</v>
      </c>
      <c r="D4530" s="1">
        <v>29</v>
      </c>
      <c r="E4530" s="1" t="s">
        <v>1564</v>
      </c>
      <c r="F4530" s="1" t="s">
        <v>229</v>
      </c>
      <c r="G4530" s="1" t="s">
        <v>164</v>
      </c>
      <c r="H4530" s="1" t="s">
        <v>240</v>
      </c>
      <c r="I4530" s="1">
        <v>2041939</v>
      </c>
      <c r="J4530" s="1">
        <v>6578517</v>
      </c>
      <c r="K4530" s="1">
        <v>0.21405400335788727</v>
      </c>
      <c r="L4530" s="1">
        <v>3.3632688522338867</v>
      </c>
      <c r="M4530" s="1">
        <v>8.5449002683162689E-2</v>
      </c>
      <c r="N4530" s="1">
        <v>4.3674640655517578</v>
      </c>
    </row>
    <row r="4531" spans="1:14" x14ac:dyDescent="0.25">
      <c r="A4531" s="1">
        <v>380030</v>
      </c>
      <c r="B4531" s="1" t="s">
        <v>1524</v>
      </c>
      <c r="C4531" s="1">
        <v>103021102</v>
      </c>
      <c r="D4531" s="1">
        <v>30</v>
      </c>
      <c r="E4531" s="1" t="s">
        <v>1565</v>
      </c>
      <c r="F4531" s="1" t="s">
        <v>229</v>
      </c>
      <c r="G4531" s="1" t="s">
        <v>164</v>
      </c>
      <c r="H4531" s="1" t="s">
        <v>240</v>
      </c>
      <c r="I4531" s="1">
        <v>3579041</v>
      </c>
      <c r="J4531" s="1">
        <v>13733177</v>
      </c>
      <c r="K4531" s="1">
        <v>0.55182802677154541</v>
      </c>
      <c r="L4531" s="1">
        <v>4.1864304542541504</v>
      </c>
      <c r="M4531" s="1">
        <v>0.31442898511886597</v>
      </c>
      <c r="N4531" s="1">
        <v>9.6314353942871094</v>
      </c>
    </row>
    <row r="4532" spans="1:14" x14ac:dyDescent="0.25">
      <c r="A4532" s="1">
        <v>380031</v>
      </c>
      <c r="B4532" s="1" t="s">
        <v>1524</v>
      </c>
      <c r="C4532" s="1">
        <v>103021252</v>
      </c>
      <c r="D4532" s="1">
        <v>31</v>
      </c>
      <c r="E4532" s="1" t="s">
        <v>1566</v>
      </c>
      <c r="F4532" s="1" t="s">
        <v>229</v>
      </c>
      <c r="G4532" s="1" t="s">
        <v>164</v>
      </c>
      <c r="H4532" s="1" t="s">
        <v>240</v>
      </c>
      <c r="I4532" s="1">
        <v>3368537</v>
      </c>
      <c r="J4532" s="1">
        <v>10324780</v>
      </c>
      <c r="K4532" s="1">
        <v>0.18726399540901184</v>
      </c>
      <c r="L4532" s="1">
        <v>1.8472375869750977</v>
      </c>
      <c r="M4532" s="1">
        <v>0.24402600526809692</v>
      </c>
      <c r="N4532" s="1">
        <v>7.8100543022155762</v>
      </c>
    </row>
    <row r="4533" spans="1:14" x14ac:dyDescent="0.25">
      <c r="A4533" s="1">
        <v>380032</v>
      </c>
      <c r="B4533" s="1" t="s">
        <v>1524</v>
      </c>
      <c r="C4533" s="1">
        <v>103021453</v>
      </c>
      <c r="D4533" s="1">
        <v>32</v>
      </c>
      <c r="E4533" s="1" t="s">
        <v>1567</v>
      </c>
      <c r="F4533" s="1" t="s">
        <v>229</v>
      </c>
      <c r="G4533" s="1" t="s">
        <v>164</v>
      </c>
      <c r="H4533" s="1" t="s">
        <v>240</v>
      </c>
      <c r="I4533" s="1">
        <v>1178748</v>
      </c>
      <c r="J4533" s="1">
        <v>7138265</v>
      </c>
      <c r="K4533" s="1">
        <v>0.33989199995994568</v>
      </c>
      <c r="L4533" s="1">
        <v>4.999608039855957</v>
      </c>
      <c r="M4533" s="1">
        <v>8.927600085735321E-2</v>
      </c>
      <c r="N4533" s="1">
        <v>8.1944284439086914</v>
      </c>
    </row>
    <row r="4534" spans="1:14" x14ac:dyDescent="0.25">
      <c r="A4534" s="1">
        <v>380033</v>
      </c>
      <c r="B4534" s="1" t="s">
        <v>1524</v>
      </c>
      <c r="C4534" s="1">
        <v>103021603</v>
      </c>
      <c r="D4534" s="1">
        <v>33</v>
      </c>
      <c r="E4534" s="1" t="s">
        <v>1568</v>
      </c>
      <c r="F4534" s="1" t="s">
        <v>229</v>
      </c>
      <c r="G4534" s="1" t="s">
        <v>164</v>
      </c>
      <c r="H4534" s="1" t="s">
        <v>240</v>
      </c>
      <c r="I4534" s="1">
        <v>1271639</v>
      </c>
      <c r="J4534" s="1">
        <v>5351146</v>
      </c>
      <c r="K4534" s="1">
        <v>0.12365200370550156</v>
      </c>
      <c r="L4534" s="1">
        <v>2.3654162883758545</v>
      </c>
      <c r="M4534" s="1">
        <v>8.2664996385574341E-2</v>
      </c>
      <c r="N4534" s="1">
        <v>6.9526329040527344</v>
      </c>
    </row>
    <row r="4535" spans="1:14" x14ac:dyDescent="0.25">
      <c r="A4535" s="1">
        <v>380034</v>
      </c>
      <c r="B4535" s="1" t="s">
        <v>1524</v>
      </c>
      <c r="C4535" s="1">
        <v>103021752</v>
      </c>
      <c r="D4535" s="1">
        <v>34</v>
      </c>
      <c r="E4535" s="1" t="s">
        <v>1569</v>
      </c>
      <c r="F4535" s="1" t="s">
        <v>229</v>
      </c>
      <c r="G4535" s="1" t="s">
        <v>164</v>
      </c>
      <c r="H4535" s="1" t="s">
        <v>240</v>
      </c>
      <c r="I4535" s="1">
        <v>1935884</v>
      </c>
      <c r="J4535" s="1">
        <v>6937917</v>
      </c>
      <c r="K4535" s="1">
        <v>0.35388201475143433</v>
      </c>
      <c r="L4535" s="1">
        <v>5.374849796295166</v>
      </c>
      <c r="M4535" s="1">
        <v>0.10303100198507309</v>
      </c>
      <c r="N4535" s="1">
        <v>5.6213455200195313</v>
      </c>
    </row>
    <row r="4536" spans="1:14" x14ac:dyDescent="0.25">
      <c r="A4536" s="1">
        <v>380035</v>
      </c>
      <c r="B4536" s="1" t="s">
        <v>1524</v>
      </c>
      <c r="C4536" s="1">
        <v>103021903</v>
      </c>
      <c r="D4536" s="1">
        <v>35</v>
      </c>
      <c r="E4536" s="1" t="s">
        <v>1570</v>
      </c>
      <c r="F4536" s="1" t="s">
        <v>229</v>
      </c>
      <c r="G4536" s="1" t="s">
        <v>164</v>
      </c>
      <c r="H4536" s="1" t="s">
        <v>240</v>
      </c>
      <c r="I4536" s="1">
        <v>1518641</v>
      </c>
      <c r="J4536" s="1">
        <v>10139343</v>
      </c>
      <c r="K4536" s="1">
        <v>0.26892301440238953</v>
      </c>
      <c r="L4536" s="1">
        <v>2.7245345115661621</v>
      </c>
      <c r="M4536" s="1">
        <v>8.3178997039794922E-2</v>
      </c>
      <c r="N4536" s="1">
        <v>5.7945804595947266</v>
      </c>
    </row>
    <row r="4537" spans="1:14" x14ac:dyDescent="0.25">
      <c r="A4537" s="1">
        <v>380036</v>
      </c>
      <c r="B4537" s="1" t="s">
        <v>1524</v>
      </c>
      <c r="C4537" s="1">
        <v>103022103</v>
      </c>
      <c r="D4537" s="1">
        <v>36</v>
      </c>
      <c r="E4537" s="1" t="s">
        <v>1571</v>
      </c>
      <c r="F4537" s="1" t="s">
        <v>229</v>
      </c>
      <c r="G4537" s="1" t="s">
        <v>164</v>
      </c>
      <c r="H4537" s="1" t="s">
        <v>240</v>
      </c>
      <c r="I4537" s="1">
        <v>609915</v>
      </c>
      <c r="J4537" s="1">
        <v>2370842</v>
      </c>
      <c r="K4537" s="1">
        <v>9.131699800491333E-2</v>
      </c>
      <c r="L4537" s="1">
        <v>4.0059661865234375</v>
      </c>
      <c r="M4537" s="1">
        <v>2.8371000662446022E-2</v>
      </c>
      <c r="N4537" s="1">
        <v>4.8785648345947266</v>
      </c>
    </row>
    <row r="4538" spans="1:14" x14ac:dyDescent="0.25">
      <c r="A4538" s="1">
        <v>380037</v>
      </c>
      <c r="B4538" s="1" t="s">
        <v>1524</v>
      </c>
      <c r="C4538" s="1">
        <v>103022253</v>
      </c>
      <c r="D4538" s="1">
        <v>37</v>
      </c>
      <c r="E4538" s="1" t="s">
        <v>1572</v>
      </c>
      <c r="F4538" s="1" t="s">
        <v>229</v>
      </c>
      <c r="G4538" s="1" t="s">
        <v>164</v>
      </c>
      <c r="H4538" s="1" t="s">
        <v>240</v>
      </c>
      <c r="I4538" s="1">
        <v>1768691</v>
      </c>
      <c r="J4538" s="1">
        <v>7153990</v>
      </c>
      <c r="K4538" s="1">
        <v>0.12986199557781219</v>
      </c>
      <c r="L4538" s="1">
        <v>1.8487988710403442</v>
      </c>
      <c r="M4538" s="1">
        <v>0.1143610030412674</v>
      </c>
      <c r="N4538" s="1">
        <v>6.9128289222717285</v>
      </c>
    </row>
    <row r="4539" spans="1:14" x14ac:dyDescent="0.25">
      <c r="A4539" s="1">
        <v>380038</v>
      </c>
      <c r="B4539" s="1" t="s">
        <v>1524</v>
      </c>
      <c r="C4539" s="1">
        <v>103022503</v>
      </c>
      <c r="D4539" s="1">
        <v>38</v>
      </c>
      <c r="E4539" s="1" t="s">
        <v>1573</v>
      </c>
      <c r="F4539" s="1" t="s">
        <v>229</v>
      </c>
      <c r="G4539" s="1" t="s">
        <v>164</v>
      </c>
      <c r="H4539" s="1" t="s">
        <v>240</v>
      </c>
      <c r="I4539" s="1">
        <v>1047798</v>
      </c>
      <c r="J4539" s="1">
        <v>14828075</v>
      </c>
      <c r="K4539" s="1">
        <v>0.29327300190925598</v>
      </c>
      <c r="L4539" s="1">
        <v>2.0177295207977295</v>
      </c>
      <c r="M4539" s="1">
        <v>0.10249000042676926</v>
      </c>
      <c r="N4539" s="1">
        <v>10.841968536376953</v>
      </c>
    </row>
    <row r="4540" spans="1:14" x14ac:dyDescent="0.25">
      <c r="A4540" s="1">
        <v>380039</v>
      </c>
      <c r="B4540" s="1" t="s">
        <v>1524</v>
      </c>
      <c r="C4540" s="1">
        <v>103022803</v>
      </c>
      <c r="D4540" s="1">
        <v>39</v>
      </c>
      <c r="E4540" s="1" t="s">
        <v>1574</v>
      </c>
      <c r="F4540" s="1" t="s">
        <v>229</v>
      </c>
      <c r="G4540" s="1" t="s">
        <v>164</v>
      </c>
      <c r="H4540" s="1" t="s">
        <v>240</v>
      </c>
      <c r="I4540" s="1">
        <v>2056101</v>
      </c>
      <c r="J4540" s="1">
        <v>12671420</v>
      </c>
      <c r="K4540" s="1">
        <v>0.65368598699569702</v>
      </c>
      <c r="L4540" s="1">
        <v>5.4393448829650879</v>
      </c>
      <c r="M4540" s="1">
        <v>0.31474998593330383</v>
      </c>
      <c r="N4540" s="1">
        <v>18.075046539306641</v>
      </c>
    </row>
    <row r="4541" spans="1:14" x14ac:dyDescent="0.25">
      <c r="A4541" s="1">
        <v>380040</v>
      </c>
      <c r="B4541" s="1" t="s">
        <v>1524</v>
      </c>
      <c r="C4541" s="1">
        <v>103023153</v>
      </c>
      <c r="D4541" s="1">
        <v>40</v>
      </c>
      <c r="E4541" s="1" t="s">
        <v>1575</v>
      </c>
      <c r="F4541" s="1" t="s">
        <v>229</v>
      </c>
      <c r="G4541" s="1" t="s">
        <v>164</v>
      </c>
      <c r="H4541" s="1" t="s">
        <v>240</v>
      </c>
      <c r="I4541" s="1">
        <v>2428183</v>
      </c>
      <c r="J4541" s="1">
        <v>11621410</v>
      </c>
      <c r="K4541" s="1">
        <v>0.24811199307441711</v>
      </c>
      <c r="L4541" s="1">
        <v>2.1815307140350342</v>
      </c>
      <c r="M4541" s="1">
        <v>0.15160800516605377</v>
      </c>
      <c r="N4541" s="1">
        <v>6.659477710723877</v>
      </c>
    </row>
    <row r="4542" spans="1:14" x14ac:dyDescent="0.25">
      <c r="A4542" s="1">
        <v>380041</v>
      </c>
      <c r="B4542" s="1" t="s">
        <v>1524</v>
      </c>
      <c r="C4542" s="1">
        <v>103023912</v>
      </c>
      <c r="D4542" s="1">
        <v>41</v>
      </c>
      <c r="E4542" s="1" t="s">
        <v>1576</v>
      </c>
      <c r="F4542" s="1" t="s">
        <v>229</v>
      </c>
      <c r="G4542" s="1" t="s">
        <v>164</v>
      </c>
      <c r="H4542" s="1" t="s">
        <v>240</v>
      </c>
      <c r="I4542" s="1">
        <v>2654503</v>
      </c>
      <c r="J4542" s="1">
        <v>6069235</v>
      </c>
      <c r="K4542" s="1">
        <v>0.52052199840545654</v>
      </c>
      <c r="L4542" s="1">
        <v>9.3809499740600586</v>
      </c>
      <c r="M4542" s="1">
        <v>8.2313999533653259E-2</v>
      </c>
      <c r="N4542" s="1">
        <v>3.2001535892486572</v>
      </c>
    </row>
    <row r="4543" spans="1:14" x14ac:dyDescent="0.25">
      <c r="A4543" s="1">
        <v>380042</v>
      </c>
      <c r="B4543" s="1" t="s">
        <v>1524</v>
      </c>
      <c r="C4543" s="1">
        <v>103024102</v>
      </c>
      <c r="D4543" s="1">
        <v>42</v>
      </c>
      <c r="E4543" s="1" t="s">
        <v>1577</v>
      </c>
      <c r="F4543" s="1" t="s">
        <v>229</v>
      </c>
      <c r="G4543" s="1" t="s">
        <v>164</v>
      </c>
      <c r="H4543" s="1" t="s">
        <v>240</v>
      </c>
      <c r="I4543" s="1">
        <v>3131505</v>
      </c>
      <c r="J4543" s="1">
        <v>10899071</v>
      </c>
      <c r="K4543" s="1">
        <v>0.52512401342391968</v>
      </c>
      <c r="L4543" s="1">
        <v>5.0619497299194336</v>
      </c>
      <c r="M4543" s="1">
        <v>0.27471700310707092</v>
      </c>
      <c r="N4543" s="1">
        <v>9.6162891387939453</v>
      </c>
    </row>
    <row r="4544" spans="1:14" x14ac:dyDescent="0.25">
      <c r="A4544" s="1">
        <v>380043</v>
      </c>
      <c r="B4544" s="1" t="s">
        <v>1524</v>
      </c>
      <c r="C4544" s="1">
        <v>103024603</v>
      </c>
      <c r="D4544" s="1">
        <v>43</v>
      </c>
      <c r="E4544" s="1" t="s">
        <v>1578</v>
      </c>
      <c r="F4544" s="1" t="s">
        <v>229</v>
      </c>
      <c r="G4544" s="1" t="s">
        <v>164</v>
      </c>
      <c r="H4544" s="1" t="s">
        <v>240</v>
      </c>
      <c r="I4544" s="1">
        <v>1774877</v>
      </c>
      <c r="J4544" s="1">
        <v>6111367</v>
      </c>
      <c r="K4544" s="1">
        <v>0.130048006772995</v>
      </c>
      <c r="L4544" s="1">
        <v>2.1742360591888428</v>
      </c>
      <c r="M4544" s="1">
        <v>6.2500998377799988E-2</v>
      </c>
      <c r="N4544" s="1">
        <v>3.6499576568603516</v>
      </c>
    </row>
    <row r="4545" spans="1:14" x14ac:dyDescent="0.25">
      <c r="A4545" s="1">
        <v>380044</v>
      </c>
      <c r="B4545" s="1" t="s">
        <v>1524</v>
      </c>
      <c r="C4545" s="1">
        <v>103024753</v>
      </c>
      <c r="D4545" s="1">
        <v>44</v>
      </c>
      <c r="E4545" s="1" t="s">
        <v>1579</v>
      </c>
      <c r="F4545" s="1" t="s">
        <v>229</v>
      </c>
      <c r="G4545" s="1" t="s">
        <v>164</v>
      </c>
      <c r="H4545" s="1" t="s">
        <v>240</v>
      </c>
      <c r="I4545" s="1">
        <v>2919768</v>
      </c>
      <c r="J4545" s="1">
        <v>14985169</v>
      </c>
      <c r="K4545" s="1">
        <v>0.39154401421546936</v>
      </c>
      <c r="L4545" s="1">
        <v>2.6829798221588135</v>
      </c>
      <c r="M4545" s="1">
        <v>0.27553999423980713</v>
      </c>
      <c r="N4545" s="1">
        <v>10.420433044433594</v>
      </c>
    </row>
    <row r="4546" spans="1:14" x14ac:dyDescent="0.25">
      <c r="A4546" s="1">
        <v>380045</v>
      </c>
      <c r="B4546" s="1" t="s">
        <v>1524</v>
      </c>
      <c r="C4546" s="1">
        <v>103025002</v>
      </c>
      <c r="D4546" s="1">
        <v>45</v>
      </c>
      <c r="E4546" s="1" t="s">
        <v>1580</v>
      </c>
      <c r="F4546" s="1" t="s">
        <v>229</v>
      </c>
      <c r="G4546" s="1" t="s">
        <v>164</v>
      </c>
      <c r="H4546" s="1" t="s">
        <v>240</v>
      </c>
      <c r="I4546" s="1">
        <v>1782928</v>
      </c>
      <c r="J4546" s="1">
        <v>6282318</v>
      </c>
      <c r="K4546" s="1">
        <v>0.16157799959182739</v>
      </c>
      <c r="L4546" s="1">
        <v>2.6398441791534424</v>
      </c>
      <c r="M4546" s="1">
        <v>7.6293997466564178E-2</v>
      </c>
      <c r="N4546" s="1">
        <v>4.4704370498657227</v>
      </c>
    </row>
    <row r="4547" spans="1:14" x14ac:dyDescent="0.25">
      <c r="A4547" s="1">
        <v>380046</v>
      </c>
      <c r="B4547" s="1" t="s">
        <v>1524</v>
      </c>
      <c r="C4547" s="1">
        <v>103026002</v>
      </c>
      <c r="D4547" s="1">
        <v>46</v>
      </c>
      <c r="E4547" s="1" t="s">
        <v>1581</v>
      </c>
      <c r="F4547" s="1" t="s">
        <v>229</v>
      </c>
      <c r="G4547" s="1" t="s">
        <v>164</v>
      </c>
      <c r="H4547" s="1" t="s">
        <v>240</v>
      </c>
      <c r="I4547" s="1">
        <v>4993269</v>
      </c>
      <c r="J4547" s="1">
        <v>37790608</v>
      </c>
      <c r="K4547" s="1">
        <v>1.4780080318450928</v>
      </c>
      <c r="L4547" s="1">
        <v>4.0702347755432129</v>
      </c>
      <c r="M4547" s="1">
        <v>0.42226800322532654</v>
      </c>
      <c r="N4547" s="1">
        <v>9.23797607421875</v>
      </c>
    </row>
    <row r="4548" spans="1:14" x14ac:dyDescent="0.25">
      <c r="A4548" s="1">
        <v>380047</v>
      </c>
      <c r="B4548" s="1" t="s">
        <v>1524</v>
      </c>
      <c r="C4548" s="1">
        <v>103026303</v>
      </c>
      <c r="D4548" s="1">
        <v>47</v>
      </c>
      <c r="E4548" s="1" t="s">
        <v>1582</v>
      </c>
      <c r="F4548" s="1" t="s">
        <v>229</v>
      </c>
      <c r="G4548" s="1" t="s">
        <v>164</v>
      </c>
      <c r="H4548" s="1" t="s">
        <v>240</v>
      </c>
      <c r="I4548" s="1">
        <v>1961011</v>
      </c>
      <c r="J4548" s="1">
        <v>6124092</v>
      </c>
      <c r="K4548" s="1">
        <v>0.36269301176071167</v>
      </c>
      <c r="L4548" s="1">
        <v>6.295224666595459</v>
      </c>
      <c r="M4548" s="1">
        <v>0.14402499794960022</v>
      </c>
      <c r="N4548" s="1">
        <v>7.9265885353088379</v>
      </c>
    </row>
    <row r="4549" spans="1:14" x14ac:dyDescent="0.25">
      <c r="A4549" s="1">
        <v>380048</v>
      </c>
      <c r="B4549" s="1" t="s">
        <v>1524</v>
      </c>
      <c r="C4549" s="1">
        <v>103026343</v>
      </c>
      <c r="D4549" s="1">
        <v>48</v>
      </c>
      <c r="E4549" s="1" t="s">
        <v>1583</v>
      </c>
      <c r="F4549" s="1" t="s">
        <v>229</v>
      </c>
      <c r="G4549" s="1" t="s">
        <v>164</v>
      </c>
      <c r="H4549" s="1" t="s">
        <v>240</v>
      </c>
      <c r="I4549" s="1">
        <v>2498465</v>
      </c>
      <c r="J4549" s="1">
        <v>9499985</v>
      </c>
      <c r="K4549" s="1">
        <v>0.5416100025177002</v>
      </c>
      <c r="L4549" s="1">
        <v>6.0458507537841797</v>
      </c>
      <c r="M4549" s="1">
        <v>0.19990900158882141</v>
      </c>
      <c r="N4549" s="1">
        <v>8.6971559524536133</v>
      </c>
    </row>
    <row r="4550" spans="1:14" x14ac:dyDescent="0.25">
      <c r="A4550" s="1">
        <v>380049</v>
      </c>
      <c r="B4550" s="1" t="s">
        <v>1524</v>
      </c>
      <c r="C4550" s="1">
        <v>103026402</v>
      </c>
      <c r="D4550" s="1">
        <v>49</v>
      </c>
      <c r="E4550" s="1" t="s">
        <v>1584</v>
      </c>
      <c r="F4550" s="1" t="s">
        <v>229</v>
      </c>
      <c r="G4550" s="1" t="s">
        <v>164</v>
      </c>
      <c r="H4550" s="1" t="s">
        <v>240</v>
      </c>
      <c r="I4550" s="1">
        <v>3364489</v>
      </c>
      <c r="J4550" s="1">
        <v>8651720</v>
      </c>
      <c r="K4550" s="1">
        <v>0.38031101226806641</v>
      </c>
      <c r="L4550" s="1">
        <v>4.5978984832763672</v>
      </c>
      <c r="M4550" s="1">
        <v>0.2136790007352829</v>
      </c>
      <c r="N4550" s="1">
        <v>6.7817163467407227</v>
      </c>
    </row>
    <row r="4551" spans="1:14" x14ac:dyDescent="0.25">
      <c r="A4551" s="1">
        <v>380050</v>
      </c>
      <c r="B4551" s="1" t="s">
        <v>1524</v>
      </c>
      <c r="C4551" s="1">
        <v>103026852</v>
      </c>
      <c r="D4551" s="1">
        <v>50</v>
      </c>
      <c r="E4551" s="1" t="s">
        <v>1585</v>
      </c>
      <c r="F4551" s="1" t="s">
        <v>229</v>
      </c>
      <c r="G4551" s="1" t="s">
        <v>164</v>
      </c>
      <c r="H4551" s="1" t="s">
        <v>240</v>
      </c>
      <c r="I4551" s="1">
        <v>4603199</v>
      </c>
      <c r="J4551" s="1">
        <v>13495028</v>
      </c>
      <c r="K4551" s="1">
        <v>0.66420400142669678</v>
      </c>
      <c r="L4551" s="1">
        <v>5.1766276359558105</v>
      </c>
      <c r="M4551" s="1">
        <v>0.16861000657081604</v>
      </c>
      <c r="N4551" s="1">
        <v>3.8021562099456787</v>
      </c>
    </row>
    <row r="4552" spans="1:14" x14ac:dyDescent="0.25">
      <c r="A4552" s="1">
        <v>380051</v>
      </c>
      <c r="B4552" s="1" t="s">
        <v>1524</v>
      </c>
      <c r="C4552" s="1">
        <v>103026873</v>
      </c>
      <c r="D4552" s="1">
        <v>51</v>
      </c>
      <c r="E4552" s="1" t="s">
        <v>1586</v>
      </c>
      <c r="F4552" s="1" t="s">
        <v>229</v>
      </c>
      <c r="G4552" s="1" t="s">
        <v>164</v>
      </c>
      <c r="H4552" s="1" t="s">
        <v>240</v>
      </c>
      <c r="I4552" s="1">
        <v>1259276</v>
      </c>
      <c r="J4552" s="1">
        <v>4843341</v>
      </c>
      <c r="K4552" s="1">
        <v>9.9189996719360352E-2</v>
      </c>
      <c r="L4552" s="1">
        <v>2.090785026550293</v>
      </c>
      <c r="M4552" s="1">
        <v>0.10197500139474869</v>
      </c>
      <c r="N4552" s="1">
        <v>8.8114500045776367</v>
      </c>
    </row>
    <row r="4553" spans="1:14" x14ac:dyDescent="0.25">
      <c r="A4553" s="1">
        <v>380052</v>
      </c>
      <c r="B4553" s="1" t="s">
        <v>1524</v>
      </c>
      <c r="C4553" s="1">
        <v>103026902</v>
      </c>
      <c r="D4553" s="1">
        <v>52</v>
      </c>
      <c r="E4553" s="1" t="s">
        <v>1587</v>
      </c>
      <c r="F4553" s="1" t="s">
        <v>229</v>
      </c>
      <c r="G4553" s="1" t="s">
        <v>164</v>
      </c>
      <c r="H4553" s="1" t="s">
        <v>240</v>
      </c>
      <c r="I4553" s="1">
        <v>3069703</v>
      </c>
      <c r="J4553" s="1">
        <v>9531925</v>
      </c>
      <c r="K4553" s="1">
        <v>0.59159600734710693</v>
      </c>
      <c r="L4553" s="1">
        <v>6.6171612739562988</v>
      </c>
      <c r="M4553" s="1">
        <v>0.18408900499343872</v>
      </c>
      <c r="N4553" s="1">
        <v>6.3795433044433594</v>
      </c>
    </row>
    <row r="4554" spans="1:14" x14ac:dyDescent="0.25">
      <c r="A4554" s="1">
        <v>380053</v>
      </c>
      <c r="B4554" s="1" t="s">
        <v>1524</v>
      </c>
      <c r="C4554" s="1">
        <v>103027352</v>
      </c>
      <c r="D4554" s="1">
        <v>53</v>
      </c>
      <c r="E4554" s="1" t="s">
        <v>1588</v>
      </c>
      <c r="F4554" s="1" t="s">
        <v>229</v>
      </c>
      <c r="G4554" s="1" t="s">
        <v>164</v>
      </c>
      <c r="H4554" s="1" t="s">
        <v>240</v>
      </c>
      <c r="I4554" s="1">
        <v>4902619</v>
      </c>
      <c r="J4554" s="1">
        <v>21288162</v>
      </c>
      <c r="K4554" s="1">
        <v>0.63541001081466675</v>
      </c>
      <c r="L4554" s="1">
        <v>3.0766360759735107</v>
      </c>
      <c r="M4554" s="1">
        <v>0.33720600605010986</v>
      </c>
      <c r="N4554" s="1">
        <v>7.3861007690429688</v>
      </c>
    </row>
    <row r="4555" spans="1:14" x14ac:dyDescent="0.25">
      <c r="A4555" s="1">
        <v>380054</v>
      </c>
      <c r="B4555" s="1" t="s">
        <v>1524</v>
      </c>
      <c r="C4555" s="1">
        <v>103027503</v>
      </c>
      <c r="D4555" s="1">
        <v>54</v>
      </c>
      <c r="E4555" s="1" t="s">
        <v>1589</v>
      </c>
      <c r="F4555" s="1" t="s">
        <v>229</v>
      </c>
      <c r="G4555" s="1" t="s">
        <v>164</v>
      </c>
      <c r="H4555" s="1" t="s">
        <v>240</v>
      </c>
      <c r="I4555" s="1">
        <v>3227844</v>
      </c>
      <c r="J4555" s="1">
        <v>14605588</v>
      </c>
      <c r="K4555" s="1">
        <v>0.21411000192165375</v>
      </c>
      <c r="L4555" s="1">
        <v>1.4877554178237915</v>
      </c>
      <c r="M4555" s="1">
        <v>0.22720399498939514</v>
      </c>
      <c r="N4555" s="1">
        <v>7.5718512535095215</v>
      </c>
    </row>
    <row r="4556" spans="1:14" x14ac:dyDescent="0.25">
      <c r="A4556" s="1">
        <v>380055</v>
      </c>
      <c r="B4556" s="1" t="s">
        <v>1524</v>
      </c>
      <c r="C4556" s="1">
        <v>103027753</v>
      </c>
      <c r="D4556" s="1">
        <v>55</v>
      </c>
      <c r="E4556" s="1" t="s">
        <v>1590</v>
      </c>
      <c r="F4556" s="1" t="s">
        <v>229</v>
      </c>
      <c r="G4556" s="1" t="s">
        <v>164</v>
      </c>
      <c r="H4556" s="1" t="s">
        <v>240</v>
      </c>
      <c r="I4556" s="1">
        <v>930419</v>
      </c>
      <c r="J4556" s="1">
        <v>2871035</v>
      </c>
      <c r="K4556" s="1">
        <v>0.30461698770523071</v>
      </c>
      <c r="L4556" s="1">
        <v>11.869344711303711</v>
      </c>
      <c r="M4556" s="1">
        <v>2.804500050842762E-2</v>
      </c>
      <c r="N4556" s="1">
        <v>3.1079130172729492</v>
      </c>
    </row>
    <row r="4557" spans="1:14" x14ac:dyDescent="0.25">
      <c r="A4557" s="1">
        <v>380056</v>
      </c>
      <c r="B4557" s="1" t="s">
        <v>1524</v>
      </c>
      <c r="C4557" s="1">
        <v>103028203</v>
      </c>
      <c r="D4557" s="1">
        <v>56</v>
      </c>
      <c r="E4557" s="1" t="s">
        <v>1591</v>
      </c>
      <c r="F4557" s="1" t="s">
        <v>229</v>
      </c>
      <c r="G4557" s="1" t="s">
        <v>164</v>
      </c>
      <c r="H4557" s="1" t="s">
        <v>240</v>
      </c>
      <c r="I4557" s="1">
        <v>810364</v>
      </c>
      <c r="J4557" s="1">
        <v>3738750</v>
      </c>
      <c r="K4557" s="1">
        <v>9.449700266122818E-2</v>
      </c>
      <c r="L4557" s="1">
        <v>2.5930416584014893</v>
      </c>
      <c r="M4557" s="1">
        <v>2.5330999866127968E-2</v>
      </c>
      <c r="N4557" s="1">
        <v>3.226743221282959</v>
      </c>
    </row>
    <row r="4558" spans="1:14" x14ac:dyDescent="0.25">
      <c r="A4558" s="1">
        <v>380057</v>
      </c>
      <c r="B4558" s="1" t="s">
        <v>1524</v>
      </c>
      <c r="C4558" s="1">
        <v>103028302</v>
      </c>
      <c r="D4558" s="1">
        <v>57</v>
      </c>
      <c r="E4558" s="1" t="s">
        <v>1592</v>
      </c>
      <c r="F4558" s="1" t="s">
        <v>229</v>
      </c>
      <c r="G4558" s="1" t="s">
        <v>164</v>
      </c>
      <c r="H4558" s="1" t="s">
        <v>240</v>
      </c>
      <c r="I4558" s="1">
        <v>4316323</v>
      </c>
      <c r="J4558" s="1">
        <v>13577112</v>
      </c>
      <c r="K4558" s="1">
        <v>0.27589800953865051</v>
      </c>
      <c r="L4558" s="1">
        <v>2.0742316246032715</v>
      </c>
      <c r="M4558" s="1">
        <v>0.20770299434661865</v>
      </c>
      <c r="N4558" s="1">
        <v>5.0552983283996582</v>
      </c>
    </row>
    <row r="4559" spans="1:14" x14ac:dyDescent="0.25">
      <c r="A4559" s="1">
        <v>380058</v>
      </c>
      <c r="B4559" s="1" t="s">
        <v>1524</v>
      </c>
      <c r="C4559" s="1">
        <v>103028653</v>
      </c>
      <c r="D4559" s="1">
        <v>58</v>
      </c>
      <c r="E4559" s="1" t="s">
        <v>1593</v>
      </c>
      <c r="F4559" s="1" t="s">
        <v>229</v>
      </c>
      <c r="G4559" s="1" t="s">
        <v>164</v>
      </c>
      <c r="H4559" s="1" t="s">
        <v>240</v>
      </c>
      <c r="I4559" s="1">
        <v>2077418</v>
      </c>
      <c r="J4559" s="1">
        <v>12073403</v>
      </c>
      <c r="K4559" s="1">
        <v>0.21551300585269928</v>
      </c>
      <c r="L4559" s="1">
        <v>1.8174649477005005</v>
      </c>
      <c r="M4559" s="1">
        <v>0.23309199512004852</v>
      </c>
      <c r="N4559" s="1">
        <v>12.63832950592041</v>
      </c>
    </row>
    <row r="4560" spans="1:14" x14ac:dyDescent="0.25">
      <c r="A4560" s="1">
        <v>380059</v>
      </c>
      <c r="B4560" s="1" t="s">
        <v>1524</v>
      </c>
      <c r="C4560" s="1">
        <v>103028703</v>
      </c>
      <c r="D4560" s="1">
        <v>59</v>
      </c>
      <c r="E4560" s="1" t="s">
        <v>1594</v>
      </c>
      <c r="F4560" s="1" t="s">
        <v>229</v>
      </c>
      <c r="G4560" s="1" t="s">
        <v>164</v>
      </c>
      <c r="H4560" s="1" t="s">
        <v>240</v>
      </c>
      <c r="I4560" s="1">
        <v>1522584</v>
      </c>
      <c r="J4560" s="1">
        <v>5489851</v>
      </c>
      <c r="K4560" s="1">
        <v>0.44563001394271851</v>
      </c>
      <c r="L4560" s="1">
        <v>8.8344659805297852</v>
      </c>
      <c r="M4560" s="1">
        <v>0.17961399257183075</v>
      </c>
      <c r="N4560" s="1">
        <v>13.374386787414551</v>
      </c>
    </row>
    <row r="4561" spans="1:14" x14ac:dyDescent="0.25">
      <c r="A4561" s="1">
        <v>380060</v>
      </c>
      <c r="B4561" s="1" t="s">
        <v>1524</v>
      </c>
      <c r="C4561" s="1">
        <v>103028753</v>
      </c>
      <c r="D4561" s="1">
        <v>60</v>
      </c>
      <c r="E4561" s="1" t="s">
        <v>1595</v>
      </c>
      <c r="F4561" s="1" t="s">
        <v>229</v>
      </c>
      <c r="G4561" s="1" t="s">
        <v>164</v>
      </c>
      <c r="H4561" s="1" t="s">
        <v>240</v>
      </c>
      <c r="I4561" s="1">
        <v>1662480</v>
      </c>
      <c r="J4561" s="1">
        <v>7371974</v>
      </c>
      <c r="K4561" s="1">
        <v>0.1268559992313385</v>
      </c>
      <c r="L4561" s="1">
        <v>1.7509169578552246</v>
      </c>
      <c r="M4561" s="1">
        <v>0.12447500228881836</v>
      </c>
      <c r="N4561" s="1">
        <v>8.0932769775390625</v>
      </c>
    </row>
    <row r="4562" spans="1:14" x14ac:dyDescent="0.25">
      <c r="A4562" s="1">
        <v>380061</v>
      </c>
      <c r="B4562" s="1" t="s">
        <v>1524</v>
      </c>
      <c r="C4562" s="1">
        <v>103028833</v>
      </c>
      <c r="D4562" s="1">
        <v>61</v>
      </c>
      <c r="E4562" s="1" t="s">
        <v>1596</v>
      </c>
      <c r="F4562" s="1" t="s">
        <v>229</v>
      </c>
      <c r="G4562" s="1" t="s">
        <v>164</v>
      </c>
      <c r="H4562" s="1" t="s">
        <v>240</v>
      </c>
      <c r="I4562" s="1">
        <v>2052916</v>
      </c>
      <c r="J4562" s="1">
        <v>12472507</v>
      </c>
      <c r="K4562" s="1">
        <v>0.33735299110412598</v>
      </c>
      <c r="L4562" s="1">
        <v>2.7799646854400635</v>
      </c>
      <c r="M4562" s="1">
        <v>0.17343999445438385</v>
      </c>
      <c r="N4562" s="1">
        <v>9.2281036376953125</v>
      </c>
    </row>
    <row r="4563" spans="1:14" x14ac:dyDescent="0.25">
      <c r="A4563" s="1">
        <v>380062</v>
      </c>
      <c r="B4563" s="1" t="s">
        <v>1524</v>
      </c>
      <c r="C4563" s="1">
        <v>103028853</v>
      </c>
      <c r="D4563" s="1">
        <v>62</v>
      </c>
      <c r="E4563" s="1" t="s">
        <v>1597</v>
      </c>
      <c r="F4563" s="1" t="s">
        <v>229</v>
      </c>
      <c r="G4563" s="1" t="s">
        <v>164</v>
      </c>
      <c r="H4563" s="1" t="s">
        <v>240</v>
      </c>
      <c r="I4563" s="1">
        <v>1987762</v>
      </c>
      <c r="J4563" s="1">
        <v>16872584</v>
      </c>
      <c r="K4563" s="1">
        <v>1.0364630222320557</v>
      </c>
      <c r="L4563" s="1">
        <v>6.5449299812316895</v>
      </c>
      <c r="M4563" s="1">
        <v>0.20483300089836121</v>
      </c>
      <c r="N4563" s="1">
        <v>11.488567352294922</v>
      </c>
    </row>
    <row r="4564" spans="1:14" x14ac:dyDescent="0.25">
      <c r="A4564" s="1">
        <v>380063</v>
      </c>
      <c r="B4564" s="1" t="s">
        <v>1524</v>
      </c>
      <c r="C4564" s="1">
        <v>103029203</v>
      </c>
      <c r="D4564" s="1">
        <v>63</v>
      </c>
      <c r="E4564" s="1" t="s">
        <v>1598</v>
      </c>
      <c r="F4564" s="1" t="s">
        <v>229</v>
      </c>
      <c r="G4564" s="1" t="s">
        <v>164</v>
      </c>
      <c r="H4564" s="1" t="s">
        <v>240</v>
      </c>
      <c r="I4564" s="1">
        <v>2316307</v>
      </c>
      <c r="J4564" s="1">
        <v>5885562</v>
      </c>
      <c r="K4564" s="1">
        <v>0.2201869934797287</v>
      </c>
      <c r="L4564" s="1">
        <v>3.8865387439727783</v>
      </c>
      <c r="M4564" s="1">
        <v>9.2220000922679901E-2</v>
      </c>
      <c r="N4564" s="1">
        <v>4.1464204788208008</v>
      </c>
    </row>
    <row r="4565" spans="1:14" x14ac:dyDescent="0.25">
      <c r="A4565" s="1">
        <v>380064</v>
      </c>
      <c r="B4565" s="1" t="s">
        <v>1524</v>
      </c>
      <c r="C4565" s="1">
        <v>103029403</v>
      </c>
      <c r="D4565" s="1">
        <v>64</v>
      </c>
      <c r="E4565" s="1" t="s">
        <v>1599</v>
      </c>
      <c r="F4565" s="1" t="s">
        <v>229</v>
      </c>
      <c r="G4565" s="1" t="s">
        <v>164</v>
      </c>
      <c r="H4565" s="1" t="s">
        <v>240</v>
      </c>
      <c r="I4565" s="1">
        <v>2023391</v>
      </c>
      <c r="J4565" s="1">
        <v>8251707</v>
      </c>
      <c r="K4565" s="1">
        <v>0.4020799994468689</v>
      </c>
      <c r="L4565" s="1">
        <v>5.122281551361084</v>
      </c>
      <c r="M4565" s="1">
        <v>7.0639997720718384E-2</v>
      </c>
      <c r="N4565" s="1">
        <v>3.6174607276916504</v>
      </c>
    </row>
    <row r="4566" spans="1:14" x14ac:dyDescent="0.25">
      <c r="A4566" s="1">
        <v>380065</v>
      </c>
      <c r="B4566" s="1" t="s">
        <v>1524</v>
      </c>
      <c r="C4566" s="1">
        <v>103029553</v>
      </c>
      <c r="D4566" s="1">
        <v>65</v>
      </c>
      <c r="E4566" s="1" t="s">
        <v>1600</v>
      </c>
      <c r="F4566" s="1" t="s">
        <v>229</v>
      </c>
      <c r="G4566" s="1" t="s">
        <v>164</v>
      </c>
      <c r="H4566" s="1" t="s">
        <v>240</v>
      </c>
      <c r="I4566" s="1">
        <v>2163983</v>
      </c>
      <c r="J4566" s="1">
        <v>7935889</v>
      </c>
      <c r="K4566" s="1">
        <v>0.33128899335861206</v>
      </c>
      <c r="L4566" s="1">
        <v>4.3564291000366211</v>
      </c>
      <c r="M4566" s="1">
        <v>9.4366997480392456E-2</v>
      </c>
      <c r="N4566" s="1">
        <v>4.5596380233764648</v>
      </c>
    </row>
    <row r="4567" spans="1:14" x14ac:dyDescent="0.25">
      <c r="A4567" s="1">
        <v>380066</v>
      </c>
      <c r="B4567" s="1" t="s">
        <v>1524</v>
      </c>
      <c r="C4567" s="1">
        <v>103029603</v>
      </c>
      <c r="D4567" s="1">
        <v>66</v>
      </c>
      <c r="E4567" s="1" t="s">
        <v>1601</v>
      </c>
      <c r="F4567" s="1" t="s">
        <v>229</v>
      </c>
      <c r="G4567" s="1" t="s">
        <v>164</v>
      </c>
      <c r="H4567" s="1" t="s">
        <v>240</v>
      </c>
      <c r="I4567" s="1">
        <v>3099142</v>
      </c>
      <c r="J4567" s="1">
        <v>11966604</v>
      </c>
      <c r="K4567" s="1">
        <v>0.55464398860931396</v>
      </c>
      <c r="L4567" s="1">
        <v>4.8601994514465332</v>
      </c>
      <c r="M4567" s="1">
        <v>0.25749999284744263</v>
      </c>
      <c r="N4567" s="1">
        <v>9.0616626739501953</v>
      </c>
    </row>
    <row r="4568" spans="1:14" x14ac:dyDescent="0.25">
      <c r="A4568" s="1">
        <v>380067</v>
      </c>
      <c r="B4568" s="1" t="s">
        <v>1524</v>
      </c>
      <c r="C4568" s="1">
        <v>103029803</v>
      </c>
      <c r="D4568" s="1">
        <v>67</v>
      </c>
      <c r="E4568" s="1" t="s">
        <v>1602</v>
      </c>
      <c r="F4568" s="1" t="s">
        <v>229</v>
      </c>
      <c r="G4568" s="1" t="s">
        <v>164</v>
      </c>
      <c r="H4568" s="1" t="s">
        <v>240</v>
      </c>
      <c r="I4568" s="1">
        <v>1683728</v>
      </c>
      <c r="J4568" s="1">
        <v>13336696</v>
      </c>
      <c r="K4568" s="1">
        <v>0.24140900373458862</v>
      </c>
      <c r="L4568" s="1">
        <v>1.8434799909591675</v>
      </c>
      <c r="M4568" s="1">
        <v>0.10686100274324417</v>
      </c>
      <c r="N4568" s="1">
        <v>6.776792049407959</v>
      </c>
    </row>
    <row r="4569" spans="1:14" x14ac:dyDescent="0.25">
      <c r="A4569" s="1">
        <v>380068</v>
      </c>
      <c r="B4569" s="1" t="s">
        <v>1524</v>
      </c>
      <c r="C4569" s="1">
        <v>103029902</v>
      </c>
      <c r="D4569" s="1">
        <v>68</v>
      </c>
      <c r="E4569" s="1" t="s">
        <v>1603</v>
      </c>
      <c r="F4569" s="1" t="s">
        <v>229</v>
      </c>
      <c r="G4569" s="1" t="s">
        <v>164</v>
      </c>
      <c r="H4569" s="1" t="s">
        <v>240</v>
      </c>
      <c r="I4569" s="1">
        <v>5421478</v>
      </c>
      <c r="J4569" s="1">
        <v>22759738</v>
      </c>
      <c r="K4569" s="1">
        <v>0.62110602855682373</v>
      </c>
      <c r="L4569" s="1">
        <v>2.8055300712585449</v>
      </c>
      <c r="M4569" s="1">
        <v>0.36559799313545227</v>
      </c>
      <c r="N4569" s="1">
        <v>7.231144905090332</v>
      </c>
    </row>
    <row r="4570" spans="1:14" x14ac:dyDescent="0.25">
      <c r="A4570" s="1">
        <v>380069</v>
      </c>
      <c r="B4570" s="1" t="s">
        <v>1524</v>
      </c>
      <c r="C4570" s="1">
        <v>104101252</v>
      </c>
      <c r="D4570" s="1">
        <v>69</v>
      </c>
      <c r="E4570" s="1" t="s">
        <v>1604</v>
      </c>
      <c r="F4570" s="1" t="s">
        <v>230</v>
      </c>
      <c r="G4570" s="1" t="s">
        <v>165</v>
      </c>
      <c r="H4570" s="1" t="s">
        <v>240</v>
      </c>
      <c r="I4570" s="1">
        <v>5559639</v>
      </c>
      <c r="J4570" s="1">
        <v>29441878</v>
      </c>
      <c r="K4570" s="1">
        <v>0.49956199526786804</v>
      </c>
      <c r="L4570" s="1">
        <v>1.7260608673095703</v>
      </c>
      <c r="M4570" s="1">
        <v>0.23886999487876892</v>
      </c>
      <c r="N4570" s="1">
        <v>4.4893884658813477</v>
      </c>
    </row>
    <row r="4571" spans="1:14" x14ac:dyDescent="0.25">
      <c r="A4571" s="1">
        <v>380070</v>
      </c>
      <c r="B4571" s="1" t="s">
        <v>1524</v>
      </c>
      <c r="C4571" s="1">
        <v>104103603</v>
      </c>
      <c r="D4571" s="1">
        <v>70</v>
      </c>
      <c r="E4571" s="1" t="s">
        <v>1605</v>
      </c>
      <c r="F4571" s="1" t="s">
        <v>230</v>
      </c>
      <c r="G4571" s="1" t="s">
        <v>165</v>
      </c>
      <c r="H4571" s="1" t="s">
        <v>240</v>
      </c>
      <c r="I4571" s="1">
        <v>1387277</v>
      </c>
      <c r="J4571" s="1">
        <v>10746791</v>
      </c>
      <c r="K4571" s="1">
        <v>0.13331699371337891</v>
      </c>
      <c r="L4571" s="1">
        <v>1.2561109066009521</v>
      </c>
      <c r="M4571" s="1">
        <v>4.825500026345253E-2</v>
      </c>
      <c r="N4571" s="1">
        <v>3.6037495136260986</v>
      </c>
    </row>
    <row r="4572" spans="1:14" x14ac:dyDescent="0.25">
      <c r="A4572" s="1">
        <v>380071</v>
      </c>
      <c r="B4572" s="1" t="s">
        <v>1524</v>
      </c>
      <c r="C4572" s="1">
        <v>104105003</v>
      </c>
      <c r="D4572" s="1">
        <v>71</v>
      </c>
      <c r="E4572" s="1" t="s">
        <v>1606</v>
      </c>
      <c r="F4572" s="1" t="s">
        <v>230</v>
      </c>
      <c r="G4572" s="1" t="s">
        <v>165</v>
      </c>
      <c r="H4572" s="1" t="s">
        <v>240</v>
      </c>
      <c r="I4572" s="1">
        <v>1302384</v>
      </c>
      <c r="J4572" s="1">
        <v>7254242</v>
      </c>
      <c r="K4572" s="1">
        <v>0.16235099732875824</v>
      </c>
      <c r="L4572" s="1">
        <v>2.2892484664916992</v>
      </c>
      <c r="M4572" s="1">
        <v>1.9850000739097595E-2</v>
      </c>
      <c r="N4572" s="1">
        <v>1.5477172136306763</v>
      </c>
    </row>
    <row r="4573" spans="1:14" x14ac:dyDescent="0.25">
      <c r="A4573" s="1">
        <v>380072</v>
      </c>
      <c r="B4573" s="1" t="s">
        <v>1524</v>
      </c>
      <c r="C4573" s="1">
        <v>104105353</v>
      </c>
      <c r="D4573" s="1">
        <v>72</v>
      </c>
      <c r="E4573" s="1" t="s">
        <v>1607</v>
      </c>
      <c r="F4573" s="1" t="s">
        <v>230</v>
      </c>
      <c r="G4573" s="1" t="s">
        <v>165</v>
      </c>
      <c r="H4573" s="1" t="s">
        <v>240</v>
      </c>
      <c r="I4573" s="1">
        <v>1247410</v>
      </c>
      <c r="J4573" s="1">
        <v>8613531</v>
      </c>
      <c r="K4573" s="1">
        <v>0.11097200214862823</v>
      </c>
      <c r="L4573" s="1">
        <v>1.3051600456237793</v>
      </c>
      <c r="M4573" s="1">
        <v>2.8394000604748726E-2</v>
      </c>
      <c r="N4573" s="1">
        <v>2.3292558193206787</v>
      </c>
    </row>
    <row r="4574" spans="1:14" x14ac:dyDescent="0.25">
      <c r="A4574" s="1">
        <v>380073</v>
      </c>
      <c r="B4574" s="1" t="s">
        <v>1524</v>
      </c>
      <c r="C4574" s="1">
        <v>104107503</v>
      </c>
      <c r="D4574" s="1">
        <v>73</v>
      </c>
      <c r="E4574" s="1" t="s">
        <v>1608</v>
      </c>
      <c r="F4574" s="1" t="s">
        <v>230</v>
      </c>
      <c r="G4574" s="1" t="s">
        <v>165</v>
      </c>
      <c r="H4574" s="1" t="s">
        <v>240</v>
      </c>
      <c r="I4574" s="1">
        <v>1781184</v>
      </c>
      <c r="J4574" s="1">
        <v>9968852</v>
      </c>
      <c r="K4574" s="1">
        <v>0.1808059960603714</v>
      </c>
      <c r="L4574" s="1">
        <v>1.8472124338150024</v>
      </c>
      <c r="M4574" s="1">
        <v>7.7697999775409698E-2</v>
      </c>
      <c r="N4574" s="1">
        <v>4.5611176490783691</v>
      </c>
    </row>
    <row r="4575" spans="1:14" x14ac:dyDescent="0.25">
      <c r="A4575" s="1">
        <v>380074</v>
      </c>
      <c r="B4575" s="1" t="s">
        <v>1524</v>
      </c>
      <c r="C4575" s="1">
        <v>104107803</v>
      </c>
      <c r="D4575" s="1">
        <v>74</v>
      </c>
      <c r="E4575" s="1" t="s">
        <v>1609</v>
      </c>
      <c r="F4575" s="1" t="s">
        <v>230</v>
      </c>
      <c r="G4575" s="1" t="s">
        <v>165</v>
      </c>
      <c r="H4575" s="1" t="s">
        <v>240</v>
      </c>
      <c r="I4575" s="1">
        <v>1643829</v>
      </c>
      <c r="J4575" s="1">
        <v>8836888</v>
      </c>
      <c r="K4575" s="1">
        <v>0.15122899413108826</v>
      </c>
      <c r="L4575" s="1">
        <v>1.7411344051361084</v>
      </c>
      <c r="M4575" s="1">
        <v>3.3783998340368271E-2</v>
      </c>
      <c r="N4575" s="1">
        <v>2.0983264446258545</v>
      </c>
    </row>
    <row r="4576" spans="1:14" x14ac:dyDescent="0.25">
      <c r="A4576" s="1">
        <v>380075</v>
      </c>
      <c r="B4576" s="1" t="s">
        <v>1524</v>
      </c>
      <c r="C4576" s="1">
        <v>104107903</v>
      </c>
      <c r="D4576" s="1">
        <v>75</v>
      </c>
      <c r="E4576" s="1" t="s">
        <v>1610</v>
      </c>
      <c r="F4576" s="1" t="s">
        <v>230</v>
      </c>
      <c r="G4576" s="1" t="s">
        <v>165</v>
      </c>
      <c r="H4576" s="1" t="s">
        <v>240</v>
      </c>
      <c r="I4576" s="1">
        <v>4043467</v>
      </c>
      <c r="J4576" s="1">
        <v>17157666</v>
      </c>
      <c r="K4576" s="1">
        <v>0.38673099875450134</v>
      </c>
      <c r="L4576" s="1">
        <v>2.3059597015380859</v>
      </c>
      <c r="M4576" s="1">
        <v>8.512599766254425E-2</v>
      </c>
      <c r="N4576" s="1">
        <v>2.1505475044250488</v>
      </c>
    </row>
    <row r="4577" spans="1:14" x14ac:dyDescent="0.25">
      <c r="A4577" s="1">
        <v>380076</v>
      </c>
      <c r="B4577" s="1" t="s">
        <v>1524</v>
      </c>
      <c r="C4577" s="1">
        <v>104372003</v>
      </c>
      <c r="D4577" s="1">
        <v>76</v>
      </c>
      <c r="E4577" s="1" t="s">
        <v>1611</v>
      </c>
      <c r="F4577" s="1" t="s">
        <v>230</v>
      </c>
      <c r="G4577" s="1" t="s">
        <v>166</v>
      </c>
      <c r="H4577" s="1" t="s">
        <v>240</v>
      </c>
      <c r="I4577" s="1">
        <v>1666353</v>
      </c>
      <c r="J4577" s="1">
        <v>12844040</v>
      </c>
      <c r="K4577" s="1">
        <v>0.16710999608039856</v>
      </c>
      <c r="L4577" s="1">
        <v>1.3182213306427002</v>
      </c>
      <c r="M4577" s="1">
        <v>5.8368001133203506E-2</v>
      </c>
      <c r="N4577" s="1">
        <v>3.6298847198486328</v>
      </c>
    </row>
    <row r="4578" spans="1:14" x14ac:dyDescent="0.25">
      <c r="A4578" s="1">
        <v>380077</v>
      </c>
      <c r="B4578" s="1" t="s">
        <v>1524</v>
      </c>
      <c r="C4578" s="1">
        <v>104374003</v>
      </c>
      <c r="D4578" s="1">
        <v>77</v>
      </c>
      <c r="E4578" s="1" t="s">
        <v>1612</v>
      </c>
      <c r="F4578" s="1" t="s">
        <v>230</v>
      </c>
      <c r="G4578" s="1" t="s">
        <v>166</v>
      </c>
      <c r="H4578" s="1" t="s">
        <v>240</v>
      </c>
      <c r="I4578" s="1">
        <v>904242</v>
      </c>
      <c r="J4578" s="1">
        <v>7930544</v>
      </c>
      <c r="K4578" s="1">
        <v>5.9971999377012253E-2</v>
      </c>
      <c r="L4578" s="1">
        <v>0.7619776725769043</v>
      </c>
      <c r="M4578" s="1">
        <v>2.5038000196218491E-2</v>
      </c>
      <c r="N4578" s="1">
        <v>2.8478033542633057</v>
      </c>
    </row>
    <row r="4579" spans="1:14" x14ac:dyDescent="0.25">
      <c r="A4579" s="1">
        <v>380078</v>
      </c>
      <c r="B4579" s="1" t="s">
        <v>1524</v>
      </c>
      <c r="C4579" s="1">
        <v>104375003</v>
      </c>
      <c r="D4579" s="1">
        <v>78</v>
      </c>
      <c r="E4579" s="1" t="s">
        <v>1613</v>
      </c>
      <c r="F4579" s="1" t="s">
        <v>230</v>
      </c>
      <c r="G4579" s="1" t="s">
        <v>166</v>
      </c>
      <c r="H4579" s="1" t="s">
        <v>240</v>
      </c>
      <c r="I4579" s="1">
        <v>1370462</v>
      </c>
      <c r="J4579" s="1">
        <v>11157011</v>
      </c>
      <c r="K4579" s="1">
        <v>0.14195600152015686</v>
      </c>
      <c r="L4579" s="1">
        <v>1.2887452840805054</v>
      </c>
      <c r="M4579" s="1">
        <v>3.907100111246109E-2</v>
      </c>
      <c r="N4579" s="1">
        <v>2.9345998764038086</v>
      </c>
    </row>
    <row r="4580" spans="1:14" x14ac:dyDescent="0.25">
      <c r="A4580" s="1">
        <v>380079</v>
      </c>
      <c r="B4580" s="1" t="s">
        <v>1524</v>
      </c>
      <c r="C4580" s="1">
        <v>104375203</v>
      </c>
      <c r="D4580" s="1">
        <v>79</v>
      </c>
      <c r="E4580" s="1" t="s">
        <v>1614</v>
      </c>
      <c r="F4580" s="1" t="s">
        <v>230</v>
      </c>
      <c r="G4580" s="1" t="s">
        <v>166</v>
      </c>
      <c r="H4580" s="1" t="s">
        <v>240</v>
      </c>
      <c r="I4580" s="1">
        <v>834928</v>
      </c>
      <c r="J4580" s="1">
        <v>3769195</v>
      </c>
      <c r="K4580" s="1">
        <v>7.3555000126361847E-2</v>
      </c>
      <c r="L4580" s="1">
        <v>1.9903182983398438</v>
      </c>
      <c r="M4580" s="1">
        <v>4.4316999614238739E-2</v>
      </c>
      <c r="N4580" s="1">
        <v>5.6054115295410156</v>
      </c>
    </row>
    <row r="4581" spans="1:14" x14ac:dyDescent="0.25">
      <c r="A4581" s="1">
        <v>380080</v>
      </c>
      <c r="B4581" s="1" t="s">
        <v>1524</v>
      </c>
      <c r="C4581" s="1">
        <v>104375302</v>
      </c>
      <c r="D4581" s="1">
        <v>80</v>
      </c>
      <c r="E4581" s="1" t="s">
        <v>1615</v>
      </c>
      <c r="F4581" s="1" t="s">
        <v>230</v>
      </c>
      <c r="G4581" s="1" t="s">
        <v>166</v>
      </c>
      <c r="H4581" s="1" t="s">
        <v>240</v>
      </c>
      <c r="I4581" s="1">
        <v>3303598</v>
      </c>
      <c r="J4581" s="1">
        <v>34047480</v>
      </c>
      <c r="K4581" s="1">
        <v>1.0452359914779663</v>
      </c>
      <c r="L4581" s="1">
        <v>3.1671664714813232</v>
      </c>
      <c r="M4581" s="1">
        <v>0.4900439977645874</v>
      </c>
      <c r="N4581" s="1">
        <v>17.417259216308594</v>
      </c>
    </row>
    <row r="4582" spans="1:14" x14ac:dyDescent="0.25">
      <c r="A4582" s="1">
        <v>380081</v>
      </c>
      <c r="B4582" s="1" t="s">
        <v>1524</v>
      </c>
      <c r="C4582" s="1">
        <v>104376203</v>
      </c>
      <c r="D4582" s="1">
        <v>81</v>
      </c>
      <c r="E4582" s="1" t="s">
        <v>1616</v>
      </c>
      <c r="F4582" s="1" t="s">
        <v>230</v>
      </c>
      <c r="G4582" s="1" t="s">
        <v>166</v>
      </c>
      <c r="H4582" s="1" t="s">
        <v>240</v>
      </c>
      <c r="I4582" s="1">
        <v>976616</v>
      </c>
      <c r="J4582" s="1">
        <v>7999138</v>
      </c>
      <c r="K4582" s="1">
        <v>7.3973998427391052E-2</v>
      </c>
      <c r="L4582" s="1">
        <v>0.9334065318107605</v>
      </c>
      <c r="M4582" s="1">
        <v>4.3056998401880264E-2</v>
      </c>
      <c r="N4582" s="1">
        <v>4.6121349334716797</v>
      </c>
    </row>
    <row r="4583" spans="1:14" x14ac:dyDescent="0.25">
      <c r="A4583" s="1">
        <v>380082</v>
      </c>
      <c r="B4583" s="1" t="s">
        <v>1524</v>
      </c>
      <c r="C4583" s="1">
        <v>104377003</v>
      </c>
      <c r="D4583" s="1">
        <v>82</v>
      </c>
      <c r="E4583" s="1" t="s">
        <v>1617</v>
      </c>
      <c r="F4583" s="1" t="s">
        <v>230</v>
      </c>
      <c r="G4583" s="1" t="s">
        <v>166</v>
      </c>
      <c r="H4583" s="1" t="s">
        <v>240</v>
      </c>
      <c r="I4583" s="1">
        <v>666830</v>
      </c>
      <c r="J4583" s="1">
        <v>5411590</v>
      </c>
      <c r="K4583" s="1">
        <v>8.1184998154640198E-2</v>
      </c>
      <c r="L4583" s="1">
        <v>1.5230549573898315</v>
      </c>
      <c r="M4583" s="1">
        <v>2.9604999348521233E-2</v>
      </c>
      <c r="N4583" s="1">
        <v>4.6459255218505859</v>
      </c>
    </row>
    <row r="4584" spans="1:14" x14ac:dyDescent="0.25">
      <c r="A4584" s="1">
        <v>380083</v>
      </c>
      <c r="B4584" s="1" t="s">
        <v>1524</v>
      </c>
      <c r="C4584" s="1">
        <v>104378003</v>
      </c>
      <c r="D4584" s="1">
        <v>83</v>
      </c>
      <c r="E4584" s="1" t="s">
        <v>1618</v>
      </c>
      <c r="F4584" s="1" t="s">
        <v>230</v>
      </c>
      <c r="G4584" s="1" t="s">
        <v>166</v>
      </c>
      <c r="H4584" s="1" t="s">
        <v>240</v>
      </c>
      <c r="I4584" s="1">
        <v>1197258</v>
      </c>
      <c r="J4584" s="1">
        <v>6475088</v>
      </c>
      <c r="K4584" s="1">
        <v>8.4734998643398285E-2</v>
      </c>
      <c r="L4584" s="1">
        <v>1.3259830474853516</v>
      </c>
      <c r="M4584" s="1">
        <v>3.505999967455864E-2</v>
      </c>
      <c r="N4584" s="1">
        <v>3.0166976451873779</v>
      </c>
    </row>
    <row r="4585" spans="1:14" x14ac:dyDescent="0.25">
      <c r="A4585" s="1">
        <v>380084</v>
      </c>
      <c r="B4585" s="1" t="s">
        <v>1524</v>
      </c>
      <c r="C4585" s="1">
        <v>104431304</v>
      </c>
      <c r="D4585" s="1">
        <v>84</v>
      </c>
      <c r="E4585" s="1" t="s">
        <v>1619</v>
      </c>
      <c r="F4585" s="1" t="s">
        <v>230</v>
      </c>
      <c r="G4585" s="1" t="s">
        <v>167</v>
      </c>
      <c r="H4585" s="1" t="s">
        <v>240</v>
      </c>
      <c r="I4585" s="1">
        <v>468080</v>
      </c>
      <c r="J4585" s="1">
        <v>4192115</v>
      </c>
      <c r="K4585" s="1">
        <v>4.6383000910282135E-2</v>
      </c>
      <c r="L4585" s="1">
        <v>1.1188132762908936</v>
      </c>
      <c r="M4585" s="1">
        <v>1.4267000369727612E-2</v>
      </c>
      <c r="N4585" s="1">
        <v>3.143805980682373</v>
      </c>
    </row>
    <row r="4586" spans="1:14" x14ac:dyDescent="0.25">
      <c r="A4586" s="1">
        <v>380085</v>
      </c>
      <c r="B4586" s="1" t="s">
        <v>1524</v>
      </c>
      <c r="C4586" s="1">
        <v>104432503</v>
      </c>
      <c r="D4586" s="1">
        <v>85</v>
      </c>
      <c r="E4586" s="1" t="s">
        <v>1620</v>
      </c>
      <c r="F4586" s="1" t="s">
        <v>230</v>
      </c>
      <c r="G4586" s="1" t="s">
        <v>167</v>
      </c>
      <c r="H4586" s="1" t="s">
        <v>240</v>
      </c>
      <c r="I4586" s="1">
        <v>1228888</v>
      </c>
      <c r="J4586" s="1">
        <v>12009151</v>
      </c>
      <c r="K4586" s="1">
        <v>0.5408710241317749</v>
      </c>
      <c r="L4586" s="1">
        <v>4.7162346839904785</v>
      </c>
      <c r="M4586" s="1">
        <v>0.12439899891614914</v>
      </c>
      <c r="N4586" s="1">
        <v>11.263036727905273</v>
      </c>
    </row>
    <row r="4587" spans="1:14" x14ac:dyDescent="0.25">
      <c r="A4587" s="1">
        <v>380086</v>
      </c>
      <c r="B4587" s="1" t="s">
        <v>1524</v>
      </c>
      <c r="C4587" s="1">
        <v>104432803</v>
      </c>
      <c r="D4587" s="1">
        <v>86</v>
      </c>
      <c r="E4587" s="1" t="s">
        <v>1621</v>
      </c>
      <c r="F4587" s="1" t="s">
        <v>230</v>
      </c>
      <c r="G4587" s="1" t="s">
        <v>167</v>
      </c>
      <c r="H4587" s="1" t="s">
        <v>240</v>
      </c>
      <c r="I4587" s="1">
        <v>1375949</v>
      </c>
      <c r="J4587" s="1">
        <v>8761879</v>
      </c>
      <c r="K4587" s="1">
        <v>0.182545006275177</v>
      </c>
      <c r="L4587" s="1">
        <v>2.1277291774749756</v>
      </c>
      <c r="M4587" s="1">
        <v>9.8935998976230621E-2</v>
      </c>
      <c r="N4587" s="1">
        <v>7.7474546432495117</v>
      </c>
    </row>
    <row r="4588" spans="1:14" x14ac:dyDescent="0.25">
      <c r="A4588" s="1">
        <v>380087</v>
      </c>
      <c r="B4588" s="1" t="s">
        <v>1524</v>
      </c>
      <c r="C4588" s="1">
        <v>104432903</v>
      </c>
      <c r="D4588" s="1">
        <v>87</v>
      </c>
      <c r="E4588" s="1" t="s">
        <v>1622</v>
      </c>
      <c r="F4588" s="1" t="s">
        <v>230</v>
      </c>
      <c r="G4588" s="1" t="s">
        <v>167</v>
      </c>
      <c r="H4588" s="1" t="s">
        <v>240</v>
      </c>
      <c r="I4588" s="1">
        <v>1648256</v>
      </c>
      <c r="J4588" s="1">
        <v>9240733</v>
      </c>
      <c r="K4588" s="1">
        <v>0.128711998462677</v>
      </c>
      <c r="L4588" s="1">
        <v>1.4125516414642334</v>
      </c>
      <c r="M4588" s="1">
        <v>7.8149996697902679E-2</v>
      </c>
      <c r="N4588" s="1">
        <v>4.9773707389831543</v>
      </c>
    </row>
    <row r="4589" spans="1:14" x14ac:dyDescent="0.25">
      <c r="A4589" s="1">
        <v>380088</v>
      </c>
      <c r="B4589" s="1" t="s">
        <v>1524</v>
      </c>
      <c r="C4589" s="1">
        <v>104433303</v>
      </c>
      <c r="D4589" s="1">
        <v>88</v>
      </c>
      <c r="E4589" s="1" t="s">
        <v>1623</v>
      </c>
      <c r="F4589" s="1" t="s">
        <v>230</v>
      </c>
      <c r="G4589" s="1" t="s">
        <v>167</v>
      </c>
      <c r="H4589" s="1" t="s">
        <v>240</v>
      </c>
      <c r="I4589" s="1">
        <v>1516215</v>
      </c>
      <c r="J4589" s="1">
        <v>7984085</v>
      </c>
      <c r="K4589" s="1">
        <v>0.2140360027551651</v>
      </c>
      <c r="L4589" s="1">
        <v>2.7546286582946777</v>
      </c>
      <c r="M4589" s="1">
        <v>7.464899867773056E-2</v>
      </c>
      <c r="N4589" s="1">
        <v>5.1783270835876465</v>
      </c>
    </row>
    <row r="4590" spans="1:14" x14ac:dyDescent="0.25">
      <c r="A4590" s="1">
        <v>380089</v>
      </c>
      <c r="B4590" s="1" t="s">
        <v>1524</v>
      </c>
      <c r="C4590" s="1">
        <v>104433604</v>
      </c>
      <c r="D4590" s="1">
        <v>89</v>
      </c>
      <c r="E4590" s="1" t="s">
        <v>1624</v>
      </c>
      <c r="F4590" s="1" t="s">
        <v>230</v>
      </c>
      <c r="G4590" s="1" t="s">
        <v>167</v>
      </c>
      <c r="H4590" s="1" t="s">
        <v>240</v>
      </c>
      <c r="I4590" s="1">
        <v>483290</v>
      </c>
      <c r="J4590" s="1">
        <v>3543480</v>
      </c>
      <c r="K4590" s="1">
        <v>5.1458001136779785E-2</v>
      </c>
      <c r="L4590" s="1">
        <v>1.4735875129699707</v>
      </c>
      <c r="M4590" s="1">
        <v>8.0580003559589386E-3</v>
      </c>
      <c r="N4590" s="1">
        <v>1.6955928802490234</v>
      </c>
    </row>
    <row r="4591" spans="1:14" x14ac:dyDescent="0.25">
      <c r="A4591" s="1">
        <v>380090</v>
      </c>
      <c r="B4591" s="1" t="s">
        <v>1524</v>
      </c>
      <c r="C4591" s="1">
        <v>104433903</v>
      </c>
      <c r="D4591" s="1">
        <v>90</v>
      </c>
      <c r="E4591" s="1" t="s">
        <v>1625</v>
      </c>
      <c r="F4591" s="1" t="s">
        <v>230</v>
      </c>
      <c r="G4591" s="1" t="s">
        <v>167</v>
      </c>
      <c r="H4591" s="1" t="s">
        <v>240</v>
      </c>
      <c r="I4591" s="1">
        <v>875205</v>
      </c>
      <c r="J4591" s="1">
        <v>7190626</v>
      </c>
      <c r="K4591" s="1">
        <v>6.3856996595859528E-2</v>
      </c>
      <c r="L4591" s="1">
        <v>0.89601612091064453</v>
      </c>
      <c r="M4591" s="1">
        <v>2.5004999712109566E-2</v>
      </c>
      <c r="N4591" s="1">
        <v>2.9410727024078369</v>
      </c>
    </row>
    <row r="4592" spans="1:14" x14ac:dyDescent="0.25">
      <c r="A4592" s="1">
        <v>380091</v>
      </c>
      <c r="B4592" s="1" t="s">
        <v>1524</v>
      </c>
      <c r="C4592" s="1">
        <v>104435003</v>
      </c>
      <c r="D4592" s="1">
        <v>91</v>
      </c>
      <c r="E4592" s="1" t="s">
        <v>1626</v>
      </c>
      <c r="F4592" s="1" t="s">
        <v>230</v>
      </c>
      <c r="G4592" s="1" t="s">
        <v>167</v>
      </c>
      <c r="H4592" s="1" t="s">
        <v>240</v>
      </c>
      <c r="I4592" s="1">
        <v>1111200</v>
      </c>
      <c r="J4592" s="1">
        <v>6365557</v>
      </c>
      <c r="K4592" s="1">
        <v>8.9872002601623535E-2</v>
      </c>
      <c r="L4592" s="1">
        <v>1.432066798210144</v>
      </c>
      <c r="M4592" s="1">
        <v>6.4732998609542847E-2</v>
      </c>
      <c r="N4592" s="1">
        <v>6.1858615875244141</v>
      </c>
    </row>
    <row r="4593" spans="1:14" x14ac:dyDescent="0.25">
      <c r="A4593" s="1">
        <v>380092</v>
      </c>
      <c r="B4593" s="1" t="s">
        <v>1524</v>
      </c>
      <c r="C4593" s="1">
        <v>104435303</v>
      </c>
      <c r="D4593" s="1">
        <v>92</v>
      </c>
      <c r="E4593" s="1" t="s">
        <v>1627</v>
      </c>
      <c r="F4593" s="1" t="s">
        <v>230</v>
      </c>
      <c r="G4593" s="1" t="s">
        <v>167</v>
      </c>
      <c r="H4593" s="1" t="s">
        <v>240</v>
      </c>
      <c r="I4593" s="1">
        <v>1246894</v>
      </c>
      <c r="J4593" s="1">
        <v>9189236</v>
      </c>
      <c r="K4593" s="1">
        <v>0.13766199350357056</v>
      </c>
      <c r="L4593" s="1">
        <v>1.5208625793457031</v>
      </c>
      <c r="M4593" s="1">
        <v>6.5780997276306152E-2</v>
      </c>
      <c r="N4593" s="1">
        <v>5.5694079399108887</v>
      </c>
    </row>
    <row r="4594" spans="1:14" x14ac:dyDescent="0.25">
      <c r="A4594" s="1">
        <v>380093</v>
      </c>
      <c r="B4594" s="1" t="s">
        <v>1524</v>
      </c>
      <c r="C4594" s="1">
        <v>104435603</v>
      </c>
      <c r="D4594" s="1">
        <v>93</v>
      </c>
      <c r="E4594" s="1" t="s">
        <v>1628</v>
      </c>
      <c r="F4594" s="1" t="s">
        <v>230</v>
      </c>
      <c r="G4594" s="1" t="s">
        <v>167</v>
      </c>
      <c r="H4594" s="1" t="s">
        <v>240</v>
      </c>
      <c r="I4594" s="1">
        <v>2747926</v>
      </c>
      <c r="J4594" s="1">
        <v>21782564</v>
      </c>
      <c r="K4594" s="1">
        <v>0.67055201530456543</v>
      </c>
      <c r="L4594" s="1">
        <v>3.1761634349822998</v>
      </c>
      <c r="M4594" s="1">
        <v>0.30894500017166138</v>
      </c>
      <c r="N4594" s="1">
        <v>12.666970252990723</v>
      </c>
    </row>
    <row r="4595" spans="1:14" x14ac:dyDescent="0.25">
      <c r="A4595" s="1">
        <v>380094</v>
      </c>
      <c r="B4595" s="1" t="s">
        <v>1524</v>
      </c>
      <c r="C4595" s="1">
        <v>104435703</v>
      </c>
      <c r="D4595" s="1">
        <v>94</v>
      </c>
      <c r="E4595" s="1" t="s">
        <v>1629</v>
      </c>
      <c r="F4595" s="1" t="s">
        <v>230</v>
      </c>
      <c r="G4595" s="1" t="s">
        <v>167</v>
      </c>
      <c r="H4595" s="1" t="s">
        <v>240</v>
      </c>
      <c r="I4595" s="1">
        <v>994894</v>
      </c>
      <c r="J4595" s="1">
        <v>7423066</v>
      </c>
      <c r="K4595" s="1">
        <v>0.12835399806499481</v>
      </c>
      <c r="L4595" s="1">
        <v>1.759548544883728</v>
      </c>
      <c r="M4595" s="1">
        <v>4.1165001690387726E-2</v>
      </c>
      <c r="N4595" s="1">
        <v>4.3162155151367188</v>
      </c>
    </row>
    <row r="4596" spans="1:14" x14ac:dyDescent="0.25">
      <c r="A4596" s="1">
        <v>380095</v>
      </c>
      <c r="B4596" s="1" t="s">
        <v>1524</v>
      </c>
      <c r="C4596" s="1">
        <v>104437503</v>
      </c>
      <c r="D4596" s="1">
        <v>95</v>
      </c>
      <c r="E4596" s="1" t="s">
        <v>1630</v>
      </c>
      <c r="F4596" s="1" t="s">
        <v>230</v>
      </c>
      <c r="G4596" s="1" t="s">
        <v>167</v>
      </c>
      <c r="H4596" s="1" t="s">
        <v>240</v>
      </c>
      <c r="I4596" s="1">
        <v>890517</v>
      </c>
      <c r="J4596" s="1">
        <v>5780364</v>
      </c>
      <c r="K4596" s="1">
        <v>4.8840001225471497E-2</v>
      </c>
      <c r="L4596" s="1">
        <v>0.85212939977645874</v>
      </c>
      <c r="M4596" s="1">
        <v>4.8558998852968216E-2</v>
      </c>
      <c r="N4596" s="1">
        <v>5.7673897743225098</v>
      </c>
    </row>
    <row r="4597" spans="1:14" x14ac:dyDescent="0.25">
      <c r="A4597" s="1">
        <v>380096</v>
      </c>
      <c r="B4597" s="1" t="s">
        <v>1524</v>
      </c>
      <c r="C4597" s="1">
        <v>105201033</v>
      </c>
      <c r="D4597" s="1">
        <v>96</v>
      </c>
      <c r="E4597" s="1" t="s">
        <v>1631</v>
      </c>
      <c r="F4597" s="1" t="s">
        <v>231</v>
      </c>
      <c r="G4597" s="1" t="s">
        <v>168</v>
      </c>
      <c r="H4597" s="1" t="s">
        <v>240</v>
      </c>
      <c r="I4597" s="1">
        <v>2114990</v>
      </c>
      <c r="J4597" s="1">
        <v>12865769</v>
      </c>
      <c r="K4597" s="1">
        <v>0.22006499767303467</v>
      </c>
      <c r="L4597" s="1">
        <v>1.7402352094650269</v>
      </c>
      <c r="M4597" s="1">
        <v>9.127499908208847E-2</v>
      </c>
      <c r="N4597" s="1">
        <v>4.5102696418762207</v>
      </c>
    </row>
    <row r="4598" spans="1:14" x14ac:dyDescent="0.25">
      <c r="A4598" s="1">
        <v>380097</v>
      </c>
      <c r="B4598" s="1" t="s">
        <v>1524</v>
      </c>
      <c r="C4598" s="1">
        <v>105201352</v>
      </c>
      <c r="D4598" s="1">
        <v>97</v>
      </c>
      <c r="E4598" s="1" t="s">
        <v>1632</v>
      </c>
      <c r="F4598" s="1" t="s">
        <v>231</v>
      </c>
      <c r="G4598" s="1" t="s">
        <v>168</v>
      </c>
      <c r="H4598" s="1" t="s">
        <v>240</v>
      </c>
      <c r="I4598" s="1">
        <v>3743571</v>
      </c>
      <c r="J4598" s="1">
        <v>20224152</v>
      </c>
      <c r="K4598" s="1">
        <v>0.46965000033378601</v>
      </c>
      <c r="L4598" s="1">
        <v>2.3774328231811523</v>
      </c>
      <c r="M4598" s="1">
        <v>0.29872700572013855</v>
      </c>
      <c r="N4598" s="1">
        <v>8.6717138290405273</v>
      </c>
    </row>
    <row r="4599" spans="1:14" x14ac:dyDescent="0.25">
      <c r="A4599" s="1">
        <v>380098</v>
      </c>
      <c r="B4599" s="1" t="s">
        <v>1524</v>
      </c>
      <c r="C4599" s="1">
        <v>105204703</v>
      </c>
      <c r="D4599" s="1">
        <v>98</v>
      </c>
      <c r="E4599" s="1" t="s">
        <v>1633</v>
      </c>
      <c r="F4599" s="1" t="s">
        <v>231</v>
      </c>
      <c r="G4599" s="1" t="s">
        <v>168</v>
      </c>
      <c r="H4599" s="1" t="s">
        <v>240</v>
      </c>
      <c r="I4599" s="1">
        <v>2987900</v>
      </c>
      <c r="J4599" s="1">
        <v>20607742</v>
      </c>
      <c r="K4599" s="1">
        <v>0.2190299928188324</v>
      </c>
      <c r="L4599" s="1">
        <v>1.0742708444595337</v>
      </c>
      <c r="M4599" s="1">
        <v>0.17773899435997009</v>
      </c>
      <c r="N4599" s="1">
        <v>6.3248691558837891</v>
      </c>
    </row>
    <row r="4600" spans="1:14" x14ac:dyDescent="0.25">
      <c r="A4600" s="1">
        <v>380099</v>
      </c>
      <c r="B4600" s="1" t="s">
        <v>1524</v>
      </c>
      <c r="C4600" s="1">
        <v>105251453</v>
      </c>
      <c r="D4600" s="1">
        <v>99</v>
      </c>
      <c r="E4600" s="1" t="s">
        <v>1634</v>
      </c>
      <c r="F4600" s="1" t="s">
        <v>231</v>
      </c>
      <c r="G4600" s="1" t="s">
        <v>169</v>
      </c>
      <c r="H4600" s="1" t="s">
        <v>240</v>
      </c>
      <c r="I4600" s="1">
        <v>2065301</v>
      </c>
      <c r="J4600" s="1">
        <v>16842428</v>
      </c>
      <c r="K4600" s="1">
        <v>0.3525640070438385</v>
      </c>
      <c r="L4600" s="1">
        <v>2.1380648612976074</v>
      </c>
      <c r="M4600" s="1">
        <v>0.11366900056600571</v>
      </c>
      <c r="N4600" s="1">
        <v>5.8243050575256348</v>
      </c>
    </row>
    <row r="4601" spans="1:14" x14ac:dyDescent="0.25">
      <c r="A4601" s="1">
        <v>380100</v>
      </c>
      <c r="B4601" s="1" t="s">
        <v>1524</v>
      </c>
      <c r="C4601" s="1">
        <v>105252602</v>
      </c>
      <c r="D4601" s="1">
        <v>100</v>
      </c>
      <c r="E4601" s="1" t="s">
        <v>1635</v>
      </c>
      <c r="F4601" s="1" t="s">
        <v>231</v>
      </c>
      <c r="G4601" s="1" t="s">
        <v>169</v>
      </c>
      <c r="H4601" s="1" t="s">
        <v>240</v>
      </c>
      <c r="I4601" s="1">
        <v>14924104</v>
      </c>
      <c r="J4601" s="1">
        <v>120649952</v>
      </c>
      <c r="K4601" s="1">
        <v>5.1150798797607422</v>
      </c>
      <c r="L4601" s="1">
        <v>4.4273037910461426</v>
      </c>
      <c r="M4601" s="1">
        <v>1.0829609632492065</v>
      </c>
      <c r="N4601" s="1">
        <v>7.824216365814209</v>
      </c>
    </row>
    <row r="4602" spans="1:14" x14ac:dyDescent="0.25">
      <c r="A4602" s="1">
        <v>380101</v>
      </c>
      <c r="B4602" s="1" t="s">
        <v>1524</v>
      </c>
      <c r="C4602" s="1">
        <v>105253303</v>
      </c>
      <c r="D4602" s="1">
        <v>101</v>
      </c>
      <c r="E4602" s="1" t="s">
        <v>1636</v>
      </c>
      <c r="F4602" s="1" t="s">
        <v>231</v>
      </c>
      <c r="G4602" s="1" t="s">
        <v>169</v>
      </c>
      <c r="H4602" s="1" t="s">
        <v>240</v>
      </c>
      <c r="I4602" s="1">
        <v>1171269</v>
      </c>
      <c r="J4602" s="1">
        <v>4464704</v>
      </c>
      <c r="K4602" s="1">
        <v>0.18436999619007111</v>
      </c>
      <c r="L4602" s="1">
        <v>4.3073740005493164</v>
      </c>
      <c r="M4602" s="1">
        <v>5.0076000392436981E-2</v>
      </c>
      <c r="N4602" s="1">
        <v>4.4663138389587402</v>
      </c>
    </row>
    <row r="4603" spans="1:14" x14ac:dyDescent="0.25">
      <c r="A4603" s="1">
        <v>380102</v>
      </c>
      <c r="B4603" s="1" t="s">
        <v>1524</v>
      </c>
      <c r="C4603" s="1">
        <v>105253553</v>
      </c>
      <c r="D4603" s="1">
        <v>102</v>
      </c>
      <c r="E4603" s="1" t="s">
        <v>1637</v>
      </c>
      <c r="F4603" s="1" t="s">
        <v>231</v>
      </c>
      <c r="G4603" s="1" t="s">
        <v>169</v>
      </c>
      <c r="H4603" s="1" t="s">
        <v>240</v>
      </c>
      <c r="I4603" s="1">
        <v>1455348</v>
      </c>
      <c r="J4603" s="1">
        <v>8716270</v>
      </c>
      <c r="K4603" s="1">
        <v>0.20124499499797821</v>
      </c>
      <c r="L4603" s="1">
        <v>2.363410472869873</v>
      </c>
      <c r="M4603" s="1">
        <v>5.7211000472307205E-2</v>
      </c>
      <c r="N4603" s="1">
        <v>4.0919451713562012</v>
      </c>
    </row>
    <row r="4604" spans="1:14" x14ac:dyDescent="0.25">
      <c r="A4604" s="1">
        <v>380103</v>
      </c>
      <c r="B4604" s="1" t="s">
        <v>1524</v>
      </c>
      <c r="C4604" s="1">
        <v>105253903</v>
      </c>
      <c r="D4604" s="1">
        <v>103</v>
      </c>
      <c r="E4604" s="1" t="s">
        <v>1638</v>
      </c>
      <c r="F4604" s="1" t="s">
        <v>231</v>
      </c>
      <c r="G4604" s="1" t="s">
        <v>169</v>
      </c>
      <c r="H4604" s="1" t="s">
        <v>240</v>
      </c>
      <c r="I4604" s="1">
        <v>1874869</v>
      </c>
      <c r="J4604" s="1">
        <v>11919923</v>
      </c>
      <c r="K4604" s="1">
        <v>0.1745849996805191</v>
      </c>
      <c r="L4604" s="1">
        <v>1.4864195585250854</v>
      </c>
      <c r="M4604" s="1">
        <v>0.14645600318908691</v>
      </c>
      <c r="N4604" s="1">
        <v>8.4734373092651367</v>
      </c>
    </row>
    <row r="4605" spans="1:14" x14ac:dyDescent="0.25">
      <c r="A4605" s="1">
        <v>380104</v>
      </c>
      <c r="B4605" s="1" t="s">
        <v>1524</v>
      </c>
      <c r="C4605" s="1">
        <v>105254053</v>
      </c>
      <c r="D4605" s="1">
        <v>104</v>
      </c>
      <c r="E4605" s="1" t="s">
        <v>1639</v>
      </c>
      <c r="F4605" s="1" t="s">
        <v>231</v>
      </c>
      <c r="G4605" s="1" t="s">
        <v>169</v>
      </c>
      <c r="H4605" s="1" t="s">
        <v>240</v>
      </c>
      <c r="I4605" s="1">
        <v>1615853</v>
      </c>
      <c r="J4605" s="1">
        <v>10422385</v>
      </c>
      <c r="K4605" s="1">
        <v>0.17052499949932098</v>
      </c>
      <c r="L4605" s="1">
        <v>1.6633566617965698</v>
      </c>
      <c r="M4605" s="1">
        <v>0.11864800006151199</v>
      </c>
      <c r="N4605" s="1">
        <v>7.9246330261230469</v>
      </c>
    </row>
    <row r="4606" spans="1:14" x14ac:dyDescent="0.25">
      <c r="A4606" s="1">
        <v>380105</v>
      </c>
      <c r="B4606" s="1" t="s">
        <v>1524</v>
      </c>
      <c r="C4606" s="1">
        <v>105254353</v>
      </c>
      <c r="D4606" s="1">
        <v>105</v>
      </c>
      <c r="E4606" s="1" t="s">
        <v>1640</v>
      </c>
      <c r="F4606" s="1" t="s">
        <v>231</v>
      </c>
      <c r="G4606" s="1" t="s">
        <v>169</v>
      </c>
      <c r="H4606" s="1" t="s">
        <v>240</v>
      </c>
      <c r="I4606" s="1">
        <v>1558200</v>
      </c>
      <c r="J4606" s="1">
        <v>10565387</v>
      </c>
      <c r="K4606" s="1">
        <v>0.20417700707912445</v>
      </c>
      <c r="L4606" s="1">
        <v>1.970590353012085</v>
      </c>
      <c r="M4606" s="1">
        <v>6.791900098323822E-2</v>
      </c>
      <c r="N4606" s="1">
        <v>4.5574626922607422</v>
      </c>
    </row>
    <row r="4607" spans="1:14" x14ac:dyDescent="0.25">
      <c r="A4607" s="1">
        <v>380106</v>
      </c>
      <c r="B4607" s="1" t="s">
        <v>1524</v>
      </c>
      <c r="C4607" s="1">
        <v>105256553</v>
      </c>
      <c r="D4607" s="1">
        <v>106</v>
      </c>
      <c r="E4607" s="1" t="s">
        <v>1641</v>
      </c>
      <c r="F4607" s="1" t="s">
        <v>231</v>
      </c>
      <c r="G4607" s="1" t="s">
        <v>169</v>
      </c>
      <c r="H4607" s="1" t="s">
        <v>240</v>
      </c>
      <c r="I4607" s="1">
        <v>1287090</v>
      </c>
      <c r="J4607" s="1">
        <v>10921692</v>
      </c>
      <c r="K4607" s="1">
        <v>0.27115499973297119</v>
      </c>
      <c r="L4607" s="1">
        <v>2.5459280014038086</v>
      </c>
      <c r="M4607" s="1">
        <v>0.1233770027756691</v>
      </c>
      <c r="N4607" s="1">
        <v>10.602012634277344</v>
      </c>
    </row>
    <row r="4608" spans="1:14" x14ac:dyDescent="0.25">
      <c r="A4608" s="1">
        <v>380107</v>
      </c>
      <c r="B4608" s="1" t="s">
        <v>1524</v>
      </c>
      <c r="C4608" s="1">
        <v>105257602</v>
      </c>
      <c r="D4608" s="1">
        <v>107</v>
      </c>
      <c r="E4608" s="1" t="s">
        <v>1642</v>
      </c>
      <c r="F4608" s="1" t="s">
        <v>231</v>
      </c>
      <c r="G4608" s="1" t="s">
        <v>169</v>
      </c>
      <c r="H4608" s="1" t="s">
        <v>240</v>
      </c>
      <c r="I4608" s="1">
        <v>4587188</v>
      </c>
      <c r="J4608" s="1">
        <v>18067444</v>
      </c>
      <c r="K4608" s="1">
        <v>0.49315199255943298</v>
      </c>
      <c r="L4608" s="1">
        <v>2.8060986995697021</v>
      </c>
      <c r="M4608" s="1">
        <v>0.28859299421310425</v>
      </c>
      <c r="N4608" s="1">
        <v>6.7136588096618652</v>
      </c>
    </row>
    <row r="4609" spans="1:14" x14ac:dyDescent="0.25">
      <c r="A4609" s="1">
        <v>380108</v>
      </c>
      <c r="B4609" s="1" t="s">
        <v>1524</v>
      </c>
      <c r="C4609" s="1">
        <v>105258303</v>
      </c>
      <c r="D4609" s="1">
        <v>108</v>
      </c>
      <c r="E4609" s="1" t="s">
        <v>1643</v>
      </c>
      <c r="F4609" s="1" t="s">
        <v>231</v>
      </c>
      <c r="G4609" s="1" t="s">
        <v>169</v>
      </c>
      <c r="H4609" s="1" t="s">
        <v>240</v>
      </c>
      <c r="I4609" s="1">
        <v>1447067</v>
      </c>
      <c r="J4609" s="1">
        <v>10129560</v>
      </c>
      <c r="K4609" s="1">
        <v>0.17708800733089447</v>
      </c>
      <c r="L4609" s="1">
        <v>1.7793368101119995</v>
      </c>
      <c r="M4609" s="1">
        <v>6.8277999758720398E-2</v>
      </c>
      <c r="N4609" s="1">
        <v>4.9520268440246582</v>
      </c>
    </row>
    <row r="4610" spans="1:14" x14ac:dyDescent="0.25">
      <c r="A4610" s="1">
        <v>380109</v>
      </c>
      <c r="B4610" s="1" t="s">
        <v>1524</v>
      </c>
      <c r="C4610" s="1">
        <v>105258503</v>
      </c>
      <c r="D4610" s="1">
        <v>109</v>
      </c>
      <c r="E4610" s="1" t="s">
        <v>1644</v>
      </c>
      <c r="F4610" s="1" t="s">
        <v>231</v>
      </c>
      <c r="G4610" s="1" t="s">
        <v>169</v>
      </c>
      <c r="H4610" s="1" t="s">
        <v>240</v>
      </c>
      <c r="I4610" s="1">
        <v>1482306</v>
      </c>
      <c r="J4610" s="1">
        <v>10296508</v>
      </c>
      <c r="K4610" s="1">
        <v>0.11771199852228165</v>
      </c>
      <c r="L4610" s="1">
        <v>1.1564432382583618</v>
      </c>
      <c r="M4610" s="1">
        <v>8.0109000205993652E-2</v>
      </c>
      <c r="N4610" s="1">
        <v>5.7131061553955078</v>
      </c>
    </row>
    <row r="4611" spans="1:14" x14ac:dyDescent="0.25">
      <c r="A4611" s="1">
        <v>380110</v>
      </c>
      <c r="B4611" s="1" t="s">
        <v>1524</v>
      </c>
      <c r="C4611" s="1">
        <v>105259103</v>
      </c>
      <c r="D4611" s="1">
        <v>110</v>
      </c>
      <c r="E4611" s="1" t="s">
        <v>1645</v>
      </c>
      <c r="F4611" s="1" t="s">
        <v>231</v>
      </c>
      <c r="G4611" s="1" t="s">
        <v>169</v>
      </c>
      <c r="H4611" s="1" t="s">
        <v>240</v>
      </c>
      <c r="I4611" s="1">
        <v>1171614</v>
      </c>
      <c r="J4611" s="1">
        <v>10693881</v>
      </c>
      <c r="K4611" s="1">
        <v>0.15670500695705414</v>
      </c>
      <c r="L4611" s="1">
        <v>1.4871631860733032</v>
      </c>
      <c r="M4611" s="1">
        <v>7.6134003698825836E-2</v>
      </c>
      <c r="N4611" s="1">
        <v>6.9498300552368164</v>
      </c>
    </row>
    <row r="4612" spans="1:14" x14ac:dyDescent="0.25">
      <c r="A4612" s="1">
        <v>380111</v>
      </c>
      <c r="B4612" s="1" t="s">
        <v>1524</v>
      </c>
      <c r="C4612" s="1">
        <v>105259703</v>
      </c>
      <c r="D4612" s="1">
        <v>111</v>
      </c>
      <c r="E4612" s="1" t="s">
        <v>1646</v>
      </c>
      <c r="F4612" s="1" t="s">
        <v>231</v>
      </c>
      <c r="G4612" s="1" t="s">
        <v>169</v>
      </c>
      <c r="H4612" s="1" t="s">
        <v>240</v>
      </c>
      <c r="I4612" s="1">
        <v>1365085</v>
      </c>
      <c r="J4612" s="1">
        <v>8080070</v>
      </c>
      <c r="K4612" s="1">
        <v>0.16354100406169891</v>
      </c>
      <c r="L4612" s="1">
        <v>2.0658168792724609</v>
      </c>
      <c r="M4612" s="1">
        <v>0.12593699991703033</v>
      </c>
      <c r="N4612" s="1">
        <v>10.163192749023438</v>
      </c>
    </row>
    <row r="4613" spans="1:14" x14ac:dyDescent="0.25">
      <c r="A4613" s="1">
        <v>380112</v>
      </c>
      <c r="B4613" s="1" t="s">
        <v>1524</v>
      </c>
      <c r="C4613" s="1">
        <v>105628302</v>
      </c>
      <c r="D4613" s="1">
        <v>112</v>
      </c>
      <c r="E4613" s="1" t="s">
        <v>1647</v>
      </c>
      <c r="F4613" s="1" t="s">
        <v>231</v>
      </c>
      <c r="G4613" s="1" t="s">
        <v>170</v>
      </c>
      <c r="H4613" s="1" t="s">
        <v>240</v>
      </c>
      <c r="I4613" s="1">
        <v>5365270</v>
      </c>
      <c r="J4613" s="1">
        <v>29330436</v>
      </c>
      <c r="K4613" s="1">
        <v>0.51092398166656494</v>
      </c>
      <c r="L4613" s="1">
        <v>1.7728406190872192</v>
      </c>
      <c r="M4613" s="1">
        <v>0.3203980028629303</v>
      </c>
      <c r="N4613" s="1">
        <v>6.3509640693664551</v>
      </c>
    </row>
    <row r="4614" spans="1:14" x14ac:dyDescent="0.25">
      <c r="A4614" s="1">
        <v>380113</v>
      </c>
      <c r="B4614" s="1" t="s">
        <v>1524</v>
      </c>
      <c r="C4614" s="1">
        <v>106160303</v>
      </c>
      <c r="D4614" s="1">
        <v>113</v>
      </c>
      <c r="E4614" s="1" t="s">
        <v>1648</v>
      </c>
      <c r="F4614" s="1" t="s">
        <v>230</v>
      </c>
      <c r="G4614" s="1" t="s">
        <v>171</v>
      </c>
      <c r="H4614" s="1" t="s">
        <v>240</v>
      </c>
      <c r="I4614" s="1">
        <v>805883</v>
      </c>
      <c r="J4614" s="1">
        <v>6327267</v>
      </c>
      <c r="K4614" s="1">
        <v>5.980600044131279E-2</v>
      </c>
      <c r="L4614" s="1">
        <v>0.95423012971878052</v>
      </c>
      <c r="M4614" s="1">
        <v>3.7156000733375549E-2</v>
      </c>
      <c r="N4614" s="1">
        <v>4.8334455490112305</v>
      </c>
    </row>
    <row r="4615" spans="1:14" x14ac:dyDescent="0.25">
      <c r="A4615" s="1">
        <v>380114</v>
      </c>
      <c r="B4615" s="1" t="s">
        <v>1524</v>
      </c>
      <c r="C4615" s="1">
        <v>106161203</v>
      </c>
      <c r="D4615" s="1">
        <v>114</v>
      </c>
      <c r="E4615" s="1" t="s">
        <v>1649</v>
      </c>
      <c r="F4615" s="1" t="s">
        <v>230</v>
      </c>
      <c r="G4615" s="1" t="s">
        <v>171</v>
      </c>
      <c r="H4615" s="1" t="s">
        <v>240</v>
      </c>
      <c r="I4615" s="1">
        <v>718437</v>
      </c>
      <c r="J4615" s="1">
        <v>4080571</v>
      </c>
      <c r="K4615" s="1">
        <v>0.12713800370693207</v>
      </c>
      <c r="L4615" s="1">
        <v>3.215888500213623</v>
      </c>
      <c r="M4615" s="1">
        <v>5.0691999495029449E-2</v>
      </c>
      <c r="N4615" s="1">
        <v>7.5915207862854004</v>
      </c>
    </row>
    <row r="4616" spans="1:14" x14ac:dyDescent="0.25">
      <c r="A4616" s="1">
        <v>380115</v>
      </c>
      <c r="B4616" s="1" t="s">
        <v>1524</v>
      </c>
      <c r="C4616" s="1">
        <v>106161703</v>
      </c>
      <c r="D4616" s="1">
        <v>115</v>
      </c>
      <c r="E4616" s="1" t="s">
        <v>1650</v>
      </c>
      <c r="F4616" s="1" t="s">
        <v>230</v>
      </c>
      <c r="G4616" s="1" t="s">
        <v>171</v>
      </c>
      <c r="H4616" s="1" t="s">
        <v>240</v>
      </c>
      <c r="I4616" s="1">
        <v>887501</v>
      </c>
      <c r="J4616" s="1">
        <v>5956205</v>
      </c>
      <c r="K4616" s="1">
        <v>0.10672800242900848</v>
      </c>
      <c r="L4616" s="1">
        <v>1.8245733976364136</v>
      </c>
      <c r="M4616" s="1">
        <v>7.4896000325679779E-2</v>
      </c>
      <c r="N4616" s="1">
        <v>9.2167778015136719</v>
      </c>
    </row>
    <row r="4617" spans="1:14" x14ac:dyDescent="0.25">
      <c r="A4617" s="1">
        <v>380116</v>
      </c>
      <c r="B4617" s="1" t="s">
        <v>1524</v>
      </c>
      <c r="C4617" s="1">
        <v>106166503</v>
      </c>
      <c r="D4617" s="1">
        <v>116</v>
      </c>
      <c r="E4617" s="1" t="s">
        <v>1651</v>
      </c>
      <c r="F4617" s="1" t="s">
        <v>230</v>
      </c>
      <c r="G4617" s="1" t="s">
        <v>171</v>
      </c>
      <c r="H4617" s="1" t="s">
        <v>240</v>
      </c>
      <c r="I4617" s="1">
        <v>1023818</v>
      </c>
      <c r="J4617" s="1">
        <v>8352524</v>
      </c>
      <c r="K4617" s="1">
        <v>0.15388399362564087</v>
      </c>
      <c r="L4617" s="1">
        <v>1.8769454956054688</v>
      </c>
      <c r="M4617" s="1">
        <v>8.6469002068042755E-2</v>
      </c>
      <c r="N4617" s="1">
        <v>9.2248458862304688</v>
      </c>
    </row>
    <row r="4618" spans="1:14" x14ac:dyDescent="0.25">
      <c r="A4618" s="1">
        <v>380117</v>
      </c>
      <c r="B4618" s="1" t="s">
        <v>1524</v>
      </c>
      <c r="C4618" s="1">
        <v>106167504</v>
      </c>
      <c r="D4618" s="1">
        <v>117</v>
      </c>
      <c r="E4618" s="1" t="s">
        <v>1652</v>
      </c>
      <c r="F4618" s="1" t="s">
        <v>230</v>
      </c>
      <c r="G4618" s="1" t="s">
        <v>171</v>
      </c>
      <c r="H4618" s="1" t="s">
        <v>240</v>
      </c>
      <c r="I4618" s="1">
        <v>479992</v>
      </c>
      <c r="J4618" s="1">
        <v>3859595</v>
      </c>
      <c r="K4618" s="1">
        <v>5.7746998965740204E-2</v>
      </c>
      <c r="L4618" s="1">
        <v>1.5189192295074463</v>
      </c>
      <c r="M4618" s="1">
        <v>3.1153999269008636E-2</v>
      </c>
      <c r="N4618" s="1">
        <v>6.9410343170166016</v>
      </c>
    </row>
    <row r="4619" spans="1:14" x14ac:dyDescent="0.25">
      <c r="A4619" s="1">
        <v>380118</v>
      </c>
      <c r="B4619" s="1" t="s">
        <v>1524</v>
      </c>
      <c r="C4619" s="1">
        <v>106168003</v>
      </c>
      <c r="D4619" s="1">
        <v>118</v>
      </c>
      <c r="E4619" s="1" t="s">
        <v>1653</v>
      </c>
      <c r="F4619" s="1" t="s">
        <v>230</v>
      </c>
      <c r="G4619" s="1" t="s">
        <v>171</v>
      </c>
      <c r="H4619" s="1" t="s">
        <v>240</v>
      </c>
      <c r="I4619" s="1">
        <v>1141384</v>
      </c>
      <c r="J4619" s="1">
        <v>9994160</v>
      </c>
      <c r="K4619" s="1">
        <v>0.15504099428653717</v>
      </c>
      <c r="L4619" s="1">
        <v>1.5757609605789185</v>
      </c>
      <c r="M4619" s="1">
        <v>6.7945003509521484E-2</v>
      </c>
      <c r="N4619" s="1">
        <v>6.3296566009521484</v>
      </c>
    </row>
    <row r="4620" spans="1:14" x14ac:dyDescent="0.25">
      <c r="A4620" s="1">
        <v>380119</v>
      </c>
      <c r="B4620" s="1" t="s">
        <v>1524</v>
      </c>
      <c r="C4620" s="1">
        <v>106169003</v>
      </c>
      <c r="D4620" s="1">
        <v>119</v>
      </c>
      <c r="E4620" s="1" t="s">
        <v>1654</v>
      </c>
      <c r="F4620" s="1" t="s">
        <v>230</v>
      </c>
      <c r="G4620" s="1" t="s">
        <v>171</v>
      </c>
      <c r="H4620" s="1" t="s">
        <v>240</v>
      </c>
      <c r="I4620" s="1">
        <v>871626</v>
      </c>
      <c r="J4620" s="1">
        <v>6652284</v>
      </c>
      <c r="K4620" s="1">
        <v>0.13798999786376953</v>
      </c>
      <c r="L4620" s="1">
        <v>2.11826491355896</v>
      </c>
      <c r="M4620" s="1">
        <v>9.7309999167919159E-2</v>
      </c>
      <c r="N4620" s="1">
        <v>12.567220687866211</v>
      </c>
    </row>
    <row r="4621" spans="1:14" x14ac:dyDescent="0.25">
      <c r="A4621" s="1">
        <v>380120</v>
      </c>
      <c r="B4621" s="1" t="s">
        <v>1524</v>
      </c>
      <c r="C4621" s="1">
        <v>106172003</v>
      </c>
      <c r="D4621" s="1">
        <v>120</v>
      </c>
      <c r="E4621" s="1" t="s">
        <v>1655</v>
      </c>
      <c r="F4621" s="1" t="s">
        <v>232</v>
      </c>
      <c r="G4621" s="1" t="s">
        <v>172</v>
      </c>
      <c r="H4621" s="1" t="s">
        <v>240</v>
      </c>
      <c r="I4621" s="1">
        <v>3855068</v>
      </c>
      <c r="J4621" s="1">
        <v>19791592</v>
      </c>
      <c r="K4621" s="1">
        <v>0.39963200688362122</v>
      </c>
      <c r="L4621" s="1">
        <v>2.0608129501342773</v>
      </c>
      <c r="M4621" s="1">
        <v>0.23399299383163452</v>
      </c>
      <c r="N4621" s="1">
        <v>6.4619760513305664</v>
      </c>
    </row>
    <row r="4622" spans="1:14" x14ac:dyDescent="0.25">
      <c r="A4622" s="1">
        <v>380121</v>
      </c>
      <c r="B4622" s="1" t="s">
        <v>1524</v>
      </c>
      <c r="C4622" s="1">
        <v>106272003</v>
      </c>
      <c r="D4622" s="1">
        <v>121</v>
      </c>
      <c r="E4622" s="1" t="s">
        <v>1656</v>
      </c>
      <c r="F4622" s="1" t="s">
        <v>231</v>
      </c>
      <c r="G4622" s="1" t="s">
        <v>173</v>
      </c>
      <c r="H4622" s="1" t="s">
        <v>240</v>
      </c>
      <c r="I4622" s="1">
        <v>501765</v>
      </c>
      <c r="J4622" s="1">
        <v>3770243</v>
      </c>
      <c r="K4622" s="1">
        <v>9.8921999335289001E-2</v>
      </c>
      <c r="L4622" s="1">
        <v>2.6944525241851807</v>
      </c>
      <c r="M4622" s="1">
        <v>6.200999952852726E-3</v>
      </c>
      <c r="N4622" s="1">
        <v>1.2513015270233154</v>
      </c>
    </row>
    <row r="4623" spans="1:14" x14ac:dyDescent="0.25">
      <c r="A4623" s="1">
        <v>380122</v>
      </c>
      <c r="B4623" s="1" t="s">
        <v>1524</v>
      </c>
      <c r="C4623" s="1">
        <v>106330703</v>
      </c>
      <c r="D4623" s="1">
        <v>122</v>
      </c>
      <c r="E4623" s="1" t="s">
        <v>1657</v>
      </c>
      <c r="F4623" s="1" t="s">
        <v>233</v>
      </c>
      <c r="G4623" s="1" t="s">
        <v>174</v>
      </c>
      <c r="H4623" s="1" t="s">
        <v>240</v>
      </c>
      <c r="I4623" s="1">
        <v>870450</v>
      </c>
      <c r="J4623" s="1">
        <v>8022240</v>
      </c>
      <c r="K4623" s="1">
        <v>0.11495500057935715</v>
      </c>
      <c r="L4623" s="1">
        <v>1.4537860155105591</v>
      </c>
      <c r="M4623" s="1">
        <v>2.5851000100374222E-2</v>
      </c>
      <c r="N4623" s="1">
        <v>3.0607423782348633</v>
      </c>
    </row>
    <row r="4624" spans="1:14" x14ac:dyDescent="0.25">
      <c r="A4624" s="1">
        <v>380123</v>
      </c>
      <c r="B4624" s="1" t="s">
        <v>1524</v>
      </c>
      <c r="C4624" s="1">
        <v>106330803</v>
      </c>
      <c r="D4624" s="1">
        <v>123</v>
      </c>
      <c r="E4624" s="1" t="s">
        <v>1658</v>
      </c>
      <c r="F4624" s="1" t="s">
        <v>233</v>
      </c>
      <c r="G4624" s="1" t="s">
        <v>174</v>
      </c>
      <c r="H4624" s="1" t="s">
        <v>240</v>
      </c>
      <c r="I4624" s="1">
        <v>1424228</v>
      </c>
      <c r="J4624" s="1">
        <v>10455953</v>
      </c>
      <c r="K4624" s="1">
        <v>0.17902000248432159</v>
      </c>
      <c r="L4624" s="1">
        <v>1.7419594526290894</v>
      </c>
      <c r="M4624" s="1">
        <v>5.6894000619649887E-2</v>
      </c>
      <c r="N4624" s="1">
        <v>4.1609439849853516</v>
      </c>
    </row>
    <row r="4625" spans="1:14" x14ac:dyDescent="0.25">
      <c r="A4625" s="1">
        <v>380124</v>
      </c>
      <c r="B4625" s="1" t="s">
        <v>1524</v>
      </c>
      <c r="C4625" s="1">
        <v>106338003</v>
      </c>
      <c r="D4625" s="1">
        <v>124</v>
      </c>
      <c r="E4625" s="1" t="s">
        <v>1659</v>
      </c>
      <c r="F4625" s="1" t="s">
        <v>233</v>
      </c>
      <c r="G4625" s="1" t="s">
        <v>174</v>
      </c>
      <c r="H4625" s="1" t="s">
        <v>240</v>
      </c>
      <c r="I4625" s="1">
        <v>2260214</v>
      </c>
      <c r="J4625" s="1">
        <v>17962686</v>
      </c>
      <c r="K4625" s="1">
        <v>0.25911000370979309</v>
      </c>
      <c r="L4625" s="1">
        <v>1.4636026620864868</v>
      </c>
      <c r="M4625" s="1">
        <v>0.11325699836015701</v>
      </c>
      <c r="N4625" s="1">
        <v>5.2752337455749512</v>
      </c>
    </row>
    <row r="4626" spans="1:14" x14ac:dyDescent="0.25">
      <c r="A4626" s="1">
        <v>380125</v>
      </c>
      <c r="B4626" s="1" t="s">
        <v>1524</v>
      </c>
      <c r="C4626" s="1">
        <v>106611303</v>
      </c>
      <c r="D4626" s="1">
        <v>125</v>
      </c>
      <c r="E4626" s="1" t="s">
        <v>1660</v>
      </c>
      <c r="F4626" s="1" t="s">
        <v>231</v>
      </c>
      <c r="G4626" s="1" t="s">
        <v>175</v>
      </c>
      <c r="H4626" s="1" t="s">
        <v>240</v>
      </c>
      <c r="I4626" s="1">
        <v>1103030</v>
      </c>
      <c r="J4626" s="1">
        <v>7853496</v>
      </c>
      <c r="K4626" s="1">
        <v>0.13048900663852692</v>
      </c>
      <c r="L4626" s="1">
        <v>1.689613938331604</v>
      </c>
      <c r="M4626" s="1">
        <v>5.7156000286340714E-2</v>
      </c>
      <c r="N4626" s="1">
        <v>5.4649028778076172</v>
      </c>
    </row>
    <row r="4627" spans="1:14" x14ac:dyDescent="0.25">
      <c r="A4627" s="1">
        <v>380126</v>
      </c>
      <c r="B4627" s="1" t="s">
        <v>1524</v>
      </c>
      <c r="C4627" s="1">
        <v>106612203</v>
      </c>
      <c r="D4627" s="1">
        <v>126</v>
      </c>
      <c r="E4627" s="1" t="s">
        <v>1661</v>
      </c>
      <c r="F4627" s="1" t="s">
        <v>231</v>
      </c>
      <c r="G4627" s="1" t="s">
        <v>175</v>
      </c>
      <c r="H4627" s="1" t="s">
        <v>240</v>
      </c>
      <c r="I4627" s="1">
        <v>2176631</v>
      </c>
      <c r="J4627" s="1">
        <v>13665598</v>
      </c>
      <c r="K4627" s="1">
        <v>0.18971000611782074</v>
      </c>
      <c r="L4627" s="1">
        <v>1.4077736139297485</v>
      </c>
      <c r="M4627" s="1">
        <v>0.15787699818611145</v>
      </c>
      <c r="N4627" s="1">
        <v>7.8205170631408691</v>
      </c>
    </row>
    <row r="4628" spans="1:14" x14ac:dyDescent="0.25">
      <c r="A4628" s="1">
        <v>380127</v>
      </c>
      <c r="B4628" s="1" t="s">
        <v>1524</v>
      </c>
      <c r="C4628" s="1">
        <v>106616203</v>
      </c>
      <c r="D4628" s="1">
        <v>127</v>
      </c>
      <c r="E4628" s="1" t="s">
        <v>1662</v>
      </c>
      <c r="F4628" s="1" t="s">
        <v>231</v>
      </c>
      <c r="G4628" s="1" t="s">
        <v>175</v>
      </c>
      <c r="H4628" s="1" t="s">
        <v>240</v>
      </c>
      <c r="I4628" s="1">
        <v>2054877</v>
      </c>
      <c r="J4628" s="1">
        <v>16986820</v>
      </c>
      <c r="K4628" s="1">
        <v>0.28522801399230957</v>
      </c>
      <c r="L4628" s="1">
        <v>1.7077893018722534</v>
      </c>
      <c r="M4628" s="1">
        <v>0.14532199501991272</v>
      </c>
      <c r="N4628" s="1">
        <v>7.6102547645568848</v>
      </c>
    </row>
    <row r="4629" spans="1:14" x14ac:dyDescent="0.25">
      <c r="A4629" s="1">
        <v>380128</v>
      </c>
      <c r="B4629" s="1" t="s">
        <v>1524</v>
      </c>
      <c r="C4629" s="1">
        <v>106617203</v>
      </c>
      <c r="D4629" s="1">
        <v>128</v>
      </c>
      <c r="E4629" s="1" t="s">
        <v>1663</v>
      </c>
      <c r="F4629" s="1" t="s">
        <v>231</v>
      </c>
      <c r="G4629" s="1" t="s">
        <v>175</v>
      </c>
      <c r="H4629" s="1" t="s">
        <v>240</v>
      </c>
      <c r="I4629" s="1">
        <v>2162025</v>
      </c>
      <c r="J4629" s="1">
        <v>17259712</v>
      </c>
      <c r="K4629" s="1">
        <v>0.37363600730895996</v>
      </c>
      <c r="L4629" s="1">
        <v>2.2126870155334473</v>
      </c>
      <c r="M4629" s="1">
        <v>0.14428199827671051</v>
      </c>
      <c r="N4629" s="1">
        <v>7.150662899017334</v>
      </c>
    </row>
    <row r="4630" spans="1:14" x14ac:dyDescent="0.25">
      <c r="A4630" s="1">
        <v>380129</v>
      </c>
      <c r="B4630" s="1" t="s">
        <v>1524</v>
      </c>
      <c r="C4630" s="1">
        <v>106618603</v>
      </c>
      <c r="D4630" s="1">
        <v>129</v>
      </c>
      <c r="E4630" s="1" t="s">
        <v>1664</v>
      </c>
      <c r="F4630" s="1" t="s">
        <v>231</v>
      </c>
      <c r="G4630" s="1" t="s">
        <v>175</v>
      </c>
      <c r="H4630" s="1" t="s">
        <v>240</v>
      </c>
      <c r="I4630" s="1">
        <v>853108</v>
      </c>
      <c r="J4630" s="1">
        <v>7515757</v>
      </c>
      <c r="K4630" s="1">
        <v>0.11278600245714188</v>
      </c>
      <c r="L4630" s="1">
        <v>1.5235234498977661</v>
      </c>
      <c r="M4630" s="1">
        <v>5.0627999007701874E-2</v>
      </c>
      <c r="N4630" s="1">
        <v>6.3089423179626465</v>
      </c>
    </row>
    <row r="4631" spans="1:14" x14ac:dyDescent="0.25">
      <c r="A4631" s="1">
        <v>380130</v>
      </c>
      <c r="B4631" s="1" t="s">
        <v>1524</v>
      </c>
      <c r="C4631" s="1">
        <v>107650603</v>
      </c>
      <c r="D4631" s="1">
        <v>130</v>
      </c>
      <c r="E4631" s="1" t="s">
        <v>1665</v>
      </c>
      <c r="F4631" s="1" t="s">
        <v>228</v>
      </c>
      <c r="G4631" s="1" t="s">
        <v>176</v>
      </c>
      <c r="H4631" s="1" t="s">
        <v>240</v>
      </c>
      <c r="I4631" s="1">
        <v>1992121</v>
      </c>
      <c r="J4631" s="1">
        <v>11540179</v>
      </c>
      <c r="K4631" s="1">
        <v>0.22685100138187408</v>
      </c>
      <c r="L4631" s="1">
        <v>2.0051660537719727</v>
      </c>
      <c r="M4631" s="1">
        <v>9.7842998802661896E-2</v>
      </c>
      <c r="N4631" s="1">
        <v>5.165186882019043</v>
      </c>
    </row>
    <row r="4632" spans="1:14" x14ac:dyDescent="0.25">
      <c r="A4632" s="1">
        <v>380131</v>
      </c>
      <c r="B4632" s="1" t="s">
        <v>1524</v>
      </c>
      <c r="C4632" s="1">
        <v>107650703</v>
      </c>
      <c r="D4632" s="1">
        <v>131</v>
      </c>
      <c r="E4632" s="1" t="s">
        <v>1666</v>
      </c>
      <c r="F4632" s="1" t="s">
        <v>228</v>
      </c>
      <c r="G4632" s="1" t="s">
        <v>176</v>
      </c>
      <c r="H4632" s="1" t="s">
        <v>240</v>
      </c>
      <c r="I4632" s="1">
        <v>1507756</v>
      </c>
      <c r="J4632" s="1">
        <v>6894725</v>
      </c>
      <c r="K4632" s="1">
        <v>0.13091699779033661</v>
      </c>
      <c r="L4632" s="1">
        <v>1.935551643371582</v>
      </c>
      <c r="M4632" s="1">
        <v>7.8304998576641083E-2</v>
      </c>
      <c r="N4632" s="1">
        <v>5.4779772758483887</v>
      </c>
    </row>
    <row r="4633" spans="1:14" x14ac:dyDescent="0.25">
      <c r="A4633" s="1">
        <v>380132</v>
      </c>
      <c r="B4633" s="1" t="s">
        <v>1524</v>
      </c>
      <c r="C4633" s="1">
        <v>107651603</v>
      </c>
      <c r="D4633" s="1">
        <v>132</v>
      </c>
      <c r="E4633" s="1" t="s">
        <v>1667</v>
      </c>
      <c r="F4633" s="1" t="s">
        <v>228</v>
      </c>
      <c r="G4633" s="1" t="s">
        <v>176</v>
      </c>
      <c r="H4633" s="1" t="s">
        <v>240</v>
      </c>
      <c r="I4633" s="1">
        <v>2071706</v>
      </c>
      <c r="J4633" s="1">
        <v>13011626</v>
      </c>
      <c r="K4633" s="1">
        <v>0.1801380068063736</v>
      </c>
      <c r="L4633" s="1">
        <v>1.4038746356964111</v>
      </c>
      <c r="M4633" s="1">
        <v>9.238000214099884E-2</v>
      </c>
      <c r="N4633" s="1">
        <v>4.6672453880310059</v>
      </c>
    </row>
    <row r="4634" spans="1:14" x14ac:dyDescent="0.25">
      <c r="A4634" s="1">
        <v>380133</v>
      </c>
      <c r="B4634" s="1" t="s">
        <v>1524</v>
      </c>
      <c r="C4634" s="1">
        <v>107652603</v>
      </c>
      <c r="D4634" s="1">
        <v>133</v>
      </c>
      <c r="E4634" s="1" t="s">
        <v>1668</v>
      </c>
      <c r="F4634" s="1" t="s">
        <v>228</v>
      </c>
      <c r="G4634" s="1" t="s">
        <v>176</v>
      </c>
      <c r="H4634" s="1" t="s">
        <v>240</v>
      </c>
      <c r="I4634" s="1">
        <v>2267613</v>
      </c>
      <c r="J4634" s="1">
        <v>8391673</v>
      </c>
      <c r="K4634" s="1">
        <v>0.17505599558353424</v>
      </c>
      <c r="L4634" s="1">
        <v>2.1305117607116699</v>
      </c>
      <c r="M4634" s="1">
        <v>0.13859699666500092</v>
      </c>
      <c r="N4634" s="1">
        <v>6.5099086761474609</v>
      </c>
    </row>
    <row r="4635" spans="1:14" x14ac:dyDescent="0.25">
      <c r="A4635" s="1">
        <v>380134</v>
      </c>
      <c r="B4635" s="1" t="s">
        <v>1524</v>
      </c>
      <c r="C4635" s="1">
        <v>107653102</v>
      </c>
      <c r="D4635" s="1">
        <v>134</v>
      </c>
      <c r="E4635" s="1" t="s">
        <v>1669</v>
      </c>
      <c r="F4635" s="1" t="s">
        <v>228</v>
      </c>
      <c r="G4635" s="1" t="s">
        <v>176</v>
      </c>
      <c r="H4635" s="1" t="s">
        <v>240</v>
      </c>
      <c r="I4635" s="1">
        <v>2613879</v>
      </c>
      <c r="J4635" s="1">
        <v>13494058</v>
      </c>
      <c r="K4635" s="1">
        <v>0.32366201281547546</v>
      </c>
      <c r="L4635" s="1">
        <v>2.4574964046478271</v>
      </c>
      <c r="M4635" s="1">
        <v>6.4708001911640167E-2</v>
      </c>
      <c r="N4635" s="1">
        <v>2.5383937358856201</v>
      </c>
    </row>
    <row r="4636" spans="1:14" x14ac:dyDescent="0.25">
      <c r="A4636" s="1">
        <v>380135</v>
      </c>
      <c r="B4636" s="1" t="s">
        <v>1524</v>
      </c>
      <c r="C4636" s="1">
        <v>107653203</v>
      </c>
      <c r="D4636" s="1">
        <v>135</v>
      </c>
      <c r="E4636" s="1" t="s">
        <v>1670</v>
      </c>
      <c r="F4636" s="1" t="s">
        <v>228</v>
      </c>
      <c r="G4636" s="1" t="s">
        <v>176</v>
      </c>
      <c r="H4636" s="1" t="s">
        <v>240</v>
      </c>
      <c r="I4636" s="1">
        <v>2589761</v>
      </c>
      <c r="J4636" s="1">
        <v>13120420</v>
      </c>
      <c r="K4636" s="1">
        <v>0.25654199719429016</v>
      </c>
      <c r="L4636" s="1">
        <v>1.9942820072174072</v>
      </c>
      <c r="M4636" s="1">
        <v>0.13067400455474854</v>
      </c>
      <c r="N4636" s="1">
        <v>5.3139233589172363</v>
      </c>
    </row>
    <row r="4637" spans="1:14" x14ac:dyDescent="0.25">
      <c r="A4637" s="1">
        <v>380136</v>
      </c>
      <c r="B4637" s="1" t="s">
        <v>1524</v>
      </c>
      <c r="C4637" s="1">
        <v>107653802</v>
      </c>
      <c r="D4637" s="1">
        <v>136</v>
      </c>
      <c r="E4637" s="1" t="s">
        <v>1671</v>
      </c>
      <c r="F4637" s="1" t="s">
        <v>228</v>
      </c>
      <c r="G4637" s="1" t="s">
        <v>176</v>
      </c>
      <c r="H4637" s="1" t="s">
        <v>240</v>
      </c>
      <c r="I4637" s="1">
        <v>4077553</v>
      </c>
      <c r="J4637" s="1">
        <v>21351012</v>
      </c>
      <c r="K4637" s="1">
        <v>0.40732398629188538</v>
      </c>
      <c r="L4637" s="1">
        <v>1.9448533058166504</v>
      </c>
      <c r="M4637" s="1">
        <v>0.18192599713802338</v>
      </c>
      <c r="N4637" s="1">
        <v>4.6700057983398438</v>
      </c>
    </row>
    <row r="4638" spans="1:14" x14ac:dyDescent="0.25">
      <c r="A4638" s="1">
        <v>380137</v>
      </c>
      <c r="B4638" s="1" t="s">
        <v>1524</v>
      </c>
      <c r="C4638" s="1">
        <v>107654103</v>
      </c>
      <c r="D4638" s="1">
        <v>137</v>
      </c>
      <c r="E4638" s="1" t="s">
        <v>1672</v>
      </c>
      <c r="F4638" s="1" t="s">
        <v>228</v>
      </c>
      <c r="G4638" s="1" t="s">
        <v>176</v>
      </c>
      <c r="H4638" s="1" t="s">
        <v>240</v>
      </c>
      <c r="I4638" s="1">
        <v>1380076</v>
      </c>
      <c r="J4638" s="1">
        <v>10288131</v>
      </c>
      <c r="K4638" s="1">
        <v>0.19602599740028381</v>
      </c>
      <c r="L4638" s="1">
        <v>1.942369818687439</v>
      </c>
      <c r="M4638" s="1">
        <v>9.0632997453212738E-2</v>
      </c>
      <c r="N4638" s="1">
        <v>7.0288491249084473</v>
      </c>
    </row>
    <row r="4639" spans="1:14" x14ac:dyDescent="0.25">
      <c r="A4639" s="1">
        <v>380138</v>
      </c>
      <c r="B4639" s="1" t="s">
        <v>1524</v>
      </c>
      <c r="C4639" s="1">
        <v>107654403</v>
      </c>
      <c r="D4639" s="1">
        <v>138</v>
      </c>
      <c r="E4639" s="1" t="s">
        <v>1673</v>
      </c>
      <c r="F4639" s="1" t="s">
        <v>228</v>
      </c>
      <c r="G4639" s="1" t="s">
        <v>176</v>
      </c>
      <c r="H4639" s="1" t="s">
        <v>240</v>
      </c>
      <c r="I4639" s="1">
        <v>3285417</v>
      </c>
      <c r="J4639" s="1">
        <v>18507042</v>
      </c>
      <c r="K4639" s="1">
        <v>0.33805000782012939</v>
      </c>
      <c r="L4639" s="1">
        <v>1.860587477684021</v>
      </c>
      <c r="M4639" s="1">
        <v>0.16566599905490875</v>
      </c>
      <c r="N4639" s="1">
        <v>5.3102316856384277</v>
      </c>
    </row>
    <row r="4640" spans="1:14" x14ac:dyDescent="0.25">
      <c r="A4640" s="1">
        <v>380139</v>
      </c>
      <c r="B4640" s="1" t="s">
        <v>1524</v>
      </c>
      <c r="C4640" s="1">
        <v>107654903</v>
      </c>
      <c r="D4640" s="1">
        <v>139</v>
      </c>
      <c r="E4640" s="1" t="s">
        <v>1674</v>
      </c>
      <c r="F4640" s="1" t="s">
        <v>228</v>
      </c>
      <c r="G4640" s="1" t="s">
        <v>176</v>
      </c>
      <c r="H4640" s="1" t="s">
        <v>240</v>
      </c>
      <c r="I4640" s="1">
        <v>1282659</v>
      </c>
      <c r="J4640" s="1">
        <v>7125583</v>
      </c>
      <c r="K4640" s="1">
        <v>0.14337100088596344</v>
      </c>
      <c r="L4640" s="1">
        <v>2.0533750057220459</v>
      </c>
      <c r="M4640" s="1">
        <v>2.7098000049591064E-2</v>
      </c>
      <c r="N4640" s="1">
        <v>2.158238410949707</v>
      </c>
    </row>
    <row r="4641" spans="1:14" x14ac:dyDescent="0.25">
      <c r="A4641" s="1">
        <v>380140</v>
      </c>
      <c r="B4641" s="1" t="s">
        <v>1524</v>
      </c>
      <c r="C4641" s="1">
        <v>107655803</v>
      </c>
      <c r="D4641" s="1">
        <v>140</v>
      </c>
      <c r="E4641" s="1" t="s">
        <v>1675</v>
      </c>
      <c r="F4641" s="1" t="s">
        <v>228</v>
      </c>
      <c r="G4641" s="1" t="s">
        <v>176</v>
      </c>
      <c r="H4641" s="1" t="s">
        <v>240</v>
      </c>
      <c r="I4641" s="1">
        <v>970655</v>
      </c>
      <c r="J4641" s="1">
        <v>7118697</v>
      </c>
      <c r="K4641" s="1">
        <v>0.10213299840688705</v>
      </c>
      <c r="L4641" s="1">
        <v>1.4555984735488892</v>
      </c>
      <c r="M4641" s="1">
        <v>4.9026001244783401E-2</v>
      </c>
      <c r="N4641" s="1">
        <v>5.3194942474365234</v>
      </c>
    </row>
    <row r="4642" spans="1:14" x14ac:dyDescent="0.25">
      <c r="A4642" s="1">
        <v>380141</v>
      </c>
      <c r="B4642" s="1" t="s">
        <v>1524</v>
      </c>
      <c r="C4642" s="1">
        <v>107655903</v>
      </c>
      <c r="D4642" s="1">
        <v>141</v>
      </c>
      <c r="E4642" s="1" t="s">
        <v>1676</v>
      </c>
      <c r="F4642" s="1" t="s">
        <v>228</v>
      </c>
      <c r="G4642" s="1" t="s">
        <v>176</v>
      </c>
      <c r="H4642" s="1" t="s">
        <v>240</v>
      </c>
      <c r="I4642" s="1">
        <v>1781116</v>
      </c>
      <c r="J4642" s="1">
        <v>10825158</v>
      </c>
      <c r="K4642" s="1">
        <v>0.2011529952287674</v>
      </c>
      <c r="L4642" s="1">
        <v>1.8933820724487305</v>
      </c>
      <c r="M4642" s="1">
        <v>7.4807003140449524E-2</v>
      </c>
      <c r="N4642" s="1">
        <v>4.3841414451599121</v>
      </c>
    </row>
    <row r="4643" spans="1:14" x14ac:dyDescent="0.25">
      <c r="A4643" s="1">
        <v>380142</v>
      </c>
      <c r="B4643" s="1" t="s">
        <v>1524</v>
      </c>
      <c r="C4643" s="1">
        <v>107656303</v>
      </c>
      <c r="D4643" s="1">
        <v>142</v>
      </c>
      <c r="E4643" s="1" t="s">
        <v>1677</v>
      </c>
      <c r="F4643" s="1" t="s">
        <v>228</v>
      </c>
      <c r="G4643" s="1" t="s">
        <v>176</v>
      </c>
      <c r="H4643" s="1" t="s">
        <v>240</v>
      </c>
      <c r="I4643" s="1">
        <v>2932385</v>
      </c>
      <c r="J4643" s="1">
        <v>17514100</v>
      </c>
      <c r="K4643" s="1">
        <v>0.50657999515533447</v>
      </c>
      <c r="L4643" s="1">
        <v>2.9785647392272949</v>
      </c>
      <c r="M4643" s="1">
        <v>0.27167999744415283</v>
      </c>
      <c r="N4643" s="1">
        <v>10.210827827453613</v>
      </c>
    </row>
    <row r="4644" spans="1:14" x14ac:dyDescent="0.25">
      <c r="A4644" s="1">
        <v>380143</v>
      </c>
      <c r="B4644" s="1" t="s">
        <v>1524</v>
      </c>
      <c r="C4644" s="1">
        <v>107656502</v>
      </c>
      <c r="D4644" s="1">
        <v>143</v>
      </c>
      <c r="E4644" s="1" t="s">
        <v>1678</v>
      </c>
      <c r="F4644" s="1" t="s">
        <v>228</v>
      </c>
      <c r="G4644" s="1" t="s">
        <v>176</v>
      </c>
      <c r="H4644" s="1" t="s">
        <v>240</v>
      </c>
      <c r="I4644" s="1">
        <v>3483989</v>
      </c>
      <c r="J4644" s="1">
        <v>18537696</v>
      </c>
      <c r="K4644" s="1">
        <v>0.31028598546981812</v>
      </c>
      <c r="L4644" s="1">
        <v>1.7023043632507324</v>
      </c>
      <c r="M4644" s="1">
        <v>0.20058600604534149</v>
      </c>
      <c r="N4644" s="1">
        <v>6.1090884208679199</v>
      </c>
    </row>
    <row r="4645" spans="1:14" x14ac:dyDescent="0.25">
      <c r="A4645" s="1">
        <v>380144</v>
      </c>
      <c r="B4645" s="1" t="s">
        <v>1524</v>
      </c>
      <c r="C4645" s="1">
        <v>107657103</v>
      </c>
      <c r="D4645" s="1">
        <v>144</v>
      </c>
      <c r="E4645" s="1" t="s">
        <v>1679</v>
      </c>
      <c r="F4645" s="1" t="s">
        <v>228</v>
      </c>
      <c r="G4645" s="1" t="s">
        <v>176</v>
      </c>
      <c r="H4645" s="1" t="s">
        <v>240</v>
      </c>
      <c r="I4645" s="1">
        <v>2963210</v>
      </c>
      <c r="J4645" s="1">
        <v>15924905</v>
      </c>
      <c r="K4645" s="1">
        <v>0.22586299479007721</v>
      </c>
      <c r="L4645" s="1">
        <v>1.4387055635452271</v>
      </c>
      <c r="M4645" s="1">
        <v>0.15033599734306335</v>
      </c>
      <c r="N4645" s="1">
        <v>5.344569206237793</v>
      </c>
    </row>
    <row r="4646" spans="1:14" x14ac:dyDescent="0.25">
      <c r="A4646" s="1">
        <v>380145</v>
      </c>
      <c r="B4646" s="1" t="s">
        <v>1524</v>
      </c>
      <c r="C4646" s="1">
        <v>107657503</v>
      </c>
      <c r="D4646" s="1">
        <v>145</v>
      </c>
      <c r="E4646" s="1" t="s">
        <v>1680</v>
      </c>
      <c r="F4646" s="1" t="s">
        <v>228</v>
      </c>
      <c r="G4646" s="1" t="s">
        <v>176</v>
      </c>
      <c r="H4646" s="1" t="s">
        <v>240</v>
      </c>
      <c r="I4646" s="1">
        <v>1722106</v>
      </c>
      <c r="J4646" s="1">
        <v>11085743</v>
      </c>
      <c r="K4646" s="1">
        <v>0.18402600288391113</v>
      </c>
      <c r="L4646" s="1">
        <v>1.6880459785461426</v>
      </c>
      <c r="M4646" s="1">
        <v>9.2068001627922058E-2</v>
      </c>
      <c r="N4646" s="1">
        <v>5.6482119560241699</v>
      </c>
    </row>
    <row r="4647" spans="1:14" x14ac:dyDescent="0.25">
      <c r="A4647" s="1">
        <v>380146</v>
      </c>
      <c r="B4647" s="1" t="s">
        <v>1524</v>
      </c>
      <c r="C4647" s="1">
        <v>107658903</v>
      </c>
      <c r="D4647" s="1">
        <v>146</v>
      </c>
      <c r="E4647" s="1" t="s">
        <v>1681</v>
      </c>
      <c r="F4647" s="1" t="s">
        <v>228</v>
      </c>
      <c r="G4647" s="1" t="s">
        <v>176</v>
      </c>
      <c r="H4647" s="1" t="s">
        <v>240</v>
      </c>
      <c r="I4647" s="1">
        <v>1861773</v>
      </c>
      <c r="J4647" s="1">
        <v>11050535</v>
      </c>
      <c r="K4647" s="1">
        <v>0.15506599843502045</v>
      </c>
      <c r="L4647" s="1">
        <v>1.4232155084609985</v>
      </c>
      <c r="M4647" s="1">
        <v>8.9038997888565063E-2</v>
      </c>
      <c r="N4647" s="1">
        <v>5.0226936340332031</v>
      </c>
    </row>
    <row r="4648" spans="1:14" x14ac:dyDescent="0.25">
      <c r="A4648" s="1">
        <v>380147</v>
      </c>
      <c r="B4648" s="1" t="s">
        <v>1524</v>
      </c>
      <c r="C4648" s="1">
        <v>108051003</v>
      </c>
      <c r="D4648" s="1">
        <v>147</v>
      </c>
      <c r="E4648" s="1" t="s">
        <v>1682</v>
      </c>
      <c r="F4648" s="1" t="s">
        <v>233</v>
      </c>
      <c r="G4648" s="1" t="s">
        <v>177</v>
      </c>
      <c r="H4648" s="1" t="s">
        <v>240</v>
      </c>
      <c r="I4648" s="1">
        <v>1548633</v>
      </c>
      <c r="J4648" s="1">
        <v>8968491</v>
      </c>
      <c r="K4648" s="1">
        <v>0.18323700129985809</v>
      </c>
      <c r="L4648" s="1">
        <v>2.0857336521148682</v>
      </c>
      <c r="M4648" s="1">
        <v>6.6460996866226196E-2</v>
      </c>
      <c r="N4648" s="1">
        <v>4.4840273857116699</v>
      </c>
    </row>
    <row r="4649" spans="1:14" x14ac:dyDescent="0.25">
      <c r="A4649" s="1">
        <v>380148</v>
      </c>
      <c r="B4649" s="1" t="s">
        <v>1524</v>
      </c>
      <c r="C4649" s="1">
        <v>108051503</v>
      </c>
      <c r="D4649" s="1">
        <v>148</v>
      </c>
      <c r="E4649" s="1" t="s">
        <v>1683</v>
      </c>
      <c r="F4649" s="1" t="s">
        <v>233</v>
      </c>
      <c r="G4649" s="1" t="s">
        <v>177</v>
      </c>
      <c r="H4649" s="1" t="s">
        <v>240</v>
      </c>
      <c r="I4649" s="1">
        <v>1161498</v>
      </c>
      <c r="J4649" s="1">
        <v>9312693</v>
      </c>
      <c r="K4649" s="1">
        <v>0.12495700269937515</v>
      </c>
      <c r="L4649" s="1">
        <v>1.3600412607192993</v>
      </c>
      <c r="M4649" s="1">
        <v>3.6026999354362488E-2</v>
      </c>
      <c r="N4649" s="1">
        <v>3.2010598182678223</v>
      </c>
    </row>
    <row r="4650" spans="1:14" x14ac:dyDescent="0.25">
      <c r="A4650" s="1">
        <v>380149</v>
      </c>
      <c r="B4650" s="1" t="s">
        <v>1524</v>
      </c>
      <c r="C4650" s="1">
        <v>108053003</v>
      </c>
      <c r="D4650" s="1">
        <v>149</v>
      </c>
      <c r="E4650" s="1" t="s">
        <v>1684</v>
      </c>
      <c r="F4650" s="1" t="s">
        <v>233</v>
      </c>
      <c r="G4650" s="1" t="s">
        <v>177</v>
      </c>
      <c r="H4650" s="1" t="s">
        <v>240</v>
      </c>
      <c r="I4650" s="1">
        <v>1123814</v>
      </c>
      <c r="J4650" s="1">
        <v>7741595</v>
      </c>
      <c r="K4650" s="1">
        <v>0.20547400414943695</v>
      </c>
      <c r="L4650" s="1">
        <v>2.7265219688415527</v>
      </c>
      <c r="M4650" s="1">
        <v>3.6288000643253326E-2</v>
      </c>
      <c r="N4650" s="1">
        <v>3.3367478847503662</v>
      </c>
    </row>
    <row r="4651" spans="1:14" x14ac:dyDescent="0.25">
      <c r="A4651" s="1">
        <v>380150</v>
      </c>
      <c r="B4651" s="1" t="s">
        <v>1524</v>
      </c>
      <c r="C4651" s="1">
        <v>108056004</v>
      </c>
      <c r="D4651" s="1">
        <v>150</v>
      </c>
      <c r="E4651" s="1" t="s">
        <v>1685</v>
      </c>
      <c r="F4651" s="1" t="s">
        <v>233</v>
      </c>
      <c r="G4651" s="1" t="s">
        <v>177</v>
      </c>
      <c r="H4651" s="1" t="s">
        <v>240</v>
      </c>
      <c r="I4651" s="1">
        <v>731334</v>
      </c>
      <c r="J4651" s="1">
        <v>6447554</v>
      </c>
      <c r="K4651" s="1">
        <v>8.7465003132820129E-2</v>
      </c>
      <c r="L4651" s="1">
        <v>1.3752166032791138</v>
      </c>
      <c r="M4651" s="1">
        <v>2.8257999569177628E-2</v>
      </c>
      <c r="N4651" s="1">
        <v>4.019195556640625</v>
      </c>
    </row>
    <row r="4652" spans="1:14" x14ac:dyDescent="0.25">
      <c r="A4652" s="1">
        <v>380151</v>
      </c>
      <c r="B4652" s="1" t="s">
        <v>1524</v>
      </c>
      <c r="C4652" s="1">
        <v>108058003</v>
      </c>
      <c r="D4652" s="1">
        <v>151</v>
      </c>
      <c r="E4652" s="1" t="s">
        <v>1686</v>
      </c>
      <c r="F4652" s="1" t="s">
        <v>233</v>
      </c>
      <c r="G4652" s="1" t="s">
        <v>177</v>
      </c>
      <c r="H4652" s="1" t="s">
        <v>240</v>
      </c>
      <c r="I4652" s="1">
        <v>960716</v>
      </c>
      <c r="J4652" s="1">
        <v>8708869</v>
      </c>
      <c r="K4652" s="1">
        <v>0.14112399518489838</v>
      </c>
      <c r="L4652" s="1">
        <v>1.6471545696258545</v>
      </c>
      <c r="M4652" s="1">
        <v>5.9794999659061432E-2</v>
      </c>
      <c r="N4652" s="1">
        <v>6.6370968818664551</v>
      </c>
    </row>
    <row r="4653" spans="1:14" x14ac:dyDescent="0.25">
      <c r="A4653" s="1">
        <v>380152</v>
      </c>
      <c r="B4653" s="1" t="s">
        <v>1524</v>
      </c>
      <c r="C4653" s="1">
        <v>108070502</v>
      </c>
      <c r="D4653" s="1">
        <v>152</v>
      </c>
      <c r="E4653" s="1" t="s">
        <v>1687</v>
      </c>
      <c r="F4653" s="1" t="s">
        <v>232</v>
      </c>
      <c r="G4653" s="1" t="s">
        <v>178</v>
      </c>
      <c r="H4653" s="1" t="s">
        <v>240</v>
      </c>
      <c r="I4653" s="1">
        <v>6823148</v>
      </c>
      <c r="J4653" s="1">
        <v>49164800</v>
      </c>
      <c r="K4653" s="1">
        <v>0.95453202724456787</v>
      </c>
      <c r="L4653" s="1">
        <v>1.9799350500106812</v>
      </c>
      <c r="M4653" s="1">
        <v>0.41375300288200378</v>
      </c>
      <c r="N4653" s="1">
        <v>6.4554142951965332</v>
      </c>
    </row>
    <row r="4654" spans="1:14" x14ac:dyDescent="0.25">
      <c r="A4654" s="1">
        <v>380153</v>
      </c>
      <c r="B4654" s="1" t="s">
        <v>1524</v>
      </c>
      <c r="C4654" s="1">
        <v>108071003</v>
      </c>
      <c r="D4654" s="1">
        <v>153</v>
      </c>
      <c r="E4654" s="1" t="s">
        <v>1688</v>
      </c>
      <c r="F4654" s="1" t="s">
        <v>232</v>
      </c>
      <c r="G4654" s="1" t="s">
        <v>178</v>
      </c>
      <c r="H4654" s="1" t="s">
        <v>240</v>
      </c>
      <c r="I4654" s="1">
        <v>980997</v>
      </c>
      <c r="J4654" s="1">
        <v>7718272</v>
      </c>
      <c r="K4654" s="1">
        <v>0.10697700083255768</v>
      </c>
      <c r="L4654" s="1">
        <v>1.4055032730102539</v>
      </c>
      <c r="M4654" s="1">
        <v>6.4995996654033661E-2</v>
      </c>
      <c r="N4654" s="1">
        <v>7.0956254005432129</v>
      </c>
    </row>
    <row r="4655" spans="1:14" x14ac:dyDescent="0.25">
      <c r="A4655" s="1">
        <v>380154</v>
      </c>
      <c r="B4655" s="1" t="s">
        <v>1524</v>
      </c>
      <c r="C4655" s="1">
        <v>108071504</v>
      </c>
      <c r="D4655" s="1">
        <v>154</v>
      </c>
      <c r="E4655" s="1" t="s">
        <v>1689</v>
      </c>
      <c r="F4655" s="1" t="s">
        <v>232</v>
      </c>
      <c r="G4655" s="1" t="s">
        <v>178</v>
      </c>
      <c r="H4655" s="1" t="s">
        <v>240</v>
      </c>
      <c r="I4655" s="1">
        <v>740753</v>
      </c>
      <c r="J4655" s="1">
        <v>6494798</v>
      </c>
      <c r="K4655" s="1">
        <v>0.12214100360870361</v>
      </c>
      <c r="L4655" s="1">
        <v>1.9166417121887207</v>
      </c>
      <c r="M4655" s="1">
        <v>4.7501001507043839E-2</v>
      </c>
      <c r="N4655" s="1">
        <v>6.8519096374511719</v>
      </c>
    </row>
    <row r="4656" spans="1:14" x14ac:dyDescent="0.25">
      <c r="A4656" s="1">
        <v>380155</v>
      </c>
      <c r="B4656" s="1" t="s">
        <v>1524</v>
      </c>
      <c r="C4656" s="1">
        <v>108073503</v>
      </c>
      <c r="D4656" s="1">
        <v>155</v>
      </c>
      <c r="E4656" s="1" t="s">
        <v>1690</v>
      </c>
      <c r="F4656" s="1" t="s">
        <v>232</v>
      </c>
      <c r="G4656" s="1" t="s">
        <v>178</v>
      </c>
      <c r="H4656" s="1" t="s">
        <v>240</v>
      </c>
      <c r="I4656" s="1">
        <v>2491549</v>
      </c>
      <c r="J4656" s="1">
        <v>13742160</v>
      </c>
      <c r="K4656" s="1">
        <v>0.22866900265216827</v>
      </c>
      <c r="L4656" s="1">
        <v>1.6921534538269043</v>
      </c>
      <c r="M4656" s="1">
        <v>9.0851001441478729E-2</v>
      </c>
      <c r="N4656" s="1">
        <v>3.7843577861785889</v>
      </c>
    </row>
    <row r="4657" spans="1:14" x14ac:dyDescent="0.25">
      <c r="A4657" s="1">
        <v>380156</v>
      </c>
      <c r="B4657" s="1" t="s">
        <v>1524</v>
      </c>
      <c r="C4657" s="1">
        <v>108077503</v>
      </c>
      <c r="D4657" s="1">
        <v>156</v>
      </c>
      <c r="E4657" s="1" t="s">
        <v>1691</v>
      </c>
      <c r="F4657" s="1" t="s">
        <v>232</v>
      </c>
      <c r="G4657" s="1" t="s">
        <v>178</v>
      </c>
      <c r="H4657" s="1" t="s">
        <v>240</v>
      </c>
      <c r="I4657" s="1">
        <v>1400873</v>
      </c>
      <c r="J4657" s="1">
        <v>8860073</v>
      </c>
      <c r="K4657" s="1">
        <v>0.14037500321865082</v>
      </c>
      <c r="L4657" s="1">
        <v>1.6098607778549194</v>
      </c>
      <c r="M4657" s="1">
        <v>8.1047996878623962E-2</v>
      </c>
      <c r="N4657" s="1">
        <v>6.1408143043518066</v>
      </c>
    </row>
    <row r="4658" spans="1:14" x14ac:dyDescent="0.25">
      <c r="A4658" s="1">
        <v>380157</v>
      </c>
      <c r="B4658" s="1" t="s">
        <v>1524</v>
      </c>
      <c r="C4658" s="1">
        <v>108078003</v>
      </c>
      <c r="D4658" s="1">
        <v>157</v>
      </c>
      <c r="E4658" s="1" t="s">
        <v>1692</v>
      </c>
      <c r="F4658" s="1" t="s">
        <v>232</v>
      </c>
      <c r="G4658" s="1" t="s">
        <v>178</v>
      </c>
      <c r="H4658" s="1" t="s">
        <v>240</v>
      </c>
      <c r="I4658" s="1">
        <v>1667814</v>
      </c>
      <c r="J4658" s="1">
        <v>10405728</v>
      </c>
      <c r="K4658" s="1">
        <v>0.13924700021743774</v>
      </c>
      <c r="L4658" s="1">
        <v>1.3563264608383179</v>
      </c>
      <c r="M4658" s="1">
        <v>4.7905001789331436E-2</v>
      </c>
      <c r="N4658" s="1">
        <v>2.9572649002075195</v>
      </c>
    </row>
    <row r="4659" spans="1:14" x14ac:dyDescent="0.25">
      <c r="A4659" s="1">
        <v>380158</v>
      </c>
      <c r="B4659" s="1" t="s">
        <v>1524</v>
      </c>
      <c r="C4659" s="1">
        <v>108079004</v>
      </c>
      <c r="D4659" s="1">
        <v>158</v>
      </c>
      <c r="E4659" s="1" t="s">
        <v>1693</v>
      </c>
      <c r="F4659" s="1" t="s">
        <v>232</v>
      </c>
      <c r="G4659" s="1" t="s">
        <v>178</v>
      </c>
      <c r="H4659" s="1" t="s">
        <v>240</v>
      </c>
      <c r="I4659" s="1">
        <v>453236</v>
      </c>
      <c r="J4659" s="1">
        <v>4132424</v>
      </c>
      <c r="K4659" s="1">
        <v>7.3279000818729401E-2</v>
      </c>
      <c r="L4659" s="1">
        <v>1.8052816390991211</v>
      </c>
      <c r="M4659" s="1">
        <v>2.4397000670433044E-2</v>
      </c>
      <c r="N4659" s="1">
        <v>5.6890816688537598</v>
      </c>
    </row>
    <row r="4660" spans="1:14" x14ac:dyDescent="0.25">
      <c r="A4660" s="1">
        <v>380159</v>
      </c>
      <c r="B4660" s="1" t="s">
        <v>1524</v>
      </c>
      <c r="C4660" s="1">
        <v>108110603</v>
      </c>
      <c r="D4660" s="1">
        <v>159</v>
      </c>
      <c r="E4660" s="1" t="s">
        <v>1694</v>
      </c>
      <c r="F4660" s="1" t="s">
        <v>233</v>
      </c>
      <c r="G4660" s="1" t="s">
        <v>179</v>
      </c>
      <c r="H4660" s="1" t="s">
        <v>240</v>
      </c>
      <c r="I4660" s="1">
        <v>731343</v>
      </c>
      <c r="J4660" s="1">
        <v>6828923</v>
      </c>
      <c r="K4660" s="1">
        <v>0.14198100566864014</v>
      </c>
      <c r="L4660" s="1">
        <v>2.1232576370239258</v>
      </c>
      <c r="M4660" s="1">
        <v>6.3073001801967621E-2</v>
      </c>
      <c r="N4660" s="1">
        <v>9.4382505416870117</v>
      </c>
    </row>
    <row r="4661" spans="1:14" x14ac:dyDescent="0.25">
      <c r="A4661" s="1">
        <v>380160</v>
      </c>
      <c r="B4661" s="1" t="s">
        <v>1524</v>
      </c>
      <c r="C4661" s="1">
        <v>108111203</v>
      </c>
      <c r="D4661" s="1">
        <v>160</v>
      </c>
      <c r="E4661" s="1" t="s">
        <v>1695</v>
      </c>
      <c r="F4661" s="1" t="s">
        <v>233</v>
      </c>
      <c r="G4661" s="1" t="s">
        <v>179</v>
      </c>
      <c r="H4661" s="1" t="s">
        <v>240</v>
      </c>
      <c r="I4661" s="1">
        <v>1241045</v>
      </c>
      <c r="J4661" s="1">
        <v>10661762</v>
      </c>
      <c r="K4661" s="1">
        <v>0.13528600335121155</v>
      </c>
      <c r="L4661" s="1">
        <v>1.2851974964141846</v>
      </c>
      <c r="M4661" s="1">
        <v>7.5269997119903564E-2</v>
      </c>
      <c r="N4661" s="1">
        <v>6.4566488265991211</v>
      </c>
    </row>
    <row r="4662" spans="1:14" x14ac:dyDescent="0.25">
      <c r="A4662" s="1">
        <v>380161</v>
      </c>
      <c r="B4662" s="1" t="s">
        <v>1524</v>
      </c>
      <c r="C4662" s="1">
        <v>108111303</v>
      </c>
      <c r="D4662" s="1">
        <v>161</v>
      </c>
      <c r="E4662" s="1" t="s">
        <v>1696</v>
      </c>
      <c r="F4662" s="1" t="s">
        <v>233</v>
      </c>
      <c r="G4662" s="1" t="s">
        <v>179</v>
      </c>
      <c r="H4662" s="1" t="s">
        <v>240</v>
      </c>
      <c r="I4662" s="1">
        <v>1287241</v>
      </c>
      <c r="J4662" s="1">
        <v>8290981</v>
      </c>
      <c r="K4662" s="1">
        <v>0.11781699955463409</v>
      </c>
      <c r="L4662" s="1">
        <v>1.4415103197097778</v>
      </c>
      <c r="M4662" s="1">
        <v>4.2562998831272125E-2</v>
      </c>
      <c r="N4662" s="1">
        <v>3.4195992946624756</v>
      </c>
    </row>
    <row r="4663" spans="1:14" x14ac:dyDescent="0.25">
      <c r="A4663" s="1">
        <v>380162</v>
      </c>
      <c r="B4663" s="1" t="s">
        <v>1524</v>
      </c>
      <c r="C4663" s="1">
        <v>108111403</v>
      </c>
      <c r="D4663" s="1">
        <v>162</v>
      </c>
      <c r="E4663" s="1" t="s">
        <v>1697</v>
      </c>
      <c r="F4663" s="1" t="s">
        <v>233</v>
      </c>
      <c r="G4663" s="1" t="s">
        <v>179</v>
      </c>
      <c r="H4663" s="1" t="s">
        <v>240</v>
      </c>
      <c r="I4663" s="1">
        <v>745466</v>
      </c>
      <c r="J4663" s="1">
        <v>6511511</v>
      </c>
      <c r="K4663" s="1">
        <v>7.7619999647140503E-2</v>
      </c>
      <c r="L4663" s="1">
        <v>1.2064238786697388</v>
      </c>
      <c r="M4663" s="1">
        <v>4.4045001268386841E-2</v>
      </c>
      <c r="N4663" s="1">
        <v>6.279395580291748</v>
      </c>
    </row>
    <row r="4664" spans="1:14" x14ac:dyDescent="0.25">
      <c r="A4664" s="1">
        <v>380163</v>
      </c>
      <c r="B4664" s="1" t="s">
        <v>1524</v>
      </c>
      <c r="C4664" s="1">
        <v>108112003</v>
      </c>
      <c r="D4664" s="1">
        <v>163</v>
      </c>
      <c r="E4664" s="1" t="s">
        <v>1698</v>
      </c>
      <c r="F4664" s="1" t="s">
        <v>233</v>
      </c>
      <c r="G4664" s="1" t="s">
        <v>179</v>
      </c>
      <c r="H4664" s="1" t="s">
        <v>240</v>
      </c>
      <c r="I4664" s="1">
        <v>780985</v>
      </c>
      <c r="J4664" s="1">
        <v>6985792</v>
      </c>
      <c r="K4664" s="1">
        <v>0.14967000484466553</v>
      </c>
      <c r="L4664" s="1">
        <v>2.189399242401123</v>
      </c>
      <c r="M4664" s="1">
        <v>5.1589999347925186E-2</v>
      </c>
      <c r="N4664" s="1">
        <v>7.0729851722717285</v>
      </c>
    </row>
    <row r="4665" spans="1:14" x14ac:dyDescent="0.25">
      <c r="A4665" s="1">
        <v>380164</v>
      </c>
      <c r="B4665" s="1" t="s">
        <v>1524</v>
      </c>
      <c r="C4665" s="1">
        <v>108112203</v>
      </c>
      <c r="D4665" s="1">
        <v>164</v>
      </c>
      <c r="E4665" s="1" t="s">
        <v>1699</v>
      </c>
      <c r="F4665" s="1" t="s">
        <v>233</v>
      </c>
      <c r="G4665" s="1" t="s">
        <v>179</v>
      </c>
      <c r="H4665" s="1" t="s">
        <v>240</v>
      </c>
      <c r="I4665" s="1">
        <v>1616427</v>
      </c>
      <c r="J4665" s="1">
        <v>13671124</v>
      </c>
      <c r="K4665" s="1">
        <v>0.15174399316310883</v>
      </c>
      <c r="L4665" s="1">
        <v>1.1224182844161987</v>
      </c>
      <c r="M4665" s="1">
        <v>5.4611999541521072E-2</v>
      </c>
      <c r="N4665" s="1">
        <v>3.4967010021209717</v>
      </c>
    </row>
    <row r="4666" spans="1:14" x14ac:dyDescent="0.25">
      <c r="A4666" s="1">
        <v>380165</v>
      </c>
      <c r="B4666" s="1" t="s">
        <v>1524</v>
      </c>
      <c r="C4666" s="1">
        <v>108112502</v>
      </c>
      <c r="D4666" s="1">
        <v>165</v>
      </c>
      <c r="E4666" s="1" t="s">
        <v>1700</v>
      </c>
      <c r="F4666" s="1" t="s">
        <v>233</v>
      </c>
      <c r="G4666" s="1" t="s">
        <v>179</v>
      </c>
      <c r="H4666" s="1" t="s">
        <v>240</v>
      </c>
      <c r="I4666" s="1">
        <v>3515152</v>
      </c>
      <c r="J4666" s="1">
        <v>29366168</v>
      </c>
      <c r="K4666" s="1">
        <v>1.3630739450454712</v>
      </c>
      <c r="L4666" s="1">
        <v>4.8675837516784668</v>
      </c>
      <c r="M4666" s="1">
        <v>0.31524699926376343</v>
      </c>
      <c r="N4666" s="1">
        <v>9.8517608642578125</v>
      </c>
    </row>
    <row r="4667" spans="1:14" x14ac:dyDescent="0.25">
      <c r="A4667" s="1">
        <v>380166</v>
      </c>
      <c r="B4667" s="1" t="s">
        <v>1524</v>
      </c>
      <c r="C4667" s="1">
        <v>108114503</v>
      </c>
      <c r="D4667" s="1">
        <v>166</v>
      </c>
      <c r="E4667" s="1" t="s">
        <v>1701</v>
      </c>
      <c r="F4667" s="1" t="s">
        <v>233</v>
      </c>
      <c r="G4667" s="1" t="s">
        <v>179</v>
      </c>
      <c r="H4667" s="1" t="s">
        <v>240</v>
      </c>
      <c r="I4667" s="1">
        <v>1008081</v>
      </c>
      <c r="J4667" s="1">
        <v>10095797</v>
      </c>
      <c r="K4667" s="1">
        <v>0.15571199357509613</v>
      </c>
      <c r="L4667" s="1">
        <v>1.5665056705474854</v>
      </c>
      <c r="M4667" s="1">
        <v>7.5411997735500336E-2</v>
      </c>
      <c r="N4667" s="1">
        <v>8.0856122970581055</v>
      </c>
    </row>
    <row r="4668" spans="1:14" x14ac:dyDescent="0.25">
      <c r="A4668" s="1">
        <v>380167</v>
      </c>
      <c r="B4668" s="1" t="s">
        <v>1524</v>
      </c>
      <c r="C4668" s="1">
        <v>108116003</v>
      </c>
      <c r="D4668" s="1">
        <v>167</v>
      </c>
      <c r="E4668" s="1" t="s">
        <v>1702</v>
      </c>
      <c r="F4668" s="1" t="s">
        <v>233</v>
      </c>
      <c r="G4668" s="1" t="s">
        <v>179</v>
      </c>
      <c r="H4668" s="1" t="s">
        <v>240</v>
      </c>
      <c r="I4668" s="1">
        <v>1462476</v>
      </c>
      <c r="J4668" s="1">
        <v>10511531</v>
      </c>
      <c r="K4668" s="1">
        <v>0.10970800369977951</v>
      </c>
      <c r="L4668" s="1">
        <v>1.0546997785568237</v>
      </c>
      <c r="M4668" s="1">
        <v>5.4446998983621597E-2</v>
      </c>
      <c r="N4668" s="1">
        <v>3.8668947219848633</v>
      </c>
    </row>
    <row r="4669" spans="1:14" x14ac:dyDescent="0.25">
      <c r="A4669" s="1">
        <v>380168</v>
      </c>
      <c r="B4669" s="1" t="s">
        <v>1524</v>
      </c>
      <c r="C4669" s="1">
        <v>108116303</v>
      </c>
      <c r="D4669" s="1">
        <v>168</v>
      </c>
      <c r="E4669" s="1" t="s">
        <v>1703</v>
      </c>
      <c r="F4669" s="1" t="s">
        <v>233</v>
      </c>
      <c r="G4669" s="1" t="s">
        <v>179</v>
      </c>
      <c r="H4669" s="1" t="s">
        <v>240</v>
      </c>
      <c r="I4669" s="1">
        <v>775558</v>
      </c>
      <c r="J4669" s="1">
        <v>7529823</v>
      </c>
      <c r="K4669" s="1">
        <v>0.10237599909305573</v>
      </c>
      <c r="L4669" s="1">
        <v>1.3783470392227173</v>
      </c>
      <c r="M4669" s="1">
        <v>4.3960001319646835E-2</v>
      </c>
      <c r="N4669" s="1">
        <v>6.0087642669677734</v>
      </c>
    </row>
    <row r="4670" spans="1:14" x14ac:dyDescent="0.25">
      <c r="A4670" s="1">
        <v>380169</v>
      </c>
      <c r="B4670" s="1" t="s">
        <v>1524</v>
      </c>
      <c r="C4670" s="1">
        <v>108116503</v>
      </c>
      <c r="D4670" s="1">
        <v>169</v>
      </c>
      <c r="E4670" s="1" t="s">
        <v>1704</v>
      </c>
      <c r="F4670" s="1" t="s">
        <v>233</v>
      </c>
      <c r="G4670" s="1" t="s">
        <v>179</v>
      </c>
      <c r="H4670" s="1" t="s">
        <v>240</v>
      </c>
      <c r="I4670" s="1">
        <v>899871</v>
      </c>
      <c r="J4670" s="1">
        <v>4267665</v>
      </c>
      <c r="K4670" s="1">
        <v>0.1397089958190918</v>
      </c>
      <c r="L4670" s="1">
        <v>3.3844594955444336</v>
      </c>
      <c r="M4670" s="1">
        <v>4.6594999730587006E-2</v>
      </c>
      <c r="N4670" s="1">
        <v>5.4607186317443848</v>
      </c>
    </row>
    <row r="4671" spans="1:14" x14ac:dyDescent="0.25">
      <c r="A4671" s="1">
        <v>380170</v>
      </c>
      <c r="B4671" s="1" t="s">
        <v>1524</v>
      </c>
      <c r="C4671" s="1">
        <v>108118503</v>
      </c>
      <c r="D4671" s="1">
        <v>170</v>
      </c>
      <c r="E4671" s="1" t="s">
        <v>1705</v>
      </c>
      <c r="F4671" s="1" t="s">
        <v>233</v>
      </c>
      <c r="G4671" s="1" t="s">
        <v>179</v>
      </c>
      <c r="H4671" s="1" t="s">
        <v>240</v>
      </c>
      <c r="I4671" s="1">
        <v>1224871</v>
      </c>
      <c r="J4671" s="1">
        <v>5039411</v>
      </c>
      <c r="K4671" s="1">
        <v>0.11685899645090103</v>
      </c>
      <c r="L4671" s="1">
        <v>2.3739516735076904</v>
      </c>
      <c r="M4671" s="1">
        <v>0.11301899701356888</v>
      </c>
      <c r="N4671" s="1">
        <v>10.164932250976563</v>
      </c>
    </row>
    <row r="4672" spans="1:14" x14ac:dyDescent="0.25">
      <c r="A4672" s="1">
        <v>380171</v>
      </c>
      <c r="B4672" s="1" t="s">
        <v>1524</v>
      </c>
      <c r="C4672" s="1">
        <v>108561003</v>
      </c>
      <c r="D4672" s="1">
        <v>171</v>
      </c>
      <c r="E4672" s="1" t="s">
        <v>1706</v>
      </c>
      <c r="F4672" s="1" t="s">
        <v>233</v>
      </c>
      <c r="G4672" s="1" t="s">
        <v>180</v>
      </c>
      <c r="H4672" s="1" t="s">
        <v>240</v>
      </c>
      <c r="I4672" s="1">
        <v>651450</v>
      </c>
      <c r="J4672" s="1">
        <v>5831830</v>
      </c>
      <c r="K4672" s="1">
        <v>8.0922998487949371E-2</v>
      </c>
      <c r="L4672" s="1">
        <v>1.4071345329284668</v>
      </c>
      <c r="M4672" s="1">
        <v>3.1920000910758972E-2</v>
      </c>
      <c r="N4672" s="1">
        <v>5.1522927284240723</v>
      </c>
    </row>
    <row r="4673" spans="1:14" x14ac:dyDescent="0.25">
      <c r="A4673" s="1">
        <v>380172</v>
      </c>
      <c r="B4673" s="1" t="s">
        <v>1524</v>
      </c>
      <c r="C4673" s="1">
        <v>108561803</v>
      </c>
      <c r="D4673" s="1">
        <v>172</v>
      </c>
      <c r="E4673" s="1" t="s">
        <v>1707</v>
      </c>
      <c r="F4673" s="1" t="s">
        <v>233</v>
      </c>
      <c r="G4673" s="1" t="s">
        <v>180</v>
      </c>
      <c r="H4673" s="1" t="s">
        <v>240</v>
      </c>
      <c r="I4673" s="1">
        <v>832879</v>
      </c>
      <c r="J4673" s="1">
        <v>7186740</v>
      </c>
      <c r="K4673" s="1">
        <v>6.303899735212326E-2</v>
      </c>
      <c r="L4673" s="1">
        <v>0.88491922616958618</v>
      </c>
      <c r="M4673" s="1">
        <v>4.3795999139547348E-2</v>
      </c>
      <c r="N4673" s="1">
        <v>5.5502400398254395</v>
      </c>
    </row>
    <row r="4674" spans="1:14" x14ac:dyDescent="0.25">
      <c r="A4674" s="1">
        <v>380173</v>
      </c>
      <c r="B4674" s="1" t="s">
        <v>1524</v>
      </c>
      <c r="C4674" s="1">
        <v>108565203</v>
      </c>
      <c r="D4674" s="1">
        <v>173</v>
      </c>
      <c r="E4674" s="1" t="s">
        <v>1708</v>
      </c>
      <c r="F4674" s="1" t="s">
        <v>233</v>
      </c>
      <c r="G4674" s="1" t="s">
        <v>180</v>
      </c>
      <c r="H4674" s="1" t="s">
        <v>240</v>
      </c>
      <c r="I4674" s="1">
        <v>766576</v>
      </c>
      <c r="J4674" s="1">
        <v>8031697</v>
      </c>
      <c r="K4674" s="1">
        <v>9.4874002039432526E-2</v>
      </c>
      <c r="L4674" s="1">
        <v>1.1953649520874023</v>
      </c>
      <c r="M4674" s="1">
        <v>1.7672000452876091E-2</v>
      </c>
      <c r="N4674" s="1">
        <v>2.3597149848937988</v>
      </c>
    </row>
    <row r="4675" spans="1:14" x14ac:dyDescent="0.25">
      <c r="A4675" s="1">
        <v>380174</v>
      </c>
      <c r="B4675" s="1" t="s">
        <v>1524</v>
      </c>
      <c r="C4675" s="1">
        <v>108565503</v>
      </c>
      <c r="D4675" s="1">
        <v>174</v>
      </c>
      <c r="E4675" s="1" t="s">
        <v>1709</v>
      </c>
      <c r="F4675" s="1" t="s">
        <v>233</v>
      </c>
      <c r="G4675" s="1" t="s">
        <v>180</v>
      </c>
      <c r="H4675" s="1" t="s">
        <v>240</v>
      </c>
      <c r="I4675" s="1">
        <v>1015942</v>
      </c>
      <c r="J4675" s="1">
        <v>8747480</v>
      </c>
      <c r="K4675" s="1">
        <v>0.14049899578094482</v>
      </c>
      <c r="L4675" s="1">
        <v>1.632384181022644</v>
      </c>
      <c r="M4675" s="1">
        <v>4.5419000089168549E-2</v>
      </c>
      <c r="N4675" s="1">
        <v>4.6798477172851563</v>
      </c>
    </row>
    <row r="4676" spans="1:14" x14ac:dyDescent="0.25">
      <c r="A4676" s="1">
        <v>380175</v>
      </c>
      <c r="B4676" s="1" t="s">
        <v>1524</v>
      </c>
      <c r="C4676" s="1">
        <v>108566303</v>
      </c>
      <c r="D4676" s="1">
        <v>175</v>
      </c>
      <c r="E4676" s="1" t="s">
        <v>1710</v>
      </c>
      <c r="F4676" s="1" t="s">
        <v>233</v>
      </c>
      <c r="G4676" s="1" t="s">
        <v>180</v>
      </c>
      <c r="H4676" s="1" t="s">
        <v>240</v>
      </c>
      <c r="I4676" s="1">
        <v>489619</v>
      </c>
      <c r="J4676" s="1">
        <v>4423212</v>
      </c>
      <c r="K4676" s="1">
        <v>0.10236900299787521</v>
      </c>
      <c r="L4676" s="1">
        <v>2.3691904544830322</v>
      </c>
      <c r="M4676" s="1">
        <v>6.6630002111196518E-3</v>
      </c>
      <c r="N4676" s="1">
        <v>1.3796287775039673</v>
      </c>
    </row>
    <row r="4677" spans="1:14" x14ac:dyDescent="0.25">
      <c r="A4677" s="1">
        <v>380176</v>
      </c>
      <c r="B4677" s="1" t="s">
        <v>1524</v>
      </c>
      <c r="C4677" s="1">
        <v>108567004</v>
      </c>
      <c r="D4677" s="1">
        <v>176</v>
      </c>
      <c r="E4677" s="1" t="s">
        <v>1711</v>
      </c>
      <c r="F4677" s="1" t="s">
        <v>233</v>
      </c>
      <c r="G4677" s="1" t="s">
        <v>180</v>
      </c>
      <c r="H4677" s="1" t="s">
        <v>240</v>
      </c>
      <c r="I4677" s="1">
        <v>260935</v>
      </c>
      <c r="J4677" s="1">
        <v>2122142</v>
      </c>
      <c r="K4677" s="1">
        <v>2.3976000025868416E-2</v>
      </c>
      <c r="L4677" s="1">
        <v>1.1427122354507446</v>
      </c>
      <c r="M4677" s="1">
        <v>6.5569998696446419E-3</v>
      </c>
      <c r="N4677" s="1">
        <v>2.577660083770752</v>
      </c>
    </row>
    <row r="4678" spans="1:14" x14ac:dyDescent="0.25">
      <c r="A4678" s="1">
        <v>380177</v>
      </c>
      <c r="B4678" s="1" t="s">
        <v>1524</v>
      </c>
      <c r="C4678" s="1">
        <v>108567204</v>
      </c>
      <c r="D4678" s="1">
        <v>177</v>
      </c>
      <c r="E4678" s="1" t="s">
        <v>1712</v>
      </c>
      <c r="F4678" s="1" t="s">
        <v>233</v>
      </c>
      <c r="G4678" s="1" t="s">
        <v>180</v>
      </c>
      <c r="H4678" s="1" t="s">
        <v>240</v>
      </c>
      <c r="I4678" s="1">
        <v>479952</v>
      </c>
      <c r="J4678" s="1">
        <v>4265575</v>
      </c>
      <c r="K4678" s="1">
        <v>4.0759999305009842E-2</v>
      </c>
      <c r="L4678" s="1">
        <v>0.96477597951889038</v>
      </c>
      <c r="M4678" s="1">
        <v>1.9470000639557838E-2</v>
      </c>
      <c r="N4678" s="1">
        <v>4.2281785011291504</v>
      </c>
    </row>
    <row r="4679" spans="1:14" x14ac:dyDescent="0.25">
      <c r="A4679" s="1">
        <v>380178</v>
      </c>
      <c r="B4679" s="1" t="s">
        <v>1524</v>
      </c>
      <c r="C4679" s="1">
        <v>108567404</v>
      </c>
      <c r="D4679" s="1">
        <v>178</v>
      </c>
      <c r="E4679" s="1" t="s">
        <v>1713</v>
      </c>
      <c r="F4679" s="1" t="s">
        <v>233</v>
      </c>
      <c r="G4679" s="1" t="s">
        <v>180</v>
      </c>
      <c r="H4679" s="1" t="s">
        <v>240</v>
      </c>
      <c r="I4679" s="1">
        <v>248954</v>
      </c>
      <c r="J4679" s="1">
        <v>1766498</v>
      </c>
      <c r="K4679" s="1">
        <v>2.9278000816702843E-2</v>
      </c>
      <c r="L4679" s="1">
        <v>1.6853363513946533</v>
      </c>
      <c r="M4679" s="1">
        <v>2.4840000551193953E-3</v>
      </c>
      <c r="N4679" s="1">
        <v>1.0078306198120117</v>
      </c>
    </row>
    <row r="4680" spans="1:14" x14ac:dyDescent="0.25">
      <c r="A4680" s="1">
        <v>380179</v>
      </c>
      <c r="B4680" s="1" t="s">
        <v>1524</v>
      </c>
      <c r="C4680" s="1">
        <v>108567703</v>
      </c>
      <c r="D4680" s="1">
        <v>179</v>
      </c>
      <c r="E4680" s="1" t="s">
        <v>1714</v>
      </c>
      <c r="F4680" s="1" t="s">
        <v>233</v>
      </c>
      <c r="G4680" s="1" t="s">
        <v>180</v>
      </c>
      <c r="H4680" s="1" t="s">
        <v>240</v>
      </c>
      <c r="I4680" s="1">
        <v>1857394</v>
      </c>
      <c r="J4680" s="1">
        <v>10487736</v>
      </c>
      <c r="K4680" s="1">
        <v>0.31214699149131775</v>
      </c>
      <c r="L4680" s="1">
        <v>3.0676062107086182</v>
      </c>
      <c r="M4680" s="1">
        <v>0.1152459979057312</v>
      </c>
      <c r="N4680" s="1">
        <v>6.6151671409606934</v>
      </c>
    </row>
    <row r="4681" spans="1:14" x14ac:dyDescent="0.25">
      <c r="A4681" s="1">
        <v>380180</v>
      </c>
      <c r="B4681" s="1" t="s">
        <v>1524</v>
      </c>
      <c r="C4681" s="1">
        <v>108568404</v>
      </c>
      <c r="D4681" s="1">
        <v>180</v>
      </c>
      <c r="E4681" s="1" t="s">
        <v>1715</v>
      </c>
      <c r="F4681" s="1" t="s">
        <v>233</v>
      </c>
      <c r="G4681" s="1" t="s">
        <v>180</v>
      </c>
      <c r="H4681" s="1" t="s">
        <v>240</v>
      </c>
      <c r="I4681" s="1">
        <v>322077</v>
      </c>
      <c r="J4681" s="1">
        <v>2575816</v>
      </c>
      <c r="K4681" s="1">
        <v>4.2902998626232147E-2</v>
      </c>
      <c r="L4681" s="1">
        <v>1.6938204765319824</v>
      </c>
      <c r="M4681" s="1">
        <v>9.3740001320838928E-3</v>
      </c>
      <c r="N4681" s="1">
        <v>2.9977326393127441</v>
      </c>
    </row>
    <row r="4682" spans="1:14" x14ac:dyDescent="0.25">
      <c r="A4682" s="1">
        <v>380181</v>
      </c>
      <c r="B4682" s="1" t="s">
        <v>1524</v>
      </c>
      <c r="C4682" s="1">
        <v>108569103</v>
      </c>
      <c r="D4682" s="1">
        <v>181</v>
      </c>
      <c r="E4682" s="1" t="s">
        <v>1716</v>
      </c>
      <c r="F4682" s="1" t="s">
        <v>233</v>
      </c>
      <c r="G4682" s="1" t="s">
        <v>180</v>
      </c>
      <c r="H4682" s="1" t="s">
        <v>240</v>
      </c>
      <c r="I4682" s="1">
        <v>1117322</v>
      </c>
      <c r="J4682" s="1">
        <v>10377356</v>
      </c>
      <c r="K4682" s="1">
        <v>0.17027199268341064</v>
      </c>
      <c r="L4682" s="1">
        <v>1.6681747436523438</v>
      </c>
      <c r="M4682" s="1">
        <v>5.2898000925779343E-2</v>
      </c>
      <c r="N4682" s="1">
        <v>4.9696359634399414</v>
      </c>
    </row>
    <row r="4683" spans="1:14" x14ac:dyDescent="0.25">
      <c r="A4683" s="1">
        <v>380182</v>
      </c>
      <c r="B4683" s="1" t="s">
        <v>1524</v>
      </c>
      <c r="C4683" s="1">
        <v>109122703</v>
      </c>
      <c r="D4683" s="1">
        <v>182</v>
      </c>
      <c r="E4683" s="1" t="s">
        <v>1717</v>
      </c>
      <c r="F4683" s="1" t="s">
        <v>232</v>
      </c>
      <c r="G4683" s="1" t="s">
        <v>181</v>
      </c>
      <c r="H4683" s="1" t="s">
        <v>240</v>
      </c>
      <c r="I4683" s="1">
        <v>820666</v>
      </c>
      <c r="J4683" s="1">
        <v>6864385</v>
      </c>
      <c r="K4683" s="1">
        <v>0.1363999992609024</v>
      </c>
      <c r="L4683" s="1">
        <v>2.0273528099060059</v>
      </c>
      <c r="M4683" s="1">
        <v>1.2229000218212605E-2</v>
      </c>
      <c r="N4683" s="1">
        <v>1.512671947479248</v>
      </c>
    </row>
    <row r="4684" spans="1:14" x14ac:dyDescent="0.25">
      <c r="A4684" s="1">
        <v>380183</v>
      </c>
      <c r="B4684" s="1" t="s">
        <v>1524</v>
      </c>
      <c r="C4684" s="1">
        <v>109243503</v>
      </c>
      <c r="D4684" s="1">
        <v>183</v>
      </c>
      <c r="E4684" s="1" t="s">
        <v>1718</v>
      </c>
      <c r="F4684" s="1" t="s">
        <v>232</v>
      </c>
      <c r="G4684" s="1" t="s">
        <v>182</v>
      </c>
      <c r="H4684" s="1" t="s">
        <v>240</v>
      </c>
      <c r="I4684" s="1">
        <v>618032</v>
      </c>
      <c r="J4684" s="1">
        <v>5884780</v>
      </c>
      <c r="K4684" s="1">
        <v>9.3431003391742706E-2</v>
      </c>
      <c r="L4684" s="1">
        <v>1.6132856607437134</v>
      </c>
      <c r="M4684" s="1">
        <v>2.9532000422477722E-2</v>
      </c>
      <c r="N4684" s="1">
        <v>5.0181818008422852</v>
      </c>
    </row>
    <row r="4685" spans="1:14" x14ac:dyDescent="0.25">
      <c r="A4685" s="1">
        <v>380184</v>
      </c>
      <c r="B4685" s="1" t="s">
        <v>1524</v>
      </c>
      <c r="C4685" s="1">
        <v>109246003</v>
      </c>
      <c r="D4685" s="1">
        <v>184</v>
      </c>
      <c r="E4685" s="1" t="s">
        <v>1719</v>
      </c>
      <c r="F4685" s="1" t="s">
        <v>232</v>
      </c>
      <c r="G4685" s="1" t="s">
        <v>182</v>
      </c>
      <c r="H4685" s="1" t="s">
        <v>240</v>
      </c>
      <c r="I4685" s="1">
        <v>831630</v>
      </c>
      <c r="J4685" s="1">
        <v>5855769</v>
      </c>
      <c r="K4685" s="1">
        <v>0.10289400070905685</v>
      </c>
      <c r="L4685" s="1">
        <v>1.7885665893554688</v>
      </c>
      <c r="M4685" s="1">
        <v>5.3311001509428024E-2</v>
      </c>
      <c r="N4685" s="1">
        <v>6.8495049476623535</v>
      </c>
    </row>
    <row r="4686" spans="1:14" x14ac:dyDescent="0.25">
      <c r="A4686" s="1">
        <v>380185</v>
      </c>
      <c r="B4686" s="1" t="s">
        <v>1524</v>
      </c>
      <c r="C4686" s="1">
        <v>109248003</v>
      </c>
      <c r="D4686" s="1">
        <v>185</v>
      </c>
      <c r="E4686" s="1" t="s">
        <v>1720</v>
      </c>
      <c r="F4686" s="1" t="s">
        <v>232</v>
      </c>
      <c r="G4686" s="1" t="s">
        <v>182</v>
      </c>
      <c r="H4686" s="1" t="s">
        <v>240</v>
      </c>
      <c r="I4686" s="1">
        <v>1620773</v>
      </c>
      <c r="J4686" s="1">
        <v>7661633</v>
      </c>
      <c r="K4686" s="1">
        <v>0.13980899751186371</v>
      </c>
      <c r="L4686" s="1">
        <v>1.8587113618850708</v>
      </c>
      <c r="M4686" s="1">
        <v>7.5832001864910126E-2</v>
      </c>
      <c r="N4686" s="1">
        <v>4.9084076881408691</v>
      </c>
    </row>
    <row r="4687" spans="1:14" x14ac:dyDescent="0.25">
      <c r="A4687" s="1">
        <v>380186</v>
      </c>
      <c r="B4687" s="1" t="s">
        <v>1524</v>
      </c>
      <c r="C4687" s="1">
        <v>109420803</v>
      </c>
      <c r="D4687" s="1">
        <v>186</v>
      </c>
      <c r="E4687" s="1" t="s">
        <v>1721</v>
      </c>
      <c r="F4687" s="1" t="s">
        <v>232</v>
      </c>
      <c r="G4687" s="1" t="s">
        <v>2037</v>
      </c>
      <c r="H4687" s="1" t="s">
        <v>240</v>
      </c>
      <c r="I4687" s="1">
        <v>2691513</v>
      </c>
      <c r="J4687" s="1">
        <v>16246056</v>
      </c>
      <c r="K4687" s="1">
        <v>0.3737260103225708</v>
      </c>
      <c r="L4687" s="1">
        <v>2.3545756340026855</v>
      </c>
      <c r="M4687" s="1">
        <v>0.1996690034866333</v>
      </c>
      <c r="N4687" s="1">
        <v>8.0129013061523438</v>
      </c>
    </row>
    <row r="4688" spans="1:14" x14ac:dyDescent="0.25">
      <c r="A4688" s="1">
        <v>380187</v>
      </c>
      <c r="B4688" s="1" t="s">
        <v>1524</v>
      </c>
      <c r="C4688" s="1">
        <v>109422303</v>
      </c>
      <c r="D4688" s="1">
        <v>187</v>
      </c>
      <c r="E4688" s="1" t="s">
        <v>1722</v>
      </c>
      <c r="F4688" s="1" t="s">
        <v>232</v>
      </c>
      <c r="G4688" s="1" t="s">
        <v>2037</v>
      </c>
      <c r="H4688" s="1" t="s">
        <v>240</v>
      </c>
      <c r="I4688" s="1">
        <v>1151349</v>
      </c>
      <c r="J4688" s="1">
        <v>10050909</v>
      </c>
      <c r="K4688" s="1">
        <v>0.19035500288009644</v>
      </c>
      <c r="L4688" s="1">
        <v>1.9304696321487427</v>
      </c>
      <c r="M4688" s="1">
        <v>8.0793000757694244E-2</v>
      </c>
      <c r="N4688" s="1">
        <v>7.5468263626098633</v>
      </c>
    </row>
    <row r="4689" spans="1:14" x14ac:dyDescent="0.25">
      <c r="A4689" s="1">
        <v>380188</v>
      </c>
      <c r="B4689" s="1" t="s">
        <v>1524</v>
      </c>
      <c r="C4689" s="1">
        <v>109426003</v>
      </c>
      <c r="D4689" s="1">
        <v>188</v>
      </c>
      <c r="E4689" s="1" t="s">
        <v>1723</v>
      </c>
      <c r="F4689" s="1" t="s">
        <v>232</v>
      </c>
      <c r="G4689" s="1" t="s">
        <v>2037</v>
      </c>
      <c r="H4689" s="1" t="s">
        <v>240</v>
      </c>
      <c r="I4689" s="1">
        <v>717369</v>
      </c>
      <c r="J4689" s="1">
        <v>6357503</v>
      </c>
      <c r="K4689" s="1">
        <v>8.6828000843524933E-2</v>
      </c>
      <c r="L4689" s="1">
        <v>1.3846675157546997</v>
      </c>
      <c r="M4689" s="1">
        <v>2.8754999861121178E-2</v>
      </c>
      <c r="N4689" s="1">
        <v>4.1757793426513672</v>
      </c>
    </row>
    <row r="4690" spans="1:14" x14ac:dyDescent="0.25">
      <c r="A4690" s="1">
        <v>380189</v>
      </c>
      <c r="B4690" s="1" t="s">
        <v>1524</v>
      </c>
      <c r="C4690" s="1">
        <v>109426303</v>
      </c>
      <c r="D4690" s="1">
        <v>189</v>
      </c>
      <c r="E4690" s="1" t="s">
        <v>1724</v>
      </c>
      <c r="F4690" s="1" t="s">
        <v>232</v>
      </c>
      <c r="G4690" s="1" t="s">
        <v>2037</v>
      </c>
      <c r="H4690" s="1" t="s">
        <v>240</v>
      </c>
      <c r="I4690" s="1">
        <v>1023237</v>
      </c>
      <c r="J4690" s="1">
        <v>8649198</v>
      </c>
      <c r="K4690" s="1">
        <v>0.13763299584388733</v>
      </c>
      <c r="L4690" s="1">
        <v>1.6170116662979126</v>
      </c>
      <c r="M4690" s="1">
        <v>8.5469998419284821E-2</v>
      </c>
      <c r="N4690" s="1">
        <v>9.1142044067382813</v>
      </c>
    </row>
    <row r="4691" spans="1:14" x14ac:dyDescent="0.25">
      <c r="A4691" s="1">
        <v>380190</v>
      </c>
      <c r="B4691" s="1" t="s">
        <v>1524</v>
      </c>
      <c r="C4691" s="1">
        <v>109427503</v>
      </c>
      <c r="D4691" s="1">
        <v>190</v>
      </c>
      <c r="E4691" s="1" t="s">
        <v>1725</v>
      </c>
      <c r="F4691" s="1" t="s">
        <v>232</v>
      </c>
      <c r="G4691" s="1" t="s">
        <v>2037</v>
      </c>
      <c r="H4691" s="1" t="s">
        <v>240</v>
      </c>
      <c r="I4691" s="1">
        <v>891010</v>
      </c>
      <c r="J4691" s="1">
        <v>8018374</v>
      </c>
      <c r="K4691" s="1">
        <v>0.16332100331783295</v>
      </c>
      <c r="L4691" s="1">
        <v>2.07918381690979</v>
      </c>
      <c r="M4691" s="1">
        <v>4.7031000256538391E-2</v>
      </c>
      <c r="N4691" s="1">
        <v>5.5725321769714355</v>
      </c>
    </row>
    <row r="4692" spans="1:14" x14ac:dyDescent="0.25">
      <c r="A4692" s="1">
        <v>380191</v>
      </c>
      <c r="B4692" s="1" t="s">
        <v>1524</v>
      </c>
      <c r="C4692" s="1">
        <v>109530304</v>
      </c>
      <c r="D4692" s="1">
        <v>191</v>
      </c>
      <c r="E4692" s="1" t="s">
        <v>1726</v>
      </c>
      <c r="F4692" s="1" t="s">
        <v>232</v>
      </c>
      <c r="G4692" s="1" t="s">
        <v>183</v>
      </c>
      <c r="H4692" s="1" t="s">
        <v>240</v>
      </c>
      <c r="I4692" s="1">
        <v>169105</v>
      </c>
      <c r="J4692" s="1">
        <v>1781102</v>
      </c>
      <c r="K4692" s="1">
        <v>3.2512001693248749E-2</v>
      </c>
      <c r="L4692" s="1">
        <v>1.8593266010284424</v>
      </c>
      <c r="M4692" s="1">
        <v>1.3414000160992146E-2</v>
      </c>
      <c r="N4692" s="1">
        <v>8.61578369140625</v>
      </c>
    </row>
    <row r="4693" spans="1:14" x14ac:dyDescent="0.25">
      <c r="A4693" s="1">
        <v>380192</v>
      </c>
      <c r="B4693" s="1" t="s">
        <v>1524</v>
      </c>
      <c r="C4693" s="1">
        <v>109531304</v>
      </c>
      <c r="D4693" s="1">
        <v>192</v>
      </c>
      <c r="E4693" s="1" t="s">
        <v>1727</v>
      </c>
      <c r="F4693" s="1" t="s">
        <v>232</v>
      </c>
      <c r="G4693" s="1" t="s">
        <v>183</v>
      </c>
      <c r="H4693" s="1" t="s">
        <v>240</v>
      </c>
      <c r="I4693" s="1">
        <v>691959</v>
      </c>
      <c r="J4693" s="1">
        <v>5154904</v>
      </c>
      <c r="K4693" s="1">
        <v>9.4619996845722198E-2</v>
      </c>
      <c r="L4693" s="1">
        <v>1.869855523109436</v>
      </c>
      <c r="M4693" s="1">
        <v>3.3557001501321793E-2</v>
      </c>
      <c r="N4693" s="1">
        <v>5.0967340469360352</v>
      </c>
    </row>
    <row r="4694" spans="1:14" x14ac:dyDescent="0.25">
      <c r="A4694" s="1">
        <v>380193</v>
      </c>
      <c r="B4694" s="1" t="s">
        <v>1524</v>
      </c>
      <c r="C4694" s="1">
        <v>109532804</v>
      </c>
      <c r="D4694" s="1">
        <v>193</v>
      </c>
      <c r="E4694" s="1" t="s">
        <v>1728</v>
      </c>
      <c r="F4694" s="1" t="s">
        <v>232</v>
      </c>
      <c r="G4694" s="1" t="s">
        <v>183</v>
      </c>
      <c r="H4694" s="1" t="s">
        <v>240</v>
      </c>
      <c r="I4694" s="1">
        <v>317927</v>
      </c>
      <c r="J4694" s="1">
        <v>2947587</v>
      </c>
      <c r="K4694" s="1">
        <v>0.10071799904108047</v>
      </c>
      <c r="L4694" s="1">
        <v>3.5378515720367432</v>
      </c>
      <c r="M4694" s="1">
        <v>4.3689999729394913E-3</v>
      </c>
      <c r="N4694" s="1">
        <v>1.3933626413345337</v>
      </c>
    </row>
    <row r="4695" spans="1:14" x14ac:dyDescent="0.25">
      <c r="A4695" s="1">
        <v>380194</v>
      </c>
      <c r="B4695" s="1" t="s">
        <v>1524</v>
      </c>
      <c r="C4695" s="1">
        <v>109535504</v>
      </c>
      <c r="D4695" s="1">
        <v>194</v>
      </c>
      <c r="E4695" s="1" t="s">
        <v>1729</v>
      </c>
      <c r="F4695" s="1" t="s">
        <v>232</v>
      </c>
      <c r="G4695" s="1" t="s">
        <v>183</v>
      </c>
      <c r="H4695" s="1" t="s">
        <v>240</v>
      </c>
      <c r="I4695" s="1">
        <v>538939</v>
      </c>
      <c r="J4695" s="1">
        <v>5114873</v>
      </c>
      <c r="K4695" s="1">
        <v>9.8035998642444611E-2</v>
      </c>
      <c r="L4695" s="1">
        <v>1.9541395902633667</v>
      </c>
      <c r="M4695" s="1">
        <v>2.3127000778913498E-2</v>
      </c>
      <c r="N4695" s="1">
        <v>4.4836101531982422</v>
      </c>
    </row>
    <row r="4696" spans="1:14" x14ac:dyDescent="0.25">
      <c r="A4696" s="1">
        <v>380195</v>
      </c>
      <c r="B4696" s="1" t="s">
        <v>1524</v>
      </c>
      <c r="C4696" s="1">
        <v>109537504</v>
      </c>
      <c r="D4696" s="1">
        <v>195</v>
      </c>
      <c r="E4696" s="1" t="s">
        <v>1730</v>
      </c>
      <c r="F4696" s="1" t="s">
        <v>232</v>
      </c>
      <c r="G4696" s="1" t="s">
        <v>183</v>
      </c>
      <c r="H4696" s="1" t="s">
        <v>240</v>
      </c>
      <c r="I4696" s="1">
        <v>479137</v>
      </c>
      <c r="J4696" s="1">
        <v>4444203</v>
      </c>
      <c r="K4696" s="1">
        <v>9.2770002782344818E-2</v>
      </c>
      <c r="L4696" s="1">
        <v>2.1319413185119629</v>
      </c>
      <c r="M4696" s="1">
        <v>3.6292999982833862E-2</v>
      </c>
      <c r="N4696" s="1">
        <v>8.1954364776611328</v>
      </c>
    </row>
    <row r="4697" spans="1:14" x14ac:dyDescent="0.25">
      <c r="A4697" s="1">
        <v>380196</v>
      </c>
      <c r="B4697" s="1" t="s">
        <v>1524</v>
      </c>
      <c r="C4697" s="1">
        <v>110141003</v>
      </c>
      <c r="D4697" s="1">
        <v>196</v>
      </c>
      <c r="E4697" s="1" t="s">
        <v>1731</v>
      </c>
      <c r="F4697" s="1" t="s">
        <v>232</v>
      </c>
      <c r="G4697" s="1" t="s">
        <v>184</v>
      </c>
      <c r="H4697" s="1" t="s">
        <v>240</v>
      </c>
      <c r="I4697" s="1">
        <v>1656164</v>
      </c>
      <c r="J4697" s="1">
        <v>9887137</v>
      </c>
      <c r="K4697" s="1">
        <v>0.21917000412940979</v>
      </c>
      <c r="L4697" s="1">
        <v>2.2669708728790283</v>
      </c>
      <c r="M4697" s="1">
        <v>0.10489899665117264</v>
      </c>
      <c r="N4697" s="1">
        <v>6.7621583938598633</v>
      </c>
    </row>
    <row r="4698" spans="1:14" x14ac:dyDescent="0.25">
      <c r="A4698" s="1">
        <v>380197</v>
      </c>
      <c r="B4698" s="1" t="s">
        <v>1524</v>
      </c>
      <c r="C4698" s="1">
        <v>110141103</v>
      </c>
      <c r="D4698" s="1">
        <v>197</v>
      </c>
      <c r="E4698" s="1" t="s">
        <v>1732</v>
      </c>
      <c r="F4698" s="1" t="s">
        <v>232</v>
      </c>
      <c r="G4698" s="1" t="s">
        <v>184</v>
      </c>
      <c r="H4698" s="1" t="s">
        <v>240</v>
      </c>
      <c r="I4698" s="1">
        <v>2307633</v>
      </c>
      <c r="J4698" s="1">
        <v>10493235</v>
      </c>
      <c r="K4698" s="1">
        <v>0.23892700672149658</v>
      </c>
      <c r="L4698" s="1">
        <v>2.3300158977508545</v>
      </c>
      <c r="M4698" s="1">
        <v>0.15373900532722473</v>
      </c>
      <c r="N4698" s="1">
        <v>7.137723445892334</v>
      </c>
    </row>
    <row r="4699" spans="1:14" x14ac:dyDescent="0.25">
      <c r="A4699" s="1">
        <v>380198</v>
      </c>
      <c r="B4699" s="1" t="s">
        <v>1524</v>
      </c>
      <c r="C4699" s="1">
        <v>110147003</v>
      </c>
      <c r="D4699" s="1">
        <v>198</v>
      </c>
      <c r="E4699" s="1" t="s">
        <v>1733</v>
      </c>
      <c r="F4699" s="1" t="s">
        <v>232</v>
      </c>
      <c r="G4699" s="1" t="s">
        <v>184</v>
      </c>
      <c r="H4699" s="1" t="s">
        <v>240</v>
      </c>
      <c r="I4699" s="1">
        <v>1147015</v>
      </c>
      <c r="J4699" s="1">
        <v>6999357</v>
      </c>
      <c r="K4699" s="1">
        <v>0.2316569983959198</v>
      </c>
      <c r="L4699" s="1">
        <v>3.4229798316955566</v>
      </c>
      <c r="M4699" s="1">
        <v>7.4680998921394348E-2</v>
      </c>
      <c r="N4699" s="1">
        <v>6.9643411636352539</v>
      </c>
    </row>
    <row r="4700" spans="1:14" x14ac:dyDescent="0.25">
      <c r="A4700" s="1">
        <v>380199</v>
      </c>
      <c r="B4700" s="1" t="s">
        <v>1524</v>
      </c>
      <c r="C4700" s="1">
        <v>110148002</v>
      </c>
      <c r="D4700" s="1">
        <v>199</v>
      </c>
      <c r="E4700" s="1" t="s">
        <v>1734</v>
      </c>
      <c r="F4700" s="1" t="s">
        <v>232</v>
      </c>
      <c r="G4700" s="1" t="s">
        <v>184</v>
      </c>
      <c r="H4700" s="1" t="s">
        <v>240</v>
      </c>
      <c r="I4700" s="1">
        <v>3655187</v>
      </c>
      <c r="J4700" s="1">
        <v>13776429</v>
      </c>
      <c r="K4700" s="1">
        <v>1.285815954208374</v>
      </c>
      <c r="L4700" s="1">
        <v>10.294258117675781</v>
      </c>
      <c r="M4700" s="1">
        <v>0.11821000277996063</v>
      </c>
      <c r="N4700" s="1">
        <v>3.3421194553375244</v>
      </c>
    </row>
    <row r="4701" spans="1:14" x14ac:dyDescent="0.25">
      <c r="A4701" s="1">
        <v>380200</v>
      </c>
      <c r="B4701" s="1" t="s">
        <v>1524</v>
      </c>
      <c r="C4701" s="1">
        <v>110171003</v>
      </c>
      <c r="D4701" s="1">
        <v>200</v>
      </c>
      <c r="E4701" s="1" t="s">
        <v>1735</v>
      </c>
      <c r="F4701" s="1" t="s">
        <v>232</v>
      </c>
      <c r="G4701" s="1" t="s">
        <v>172</v>
      </c>
      <c r="H4701" s="1" t="s">
        <v>240</v>
      </c>
      <c r="I4701" s="1">
        <v>2335278</v>
      </c>
      <c r="J4701" s="1">
        <v>15571441</v>
      </c>
      <c r="K4701" s="1">
        <v>0.35198500752449036</v>
      </c>
      <c r="L4701" s="1">
        <v>2.3127305507659912</v>
      </c>
      <c r="M4701" s="1">
        <v>0.14127500355243683</v>
      </c>
      <c r="N4701" s="1">
        <v>6.4391436576843262</v>
      </c>
    </row>
    <row r="4702" spans="1:14" x14ac:dyDescent="0.25">
      <c r="A4702" s="1">
        <v>380201</v>
      </c>
      <c r="B4702" s="1" t="s">
        <v>1524</v>
      </c>
      <c r="C4702" s="1">
        <v>110171803</v>
      </c>
      <c r="D4702" s="1">
        <v>201</v>
      </c>
      <c r="E4702" s="1" t="s">
        <v>1736</v>
      </c>
      <c r="F4702" s="1" t="s">
        <v>232</v>
      </c>
      <c r="G4702" s="1" t="s">
        <v>172</v>
      </c>
      <c r="H4702" s="1" t="s">
        <v>240</v>
      </c>
      <c r="I4702" s="1">
        <v>1020305</v>
      </c>
      <c r="J4702" s="1">
        <v>8865832</v>
      </c>
      <c r="K4702" s="1">
        <v>0.15676699578762054</v>
      </c>
      <c r="L4702" s="1">
        <v>1.8000439405441284</v>
      </c>
      <c r="M4702" s="1">
        <v>8.259899914264679E-2</v>
      </c>
      <c r="N4702" s="1">
        <v>8.808624267578125</v>
      </c>
    </row>
    <row r="4703" spans="1:14" x14ac:dyDescent="0.25">
      <c r="A4703" s="1">
        <v>380202</v>
      </c>
      <c r="B4703" s="1" t="s">
        <v>1524</v>
      </c>
      <c r="C4703" s="1">
        <v>110173003</v>
      </c>
      <c r="D4703" s="1">
        <v>202</v>
      </c>
      <c r="E4703" s="1" t="s">
        <v>1737</v>
      </c>
      <c r="F4703" s="1" t="s">
        <v>232</v>
      </c>
      <c r="G4703" s="1" t="s">
        <v>172</v>
      </c>
      <c r="H4703" s="1" t="s">
        <v>240</v>
      </c>
      <c r="I4703" s="1">
        <v>875945</v>
      </c>
      <c r="J4703" s="1">
        <v>6701941</v>
      </c>
      <c r="K4703" s="1">
        <v>0.11971999704837799</v>
      </c>
      <c r="L4703" s="1">
        <v>1.8188389539718628</v>
      </c>
      <c r="M4703" s="1">
        <v>9.4821996986865997E-2</v>
      </c>
      <c r="N4703" s="1">
        <v>12.139189720153809</v>
      </c>
    </row>
    <row r="4704" spans="1:14" x14ac:dyDescent="0.25">
      <c r="A4704" s="1">
        <v>380203</v>
      </c>
      <c r="B4704" s="1" t="s">
        <v>1524</v>
      </c>
      <c r="C4704" s="1">
        <v>110173504</v>
      </c>
      <c r="D4704" s="1">
        <v>203</v>
      </c>
      <c r="E4704" s="1" t="s">
        <v>1738</v>
      </c>
      <c r="F4704" s="1" t="s">
        <v>232</v>
      </c>
      <c r="G4704" s="1" t="s">
        <v>172</v>
      </c>
      <c r="H4704" s="1" t="s">
        <v>240</v>
      </c>
      <c r="I4704" s="1">
        <v>315867</v>
      </c>
      <c r="J4704" s="1">
        <v>3078448</v>
      </c>
      <c r="K4704" s="1">
        <v>4.144899919629097E-2</v>
      </c>
      <c r="L4704" s="1">
        <v>1.364801287651062</v>
      </c>
      <c r="M4704" s="1">
        <v>1.4592000283300877E-2</v>
      </c>
      <c r="N4704" s="1">
        <v>4.8434152603149414</v>
      </c>
    </row>
    <row r="4705" spans="1:14" x14ac:dyDescent="0.25">
      <c r="A4705" s="1">
        <v>380204</v>
      </c>
      <c r="B4705" s="1" t="s">
        <v>1524</v>
      </c>
      <c r="C4705" s="1">
        <v>110175003</v>
      </c>
      <c r="D4705" s="1">
        <v>204</v>
      </c>
      <c r="E4705" s="1" t="s">
        <v>1739</v>
      </c>
      <c r="F4705" s="1" t="s">
        <v>232</v>
      </c>
      <c r="G4705" s="1" t="s">
        <v>172</v>
      </c>
      <c r="H4705" s="1" t="s">
        <v>240</v>
      </c>
      <c r="I4705" s="1">
        <v>977776</v>
      </c>
      <c r="J4705" s="1">
        <v>8015533</v>
      </c>
      <c r="K4705" s="1">
        <v>0.11074600368738174</v>
      </c>
      <c r="L4705" s="1">
        <v>1.4009991884231567</v>
      </c>
      <c r="M4705" s="1">
        <v>6.855899840593338E-2</v>
      </c>
      <c r="N4705" s="1">
        <v>7.5404443740844727</v>
      </c>
    </row>
    <row r="4706" spans="1:14" x14ac:dyDescent="0.25">
      <c r="A4706" s="1">
        <v>380205</v>
      </c>
      <c r="B4706" s="1" t="s">
        <v>1524</v>
      </c>
      <c r="C4706" s="1">
        <v>110177003</v>
      </c>
      <c r="D4706" s="1">
        <v>205</v>
      </c>
      <c r="E4706" s="1" t="s">
        <v>1740</v>
      </c>
      <c r="F4706" s="1" t="s">
        <v>232</v>
      </c>
      <c r="G4706" s="1" t="s">
        <v>172</v>
      </c>
      <c r="H4706" s="1" t="s">
        <v>240</v>
      </c>
      <c r="I4706" s="1">
        <v>1860008</v>
      </c>
      <c r="J4706" s="1">
        <v>14121682</v>
      </c>
      <c r="K4706" s="1">
        <v>0.28944200277328491</v>
      </c>
      <c r="L4706" s="1">
        <v>2.0925171375274658</v>
      </c>
      <c r="M4706" s="1">
        <v>0.15606600046157837</v>
      </c>
      <c r="N4706" s="1">
        <v>9.1591148376464844</v>
      </c>
    </row>
    <row r="4707" spans="1:14" x14ac:dyDescent="0.25">
      <c r="A4707" s="1">
        <v>380206</v>
      </c>
      <c r="B4707" s="1" t="s">
        <v>1524</v>
      </c>
      <c r="C4707" s="1">
        <v>110179003</v>
      </c>
      <c r="D4707" s="1">
        <v>206</v>
      </c>
      <c r="E4707" s="1" t="s">
        <v>1741</v>
      </c>
      <c r="F4707" s="1" t="s">
        <v>232</v>
      </c>
      <c r="G4707" s="1" t="s">
        <v>172</v>
      </c>
      <c r="H4707" s="1" t="s">
        <v>240</v>
      </c>
      <c r="I4707" s="1">
        <v>1152148</v>
      </c>
      <c r="J4707" s="1">
        <v>8698217</v>
      </c>
      <c r="K4707" s="1">
        <v>0.12625099718570709</v>
      </c>
      <c r="L4707" s="1">
        <v>1.4728360176086426</v>
      </c>
      <c r="M4707" s="1">
        <v>9.8387002944946289E-2</v>
      </c>
      <c r="N4707" s="1">
        <v>9.3367471694946289</v>
      </c>
    </row>
    <row r="4708" spans="1:14" x14ac:dyDescent="0.25">
      <c r="A4708" s="1">
        <v>380207</v>
      </c>
      <c r="B4708" s="1" t="s">
        <v>1524</v>
      </c>
      <c r="C4708" s="1">
        <v>110183602</v>
      </c>
      <c r="D4708" s="1">
        <v>207</v>
      </c>
      <c r="E4708" s="1" t="s">
        <v>1742</v>
      </c>
      <c r="F4708" s="1" t="s">
        <v>232</v>
      </c>
      <c r="G4708" s="1" t="s">
        <v>185</v>
      </c>
      <c r="H4708" s="1" t="s">
        <v>240</v>
      </c>
      <c r="I4708" s="1">
        <v>4173094</v>
      </c>
      <c r="J4708" s="1">
        <v>24434412</v>
      </c>
      <c r="K4708" s="1">
        <v>0.47838398814201355</v>
      </c>
      <c r="L4708" s="1">
        <v>1.9969253540039063</v>
      </c>
      <c r="M4708" s="1">
        <v>0.16881799697875977</v>
      </c>
      <c r="N4708" s="1">
        <v>4.2159433364868164</v>
      </c>
    </row>
    <row r="4709" spans="1:14" x14ac:dyDescent="0.25">
      <c r="A4709" s="1">
        <v>380208</v>
      </c>
      <c r="B4709" s="1" t="s">
        <v>1524</v>
      </c>
      <c r="C4709" s="1">
        <v>111291304</v>
      </c>
      <c r="D4709" s="1">
        <v>208</v>
      </c>
      <c r="E4709" s="1" t="s">
        <v>1743</v>
      </c>
      <c r="F4709" s="1" t="s">
        <v>234</v>
      </c>
      <c r="G4709" s="1" t="s">
        <v>186</v>
      </c>
      <c r="H4709" s="1" t="s">
        <v>240</v>
      </c>
      <c r="I4709" s="1">
        <v>734102</v>
      </c>
      <c r="J4709" s="1">
        <v>6556808</v>
      </c>
      <c r="K4709" s="1">
        <v>0.12261000275611877</v>
      </c>
      <c r="L4709" s="1">
        <v>1.9055987596511841</v>
      </c>
      <c r="M4709" s="1">
        <v>3.2042998820543289E-2</v>
      </c>
      <c r="N4709" s="1">
        <v>4.5641465187072754</v>
      </c>
    </row>
    <row r="4710" spans="1:14" x14ac:dyDescent="0.25">
      <c r="A4710" s="1">
        <v>380209</v>
      </c>
      <c r="B4710" s="1" t="s">
        <v>1524</v>
      </c>
      <c r="C4710" s="1">
        <v>111292304</v>
      </c>
      <c r="D4710" s="1">
        <v>209</v>
      </c>
      <c r="E4710" s="1" t="s">
        <v>1744</v>
      </c>
      <c r="F4710" s="1" t="s">
        <v>234</v>
      </c>
      <c r="G4710" s="1" t="s">
        <v>186</v>
      </c>
      <c r="H4710" s="1" t="s">
        <v>240</v>
      </c>
      <c r="I4710" s="1">
        <v>339170</v>
      </c>
      <c r="J4710" s="1">
        <v>3321886</v>
      </c>
      <c r="K4710" s="1">
        <v>6.0283999890089035E-2</v>
      </c>
      <c r="L4710" s="1">
        <v>1.8482941389083862</v>
      </c>
      <c r="M4710" s="1">
        <v>1.1061999946832657E-2</v>
      </c>
      <c r="N4710" s="1">
        <v>3.3714509010314941</v>
      </c>
    </row>
    <row r="4711" spans="1:14" x14ac:dyDescent="0.25">
      <c r="A4711" s="1">
        <v>380210</v>
      </c>
      <c r="B4711" s="1" t="s">
        <v>1524</v>
      </c>
      <c r="C4711" s="1">
        <v>111297504</v>
      </c>
      <c r="D4711" s="1">
        <v>210</v>
      </c>
      <c r="E4711" s="1" t="s">
        <v>1745</v>
      </c>
      <c r="F4711" s="1" t="s">
        <v>234</v>
      </c>
      <c r="G4711" s="1" t="s">
        <v>186</v>
      </c>
      <c r="H4711" s="1" t="s">
        <v>240</v>
      </c>
      <c r="I4711" s="1">
        <v>587533</v>
      </c>
      <c r="J4711" s="1">
        <v>5032169</v>
      </c>
      <c r="K4711" s="1">
        <v>6.2242001295089722E-2</v>
      </c>
      <c r="L4711" s="1">
        <v>1.2523725032806396</v>
      </c>
      <c r="M4711" s="1">
        <v>2.4095999076962471E-2</v>
      </c>
      <c r="N4711" s="1">
        <v>4.2766094207763672</v>
      </c>
    </row>
    <row r="4712" spans="1:14" x14ac:dyDescent="0.25">
      <c r="A4712" s="1">
        <v>380211</v>
      </c>
      <c r="B4712" s="1" t="s">
        <v>1524</v>
      </c>
      <c r="C4712" s="1">
        <v>111312503</v>
      </c>
      <c r="D4712" s="1">
        <v>211</v>
      </c>
      <c r="E4712" s="1" t="s">
        <v>1746</v>
      </c>
      <c r="F4712" s="1" t="s">
        <v>232</v>
      </c>
      <c r="G4712" s="1" t="s">
        <v>187</v>
      </c>
      <c r="H4712" s="1" t="s">
        <v>240</v>
      </c>
      <c r="I4712" s="1">
        <v>1836444</v>
      </c>
      <c r="J4712" s="1">
        <v>9900481</v>
      </c>
      <c r="K4712" s="1">
        <v>0.1896979957818985</v>
      </c>
      <c r="L4712" s="1">
        <v>1.9534778594970703</v>
      </c>
      <c r="M4712" s="1">
        <v>0.11228799819946289</v>
      </c>
      <c r="N4712" s="1">
        <v>6.5126357078552246</v>
      </c>
    </row>
    <row r="4713" spans="1:14" x14ac:dyDescent="0.25">
      <c r="A4713" s="1">
        <v>380212</v>
      </c>
      <c r="B4713" s="1" t="s">
        <v>1524</v>
      </c>
      <c r="C4713" s="1">
        <v>111312804</v>
      </c>
      <c r="D4713" s="1">
        <v>212</v>
      </c>
      <c r="E4713" s="1" t="s">
        <v>1747</v>
      </c>
      <c r="F4713" s="1" t="s">
        <v>232</v>
      </c>
      <c r="G4713" s="1" t="s">
        <v>187</v>
      </c>
      <c r="H4713" s="1" t="s">
        <v>240</v>
      </c>
      <c r="I4713" s="1">
        <v>659688</v>
      </c>
      <c r="J4713" s="1">
        <v>5870487</v>
      </c>
      <c r="K4713" s="1">
        <v>9.2312999069690704E-2</v>
      </c>
      <c r="L4713" s="1">
        <v>1.5976154804229736</v>
      </c>
      <c r="M4713" s="1">
        <v>3.2772999256849289E-2</v>
      </c>
      <c r="N4713" s="1">
        <v>5.2276625633239746</v>
      </c>
    </row>
    <row r="4714" spans="1:14" x14ac:dyDescent="0.25">
      <c r="A4714" s="1">
        <v>380213</v>
      </c>
      <c r="B4714" s="1" t="s">
        <v>1524</v>
      </c>
      <c r="C4714" s="1">
        <v>111316003</v>
      </c>
      <c r="D4714" s="1">
        <v>213</v>
      </c>
      <c r="E4714" s="1" t="s">
        <v>1748</v>
      </c>
      <c r="F4714" s="1" t="s">
        <v>232</v>
      </c>
      <c r="G4714" s="1" t="s">
        <v>187</v>
      </c>
      <c r="H4714" s="1" t="s">
        <v>240</v>
      </c>
      <c r="I4714" s="1">
        <v>1236011</v>
      </c>
      <c r="J4714" s="1">
        <v>11132690</v>
      </c>
      <c r="K4714" s="1">
        <v>0.20959000289440155</v>
      </c>
      <c r="L4714" s="1">
        <v>1.9187775850296021</v>
      </c>
      <c r="M4714" s="1">
        <v>5.478300154209137E-2</v>
      </c>
      <c r="N4714" s="1">
        <v>4.6378006935119629</v>
      </c>
    </row>
    <row r="4715" spans="1:14" x14ac:dyDescent="0.25">
      <c r="A4715" s="1">
        <v>380214</v>
      </c>
      <c r="B4715" s="1" t="s">
        <v>1524</v>
      </c>
      <c r="C4715" s="1">
        <v>111317503</v>
      </c>
      <c r="D4715" s="1">
        <v>214</v>
      </c>
      <c r="E4715" s="1" t="s">
        <v>1749</v>
      </c>
      <c r="F4715" s="1" t="s">
        <v>232</v>
      </c>
      <c r="G4715" s="1" t="s">
        <v>187</v>
      </c>
      <c r="H4715" s="1" t="s">
        <v>240</v>
      </c>
      <c r="I4715" s="1">
        <v>934729</v>
      </c>
      <c r="J4715" s="1">
        <v>8009826</v>
      </c>
      <c r="K4715" s="1">
        <v>0.10637599974870682</v>
      </c>
      <c r="L4715" s="1">
        <v>1.345943808555603</v>
      </c>
      <c r="M4715" s="1">
        <v>4.2238000780344009E-2</v>
      </c>
      <c r="N4715" s="1">
        <v>4.7325968742370605</v>
      </c>
    </row>
    <row r="4716" spans="1:14" x14ac:dyDescent="0.25">
      <c r="A4716" s="1">
        <v>380215</v>
      </c>
      <c r="B4716" s="1" t="s">
        <v>1524</v>
      </c>
      <c r="C4716" s="1">
        <v>111343603</v>
      </c>
      <c r="D4716" s="1">
        <v>215</v>
      </c>
      <c r="E4716" s="1" t="s">
        <v>1750</v>
      </c>
      <c r="F4716" s="1" t="s">
        <v>234</v>
      </c>
      <c r="G4716" s="1" t="s">
        <v>188</v>
      </c>
      <c r="H4716" s="1" t="s">
        <v>240</v>
      </c>
      <c r="I4716" s="1">
        <v>2023488</v>
      </c>
      <c r="J4716" s="1">
        <v>12465115</v>
      </c>
      <c r="K4716" s="1">
        <v>0.24819500744342804</v>
      </c>
      <c r="L4716" s="1">
        <v>2.0315678119659424</v>
      </c>
      <c r="M4716" s="1">
        <v>8.1881999969482422E-2</v>
      </c>
      <c r="N4716" s="1">
        <v>4.2172303199768066</v>
      </c>
    </row>
    <row r="4717" spans="1:14" x14ac:dyDescent="0.25">
      <c r="A4717" s="1">
        <v>380216</v>
      </c>
      <c r="B4717" s="1" t="s">
        <v>1524</v>
      </c>
      <c r="C4717" s="1">
        <v>111444602</v>
      </c>
      <c r="D4717" s="1">
        <v>216</v>
      </c>
      <c r="E4717" s="1" t="s">
        <v>1751</v>
      </c>
      <c r="F4717" s="1" t="s">
        <v>232</v>
      </c>
      <c r="G4717" s="1" t="s">
        <v>189</v>
      </c>
      <c r="H4717" s="1" t="s">
        <v>240</v>
      </c>
      <c r="I4717" s="1">
        <v>4429338</v>
      </c>
      <c r="J4717" s="1">
        <v>27077918</v>
      </c>
      <c r="K4717" s="1">
        <v>0.62555402517318726</v>
      </c>
      <c r="L4717" s="1">
        <v>2.3648321628570557</v>
      </c>
      <c r="M4717" s="1">
        <v>0.23175400495529175</v>
      </c>
      <c r="N4717" s="1">
        <v>5.5211281776428223</v>
      </c>
    </row>
    <row r="4718" spans="1:14" x14ac:dyDescent="0.25">
      <c r="A4718" s="1">
        <v>380217</v>
      </c>
      <c r="B4718" s="1" t="s">
        <v>1524</v>
      </c>
      <c r="C4718" s="1">
        <v>112011103</v>
      </c>
      <c r="D4718" s="1">
        <v>217</v>
      </c>
      <c r="E4718" s="1" t="s">
        <v>1752</v>
      </c>
      <c r="F4718" s="1" t="s">
        <v>234</v>
      </c>
      <c r="G4718" s="1" t="s">
        <v>190</v>
      </c>
      <c r="H4718" s="1" t="s">
        <v>240</v>
      </c>
      <c r="I4718" s="1">
        <v>1413556</v>
      </c>
      <c r="J4718" s="1">
        <v>7571924</v>
      </c>
      <c r="K4718" s="1">
        <v>0.15744200348854065</v>
      </c>
      <c r="L4718" s="1">
        <v>2.1234390735626221</v>
      </c>
      <c r="M4718" s="1">
        <v>6.8507000803947449E-2</v>
      </c>
      <c r="N4718" s="1">
        <v>5.0932717323303223</v>
      </c>
    </row>
    <row r="4719" spans="1:14" x14ac:dyDescent="0.25">
      <c r="A4719" s="1">
        <v>380218</v>
      </c>
      <c r="B4719" s="1" t="s">
        <v>1524</v>
      </c>
      <c r="C4719" s="1">
        <v>112011603</v>
      </c>
      <c r="D4719" s="1">
        <v>218</v>
      </c>
      <c r="E4719" s="1" t="s">
        <v>1753</v>
      </c>
      <c r="F4719" s="1" t="s">
        <v>234</v>
      </c>
      <c r="G4719" s="1" t="s">
        <v>190</v>
      </c>
      <c r="H4719" s="1" t="s">
        <v>240</v>
      </c>
      <c r="I4719" s="1">
        <v>2935726</v>
      </c>
      <c r="J4719" s="1">
        <v>12866335</v>
      </c>
      <c r="K4719" s="1">
        <v>0.73291599750518799</v>
      </c>
      <c r="L4719" s="1">
        <v>6.0404739379882813</v>
      </c>
      <c r="M4719" s="1">
        <v>0.27534300088882446</v>
      </c>
      <c r="N4719" s="1">
        <v>10.349750518798828</v>
      </c>
    </row>
    <row r="4720" spans="1:14" x14ac:dyDescent="0.25">
      <c r="A4720" s="1">
        <v>380219</v>
      </c>
      <c r="B4720" s="1" t="s">
        <v>1524</v>
      </c>
      <c r="C4720" s="1">
        <v>112013054</v>
      </c>
      <c r="D4720" s="1">
        <v>219</v>
      </c>
      <c r="E4720" s="1" t="s">
        <v>1754</v>
      </c>
      <c r="F4720" s="1" t="s">
        <v>234</v>
      </c>
      <c r="G4720" s="1" t="s">
        <v>190</v>
      </c>
      <c r="H4720" s="1" t="s">
        <v>240</v>
      </c>
      <c r="I4720" s="1">
        <v>790411</v>
      </c>
      <c r="J4720" s="1">
        <v>4194172</v>
      </c>
      <c r="K4720" s="1">
        <v>9.5579996705055237E-2</v>
      </c>
      <c r="L4720" s="1">
        <v>2.3320202827453613</v>
      </c>
      <c r="M4720" s="1">
        <v>5.0576001405715942E-2</v>
      </c>
      <c r="N4720" s="1">
        <v>6.8361186981201172</v>
      </c>
    </row>
    <row r="4721" spans="1:14" x14ac:dyDescent="0.25">
      <c r="A4721" s="1">
        <v>380220</v>
      </c>
      <c r="B4721" s="1" t="s">
        <v>1524</v>
      </c>
      <c r="C4721" s="1">
        <v>112013753</v>
      </c>
      <c r="D4721" s="1">
        <v>220</v>
      </c>
      <c r="E4721" s="1" t="s">
        <v>1755</v>
      </c>
      <c r="F4721" s="1" t="s">
        <v>234</v>
      </c>
      <c r="G4721" s="1" t="s">
        <v>190</v>
      </c>
      <c r="H4721" s="1" t="s">
        <v>240</v>
      </c>
      <c r="I4721" s="1">
        <v>2192893</v>
      </c>
      <c r="J4721" s="1">
        <v>10212069</v>
      </c>
      <c r="K4721" s="1">
        <v>0.35270199179649353</v>
      </c>
      <c r="L4721" s="1">
        <v>3.577329158782959</v>
      </c>
      <c r="M4721" s="1">
        <v>8.9138001203536987E-2</v>
      </c>
      <c r="N4721" s="1">
        <v>4.2370901107788086</v>
      </c>
    </row>
    <row r="4722" spans="1:14" x14ac:dyDescent="0.25">
      <c r="A4722" s="1">
        <v>380221</v>
      </c>
      <c r="B4722" s="1" t="s">
        <v>1524</v>
      </c>
      <c r="C4722" s="1">
        <v>112015203</v>
      </c>
      <c r="D4722" s="1">
        <v>221</v>
      </c>
      <c r="E4722" s="1" t="s">
        <v>1756</v>
      </c>
      <c r="F4722" s="1" t="s">
        <v>234</v>
      </c>
      <c r="G4722" s="1" t="s">
        <v>190</v>
      </c>
      <c r="H4722" s="1" t="s">
        <v>240</v>
      </c>
      <c r="I4722" s="1">
        <v>1612302</v>
      </c>
      <c r="J4722" s="1">
        <v>7758970</v>
      </c>
      <c r="K4722" s="1">
        <v>0.16434000432491302</v>
      </c>
      <c r="L4722" s="1">
        <v>2.1638972759246826</v>
      </c>
      <c r="M4722" s="1">
        <v>5.9436999261379242E-2</v>
      </c>
      <c r="N4722" s="1">
        <v>3.8275704383850098</v>
      </c>
    </row>
    <row r="4723" spans="1:14" x14ac:dyDescent="0.25">
      <c r="A4723" s="1">
        <v>380222</v>
      </c>
      <c r="B4723" s="1" t="s">
        <v>1524</v>
      </c>
      <c r="C4723" s="1">
        <v>112018523</v>
      </c>
      <c r="D4723" s="1">
        <v>222</v>
      </c>
      <c r="E4723" s="1" t="s">
        <v>1757</v>
      </c>
      <c r="F4723" s="1" t="s">
        <v>234</v>
      </c>
      <c r="G4723" s="1" t="s">
        <v>190</v>
      </c>
      <c r="H4723" s="1" t="s">
        <v>240</v>
      </c>
      <c r="I4723" s="1">
        <v>1492811</v>
      </c>
      <c r="J4723" s="1">
        <v>8704752</v>
      </c>
      <c r="K4723" s="1">
        <v>0.26682600378990173</v>
      </c>
      <c r="L4723" s="1">
        <v>3.1622226238250732</v>
      </c>
      <c r="M4723" s="1">
        <v>0.1395840048789978</v>
      </c>
      <c r="N4723" s="1">
        <v>10.314899444580078</v>
      </c>
    </row>
    <row r="4724" spans="1:14" x14ac:dyDescent="0.25">
      <c r="A4724" s="1">
        <v>380223</v>
      </c>
      <c r="B4724" s="1" t="s">
        <v>1524</v>
      </c>
      <c r="C4724" s="1">
        <v>112281302</v>
      </c>
      <c r="D4724" s="1">
        <v>223</v>
      </c>
      <c r="E4724" s="1" t="s">
        <v>1758</v>
      </c>
      <c r="F4724" s="1" t="s">
        <v>234</v>
      </c>
      <c r="G4724" s="1" t="s">
        <v>191</v>
      </c>
      <c r="H4724" s="1" t="s">
        <v>240</v>
      </c>
      <c r="I4724" s="1">
        <v>5993256</v>
      </c>
      <c r="J4724" s="1">
        <v>31080704</v>
      </c>
      <c r="K4724" s="1">
        <v>1.7187639474868774</v>
      </c>
      <c r="L4724" s="1">
        <v>5.8537139892578125</v>
      </c>
      <c r="M4724" s="1">
        <v>0.56731700897216797</v>
      </c>
      <c r="N4724" s="1">
        <v>10.455646514892578</v>
      </c>
    </row>
    <row r="4725" spans="1:14" x14ac:dyDescent="0.25">
      <c r="A4725" s="1">
        <v>380224</v>
      </c>
      <c r="B4725" s="1" t="s">
        <v>1524</v>
      </c>
      <c r="C4725" s="1">
        <v>112282004</v>
      </c>
      <c r="D4725" s="1">
        <v>224</v>
      </c>
      <c r="E4725" s="1" t="s">
        <v>1759</v>
      </c>
      <c r="F4725" s="1" t="s">
        <v>234</v>
      </c>
      <c r="G4725" s="1" t="s">
        <v>191</v>
      </c>
      <c r="H4725" s="1" t="s">
        <v>240</v>
      </c>
      <c r="I4725" s="1">
        <v>379515</v>
      </c>
      <c r="J4725" s="1">
        <v>2822508</v>
      </c>
      <c r="K4725" s="1">
        <v>4.3662000447511673E-2</v>
      </c>
      <c r="L4725" s="1">
        <v>1.5712277889251709</v>
      </c>
      <c r="M4725" s="1">
        <v>8.5220001637935638E-3</v>
      </c>
      <c r="N4725" s="1">
        <v>2.2970783710479736</v>
      </c>
    </row>
    <row r="4726" spans="1:14" x14ac:dyDescent="0.25">
      <c r="A4726" s="1">
        <v>380225</v>
      </c>
      <c r="B4726" s="1" t="s">
        <v>1524</v>
      </c>
      <c r="C4726" s="1">
        <v>112283003</v>
      </c>
      <c r="D4726" s="1">
        <v>225</v>
      </c>
      <c r="E4726" s="1" t="s">
        <v>1760</v>
      </c>
      <c r="F4726" s="1" t="s">
        <v>234</v>
      </c>
      <c r="G4726" s="1" t="s">
        <v>191</v>
      </c>
      <c r="H4726" s="1" t="s">
        <v>240</v>
      </c>
      <c r="I4726" s="1">
        <v>1715887</v>
      </c>
      <c r="J4726" s="1">
        <v>8535223</v>
      </c>
      <c r="K4726" s="1">
        <v>0.31789499521255493</v>
      </c>
      <c r="L4726" s="1">
        <v>3.8685932159423828</v>
      </c>
      <c r="M4726" s="1">
        <v>9.3134000897407532E-2</v>
      </c>
      <c r="N4726" s="1">
        <v>5.7392592430114746</v>
      </c>
    </row>
    <row r="4727" spans="1:14" x14ac:dyDescent="0.25">
      <c r="A4727" s="1">
        <v>380226</v>
      </c>
      <c r="B4727" s="1" t="s">
        <v>1524</v>
      </c>
      <c r="C4727" s="1">
        <v>112286003</v>
      </c>
      <c r="D4727" s="1">
        <v>226</v>
      </c>
      <c r="E4727" s="1" t="s">
        <v>1761</v>
      </c>
      <c r="F4727" s="1" t="s">
        <v>234</v>
      </c>
      <c r="G4727" s="1" t="s">
        <v>191</v>
      </c>
      <c r="H4727" s="1" t="s">
        <v>240</v>
      </c>
      <c r="I4727" s="1">
        <v>2003578</v>
      </c>
      <c r="J4727" s="1">
        <v>9954554</v>
      </c>
      <c r="K4727" s="1">
        <v>0.21426400542259216</v>
      </c>
      <c r="L4727" s="1">
        <v>2.1997702121734619</v>
      </c>
      <c r="M4727" s="1">
        <v>0.11639399826526642</v>
      </c>
      <c r="N4727" s="1">
        <v>6.1676020622253418</v>
      </c>
    </row>
    <row r="4728" spans="1:14" x14ac:dyDescent="0.25">
      <c r="A4728" s="1">
        <v>380227</v>
      </c>
      <c r="B4728" s="1" t="s">
        <v>1524</v>
      </c>
      <c r="C4728" s="1">
        <v>112289003</v>
      </c>
      <c r="D4728" s="1">
        <v>227</v>
      </c>
      <c r="E4728" s="1" t="s">
        <v>1762</v>
      </c>
      <c r="F4728" s="1" t="s">
        <v>234</v>
      </c>
      <c r="G4728" s="1" t="s">
        <v>191</v>
      </c>
      <c r="H4728" s="1" t="s">
        <v>240</v>
      </c>
      <c r="I4728" s="1">
        <v>3209892</v>
      </c>
      <c r="J4728" s="1">
        <v>17430370</v>
      </c>
      <c r="K4728" s="1">
        <v>0.54131799936294556</v>
      </c>
      <c r="L4728" s="1">
        <v>3.2051413059234619</v>
      </c>
      <c r="M4728" s="1">
        <v>0.26664900779724121</v>
      </c>
      <c r="N4728" s="1">
        <v>9.0597000122070313</v>
      </c>
    </row>
    <row r="4729" spans="1:14" x14ac:dyDescent="0.25">
      <c r="A4729" s="1">
        <v>380228</v>
      </c>
      <c r="B4729" s="1" t="s">
        <v>1524</v>
      </c>
      <c r="C4729" s="1">
        <v>112671303</v>
      </c>
      <c r="D4729" s="1">
        <v>228</v>
      </c>
      <c r="E4729" s="1" t="s">
        <v>1763</v>
      </c>
      <c r="F4729" s="1" t="s">
        <v>234</v>
      </c>
      <c r="G4729" s="1" t="s">
        <v>192</v>
      </c>
      <c r="H4729" s="1" t="s">
        <v>240</v>
      </c>
      <c r="I4729" s="1">
        <v>2926236</v>
      </c>
      <c r="J4729" s="1">
        <v>13129835</v>
      </c>
      <c r="K4729" s="1">
        <v>1.0815479755401611</v>
      </c>
      <c r="L4729" s="1">
        <v>8.9767780303955078</v>
      </c>
      <c r="M4729" s="1">
        <v>0.25088199973106384</v>
      </c>
      <c r="N4729" s="1">
        <v>9.3775253295898438</v>
      </c>
    </row>
    <row r="4730" spans="1:14" x14ac:dyDescent="0.25">
      <c r="A4730" s="1">
        <v>380229</v>
      </c>
      <c r="B4730" s="1" t="s">
        <v>1524</v>
      </c>
      <c r="C4730" s="1">
        <v>112671603</v>
      </c>
      <c r="D4730" s="1">
        <v>229</v>
      </c>
      <c r="E4730" s="1" t="s">
        <v>1764</v>
      </c>
      <c r="F4730" s="1" t="s">
        <v>234</v>
      </c>
      <c r="G4730" s="1" t="s">
        <v>192</v>
      </c>
      <c r="H4730" s="1" t="s">
        <v>240</v>
      </c>
      <c r="I4730" s="1">
        <v>4380312</v>
      </c>
      <c r="J4730" s="1">
        <v>16805132</v>
      </c>
      <c r="K4730" s="1">
        <v>1.4761409759521484</v>
      </c>
      <c r="L4730" s="1">
        <v>9.6297340393066406</v>
      </c>
      <c r="M4730" s="1">
        <v>0.40269699692726135</v>
      </c>
      <c r="N4730" s="1">
        <v>10.124081611633301</v>
      </c>
    </row>
    <row r="4731" spans="1:14" x14ac:dyDescent="0.25">
      <c r="A4731" s="1">
        <v>380230</v>
      </c>
      <c r="B4731" s="1" t="s">
        <v>1524</v>
      </c>
      <c r="C4731" s="1">
        <v>112671803</v>
      </c>
      <c r="D4731" s="1">
        <v>230</v>
      </c>
      <c r="E4731" s="1" t="s">
        <v>1765</v>
      </c>
      <c r="F4731" s="1" t="s">
        <v>234</v>
      </c>
      <c r="G4731" s="1" t="s">
        <v>192</v>
      </c>
      <c r="H4731" s="1" t="s">
        <v>240</v>
      </c>
      <c r="I4731" s="1">
        <v>2870286</v>
      </c>
      <c r="J4731" s="1">
        <v>13771825</v>
      </c>
      <c r="K4731" s="1">
        <v>0.36176899075508118</v>
      </c>
      <c r="L4731" s="1">
        <v>2.6977441310882568</v>
      </c>
      <c r="M4731" s="1">
        <v>0.1783050000667572</v>
      </c>
      <c r="N4731" s="1">
        <v>6.623560905456543</v>
      </c>
    </row>
    <row r="4732" spans="1:14" x14ac:dyDescent="0.25">
      <c r="A4732" s="1">
        <v>380231</v>
      </c>
      <c r="B4732" s="1" t="s">
        <v>1524</v>
      </c>
      <c r="C4732" s="1">
        <v>112672203</v>
      </c>
      <c r="D4732" s="1">
        <v>231</v>
      </c>
      <c r="E4732" s="1" t="s">
        <v>1766</v>
      </c>
      <c r="F4732" s="1" t="s">
        <v>234</v>
      </c>
      <c r="G4732" s="1" t="s">
        <v>192</v>
      </c>
      <c r="H4732" s="1" t="s">
        <v>240</v>
      </c>
      <c r="I4732" s="1">
        <v>2467475</v>
      </c>
      <c r="J4732" s="1">
        <v>9413192</v>
      </c>
      <c r="K4732" s="1">
        <v>0.2328840047121048</v>
      </c>
      <c r="L4732" s="1">
        <v>2.5367777347564697</v>
      </c>
      <c r="M4732" s="1">
        <v>0.16367299854755402</v>
      </c>
      <c r="N4732" s="1">
        <v>7.1044735908508301</v>
      </c>
    </row>
    <row r="4733" spans="1:14" x14ac:dyDescent="0.25">
      <c r="A4733" s="1">
        <v>380232</v>
      </c>
      <c r="B4733" s="1" t="s">
        <v>1524</v>
      </c>
      <c r="C4733" s="1">
        <v>112672803</v>
      </c>
      <c r="D4733" s="1">
        <v>232</v>
      </c>
      <c r="E4733" s="1" t="s">
        <v>1767</v>
      </c>
      <c r="F4733" s="1" t="s">
        <v>234</v>
      </c>
      <c r="G4733" s="1" t="s">
        <v>192</v>
      </c>
      <c r="H4733" s="1" t="s">
        <v>240</v>
      </c>
      <c r="I4733" s="1">
        <v>1466493</v>
      </c>
      <c r="J4733" s="1">
        <v>6798055</v>
      </c>
      <c r="K4733" s="1">
        <v>0.84373801946640015</v>
      </c>
      <c r="L4733" s="1">
        <v>14.17018985748291</v>
      </c>
      <c r="M4733" s="1">
        <v>0.13854600489139557</v>
      </c>
      <c r="N4733" s="1">
        <v>10.433096885681152</v>
      </c>
    </row>
    <row r="4734" spans="1:14" x14ac:dyDescent="0.25">
      <c r="A4734" s="1">
        <v>380233</v>
      </c>
      <c r="B4734" s="1" t="s">
        <v>1524</v>
      </c>
      <c r="C4734" s="1">
        <v>112674403</v>
      </c>
      <c r="D4734" s="1">
        <v>233</v>
      </c>
      <c r="E4734" s="1" t="s">
        <v>1768</v>
      </c>
      <c r="F4734" s="1" t="s">
        <v>234</v>
      </c>
      <c r="G4734" s="1" t="s">
        <v>192</v>
      </c>
      <c r="H4734" s="1" t="s">
        <v>240</v>
      </c>
      <c r="I4734" s="1">
        <v>2789582</v>
      </c>
      <c r="J4734" s="1">
        <v>15193540</v>
      </c>
      <c r="K4734" s="1">
        <v>0.60027897357940674</v>
      </c>
      <c r="L4734" s="1">
        <v>4.113398551940918</v>
      </c>
      <c r="M4734" s="1">
        <v>0.21491500735282898</v>
      </c>
      <c r="N4734" s="1">
        <v>8.3472929000854492</v>
      </c>
    </row>
    <row r="4735" spans="1:14" x14ac:dyDescent="0.25">
      <c r="A4735" s="1">
        <v>380234</v>
      </c>
      <c r="B4735" s="1" t="s">
        <v>1524</v>
      </c>
      <c r="C4735" s="1">
        <v>112675503</v>
      </c>
      <c r="D4735" s="1">
        <v>234</v>
      </c>
      <c r="E4735" s="1" t="s">
        <v>1769</v>
      </c>
      <c r="F4735" s="1" t="s">
        <v>234</v>
      </c>
      <c r="G4735" s="1" t="s">
        <v>192</v>
      </c>
      <c r="H4735" s="1" t="s">
        <v>240</v>
      </c>
      <c r="I4735" s="1">
        <v>4488951</v>
      </c>
      <c r="J4735" s="1">
        <v>18237214</v>
      </c>
      <c r="K4735" s="1">
        <v>0.40316599607467651</v>
      </c>
      <c r="L4735" s="1">
        <v>2.2606532573699951</v>
      </c>
      <c r="M4735" s="1">
        <v>0.40812200307846069</v>
      </c>
      <c r="N4735" s="1">
        <v>10.000958442687988</v>
      </c>
    </row>
    <row r="4736" spans="1:14" x14ac:dyDescent="0.25">
      <c r="A4736" s="1">
        <v>380235</v>
      </c>
      <c r="B4736" s="1" t="s">
        <v>1524</v>
      </c>
      <c r="C4736" s="1">
        <v>112676203</v>
      </c>
      <c r="D4736" s="1">
        <v>235</v>
      </c>
      <c r="E4736" s="1" t="s">
        <v>1770</v>
      </c>
      <c r="F4736" s="1" t="s">
        <v>234</v>
      </c>
      <c r="G4736" s="1" t="s">
        <v>192</v>
      </c>
      <c r="H4736" s="1" t="s">
        <v>240</v>
      </c>
      <c r="I4736" s="1">
        <v>2302754</v>
      </c>
      <c r="J4736" s="1">
        <v>10455818</v>
      </c>
      <c r="K4736" s="1">
        <v>0.18954500555992126</v>
      </c>
      <c r="L4736" s="1">
        <v>1.8462883234024048</v>
      </c>
      <c r="M4736" s="1">
        <v>0.12708599865436554</v>
      </c>
      <c r="N4736" s="1">
        <v>5.841240406036377</v>
      </c>
    </row>
    <row r="4737" spans="1:14" x14ac:dyDescent="0.25">
      <c r="A4737" s="1">
        <v>380236</v>
      </c>
      <c r="B4737" s="1" t="s">
        <v>1524</v>
      </c>
      <c r="C4737" s="1">
        <v>112676403</v>
      </c>
      <c r="D4737" s="1">
        <v>236</v>
      </c>
      <c r="E4737" s="1" t="s">
        <v>1771</v>
      </c>
      <c r="F4737" s="1" t="s">
        <v>234</v>
      </c>
      <c r="G4737" s="1" t="s">
        <v>192</v>
      </c>
      <c r="H4737" s="1" t="s">
        <v>240</v>
      </c>
      <c r="I4737" s="1">
        <v>3160389</v>
      </c>
      <c r="J4737" s="1">
        <v>13998557</v>
      </c>
      <c r="K4737" s="1">
        <v>0.54738301038742065</v>
      </c>
      <c r="L4737" s="1">
        <v>4.0694069862365723</v>
      </c>
      <c r="M4737" s="1">
        <v>0.36800900101661682</v>
      </c>
      <c r="N4737" s="1">
        <v>13.179044723510742</v>
      </c>
    </row>
    <row r="4738" spans="1:14" x14ac:dyDescent="0.25">
      <c r="A4738" s="1">
        <v>380237</v>
      </c>
      <c r="B4738" s="1" t="s">
        <v>1524</v>
      </c>
      <c r="C4738" s="1">
        <v>112676503</v>
      </c>
      <c r="D4738" s="1">
        <v>237</v>
      </c>
      <c r="E4738" s="1" t="s">
        <v>1772</v>
      </c>
      <c r="F4738" s="1" t="s">
        <v>234</v>
      </c>
      <c r="G4738" s="1" t="s">
        <v>192</v>
      </c>
      <c r="H4738" s="1" t="s">
        <v>240</v>
      </c>
      <c r="I4738" s="1">
        <v>2435222</v>
      </c>
      <c r="J4738" s="1">
        <v>9654172</v>
      </c>
      <c r="K4738" s="1">
        <v>0.21876999735832214</v>
      </c>
      <c r="L4738" s="1">
        <v>2.3186080455780029</v>
      </c>
      <c r="M4738" s="1">
        <v>0.17381599545478821</v>
      </c>
      <c r="N4738" s="1">
        <v>7.6861915588378906</v>
      </c>
    </row>
    <row r="4739" spans="1:14" x14ac:dyDescent="0.25">
      <c r="A4739" s="1">
        <v>380238</v>
      </c>
      <c r="B4739" s="1" t="s">
        <v>1524</v>
      </c>
      <c r="C4739" s="1">
        <v>112676703</v>
      </c>
      <c r="D4739" s="1">
        <v>238</v>
      </c>
      <c r="E4739" s="1" t="s">
        <v>1773</v>
      </c>
      <c r="F4739" s="1" t="s">
        <v>234</v>
      </c>
      <c r="G4739" s="1" t="s">
        <v>192</v>
      </c>
      <c r="H4739" s="1" t="s">
        <v>240</v>
      </c>
      <c r="I4739" s="1">
        <v>3136392</v>
      </c>
      <c r="J4739" s="1">
        <v>13685767</v>
      </c>
      <c r="K4739" s="1">
        <v>0.35144299268722534</v>
      </c>
      <c r="L4739" s="1">
        <v>2.6356265544891357</v>
      </c>
      <c r="M4739" s="1">
        <v>0.2231069952249527</v>
      </c>
      <c r="N4739" s="1">
        <v>7.6582622528076172</v>
      </c>
    </row>
    <row r="4740" spans="1:14" x14ac:dyDescent="0.25">
      <c r="A4740" s="1">
        <v>380239</v>
      </c>
      <c r="B4740" s="1" t="s">
        <v>1524</v>
      </c>
      <c r="C4740" s="1">
        <v>112678503</v>
      </c>
      <c r="D4740" s="1">
        <v>239</v>
      </c>
      <c r="E4740" s="1" t="s">
        <v>1774</v>
      </c>
      <c r="F4740" s="1" t="s">
        <v>234</v>
      </c>
      <c r="G4740" s="1" t="s">
        <v>192</v>
      </c>
      <c r="H4740" s="1" t="s">
        <v>240</v>
      </c>
      <c r="I4740" s="1">
        <v>2396904</v>
      </c>
      <c r="J4740" s="1">
        <v>10044871</v>
      </c>
      <c r="K4740" s="1">
        <v>0.71299499273300171</v>
      </c>
      <c r="L4740" s="1">
        <v>7.6404252052307129</v>
      </c>
      <c r="M4740" s="1">
        <v>0.24071900546550751</v>
      </c>
      <c r="N4740" s="1">
        <v>11.164115905761719</v>
      </c>
    </row>
    <row r="4741" spans="1:14" x14ac:dyDescent="0.25">
      <c r="A4741" s="1">
        <v>380240</v>
      </c>
      <c r="B4741" s="1" t="s">
        <v>1524</v>
      </c>
      <c r="C4741" s="1">
        <v>112679002</v>
      </c>
      <c r="D4741" s="1">
        <v>240</v>
      </c>
      <c r="E4741" s="1" t="s">
        <v>1775</v>
      </c>
      <c r="F4741" s="1" t="s">
        <v>234</v>
      </c>
      <c r="G4741" s="1" t="s">
        <v>192</v>
      </c>
      <c r="H4741" s="1" t="s">
        <v>240</v>
      </c>
      <c r="I4741" s="1">
        <v>9195590</v>
      </c>
      <c r="J4741" s="1">
        <v>104228384</v>
      </c>
      <c r="K4741" s="1">
        <v>5.1768798828125</v>
      </c>
      <c r="L4741" s="1">
        <v>5.2264528274536133</v>
      </c>
      <c r="M4741" s="1">
        <v>0.69258797168731689</v>
      </c>
      <c r="N4741" s="1">
        <v>8.1452169418334961</v>
      </c>
    </row>
    <row r="4742" spans="1:14" x14ac:dyDescent="0.25">
      <c r="A4742" s="1">
        <v>380241</v>
      </c>
      <c r="B4742" s="1" t="s">
        <v>1524</v>
      </c>
      <c r="C4742" s="1">
        <v>112679403</v>
      </c>
      <c r="D4742" s="1">
        <v>241</v>
      </c>
      <c r="E4742" s="1" t="s">
        <v>1776</v>
      </c>
      <c r="F4742" s="1" t="s">
        <v>234</v>
      </c>
      <c r="G4742" s="1" t="s">
        <v>192</v>
      </c>
      <c r="H4742" s="1" t="s">
        <v>240</v>
      </c>
      <c r="I4742" s="1">
        <v>1764482</v>
      </c>
      <c r="J4742" s="1">
        <v>6837586</v>
      </c>
      <c r="K4742" s="1">
        <v>1.0312319993972778</v>
      </c>
      <c r="L4742" s="1">
        <v>17.760404586791992</v>
      </c>
      <c r="M4742" s="1">
        <v>0.13262200355529785</v>
      </c>
      <c r="N4742" s="1">
        <v>8.1270456314086914</v>
      </c>
    </row>
    <row r="4743" spans="1:14" x14ac:dyDescent="0.25">
      <c r="A4743" s="1">
        <v>380242</v>
      </c>
      <c r="B4743" s="1" t="s">
        <v>1524</v>
      </c>
      <c r="C4743" s="1">
        <v>113361303</v>
      </c>
      <c r="D4743" s="1">
        <v>242</v>
      </c>
      <c r="E4743" s="1" t="s">
        <v>1777</v>
      </c>
      <c r="F4743" s="1" t="s">
        <v>234</v>
      </c>
      <c r="G4743" s="1" t="s">
        <v>193</v>
      </c>
      <c r="H4743" s="1" t="s">
        <v>240</v>
      </c>
      <c r="I4743" s="1">
        <v>2419552</v>
      </c>
      <c r="J4743" s="1">
        <v>9437652</v>
      </c>
      <c r="K4743" s="1">
        <v>0.24467200040817261</v>
      </c>
      <c r="L4743" s="1">
        <v>2.6615090370178223</v>
      </c>
      <c r="M4743" s="1">
        <v>0.19548800587654114</v>
      </c>
      <c r="N4743" s="1">
        <v>8.7896747589111328</v>
      </c>
    </row>
    <row r="4744" spans="1:14" x14ac:dyDescent="0.25">
      <c r="A4744" s="1">
        <v>380243</v>
      </c>
      <c r="B4744" s="1" t="s">
        <v>1524</v>
      </c>
      <c r="C4744" s="1">
        <v>113361503</v>
      </c>
      <c r="D4744" s="1">
        <v>243</v>
      </c>
      <c r="E4744" s="1" t="s">
        <v>1778</v>
      </c>
      <c r="F4744" s="1" t="s">
        <v>234</v>
      </c>
      <c r="G4744" s="1" t="s">
        <v>193</v>
      </c>
      <c r="H4744" s="1" t="s">
        <v>240</v>
      </c>
      <c r="I4744" s="1">
        <v>1993517</v>
      </c>
      <c r="J4744" s="1">
        <v>11136342</v>
      </c>
      <c r="K4744" s="1">
        <v>0.50771701335906982</v>
      </c>
      <c r="L4744" s="1">
        <v>4.7768831253051758</v>
      </c>
      <c r="M4744" s="1">
        <v>0.18073000013828278</v>
      </c>
      <c r="N4744" s="1">
        <v>9.969731330871582</v>
      </c>
    </row>
    <row r="4745" spans="1:14" x14ac:dyDescent="0.25">
      <c r="A4745" s="1">
        <v>380244</v>
      </c>
      <c r="B4745" s="1" t="s">
        <v>1524</v>
      </c>
      <c r="C4745" s="1">
        <v>113361703</v>
      </c>
      <c r="D4745" s="1">
        <v>244</v>
      </c>
      <c r="E4745" s="1" t="s">
        <v>1779</v>
      </c>
      <c r="F4745" s="1" t="s">
        <v>234</v>
      </c>
      <c r="G4745" s="1" t="s">
        <v>193</v>
      </c>
      <c r="H4745" s="1" t="s">
        <v>240</v>
      </c>
      <c r="I4745" s="1">
        <v>2173675</v>
      </c>
      <c r="J4745" s="1">
        <v>8388838</v>
      </c>
      <c r="K4745" s="1">
        <v>0.98808199167251587</v>
      </c>
      <c r="L4745" s="1">
        <v>13.351095199584961</v>
      </c>
      <c r="M4745" s="1">
        <v>0.11761199682950974</v>
      </c>
      <c r="N4745" s="1">
        <v>5.720252513885498</v>
      </c>
    </row>
    <row r="4746" spans="1:14" x14ac:dyDescent="0.25">
      <c r="A4746" s="1">
        <v>380245</v>
      </c>
      <c r="B4746" s="1" t="s">
        <v>1524</v>
      </c>
      <c r="C4746" s="1">
        <v>113362203</v>
      </c>
      <c r="D4746" s="1">
        <v>245</v>
      </c>
      <c r="E4746" s="1" t="s">
        <v>1780</v>
      </c>
      <c r="F4746" s="1" t="s">
        <v>234</v>
      </c>
      <c r="G4746" s="1" t="s">
        <v>193</v>
      </c>
      <c r="H4746" s="1" t="s">
        <v>240</v>
      </c>
      <c r="I4746" s="1">
        <v>2103440</v>
      </c>
      <c r="J4746" s="1">
        <v>9518816</v>
      </c>
      <c r="K4746" s="1">
        <v>0.28410598635673523</v>
      </c>
      <c r="L4746" s="1">
        <v>3.0765016078948975</v>
      </c>
      <c r="M4746" s="1">
        <v>0.15034900605678558</v>
      </c>
      <c r="N4746" s="1">
        <v>7.698002815246582</v>
      </c>
    </row>
    <row r="4747" spans="1:14" x14ac:dyDescent="0.25">
      <c r="A4747" s="1">
        <v>380246</v>
      </c>
      <c r="B4747" s="1" t="s">
        <v>1524</v>
      </c>
      <c r="C4747" s="1">
        <v>113362303</v>
      </c>
      <c r="D4747" s="1">
        <v>246</v>
      </c>
      <c r="E4747" s="1" t="s">
        <v>1781</v>
      </c>
      <c r="F4747" s="1" t="s">
        <v>234</v>
      </c>
      <c r="G4747" s="1" t="s">
        <v>193</v>
      </c>
      <c r="H4747" s="1" t="s">
        <v>240</v>
      </c>
      <c r="I4747" s="1">
        <v>1839496</v>
      </c>
      <c r="J4747" s="1">
        <v>6213938</v>
      </c>
      <c r="K4747" s="1">
        <v>0.29736000299453735</v>
      </c>
      <c r="L4747" s="1">
        <v>5.0258779525756836</v>
      </c>
      <c r="M4747" s="1">
        <v>4.6558000147342682E-2</v>
      </c>
      <c r="N4747" s="1">
        <v>2.5967433452606201</v>
      </c>
    </row>
    <row r="4748" spans="1:14" x14ac:dyDescent="0.25">
      <c r="A4748" s="1">
        <v>380247</v>
      </c>
      <c r="B4748" s="1" t="s">
        <v>1524</v>
      </c>
      <c r="C4748" s="1">
        <v>113362403</v>
      </c>
      <c r="D4748" s="1">
        <v>247</v>
      </c>
      <c r="E4748" s="1" t="s">
        <v>1782</v>
      </c>
      <c r="F4748" s="1" t="s">
        <v>234</v>
      </c>
      <c r="G4748" s="1" t="s">
        <v>193</v>
      </c>
      <c r="H4748" s="1" t="s">
        <v>240</v>
      </c>
      <c r="I4748" s="1">
        <v>2714632</v>
      </c>
      <c r="J4748" s="1">
        <v>11543476</v>
      </c>
      <c r="K4748" s="1">
        <v>0.31660699844360352</v>
      </c>
      <c r="L4748" s="1">
        <v>2.8200829029083252</v>
      </c>
      <c r="M4748" s="1">
        <v>0.20167499780654907</v>
      </c>
      <c r="N4748" s="1">
        <v>8.0254058837890625</v>
      </c>
    </row>
    <row r="4749" spans="1:14" x14ac:dyDescent="0.25">
      <c r="A4749" s="1">
        <v>380248</v>
      </c>
      <c r="B4749" s="1" t="s">
        <v>1524</v>
      </c>
      <c r="C4749" s="1">
        <v>113362603</v>
      </c>
      <c r="D4749" s="1">
        <v>248</v>
      </c>
      <c r="E4749" s="1" t="s">
        <v>1783</v>
      </c>
      <c r="F4749" s="1" t="s">
        <v>234</v>
      </c>
      <c r="G4749" s="1" t="s">
        <v>193</v>
      </c>
      <c r="H4749" s="1" t="s">
        <v>240</v>
      </c>
      <c r="I4749" s="1">
        <v>3141119</v>
      </c>
      <c r="J4749" s="1">
        <v>14717803</v>
      </c>
      <c r="K4749" s="1">
        <v>0.47766599059104919</v>
      </c>
      <c r="L4749" s="1">
        <v>3.3543636798858643</v>
      </c>
      <c r="M4749" s="1">
        <v>0.18505300581455231</v>
      </c>
      <c r="N4749" s="1">
        <v>6.2601103782653809</v>
      </c>
    </row>
    <row r="4750" spans="1:14" x14ac:dyDescent="0.25">
      <c r="A4750" s="1">
        <v>380249</v>
      </c>
      <c r="B4750" s="1" t="s">
        <v>1524</v>
      </c>
      <c r="C4750" s="1">
        <v>113363103</v>
      </c>
      <c r="D4750" s="1">
        <v>249</v>
      </c>
      <c r="E4750" s="1" t="s">
        <v>1784</v>
      </c>
      <c r="F4750" s="1" t="s">
        <v>234</v>
      </c>
      <c r="G4750" s="1" t="s">
        <v>193</v>
      </c>
      <c r="H4750" s="1" t="s">
        <v>240</v>
      </c>
      <c r="I4750" s="1">
        <v>4991404</v>
      </c>
      <c r="J4750" s="1">
        <v>17253604</v>
      </c>
      <c r="K4750" s="1">
        <v>0.69845300912857056</v>
      </c>
      <c r="L4750" s="1">
        <v>4.2189469337463379</v>
      </c>
      <c r="M4750" s="1">
        <v>0.43336901068687439</v>
      </c>
      <c r="N4750" s="1">
        <v>9.5078029632568359</v>
      </c>
    </row>
    <row r="4751" spans="1:14" x14ac:dyDescent="0.25">
      <c r="A4751" s="1">
        <v>380250</v>
      </c>
      <c r="B4751" s="1" t="s">
        <v>1524</v>
      </c>
      <c r="C4751" s="1">
        <v>113363603</v>
      </c>
      <c r="D4751" s="1">
        <v>250</v>
      </c>
      <c r="E4751" s="1" t="s">
        <v>1785</v>
      </c>
      <c r="F4751" s="1" t="s">
        <v>234</v>
      </c>
      <c r="G4751" s="1" t="s">
        <v>193</v>
      </c>
      <c r="H4751" s="1" t="s">
        <v>240</v>
      </c>
      <c r="I4751" s="1">
        <v>1760570</v>
      </c>
      <c r="J4751" s="1">
        <v>5738379</v>
      </c>
      <c r="K4751" s="1">
        <v>0.25661200284957886</v>
      </c>
      <c r="L4751" s="1">
        <v>4.6811914443969727</v>
      </c>
      <c r="M4751" s="1">
        <v>8.7720997631549835E-2</v>
      </c>
      <c r="N4751" s="1">
        <v>5.2438087463378906</v>
      </c>
    </row>
    <row r="4752" spans="1:14" x14ac:dyDescent="0.25">
      <c r="A4752" s="1">
        <v>380251</v>
      </c>
      <c r="B4752" s="1" t="s">
        <v>1524</v>
      </c>
      <c r="C4752" s="1">
        <v>113364002</v>
      </c>
      <c r="D4752" s="1">
        <v>251</v>
      </c>
      <c r="E4752" s="1" t="s">
        <v>1786</v>
      </c>
      <c r="F4752" s="1" t="s">
        <v>234</v>
      </c>
      <c r="G4752" s="1" t="s">
        <v>193</v>
      </c>
      <c r="H4752" s="1" t="s">
        <v>240</v>
      </c>
      <c r="I4752" s="1">
        <v>12762885</v>
      </c>
      <c r="J4752" s="1">
        <v>79506040</v>
      </c>
      <c r="K4752" s="1">
        <v>1.8668719530105591</v>
      </c>
      <c r="L4752" s="1">
        <v>2.4045491218566895</v>
      </c>
      <c r="M4752" s="1">
        <v>0.62718498706817627</v>
      </c>
      <c r="N4752" s="1">
        <v>5.1680989265441895</v>
      </c>
    </row>
    <row r="4753" spans="1:14" x14ac:dyDescent="0.25">
      <c r="A4753" s="1">
        <v>380252</v>
      </c>
      <c r="B4753" s="1" t="s">
        <v>1524</v>
      </c>
      <c r="C4753" s="1">
        <v>113364403</v>
      </c>
      <c r="D4753" s="1">
        <v>252</v>
      </c>
      <c r="E4753" s="1" t="s">
        <v>1787</v>
      </c>
      <c r="F4753" s="1" t="s">
        <v>234</v>
      </c>
      <c r="G4753" s="1" t="s">
        <v>193</v>
      </c>
      <c r="H4753" s="1" t="s">
        <v>240</v>
      </c>
      <c r="I4753" s="1">
        <v>1891646</v>
      </c>
      <c r="J4753" s="1">
        <v>9274952</v>
      </c>
      <c r="K4753" s="1">
        <v>0.25547400116920471</v>
      </c>
      <c r="L4753" s="1">
        <v>2.8324699401855469</v>
      </c>
      <c r="M4753" s="1">
        <v>6.1691001057624817E-2</v>
      </c>
      <c r="N4753" s="1">
        <v>3.3711757659912109</v>
      </c>
    </row>
    <row r="4754" spans="1:14" x14ac:dyDescent="0.25">
      <c r="A4754" s="1">
        <v>380253</v>
      </c>
      <c r="B4754" s="1" t="s">
        <v>1524</v>
      </c>
      <c r="C4754" s="1">
        <v>113364503</v>
      </c>
      <c r="D4754" s="1">
        <v>253</v>
      </c>
      <c r="E4754" s="1" t="s">
        <v>1788</v>
      </c>
      <c r="F4754" s="1" t="s">
        <v>234</v>
      </c>
      <c r="G4754" s="1" t="s">
        <v>193</v>
      </c>
      <c r="H4754" s="1" t="s">
        <v>240</v>
      </c>
      <c r="I4754" s="1">
        <v>2991434</v>
      </c>
      <c r="J4754" s="1">
        <v>9787697</v>
      </c>
      <c r="K4754" s="1">
        <v>0.95331501960754395</v>
      </c>
      <c r="L4754" s="1">
        <v>10.790964126586914</v>
      </c>
      <c r="M4754" s="1">
        <v>0.20245200395584106</v>
      </c>
      <c r="N4754" s="1">
        <v>7.2589926719665527</v>
      </c>
    </row>
    <row r="4755" spans="1:14" x14ac:dyDescent="0.25">
      <c r="A4755" s="1">
        <v>380254</v>
      </c>
      <c r="B4755" s="1" t="s">
        <v>1524</v>
      </c>
      <c r="C4755" s="1">
        <v>113365203</v>
      </c>
      <c r="D4755" s="1">
        <v>254</v>
      </c>
      <c r="E4755" s="1" t="s">
        <v>1789</v>
      </c>
      <c r="F4755" s="1" t="s">
        <v>234</v>
      </c>
      <c r="G4755" s="1" t="s">
        <v>193</v>
      </c>
      <c r="H4755" s="1" t="s">
        <v>240</v>
      </c>
      <c r="I4755" s="1">
        <v>4069225</v>
      </c>
      <c r="J4755" s="1">
        <v>15241828</v>
      </c>
      <c r="K4755" s="1">
        <v>0.48268499970436096</v>
      </c>
      <c r="L4755" s="1">
        <v>3.2704133987426758</v>
      </c>
      <c r="M4755" s="1">
        <v>0.33642300963401794</v>
      </c>
      <c r="N4755" s="1">
        <v>9.0126132965087891</v>
      </c>
    </row>
    <row r="4756" spans="1:14" x14ac:dyDescent="0.25">
      <c r="A4756" s="1">
        <v>380255</v>
      </c>
      <c r="B4756" s="1" t="s">
        <v>1524</v>
      </c>
      <c r="C4756" s="1">
        <v>113365303</v>
      </c>
      <c r="D4756" s="1">
        <v>255</v>
      </c>
      <c r="E4756" s="1" t="s">
        <v>1790</v>
      </c>
      <c r="F4756" s="1" t="s">
        <v>234</v>
      </c>
      <c r="G4756" s="1" t="s">
        <v>193</v>
      </c>
      <c r="H4756" s="1" t="s">
        <v>240</v>
      </c>
      <c r="I4756" s="1">
        <v>936543</v>
      </c>
      <c r="J4756" s="1">
        <v>3510912</v>
      </c>
      <c r="K4756" s="1">
        <v>9.986499696969986E-2</v>
      </c>
      <c r="L4756" s="1">
        <v>2.9276933670043945</v>
      </c>
      <c r="M4756" s="1">
        <v>1.8418999388813972E-2</v>
      </c>
      <c r="N4756" s="1">
        <v>2.0061559677124023</v>
      </c>
    </row>
    <row r="4757" spans="1:14" x14ac:dyDescent="0.25">
      <c r="A4757" s="1">
        <v>380256</v>
      </c>
      <c r="B4757" s="1" t="s">
        <v>1524</v>
      </c>
      <c r="C4757" s="1">
        <v>113367003</v>
      </c>
      <c r="D4757" s="1">
        <v>256</v>
      </c>
      <c r="E4757" s="1" t="s">
        <v>1791</v>
      </c>
      <c r="F4757" s="1" t="s">
        <v>234</v>
      </c>
      <c r="G4757" s="1" t="s">
        <v>193</v>
      </c>
      <c r="H4757" s="1" t="s">
        <v>240</v>
      </c>
      <c r="I4757" s="1">
        <v>2551940</v>
      </c>
      <c r="J4757" s="1">
        <v>12613467</v>
      </c>
      <c r="K4757" s="1">
        <v>0.30026999115943909</v>
      </c>
      <c r="L4757" s="1">
        <v>2.4386031627655029</v>
      </c>
      <c r="M4757" s="1">
        <v>0.11043799668550491</v>
      </c>
      <c r="N4757" s="1">
        <v>4.5233631134033203</v>
      </c>
    </row>
    <row r="4758" spans="1:14" x14ac:dyDescent="0.25">
      <c r="A4758" s="1">
        <v>380257</v>
      </c>
      <c r="B4758" s="1" t="s">
        <v>1524</v>
      </c>
      <c r="C4758" s="1">
        <v>113369003</v>
      </c>
      <c r="D4758" s="1">
        <v>257</v>
      </c>
      <c r="E4758" s="1" t="s">
        <v>1792</v>
      </c>
      <c r="F4758" s="1" t="s">
        <v>234</v>
      </c>
      <c r="G4758" s="1" t="s">
        <v>193</v>
      </c>
      <c r="H4758" s="1" t="s">
        <v>240</v>
      </c>
      <c r="I4758" s="1">
        <v>2708355</v>
      </c>
      <c r="J4758" s="1">
        <v>12529338</v>
      </c>
      <c r="K4758" s="1">
        <v>0.3132070004940033</v>
      </c>
      <c r="L4758" s="1">
        <v>2.563880443572998</v>
      </c>
      <c r="M4758" s="1">
        <v>0.1774509996175766</v>
      </c>
      <c r="N4758" s="1">
        <v>7.0113682746887207</v>
      </c>
    </row>
    <row r="4759" spans="1:14" x14ac:dyDescent="0.25">
      <c r="A4759" s="1">
        <v>380258</v>
      </c>
      <c r="B4759" s="1" t="s">
        <v>1524</v>
      </c>
      <c r="C4759" s="1">
        <v>113380303</v>
      </c>
      <c r="D4759" s="1">
        <v>258</v>
      </c>
      <c r="E4759" s="1" t="s">
        <v>1793</v>
      </c>
      <c r="F4759" s="1" t="s">
        <v>234</v>
      </c>
      <c r="G4759" s="1" t="s">
        <v>194</v>
      </c>
      <c r="H4759" s="1" t="s">
        <v>240</v>
      </c>
      <c r="I4759" s="1">
        <v>1147468</v>
      </c>
      <c r="J4759" s="1">
        <v>5875846</v>
      </c>
      <c r="K4759" s="1">
        <v>0.15982599556446075</v>
      </c>
      <c r="L4759" s="1">
        <v>2.7961063385009766</v>
      </c>
      <c r="M4759" s="1">
        <v>7.1365997195243835E-2</v>
      </c>
      <c r="N4759" s="1">
        <v>6.631899356842041</v>
      </c>
    </row>
    <row r="4760" spans="1:14" x14ac:dyDescent="0.25">
      <c r="A4760" s="1">
        <v>380259</v>
      </c>
      <c r="B4760" s="1" t="s">
        <v>1524</v>
      </c>
      <c r="C4760" s="1">
        <v>113381303</v>
      </c>
      <c r="D4760" s="1">
        <v>259</v>
      </c>
      <c r="E4760" s="1" t="s">
        <v>1794</v>
      </c>
      <c r="F4760" s="1" t="s">
        <v>234</v>
      </c>
      <c r="G4760" s="1" t="s">
        <v>194</v>
      </c>
      <c r="H4760" s="1" t="s">
        <v>240</v>
      </c>
      <c r="I4760" s="1">
        <v>3308453</v>
      </c>
      <c r="J4760" s="1">
        <v>14605157</v>
      </c>
      <c r="K4760" s="1">
        <v>0.7389259934425354</v>
      </c>
      <c r="L4760" s="1">
        <v>5.3289608955383301</v>
      </c>
      <c r="M4760" s="1">
        <v>0.26044601202011108</v>
      </c>
      <c r="N4760" s="1">
        <v>8.5447969436645508</v>
      </c>
    </row>
    <row r="4761" spans="1:14" x14ac:dyDescent="0.25">
      <c r="A4761" s="1">
        <v>380260</v>
      </c>
      <c r="B4761" s="1" t="s">
        <v>1524</v>
      </c>
      <c r="C4761" s="1">
        <v>113382303</v>
      </c>
      <c r="D4761" s="1">
        <v>260</v>
      </c>
      <c r="E4761" s="1" t="s">
        <v>1795</v>
      </c>
      <c r="F4761" s="1" t="s">
        <v>234</v>
      </c>
      <c r="G4761" s="1" t="s">
        <v>194</v>
      </c>
      <c r="H4761" s="1" t="s">
        <v>240</v>
      </c>
      <c r="I4761" s="1">
        <v>1635819</v>
      </c>
      <c r="J4761" s="1">
        <v>6351102</v>
      </c>
      <c r="K4761" s="1">
        <v>0.18251000344753265</v>
      </c>
      <c r="L4761" s="1">
        <v>2.9586977958679199</v>
      </c>
      <c r="M4761" s="1">
        <v>0.10960599780082703</v>
      </c>
      <c r="N4761" s="1">
        <v>7.1815662384033203</v>
      </c>
    </row>
    <row r="4762" spans="1:14" x14ac:dyDescent="0.25">
      <c r="A4762" s="1">
        <v>380261</v>
      </c>
      <c r="B4762" s="1" t="s">
        <v>1524</v>
      </c>
      <c r="C4762" s="1">
        <v>113384603</v>
      </c>
      <c r="D4762" s="1">
        <v>261</v>
      </c>
      <c r="E4762" s="1" t="s">
        <v>1796</v>
      </c>
      <c r="F4762" s="1" t="s">
        <v>234</v>
      </c>
      <c r="G4762" s="1" t="s">
        <v>194</v>
      </c>
      <c r="H4762" s="1" t="s">
        <v>240</v>
      </c>
      <c r="I4762" s="1">
        <v>5274471</v>
      </c>
      <c r="J4762" s="1">
        <v>49223720</v>
      </c>
      <c r="K4762" s="1">
        <v>2.6047720909118652</v>
      </c>
      <c r="L4762" s="1">
        <v>5.5873675346374512</v>
      </c>
      <c r="M4762" s="1">
        <v>0.48181599378585815</v>
      </c>
      <c r="N4762" s="1">
        <v>10.053216934204102</v>
      </c>
    </row>
    <row r="4763" spans="1:14" x14ac:dyDescent="0.25">
      <c r="A4763" s="1">
        <v>380262</v>
      </c>
      <c r="B4763" s="1" t="s">
        <v>1524</v>
      </c>
      <c r="C4763" s="1">
        <v>113385003</v>
      </c>
      <c r="D4763" s="1">
        <v>262</v>
      </c>
      <c r="E4763" s="1" t="s">
        <v>1797</v>
      </c>
      <c r="F4763" s="1" t="s">
        <v>234</v>
      </c>
      <c r="G4763" s="1" t="s">
        <v>194</v>
      </c>
      <c r="H4763" s="1" t="s">
        <v>240</v>
      </c>
      <c r="I4763" s="1">
        <v>1739281</v>
      </c>
      <c r="J4763" s="1">
        <v>9624070</v>
      </c>
      <c r="K4763" s="1">
        <v>0.22105300426483154</v>
      </c>
      <c r="L4763" s="1">
        <v>2.3508732318878174</v>
      </c>
      <c r="M4763" s="1">
        <v>9.0233996510505676E-2</v>
      </c>
      <c r="N4763" s="1">
        <v>5.4718875885009766</v>
      </c>
    </row>
    <row r="4764" spans="1:14" x14ac:dyDescent="0.25">
      <c r="A4764" s="1">
        <v>380263</v>
      </c>
      <c r="B4764" s="1" t="s">
        <v>1524</v>
      </c>
      <c r="C4764" s="1">
        <v>113385303</v>
      </c>
      <c r="D4764" s="1">
        <v>263</v>
      </c>
      <c r="E4764" s="1" t="s">
        <v>1798</v>
      </c>
      <c r="F4764" s="1" t="s">
        <v>234</v>
      </c>
      <c r="G4764" s="1" t="s">
        <v>194</v>
      </c>
      <c r="H4764" s="1" t="s">
        <v>240</v>
      </c>
      <c r="I4764" s="1">
        <v>2272998</v>
      </c>
      <c r="J4764" s="1">
        <v>9771584</v>
      </c>
      <c r="K4764" s="1">
        <v>0.5572890043258667</v>
      </c>
      <c r="L4764" s="1">
        <v>6.0480914115905762</v>
      </c>
      <c r="M4764" s="1">
        <v>0.23339499533176422</v>
      </c>
      <c r="N4764" s="1">
        <v>11.443158149719238</v>
      </c>
    </row>
    <row r="4765" spans="1:14" x14ac:dyDescent="0.25">
      <c r="A4765" s="1">
        <v>380264</v>
      </c>
      <c r="B4765" s="1" t="s">
        <v>1524</v>
      </c>
      <c r="C4765" s="1">
        <v>114060503</v>
      </c>
      <c r="D4765" s="1">
        <v>264</v>
      </c>
      <c r="E4765" s="1" t="s">
        <v>1799</v>
      </c>
      <c r="F4765" s="1" t="s">
        <v>235</v>
      </c>
      <c r="G4765" s="1" t="s">
        <v>195</v>
      </c>
      <c r="H4765" s="1" t="s">
        <v>240</v>
      </c>
      <c r="I4765" s="1">
        <v>1059502</v>
      </c>
      <c r="J4765" s="1">
        <v>6286413</v>
      </c>
      <c r="K4765" s="1">
        <v>0.42030900716781616</v>
      </c>
      <c r="L4765" s="1">
        <v>7.1650452613830566</v>
      </c>
      <c r="M4765" s="1">
        <v>9.7869999706745148E-2</v>
      </c>
      <c r="N4765" s="1">
        <v>10.177490234375</v>
      </c>
    </row>
    <row r="4766" spans="1:14" x14ac:dyDescent="0.25">
      <c r="A4766" s="1">
        <v>380265</v>
      </c>
      <c r="B4766" s="1" t="s">
        <v>1524</v>
      </c>
      <c r="C4766" s="1">
        <v>114060753</v>
      </c>
      <c r="D4766" s="1">
        <v>265</v>
      </c>
      <c r="E4766" s="1" t="s">
        <v>1800</v>
      </c>
      <c r="F4766" s="1" t="s">
        <v>235</v>
      </c>
      <c r="G4766" s="1" t="s">
        <v>195</v>
      </c>
      <c r="H4766" s="1" t="s">
        <v>240</v>
      </c>
      <c r="I4766" s="1">
        <v>5125430</v>
      </c>
      <c r="J4766" s="1">
        <v>19259556</v>
      </c>
      <c r="K4766" s="1">
        <v>0.49492800235748291</v>
      </c>
      <c r="L4766" s="1">
        <v>2.6375582218170166</v>
      </c>
      <c r="M4766" s="1">
        <v>0.42677798867225647</v>
      </c>
      <c r="N4766" s="1">
        <v>9.0829877853393555</v>
      </c>
    </row>
    <row r="4767" spans="1:14" x14ac:dyDescent="0.25">
      <c r="A4767" s="1">
        <v>380266</v>
      </c>
      <c r="B4767" s="1" t="s">
        <v>1524</v>
      </c>
      <c r="C4767" s="1">
        <v>114060853</v>
      </c>
      <c r="D4767" s="1">
        <v>266</v>
      </c>
      <c r="E4767" s="1" t="s">
        <v>1801</v>
      </c>
      <c r="F4767" s="1" t="s">
        <v>235</v>
      </c>
      <c r="G4767" s="1" t="s">
        <v>195</v>
      </c>
      <c r="H4767" s="1" t="s">
        <v>240</v>
      </c>
      <c r="I4767" s="1">
        <v>1353540</v>
      </c>
      <c r="J4767" s="1">
        <v>4932432</v>
      </c>
      <c r="K4767" s="1">
        <v>9.4972997903823853E-2</v>
      </c>
      <c r="L4767" s="1">
        <v>1.9632828235626221</v>
      </c>
      <c r="M4767" s="1">
        <v>5.1281999796628952E-2</v>
      </c>
      <c r="N4767" s="1">
        <v>3.9379293918609619</v>
      </c>
    </row>
    <row r="4768" spans="1:14" x14ac:dyDescent="0.25">
      <c r="A4768" s="1">
        <v>380267</v>
      </c>
      <c r="B4768" s="1" t="s">
        <v>1524</v>
      </c>
      <c r="C4768" s="1">
        <v>114061103</v>
      </c>
      <c r="D4768" s="1">
        <v>267</v>
      </c>
      <c r="E4768" s="1" t="s">
        <v>1802</v>
      </c>
      <c r="F4768" s="1" t="s">
        <v>235</v>
      </c>
      <c r="G4768" s="1" t="s">
        <v>195</v>
      </c>
      <c r="H4768" s="1" t="s">
        <v>240</v>
      </c>
      <c r="I4768" s="1">
        <v>2368692</v>
      </c>
      <c r="J4768" s="1">
        <v>8182228</v>
      </c>
      <c r="K4768" s="1">
        <v>0.21974299848079681</v>
      </c>
      <c r="L4768" s="1">
        <v>2.7597289085388184</v>
      </c>
      <c r="M4768" s="1">
        <v>0.20020300149917603</v>
      </c>
      <c r="N4768" s="1">
        <v>9.2323732376098633</v>
      </c>
    </row>
    <row r="4769" spans="1:14" x14ac:dyDescent="0.25">
      <c r="A4769" s="1">
        <v>380268</v>
      </c>
      <c r="B4769" s="1" t="s">
        <v>1524</v>
      </c>
      <c r="C4769" s="1">
        <v>114061503</v>
      </c>
      <c r="D4769" s="1">
        <v>268</v>
      </c>
      <c r="E4769" s="1" t="s">
        <v>1803</v>
      </c>
      <c r="F4769" s="1" t="s">
        <v>235</v>
      </c>
      <c r="G4769" s="1" t="s">
        <v>195</v>
      </c>
      <c r="H4769" s="1" t="s">
        <v>240</v>
      </c>
      <c r="I4769" s="1">
        <v>2362909</v>
      </c>
      <c r="J4769" s="1">
        <v>10191052</v>
      </c>
      <c r="K4769" s="1">
        <v>0.21475900709629059</v>
      </c>
      <c r="L4769" s="1">
        <v>2.1526932716369629</v>
      </c>
      <c r="M4769" s="1">
        <v>0.21502299606800079</v>
      </c>
      <c r="N4769" s="1">
        <v>10.010912895202637</v>
      </c>
    </row>
    <row r="4770" spans="1:14" x14ac:dyDescent="0.25">
      <c r="A4770" s="1">
        <v>380269</v>
      </c>
      <c r="B4770" s="1" t="s">
        <v>1524</v>
      </c>
      <c r="C4770" s="1">
        <v>114062003</v>
      </c>
      <c r="D4770" s="1">
        <v>269</v>
      </c>
      <c r="E4770" s="1" t="s">
        <v>1804</v>
      </c>
      <c r="F4770" s="1" t="s">
        <v>235</v>
      </c>
      <c r="G4770" s="1" t="s">
        <v>195</v>
      </c>
      <c r="H4770" s="1" t="s">
        <v>240</v>
      </c>
      <c r="I4770" s="1">
        <v>3229876</v>
      </c>
      <c r="J4770" s="1">
        <v>11664797</v>
      </c>
      <c r="K4770" s="1">
        <v>0.41361001133918762</v>
      </c>
      <c r="L4770" s="1">
        <v>3.6761455535888672</v>
      </c>
      <c r="M4770" s="1">
        <v>0.33059900999069214</v>
      </c>
      <c r="N4770" s="1">
        <v>11.40280818939209</v>
      </c>
    </row>
    <row r="4771" spans="1:14" x14ac:dyDescent="0.25">
      <c r="A4771" s="1">
        <v>380270</v>
      </c>
      <c r="B4771" s="1" t="s">
        <v>1524</v>
      </c>
      <c r="C4771" s="1">
        <v>114062503</v>
      </c>
      <c r="D4771" s="1">
        <v>270</v>
      </c>
      <c r="E4771" s="1" t="s">
        <v>1805</v>
      </c>
      <c r="F4771" s="1" t="s">
        <v>235</v>
      </c>
      <c r="G4771" s="1" t="s">
        <v>195</v>
      </c>
      <c r="H4771" s="1" t="s">
        <v>240</v>
      </c>
      <c r="I4771" s="1">
        <v>1893301</v>
      </c>
      <c r="J4771" s="1">
        <v>7252586</v>
      </c>
      <c r="K4771" s="1">
        <v>0.14714899659156799</v>
      </c>
      <c r="L4771" s="1">
        <v>2.0709352493286133</v>
      </c>
      <c r="M4771" s="1">
        <v>0.1644899994134903</v>
      </c>
      <c r="N4771" s="1">
        <v>9.5146312713623047</v>
      </c>
    </row>
    <row r="4772" spans="1:14" x14ac:dyDescent="0.25">
      <c r="A4772" s="1">
        <v>380271</v>
      </c>
      <c r="B4772" s="1" t="s">
        <v>1524</v>
      </c>
      <c r="C4772" s="1">
        <v>114063003</v>
      </c>
      <c r="D4772" s="1">
        <v>271</v>
      </c>
      <c r="E4772" s="1" t="s">
        <v>1806</v>
      </c>
      <c r="F4772" s="1" t="s">
        <v>235</v>
      </c>
      <c r="G4772" s="1" t="s">
        <v>195</v>
      </c>
      <c r="H4772" s="1" t="s">
        <v>240</v>
      </c>
      <c r="I4772" s="1">
        <v>3224833</v>
      </c>
      <c r="J4772" s="1">
        <v>9348026</v>
      </c>
      <c r="K4772" s="1">
        <v>0.54148197174072266</v>
      </c>
      <c r="L4772" s="1">
        <v>6.1486320495605469</v>
      </c>
      <c r="M4772" s="1">
        <v>0.25424700975418091</v>
      </c>
      <c r="N4772" s="1">
        <v>8.5588159561157227</v>
      </c>
    </row>
    <row r="4773" spans="1:14" x14ac:dyDescent="0.25">
      <c r="A4773" s="1">
        <v>380272</v>
      </c>
      <c r="B4773" s="1" t="s">
        <v>1524</v>
      </c>
      <c r="C4773" s="1">
        <v>114063503</v>
      </c>
      <c r="D4773" s="1">
        <v>272</v>
      </c>
      <c r="E4773" s="1" t="s">
        <v>1807</v>
      </c>
      <c r="F4773" s="1" t="s">
        <v>235</v>
      </c>
      <c r="G4773" s="1" t="s">
        <v>195</v>
      </c>
      <c r="H4773" s="1" t="s">
        <v>240</v>
      </c>
      <c r="I4773" s="1">
        <v>1781787</v>
      </c>
      <c r="J4773" s="1">
        <v>8622580</v>
      </c>
      <c r="K4773" s="1">
        <v>0.23451000452041626</v>
      </c>
      <c r="L4773" s="1">
        <v>2.7957563400268555</v>
      </c>
      <c r="M4773" s="1">
        <v>3.569599986076355E-2</v>
      </c>
      <c r="N4773" s="1">
        <v>2.0443379878997803</v>
      </c>
    </row>
    <row r="4774" spans="1:14" x14ac:dyDescent="0.25">
      <c r="A4774" s="1">
        <v>380273</v>
      </c>
      <c r="B4774" s="1" t="s">
        <v>1524</v>
      </c>
      <c r="C4774" s="1">
        <v>114064003</v>
      </c>
      <c r="D4774" s="1">
        <v>273</v>
      </c>
      <c r="E4774" s="1" t="s">
        <v>1808</v>
      </c>
      <c r="F4774" s="1" t="s">
        <v>235</v>
      </c>
      <c r="G4774" s="1" t="s">
        <v>195</v>
      </c>
      <c r="H4774" s="1" t="s">
        <v>240</v>
      </c>
      <c r="I4774" s="1">
        <v>1177309</v>
      </c>
      <c r="J4774" s="1">
        <v>4606159</v>
      </c>
      <c r="K4774" s="1">
        <v>0.17328999936580658</v>
      </c>
      <c r="L4774" s="1">
        <v>3.9092063903808594</v>
      </c>
      <c r="M4774" s="1">
        <v>9.0172998607158661E-2</v>
      </c>
      <c r="N4774" s="1">
        <v>8.2945461273193359</v>
      </c>
    </row>
    <row r="4775" spans="1:14" x14ac:dyDescent="0.25">
      <c r="A4775" s="1">
        <v>380274</v>
      </c>
      <c r="B4775" s="1" t="s">
        <v>1524</v>
      </c>
      <c r="C4775" s="1">
        <v>114065503</v>
      </c>
      <c r="D4775" s="1">
        <v>274</v>
      </c>
      <c r="E4775" s="1" t="s">
        <v>1809</v>
      </c>
      <c r="F4775" s="1" t="s">
        <v>235</v>
      </c>
      <c r="G4775" s="1" t="s">
        <v>195</v>
      </c>
      <c r="H4775" s="1" t="s">
        <v>240</v>
      </c>
      <c r="I4775" s="1">
        <v>2929856</v>
      </c>
      <c r="J4775" s="1">
        <v>11360877</v>
      </c>
      <c r="K4775" s="1">
        <v>1.3292510509490967</v>
      </c>
      <c r="L4775" s="1">
        <v>13.250603675842285</v>
      </c>
      <c r="M4775" s="1">
        <v>0.38610398769378662</v>
      </c>
      <c r="N4775" s="1">
        <v>15.178524017333984</v>
      </c>
    </row>
    <row r="4776" spans="1:14" x14ac:dyDescent="0.25">
      <c r="A4776" s="1">
        <v>380275</v>
      </c>
      <c r="B4776" s="1" t="s">
        <v>1524</v>
      </c>
      <c r="C4776" s="1">
        <v>114066503</v>
      </c>
      <c r="D4776" s="1">
        <v>275</v>
      </c>
      <c r="E4776" s="1" t="s">
        <v>1810</v>
      </c>
      <c r="F4776" s="1" t="s">
        <v>235</v>
      </c>
      <c r="G4776" s="1" t="s">
        <v>195</v>
      </c>
      <c r="H4776" s="1" t="s">
        <v>240</v>
      </c>
      <c r="I4776" s="1">
        <v>1329543</v>
      </c>
      <c r="J4776" s="1">
        <v>4480810</v>
      </c>
      <c r="K4776" s="1">
        <v>8.3443000912666321E-2</v>
      </c>
      <c r="L4776" s="1">
        <v>1.8975673913955688</v>
      </c>
      <c r="M4776" s="1">
        <v>5.1766000688076019E-2</v>
      </c>
      <c r="N4776" s="1">
        <v>4.0512547492980957</v>
      </c>
    </row>
    <row r="4777" spans="1:14" x14ac:dyDescent="0.25">
      <c r="A4777" s="1">
        <v>380276</v>
      </c>
      <c r="B4777" s="1" t="s">
        <v>1524</v>
      </c>
      <c r="C4777" s="1">
        <v>114067002</v>
      </c>
      <c r="D4777" s="1">
        <v>276</v>
      </c>
      <c r="E4777" s="1" t="s">
        <v>1811</v>
      </c>
      <c r="F4777" s="1" t="s">
        <v>235</v>
      </c>
      <c r="G4777" s="1" t="s">
        <v>195</v>
      </c>
      <c r="H4777" s="1" t="s">
        <v>240</v>
      </c>
      <c r="I4777" s="1">
        <v>21709676</v>
      </c>
      <c r="J4777" s="1">
        <v>212002400</v>
      </c>
      <c r="K4777" s="1">
        <v>10.064911842346191</v>
      </c>
      <c r="L4777" s="1">
        <v>4.9841723442077637</v>
      </c>
      <c r="M4777" s="1">
        <v>2.3928759098052979</v>
      </c>
      <c r="N4777" s="1">
        <v>12.387537956237793</v>
      </c>
    </row>
    <row r="4778" spans="1:14" x14ac:dyDescent="0.25">
      <c r="A4778" s="1">
        <v>380277</v>
      </c>
      <c r="B4778" s="1" t="s">
        <v>1524</v>
      </c>
      <c r="C4778" s="1">
        <v>114067503</v>
      </c>
      <c r="D4778" s="1">
        <v>277</v>
      </c>
      <c r="E4778" s="1" t="s">
        <v>1812</v>
      </c>
      <c r="F4778" s="1" t="s">
        <v>235</v>
      </c>
      <c r="G4778" s="1" t="s">
        <v>195</v>
      </c>
      <c r="H4778" s="1" t="s">
        <v>240</v>
      </c>
      <c r="I4778" s="1">
        <v>1362044</v>
      </c>
      <c r="J4778" s="1">
        <v>4387105</v>
      </c>
      <c r="K4778" s="1">
        <v>0.32949098944664001</v>
      </c>
      <c r="L4778" s="1">
        <v>8.1203136444091797</v>
      </c>
      <c r="M4778" s="1">
        <v>6.1962999403476715E-2</v>
      </c>
      <c r="N4778" s="1">
        <v>4.766087532043457</v>
      </c>
    </row>
    <row r="4779" spans="1:14" x14ac:dyDescent="0.25">
      <c r="A4779" s="1">
        <v>380278</v>
      </c>
      <c r="B4779" s="1" t="s">
        <v>1524</v>
      </c>
      <c r="C4779" s="1">
        <v>114068003</v>
      </c>
      <c r="D4779" s="1">
        <v>278</v>
      </c>
      <c r="E4779" s="1" t="s">
        <v>1813</v>
      </c>
      <c r="F4779" s="1" t="s">
        <v>235</v>
      </c>
      <c r="G4779" s="1" t="s">
        <v>195</v>
      </c>
      <c r="H4779" s="1" t="s">
        <v>240</v>
      </c>
      <c r="I4779" s="1">
        <v>1011924</v>
      </c>
      <c r="J4779" s="1">
        <v>5272684</v>
      </c>
      <c r="K4779" s="1">
        <v>0.14524899423122406</v>
      </c>
      <c r="L4779" s="1">
        <v>2.8327808380126953</v>
      </c>
      <c r="M4779" s="1">
        <v>7.2780000045895576E-3</v>
      </c>
      <c r="N4779" s="1">
        <v>0.7244342565536499</v>
      </c>
    </row>
    <row r="4780" spans="1:14" x14ac:dyDescent="0.25">
      <c r="A4780" s="1">
        <v>380279</v>
      </c>
      <c r="B4780" s="1" t="s">
        <v>1524</v>
      </c>
      <c r="C4780" s="1">
        <v>114068103</v>
      </c>
      <c r="D4780" s="1">
        <v>279</v>
      </c>
      <c r="E4780" s="1" t="s">
        <v>1814</v>
      </c>
      <c r="F4780" s="1" t="s">
        <v>235</v>
      </c>
      <c r="G4780" s="1" t="s">
        <v>195</v>
      </c>
      <c r="H4780" s="1" t="s">
        <v>240</v>
      </c>
      <c r="I4780" s="1">
        <v>2347502</v>
      </c>
      <c r="J4780" s="1">
        <v>8076853</v>
      </c>
      <c r="K4780" s="1">
        <v>0.43011298775672913</v>
      </c>
      <c r="L4780" s="1">
        <v>5.6247892379760742</v>
      </c>
      <c r="M4780" s="1">
        <v>0.25099900364875793</v>
      </c>
      <c r="N4780" s="1">
        <v>11.972270011901855</v>
      </c>
    </row>
    <row r="4781" spans="1:14" x14ac:dyDescent="0.25">
      <c r="A4781" s="1">
        <v>380280</v>
      </c>
      <c r="B4781" s="1" t="s">
        <v>1524</v>
      </c>
      <c r="C4781" s="1">
        <v>114069103</v>
      </c>
      <c r="D4781" s="1">
        <v>280</v>
      </c>
      <c r="E4781" s="1" t="s">
        <v>1815</v>
      </c>
      <c r="F4781" s="1" t="s">
        <v>235</v>
      </c>
      <c r="G4781" s="1" t="s">
        <v>195</v>
      </c>
      <c r="H4781" s="1" t="s">
        <v>240</v>
      </c>
      <c r="I4781" s="1">
        <v>3901905</v>
      </c>
      <c r="J4781" s="1">
        <v>13807050</v>
      </c>
      <c r="K4781" s="1">
        <v>1.2125890254974365</v>
      </c>
      <c r="L4781" s="1">
        <v>9.6279544830322266</v>
      </c>
      <c r="M4781" s="1">
        <v>0.49450099468231201</v>
      </c>
      <c r="N4781" s="1">
        <v>14.512543678283691</v>
      </c>
    </row>
    <row r="4782" spans="1:14" x14ac:dyDescent="0.25">
      <c r="A4782" s="1">
        <v>380281</v>
      </c>
      <c r="B4782" s="1" t="s">
        <v>1524</v>
      </c>
      <c r="C4782" s="1">
        <v>114069353</v>
      </c>
      <c r="D4782" s="1">
        <v>281</v>
      </c>
      <c r="E4782" s="1" t="s">
        <v>1816</v>
      </c>
      <c r="F4782" s="1" t="s">
        <v>235</v>
      </c>
      <c r="G4782" s="1" t="s">
        <v>195</v>
      </c>
      <c r="H4782" s="1" t="s">
        <v>240</v>
      </c>
      <c r="I4782" s="1">
        <v>1053073</v>
      </c>
      <c r="J4782" s="1">
        <v>3315775</v>
      </c>
      <c r="K4782" s="1">
        <v>0.39341700077056885</v>
      </c>
      <c r="L4782" s="1">
        <v>13.462313652038574</v>
      </c>
      <c r="M4782" s="1">
        <v>3.9321001619100571E-2</v>
      </c>
      <c r="N4782" s="1">
        <v>3.8787593841552734</v>
      </c>
    </row>
    <row r="4783" spans="1:14" x14ac:dyDescent="0.25">
      <c r="A4783" s="1">
        <v>380282</v>
      </c>
      <c r="B4783" s="1" t="s">
        <v>1524</v>
      </c>
      <c r="C4783" s="1">
        <v>115210503</v>
      </c>
      <c r="D4783" s="1">
        <v>282</v>
      </c>
      <c r="E4783" s="1" t="s">
        <v>1817</v>
      </c>
      <c r="F4783" s="1" t="s">
        <v>234</v>
      </c>
      <c r="G4783" s="1" t="s">
        <v>196</v>
      </c>
      <c r="H4783" s="1" t="s">
        <v>240</v>
      </c>
      <c r="I4783" s="1">
        <v>2620625</v>
      </c>
      <c r="J4783" s="1">
        <v>12496624</v>
      </c>
      <c r="K4783" s="1">
        <v>0.33929499983787537</v>
      </c>
      <c r="L4783" s="1">
        <v>2.7908680438995361</v>
      </c>
      <c r="M4783" s="1">
        <v>0.19990299642086029</v>
      </c>
      <c r="N4783" s="1">
        <v>8.257990837097168</v>
      </c>
    </row>
    <row r="4784" spans="1:14" x14ac:dyDescent="0.25">
      <c r="A4784" s="1">
        <v>380283</v>
      </c>
      <c r="B4784" s="1" t="s">
        <v>1524</v>
      </c>
      <c r="C4784" s="1">
        <v>115211003</v>
      </c>
      <c r="D4784" s="1">
        <v>283</v>
      </c>
      <c r="E4784" s="1" t="s">
        <v>1818</v>
      </c>
      <c r="F4784" s="1" t="s">
        <v>234</v>
      </c>
      <c r="G4784" s="1" t="s">
        <v>196</v>
      </c>
      <c r="H4784" s="1" t="s">
        <v>240</v>
      </c>
      <c r="I4784" s="1">
        <v>626625</v>
      </c>
      <c r="J4784" s="1">
        <v>2242586</v>
      </c>
      <c r="K4784" s="1">
        <v>0.14091299474239349</v>
      </c>
      <c r="L4784" s="1">
        <v>6.7048015594482422</v>
      </c>
      <c r="M4784" s="1">
        <v>1.2309999438002706E-3</v>
      </c>
      <c r="N4784" s="1">
        <v>0.19683592021465302</v>
      </c>
    </row>
    <row r="4785" spans="1:14" x14ac:dyDescent="0.25">
      <c r="A4785" s="1">
        <v>380284</v>
      </c>
      <c r="B4785" s="1" t="s">
        <v>1524</v>
      </c>
      <c r="C4785" s="1">
        <v>115211103</v>
      </c>
      <c r="D4785" s="1">
        <v>284</v>
      </c>
      <c r="E4785" s="1" t="s">
        <v>1819</v>
      </c>
      <c r="F4785" s="1" t="s">
        <v>234</v>
      </c>
      <c r="G4785" s="1" t="s">
        <v>196</v>
      </c>
      <c r="H4785" s="1" t="s">
        <v>240</v>
      </c>
      <c r="I4785" s="1">
        <v>4022216</v>
      </c>
      <c r="J4785" s="1">
        <v>18610484</v>
      </c>
      <c r="K4785" s="1">
        <v>1.0207439661026001</v>
      </c>
      <c r="L4785" s="1">
        <v>5.8030648231506348</v>
      </c>
      <c r="M4785" s="1">
        <v>0.37198600172996521</v>
      </c>
      <c r="N4785" s="1">
        <v>10.190754890441895</v>
      </c>
    </row>
    <row r="4786" spans="1:14" x14ac:dyDescent="0.25">
      <c r="A4786" s="1">
        <v>380285</v>
      </c>
      <c r="B4786" s="1" t="s">
        <v>1524</v>
      </c>
      <c r="C4786" s="1">
        <v>115211603</v>
      </c>
      <c r="D4786" s="1">
        <v>285</v>
      </c>
      <c r="E4786" s="1" t="s">
        <v>1820</v>
      </c>
      <c r="F4786" s="1" t="s">
        <v>234</v>
      </c>
      <c r="G4786" s="1" t="s">
        <v>196</v>
      </c>
      <c r="H4786" s="1" t="s">
        <v>240</v>
      </c>
      <c r="I4786" s="1">
        <v>4199217</v>
      </c>
      <c r="J4786" s="1">
        <v>17601768</v>
      </c>
      <c r="K4786" s="1">
        <v>1.2575860023498535</v>
      </c>
      <c r="L4786" s="1">
        <v>7.6943955421447754</v>
      </c>
      <c r="M4786" s="1">
        <v>0.14328199625015259</v>
      </c>
      <c r="N4786" s="1">
        <v>3.5326502323150635</v>
      </c>
    </row>
    <row r="4787" spans="1:14" x14ac:dyDescent="0.25">
      <c r="A4787" s="1">
        <v>380286</v>
      </c>
      <c r="B4787" s="1" t="s">
        <v>1524</v>
      </c>
      <c r="C4787" s="1">
        <v>115212503</v>
      </c>
      <c r="D4787" s="1">
        <v>286</v>
      </c>
      <c r="E4787" s="1" t="s">
        <v>1821</v>
      </c>
      <c r="F4787" s="1" t="s">
        <v>234</v>
      </c>
      <c r="G4787" s="1" t="s">
        <v>196</v>
      </c>
      <c r="H4787" s="1" t="s">
        <v>240</v>
      </c>
      <c r="I4787" s="1">
        <v>1944639</v>
      </c>
      <c r="J4787" s="1">
        <v>8595925</v>
      </c>
      <c r="K4787" s="1">
        <v>0.26146200299263</v>
      </c>
      <c r="L4787" s="1">
        <v>3.1371188163757324</v>
      </c>
      <c r="M4787" s="1">
        <v>0.16609199345111847</v>
      </c>
      <c r="N4787" s="1">
        <v>9.3386344909667969</v>
      </c>
    </row>
    <row r="4788" spans="1:14" x14ac:dyDescent="0.25">
      <c r="A4788" s="1">
        <v>380287</v>
      </c>
      <c r="B4788" s="1" t="s">
        <v>1524</v>
      </c>
      <c r="C4788" s="1">
        <v>115216503</v>
      </c>
      <c r="D4788" s="1">
        <v>287</v>
      </c>
      <c r="E4788" s="1" t="s">
        <v>1822</v>
      </c>
      <c r="F4788" s="1" t="s">
        <v>234</v>
      </c>
      <c r="G4788" s="1" t="s">
        <v>196</v>
      </c>
      <c r="H4788" s="1" t="s">
        <v>240</v>
      </c>
      <c r="I4788" s="1">
        <v>2632205</v>
      </c>
      <c r="J4788" s="1">
        <v>10443101</v>
      </c>
      <c r="K4788" s="1">
        <v>0.80833601951599121</v>
      </c>
      <c r="L4788" s="1">
        <v>8.3897838592529297</v>
      </c>
      <c r="M4788" s="1">
        <v>0.35304200649261475</v>
      </c>
      <c r="N4788" s="1">
        <v>15.489984512329102</v>
      </c>
    </row>
    <row r="4789" spans="1:14" x14ac:dyDescent="0.25">
      <c r="A4789" s="1">
        <v>380288</v>
      </c>
      <c r="B4789" s="1" t="s">
        <v>1524</v>
      </c>
      <c r="C4789" s="1">
        <v>115218003</v>
      </c>
      <c r="D4789" s="1">
        <v>288</v>
      </c>
      <c r="E4789" s="1" t="s">
        <v>1823</v>
      </c>
      <c r="F4789" s="1" t="s">
        <v>234</v>
      </c>
      <c r="G4789" s="1" t="s">
        <v>196</v>
      </c>
      <c r="H4789" s="1" t="s">
        <v>240</v>
      </c>
      <c r="I4789" s="1">
        <v>2592154</v>
      </c>
      <c r="J4789" s="1">
        <v>13798486</v>
      </c>
      <c r="K4789" s="1">
        <v>0.44325500726699829</v>
      </c>
      <c r="L4789" s="1">
        <v>3.3189616203308105</v>
      </c>
      <c r="M4789" s="1">
        <v>0.25515800714492798</v>
      </c>
      <c r="N4789" s="1">
        <v>10.918204307556152</v>
      </c>
    </row>
    <row r="4790" spans="1:14" x14ac:dyDescent="0.25">
      <c r="A4790" s="1">
        <v>380289</v>
      </c>
      <c r="B4790" s="1" t="s">
        <v>1524</v>
      </c>
      <c r="C4790" s="1">
        <v>115218303</v>
      </c>
      <c r="D4790" s="1">
        <v>289</v>
      </c>
      <c r="E4790" s="1" t="s">
        <v>1824</v>
      </c>
      <c r="F4790" s="1" t="s">
        <v>234</v>
      </c>
      <c r="G4790" s="1" t="s">
        <v>196</v>
      </c>
      <c r="H4790" s="1" t="s">
        <v>240</v>
      </c>
      <c r="I4790" s="1">
        <v>1278360</v>
      </c>
      <c r="J4790" s="1">
        <v>5817867</v>
      </c>
      <c r="K4790" s="1">
        <v>0.22698600590229034</v>
      </c>
      <c r="L4790" s="1">
        <v>4.0599327087402344</v>
      </c>
      <c r="M4790" s="1">
        <v>8.736400306224823E-2</v>
      </c>
      <c r="N4790" s="1">
        <v>7.3353729248046875</v>
      </c>
    </row>
    <row r="4791" spans="1:14" x14ac:dyDescent="0.25">
      <c r="A4791" s="1">
        <v>380290</v>
      </c>
      <c r="B4791" s="1" t="s">
        <v>1524</v>
      </c>
      <c r="C4791" s="1">
        <v>115219002</v>
      </c>
      <c r="D4791" s="1">
        <v>290</v>
      </c>
      <c r="E4791" s="1" t="s">
        <v>1825</v>
      </c>
      <c r="F4791" s="1" t="s">
        <v>234</v>
      </c>
      <c r="G4791" s="1" t="s">
        <v>196</v>
      </c>
      <c r="H4791" s="1" t="s">
        <v>240</v>
      </c>
      <c r="I4791" s="1">
        <v>5322016</v>
      </c>
      <c r="J4791" s="1">
        <v>17936708</v>
      </c>
      <c r="K4791" s="1">
        <v>0.68436002731323242</v>
      </c>
      <c r="L4791" s="1">
        <v>3.9667644500732422</v>
      </c>
      <c r="M4791" s="1">
        <v>0.50172299146652222</v>
      </c>
      <c r="N4791" s="1">
        <v>10.408557891845703</v>
      </c>
    </row>
    <row r="4792" spans="1:14" x14ac:dyDescent="0.25">
      <c r="A4792" s="1">
        <v>380291</v>
      </c>
      <c r="B4792" s="1" t="s">
        <v>1524</v>
      </c>
      <c r="C4792" s="1">
        <v>115221402</v>
      </c>
      <c r="D4792" s="1">
        <v>291</v>
      </c>
      <c r="E4792" s="1" t="s">
        <v>1826</v>
      </c>
      <c r="F4792" s="1" t="s">
        <v>234</v>
      </c>
      <c r="G4792" s="1" t="s">
        <v>197</v>
      </c>
      <c r="H4792" s="1" t="s">
        <v>240</v>
      </c>
      <c r="I4792" s="1">
        <v>7918885</v>
      </c>
      <c r="J4792" s="1">
        <v>29394628</v>
      </c>
      <c r="K4792" s="1">
        <v>2.2343759536743164</v>
      </c>
      <c r="L4792" s="1">
        <v>8.2266397476196289</v>
      </c>
      <c r="M4792" s="1">
        <v>0.64118301868438721</v>
      </c>
      <c r="N4792" s="1">
        <v>8.8102397918701172</v>
      </c>
    </row>
    <row r="4793" spans="1:14" x14ac:dyDescent="0.25">
      <c r="A4793" s="1">
        <v>380292</v>
      </c>
      <c r="B4793" s="1" t="s">
        <v>1524</v>
      </c>
      <c r="C4793" s="1">
        <v>115221753</v>
      </c>
      <c r="D4793" s="1">
        <v>292</v>
      </c>
      <c r="E4793" s="1" t="s">
        <v>1827</v>
      </c>
      <c r="F4793" s="1" t="s">
        <v>234</v>
      </c>
      <c r="G4793" s="1" t="s">
        <v>197</v>
      </c>
      <c r="H4793" s="1" t="s">
        <v>240</v>
      </c>
      <c r="I4793" s="1">
        <v>1651377</v>
      </c>
      <c r="J4793" s="1">
        <v>5945395</v>
      </c>
      <c r="K4793" s="1">
        <v>0.6297529935836792</v>
      </c>
      <c r="L4793" s="1">
        <v>11.847167015075684</v>
      </c>
      <c r="M4793" s="1">
        <v>3.1644001603126526E-2</v>
      </c>
      <c r="N4793" s="1">
        <v>1.9536553621292114</v>
      </c>
    </row>
    <row r="4794" spans="1:14" x14ac:dyDescent="0.25">
      <c r="A4794" s="1">
        <v>380293</v>
      </c>
      <c r="B4794" s="1" t="s">
        <v>1524</v>
      </c>
      <c r="C4794" s="1">
        <v>115222504</v>
      </c>
      <c r="D4794" s="1">
        <v>293</v>
      </c>
      <c r="E4794" s="1" t="s">
        <v>1828</v>
      </c>
      <c r="F4794" s="1" t="s">
        <v>234</v>
      </c>
      <c r="G4794" s="1" t="s">
        <v>197</v>
      </c>
      <c r="H4794" s="1" t="s">
        <v>240</v>
      </c>
      <c r="I4794" s="1">
        <v>1044420</v>
      </c>
      <c r="J4794" s="1">
        <v>6338735</v>
      </c>
      <c r="K4794" s="1">
        <v>9.9425002932548523E-2</v>
      </c>
      <c r="L4794" s="1">
        <v>1.5935255289077759</v>
      </c>
      <c r="M4794" s="1">
        <v>9.2221997678279877E-2</v>
      </c>
      <c r="N4794" s="1">
        <v>9.6851701736450195</v>
      </c>
    </row>
    <row r="4795" spans="1:14" x14ac:dyDescent="0.25">
      <c r="A4795" s="1">
        <v>380294</v>
      </c>
      <c r="B4795" s="1" t="s">
        <v>1524</v>
      </c>
      <c r="C4795" s="1">
        <v>115222752</v>
      </c>
      <c r="D4795" s="1">
        <v>294</v>
      </c>
      <c r="E4795" s="1" t="s">
        <v>1829</v>
      </c>
      <c r="F4795" s="1" t="s">
        <v>234</v>
      </c>
      <c r="G4795" s="1" t="s">
        <v>197</v>
      </c>
      <c r="H4795" s="1" t="s">
        <v>240</v>
      </c>
      <c r="I4795" s="1">
        <v>8604278</v>
      </c>
      <c r="J4795" s="1">
        <v>86351376</v>
      </c>
      <c r="K4795" s="1">
        <v>5.0559039115905762</v>
      </c>
      <c r="L4795" s="1">
        <v>6.2191705703735352</v>
      </c>
      <c r="M4795" s="1">
        <v>0.73040801286697388</v>
      </c>
      <c r="N4795" s="1">
        <v>9.2763528823852539</v>
      </c>
    </row>
    <row r="4796" spans="1:14" x14ac:dyDescent="0.25">
      <c r="A4796" s="1">
        <v>380295</v>
      </c>
      <c r="B4796" s="1" t="s">
        <v>1524</v>
      </c>
      <c r="C4796" s="1">
        <v>115224003</v>
      </c>
      <c r="D4796" s="1">
        <v>295</v>
      </c>
      <c r="E4796" s="1" t="s">
        <v>1830</v>
      </c>
      <c r="F4796" s="1" t="s">
        <v>234</v>
      </c>
      <c r="G4796" s="1" t="s">
        <v>197</v>
      </c>
      <c r="H4796" s="1" t="s">
        <v>240</v>
      </c>
      <c r="I4796" s="1">
        <v>2895828</v>
      </c>
      <c r="J4796" s="1">
        <v>11949933</v>
      </c>
      <c r="K4796" s="1">
        <v>0.27060100436210632</v>
      </c>
      <c r="L4796" s="1">
        <v>2.3169219493865967</v>
      </c>
      <c r="M4796" s="1">
        <v>0.1331309974193573</v>
      </c>
      <c r="N4796" s="1">
        <v>4.818878173828125</v>
      </c>
    </row>
    <row r="4797" spans="1:14" x14ac:dyDescent="0.25">
      <c r="A4797" s="1">
        <v>380296</v>
      </c>
      <c r="B4797" s="1" t="s">
        <v>1524</v>
      </c>
      <c r="C4797" s="1">
        <v>115226003</v>
      </c>
      <c r="D4797" s="1">
        <v>296</v>
      </c>
      <c r="E4797" s="1" t="s">
        <v>1831</v>
      </c>
      <c r="F4797" s="1" t="s">
        <v>234</v>
      </c>
      <c r="G4797" s="1" t="s">
        <v>197</v>
      </c>
      <c r="H4797" s="1" t="s">
        <v>240</v>
      </c>
      <c r="I4797" s="1">
        <v>2278692</v>
      </c>
      <c r="J4797" s="1">
        <v>10475456</v>
      </c>
      <c r="K4797" s="1">
        <v>0.38960298895835876</v>
      </c>
      <c r="L4797" s="1">
        <v>3.8628661632537842</v>
      </c>
      <c r="M4797" s="1">
        <v>0.18269200623035431</v>
      </c>
      <c r="N4797" s="1">
        <v>8.716221809387207</v>
      </c>
    </row>
    <row r="4798" spans="1:14" x14ac:dyDescent="0.25">
      <c r="A4798" s="1">
        <v>380297</v>
      </c>
      <c r="B4798" s="1" t="s">
        <v>1524</v>
      </c>
      <c r="C4798" s="1">
        <v>115226103</v>
      </c>
      <c r="D4798" s="1">
        <v>297</v>
      </c>
      <c r="E4798" s="1" t="s">
        <v>1832</v>
      </c>
      <c r="F4798" s="1" t="s">
        <v>234</v>
      </c>
      <c r="G4798" s="1" t="s">
        <v>197</v>
      </c>
      <c r="H4798" s="1" t="s">
        <v>240</v>
      </c>
      <c r="I4798" s="1">
        <v>837235</v>
      </c>
      <c r="J4798" s="1">
        <v>5118398</v>
      </c>
      <c r="K4798" s="1">
        <v>0.13676699995994568</v>
      </c>
      <c r="L4798" s="1">
        <v>2.7454261779785156</v>
      </c>
      <c r="M4798" s="1">
        <v>7.2446003556251526E-2</v>
      </c>
      <c r="N4798" s="1">
        <v>9.4726781845092773</v>
      </c>
    </row>
    <row r="4799" spans="1:14" x14ac:dyDescent="0.25">
      <c r="A4799" s="1">
        <v>380298</v>
      </c>
      <c r="B4799" s="1" t="s">
        <v>1524</v>
      </c>
      <c r="C4799" s="1">
        <v>115228003</v>
      </c>
      <c r="D4799" s="1">
        <v>298</v>
      </c>
      <c r="E4799" s="1" t="s">
        <v>1833</v>
      </c>
      <c r="F4799" s="1" t="s">
        <v>234</v>
      </c>
      <c r="G4799" s="1" t="s">
        <v>197</v>
      </c>
      <c r="H4799" s="1" t="s">
        <v>240</v>
      </c>
      <c r="I4799" s="1">
        <v>1895526</v>
      </c>
      <c r="J4799" s="1">
        <v>13146657</v>
      </c>
      <c r="K4799" s="1">
        <v>0.48365500569343567</v>
      </c>
      <c r="L4799" s="1">
        <v>3.8194339275360107</v>
      </c>
      <c r="M4799" s="1">
        <v>0.22683100402355194</v>
      </c>
      <c r="N4799" s="1">
        <v>13.593317031860352</v>
      </c>
    </row>
    <row r="4800" spans="1:14" x14ac:dyDescent="0.25">
      <c r="A4800" s="1">
        <v>380299</v>
      </c>
      <c r="B4800" s="1" t="s">
        <v>1524</v>
      </c>
      <c r="C4800" s="1">
        <v>115228303</v>
      </c>
      <c r="D4800" s="1">
        <v>299</v>
      </c>
      <c r="E4800" s="1" t="s">
        <v>1834</v>
      </c>
      <c r="F4800" s="1" t="s">
        <v>234</v>
      </c>
      <c r="G4800" s="1" t="s">
        <v>197</v>
      </c>
      <c r="H4800" s="1" t="s">
        <v>240</v>
      </c>
      <c r="I4800" s="1">
        <v>1969510</v>
      </c>
      <c r="J4800" s="1">
        <v>6585557</v>
      </c>
      <c r="K4800" s="1">
        <v>0.57528001070022583</v>
      </c>
      <c r="L4800" s="1">
        <v>9.5716056823730469</v>
      </c>
      <c r="M4800" s="1">
        <v>0.1641869992017746</v>
      </c>
      <c r="N4800" s="1">
        <v>9.0946054458618164</v>
      </c>
    </row>
    <row r="4801" spans="1:14" x14ac:dyDescent="0.25">
      <c r="A4801" s="1">
        <v>380300</v>
      </c>
      <c r="B4801" s="1" t="s">
        <v>1524</v>
      </c>
      <c r="C4801" s="1">
        <v>115229003</v>
      </c>
      <c r="D4801" s="1">
        <v>300</v>
      </c>
      <c r="E4801" s="1" t="s">
        <v>1835</v>
      </c>
      <c r="F4801" s="1" t="s">
        <v>234</v>
      </c>
      <c r="G4801" s="1" t="s">
        <v>197</v>
      </c>
      <c r="H4801" s="1" t="s">
        <v>240</v>
      </c>
      <c r="I4801" s="1">
        <v>985464</v>
      </c>
      <c r="J4801" s="1">
        <v>6770632</v>
      </c>
      <c r="K4801" s="1">
        <v>0.12685300409793854</v>
      </c>
      <c r="L4801" s="1">
        <v>1.9093500375747681</v>
      </c>
      <c r="M4801" s="1">
        <v>4.888400062918663E-2</v>
      </c>
      <c r="N4801" s="1">
        <v>5.2194151878356934</v>
      </c>
    </row>
    <row r="4802" spans="1:14" x14ac:dyDescent="0.25">
      <c r="A4802" s="1">
        <v>380301</v>
      </c>
      <c r="B4802" s="1" t="s">
        <v>1524</v>
      </c>
      <c r="C4802" s="1">
        <v>115503004</v>
      </c>
      <c r="D4802" s="1">
        <v>301</v>
      </c>
      <c r="E4802" s="1" t="s">
        <v>1836</v>
      </c>
      <c r="F4802" s="1" t="s">
        <v>234</v>
      </c>
      <c r="G4802" s="1" t="s">
        <v>198</v>
      </c>
      <c r="H4802" s="1" t="s">
        <v>240</v>
      </c>
      <c r="I4802" s="1">
        <v>644842</v>
      </c>
      <c r="J4802" s="1">
        <v>4254001</v>
      </c>
      <c r="K4802" s="1">
        <v>9.4639003276824951E-2</v>
      </c>
      <c r="L4802" s="1">
        <v>2.275324821472168</v>
      </c>
      <c r="M4802" s="1">
        <v>3.5562001168727875E-2</v>
      </c>
      <c r="N4802" s="1">
        <v>5.8367252349853516</v>
      </c>
    </row>
    <row r="4803" spans="1:14" x14ac:dyDescent="0.25">
      <c r="A4803" s="1">
        <v>380302</v>
      </c>
      <c r="B4803" s="1" t="s">
        <v>1524</v>
      </c>
      <c r="C4803" s="1">
        <v>115504003</v>
      </c>
      <c r="D4803" s="1">
        <v>302</v>
      </c>
      <c r="E4803" s="1" t="s">
        <v>1837</v>
      </c>
      <c r="F4803" s="1" t="s">
        <v>234</v>
      </c>
      <c r="G4803" s="1" t="s">
        <v>198</v>
      </c>
      <c r="H4803" s="1" t="s">
        <v>240</v>
      </c>
      <c r="I4803" s="1">
        <v>1215330</v>
      </c>
      <c r="J4803" s="1">
        <v>6728676</v>
      </c>
      <c r="K4803" s="1">
        <v>0.11635600030422211</v>
      </c>
      <c r="L4803" s="1">
        <v>1.7596849203109741</v>
      </c>
      <c r="M4803" s="1">
        <v>8.7568998336791992E-2</v>
      </c>
      <c r="N4803" s="1">
        <v>7.7648544311523438</v>
      </c>
    </row>
    <row r="4804" spans="1:14" x14ac:dyDescent="0.25">
      <c r="A4804" s="1">
        <v>380303</v>
      </c>
      <c r="B4804" s="1" t="s">
        <v>1524</v>
      </c>
      <c r="C4804" s="1">
        <v>115506003</v>
      </c>
      <c r="D4804" s="1">
        <v>303</v>
      </c>
      <c r="E4804" s="1" t="s">
        <v>1838</v>
      </c>
      <c r="F4804" s="1" t="s">
        <v>234</v>
      </c>
      <c r="G4804" s="1" t="s">
        <v>198</v>
      </c>
      <c r="H4804" s="1" t="s">
        <v>240</v>
      </c>
      <c r="I4804" s="1">
        <v>1901732</v>
      </c>
      <c r="J4804" s="1">
        <v>9162595</v>
      </c>
      <c r="K4804" s="1">
        <v>0.13706299662590027</v>
      </c>
      <c r="L4804" s="1">
        <v>1.5186140537261963</v>
      </c>
      <c r="M4804" s="1">
        <v>0.12989600002765656</v>
      </c>
      <c r="N4804" s="1">
        <v>7.3311524391174316</v>
      </c>
    </row>
    <row r="4805" spans="1:14" x14ac:dyDescent="0.25">
      <c r="A4805" s="1">
        <v>380304</v>
      </c>
      <c r="B4805" s="1" t="s">
        <v>1524</v>
      </c>
      <c r="C4805" s="1">
        <v>115508003</v>
      </c>
      <c r="D4805" s="1">
        <v>304</v>
      </c>
      <c r="E4805" s="1" t="s">
        <v>1839</v>
      </c>
      <c r="F4805" s="1" t="s">
        <v>234</v>
      </c>
      <c r="G4805" s="1" t="s">
        <v>198</v>
      </c>
      <c r="H4805" s="1" t="s">
        <v>240</v>
      </c>
      <c r="I4805" s="1">
        <v>2340518</v>
      </c>
      <c r="J4805" s="1">
        <v>10420108</v>
      </c>
      <c r="K4805" s="1">
        <v>0.21805199980735779</v>
      </c>
      <c r="L4805" s="1">
        <v>2.137333869934082</v>
      </c>
      <c r="M4805" s="1">
        <v>0.17396900057792664</v>
      </c>
      <c r="N4805" s="1">
        <v>8.0297746658325195</v>
      </c>
    </row>
    <row r="4806" spans="1:14" x14ac:dyDescent="0.25">
      <c r="A4806" s="1">
        <v>380305</v>
      </c>
      <c r="B4806" s="1" t="s">
        <v>1524</v>
      </c>
      <c r="C4806" s="1">
        <v>115674603</v>
      </c>
      <c r="D4806" s="1">
        <v>305</v>
      </c>
      <c r="E4806" s="1" t="s">
        <v>1840</v>
      </c>
      <c r="F4806" s="1" t="s">
        <v>234</v>
      </c>
      <c r="G4806" s="1" t="s">
        <v>192</v>
      </c>
      <c r="H4806" s="1" t="s">
        <v>240</v>
      </c>
      <c r="I4806" s="1">
        <v>2408803</v>
      </c>
      <c r="J4806" s="1">
        <v>10246468</v>
      </c>
      <c r="K4806" s="1">
        <v>0.36571198701858521</v>
      </c>
      <c r="L4806" s="1">
        <v>3.7012553215026855</v>
      </c>
      <c r="M4806" s="1">
        <v>0.2528110146522522</v>
      </c>
      <c r="N4806" s="1">
        <v>11.725971221923828</v>
      </c>
    </row>
    <row r="4807" spans="1:14" x14ac:dyDescent="0.25">
      <c r="A4807" s="1">
        <v>380306</v>
      </c>
      <c r="B4807" s="1" t="s">
        <v>1524</v>
      </c>
      <c r="C4807" s="1">
        <v>116191004</v>
      </c>
      <c r="D4807" s="1">
        <v>306</v>
      </c>
      <c r="E4807" s="1" t="s">
        <v>1841</v>
      </c>
      <c r="F4807" s="1" t="s">
        <v>236</v>
      </c>
      <c r="G4807" s="1" t="s">
        <v>199</v>
      </c>
      <c r="H4807" s="1" t="s">
        <v>240</v>
      </c>
      <c r="I4807" s="1">
        <v>581696</v>
      </c>
      <c r="J4807" s="1">
        <v>4022430</v>
      </c>
      <c r="K4807" s="1">
        <v>9.1008000075817108E-2</v>
      </c>
      <c r="L4807" s="1">
        <v>2.314887523651123</v>
      </c>
      <c r="M4807" s="1">
        <v>2.581699937582016E-2</v>
      </c>
      <c r="N4807" s="1">
        <v>4.6443562507629395</v>
      </c>
    </row>
    <row r="4808" spans="1:14" x14ac:dyDescent="0.25">
      <c r="A4808" s="1">
        <v>380307</v>
      </c>
      <c r="B4808" s="1" t="s">
        <v>1524</v>
      </c>
      <c r="C4808" s="1">
        <v>116191103</v>
      </c>
      <c r="D4808" s="1">
        <v>307</v>
      </c>
      <c r="E4808" s="1" t="s">
        <v>1842</v>
      </c>
      <c r="F4808" s="1" t="s">
        <v>236</v>
      </c>
      <c r="G4808" s="1" t="s">
        <v>199</v>
      </c>
      <c r="H4808" s="1" t="s">
        <v>240</v>
      </c>
      <c r="I4808" s="1">
        <v>2751603</v>
      </c>
      <c r="J4808" s="1">
        <v>17915446</v>
      </c>
      <c r="K4808" s="1">
        <v>0.34744200110435486</v>
      </c>
      <c r="L4808" s="1">
        <v>1.9776976108551025</v>
      </c>
      <c r="M4808" s="1">
        <v>0.13927799463272095</v>
      </c>
      <c r="N4808" s="1">
        <v>5.3315725326538086</v>
      </c>
    </row>
    <row r="4809" spans="1:14" x14ac:dyDescent="0.25">
      <c r="A4809" s="1">
        <v>380308</v>
      </c>
      <c r="B4809" s="1" t="s">
        <v>1524</v>
      </c>
      <c r="C4809" s="1">
        <v>116191203</v>
      </c>
      <c r="D4809" s="1">
        <v>308</v>
      </c>
      <c r="E4809" s="1" t="s">
        <v>1843</v>
      </c>
      <c r="F4809" s="1" t="s">
        <v>236</v>
      </c>
      <c r="G4809" s="1" t="s">
        <v>199</v>
      </c>
      <c r="H4809" s="1" t="s">
        <v>240</v>
      </c>
      <c r="I4809" s="1">
        <v>1150445</v>
      </c>
      <c r="J4809" s="1">
        <v>8026808</v>
      </c>
      <c r="K4809" s="1">
        <v>0.29686000943183899</v>
      </c>
      <c r="L4809" s="1">
        <v>3.8403880596160889</v>
      </c>
      <c r="M4809" s="1">
        <v>3.4191999584436417E-2</v>
      </c>
      <c r="N4809" s="1">
        <v>3.0631048679351807</v>
      </c>
    </row>
    <row r="4810" spans="1:14" x14ac:dyDescent="0.25">
      <c r="A4810" s="1">
        <v>380309</v>
      </c>
      <c r="B4810" s="1" t="s">
        <v>1524</v>
      </c>
      <c r="C4810" s="1">
        <v>116191503</v>
      </c>
      <c r="D4810" s="1">
        <v>309</v>
      </c>
      <c r="E4810" s="1" t="s">
        <v>1844</v>
      </c>
      <c r="F4810" s="1" t="s">
        <v>236</v>
      </c>
      <c r="G4810" s="1" t="s">
        <v>199</v>
      </c>
      <c r="H4810" s="1" t="s">
        <v>240</v>
      </c>
      <c r="I4810" s="1">
        <v>1426059</v>
      </c>
      <c r="J4810" s="1">
        <v>7960752</v>
      </c>
      <c r="K4810" s="1">
        <v>0.18820999562740326</v>
      </c>
      <c r="L4810" s="1">
        <v>2.4214730262756348</v>
      </c>
      <c r="M4810" s="1">
        <v>7.7124997973442078E-2</v>
      </c>
      <c r="N4810" s="1">
        <v>5.7174777984619141</v>
      </c>
    </row>
    <row r="4811" spans="1:14" x14ac:dyDescent="0.25">
      <c r="A4811" s="1">
        <v>380310</v>
      </c>
      <c r="B4811" s="1" t="s">
        <v>1524</v>
      </c>
      <c r="C4811" s="1">
        <v>116195004</v>
      </c>
      <c r="D4811" s="1">
        <v>310</v>
      </c>
      <c r="E4811" s="1" t="s">
        <v>1845</v>
      </c>
      <c r="F4811" s="1" t="s">
        <v>236</v>
      </c>
      <c r="G4811" s="1" t="s">
        <v>199</v>
      </c>
      <c r="H4811" s="1" t="s">
        <v>240</v>
      </c>
      <c r="I4811" s="1">
        <v>624238</v>
      </c>
      <c r="J4811" s="1">
        <v>4733439</v>
      </c>
      <c r="K4811" s="1">
        <v>8.3801001310348511E-2</v>
      </c>
      <c r="L4811" s="1">
        <v>1.8023123741149902</v>
      </c>
      <c r="M4811" s="1">
        <v>2.7871999889612198E-2</v>
      </c>
      <c r="N4811" s="1">
        <v>4.673640251159668</v>
      </c>
    </row>
    <row r="4812" spans="1:14" x14ac:dyDescent="0.25">
      <c r="A4812" s="1">
        <v>380311</v>
      </c>
      <c r="B4812" s="1" t="s">
        <v>1524</v>
      </c>
      <c r="C4812" s="1">
        <v>116197503</v>
      </c>
      <c r="D4812" s="1">
        <v>311</v>
      </c>
      <c r="E4812" s="1" t="s">
        <v>1846</v>
      </c>
      <c r="F4812" s="1" t="s">
        <v>236</v>
      </c>
      <c r="G4812" s="1" t="s">
        <v>199</v>
      </c>
      <c r="H4812" s="1" t="s">
        <v>240</v>
      </c>
      <c r="I4812" s="1">
        <v>1057031</v>
      </c>
      <c r="J4812" s="1">
        <v>5514869</v>
      </c>
      <c r="K4812" s="1">
        <v>0.1111069992184639</v>
      </c>
      <c r="L4812" s="1">
        <v>2.0561046600341797</v>
      </c>
      <c r="M4812" s="1">
        <v>7.471100240945816E-2</v>
      </c>
      <c r="N4812" s="1">
        <v>7.6055665016174316</v>
      </c>
    </row>
    <row r="4813" spans="1:14" x14ac:dyDescent="0.25">
      <c r="A4813" s="1">
        <v>380312</v>
      </c>
      <c r="B4813" s="1" t="s">
        <v>1524</v>
      </c>
      <c r="C4813" s="1">
        <v>116471803</v>
      </c>
      <c r="D4813" s="1">
        <v>312</v>
      </c>
      <c r="E4813" s="1" t="s">
        <v>1847</v>
      </c>
      <c r="F4813" s="1" t="s">
        <v>236</v>
      </c>
      <c r="G4813" s="1" t="s">
        <v>200</v>
      </c>
      <c r="H4813" s="1" t="s">
        <v>240</v>
      </c>
      <c r="I4813" s="1">
        <v>1689205</v>
      </c>
      <c r="J4813" s="1">
        <v>8855894</v>
      </c>
      <c r="K4813" s="1">
        <v>0.19265900552272797</v>
      </c>
      <c r="L4813" s="1">
        <v>2.2238690853118896</v>
      </c>
      <c r="M4813" s="1">
        <v>6.1949998140335083E-2</v>
      </c>
      <c r="N4813" s="1">
        <v>3.8070247173309326</v>
      </c>
    </row>
    <row r="4814" spans="1:14" x14ac:dyDescent="0.25">
      <c r="A4814" s="1">
        <v>380313</v>
      </c>
      <c r="B4814" s="1" t="s">
        <v>1524</v>
      </c>
      <c r="C4814" s="1">
        <v>116493503</v>
      </c>
      <c r="D4814" s="1">
        <v>313</v>
      </c>
      <c r="E4814" s="1" t="s">
        <v>1848</v>
      </c>
      <c r="F4814" s="1" t="s">
        <v>236</v>
      </c>
      <c r="G4814" s="1" t="s">
        <v>201</v>
      </c>
      <c r="H4814" s="1" t="s">
        <v>240</v>
      </c>
      <c r="I4814" s="1">
        <v>1024107</v>
      </c>
      <c r="J4814" s="1">
        <v>7304586</v>
      </c>
      <c r="K4814" s="1">
        <v>0.11805800348520279</v>
      </c>
      <c r="L4814" s="1">
        <v>1.6427682638168335</v>
      </c>
      <c r="M4814" s="1">
        <v>5.9119001030921936E-2</v>
      </c>
      <c r="N4814" s="1">
        <v>6.1263976097106934</v>
      </c>
    </row>
    <row r="4815" spans="1:14" x14ac:dyDescent="0.25">
      <c r="A4815" s="1">
        <v>380314</v>
      </c>
      <c r="B4815" s="1" t="s">
        <v>1524</v>
      </c>
      <c r="C4815" s="1">
        <v>116495003</v>
      </c>
      <c r="D4815" s="1">
        <v>314</v>
      </c>
      <c r="E4815" s="1" t="s">
        <v>1849</v>
      </c>
      <c r="F4815" s="1" t="s">
        <v>236</v>
      </c>
      <c r="G4815" s="1" t="s">
        <v>201</v>
      </c>
      <c r="H4815" s="1" t="s">
        <v>240</v>
      </c>
      <c r="I4815" s="1">
        <v>1896302</v>
      </c>
      <c r="J4815" s="1">
        <v>11306814</v>
      </c>
      <c r="K4815" s="1">
        <v>0.251444011926651</v>
      </c>
      <c r="L4815" s="1">
        <v>2.2744059562683105</v>
      </c>
      <c r="M4815" s="1">
        <v>0.12348300218582153</v>
      </c>
      <c r="N4815" s="1">
        <v>6.9653472900390625</v>
      </c>
    </row>
    <row r="4816" spans="1:14" x14ac:dyDescent="0.25">
      <c r="A4816" s="1">
        <v>380315</v>
      </c>
      <c r="B4816" s="1" t="s">
        <v>1524</v>
      </c>
      <c r="C4816" s="1">
        <v>116495103</v>
      </c>
      <c r="D4816" s="1">
        <v>315</v>
      </c>
      <c r="E4816" s="1" t="s">
        <v>1850</v>
      </c>
      <c r="F4816" s="1" t="s">
        <v>236</v>
      </c>
      <c r="G4816" s="1" t="s">
        <v>201</v>
      </c>
      <c r="H4816" s="1" t="s">
        <v>240</v>
      </c>
      <c r="I4816" s="1">
        <v>1846371</v>
      </c>
      <c r="J4816" s="1">
        <v>11132046</v>
      </c>
      <c r="K4816" s="1">
        <v>0.25740000605583191</v>
      </c>
      <c r="L4816" s="1">
        <v>2.3669736385345459</v>
      </c>
      <c r="M4816" s="1">
        <v>0.18037399649620056</v>
      </c>
      <c r="N4816" s="1">
        <v>10.826789855957031</v>
      </c>
    </row>
    <row r="4817" spans="1:14" x14ac:dyDescent="0.25">
      <c r="A4817" s="1">
        <v>380316</v>
      </c>
      <c r="B4817" s="1" t="s">
        <v>1524</v>
      </c>
      <c r="C4817" s="1">
        <v>116496503</v>
      </c>
      <c r="D4817" s="1">
        <v>316</v>
      </c>
      <c r="E4817" s="1" t="s">
        <v>1851</v>
      </c>
      <c r="F4817" s="1" t="s">
        <v>236</v>
      </c>
      <c r="G4817" s="1" t="s">
        <v>201</v>
      </c>
      <c r="H4817" s="1" t="s">
        <v>240</v>
      </c>
      <c r="I4817" s="1">
        <v>2389730</v>
      </c>
      <c r="J4817" s="1">
        <v>16830262</v>
      </c>
      <c r="K4817" s="1">
        <v>0.41382399201393127</v>
      </c>
      <c r="L4817" s="1">
        <v>2.5207903385162354</v>
      </c>
      <c r="M4817" s="1">
        <v>0.24100099503993988</v>
      </c>
      <c r="N4817" s="1">
        <v>11.21597957611084</v>
      </c>
    </row>
    <row r="4818" spans="1:14" x14ac:dyDescent="0.25">
      <c r="A4818" s="1">
        <v>380317</v>
      </c>
      <c r="B4818" s="1" t="s">
        <v>1524</v>
      </c>
      <c r="C4818" s="1">
        <v>116496603</v>
      </c>
      <c r="D4818" s="1">
        <v>317</v>
      </c>
      <c r="E4818" s="1" t="s">
        <v>1852</v>
      </c>
      <c r="F4818" s="1" t="s">
        <v>236</v>
      </c>
      <c r="G4818" s="1" t="s">
        <v>201</v>
      </c>
      <c r="H4818" s="1" t="s">
        <v>240</v>
      </c>
      <c r="I4818" s="1">
        <v>2962830</v>
      </c>
      <c r="J4818" s="1">
        <v>17029230</v>
      </c>
      <c r="K4818" s="1">
        <v>0.55574798583984375</v>
      </c>
      <c r="L4818" s="1">
        <v>3.3735916614532471</v>
      </c>
      <c r="M4818" s="1">
        <v>0.20244400203227997</v>
      </c>
      <c r="N4818" s="1">
        <v>7.3339018821716309</v>
      </c>
    </row>
    <row r="4819" spans="1:14" x14ac:dyDescent="0.25">
      <c r="A4819" s="1">
        <v>380318</v>
      </c>
      <c r="B4819" s="1" t="s">
        <v>1524</v>
      </c>
      <c r="C4819" s="1">
        <v>116498003</v>
      </c>
      <c r="D4819" s="1">
        <v>318</v>
      </c>
      <c r="E4819" s="1" t="s">
        <v>1853</v>
      </c>
      <c r="F4819" s="1" t="s">
        <v>236</v>
      </c>
      <c r="G4819" s="1" t="s">
        <v>201</v>
      </c>
      <c r="H4819" s="1" t="s">
        <v>240</v>
      </c>
      <c r="I4819" s="1">
        <v>1277100</v>
      </c>
      <c r="J4819" s="1">
        <v>7821644</v>
      </c>
      <c r="K4819" s="1">
        <v>0.16480900347232819</v>
      </c>
      <c r="L4819" s="1">
        <v>2.1524429321289063</v>
      </c>
      <c r="M4819" s="1">
        <v>5.2081998437643051E-2</v>
      </c>
      <c r="N4819" s="1">
        <v>4.2515292167663574</v>
      </c>
    </row>
    <row r="4820" spans="1:14" x14ac:dyDescent="0.25">
      <c r="A4820" s="1">
        <v>380319</v>
      </c>
      <c r="B4820" s="1" t="s">
        <v>1524</v>
      </c>
      <c r="C4820" s="1">
        <v>116555003</v>
      </c>
      <c r="D4820" s="1">
        <v>319</v>
      </c>
      <c r="E4820" s="1" t="s">
        <v>1854</v>
      </c>
      <c r="F4820" s="1" t="s">
        <v>232</v>
      </c>
      <c r="G4820" s="1" t="s">
        <v>202</v>
      </c>
      <c r="H4820" s="1" t="s">
        <v>240</v>
      </c>
      <c r="I4820" s="1">
        <v>1898543</v>
      </c>
      <c r="J4820" s="1">
        <v>10957789</v>
      </c>
      <c r="K4820" s="1">
        <v>0.26474899053573608</v>
      </c>
      <c r="L4820" s="1">
        <v>2.4759001731872559</v>
      </c>
      <c r="M4820" s="1">
        <v>9.7276002168655396E-2</v>
      </c>
      <c r="N4820" s="1">
        <v>5.400421142578125</v>
      </c>
    </row>
    <row r="4821" spans="1:14" x14ac:dyDescent="0.25">
      <c r="A4821" s="1">
        <v>380320</v>
      </c>
      <c r="B4821" s="1" t="s">
        <v>1524</v>
      </c>
      <c r="C4821" s="1">
        <v>116557103</v>
      </c>
      <c r="D4821" s="1">
        <v>320</v>
      </c>
      <c r="E4821" s="1" t="s">
        <v>1855</v>
      </c>
      <c r="F4821" s="1" t="s">
        <v>232</v>
      </c>
      <c r="G4821" s="1" t="s">
        <v>202</v>
      </c>
      <c r="H4821" s="1" t="s">
        <v>240</v>
      </c>
      <c r="I4821" s="1">
        <v>1799468</v>
      </c>
      <c r="J4821" s="1">
        <v>9798268</v>
      </c>
      <c r="K4821" s="1">
        <v>0.25486099720001221</v>
      </c>
      <c r="L4821" s="1">
        <v>2.6705453395843506</v>
      </c>
      <c r="M4821" s="1">
        <v>7.1588002145290375E-2</v>
      </c>
      <c r="N4821" s="1">
        <v>4.1431117057800293</v>
      </c>
    </row>
    <row r="4822" spans="1:14" x14ac:dyDescent="0.25">
      <c r="A4822" s="1">
        <v>380321</v>
      </c>
      <c r="B4822" s="1" t="s">
        <v>1524</v>
      </c>
      <c r="C4822" s="1">
        <v>116604003</v>
      </c>
      <c r="D4822" s="1">
        <v>321</v>
      </c>
      <c r="E4822" s="1" t="s">
        <v>1856</v>
      </c>
      <c r="F4822" s="1" t="s">
        <v>232</v>
      </c>
      <c r="G4822" s="1" t="s">
        <v>203</v>
      </c>
      <c r="H4822" s="1" t="s">
        <v>240</v>
      </c>
      <c r="I4822" s="1">
        <v>1322499</v>
      </c>
      <c r="J4822" s="1">
        <v>6419879</v>
      </c>
      <c r="K4822" s="1">
        <v>0.5959320068359375</v>
      </c>
      <c r="L4822" s="1">
        <v>10.232441902160645</v>
      </c>
      <c r="M4822" s="1">
        <v>5.8136001229286194E-2</v>
      </c>
      <c r="N4822" s="1">
        <v>4.5980467796325684</v>
      </c>
    </row>
    <row r="4823" spans="1:14" x14ac:dyDescent="0.25">
      <c r="A4823" s="1">
        <v>380322</v>
      </c>
      <c r="B4823" s="1" t="s">
        <v>1524</v>
      </c>
      <c r="C4823" s="1">
        <v>116605003</v>
      </c>
      <c r="D4823" s="1">
        <v>322</v>
      </c>
      <c r="E4823" s="1" t="s">
        <v>1857</v>
      </c>
      <c r="F4823" s="1" t="s">
        <v>232</v>
      </c>
      <c r="G4823" s="1" t="s">
        <v>203</v>
      </c>
      <c r="H4823" s="1" t="s">
        <v>240</v>
      </c>
      <c r="I4823" s="1">
        <v>1607568</v>
      </c>
      <c r="J4823" s="1">
        <v>9921121</v>
      </c>
      <c r="K4823" s="1">
        <v>0.23827700316905975</v>
      </c>
      <c r="L4823" s="1">
        <v>2.4608163833618164</v>
      </c>
      <c r="M4823" s="1">
        <v>7.6649002730846405E-2</v>
      </c>
      <c r="N4823" s="1">
        <v>5.0067310333251953</v>
      </c>
    </row>
    <row r="4824" spans="1:14" x14ac:dyDescent="0.25">
      <c r="A4824" s="1">
        <v>380323</v>
      </c>
      <c r="B4824" s="1" t="s">
        <v>1524</v>
      </c>
      <c r="C4824" s="1">
        <v>117080503</v>
      </c>
      <c r="D4824" s="1">
        <v>323</v>
      </c>
      <c r="E4824" s="1" t="s">
        <v>1858</v>
      </c>
      <c r="F4824" s="1" t="s">
        <v>236</v>
      </c>
      <c r="G4824" s="1" t="s">
        <v>204</v>
      </c>
      <c r="H4824" s="1" t="s">
        <v>240</v>
      </c>
      <c r="I4824" s="1">
        <v>2242787</v>
      </c>
      <c r="J4824" s="1">
        <v>13956074</v>
      </c>
      <c r="K4824" s="1">
        <v>0.30503401160240173</v>
      </c>
      <c r="L4824" s="1">
        <v>2.234511137008667</v>
      </c>
      <c r="M4824" s="1">
        <v>0.19808700680732727</v>
      </c>
      <c r="N4824" s="1">
        <v>9.6878271102905273</v>
      </c>
    </row>
    <row r="4825" spans="1:14" x14ac:dyDescent="0.25">
      <c r="A4825" s="1">
        <v>380324</v>
      </c>
      <c r="B4825" s="1" t="s">
        <v>1524</v>
      </c>
      <c r="C4825" s="1">
        <v>117081003</v>
      </c>
      <c r="D4825" s="1">
        <v>324</v>
      </c>
      <c r="E4825" s="1" t="s">
        <v>1859</v>
      </c>
      <c r="F4825" s="1" t="s">
        <v>236</v>
      </c>
      <c r="G4825" s="1" t="s">
        <v>204</v>
      </c>
      <c r="H4825" s="1" t="s">
        <v>240</v>
      </c>
      <c r="I4825" s="1">
        <v>906791</v>
      </c>
      <c r="J4825" s="1">
        <v>8483743</v>
      </c>
      <c r="K4825" s="1">
        <v>0.15106000006198883</v>
      </c>
      <c r="L4825" s="1">
        <v>1.812861442565918</v>
      </c>
      <c r="M4825" s="1">
        <v>5.8168999850749969E-2</v>
      </c>
      <c r="N4825" s="1">
        <v>6.8545241355895996</v>
      </c>
    </row>
    <row r="4826" spans="1:14" x14ac:dyDescent="0.25">
      <c r="A4826" s="1">
        <v>380325</v>
      </c>
      <c r="B4826" s="1" t="s">
        <v>1524</v>
      </c>
      <c r="C4826" s="1">
        <v>117083004</v>
      </c>
      <c r="D4826" s="1">
        <v>325</v>
      </c>
      <c r="E4826" s="1" t="s">
        <v>1860</v>
      </c>
      <c r="F4826" s="1" t="s">
        <v>236</v>
      </c>
      <c r="G4826" s="1" t="s">
        <v>204</v>
      </c>
      <c r="H4826" s="1" t="s">
        <v>240</v>
      </c>
      <c r="I4826" s="1">
        <v>716574</v>
      </c>
      <c r="J4826" s="1">
        <v>6549159</v>
      </c>
      <c r="K4826" s="1">
        <v>8.3140000700950623E-2</v>
      </c>
      <c r="L4826" s="1">
        <v>1.2857989072799683</v>
      </c>
      <c r="M4826" s="1">
        <v>3.4816000610589981E-2</v>
      </c>
      <c r="N4826" s="1">
        <v>5.1067972183227539</v>
      </c>
    </row>
    <row r="4827" spans="1:14" x14ac:dyDescent="0.25">
      <c r="A4827" s="1">
        <v>380326</v>
      </c>
      <c r="B4827" s="1" t="s">
        <v>1524</v>
      </c>
      <c r="C4827" s="1">
        <v>117086003</v>
      </c>
      <c r="D4827" s="1">
        <v>326</v>
      </c>
      <c r="E4827" s="1" t="s">
        <v>1861</v>
      </c>
      <c r="F4827" s="1" t="s">
        <v>236</v>
      </c>
      <c r="G4827" s="1" t="s">
        <v>204</v>
      </c>
      <c r="H4827" s="1" t="s">
        <v>240</v>
      </c>
      <c r="I4827" s="1">
        <v>1147199</v>
      </c>
      <c r="J4827" s="1">
        <v>7369156</v>
      </c>
      <c r="K4827" s="1">
        <v>0.17022599279880524</v>
      </c>
      <c r="L4827" s="1">
        <v>2.3646013736724854</v>
      </c>
      <c r="M4827" s="1">
        <v>9.5905996859073639E-2</v>
      </c>
      <c r="N4827" s="1">
        <v>9.1226711273193359</v>
      </c>
    </row>
    <row r="4828" spans="1:14" x14ac:dyDescent="0.25">
      <c r="A4828" s="1">
        <v>380327</v>
      </c>
      <c r="B4828" s="1" t="s">
        <v>1524</v>
      </c>
      <c r="C4828" s="1">
        <v>117086503</v>
      </c>
      <c r="D4828" s="1">
        <v>327</v>
      </c>
      <c r="E4828" s="1" t="s">
        <v>1862</v>
      </c>
      <c r="F4828" s="1" t="s">
        <v>236</v>
      </c>
      <c r="G4828" s="1" t="s">
        <v>204</v>
      </c>
      <c r="H4828" s="1" t="s">
        <v>240</v>
      </c>
      <c r="I4828" s="1">
        <v>1439250</v>
      </c>
      <c r="J4828" s="1">
        <v>9798507</v>
      </c>
      <c r="K4828" s="1">
        <v>0.44521400332450867</v>
      </c>
      <c r="L4828" s="1">
        <v>4.7599706649780273</v>
      </c>
      <c r="M4828" s="1">
        <v>7.0742003619670868E-2</v>
      </c>
      <c r="N4828" s="1">
        <v>5.1692790985107422</v>
      </c>
    </row>
    <row r="4829" spans="1:14" x14ac:dyDescent="0.25">
      <c r="A4829" s="1">
        <v>380328</v>
      </c>
      <c r="B4829" s="1" t="s">
        <v>1524</v>
      </c>
      <c r="C4829" s="1">
        <v>117086653</v>
      </c>
      <c r="D4829" s="1">
        <v>328</v>
      </c>
      <c r="E4829" s="1" t="s">
        <v>1863</v>
      </c>
      <c r="F4829" s="1" t="s">
        <v>236</v>
      </c>
      <c r="G4829" s="1" t="s">
        <v>204</v>
      </c>
      <c r="H4829" s="1" t="s">
        <v>240</v>
      </c>
      <c r="I4829" s="1">
        <v>1472612</v>
      </c>
      <c r="J4829" s="1">
        <v>10900001</v>
      </c>
      <c r="K4829" s="1">
        <v>0.1995449960231781</v>
      </c>
      <c r="L4829" s="1">
        <v>1.864827036857605</v>
      </c>
      <c r="M4829" s="1">
        <v>0.10938800126314163</v>
      </c>
      <c r="N4829" s="1">
        <v>8.0242128372192383</v>
      </c>
    </row>
    <row r="4830" spans="1:14" x14ac:dyDescent="0.25">
      <c r="A4830" s="1">
        <v>380329</v>
      </c>
      <c r="B4830" s="1" t="s">
        <v>1524</v>
      </c>
      <c r="C4830" s="1">
        <v>117089003</v>
      </c>
      <c r="D4830" s="1">
        <v>329</v>
      </c>
      <c r="E4830" s="1" t="s">
        <v>1864</v>
      </c>
      <c r="F4830" s="1" t="s">
        <v>236</v>
      </c>
      <c r="G4830" s="1" t="s">
        <v>204</v>
      </c>
      <c r="H4830" s="1" t="s">
        <v>240</v>
      </c>
      <c r="I4830" s="1">
        <v>1279781</v>
      </c>
      <c r="J4830" s="1">
        <v>8698585</v>
      </c>
      <c r="K4830" s="1">
        <v>0.18031799793243408</v>
      </c>
      <c r="L4830" s="1">
        <v>2.1168389320373535</v>
      </c>
      <c r="M4830" s="1">
        <v>7.2746001183986664E-2</v>
      </c>
      <c r="N4830" s="1">
        <v>6.0268344879150391</v>
      </c>
    </row>
    <row r="4831" spans="1:14" x14ac:dyDescent="0.25">
      <c r="A4831" s="1">
        <v>380330</v>
      </c>
      <c r="B4831" s="1" t="s">
        <v>1524</v>
      </c>
      <c r="C4831" s="1">
        <v>117412003</v>
      </c>
      <c r="D4831" s="1">
        <v>330</v>
      </c>
      <c r="E4831" s="1" t="s">
        <v>1865</v>
      </c>
      <c r="F4831" s="1" t="s">
        <v>232</v>
      </c>
      <c r="G4831" s="1" t="s">
        <v>205</v>
      </c>
      <c r="H4831" s="1" t="s">
        <v>240</v>
      </c>
      <c r="I4831" s="1">
        <v>1362560</v>
      </c>
      <c r="J4831" s="1">
        <v>9525036</v>
      </c>
      <c r="K4831" s="1">
        <v>0.15798300504684448</v>
      </c>
      <c r="L4831" s="1">
        <v>1.6865817308425903</v>
      </c>
      <c r="M4831" s="1">
        <v>8.1431999802589417E-2</v>
      </c>
      <c r="N4831" s="1">
        <v>6.3562736511230469</v>
      </c>
    </row>
    <row r="4832" spans="1:14" x14ac:dyDescent="0.25">
      <c r="A4832" s="1">
        <v>380331</v>
      </c>
      <c r="B4832" s="1" t="s">
        <v>1524</v>
      </c>
      <c r="C4832" s="1">
        <v>117414003</v>
      </c>
      <c r="D4832" s="1">
        <v>331</v>
      </c>
      <c r="E4832" s="1" t="s">
        <v>1866</v>
      </c>
      <c r="F4832" s="1" t="s">
        <v>232</v>
      </c>
      <c r="G4832" s="1" t="s">
        <v>205</v>
      </c>
      <c r="H4832" s="1" t="s">
        <v>240</v>
      </c>
      <c r="I4832" s="1">
        <v>2213221</v>
      </c>
      <c r="J4832" s="1">
        <v>15010816</v>
      </c>
      <c r="K4832" s="1">
        <v>0.24079599976539612</v>
      </c>
      <c r="L4832" s="1">
        <v>1.6303024291992188</v>
      </c>
      <c r="M4832" s="1">
        <v>0.12272299826145172</v>
      </c>
      <c r="N4832" s="1">
        <v>5.8705148696899414</v>
      </c>
    </row>
    <row r="4833" spans="1:14" x14ac:dyDescent="0.25">
      <c r="A4833" s="1">
        <v>380332</v>
      </c>
      <c r="B4833" s="1" t="s">
        <v>1524</v>
      </c>
      <c r="C4833" s="1">
        <v>117414203</v>
      </c>
      <c r="D4833" s="1">
        <v>332</v>
      </c>
      <c r="E4833" s="1" t="s">
        <v>1867</v>
      </c>
      <c r="F4833" s="1" t="s">
        <v>232</v>
      </c>
      <c r="G4833" s="1" t="s">
        <v>205</v>
      </c>
      <c r="H4833" s="1" t="s">
        <v>240</v>
      </c>
      <c r="I4833" s="1">
        <v>981261</v>
      </c>
      <c r="J4833" s="1">
        <v>4848045</v>
      </c>
      <c r="K4833" s="1">
        <v>0.33987298607826233</v>
      </c>
      <c r="L4833" s="1">
        <v>7.5390424728393555</v>
      </c>
      <c r="M4833" s="1">
        <v>7.4183002114295959E-2</v>
      </c>
      <c r="N4833" s="1">
        <v>8.1782379150390625</v>
      </c>
    </row>
    <row r="4834" spans="1:14" x14ac:dyDescent="0.25">
      <c r="A4834" s="1">
        <v>380333</v>
      </c>
      <c r="B4834" s="1" t="s">
        <v>1524</v>
      </c>
      <c r="C4834" s="1">
        <v>117415004</v>
      </c>
      <c r="D4834" s="1">
        <v>333</v>
      </c>
      <c r="E4834" s="1" t="s">
        <v>1868</v>
      </c>
      <c r="F4834" s="1" t="s">
        <v>232</v>
      </c>
      <c r="G4834" s="1" t="s">
        <v>205</v>
      </c>
      <c r="H4834" s="1" t="s">
        <v>240</v>
      </c>
      <c r="I4834" s="1">
        <v>770352</v>
      </c>
      <c r="J4834" s="1">
        <v>6806540</v>
      </c>
      <c r="K4834" s="1">
        <v>0.17542299628257751</v>
      </c>
      <c r="L4834" s="1">
        <v>2.6454517841339111</v>
      </c>
      <c r="M4834" s="1">
        <v>5.2845999598503113E-2</v>
      </c>
      <c r="N4834" s="1">
        <v>7.365234375</v>
      </c>
    </row>
    <row r="4835" spans="1:14" x14ac:dyDescent="0.25">
      <c r="A4835" s="1">
        <v>380334</v>
      </c>
      <c r="B4835" s="1" t="s">
        <v>1524</v>
      </c>
      <c r="C4835" s="1">
        <v>117415103</v>
      </c>
      <c r="D4835" s="1">
        <v>334</v>
      </c>
      <c r="E4835" s="1" t="s">
        <v>1869</v>
      </c>
      <c r="F4835" s="1" t="s">
        <v>232</v>
      </c>
      <c r="G4835" s="1" t="s">
        <v>205</v>
      </c>
      <c r="H4835" s="1" t="s">
        <v>240</v>
      </c>
      <c r="I4835" s="1">
        <v>1547015</v>
      </c>
      <c r="J4835" s="1">
        <v>8462434</v>
      </c>
      <c r="K4835" s="1">
        <v>0.17771400511264801</v>
      </c>
      <c r="L4835" s="1">
        <v>2.1450815200805664</v>
      </c>
      <c r="M4835" s="1">
        <v>6.5172001719474792E-2</v>
      </c>
      <c r="N4835" s="1">
        <v>4.3980369567871094</v>
      </c>
    </row>
    <row r="4836" spans="1:14" x14ac:dyDescent="0.25">
      <c r="A4836" s="1">
        <v>380335</v>
      </c>
      <c r="B4836" s="1" t="s">
        <v>1524</v>
      </c>
      <c r="C4836" s="1">
        <v>117415303</v>
      </c>
      <c r="D4836" s="1">
        <v>335</v>
      </c>
      <c r="E4836" s="1" t="s">
        <v>1870</v>
      </c>
      <c r="F4836" s="1" t="s">
        <v>232</v>
      </c>
      <c r="G4836" s="1" t="s">
        <v>205</v>
      </c>
      <c r="H4836" s="1" t="s">
        <v>240</v>
      </c>
      <c r="I4836" s="1">
        <v>787547</v>
      </c>
      <c r="J4836" s="1">
        <v>4761560</v>
      </c>
      <c r="K4836" s="1">
        <v>0.10402899980545044</v>
      </c>
      <c r="L4836" s="1">
        <v>2.2335653305053711</v>
      </c>
      <c r="M4836" s="1">
        <v>3.7845000624656677E-2</v>
      </c>
      <c r="N4836" s="1">
        <v>5.0480055809020996</v>
      </c>
    </row>
    <row r="4837" spans="1:14" x14ac:dyDescent="0.25">
      <c r="A4837" s="1">
        <v>380336</v>
      </c>
      <c r="B4837" s="1" t="s">
        <v>1524</v>
      </c>
      <c r="C4837" s="1">
        <v>117416103</v>
      </c>
      <c r="D4837" s="1">
        <v>336</v>
      </c>
      <c r="E4837" s="1" t="s">
        <v>1871</v>
      </c>
      <c r="F4837" s="1" t="s">
        <v>232</v>
      </c>
      <c r="G4837" s="1" t="s">
        <v>205</v>
      </c>
      <c r="H4837" s="1" t="s">
        <v>240</v>
      </c>
      <c r="I4837" s="1">
        <v>1067144</v>
      </c>
      <c r="J4837" s="1">
        <v>7272981</v>
      </c>
      <c r="K4837" s="1">
        <v>0.15046499669551849</v>
      </c>
      <c r="L4837" s="1">
        <v>2.1125259399414063</v>
      </c>
      <c r="M4837" s="1">
        <v>6.3459999859333038E-2</v>
      </c>
      <c r="N4837" s="1">
        <v>6.3227071762084961</v>
      </c>
    </row>
    <row r="4838" spans="1:14" x14ac:dyDescent="0.25">
      <c r="A4838" s="1">
        <v>380337</v>
      </c>
      <c r="B4838" s="1" t="s">
        <v>1524</v>
      </c>
      <c r="C4838" s="1">
        <v>117417202</v>
      </c>
      <c r="D4838" s="1">
        <v>337</v>
      </c>
      <c r="E4838" s="1" t="s">
        <v>1872</v>
      </c>
      <c r="F4838" s="1" t="s">
        <v>232</v>
      </c>
      <c r="G4838" s="1" t="s">
        <v>205</v>
      </c>
      <c r="H4838" s="1" t="s">
        <v>240</v>
      </c>
      <c r="I4838" s="1">
        <v>5771407</v>
      </c>
      <c r="J4838" s="1">
        <v>37396892</v>
      </c>
      <c r="K4838" s="1">
        <v>1.3953880071640015</v>
      </c>
      <c r="L4838" s="1">
        <v>3.8759157657623291</v>
      </c>
      <c r="M4838" s="1">
        <v>0.38202399015426636</v>
      </c>
      <c r="N4838" s="1">
        <v>7.0884552001953125</v>
      </c>
    </row>
    <row r="4839" spans="1:14" x14ac:dyDescent="0.25">
      <c r="A4839" s="1">
        <v>380338</v>
      </c>
      <c r="B4839" s="1" t="s">
        <v>1524</v>
      </c>
      <c r="C4839" s="1">
        <v>117576303</v>
      </c>
      <c r="D4839" s="1">
        <v>338</v>
      </c>
      <c r="E4839" s="1" t="s">
        <v>1873</v>
      </c>
      <c r="F4839" s="1" t="s">
        <v>236</v>
      </c>
      <c r="G4839" s="1" t="s">
        <v>206</v>
      </c>
      <c r="H4839" s="1" t="s">
        <v>240</v>
      </c>
      <c r="I4839" s="1">
        <v>473257</v>
      </c>
      <c r="J4839" s="1">
        <v>3685086</v>
      </c>
      <c r="K4839" s="1">
        <v>0.12989500164985657</v>
      </c>
      <c r="L4839" s="1">
        <v>3.6536715030670166</v>
      </c>
      <c r="M4839" s="1">
        <v>1.711600087583065E-2</v>
      </c>
      <c r="N4839" s="1">
        <v>3.7523484230041504</v>
      </c>
    </row>
    <row r="4840" spans="1:14" x14ac:dyDescent="0.25">
      <c r="A4840" s="1">
        <v>380339</v>
      </c>
      <c r="B4840" s="1" t="s">
        <v>1524</v>
      </c>
      <c r="C4840" s="1">
        <v>117596003</v>
      </c>
      <c r="D4840" s="1">
        <v>339</v>
      </c>
      <c r="E4840" s="1" t="s">
        <v>1874</v>
      </c>
      <c r="F4840" s="1" t="s">
        <v>232</v>
      </c>
      <c r="G4840" s="1" t="s">
        <v>207</v>
      </c>
      <c r="H4840" s="1" t="s">
        <v>240</v>
      </c>
      <c r="I4840" s="1">
        <v>2195795</v>
      </c>
      <c r="J4840" s="1">
        <v>15800153</v>
      </c>
      <c r="K4840" s="1">
        <v>0.37017899751663208</v>
      </c>
      <c r="L4840" s="1">
        <v>2.3990902900695801</v>
      </c>
      <c r="M4840" s="1">
        <v>0.13341200351715088</v>
      </c>
      <c r="N4840" s="1">
        <v>6.4688277244567871</v>
      </c>
    </row>
    <row r="4841" spans="1:14" x14ac:dyDescent="0.25">
      <c r="A4841" s="1">
        <v>380340</v>
      </c>
      <c r="B4841" s="1" t="s">
        <v>1524</v>
      </c>
      <c r="C4841" s="1">
        <v>117597003</v>
      </c>
      <c r="D4841" s="1">
        <v>340</v>
      </c>
      <c r="E4841" s="1" t="s">
        <v>1875</v>
      </c>
      <c r="F4841" s="1" t="s">
        <v>232</v>
      </c>
      <c r="G4841" s="1" t="s">
        <v>207</v>
      </c>
      <c r="H4841" s="1" t="s">
        <v>240</v>
      </c>
      <c r="I4841" s="1">
        <v>1721383</v>
      </c>
      <c r="J4841" s="1">
        <v>10642201</v>
      </c>
      <c r="K4841" s="1">
        <v>0.22385199368000031</v>
      </c>
      <c r="L4841" s="1">
        <v>2.148632287979126</v>
      </c>
      <c r="M4841" s="1">
        <v>0.10002700239419937</v>
      </c>
      <c r="N4841" s="1">
        <v>6.169342041015625</v>
      </c>
    </row>
    <row r="4842" spans="1:14" x14ac:dyDescent="0.25">
      <c r="A4842" s="1">
        <v>380341</v>
      </c>
      <c r="B4842" s="1" t="s">
        <v>1524</v>
      </c>
      <c r="C4842" s="1">
        <v>117598503</v>
      </c>
      <c r="D4842" s="1">
        <v>341</v>
      </c>
      <c r="E4842" s="1" t="s">
        <v>1876</v>
      </c>
      <c r="F4842" s="1" t="s">
        <v>232</v>
      </c>
      <c r="G4842" s="1" t="s">
        <v>207</v>
      </c>
      <c r="H4842" s="1" t="s">
        <v>240</v>
      </c>
      <c r="I4842" s="1">
        <v>1233778</v>
      </c>
      <c r="J4842" s="1">
        <v>7646092</v>
      </c>
      <c r="K4842" s="1">
        <v>0.18695099651813507</v>
      </c>
      <c r="L4842" s="1">
        <v>2.5063340663909912</v>
      </c>
      <c r="M4842" s="1">
        <v>4.3832998722791672E-2</v>
      </c>
      <c r="N4842" s="1">
        <v>3.6836156845092773</v>
      </c>
    </row>
    <row r="4843" spans="1:14" x14ac:dyDescent="0.25">
      <c r="A4843" s="1">
        <v>380342</v>
      </c>
      <c r="B4843" s="1" t="s">
        <v>1524</v>
      </c>
      <c r="C4843" s="1">
        <v>118401403</v>
      </c>
      <c r="D4843" s="1">
        <v>342</v>
      </c>
      <c r="E4843" s="1" t="s">
        <v>1877</v>
      </c>
      <c r="F4843" s="1" t="s">
        <v>236</v>
      </c>
      <c r="G4843" s="1" t="s">
        <v>208</v>
      </c>
      <c r="H4843" s="1" t="s">
        <v>240</v>
      </c>
      <c r="I4843" s="1">
        <v>1889832</v>
      </c>
      <c r="J4843" s="1">
        <v>8694063</v>
      </c>
      <c r="K4843" s="1">
        <v>0.17231400310993195</v>
      </c>
      <c r="L4843" s="1">
        <v>2.0220496654510498</v>
      </c>
      <c r="M4843" s="1">
        <v>0.11793500185012817</v>
      </c>
      <c r="N4843" s="1">
        <v>6.6558609008789063</v>
      </c>
    </row>
    <row r="4844" spans="1:14" x14ac:dyDescent="0.25">
      <c r="A4844" s="1">
        <v>380343</v>
      </c>
      <c r="B4844" s="1" t="s">
        <v>1524</v>
      </c>
      <c r="C4844" s="1">
        <v>118401603</v>
      </c>
      <c r="D4844" s="1">
        <v>343</v>
      </c>
      <c r="E4844" s="1" t="s">
        <v>1878</v>
      </c>
      <c r="F4844" s="1" t="s">
        <v>236</v>
      </c>
      <c r="G4844" s="1" t="s">
        <v>208</v>
      </c>
      <c r="H4844" s="1" t="s">
        <v>240</v>
      </c>
      <c r="I4844" s="1">
        <v>1571493</v>
      </c>
      <c r="J4844" s="1">
        <v>7212090</v>
      </c>
      <c r="K4844" s="1">
        <v>0.16943800449371338</v>
      </c>
      <c r="L4844" s="1">
        <v>2.4058835506439209</v>
      </c>
      <c r="M4844" s="1">
        <v>0.12563000619411469</v>
      </c>
      <c r="N4844" s="1">
        <v>8.6889286041259766</v>
      </c>
    </row>
    <row r="4845" spans="1:14" x14ac:dyDescent="0.25">
      <c r="A4845" s="1">
        <v>380344</v>
      </c>
      <c r="B4845" s="1" t="s">
        <v>1524</v>
      </c>
      <c r="C4845" s="1">
        <v>118402603</v>
      </c>
      <c r="D4845" s="1">
        <v>344</v>
      </c>
      <c r="E4845" s="1" t="s">
        <v>1879</v>
      </c>
      <c r="F4845" s="1" t="s">
        <v>236</v>
      </c>
      <c r="G4845" s="1" t="s">
        <v>208</v>
      </c>
      <c r="H4845" s="1" t="s">
        <v>240</v>
      </c>
      <c r="I4845" s="1">
        <v>2344808</v>
      </c>
      <c r="J4845" s="1">
        <v>15827936</v>
      </c>
      <c r="K4845" s="1">
        <v>0.53680098056793213</v>
      </c>
      <c r="L4845" s="1">
        <v>3.5105373859405518</v>
      </c>
      <c r="M4845" s="1">
        <v>0.26503598690032959</v>
      </c>
      <c r="N4845" s="1">
        <v>12.743512153625488</v>
      </c>
    </row>
    <row r="4846" spans="1:14" x14ac:dyDescent="0.25">
      <c r="A4846" s="1">
        <v>380345</v>
      </c>
      <c r="B4846" s="1" t="s">
        <v>1524</v>
      </c>
      <c r="C4846" s="1">
        <v>118403003</v>
      </c>
      <c r="D4846" s="1">
        <v>345</v>
      </c>
      <c r="E4846" s="1" t="s">
        <v>1880</v>
      </c>
      <c r="F4846" s="1" t="s">
        <v>236</v>
      </c>
      <c r="G4846" s="1" t="s">
        <v>208</v>
      </c>
      <c r="H4846" s="1" t="s">
        <v>240</v>
      </c>
      <c r="I4846" s="1">
        <v>2348186</v>
      </c>
      <c r="J4846" s="1">
        <v>12433724</v>
      </c>
      <c r="K4846" s="1">
        <v>0.59412997961044312</v>
      </c>
      <c r="L4846" s="1">
        <v>5.0181617736816406</v>
      </c>
      <c r="M4846" s="1">
        <v>0.24325700104236603</v>
      </c>
      <c r="N4846" s="1">
        <v>11.556541442871094</v>
      </c>
    </row>
    <row r="4847" spans="1:14" x14ac:dyDescent="0.25">
      <c r="A4847" s="1">
        <v>380346</v>
      </c>
      <c r="B4847" s="1" t="s">
        <v>1524</v>
      </c>
      <c r="C4847" s="1">
        <v>118403302</v>
      </c>
      <c r="D4847" s="1">
        <v>346</v>
      </c>
      <c r="E4847" s="1" t="s">
        <v>1881</v>
      </c>
      <c r="F4847" s="1" t="s">
        <v>236</v>
      </c>
      <c r="G4847" s="1" t="s">
        <v>208</v>
      </c>
      <c r="H4847" s="1" t="s">
        <v>240</v>
      </c>
      <c r="I4847" s="1">
        <v>7426627</v>
      </c>
      <c r="J4847" s="1">
        <v>69376272</v>
      </c>
      <c r="K4847" s="1">
        <v>4.8746762275695801</v>
      </c>
      <c r="L4847" s="1">
        <v>7.5574502944946289</v>
      </c>
      <c r="M4847" s="1">
        <v>0.90723401308059692</v>
      </c>
      <c r="N4847" s="1">
        <v>13.915927886962891</v>
      </c>
    </row>
    <row r="4848" spans="1:14" x14ac:dyDescent="0.25">
      <c r="A4848" s="1">
        <v>380347</v>
      </c>
      <c r="B4848" s="1" t="s">
        <v>1524</v>
      </c>
      <c r="C4848" s="1">
        <v>118403903</v>
      </c>
      <c r="D4848" s="1">
        <v>347</v>
      </c>
      <c r="E4848" s="1" t="s">
        <v>1882</v>
      </c>
      <c r="F4848" s="1" t="s">
        <v>236</v>
      </c>
      <c r="G4848" s="1" t="s">
        <v>208</v>
      </c>
      <c r="H4848" s="1" t="s">
        <v>240</v>
      </c>
      <c r="I4848" s="1">
        <v>1432955</v>
      </c>
      <c r="J4848" s="1">
        <v>7624495</v>
      </c>
      <c r="K4848" s="1">
        <v>0.10213299840688705</v>
      </c>
      <c r="L4848" s="1">
        <v>1.3577251434326172</v>
      </c>
      <c r="M4848" s="1">
        <v>6.3983999192714691E-2</v>
      </c>
      <c r="N4848" s="1">
        <v>4.6738753318786621</v>
      </c>
    </row>
    <row r="4849" spans="1:14" x14ac:dyDescent="0.25">
      <c r="A4849" s="1">
        <v>380348</v>
      </c>
      <c r="B4849" s="1" t="s">
        <v>1524</v>
      </c>
      <c r="C4849" s="1">
        <v>118406003</v>
      </c>
      <c r="D4849" s="1">
        <v>348</v>
      </c>
      <c r="E4849" s="1" t="s">
        <v>1883</v>
      </c>
      <c r="F4849" s="1" t="s">
        <v>236</v>
      </c>
      <c r="G4849" s="1" t="s">
        <v>208</v>
      </c>
      <c r="H4849" s="1" t="s">
        <v>240</v>
      </c>
      <c r="I4849" s="1">
        <v>1097233</v>
      </c>
      <c r="J4849" s="1">
        <v>7725251</v>
      </c>
      <c r="K4849" s="1">
        <v>7.2484999895095825E-2</v>
      </c>
      <c r="L4849" s="1">
        <v>0.94717389345169067</v>
      </c>
      <c r="M4849" s="1">
        <v>6.5504997968673706E-2</v>
      </c>
      <c r="N4849" s="1">
        <v>6.3490571975708008</v>
      </c>
    </row>
    <row r="4850" spans="1:14" x14ac:dyDescent="0.25">
      <c r="A4850" s="1">
        <v>380349</v>
      </c>
      <c r="B4850" s="1" t="s">
        <v>1524</v>
      </c>
      <c r="C4850" s="1">
        <v>118406602</v>
      </c>
      <c r="D4850" s="1">
        <v>349</v>
      </c>
      <c r="E4850" s="1" t="s">
        <v>1884</v>
      </c>
      <c r="F4850" s="1" t="s">
        <v>236</v>
      </c>
      <c r="G4850" s="1" t="s">
        <v>208</v>
      </c>
      <c r="H4850" s="1" t="s">
        <v>240</v>
      </c>
      <c r="I4850" s="1">
        <v>2387262</v>
      </c>
      <c r="J4850" s="1">
        <v>13773672</v>
      </c>
      <c r="K4850" s="1">
        <v>0.6219639778137207</v>
      </c>
      <c r="L4850" s="1">
        <v>4.7291498184204102</v>
      </c>
      <c r="M4850" s="1">
        <v>0.18567000329494476</v>
      </c>
      <c r="N4850" s="1">
        <v>8.4334430694580078</v>
      </c>
    </row>
    <row r="4851" spans="1:14" x14ac:dyDescent="0.25">
      <c r="A4851" s="1">
        <v>380350</v>
      </c>
      <c r="B4851" s="1" t="s">
        <v>1524</v>
      </c>
      <c r="C4851" s="1">
        <v>118408852</v>
      </c>
      <c r="D4851" s="1">
        <v>350</v>
      </c>
      <c r="E4851" s="1" t="s">
        <v>1885</v>
      </c>
      <c r="F4851" s="1" t="s">
        <v>236</v>
      </c>
      <c r="G4851" s="1" t="s">
        <v>208</v>
      </c>
      <c r="H4851" s="1" t="s">
        <v>240</v>
      </c>
      <c r="I4851" s="1">
        <v>7605276</v>
      </c>
      <c r="J4851" s="1">
        <v>51652556</v>
      </c>
      <c r="K4851" s="1">
        <v>4.3176398277282715</v>
      </c>
      <c r="L4851" s="1">
        <v>9.1214694976806641</v>
      </c>
      <c r="M4851" s="1">
        <v>0.90309000015258789</v>
      </c>
      <c r="N4851" s="1">
        <v>13.47455883026123</v>
      </c>
    </row>
    <row r="4852" spans="1:14" x14ac:dyDescent="0.25">
      <c r="A4852" s="1">
        <v>380351</v>
      </c>
      <c r="B4852" s="1" t="s">
        <v>1524</v>
      </c>
      <c r="C4852" s="1">
        <v>118409203</v>
      </c>
      <c r="D4852" s="1">
        <v>351</v>
      </c>
      <c r="E4852" s="1" t="s">
        <v>1886</v>
      </c>
      <c r="F4852" s="1" t="s">
        <v>236</v>
      </c>
      <c r="G4852" s="1" t="s">
        <v>208</v>
      </c>
      <c r="H4852" s="1" t="s">
        <v>240</v>
      </c>
      <c r="I4852" s="1">
        <v>2097623</v>
      </c>
      <c r="J4852" s="1">
        <v>9374183</v>
      </c>
      <c r="K4852" s="1">
        <v>0.19464300572872162</v>
      </c>
      <c r="L4852" s="1">
        <v>2.1204004287719727</v>
      </c>
      <c r="M4852" s="1">
        <v>0.24194599688053131</v>
      </c>
      <c r="N4852" s="1">
        <v>13.038152694702148</v>
      </c>
    </row>
    <row r="4853" spans="1:14" x14ac:dyDescent="0.25">
      <c r="A4853" s="1">
        <v>380352</v>
      </c>
      <c r="B4853" s="1" t="s">
        <v>1524</v>
      </c>
      <c r="C4853" s="1">
        <v>118409302</v>
      </c>
      <c r="D4853" s="1">
        <v>352</v>
      </c>
      <c r="E4853" s="1" t="s">
        <v>1887</v>
      </c>
      <c r="F4853" s="1" t="s">
        <v>236</v>
      </c>
      <c r="G4853" s="1" t="s">
        <v>208</v>
      </c>
      <c r="H4853" s="1" t="s">
        <v>240</v>
      </c>
      <c r="I4853" s="1">
        <v>5683978</v>
      </c>
      <c r="J4853" s="1">
        <v>30113600</v>
      </c>
      <c r="K4853" s="1">
        <v>1.1852680444717407</v>
      </c>
      <c r="L4853" s="1">
        <v>4.0972566604614258</v>
      </c>
      <c r="M4853" s="1">
        <v>0.67223399877548218</v>
      </c>
      <c r="N4853" s="1">
        <v>13.413175582885742</v>
      </c>
    </row>
    <row r="4854" spans="1:14" x14ac:dyDescent="0.25">
      <c r="A4854" s="1">
        <v>380353</v>
      </c>
      <c r="B4854" s="1" t="s">
        <v>1524</v>
      </c>
      <c r="C4854" s="1">
        <v>118667503</v>
      </c>
      <c r="D4854" s="1">
        <v>353</v>
      </c>
      <c r="E4854" s="1" t="s">
        <v>1888</v>
      </c>
      <c r="F4854" s="1" t="s">
        <v>236</v>
      </c>
      <c r="G4854" s="1" t="s">
        <v>209</v>
      </c>
      <c r="H4854" s="1" t="s">
        <v>240</v>
      </c>
      <c r="I4854" s="1">
        <v>2125314</v>
      </c>
      <c r="J4854" s="1">
        <v>12708889</v>
      </c>
      <c r="K4854" s="1">
        <v>0.21242600679397583</v>
      </c>
      <c r="L4854" s="1">
        <v>1.6998889446258545</v>
      </c>
      <c r="M4854" s="1">
        <v>0.1016400009393692</v>
      </c>
      <c r="N4854" s="1">
        <v>5.0225481986999512</v>
      </c>
    </row>
    <row r="4855" spans="1:14" x14ac:dyDescent="0.25">
      <c r="A4855" s="1">
        <v>380354</v>
      </c>
      <c r="B4855" s="1" t="s">
        <v>1524</v>
      </c>
      <c r="C4855" s="1">
        <v>119350303</v>
      </c>
      <c r="D4855" s="1">
        <v>354</v>
      </c>
      <c r="E4855" s="1" t="s">
        <v>1889</v>
      </c>
      <c r="F4855" s="1" t="s">
        <v>236</v>
      </c>
      <c r="G4855" s="1" t="s">
        <v>210</v>
      </c>
      <c r="H4855" s="1" t="s">
        <v>240</v>
      </c>
      <c r="I4855" s="1">
        <v>2063370</v>
      </c>
      <c r="J4855" s="1">
        <v>8141877</v>
      </c>
      <c r="K4855" s="1">
        <v>0.21212400496006012</v>
      </c>
      <c r="L4855" s="1">
        <v>2.6750392913818359</v>
      </c>
      <c r="M4855" s="1">
        <v>9.449400007724762E-2</v>
      </c>
      <c r="N4855" s="1">
        <v>4.7993879318237305</v>
      </c>
    </row>
    <row r="4856" spans="1:14" x14ac:dyDescent="0.25">
      <c r="A4856" s="1">
        <v>380355</v>
      </c>
      <c r="B4856" s="1" t="s">
        <v>1524</v>
      </c>
      <c r="C4856" s="1">
        <v>119351303</v>
      </c>
      <c r="D4856" s="1">
        <v>355</v>
      </c>
      <c r="E4856" s="1" t="s">
        <v>1890</v>
      </c>
      <c r="F4856" s="1" t="s">
        <v>236</v>
      </c>
      <c r="G4856" s="1" t="s">
        <v>210</v>
      </c>
      <c r="H4856" s="1" t="s">
        <v>240</v>
      </c>
      <c r="I4856" s="1">
        <v>1936036</v>
      </c>
      <c r="J4856" s="1">
        <v>12906470</v>
      </c>
      <c r="K4856" s="1">
        <v>0.47077301144599915</v>
      </c>
      <c r="L4856" s="1">
        <v>3.7856583595275879</v>
      </c>
      <c r="M4856" s="1">
        <v>0.1590459942817688</v>
      </c>
      <c r="N4856" s="1">
        <v>8.9503040313720703</v>
      </c>
    </row>
    <row r="4857" spans="1:14" x14ac:dyDescent="0.25">
      <c r="A4857" s="1">
        <v>380356</v>
      </c>
      <c r="B4857" s="1" t="s">
        <v>1524</v>
      </c>
      <c r="C4857" s="1">
        <v>119352203</v>
      </c>
      <c r="D4857" s="1">
        <v>356</v>
      </c>
      <c r="E4857" s="1" t="s">
        <v>1891</v>
      </c>
      <c r="F4857" s="1" t="s">
        <v>236</v>
      </c>
      <c r="G4857" s="1" t="s">
        <v>210</v>
      </c>
      <c r="H4857" s="1" t="s">
        <v>240</v>
      </c>
      <c r="I4857" s="1">
        <v>1176159</v>
      </c>
      <c r="J4857" s="1">
        <v>5270305</v>
      </c>
      <c r="K4857" s="1">
        <v>0.11425700038671494</v>
      </c>
      <c r="L4857" s="1">
        <v>2.215980052947998</v>
      </c>
      <c r="M4857" s="1">
        <v>9.1654002666473389E-2</v>
      </c>
      <c r="N4857" s="1">
        <v>8.4512290954589844</v>
      </c>
    </row>
    <row r="4858" spans="1:14" x14ac:dyDescent="0.25">
      <c r="A4858" s="1">
        <v>380357</v>
      </c>
      <c r="B4858" s="1" t="s">
        <v>1524</v>
      </c>
      <c r="C4858" s="1">
        <v>119354603</v>
      </c>
      <c r="D4858" s="1">
        <v>357</v>
      </c>
      <c r="E4858" s="1" t="s">
        <v>1892</v>
      </c>
      <c r="F4858" s="1" t="s">
        <v>236</v>
      </c>
      <c r="G4858" s="1" t="s">
        <v>210</v>
      </c>
      <c r="H4858" s="1" t="s">
        <v>240</v>
      </c>
      <c r="I4858" s="1">
        <v>1237692</v>
      </c>
      <c r="J4858" s="1">
        <v>6173864</v>
      </c>
      <c r="K4858" s="1">
        <v>9.4590999186038971E-2</v>
      </c>
      <c r="L4858" s="1">
        <v>1.5559591054916382</v>
      </c>
      <c r="M4858" s="1">
        <v>7.842399924993515E-2</v>
      </c>
      <c r="N4858" s="1">
        <v>6.764958381652832</v>
      </c>
    </row>
    <row r="4859" spans="1:14" x14ac:dyDescent="0.25">
      <c r="A4859" s="1">
        <v>380358</v>
      </c>
      <c r="B4859" s="1" t="s">
        <v>1524</v>
      </c>
      <c r="C4859" s="1">
        <v>119355503</v>
      </c>
      <c r="D4859" s="1">
        <v>358</v>
      </c>
      <c r="E4859" s="1" t="s">
        <v>1893</v>
      </c>
      <c r="F4859" s="1" t="s">
        <v>236</v>
      </c>
      <c r="G4859" s="1" t="s">
        <v>210</v>
      </c>
      <c r="H4859" s="1" t="s">
        <v>240</v>
      </c>
      <c r="I4859" s="1">
        <v>1286881</v>
      </c>
      <c r="J4859" s="1">
        <v>7447942</v>
      </c>
      <c r="K4859" s="1">
        <v>0.43361499905586243</v>
      </c>
      <c r="L4859" s="1">
        <v>6.1818475723266602</v>
      </c>
      <c r="M4859" s="1">
        <v>8.2239001989364624E-2</v>
      </c>
      <c r="N4859" s="1">
        <v>6.8268413543701172</v>
      </c>
    </row>
    <row r="4860" spans="1:14" x14ac:dyDescent="0.25">
      <c r="A4860" s="1">
        <v>380359</v>
      </c>
      <c r="B4860" s="1" t="s">
        <v>1524</v>
      </c>
      <c r="C4860" s="1">
        <v>119356503</v>
      </c>
      <c r="D4860" s="1">
        <v>359</v>
      </c>
      <c r="E4860" s="1" t="s">
        <v>1894</v>
      </c>
      <c r="F4860" s="1" t="s">
        <v>236</v>
      </c>
      <c r="G4860" s="1" t="s">
        <v>210</v>
      </c>
      <c r="H4860" s="1" t="s">
        <v>240</v>
      </c>
      <c r="I4860" s="1">
        <v>2320679</v>
      </c>
      <c r="J4860" s="1">
        <v>10832929</v>
      </c>
      <c r="K4860" s="1">
        <v>0.2795569896697998</v>
      </c>
      <c r="L4860" s="1">
        <v>2.6489827632904053</v>
      </c>
      <c r="M4860" s="1">
        <v>0.11474700272083282</v>
      </c>
      <c r="N4860" s="1">
        <v>5.201746940612793</v>
      </c>
    </row>
    <row r="4861" spans="1:14" x14ac:dyDescent="0.25">
      <c r="A4861" s="1">
        <v>380360</v>
      </c>
      <c r="B4861" s="1" t="s">
        <v>1524</v>
      </c>
      <c r="C4861" s="1">
        <v>119356603</v>
      </c>
      <c r="D4861" s="1">
        <v>360</v>
      </c>
      <c r="E4861" s="1" t="s">
        <v>1895</v>
      </c>
      <c r="F4861" s="1" t="s">
        <v>236</v>
      </c>
      <c r="G4861" s="1" t="s">
        <v>210</v>
      </c>
      <c r="H4861" s="1" t="s">
        <v>240</v>
      </c>
      <c r="I4861" s="1">
        <v>788116</v>
      </c>
      <c r="J4861" s="1">
        <v>3720232</v>
      </c>
      <c r="K4861" s="1">
        <v>8.1481002271175385E-2</v>
      </c>
      <c r="L4861" s="1">
        <v>2.2392573356628418</v>
      </c>
      <c r="M4861" s="1">
        <v>7.9355999827384949E-2</v>
      </c>
      <c r="N4861" s="1">
        <v>11.196455955505371</v>
      </c>
    </row>
    <row r="4862" spans="1:14" x14ac:dyDescent="0.25">
      <c r="A4862" s="1">
        <v>380361</v>
      </c>
      <c r="B4862" s="1" t="s">
        <v>1524</v>
      </c>
      <c r="C4862" s="1">
        <v>119357003</v>
      </c>
      <c r="D4862" s="1">
        <v>361</v>
      </c>
      <c r="E4862" s="1" t="s">
        <v>1896</v>
      </c>
      <c r="F4862" s="1" t="s">
        <v>236</v>
      </c>
      <c r="G4862" s="1" t="s">
        <v>210</v>
      </c>
      <c r="H4862" s="1" t="s">
        <v>240</v>
      </c>
      <c r="I4862" s="1">
        <v>1058204</v>
      </c>
      <c r="J4862" s="1">
        <v>7091642</v>
      </c>
      <c r="K4862" s="1">
        <v>0.34662699699401855</v>
      </c>
      <c r="L4862" s="1">
        <v>5.139009952545166</v>
      </c>
      <c r="M4862" s="1">
        <v>4.7068998217582703E-2</v>
      </c>
      <c r="N4862" s="1">
        <v>4.6550660133361816</v>
      </c>
    </row>
    <row r="4863" spans="1:14" x14ac:dyDescent="0.25">
      <c r="A4863" s="1">
        <v>380362</v>
      </c>
      <c r="B4863" s="1" t="s">
        <v>1524</v>
      </c>
      <c r="C4863" s="1">
        <v>119357402</v>
      </c>
      <c r="D4863" s="1">
        <v>362</v>
      </c>
      <c r="E4863" s="1" t="s">
        <v>1897</v>
      </c>
      <c r="F4863" s="1" t="s">
        <v>236</v>
      </c>
      <c r="G4863" s="1" t="s">
        <v>210</v>
      </c>
      <c r="H4863" s="1" t="s">
        <v>240</v>
      </c>
      <c r="I4863" s="1">
        <v>10216309</v>
      </c>
      <c r="J4863" s="1">
        <v>73923368</v>
      </c>
      <c r="K4863" s="1">
        <v>4.1015119552612305</v>
      </c>
      <c r="L4863" s="1">
        <v>5.8742523193359375</v>
      </c>
      <c r="M4863" s="1">
        <v>1.064810037612915</v>
      </c>
      <c r="N4863" s="1">
        <v>11.635361671447754</v>
      </c>
    </row>
    <row r="4864" spans="1:14" x14ac:dyDescent="0.25">
      <c r="A4864" s="1">
        <v>380363</v>
      </c>
      <c r="B4864" s="1" t="s">
        <v>1524</v>
      </c>
      <c r="C4864" s="1">
        <v>119358403</v>
      </c>
      <c r="D4864" s="1">
        <v>363</v>
      </c>
      <c r="E4864" s="1" t="s">
        <v>1898</v>
      </c>
      <c r="F4864" s="1" t="s">
        <v>236</v>
      </c>
      <c r="G4864" s="1" t="s">
        <v>210</v>
      </c>
      <c r="H4864" s="1" t="s">
        <v>240</v>
      </c>
      <c r="I4864" s="1">
        <v>1701771</v>
      </c>
      <c r="J4864" s="1">
        <v>10305636</v>
      </c>
      <c r="K4864" s="1">
        <v>0.27261000871658325</v>
      </c>
      <c r="L4864" s="1">
        <v>2.7171263694763184</v>
      </c>
      <c r="M4864" s="1">
        <v>7.3450997471809387E-2</v>
      </c>
      <c r="N4864" s="1">
        <v>4.5108456611633301</v>
      </c>
    </row>
    <row r="4865" spans="1:14" x14ac:dyDescent="0.25">
      <c r="A4865" s="1">
        <v>380364</v>
      </c>
      <c r="B4865" s="1" t="s">
        <v>1524</v>
      </c>
      <c r="C4865" s="1">
        <v>119581003</v>
      </c>
      <c r="D4865" s="1">
        <v>364</v>
      </c>
      <c r="E4865" s="1" t="s">
        <v>1899</v>
      </c>
      <c r="F4865" s="1" t="s">
        <v>236</v>
      </c>
      <c r="G4865" s="1" t="s">
        <v>211</v>
      </c>
      <c r="H4865" s="1" t="s">
        <v>240</v>
      </c>
      <c r="I4865" s="1">
        <v>928224</v>
      </c>
      <c r="J4865" s="1">
        <v>7878021</v>
      </c>
      <c r="K4865" s="1">
        <v>0.16300700604915619</v>
      </c>
      <c r="L4865" s="1">
        <v>2.1128542423248291</v>
      </c>
      <c r="M4865" s="1">
        <v>5.6473001837730408E-2</v>
      </c>
      <c r="N4865" s="1">
        <v>6.4781112670898438</v>
      </c>
    </row>
    <row r="4866" spans="1:14" x14ac:dyDescent="0.25">
      <c r="A4866" s="1">
        <v>380365</v>
      </c>
      <c r="B4866" s="1" t="s">
        <v>1524</v>
      </c>
      <c r="C4866" s="1">
        <v>119582503</v>
      </c>
      <c r="D4866" s="1">
        <v>365</v>
      </c>
      <c r="E4866" s="1" t="s">
        <v>1900</v>
      </c>
      <c r="F4866" s="1" t="s">
        <v>236</v>
      </c>
      <c r="G4866" s="1" t="s">
        <v>211</v>
      </c>
      <c r="H4866" s="1" t="s">
        <v>240</v>
      </c>
      <c r="I4866" s="1">
        <v>1190209</v>
      </c>
      <c r="J4866" s="1">
        <v>7672656</v>
      </c>
      <c r="K4866" s="1">
        <v>0.11608300358057022</v>
      </c>
      <c r="L4866" s="1">
        <v>1.5361857414245605</v>
      </c>
      <c r="M4866" s="1">
        <v>5.5548999458551407E-2</v>
      </c>
      <c r="N4866" s="1">
        <v>4.8956513404846191</v>
      </c>
    </row>
    <row r="4867" spans="1:14" x14ac:dyDescent="0.25">
      <c r="A4867" s="1">
        <v>380366</v>
      </c>
      <c r="B4867" s="1" t="s">
        <v>1524</v>
      </c>
      <c r="C4867" s="1">
        <v>119583003</v>
      </c>
      <c r="D4867" s="1">
        <v>366</v>
      </c>
      <c r="E4867" s="1" t="s">
        <v>1901</v>
      </c>
      <c r="F4867" s="1" t="s">
        <v>236</v>
      </c>
      <c r="G4867" s="1" t="s">
        <v>211</v>
      </c>
      <c r="H4867" s="1" t="s">
        <v>240</v>
      </c>
      <c r="I4867" s="1">
        <v>702104</v>
      </c>
      <c r="J4867" s="1">
        <v>4350933</v>
      </c>
      <c r="K4867" s="1">
        <v>0.11665000021457672</v>
      </c>
      <c r="L4867" s="1">
        <v>2.7548937797546387</v>
      </c>
      <c r="M4867" s="1">
        <v>6.1703998595476151E-2</v>
      </c>
      <c r="N4867" s="1">
        <v>9.635228157043457</v>
      </c>
    </row>
    <row r="4868" spans="1:14" x14ac:dyDescent="0.25">
      <c r="A4868" s="1">
        <v>380367</v>
      </c>
      <c r="B4868" s="1" t="s">
        <v>1524</v>
      </c>
      <c r="C4868" s="1">
        <v>119584503</v>
      </c>
      <c r="D4868" s="1">
        <v>367</v>
      </c>
      <c r="E4868" s="1" t="s">
        <v>1902</v>
      </c>
      <c r="F4868" s="1" t="s">
        <v>236</v>
      </c>
      <c r="G4868" s="1" t="s">
        <v>211</v>
      </c>
      <c r="H4868" s="1" t="s">
        <v>240</v>
      </c>
      <c r="I4868" s="1">
        <v>1319380</v>
      </c>
      <c r="J4868" s="1">
        <v>8623249</v>
      </c>
      <c r="K4868" s="1">
        <v>0.12814700603485107</v>
      </c>
      <c r="L4868" s="1">
        <v>1.5084810256958008</v>
      </c>
      <c r="M4868" s="1">
        <v>6.6083997488021851E-2</v>
      </c>
      <c r="N4868" s="1">
        <v>5.2728166580200195</v>
      </c>
    </row>
    <row r="4869" spans="1:14" x14ac:dyDescent="0.25">
      <c r="A4869" s="1">
        <v>380368</v>
      </c>
      <c r="B4869" s="1" t="s">
        <v>1524</v>
      </c>
      <c r="C4869" s="1">
        <v>119584603</v>
      </c>
      <c r="D4869" s="1">
        <v>368</v>
      </c>
      <c r="E4869" s="1" t="s">
        <v>1903</v>
      </c>
      <c r="F4869" s="1" t="s">
        <v>236</v>
      </c>
      <c r="G4869" s="1" t="s">
        <v>211</v>
      </c>
      <c r="H4869" s="1" t="s">
        <v>240</v>
      </c>
      <c r="I4869" s="1">
        <v>920016</v>
      </c>
      <c r="J4869" s="1">
        <v>5988733</v>
      </c>
      <c r="K4869" s="1">
        <v>7.6913997530937195E-2</v>
      </c>
      <c r="L4869" s="1">
        <v>1.3010208606719971</v>
      </c>
      <c r="M4869" s="1">
        <v>2.6554999873042107E-2</v>
      </c>
      <c r="N4869" s="1">
        <v>2.9721498489379883</v>
      </c>
    </row>
    <row r="4870" spans="1:14" x14ac:dyDescent="0.25">
      <c r="A4870" s="1">
        <v>380369</v>
      </c>
      <c r="B4870" s="1" t="s">
        <v>1524</v>
      </c>
      <c r="C4870" s="1">
        <v>119586503</v>
      </c>
      <c r="D4870" s="1">
        <v>369</v>
      </c>
      <c r="E4870" s="1" t="s">
        <v>1904</v>
      </c>
      <c r="F4870" s="1" t="s">
        <v>236</v>
      </c>
      <c r="G4870" s="1" t="s">
        <v>211</v>
      </c>
      <c r="H4870" s="1" t="s">
        <v>240</v>
      </c>
      <c r="I4870" s="1">
        <v>1317899</v>
      </c>
      <c r="J4870" s="1">
        <v>8406558</v>
      </c>
      <c r="K4870" s="1">
        <v>0.20202800631523132</v>
      </c>
      <c r="L4870" s="1">
        <v>2.4623956680297852</v>
      </c>
      <c r="M4870" s="1">
        <v>8.7512999773025513E-2</v>
      </c>
      <c r="N4870" s="1">
        <v>7.1126461029052734</v>
      </c>
    </row>
    <row r="4871" spans="1:14" x14ac:dyDescent="0.25">
      <c r="A4871" s="1">
        <v>380370</v>
      </c>
      <c r="B4871" s="1" t="s">
        <v>1524</v>
      </c>
      <c r="C4871" s="1">
        <v>119648303</v>
      </c>
      <c r="D4871" s="1">
        <v>370</v>
      </c>
      <c r="E4871" s="1" t="s">
        <v>1905</v>
      </c>
      <c r="F4871" s="1" t="s">
        <v>236</v>
      </c>
      <c r="G4871" s="1" t="s">
        <v>213</v>
      </c>
      <c r="H4871" s="1" t="s">
        <v>240</v>
      </c>
      <c r="I4871" s="1">
        <v>1998923</v>
      </c>
      <c r="J4871" s="1">
        <v>8757025</v>
      </c>
      <c r="K4871" s="1">
        <v>0.65288901329040527</v>
      </c>
      <c r="L4871" s="1">
        <v>8.056243896484375</v>
      </c>
      <c r="M4871" s="1">
        <v>7.2608999907970428E-2</v>
      </c>
      <c r="N4871" s="1">
        <v>3.7693231105804443</v>
      </c>
    </row>
    <row r="4872" spans="1:14" x14ac:dyDescent="0.25">
      <c r="A4872" s="1">
        <v>380371</v>
      </c>
      <c r="B4872" s="1" t="s">
        <v>1524</v>
      </c>
      <c r="C4872" s="1">
        <v>119648703</v>
      </c>
      <c r="D4872" s="1">
        <v>371</v>
      </c>
      <c r="E4872" s="1" t="s">
        <v>1906</v>
      </c>
      <c r="F4872" s="1" t="s">
        <v>236</v>
      </c>
      <c r="G4872" s="1" t="s">
        <v>213</v>
      </c>
      <c r="H4872" s="1" t="s">
        <v>240</v>
      </c>
      <c r="I4872" s="1">
        <v>1982017</v>
      </c>
      <c r="J4872" s="1">
        <v>11369061</v>
      </c>
      <c r="K4872" s="1">
        <v>0.48699000477790833</v>
      </c>
      <c r="L4872" s="1">
        <v>4.4751591682434082</v>
      </c>
      <c r="M4872" s="1">
        <v>8.6025997996330261E-2</v>
      </c>
      <c r="N4872" s="1">
        <v>4.5372576713562012</v>
      </c>
    </row>
    <row r="4873" spans="1:14" x14ac:dyDescent="0.25">
      <c r="A4873" s="1">
        <v>380372</v>
      </c>
      <c r="B4873" s="1" t="s">
        <v>1524</v>
      </c>
      <c r="C4873" s="1">
        <v>119648903</v>
      </c>
      <c r="D4873" s="1">
        <v>372</v>
      </c>
      <c r="E4873" s="1" t="s">
        <v>1907</v>
      </c>
      <c r="F4873" s="1" t="s">
        <v>236</v>
      </c>
      <c r="G4873" s="1" t="s">
        <v>213</v>
      </c>
      <c r="H4873" s="1" t="s">
        <v>240</v>
      </c>
      <c r="I4873" s="1">
        <v>1462259</v>
      </c>
      <c r="J4873" s="1">
        <v>7151248</v>
      </c>
      <c r="K4873" s="1">
        <v>0.32516598701477051</v>
      </c>
      <c r="L4873" s="1">
        <v>4.7635817527770996</v>
      </c>
      <c r="M4873" s="1">
        <v>7.2297997772693634E-2</v>
      </c>
      <c r="N4873" s="1">
        <v>5.2014408111572266</v>
      </c>
    </row>
    <row r="4874" spans="1:14" x14ac:dyDescent="0.25">
      <c r="A4874" s="1">
        <v>380373</v>
      </c>
      <c r="B4874" s="1" t="s">
        <v>1524</v>
      </c>
      <c r="C4874" s="1">
        <v>119665003</v>
      </c>
      <c r="D4874" s="1">
        <v>373</v>
      </c>
      <c r="E4874" s="1" t="s">
        <v>1908</v>
      </c>
      <c r="F4874" s="1" t="s">
        <v>236</v>
      </c>
      <c r="G4874" s="1" t="s">
        <v>209</v>
      </c>
      <c r="H4874" s="1" t="s">
        <v>240</v>
      </c>
      <c r="I4874" s="1">
        <v>1146764</v>
      </c>
      <c r="J4874" s="1">
        <v>6746612</v>
      </c>
      <c r="K4874" s="1">
        <v>0.12188699841499329</v>
      </c>
      <c r="L4874" s="1">
        <v>1.839880108833313</v>
      </c>
      <c r="M4874" s="1">
        <v>7.442600280046463E-2</v>
      </c>
      <c r="N4874" s="1">
        <v>6.9405355453491211</v>
      </c>
    </row>
    <row r="4875" spans="1:14" x14ac:dyDescent="0.25">
      <c r="A4875" s="1">
        <v>380374</v>
      </c>
      <c r="B4875" s="1" t="s">
        <v>1524</v>
      </c>
      <c r="C4875" s="1">
        <v>120452003</v>
      </c>
      <c r="D4875" s="1">
        <v>374</v>
      </c>
      <c r="E4875" s="1" t="s">
        <v>1909</v>
      </c>
      <c r="F4875" s="1" t="s">
        <v>236</v>
      </c>
      <c r="G4875" s="1" t="s">
        <v>214</v>
      </c>
      <c r="H4875" s="1" t="s">
        <v>240</v>
      </c>
      <c r="I4875" s="1">
        <v>6683837</v>
      </c>
      <c r="J4875" s="1">
        <v>26302852</v>
      </c>
      <c r="K4875" s="1">
        <v>2.2073259353637695</v>
      </c>
      <c r="L4875" s="1">
        <v>9.1607294082641602</v>
      </c>
      <c r="M4875" s="1">
        <v>0.61006200313568115</v>
      </c>
      <c r="N4875" s="1">
        <v>10.044198036193848</v>
      </c>
    </row>
    <row r="4876" spans="1:14" x14ac:dyDescent="0.25">
      <c r="A4876" s="1">
        <v>380375</v>
      </c>
      <c r="B4876" s="1" t="s">
        <v>1524</v>
      </c>
      <c r="C4876" s="1">
        <v>120455203</v>
      </c>
      <c r="D4876" s="1">
        <v>375</v>
      </c>
      <c r="E4876" s="1" t="s">
        <v>1910</v>
      </c>
      <c r="F4876" s="1" t="s">
        <v>236</v>
      </c>
      <c r="G4876" s="1" t="s">
        <v>214</v>
      </c>
      <c r="H4876" s="1" t="s">
        <v>240</v>
      </c>
      <c r="I4876" s="1">
        <v>4765161</v>
      </c>
      <c r="J4876" s="1">
        <v>26419324</v>
      </c>
      <c r="K4876" s="1">
        <v>0.47336000204086304</v>
      </c>
      <c r="L4876" s="1">
        <v>1.8244071006774902</v>
      </c>
      <c r="M4876" s="1">
        <v>0.36585399508476257</v>
      </c>
      <c r="N4876" s="1">
        <v>8.3161735534667969</v>
      </c>
    </row>
    <row r="4877" spans="1:14" x14ac:dyDescent="0.25">
      <c r="A4877" s="1">
        <v>380376</v>
      </c>
      <c r="B4877" s="1" t="s">
        <v>1524</v>
      </c>
      <c r="C4877" s="1">
        <v>120455403</v>
      </c>
      <c r="D4877" s="1">
        <v>376</v>
      </c>
      <c r="E4877" s="1" t="s">
        <v>1911</v>
      </c>
      <c r="F4877" s="1" t="s">
        <v>236</v>
      </c>
      <c r="G4877" s="1" t="s">
        <v>214</v>
      </c>
      <c r="H4877" s="1" t="s">
        <v>240</v>
      </c>
      <c r="I4877" s="1">
        <v>8400707</v>
      </c>
      <c r="J4877" s="1">
        <v>36783712</v>
      </c>
      <c r="K4877" s="1">
        <v>1.5939480066299438</v>
      </c>
      <c r="L4877" s="1">
        <v>4.529578685760498</v>
      </c>
      <c r="M4877" s="1">
        <v>0.64779001474380493</v>
      </c>
      <c r="N4877" s="1">
        <v>8.3554353713989258</v>
      </c>
    </row>
    <row r="4878" spans="1:14" x14ac:dyDescent="0.25">
      <c r="A4878" s="1">
        <v>380377</v>
      </c>
      <c r="B4878" s="1" t="s">
        <v>1524</v>
      </c>
      <c r="C4878" s="1">
        <v>120456003</v>
      </c>
      <c r="D4878" s="1">
        <v>377</v>
      </c>
      <c r="E4878" s="1" t="s">
        <v>1912</v>
      </c>
      <c r="F4878" s="1" t="s">
        <v>236</v>
      </c>
      <c r="G4878" s="1" t="s">
        <v>214</v>
      </c>
      <c r="H4878" s="1" t="s">
        <v>240</v>
      </c>
      <c r="I4878" s="1">
        <v>4397546</v>
      </c>
      <c r="J4878" s="1">
        <v>21507924</v>
      </c>
      <c r="K4878" s="1">
        <v>1.0503699779510498</v>
      </c>
      <c r="L4878" s="1">
        <v>5.1343870162963867</v>
      </c>
      <c r="M4878" s="1">
        <v>0.35804200172424316</v>
      </c>
      <c r="N4878" s="1">
        <v>8.8635139465332031</v>
      </c>
    </row>
    <row r="4879" spans="1:14" x14ac:dyDescent="0.25">
      <c r="A4879" s="1">
        <v>380378</v>
      </c>
      <c r="B4879" s="1" t="s">
        <v>1524</v>
      </c>
      <c r="C4879" s="1">
        <v>120480803</v>
      </c>
      <c r="D4879" s="1">
        <v>378</v>
      </c>
      <c r="E4879" s="1" t="s">
        <v>1913</v>
      </c>
      <c r="F4879" s="1" t="s">
        <v>235</v>
      </c>
      <c r="G4879" s="1" t="s">
        <v>215</v>
      </c>
      <c r="H4879" s="1" t="s">
        <v>240</v>
      </c>
      <c r="I4879" s="1">
        <v>2792200</v>
      </c>
      <c r="J4879" s="1">
        <v>12785831</v>
      </c>
      <c r="K4879" s="1">
        <v>0.36942398548126221</v>
      </c>
      <c r="L4879" s="1">
        <v>2.9752891063690186</v>
      </c>
      <c r="M4879" s="1">
        <v>0.22623300552368164</v>
      </c>
      <c r="N4879" s="1">
        <v>8.816676139831543</v>
      </c>
    </row>
    <row r="4880" spans="1:14" x14ac:dyDescent="0.25">
      <c r="A4880" s="1">
        <v>380379</v>
      </c>
      <c r="B4880" s="1" t="s">
        <v>1524</v>
      </c>
      <c r="C4880" s="1">
        <v>120481002</v>
      </c>
      <c r="D4880" s="1">
        <v>379</v>
      </c>
      <c r="E4880" s="1" t="s">
        <v>1914</v>
      </c>
      <c r="F4880" s="1" t="s">
        <v>235</v>
      </c>
      <c r="G4880" s="1" t="s">
        <v>215</v>
      </c>
      <c r="H4880" s="1" t="s">
        <v>240</v>
      </c>
      <c r="I4880" s="1">
        <v>10145020</v>
      </c>
      <c r="J4880" s="1">
        <v>55327772</v>
      </c>
      <c r="K4880" s="1">
        <v>3.2867560386657715</v>
      </c>
      <c r="L4880" s="1">
        <v>6.3157029151916504</v>
      </c>
      <c r="M4880" s="1">
        <v>0.71608000993728638</v>
      </c>
      <c r="N4880" s="1">
        <v>7.5944910049438477</v>
      </c>
    </row>
    <row r="4881" spans="1:14" x14ac:dyDescent="0.25">
      <c r="A4881" s="1">
        <v>380380</v>
      </c>
      <c r="B4881" s="1" t="s">
        <v>1524</v>
      </c>
      <c r="C4881" s="1">
        <v>120483302</v>
      </c>
      <c r="D4881" s="1">
        <v>380</v>
      </c>
      <c r="E4881" s="1" t="s">
        <v>1915</v>
      </c>
      <c r="F4881" s="1" t="s">
        <v>235</v>
      </c>
      <c r="G4881" s="1" t="s">
        <v>215</v>
      </c>
      <c r="H4881" s="1" t="s">
        <v>240</v>
      </c>
      <c r="I4881" s="1">
        <v>6652994</v>
      </c>
      <c r="J4881" s="1">
        <v>28726128</v>
      </c>
      <c r="K4881" s="1">
        <v>1.1874799728393555</v>
      </c>
      <c r="L4881" s="1">
        <v>4.3120489120483398</v>
      </c>
      <c r="M4881" s="1">
        <v>0.67507898807525635</v>
      </c>
      <c r="N4881" s="1">
        <v>11.29288387298584</v>
      </c>
    </row>
    <row r="4882" spans="1:14" x14ac:dyDescent="0.25">
      <c r="A4882" s="1">
        <v>380381</v>
      </c>
      <c r="B4882" s="1" t="s">
        <v>1524</v>
      </c>
      <c r="C4882" s="1">
        <v>120484803</v>
      </c>
      <c r="D4882" s="1">
        <v>381</v>
      </c>
      <c r="E4882" s="1" t="s">
        <v>1916</v>
      </c>
      <c r="F4882" s="1" t="s">
        <v>235</v>
      </c>
      <c r="G4882" s="1" t="s">
        <v>215</v>
      </c>
      <c r="H4882" s="1" t="s">
        <v>240</v>
      </c>
      <c r="I4882" s="1">
        <v>2712565</v>
      </c>
      <c r="J4882" s="1">
        <v>12895975</v>
      </c>
      <c r="K4882" s="1">
        <v>0.62401002645492554</v>
      </c>
      <c r="L4882" s="1">
        <v>5.0848417282104492</v>
      </c>
      <c r="M4882" s="1">
        <v>0.19926300644874573</v>
      </c>
      <c r="N4882" s="1">
        <v>7.9283347129821777</v>
      </c>
    </row>
    <row r="4883" spans="1:14" x14ac:dyDescent="0.25">
      <c r="A4883" s="1">
        <v>380382</v>
      </c>
      <c r="B4883" s="1" t="s">
        <v>1524</v>
      </c>
      <c r="C4883" s="1">
        <v>120484903</v>
      </c>
      <c r="D4883" s="1">
        <v>382</v>
      </c>
      <c r="E4883" s="1" t="s">
        <v>1917</v>
      </c>
      <c r="F4883" s="1" t="s">
        <v>235</v>
      </c>
      <c r="G4883" s="1" t="s">
        <v>215</v>
      </c>
      <c r="H4883" s="1" t="s">
        <v>240</v>
      </c>
      <c r="I4883" s="1">
        <v>4179409</v>
      </c>
      <c r="J4883" s="1">
        <v>18690504</v>
      </c>
      <c r="K4883" s="1">
        <v>0.63171201944351196</v>
      </c>
      <c r="L4883" s="1">
        <v>3.4980854988098145</v>
      </c>
      <c r="M4883" s="1">
        <v>0.32777500152587891</v>
      </c>
      <c r="N4883" s="1">
        <v>8.5100250244140625</v>
      </c>
    </row>
    <row r="4884" spans="1:14" x14ac:dyDescent="0.25">
      <c r="A4884" s="1">
        <v>380383</v>
      </c>
      <c r="B4884" s="1" t="s">
        <v>1524</v>
      </c>
      <c r="C4884" s="1">
        <v>120485603</v>
      </c>
      <c r="D4884" s="1">
        <v>383</v>
      </c>
      <c r="E4884" s="1" t="s">
        <v>1918</v>
      </c>
      <c r="F4884" s="1" t="s">
        <v>235</v>
      </c>
      <c r="G4884" s="1" t="s">
        <v>215</v>
      </c>
      <c r="H4884" s="1" t="s">
        <v>240</v>
      </c>
      <c r="I4884" s="1">
        <v>1428933</v>
      </c>
      <c r="J4884" s="1">
        <v>6254268</v>
      </c>
      <c r="K4884" s="1">
        <v>0.17106799781322479</v>
      </c>
      <c r="L4884" s="1">
        <v>2.8121383190155029</v>
      </c>
      <c r="M4884" s="1">
        <v>0.10574399679899216</v>
      </c>
      <c r="N4884" s="1">
        <v>7.9916019439697266</v>
      </c>
    </row>
    <row r="4885" spans="1:14" x14ac:dyDescent="0.25">
      <c r="A4885" s="1">
        <v>380384</v>
      </c>
      <c r="B4885" s="1" t="s">
        <v>1524</v>
      </c>
      <c r="C4885" s="1">
        <v>120486003</v>
      </c>
      <c r="D4885" s="1">
        <v>384</v>
      </c>
      <c r="E4885" s="1" t="s">
        <v>1919</v>
      </c>
      <c r="F4885" s="1" t="s">
        <v>235</v>
      </c>
      <c r="G4885" s="1" t="s">
        <v>215</v>
      </c>
      <c r="H4885" s="1" t="s">
        <v>240</v>
      </c>
      <c r="I4885" s="1">
        <v>1123045</v>
      </c>
      <c r="J4885" s="1">
        <v>4589753</v>
      </c>
      <c r="K4885" s="1">
        <v>0.22855199873447418</v>
      </c>
      <c r="L4885" s="1">
        <v>5.240574836730957</v>
      </c>
      <c r="M4885" s="1">
        <v>6.5036997199058533E-2</v>
      </c>
      <c r="N4885" s="1">
        <v>6.147118091583252</v>
      </c>
    </row>
    <row r="4886" spans="1:14" x14ac:dyDescent="0.25">
      <c r="A4886" s="1">
        <v>380385</v>
      </c>
      <c r="B4886" s="1" t="s">
        <v>1524</v>
      </c>
      <c r="C4886" s="1">
        <v>120488603</v>
      </c>
      <c r="D4886" s="1">
        <v>385</v>
      </c>
      <c r="E4886" s="1" t="s">
        <v>1920</v>
      </c>
      <c r="F4886" s="1" t="s">
        <v>235</v>
      </c>
      <c r="G4886" s="1" t="s">
        <v>215</v>
      </c>
      <c r="H4886" s="1" t="s">
        <v>240</v>
      </c>
      <c r="I4886" s="1">
        <v>1960169</v>
      </c>
      <c r="J4886" s="1">
        <v>7269179</v>
      </c>
      <c r="K4886" s="1">
        <v>0.23784300684928894</v>
      </c>
      <c r="L4886" s="1">
        <v>3.3826146125793457</v>
      </c>
      <c r="M4886" s="1">
        <v>0.1083189994096756</v>
      </c>
      <c r="N4886" s="1">
        <v>5.8492317199707031</v>
      </c>
    </row>
    <row r="4887" spans="1:14" x14ac:dyDescent="0.25">
      <c r="A4887" s="1">
        <v>380386</v>
      </c>
      <c r="B4887" s="1" t="s">
        <v>1524</v>
      </c>
      <c r="C4887" s="1">
        <v>120522003</v>
      </c>
      <c r="D4887" s="1">
        <v>386</v>
      </c>
      <c r="E4887" s="1" t="s">
        <v>1921</v>
      </c>
      <c r="F4887" s="1" t="s">
        <v>236</v>
      </c>
      <c r="G4887" s="1" t="s">
        <v>212</v>
      </c>
      <c r="H4887" s="1" t="s">
        <v>240</v>
      </c>
      <c r="I4887" s="1">
        <v>3605794</v>
      </c>
      <c r="J4887" s="1">
        <v>17321820</v>
      </c>
      <c r="K4887" s="1">
        <v>0.38230401277542114</v>
      </c>
      <c r="L4887" s="1">
        <v>2.2568767070770264</v>
      </c>
      <c r="M4887" s="1">
        <v>0.2337460070848465</v>
      </c>
      <c r="N4887" s="1">
        <v>6.9318704605102539</v>
      </c>
    </row>
    <row r="4888" spans="1:14" x14ac:dyDescent="0.25">
      <c r="A4888" s="1">
        <v>380387</v>
      </c>
      <c r="B4888" s="1" t="s">
        <v>1524</v>
      </c>
      <c r="C4888" s="1">
        <v>121135003</v>
      </c>
      <c r="D4888" s="1">
        <v>387</v>
      </c>
      <c r="E4888" s="1" t="s">
        <v>1922</v>
      </c>
      <c r="F4888" s="1" t="s">
        <v>235</v>
      </c>
      <c r="G4888" s="1" t="s">
        <v>216</v>
      </c>
      <c r="H4888" s="1" t="s">
        <v>240</v>
      </c>
      <c r="I4888" s="1">
        <v>1167446</v>
      </c>
      <c r="J4888" s="1">
        <v>6243392</v>
      </c>
      <c r="K4888" s="1">
        <v>0.59945100545883179</v>
      </c>
      <c r="L4888" s="1">
        <v>10.621142387390137</v>
      </c>
      <c r="M4888" s="1">
        <v>4.9805998802185059E-2</v>
      </c>
      <c r="N4888" s="1">
        <v>4.4563546180725098</v>
      </c>
    </row>
    <row r="4889" spans="1:14" x14ac:dyDescent="0.25">
      <c r="A4889" s="1">
        <v>380388</v>
      </c>
      <c r="B4889" s="1" t="s">
        <v>1524</v>
      </c>
      <c r="C4889" s="1">
        <v>121135503</v>
      </c>
      <c r="D4889" s="1">
        <v>388</v>
      </c>
      <c r="E4889" s="1" t="s">
        <v>1923</v>
      </c>
      <c r="F4889" s="1" t="s">
        <v>235</v>
      </c>
      <c r="G4889" s="1" t="s">
        <v>216</v>
      </c>
      <c r="H4889" s="1" t="s">
        <v>240</v>
      </c>
      <c r="I4889" s="1">
        <v>2270524</v>
      </c>
      <c r="J4889" s="1">
        <v>11485699</v>
      </c>
      <c r="K4889" s="1">
        <v>0.28382200002670288</v>
      </c>
      <c r="L4889" s="1">
        <v>2.5337004661560059</v>
      </c>
      <c r="M4889" s="1">
        <v>0.22165499627590179</v>
      </c>
      <c r="N4889" s="1">
        <v>10.818408012390137</v>
      </c>
    </row>
    <row r="4890" spans="1:14" x14ac:dyDescent="0.25">
      <c r="A4890" s="1">
        <v>380389</v>
      </c>
      <c r="B4890" s="1" t="s">
        <v>1524</v>
      </c>
      <c r="C4890" s="1">
        <v>121136503</v>
      </c>
      <c r="D4890" s="1">
        <v>389</v>
      </c>
      <c r="E4890" s="1" t="s">
        <v>1924</v>
      </c>
      <c r="F4890" s="1" t="s">
        <v>235</v>
      </c>
      <c r="G4890" s="1" t="s">
        <v>216</v>
      </c>
      <c r="H4890" s="1" t="s">
        <v>240</v>
      </c>
      <c r="I4890" s="1">
        <v>1747392</v>
      </c>
      <c r="J4890" s="1">
        <v>8468049</v>
      </c>
      <c r="K4890" s="1">
        <v>0.2135699987411499</v>
      </c>
      <c r="L4890" s="1">
        <v>2.587322473526001</v>
      </c>
      <c r="M4890" s="1">
        <v>0.14570899307727814</v>
      </c>
      <c r="N4890" s="1">
        <v>9.0972433090209961</v>
      </c>
    </row>
    <row r="4891" spans="1:14" x14ac:dyDescent="0.25">
      <c r="A4891" s="1">
        <v>380390</v>
      </c>
      <c r="B4891" s="1" t="s">
        <v>1524</v>
      </c>
      <c r="C4891" s="1">
        <v>121136603</v>
      </c>
      <c r="D4891" s="1">
        <v>390</v>
      </c>
      <c r="E4891" s="1" t="s">
        <v>1925</v>
      </c>
      <c r="F4891" s="1" t="s">
        <v>235</v>
      </c>
      <c r="G4891" s="1" t="s">
        <v>216</v>
      </c>
      <c r="H4891" s="1" t="s">
        <v>240</v>
      </c>
      <c r="I4891" s="1">
        <v>2357316</v>
      </c>
      <c r="J4891" s="1">
        <v>14742750</v>
      </c>
      <c r="K4891" s="1">
        <v>0.77430802583694458</v>
      </c>
      <c r="L4891" s="1">
        <v>5.543266773223877</v>
      </c>
      <c r="M4891" s="1">
        <v>0.36786100268363953</v>
      </c>
      <c r="N4891" s="1">
        <v>18.490541458129883</v>
      </c>
    </row>
    <row r="4892" spans="1:14" x14ac:dyDescent="0.25">
      <c r="A4892" s="1">
        <v>380391</v>
      </c>
      <c r="B4892" s="1" t="s">
        <v>1524</v>
      </c>
      <c r="C4892" s="1">
        <v>121139004</v>
      </c>
      <c r="D4892" s="1">
        <v>391</v>
      </c>
      <c r="E4892" s="1" t="s">
        <v>1926</v>
      </c>
      <c r="F4892" s="1" t="s">
        <v>235</v>
      </c>
      <c r="G4892" s="1" t="s">
        <v>216</v>
      </c>
      <c r="H4892" s="1" t="s">
        <v>240</v>
      </c>
      <c r="I4892" s="1">
        <v>652185</v>
      </c>
      <c r="J4892" s="1">
        <v>4590567</v>
      </c>
      <c r="K4892" s="1">
        <v>0.19998900592327118</v>
      </c>
      <c r="L4892" s="1">
        <v>4.5549583435058594</v>
      </c>
      <c r="M4892" s="1">
        <v>6.548299640417099E-2</v>
      </c>
      <c r="N4892" s="1">
        <v>11.161202430725098</v>
      </c>
    </row>
    <row r="4893" spans="1:14" x14ac:dyDescent="0.25">
      <c r="A4893" s="1">
        <v>380392</v>
      </c>
      <c r="B4893" s="1" t="s">
        <v>1524</v>
      </c>
      <c r="C4893" s="1">
        <v>121390302</v>
      </c>
      <c r="D4893" s="1">
        <v>392</v>
      </c>
      <c r="E4893" s="1" t="s">
        <v>1927</v>
      </c>
      <c r="F4893" s="1" t="s">
        <v>235</v>
      </c>
      <c r="G4893" s="1" t="s">
        <v>217</v>
      </c>
      <c r="H4893" s="1" t="s">
        <v>240</v>
      </c>
      <c r="I4893" s="1">
        <v>17379116</v>
      </c>
      <c r="J4893" s="1">
        <v>199397280</v>
      </c>
      <c r="K4893" s="1">
        <v>12.482480049133301</v>
      </c>
      <c r="L4893" s="1">
        <v>6.6781654357910156</v>
      </c>
      <c r="M4893" s="1">
        <v>1.5912630558013916</v>
      </c>
      <c r="N4893" s="1">
        <v>10.079033851623535</v>
      </c>
    </row>
    <row r="4894" spans="1:14" x14ac:dyDescent="0.25">
      <c r="A4894" s="1">
        <v>380393</v>
      </c>
      <c r="B4894" s="1" t="s">
        <v>1524</v>
      </c>
      <c r="C4894" s="1">
        <v>121391303</v>
      </c>
      <c r="D4894" s="1">
        <v>393</v>
      </c>
      <c r="E4894" s="1" t="s">
        <v>1928</v>
      </c>
      <c r="F4894" s="1" t="s">
        <v>235</v>
      </c>
      <c r="G4894" s="1" t="s">
        <v>217</v>
      </c>
      <c r="H4894" s="1" t="s">
        <v>240</v>
      </c>
      <c r="I4894" s="1">
        <v>1371170</v>
      </c>
      <c r="J4894" s="1">
        <v>6445117</v>
      </c>
      <c r="K4894" s="1">
        <v>0.41668400168418884</v>
      </c>
      <c r="L4894" s="1">
        <v>6.9119787216186523</v>
      </c>
      <c r="M4894" s="1">
        <v>0.1113860011100769</v>
      </c>
      <c r="N4894" s="1">
        <v>8.8416748046875</v>
      </c>
    </row>
    <row r="4895" spans="1:14" x14ac:dyDescent="0.25">
      <c r="A4895" s="1">
        <v>380394</v>
      </c>
      <c r="B4895" s="1" t="s">
        <v>1524</v>
      </c>
      <c r="C4895" s="1">
        <v>121392303</v>
      </c>
      <c r="D4895" s="1">
        <v>394</v>
      </c>
      <c r="E4895" s="1" t="s">
        <v>1929</v>
      </c>
      <c r="F4895" s="1" t="s">
        <v>235</v>
      </c>
      <c r="G4895" s="1" t="s">
        <v>217</v>
      </c>
      <c r="H4895" s="1" t="s">
        <v>240</v>
      </c>
      <c r="I4895" s="1">
        <v>4760585</v>
      </c>
      <c r="J4895" s="1">
        <v>17904456</v>
      </c>
      <c r="K4895" s="1">
        <v>1.0466300249099731</v>
      </c>
      <c r="L4895" s="1">
        <v>6.2085704803466797</v>
      </c>
      <c r="M4895" s="1">
        <v>0.32937398552894592</v>
      </c>
      <c r="N4895" s="1">
        <v>7.4330472946166992</v>
      </c>
    </row>
    <row r="4896" spans="1:14" x14ac:dyDescent="0.25">
      <c r="A4896" s="1">
        <v>380395</v>
      </c>
      <c r="B4896" s="1" t="s">
        <v>1524</v>
      </c>
      <c r="C4896" s="1">
        <v>121394503</v>
      </c>
      <c r="D4896" s="1">
        <v>395</v>
      </c>
      <c r="E4896" s="1" t="s">
        <v>1930</v>
      </c>
      <c r="F4896" s="1" t="s">
        <v>235</v>
      </c>
      <c r="G4896" s="1" t="s">
        <v>217</v>
      </c>
      <c r="H4896" s="1" t="s">
        <v>240</v>
      </c>
      <c r="I4896" s="1">
        <v>1663607</v>
      </c>
      <c r="J4896" s="1">
        <v>8290077</v>
      </c>
      <c r="K4896" s="1">
        <v>0.18066400289535522</v>
      </c>
      <c r="L4896" s="1">
        <v>2.2278308868408203</v>
      </c>
      <c r="M4896" s="1">
        <v>0.10210800170898438</v>
      </c>
      <c r="N4896" s="1">
        <v>6.5391011238098145</v>
      </c>
    </row>
    <row r="4897" spans="1:14" x14ac:dyDescent="0.25">
      <c r="A4897" s="1">
        <v>380396</v>
      </c>
      <c r="B4897" s="1" t="s">
        <v>1524</v>
      </c>
      <c r="C4897" s="1">
        <v>121394603</v>
      </c>
      <c r="D4897" s="1">
        <v>396</v>
      </c>
      <c r="E4897" s="1" t="s">
        <v>1931</v>
      </c>
      <c r="F4897" s="1" t="s">
        <v>235</v>
      </c>
      <c r="G4897" s="1" t="s">
        <v>217</v>
      </c>
      <c r="H4897" s="1" t="s">
        <v>240</v>
      </c>
      <c r="I4897" s="1">
        <v>1591854</v>
      </c>
      <c r="J4897" s="1">
        <v>6676863</v>
      </c>
      <c r="K4897" s="1">
        <v>0.1209309995174408</v>
      </c>
      <c r="L4897" s="1">
        <v>1.8446042537689209</v>
      </c>
      <c r="M4897" s="1">
        <v>4.8551999032497406E-2</v>
      </c>
      <c r="N4897" s="1">
        <v>3.1459817886352539</v>
      </c>
    </row>
    <row r="4898" spans="1:14" x14ac:dyDescent="0.25">
      <c r="A4898" s="1">
        <v>380397</v>
      </c>
      <c r="B4898" s="1" t="s">
        <v>1524</v>
      </c>
      <c r="C4898" s="1">
        <v>121395103</v>
      </c>
      <c r="D4898" s="1">
        <v>397</v>
      </c>
      <c r="E4898" s="1" t="s">
        <v>1932</v>
      </c>
      <c r="F4898" s="1" t="s">
        <v>235</v>
      </c>
      <c r="G4898" s="1" t="s">
        <v>217</v>
      </c>
      <c r="H4898" s="1" t="s">
        <v>240</v>
      </c>
      <c r="I4898" s="1">
        <v>4459680</v>
      </c>
      <c r="J4898" s="1">
        <v>15558192</v>
      </c>
      <c r="K4898" s="1">
        <v>1.6369509696960449</v>
      </c>
      <c r="L4898" s="1">
        <v>11.758657455444336</v>
      </c>
      <c r="M4898" s="1">
        <v>0.17664100229740143</v>
      </c>
      <c r="N4898" s="1">
        <v>4.1241979598999023</v>
      </c>
    </row>
    <row r="4899" spans="1:14" x14ac:dyDescent="0.25">
      <c r="A4899" s="1">
        <v>380398</v>
      </c>
      <c r="B4899" s="1" t="s">
        <v>1524</v>
      </c>
      <c r="C4899" s="1">
        <v>121395603</v>
      </c>
      <c r="D4899" s="1">
        <v>398</v>
      </c>
      <c r="E4899" s="1" t="s">
        <v>1933</v>
      </c>
      <c r="F4899" s="1" t="s">
        <v>235</v>
      </c>
      <c r="G4899" s="1" t="s">
        <v>217</v>
      </c>
      <c r="H4899" s="1" t="s">
        <v>240</v>
      </c>
      <c r="I4899" s="1">
        <v>1166386</v>
      </c>
      <c r="J4899" s="1">
        <v>3905079</v>
      </c>
      <c r="K4899" s="1">
        <v>0.28256300091743469</v>
      </c>
      <c r="L4899" s="1">
        <v>7.8001861572265625</v>
      </c>
      <c r="M4899" s="1">
        <v>3.7962000817060471E-2</v>
      </c>
      <c r="N4899" s="1">
        <v>3.3641610145568848</v>
      </c>
    </row>
    <row r="4900" spans="1:14" x14ac:dyDescent="0.25">
      <c r="A4900" s="1">
        <v>380399</v>
      </c>
      <c r="B4900" s="1" t="s">
        <v>1524</v>
      </c>
      <c r="C4900" s="1">
        <v>121395703</v>
      </c>
      <c r="D4900" s="1">
        <v>399</v>
      </c>
      <c r="E4900" s="1" t="s">
        <v>1934</v>
      </c>
      <c r="F4900" s="1" t="s">
        <v>235</v>
      </c>
      <c r="G4900" s="1" t="s">
        <v>217</v>
      </c>
      <c r="H4900" s="1" t="s">
        <v>240</v>
      </c>
      <c r="I4900" s="1">
        <v>1318522</v>
      </c>
      <c r="J4900" s="1">
        <v>6146275</v>
      </c>
      <c r="K4900" s="1">
        <v>0.23861299455165863</v>
      </c>
      <c r="L4900" s="1">
        <v>4.0390429496765137</v>
      </c>
      <c r="M4900" s="1">
        <v>6.0474000871181488E-2</v>
      </c>
      <c r="N4900" s="1">
        <v>4.8069705963134766</v>
      </c>
    </row>
    <row r="4901" spans="1:14" x14ac:dyDescent="0.25">
      <c r="A4901" s="1">
        <v>380400</v>
      </c>
      <c r="B4901" s="1" t="s">
        <v>1524</v>
      </c>
      <c r="C4901" s="1">
        <v>121397803</v>
      </c>
      <c r="D4901" s="1">
        <v>400</v>
      </c>
      <c r="E4901" s="1" t="s">
        <v>1935</v>
      </c>
      <c r="F4901" s="1" t="s">
        <v>235</v>
      </c>
      <c r="G4901" s="1" t="s">
        <v>217</v>
      </c>
      <c r="H4901" s="1" t="s">
        <v>240</v>
      </c>
      <c r="I4901" s="1">
        <v>3150910</v>
      </c>
      <c r="J4901" s="1">
        <v>13831049</v>
      </c>
      <c r="K4901" s="1">
        <v>1.1982389688491821</v>
      </c>
      <c r="L4901" s="1">
        <v>9.4851341247558594</v>
      </c>
      <c r="M4901" s="1">
        <v>0.29079198837280273</v>
      </c>
      <c r="N4901" s="1">
        <v>10.167133331298828</v>
      </c>
    </row>
    <row r="4902" spans="1:14" x14ac:dyDescent="0.25">
      <c r="A4902" s="1">
        <v>380401</v>
      </c>
      <c r="B4902" s="1" t="s">
        <v>1524</v>
      </c>
      <c r="C4902" s="1">
        <v>122091002</v>
      </c>
      <c r="D4902" s="1">
        <v>401</v>
      </c>
      <c r="E4902" s="1" t="s">
        <v>1936</v>
      </c>
      <c r="F4902" s="1" t="s">
        <v>237</v>
      </c>
      <c r="G4902" s="1" t="s">
        <v>218</v>
      </c>
      <c r="H4902" s="1" t="s">
        <v>240</v>
      </c>
      <c r="I4902" s="1">
        <v>5906701</v>
      </c>
      <c r="J4902" s="1">
        <v>22003174</v>
      </c>
      <c r="K4902" s="1">
        <v>1.7545440196990967</v>
      </c>
      <c r="L4902" s="1">
        <v>8.6650009155273438</v>
      </c>
      <c r="M4902" s="1">
        <v>0.55991101264953613</v>
      </c>
      <c r="N4902" s="1">
        <v>10.471909523010254</v>
      </c>
    </row>
    <row r="4903" spans="1:14" x14ac:dyDescent="0.25">
      <c r="A4903" s="1">
        <v>380402</v>
      </c>
      <c r="B4903" s="1" t="s">
        <v>1524</v>
      </c>
      <c r="C4903" s="1">
        <v>122091303</v>
      </c>
      <c r="D4903" s="1">
        <v>402</v>
      </c>
      <c r="E4903" s="1" t="s">
        <v>1937</v>
      </c>
      <c r="F4903" s="1" t="s">
        <v>237</v>
      </c>
      <c r="G4903" s="1" t="s">
        <v>218</v>
      </c>
      <c r="H4903" s="1" t="s">
        <v>240</v>
      </c>
      <c r="I4903" s="1">
        <v>1354875</v>
      </c>
      <c r="J4903" s="1">
        <v>7974096</v>
      </c>
      <c r="K4903" s="1">
        <v>0.1518390029668808</v>
      </c>
      <c r="L4903" s="1">
        <v>1.9411149024963379</v>
      </c>
      <c r="M4903" s="1">
        <v>6.9453001022338867E-2</v>
      </c>
      <c r="N4903" s="1">
        <v>5.4031281471252441</v>
      </c>
    </row>
    <row r="4904" spans="1:14" x14ac:dyDescent="0.25">
      <c r="A4904" s="1">
        <v>380403</v>
      </c>
      <c r="B4904" s="1" t="s">
        <v>1524</v>
      </c>
      <c r="C4904" s="1">
        <v>122091352</v>
      </c>
      <c r="D4904" s="1">
        <v>403</v>
      </c>
      <c r="E4904" s="1" t="s">
        <v>1938</v>
      </c>
      <c r="F4904" s="1" t="s">
        <v>237</v>
      </c>
      <c r="G4904" s="1" t="s">
        <v>218</v>
      </c>
      <c r="H4904" s="1" t="s">
        <v>240</v>
      </c>
      <c r="I4904" s="1">
        <v>6634773</v>
      </c>
      <c r="J4904" s="1">
        <v>27444910</v>
      </c>
      <c r="K4904" s="1">
        <v>0.89658200740814209</v>
      </c>
      <c r="L4904" s="1">
        <v>3.3771693706512451</v>
      </c>
      <c r="M4904" s="1">
        <v>0.79784399271011353</v>
      </c>
      <c r="N4904" s="1">
        <v>13.668900489807129</v>
      </c>
    </row>
    <row r="4905" spans="1:14" x14ac:dyDescent="0.25">
      <c r="A4905" s="1">
        <v>380404</v>
      </c>
      <c r="B4905" s="1" t="s">
        <v>1524</v>
      </c>
      <c r="C4905" s="1">
        <v>122092002</v>
      </c>
      <c r="D4905" s="1">
        <v>404</v>
      </c>
      <c r="E4905" s="1" t="s">
        <v>1939</v>
      </c>
      <c r="F4905" s="1" t="s">
        <v>237</v>
      </c>
      <c r="G4905" s="1" t="s">
        <v>218</v>
      </c>
      <c r="H4905" s="1" t="s">
        <v>240</v>
      </c>
      <c r="I4905" s="1">
        <v>3692659</v>
      </c>
      <c r="J4905" s="1">
        <v>15537409</v>
      </c>
      <c r="K4905" s="1">
        <v>0.39197099208831787</v>
      </c>
      <c r="L4905" s="1">
        <v>2.5880465507507324</v>
      </c>
      <c r="M4905" s="1">
        <v>0.2272150069475174</v>
      </c>
      <c r="N4905" s="1">
        <v>6.5565915107727051</v>
      </c>
    </row>
    <row r="4906" spans="1:14" x14ac:dyDescent="0.25">
      <c r="A4906" s="1">
        <v>380405</v>
      </c>
      <c r="B4906" s="1" t="s">
        <v>1524</v>
      </c>
      <c r="C4906" s="1">
        <v>122092102</v>
      </c>
      <c r="D4906" s="1">
        <v>405</v>
      </c>
      <c r="E4906" s="1" t="s">
        <v>1940</v>
      </c>
      <c r="F4906" s="1" t="s">
        <v>237</v>
      </c>
      <c r="G4906" s="1" t="s">
        <v>218</v>
      </c>
      <c r="H4906" s="1" t="s">
        <v>240</v>
      </c>
      <c r="I4906" s="1">
        <v>7938491</v>
      </c>
      <c r="J4906" s="1">
        <v>23744268</v>
      </c>
      <c r="K4906" s="1">
        <v>0.91147798299789429</v>
      </c>
      <c r="L4906" s="1">
        <v>3.9919693470001221</v>
      </c>
      <c r="M4906" s="1">
        <v>0.21249300241470337</v>
      </c>
      <c r="N4906" s="1">
        <v>2.7503631114959717</v>
      </c>
    </row>
    <row r="4907" spans="1:14" x14ac:dyDescent="0.25">
      <c r="A4907" s="1">
        <v>380406</v>
      </c>
      <c r="B4907" s="1" t="s">
        <v>1524</v>
      </c>
      <c r="C4907" s="1">
        <v>122092353</v>
      </c>
      <c r="D4907" s="1">
        <v>406</v>
      </c>
      <c r="E4907" s="1" t="s">
        <v>1941</v>
      </c>
      <c r="F4907" s="1" t="s">
        <v>237</v>
      </c>
      <c r="G4907" s="1" t="s">
        <v>218</v>
      </c>
      <c r="H4907" s="1" t="s">
        <v>240</v>
      </c>
      <c r="I4907" s="1">
        <v>6710242</v>
      </c>
      <c r="J4907" s="1">
        <v>17408780</v>
      </c>
      <c r="K4907" s="1">
        <v>0.3488520085811615</v>
      </c>
      <c r="L4907" s="1">
        <v>2.0448620319366455</v>
      </c>
      <c r="M4907" s="1">
        <v>0.12080000340938568</v>
      </c>
      <c r="N4907" s="1">
        <v>1.8332356214523315</v>
      </c>
    </row>
    <row r="4908" spans="1:14" x14ac:dyDescent="0.25">
      <c r="A4908" s="1">
        <v>380407</v>
      </c>
      <c r="B4908" s="1" t="s">
        <v>1524</v>
      </c>
      <c r="C4908" s="1">
        <v>122097203</v>
      </c>
      <c r="D4908" s="1">
        <v>407</v>
      </c>
      <c r="E4908" s="1" t="s">
        <v>1942</v>
      </c>
      <c r="F4908" s="1" t="s">
        <v>237</v>
      </c>
      <c r="G4908" s="1" t="s">
        <v>218</v>
      </c>
      <c r="H4908" s="1" t="s">
        <v>240</v>
      </c>
      <c r="I4908" s="1">
        <v>983195</v>
      </c>
      <c r="J4908" s="1">
        <v>3514325</v>
      </c>
      <c r="K4908" s="1">
        <v>4.8186998814344406E-2</v>
      </c>
      <c r="L4908" s="1">
        <v>1.3902215957641602</v>
      </c>
      <c r="M4908" s="1">
        <v>4.5846998691558838E-2</v>
      </c>
      <c r="N4908" s="1">
        <v>4.8911395072937012</v>
      </c>
    </row>
    <row r="4909" spans="1:14" x14ac:dyDescent="0.25">
      <c r="A4909" s="1">
        <v>380408</v>
      </c>
      <c r="B4909" s="1" t="s">
        <v>1524</v>
      </c>
      <c r="C4909" s="1">
        <v>122097502</v>
      </c>
      <c r="D4909" s="1">
        <v>408</v>
      </c>
      <c r="E4909" s="1" t="s">
        <v>1943</v>
      </c>
      <c r="F4909" s="1" t="s">
        <v>237</v>
      </c>
      <c r="G4909" s="1" t="s">
        <v>218</v>
      </c>
      <c r="H4909" s="1" t="s">
        <v>240</v>
      </c>
      <c r="I4909" s="1">
        <v>7840812</v>
      </c>
      <c r="J4909" s="1">
        <v>19181148</v>
      </c>
      <c r="K4909" s="1">
        <v>1.0099120140075684</v>
      </c>
      <c r="L4909" s="1">
        <v>5.5577507019042969</v>
      </c>
      <c r="M4909" s="1">
        <v>0.48654499650001526</v>
      </c>
      <c r="N4909" s="1">
        <v>6.615818977355957</v>
      </c>
    </row>
    <row r="4910" spans="1:14" x14ac:dyDescent="0.25">
      <c r="A4910" s="1">
        <v>380409</v>
      </c>
      <c r="B4910" s="1" t="s">
        <v>1524</v>
      </c>
      <c r="C4910" s="1">
        <v>122097604</v>
      </c>
      <c r="D4910" s="1">
        <v>409</v>
      </c>
      <c r="E4910" s="1" t="s">
        <v>1944</v>
      </c>
      <c r="F4910" s="1" t="s">
        <v>237</v>
      </c>
      <c r="G4910" s="1" t="s">
        <v>218</v>
      </c>
      <c r="H4910" s="1" t="s">
        <v>240</v>
      </c>
      <c r="I4910" s="1">
        <v>546721</v>
      </c>
      <c r="J4910" s="1">
        <v>1438599</v>
      </c>
      <c r="K4910" s="1">
        <v>3.0936999246478081E-2</v>
      </c>
      <c r="L4910" s="1">
        <v>2.1977577209472656</v>
      </c>
      <c r="M4910" s="1">
        <v>1.5205999836325645E-2</v>
      </c>
      <c r="N4910" s="1">
        <v>2.8608787059783936</v>
      </c>
    </row>
    <row r="4911" spans="1:14" x14ac:dyDescent="0.25">
      <c r="A4911" s="1">
        <v>380410</v>
      </c>
      <c r="B4911" s="1" t="s">
        <v>1524</v>
      </c>
      <c r="C4911" s="1">
        <v>122098003</v>
      </c>
      <c r="D4911" s="1">
        <v>410</v>
      </c>
      <c r="E4911" s="1" t="s">
        <v>1945</v>
      </c>
      <c r="F4911" s="1" t="s">
        <v>237</v>
      </c>
      <c r="G4911" s="1" t="s">
        <v>218</v>
      </c>
      <c r="H4911" s="1" t="s">
        <v>240</v>
      </c>
      <c r="I4911" s="1">
        <v>1063117</v>
      </c>
      <c r="J4911" s="1">
        <v>3351725</v>
      </c>
      <c r="K4911" s="1">
        <v>5.37090003490448E-2</v>
      </c>
      <c r="L4911" s="1">
        <v>1.6285245418548584</v>
      </c>
      <c r="M4911" s="1">
        <v>1.8823999911546707E-2</v>
      </c>
      <c r="N4911" s="1">
        <v>1.8025592565536499</v>
      </c>
    </row>
    <row r="4912" spans="1:14" x14ac:dyDescent="0.25">
      <c r="A4912" s="1">
        <v>380411</v>
      </c>
      <c r="B4912" s="1" t="s">
        <v>1524</v>
      </c>
      <c r="C4912" s="1">
        <v>122098103</v>
      </c>
      <c r="D4912" s="1">
        <v>411</v>
      </c>
      <c r="E4912" s="1" t="s">
        <v>1946</v>
      </c>
      <c r="F4912" s="1" t="s">
        <v>237</v>
      </c>
      <c r="G4912" s="1" t="s">
        <v>218</v>
      </c>
      <c r="H4912" s="1" t="s">
        <v>240</v>
      </c>
      <c r="I4912" s="1">
        <v>4149345</v>
      </c>
      <c r="J4912" s="1">
        <v>13570374</v>
      </c>
      <c r="K4912" s="1">
        <v>0.35002401471138</v>
      </c>
      <c r="L4912" s="1">
        <v>2.6476151943206787</v>
      </c>
      <c r="M4912" s="1">
        <v>0.162213996052742</v>
      </c>
      <c r="N4912" s="1">
        <v>4.0684390068054199</v>
      </c>
    </row>
    <row r="4913" spans="1:14" x14ac:dyDescent="0.25">
      <c r="A4913" s="1">
        <v>380412</v>
      </c>
      <c r="B4913" s="1" t="s">
        <v>1524</v>
      </c>
      <c r="C4913" s="1">
        <v>122098202</v>
      </c>
      <c r="D4913" s="1">
        <v>412</v>
      </c>
      <c r="E4913" s="1" t="s">
        <v>1947</v>
      </c>
      <c r="F4913" s="1" t="s">
        <v>237</v>
      </c>
      <c r="G4913" s="1" t="s">
        <v>218</v>
      </c>
      <c r="H4913" s="1" t="s">
        <v>240</v>
      </c>
      <c r="I4913" s="1">
        <v>6908801</v>
      </c>
      <c r="J4913" s="1">
        <v>20370920</v>
      </c>
      <c r="K4913" s="1">
        <v>0.54007202386856079</v>
      </c>
      <c r="L4913" s="1">
        <v>2.723393440246582</v>
      </c>
      <c r="M4913" s="1">
        <v>0.53800201416015625</v>
      </c>
      <c r="N4913" s="1">
        <v>8.4448118209838867</v>
      </c>
    </row>
    <row r="4914" spans="1:14" x14ac:dyDescent="0.25">
      <c r="A4914" s="1">
        <v>380413</v>
      </c>
      <c r="B4914" s="1" t="s">
        <v>1524</v>
      </c>
      <c r="C4914" s="1">
        <v>122098403</v>
      </c>
      <c r="D4914" s="1">
        <v>413</v>
      </c>
      <c r="E4914" s="1" t="s">
        <v>1948</v>
      </c>
      <c r="F4914" s="1" t="s">
        <v>237</v>
      </c>
      <c r="G4914" s="1" t="s">
        <v>218</v>
      </c>
      <c r="H4914" s="1" t="s">
        <v>240</v>
      </c>
      <c r="I4914" s="1">
        <v>3609257</v>
      </c>
      <c r="J4914" s="1">
        <v>13651365</v>
      </c>
      <c r="K4914" s="1">
        <v>0.57352697849273682</v>
      </c>
      <c r="L4914" s="1">
        <v>4.3854880332946777</v>
      </c>
      <c r="M4914" s="1">
        <v>0.2684360146522522</v>
      </c>
      <c r="N4914" s="1">
        <v>8.0350313186645508</v>
      </c>
    </row>
    <row r="4915" spans="1:14" x14ac:dyDescent="0.25">
      <c r="A4915" s="1">
        <v>380414</v>
      </c>
      <c r="B4915" s="1" t="s">
        <v>1524</v>
      </c>
      <c r="C4915" s="1">
        <v>123460302</v>
      </c>
      <c r="D4915" s="1">
        <v>414</v>
      </c>
      <c r="E4915" s="1" t="s">
        <v>1949</v>
      </c>
      <c r="F4915" s="1" t="s">
        <v>237</v>
      </c>
      <c r="G4915" s="1" t="s">
        <v>219</v>
      </c>
      <c r="H4915" s="1" t="s">
        <v>240</v>
      </c>
      <c r="I4915" s="1">
        <v>4599580</v>
      </c>
      <c r="J4915" s="1">
        <v>12024812</v>
      </c>
      <c r="K4915" s="1">
        <v>1.129120945930481</v>
      </c>
      <c r="L4915" s="1">
        <v>10.363004684448242</v>
      </c>
      <c r="M4915" s="1">
        <v>0.33578398823738098</v>
      </c>
      <c r="N4915" s="1">
        <v>7.8752360343933105</v>
      </c>
    </row>
    <row r="4916" spans="1:14" x14ac:dyDescent="0.25">
      <c r="A4916" s="1">
        <v>380415</v>
      </c>
      <c r="B4916" s="1" t="s">
        <v>1524</v>
      </c>
      <c r="C4916" s="1">
        <v>123460504</v>
      </c>
      <c r="D4916" s="1">
        <v>415</v>
      </c>
      <c r="E4916" s="1" t="s">
        <v>1950</v>
      </c>
      <c r="F4916" s="1" t="s">
        <v>237</v>
      </c>
      <c r="G4916" s="1" t="s">
        <v>219</v>
      </c>
      <c r="H4916" s="1" t="s">
        <v>240</v>
      </c>
      <c r="I4916" s="1">
        <v>6130</v>
      </c>
      <c r="J4916" s="1">
        <v>34422</v>
      </c>
      <c r="K4916" s="1">
        <v>4.9999998736893758E-6</v>
      </c>
      <c r="L4916" s="1">
        <v>1.4527704566717148E-2</v>
      </c>
      <c r="M4916" s="1">
        <v>0</v>
      </c>
      <c r="N4916" s="1">
        <v>0</v>
      </c>
    </row>
    <row r="4917" spans="1:14" x14ac:dyDescent="0.25">
      <c r="A4917" s="1">
        <v>380416</v>
      </c>
      <c r="B4917" s="1" t="s">
        <v>1524</v>
      </c>
      <c r="C4917" s="1">
        <v>123461302</v>
      </c>
      <c r="D4917" s="1">
        <v>416</v>
      </c>
      <c r="E4917" s="1" t="s">
        <v>1951</v>
      </c>
      <c r="F4917" s="1" t="s">
        <v>237</v>
      </c>
      <c r="G4917" s="1" t="s">
        <v>219</v>
      </c>
      <c r="H4917" s="1" t="s">
        <v>240</v>
      </c>
      <c r="I4917" s="1">
        <v>3245596</v>
      </c>
      <c r="J4917" s="1">
        <v>7275136</v>
      </c>
      <c r="K4917" s="1">
        <v>0.43296599388122559</v>
      </c>
      <c r="L4917" s="1">
        <v>6.3279047012329102</v>
      </c>
      <c r="M4917" s="1">
        <v>0.19218200445175171</v>
      </c>
      <c r="N4917" s="1">
        <v>6.294003963470459</v>
      </c>
    </row>
    <row r="4918" spans="1:14" x14ac:dyDescent="0.25">
      <c r="A4918" s="1">
        <v>380417</v>
      </c>
      <c r="B4918" s="1" t="s">
        <v>1524</v>
      </c>
      <c r="C4918" s="1">
        <v>123461602</v>
      </c>
      <c r="D4918" s="1">
        <v>417</v>
      </c>
      <c r="E4918" s="1" t="s">
        <v>1952</v>
      </c>
      <c r="F4918" s="1" t="s">
        <v>237</v>
      </c>
      <c r="G4918" s="1" t="s">
        <v>219</v>
      </c>
      <c r="H4918" s="1" t="s">
        <v>240</v>
      </c>
      <c r="I4918" s="1">
        <v>2262054</v>
      </c>
      <c r="J4918" s="1">
        <v>5244903</v>
      </c>
      <c r="K4918" s="1">
        <v>0.41392400860786438</v>
      </c>
      <c r="L4918" s="1">
        <v>8.5681180953979492</v>
      </c>
      <c r="M4918" s="1">
        <v>5.4384998977184296E-2</v>
      </c>
      <c r="N4918" s="1">
        <v>2.4634580612182617</v>
      </c>
    </row>
    <row r="4919" spans="1:14" x14ac:dyDescent="0.25">
      <c r="A4919" s="1">
        <v>380418</v>
      </c>
      <c r="B4919" s="1" t="s">
        <v>1524</v>
      </c>
      <c r="C4919" s="1">
        <v>123463603</v>
      </c>
      <c r="D4919" s="1">
        <v>418</v>
      </c>
      <c r="E4919" s="1" t="s">
        <v>1953</v>
      </c>
      <c r="F4919" s="1" t="s">
        <v>237</v>
      </c>
      <c r="G4919" s="1" t="s">
        <v>219</v>
      </c>
      <c r="H4919" s="1" t="s">
        <v>240</v>
      </c>
      <c r="I4919" s="1">
        <v>2536434</v>
      </c>
      <c r="J4919" s="1">
        <v>7415465</v>
      </c>
      <c r="K4919" s="1">
        <v>0.46687901020050049</v>
      </c>
      <c r="L4919" s="1">
        <v>6.719050407409668</v>
      </c>
      <c r="M4919" s="1">
        <v>7.5730003416538239E-2</v>
      </c>
      <c r="N4919" s="1">
        <v>3.0775744915008545</v>
      </c>
    </row>
    <row r="4920" spans="1:14" x14ac:dyDescent="0.25">
      <c r="A4920" s="1">
        <v>380419</v>
      </c>
      <c r="B4920" s="1" t="s">
        <v>1524</v>
      </c>
      <c r="C4920" s="1">
        <v>123463803</v>
      </c>
      <c r="D4920" s="1">
        <v>419</v>
      </c>
      <c r="E4920" s="1" t="s">
        <v>1954</v>
      </c>
      <c r="F4920" s="1" t="s">
        <v>237</v>
      </c>
      <c r="G4920" s="1" t="s">
        <v>219</v>
      </c>
      <c r="H4920" s="1" t="s">
        <v>240</v>
      </c>
      <c r="I4920" s="1">
        <v>381387</v>
      </c>
      <c r="J4920" s="1">
        <v>1132510</v>
      </c>
      <c r="K4920" s="1">
        <v>4.4667001813650131E-2</v>
      </c>
      <c r="L4920" s="1">
        <v>4.1060152053833008</v>
      </c>
      <c r="M4920" s="1">
        <v>1.0107000358402729E-2</v>
      </c>
      <c r="N4920" s="1">
        <v>2.7222042083740234</v>
      </c>
    </row>
    <row r="4921" spans="1:14" x14ac:dyDescent="0.25">
      <c r="A4921" s="1">
        <v>380420</v>
      </c>
      <c r="B4921" s="1" t="s">
        <v>1524</v>
      </c>
      <c r="C4921" s="1">
        <v>123464502</v>
      </c>
      <c r="D4921" s="1">
        <v>420</v>
      </c>
      <c r="E4921" s="1" t="s">
        <v>1955</v>
      </c>
      <c r="F4921" s="1" t="s">
        <v>237</v>
      </c>
      <c r="G4921" s="1" t="s">
        <v>219</v>
      </c>
      <c r="H4921" s="1" t="s">
        <v>240</v>
      </c>
      <c r="I4921" s="1">
        <v>3471004</v>
      </c>
      <c r="J4921" s="1">
        <v>6114777</v>
      </c>
      <c r="K4921" s="1">
        <v>0.3992609977722168</v>
      </c>
      <c r="L4921" s="1">
        <v>6.9855632781982422</v>
      </c>
      <c r="M4921" s="1">
        <v>0.13839399814605713</v>
      </c>
      <c r="N4921" s="1">
        <v>4.1527209281921387</v>
      </c>
    </row>
    <row r="4922" spans="1:14" x14ac:dyDescent="0.25">
      <c r="A4922" s="1">
        <v>380421</v>
      </c>
      <c r="B4922" s="1" t="s">
        <v>1524</v>
      </c>
      <c r="C4922" s="1">
        <v>123464603</v>
      </c>
      <c r="D4922" s="1">
        <v>421</v>
      </c>
      <c r="E4922" s="1" t="s">
        <v>1956</v>
      </c>
      <c r="F4922" s="1" t="s">
        <v>237</v>
      </c>
      <c r="G4922" s="1" t="s">
        <v>219</v>
      </c>
      <c r="H4922" s="1" t="s">
        <v>240</v>
      </c>
      <c r="I4922" s="1">
        <v>1001748</v>
      </c>
      <c r="J4922" s="1">
        <v>3808530</v>
      </c>
      <c r="K4922" s="1">
        <v>0.3518030047416687</v>
      </c>
      <c r="L4922" s="1">
        <v>10.17734432220459</v>
      </c>
      <c r="M4922" s="1">
        <v>8.7021999061107635E-2</v>
      </c>
      <c r="N4922" s="1">
        <v>9.5134496688842773</v>
      </c>
    </row>
    <row r="4923" spans="1:14" x14ac:dyDescent="0.25">
      <c r="A4923" s="1">
        <v>380422</v>
      </c>
      <c r="B4923" s="1" t="s">
        <v>1524</v>
      </c>
      <c r="C4923" s="1">
        <v>123465303</v>
      </c>
      <c r="D4923" s="1">
        <v>422</v>
      </c>
      <c r="E4923" s="1" t="s">
        <v>1957</v>
      </c>
      <c r="F4923" s="1" t="s">
        <v>237</v>
      </c>
      <c r="G4923" s="1" t="s">
        <v>219</v>
      </c>
      <c r="H4923" s="1" t="s">
        <v>240</v>
      </c>
      <c r="I4923" s="1">
        <v>2712666</v>
      </c>
      <c r="J4923" s="1">
        <v>8846335</v>
      </c>
      <c r="K4923" s="1">
        <v>0.23198500275611877</v>
      </c>
      <c r="L4923" s="1">
        <v>2.6930065155029297</v>
      </c>
      <c r="M4923" s="1">
        <v>3.0523000285029411E-2</v>
      </c>
      <c r="N4923" s="1">
        <v>1.1380078792572021</v>
      </c>
    </row>
    <row r="4924" spans="1:14" x14ac:dyDescent="0.25">
      <c r="A4924" s="1">
        <v>380423</v>
      </c>
      <c r="B4924" s="1" t="s">
        <v>1524</v>
      </c>
      <c r="C4924" s="1">
        <v>123465602</v>
      </c>
      <c r="D4924" s="1">
        <v>423</v>
      </c>
      <c r="E4924" s="1" t="s">
        <v>1958</v>
      </c>
      <c r="F4924" s="1" t="s">
        <v>237</v>
      </c>
      <c r="G4924" s="1" t="s">
        <v>219</v>
      </c>
      <c r="H4924" s="1" t="s">
        <v>240</v>
      </c>
      <c r="I4924" s="1">
        <v>6882386</v>
      </c>
      <c r="J4924" s="1">
        <v>27057904</v>
      </c>
      <c r="K4924" s="1">
        <v>2.3268420696258545</v>
      </c>
      <c r="L4924" s="1">
        <v>9.4085807800292969</v>
      </c>
      <c r="M4924" s="1">
        <v>0.70395201444625854</v>
      </c>
      <c r="N4924" s="1">
        <v>11.393695831298828</v>
      </c>
    </row>
    <row r="4925" spans="1:14" x14ac:dyDescent="0.25">
      <c r="A4925" s="1">
        <v>380424</v>
      </c>
      <c r="B4925" s="1" t="s">
        <v>1524</v>
      </c>
      <c r="C4925" s="1">
        <v>123465702</v>
      </c>
      <c r="D4925" s="1">
        <v>424</v>
      </c>
      <c r="E4925" s="1" t="s">
        <v>1959</v>
      </c>
      <c r="F4925" s="1" t="s">
        <v>237</v>
      </c>
      <c r="G4925" s="1" t="s">
        <v>219</v>
      </c>
      <c r="H4925" s="1" t="s">
        <v>240</v>
      </c>
      <c r="I4925" s="1">
        <v>7783458</v>
      </c>
      <c r="J4925" s="1">
        <v>18635728</v>
      </c>
      <c r="K4925" s="1">
        <v>1.8050559759140015</v>
      </c>
      <c r="L4925" s="1">
        <v>10.724800109863281</v>
      </c>
      <c r="M4925" s="1">
        <v>0.4886699914932251</v>
      </c>
      <c r="N4925" s="1">
        <v>6.6988925933837891</v>
      </c>
    </row>
    <row r="4926" spans="1:14" x14ac:dyDescent="0.25">
      <c r="A4926" s="1">
        <v>380425</v>
      </c>
      <c r="B4926" s="1" t="s">
        <v>1524</v>
      </c>
      <c r="C4926" s="1">
        <v>123466103</v>
      </c>
      <c r="D4926" s="1">
        <v>425</v>
      </c>
      <c r="E4926" s="1" t="s">
        <v>1960</v>
      </c>
      <c r="F4926" s="1" t="s">
        <v>237</v>
      </c>
      <c r="G4926" s="1" t="s">
        <v>219</v>
      </c>
      <c r="H4926" s="1" t="s">
        <v>240</v>
      </c>
      <c r="I4926" s="1">
        <v>3070622</v>
      </c>
      <c r="J4926" s="1">
        <v>8534096</v>
      </c>
      <c r="K4926" s="1">
        <v>0.29666399955749512</v>
      </c>
      <c r="L4926" s="1">
        <v>3.6014137268066406</v>
      </c>
      <c r="M4926" s="1">
        <v>0.16062299907207489</v>
      </c>
      <c r="N4926" s="1">
        <v>5.5196924209594727</v>
      </c>
    </row>
    <row r="4927" spans="1:14" x14ac:dyDescent="0.25">
      <c r="A4927" s="1">
        <v>380426</v>
      </c>
      <c r="B4927" s="1" t="s">
        <v>1524</v>
      </c>
      <c r="C4927" s="1">
        <v>123466303</v>
      </c>
      <c r="D4927" s="1">
        <v>426</v>
      </c>
      <c r="E4927" s="1" t="s">
        <v>1961</v>
      </c>
      <c r="F4927" s="1" t="s">
        <v>237</v>
      </c>
      <c r="G4927" s="1" t="s">
        <v>219</v>
      </c>
      <c r="H4927" s="1" t="s">
        <v>240</v>
      </c>
      <c r="I4927" s="1">
        <v>2680682</v>
      </c>
      <c r="J4927" s="1">
        <v>10550640</v>
      </c>
      <c r="K4927" s="1">
        <v>0.27519899606704712</v>
      </c>
      <c r="L4927" s="1">
        <v>2.6782207489013672</v>
      </c>
      <c r="M4927" s="1">
        <v>0.21421100199222565</v>
      </c>
      <c r="N4927" s="1">
        <v>8.6849184036254883</v>
      </c>
    </row>
    <row r="4928" spans="1:14" x14ac:dyDescent="0.25">
      <c r="A4928" s="1">
        <v>380427</v>
      </c>
      <c r="B4928" s="1" t="s">
        <v>1524</v>
      </c>
      <c r="C4928" s="1">
        <v>123466403</v>
      </c>
      <c r="D4928" s="1">
        <v>427</v>
      </c>
      <c r="E4928" s="1" t="s">
        <v>1962</v>
      </c>
      <c r="F4928" s="1" t="s">
        <v>237</v>
      </c>
      <c r="G4928" s="1" t="s">
        <v>219</v>
      </c>
      <c r="H4928" s="1" t="s">
        <v>240</v>
      </c>
      <c r="I4928" s="1">
        <v>3603541</v>
      </c>
      <c r="J4928" s="1">
        <v>20810732</v>
      </c>
      <c r="K4928" s="1">
        <v>1.2332320213317871</v>
      </c>
      <c r="L4928" s="1">
        <v>6.2992310523986816</v>
      </c>
      <c r="M4928" s="1">
        <v>0.39322000741958618</v>
      </c>
      <c r="N4928" s="1">
        <v>12.248619079589844</v>
      </c>
    </row>
    <row r="4929" spans="1:14" x14ac:dyDescent="0.25">
      <c r="A4929" s="1">
        <v>380428</v>
      </c>
      <c r="B4929" s="1" t="s">
        <v>1524</v>
      </c>
      <c r="C4929" s="1">
        <v>123467103</v>
      </c>
      <c r="D4929" s="1">
        <v>428</v>
      </c>
      <c r="E4929" s="1" t="s">
        <v>1963</v>
      </c>
      <c r="F4929" s="1" t="s">
        <v>237</v>
      </c>
      <c r="G4929" s="1" t="s">
        <v>219</v>
      </c>
      <c r="H4929" s="1" t="s">
        <v>240</v>
      </c>
      <c r="I4929" s="1">
        <v>4070616</v>
      </c>
      <c r="J4929" s="1">
        <v>12342794</v>
      </c>
      <c r="K4929" s="1">
        <v>0.43301400542259216</v>
      </c>
      <c r="L4929" s="1">
        <v>3.6357851028442383</v>
      </c>
      <c r="M4929" s="1">
        <v>0.25597301125526428</v>
      </c>
      <c r="N4929" s="1">
        <v>6.7102742195129395</v>
      </c>
    </row>
    <row r="4930" spans="1:14" x14ac:dyDescent="0.25">
      <c r="A4930" s="1">
        <v>380429</v>
      </c>
      <c r="B4930" s="1" t="s">
        <v>1524</v>
      </c>
      <c r="C4930" s="1">
        <v>123467203</v>
      </c>
      <c r="D4930" s="1">
        <v>429</v>
      </c>
      <c r="E4930" s="1" t="s">
        <v>1964</v>
      </c>
      <c r="F4930" s="1" t="s">
        <v>237</v>
      </c>
      <c r="G4930" s="1" t="s">
        <v>219</v>
      </c>
      <c r="H4930" s="1" t="s">
        <v>240</v>
      </c>
      <c r="I4930" s="1">
        <v>1075962</v>
      </c>
      <c r="J4930" s="1">
        <v>2606356</v>
      </c>
      <c r="K4930" s="1">
        <v>0.24607899785041809</v>
      </c>
      <c r="L4930" s="1">
        <v>10.42585277557373</v>
      </c>
      <c r="M4930" s="1">
        <v>4.8677001148462296E-2</v>
      </c>
      <c r="N4930" s="1">
        <v>4.7384123802185059</v>
      </c>
    </row>
    <row r="4931" spans="1:14" x14ac:dyDescent="0.25">
      <c r="A4931" s="1">
        <v>380430</v>
      </c>
      <c r="B4931" s="1" t="s">
        <v>1524</v>
      </c>
      <c r="C4931" s="1">
        <v>123467303</v>
      </c>
      <c r="D4931" s="1">
        <v>430</v>
      </c>
      <c r="E4931" s="1" t="s">
        <v>1965</v>
      </c>
      <c r="F4931" s="1" t="s">
        <v>237</v>
      </c>
      <c r="G4931" s="1" t="s">
        <v>219</v>
      </c>
      <c r="H4931" s="1" t="s">
        <v>240</v>
      </c>
      <c r="I4931" s="1">
        <v>3465455</v>
      </c>
      <c r="J4931" s="1">
        <v>14469963</v>
      </c>
      <c r="K4931" s="1">
        <v>0.85387402772903442</v>
      </c>
      <c r="L4931" s="1">
        <v>6.2710666656494141</v>
      </c>
      <c r="M4931" s="1">
        <v>0.28220900893211365</v>
      </c>
      <c r="N4931" s="1">
        <v>8.8654470443725586</v>
      </c>
    </row>
    <row r="4932" spans="1:14" x14ac:dyDescent="0.25">
      <c r="A4932" s="1">
        <v>380431</v>
      </c>
      <c r="B4932" s="1" t="s">
        <v>1524</v>
      </c>
      <c r="C4932" s="1">
        <v>123468303</v>
      </c>
      <c r="D4932" s="1">
        <v>431</v>
      </c>
      <c r="E4932" s="1" t="s">
        <v>1966</v>
      </c>
      <c r="F4932" s="1" t="s">
        <v>237</v>
      </c>
      <c r="G4932" s="1" t="s">
        <v>219</v>
      </c>
      <c r="H4932" s="1" t="s">
        <v>240</v>
      </c>
      <c r="I4932" s="1">
        <v>2141130</v>
      </c>
      <c r="J4932" s="1">
        <v>4254855</v>
      </c>
      <c r="K4932" s="1">
        <v>0.23912400007247925</v>
      </c>
      <c r="L4932" s="1">
        <v>5.9546818733215332</v>
      </c>
      <c r="M4932" s="1">
        <v>9.8370000720024109E-2</v>
      </c>
      <c r="N4932" s="1">
        <v>4.8155436515808105</v>
      </c>
    </row>
    <row r="4933" spans="1:14" x14ac:dyDescent="0.25">
      <c r="A4933" s="1">
        <v>380432</v>
      </c>
      <c r="B4933" s="1" t="s">
        <v>1524</v>
      </c>
      <c r="C4933" s="1">
        <v>123468402</v>
      </c>
      <c r="D4933" s="1">
        <v>432</v>
      </c>
      <c r="E4933" s="1" t="s">
        <v>1967</v>
      </c>
      <c r="F4933" s="1" t="s">
        <v>237</v>
      </c>
      <c r="G4933" s="1" t="s">
        <v>219</v>
      </c>
      <c r="H4933" s="1" t="s">
        <v>240</v>
      </c>
      <c r="I4933" s="1">
        <v>1584606</v>
      </c>
      <c r="J4933" s="1">
        <v>4617108</v>
      </c>
      <c r="K4933" s="1">
        <v>0.46040898561477661</v>
      </c>
      <c r="L4933" s="1">
        <v>11.076313018798828</v>
      </c>
      <c r="M4933" s="1">
        <v>3.8210000842809677E-2</v>
      </c>
      <c r="N4933" s="1">
        <v>2.4709064960479736</v>
      </c>
    </row>
    <row r="4934" spans="1:14" x14ac:dyDescent="0.25">
      <c r="A4934" s="1">
        <v>380433</v>
      </c>
      <c r="B4934" s="1" t="s">
        <v>1524</v>
      </c>
      <c r="C4934" s="1">
        <v>123468503</v>
      </c>
      <c r="D4934" s="1">
        <v>433</v>
      </c>
      <c r="E4934" s="1" t="s">
        <v>1968</v>
      </c>
      <c r="F4934" s="1" t="s">
        <v>237</v>
      </c>
      <c r="G4934" s="1" t="s">
        <v>219</v>
      </c>
      <c r="H4934" s="1" t="s">
        <v>240</v>
      </c>
      <c r="I4934" s="1">
        <v>2127804</v>
      </c>
      <c r="J4934" s="1">
        <v>6490415</v>
      </c>
      <c r="K4934" s="1">
        <v>0.61598098278045654</v>
      </c>
      <c r="L4934" s="1">
        <v>10.485793113708496</v>
      </c>
      <c r="M4934" s="1">
        <v>0.20575399696826935</v>
      </c>
      <c r="N4934" s="1">
        <v>10.704924583435059</v>
      </c>
    </row>
    <row r="4935" spans="1:14" x14ac:dyDescent="0.25">
      <c r="A4935" s="1">
        <v>380434</v>
      </c>
      <c r="B4935" s="1" t="s">
        <v>1524</v>
      </c>
      <c r="C4935" s="1">
        <v>123468603</v>
      </c>
      <c r="D4935" s="1">
        <v>434</v>
      </c>
      <c r="E4935" s="1" t="s">
        <v>1969</v>
      </c>
      <c r="F4935" s="1" t="s">
        <v>237</v>
      </c>
      <c r="G4935" s="1" t="s">
        <v>219</v>
      </c>
      <c r="H4935" s="1" t="s">
        <v>240</v>
      </c>
      <c r="I4935" s="1">
        <v>2411033</v>
      </c>
      <c r="J4935" s="1">
        <v>10600085</v>
      </c>
      <c r="K4935" s="1">
        <v>0.22419600188732147</v>
      </c>
      <c r="L4935" s="1">
        <v>2.1607401371002197</v>
      </c>
      <c r="M4935" s="1">
        <v>0.21902500092983246</v>
      </c>
      <c r="N4935" s="1">
        <v>9.9919795989990234</v>
      </c>
    </row>
    <row r="4936" spans="1:14" x14ac:dyDescent="0.25">
      <c r="A4936" s="1">
        <v>380435</v>
      </c>
      <c r="B4936" s="1" t="s">
        <v>1524</v>
      </c>
      <c r="C4936" s="1">
        <v>123469303</v>
      </c>
      <c r="D4936" s="1">
        <v>435</v>
      </c>
      <c r="E4936" s="1" t="s">
        <v>1970</v>
      </c>
      <c r="F4936" s="1" t="s">
        <v>237</v>
      </c>
      <c r="G4936" s="1" t="s">
        <v>219</v>
      </c>
      <c r="H4936" s="1" t="s">
        <v>240</v>
      </c>
      <c r="I4936" s="1">
        <v>2171743</v>
      </c>
      <c r="J4936" s="1">
        <v>4696383</v>
      </c>
      <c r="K4936" s="1">
        <v>0.42044100165367126</v>
      </c>
      <c r="L4936" s="1">
        <v>9.8327102661132813</v>
      </c>
      <c r="M4936" s="1">
        <v>4.9336999654769897E-2</v>
      </c>
      <c r="N4936" s="1">
        <v>2.3245787620544434</v>
      </c>
    </row>
    <row r="4937" spans="1:14" x14ac:dyDescent="0.25">
      <c r="A4937" s="1">
        <v>380436</v>
      </c>
      <c r="B4937" s="1" t="s">
        <v>1524</v>
      </c>
      <c r="C4937" s="1">
        <v>124150503</v>
      </c>
      <c r="D4937" s="1">
        <v>436</v>
      </c>
      <c r="E4937" s="1" t="s">
        <v>1971</v>
      </c>
      <c r="F4937" s="1" t="s">
        <v>238</v>
      </c>
      <c r="G4937" s="1" t="s">
        <v>220</v>
      </c>
      <c r="H4937" s="1" t="s">
        <v>240</v>
      </c>
      <c r="I4937" s="1">
        <v>3616819</v>
      </c>
      <c r="J4937" s="1">
        <v>17718906</v>
      </c>
      <c r="K4937" s="1">
        <v>0.32020199298858643</v>
      </c>
      <c r="L4937" s="1">
        <v>1.8403784036636353</v>
      </c>
      <c r="M4937" s="1">
        <v>0.34421399235725403</v>
      </c>
      <c r="N4937" s="1">
        <v>10.51804256439209</v>
      </c>
    </row>
    <row r="4938" spans="1:14" x14ac:dyDescent="0.25">
      <c r="A4938" s="1">
        <v>380437</v>
      </c>
      <c r="B4938" s="1" t="s">
        <v>1524</v>
      </c>
      <c r="C4938" s="1">
        <v>124151902</v>
      </c>
      <c r="D4938" s="1">
        <v>437</v>
      </c>
      <c r="E4938" s="1" t="s">
        <v>1972</v>
      </c>
      <c r="F4938" s="1" t="s">
        <v>238</v>
      </c>
      <c r="G4938" s="1" t="s">
        <v>220</v>
      </c>
      <c r="H4938" s="1" t="s">
        <v>240</v>
      </c>
      <c r="I4938" s="1">
        <v>8336820</v>
      </c>
      <c r="J4938" s="1">
        <v>35256940</v>
      </c>
      <c r="K4938" s="1">
        <v>0.91497200727462769</v>
      </c>
      <c r="L4938" s="1">
        <v>2.6642968654632568</v>
      </c>
      <c r="M4938" s="1">
        <v>0.96240997314453125</v>
      </c>
      <c r="N4938" s="1">
        <v>13.050671577453613</v>
      </c>
    </row>
    <row r="4939" spans="1:14" x14ac:dyDescent="0.25">
      <c r="A4939" s="1">
        <v>380438</v>
      </c>
      <c r="B4939" s="1" t="s">
        <v>1524</v>
      </c>
      <c r="C4939" s="1">
        <v>124152003</v>
      </c>
      <c r="D4939" s="1">
        <v>438</v>
      </c>
      <c r="E4939" s="1" t="s">
        <v>1973</v>
      </c>
      <c r="F4939" s="1" t="s">
        <v>238</v>
      </c>
      <c r="G4939" s="1" t="s">
        <v>220</v>
      </c>
      <c r="H4939" s="1" t="s">
        <v>240</v>
      </c>
      <c r="I4939" s="1">
        <v>6873936</v>
      </c>
      <c r="J4939" s="1">
        <v>19463746</v>
      </c>
      <c r="K4939" s="1">
        <v>0.6994280219078064</v>
      </c>
      <c r="L4939" s="1">
        <v>3.7274363040924072</v>
      </c>
      <c r="M4939" s="1">
        <v>0.24614199995994568</v>
      </c>
      <c r="N4939" s="1">
        <v>3.7137846946716309</v>
      </c>
    </row>
    <row r="4940" spans="1:14" x14ac:dyDescent="0.25">
      <c r="A4940" s="1">
        <v>380439</v>
      </c>
      <c r="B4940" s="1" t="s">
        <v>1524</v>
      </c>
      <c r="C4940" s="1">
        <v>124153503</v>
      </c>
      <c r="D4940" s="1">
        <v>439</v>
      </c>
      <c r="E4940" s="1" t="s">
        <v>1974</v>
      </c>
      <c r="F4940" s="1" t="s">
        <v>238</v>
      </c>
      <c r="G4940" s="1" t="s">
        <v>220</v>
      </c>
      <c r="H4940" s="1" t="s">
        <v>240</v>
      </c>
      <c r="I4940" s="1">
        <v>1654528</v>
      </c>
      <c r="J4940" s="1">
        <v>4419609</v>
      </c>
      <c r="K4940" s="1">
        <v>0.38057899475097656</v>
      </c>
      <c r="L4940" s="1">
        <v>9.4225349426269531</v>
      </c>
      <c r="M4940" s="1">
        <v>4.3898999691009521E-2</v>
      </c>
      <c r="N4940" s="1">
        <v>2.725581169128418</v>
      </c>
    </row>
    <row r="4941" spans="1:14" x14ac:dyDescent="0.25">
      <c r="A4941" s="1">
        <v>380440</v>
      </c>
      <c r="B4941" s="1" t="s">
        <v>1524</v>
      </c>
      <c r="C4941" s="1">
        <v>124154003</v>
      </c>
      <c r="D4941" s="1">
        <v>440</v>
      </c>
      <c r="E4941" s="1" t="s">
        <v>1975</v>
      </c>
      <c r="F4941" s="1" t="s">
        <v>238</v>
      </c>
      <c r="G4941" s="1" t="s">
        <v>220</v>
      </c>
      <c r="H4941" s="1" t="s">
        <v>240</v>
      </c>
      <c r="I4941" s="1">
        <v>2143248</v>
      </c>
      <c r="J4941" s="1">
        <v>8474077</v>
      </c>
      <c r="K4941" s="1">
        <v>0.47218000888824463</v>
      </c>
      <c r="L4941" s="1">
        <v>5.900850772857666</v>
      </c>
      <c r="M4941" s="1">
        <v>9.5259003341197968E-2</v>
      </c>
      <c r="N4941" s="1">
        <v>4.6513433456420898</v>
      </c>
    </row>
    <row r="4942" spans="1:14" x14ac:dyDescent="0.25">
      <c r="A4942" s="1">
        <v>380441</v>
      </c>
      <c r="B4942" s="1" t="s">
        <v>1524</v>
      </c>
      <c r="C4942" s="1">
        <v>124156503</v>
      </c>
      <c r="D4942" s="1">
        <v>441</v>
      </c>
      <c r="E4942" s="1" t="s">
        <v>1976</v>
      </c>
      <c r="F4942" s="1" t="s">
        <v>238</v>
      </c>
      <c r="G4942" s="1" t="s">
        <v>220</v>
      </c>
      <c r="H4942" s="1" t="s">
        <v>240</v>
      </c>
      <c r="I4942" s="1">
        <v>1740206</v>
      </c>
      <c r="J4942" s="1">
        <v>7781283</v>
      </c>
      <c r="K4942" s="1">
        <v>0.19786199927330017</v>
      </c>
      <c r="L4942" s="1">
        <v>2.6091389656066895</v>
      </c>
      <c r="M4942" s="1">
        <v>4.8496998846530914E-2</v>
      </c>
      <c r="N4942" s="1">
        <v>2.8667459487915039</v>
      </c>
    </row>
    <row r="4943" spans="1:14" x14ac:dyDescent="0.25">
      <c r="A4943" s="1">
        <v>380442</v>
      </c>
      <c r="B4943" s="1" t="s">
        <v>1524</v>
      </c>
      <c r="C4943" s="1">
        <v>124156603</v>
      </c>
      <c r="D4943" s="1">
        <v>442</v>
      </c>
      <c r="E4943" s="1" t="s">
        <v>1977</v>
      </c>
      <c r="F4943" s="1" t="s">
        <v>238</v>
      </c>
      <c r="G4943" s="1" t="s">
        <v>220</v>
      </c>
      <c r="H4943" s="1" t="s">
        <v>240</v>
      </c>
      <c r="I4943" s="1">
        <v>2770613</v>
      </c>
      <c r="J4943" s="1">
        <v>8971837</v>
      </c>
      <c r="K4943" s="1">
        <v>0.56066298484802246</v>
      </c>
      <c r="L4943" s="1">
        <v>6.6656923294067383</v>
      </c>
      <c r="M4943" s="1">
        <v>0.29612898826599121</v>
      </c>
      <c r="N4943" s="1">
        <v>11.967303276062012</v>
      </c>
    </row>
    <row r="4944" spans="1:14" x14ac:dyDescent="0.25">
      <c r="A4944" s="1">
        <v>380443</v>
      </c>
      <c r="B4944" s="1" t="s">
        <v>1524</v>
      </c>
      <c r="C4944" s="1">
        <v>124156703</v>
      </c>
      <c r="D4944" s="1">
        <v>443</v>
      </c>
      <c r="E4944" s="1" t="s">
        <v>1978</v>
      </c>
      <c r="F4944" s="1" t="s">
        <v>238</v>
      </c>
      <c r="G4944" s="1" t="s">
        <v>220</v>
      </c>
      <c r="H4944" s="1" t="s">
        <v>240</v>
      </c>
      <c r="I4944" s="1">
        <v>3133784</v>
      </c>
      <c r="J4944" s="1">
        <v>16777176</v>
      </c>
      <c r="K4944" s="1">
        <v>0.38557299971580505</v>
      </c>
      <c r="L4944" s="1">
        <v>2.3522591590881348</v>
      </c>
      <c r="M4944" s="1">
        <v>0.34012201428413391</v>
      </c>
      <c r="N4944" s="1">
        <v>12.174773216247559</v>
      </c>
    </row>
    <row r="4945" spans="1:14" x14ac:dyDescent="0.25">
      <c r="A4945" s="1">
        <v>380444</v>
      </c>
      <c r="B4945" s="1" t="s">
        <v>1524</v>
      </c>
      <c r="C4945" s="1">
        <v>124157203</v>
      </c>
      <c r="D4945" s="1">
        <v>444</v>
      </c>
      <c r="E4945" s="1" t="s">
        <v>1979</v>
      </c>
      <c r="F4945" s="1" t="s">
        <v>238</v>
      </c>
      <c r="G4945" s="1" t="s">
        <v>220</v>
      </c>
      <c r="H4945" s="1" t="s">
        <v>240</v>
      </c>
      <c r="I4945" s="1">
        <v>1889472</v>
      </c>
      <c r="J4945" s="1">
        <v>7216628</v>
      </c>
      <c r="K4945" s="1">
        <v>0.4560370147228241</v>
      </c>
      <c r="L4945" s="1">
        <v>6.7455196380615234</v>
      </c>
      <c r="M4945" s="1">
        <v>8.6387000977993011E-2</v>
      </c>
      <c r="N4945" s="1">
        <v>4.7910666465759277</v>
      </c>
    </row>
    <row r="4946" spans="1:14" x14ac:dyDescent="0.25">
      <c r="A4946" s="1">
        <v>380445</v>
      </c>
      <c r="B4946" s="1" t="s">
        <v>1524</v>
      </c>
      <c r="C4946" s="1">
        <v>124157802</v>
      </c>
      <c r="D4946" s="1">
        <v>445</v>
      </c>
      <c r="E4946" s="1" t="s">
        <v>1980</v>
      </c>
      <c r="F4946" s="1" t="s">
        <v>238</v>
      </c>
      <c r="G4946" s="1" t="s">
        <v>220</v>
      </c>
      <c r="H4946" s="1" t="s">
        <v>240</v>
      </c>
      <c r="I4946" s="1">
        <v>2597730</v>
      </c>
      <c r="J4946" s="1">
        <v>5722240</v>
      </c>
      <c r="K4946" s="1">
        <v>0.38476398587226868</v>
      </c>
      <c r="L4946" s="1">
        <v>7.2087254524230957</v>
      </c>
      <c r="M4946" s="1">
        <v>9.1020002961158752E-2</v>
      </c>
      <c r="N4946" s="1">
        <v>3.631054162979126</v>
      </c>
    </row>
    <row r="4947" spans="1:14" x14ac:dyDescent="0.25">
      <c r="A4947" s="1">
        <v>380446</v>
      </c>
      <c r="B4947" s="1" t="s">
        <v>1524</v>
      </c>
      <c r="C4947" s="1">
        <v>124158503</v>
      </c>
      <c r="D4947" s="1">
        <v>446</v>
      </c>
      <c r="E4947" s="1" t="s">
        <v>1981</v>
      </c>
      <c r="F4947" s="1" t="s">
        <v>238</v>
      </c>
      <c r="G4947" s="1" t="s">
        <v>220</v>
      </c>
      <c r="H4947" s="1" t="s">
        <v>240</v>
      </c>
      <c r="I4947" s="1">
        <v>1884478</v>
      </c>
      <c r="J4947" s="1">
        <v>4568175</v>
      </c>
      <c r="K4947" s="1">
        <v>0.17786100506782532</v>
      </c>
      <c r="L4947" s="1">
        <v>4.0512137413024902</v>
      </c>
      <c r="M4947" s="1">
        <v>5.4497998207807541E-2</v>
      </c>
      <c r="N4947" s="1">
        <v>2.9780652523040771</v>
      </c>
    </row>
    <row r="4948" spans="1:14" x14ac:dyDescent="0.25">
      <c r="A4948" s="1">
        <v>380447</v>
      </c>
      <c r="B4948" s="1" t="s">
        <v>1524</v>
      </c>
      <c r="C4948" s="1">
        <v>124159002</v>
      </c>
      <c r="D4948" s="1">
        <v>447</v>
      </c>
      <c r="E4948" s="1" t="s">
        <v>1982</v>
      </c>
      <c r="F4948" s="1" t="s">
        <v>238</v>
      </c>
      <c r="G4948" s="1" t="s">
        <v>220</v>
      </c>
      <c r="H4948" s="1" t="s">
        <v>240</v>
      </c>
      <c r="I4948" s="1">
        <v>5609438</v>
      </c>
      <c r="J4948" s="1">
        <v>13685851</v>
      </c>
      <c r="K4948" s="1">
        <v>1.0516380071640015</v>
      </c>
      <c r="L4948" s="1">
        <v>8.3237314224243164</v>
      </c>
      <c r="M4948" s="1">
        <v>0.12272799760103226</v>
      </c>
      <c r="N4948" s="1">
        <v>2.2368230819702148</v>
      </c>
    </row>
    <row r="4949" spans="1:14" x14ac:dyDescent="0.25">
      <c r="A4949" s="1">
        <v>380448</v>
      </c>
      <c r="B4949" s="1" t="s">
        <v>1524</v>
      </c>
      <c r="C4949" s="1">
        <v>125231232</v>
      </c>
      <c r="D4949" s="1">
        <v>448</v>
      </c>
      <c r="E4949" s="1" t="s">
        <v>1983</v>
      </c>
      <c r="F4949" s="1" t="s">
        <v>238</v>
      </c>
      <c r="G4949" s="1" t="s">
        <v>221</v>
      </c>
      <c r="H4949" s="1" t="s">
        <v>240</v>
      </c>
      <c r="I4949" s="1">
        <v>7899708</v>
      </c>
      <c r="J4949" s="1">
        <v>106807576</v>
      </c>
      <c r="K4949" s="1">
        <v>2.3750801086425781</v>
      </c>
      <c r="L4949" s="1">
        <v>2.2742729187011719</v>
      </c>
      <c r="M4949" s="1">
        <v>0.12459400296211243</v>
      </c>
      <c r="N4949" s="1">
        <v>1.6024717092514038</v>
      </c>
    </row>
    <row r="4950" spans="1:14" x14ac:dyDescent="0.25">
      <c r="A4950" s="1">
        <v>380449</v>
      </c>
      <c r="B4950" s="1" t="s">
        <v>1524</v>
      </c>
      <c r="C4950" s="1">
        <v>125231303</v>
      </c>
      <c r="D4950" s="1">
        <v>449</v>
      </c>
      <c r="E4950" s="1" t="s">
        <v>1984</v>
      </c>
      <c r="F4950" s="1" t="s">
        <v>238</v>
      </c>
      <c r="G4950" s="1" t="s">
        <v>221</v>
      </c>
      <c r="H4950" s="1" t="s">
        <v>240</v>
      </c>
      <c r="I4950" s="1">
        <v>3633646</v>
      </c>
      <c r="J4950" s="1">
        <v>13408463</v>
      </c>
      <c r="K4950" s="1">
        <v>0.34119001030921936</v>
      </c>
      <c r="L4950" s="1">
        <v>2.6110267639160156</v>
      </c>
      <c r="M4950" s="1">
        <v>0.35872700810432434</v>
      </c>
      <c r="N4950" s="1">
        <v>10.953766822814941</v>
      </c>
    </row>
    <row r="4951" spans="1:14" x14ac:dyDescent="0.25">
      <c r="A4951" s="1">
        <v>380450</v>
      </c>
      <c r="B4951" s="1" t="s">
        <v>1524</v>
      </c>
      <c r="C4951" s="1">
        <v>125234103</v>
      </c>
      <c r="D4951" s="1">
        <v>450</v>
      </c>
      <c r="E4951" s="1" t="s">
        <v>1985</v>
      </c>
      <c r="F4951" s="1" t="s">
        <v>238</v>
      </c>
      <c r="G4951" s="1" t="s">
        <v>221</v>
      </c>
      <c r="H4951" s="1" t="s">
        <v>240</v>
      </c>
      <c r="I4951" s="1">
        <v>2406490</v>
      </c>
      <c r="J4951" s="1">
        <v>6016718</v>
      </c>
      <c r="K4951" s="1">
        <v>0.33014699816703796</v>
      </c>
      <c r="L4951" s="1">
        <v>5.8057308197021484</v>
      </c>
      <c r="M4951" s="1">
        <v>0.18410199880599976</v>
      </c>
      <c r="N4951" s="1">
        <v>8.2839717864990234</v>
      </c>
    </row>
    <row r="4952" spans="1:14" x14ac:dyDescent="0.25">
      <c r="A4952" s="1">
        <v>380451</v>
      </c>
      <c r="B4952" s="1" t="s">
        <v>1524</v>
      </c>
      <c r="C4952" s="1">
        <v>125234502</v>
      </c>
      <c r="D4952" s="1">
        <v>451</v>
      </c>
      <c r="E4952" s="1" t="s">
        <v>1986</v>
      </c>
      <c r="F4952" s="1" t="s">
        <v>238</v>
      </c>
      <c r="G4952" s="1" t="s">
        <v>221</v>
      </c>
      <c r="H4952" s="1" t="s">
        <v>240</v>
      </c>
      <c r="I4952" s="1">
        <v>3038963</v>
      </c>
      <c r="J4952" s="1">
        <v>6453471</v>
      </c>
      <c r="K4952" s="1">
        <v>0.60528302192687988</v>
      </c>
      <c r="L4952" s="1">
        <v>10.349924087524414</v>
      </c>
      <c r="M4952" s="1">
        <v>7.2030998766422272E-2</v>
      </c>
      <c r="N4952" s="1">
        <v>2.4277939796447754</v>
      </c>
    </row>
    <row r="4953" spans="1:14" x14ac:dyDescent="0.25">
      <c r="A4953" s="1">
        <v>380452</v>
      </c>
      <c r="B4953" s="1" t="s">
        <v>1524</v>
      </c>
      <c r="C4953" s="1">
        <v>125235103</v>
      </c>
      <c r="D4953" s="1">
        <v>452</v>
      </c>
      <c r="E4953" s="1" t="s">
        <v>1987</v>
      </c>
      <c r="F4953" s="1" t="s">
        <v>238</v>
      </c>
      <c r="G4953" s="1" t="s">
        <v>221</v>
      </c>
      <c r="H4953" s="1" t="s">
        <v>240</v>
      </c>
      <c r="I4953" s="1">
        <v>3206538</v>
      </c>
      <c r="J4953" s="1">
        <v>13411731</v>
      </c>
      <c r="K4953" s="1">
        <v>0.77778500318527222</v>
      </c>
      <c r="L4953" s="1">
        <v>6.15631103515625</v>
      </c>
      <c r="M4953" s="1">
        <v>0.3320850133895874</v>
      </c>
      <c r="N4953" s="1">
        <v>11.552980422973633</v>
      </c>
    </row>
    <row r="4954" spans="1:14" x14ac:dyDescent="0.25">
      <c r="A4954" s="1">
        <v>380453</v>
      </c>
      <c r="B4954" s="1" t="s">
        <v>1524</v>
      </c>
      <c r="C4954" s="1">
        <v>125235502</v>
      </c>
      <c r="D4954" s="1">
        <v>453</v>
      </c>
      <c r="E4954" s="1" t="s">
        <v>1988</v>
      </c>
      <c r="F4954" s="1" t="s">
        <v>238</v>
      </c>
      <c r="G4954" s="1" t="s">
        <v>221</v>
      </c>
      <c r="H4954" s="1" t="s">
        <v>240</v>
      </c>
      <c r="I4954" s="1">
        <v>1788522</v>
      </c>
      <c r="J4954" s="1">
        <v>3754003</v>
      </c>
      <c r="K4954" s="1">
        <v>0.21451500058174133</v>
      </c>
      <c r="L4954" s="1">
        <v>6.0606222152709961</v>
      </c>
      <c r="M4954" s="1">
        <v>4.8161998391151428E-2</v>
      </c>
      <c r="N4954" s="1">
        <v>2.7673585414886475</v>
      </c>
    </row>
    <row r="4955" spans="1:14" x14ac:dyDescent="0.25">
      <c r="A4955" s="1">
        <v>380454</v>
      </c>
      <c r="B4955" s="1" t="s">
        <v>1524</v>
      </c>
      <c r="C4955" s="1">
        <v>125236903</v>
      </c>
      <c r="D4955" s="1">
        <v>454</v>
      </c>
      <c r="E4955" s="1" t="s">
        <v>1989</v>
      </c>
      <c r="F4955" s="1" t="s">
        <v>238</v>
      </c>
      <c r="G4955" s="1" t="s">
        <v>221</v>
      </c>
      <c r="H4955" s="1" t="s">
        <v>240</v>
      </c>
      <c r="I4955" s="1">
        <v>2679373</v>
      </c>
      <c r="J4955" s="1">
        <v>8070914</v>
      </c>
      <c r="K4955" s="1">
        <v>0.21280699968338013</v>
      </c>
      <c r="L4955" s="1">
        <v>2.7081203460693359</v>
      </c>
      <c r="M4955" s="1">
        <v>0.19704599678516388</v>
      </c>
      <c r="N4955" s="1">
        <v>7.9379549026489258</v>
      </c>
    </row>
    <row r="4956" spans="1:14" x14ac:dyDescent="0.25">
      <c r="A4956" s="1">
        <v>380455</v>
      </c>
      <c r="B4956" s="1" t="s">
        <v>1524</v>
      </c>
      <c r="C4956" s="1">
        <v>125237603</v>
      </c>
      <c r="D4956" s="1">
        <v>455</v>
      </c>
      <c r="E4956" s="1" t="s">
        <v>1990</v>
      </c>
      <c r="F4956" s="1" t="s">
        <v>238</v>
      </c>
      <c r="G4956" s="1" t="s">
        <v>221</v>
      </c>
      <c r="H4956" s="1" t="s">
        <v>240</v>
      </c>
      <c r="I4956" s="1">
        <v>1401854</v>
      </c>
      <c r="J4956" s="1">
        <v>3235442</v>
      </c>
      <c r="K4956" s="1">
        <v>0.21030400693416595</v>
      </c>
      <c r="L4956" s="1">
        <v>6.9518814086914063</v>
      </c>
      <c r="M4956" s="1">
        <v>3.2453998923301697E-2</v>
      </c>
      <c r="N4956" s="1">
        <v>2.3699431419372559</v>
      </c>
    </row>
    <row r="4957" spans="1:14" x14ac:dyDescent="0.25">
      <c r="A4957" s="1">
        <v>380456</v>
      </c>
      <c r="B4957" s="1" t="s">
        <v>1524</v>
      </c>
      <c r="C4957" s="1">
        <v>125237702</v>
      </c>
      <c r="D4957" s="1">
        <v>456</v>
      </c>
      <c r="E4957" s="1" t="s">
        <v>1991</v>
      </c>
      <c r="F4957" s="1" t="s">
        <v>238</v>
      </c>
      <c r="G4957" s="1" t="s">
        <v>221</v>
      </c>
      <c r="H4957" s="1" t="s">
        <v>240</v>
      </c>
      <c r="I4957" s="1">
        <v>5378800</v>
      </c>
      <c r="J4957" s="1">
        <v>16200670</v>
      </c>
      <c r="K4957" s="1">
        <v>0.5807960033416748</v>
      </c>
      <c r="L4957" s="1">
        <v>3.7183141708374023</v>
      </c>
      <c r="M4957" s="1">
        <v>0.59318500757217407</v>
      </c>
      <c r="N4957" s="1">
        <v>12.395167350769043</v>
      </c>
    </row>
    <row r="4958" spans="1:14" x14ac:dyDescent="0.25">
      <c r="A4958" s="1">
        <v>380457</v>
      </c>
      <c r="B4958" s="1" t="s">
        <v>1524</v>
      </c>
      <c r="C4958" s="1">
        <v>125237903</v>
      </c>
      <c r="D4958" s="1">
        <v>457</v>
      </c>
      <c r="E4958" s="1" t="s">
        <v>1992</v>
      </c>
      <c r="F4958" s="1" t="s">
        <v>238</v>
      </c>
      <c r="G4958" s="1" t="s">
        <v>221</v>
      </c>
      <c r="H4958" s="1" t="s">
        <v>240</v>
      </c>
      <c r="I4958" s="1">
        <v>1975798</v>
      </c>
      <c r="J4958" s="1">
        <v>4570188</v>
      </c>
      <c r="K4958" s="1">
        <v>0.29241400957107544</v>
      </c>
      <c r="L4958" s="1">
        <v>6.835658073425293</v>
      </c>
      <c r="M4958" s="1">
        <v>4.4475000351667404E-2</v>
      </c>
      <c r="N4958" s="1">
        <v>2.3028256893157959</v>
      </c>
    </row>
    <row r="4959" spans="1:14" x14ac:dyDescent="0.25">
      <c r="A4959" s="1">
        <v>380458</v>
      </c>
      <c r="B4959" s="1" t="s">
        <v>1524</v>
      </c>
      <c r="C4959" s="1">
        <v>125238402</v>
      </c>
      <c r="D4959" s="1">
        <v>458</v>
      </c>
      <c r="E4959" s="1" t="s">
        <v>1993</v>
      </c>
      <c r="F4959" s="1" t="s">
        <v>238</v>
      </c>
      <c r="G4959" s="1" t="s">
        <v>221</v>
      </c>
      <c r="H4959" s="1" t="s">
        <v>240</v>
      </c>
      <c r="I4959" s="1">
        <v>4170700</v>
      </c>
      <c r="J4959" s="1">
        <v>29792460</v>
      </c>
      <c r="K4959" s="1">
        <v>1.7318840026855469</v>
      </c>
      <c r="L4959" s="1">
        <v>6.1719474792480469</v>
      </c>
      <c r="M4959" s="1">
        <v>0.34880098700523376</v>
      </c>
      <c r="N4959" s="1">
        <v>9.1263790130615234</v>
      </c>
    </row>
    <row r="4960" spans="1:14" x14ac:dyDescent="0.25">
      <c r="A4960" s="1">
        <v>380459</v>
      </c>
      <c r="B4960" s="1" t="s">
        <v>1524</v>
      </c>
      <c r="C4960" s="1">
        <v>125238502</v>
      </c>
      <c r="D4960" s="1">
        <v>459</v>
      </c>
      <c r="E4960" s="1" t="s">
        <v>1994</v>
      </c>
      <c r="F4960" s="1" t="s">
        <v>238</v>
      </c>
      <c r="G4960" s="1" t="s">
        <v>221</v>
      </c>
      <c r="H4960" s="1" t="s">
        <v>240</v>
      </c>
      <c r="I4960" s="1">
        <v>2509166</v>
      </c>
      <c r="J4960" s="1">
        <v>5244272</v>
      </c>
      <c r="K4960" s="1">
        <v>0.49016600847244263</v>
      </c>
      <c r="L4960" s="1">
        <v>10.310371398925781</v>
      </c>
      <c r="M4960" s="1">
        <v>0.2433290034532547</v>
      </c>
      <c r="N4960" s="1">
        <v>10.739033699035645</v>
      </c>
    </row>
    <row r="4961" spans="1:14" x14ac:dyDescent="0.25">
      <c r="A4961" s="1">
        <v>380460</v>
      </c>
      <c r="B4961" s="1" t="s">
        <v>1524</v>
      </c>
      <c r="C4961" s="1">
        <v>125239452</v>
      </c>
      <c r="D4961" s="1">
        <v>460</v>
      </c>
      <c r="E4961" s="1" t="s">
        <v>1995</v>
      </c>
      <c r="F4961" s="1" t="s">
        <v>238</v>
      </c>
      <c r="G4961" s="1" t="s">
        <v>221</v>
      </c>
      <c r="H4961" s="1" t="s">
        <v>240</v>
      </c>
      <c r="I4961" s="1">
        <v>11769210</v>
      </c>
      <c r="J4961" s="1">
        <v>63941184</v>
      </c>
      <c r="K4961" s="1">
        <v>3.2336280345916748</v>
      </c>
      <c r="L4961" s="1">
        <v>5.3265657424926758</v>
      </c>
      <c r="M4961" s="1">
        <v>0.98279398679733276</v>
      </c>
      <c r="N4961" s="1">
        <v>9.1114044189453125</v>
      </c>
    </row>
    <row r="4962" spans="1:14" x14ac:dyDescent="0.25">
      <c r="A4962" s="1">
        <v>380461</v>
      </c>
      <c r="B4962" s="1" t="s">
        <v>1524</v>
      </c>
      <c r="C4962" s="1">
        <v>125239603</v>
      </c>
      <c r="D4962" s="1">
        <v>461</v>
      </c>
      <c r="E4962" s="1" t="s">
        <v>1996</v>
      </c>
      <c r="F4962" s="1" t="s">
        <v>238</v>
      </c>
      <c r="G4962" s="1" t="s">
        <v>221</v>
      </c>
      <c r="H4962" s="1" t="s">
        <v>240</v>
      </c>
      <c r="I4962" s="1">
        <v>2470375</v>
      </c>
      <c r="J4962" s="1">
        <v>4836725</v>
      </c>
      <c r="K4962" s="1">
        <v>0.22774100303649902</v>
      </c>
      <c r="L4962" s="1">
        <v>4.9412407875061035</v>
      </c>
      <c r="M4962" s="1">
        <v>0.10773599892854691</v>
      </c>
      <c r="N4962" s="1">
        <v>4.5599856376647949</v>
      </c>
    </row>
    <row r="4963" spans="1:14" x14ac:dyDescent="0.25">
      <c r="A4963" s="1">
        <v>380462</v>
      </c>
      <c r="B4963" s="1" t="s">
        <v>1524</v>
      </c>
      <c r="C4963" s="1">
        <v>125239652</v>
      </c>
      <c r="D4963" s="1">
        <v>462</v>
      </c>
      <c r="E4963" s="1" t="s">
        <v>1997</v>
      </c>
      <c r="F4963" s="1" t="s">
        <v>238</v>
      </c>
      <c r="G4963" s="1" t="s">
        <v>221</v>
      </c>
      <c r="H4963" s="1" t="s">
        <v>240</v>
      </c>
      <c r="I4963" s="1">
        <v>6424998</v>
      </c>
      <c r="J4963" s="1">
        <v>35144156</v>
      </c>
      <c r="K4963" s="1">
        <v>1.5248119831085205</v>
      </c>
      <c r="L4963" s="1">
        <v>4.5355195999145508</v>
      </c>
      <c r="M4963" s="1">
        <v>0.3964729905128479</v>
      </c>
      <c r="N4963" s="1">
        <v>6.5766167640686035</v>
      </c>
    </row>
    <row r="4964" spans="1:14" x14ac:dyDescent="0.25">
      <c r="A4964" s="1">
        <v>380463</v>
      </c>
      <c r="B4964" s="1" t="s">
        <v>1524</v>
      </c>
      <c r="C4964" s="1">
        <v>126515001</v>
      </c>
      <c r="D4964" s="1">
        <v>463</v>
      </c>
      <c r="E4964" s="1" t="s">
        <v>1998</v>
      </c>
      <c r="F4964" s="1" t="s">
        <v>238</v>
      </c>
      <c r="G4964" s="1" t="s">
        <v>222</v>
      </c>
      <c r="H4964" s="1" t="s">
        <v>240</v>
      </c>
      <c r="I4964" s="1">
        <v>179569104</v>
      </c>
      <c r="J4964" s="1">
        <v>1537592704</v>
      </c>
      <c r="K4964" s="1">
        <v>51.603584289550781</v>
      </c>
      <c r="L4964" s="1">
        <v>3.4726758003234863</v>
      </c>
      <c r="M4964" s="1">
        <v>11.917311668395996</v>
      </c>
      <c r="N4964" s="1">
        <v>7.1083712577819824</v>
      </c>
    </row>
    <row r="4965" spans="1:14" x14ac:dyDescent="0.25">
      <c r="A4965" s="1">
        <v>380464</v>
      </c>
      <c r="B4965" s="1" t="s">
        <v>1524</v>
      </c>
      <c r="C4965" s="1">
        <v>127040503</v>
      </c>
      <c r="D4965" s="1">
        <v>464</v>
      </c>
      <c r="E4965" s="1" t="s">
        <v>1999</v>
      </c>
      <c r="F4965" s="1" t="s">
        <v>230</v>
      </c>
      <c r="G4965" s="1" t="s">
        <v>223</v>
      </c>
      <c r="H4965" s="1" t="s">
        <v>240</v>
      </c>
      <c r="I4965" s="1">
        <v>1660477</v>
      </c>
      <c r="J4965" s="1">
        <v>14947863</v>
      </c>
      <c r="K4965" s="1">
        <v>0.66959702968597412</v>
      </c>
      <c r="L4965" s="1">
        <v>4.6896243095397949</v>
      </c>
      <c r="M4965" s="1">
        <v>0.13059599697589874</v>
      </c>
      <c r="N4965" s="1">
        <v>8.5363502502441406</v>
      </c>
    </row>
    <row r="4966" spans="1:14" x14ac:dyDescent="0.25">
      <c r="A4966" s="1">
        <v>380465</v>
      </c>
      <c r="B4966" s="1" t="s">
        <v>1524</v>
      </c>
      <c r="C4966" s="1">
        <v>127040703</v>
      </c>
      <c r="D4966" s="1">
        <v>465</v>
      </c>
      <c r="E4966" s="1" t="s">
        <v>2000</v>
      </c>
      <c r="F4966" s="1" t="s">
        <v>230</v>
      </c>
      <c r="G4966" s="1" t="s">
        <v>223</v>
      </c>
      <c r="H4966" s="1" t="s">
        <v>240</v>
      </c>
      <c r="I4966" s="1">
        <v>2959687</v>
      </c>
      <c r="J4966" s="1">
        <v>12943559</v>
      </c>
      <c r="K4966" s="1">
        <v>0.27209800481796265</v>
      </c>
      <c r="L4966" s="1">
        <v>2.1473293304443359</v>
      </c>
      <c r="M4966" s="1">
        <v>0.21104699373245239</v>
      </c>
      <c r="N4966" s="1">
        <v>7.6782336235046387</v>
      </c>
    </row>
    <row r="4967" spans="1:14" x14ac:dyDescent="0.25">
      <c r="A4967" s="1">
        <v>380466</v>
      </c>
      <c r="B4967" s="1" t="s">
        <v>1524</v>
      </c>
      <c r="C4967" s="1">
        <v>127041203</v>
      </c>
      <c r="D4967" s="1">
        <v>466</v>
      </c>
      <c r="E4967" s="1" t="s">
        <v>2001</v>
      </c>
      <c r="F4967" s="1" t="s">
        <v>230</v>
      </c>
      <c r="G4967" s="1" t="s">
        <v>223</v>
      </c>
      <c r="H4967" s="1" t="s">
        <v>240</v>
      </c>
      <c r="I4967" s="1">
        <v>1395425</v>
      </c>
      <c r="J4967" s="1">
        <v>6976224</v>
      </c>
      <c r="K4967" s="1">
        <v>0.17918600142002106</v>
      </c>
      <c r="L4967" s="1">
        <v>2.6362366676330566</v>
      </c>
      <c r="M4967" s="1">
        <v>9.7681999206542969E-2</v>
      </c>
      <c r="N4967" s="1">
        <v>7.5270681381225586</v>
      </c>
    </row>
    <row r="4968" spans="1:14" x14ac:dyDescent="0.25">
      <c r="A4968" s="1">
        <v>380467</v>
      </c>
      <c r="B4968" s="1" t="s">
        <v>1524</v>
      </c>
      <c r="C4968" s="1">
        <v>127041503</v>
      </c>
      <c r="D4968" s="1">
        <v>467</v>
      </c>
      <c r="E4968" s="1" t="s">
        <v>2002</v>
      </c>
      <c r="F4968" s="1" t="s">
        <v>230</v>
      </c>
      <c r="G4968" s="1" t="s">
        <v>223</v>
      </c>
      <c r="H4968" s="1" t="s">
        <v>240</v>
      </c>
      <c r="I4968" s="1">
        <v>2264626</v>
      </c>
      <c r="J4968" s="1">
        <v>15954721</v>
      </c>
      <c r="K4968" s="1">
        <v>0.48136299848556519</v>
      </c>
      <c r="L4968" s="1">
        <v>3.110914945602417</v>
      </c>
      <c r="M4968" s="1">
        <v>0.30072900652885437</v>
      </c>
      <c r="N4968" s="1">
        <v>15.312870025634766</v>
      </c>
    </row>
    <row r="4969" spans="1:14" x14ac:dyDescent="0.25">
      <c r="A4969" s="1">
        <v>380468</v>
      </c>
      <c r="B4969" s="1" t="s">
        <v>1524</v>
      </c>
      <c r="C4969" s="1">
        <v>127041603</v>
      </c>
      <c r="D4969" s="1">
        <v>468</v>
      </c>
      <c r="E4969" s="1" t="s">
        <v>2003</v>
      </c>
      <c r="F4969" s="1" t="s">
        <v>230</v>
      </c>
      <c r="G4969" s="1" t="s">
        <v>223</v>
      </c>
      <c r="H4969" s="1" t="s">
        <v>240</v>
      </c>
      <c r="I4969" s="1">
        <v>2073210</v>
      </c>
      <c r="J4969" s="1">
        <v>10359642</v>
      </c>
      <c r="K4969" s="1">
        <v>0.14565800130367279</v>
      </c>
      <c r="L4969" s="1">
        <v>1.4260644912719727</v>
      </c>
      <c r="M4969" s="1">
        <v>0.19359999895095825</v>
      </c>
      <c r="N4969" s="1">
        <v>10.300008773803711</v>
      </c>
    </row>
    <row r="4970" spans="1:14" x14ac:dyDescent="0.25">
      <c r="A4970" s="1">
        <v>380469</v>
      </c>
      <c r="B4970" s="1" t="s">
        <v>1524</v>
      </c>
      <c r="C4970" s="1">
        <v>127042003</v>
      </c>
      <c r="D4970" s="1">
        <v>469</v>
      </c>
      <c r="E4970" s="1" t="s">
        <v>2004</v>
      </c>
      <c r="F4970" s="1" t="s">
        <v>230</v>
      </c>
      <c r="G4970" s="1" t="s">
        <v>223</v>
      </c>
      <c r="H4970" s="1" t="s">
        <v>240</v>
      </c>
      <c r="I4970" s="1">
        <v>1911457</v>
      </c>
      <c r="J4970" s="1">
        <v>9958966</v>
      </c>
      <c r="K4970" s="1">
        <v>0.15724100172519684</v>
      </c>
      <c r="L4970" s="1">
        <v>1.6042176485061646</v>
      </c>
      <c r="M4970" s="1">
        <v>9.5280997455120087E-2</v>
      </c>
      <c r="N4970" s="1">
        <v>5.2462425231933594</v>
      </c>
    </row>
    <row r="4971" spans="1:14" x14ac:dyDescent="0.25">
      <c r="A4971" s="1">
        <v>380470</v>
      </c>
      <c r="B4971" s="1" t="s">
        <v>1524</v>
      </c>
      <c r="C4971" s="1">
        <v>127042853</v>
      </c>
      <c r="D4971" s="1">
        <v>470</v>
      </c>
      <c r="E4971" s="1" t="s">
        <v>2005</v>
      </c>
      <c r="F4971" s="1" t="s">
        <v>230</v>
      </c>
      <c r="G4971" s="1" t="s">
        <v>223</v>
      </c>
      <c r="H4971" s="1" t="s">
        <v>240</v>
      </c>
      <c r="I4971" s="1">
        <v>1353513</v>
      </c>
      <c r="J4971" s="1">
        <v>9185918</v>
      </c>
      <c r="K4971" s="1">
        <v>0.12507200241088867</v>
      </c>
      <c r="L4971" s="1">
        <v>1.3803567886352539</v>
      </c>
      <c r="M4971" s="1">
        <v>8.248399943113327E-2</v>
      </c>
      <c r="N4971" s="1">
        <v>6.4895448684692383</v>
      </c>
    </row>
    <row r="4972" spans="1:14" x14ac:dyDescent="0.25">
      <c r="A4972" s="1">
        <v>380471</v>
      </c>
      <c r="B4972" s="1" t="s">
        <v>1524</v>
      </c>
      <c r="C4972" s="1">
        <v>127044103</v>
      </c>
      <c r="D4972" s="1">
        <v>471</v>
      </c>
      <c r="E4972" s="1" t="s">
        <v>2006</v>
      </c>
      <c r="F4972" s="1" t="s">
        <v>230</v>
      </c>
      <c r="G4972" s="1" t="s">
        <v>223</v>
      </c>
      <c r="H4972" s="1" t="s">
        <v>240</v>
      </c>
      <c r="I4972" s="1">
        <v>2318579</v>
      </c>
      <c r="J4972" s="1">
        <v>10886719</v>
      </c>
      <c r="K4972" s="1">
        <v>0.13883499801158905</v>
      </c>
      <c r="L4972" s="1">
        <v>1.2917426824569702</v>
      </c>
      <c r="M4972" s="1">
        <v>0.13350400328636169</v>
      </c>
      <c r="N4972" s="1">
        <v>6.1098132133483887</v>
      </c>
    </row>
    <row r="4973" spans="1:14" x14ac:dyDescent="0.25">
      <c r="A4973" s="1">
        <v>380472</v>
      </c>
      <c r="B4973" s="1" t="s">
        <v>1524</v>
      </c>
      <c r="C4973" s="1">
        <v>127045303</v>
      </c>
      <c r="D4973" s="1">
        <v>472</v>
      </c>
      <c r="E4973" s="1" t="s">
        <v>2007</v>
      </c>
      <c r="F4973" s="1" t="s">
        <v>230</v>
      </c>
      <c r="G4973" s="1" t="s">
        <v>223</v>
      </c>
      <c r="H4973" s="1" t="s">
        <v>240</v>
      </c>
      <c r="I4973" s="1">
        <v>334832</v>
      </c>
      <c r="J4973" s="1">
        <v>3812566</v>
      </c>
      <c r="K4973" s="1">
        <v>4.7047000378370285E-2</v>
      </c>
      <c r="L4973" s="1">
        <v>1.2494161128997803</v>
      </c>
      <c r="M4973" s="1">
        <v>7.6480000279843807E-3</v>
      </c>
      <c r="N4973" s="1">
        <v>2.3375225067138672</v>
      </c>
    </row>
    <row r="4974" spans="1:14" x14ac:dyDescent="0.25">
      <c r="A4974" s="1">
        <v>380473</v>
      </c>
      <c r="B4974" s="1" t="s">
        <v>1524</v>
      </c>
      <c r="C4974" s="1">
        <v>127045653</v>
      </c>
      <c r="D4974" s="1">
        <v>473</v>
      </c>
      <c r="E4974" s="1" t="s">
        <v>2008</v>
      </c>
      <c r="F4974" s="1" t="s">
        <v>230</v>
      </c>
      <c r="G4974" s="1" t="s">
        <v>223</v>
      </c>
      <c r="H4974" s="1" t="s">
        <v>240</v>
      </c>
      <c r="I4974" s="1">
        <v>1905911</v>
      </c>
      <c r="J4974" s="1">
        <v>13031123</v>
      </c>
      <c r="K4974" s="1">
        <v>0.20324400067329407</v>
      </c>
      <c r="L4974" s="1">
        <v>1.5843929052352905</v>
      </c>
      <c r="M4974" s="1">
        <v>0.15961900353431702</v>
      </c>
      <c r="N4974" s="1">
        <v>9.1404533386230469</v>
      </c>
    </row>
    <row r="4975" spans="1:14" x14ac:dyDescent="0.25">
      <c r="A4975" s="1">
        <v>380474</v>
      </c>
      <c r="B4975" s="1" t="s">
        <v>1524</v>
      </c>
      <c r="C4975" s="1">
        <v>127045853</v>
      </c>
      <c r="D4975" s="1">
        <v>474</v>
      </c>
      <c r="E4975" s="1" t="s">
        <v>2009</v>
      </c>
      <c r="F4975" s="1" t="s">
        <v>230</v>
      </c>
      <c r="G4975" s="1" t="s">
        <v>223</v>
      </c>
      <c r="H4975" s="1" t="s">
        <v>240</v>
      </c>
      <c r="I4975" s="1">
        <v>1449416</v>
      </c>
      <c r="J4975" s="1">
        <v>8437205</v>
      </c>
      <c r="K4975" s="1">
        <v>8.3732001483440399E-2</v>
      </c>
      <c r="L4975" s="1">
        <v>1.002361536026001</v>
      </c>
      <c r="M4975" s="1">
        <v>9.9793002009391785E-2</v>
      </c>
      <c r="N4975" s="1">
        <v>7.3941388130187988</v>
      </c>
    </row>
    <row r="4976" spans="1:14" x14ac:dyDescent="0.25">
      <c r="A4976" s="1">
        <v>380475</v>
      </c>
      <c r="B4976" s="1" t="s">
        <v>1524</v>
      </c>
      <c r="C4976" s="1">
        <v>127046903</v>
      </c>
      <c r="D4976" s="1">
        <v>475</v>
      </c>
      <c r="E4976" s="1" t="s">
        <v>2010</v>
      </c>
      <c r="F4976" s="1" t="s">
        <v>230</v>
      </c>
      <c r="G4976" s="1" t="s">
        <v>223</v>
      </c>
      <c r="H4976" s="1" t="s">
        <v>240</v>
      </c>
      <c r="I4976" s="1">
        <v>1104217</v>
      </c>
      <c r="J4976" s="1">
        <v>8123471</v>
      </c>
      <c r="K4976" s="1">
        <v>0.18481500446796417</v>
      </c>
      <c r="L4976" s="1">
        <v>2.3280389308929443</v>
      </c>
      <c r="M4976" s="1">
        <v>0.11335299909114838</v>
      </c>
      <c r="N4976" s="1">
        <v>11.439814567565918</v>
      </c>
    </row>
    <row r="4977" spans="1:14" x14ac:dyDescent="0.25">
      <c r="A4977" s="1">
        <v>380476</v>
      </c>
      <c r="B4977" s="1" t="s">
        <v>1524</v>
      </c>
      <c r="C4977" s="1">
        <v>127047404</v>
      </c>
      <c r="D4977" s="1">
        <v>476</v>
      </c>
      <c r="E4977" s="1" t="s">
        <v>2011</v>
      </c>
      <c r="F4977" s="1" t="s">
        <v>230</v>
      </c>
      <c r="G4977" s="1" t="s">
        <v>223</v>
      </c>
      <c r="H4977" s="1" t="s">
        <v>240</v>
      </c>
      <c r="I4977" s="1">
        <v>898561</v>
      </c>
      <c r="J4977" s="1">
        <v>10801648</v>
      </c>
      <c r="K4977" s="1">
        <v>7.146800309419632E-2</v>
      </c>
      <c r="L4977" s="1">
        <v>0.6660466194152832</v>
      </c>
      <c r="M4977" s="1">
        <v>5.5217999964952469E-2</v>
      </c>
      <c r="N4977" s="1">
        <v>6.5475139617919922</v>
      </c>
    </row>
    <row r="4978" spans="1:14" x14ac:dyDescent="0.25">
      <c r="A4978" s="1">
        <v>380477</v>
      </c>
      <c r="B4978" s="1" t="s">
        <v>1524</v>
      </c>
      <c r="C4978" s="1">
        <v>127049303</v>
      </c>
      <c r="D4978" s="1">
        <v>477</v>
      </c>
      <c r="E4978" s="1" t="s">
        <v>2012</v>
      </c>
      <c r="F4978" s="1" t="s">
        <v>230</v>
      </c>
      <c r="G4978" s="1" t="s">
        <v>223</v>
      </c>
      <c r="H4978" s="1" t="s">
        <v>240</v>
      </c>
      <c r="I4978" s="1">
        <v>808646</v>
      </c>
      <c r="J4978" s="1">
        <v>6123561</v>
      </c>
      <c r="K4978" s="1">
        <v>7.5125999748706818E-2</v>
      </c>
      <c r="L4978" s="1">
        <v>1.2420734167098999</v>
      </c>
      <c r="M4978" s="1">
        <v>5.914599820971489E-2</v>
      </c>
      <c r="N4978" s="1">
        <v>7.8913941383361816</v>
      </c>
    </row>
    <row r="4979" spans="1:14" x14ac:dyDescent="0.25">
      <c r="A4979" s="1">
        <v>380478</v>
      </c>
      <c r="B4979" s="1" t="s">
        <v>1524</v>
      </c>
      <c r="C4979" s="1">
        <v>128030603</v>
      </c>
      <c r="D4979" s="1">
        <v>478</v>
      </c>
      <c r="E4979" s="1" t="s">
        <v>2013</v>
      </c>
      <c r="F4979" s="1" t="s">
        <v>233</v>
      </c>
      <c r="G4979" s="1" t="s">
        <v>224</v>
      </c>
      <c r="H4979" s="1" t="s">
        <v>240</v>
      </c>
      <c r="I4979" s="1">
        <v>1435590</v>
      </c>
      <c r="J4979" s="1">
        <v>9717985</v>
      </c>
      <c r="K4979" s="1">
        <v>0.18421100080013275</v>
      </c>
      <c r="L4979" s="1">
        <v>1.9321938753128052</v>
      </c>
      <c r="M4979" s="1">
        <v>0.13455100357532501</v>
      </c>
      <c r="N4979" s="1">
        <v>10.341811180114746</v>
      </c>
    </row>
    <row r="4980" spans="1:14" x14ac:dyDescent="0.25">
      <c r="A4980" s="1">
        <v>380479</v>
      </c>
      <c r="B4980" s="1" t="s">
        <v>1524</v>
      </c>
      <c r="C4980" s="1">
        <v>128030852</v>
      </c>
      <c r="D4980" s="1">
        <v>479</v>
      </c>
      <c r="E4980" s="1" t="s">
        <v>2014</v>
      </c>
      <c r="F4980" s="1" t="s">
        <v>233</v>
      </c>
      <c r="G4980" s="1" t="s">
        <v>224</v>
      </c>
      <c r="H4980" s="1" t="s">
        <v>240</v>
      </c>
      <c r="I4980" s="1">
        <v>6214582</v>
      </c>
      <c r="J4980" s="1">
        <v>35060284</v>
      </c>
      <c r="K4980" s="1">
        <v>0.64905202388763428</v>
      </c>
      <c r="L4980" s="1">
        <v>1.8861632347106934</v>
      </c>
      <c r="M4980" s="1">
        <v>0.47210299968719482</v>
      </c>
      <c r="N4980" s="1">
        <v>8.2212400436401367</v>
      </c>
    </row>
    <row r="4981" spans="1:14" x14ac:dyDescent="0.25">
      <c r="A4981" s="1">
        <v>380480</v>
      </c>
      <c r="B4981" s="1" t="s">
        <v>1524</v>
      </c>
      <c r="C4981" s="1">
        <v>128033053</v>
      </c>
      <c r="D4981" s="1">
        <v>480</v>
      </c>
      <c r="E4981" s="1" t="s">
        <v>2015</v>
      </c>
      <c r="F4981" s="1" t="s">
        <v>233</v>
      </c>
      <c r="G4981" s="1" t="s">
        <v>224</v>
      </c>
      <c r="H4981" s="1" t="s">
        <v>240</v>
      </c>
      <c r="I4981" s="1">
        <v>1441845</v>
      </c>
      <c r="J4981" s="1">
        <v>8081561</v>
      </c>
      <c r="K4981" s="1">
        <v>0.17107400298118591</v>
      </c>
      <c r="L4981" s="1">
        <v>2.1626229286193848</v>
      </c>
      <c r="M4981" s="1">
        <v>0.12456200271844864</v>
      </c>
      <c r="N4981" s="1">
        <v>9.4559783935546875</v>
      </c>
    </row>
    <row r="4982" spans="1:14" x14ac:dyDescent="0.25">
      <c r="A4982" s="1">
        <v>380481</v>
      </c>
      <c r="B4982" s="1" t="s">
        <v>1524</v>
      </c>
      <c r="C4982" s="1">
        <v>128034503</v>
      </c>
      <c r="D4982" s="1">
        <v>481</v>
      </c>
      <c r="E4982" s="1" t="s">
        <v>2016</v>
      </c>
      <c r="F4982" s="1" t="s">
        <v>233</v>
      </c>
      <c r="G4982" s="1" t="s">
        <v>224</v>
      </c>
      <c r="H4982" s="1" t="s">
        <v>240</v>
      </c>
      <c r="I4982" s="1">
        <v>767184</v>
      </c>
      <c r="J4982" s="1">
        <v>4764785</v>
      </c>
      <c r="K4982" s="1">
        <v>7.3082000017166138E-2</v>
      </c>
      <c r="L4982" s="1">
        <v>1.5576859712600708</v>
      </c>
      <c r="M4982" s="1">
        <v>8.3328001201152802E-2</v>
      </c>
      <c r="N4982" s="1">
        <v>12.18502140045166</v>
      </c>
    </row>
    <row r="4983" spans="1:14" x14ac:dyDescent="0.25">
      <c r="A4983" s="1">
        <v>380482</v>
      </c>
      <c r="B4983" s="1" t="s">
        <v>1524</v>
      </c>
      <c r="C4983" s="1">
        <v>128321103</v>
      </c>
      <c r="D4983" s="1">
        <v>482</v>
      </c>
      <c r="E4983" s="1" t="s">
        <v>2017</v>
      </c>
      <c r="F4983" s="1" t="s">
        <v>233</v>
      </c>
      <c r="G4983" s="1" t="s">
        <v>225</v>
      </c>
      <c r="H4983" s="1" t="s">
        <v>240</v>
      </c>
      <c r="I4983" s="1">
        <v>1698334</v>
      </c>
      <c r="J4983" s="1">
        <v>10826488</v>
      </c>
      <c r="K4983" s="1">
        <v>0.17557099461555481</v>
      </c>
      <c r="L4983" s="1">
        <v>1.6484121084213257</v>
      </c>
      <c r="M4983" s="1">
        <v>7.0216000080108643E-2</v>
      </c>
      <c r="N4983" s="1">
        <v>4.3127093315124512</v>
      </c>
    </row>
    <row r="4984" spans="1:14" x14ac:dyDescent="0.25">
      <c r="A4984" s="1">
        <v>380483</v>
      </c>
      <c r="B4984" s="1" t="s">
        <v>1524</v>
      </c>
      <c r="C4984" s="1">
        <v>128323303</v>
      </c>
      <c r="D4984" s="1">
        <v>483</v>
      </c>
      <c r="E4984" s="1" t="s">
        <v>2018</v>
      </c>
      <c r="F4984" s="1" t="s">
        <v>233</v>
      </c>
      <c r="G4984" s="1" t="s">
        <v>225</v>
      </c>
      <c r="H4984" s="1" t="s">
        <v>240</v>
      </c>
      <c r="I4984" s="1">
        <v>903283</v>
      </c>
      <c r="J4984" s="1">
        <v>7111379</v>
      </c>
      <c r="K4984" s="1">
        <v>0.18429599702358246</v>
      </c>
      <c r="L4984" s="1">
        <v>2.6605138778686523</v>
      </c>
      <c r="M4984" s="1">
        <v>7.6687999069690704E-2</v>
      </c>
      <c r="N4984" s="1">
        <v>9.2775783538818359</v>
      </c>
    </row>
    <row r="4985" spans="1:14" x14ac:dyDescent="0.25">
      <c r="A4985" s="1">
        <v>380484</v>
      </c>
      <c r="B4985" s="1" t="s">
        <v>1524</v>
      </c>
      <c r="C4985" s="1">
        <v>128323703</v>
      </c>
      <c r="D4985" s="1">
        <v>484</v>
      </c>
      <c r="E4985" s="1" t="s">
        <v>2019</v>
      </c>
      <c r="F4985" s="1" t="s">
        <v>233</v>
      </c>
      <c r="G4985" s="1" t="s">
        <v>225</v>
      </c>
      <c r="H4985" s="1" t="s">
        <v>240</v>
      </c>
      <c r="I4985" s="1">
        <v>2311030</v>
      </c>
      <c r="J4985" s="1">
        <v>12467891</v>
      </c>
      <c r="K4985" s="1">
        <v>0.40878799557685852</v>
      </c>
      <c r="L4985" s="1">
        <v>3.3898706436157227</v>
      </c>
      <c r="M4985" s="1">
        <v>0.14279499650001526</v>
      </c>
      <c r="N4985" s="1">
        <v>6.5857715606689453</v>
      </c>
    </row>
    <row r="4986" spans="1:14" x14ac:dyDescent="0.25">
      <c r="A4986" s="1">
        <v>380485</v>
      </c>
      <c r="B4986" s="1" t="s">
        <v>1524</v>
      </c>
      <c r="C4986" s="1">
        <v>128325203</v>
      </c>
      <c r="D4986" s="1">
        <v>485</v>
      </c>
      <c r="E4986" s="1" t="s">
        <v>2020</v>
      </c>
      <c r="F4986" s="1" t="s">
        <v>233</v>
      </c>
      <c r="G4986" s="1" t="s">
        <v>225</v>
      </c>
      <c r="H4986" s="1" t="s">
        <v>240</v>
      </c>
      <c r="I4986" s="1">
        <v>1407004</v>
      </c>
      <c r="J4986" s="1">
        <v>11152203</v>
      </c>
      <c r="K4986" s="1">
        <v>0.19854000210762024</v>
      </c>
      <c r="L4986" s="1">
        <v>1.8125443458557129</v>
      </c>
      <c r="M4986" s="1">
        <v>9.7767002880573273E-2</v>
      </c>
      <c r="N4986" s="1">
        <v>7.4674792289733887</v>
      </c>
    </row>
    <row r="4987" spans="1:14" x14ac:dyDescent="0.25">
      <c r="A4987" s="1">
        <v>380486</v>
      </c>
      <c r="B4987" s="1" t="s">
        <v>1524</v>
      </c>
      <c r="C4987" s="1">
        <v>128326303</v>
      </c>
      <c r="D4987" s="1">
        <v>486</v>
      </c>
      <c r="E4987" s="1" t="s">
        <v>2021</v>
      </c>
      <c r="F4987" s="1" t="s">
        <v>233</v>
      </c>
      <c r="G4987" s="1" t="s">
        <v>225</v>
      </c>
      <c r="H4987" s="1" t="s">
        <v>240</v>
      </c>
      <c r="I4987" s="1">
        <v>1020240</v>
      </c>
      <c r="J4987" s="1">
        <v>8210942</v>
      </c>
      <c r="K4987" s="1">
        <v>0.10570599883794785</v>
      </c>
      <c r="L4987" s="1">
        <v>1.3041692972183228</v>
      </c>
      <c r="M4987" s="1">
        <v>8.0205999314785004E-2</v>
      </c>
      <c r="N4987" s="1">
        <v>8.5322446823120117</v>
      </c>
    </row>
    <row r="4988" spans="1:14" x14ac:dyDescent="0.25">
      <c r="A4988" s="1">
        <v>380487</v>
      </c>
      <c r="B4988" s="1" t="s">
        <v>1524</v>
      </c>
      <c r="C4988" s="1">
        <v>128327303</v>
      </c>
      <c r="D4988" s="1">
        <v>487</v>
      </c>
      <c r="E4988" s="1" t="s">
        <v>2022</v>
      </c>
      <c r="F4988" s="1" t="s">
        <v>233</v>
      </c>
      <c r="G4988" s="1" t="s">
        <v>225</v>
      </c>
      <c r="H4988" s="1" t="s">
        <v>240</v>
      </c>
      <c r="I4988" s="1">
        <v>1085235</v>
      </c>
      <c r="J4988" s="1">
        <v>9666401</v>
      </c>
      <c r="K4988" s="1">
        <v>0.10845900326967239</v>
      </c>
      <c r="L4988" s="1">
        <v>1.134752631187439</v>
      </c>
      <c r="M4988" s="1">
        <v>6.6207997500896454E-2</v>
      </c>
      <c r="N4988" s="1">
        <v>6.4971780776977539</v>
      </c>
    </row>
    <row r="4989" spans="1:14" x14ac:dyDescent="0.25">
      <c r="A4989" s="1">
        <v>380488</v>
      </c>
      <c r="B4989" s="1" t="s">
        <v>1524</v>
      </c>
      <c r="C4989" s="1">
        <v>128328003</v>
      </c>
      <c r="D4989" s="1">
        <v>488</v>
      </c>
      <c r="E4989" s="1" t="s">
        <v>2023</v>
      </c>
      <c r="F4989" s="1" t="s">
        <v>233</v>
      </c>
      <c r="G4989" s="1" t="s">
        <v>225</v>
      </c>
      <c r="H4989" s="1" t="s">
        <v>240</v>
      </c>
      <c r="I4989" s="1">
        <v>1106653</v>
      </c>
      <c r="J4989" s="1">
        <v>9750778</v>
      </c>
      <c r="K4989" s="1">
        <v>0.10611800104379654</v>
      </c>
      <c r="L4989" s="1">
        <v>1.100277304649353</v>
      </c>
      <c r="M4989" s="1">
        <v>6.5783001482486725E-2</v>
      </c>
      <c r="N4989" s="1">
        <v>6.3200016021728516</v>
      </c>
    </row>
    <row r="4990" spans="1:14" x14ac:dyDescent="0.25">
      <c r="A4990" s="1">
        <v>380489</v>
      </c>
      <c r="B4990" s="1" t="s">
        <v>1524</v>
      </c>
      <c r="C4990" s="1">
        <v>129540803</v>
      </c>
      <c r="D4990" s="1">
        <v>489</v>
      </c>
      <c r="E4990" s="1" t="s">
        <v>2024</v>
      </c>
      <c r="F4990" s="1" t="s">
        <v>235</v>
      </c>
      <c r="G4990" s="1" t="s">
        <v>226</v>
      </c>
      <c r="H4990" s="1" t="s">
        <v>240</v>
      </c>
      <c r="I4990" s="1">
        <v>1990851</v>
      </c>
      <c r="J4990" s="1">
        <v>9828713</v>
      </c>
      <c r="K4990" s="1">
        <v>0.20363199710845947</v>
      </c>
      <c r="L4990" s="1">
        <v>2.1156394481658936</v>
      </c>
      <c r="M4990" s="1">
        <v>0.12595100700855255</v>
      </c>
      <c r="N4990" s="1">
        <v>6.7537670135498047</v>
      </c>
    </row>
    <row r="4991" spans="1:14" x14ac:dyDescent="0.25">
      <c r="A4991" s="1">
        <v>380490</v>
      </c>
      <c r="B4991" s="1" t="s">
        <v>1524</v>
      </c>
      <c r="C4991" s="1">
        <v>129544503</v>
      </c>
      <c r="D4991" s="1">
        <v>490</v>
      </c>
      <c r="E4991" s="1" t="s">
        <v>2025</v>
      </c>
      <c r="F4991" s="1" t="s">
        <v>235</v>
      </c>
      <c r="G4991" s="1" t="s">
        <v>226</v>
      </c>
      <c r="H4991" s="1" t="s">
        <v>240</v>
      </c>
      <c r="I4991" s="1">
        <v>1457529</v>
      </c>
      <c r="J4991" s="1">
        <v>10578734</v>
      </c>
      <c r="K4991" s="1">
        <v>0.33226001262664795</v>
      </c>
      <c r="L4991" s="1">
        <v>3.2426764965057373</v>
      </c>
      <c r="M4991" s="1">
        <v>0.16656899452209473</v>
      </c>
      <c r="N4991" s="1">
        <v>12.90272331237793</v>
      </c>
    </row>
    <row r="4992" spans="1:14" x14ac:dyDescent="0.25">
      <c r="A4992" s="1">
        <v>380491</v>
      </c>
      <c r="B4992" s="1" t="s">
        <v>1524</v>
      </c>
      <c r="C4992" s="1">
        <v>129544703</v>
      </c>
      <c r="D4992" s="1">
        <v>491</v>
      </c>
      <c r="E4992" s="1" t="s">
        <v>2026</v>
      </c>
      <c r="F4992" s="1" t="s">
        <v>235</v>
      </c>
      <c r="G4992" s="1" t="s">
        <v>226</v>
      </c>
      <c r="H4992" s="1" t="s">
        <v>240</v>
      </c>
      <c r="I4992" s="1">
        <v>1354902</v>
      </c>
      <c r="J4992" s="1">
        <v>8809350</v>
      </c>
      <c r="K4992" s="1">
        <v>0.26706200838088989</v>
      </c>
      <c r="L4992" s="1">
        <v>3.126352071762085</v>
      </c>
      <c r="M4992" s="1">
        <v>0.15445500612258911</v>
      </c>
      <c r="N4992" s="1">
        <v>12.866456985473633</v>
      </c>
    </row>
    <row r="4993" spans="1:14" x14ac:dyDescent="0.25">
      <c r="A4993" s="1">
        <v>380492</v>
      </c>
      <c r="B4993" s="1" t="s">
        <v>1524</v>
      </c>
      <c r="C4993" s="1">
        <v>129545003</v>
      </c>
      <c r="D4993" s="1">
        <v>492</v>
      </c>
      <c r="E4993" s="1" t="s">
        <v>2027</v>
      </c>
      <c r="F4993" s="1" t="s">
        <v>235</v>
      </c>
      <c r="G4993" s="1" t="s">
        <v>226</v>
      </c>
      <c r="H4993" s="1" t="s">
        <v>240</v>
      </c>
      <c r="I4993" s="1">
        <v>2037216</v>
      </c>
      <c r="J4993" s="1">
        <v>11714355</v>
      </c>
      <c r="K4993" s="1">
        <v>0.27126899361610413</v>
      </c>
      <c r="L4993" s="1">
        <v>2.3705930709838867</v>
      </c>
      <c r="M4993" s="1">
        <v>0.235508993268013</v>
      </c>
      <c r="N4993" s="1">
        <v>13.071436882019043</v>
      </c>
    </row>
    <row r="4994" spans="1:14" x14ac:dyDescent="0.25">
      <c r="A4994" s="1">
        <v>380493</v>
      </c>
      <c r="B4994" s="1" t="s">
        <v>1524</v>
      </c>
      <c r="C4994" s="1">
        <v>129546003</v>
      </c>
      <c r="D4994" s="1">
        <v>493</v>
      </c>
      <c r="E4994" s="1" t="s">
        <v>2028</v>
      </c>
      <c r="F4994" s="1" t="s">
        <v>235</v>
      </c>
      <c r="G4994" s="1" t="s">
        <v>226</v>
      </c>
      <c r="H4994" s="1" t="s">
        <v>240</v>
      </c>
      <c r="I4994" s="1">
        <v>1208974</v>
      </c>
      <c r="J4994" s="1">
        <v>7830569</v>
      </c>
      <c r="K4994" s="1">
        <v>0.14030900597572327</v>
      </c>
      <c r="L4994" s="1">
        <v>1.82450270652771</v>
      </c>
      <c r="M4994" s="1">
        <v>0.12917600572109222</v>
      </c>
      <c r="N4994" s="1">
        <v>11.962978363037109</v>
      </c>
    </row>
    <row r="4995" spans="1:14" x14ac:dyDescent="0.25">
      <c r="A4995" s="1">
        <v>380494</v>
      </c>
      <c r="B4995" s="1" t="s">
        <v>1524</v>
      </c>
      <c r="C4995" s="1">
        <v>129546103</v>
      </c>
      <c r="D4995" s="1">
        <v>494</v>
      </c>
      <c r="E4995" s="1" t="s">
        <v>2029</v>
      </c>
      <c r="F4995" s="1" t="s">
        <v>235</v>
      </c>
      <c r="G4995" s="1" t="s">
        <v>226</v>
      </c>
      <c r="H4995" s="1" t="s">
        <v>240</v>
      </c>
      <c r="I4995" s="1">
        <v>2731238</v>
      </c>
      <c r="J4995" s="1">
        <v>18780840</v>
      </c>
      <c r="K4995" s="1">
        <v>0.49644199013710022</v>
      </c>
      <c r="L4995" s="1">
        <v>2.7151126861572266</v>
      </c>
      <c r="M4995" s="1">
        <v>0.21015000343322754</v>
      </c>
      <c r="N4995" s="1">
        <v>8.3356866836547852</v>
      </c>
    </row>
    <row r="4996" spans="1:14" x14ac:dyDescent="0.25">
      <c r="A4996" s="1">
        <v>380495</v>
      </c>
      <c r="B4996" s="1" t="s">
        <v>1524</v>
      </c>
      <c r="C4996" s="1">
        <v>129546803</v>
      </c>
      <c r="D4996" s="1">
        <v>495</v>
      </c>
      <c r="E4996" s="1" t="s">
        <v>2030</v>
      </c>
      <c r="F4996" s="1" t="s">
        <v>235</v>
      </c>
      <c r="G4996" s="1" t="s">
        <v>226</v>
      </c>
      <c r="H4996" s="1" t="s">
        <v>240</v>
      </c>
      <c r="I4996" s="1">
        <v>876772</v>
      </c>
      <c r="J4996" s="1">
        <v>4610562</v>
      </c>
      <c r="K4996" s="1">
        <v>0.11676699668169022</v>
      </c>
      <c r="L4996" s="1">
        <v>2.598405122756958</v>
      </c>
      <c r="M4996" s="1">
        <v>6.0780998319387436E-2</v>
      </c>
      <c r="N4996" s="1">
        <v>7.4487342834472656</v>
      </c>
    </row>
    <row r="4997" spans="1:14" x14ac:dyDescent="0.25">
      <c r="A4997" s="1">
        <v>380496</v>
      </c>
      <c r="B4997" s="1" t="s">
        <v>1524</v>
      </c>
      <c r="C4997" s="1">
        <v>129547203</v>
      </c>
      <c r="D4997" s="1">
        <v>496</v>
      </c>
      <c r="E4997" s="1" t="s">
        <v>2031</v>
      </c>
      <c r="F4997" s="1" t="s">
        <v>235</v>
      </c>
      <c r="G4997" s="1" t="s">
        <v>226</v>
      </c>
      <c r="H4997" s="1" t="s">
        <v>240</v>
      </c>
      <c r="I4997" s="1">
        <v>1330921</v>
      </c>
      <c r="J4997" s="1">
        <v>11314588</v>
      </c>
      <c r="K4997" s="1">
        <v>0.5272899866104126</v>
      </c>
      <c r="L4997" s="1">
        <v>4.888063907623291</v>
      </c>
      <c r="M4997" s="1">
        <v>0.15643300116062164</v>
      </c>
      <c r="N4997" s="1">
        <v>13.31925106048584</v>
      </c>
    </row>
    <row r="4998" spans="1:14" x14ac:dyDescent="0.25">
      <c r="A4998" s="1">
        <v>380497</v>
      </c>
      <c r="B4998" s="1" t="s">
        <v>1524</v>
      </c>
      <c r="C4998" s="1">
        <v>129547303</v>
      </c>
      <c r="D4998" s="1">
        <v>497</v>
      </c>
      <c r="E4998" s="1" t="s">
        <v>2032</v>
      </c>
      <c r="F4998" s="1" t="s">
        <v>235</v>
      </c>
      <c r="G4998" s="1" t="s">
        <v>226</v>
      </c>
      <c r="H4998" s="1" t="s">
        <v>240</v>
      </c>
      <c r="I4998" s="1">
        <v>1157745</v>
      </c>
      <c r="J4998" s="1">
        <v>7495453</v>
      </c>
      <c r="K4998" s="1">
        <v>0.14995299279689789</v>
      </c>
      <c r="L4998" s="1">
        <v>2.0414266586303711</v>
      </c>
      <c r="M4998" s="1">
        <v>0.10001800209283829</v>
      </c>
      <c r="N4998" s="1">
        <v>9.455937385559082</v>
      </c>
    </row>
    <row r="4999" spans="1:14" x14ac:dyDescent="0.25">
      <c r="A4999" s="1">
        <v>380498</v>
      </c>
      <c r="B4999" s="1" t="s">
        <v>1524</v>
      </c>
      <c r="C4999" s="1">
        <v>129547603</v>
      </c>
      <c r="D4999" s="1">
        <v>498</v>
      </c>
      <c r="E4999" s="1" t="s">
        <v>2033</v>
      </c>
      <c r="F4999" s="1" t="s">
        <v>235</v>
      </c>
      <c r="G4999" s="1" t="s">
        <v>226</v>
      </c>
      <c r="H4999" s="1" t="s">
        <v>240</v>
      </c>
      <c r="I4999" s="1">
        <v>2092027</v>
      </c>
      <c r="J4999" s="1">
        <v>10543298</v>
      </c>
      <c r="K4999" s="1">
        <v>0.37564298510551453</v>
      </c>
      <c r="L4999" s="1">
        <v>3.6944899559020996</v>
      </c>
      <c r="M4999" s="1">
        <v>0.20112800598144531</v>
      </c>
      <c r="N4999" s="1">
        <v>10.63663387298584</v>
      </c>
    </row>
    <row r="5000" spans="1:14" x14ac:dyDescent="0.25">
      <c r="A5000" s="1">
        <v>380499</v>
      </c>
      <c r="B5000" s="1" t="s">
        <v>1524</v>
      </c>
      <c r="C5000" s="1">
        <v>129547803</v>
      </c>
      <c r="D5000" s="1">
        <v>499</v>
      </c>
      <c r="E5000" s="1" t="s">
        <v>2034</v>
      </c>
      <c r="F5000" s="1" t="s">
        <v>235</v>
      </c>
      <c r="G5000" s="1" t="s">
        <v>226</v>
      </c>
      <c r="H5000" s="1" t="s">
        <v>240</v>
      </c>
      <c r="I5000" s="1">
        <v>774793</v>
      </c>
      <c r="J5000" s="1">
        <v>5117487</v>
      </c>
      <c r="K5000" s="1">
        <v>7.2604000568389893E-2</v>
      </c>
      <c r="L5000" s="1">
        <v>1.4391611814498901</v>
      </c>
      <c r="M5000" s="1">
        <v>5.6614000350236893E-2</v>
      </c>
      <c r="N5000" s="1">
        <v>7.8829927444458008</v>
      </c>
    </row>
    <row r="5001" spans="1:14" x14ac:dyDescent="0.25">
      <c r="A5001" s="1">
        <v>380500</v>
      </c>
      <c r="B5001" s="1" t="s">
        <v>1524</v>
      </c>
      <c r="C5001" s="1">
        <v>129548803</v>
      </c>
      <c r="D5001" s="1">
        <v>500</v>
      </c>
      <c r="E5001" s="1" t="s">
        <v>2035</v>
      </c>
      <c r="F5001" s="1" t="s">
        <v>235</v>
      </c>
      <c r="G5001" s="1" t="s">
        <v>226</v>
      </c>
      <c r="H5001" s="1" t="s">
        <v>240</v>
      </c>
      <c r="I5001" s="1">
        <v>1226118</v>
      </c>
      <c r="J5001" s="1">
        <v>8397061</v>
      </c>
      <c r="K5001" s="1">
        <v>0.13212199509143829</v>
      </c>
      <c r="L5001" s="1">
        <v>1.5985840559005737</v>
      </c>
      <c r="M5001" s="1">
        <v>9.8577998578548431E-2</v>
      </c>
      <c r="N5001" s="1">
        <v>8.7427501678466797</v>
      </c>
    </row>
    <row r="5002" spans="1:14" x14ac:dyDescent="0.25">
      <c r="A5002" s="1">
        <v>390001</v>
      </c>
      <c r="B5002" s="1" t="s">
        <v>1525</v>
      </c>
      <c r="C5002" s="1">
        <v>101260303</v>
      </c>
      <c r="D5002" s="1">
        <v>1</v>
      </c>
      <c r="E5002" s="1" t="s">
        <v>1536</v>
      </c>
      <c r="F5002" s="1" t="s">
        <v>228</v>
      </c>
      <c r="G5002" s="1" t="s">
        <v>161</v>
      </c>
      <c r="H5002" s="1" t="s">
        <v>240</v>
      </c>
    </row>
    <row r="5003" spans="1:14" x14ac:dyDescent="0.25">
      <c r="A5003" s="1">
        <v>390002</v>
      </c>
      <c r="B5003" s="1" t="s">
        <v>1525</v>
      </c>
      <c r="C5003" s="1">
        <v>101260803</v>
      </c>
      <c r="D5003" s="1">
        <v>2</v>
      </c>
      <c r="E5003" s="1" t="s">
        <v>1537</v>
      </c>
      <c r="F5003" s="1" t="s">
        <v>228</v>
      </c>
      <c r="G5003" s="1" t="s">
        <v>161</v>
      </c>
      <c r="H5003" s="1" t="s">
        <v>240</v>
      </c>
    </row>
    <row r="5004" spans="1:14" x14ac:dyDescent="0.25">
      <c r="A5004" s="1">
        <v>390003</v>
      </c>
      <c r="B5004" s="1" t="s">
        <v>1525</v>
      </c>
      <c r="C5004" s="1">
        <v>101261302</v>
      </c>
      <c r="D5004" s="1">
        <v>3</v>
      </c>
      <c r="E5004" s="1" t="s">
        <v>1538</v>
      </c>
      <c r="F5004" s="1" t="s">
        <v>228</v>
      </c>
      <c r="G5004" s="1" t="s">
        <v>161</v>
      </c>
      <c r="H5004" s="1" t="s">
        <v>240</v>
      </c>
    </row>
    <row r="5005" spans="1:14" x14ac:dyDescent="0.25">
      <c r="A5005" s="1">
        <v>390004</v>
      </c>
      <c r="B5005" s="1" t="s">
        <v>1525</v>
      </c>
      <c r="C5005" s="1">
        <v>101262903</v>
      </c>
      <c r="D5005" s="1">
        <v>4</v>
      </c>
      <c r="E5005" s="1" t="s">
        <v>1539</v>
      </c>
      <c r="F5005" s="1" t="s">
        <v>228</v>
      </c>
      <c r="G5005" s="1" t="s">
        <v>161</v>
      </c>
      <c r="H5005" s="1" t="s">
        <v>240</v>
      </c>
    </row>
    <row r="5006" spans="1:14" x14ac:dyDescent="0.25">
      <c r="A5006" s="1">
        <v>390005</v>
      </c>
      <c r="B5006" s="1" t="s">
        <v>1525</v>
      </c>
      <c r="C5006" s="1">
        <v>101264003</v>
      </c>
      <c r="D5006" s="1">
        <v>5</v>
      </c>
      <c r="E5006" s="1" t="s">
        <v>1540</v>
      </c>
      <c r="F5006" s="1" t="s">
        <v>228</v>
      </c>
      <c r="G5006" s="1" t="s">
        <v>161</v>
      </c>
      <c r="H5006" s="1" t="s">
        <v>240</v>
      </c>
    </row>
    <row r="5007" spans="1:14" x14ac:dyDescent="0.25">
      <c r="A5007" s="1">
        <v>390006</v>
      </c>
      <c r="B5007" s="1" t="s">
        <v>1525</v>
      </c>
      <c r="C5007" s="1">
        <v>101268003</v>
      </c>
      <c r="D5007" s="1">
        <v>6</v>
      </c>
      <c r="E5007" s="1" t="s">
        <v>1541</v>
      </c>
      <c r="F5007" s="1" t="s">
        <v>228</v>
      </c>
      <c r="G5007" s="1" t="s">
        <v>161</v>
      </c>
      <c r="H5007" s="1" t="s">
        <v>240</v>
      </c>
    </row>
    <row r="5008" spans="1:14" x14ac:dyDescent="0.25">
      <c r="A5008" s="1">
        <v>390007</v>
      </c>
      <c r="B5008" s="1" t="s">
        <v>1525</v>
      </c>
      <c r="C5008" s="1">
        <v>101301303</v>
      </c>
      <c r="D5008" s="1">
        <v>7</v>
      </c>
      <c r="E5008" s="1" t="s">
        <v>1542</v>
      </c>
      <c r="F5008" s="1" t="s">
        <v>228</v>
      </c>
      <c r="G5008" s="1" t="s">
        <v>162</v>
      </c>
      <c r="H5008" s="1" t="s">
        <v>240</v>
      </c>
    </row>
    <row r="5009" spans="1:8" x14ac:dyDescent="0.25">
      <c r="A5009" s="1">
        <v>390008</v>
      </c>
      <c r="B5009" s="1" t="s">
        <v>1525</v>
      </c>
      <c r="C5009" s="1">
        <v>101301403</v>
      </c>
      <c r="D5009" s="1">
        <v>8</v>
      </c>
      <c r="E5009" s="1" t="s">
        <v>1543</v>
      </c>
      <c r="F5009" s="1" t="s">
        <v>228</v>
      </c>
      <c r="G5009" s="1" t="s">
        <v>162</v>
      </c>
      <c r="H5009" s="1" t="s">
        <v>240</v>
      </c>
    </row>
    <row r="5010" spans="1:8" x14ac:dyDescent="0.25">
      <c r="A5010" s="1">
        <v>390009</v>
      </c>
      <c r="B5010" s="1" t="s">
        <v>1525</v>
      </c>
      <c r="C5010" s="1">
        <v>101303503</v>
      </c>
      <c r="D5010" s="1">
        <v>9</v>
      </c>
      <c r="E5010" s="1" t="s">
        <v>1544</v>
      </c>
      <c r="F5010" s="1" t="s">
        <v>228</v>
      </c>
      <c r="G5010" s="1" t="s">
        <v>162</v>
      </c>
      <c r="H5010" s="1" t="s">
        <v>240</v>
      </c>
    </row>
    <row r="5011" spans="1:8" x14ac:dyDescent="0.25">
      <c r="A5011" s="1">
        <v>390010</v>
      </c>
      <c r="B5011" s="1" t="s">
        <v>1525</v>
      </c>
      <c r="C5011" s="1">
        <v>101306503</v>
      </c>
      <c r="D5011" s="1">
        <v>10</v>
      </c>
      <c r="E5011" s="1" t="s">
        <v>1545</v>
      </c>
      <c r="F5011" s="1" t="s">
        <v>228</v>
      </c>
      <c r="G5011" s="1" t="s">
        <v>162</v>
      </c>
      <c r="H5011" s="1" t="s">
        <v>240</v>
      </c>
    </row>
    <row r="5012" spans="1:8" x14ac:dyDescent="0.25">
      <c r="A5012" s="1">
        <v>390011</v>
      </c>
      <c r="B5012" s="1" t="s">
        <v>1525</v>
      </c>
      <c r="C5012" s="1">
        <v>101308503</v>
      </c>
      <c r="D5012" s="1">
        <v>11</v>
      </c>
      <c r="E5012" s="1" t="s">
        <v>1546</v>
      </c>
      <c r="F5012" s="1" t="s">
        <v>228</v>
      </c>
      <c r="G5012" s="1" t="s">
        <v>162</v>
      </c>
      <c r="H5012" s="1" t="s">
        <v>240</v>
      </c>
    </row>
    <row r="5013" spans="1:8" x14ac:dyDescent="0.25">
      <c r="A5013" s="1">
        <v>390012</v>
      </c>
      <c r="B5013" s="1" t="s">
        <v>1525</v>
      </c>
      <c r="C5013" s="1">
        <v>101630504</v>
      </c>
      <c r="D5013" s="1">
        <v>12</v>
      </c>
      <c r="E5013" s="1" t="s">
        <v>1547</v>
      </c>
      <c r="F5013" s="1" t="s">
        <v>228</v>
      </c>
      <c r="G5013" s="1" t="s">
        <v>163</v>
      </c>
      <c r="H5013" s="1" t="s">
        <v>240</v>
      </c>
    </row>
    <row r="5014" spans="1:8" x14ac:dyDescent="0.25">
      <c r="A5014" s="1">
        <v>390013</v>
      </c>
      <c r="B5014" s="1" t="s">
        <v>1525</v>
      </c>
      <c r="C5014" s="1">
        <v>101630903</v>
      </c>
      <c r="D5014" s="1">
        <v>13</v>
      </c>
      <c r="E5014" s="1" t="s">
        <v>1548</v>
      </c>
      <c r="F5014" s="1" t="s">
        <v>228</v>
      </c>
      <c r="G5014" s="1" t="s">
        <v>163</v>
      </c>
      <c r="H5014" s="1" t="s">
        <v>240</v>
      </c>
    </row>
    <row r="5015" spans="1:8" x14ac:dyDescent="0.25">
      <c r="A5015" s="1">
        <v>390014</v>
      </c>
      <c r="B5015" s="1" t="s">
        <v>1525</v>
      </c>
      <c r="C5015" s="1">
        <v>101631003</v>
      </c>
      <c r="D5015" s="1">
        <v>14</v>
      </c>
      <c r="E5015" s="1" t="s">
        <v>1549</v>
      </c>
      <c r="F5015" s="1" t="s">
        <v>228</v>
      </c>
      <c r="G5015" s="1" t="s">
        <v>163</v>
      </c>
      <c r="H5015" s="1" t="s">
        <v>240</v>
      </c>
    </row>
    <row r="5016" spans="1:8" x14ac:dyDescent="0.25">
      <c r="A5016" s="1">
        <v>390015</v>
      </c>
      <c r="B5016" s="1" t="s">
        <v>1525</v>
      </c>
      <c r="C5016" s="1">
        <v>101631203</v>
      </c>
      <c r="D5016" s="1">
        <v>15</v>
      </c>
      <c r="E5016" s="1" t="s">
        <v>1550</v>
      </c>
      <c r="F5016" s="1" t="s">
        <v>228</v>
      </c>
      <c r="G5016" s="1" t="s">
        <v>163</v>
      </c>
      <c r="H5016" s="1" t="s">
        <v>240</v>
      </c>
    </row>
    <row r="5017" spans="1:8" x14ac:dyDescent="0.25">
      <c r="A5017" s="1">
        <v>390016</v>
      </c>
      <c r="B5017" s="1" t="s">
        <v>1525</v>
      </c>
      <c r="C5017" s="1">
        <v>101631503</v>
      </c>
      <c r="D5017" s="1">
        <v>16</v>
      </c>
      <c r="E5017" s="1" t="s">
        <v>1551</v>
      </c>
      <c r="F5017" s="1" t="s">
        <v>228</v>
      </c>
      <c r="G5017" s="1" t="s">
        <v>163</v>
      </c>
      <c r="H5017" s="1" t="s">
        <v>240</v>
      </c>
    </row>
    <row r="5018" spans="1:8" x14ac:dyDescent="0.25">
      <c r="A5018" s="1">
        <v>390017</v>
      </c>
      <c r="B5018" s="1" t="s">
        <v>1525</v>
      </c>
      <c r="C5018" s="1">
        <v>101631703</v>
      </c>
      <c r="D5018" s="1">
        <v>17</v>
      </c>
      <c r="E5018" s="1" t="s">
        <v>1552</v>
      </c>
      <c r="F5018" s="1" t="s">
        <v>228</v>
      </c>
      <c r="G5018" s="1" t="s">
        <v>163</v>
      </c>
      <c r="H5018" s="1" t="s">
        <v>240</v>
      </c>
    </row>
    <row r="5019" spans="1:8" x14ac:dyDescent="0.25">
      <c r="A5019" s="1">
        <v>390018</v>
      </c>
      <c r="B5019" s="1" t="s">
        <v>1525</v>
      </c>
      <c r="C5019" s="1">
        <v>101631803</v>
      </c>
      <c r="D5019" s="1">
        <v>18</v>
      </c>
      <c r="E5019" s="1" t="s">
        <v>1553</v>
      </c>
      <c r="F5019" s="1" t="s">
        <v>228</v>
      </c>
      <c r="G5019" s="1" t="s">
        <v>163</v>
      </c>
      <c r="H5019" s="1" t="s">
        <v>240</v>
      </c>
    </row>
    <row r="5020" spans="1:8" x14ac:dyDescent="0.25">
      <c r="A5020" s="1">
        <v>390019</v>
      </c>
      <c r="B5020" s="1" t="s">
        <v>1525</v>
      </c>
      <c r="C5020" s="1">
        <v>101631903</v>
      </c>
      <c r="D5020" s="1">
        <v>19</v>
      </c>
      <c r="E5020" s="1" t="s">
        <v>1554</v>
      </c>
      <c r="F5020" s="1" t="s">
        <v>228</v>
      </c>
      <c r="G5020" s="1" t="s">
        <v>163</v>
      </c>
      <c r="H5020" s="1" t="s">
        <v>240</v>
      </c>
    </row>
    <row r="5021" spans="1:8" x14ac:dyDescent="0.25">
      <c r="A5021" s="1">
        <v>390020</v>
      </c>
      <c r="B5021" s="1" t="s">
        <v>1525</v>
      </c>
      <c r="C5021" s="1">
        <v>101632403</v>
      </c>
      <c r="D5021" s="1">
        <v>20</v>
      </c>
      <c r="E5021" s="1" t="s">
        <v>1555</v>
      </c>
      <c r="F5021" s="1" t="s">
        <v>228</v>
      </c>
      <c r="G5021" s="1" t="s">
        <v>163</v>
      </c>
      <c r="H5021" s="1" t="s">
        <v>240</v>
      </c>
    </row>
    <row r="5022" spans="1:8" x14ac:dyDescent="0.25">
      <c r="A5022" s="1">
        <v>390021</v>
      </c>
      <c r="B5022" s="1" t="s">
        <v>1525</v>
      </c>
      <c r="C5022" s="1">
        <v>101633903</v>
      </c>
      <c r="D5022" s="1">
        <v>21</v>
      </c>
      <c r="E5022" s="1" t="s">
        <v>1556</v>
      </c>
      <c r="F5022" s="1" t="s">
        <v>228</v>
      </c>
      <c r="G5022" s="1" t="s">
        <v>163</v>
      </c>
      <c r="H5022" s="1" t="s">
        <v>240</v>
      </c>
    </row>
    <row r="5023" spans="1:8" x14ac:dyDescent="0.25">
      <c r="A5023" s="1">
        <v>390022</v>
      </c>
      <c r="B5023" s="1" t="s">
        <v>1525</v>
      </c>
      <c r="C5023" s="1">
        <v>101636503</v>
      </c>
      <c r="D5023" s="1">
        <v>22</v>
      </c>
      <c r="E5023" s="1" t="s">
        <v>1557</v>
      </c>
      <c r="F5023" s="1" t="s">
        <v>228</v>
      </c>
      <c r="G5023" s="1" t="s">
        <v>163</v>
      </c>
      <c r="H5023" s="1" t="s">
        <v>240</v>
      </c>
    </row>
    <row r="5024" spans="1:8" x14ac:dyDescent="0.25">
      <c r="A5024" s="1">
        <v>390023</v>
      </c>
      <c r="B5024" s="1" t="s">
        <v>1525</v>
      </c>
      <c r="C5024" s="1">
        <v>101637002</v>
      </c>
      <c r="D5024" s="1">
        <v>23</v>
      </c>
      <c r="E5024" s="1" t="s">
        <v>1558</v>
      </c>
      <c r="F5024" s="1" t="s">
        <v>228</v>
      </c>
      <c r="G5024" s="1" t="s">
        <v>163</v>
      </c>
      <c r="H5024" s="1" t="s">
        <v>240</v>
      </c>
    </row>
    <row r="5025" spans="1:8" x14ac:dyDescent="0.25">
      <c r="A5025" s="1">
        <v>390024</v>
      </c>
      <c r="B5025" s="1" t="s">
        <v>1525</v>
      </c>
      <c r="C5025" s="1">
        <v>101638003</v>
      </c>
      <c r="D5025" s="1">
        <v>24</v>
      </c>
      <c r="E5025" s="1" t="s">
        <v>1559</v>
      </c>
      <c r="F5025" s="1" t="s">
        <v>228</v>
      </c>
      <c r="G5025" s="1" t="s">
        <v>163</v>
      </c>
      <c r="H5025" s="1" t="s">
        <v>240</v>
      </c>
    </row>
    <row r="5026" spans="1:8" x14ac:dyDescent="0.25">
      <c r="A5026" s="1">
        <v>390025</v>
      </c>
      <c r="B5026" s="1" t="s">
        <v>1525</v>
      </c>
      <c r="C5026" s="1">
        <v>101638803</v>
      </c>
      <c r="D5026" s="1">
        <v>25</v>
      </c>
      <c r="E5026" s="1" t="s">
        <v>1560</v>
      </c>
      <c r="F5026" s="1" t="s">
        <v>228</v>
      </c>
      <c r="G5026" s="1" t="s">
        <v>163</v>
      </c>
      <c r="H5026" s="1" t="s">
        <v>240</v>
      </c>
    </row>
    <row r="5027" spans="1:8" x14ac:dyDescent="0.25">
      <c r="A5027" s="1">
        <v>390026</v>
      </c>
      <c r="B5027" s="1" t="s">
        <v>1525</v>
      </c>
      <c r="C5027" s="1">
        <v>102027451</v>
      </c>
      <c r="D5027" s="1">
        <v>26</v>
      </c>
      <c r="E5027" s="1" t="s">
        <v>1561</v>
      </c>
      <c r="F5027" s="1" t="s">
        <v>229</v>
      </c>
      <c r="G5027" s="1" t="s">
        <v>164</v>
      </c>
      <c r="H5027" s="1" t="s">
        <v>240</v>
      </c>
    </row>
    <row r="5028" spans="1:8" x14ac:dyDescent="0.25">
      <c r="A5028" s="1">
        <v>390027</v>
      </c>
      <c r="B5028" s="1" t="s">
        <v>1525</v>
      </c>
      <c r="C5028" s="1">
        <v>103020603</v>
      </c>
      <c r="D5028" s="1">
        <v>27</v>
      </c>
      <c r="E5028" s="1" t="s">
        <v>1562</v>
      </c>
      <c r="F5028" s="1" t="s">
        <v>229</v>
      </c>
      <c r="G5028" s="1" t="s">
        <v>164</v>
      </c>
      <c r="H5028" s="1" t="s">
        <v>240</v>
      </c>
    </row>
    <row r="5029" spans="1:8" x14ac:dyDescent="0.25">
      <c r="A5029" s="1">
        <v>390028</v>
      </c>
      <c r="B5029" s="1" t="s">
        <v>1525</v>
      </c>
      <c r="C5029" s="1">
        <v>103020753</v>
      </c>
      <c r="D5029" s="1">
        <v>28</v>
      </c>
      <c r="E5029" s="1" t="s">
        <v>1563</v>
      </c>
      <c r="F5029" s="1" t="s">
        <v>229</v>
      </c>
      <c r="G5029" s="1" t="s">
        <v>164</v>
      </c>
      <c r="H5029" s="1" t="s">
        <v>240</v>
      </c>
    </row>
    <row r="5030" spans="1:8" x14ac:dyDescent="0.25">
      <c r="A5030" s="1">
        <v>390029</v>
      </c>
      <c r="B5030" s="1" t="s">
        <v>1525</v>
      </c>
      <c r="C5030" s="1">
        <v>103021003</v>
      </c>
      <c r="D5030" s="1">
        <v>29</v>
      </c>
      <c r="E5030" s="1" t="s">
        <v>1564</v>
      </c>
      <c r="F5030" s="1" t="s">
        <v>229</v>
      </c>
      <c r="G5030" s="1" t="s">
        <v>164</v>
      </c>
      <c r="H5030" s="1" t="s">
        <v>240</v>
      </c>
    </row>
    <row r="5031" spans="1:8" x14ac:dyDescent="0.25">
      <c r="A5031" s="1">
        <v>390030</v>
      </c>
      <c r="B5031" s="1" t="s">
        <v>1525</v>
      </c>
      <c r="C5031" s="1">
        <v>103021102</v>
      </c>
      <c r="D5031" s="1">
        <v>30</v>
      </c>
      <c r="E5031" s="1" t="s">
        <v>1565</v>
      </c>
      <c r="F5031" s="1" t="s">
        <v>229</v>
      </c>
      <c r="G5031" s="1" t="s">
        <v>164</v>
      </c>
      <c r="H5031" s="1" t="s">
        <v>240</v>
      </c>
    </row>
    <row r="5032" spans="1:8" x14ac:dyDescent="0.25">
      <c r="A5032" s="1">
        <v>390031</v>
      </c>
      <c r="B5032" s="1" t="s">
        <v>1525</v>
      </c>
      <c r="C5032" s="1">
        <v>103021252</v>
      </c>
      <c r="D5032" s="1">
        <v>31</v>
      </c>
      <c r="E5032" s="1" t="s">
        <v>1566</v>
      </c>
      <c r="F5032" s="1" t="s">
        <v>229</v>
      </c>
      <c r="G5032" s="1" t="s">
        <v>164</v>
      </c>
      <c r="H5032" s="1" t="s">
        <v>240</v>
      </c>
    </row>
    <row r="5033" spans="1:8" x14ac:dyDescent="0.25">
      <c r="A5033" s="1">
        <v>390032</v>
      </c>
      <c r="B5033" s="1" t="s">
        <v>1525</v>
      </c>
      <c r="C5033" s="1">
        <v>103021453</v>
      </c>
      <c r="D5033" s="1">
        <v>32</v>
      </c>
      <c r="E5033" s="1" t="s">
        <v>1567</v>
      </c>
      <c r="F5033" s="1" t="s">
        <v>229</v>
      </c>
      <c r="G5033" s="1" t="s">
        <v>164</v>
      </c>
      <c r="H5033" s="1" t="s">
        <v>240</v>
      </c>
    </row>
    <row r="5034" spans="1:8" x14ac:dyDescent="0.25">
      <c r="A5034" s="1">
        <v>390033</v>
      </c>
      <c r="B5034" s="1" t="s">
        <v>1525</v>
      </c>
      <c r="C5034" s="1">
        <v>103021603</v>
      </c>
      <c r="D5034" s="1">
        <v>33</v>
      </c>
      <c r="E5034" s="1" t="s">
        <v>1568</v>
      </c>
      <c r="F5034" s="1" t="s">
        <v>229</v>
      </c>
      <c r="G5034" s="1" t="s">
        <v>164</v>
      </c>
      <c r="H5034" s="1" t="s">
        <v>240</v>
      </c>
    </row>
    <row r="5035" spans="1:8" x14ac:dyDescent="0.25">
      <c r="A5035" s="1">
        <v>390034</v>
      </c>
      <c r="B5035" s="1" t="s">
        <v>1525</v>
      </c>
      <c r="C5035" s="1">
        <v>103021752</v>
      </c>
      <c r="D5035" s="1">
        <v>34</v>
      </c>
      <c r="E5035" s="1" t="s">
        <v>1569</v>
      </c>
      <c r="F5035" s="1" t="s">
        <v>229</v>
      </c>
      <c r="G5035" s="1" t="s">
        <v>164</v>
      </c>
      <c r="H5035" s="1" t="s">
        <v>240</v>
      </c>
    </row>
    <row r="5036" spans="1:8" x14ac:dyDescent="0.25">
      <c r="A5036" s="1">
        <v>390035</v>
      </c>
      <c r="B5036" s="1" t="s">
        <v>1525</v>
      </c>
      <c r="C5036" s="1">
        <v>103021903</v>
      </c>
      <c r="D5036" s="1">
        <v>35</v>
      </c>
      <c r="E5036" s="1" t="s">
        <v>1570</v>
      </c>
      <c r="F5036" s="1" t="s">
        <v>229</v>
      </c>
      <c r="G5036" s="1" t="s">
        <v>164</v>
      </c>
      <c r="H5036" s="1" t="s">
        <v>240</v>
      </c>
    </row>
    <row r="5037" spans="1:8" x14ac:dyDescent="0.25">
      <c r="A5037" s="1">
        <v>390036</v>
      </c>
      <c r="B5037" s="1" t="s">
        <v>1525</v>
      </c>
      <c r="C5037" s="1">
        <v>103022103</v>
      </c>
      <c r="D5037" s="1">
        <v>36</v>
      </c>
      <c r="E5037" s="1" t="s">
        <v>1571</v>
      </c>
      <c r="F5037" s="1" t="s">
        <v>229</v>
      </c>
      <c r="G5037" s="1" t="s">
        <v>164</v>
      </c>
      <c r="H5037" s="1" t="s">
        <v>240</v>
      </c>
    </row>
    <row r="5038" spans="1:8" x14ac:dyDescent="0.25">
      <c r="A5038" s="1">
        <v>390037</v>
      </c>
      <c r="B5038" s="1" t="s">
        <v>1525</v>
      </c>
      <c r="C5038" s="1">
        <v>103022253</v>
      </c>
      <c r="D5038" s="1">
        <v>37</v>
      </c>
      <c r="E5038" s="1" t="s">
        <v>1572</v>
      </c>
      <c r="F5038" s="1" t="s">
        <v>229</v>
      </c>
      <c r="G5038" s="1" t="s">
        <v>164</v>
      </c>
      <c r="H5038" s="1" t="s">
        <v>240</v>
      </c>
    </row>
    <row r="5039" spans="1:8" x14ac:dyDescent="0.25">
      <c r="A5039" s="1">
        <v>390038</v>
      </c>
      <c r="B5039" s="1" t="s">
        <v>1525</v>
      </c>
      <c r="C5039" s="1">
        <v>103022503</v>
      </c>
      <c r="D5039" s="1">
        <v>38</v>
      </c>
      <c r="E5039" s="1" t="s">
        <v>1573</v>
      </c>
      <c r="F5039" s="1" t="s">
        <v>229</v>
      </c>
      <c r="G5039" s="1" t="s">
        <v>164</v>
      </c>
      <c r="H5039" s="1" t="s">
        <v>240</v>
      </c>
    </row>
    <row r="5040" spans="1:8" x14ac:dyDescent="0.25">
      <c r="A5040" s="1">
        <v>390039</v>
      </c>
      <c r="B5040" s="1" t="s">
        <v>1525</v>
      </c>
      <c r="C5040" s="1">
        <v>103022803</v>
      </c>
      <c r="D5040" s="1">
        <v>39</v>
      </c>
      <c r="E5040" s="1" t="s">
        <v>1574</v>
      </c>
      <c r="F5040" s="1" t="s">
        <v>229</v>
      </c>
      <c r="G5040" s="1" t="s">
        <v>164</v>
      </c>
      <c r="H5040" s="1" t="s">
        <v>240</v>
      </c>
    </row>
    <row r="5041" spans="1:8" x14ac:dyDescent="0.25">
      <c r="A5041" s="1">
        <v>390040</v>
      </c>
      <c r="B5041" s="1" t="s">
        <v>1525</v>
      </c>
      <c r="C5041" s="1">
        <v>103023153</v>
      </c>
      <c r="D5041" s="1">
        <v>40</v>
      </c>
      <c r="E5041" s="1" t="s">
        <v>1575</v>
      </c>
      <c r="F5041" s="1" t="s">
        <v>229</v>
      </c>
      <c r="G5041" s="1" t="s">
        <v>164</v>
      </c>
      <c r="H5041" s="1" t="s">
        <v>240</v>
      </c>
    </row>
    <row r="5042" spans="1:8" x14ac:dyDescent="0.25">
      <c r="A5042" s="1">
        <v>390041</v>
      </c>
      <c r="B5042" s="1" t="s">
        <v>1525</v>
      </c>
      <c r="C5042" s="1">
        <v>103023912</v>
      </c>
      <c r="D5042" s="1">
        <v>41</v>
      </c>
      <c r="E5042" s="1" t="s">
        <v>1576</v>
      </c>
      <c r="F5042" s="1" t="s">
        <v>229</v>
      </c>
      <c r="G5042" s="1" t="s">
        <v>164</v>
      </c>
      <c r="H5042" s="1" t="s">
        <v>240</v>
      </c>
    </row>
    <row r="5043" spans="1:8" x14ac:dyDescent="0.25">
      <c r="A5043" s="1">
        <v>390042</v>
      </c>
      <c r="B5043" s="1" t="s">
        <v>1525</v>
      </c>
      <c r="C5043" s="1">
        <v>103024102</v>
      </c>
      <c r="D5043" s="1">
        <v>42</v>
      </c>
      <c r="E5043" s="1" t="s">
        <v>1577</v>
      </c>
      <c r="F5043" s="1" t="s">
        <v>229</v>
      </c>
      <c r="G5043" s="1" t="s">
        <v>164</v>
      </c>
      <c r="H5043" s="1" t="s">
        <v>240</v>
      </c>
    </row>
    <row r="5044" spans="1:8" x14ac:dyDescent="0.25">
      <c r="A5044" s="1">
        <v>390043</v>
      </c>
      <c r="B5044" s="1" t="s">
        <v>1525</v>
      </c>
      <c r="C5044" s="1">
        <v>103024603</v>
      </c>
      <c r="D5044" s="1">
        <v>43</v>
      </c>
      <c r="E5044" s="1" t="s">
        <v>1578</v>
      </c>
      <c r="F5044" s="1" t="s">
        <v>229</v>
      </c>
      <c r="G5044" s="1" t="s">
        <v>164</v>
      </c>
      <c r="H5044" s="1" t="s">
        <v>240</v>
      </c>
    </row>
    <row r="5045" spans="1:8" x14ac:dyDescent="0.25">
      <c r="A5045" s="1">
        <v>390044</v>
      </c>
      <c r="B5045" s="1" t="s">
        <v>1525</v>
      </c>
      <c r="C5045" s="1">
        <v>103024753</v>
      </c>
      <c r="D5045" s="1">
        <v>44</v>
      </c>
      <c r="E5045" s="1" t="s">
        <v>1579</v>
      </c>
      <c r="F5045" s="1" t="s">
        <v>229</v>
      </c>
      <c r="G5045" s="1" t="s">
        <v>164</v>
      </c>
      <c r="H5045" s="1" t="s">
        <v>240</v>
      </c>
    </row>
    <row r="5046" spans="1:8" x14ac:dyDescent="0.25">
      <c r="A5046" s="1">
        <v>390045</v>
      </c>
      <c r="B5046" s="1" t="s">
        <v>1525</v>
      </c>
      <c r="C5046" s="1">
        <v>103025002</v>
      </c>
      <c r="D5046" s="1">
        <v>45</v>
      </c>
      <c r="E5046" s="1" t="s">
        <v>1580</v>
      </c>
      <c r="F5046" s="1" t="s">
        <v>229</v>
      </c>
      <c r="G5046" s="1" t="s">
        <v>164</v>
      </c>
      <c r="H5046" s="1" t="s">
        <v>240</v>
      </c>
    </row>
    <row r="5047" spans="1:8" x14ac:dyDescent="0.25">
      <c r="A5047" s="1">
        <v>390046</v>
      </c>
      <c r="B5047" s="1" t="s">
        <v>1525</v>
      </c>
      <c r="C5047" s="1">
        <v>103026002</v>
      </c>
      <c r="D5047" s="1">
        <v>46</v>
      </c>
      <c r="E5047" s="1" t="s">
        <v>1581</v>
      </c>
      <c r="F5047" s="1" t="s">
        <v>229</v>
      </c>
      <c r="G5047" s="1" t="s">
        <v>164</v>
      </c>
      <c r="H5047" s="1" t="s">
        <v>240</v>
      </c>
    </row>
    <row r="5048" spans="1:8" x14ac:dyDescent="0.25">
      <c r="A5048" s="1">
        <v>390047</v>
      </c>
      <c r="B5048" s="1" t="s">
        <v>1525</v>
      </c>
      <c r="C5048" s="1">
        <v>103026303</v>
      </c>
      <c r="D5048" s="1">
        <v>47</v>
      </c>
      <c r="E5048" s="1" t="s">
        <v>1582</v>
      </c>
      <c r="F5048" s="1" t="s">
        <v>229</v>
      </c>
      <c r="G5048" s="1" t="s">
        <v>164</v>
      </c>
      <c r="H5048" s="1" t="s">
        <v>240</v>
      </c>
    </row>
    <row r="5049" spans="1:8" x14ac:dyDescent="0.25">
      <c r="A5049" s="1">
        <v>390048</v>
      </c>
      <c r="B5049" s="1" t="s">
        <v>1525</v>
      </c>
      <c r="C5049" s="1">
        <v>103026343</v>
      </c>
      <c r="D5049" s="1">
        <v>48</v>
      </c>
      <c r="E5049" s="1" t="s">
        <v>1583</v>
      </c>
      <c r="F5049" s="1" t="s">
        <v>229</v>
      </c>
      <c r="G5049" s="1" t="s">
        <v>164</v>
      </c>
      <c r="H5049" s="1" t="s">
        <v>240</v>
      </c>
    </row>
    <row r="5050" spans="1:8" x14ac:dyDescent="0.25">
      <c r="A5050" s="1">
        <v>390049</v>
      </c>
      <c r="B5050" s="1" t="s">
        <v>1525</v>
      </c>
      <c r="C5050" s="1">
        <v>103026402</v>
      </c>
      <c r="D5050" s="1">
        <v>49</v>
      </c>
      <c r="E5050" s="1" t="s">
        <v>1584</v>
      </c>
      <c r="F5050" s="1" t="s">
        <v>229</v>
      </c>
      <c r="G5050" s="1" t="s">
        <v>164</v>
      </c>
      <c r="H5050" s="1" t="s">
        <v>240</v>
      </c>
    </row>
    <row r="5051" spans="1:8" x14ac:dyDescent="0.25">
      <c r="A5051" s="1">
        <v>390050</v>
      </c>
      <c r="B5051" s="1" t="s">
        <v>1525</v>
      </c>
      <c r="C5051" s="1">
        <v>103026852</v>
      </c>
      <c r="D5051" s="1">
        <v>50</v>
      </c>
      <c r="E5051" s="1" t="s">
        <v>1585</v>
      </c>
      <c r="F5051" s="1" t="s">
        <v>229</v>
      </c>
      <c r="G5051" s="1" t="s">
        <v>164</v>
      </c>
      <c r="H5051" s="1" t="s">
        <v>240</v>
      </c>
    </row>
    <row r="5052" spans="1:8" x14ac:dyDescent="0.25">
      <c r="A5052" s="1">
        <v>390051</v>
      </c>
      <c r="B5052" s="1" t="s">
        <v>1525</v>
      </c>
      <c r="C5052" s="1">
        <v>103026873</v>
      </c>
      <c r="D5052" s="1">
        <v>51</v>
      </c>
      <c r="E5052" s="1" t="s">
        <v>1586</v>
      </c>
      <c r="F5052" s="1" t="s">
        <v>229</v>
      </c>
      <c r="G5052" s="1" t="s">
        <v>164</v>
      </c>
      <c r="H5052" s="1" t="s">
        <v>240</v>
      </c>
    </row>
    <row r="5053" spans="1:8" x14ac:dyDescent="0.25">
      <c r="A5053" s="1">
        <v>390052</v>
      </c>
      <c r="B5053" s="1" t="s">
        <v>1525</v>
      </c>
      <c r="C5053" s="1">
        <v>103026902</v>
      </c>
      <c r="D5053" s="1">
        <v>52</v>
      </c>
      <c r="E5053" s="1" t="s">
        <v>1587</v>
      </c>
      <c r="F5053" s="1" t="s">
        <v>229</v>
      </c>
      <c r="G5053" s="1" t="s">
        <v>164</v>
      </c>
      <c r="H5053" s="1" t="s">
        <v>240</v>
      </c>
    </row>
    <row r="5054" spans="1:8" x14ac:dyDescent="0.25">
      <c r="A5054" s="1">
        <v>390053</v>
      </c>
      <c r="B5054" s="1" t="s">
        <v>1525</v>
      </c>
      <c r="C5054" s="1">
        <v>103027352</v>
      </c>
      <c r="D5054" s="1">
        <v>53</v>
      </c>
      <c r="E5054" s="1" t="s">
        <v>1588</v>
      </c>
      <c r="F5054" s="1" t="s">
        <v>229</v>
      </c>
      <c r="G5054" s="1" t="s">
        <v>164</v>
      </c>
      <c r="H5054" s="1" t="s">
        <v>240</v>
      </c>
    </row>
    <row r="5055" spans="1:8" x14ac:dyDescent="0.25">
      <c r="A5055" s="1">
        <v>390054</v>
      </c>
      <c r="B5055" s="1" t="s">
        <v>1525</v>
      </c>
      <c r="C5055" s="1">
        <v>103027503</v>
      </c>
      <c r="D5055" s="1">
        <v>54</v>
      </c>
      <c r="E5055" s="1" t="s">
        <v>1589</v>
      </c>
      <c r="F5055" s="1" t="s">
        <v>229</v>
      </c>
      <c r="G5055" s="1" t="s">
        <v>164</v>
      </c>
      <c r="H5055" s="1" t="s">
        <v>240</v>
      </c>
    </row>
    <row r="5056" spans="1:8" x14ac:dyDescent="0.25">
      <c r="A5056" s="1">
        <v>390055</v>
      </c>
      <c r="B5056" s="1" t="s">
        <v>1525</v>
      </c>
      <c r="C5056" s="1">
        <v>103027753</v>
      </c>
      <c r="D5056" s="1">
        <v>55</v>
      </c>
      <c r="E5056" s="1" t="s">
        <v>1590</v>
      </c>
      <c r="F5056" s="1" t="s">
        <v>229</v>
      </c>
      <c r="G5056" s="1" t="s">
        <v>164</v>
      </c>
      <c r="H5056" s="1" t="s">
        <v>240</v>
      </c>
    </row>
    <row r="5057" spans="1:8" x14ac:dyDescent="0.25">
      <c r="A5057" s="1">
        <v>390056</v>
      </c>
      <c r="B5057" s="1" t="s">
        <v>1525</v>
      </c>
      <c r="C5057" s="1">
        <v>103028203</v>
      </c>
      <c r="D5057" s="1">
        <v>56</v>
      </c>
      <c r="E5057" s="1" t="s">
        <v>1591</v>
      </c>
      <c r="F5057" s="1" t="s">
        <v>229</v>
      </c>
      <c r="G5057" s="1" t="s">
        <v>164</v>
      </c>
      <c r="H5057" s="1" t="s">
        <v>240</v>
      </c>
    </row>
    <row r="5058" spans="1:8" x14ac:dyDescent="0.25">
      <c r="A5058" s="1">
        <v>390057</v>
      </c>
      <c r="B5058" s="1" t="s">
        <v>1525</v>
      </c>
      <c r="C5058" s="1">
        <v>103028302</v>
      </c>
      <c r="D5058" s="1">
        <v>57</v>
      </c>
      <c r="E5058" s="1" t="s">
        <v>1592</v>
      </c>
      <c r="F5058" s="1" t="s">
        <v>229</v>
      </c>
      <c r="G5058" s="1" t="s">
        <v>164</v>
      </c>
      <c r="H5058" s="1" t="s">
        <v>240</v>
      </c>
    </row>
    <row r="5059" spans="1:8" x14ac:dyDescent="0.25">
      <c r="A5059" s="1">
        <v>390058</v>
      </c>
      <c r="B5059" s="1" t="s">
        <v>1525</v>
      </c>
      <c r="C5059" s="1">
        <v>103028653</v>
      </c>
      <c r="D5059" s="1">
        <v>58</v>
      </c>
      <c r="E5059" s="1" t="s">
        <v>1593</v>
      </c>
      <c r="F5059" s="1" t="s">
        <v>229</v>
      </c>
      <c r="G5059" s="1" t="s">
        <v>164</v>
      </c>
      <c r="H5059" s="1" t="s">
        <v>240</v>
      </c>
    </row>
    <row r="5060" spans="1:8" x14ac:dyDescent="0.25">
      <c r="A5060" s="1">
        <v>390059</v>
      </c>
      <c r="B5060" s="1" t="s">
        <v>1525</v>
      </c>
      <c r="C5060" s="1">
        <v>103028703</v>
      </c>
      <c r="D5060" s="1">
        <v>59</v>
      </c>
      <c r="E5060" s="1" t="s">
        <v>1594</v>
      </c>
      <c r="F5060" s="1" t="s">
        <v>229</v>
      </c>
      <c r="G5060" s="1" t="s">
        <v>164</v>
      </c>
      <c r="H5060" s="1" t="s">
        <v>240</v>
      </c>
    </row>
    <row r="5061" spans="1:8" x14ac:dyDescent="0.25">
      <c r="A5061" s="1">
        <v>390060</v>
      </c>
      <c r="B5061" s="1" t="s">
        <v>1525</v>
      </c>
      <c r="C5061" s="1">
        <v>103028753</v>
      </c>
      <c r="D5061" s="1">
        <v>60</v>
      </c>
      <c r="E5061" s="1" t="s">
        <v>1595</v>
      </c>
      <c r="F5061" s="1" t="s">
        <v>229</v>
      </c>
      <c r="G5061" s="1" t="s">
        <v>164</v>
      </c>
      <c r="H5061" s="1" t="s">
        <v>240</v>
      </c>
    </row>
    <row r="5062" spans="1:8" x14ac:dyDescent="0.25">
      <c r="A5062" s="1">
        <v>390061</v>
      </c>
      <c r="B5062" s="1" t="s">
        <v>1525</v>
      </c>
      <c r="C5062" s="1">
        <v>103028833</v>
      </c>
      <c r="D5062" s="1">
        <v>61</v>
      </c>
      <c r="E5062" s="1" t="s">
        <v>1596</v>
      </c>
      <c r="F5062" s="1" t="s">
        <v>229</v>
      </c>
      <c r="G5062" s="1" t="s">
        <v>164</v>
      </c>
      <c r="H5062" s="1" t="s">
        <v>240</v>
      </c>
    </row>
    <row r="5063" spans="1:8" x14ac:dyDescent="0.25">
      <c r="A5063" s="1">
        <v>390062</v>
      </c>
      <c r="B5063" s="1" t="s">
        <v>1525</v>
      </c>
      <c r="C5063" s="1">
        <v>103028853</v>
      </c>
      <c r="D5063" s="1">
        <v>62</v>
      </c>
      <c r="E5063" s="1" t="s">
        <v>1597</v>
      </c>
      <c r="F5063" s="1" t="s">
        <v>229</v>
      </c>
      <c r="G5063" s="1" t="s">
        <v>164</v>
      </c>
      <c r="H5063" s="1" t="s">
        <v>240</v>
      </c>
    </row>
    <row r="5064" spans="1:8" x14ac:dyDescent="0.25">
      <c r="A5064" s="1">
        <v>390063</v>
      </c>
      <c r="B5064" s="1" t="s">
        <v>1525</v>
      </c>
      <c r="C5064" s="1">
        <v>103029203</v>
      </c>
      <c r="D5064" s="1">
        <v>63</v>
      </c>
      <c r="E5064" s="1" t="s">
        <v>1598</v>
      </c>
      <c r="F5064" s="1" t="s">
        <v>229</v>
      </c>
      <c r="G5064" s="1" t="s">
        <v>164</v>
      </c>
      <c r="H5064" s="1" t="s">
        <v>240</v>
      </c>
    </row>
    <row r="5065" spans="1:8" x14ac:dyDescent="0.25">
      <c r="A5065" s="1">
        <v>390064</v>
      </c>
      <c r="B5065" s="1" t="s">
        <v>1525</v>
      </c>
      <c r="C5065" s="1">
        <v>103029403</v>
      </c>
      <c r="D5065" s="1">
        <v>64</v>
      </c>
      <c r="E5065" s="1" t="s">
        <v>1599</v>
      </c>
      <c r="F5065" s="1" t="s">
        <v>229</v>
      </c>
      <c r="G5065" s="1" t="s">
        <v>164</v>
      </c>
      <c r="H5065" s="1" t="s">
        <v>240</v>
      </c>
    </row>
    <row r="5066" spans="1:8" x14ac:dyDescent="0.25">
      <c r="A5066" s="1">
        <v>390065</v>
      </c>
      <c r="B5066" s="1" t="s">
        <v>1525</v>
      </c>
      <c r="C5066" s="1">
        <v>103029553</v>
      </c>
      <c r="D5066" s="1">
        <v>65</v>
      </c>
      <c r="E5066" s="1" t="s">
        <v>1600</v>
      </c>
      <c r="F5066" s="1" t="s">
        <v>229</v>
      </c>
      <c r="G5066" s="1" t="s">
        <v>164</v>
      </c>
      <c r="H5066" s="1" t="s">
        <v>240</v>
      </c>
    </row>
    <row r="5067" spans="1:8" x14ac:dyDescent="0.25">
      <c r="A5067" s="1">
        <v>390066</v>
      </c>
      <c r="B5067" s="1" t="s">
        <v>1525</v>
      </c>
      <c r="C5067" s="1">
        <v>103029603</v>
      </c>
      <c r="D5067" s="1">
        <v>66</v>
      </c>
      <c r="E5067" s="1" t="s">
        <v>1601</v>
      </c>
      <c r="F5067" s="1" t="s">
        <v>229</v>
      </c>
      <c r="G5067" s="1" t="s">
        <v>164</v>
      </c>
      <c r="H5067" s="1" t="s">
        <v>240</v>
      </c>
    </row>
    <row r="5068" spans="1:8" x14ac:dyDescent="0.25">
      <c r="A5068" s="1">
        <v>390067</v>
      </c>
      <c r="B5068" s="1" t="s">
        <v>1525</v>
      </c>
      <c r="C5068" s="1">
        <v>103029803</v>
      </c>
      <c r="D5068" s="1">
        <v>67</v>
      </c>
      <c r="E5068" s="1" t="s">
        <v>1602</v>
      </c>
      <c r="F5068" s="1" t="s">
        <v>229</v>
      </c>
      <c r="G5068" s="1" t="s">
        <v>164</v>
      </c>
      <c r="H5068" s="1" t="s">
        <v>240</v>
      </c>
    </row>
    <row r="5069" spans="1:8" x14ac:dyDescent="0.25">
      <c r="A5069" s="1">
        <v>390068</v>
      </c>
      <c r="B5069" s="1" t="s">
        <v>1525</v>
      </c>
      <c r="C5069" s="1">
        <v>103029902</v>
      </c>
      <c r="D5069" s="1">
        <v>68</v>
      </c>
      <c r="E5069" s="1" t="s">
        <v>1603</v>
      </c>
      <c r="F5069" s="1" t="s">
        <v>229</v>
      </c>
      <c r="G5069" s="1" t="s">
        <v>164</v>
      </c>
      <c r="H5069" s="1" t="s">
        <v>240</v>
      </c>
    </row>
    <row r="5070" spans="1:8" x14ac:dyDescent="0.25">
      <c r="A5070" s="1">
        <v>390069</v>
      </c>
      <c r="B5070" s="1" t="s">
        <v>1525</v>
      </c>
      <c r="C5070" s="1">
        <v>104101252</v>
      </c>
      <c r="D5070" s="1">
        <v>69</v>
      </c>
      <c r="E5070" s="1" t="s">
        <v>1604</v>
      </c>
      <c r="F5070" s="1" t="s">
        <v>230</v>
      </c>
      <c r="G5070" s="1" t="s">
        <v>165</v>
      </c>
      <c r="H5070" s="1" t="s">
        <v>240</v>
      </c>
    </row>
    <row r="5071" spans="1:8" x14ac:dyDescent="0.25">
      <c r="A5071" s="1">
        <v>390070</v>
      </c>
      <c r="B5071" s="1" t="s">
        <v>1525</v>
      </c>
      <c r="C5071" s="1">
        <v>104103603</v>
      </c>
      <c r="D5071" s="1">
        <v>70</v>
      </c>
      <c r="E5071" s="1" t="s">
        <v>1605</v>
      </c>
      <c r="F5071" s="1" t="s">
        <v>230</v>
      </c>
      <c r="G5071" s="1" t="s">
        <v>165</v>
      </c>
      <c r="H5071" s="1" t="s">
        <v>240</v>
      </c>
    </row>
    <row r="5072" spans="1:8" x14ac:dyDescent="0.25">
      <c r="A5072" s="1">
        <v>390071</v>
      </c>
      <c r="B5072" s="1" t="s">
        <v>1525</v>
      </c>
      <c r="C5072" s="1">
        <v>104105003</v>
      </c>
      <c r="D5072" s="1">
        <v>71</v>
      </c>
      <c r="E5072" s="1" t="s">
        <v>1606</v>
      </c>
      <c r="F5072" s="1" t="s">
        <v>230</v>
      </c>
      <c r="G5072" s="1" t="s">
        <v>165</v>
      </c>
      <c r="H5072" s="1" t="s">
        <v>240</v>
      </c>
    </row>
    <row r="5073" spans="1:8" x14ac:dyDescent="0.25">
      <c r="A5073" s="1">
        <v>390072</v>
      </c>
      <c r="B5073" s="1" t="s">
        <v>1525</v>
      </c>
      <c r="C5073" s="1">
        <v>104105353</v>
      </c>
      <c r="D5073" s="1">
        <v>72</v>
      </c>
      <c r="E5073" s="1" t="s">
        <v>1607</v>
      </c>
      <c r="F5073" s="1" t="s">
        <v>230</v>
      </c>
      <c r="G5073" s="1" t="s">
        <v>165</v>
      </c>
      <c r="H5073" s="1" t="s">
        <v>240</v>
      </c>
    </row>
    <row r="5074" spans="1:8" x14ac:dyDescent="0.25">
      <c r="A5074" s="1">
        <v>390073</v>
      </c>
      <c r="B5074" s="1" t="s">
        <v>1525</v>
      </c>
      <c r="C5074" s="1">
        <v>104107503</v>
      </c>
      <c r="D5074" s="1">
        <v>73</v>
      </c>
      <c r="E5074" s="1" t="s">
        <v>1608</v>
      </c>
      <c r="F5074" s="1" t="s">
        <v>230</v>
      </c>
      <c r="G5074" s="1" t="s">
        <v>165</v>
      </c>
      <c r="H5074" s="1" t="s">
        <v>240</v>
      </c>
    </row>
    <row r="5075" spans="1:8" x14ac:dyDescent="0.25">
      <c r="A5075" s="1">
        <v>390074</v>
      </c>
      <c r="B5075" s="1" t="s">
        <v>1525</v>
      </c>
      <c r="C5075" s="1">
        <v>104107803</v>
      </c>
      <c r="D5075" s="1">
        <v>74</v>
      </c>
      <c r="E5075" s="1" t="s">
        <v>1609</v>
      </c>
      <c r="F5075" s="1" t="s">
        <v>230</v>
      </c>
      <c r="G5075" s="1" t="s">
        <v>165</v>
      </c>
      <c r="H5075" s="1" t="s">
        <v>240</v>
      </c>
    </row>
    <row r="5076" spans="1:8" x14ac:dyDescent="0.25">
      <c r="A5076" s="1">
        <v>390075</v>
      </c>
      <c r="B5076" s="1" t="s">
        <v>1525</v>
      </c>
      <c r="C5076" s="1">
        <v>104107903</v>
      </c>
      <c r="D5076" s="1">
        <v>75</v>
      </c>
      <c r="E5076" s="1" t="s">
        <v>1610</v>
      </c>
      <c r="F5076" s="1" t="s">
        <v>230</v>
      </c>
      <c r="G5076" s="1" t="s">
        <v>165</v>
      </c>
      <c r="H5076" s="1" t="s">
        <v>240</v>
      </c>
    </row>
    <row r="5077" spans="1:8" x14ac:dyDescent="0.25">
      <c r="A5077" s="1">
        <v>390076</v>
      </c>
      <c r="B5077" s="1" t="s">
        <v>1525</v>
      </c>
      <c r="C5077" s="1">
        <v>104372003</v>
      </c>
      <c r="D5077" s="1">
        <v>76</v>
      </c>
      <c r="E5077" s="1" t="s">
        <v>1611</v>
      </c>
      <c r="F5077" s="1" t="s">
        <v>230</v>
      </c>
      <c r="G5077" s="1" t="s">
        <v>166</v>
      </c>
      <c r="H5077" s="1" t="s">
        <v>240</v>
      </c>
    </row>
    <row r="5078" spans="1:8" x14ac:dyDescent="0.25">
      <c r="A5078" s="1">
        <v>390077</v>
      </c>
      <c r="B5078" s="1" t="s">
        <v>1525</v>
      </c>
      <c r="C5078" s="1">
        <v>104374003</v>
      </c>
      <c r="D5078" s="1">
        <v>77</v>
      </c>
      <c r="E5078" s="1" t="s">
        <v>1612</v>
      </c>
      <c r="F5078" s="1" t="s">
        <v>230</v>
      </c>
      <c r="G5078" s="1" t="s">
        <v>166</v>
      </c>
      <c r="H5078" s="1" t="s">
        <v>240</v>
      </c>
    </row>
    <row r="5079" spans="1:8" x14ac:dyDescent="0.25">
      <c r="A5079" s="1">
        <v>390078</v>
      </c>
      <c r="B5079" s="1" t="s">
        <v>1525</v>
      </c>
      <c r="C5079" s="1">
        <v>104375003</v>
      </c>
      <c r="D5079" s="1">
        <v>78</v>
      </c>
      <c r="E5079" s="1" t="s">
        <v>1613</v>
      </c>
      <c r="F5079" s="1" t="s">
        <v>230</v>
      </c>
      <c r="G5079" s="1" t="s">
        <v>166</v>
      </c>
      <c r="H5079" s="1" t="s">
        <v>240</v>
      </c>
    </row>
    <row r="5080" spans="1:8" x14ac:dyDescent="0.25">
      <c r="A5080" s="1">
        <v>390079</v>
      </c>
      <c r="B5080" s="1" t="s">
        <v>1525</v>
      </c>
      <c r="C5080" s="1">
        <v>104375203</v>
      </c>
      <c r="D5080" s="1">
        <v>79</v>
      </c>
      <c r="E5080" s="1" t="s">
        <v>1614</v>
      </c>
      <c r="F5080" s="1" t="s">
        <v>230</v>
      </c>
      <c r="G5080" s="1" t="s">
        <v>166</v>
      </c>
      <c r="H5080" s="1" t="s">
        <v>240</v>
      </c>
    </row>
    <row r="5081" spans="1:8" x14ac:dyDescent="0.25">
      <c r="A5081" s="1">
        <v>390080</v>
      </c>
      <c r="B5081" s="1" t="s">
        <v>1525</v>
      </c>
      <c r="C5081" s="1">
        <v>104375302</v>
      </c>
      <c r="D5081" s="1">
        <v>80</v>
      </c>
      <c r="E5081" s="1" t="s">
        <v>1615</v>
      </c>
      <c r="F5081" s="1" t="s">
        <v>230</v>
      </c>
      <c r="G5081" s="1" t="s">
        <v>166</v>
      </c>
      <c r="H5081" s="1" t="s">
        <v>240</v>
      </c>
    </row>
    <row r="5082" spans="1:8" x14ac:dyDescent="0.25">
      <c r="A5082" s="1">
        <v>390081</v>
      </c>
      <c r="B5082" s="1" t="s">
        <v>1525</v>
      </c>
      <c r="C5082" s="1">
        <v>104376203</v>
      </c>
      <c r="D5082" s="1">
        <v>81</v>
      </c>
      <c r="E5082" s="1" t="s">
        <v>1616</v>
      </c>
      <c r="F5082" s="1" t="s">
        <v>230</v>
      </c>
      <c r="G5082" s="1" t="s">
        <v>166</v>
      </c>
      <c r="H5082" s="1" t="s">
        <v>240</v>
      </c>
    </row>
    <row r="5083" spans="1:8" x14ac:dyDescent="0.25">
      <c r="A5083" s="1">
        <v>390082</v>
      </c>
      <c r="B5083" s="1" t="s">
        <v>1525</v>
      </c>
      <c r="C5083" s="1">
        <v>104377003</v>
      </c>
      <c r="D5083" s="1">
        <v>82</v>
      </c>
      <c r="E5083" s="1" t="s">
        <v>1617</v>
      </c>
      <c r="F5083" s="1" t="s">
        <v>230</v>
      </c>
      <c r="G5083" s="1" t="s">
        <v>166</v>
      </c>
      <c r="H5083" s="1" t="s">
        <v>240</v>
      </c>
    </row>
    <row r="5084" spans="1:8" x14ac:dyDescent="0.25">
      <c r="A5084" s="1">
        <v>390083</v>
      </c>
      <c r="B5084" s="1" t="s">
        <v>1525</v>
      </c>
      <c r="C5084" s="1">
        <v>104378003</v>
      </c>
      <c r="D5084" s="1">
        <v>83</v>
      </c>
      <c r="E5084" s="1" t="s">
        <v>1618</v>
      </c>
      <c r="F5084" s="1" t="s">
        <v>230</v>
      </c>
      <c r="G5084" s="1" t="s">
        <v>166</v>
      </c>
      <c r="H5084" s="1" t="s">
        <v>240</v>
      </c>
    </row>
    <row r="5085" spans="1:8" x14ac:dyDescent="0.25">
      <c r="A5085" s="1">
        <v>390084</v>
      </c>
      <c r="B5085" s="1" t="s">
        <v>1525</v>
      </c>
      <c r="C5085" s="1">
        <v>104431304</v>
      </c>
      <c r="D5085" s="1">
        <v>84</v>
      </c>
      <c r="E5085" s="1" t="s">
        <v>1619</v>
      </c>
      <c r="F5085" s="1" t="s">
        <v>230</v>
      </c>
      <c r="G5085" s="1" t="s">
        <v>167</v>
      </c>
      <c r="H5085" s="1" t="s">
        <v>240</v>
      </c>
    </row>
    <row r="5086" spans="1:8" x14ac:dyDescent="0.25">
      <c r="A5086" s="1">
        <v>390085</v>
      </c>
      <c r="B5086" s="1" t="s">
        <v>1525</v>
      </c>
      <c r="C5086" s="1">
        <v>104432503</v>
      </c>
      <c r="D5086" s="1">
        <v>85</v>
      </c>
      <c r="E5086" s="1" t="s">
        <v>1620</v>
      </c>
      <c r="F5086" s="1" t="s">
        <v>230</v>
      </c>
      <c r="G5086" s="1" t="s">
        <v>167</v>
      </c>
      <c r="H5086" s="1" t="s">
        <v>240</v>
      </c>
    </row>
    <row r="5087" spans="1:8" x14ac:dyDescent="0.25">
      <c r="A5087" s="1">
        <v>390086</v>
      </c>
      <c r="B5087" s="1" t="s">
        <v>1525</v>
      </c>
      <c r="C5087" s="1">
        <v>104432803</v>
      </c>
      <c r="D5087" s="1">
        <v>86</v>
      </c>
      <c r="E5087" s="1" t="s">
        <v>1621</v>
      </c>
      <c r="F5087" s="1" t="s">
        <v>230</v>
      </c>
      <c r="G5087" s="1" t="s">
        <v>167</v>
      </c>
      <c r="H5087" s="1" t="s">
        <v>240</v>
      </c>
    </row>
    <row r="5088" spans="1:8" x14ac:dyDescent="0.25">
      <c r="A5088" s="1">
        <v>390087</v>
      </c>
      <c r="B5088" s="1" t="s">
        <v>1525</v>
      </c>
      <c r="C5088" s="1">
        <v>104432903</v>
      </c>
      <c r="D5088" s="1">
        <v>87</v>
      </c>
      <c r="E5088" s="1" t="s">
        <v>1622</v>
      </c>
      <c r="F5088" s="1" t="s">
        <v>230</v>
      </c>
      <c r="G5088" s="1" t="s">
        <v>167</v>
      </c>
      <c r="H5088" s="1" t="s">
        <v>240</v>
      </c>
    </row>
    <row r="5089" spans="1:8" x14ac:dyDescent="0.25">
      <c r="A5089" s="1">
        <v>390088</v>
      </c>
      <c r="B5089" s="1" t="s">
        <v>1525</v>
      </c>
      <c r="C5089" s="1">
        <v>104433303</v>
      </c>
      <c r="D5089" s="1">
        <v>88</v>
      </c>
      <c r="E5089" s="1" t="s">
        <v>1623</v>
      </c>
      <c r="F5089" s="1" t="s">
        <v>230</v>
      </c>
      <c r="G5089" s="1" t="s">
        <v>167</v>
      </c>
      <c r="H5089" s="1" t="s">
        <v>240</v>
      </c>
    </row>
    <row r="5090" spans="1:8" x14ac:dyDescent="0.25">
      <c r="A5090" s="1">
        <v>390089</v>
      </c>
      <c r="B5090" s="1" t="s">
        <v>1525</v>
      </c>
      <c r="C5090" s="1">
        <v>104433604</v>
      </c>
      <c r="D5090" s="1">
        <v>89</v>
      </c>
      <c r="E5090" s="1" t="s">
        <v>1624</v>
      </c>
      <c r="F5090" s="1" t="s">
        <v>230</v>
      </c>
      <c r="G5090" s="1" t="s">
        <v>167</v>
      </c>
      <c r="H5090" s="1" t="s">
        <v>240</v>
      </c>
    </row>
    <row r="5091" spans="1:8" x14ac:dyDescent="0.25">
      <c r="A5091" s="1">
        <v>390090</v>
      </c>
      <c r="B5091" s="1" t="s">
        <v>1525</v>
      </c>
      <c r="C5091" s="1">
        <v>104433903</v>
      </c>
      <c r="D5091" s="1">
        <v>90</v>
      </c>
      <c r="E5091" s="1" t="s">
        <v>1625</v>
      </c>
      <c r="F5091" s="1" t="s">
        <v>230</v>
      </c>
      <c r="G5091" s="1" t="s">
        <v>167</v>
      </c>
      <c r="H5091" s="1" t="s">
        <v>240</v>
      </c>
    </row>
    <row r="5092" spans="1:8" x14ac:dyDescent="0.25">
      <c r="A5092" s="1">
        <v>390091</v>
      </c>
      <c r="B5092" s="1" t="s">
        <v>1525</v>
      </c>
      <c r="C5092" s="1">
        <v>104435003</v>
      </c>
      <c r="D5092" s="1">
        <v>91</v>
      </c>
      <c r="E5092" s="1" t="s">
        <v>1626</v>
      </c>
      <c r="F5092" s="1" t="s">
        <v>230</v>
      </c>
      <c r="G5092" s="1" t="s">
        <v>167</v>
      </c>
      <c r="H5092" s="1" t="s">
        <v>240</v>
      </c>
    </row>
    <row r="5093" spans="1:8" x14ac:dyDescent="0.25">
      <c r="A5093" s="1">
        <v>390092</v>
      </c>
      <c r="B5093" s="1" t="s">
        <v>1525</v>
      </c>
      <c r="C5093" s="1">
        <v>104435303</v>
      </c>
      <c r="D5093" s="1">
        <v>92</v>
      </c>
      <c r="E5093" s="1" t="s">
        <v>1627</v>
      </c>
      <c r="F5093" s="1" t="s">
        <v>230</v>
      </c>
      <c r="G5093" s="1" t="s">
        <v>167</v>
      </c>
      <c r="H5093" s="1" t="s">
        <v>240</v>
      </c>
    </row>
    <row r="5094" spans="1:8" x14ac:dyDescent="0.25">
      <c r="A5094" s="1">
        <v>390093</v>
      </c>
      <c r="B5094" s="1" t="s">
        <v>1525</v>
      </c>
      <c r="C5094" s="1">
        <v>104435603</v>
      </c>
      <c r="D5094" s="1">
        <v>93</v>
      </c>
      <c r="E5094" s="1" t="s">
        <v>1628</v>
      </c>
      <c r="F5094" s="1" t="s">
        <v>230</v>
      </c>
      <c r="G5094" s="1" t="s">
        <v>167</v>
      </c>
      <c r="H5094" s="1" t="s">
        <v>240</v>
      </c>
    </row>
    <row r="5095" spans="1:8" x14ac:dyDescent="0.25">
      <c r="A5095" s="1">
        <v>390094</v>
      </c>
      <c r="B5095" s="1" t="s">
        <v>1525</v>
      </c>
      <c r="C5095" s="1">
        <v>104435703</v>
      </c>
      <c r="D5095" s="1">
        <v>94</v>
      </c>
      <c r="E5095" s="1" t="s">
        <v>1629</v>
      </c>
      <c r="F5095" s="1" t="s">
        <v>230</v>
      </c>
      <c r="G5095" s="1" t="s">
        <v>167</v>
      </c>
      <c r="H5095" s="1" t="s">
        <v>240</v>
      </c>
    </row>
    <row r="5096" spans="1:8" x14ac:dyDescent="0.25">
      <c r="A5096" s="1">
        <v>390095</v>
      </c>
      <c r="B5096" s="1" t="s">
        <v>1525</v>
      </c>
      <c r="C5096" s="1">
        <v>104437503</v>
      </c>
      <c r="D5096" s="1">
        <v>95</v>
      </c>
      <c r="E5096" s="1" t="s">
        <v>1630</v>
      </c>
      <c r="F5096" s="1" t="s">
        <v>230</v>
      </c>
      <c r="G5096" s="1" t="s">
        <v>167</v>
      </c>
      <c r="H5096" s="1" t="s">
        <v>240</v>
      </c>
    </row>
    <row r="5097" spans="1:8" x14ac:dyDescent="0.25">
      <c r="A5097" s="1">
        <v>390096</v>
      </c>
      <c r="B5097" s="1" t="s">
        <v>1525</v>
      </c>
      <c r="C5097" s="1">
        <v>105201033</v>
      </c>
      <c r="D5097" s="1">
        <v>96</v>
      </c>
      <c r="E5097" s="1" t="s">
        <v>1631</v>
      </c>
      <c r="F5097" s="1" t="s">
        <v>231</v>
      </c>
      <c r="G5097" s="1" t="s">
        <v>168</v>
      </c>
      <c r="H5097" s="1" t="s">
        <v>240</v>
      </c>
    </row>
    <row r="5098" spans="1:8" x14ac:dyDescent="0.25">
      <c r="A5098" s="1">
        <v>390097</v>
      </c>
      <c r="B5098" s="1" t="s">
        <v>1525</v>
      </c>
      <c r="C5098" s="1">
        <v>105201352</v>
      </c>
      <c r="D5098" s="1">
        <v>97</v>
      </c>
      <c r="E5098" s="1" t="s">
        <v>1632</v>
      </c>
      <c r="F5098" s="1" t="s">
        <v>231</v>
      </c>
      <c r="G5098" s="1" t="s">
        <v>168</v>
      </c>
      <c r="H5098" s="1" t="s">
        <v>240</v>
      </c>
    </row>
    <row r="5099" spans="1:8" x14ac:dyDescent="0.25">
      <c r="A5099" s="1">
        <v>390098</v>
      </c>
      <c r="B5099" s="1" t="s">
        <v>1525</v>
      </c>
      <c r="C5099" s="1">
        <v>105204703</v>
      </c>
      <c r="D5099" s="1">
        <v>98</v>
      </c>
      <c r="E5099" s="1" t="s">
        <v>1633</v>
      </c>
      <c r="F5099" s="1" t="s">
        <v>231</v>
      </c>
      <c r="G5099" s="1" t="s">
        <v>168</v>
      </c>
      <c r="H5099" s="1" t="s">
        <v>240</v>
      </c>
    </row>
    <row r="5100" spans="1:8" x14ac:dyDescent="0.25">
      <c r="A5100" s="1">
        <v>390099</v>
      </c>
      <c r="B5100" s="1" t="s">
        <v>1525</v>
      </c>
      <c r="C5100" s="1">
        <v>105251453</v>
      </c>
      <c r="D5100" s="1">
        <v>99</v>
      </c>
      <c r="E5100" s="1" t="s">
        <v>1634</v>
      </c>
      <c r="F5100" s="1" t="s">
        <v>231</v>
      </c>
      <c r="G5100" s="1" t="s">
        <v>169</v>
      </c>
      <c r="H5100" s="1" t="s">
        <v>240</v>
      </c>
    </row>
    <row r="5101" spans="1:8" x14ac:dyDescent="0.25">
      <c r="A5101" s="1">
        <v>390100</v>
      </c>
      <c r="B5101" s="1" t="s">
        <v>1525</v>
      </c>
      <c r="C5101" s="1">
        <v>105252602</v>
      </c>
      <c r="D5101" s="1">
        <v>100</v>
      </c>
      <c r="E5101" s="1" t="s">
        <v>1635</v>
      </c>
      <c r="F5101" s="1" t="s">
        <v>231</v>
      </c>
      <c r="G5101" s="1" t="s">
        <v>169</v>
      </c>
      <c r="H5101" s="1" t="s">
        <v>240</v>
      </c>
    </row>
    <row r="5102" spans="1:8" x14ac:dyDescent="0.25">
      <c r="A5102" s="1">
        <v>390101</v>
      </c>
      <c r="B5102" s="1" t="s">
        <v>1525</v>
      </c>
      <c r="C5102" s="1">
        <v>105253303</v>
      </c>
      <c r="D5102" s="1">
        <v>101</v>
      </c>
      <c r="E5102" s="1" t="s">
        <v>1636</v>
      </c>
      <c r="F5102" s="1" t="s">
        <v>231</v>
      </c>
      <c r="G5102" s="1" t="s">
        <v>169</v>
      </c>
      <c r="H5102" s="1" t="s">
        <v>240</v>
      </c>
    </row>
    <row r="5103" spans="1:8" x14ac:dyDescent="0.25">
      <c r="A5103" s="1">
        <v>390102</v>
      </c>
      <c r="B5103" s="1" t="s">
        <v>1525</v>
      </c>
      <c r="C5103" s="1">
        <v>105253553</v>
      </c>
      <c r="D5103" s="1">
        <v>102</v>
      </c>
      <c r="E5103" s="1" t="s">
        <v>1637</v>
      </c>
      <c r="F5103" s="1" t="s">
        <v>231</v>
      </c>
      <c r="G5103" s="1" t="s">
        <v>169</v>
      </c>
      <c r="H5103" s="1" t="s">
        <v>240</v>
      </c>
    </row>
    <row r="5104" spans="1:8" x14ac:dyDescent="0.25">
      <c r="A5104" s="1">
        <v>390103</v>
      </c>
      <c r="B5104" s="1" t="s">
        <v>1525</v>
      </c>
      <c r="C5104" s="1">
        <v>105253903</v>
      </c>
      <c r="D5104" s="1">
        <v>103</v>
      </c>
      <c r="E5104" s="1" t="s">
        <v>1638</v>
      </c>
      <c r="F5104" s="1" t="s">
        <v>231</v>
      </c>
      <c r="G5104" s="1" t="s">
        <v>169</v>
      </c>
      <c r="H5104" s="1" t="s">
        <v>240</v>
      </c>
    </row>
    <row r="5105" spans="1:8" x14ac:dyDescent="0.25">
      <c r="A5105" s="1">
        <v>390104</v>
      </c>
      <c r="B5105" s="1" t="s">
        <v>1525</v>
      </c>
      <c r="C5105" s="1">
        <v>105254053</v>
      </c>
      <c r="D5105" s="1">
        <v>104</v>
      </c>
      <c r="E5105" s="1" t="s">
        <v>1639</v>
      </c>
      <c r="F5105" s="1" t="s">
        <v>231</v>
      </c>
      <c r="G5105" s="1" t="s">
        <v>169</v>
      </c>
      <c r="H5105" s="1" t="s">
        <v>240</v>
      </c>
    </row>
    <row r="5106" spans="1:8" x14ac:dyDescent="0.25">
      <c r="A5106" s="1">
        <v>390105</v>
      </c>
      <c r="B5106" s="1" t="s">
        <v>1525</v>
      </c>
      <c r="C5106" s="1">
        <v>105254353</v>
      </c>
      <c r="D5106" s="1">
        <v>105</v>
      </c>
      <c r="E5106" s="1" t="s">
        <v>1640</v>
      </c>
      <c r="F5106" s="1" t="s">
        <v>231</v>
      </c>
      <c r="G5106" s="1" t="s">
        <v>169</v>
      </c>
      <c r="H5106" s="1" t="s">
        <v>240</v>
      </c>
    </row>
    <row r="5107" spans="1:8" x14ac:dyDescent="0.25">
      <c r="A5107" s="1">
        <v>390106</v>
      </c>
      <c r="B5107" s="1" t="s">
        <v>1525</v>
      </c>
      <c r="C5107" s="1">
        <v>105256553</v>
      </c>
      <c r="D5107" s="1">
        <v>106</v>
      </c>
      <c r="E5107" s="1" t="s">
        <v>1641</v>
      </c>
      <c r="F5107" s="1" t="s">
        <v>231</v>
      </c>
      <c r="G5107" s="1" t="s">
        <v>169</v>
      </c>
      <c r="H5107" s="1" t="s">
        <v>240</v>
      </c>
    </row>
    <row r="5108" spans="1:8" x14ac:dyDescent="0.25">
      <c r="A5108" s="1">
        <v>390107</v>
      </c>
      <c r="B5108" s="1" t="s">
        <v>1525</v>
      </c>
      <c r="C5108" s="1">
        <v>105257602</v>
      </c>
      <c r="D5108" s="1">
        <v>107</v>
      </c>
      <c r="E5108" s="1" t="s">
        <v>1642</v>
      </c>
      <c r="F5108" s="1" t="s">
        <v>231</v>
      </c>
      <c r="G5108" s="1" t="s">
        <v>169</v>
      </c>
      <c r="H5108" s="1" t="s">
        <v>240</v>
      </c>
    </row>
    <row r="5109" spans="1:8" x14ac:dyDescent="0.25">
      <c r="A5109" s="1">
        <v>390108</v>
      </c>
      <c r="B5109" s="1" t="s">
        <v>1525</v>
      </c>
      <c r="C5109" s="1">
        <v>105258303</v>
      </c>
      <c r="D5109" s="1">
        <v>108</v>
      </c>
      <c r="E5109" s="1" t="s">
        <v>1643</v>
      </c>
      <c r="F5109" s="1" t="s">
        <v>231</v>
      </c>
      <c r="G5109" s="1" t="s">
        <v>169</v>
      </c>
      <c r="H5109" s="1" t="s">
        <v>240</v>
      </c>
    </row>
    <row r="5110" spans="1:8" x14ac:dyDescent="0.25">
      <c r="A5110" s="1">
        <v>390109</v>
      </c>
      <c r="B5110" s="1" t="s">
        <v>1525</v>
      </c>
      <c r="C5110" s="1">
        <v>105258503</v>
      </c>
      <c r="D5110" s="1">
        <v>109</v>
      </c>
      <c r="E5110" s="1" t="s">
        <v>1644</v>
      </c>
      <c r="F5110" s="1" t="s">
        <v>231</v>
      </c>
      <c r="G5110" s="1" t="s">
        <v>169</v>
      </c>
      <c r="H5110" s="1" t="s">
        <v>240</v>
      </c>
    </row>
    <row r="5111" spans="1:8" x14ac:dyDescent="0.25">
      <c r="A5111" s="1">
        <v>390110</v>
      </c>
      <c r="B5111" s="1" t="s">
        <v>1525</v>
      </c>
      <c r="C5111" s="1">
        <v>105259103</v>
      </c>
      <c r="D5111" s="1">
        <v>110</v>
      </c>
      <c r="E5111" s="1" t="s">
        <v>1645</v>
      </c>
      <c r="F5111" s="1" t="s">
        <v>231</v>
      </c>
      <c r="G5111" s="1" t="s">
        <v>169</v>
      </c>
      <c r="H5111" s="1" t="s">
        <v>240</v>
      </c>
    </row>
    <row r="5112" spans="1:8" x14ac:dyDescent="0.25">
      <c r="A5112" s="1">
        <v>390111</v>
      </c>
      <c r="B5112" s="1" t="s">
        <v>1525</v>
      </c>
      <c r="C5112" s="1">
        <v>105259703</v>
      </c>
      <c r="D5112" s="1">
        <v>111</v>
      </c>
      <c r="E5112" s="1" t="s">
        <v>1646</v>
      </c>
      <c r="F5112" s="1" t="s">
        <v>231</v>
      </c>
      <c r="G5112" s="1" t="s">
        <v>169</v>
      </c>
      <c r="H5112" s="1" t="s">
        <v>240</v>
      </c>
    </row>
    <row r="5113" spans="1:8" x14ac:dyDescent="0.25">
      <c r="A5113" s="1">
        <v>390112</v>
      </c>
      <c r="B5113" s="1" t="s">
        <v>1525</v>
      </c>
      <c r="C5113" s="1">
        <v>105628302</v>
      </c>
      <c r="D5113" s="1">
        <v>112</v>
      </c>
      <c r="E5113" s="1" t="s">
        <v>1647</v>
      </c>
      <c r="F5113" s="1" t="s">
        <v>231</v>
      </c>
      <c r="G5113" s="1" t="s">
        <v>170</v>
      </c>
      <c r="H5113" s="1" t="s">
        <v>240</v>
      </c>
    </row>
    <row r="5114" spans="1:8" x14ac:dyDescent="0.25">
      <c r="A5114" s="1">
        <v>390113</v>
      </c>
      <c r="B5114" s="1" t="s">
        <v>1525</v>
      </c>
      <c r="C5114" s="1">
        <v>106160303</v>
      </c>
      <c r="D5114" s="1">
        <v>113</v>
      </c>
      <c r="E5114" s="1" t="s">
        <v>1648</v>
      </c>
      <c r="F5114" s="1" t="s">
        <v>230</v>
      </c>
      <c r="G5114" s="1" t="s">
        <v>171</v>
      </c>
      <c r="H5114" s="1" t="s">
        <v>240</v>
      </c>
    </row>
    <row r="5115" spans="1:8" x14ac:dyDescent="0.25">
      <c r="A5115" s="1">
        <v>390114</v>
      </c>
      <c r="B5115" s="1" t="s">
        <v>1525</v>
      </c>
      <c r="C5115" s="1">
        <v>106161203</v>
      </c>
      <c r="D5115" s="1">
        <v>114</v>
      </c>
      <c r="E5115" s="1" t="s">
        <v>1649</v>
      </c>
      <c r="F5115" s="1" t="s">
        <v>230</v>
      </c>
      <c r="G5115" s="1" t="s">
        <v>171</v>
      </c>
      <c r="H5115" s="1" t="s">
        <v>240</v>
      </c>
    </row>
    <row r="5116" spans="1:8" x14ac:dyDescent="0.25">
      <c r="A5116" s="1">
        <v>390115</v>
      </c>
      <c r="B5116" s="1" t="s">
        <v>1525</v>
      </c>
      <c r="C5116" s="1">
        <v>106161703</v>
      </c>
      <c r="D5116" s="1">
        <v>115</v>
      </c>
      <c r="E5116" s="1" t="s">
        <v>1650</v>
      </c>
      <c r="F5116" s="1" t="s">
        <v>230</v>
      </c>
      <c r="G5116" s="1" t="s">
        <v>171</v>
      </c>
      <c r="H5116" s="1" t="s">
        <v>240</v>
      </c>
    </row>
    <row r="5117" spans="1:8" x14ac:dyDescent="0.25">
      <c r="A5117" s="1">
        <v>390116</v>
      </c>
      <c r="B5117" s="1" t="s">
        <v>1525</v>
      </c>
      <c r="C5117" s="1">
        <v>106166503</v>
      </c>
      <c r="D5117" s="1">
        <v>116</v>
      </c>
      <c r="E5117" s="1" t="s">
        <v>1651</v>
      </c>
      <c r="F5117" s="1" t="s">
        <v>230</v>
      </c>
      <c r="G5117" s="1" t="s">
        <v>171</v>
      </c>
      <c r="H5117" s="1" t="s">
        <v>240</v>
      </c>
    </row>
    <row r="5118" spans="1:8" x14ac:dyDescent="0.25">
      <c r="A5118" s="1">
        <v>390117</v>
      </c>
      <c r="B5118" s="1" t="s">
        <v>1525</v>
      </c>
      <c r="C5118" s="1">
        <v>106167504</v>
      </c>
      <c r="D5118" s="1">
        <v>117</v>
      </c>
      <c r="E5118" s="1" t="s">
        <v>1652</v>
      </c>
      <c r="F5118" s="1" t="s">
        <v>230</v>
      </c>
      <c r="G5118" s="1" t="s">
        <v>171</v>
      </c>
      <c r="H5118" s="1" t="s">
        <v>240</v>
      </c>
    </row>
    <row r="5119" spans="1:8" x14ac:dyDescent="0.25">
      <c r="A5119" s="1">
        <v>390118</v>
      </c>
      <c r="B5119" s="1" t="s">
        <v>1525</v>
      </c>
      <c r="C5119" s="1">
        <v>106168003</v>
      </c>
      <c r="D5119" s="1">
        <v>118</v>
      </c>
      <c r="E5119" s="1" t="s">
        <v>1653</v>
      </c>
      <c r="F5119" s="1" t="s">
        <v>230</v>
      </c>
      <c r="G5119" s="1" t="s">
        <v>171</v>
      </c>
      <c r="H5119" s="1" t="s">
        <v>240</v>
      </c>
    </row>
    <row r="5120" spans="1:8" x14ac:dyDescent="0.25">
      <c r="A5120" s="1">
        <v>390119</v>
      </c>
      <c r="B5120" s="1" t="s">
        <v>1525</v>
      </c>
      <c r="C5120" s="1">
        <v>106169003</v>
      </c>
      <c r="D5120" s="1">
        <v>119</v>
      </c>
      <c r="E5120" s="1" t="s">
        <v>1654</v>
      </c>
      <c r="F5120" s="1" t="s">
        <v>230</v>
      </c>
      <c r="G5120" s="1" t="s">
        <v>171</v>
      </c>
      <c r="H5120" s="1" t="s">
        <v>240</v>
      </c>
    </row>
    <row r="5121" spans="1:8" x14ac:dyDescent="0.25">
      <c r="A5121" s="1">
        <v>390120</v>
      </c>
      <c r="B5121" s="1" t="s">
        <v>1525</v>
      </c>
      <c r="C5121" s="1">
        <v>106172003</v>
      </c>
      <c r="D5121" s="1">
        <v>120</v>
      </c>
      <c r="E5121" s="1" t="s">
        <v>1655</v>
      </c>
      <c r="F5121" s="1" t="s">
        <v>232</v>
      </c>
      <c r="G5121" s="1" t="s">
        <v>172</v>
      </c>
      <c r="H5121" s="1" t="s">
        <v>240</v>
      </c>
    </row>
    <row r="5122" spans="1:8" x14ac:dyDescent="0.25">
      <c r="A5122" s="1">
        <v>390121</v>
      </c>
      <c r="B5122" s="1" t="s">
        <v>1525</v>
      </c>
      <c r="C5122" s="1">
        <v>106272003</v>
      </c>
      <c r="D5122" s="1">
        <v>121</v>
      </c>
      <c r="E5122" s="1" t="s">
        <v>1656</v>
      </c>
      <c r="F5122" s="1" t="s">
        <v>231</v>
      </c>
      <c r="G5122" s="1" t="s">
        <v>173</v>
      </c>
      <c r="H5122" s="1" t="s">
        <v>240</v>
      </c>
    </row>
    <row r="5123" spans="1:8" x14ac:dyDescent="0.25">
      <c r="A5123" s="1">
        <v>390122</v>
      </c>
      <c r="B5123" s="1" t="s">
        <v>1525</v>
      </c>
      <c r="C5123" s="1">
        <v>106330703</v>
      </c>
      <c r="D5123" s="1">
        <v>122</v>
      </c>
      <c r="E5123" s="1" t="s">
        <v>1657</v>
      </c>
      <c r="F5123" s="1" t="s">
        <v>233</v>
      </c>
      <c r="G5123" s="1" t="s">
        <v>174</v>
      </c>
      <c r="H5123" s="1" t="s">
        <v>240</v>
      </c>
    </row>
    <row r="5124" spans="1:8" x14ac:dyDescent="0.25">
      <c r="A5124" s="1">
        <v>390123</v>
      </c>
      <c r="B5124" s="1" t="s">
        <v>1525</v>
      </c>
      <c r="C5124" s="1">
        <v>106330803</v>
      </c>
      <c r="D5124" s="1">
        <v>123</v>
      </c>
      <c r="E5124" s="1" t="s">
        <v>1658</v>
      </c>
      <c r="F5124" s="1" t="s">
        <v>233</v>
      </c>
      <c r="G5124" s="1" t="s">
        <v>174</v>
      </c>
      <c r="H5124" s="1" t="s">
        <v>240</v>
      </c>
    </row>
    <row r="5125" spans="1:8" x14ac:dyDescent="0.25">
      <c r="A5125" s="1">
        <v>390124</v>
      </c>
      <c r="B5125" s="1" t="s">
        <v>1525</v>
      </c>
      <c r="C5125" s="1">
        <v>106338003</v>
      </c>
      <c r="D5125" s="1">
        <v>124</v>
      </c>
      <c r="E5125" s="1" t="s">
        <v>1659</v>
      </c>
      <c r="F5125" s="1" t="s">
        <v>233</v>
      </c>
      <c r="G5125" s="1" t="s">
        <v>174</v>
      </c>
      <c r="H5125" s="1" t="s">
        <v>240</v>
      </c>
    </row>
    <row r="5126" spans="1:8" x14ac:dyDescent="0.25">
      <c r="A5126" s="1">
        <v>390125</v>
      </c>
      <c r="B5126" s="1" t="s">
        <v>1525</v>
      </c>
      <c r="C5126" s="1">
        <v>106611303</v>
      </c>
      <c r="D5126" s="1">
        <v>125</v>
      </c>
      <c r="E5126" s="1" t="s">
        <v>1660</v>
      </c>
      <c r="F5126" s="1" t="s">
        <v>231</v>
      </c>
      <c r="G5126" s="1" t="s">
        <v>175</v>
      </c>
      <c r="H5126" s="1" t="s">
        <v>240</v>
      </c>
    </row>
    <row r="5127" spans="1:8" x14ac:dyDescent="0.25">
      <c r="A5127" s="1">
        <v>390126</v>
      </c>
      <c r="B5127" s="1" t="s">
        <v>1525</v>
      </c>
      <c r="C5127" s="1">
        <v>106612203</v>
      </c>
      <c r="D5127" s="1">
        <v>126</v>
      </c>
      <c r="E5127" s="1" t="s">
        <v>1661</v>
      </c>
      <c r="F5127" s="1" t="s">
        <v>231</v>
      </c>
      <c r="G5127" s="1" t="s">
        <v>175</v>
      </c>
      <c r="H5127" s="1" t="s">
        <v>240</v>
      </c>
    </row>
    <row r="5128" spans="1:8" x14ac:dyDescent="0.25">
      <c r="A5128" s="1">
        <v>390127</v>
      </c>
      <c r="B5128" s="1" t="s">
        <v>1525</v>
      </c>
      <c r="C5128" s="1">
        <v>106616203</v>
      </c>
      <c r="D5128" s="1">
        <v>127</v>
      </c>
      <c r="E5128" s="1" t="s">
        <v>1662</v>
      </c>
      <c r="F5128" s="1" t="s">
        <v>231</v>
      </c>
      <c r="G5128" s="1" t="s">
        <v>175</v>
      </c>
      <c r="H5128" s="1" t="s">
        <v>240</v>
      </c>
    </row>
    <row r="5129" spans="1:8" x14ac:dyDescent="0.25">
      <c r="A5129" s="1">
        <v>390128</v>
      </c>
      <c r="B5129" s="1" t="s">
        <v>1525</v>
      </c>
      <c r="C5129" s="1">
        <v>106617203</v>
      </c>
      <c r="D5129" s="1">
        <v>128</v>
      </c>
      <c r="E5129" s="1" t="s">
        <v>1663</v>
      </c>
      <c r="F5129" s="1" t="s">
        <v>231</v>
      </c>
      <c r="G5129" s="1" t="s">
        <v>175</v>
      </c>
      <c r="H5129" s="1" t="s">
        <v>240</v>
      </c>
    </row>
    <row r="5130" spans="1:8" x14ac:dyDescent="0.25">
      <c r="A5130" s="1">
        <v>390129</v>
      </c>
      <c r="B5130" s="1" t="s">
        <v>1525</v>
      </c>
      <c r="C5130" s="1">
        <v>106618603</v>
      </c>
      <c r="D5130" s="1">
        <v>129</v>
      </c>
      <c r="E5130" s="1" t="s">
        <v>1664</v>
      </c>
      <c r="F5130" s="1" t="s">
        <v>231</v>
      </c>
      <c r="G5130" s="1" t="s">
        <v>175</v>
      </c>
      <c r="H5130" s="1" t="s">
        <v>240</v>
      </c>
    </row>
    <row r="5131" spans="1:8" x14ac:dyDescent="0.25">
      <c r="A5131" s="1">
        <v>390130</v>
      </c>
      <c r="B5131" s="1" t="s">
        <v>1525</v>
      </c>
      <c r="C5131" s="1">
        <v>107650603</v>
      </c>
      <c r="D5131" s="1">
        <v>130</v>
      </c>
      <c r="E5131" s="1" t="s">
        <v>1665</v>
      </c>
      <c r="F5131" s="1" t="s">
        <v>228</v>
      </c>
      <c r="G5131" s="1" t="s">
        <v>176</v>
      </c>
      <c r="H5131" s="1" t="s">
        <v>240</v>
      </c>
    </row>
    <row r="5132" spans="1:8" x14ac:dyDescent="0.25">
      <c r="A5132" s="1">
        <v>390131</v>
      </c>
      <c r="B5132" s="1" t="s">
        <v>1525</v>
      </c>
      <c r="C5132" s="1">
        <v>107650703</v>
      </c>
      <c r="D5132" s="1">
        <v>131</v>
      </c>
      <c r="E5132" s="1" t="s">
        <v>1666</v>
      </c>
      <c r="F5132" s="1" t="s">
        <v>228</v>
      </c>
      <c r="G5132" s="1" t="s">
        <v>176</v>
      </c>
      <c r="H5132" s="1" t="s">
        <v>240</v>
      </c>
    </row>
    <row r="5133" spans="1:8" x14ac:dyDescent="0.25">
      <c r="A5133" s="1">
        <v>390132</v>
      </c>
      <c r="B5133" s="1" t="s">
        <v>1525</v>
      </c>
      <c r="C5133" s="1">
        <v>107651603</v>
      </c>
      <c r="D5133" s="1">
        <v>132</v>
      </c>
      <c r="E5133" s="1" t="s">
        <v>1667</v>
      </c>
      <c r="F5133" s="1" t="s">
        <v>228</v>
      </c>
      <c r="G5133" s="1" t="s">
        <v>176</v>
      </c>
      <c r="H5133" s="1" t="s">
        <v>240</v>
      </c>
    </row>
    <row r="5134" spans="1:8" x14ac:dyDescent="0.25">
      <c r="A5134" s="1">
        <v>390133</v>
      </c>
      <c r="B5134" s="1" t="s">
        <v>1525</v>
      </c>
      <c r="C5134" s="1">
        <v>107652603</v>
      </c>
      <c r="D5134" s="1">
        <v>133</v>
      </c>
      <c r="E5134" s="1" t="s">
        <v>1668</v>
      </c>
      <c r="F5134" s="1" t="s">
        <v>228</v>
      </c>
      <c r="G5134" s="1" t="s">
        <v>176</v>
      </c>
      <c r="H5134" s="1" t="s">
        <v>240</v>
      </c>
    </row>
    <row r="5135" spans="1:8" x14ac:dyDescent="0.25">
      <c r="A5135" s="1">
        <v>390134</v>
      </c>
      <c r="B5135" s="1" t="s">
        <v>1525</v>
      </c>
      <c r="C5135" s="1">
        <v>107653102</v>
      </c>
      <c r="D5135" s="1">
        <v>134</v>
      </c>
      <c r="E5135" s="1" t="s">
        <v>1669</v>
      </c>
      <c r="F5135" s="1" t="s">
        <v>228</v>
      </c>
      <c r="G5135" s="1" t="s">
        <v>176</v>
      </c>
      <c r="H5135" s="1" t="s">
        <v>240</v>
      </c>
    </row>
    <row r="5136" spans="1:8" x14ac:dyDescent="0.25">
      <c r="A5136" s="1">
        <v>390135</v>
      </c>
      <c r="B5136" s="1" t="s">
        <v>1525</v>
      </c>
      <c r="C5136" s="1">
        <v>107653203</v>
      </c>
      <c r="D5136" s="1">
        <v>135</v>
      </c>
      <c r="E5136" s="1" t="s">
        <v>1670</v>
      </c>
      <c r="F5136" s="1" t="s">
        <v>228</v>
      </c>
      <c r="G5136" s="1" t="s">
        <v>176</v>
      </c>
      <c r="H5136" s="1" t="s">
        <v>240</v>
      </c>
    </row>
    <row r="5137" spans="1:8" x14ac:dyDescent="0.25">
      <c r="A5137" s="1">
        <v>390136</v>
      </c>
      <c r="B5137" s="1" t="s">
        <v>1525</v>
      </c>
      <c r="C5137" s="1">
        <v>107653802</v>
      </c>
      <c r="D5137" s="1">
        <v>136</v>
      </c>
      <c r="E5137" s="1" t="s">
        <v>1671</v>
      </c>
      <c r="F5137" s="1" t="s">
        <v>228</v>
      </c>
      <c r="G5137" s="1" t="s">
        <v>176</v>
      </c>
      <c r="H5137" s="1" t="s">
        <v>240</v>
      </c>
    </row>
    <row r="5138" spans="1:8" x14ac:dyDescent="0.25">
      <c r="A5138" s="1">
        <v>390137</v>
      </c>
      <c r="B5138" s="1" t="s">
        <v>1525</v>
      </c>
      <c r="C5138" s="1">
        <v>107654103</v>
      </c>
      <c r="D5138" s="1">
        <v>137</v>
      </c>
      <c r="E5138" s="1" t="s">
        <v>1672</v>
      </c>
      <c r="F5138" s="1" t="s">
        <v>228</v>
      </c>
      <c r="G5138" s="1" t="s">
        <v>176</v>
      </c>
      <c r="H5138" s="1" t="s">
        <v>240</v>
      </c>
    </row>
    <row r="5139" spans="1:8" x14ac:dyDescent="0.25">
      <c r="A5139" s="1">
        <v>390138</v>
      </c>
      <c r="B5139" s="1" t="s">
        <v>1525</v>
      </c>
      <c r="C5139" s="1">
        <v>107654403</v>
      </c>
      <c r="D5139" s="1">
        <v>138</v>
      </c>
      <c r="E5139" s="1" t="s">
        <v>1673</v>
      </c>
      <c r="F5139" s="1" t="s">
        <v>228</v>
      </c>
      <c r="G5139" s="1" t="s">
        <v>176</v>
      </c>
      <c r="H5139" s="1" t="s">
        <v>240</v>
      </c>
    </row>
    <row r="5140" spans="1:8" x14ac:dyDescent="0.25">
      <c r="A5140" s="1">
        <v>390139</v>
      </c>
      <c r="B5140" s="1" t="s">
        <v>1525</v>
      </c>
      <c r="C5140" s="1">
        <v>107654903</v>
      </c>
      <c r="D5140" s="1">
        <v>139</v>
      </c>
      <c r="E5140" s="1" t="s">
        <v>1674</v>
      </c>
      <c r="F5140" s="1" t="s">
        <v>228</v>
      </c>
      <c r="G5140" s="1" t="s">
        <v>176</v>
      </c>
      <c r="H5140" s="1" t="s">
        <v>240</v>
      </c>
    </row>
    <row r="5141" spans="1:8" x14ac:dyDescent="0.25">
      <c r="A5141" s="1">
        <v>390140</v>
      </c>
      <c r="B5141" s="1" t="s">
        <v>1525</v>
      </c>
      <c r="C5141" s="1">
        <v>107655803</v>
      </c>
      <c r="D5141" s="1">
        <v>140</v>
      </c>
      <c r="E5141" s="1" t="s">
        <v>1675</v>
      </c>
      <c r="F5141" s="1" t="s">
        <v>228</v>
      </c>
      <c r="G5141" s="1" t="s">
        <v>176</v>
      </c>
      <c r="H5141" s="1" t="s">
        <v>240</v>
      </c>
    </row>
    <row r="5142" spans="1:8" x14ac:dyDescent="0.25">
      <c r="A5142" s="1">
        <v>390141</v>
      </c>
      <c r="B5142" s="1" t="s">
        <v>1525</v>
      </c>
      <c r="C5142" s="1">
        <v>107655903</v>
      </c>
      <c r="D5142" s="1">
        <v>141</v>
      </c>
      <c r="E5142" s="1" t="s">
        <v>1676</v>
      </c>
      <c r="F5142" s="1" t="s">
        <v>228</v>
      </c>
      <c r="G5142" s="1" t="s">
        <v>176</v>
      </c>
      <c r="H5142" s="1" t="s">
        <v>240</v>
      </c>
    </row>
    <row r="5143" spans="1:8" x14ac:dyDescent="0.25">
      <c r="A5143" s="1">
        <v>390142</v>
      </c>
      <c r="B5143" s="1" t="s">
        <v>1525</v>
      </c>
      <c r="C5143" s="1">
        <v>107656303</v>
      </c>
      <c r="D5143" s="1">
        <v>142</v>
      </c>
      <c r="E5143" s="1" t="s">
        <v>1677</v>
      </c>
      <c r="F5143" s="1" t="s">
        <v>228</v>
      </c>
      <c r="G5143" s="1" t="s">
        <v>176</v>
      </c>
      <c r="H5143" s="1" t="s">
        <v>240</v>
      </c>
    </row>
    <row r="5144" spans="1:8" x14ac:dyDescent="0.25">
      <c r="A5144" s="1">
        <v>390143</v>
      </c>
      <c r="B5144" s="1" t="s">
        <v>1525</v>
      </c>
      <c r="C5144" s="1">
        <v>107656502</v>
      </c>
      <c r="D5144" s="1">
        <v>143</v>
      </c>
      <c r="E5144" s="1" t="s">
        <v>1678</v>
      </c>
      <c r="F5144" s="1" t="s">
        <v>228</v>
      </c>
      <c r="G5144" s="1" t="s">
        <v>176</v>
      </c>
      <c r="H5144" s="1" t="s">
        <v>240</v>
      </c>
    </row>
    <row r="5145" spans="1:8" x14ac:dyDescent="0.25">
      <c r="A5145" s="1">
        <v>390144</v>
      </c>
      <c r="B5145" s="1" t="s">
        <v>1525</v>
      </c>
      <c r="C5145" s="1">
        <v>107657103</v>
      </c>
      <c r="D5145" s="1">
        <v>144</v>
      </c>
      <c r="E5145" s="1" t="s">
        <v>1679</v>
      </c>
      <c r="F5145" s="1" t="s">
        <v>228</v>
      </c>
      <c r="G5145" s="1" t="s">
        <v>176</v>
      </c>
      <c r="H5145" s="1" t="s">
        <v>240</v>
      </c>
    </row>
    <row r="5146" spans="1:8" x14ac:dyDescent="0.25">
      <c r="A5146" s="1">
        <v>390145</v>
      </c>
      <c r="B5146" s="1" t="s">
        <v>1525</v>
      </c>
      <c r="C5146" s="1">
        <v>107657503</v>
      </c>
      <c r="D5146" s="1">
        <v>145</v>
      </c>
      <c r="E5146" s="1" t="s">
        <v>1680</v>
      </c>
      <c r="F5146" s="1" t="s">
        <v>228</v>
      </c>
      <c r="G5146" s="1" t="s">
        <v>176</v>
      </c>
      <c r="H5146" s="1" t="s">
        <v>240</v>
      </c>
    </row>
    <row r="5147" spans="1:8" x14ac:dyDescent="0.25">
      <c r="A5147" s="1">
        <v>390146</v>
      </c>
      <c r="B5147" s="1" t="s">
        <v>1525</v>
      </c>
      <c r="C5147" s="1">
        <v>107658903</v>
      </c>
      <c r="D5147" s="1">
        <v>146</v>
      </c>
      <c r="E5147" s="1" t="s">
        <v>1681</v>
      </c>
      <c r="F5147" s="1" t="s">
        <v>228</v>
      </c>
      <c r="G5147" s="1" t="s">
        <v>176</v>
      </c>
      <c r="H5147" s="1" t="s">
        <v>240</v>
      </c>
    </row>
    <row r="5148" spans="1:8" x14ac:dyDescent="0.25">
      <c r="A5148" s="1">
        <v>390147</v>
      </c>
      <c r="B5148" s="1" t="s">
        <v>1525</v>
      </c>
      <c r="C5148" s="1">
        <v>108051003</v>
      </c>
      <c r="D5148" s="1">
        <v>147</v>
      </c>
      <c r="E5148" s="1" t="s">
        <v>1682</v>
      </c>
      <c r="F5148" s="1" t="s">
        <v>233</v>
      </c>
      <c r="G5148" s="1" t="s">
        <v>177</v>
      </c>
      <c r="H5148" s="1" t="s">
        <v>240</v>
      </c>
    </row>
    <row r="5149" spans="1:8" x14ac:dyDescent="0.25">
      <c r="A5149" s="1">
        <v>390148</v>
      </c>
      <c r="B5149" s="1" t="s">
        <v>1525</v>
      </c>
      <c r="C5149" s="1">
        <v>108051503</v>
      </c>
      <c r="D5149" s="1">
        <v>148</v>
      </c>
      <c r="E5149" s="1" t="s">
        <v>1683</v>
      </c>
      <c r="F5149" s="1" t="s">
        <v>233</v>
      </c>
      <c r="G5149" s="1" t="s">
        <v>177</v>
      </c>
      <c r="H5149" s="1" t="s">
        <v>240</v>
      </c>
    </row>
    <row r="5150" spans="1:8" x14ac:dyDescent="0.25">
      <c r="A5150" s="1">
        <v>390149</v>
      </c>
      <c r="B5150" s="1" t="s">
        <v>1525</v>
      </c>
      <c r="C5150" s="1">
        <v>108053003</v>
      </c>
      <c r="D5150" s="1">
        <v>149</v>
      </c>
      <c r="E5150" s="1" t="s">
        <v>1684</v>
      </c>
      <c r="F5150" s="1" t="s">
        <v>233</v>
      </c>
      <c r="G5150" s="1" t="s">
        <v>177</v>
      </c>
      <c r="H5150" s="1" t="s">
        <v>240</v>
      </c>
    </row>
    <row r="5151" spans="1:8" x14ac:dyDescent="0.25">
      <c r="A5151" s="1">
        <v>390150</v>
      </c>
      <c r="B5151" s="1" t="s">
        <v>1525</v>
      </c>
      <c r="C5151" s="1">
        <v>108056004</v>
      </c>
      <c r="D5151" s="1">
        <v>150</v>
      </c>
      <c r="E5151" s="1" t="s">
        <v>1685</v>
      </c>
      <c r="F5151" s="1" t="s">
        <v>233</v>
      </c>
      <c r="G5151" s="1" t="s">
        <v>177</v>
      </c>
      <c r="H5151" s="1" t="s">
        <v>240</v>
      </c>
    </row>
    <row r="5152" spans="1:8" x14ac:dyDescent="0.25">
      <c r="A5152" s="1">
        <v>390151</v>
      </c>
      <c r="B5152" s="1" t="s">
        <v>1525</v>
      </c>
      <c r="C5152" s="1">
        <v>108058003</v>
      </c>
      <c r="D5152" s="1">
        <v>151</v>
      </c>
      <c r="E5152" s="1" t="s">
        <v>1686</v>
      </c>
      <c r="F5152" s="1" t="s">
        <v>233</v>
      </c>
      <c r="G5152" s="1" t="s">
        <v>177</v>
      </c>
      <c r="H5152" s="1" t="s">
        <v>240</v>
      </c>
    </row>
    <row r="5153" spans="1:8" x14ac:dyDescent="0.25">
      <c r="A5153" s="1">
        <v>390152</v>
      </c>
      <c r="B5153" s="1" t="s">
        <v>1525</v>
      </c>
      <c r="C5153" s="1">
        <v>108070502</v>
      </c>
      <c r="D5153" s="1">
        <v>152</v>
      </c>
      <c r="E5153" s="1" t="s">
        <v>1687</v>
      </c>
      <c r="F5153" s="1" t="s">
        <v>232</v>
      </c>
      <c r="G5153" s="1" t="s">
        <v>178</v>
      </c>
      <c r="H5153" s="1" t="s">
        <v>240</v>
      </c>
    </row>
    <row r="5154" spans="1:8" x14ac:dyDescent="0.25">
      <c r="A5154" s="1">
        <v>390153</v>
      </c>
      <c r="B5154" s="1" t="s">
        <v>1525</v>
      </c>
      <c r="C5154" s="1">
        <v>108071003</v>
      </c>
      <c r="D5154" s="1">
        <v>153</v>
      </c>
      <c r="E5154" s="1" t="s">
        <v>1688</v>
      </c>
      <c r="F5154" s="1" t="s">
        <v>232</v>
      </c>
      <c r="G5154" s="1" t="s">
        <v>178</v>
      </c>
      <c r="H5154" s="1" t="s">
        <v>240</v>
      </c>
    </row>
    <row r="5155" spans="1:8" x14ac:dyDescent="0.25">
      <c r="A5155" s="1">
        <v>390154</v>
      </c>
      <c r="B5155" s="1" t="s">
        <v>1525</v>
      </c>
      <c r="C5155" s="1">
        <v>108071504</v>
      </c>
      <c r="D5155" s="1">
        <v>154</v>
      </c>
      <c r="E5155" s="1" t="s">
        <v>1689</v>
      </c>
      <c r="F5155" s="1" t="s">
        <v>232</v>
      </c>
      <c r="G5155" s="1" t="s">
        <v>178</v>
      </c>
      <c r="H5155" s="1" t="s">
        <v>240</v>
      </c>
    </row>
    <row r="5156" spans="1:8" x14ac:dyDescent="0.25">
      <c r="A5156" s="1">
        <v>390155</v>
      </c>
      <c r="B5156" s="1" t="s">
        <v>1525</v>
      </c>
      <c r="C5156" s="1">
        <v>108073503</v>
      </c>
      <c r="D5156" s="1">
        <v>155</v>
      </c>
      <c r="E5156" s="1" t="s">
        <v>1690</v>
      </c>
      <c r="F5156" s="1" t="s">
        <v>232</v>
      </c>
      <c r="G5156" s="1" t="s">
        <v>178</v>
      </c>
      <c r="H5156" s="1" t="s">
        <v>240</v>
      </c>
    </row>
    <row r="5157" spans="1:8" x14ac:dyDescent="0.25">
      <c r="A5157" s="1">
        <v>390156</v>
      </c>
      <c r="B5157" s="1" t="s">
        <v>1525</v>
      </c>
      <c r="C5157" s="1">
        <v>108077503</v>
      </c>
      <c r="D5157" s="1">
        <v>156</v>
      </c>
      <c r="E5157" s="1" t="s">
        <v>1691</v>
      </c>
      <c r="F5157" s="1" t="s">
        <v>232</v>
      </c>
      <c r="G5157" s="1" t="s">
        <v>178</v>
      </c>
      <c r="H5157" s="1" t="s">
        <v>240</v>
      </c>
    </row>
    <row r="5158" spans="1:8" x14ac:dyDescent="0.25">
      <c r="A5158" s="1">
        <v>390157</v>
      </c>
      <c r="B5158" s="1" t="s">
        <v>1525</v>
      </c>
      <c r="C5158" s="1">
        <v>108078003</v>
      </c>
      <c r="D5158" s="1">
        <v>157</v>
      </c>
      <c r="E5158" s="1" t="s">
        <v>1692</v>
      </c>
      <c r="F5158" s="1" t="s">
        <v>232</v>
      </c>
      <c r="G5158" s="1" t="s">
        <v>178</v>
      </c>
      <c r="H5158" s="1" t="s">
        <v>240</v>
      </c>
    </row>
    <row r="5159" spans="1:8" x14ac:dyDescent="0.25">
      <c r="A5159" s="1">
        <v>390158</v>
      </c>
      <c r="B5159" s="1" t="s">
        <v>1525</v>
      </c>
      <c r="C5159" s="1">
        <v>108079004</v>
      </c>
      <c r="D5159" s="1">
        <v>158</v>
      </c>
      <c r="E5159" s="1" t="s">
        <v>1693</v>
      </c>
      <c r="F5159" s="1" t="s">
        <v>232</v>
      </c>
      <c r="G5159" s="1" t="s">
        <v>178</v>
      </c>
      <c r="H5159" s="1" t="s">
        <v>240</v>
      </c>
    </row>
    <row r="5160" spans="1:8" x14ac:dyDescent="0.25">
      <c r="A5160" s="1">
        <v>390159</v>
      </c>
      <c r="B5160" s="1" t="s">
        <v>1525</v>
      </c>
      <c r="C5160" s="1">
        <v>108110603</v>
      </c>
      <c r="D5160" s="1">
        <v>159</v>
      </c>
      <c r="E5160" s="1" t="s">
        <v>1694</v>
      </c>
      <c r="F5160" s="1" t="s">
        <v>233</v>
      </c>
      <c r="G5160" s="1" t="s">
        <v>179</v>
      </c>
      <c r="H5160" s="1" t="s">
        <v>240</v>
      </c>
    </row>
    <row r="5161" spans="1:8" x14ac:dyDescent="0.25">
      <c r="A5161" s="1">
        <v>390160</v>
      </c>
      <c r="B5161" s="1" t="s">
        <v>1525</v>
      </c>
      <c r="C5161" s="1">
        <v>108111203</v>
      </c>
      <c r="D5161" s="1">
        <v>160</v>
      </c>
      <c r="E5161" s="1" t="s">
        <v>1695</v>
      </c>
      <c r="F5161" s="1" t="s">
        <v>233</v>
      </c>
      <c r="G5161" s="1" t="s">
        <v>179</v>
      </c>
      <c r="H5161" s="1" t="s">
        <v>240</v>
      </c>
    </row>
    <row r="5162" spans="1:8" x14ac:dyDescent="0.25">
      <c r="A5162" s="1">
        <v>390161</v>
      </c>
      <c r="B5162" s="1" t="s">
        <v>1525</v>
      </c>
      <c r="C5162" s="1">
        <v>108111303</v>
      </c>
      <c r="D5162" s="1">
        <v>161</v>
      </c>
      <c r="E5162" s="1" t="s">
        <v>1696</v>
      </c>
      <c r="F5162" s="1" t="s">
        <v>233</v>
      </c>
      <c r="G5162" s="1" t="s">
        <v>179</v>
      </c>
      <c r="H5162" s="1" t="s">
        <v>240</v>
      </c>
    </row>
    <row r="5163" spans="1:8" x14ac:dyDescent="0.25">
      <c r="A5163" s="1">
        <v>390162</v>
      </c>
      <c r="B5163" s="1" t="s">
        <v>1525</v>
      </c>
      <c r="C5163" s="1">
        <v>108111403</v>
      </c>
      <c r="D5163" s="1">
        <v>162</v>
      </c>
      <c r="E5163" s="1" t="s">
        <v>1697</v>
      </c>
      <c r="F5163" s="1" t="s">
        <v>233</v>
      </c>
      <c r="G5163" s="1" t="s">
        <v>179</v>
      </c>
      <c r="H5163" s="1" t="s">
        <v>240</v>
      </c>
    </row>
    <row r="5164" spans="1:8" x14ac:dyDescent="0.25">
      <c r="A5164" s="1">
        <v>390163</v>
      </c>
      <c r="B5164" s="1" t="s">
        <v>1525</v>
      </c>
      <c r="C5164" s="1">
        <v>108112003</v>
      </c>
      <c r="D5164" s="1">
        <v>163</v>
      </c>
      <c r="E5164" s="1" t="s">
        <v>1698</v>
      </c>
      <c r="F5164" s="1" t="s">
        <v>233</v>
      </c>
      <c r="G5164" s="1" t="s">
        <v>179</v>
      </c>
      <c r="H5164" s="1" t="s">
        <v>240</v>
      </c>
    </row>
    <row r="5165" spans="1:8" x14ac:dyDescent="0.25">
      <c r="A5165" s="1">
        <v>390164</v>
      </c>
      <c r="B5165" s="1" t="s">
        <v>1525</v>
      </c>
      <c r="C5165" s="1">
        <v>108112203</v>
      </c>
      <c r="D5165" s="1">
        <v>164</v>
      </c>
      <c r="E5165" s="1" t="s">
        <v>1699</v>
      </c>
      <c r="F5165" s="1" t="s">
        <v>233</v>
      </c>
      <c r="G5165" s="1" t="s">
        <v>179</v>
      </c>
      <c r="H5165" s="1" t="s">
        <v>240</v>
      </c>
    </row>
    <row r="5166" spans="1:8" x14ac:dyDescent="0.25">
      <c r="A5166" s="1">
        <v>390165</v>
      </c>
      <c r="B5166" s="1" t="s">
        <v>1525</v>
      </c>
      <c r="C5166" s="1">
        <v>108112502</v>
      </c>
      <c r="D5166" s="1">
        <v>165</v>
      </c>
      <c r="E5166" s="1" t="s">
        <v>1700</v>
      </c>
      <c r="F5166" s="1" t="s">
        <v>233</v>
      </c>
      <c r="G5166" s="1" t="s">
        <v>179</v>
      </c>
      <c r="H5166" s="1" t="s">
        <v>240</v>
      </c>
    </row>
    <row r="5167" spans="1:8" x14ac:dyDescent="0.25">
      <c r="A5167" s="1">
        <v>390166</v>
      </c>
      <c r="B5167" s="1" t="s">
        <v>1525</v>
      </c>
      <c r="C5167" s="1">
        <v>108114503</v>
      </c>
      <c r="D5167" s="1">
        <v>166</v>
      </c>
      <c r="E5167" s="1" t="s">
        <v>1701</v>
      </c>
      <c r="F5167" s="1" t="s">
        <v>233</v>
      </c>
      <c r="G5167" s="1" t="s">
        <v>179</v>
      </c>
      <c r="H5167" s="1" t="s">
        <v>240</v>
      </c>
    </row>
    <row r="5168" spans="1:8" x14ac:dyDescent="0.25">
      <c r="A5168" s="1">
        <v>390167</v>
      </c>
      <c r="B5168" s="1" t="s">
        <v>1525</v>
      </c>
      <c r="C5168" s="1">
        <v>108116003</v>
      </c>
      <c r="D5168" s="1">
        <v>167</v>
      </c>
      <c r="E5168" s="1" t="s">
        <v>1702</v>
      </c>
      <c r="F5168" s="1" t="s">
        <v>233</v>
      </c>
      <c r="G5168" s="1" t="s">
        <v>179</v>
      </c>
      <c r="H5168" s="1" t="s">
        <v>240</v>
      </c>
    </row>
    <row r="5169" spans="1:8" x14ac:dyDescent="0.25">
      <c r="A5169" s="1">
        <v>390168</v>
      </c>
      <c r="B5169" s="1" t="s">
        <v>1525</v>
      </c>
      <c r="C5169" s="1">
        <v>108116303</v>
      </c>
      <c r="D5169" s="1">
        <v>168</v>
      </c>
      <c r="E5169" s="1" t="s">
        <v>1703</v>
      </c>
      <c r="F5169" s="1" t="s">
        <v>233</v>
      </c>
      <c r="G5169" s="1" t="s">
        <v>179</v>
      </c>
      <c r="H5169" s="1" t="s">
        <v>240</v>
      </c>
    </row>
    <row r="5170" spans="1:8" x14ac:dyDescent="0.25">
      <c r="A5170" s="1">
        <v>390169</v>
      </c>
      <c r="B5170" s="1" t="s">
        <v>1525</v>
      </c>
      <c r="C5170" s="1">
        <v>108116503</v>
      </c>
      <c r="D5170" s="1">
        <v>169</v>
      </c>
      <c r="E5170" s="1" t="s">
        <v>1704</v>
      </c>
      <c r="F5170" s="1" t="s">
        <v>233</v>
      </c>
      <c r="G5170" s="1" t="s">
        <v>179</v>
      </c>
      <c r="H5170" s="1" t="s">
        <v>240</v>
      </c>
    </row>
    <row r="5171" spans="1:8" x14ac:dyDescent="0.25">
      <c r="A5171" s="1">
        <v>390170</v>
      </c>
      <c r="B5171" s="1" t="s">
        <v>1525</v>
      </c>
      <c r="C5171" s="1">
        <v>108118503</v>
      </c>
      <c r="D5171" s="1">
        <v>170</v>
      </c>
      <c r="E5171" s="1" t="s">
        <v>1705</v>
      </c>
      <c r="F5171" s="1" t="s">
        <v>233</v>
      </c>
      <c r="G5171" s="1" t="s">
        <v>179</v>
      </c>
      <c r="H5171" s="1" t="s">
        <v>240</v>
      </c>
    </row>
    <row r="5172" spans="1:8" x14ac:dyDescent="0.25">
      <c r="A5172" s="1">
        <v>390171</v>
      </c>
      <c r="B5172" s="1" t="s">
        <v>1525</v>
      </c>
      <c r="C5172" s="1">
        <v>108561003</v>
      </c>
      <c r="D5172" s="1">
        <v>171</v>
      </c>
      <c r="E5172" s="1" t="s">
        <v>1706</v>
      </c>
      <c r="F5172" s="1" t="s">
        <v>233</v>
      </c>
      <c r="G5172" s="1" t="s">
        <v>180</v>
      </c>
      <c r="H5172" s="1" t="s">
        <v>240</v>
      </c>
    </row>
    <row r="5173" spans="1:8" x14ac:dyDescent="0.25">
      <c r="A5173" s="1">
        <v>390172</v>
      </c>
      <c r="B5173" s="1" t="s">
        <v>1525</v>
      </c>
      <c r="C5173" s="1">
        <v>108561803</v>
      </c>
      <c r="D5173" s="1">
        <v>172</v>
      </c>
      <c r="E5173" s="1" t="s">
        <v>1707</v>
      </c>
      <c r="F5173" s="1" t="s">
        <v>233</v>
      </c>
      <c r="G5173" s="1" t="s">
        <v>180</v>
      </c>
      <c r="H5173" s="1" t="s">
        <v>240</v>
      </c>
    </row>
    <row r="5174" spans="1:8" x14ac:dyDescent="0.25">
      <c r="A5174" s="1">
        <v>390173</v>
      </c>
      <c r="B5174" s="1" t="s">
        <v>1525</v>
      </c>
      <c r="C5174" s="1">
        <v>108565203</v>
      </c>
      <c r="D5174" s="1">
        <v>173</v>
      </c>
      <c r="E5174" s="1" t="s">
        <v>1708</v>
      </c>
      <c r="F5174" s="1" t="s">
        <v>233</v>
      </c>
      <c r="G5174" s="1" t="s">
        <v>180</v>
      </c>
      <c r="H5174" s="1" t="s">
        <v>240</v>
      </c>
    </row>
    <row r="5175" spans="1:8" x14ac:dyDescent="0.25">
      <c r="A5175" s="1">
        <v>390174</v>
      </c>
      <c r="B5175" s="1" t="s">
        <v>1525</v>
      </c>
      <c r="C5175" s="1">
        <v>108565503</v>
      </c>
      <c r="D5175" s="1">
        <v>174</v>
      </c>
      <c r="E5175" s="1" t="s">
        <v>1709</v>
      </c>
      <c r="F5175" s="1" t="s">
        <v>233</v>
      </c>
      <c r="G5175" s="1" t="s">
        <v>180</v>
      </c>
      <c r="H5175" s="1" t="s">
        <v>240</v>
      </c>
    </row>
    <row r="5176" spans="1:8" x14ac:dyDescent="0.25">
      <c r="A5176" s="1">
        <v>390175</v>
      </c>
      <c r="B5176" s="1" t="s">
        <v>1525</v>
      </c>
      <c r="C5176" s="1">
        <v>108566303</v>
      </c>
      <c r="D5176" s="1">
        <v>175</v>
      </c>
      <c r="E5176" s="1" t="s">
        <v>1710</v>
      </c>
      <c r="F5176" s="1" t="s">
        <v>233</v>
      </c>
      <c r="G5176" s="1" t="s">
        <v>180</v>
      </c>
      <c r="H5176" s="1" t="s">
        <v>240</v>
      </c>
    </row>
    <row r="5177" spans="1:8" x14ac:dyDescent="0.25">
      <c r="A5177" s="1">
        <v>390176</v>
      </c>
      <c r="B5177" s="1" t="s">
        <v>1525</v>
      </c>
      <c r="C5177" s="1">
        <v>108567004</v>
      </c>
      <c r="D5177" s="1">
        <v>176</v>
      </c>
      <c r="E5177" s="1" t="s">
        <v>1711</v>
      </c>
      <c r="F5177" s="1" t="s">
        <v>233</v>
      </c>
      <c r="G5177" s="1" t="s">
        <v>180</v>
      </c>
      <c r="H5177" s="1" t="s">
        <v>240</v>
      </c>
    </row>
    <row r="5178" spans="1:8" x14ac:dyDescent="0.25">
      <c r="A5178" s="1">
        <v>390177</v>
      </c>
      <c r="B5178" s="1" t="s">
        <v>1525</v>
      </c>
      <c r="C5178" s="1">
        <v>108567204</v>
      </c>
      <c r="D5178" s="1">
        <v>177</v>
      </c>
      <c r="E5178" s="1" t="s">
        <v>1712</v>
      </c>
      <c r="F5178" s="1" t="s">
        <v>233</v>
      </c>
      <c r="G5178" s="1" t="s">
        <v>180</v>
      </c>
      <c r="H5178" s="1" t="s">
        <v>240</v>
      </c>
    </row>
    <row r="5179" spans="1:8" x14ac:dyDescent="0.25">
      <c r="A5179" s="1">
        <v>390178</v>
      </c>
      <c r="B5179" s="1" t="s">
        <v>1525</v>
      </c>
      <c r="C5179" s="1">
        <v>108567404</v>
      </c>
      <c r="D5179" s="1">
        <v>178</v>
      </c>
      <c r="E5179" s="1" t="s">
        <v>1713</v>
      </c>
      <c r="F5179" s="1" t="s">
        <v>233</v>
      </c>
      <c r="G5179" s="1" t="s">
        <v>180</v>
      </c>
      <c r="H5179" s="1" t="s">
        <v>240</v>
      </c>
    </row>
    <row r="5180" spans="1:8" x14ac:dyDescent="0.25">
      <c r="A5180" s="1">
        <v>390179</v>
      </c>
      <c r="B5180" s="1" t="s">
        <v>1525</v>
      </c>
      <c r="C5180" s="1">
        <v>108567703</v>
      </c>
      <c r="D5180" s="1">
        <v>179</v>
      </c>
      <c r="E5180" s="1" t="s">
        <v>1714</v>
      </c>
      <c r="F5180" s="1" t="s">
        <v>233</v>
      </c>
      <c r="G5180" s="1" t="s">
        <v>180</v>
      </c>
      <c r="H5180" s="1" t="s">
        <v>240</v>
      </c>
    </row>
    <row r="5181" spans="1:8" x14ac:dyDescent="0.25">
      <c r="A5181" s="1">
        <v>390180</v>
      </c>
      <c r="B5181" s="1" t="s">
        <v>1525</v>
      </c>
      <c r="C5181" s="1">
        <v>108568404</v>
      </c>
      <c r="D5181" s="1">
        <v>180</v>
      </c>
      <c r="E5181" s="1" t="s">
        <v>1715</v>
      </c>
      <c r="F5181" s="1" t="s">
        <v>233</v>
      </c>
      <c r="G5181" s="1" t="s">
        <v>180</v>
      </c>
      <c r="H5181" s="1" t="s">
        <v>240</v>
      </c>
    </row>
    <row r="5182" spans="1:8" x14ac:dyDescent="0.25">
      <c r="A5182" s="1">
        <v>390181</v>
      </c>
      <c r="B5182" s="1" t="s">
        <v>1525</v>
      </c>
      <c r="C5182" s="1">
        <v>108569103</v>
      </c>
      <c r="D5182" s="1">
        <v>181</v>
      </c>
      <c r="E5182" s="1" t="s">
        <v>1716</v>
      </c>
      <c r="F5182" s="1" t="s">
        <v>233</v>
      </c>
      <c r="G5182" s="1" t="s">
        <v>180</v>
      </c>
      <c r="H5182" s="1" t="s">
        <v>240</v>
      </c>
    </row>
    <row r="5183" spans="1:8" x14ac:dyDescent="0.25">
      <c r="A5183" s="1">
        <v>390182</v>
      </c>
      <c r="B5183" s="1" t="s">
        <v>1525</v>
      </c>
      <c r="C5183" s="1">
        <v>109122703</v>
      </c>
      <c r="D5183" s="1">
        <v>182</v>
      </c>
      <c r="E5183" s="1" t="s">
        <v>1717</v>
      </c>
      <c r="F5183" s="1" t="s">
        <v>232</v>
      </c>
      <c r="G5183" s="1" t="s">
        <v>181</v>
      </c>
      <c r="H5183" s="1" t="s">
        <v>240</v>
      </c>
    </row>
    <row r="5184" spans="1:8" x14ac:dyDescent="0.25">
      <c r="A5184" s="1">
        <v>390183</v>
      </c>
      <c r="B5184" s="1" t="s">
        <v>1525</v>
      </c>
      <c r="C5184" s="1">
        <v>109243503</v>
      </c>
      <c r="D5184" s="1">
        <v>183</v>
      </c>
      <c r="E5184" s="1" t="s">
        <v>1718</v>
      </c>
      <c r="F5184" s="1" t="s">
        <v>232</v>
      </c>
      <c r="G5184" s="1" t="s">
        <v>182</v>
      </c>
      <c r="H5184" s="1" t="s">
        <v>240</v>
      </c>
    </row>
    <row r="5185" spans="1:8" x14ac:dyDescent="0.25">
      <c r="A5185" s="1">
        <v>390184</v>
      </c>
      <c r="B5185" s="1" t="s">
        <v>1525</v>
      </c>
      <c r="C5185" s="1">
        <v>109246003</v>
      </c>
      <c r="D5185" s="1">
        <v>184</v>
      </c>
      <c r="E5185" s="1" t="s">
        <v>1719</v>
      </c>
      <c r="F5185" s="1" t="s">
        <v>232</v>
      </c>
      <c r="G5185" s="1" t="s">
        <v>182</v>
      </c>
      <c r="H5185" s="1" t="s">
        <v>240</v>
      </c>
    </row>
    <row r="5186" spans="1:8" x14ac:dyDescent="0.25">
      <c r="A5186" s="1">
        <v>390185</v>
      </c>
      <c r="B5186" s="1" t="s">
        <v>1525</v>
      </c>
      <c r="C5186" s="1">
        <v>109248003</v>
      </c>
      <c r="D5186" s="1">
        <v>185</v>
      </c>
      <c r="E5186" s="1" t="s">
        <v>1720</v>
      </c>
      <c r="F5186" s="1" t="s">
        <v>232</v>
      </c>
      <c r="G5186" s="1" t="s">
        <v>182</v>
      </c>
      <c r="H5186" s="1" t="s">
        <v>240</v>
      </c>
    </row>
    <row r="5187" spans="1:8" x14ac:dyDescent="0.25">
      <c r="A5187" s="1">
        <v>390186</v>
      </c>
      <c r="B5187" s="1" t="s">
        <v>1525</v>
      </c>
      <c r="C5187" s="1">
        <v>109420803</v>
      </c>
      <c r="D5187" s="1">
        <v>186</v>
      </c>
      <c r="E5187" s="1" t="s">
        <v>1721</v>
      </c>
      <c r="F5187" s="1" t="s">
        <v>232</v>
      </c>
      <c r="G5187" s="1" t="s">
        <v>2037</v>
      </c>
      <c r="H5187" s="1" t="s">
        <v>240</v>
      </c>
    </row>
    <row r="5188" spans="1:8" x14ac:dyDescent="0.25">
      <c r="A5188" s="1">
        <v>390187</v>
      </c>
      <c r="B5188" s="1" t="s">
        <v>1525</v>
      </c>
      <c r="C5188" s="1">
        <v>109422303</v>
      </c>
      <c r="D5188" s="1">
        <v>187</v>
      </c>
      <c r="E5188" s="1" t="s">
        <v>1722</v>
      </c>
      <c r="F5188" s="1" t="s">
        <v>232</v>
      </c>
      <c r="G5188" s="1" t="s">
        <v>2037</v>
      </c>
      <c r="H5188" s="1" t="s">
        <v>240</v>
      </c>
    </row>
    <row r="5189" spans="1:8" x14ac:dyDescent="0.25">
      <c r="A5189" s="1">
        <v>390188</v>
      </c>
      <c r="B5189" s="1" t="s">
        <v>1525</v>
      </c>
      <c r="C5189" s="1">
        <v>109426003</v>
      </c>
      <c r="D5189" s="1">
        <v>188</v>
      </c>
      <c r="E5189" s="1" t="s">
        <v>1723</v>
      </c>
      <c r="F5189" s="1" t="s">
        <v>232</v>
      </c>
      <c r="G5189" s="1" t="s">
        <v>2037</v>
      </c>
      <c r="H5189" s="1" t="s">
        <v>240</v>
      </c>
    </row>
    <row r="5190" spans="1:8" x14ac:dyDescent="0.25">
      <c r="A5190" s="1">
        <v>390189</v>
      </c>
      <c r="B5190" s="1" t="s">
        <v>1525</v>
      </c>
      <c r="C5190" s="1">
        <v>109426303</v>
      </c>
      <c r="D5190" s="1">
        <v>189</v>
      </c>
      <c r="E5190" s="1" t="s">
        <v>1724</v>
      </c>
      <c r="F5190" s="1" t="s">
        <v>232</v>
      </c>
      <c r="G5190" s="1" t="s">
        <v>2037</v>
      </c>
      <c r="H5190" s="1" t="s">
        <v>240</v>
      </c>
    </row>
    <row r="5191" spans="1:8" x14ac:dyDescent="0.25">
      <c r="A5191" s="1">
        <v>390190</v>
      </c>
      <c r="B5191" s="1" t="s">
        <v>1525</v>
      </c>
      <c r="C5191" s="1">
        <v>109427503</v>
      </c>
      <c r="D5191" s="1">
        <v>190</v>
      </c>
      <c r="E5191" s="1" t="s">
        <v>1725</v>
      </c>
      <c r="F5191" s="1" t="s">
        <v>232</v>
      </c>
      <c r="G5191" s="1" t="s">
        <v>2037</v>
      </c>
      <c r="H5191" s="1" t="s">
        <v>240</v>
      </c>
    </row>
    <row r="5192" spans="1:8" x14ac:dyDescent="0.25">
      <c r="A5192" s="1">
        <v>390191</v>
      </c>
      <c r="B5192" s="1" t="s">
        <v>1525</v>
      </c>
      <c r="C5192" s="1">
        <v>109530304</v>
      </c>
      <c r="D5192" s="1">
        <v>191</v>
      </c>
      <c r="E5192" s="1" t="s">
        <v>1726</v>
      </c>
      <c r="F5192" s="1" t="s">
        <v>232</v>
      </c>
      <c r="G5192" s="1" t="s">
        <v>183</v>
      </c>
      <c r="H5192" s="1" t="s">
        <v>240</v>
      </c>
    </row>
    <row r="5193" spans="1:8" x14ac:dyDescent="0.25">
      <c r="A5193" s="1">
        <v>390192</v>
      </c>
      <c r="B5193" s="1" t="s">
        <v>1525</v>
      </c>
      <c r="C5193" s="1">
        <v>109531304</v>
      </c>
      <c r="D5193" s="1">
        <v>192</v>
      </c>
      <c r="E5193" s="1" t="s">
        <v>1727</v>
      </c>
      <c r="F5193" s="1" t="s">
        <v>232</v>
      </c>
      <c r="G5193" s="1" t="s">
        <v>183</v>
      </c>
      <c r="H5193" s="1" t="s">
        <v>240</v>
      </c>
    </row>
    <row r="5194" spans="1:8" x14ac:dyDescent="0.25">
      <c r="A5194" s="1">
        <v>390193</v>
      </c>
      <c r="B5194" s="1" t="s">
        <v>1525</v>
      </c>
      <c r="C5194" s="1">
        <v>109532804</v>
      </c>
      <c r="D5194" s="1">
        <v>193</v>
      </c>
      <c r="E5194" s="1" t="s">
        <v>1728</v>
      </c>
      <c r="F5194" s="1" t="s">
        <v>232</v>
      </c>
      <c r="G5194" s="1" t="s">
        <v>183</v>
      </c>
      <c r="H5194" s="1" t="s">
        <v>240</v>
      </c>
    </row>
    <row r="5195" spans="1:8" x14ac:dyDescent="0.25">
      <c r="A5195" s="1">
        <v>390194</v>
      </c>
      <c r="B5195" s="1" t="s">
        <v>1525</v>
      </c>
      <c r="C5195" s="1">
        <v>109535504</v>
      </c>
      <c r="D5195" s="1">
        <v>194</v>
      </c>
      <c r="E5195" s="1" t="s">
        <v>1729</v>
      </c>
      <c r="F5195" s="1" t="s">
        <v>232</v>
      </c>
      <c r="G5195" s="1" t="s">
        <v>183</v>
      </c>
      <c r="H5195" s="1" t="s">
        <v>240</v>
      </c>
    </row>
    <row r="5196" spans="1:8" x14ac:dyDescent="0.25">
      <c r="A5196" s="1">
        <v>390195</v>
      </c>
      <c r="B5196" s="1" t="s">
        <v>1525</v>
      </c>
      <c r="C5196" s="1">
        <v>109537504</v>
      </c>
      <c r="D5196" s="1">
        <v>195</v>
      </c>
      <c r="E5196" s="1" t="s">
        <v>1730</v>
      </c>
      <c r="F5196" s="1" t="s">
        <v>232</v>
      </c>
      <c r="G5196" s="1" t="s">
        <v>183</v>
      </c>
      <c r="H5196" s="1" t="s">
        <v>240</v>
      </c>
    </row>
    <row r="5197" spans="1:8" x14ac:dyDescent="0.25">
      <c r="A5197" s="1">
        <v>390196</v>
      </c>
      <c r="B5197" s="1" t="s">
        <v>1525</v>
      </c>
      <c r="C5197" s="1">
        <v>110141003</v>
      </c>
      <c r="D5197" s="1">
        <v>196</v>
      </c>
      <c r="E5197" s="1" t="s">
        <v>1731</v>
      </c>
      <c r="F5197" s="1" t="s">
        <v>232</v>
      </c>
      <c r="G5197" s="1" t="s">
        <v>184</v>
      </c>
      <c r="H5197" s="1" t="s">
        <v>240</v>
      </c>
    </row>
    <row r="5198" spans="1:8" x14ac:dyDescent="0.25">
      <c r="A5198" s="1">
        <v>390197</v>
      </c>
      <c r="B5198" s="1" t="s">
        <v>1525</v>
      </c>
      <c r="C5198" s="1">
        <v>110141103</v>
      </c>
      <c r="D5198" s="1">
        <v>197</v>
      </c>
      <c r="E5198" s="1" t="s">
        <v>1732</v>
      </c>
      <c r="F5198" s="1" t="s">
        <v>232</v>
      </c>
      <c r="G5198" s="1" t="s">
        <v>184</v>
      </c>
      <c r="H5198" s="1" t="s">
        <v>240</v>
      </c>
    </row>
    <row r="5199" spans="1:8" x14ac:dyDescent="0.25">
      <c r="A5199" s="1">
        <v>390198</v>
      </c>
      <c r="B5199" s="1" t="s">
        <v>1525</v>
      </c>
      <c r="C5199" s="1">
        <v>110147003</v>
      </c>
      <c r="D5199" s="1">
        <v>198</v>
      </c>
      <c r="E5199" s="1" t="s">
        <v>1733</v>
      </c>
      <c r="F5199" s="1" t="s">
        <v>232</v>
      </c>
      <c r="G5199" s="1" t="s">
        <v>184</v>
      </c>
      <c r="H5199" s="1" t="s">
        <v>240</v>
      </c>
    </row>
    <row r="5200" spans="1:8" x14ac:dyDescent="0.25">
      <c r="A5200" s="1">
        <v>390199</v>
      </c>
      <c r="B5200" s="1" t="s">
        <v>1525</v>
      </c>
      <c r="C5200" s="1">
        <v>110148002</v>
      </c>
      <c r="D5200" s="1">
        <v>199</v>
      </c>
      <c r="E5200" s="1" t="s">
        <v>1734</v>
      </c>
      <c r="F5200" s="1" t="s">
        <v>232</v>
      </c>
      <c r="G5200" s="1" t="s">
        <v>184</v>
      </c>
      <c r="H5200" s="1" t="s">
        <v>240</v>
      </c>
    </row>
    <row r="5201" spans="1:8" x14ac:dyDescent="0.25">
      <c r="A5201" s="1">
        <v>390200</v>
      </c>
      <c r="B5201" s="1" t="s">
        <v>1525</v>
      </c>
      <c r="C5201" s="1">
        <v>110171003</v>
      </c>
      <c r="D5201" s="1">
        <v>200</v>
      </c>
      <c r="E5201" s="1" t="s">
        <v>1735</v>
      </c>
      <c r="F5201" s="1" t="s">
        <v>232</v>
      </c>
      <c r="G5201" s="1" t="s">
        <v>172</v>
      </c>
      <c r="H5201" s="1" t="s">
        <v>240</v>
      </c>
    </row>
    <row r="5202" spans="1:8" x14ac:dyDescent="0.25">
      <c r="A5202" s="1">
        <v>390201</v>
      </c>
      <c r="B5202" s="1" t="s">
        <v>1525</v>
      </c>
      <c r="C5202" s="1">
        <v>110171803</v>
      </c>
      <c r="D5202" s="1">
        <v>201</v>
      </c>
      <c r="E5202" s="1" t="s">
        <v>1736</v>
      </c>
      <c r="F5202" s="1" t="s">
        <v>232</v>
      </c>
      <c r="G5202" s="1" t="s">
        <v>172</v>
      </c>
      <c r="H5202" s="1" t="s">
        <v>240</v>
      </c>
    </row>
    <row r="5203" spans="1:8" x14ac:dyDescent="0.25">
      <c r="A5203" s="1">
        <v>390202</v>
      </c>
      <c r="B5203" s="1" t="s">
        <v>1525</v>
      </c>
      <c r="C5203" s="1">
        <v>110173003</v>
      </c>
      <c r="D5203" s="1">
        <v>202</v>
      </c>
      <c r="E5203" s="1" t="s">
        <v>1737</v>
      </c>
      <c r="F5203" s="1" t="s">
        <v>232</v>
      </c>
      <c r="G5203" s="1" t="s">
        <v>172</v>
      </c>
      <c r="H5203" s="1" t="s">
        <v>240</v>
      </c>
    </row>
    <row r="5204" spans="1:8" x14ac:dyDescent="0.25">
      <c r="A5204" s="1">
        <v>390203</v>
      </c>
      <c r="B5204" s="1" t="s">
        <v>1525</v>
      </c>
      <c r="C5204" s="1">
        <v>110173504</v>
      </c>
      <c r="D5204" s="1">
        <v>203</v>
      </c>
      <c r="E5204" s="1" t="s">
        <v>1738</v>
      </c>
      <c r="F5204" s="1" t="s">
        <v>232</v>
      </c>
      <c r="G5204" s="1" t="s">
        <v>172</v>
      </c>
      <c r="H5204" s="1" t="s">
        <v>240</v>
      </c>
    </row>
    <row r="5205" spans="1:8" x14ac:dyDescent="0.25">
      <c r="A5205" s="1">
        <v>390204</v>
      </c>
      <c r="B5205" s="1" t="s">
        <v>1525</v>
      </c>
      <c r="C5205" s="1">
        <v>110175003</v>
      </c>
      <c r="D5205" s="1">
        <v>204</v>
      </c>
      <c r="E5205" s="1" t="s">
        <v>1739</v>
      </c>
      <c r="F5205" s="1" t="s">
        <v>232</v>
      </c>
      <c r="G5205" s="1" t="s">
        <v>172</v>
      </c>
      <c r="H5205" s="1" t="s">
        <v>240</v>
      </c>
    </row>
    <row r="5206" spans="1:8" x14ac:dyDescent="0.25">
      <c r="A5206" s="1">
        <v>390205</v>
      </c>
      <c r="B5206" s="1" t="s">
        <v>1525</v>
      </c>
      <c r="C5206" s="1">
        <v>110177003</v>
      </c>
      <c r="D5206" s="1">
        <v>205</v>
      </c>
      <c r="E5206" s="1" t="s">
        <v>1740</v>
      </c>
      <c r="F5206" s="1" t="s">
        <v>232</v>
      </c>
      <c r="G5206" s="1" t="s">
        <v>172</v>
      </c>
      <c r="H5206" s="1" t="s">
        <v>240</v>
      </c>
    </row>
    <row r="5207" spans="1:8" x14ac:dyDescent="0.25">
      <c r="A5207" s="1">
        <v>390206</v>
      </c>
      <c r="B5207" s="1" t="s">
        <v>1525</v>
      </c>
      <c r="C5207" s="1">
        <v>110179003</v>
      </c>
      <c r="D5207" s="1">
        <v>206</v>
      </c>
      <c r="E5207" s="1" t="s">
        <v>1741</v>
      </c>
      <c r="F5207" s="1" t="s">
        <v>232</v>
      </c>
      <c r="G5207" s="1" t="s">
        <v>172</v>
      </c>
      <c r="H5207" s="1" t="s">
        <v>240</v>
      </c>
    </row>
    <row r="5208" spans="1:8" x14ac:dyDescent="0.25">
      <c r="A5208" s="1">
        <v>390207</v>
      </c>
      <c r="B5208" s="1" t="s">
        <v>1525</v>
      </c>
      <c r="C5208" s="1">
        <v>110183602</v>
      </c>
      <c r="D5208" s="1">
        <v>207</v>
      </c>
      <c r="E5208" s="1" t="s">
        <v>1742</v>
      </c>
      <c r="F5208" s="1" t="s">
        <v>232</v>
      </c>
      <c r="G5208" s="1" t="s">
        <v>185</v>
      </c>
      <c r="H5208" s="1" t="s">
        <v>240</v>
      </c>
    </row>
    <row r="5209" spans="1:8" x14ac:dyDescent="0.25">
      <c r="A5209" s="1">
        <v>390208</v>
      </c>
      <c r="B5209" s="1" t="s">
        <v>1525</v>
      </c>
      <c r="C5209" s="1">
        <v>111291304</v>
      </c>
      <c r="D5209" s="1">
        <v>208</v>
      </c>
      <c r="E5209" s="1" t="s">
        <v>1743</v>
      </c>
      <c r="F5209" s="1" t="s">
        <v>234</v>
      </c>
      <c r="G5209" s="1" t="s">
        <v>186</v>
      </c>
      <c r="H5209" s="1" t="s">
        <v>240</v>
      </c>
    </row>
    <row r="5210" spans="1:8" x14ac:dyDescent="0.25">
      <c r="A5210" s="1">
        <v>390209</v>
      </c>
      <c r="B5210" s="1" t="s">
        <v>1525</v>
      </c>
      <c r="C5210" s="1">
        <v>111292304</v>
      </c>
      <c r="D5210" s="1">
        <v>209</v>
      </c>
      <c r="E5210" s="1" t="s">
        <v>1744</v>
      </c>
      <c r="F5210" s="1" t="s">
        <v>234</v>
      </c>
      <c r="G5210" s="1" t="s">
        <v>186</v>
      </c>
      <c r="H5210" s="1" t="s">
        <v>240</v>
      </c>
    </row>
    <row r="5211" spans="1:8" x14ac:dyDescent="0.25">
      <c r="A5211" s="1">
        <v>390210</v>
      </c>
      <c r="B5211" s="1" t="s">
        <v>1525</v>
      </c>
      <c r="C5211" s="1">
        <v>111297504</v>
      </c>
      <c r="D5211" s="1">
        <v>210</v>
      </c>
      <c r="E5211" s="1" t="s">
        <v>1745</v>
      </c>
      <c r="F5211" s="1" t="s">
        <v>234</v>
      </c>
      <c r="G5211" s="1" t="s">
        <v>186</v>
      </c>
      <c r="H5211" s="1" t="s">
        <v>240</v>
      </c>
    </row>
    <row r="5212" spans="1:8" x14ac:dyDescent="0.25">
      <c r="A5212" s="1">
        <v>390211</v>
      </c>
      <c r="B5212" s="1" t="s">
        <v>1525</v>
      </c>
      <c r="C5212" s="1">
        <v>111312503</v>
      </c>
      <c r="D5212" s="1">
        <v>211</v>
      </c>
      <c r="E5212" s="1" t="s">
        <v>1746</v>
      </c>
      <c r="F5212" s="1" t="s">
        <v>232</v>
      </c>
      <c r="G5212" s="1" t="s">
        <v>187</v>
      </c>
      <c r="H5212" s="1" t="s">
        <v>240</v>
      </c>
    </row>
    <row r="5213" spans="1:8" x14ac:dyDescent="0.25">
      <c r="A5213" s="1">
        <v>390212</v>
      </c>
      <c r="B5213" s="1" t="s">
        <v>1525</v>
      </c>
      <c r="C5213" s="1">
        <v>111312804</v>
      </c>
      <c r="D5213" s="1">
        <v>212</v>
      </c>
      <c r="E5213" s="1" t="s">
        <v>1747</v>
      </c>
      <c r="F5213" s="1" t="s">
        <v>232</v>
      </c>
      <c r="G5213" s="1" t="s">
        <v>187</v>
      </c>
      <c r="H5213" s="1" t="s">
        <v>240</v>
      </c>
    </row>
    <row r="5214" spans="1:8" x14ac:dyDescent="0.25">
      <c r="A5214" s="1">
        <v>390213</v>
      </c>
      <c r="B5214" s="1" t="s">
        <v>1525</v>
      </c>
      <c r="C5214" s="1">
        <v>111316003</v>
      </c>
      <c r="D5214" s="1">
        <v>213</v>
      </c>
      <c r="E5214" s="1" t="s">
        <v>1748</v>
      </c>
      <c r="F5214" s="1" t="s">
        <v>232</v>
      </c>
      <c r="G5214" s="1" t="s">
        <v>187</v>
      </c>
      <c r="H5214" s="1" t="s">
        <v>240</v>
      </c>
    </row>
    <row r="5215" spans="1:8" x14ac:dyDescent="0.25">
      <c r="A5215" s="1">
        <v>390214</v>
      </c>
      <c r="B5215" s="1" t="s">
        <v>1525</v>
      </c>
      <c r="C5215" s="1">
        <v>111317503</v>
      </c>
      <c r="D5215" s="1">
        <v>214</v>
      </c>
      <c r="E5215" s="1" t="s">
        <v>1749</v>
      </c>
      <c r="F5215" s="1" t="s">
        <v>232</v>
      </c>
      <c r="G5215" s="1" t="s">
        <v>187</v>
      </c>
      <c r="H5215" s="1" t="s">
        <v>240</v>
      </c>
    </row>
    <row r="5216" spans="1:8" x14ac:dyDescent="0.25">
      <c r="A5216" s="1">
        <v>390215</v>
      </c>
      <c r="B5216" s="1" t="s">
        <v>1525</v>
      </c>
      <c r="C5216" s="1">
        <v>111343603</v>
      </c>
      <c r="D5216" s="1">
        <v>215</v>
      </c>
      <c r="E5216" s="1" t="s">
        <v>1750</v>
      </c>
      <c r="F5216" s="1" t="s">
        <v>234</v>
      </c>
      <c r="G5216" s="1" t="s">
        <v>188</v>
      </c>
      <c r="H5216" s="1" t="s">
        <v>240</v>
      </c>
    </row>
    <row r="5217" spans="1:8" x14ac:dyDescent="0.25">
      <c r="A5217" s="1">
        <v>390216</v>
      </c>
      <c r="B5217" s="1" t="s">
        <v>1525</v>
      </c>
      <c r="C5217" s="1">
        <v>111444602</v>
      </c>
      <c r="D5217" s="1">
        <v>216</v>
      </c>
      <c r="E5217" s="1" t="s">
        <v>1751</v>
      </c>
      <c r="F5217" s="1" t="s">
        <v>232</v>
      </c>
      <c r="G5217" s="1" t="s">
        <v>189</v>
      </c>
      <c r="H5217" s="1" t="s">
        <v>240</v>
      </c>
    </row>
    <row r="5218" spans="1:8" x14ac:dyDescent="0.25">
      <c r="A5218" s="1">
        <v>390217</v>
      </c>
      <c r="B5218" s="1" t="s">
        <v>1525</v>
      </c>
      <c r="C5218" s="1">
        <v>112011103</v>
      </c>
      <c r="D5218" s="1">
        <v>217</v>
      </c>
      <c r="E5218" s="1" t="s">
        <v>1752</v>
      </c>
      <c r="F5218" s="1" t="s">
        <v>234</v>
      </c>
      <c r="G5218" s="1" t="s">
        <v>190</v>
      </c>
      <c r="H5218" s="1" t="s">
        <v>240</v>
      </c>
    </row>
    <row r="5219" spans="1:8" x14ac:dyDescent="0.25">
      <c r="A5219" s="1">
        <v>390218</v>
      </c>
      <c r="B5219" s="1" t="s">
        <v>1525</v>
      </c>
      <c r="C5219" s="1">
        <v>112011603</v>
      </c>
      <c r="D5219" s="1">
        <v>218</v>
      </c>
      <c r="E5219" s="1" t="s">
        <v>1753</v>
      </c>
      <c r="F5219" s="1" t="s">
        <v>234</v>
      </c>
      <c r="G5219" s="1" t="s">
        <v>190</v>
      </c>
      <c r="H5219" s="1" t="s">
        <v>240</v>
      </c>
    </row>
    <row r="5220" spans="1:8" x14ac:dyDescent="0.25">
      <c r="A5220" s="1">
        <v>390219</v>
      </c>
      <c r="B5220" s="1" t="s">
        <v>1525</v>
      </c>
      <c r="C5220" s="1">
        <v>112013054</v>
      </c>
      <c r="D5220" s="1">
        <v>219</v>
      </c>
      <c r="E5220" s="1" t="s">
        <v>1754</v>
      </c>
      <c r="F5220" s="1" t="s">
        <v>234</v>
      </c>
      <c r="G5220" s="1" t="s">
        <v>190</v>
      </c>
      <c r="H5220" s="1" t="s">
        <v>240</v>
      </c>
    </row>
    <row r="5221" spans="1:8" x14ac:dyDescent="0.25">
      <c r="A5221" s="1">
        <v>390220</v>
      </c>
      <c r="B5221" s="1" t="s">
        <v>1525</v>
      </c>
      <c r="C5221" s="1">
        <v>112013753</v>
      </c>
      <c r="D5221" s="1">
        <v>220</v>
      </c>
      <c r="E5221" s="1" t="s">
        <v>1755</v>
      </c>
      <c r="F5221" s="1" t="s">
        <v>234</v>
      </c>
      <c r="G5221" s="1" t="s">
        <v>190</v>
      </c>
      <c r="H5221" s="1" t="s">
        <v>240</v>
      </c>
    </row>
    <row r="5222" spans="1:8" x14ac:dyDescent="0.25">
      <c r="A5222" s="1">
        <v>390221</v>
      </c>
      <c r="B5222" s="1" t="s">
        <v>1525</v>
      </c>
      <c r="C5222" s="1">
        <v>112015203</v>
      </c>
      <c r="D5222" s="1">
        <v>221</v>
      </c>
      <c r="E5222" s="1" t="s">
        <v>1756</v>
      </c>
      <c r="F5222" s="1" t="s">
        <v>234</v>
      </c>
      <c r="G5222" s="1" t="s">
        <v>190</v>
      </c>
      <c r="H5222" s="1" t="s">
        <v>240</v>
      </c>
    </row>
    <row r="5223" spans="1:8" x14ac:dyDescent="0.25">
      <c r="A5223" s="1">
        <v>390222</v>
      </c>
      <c r="B5223" s="1" t="s">
        <v>1525</v>
      </c>
      <c r="C5223" s="1">
        <v>112018523</v>
      </c>
      <c r="D5223" s="1">
        <v>222</v>
      </c>
      <c r="E5223" s="1" t="s">
        <v>1757</v>
      </c>
      <c r="F5223" s="1" t="s">
        <v>234</v>
      </c>
      <c r="G5223" s="1" t="s">
        <v>190</v>
      </c>
      <c r="H5223" s="1" t="s">
        <v>240</v>
      </c>
    </row>
    <row r="5224" spans="1:8" x14ac:dyDescent="0.25">
      <c r="A5224" s="1">
        <v>390223</v>
      </c>
      <c r="B5224" s="1" t="s">
        <v>1525</v>
      </c>
      <c r="C5224" s="1">
        <v>112281302</v>
      </c>
      <c r="D5224" s="1">
        <v>223</v>
      </c>
      <c r="E5224" s="1" t="s">
        <v>1758</v>
      </c>
      <c r="F5224" s="1" t="s">
        <v>234</v>
      </c>
      <c r="G5224" s="1" t="s">
        <v>191</v>
      </c>
      <c r="H5224" s="1" t="s">
        <v>240</v>
      </c>
    </row>
    <row r="5225" spans="1:8" x14ac:dyDescent="0.25">
      <c r="A5225" s="1">
        <v>390224</v>
      </c>
      <c r="B5225" s="1" t="s">
        <v>1525</v>
      </c>
      <c r="C5225" s="1">
        <v>112282004</v>
      </c>
      <c r="D5225" s="1">
        <v>224</v>
      </c>
      <c r="E5225" s="1" t="s">
        <v>1759</v>
      </c>
      <c r="F5225" s="1" t="s">
        <v>234</v>
      </c>
      <c r="G5225" s="1" t="s">
        <v>191</v>
      </c>
      <c r="H5225" s="1" t="s">
        <v>240</v>
      </c>
    </row>
    <row r="5226" spans="1:8" x14ac:dyDescent="0.25">
      <c r="A5226" s="1">
        <v>390225</v>
      </c>
      <c r="B5226" s="1" t="s">
        <v>1525</v>
      </c>
      <c r="C5226" s="1">
        <v>112283003</v>
      </c>
      <c r="D5226" s="1">
        <v>225</v>
      </c>
      <c r="E5226" s="1" t="s">
        <v>1760</v>
      </c>
      <c r="F5226" s="1" t="s">
        <v>234</v>
      </c>
      <c r="G5226" s="1" t="s">
        <v>191</v>
      </c>
      <c r="H5226" s="1" t="s">
        <v>240</v>
      </c>
    </row>
    <row r="5227" spans="1:8" x14ac:dyDescent="0.25">
      <c r="A5227" s="1">
        <v>390226</v>
      </c>
      <c r="B5227" s="1" t="s">
        <v>1525</v>
      </c>
      <c r="C5227" s="1">
        <v>112286003</v>
      </c>
      <c r="D5227" s="1">
        <v>226</v>
      </c>
      <c r="E5227" s="1" t="s">
        <v>1761</v>
      </c>
      <c r="F5227" s="1" t="s">
        <v>234</v>
      </c>
      <c r="G5227" s="1" t="s">
        <v>191</v>
      </c>
      <c r="H5227" s="1" t="s">
        <v>240</v>
      </c>
    </row>
    <row r="5228" spans="1:8" x14ac:dyDescent="0.25">
      <c r="A5228" s="1">
        <v>390227</v>
      </c>
      <c r="B5228" s="1" t="s">
        <v>1525</v>
      </c>
      <c r="C5228" s="1">
        <v>112289003</v>
      </c>
      <c r="D5228" s="1">
        <v>227</v>
      </c>
      <c r="E5228" s="1" t="s">
        <v>1762</v>
      </c>
      <c r="F5228" s="1" t="s">
        <v>234</v>
      </c>
      <c r="G5228" s="1" t="s">
        <v>191</v>
      </c>
      <c r="H5228" s="1" t="s">
        <v>240</v>
      </c>
    </row>
    <row r="5229" spans="1:8" x14ac:dyDescent="0.25">
      <c r="A5229" s="1">
        <v>390228</v>
      </c>
      <c r="B5229" s="1" t="s">
        <v>1525</v>
      </c>
      <c r="C5229" s="1">
        <v>112671303</v>
      </c>
      <c r="D5229" s="1">
        <v>228</v>
      </c>
      <c r="E5229" s="1" t="s">
        <v>1763</v>
      </c>
      <c r="F5229" s="1" t="s">
        <v>234</v>
      </c>
      <c r="G5229" s="1" t="s">
        <v>192</v>
      </c>
      <c r="H5229" s="1" t="s">
        <v>240</v>
      </c>
    </row>
    <row r="5230" spans="1:8" x14ac:dyDescent="0.25">
      <c r="A5230" s="1">
        <v>390229</v>
      </c>
      <c r="B5230" s="1" t="s">
        <v>1525</v>
      </c>
      <c r="C5230" s="1">
        <v>112671603</v>
      </c>
      <c r="D5230" s="1">
        <v>229</v>
      </c>
      <c r="E5230" s="1" t="s">
        <v>1764</v>
      </c>
      <c r="F5230" s="1" t="s">
        <v>234</v>
      </c>
      <c r="G5230" s="1" t="s">
        <v>192</v>
      </c>
      <c r="H5230" s="1" t="s">
        <v>240</v>
      </c>
    </row>
    <row r="5231" spans="1:8" x14ac:dyDescent="0.25">
      <c r="A5231" s="1">
        <v>390230</v>
      </c>
      <c r="B5231" s="1" t="s">
        <v>1525</v>
      </c>
      <c r="C5231" s="1">
        <v>112671803</v>
      </c>
      <c r="D5231" s="1">
        <v>230</v>
      </c>
      <c r="E5231" s="1" t="s">
        <v>1765</v>
      </c>
      <c r="F5231" s="1" t="s">
        <v>234</v>
      </c>
      <c r="G5231" s="1" t="s">
        <v>192</v>
      </c>
      <c r="H5231" s="1" t="s">
        <v>240</v>
      </c>
    </row>
    <row r="5232" spans="1:8" x14ac:dyDescent="0.25">
      <c r="A5232" s="1">
        <v>390231</v>
      </c>
      <c r="B5232" s="1" t="s">
        <v>1525</v>
      </c>
      <c r="C5232" s="1">
        <v>112672203</v>
      </c>
      <c r="D5232" s="1">
        <v>231</v>
      </c>
      <c r="E5232" s="1" t="s">
        <v>1766</v>
      </c>
      <c r="F5232" s="1" t="s">
        <v>234</v>
      </c>
      <c r="G5232" s="1" t="s">
        <v>192</v>
      </c>
      <c r="H5232" s="1" t="s">
        <v>240</v>
      </c>
    </row>
    <row r="5233" spans="1:8" x14ac:dyDescent="0.25">
      <c r="A5233" s="1">
        <v>390232</v>
      </c>
      <c r="B5233" s="1" t="s">
        <v>1525</v>
      </c>
      <c r="C5233" s="1">
        <v>112672803</v>
      </c>
      <c r="D5233" s="1">
        <v>232</v>
      </c>
      <c r="E5233" s="1" t="s">
        <v>1767</v>
      </c>
      <c r="F5233" s="1" t="s">
        <v>234</v>
      </c>
      <c r="G5233" s="1" t="s">
        <v>192</v>
      </c>
      <c r="H5233" s="1" t="s">
        <v>240</v>
      </c>
    </row>
    <row r="5234" spans="1:8" x14ac:dyDescent="0.25">
      <c r="A5234" s="1">
        <v>390233</v>
      </c>
      <c r="B5234" s="1" t="s">
        <v>1525</v>
      </c>
      <c r="C5234" s="1">
        <v>112674403</v>
      </c>
      <c r="D5234" s="1">
        <v>233</v>
      </c>
      <c r="E5234" s="1" t="s">
        <v>1768</v>
      </c>
      <c r="F5234" s="1" t="s">
        <v>234</v>
      </c>
      <c r="G5234" s="1" t="s">
        <v>192</v>
      </c>
      <c r="H5234" s="1" t="s">
        <v>240</v>
      </c>
    </row>
    <row r="5235" spans="1:8" x14ac:dyDescent="0.25">
      <c r="A5235" s="1">
        <v>390234</v>
      </c>
      <c r="B5235" s="1" t="s">
        <v>1525</v>
      </c>
      <c r="C5235" s="1">
        <v>112675503</v>
      </c>
      <c r="D5235" s="1">
        <v>234</v>
      </c>
      <c r="E5235" s="1" t="s">
        <v>1769</v>
      </c>
      <c r="F5235" s="1" t="s">
        <v>234</v>
      </c>
      <c r="G5235" s="1" t="s">
        <v>192</v>
      </c>
      <c r="H5235" s="1" t="s">
        <v>240</v>
      </c>
    </row>
    <row r="5236" spans="1:8" x14ac:dyDescent="0.25">
      <c r="A5236" s="1">
        <v>390235</v>
      </c>
      <c r="B5236" s="1" t="s">
        <v>1525</v>
      </c>
      <c r="C5236" s="1">
        <v>112676203</v>
      </c>
      <c r="D5236" s="1">
        <v>235</v>
      </c>
      <c r="E5236" s="1" t="s">
        <v>1770</v>
      </c>
      <c r="F5236" s="1" t="s">
        <v>234</v>
      </c>
      <c r="G5236" s="1" t="s">
        <v>192</v>
      </c>
      <c r="H5236" s="1" t="s">
        <v>240</v>
      </c>
    </row>
    <row r="5237" spans="1:8" x14ac:dyDescent="0.25">
      <c r="A5237" s="1">
        <v>390236</v>
      </c>
      <c r="B5237" s="1" t="s">
        <v>1525</v>
      </c>
      <c r="C5237" s="1">
        <v>112676403</v>
      </c>
      <c r="D5237" s="1">
        <v>236</v>
      </c>
      <c r="E5237" s="1" t="s">
        <v>1771</v>
      </c>
      <c r="F5237" s="1" t="s">
        <v>234</v>
      </c>
      <c r="G5237" s="1" t="s">
        <v>192</v>
      </c>
      <c r="H5237" s="1" t="s">
        <v>240</v>
      </c>
    </row>
    <row r="5238" spans="1:8" x14ac:dyDescent="0.25">
      <c r="A5238" s="1">
        <v>390237</v>
      </c>
      <c r="B5238" s="1" t="s">
        <v>1525</v>
      </c>
      <c r="C5238" s="1">
        <v>112676503</v>
      </c>
      <c r="D5238" s="1">
        <v>237</v>
      </c>
      <c r="E5238" s="1" t="s">
        <v>1772</v>
      </c>
      <c r="F5238" s="1" t="s">
        <v>234</v>
      </c>
      <c r="G5238" s="1" t="s">
        <v>192</v>
      </c>
      <c r="H5238" s="1" t="s">
        <v>240</v>
      </c>
    </row>
    <row r="5239" spans="1:8" x14ac:dyDescent="0.25">
      <c r="A5239" s="1">
        <v>390238</v>
      </c>
      <c r="B5239" s="1" t="s">
        <v>1525</v>
      </c>
      <c r="C5239" s="1">
        <v>112676703</v>
      </c>
      <c r="D5239" s="1">
        <v>238</v>
      </c>
      <c r="E5239" s="1" t="s">
        <v>1773</v>
      </c>
      <c r="F5239" s="1" t="s">
        <v>234</v>
      </c>
      <c r="G5239" s="1" t="s">
        <v>192</v>
      </c>
      <c r="H5239" s="1" t="s">
        <v>240</v>
      </c>
    </row>
    <row r="5240" spans="1:8" x14ac:dyDescent="0.25">
      <c r="A5240" s="1">
        <v>390239</v>
      </c>
      <c r="B5240" s="1" t="s">
        <v>1525</v>
      </c>
      <c r="C5240" s="1">
        <v>112678503</v>
      </c>
      <c r="D5240" s="1">
        <v>239</v>
      </c>
      <c r="E5240" s="1" t="s">
        <v>1774</v>
      </c>
      <c r="F5240" s="1" t="s">
        <v>234</v>
      </c>
      <c r="G5240" s="1" t="s">
        <v>192</v>
      </c>
      <c r="H5240" s="1" t="s">
        <v>240</v>
      </c>
    </row>
    <row r="5241" spans="1:8" x14ac:dyDescent="0.25">
      <c r="A5241" s="1">
        <v>390240</v>
      </c>
      <c r="B5241" s="1" t="s">
        <v>1525</v>
      </c>
      <c r="C5241" s="1">
        <v>112679002</v>
      </c>
      <c r="D5241" s="1">
        <v>240</v>
      </c>
      <c r="E5241" s="1" t="s">
        <v>1775</v>
      </c>
      <c r="F5241" s="1" t="s">
        <v>234</v>
      </c>
      <c r="G5241" s="1" t="s">
        <v>192</v>
      </c>
      <c r="H5241" s="1" t="s">
        <v>240</v>
      </c>
    </row>
    <row r="5242" spans="1:8" x14ac:dyDescent="0.25">
      <c r="A5242" s="1">
        <v>390241</v>
      </c>
      <c r="B5242" s="1" t="s">
        <v>1525</v>
      </c>
      <c r="C5242" s="1">
        <v>112679403</v>
      </c>
      <c r="D5242" s="1">
        <v>241</v>
      </c>
      <c r="E5242" s="1" t="s">
        <v>1776</v>
      </c>
      <c r="F5242" s="1" t="s">
        <v>234</v>
      </c>
      <c r="G5242" s="1" t="s">
        <v>192</v>
      </c>
      <c r="H5242" s="1" t="s">
        <v>240</v>
      </c>
    </row>
    <row r="5243" spans="1:8" x14ac:dyDescent="0.25">
      <c r="A5243" s="1">
        <v>390242</v>
      </c>
      <c r="B5243" s="1" t="s">
        <v>1525</v>
      </c>
      <c r="C5243" s="1">
        <v>113361303</v>
      </c>
      <c r="D5243" s="1">
        <v>242</v>
      </c>
      <c r="E5243" s="1" t="s">
        <v>1777</v>
      </c>
      <c r="F5243" s="1" t="s">
        <v>234</v>
      </c>
      <c r="G5243" s="1" t="s">
        <v>193</v>
      </c>
      <c r="H5243" s="1" t="s">
        <v>240</v>
      </c>
    </row>
    <row r="5244" spans="1:8" x14ac:dyDescent="0.25">
      <c r="A5244" s="1">
        <v>390243</v>
      </c>
      <c r="B5244" s="1" t="s">
        <v>1525</v>
      </c>
      <c r="C5244" s="1">
        <v>113361503</v>
      </c>
      <c r="D5244" s="1">
        <v>243</v>
      </c>
      <c r="E5244" s="1" t="s">
        <v>1778</v>
      </c>
      <c r="F5244" s="1" t="s">
        <v>234</v>
      </c>
      <c r="G5244" s="1" t="s">
        <v>193</v>
      </c>
      <c r="H5244" s="1" t="s">
        <v>240</v>
      </c>
    </row>
    <row r="5245" spans="1:8" x14ac:dyDescent="0.25">
      <c r="A5245" s="1">
        <v>390244</v>
      </c>
      <c r="B5245" s="1" t="s">
        <v>1525</v>
      </c>
      <c r="C5245" s="1">
        <v>113361703</v>
      </c>
      <c r="D5245" s="1">
        <v>244</v>
      </c>
      <c r="E5245" s="1" t="s">
        <v>1779</v>
      </c>
      <c r="F5245" s="1" t="s">
        <v>234</v>
      </c>
      <c r="G5245" s="1" t="s">
        <v>193</v>
      </c>
      <c r="H5245" s="1" t="s">
        <v>240</v>
      </c>
    </row>
    <row r="5246" spans="1:8" x14ac:dyDescent="0.25">
      <c r="A5246" s="1">
        <v>390245</v>
      </c>
      <c r="B5246" s="1" t="s">
        <v>1525</v>
      </c>
      <c r="C5246" s="1">
        <v>113362203</v>
      </c>
      <c r="D5246" s="1">
        <v>245</v>
      </c>
      <c r="E5246" s="1" t="s">
        <v>1780</v>
      </c>
      <c r="F5246" s="1" t="s">
        <v>234</v>
      </c>
      <c r="G5246" s="1" t="s">
        <v>193</v>
      </c>
      <c r="H5246" s="1" t="s">
        <v>240</v>
      </c>
    </row>
    <row r="5247" spans="1:8" x14ac:dyDescent="0.25">
      <c r="A5247" s="1">
        <v>390246</v>
      </c>
      <c r="B5247" s="1" t="s">
        <v>1525</v>
      </c>
      <c r="C5247" s="1">
        <v>113362303</v>
      </c>
      <c r="D5247" s="1">
        <v>246</v>
      </c>
      <c r="E5247" s="1" t="s">
        <v>1781</v>
      </c>
      <c r="F5247" s="1" t="s">
        <v>234</v>
      </c>
      <c r="G5247" s="1" t="s">
        <v>193</v>
      </c>
      <c r="H5247" s="1" t="s">
        <v>240</v>
      </c>
    </row>
    <row r="5248" spans="1:8" x14ac:dyDescent="0.25">
      <c r="A5248" s="1">
        <v>390247</v>
      </c>
      <c r="B5248" s="1" t="s">
        <v>1525</v>
      </c>
      <c r="C5248" s="1">
        <v>113362403</v>
      </c>
      <c r="D5248" s="1">
        <v>247</v>
      </c>
      <c r="E5248" s="1" t="s">
        <v>1782</v>
      </c>
      <c r="F5248" s="1" t="s">
        <v>234</v>
      </c>
      <c r="G5248" s="1" t="s">
        <v>193</v>
      </c>
      <c r="H5248" s="1" t="s">
        <v>240</v>
      </c>
    </row>
    <row r="5249" spans="1:8" x14ac:dyDescent="0.25">
      <c r="A5249" s="1">
        <v>390248</v>
      </c>
      <c r="B5249" s="1" t="s">
        <v>1525</v>
      </c>
      <c r="C5249" s="1">
        <v>113362603</v>
      </c>
      <c r="D5249" s="1">
        <v>248</v>
      </c>
      <c r="E5249" s="1" t="s">
        <v>1783</v>
      </c>
      <c r="F5249" s="1" t="s">
        <v>234</v>
      </c>
      <c r="G5249" s="1" t="s">
        <v>193</v>
      </c>
      <c r="H5249" s="1" t="s">
        <v>240</v>
      </c>
    </row>
    <row r="5250" spans="1:8" x14ac:dyDescent="0.25">
      <c r="A5250" s="1">
        <v>390249</v>
      </c>
      <c r="B5250" s="1" t="s">
        <v>1525</v>
      </c>
      <c r="C5250" s="1">
        <v>113363103</v>
      </c>
      <c r="D5250" s="1">
        <v>249</v>
      </c>
      <c r="E5250" s="1" t="s">
        <v>1784</v>
      </c>
      <c r="F5250" s="1" t="s">
        <v>234</v>
      </c>
      <c r="G5250" s="1" t="s">
        <v>193</v>
      </c>
      <c r="H5250" s="1" t="s">
        <v>240</v>
      </c>
    </row>
    <row r="5251" spans="1:8" x14ac:dyDescent="0.25">
      <c r="A5251" s="1">
        <v>390250</v>
      </c>
      <c r="B5251" s="1" t="s">
        <v>1525</v>
      </c>
      <c r="C5251" s="1">
        <v>113363603</v>
      </c>
      <c r="D5251" s="1">
        <v>250</v>
      </c>
      <c r="E5251" s="1" t="s">
        <v>1785</v>
      </c>
      <c r="F5251" s="1" t="s">
        <v>234</v>
      </c>
      <c r="G5251" s="1" t="s">
        <v>193</v>
      </c>
      <c r="H5251" s="1" t="s">
        <v>240</v>
      </c>
    </row>
    <row r="5252" spans="1:8" x14ac:dyDescent="0.25">
      <c r="A5252" s="1">
        <v>390251</v>
      </c>
      <c r="B5252" s="1" t="s">
        <v>1525</v>
      </c>
      <c r="C5252" s="1">
        <v>113364002</v>
      </c>
      <c r="D5252" s="1">
        <v>251</v>
      </c>
      <c r="E5252" s="1" t="s">
        <v>1786</v>
      </c>
      <c r="F5252" s="1" t="s">
        <v>234</v>
      </c>
      <c r="G5252" s="1" t="s">
        <v>193</v>
      </c>
      <c r="H5252" s="1" t="s">
        <v>240</v>
      </c>
    </row>
    <row r="5253" spans="1:8" x14ac:dyDescent="0.25">
      <c r="A5253" s="1">
        <v>390252</v>
      </c>
      <c r="B5253" s="1" t="s">
        <v>1525</v>
      </c>
      <c r="C5253" s="1">
        <v>113364403</v>
      </c>
      <c r="D5253" s="1">
        <v>252</v>
      </c>
      <c r="E5253" s="1" t="s">
        <v>1787</v>
      </c>
      <c r="F5253" s="1" t="s">
        <v>234</v>
      </c>
      <c r="G5253" s="1" t="s">
        <v>193</v>
      </c>
      <c r="H5253" s="1" t="s">
        <v>240</v>
      </c>
    </row>
    <row r="5254" spans="1:8" x14ac:dyDescent="0.25">
      <c r="A5254" s="1">
        <v>390253</v>
      </c>
      <c r="B5254" s="1" t="s">
        <v>1525</v>
      </c>
      <c r="C5254" s="1">
        <v>113364503</v>
      </c>
      <c r="D5254" s="1">
        <v>253</v>
      </c>
      <c r="E5254" s="1" t="s">
        <v>1788</v>
      </c>
      <c r="F5254" s="1" t="s">
        <v>234</v>
      </c>
      <c r="G5254" s="1" t="s">
        <v>193</v>
      </c>
      <c r="H5254" s="1" t="s">
        <v>240</v>
      </c>
    </row>
    <row r="5255" spans="1:8" x14ac:dyDescent="0.25">
      <c r="A5255" s="1">
        <v>390254</v>
      </c>
      <c r="B5255" s="1" t="s">
        <v>1525</v>
      </c>
      <c r="C5255" s="1">
        <v>113365203</v>
      </c>
      <c r="D5255" s="1">
        <v>254</v>
      </c>
      <c r="E5255" s="1" t="s">
        <v>1789</v>
      </c>
      <c r="F5255" s="1" t="s">
        <v>234</v>
      </c>
      <c r="G5255" s="1" t="s">
        <v>193</v>
      </c>
      <c r="H5255" s="1" t="s">
        <v>240</v>
      </c>
    </row>
    <row r="5256" spans="1:8" x14ac:dyDescent="0.25">
      <c r="A5256" s="1">
        <v>390255</v>
      </c>
      <c r="B5256" s="1" t="s">
        <v>1525</v>
      </c>
      <c r="C5256" s="1">
        <v>113365303</v>
      </c>
      <c r="D5256" s="1">
        <v>255</v>
      </c>
      <c r="E5256" s="1" t="s">
        <v>1790</v>
      </c>
      <c r="F5256" s="1" t="s">
        <v>234</v>
      </c>
      <c r="G5256" s="1" t="s">
        <v>193</v>
      </c>
      <c r="H5256" s="1" t="s">
        <v>240</v>
      </c>
    </row>
    <row r="5257" spans="1:8" x14ac:dyDescent="0.25">
      <c r="A5257" s="1">
        <v>390256</v>
      </c>
      <c r="B5257" s="1" t="s">
        <v>1525</v>
      </c>
      <c r="C5257" s="1">
        <v>113367003</v>
      </c>
      <c r="D5257" s="1">
        <v>256</v>
      </c>
      <c r="E5257" s="1" t="s">
        <v>1791</v>
      </c>
      <c r="F5257" s="1" t="s">
        <v>234</v>
      </c>
      <c r="G5257" s="1" t="s">
        <v>193</v>
      </c>
      <c r="H5257" s="1" t="s">
        <v>240</v>
      </c>
    </row>
    <row r="5258" spans="1:8" x14ac:dyDescent="0.25">
      <c r="A5258" s="1">
        <v>390257</v>
      </c>
      <c r="B5258" s="1" t="s">
        <v>1525</v>
      </c>
      <c r="C5258" s="1">
        <v>113369003</v>
      </c>
      <c r="D5258" s="1">
        <v>257</v>
      </c>
      <c r="E5258" s="1" t="s">
        <v>1792</v>
      </c>
      <c r="F5258" s="1" t="s">
        <v>234</v>
      </c>
      <c r="G5258" s="1" t="s">
        <v>193</v>
      </c>
      <c r="H5258" s="1" t="s">
        <v>240</v>
      </c>
    </row>
    <row r="5259" spans="1:8" x14ac:dyDescent="0.25">
      <c r="A5259" s="1">
        <v>390258</v>
      </c>
      <c r="B5259" s="1" t="s">
        <v>1525</v>
      </c>
      <c r="C5259" s="1">
        <v>113380303</v>
      </c>
      <c r="D5259" s="1">
        <v>258</v>
      </c>
      <c r="E5259" s="1" t="s">
        <v>1793</v>
      </c>
      <c r="F5259" s="1" t="s">
        <v>234</v>
      </c>
      <c r="G5259" s="1" t="s">
        <v>194</v>
      </c>
      <c r="H5259" s="1" t="s">
        <v>240</v>
      </c>
    </row>
    <row r="5260" spans="1:8" x14ac:dyDescent="0.25">
      <c r="A5260" s="1">
        <v>390259</v>
      </c>
      <c r="B5260" s="1" t="s">
        <v>1525</v>
      </c>
      <c r="C5260" s="1">
        <v>113381303</v>
      </c>
      <c r="D5260" s="1">
        <v>259</v>
      </c>
      <c r="E5260" s="1" t="s">
        <v>1794</v>
      </c>
      <c r="F5260" s="1" t="s">
        <v>234</v>
      </c>
      <c r="G5260" s="1" t="s">
        <v>194</v>
      </c>
      <c r="H5260" s="1" t="s">
        <v>240</v>
      </c>
    </row>
    <row r="5261" spans="1:8" x14ac:dyDescent="0.25">
      <c r="A5261" s="1">
        <v>390260</v>
      </c>
      <c r="B5261" s="1" t="s">
        <v>1525</v>
      </c>
      <c r="C5261" s="1">
        <v>113382303</v>
      </c>
      <c r="D5261" s="1">
        <v>260</v>
      </c>
      <c r="E5261" s="1" t="s">
        <v>1795</v>
      </c>
      <c r="F5261" s="1" t="s">
        <v>234</v>
      </c>
      <c r="G5261" s="1" t="s">
        <v>194</v>
      </c>
      <c r="H5261" s="1" t="s">
        <v>240</v>
      </c>
    </row>
    <row r="5262" spans="1:8" x14ac:dyDescent="0.25">
      <c r="A5262" s="1">
        <v>390261</v>
      </c>
      <c r="B5262" s="1" t="s">
        <v>1525</v>
      </c>
      <c r="C5262" s="1">
        <v>113384603</v>
      </c>
      <c r="D5262" s="1">
        <v>261</v>
      </c>
      <c r="E5262" s="1" t="s">
        <v>1796</v>
      </c>
      <c r="F5262" s="1" t="s">
        <v>234</v>
      </c>
      <c r="G5262" s="1" t="s">
        <v>194</v>
      </c>
      <c r="H5262" s="1" t="s">
        <v>240</v>
      </c>
    </row>
    <row r="5263" spans="1:8" x14ac:dyDescent="0.25">
      <c r="A5263" s="1">
        <v>390262</v>
      </c>
      <c r="B5263" s="1" t="s">
        <v>1525</v>
      </c>
      <c r="C5263" s="1">
        <v>113385003</v>
      </c>
      <c r="D5263" s="1">
        <v>262</v>
      </c>
      <c r="E5263" s="1" t="s">
        <v>1797</v>
      </c>
      <c r="F5263" s="1" t="s">
        <v>234</v>
      </c>
      <c r="G5263" s="1" t="s">
        <v>194</v>
      </c>
      <c r="H5263" s="1" t="s">
        <v>240</v>
      </c>
    </row>
    <row r="5264" spans="1:8" x14ac:dyDescent="0.25">
      <c r="A5264" s="1">
        <v>390263</v>
      </c>
      <c r="B5264" s="1" t="s">
        <v>1525</v>
      </c>
      <c r="C5264" s="1">
        <v>113385303</v>
      </c>
      <c r="D5264" s="1">
        <v>263</v>
      </c>
      <c r="E5264" s="1" t="s">
        <v>1798</v>
      </c>
      <c r="F5264" s="1" t="s">
        <v>234</v>
      </c>
      <c r="G5264" s="1" t="s">
        <v>194</v>
      </c>
      <c r="H5264" s="1" t="s">
        <v>240</v>
      </c>
    </row>
    <row r="5265" spans="1:8" x14ac:dyDescent="0.25">
      <c r="A5265" s="1">
        <v>390264</v>
      </c>
      <c r="B5265" s="1" t="s">
        <v>1525</v>
      </c>
      <c r="C5265" s="1">
        <v>114060503</v>
      </c>
      <c r="D5265" s="1">
        <v>264</v>
      </c>
      <c r="E5265" s="1" t="s">
        <v>1799</v>
      </c>
      <c r="F5265" s="1" t="s">
        <v>235</v>
      </c>
      <c r="G5265" s="1" t="s">
        <v>195</v>
      </c>
      <c r="H5265" s="1" t="s">
        <v>240</v>
      </c>
    </row>
    <row r="5266" spans="1:8" x14ac:dyDescent="0.25">
      <c r="A5266" s="1">
        <v>390265</v>
      </c>
      <c r="B5266" s="1" t="s">
        <v>1525</v>
      </c>
      <c r="C5266" s="1">
        <v>114060753</v>
      </c>
      <c r="D5266" s="1">
        <v>265</v>
      </c>
      <c r="E5266" s="1" t="s">
        <v>1800</v>
      </c>
      <c r="F5266" s="1" t="s">
        <v>235</v>
      </c>
      <c r="G5266" s="1" t="s">
        <v>195</v>
      </c>
      <c r="H5266" s="1" t="s">
        <v>240</v>
      </c>
    </row>
    <row r="5267" spans="1:8" x14ac:dyDescent="0.25">
      <c r="A5267" s="1">
        <v>390266</v>
      </c>
      <c r="B5267" s="1" t="s">
        <v>1525</v>
      </c>
      <c r="C5267" s="1">
        <v>114060853</v>
      </c>
      <c r="D5267" s="1">
        <v>266</v>
      </c>
      <c r="E5267" s="1" t="s">
        <v>1801</v>
      </c>
      <c r="F5267" s="1" t="s">
        <v>235</v>
      </c>
      <c r="G5267" s="1" t="s">
        <v>195</v>
      </c>
      <c r="H5267" s="1" t="s">
        <v>240</v>
      </c>
    </row>
    <row r="5268" spans="1:8" x14ac:dyDescent="0.25">
      <c r="A5268" s="1">
        <v>390267</v>
      </c>
      <c r="B5268" s="1" t="s">
        <v>1525</v>
      </c>
      <c r="C5268" s="1">
        <v>114061103</v>
      </c>
      <c r="D5268" s="1">
        <v>267</v>
      </c>
      <c r="E5268" s="1" t="s">
        <v>1802</v>
      </c>
      <c r="F5268" s="1" t="s">
        <v>235</v>
      </c>
      <c r="G5268" s="1" t="s">
        <v>195</v>
      </c>
      <c r="H5268" s="1" t="s">
        <v>240</v>
      </c>
    </row>
    <row r="5269" spans="1:8" x14ac:dyDescent="0.25">
      <c r="A5269" s="1">
        <v>390268</v>
      </c>
      <c r="B5269" s="1" t="s">
        <v>1525</v>
      </c>
      <c r="C5269" s="1">
        <v>114061503</v>
      </c>
      <c r="D5269" s="1">
        <v>268</v>
      </c>
      <c r="E5269" s="1" t="s">
        <v>1803</v>
      </c>
      <c r="F5269" s="1" t="s">
        <v>235</v>
      </c>
      <c r="G5269" s="1" t="s">
        <v>195</v>
      </c>
      <c r="H5269" s="1" t="s">
        <v>240</v>
      </c>
    </row>
    <row r="5270" spans="1:8" x14ac:dyDescent="0.25">
      <c r="A5270" s="1">
        <v>390269</v>
      </c>
      <c r="B5270" s="1" t="s">
        <v>1525</v>
      </c>
      <c r="C5270" s="1">
        <v>114062003</v>
      </c>
      <c r="D5270" s="1">
        <v>269</v>
      </c>
      <c r="E5270" s="1" t="s">
        <v>1804</v>
      </c>
      <c r="F5270" s="1" t="s">
        <v>235</v>
      </c>
      <c r="G5270" s="1" t="s">
        <v>195</v>
      </c>
      <c r="H5270" s="1" t="s">
        <v>240</v>
      </c>
    </row>
    <row r="5271" spans="1:8" x14ac:dyDescent="0.25">
      <c r="A5271" s="1">
        <v>390270</v>
      </c>
      <c r="B5271" s="1" t="s">
        <v>1525</v>
      </c>
      <c r="C5271" s="1">
        <v>114062503</v>
      </c>
      <c r="D5271" s="1">
        <v>270</v>
      </c>
      <c r="E5271" s="1" t="s">
        <v>1805</v>
      </c>
      <c r="F5271" s="1" t="s">
        <v>235</v>
      </c>
      <c r="G5271" s="1" t="s">
        <v>195</v>
      </c>
      <c r="H5271" s="1" t="s">
        <v>240</v>
      </c>
    </row>
    <row r="5272" spans="1:8" x14ac:dyDescent="0.25">
      <c r="A5272" s="1">
        <v>390271</v>
      </c>
      <c r="B5272" s="1" t="s">
        <v>1525</v>
      </c>
      <c r="C5272" s="1">
        <v>114063003</v>
      </c>
      <c r="D5272" s="1">
        <v>271</v>
      </c>
      <c r="E5272" s="1" t="s">
        <v>1806</v>
      </c>
      <c r="F5272" s="1" t="s">
        <v>235</v>
      </c>
      <c r="G5272" s="1" t="s">
        <v>195</v>
      </c>
      <c r="H5272" s="1" t="s">
        <v>240</v>
      </c>
    </row>
    <row r="5273" spans="1:8" x14ac:dyDescent="0.25">
      <c r="A5273" s="1">
        <v>390272</v>
      </c>
      <c r="B5273" s="1" t="s">
        <v>1525</v>
      </c>
      <c r="C5273" s="1">
        <v>114063503</v>
      </c>
      <c r="D5273" s="1">
        <v>272</v>
      </c>
      <c r="E5273" s="1" t="s">
        <v>1807</v>
      </c>
      <c r="F5273" s="1" t="s">
        <v>235</v>
      </c>
      <c r="G5273" s="1" t="s">
        <v>195</v>
      </c>
      <c r="H5273" s="1" t="s">
        <v>240</v>
      </c>
    </row>
    <row r="5274" spans="1:8" x14ac:dyDescent="0.25">
      <c r="A5274" s="1">
        <v>390273</v>
      </c>
      <c r="B5274" s="1" t="s">
        <v>1525</v>
      </c>
      <c r="C5274" s="1">
        <v>114064003</v>
      </c>
      <c r="D5274" s="1">
        <v>273</v>
      </c>
      <c r="E5274" s="1" t="s">
        <v>1808</v>
      </c>
      <c r="F5274" s="1" t="s">
        <v>235</v>
      </c>
      <c r="G5274" s="1" t="s">
        <v>195</v>
      </c>
      <c r="H5274" s="1" t="s">
        <v>240</v>
      </c>
    </row>
    <row r="5275" spans="1:8" x14ac:dyDescent="0.25">
      <c r="A5275" s="1">
        <v>390274</v>
      </c>
      <c r="B5275" s="1" t="s">
        <v>1525</v>
      </c>
      <c r="C5275" s="1">
        <v>114065503</v>
      </c>
      <c r="D5275" s="1">
        <v>274</v>
      </c>
      <c r="E5275" s="1" t="s">
        <v>1809</v>
      </c>
      <c r="F5275" s="1" t="s">
        <v>235</v>
      </c>
      <c r="G5275" s="1" t="s">
        <v>195</v>
      </c>
      <c r="H5275" s="1" t="s">
        <v>240</v>
      </c>
    </row>
    <row r="5276" spans="1:8" x14ac:dyDescent="0.25">
      <c r="A5276" s="1">
        <v>390275</v>
      </c>
      <c r="B5276" s="1" t="s">
        <v>1525</v>
      </c>
      <c r="C5276" s="1">
        <v>114066503</v>
      </c>
      <c r="D5276" s="1">
        <v>275</v>
      </c>
      <c r="E5276" s="1" t="s">
        <v>1810</v>
      </c>
      <c r="F5276" s="1" t="s">
        <v>235</v>
      </c>
      <c r="G5276" s="1" t="s">
        <v>195</v>
      </c>
      <c r="H5276" s="1" t="s">
        <v>240</v>
      </c>
    </row>
    <row r="5277" spans="1:8" x14ac:dyDescent="0.25">
      <c r="A5277" s="1">
        <v>390276</v>
      </c>
      <c r="B5277" s="1" t="s">
        <v>1525</v>
      </c>
      <c r="C5277" s="1">
        <v>114067002</v>
      </c>
      <c r="D5277" s="1">
        <v>276</v>
      </c>
      <c r="E5277" s="1" t="s">
        <v>1811</v>
      </c>
      <c r="F5277" s="1" t="s">
        <v>235</v>
      </c>
      <c r="G5277" s="1" t="s">
        <v>195</v>
      </c>
      <c r="H5277" s="1" t="s">
        <v>240</v>
      </c>
    </row>
    <row r="5278" spans="1:8" x14ac:dyDescent="0.25">
      <c r="A5278" s="1">
        <v>390277</v>
      </c>
      <c r="B5278" s="1" t="s">
        <v>1525</v>
      </c>
      <c r="C5278" s="1">
        <v>114067503</v>
      </c>
      <c r="D5278" s="1">
        <v>277</v>
      </c>
      <c r="E5278" s="1" t="s">
        <v>1812</v>
      </c>
      <c r="F5278" s="1" t="s">
        <v>235</v>
      </c>
      <c r="G5278" s="1" t="s">
        <v>195</v>
      </c>
      <c r="H5278" s="1" t="s">
        <v>240</v>
      </c>
    </row>
    <row r="5279" spans="1:8" x14ac:dyDescent="0.25">
      <c r="A5279" s="1">
        <v>390278</v>
      </c>
      <c r="B5279" s="1" t="s">
        <v>1525</v>
      </c>
      <c r="C5279" s="1">
        <v>114068003</v>
      </c>
      <c r="D5279" s="1">
        <v>278</v>
      </c>
      <c r="E5279" s="1" t="s">
        <v>1813</v>
      </c>
      <c r="F5279" s="1" t="s">
        <v>235</v>
      </c>
      <c r="G5279" s="1" t="s">
        <v>195</v>
      </c>
      <c r="H5279" s="1" t="s">
        <v>240</v>
      </c>
    </row>
    <row r="5280" spans="1:8" x14ac:dyDescent="0.25">
      <c r="A5280" s="1">
        <v>390279</v>
      </c>
      <c r="B5280" s="1" t="s">
        <v>1525</v>
      </c>
      <c r="C5280" s="1">
        <v>114068103</v>
      </c>
      <c r="D5280" s="1">
        <v>279</v>
      </c>
      <c r="E5280" s="1" t="s">
        <v>1814</v>
      </c>
      <c r="F5280" s="1" t="s">
        <v>235</v>
      </c>
      <c r="G5280" s="1" t="s">
        <v>195</v>
      </c>
      <c r="H5280" s="1" t="s">
        <v>240</v>
      </c>
    </row>
    <row r="5281" spans="1:8" x14ac:dyDescent="0.25">
      <c r="A5281" s="1">
        <v>390280</v>
      </c>
      <c r="B5281" s="1" t="s">
        <v>1525</v>
      </c>
      <c r="C5281" s="1">
        <v>114069103</v>
      </c>
      <c r="D5281" s="1">
        <v>280</v>
      </c>
      <c r="E5281" s="1" t="s">
        <v>1815</v>
      </c>
      <c r="F5281" s="1" t="s">
        <v>235</v>
      </c>
      <c r="G5281" s="1" t="s">
        <v>195</v>
      </c>
      <c r="H5281" s="1" t="s">
        <v>240</v>
      </c>
    </row>
    <row r="5282" spans="1:8" x14ac:dyDescent="0.25">
      <c r="A5282" s="1">
        <v>390281</v>
      </c>
      <c r="B5282" s="1" t="s">
        <v>1525</v>
      </c>
      <c r="C5282" s="1">
        <v>114069353</v>
      </c>
      <c r="D5282" s="1">
        <v>281</v>
      </c>
      <c r="E5282" s="1" t="s">
        <v>1816</v>
      </c>
      <c r="F5282" s="1" t="s">
        <v>235</v>
      </c>
      <c r="G5282" s="1" t="s">
        <v>195</v>
      </c>
      <c r="H5282" s="1" t="s">
        <v>240</v>
      </c>
    </row>
    <row r="5283" spans="1:8" x14ac:dyDescent="0.25">
      <c r="A5283" s="1">
        <v>390282</v>
      </c>
      <c r="B5283" s="1" t="s">
        <v>1525</v>
      </c>
      <c r="C5283" s="1">
        <v>115210503</v>
      </c>
      <c r="D5283" s="1">
        <v>282</v>
      </c>
      <c r="E5283" s="1" t="s">
        <v>1817</v>
      </c>
      <c r="F5283" s="1" t="s">
        <v>234</v>
      </c>
      <c r="G5283" s="1" t="s">
        <v>196</v>
      </c>
      <c r="H5283" s="1" t="s">
        <v>240</v>
      </c>
    </row>
    <row r="5284" spans="1:8" x14ac:dyDescent="0.25">
      <c r="A5284" s="1">
        <v>390283</v>
      </c>
      <c r="B5284" s="1" t="s">
        <v>1525</v>
      </c>
      <c r="C5284" s="1">
        <v>115211003</v>
      </c>
      <c r="D5284" s="1">
        <v>283</v>
      </c>
      <c r="E5284" s="1" t="s">
        <v>1818</v>
      </c>
      <c r="F5284" s="1" t="s">
        <v>234</v>
      </c>
      <c r="G5284" s="1" t="s">
        <v>196</v>
      </c>
      <c r="H5284" s="1" t="s">
        <v>240</v>
      </c>
    </row>
    <row r="5285" spans="1:8" x14ac:dyDescent="0.25">
      <c r="A5285" s="1">
        <v>390284</v>
      </c>
      <c r="B5285" s="1" t="s">
        <v>1525</v>
      </c>
      <c r="C5285" s="1">
        <v>115211103</v>
      </c>
      <c r="D5285" s="1">
        <v>284</v>
      </c>
      <c r="E5285" s="1" t="s">
        <v>1819</v>
      </c>
      <c r="F5285" s="1" t="s">
        <v>234</v>
      </c>
      <c r="G5285" s="1" t="s">
        <v>196</v>
      </c>
      <c r="H5285" s="1" t="s">
        <v>240</v>
      </c>
    </row>
    <row r="5286" spans="1:8" x14ac:dyDescent="0.25">
      <c r="A5286" s="1">
        <v>390285</v>
      </c>
      <c r="B5286" s="1" t="s">
        <v>1525</v>
      </c>
      <c r="C5286" s="1">
        <v>115211603</v>
      </c>
      <c r="D5286" s="1">
        <v>285</v>
      </c>
      <c r="E5286" s="1" t="s">
        <v>1820</v>
      </c>
      <c r="F5286" s="1" t="s">
        <v>234</v>
      </c>
      <c r="G5286" s="1" t="s">
        <v>196</v>
      </c>
      <c r="H5286" s="1" t="s">
        <v>240</v>
      </c>
    </row>
    <row r="5287" spans="1:8" x14ac:dyDescent="0.25">
      <c r="A5287" s="1">
        <v>390286</v>
      </c>
      <c r="B5287" s="1" t="s">
        <v>1525</v>
      </c>
      <c r="C5287" s="1">
        <v>115212503</v>
      </c>
      <c r="D5287" s="1">
        <v>286</v>
      </c>
      <c r="E5287" s="1" t="s">
        <v>1821</v>
      </c>
      <c r="F5287" s="1" t="s">
        <v>234</v>
      </c>
      <c r="G5287" s="1" t="s">
        <v>196</v>
      </c>
      <c r="H5287" s="1" t="s">
        <v>240</v>
      </c>
    </row>
    <row r="5288" spans="1:8" x14ac:dyDescent="0.25">
      <c r="A5288" s="1">
        <v>390287</v>
      </c>
      <c r="B5288" s="1" t="s">
        <v>1525</v>
      </c>
      <c r="C5288" s="1">
        <v>115216503</v>
      </c>
      <c r="D5288" s="1">
        <v>287</v>
      </c>
      <c r="E5288" s="1" t="s">
        <v>1822</v>
      </c>
      <c r="F5288" s="1" t="s">
        <v>234</v>
      </c>
      <c r="G5288" s="1" t="s">
        <v>196</v>
      </c>
      <c r="H5288" s="1" t="s">
        <v>240</v>
      </c>
    </row>
    <row r="5289" spans="1:8" x14ac:dyDescent="0.25">
      <c r="A5289" s="1">
        <v>390288</v>
      </c>
      <c r="B5289" s="1" t="s">
        <v>1525</v>
      </c>
      <c r="C5289" s="1">
        <v>115218003</v>
      </c>
      <c r="D5289" s="1">
        <v>288</v>
      </c>
      <c r="E5289" s="1" t="s">
        <v>1823</v>
      </c>
      <c r="F5289" s="1" t="s">
        <v>234</v>
      </c>
      <c r="G5289" s="1" t="s">
        <v>196</v>
      </c>
      <c r="H5289" s="1" t="s">
        <v>240</v>
      </c>
    </row>
    <row r="5290" spans="1:8" x14ac:dyDescent="0.25">
      <c r="A5290" s="1">
        <v>390289</v>
      </c>
      <c r="B5290" s="1" t="s">
        <v>1525</v>
      </c>
      <c r="C5290" s="1">
        <v>115218303</v>
      </c>
      <c r="D5290" s="1">
        <v>289</v>
      </c>
      <c r="E5290" s="1" t="s">
        <v>1824</v>
      </c>
      <c r="F5290" s="1" t="s">
        <v>234</v>
      </c>
      <c r="G5290" s="1" t="s">
        <v>196</v>
      </c>
      <c r="H5290" s="1" t="s">
        <v>240</v>
      </c>
    </row>
    <row r="5291" spans="1:8" x14ac:dyDescent="0.25">
      <c r="A5291" s="1">
        <v>390290</v>
      </c>
      <c r="B5291" s="1" t="s">
        <v>1525</v>
      </c>
      <c r="C5291" s="1">
        <v>115219002</v>
      </c>
      <c r="D5291" s="1">
        <v>290</v>
      </c>
      <c r="E5291" s="1" t="s">
        <v>1825</v>
      </c>
      <c r="F5291" s="1" t="s">
        <v>234</v>
      </c>
      <c r="G5291" s="1" t="s">
        <v>196</v>
      </c>
      <c r="H5291" s="1" t="s">
        <v>240</v>
      </c>
    </row>
    <row r="5292" spans="1:8" x14ac:dyDescent="0.25">
      <c r="A5292" s="1">
        <v>390291</v>
      </c>
      <c r="B5292" s="1" t="s">
        <v>1525</v>
      </c>
      <c r="C5292" s="1">
        <v>115221402</v>
      </c>
      <c r="D5292" s="1">
        <v>291</v>
      </c>
      <c r="E5292" s="1" t="s">
        <v>1826</v>
      </c>
      <c r="F5292" s="1" t="s">
        <v>234</v>
      </c>
      <c r="G5292" s="1" t="s">
        <v>197</v>
      </c>
      <c r="H5292" s="1" t="s">
        <v>240</v>
      </c>
    </row>
    <row r="5293" spans="1:8" x14ac:dyDescent="0.25">
      <c r="A5293" s="1">
        <v>390292</v>
      </c>
      <c r="B5293" s="1" t="s">
        <v>1525</v>
      </c>
      <c r="C5293" s="1">
        <v>115221753</v>
      </c>
      <c r="D5293" s="1">
        <v>292</v>
      </c>
      <c r="E5293" s="1" t="s">
        <v>1827</v>
      </c>
      <c r="F5293" s="1" t="s">
        <v>234</v>
      </c>
      <c r="G5293" s="1" t="s">
        <v>197</v>
      </c>
      <c r="H5293" s="1" t="s">
        <v>240</v>
      </c>
    </row>
    <row r="5294" spans="1:8" x14ac:dyDescent="0.25">
      <c r="A5294" s="1">
        <v>390293</v>
      </c>
      <c r="B5294" s="1" t="s">
        <v>1525</v>
      </c>
      <c r="C5294" s="1">
        <v>115222504</v>
      </c>
      <c r="D5294" s="1">
        <v>293</v>
      </c>
      <c r="E5294" s="1" t="s">
        <v>1828</v>
      </c>
      <c r="F5294" s="1" t="s">
        <v>234</v>
      </c>
      <c r="G5294" s="1" t="s">
        <v>197</v>
      </c>
      <c r="H5294" s="1" t="s">
        <v>240</v>
      </c>
    </row>
    <row r="5295" spans="1:8" x14ac:dyDescent="0.25">
      <c r="A5295" s="1">
        <v>390294</v>
      </c>
      <c r="B5295" s="1" t="s">
        <v>1525</v>
      </c>
      <c r="C5295" s="1">
        <v>115222752</v>
      </c>
      <c r="D5295" s="1">
        <v>294</v>
      </c>
      <c r="E5295" s="1" t="s">
        <v>1829</v>
      </c>
      <c r="F5295" s="1" t="s">
        <v>234</v>
      </c>
      <c r="G5295" s="1" t="s">
        <v>197</v>
      </c>
      <c r="H5295" s="1" t="s">
        <v>240</v>
      </c>
    </row>
    <row r="5296" spans="1:8" x14ac:dyDescent="0.25">
      <c r="A5296" s="1">
        <v>390295</v>
      </c>
      <c r="B5296" s="1" t="s">
        <v>1525</v>
      </c>
      <c r="C5296" s="1">
        <v>115224003</v>
      </c>
      <c r="D5296" s="1">
        <v>295</v>
      </c>
      <c r="E5296" s="1" t="s">
        <v>1830</v>
      </c>
      <c r="F5296" s="1" t="s">
        <v>234</v>
      </c>
      <c r="G5296" s="1" t="s">
        <v>197</v>
      </c>
      <c r="H5296" s="1" t="s">
        <v>240</v>
      </c>
    </row>
    <row r="5297" spans="1:8" x14ac:dyDescent="0.25">
      <c r="A5297" s="1">
        <v>390296</v>
      </c>
      <c r="B5297" s="1" t="s">
        <v>1525</v>
      </c>
      <c r="C5297" s="1">
        <v>115226003</v>
      </c>
      <c r="D5297" s="1">
        <v>296</v>
      </c>
      <c r="E5297" s="1" t="s">
        <v>1831</v>
      </c>
      <c r="F5297" s="1" t="s">
        <v>234</v>
      </c>
      <c r="G5297" s="1" t="s">
        <v>197</v>
      </c>
      <c r="H5297" s="1" t="s">
        <v>240</v>
      </c>
    </row>
    <row r="5298" spans="1:8" x14ac:dyDescent="0.25">
      <c r="A5298" s="1">
        <v>390297</v>
      </c>
      <c r="B5298" s="1" t="s">
        <v>1525</v>
      </c>
      <c r="C5298" s="1">
        <v>115226103</v>
      </c>
      <c r="D5298" s="1">
        <v>297</v>
      </c>
      <c r="E5298" s="1" t="s">
        <v>1832</v>
      </c>
      <c r="F5298" s="1" t="s">
        <v>234</v>
      </c>
      <c r="G5298" s="1" t="s">
        <v>197</v>
      </c>
      <c r="H5298" s="1" t="s">
        <v>240</v>
      </c>
    </row>
    <row r="5299" spans="1:8" x14ac:dyDescent="0.25">
      <c r="A5299" s="1">
        <v>390298</v>
      </c>
      <c r="B5299" s="1" t="s">
        <v>1525</v>
      </c>
      <c r="C5299" s="1">
        <v>115228003</v>
      </c>
      <c r="D5299" s="1">
        <v>298</v>
      </c>
      <c r="E5299" s="1" t="s">
        <v>1833</v>
      </c>
      <c r="F5299" s="1" t="s">
        <v>234</v>
      </c>
      <c r="G5299" s="1" t="s">
        <v>197</v>
      </c>
      <c r="H5299" s="1" t="s">
        <v>240</v>
      </c>
    </row>
    <row r="5300" spans="1:8" x14ac:dyDescent="0.25">
      <c r="A5300" s="1">
        <v>390299</v>
      </c>
      <c r="B5300" s="1" t="s">
        <v>1525</v>
      </c>
      <c r="C5300" s="1">
        <v>115228303</v>
      </c>
      <c r="D5300" s="1">
        <v>299</v>
      </c>
      <c r="E5300" s="1" t="s">
        <v>1834</v>
      </c>
      <c r="F5300" s="1" t="s">
        <v>234</v>
      </c>
      <c r="G5300" s="1" t="s">
        <v>197</v>
      </c>
      <c r="H5300" s="1" t="s">
        <v>240</v>
      </c>
    </row>
    <row r="5301" spans="1:8" x14ac:dyDescent="0.25">
      <c r="A5301" s="1">
        <v>390300</v>
      </c>
      <c r="B5301" s="1" t="s">
        <v>1525</v>
      </c>
      <c r="C5301" s="1">
        <v>115229003</v>
      </c>
      <c r="D5301" s="1">
        <v>300</v>
      </c>
      <c r="E5301" s="1" t="s">
        <v>1835</v>
      </c>
      <c r="F5301" s="1" t="s">
        <v>234</v>
      </c>
      <c r="G5301" s="1" t="s">
        <v>197</v>
      </c>
      <c r="H5301" s="1" t="s">
        <v>240</v>
      </c>
    </row>
    <row r="5302" spans="1:8" x14ac:dyDescent="0.25">
      <c r="A5302" s="1">
        <v>390301</v>
      </c>
      <c r="B5302" s="1" t="s">
        <v>1525</v>
      </c>
      <c r="C5302" s="1">
        <v>115503004</v>
      </c>
      <c r="D5302" s="1">
        <v>301</v>
      </c>
      <c r="E5302" s="1" t="s">
        <v>1836</v>
      </c>
      <c r="F5302" s="1" t="s">
        <v>234</v>
      </c>
      <c r="G5302" s="1" t="s">
        <v>198</v>
      </c>
      <c r="H5302" s="1" t="s">
        <v>240</v>
      </c>
    </row>
    <row r="5303" spans="1:8" x14ac:dyDescent="0.25">
      <c r="A5303" s="1">
        <v>390302</v>
      </c>
      <c r="B5303" s="1" t="s">
        <v>1525</v>
      </c>
      <c r="C5303" s="1">
        <v>115504003</v>
      </c>
      <c r="D5303" s="1">
        <v>302</v>
      </c>
      <c r="E5303" s="1" t="s">
        <v>1837</v>
      </c>
      <c r="F5303" s="1" t="s">
        <v>234</v>
      </c>
      <c r="G5303" s="1" t="s">
        <v>198</v>
      </c>
      <c r="H5303" s="1" t="s">
        <v>240</v>
      </c>
    </row>
    <row r="5304" spans="1:8" x14ac:dyDescent="0.25">
      <c r="A5304" s="1">
        <v>390303</v>
      </c>
      <c r="B5304" s="1" t="s">
        <v>1525</v>
      </c>
      <c r="C5304" s="1">
        <v>115506003</v>
      </c>
      <c r="D5304" s="1">
        <v>303</v>
      </c>
      <c r="E5304" s="1" t="s">
        <v>1838</v>
      </c>
      <c r="F5304" s="1" t="s">
        <v>234</v>
      </c>
      <c r="G5304" s="1" t="s">
        <v>198</v>
      </c>
      <c r="H5304" s="1" t="s">
        <v>240</v>
      </c>
    </row>
    <row r="5305" spans="1:8" x14ac:dyDescent="0.25">
      <c r="A5305" s="1">
        <v>390304</v>
      </c>
      <c r="B5305" s="1" t="s">
        <v>1525</v>
      </c>
      <c r="C5305" s="1">
        <v>115508003</v>
      </c>
      <c r="D5305" s="1">
        <v>304</v>
      </c>
      <c r="E5305" s="1" t="s">
        <v>1839</v>
      </c>
      <c r="F5305" s="1" t="s">
        <v>234</v>
      </c>
      <c r="G5305" s="1" t="s">
        <v>198</v>
      </c>
      <c r="H5305" s="1" t="s">
        <v>240</v>
      </c>
    </row>
    <row r="5306" spans="1:8" x14ac:dyDescent="0.25">
      <c r="A5306" s="1">
        <v>390305</v>
      </c>
      <c r="B5306" s="1" t="s">
        <v>1525</v>
      </c>
      <c r="C5306" s="1">
        <v>115674603</v>
      </c>
      <c r="D5306" s="1">
        <v>305</v>
      </c>
      <c r="E5306" s="1" t="s">
        <v>1840</v>
      </c>
      <c r="F5306" s="1" t="s">
        <v>234</v>
      </c>
      <c r="G5306" s="1" t="s">
        <v>192</v>
      </c>
      <c r="H5306" s="1" t="s">
        <v>240</v>
      </c>
    </row>
    <row r="5307" spans="1:8" x14ac:dyDescent="0.25">
      <c r="A5307" s="1">
        <v>390306</v>
      </c>
      <c r="B5307" s="1" t="s">
        <v>1525</v>
      </c>
      <c r="C5307" s="1">
        <v>116191004</v>
      </c>
      <c r="D5307" s="1">
        <v>306</v>
      </c>
      <c r="E5307" s="1" t="s">
        <v>1841</v>
      </c>
      <c r="F5307" s="1" t="s">
        <v>236</v>
      </c>
      <c r="G5307" s="1" t="s">
        <v>199</v>
      </c>
      <c r="H5307" s="1" t="s">
        <v>240</v>
      </c>
    </row>
    <row r="5308" spans="1:8" x14ac:dyDescent="0.25">
      <c r="A5308" s="1">
        <v>390307</v>
      </c>
      <c r="B5308" s="1" t="s">
        <v>1525</v>
      </c>
      <c r="C5308" s="1">
        <v>116191103</v>
      </c>
      <c r="D5308" s="1">
        <v>307</v>
      </c>
      <c r="E5308" s="1" t="s">
        <v>1842</v>
      </c>
      <c r="F5308" s="1" t="s">
        <v>236</v>
      </c>
      <c r="G5308" s="1" t="s">
        <v>199</v>
      </c>
      <c r="H5308" s="1" t="s">
        <v>240</v>
      </c>
    </row>
    <row r="5309" spans="1:8" x14ac:dyDescent="0.25">
      <c r="A5309" s="1">
        <v>390308</v>
      </c>
      <c r="B5309" s="1" t="s">
        <v>1525</v>
      </c>
      <c r="C5309" s="1">
        <v>116191203</v>
      </c>
      <c r="D5309" s="1">
        <v>308</v>
      </c>
      <c r="E5309" s="1" t="s">
        <v>1843</v>
      </c>
      <c r="F5309" s="1" t="s">
        <v>236</v>
      </c>
      <c r="G5309" s="1" t="s">
        <v>199</v>
      </c>
      <c r="H5309" s="1" t="s">
        <v>240</v>
      </c>
    </row>
    <row r="5310" spans="1:8" x14ac:dyDescent="0.25">
      <c r="A5310" s="1">
        <v>390309</v>
      </c>
      <c r="B5310" s="1" t="s">
        <v>1525</v>
      </c>
      <c r="C5310" s="1">
        <v>116191503</v>
      </c>
      <c r="D5310" s="1">
        <v>309</v>
      </c>
      <c r="E5310" s="1" t="s">
        <v>1844</v>
      </c>
      <c r="F5310" s="1" t="s">
        <v>236</v>
      </c>
      <c r="G5310" s="1" t="s">
        <v>199</v>
      </c>
      <c r="H5310" s="1" t="s">
        <v>240</v>
      </c>
    </row>
    <row r="5311" spans="1:8" x14ac:dyDescent="0.25">
      <c r="A5311" s="1">
        <v>390310</v>
      </c>
      <c r="B5311" s="1" t="s">
        <v>1525</v>
      </c>
      <c r="C5311" s="1">
        <v>116195004</v>
      </c>
      <c r="D5311" s="1">
        <v>310</v>
      </c>
      <c r="E5311" s="1" t="s">
        <v>1845</v>
      </c>
      <c r="F5311" s="1" t="s">
        <v>236</v>
      </c>
      <c r="G5311" s="1" t="s">
        <v>199</v>
      </c>
      <c r="H5311" s="1" t="s">
        <v>240</v>
      </c>
    </row>
    <row r="5312" spans="1:8" x14ac:dyDescent="0.25">
      <c r="A5312" s="1">
        <v>390311</v>
      </c>
      <c r="B5312" s="1" t="s">
        <v>1525</v>
      </c>
      <c r="C5312" s="1">
        <v>116197503</v>
      </c>
      <c r="D5312" s="1">
        <v>311</v>
      </c>
      <c r="E5312" s="1" t="s">
        <v>1846</v>
      </c>
      <c r="F5312" s="1" t="s">
        <v>236</v>
      </c>
      <c r="G5312" s="1" t="s">
        <v>199</v>
      </c>
      <c r="H5312" s="1" t="s">
        <v>240</v>
      </c>
    </row>
    <row r="5313" spans="1:8" x14ac:dyDescent="0.25">
      <c r="A5313" s="1">
        <v>390312</v>
      </c>
      <c r="B5313" s="1" t="s">
        <v>1525</v>
      </c>
      <c r="C5313" s="1">
        <v>116471803</v>
      </c>
      <c r="D5313" s="1">
        <v>312</v>
      </c>
      <c r="E5313" s="1" t="s">
        <v>1847</v>
      </c>
      <c r="F5313" s="1" t="s">
        <v>236</v>
      </c>
      <c r="G5313" s="1" t="s">
        <v>200</v>
      </c>
      <c r="H5313" s="1" t="s">
        <v>240</v>
      </c>
    </row>
    <row r="5314" spans="1:8" x14ac:dyDescent="0.25">
      <c r="A5314" s="1">
        <v>390313</v>
      </c>
      <c r="B5314" s="1" t="s">
        <v>1525</v>
      </c>
      <c r="C5314" s="1">
        <v>116493503</v>
      </c>
      <c r="D5314" s="1">
        <v>313</v>
      </c>
      <c r="E5314" s="1" t="s">
        <v>1848</v>
      </c>
      <c r="F5314" s="1" t="s">
        <v>236</v>
      </c>
      <c r="G5314" s="1" t="s">
        <v>201</v>
      </c>
      <c r="H5314" s="1" t="s">
        <v>240</v>
      </c>
    </row>
    <row r="5315" spans="1:8" x14ac:dyDescent="0.25">
      <c r="A5315" s="1">
        <v>390314</v>
      </c>
      <c r="B5315" s="1" t="s">
        <v>1525</v>
      </c>
      <c r="C5315" s="1">
        <v>116495003</v>
      </c>
      <c r="D5315" s="1">
        <v>314</v>
      </c>
      <c r="E5315" s="1" t="s">
        <v>1849</v>
      </c>
      <c r="F5315" s="1" t="s">
        <v>236</v>
      </c>
      <c r="G5315" s="1" t="s">
        <v>201</v>
      </c>
      <c r="H5315" s="1" t="s">
        <v>240</v>
      </c>
    </row>
    <row r="5316" spans="1:8" x14ac:dyDescent="0.25">
      <c r="A5316" s="1">
        <v>390315</v>
      </c>
      <c r="B5316" s="1" t="s">
        <v>1525</v>
      </c>
      <c r="C5316" s="1">
        <v>116495103</v>
      </c>
      <c r="D5316" s="1">
        <v>315</v>
      </c>
      <c r="E5316" s="1" t="s">
        <v>1850</v>
      </c>
      <c r="F5316" s="1" t="s">
        <v>236</v>
      </c>
      <c r="G5316" s="1" t="s">
        <v>201</v>
      </c>
      <c r="H5316" s="1" t="s">
        <v>240</v>
      </c>
    </row>
    <row r="5317" spans="1:8" x14ac:dyDescent="0.25">
      <c r="A5317" s="1">
        <v>390316</v>
      </c>
      <c r="B5317" s="1" t="s">
        <v>1525</v>
      </c>
      <c r="C5317" s="1">
        <v>116496503</v>
      </c>
      <c r="D5317" s="1">
        <v>316</v>
      </c>
      <c r="E5317" s="1" t="s">
        <v>1851</v>
      </c>
      <c r="F5317" s="1" t="s">
        <v>236</v>
      </c>
      <c r="G5317" s="1" t="s">
        <v>201</v>
      </c>
      <c r="H5317" s="1" t="s">
        <v>240</v>
      </c>
    </row>
    <row r="5318" spans="1:8" x14ac:dyDescent="0.25">
      <c r="A5318" s="1">
        <v>390317</v>
      </c>
      <c r="B5318" s="1" t="s">
        <v>1525</v>
      </c>
      <c r="C5318" s="1">
        <v>116496603</v>
      </c>
      <c r="D5318" s="1">
        <v>317</v>
      </c>
      <c r="E5318" s="1" t="s">
        <v>1852</v>
      </c>
      <c r="F5318" s="1" t="s">
        <v>236</v>
      </c>
      <c r="G5318" s="1" t="s">
        <v>201</v>
      </c>
      <c r="H5318" s="1" t="s">
        <v>240</v>
      </c>
    </row>
    <row r="5319" spans="1:8" x14ac:dyDescent="0.25">
      <c r="A5319" s="1">
        <v>390318</v>
      </c>
      <c r="B5319" s="1" t="s">
        <v>1525</v>
      </c>
      <c r="C5319" s="1">
        <v>116498003</v>
      </c>
      <c r="D5319" s="1">
        <v>318</v>
      </c>
      <c r="E5319" s="1" t="s">
        <v>1853</v>
      </c>
      <c r="F5319" s="1" t="s">
        <v>236</v>
      </c>
      <c r="G5319" s="1" t="s">
        <v>201</v>
      </c>
      <c r="H5319" s="1" t="s">
        <v>240</v>
      </c>
    </row>
    <row r="5320" spans="1:8" x14ac:dyDescent="0.25">
      <c r="A5320" s="1">
        <v>390319</v>
      </c>
      <c r="B5320" s="1" t="s">
        <v>1525</v>
      </c>
      <c r="C5320" s="1">
        <v>116555003</v>
      </c>
      <c r="D5320" s="1">
        <v>319</v>
      </c>
      <c r="E5320" s="1" t="s">
        <v>1854</v>
      </c>
      <c r="F5320" s="1" t="s">
        <v>232</v>
      </c>
      <c r="G5320" s="1" t="s">
        <v>202</v>
      </c>
      <c r="H5320" s="1" t="s">
        <v>240</v>
      </c>
    </row>
    <row r="5321" spans="1:8" x14ac:dyDescent="0.25">
      <c r="A5321" s="1">
        <v>390320</v>
      </c>
      <c r="B5321" s="1" t="s">
        <v>1525</v>
      </c>
      <c r="C5321" s="1">
        <v>116557103</v>
      </c>
      <c r="D5321" s="1">
        <v>320</v>
      </c>
      <c r="E5321" s="1" t="s">
        <v>1855</v>
      </c>
      <c r="F5321" s="1" t="s">
        <v>232</v>
      </c>
      <c r="G5321" s="1" t="s">
        <v>202</v>
      </c>
      <c r="H5321" s="1" t="s">
        <v>240</v>
      </c>
    </row>
    <row r="5322" spans="1:8" x14ac:dyDescent="0.25">
      <c r="A5322" s="1">
        <v>390321</v>
      </c>
      <c r="B5322" s="1" t="s">
        <v>1525</v>
      </c>
      <c r="C5322" s="1">
        <v>116604003</v>
      </c>
      <c r="D5322" s="1">
        <v>321</v>
      </c>
      <c r="E5322" s="1" t="s">
        <v>1856</v>
      </c>
      <c r="F5322" s="1" t="s">
        <v>232</v>
      </c>
      <c r="G5322" s="1" t="s">
        <v>203</v>
      </c>
      <c r="H5322" s="1" t="s">
        <v>240</v>
      </c>
    </row>
    <row r="5323" spans="1:8" x14ac:dyDescent="0.25">
      <c r="A5323" s="1">
        <v>390322</v>
      </c>
      <c r="B5323" s="1" t="s">
        <v>1525</v>
      </c>
      <c r="C5323" s="1">
        <v>116605003</v>
      </c>
      <c r="D5323" s="1">
        <v>322</v>
      </c>
      <c r="E5323" s="1" t="s">
        <v>1857</v>
      </c>
      <c r="F5323" s="1" t="s">
        <v>232</v>
      </c>
      <c r="G5323" s="1" t="s">
        <v>203</v>
      </c>
      <c r="H5323" s="1" t="s">
        <v>240</v>
      </c>
    </row>
    <row r="5324" spans="1:8" x14ac:dyDescent="0.25">
      <c r="A5324" s="1">
        <v>390323</v>
      </c>
      <c r="B5324" s="1" t="s">
        <v>1525</v>
      </c>
      <c r="C5324" s="1">
        <v>117080503</v>
      </c>
      <c r="D5324" s="1">
        <v>323</v>
      </c>
      <c r="E5324" s="1" t="s">
        <v>1858</v>
      </c>
      <c r="F5324" s="1" t="s">
        <v>236</v>
      </c>
      <c r="G5324" s="1" t="s">
        <v>204</v>
      </c>
      <c r="H5324" s="1" t="s">
        <v>240</v>
      </c>
    </row>
    <row r="5325" spans="1:8" x14ac:dyDescent="0.25">
      <c r="A5325" s="1">
        <v>390324</v>
      </c>
      <c r="B5325" s="1" t="s">
        <v>1525</v>
      </c>
      <c r="C5325" s="1">
        <v>117081003</v>
      </c>
      <c r="D5325" s="1">
        <v>324</v>
      </c>
      <c r="E5325" s="1" t="s">
        <v>1859</v>
      </c>
      <c r="F5325" s="1" t="s">
        <v>236</v>
      </c>
      <c r="G5325" s="1" t="s">
        <v>204</v>
      </c>
      <c r="H5325" s="1" t="s">
        <v>240</v>
      </c>
    </row>
    <row r="5326" spans="1:8" x14ac:dyDescent="0.25">
      <c r="A5326" s="1">
        <v>390325</v>
      </c>
      <c r="B5326" s="1" t="s">
        <v>1525</v>
      </c>
      <c r="C5326" s="1">
        <v>117083004</v>
      </c>
      <c r="D5326" s="1">
        <v>325</v>
      </c>
      <c r="E5326" s="1" t="s">
        <v>1860</v>
      </c>
      <c r="F5326" s="1" t="s">
        <v>236</v>
      </c>
      <c r="G5326" s="1" t="s">
        <v>204</v>
      </c>
      <c r="H5326" s="1" t="s">
        <v>240</v>
      </c>
    </row>
    <row r="5327" spans="1:8" x14ac:dyDescent="0.25">
      <c r="A5327" s="1">
        <v>390326</v>
      </c>
      <c r="B5327" s="1" t="s">
        <v>1525</v>
      </c>
      <c r="C5327" s="1">
        <v>117086003</v>
      </c>
      <c r="D5327" s="1">
        <v>326</v>
      </c>
      <c r="E5327" s="1" t="s">
        <v>1861</v>
      </c>
      <c r="F5327" s="1" t="s">
        <v>236</v>
      </c>
      <c r="G5327" s="1" t="s">
        <v>204</v>
      </c>
      <c r="H5327" s="1" t="s">
        <v>240</v>
      </c>
    </row>
    <row r="5328" spans="1:8" x14ac:dyDescent="0.25">
      <c r="A5328" s="1">
        <v>390327</v>
      </c>
      <c r="B5328" s="1" t="s">
        <v>1525</v>
      </c>
      <c r="C5328" s="1">
        <v>117086503</v>
      </c>
      <c r="D5328" s="1">
        <v>327</v>
      </c>
      <c r="E5328" s="1" t="s">
        <v>1862</v>
      </c>
      <c r="F5328" s="1" t="s">
        <v>236</v>
      </c>
      <c r="G5328" s="1" t="s">
        <v>204</v>
      </c>
      <c r="H5328" s="1" t="s">
        <v>240</v>
      </c>
    </row>
    <row r="5329" spans="1:8" x14ac:dyDescent="0.25">
      <c r="A5329" s="1">
        <v>390328</v>
      </c>
      <c r="B5329" s="1" t="s">
        <v>1525</v>
      </c>
      <c r="C5329" s="1">
        <v>117086653</v>
      </c>
      <c r="D5329" s="1">
        <v>328</v>
      </c>
      <c r="E5329" s="1" t="s">
        <v>1863</v>
      </c>
      <c r="F5329" s="1" t="s">
        <v>236</v>
      </c>
      <c r="G5329" s="1" t="s">
        <v>204</v>
      </c>
      <c r="H5329" s="1" t="s">
        <v>240</v>
      </c>
    </row>
    <row r="5330" spans="1:8" x14ac:dyDescent="0.25">
      <c r="A5330" s="1">
        <v>390329</v>
      </c>
      <c r="B5330" s="1" t="s">
        <v>1525</v>
      </c>
      <c r="C5330" s="1">
        <v>117089003</v>
      </c>
      <c r="D5330" s="1">
        <v>329</v>
      </c>
      <c r="E5330" s="1" t="s">
        <v>1864</v>
      </c>
      <c r="F5330" s="1" t="s">
        <v>236</v>
      </c>
      <c r="G5330" s="1" t="s">
        <v>204</v>
      </c>
      <c r="H5330" s="1" t="s">
        <v>240</v>
      </c>
    </row>
    <row r="5331" spans="1:8" x14ac:dyDescent="0.25">
      <c r="A5331" s="1">
        <v>390330</v>
      </c>
      <c r="B5331" s="1" t="s">
        <v>1525</v>
      </c>
      <c r="C5331" s="1">
        <v>117412003</v>
      </c>
      <c r="D5331" s="1">
        <v>330</v>
      </c>
      <c r="E5331" s="1" t="s">
        <v>1865</v>
      </c>
      <c r="F5331" s="1" t="s">
        <v>232</v>
      </c>
      <c r="G5331" s="1" t="s">
        <v>205</v>
      </c>
      <c r="H5331" s="1" t="s">
        <v>240</v>
      </c>
    </row>
    <row r="5332" spans="1:8" x14ac:dyDescent="0.25">
      <c r="A5332" s="1">
        <v>390331</v>
      </c>
      <c r="B5332" s="1" t="s">
        <v>1525</v>
      </c>
      <c r="C5332" s="1">
        <v>117414003</v>
      </c>
      <c r="D5332" s="1">
        <v>331</v>
      </c>
      <c r="E5332" s="1" t="s">
        <v>1866</v>
      </c>
      <c r="F5332" s="1" t="s">
        <v>232</v>
      </c>
      <c r="G5332" s="1" t="s">
        <v>205</v>
      </c>
      <c r="H5332" s="1" t="s">
        <v>240</v>
      </c>
    </row>
    <row r="5333" spans="1:8" x14ac:dyDescent="0.25">
      <c r="A5333" s="1">
        <v>390332</v>
      </c>
      <c r="B5333" s="1" t="s">
        <v>1525</v>
      </c>
      <c r="C5333" s="1">
        <v>117414203</v>
      </c>
      <c r="D5333" s="1">
        <v>332</v>
      </c>
      <c r="E5333" s="1" t="s">
        <v>1867</v>
      </c>
      <c r="F5333" s="1" t="s">
        <v>232</v>
      </c>
      <c r="G5333" s="1" t="s">
        <v>205</v>
      </c>
      <c r="H5333" s="1" t="s">
        <v>240</v>
      </c>
    </row>
    <row r="5334" spans="1:8" x14ac:dyDescent="0.25">
      <c r="A5334" s="1">
        <v>390333</v>
      </c>
      <c r="B5334" s="1" t="s">
        <v>1525</v>
      </c>
      <c r="C5334" s="1">
        <v>117415004</v>
      </c>
      <c r="D5334" s="1">
        <v>333</v>
      </c>
      <c r="E5334" s="1" t="s">
        <v>1868</v>
      </c>
      <c r="F5334" s="1" t="s">
        <v>232</v>
      </c>
      <c r="G5334" s="1" t="s">
        <v>205</v>
      </c>
      <c r="H5334" s="1" t="s">
        <v>240</v>
      </c>
    </row>
    <row r="5335" spans="1:8" x14ac:dyDescent="0.25">
      <c r="A5335" s="1">
        <v>390334</v>
      </c>
      <c r="B5335" s="1" t="s">
        <v>1525</v>
      </c>
      <c r="C5335" s="1">
        <v>117415103</v>
      </c>
      <c r="D5335" s="1">
        <v>334</v>
      </c>
      <c r="E5335" s="1" t="s">
        <v>1869</v>
      </c>
      <c r="F5335" s="1" t="s">
        <v>232</v>
      </c>
      <c r="G5335" s="1" t="s">
        <v>205</v>
      </c>
      <c r="H5335" s="1" t="s">
        <v>240</v>
      </c>
    </row>
    <row r="5336" spans="1:8" x14ac:dyDescent="0.25">
      <c r="A5336" s="1">
        <v>390335</v>
      </c>
      <c r="B5336" s="1" t="s">
        <v>1525</v>
      </c>
      <c r="C5336" s="1">
        <v>117415303</v>
      </c>
      <c r="D5336" s="1">
        <v>335</v>
      </c>
      <c r="E5336" s="1" t="s">
        <v>1870</v>
      </c>
      <c r="F5336" s="1" t="s">
        <v>232</v>
      </c>
      <c r="G5336" s="1" t="s">
        <v>205</v>
      </c>
      <c r="H5336" s="1" t="s">
        <v>240</v>
      </c>
    </row>
    <row r="5337" spans="1:8" x14ac:dyDescent="0.25">
      <c r="A5337" s="1">
        <v>390336</v>
      </c>
      <c r="B5337" s="1" t="s">
        <v>1525</v>
      </c>
      <c r="C5337" s="1">
        <v>117416103</v>
      </c>
      <c r="D5337" s="1">
        <v>336</v>
      </c>
      <c r="E5337" s="1" t="s">
        <v>1871</v>
      </c>
      <c r="F5337" s="1" t="s">
        <v>232</v>
      </c>
      <c r="G5337" s="1" t="s">
        <v>205</v>
      </c>
      <c r="H5337" s="1" t="s">
        <v>240</v>
      </c>
    </row>
    <row r="5338" spans="1:8" x14ac:dyDescent="0.25">
      <c r="A5338" s="1">
        <v>390337</v>
      </c>
      <c r="B5338" s="1" t="s">
        <v>1525</v>
      </c>
      <c r="C5338" s="1">
        <v>117417202</v>
      </c>
      <c r="D5338" s="1">
        <v>337</v>
      </c>
      <c r="E5338" s="1" t="s">
        <v>1872</v>
      </c>
      <c r="F5338" s="1" t="s">
        <v>232</v>
      </c>
      <c r="G5338" s="1" t="s">
        <v>205</v>
      </c>
      <c r="H5338" s="1" t="s">
        <v>240</v>
      </c>
    </row>
    <row r="5339" spans="1:8" x14ac:dyDescent="0.25">
      <c r="A5339" s="1">
        <v>390338</v>
      </c>
      <c r="B5339" s="1" t="s">
        <v>1525</v>
      </c>
      <c r="C5339" s="1">
        <v>117576303</v>
      </c>
      <c r="D5339" s="1">
        <v>338</v>
      </c>
      <c r="E5339" s="1" t="s">
        <v>1873</v>
      </c>
      <c r="F5339" s="1" t="s">
        <v>236</v>
      </c>
      <c r="G5339" s="1" t="s">
        <v>206</v>
      </c>
      <c r="H5339" s="1" t="s">
        <v>240</v>
      </c>
    </row>
    <row r="5340" spans="1:8" x14ac:dyDescent="0.25">
      <c r="A5340" s="1">
        <v>390339</v>
      </c>
      <c r="B5340" s="1" t="s">
        <v>1525</v>
      </c>
      <c r="C5340" s="1">
        <v>117596003</v>
      </c>
      <c r="D5340" s="1">
        <v>339</v>
      </c>
      <c r="E5340" s="1" t="s">
        <v>1874</v>
      </c>
      <c r="F5340" s="1" t="s">
        <v>232</v>
      </c>
      <c r="G5340" s="1" t="s">
        <v>207</v>
      </c>
      <c r="H5340" s="1" t="s">
        <v>240</v>
      </c>
    </row>
    <row r="5341" spans="1:8" x14ac:dyDescent="0.25">
      <c r="A5341" s="1">
        <v>390340</v>
      </c>
      <c r="B5341" s="1" t="s">
        <v>1525</v>
      </c>
      <c r="C5341" s="1">
        <v>117597003</v>
      </c>
      <c r="D5341" s="1">
        <v>340</v>
      </c>
      <c r="E5341" s="1" t="s">
        <v>1875</v>
      </c>
      <c r="F5341" s="1" t="s">
        <v>232</v>
      </c>
      <c r="G5341" s="1" t="s">
        <v>207</v>
      </c>
      <c r="H5341" s="1" t="s">
        <v>240</v>
      </c>
    </row>
    <row r="5342" spans="1:8" x14ac:dyDescent="0.25">
      <c r="A5342" s="1">
        <v>390341</v>
      </c>
      <c r="B5342" s="1" t="s">
        <v>1525</v>
      </c>
      <c r="C5342" s="1">
        <v>117598503</v>
      </c>
      <c r="D5342" s="1">
        <v>341</v>
      </c>
      <c r="E5342" s="1" t="s">
        <v>1876</v>
      </c>
      <c r="F5342" s="1" t="s">
        <v>232</v>
      </c>
      <c r="G5342" s="1" t="s">
        <v>207</v>
      </c>
      <c r="H5342" s="1" t="s">
        <v>240</v>
      </c>
    </row>
    <row r="5343" spans="1:8" x14ac:dyDescent="0.25">
      <c r="A5343" s="1">
        <v>390342</v>
      </c>
      <c r="B5343" s="1" t="s">
        <v>1525</v>
      </c>
      <c r="C5343" s="1">
        <v>118401403</v>
      </c>
      <c r="D5343" s="1">
        <v>342</v>
      </c>
      <c r="E5343" s="1" t="s">
        <v>1877</v>
      </c>
      <c r="F5343" s="1" t="s">
        <v>236</v>
      </c>
      <c r="G5343" s="1" t="s">
        <v>208</v>
      </c>
      <c r="H5343" s="1" t="s">
        <v>240</v>
      </c>
    </row>
    <row r="5344" spans="1:8" x14ac:dyDescent="0.25">
      <c r="A5344" s="1">
        <v>390343</v>
      </c>
      <c r="B5344" s="1" t="s">
        <v>1525</v>
      </c>
      <c r="C5344" s="1">
        <v>118401603</v>
      </c>
      <c r="D5344" s="1">
        <v>343</v>
      </c>
      <c r="E5344" s="1" t="s">
        <v>1878</v>
      </c>
      <c r="F5344" s="1" t="s">
        <v>236</v>
      </c>
      <c r="G5344" s="1" t="s">
        <v>208</v>
      </c>
      <c r="H5344" s="1" t="s">
        <v>240</v>
      </c>
    </row>
    <row r="5345" spans="1:8" x14ac:dyDescent="0.25">
      <c r="A5345" s="1">
        <v>390344</v>
      </c>
      <c r="B5345" s="1" t="s">
        <v>1525</v>
      </c>
      <c r="C5345" s="1">
        <v>118402603</v>
      </c>
      <c r="D5345" s="1">
        <v>344</v>
      </c>
      <c r="E5345" s="1" t="s">
        <v>1879</v>
      </c>
      <c r="F5345" s="1" t="s">
        <v>236</v>
      </c>
      <c r="G5345" s="1" t="s">
        <v>208</v>
      </c>
      <c r="H5345" s="1" t="s">
        <v>240</v>
      </c>
    </row>
    <row r="5346" spans="1:8" x14ac:dyDescent="0.25">
      <c r="A5346" s="1">
        <v>390345</v>
      </c>
      <c r="B5346" s="1" t="s">
        <v>1525</v>
      </c>
      <c r="C5346" s="1">
        <v>118403003</v>
      </c>
      <c r="D5346" s="1">
        <v>345</v>
      </c>
      <c r="E5346" s="1" t="s">
        <v>1880</v>
      </c>
      <c r="F5346" s="1" t="s">
        <v>236</v>
      </c>
      <c r="G5346" s="1" t="s">
        <v>208</v>
      </c>
      <c r="H5346" s="1" t="s">
        <v>240</v>
      </c>
    </row>
    <row r="5347" spans="1:8" x14ac:dyDescent="0.25">
      <c r="A5347" s="1">
        <v>390346</v>
      </c>
      <c r="B5347" s="1" t="s">
        <v>1525</v>
      </c>
      <c r="C5347" s="1">
        <v>118403302</v>
      </c>
      <c r="D5347" s="1">
        <v>346</v>
      </c>
      <c r="E5347" s="1" t="s">
        <v>1881</v>
      </c>
      <c r="F5347" s="1" t="s">
        <v>236</v>
      </c>
      <c r="G5347" s="1" t="s">
        <v>208</v>
      </c>
      <c r="H5347" s="1" t="s">
        <v>240</v>
      </c>
    </row>
    <row r="5348" spans="1:8" x14ac:dyDescent="0.25">
      <c r="A5348" s="1">
        <v>390347</v>
      </c>
      <c r="B5348" s="1" t="s">
        <v>1525</v>
      </c>
      <c r="C5348" s="1">
        <v>118403903</v>
      </c>
      <c r="D5348" s="1">
        <v>347</v>
      </c>
      <c r="E5348" s="1" t="s">
        <v>1882</v>
      </c>
      <c r="F5348" s="1" t="s">
        <v>236</v>
      </c>
      <c r="G5348" s="1" t="s">
        <v>208</v>
      </c>
      <c r="H5348" s="1" t="s">
        <v>240</v>
      </c>
    </row>
    <row r="5349" spans="1:8" x14ac:dyDescent="0.25">
      <c r="A5349" s="1">
        <v>390348</v>
      </c>
      <c r="B5349" s="1" t="s">
        <v>1525</v>
      </c>
      <c r="C5349" s="1">
        <v>118406003</v>
      </c>
      <c r="D5349" s="1">
        <v>348</v>
      </c>
      <c r="E5349" s="1" t="s">
        <v>1883</v>
      </c>
      <c r="F5349" s="1" t="s">
        <v>236</v>
      </c>
      <c r="G5349" s="1" t="s">
        <v>208</v>
      </c>
      <c r="H5349" s="1" t="s">
        <v>240</v>
      </c>
    </row>
    <row r="5350" spans="1:8" x14ac:dyDescent="0.25">
      <c r="A5350" s="1">
        <v>390349</v>
      </c>
      <c r="B5350" s="1" t="s">
        <v>1525</v>
      </c>
      <c r="C5350" s="1">
        <v>118406602</v>
      </c>
      <c r="D5350" s="1">
        <v>349</v>
      </c>
      <c r="E5350" s="1" t="s">
        <v>1884</v>
      </c>
      <c r="F5350" s="1" t="s">
        <v>236</v>
      </c>
      <c r="G5350" s="1" t="s">
        <v>208</v>
      </c>
      <c r="H5350" s="1" t="s">
        <v>240</v>
      </c>
    </row>
    <row r="5351" spans="1:8" x14ac:dyDescent="0.25">
      <c r="A5351" s="1">
        <v>390350</v>
      </c>
      <c r="B5351" s="1" t="s">
        <v>1525</v>
      </c>
      <c r="C5351" s="1">
        <v>118408852</v>
      </c>
      <c r="D5351" s="1">
        <v>350</v>
      </c>
      <c r="E5351" s="1" t="s">
        <v>1885</v>
      </c>
      <c r="F5351" s="1" t="s">
        <v>236</v>
      </c>
      <c r="G5351" s="1" t="s">
        <v>208</v>
      </c>
      <c r="H5351" s="1" t="s">
        <v>240</v>
      </c>
    </row>
    <row r="5352" spans="1:8" x14ac:dyDescent="0.25">
      <c r="A5352" s="1">
        <v>390351</v>
      </c>
      <c r="B5352" s="1" t="s">
        <v>1525</v>
      </c>
      <c r="C5352" s="1">
        <v>118409203</v>
      </c>
      <c r="D5352" s="1">
        <v>351</v>
      </c>
      <c r="E5352" s="1" t="s">
        <v>1886</v>
      </c>
      <c r="F5352" s="1" t="s">
        <v>236</v>
      </c>
      <c r="G5352" s="1" t="s">
        <v>208</v>
      </c>
      <c r="H5352" s="1" t="s">
        <v>240</v>
      </c>
    </row>
    <row r="5353" spans="1:8" x14ac:dyDescent="0.25">
      <c r="A5353" s="1">
        <v>390352</v>
      </c>
      <c r="B5353" s="1" t="s">
        <v>1525</v>
      </c>
      <c r="C5353" s="1">
        <v>118409302</v>
      </c>
      <c r="D5353" s="1">
        <v>352</v>
      </c>
      <c r="E5353" s="1" t="s">
        <v>1887</v>
      </c>
      <c r="F5353" s="1" t="s">
        <v>236</v>
      </c>
      <c r="G5353" s="1" t="s">
        <v>208</v>
      </c>
      <c r="H5353" s="1" t="s">
        <v>240</v>
      </c>
    </row>
    <row r="5354" spans="1:8" x14ac:dyDescent="0.25">
      <c r="A5354" s="1">
        <v>390353</v>
      </c>
      <c r="B5354" s="1" t="s">
        <v>1525</v>
      </c>
      <c r="C5354" s="1">
        <v>118667503</v>
      </c>
      <c r="D5354" s="1">
        <v>353</v>
      </c>
      <c r="E5354" s="1" t="s">
        <v>1888</v>
      </c>
      <c r="F5354" s="1" t="s">
        <v>236</v>
      </c>
      <c r="G5354" s="1" t="s">
        <v>209</v>
      </c>
      <c r="H5354" s="1" t="s">
        <v>240</v>
      </c>
    </row>
    <row r="5355" spans="1:8" x14ac:dyDescent="0.25">
      <c r="A5355" s="1">
        <v>390354</v>
      </c>
      <c r="B5355" s="1" t="s">
        <v>1525</v>
      </c>
      <c r="C5355" s="1">
        <v>119350303</v>
      </c>
      <c r="D5355" s="1">
        <v>354</v>
      </c>
      <c r="E5355" s="1" t="s">
        <v>1889</v>
      </c>
      <c r="F5355" s="1" t="s">
        <v>236</v>
      </c>
      <c r="G5355" s="1" t="s">
        <v>210</v>
      </c>
      <c r="H5355" s="1" t="s">
        <v>240</v>
      </c>
    </row>
    <row r="5356" spans="1:8" x14ac:dyDescent="0.25">
      <c r="A5356" s="1">
        <v>390355</v>
      </c>
      <c r="B5356" s="1" t="s">
        <v>1525</v>
      </c>
      <c r="C5356" s="1">
        <v>119351303</v>
      </c>
      <c r="D5356" s="1">
        <v>355</v>
      </c>
      <c r="E5356" s="1" t="s">
        <v>1890</v>
      </c>
      <c r="F5356" s="1" t="s">
        <v>236</v>
      </c>
      <c r="G5356" s="1" t="s">
        <v>210</v>
      </c>
      <c r="H5356" s="1" t="s">
        <v>240</v>
      </c>
    </row>
    <row r="5357" spans="1:8" x14ac:dyDescent="0.25">
      <c r="A5357" s="1">
        <v>390356</v>
      </c>
      <c r="B5357" s="1" t="s">
        <v>1525</v>
      </c>
      <c r="C5357" s="1">
        <v>119352203</v>
      </c>
      <c r="D5357" s="1">
        <v>356</v>
      </c>
      <c r="E5357" s="1" t="s">
        <v>1891</v>
      </c>
      <c r="F5357" s="1" t="s">
        <v>236</v>
      </c>
      <c r="G5357" s="1" t="s">
        <v>210</v>
      </c>
      <c r="H5357" s="1" t="s">
        <v>240</v>
      </c>
    </row>
    <row r="5358" spans="1:8" x14ac:dyDescent="0.25">
      <c r="A5358" s="1">
        <v>390357</v>
      </c>
      <c r="B5358" s="1" t="s">
        <v>1525</v>
      </c>
      <c r="C5358" s="1">
        <v>119354603</v>
      </c>
      <c r="D5358" s="1">
        <v>357</v>
      </c>
      <c r="E5358" s="1" t="s">
        <v>1892</v>
      </c>
      <c r="F5358" s="1" t="s">
        <v>236</v>
      </c>
      <c r="G5358" s="1" t="s">
        <v>210</v>
      </c>
      <c r="H5358" s="1" t="s">
        <v>240</v>
      </c>
    </row>
    <row r="5359" spans="1:8" x14ac:dyDescent="0.25">
      <c r="A5359" s="1">
        <v>390358</v>
      </c>
      <c r="B5359" s="1" t="s">
        <v>1525</v>
      </c>
      <c r="C5359" s="1">
        <v>119355503</v>
      </c>
      <c r="D5359" s="1">
        <v>358</v>
      </c>
      <c r="E5359" s="1" t="s">
        <v>1893</v>
      </c>
      <c r="F5359" s="1" t="s">
        <v>236</v>
      </c>
      <c r="G5359" s="1" t="s">
        <v>210</v>
      </c>
      <c r="H5359" s="1" t="s">
        <v>240</v>
      </c>
    </row>
    <row r="5360" spans="1:8" x14ac:dyDescent="0.25">
      <c r="A5360" s="1">
        <v>390359</v>
      </c>
      <c r="B5360" s="1" t="s">
        <v>1525</v>
      </c>
      <c r="C5360" s="1">
        <v>119356503</v>
      </c>
      <c r="D5360" s="1">
        <v>359</v>
      </c>
      <c r="E5360" s="1" t="s">
        <v>1894</v>
      </c>
      <c r="F5360" s="1" t="s">
        <v>236</v>
      </c>
      <c r="G5360" s="1" t="s">
        <v>210</v>
      </c>
      <c r="H5360" s="1" t="s">
        <v>240</v>
      </c>
    </row>
    <row r="5361" spans="1:8" x14ac:dyDescent="0.25">
      <c r="A5361" s="1">
        <v>390360</v>
      </c>
      <c r="B5361" s="1" t="s">
        <v>1525</v>
      </c>
      <c r="C5361" s="1">
        <v>119356603</v>
      </c>
      <c r="D5361" s="1">
        <v>360</v>
      </c>
      <c r="E5361" s="1" t="s">
        <v>1895</v>
      </c>
      <c r="F5361" s="1" t="s">
        <v>236</v>
      </c>
      <c r="G5361" s="1" t="s">
        <v>210</v>
      </c>
      <c r="H5361" s="1" t="s">
        <v>240</v>
      </c>
    </row>
    <row r="5362" spans="1:8" x14ac:dyDescent="0.25">
      <c r="A5362" s="1">
        <v>390361</v>
      </c>
      <c r="B5362" s="1" t="s">
        <v>1525</v>
      </c>
      <c r="C5362" s="1">
        <v>119357003</v>
      </c>
      <c r="D5362" s="1">
        <v>361</v>
      </c>
      <c r="E5362" s="1" t="s">
        <v>1896</v>
      </c>
      <c r="F5362" s="1" t="s">
        <v>236</v>
      </c>
      <c r="G5362" s="1" t="s">
        <v>210</v>
      </c>
      <c r="H5362" s="1" t="s">
        <v>240</v>
      </c>
    </row>
    <row r="5363" spans="1:8" x14ac:dyDescent="0.25">
      <c r="A5363" s="1">
        <v>390362</v>
      </c>
      <c r="B5363" s="1" t="s">
        <v>1525</v>
      </c>
      <c r="C5363" s="1">
        <v>119357402</v>
      </c>
      <c r="D5363" s="1">
        <v>362</v>
      </c>
      <c r="E5363" s="1" t="s">
        <v>1897</v>
      </c>
      <c r="F5363" s="1" t="s">
        <v>236</v>
      </c>
      <c r="G5363" s="1" t="s">
        <v>210</v>
      </c>
      <c r="H5363" s="1" t="s">
        <v>240</v>
      </c>
    </row>
    <row r="5364" spans="1:8" x14ac:dyDescent="0.25">
      <c r="A5364" s="1">
        <v>390363</v>
      </c>
      <c r="B5364" s="1" t="s">
        <v>1525</v>
      </c>
      <c r="C5364" s="1">
        <v>119358403</v>
      </c>
      <c r="D5364" s="1">
        <v>363</v>
      </c>
      <c r="E5364" s="1" t="s">
        <v>1898</v>
      </c>
      <c r="F5364" s="1" t="s">
        <v>236</v>
      </c>
      <c r="G5364" s="1" t="s">
        <v>210</v>
      </c>
      <c r="H5364" s="1" t="s">
        <v>240</v>
      </c>
    </row>
    <row r="5365" spans="1:8" x14ac:dyDescent="0.25">
      <c r="A5365" s="1">
        <v>390364</v>
      </c>
      <c r="B5365" s="1" t="s">
        <v>1525</v>
      </c>
      <c r="C5365" s="1">
        <v>119581003</v>
      </c>
      <c r="D5365" s="1">
        <v>364</v>
      </c>
      <c r="E5365" s="1" t="s">
        <v>1899</v>
      </c>
      <c r="F5365" s="1" t="s">
        <v>236</v>
      </c>
      <c r="G5365" s="1" t="s">
        <v>211</v>
      </c>
      <c r="H5365" s="1" t="s">
        <v>240</v>
      </c>
    </row>
    <row r="5366" spans="1:8" x14ac:dyDescent="0.25">
      <c r="A5366" s="1">
        <v>390365</v>
      </c>
      <c r="B5366" s="1" t="s">
        <v>1525</v>
      </c>
      <c r="C5366" s="1">
        <v>119582503</v>
      </c>
      <c r="D5366" s="1">
        <v>365</v>
      </c>
      <c r="E5366" s="1" t="s">
        <v>1900</v>
      </c>
      <c r="F5366" s="1" t="s">
        <v>236</v>
      </c>
      <c r="G5366" s="1" t="s">
        <v>211</v>
      </c>
      <c r="H5366" s="1" t="s">
        <v>240</v>
      </c>
    </row>
    <row r="5367" spans="1:8" x14ac:dyDescent="0.25">
      <c r="A5367" s="1">
        <v>390366</v>
      </c>
      <c r="B5367" s="1" t="s">
        <v>1525</v>
      </c>
      <c r="C5367" s="1">
        <v>119583003</v>
      </c>
      <c r="D5367" s="1">
        <v>366</v>
      </c>
      <c r="E5367" s="1" t="s">
        <v>1901</v>
      </c>
      <c r="F5367" s="1" t="s">
        <v>236</v>
      </c>
      <c r="G5367" s="1" t="s">
        <v>211</v>
      </c>
      <c r="H5367" s="1" t="s">
        <v>240</v>
      </c>
    </row>
    <row r="5368" spans="1:8" x14ac:dyDescent="0.25">
      <c r="A5368" s="1">
        <v>390367</v>
      </c>
      <c r="B5368" s="1" t="s">
        <v>1525</v>
      </c>
      <c r="C5368" s="1">
        <v>119584503</v>
      </c>
      <c r="D5368" s="1">
        <v>367</v>
      </c>
      <c r="E5368" s="1" t="s">
        <v>1902</v>
      </c>
      <c r="F5368" s="1" t="s">
        <v>236</v>
      </c>
      <c r="G5368" s="1" t="s">
        <v>211</v>
      </c>
      <c r="H5368" s="1" t="s">
        <v>240</v>
      </c>
    </row>
    <row r="5369" spans="1:8" x14ac:dyDescent="0.25">
      <c r="A5369" s="1">
        <v>390368</v>
      </c>
      <c r="B5369" s="1" t="s">
        <v>1525</v>
      </c>
      <c r="C5369" s="1">
        <v>119584603</v>
      </c>
      <c r="D5369" s="1">
        <v>368</v>
      </c>
      <c r="E5369" s="1" t="s">
        <v>1903</v>
      </c>
      <c r="F5369" s="1" t="s">
        <v>236</v>
      </c>
      <c r="G5369" s="1" t="s">
        <v>211</v>
      </c>
      <c r="H5369" s="1" t="s">
        <v>240</v>
      </c>
    </row>
    <row r="5370" spans="1:8" x14ac:dyDescent="0.25">
      <c r="A5370" s="1">
        <v>390369</v>
      </c>
      <c r="B5370" s="1" t="s">
        <v>1525</v>
      </c>
      <c r="C5370" s="1">
        <v>119586503</v>
      </c>
      <c r="D5370" s="1">
        <v>369</v>
      </c>
      <c r="E5370" s="1" t="s">
        <v>1904</v>
      </c>
      <c r="F5370" s="1" t="s">
        <v>236</v>
      </c>
      <c r="G5370" s="1" t="s">
        <v>211</v>
      </c>
      <c r="H5370" s="1" t="s">
        <v>240</v>
      </c>
    </row>
    <row r="5371" spans="1:8" x14ac:dyDescent="0.25">
      <c r="A5371" s="1">
        <v>390370</v>
      </c>
      <c r="B5371" s="1" t="s">
        <v>1525</v>
      </c>
      <c r="C5371" s="1">
        <v>119648303</v>
      </c>
      <c r="D5371" s="1">
        <v>370</v>
      </c>
      <c r="E5371" s="1" t="s">
        <v>1905</v>
      </c>
      <c r="F5371" s="1" t="s">
        <v>236</v>
      </c>
      <c r="G5371" s="1" t="s">
        <v>213</v>
      </c>
      <c r="H5371" s="1" t="s">
        <v>240</v>
      </c>
    </row>
    <row r="5372" spans="1:8" x14ac:dyDescent="0.25">
      <c r="A5372" s="1">
        <v>390371</v>
      </c>
      <c r="B5372" s="1" t="s">
        <v>1525</v>
      </c>
      <c r="C5372" s="1">
        <v>119648703</v>
      </c>
      <c r="D5372" s="1">
        <v>371</v>
      </c>
      <c r="E5372" s="1" t="s">
        <v>1906</v>
      </c>
      <c r="F5372" s="1" t="s">
        <v>236</v>
      </c>
      <c r="G5372" s="1" t="s">
        <v>213</v>
      </c>
      <c r="H5372" s="1" t="s">
        <v>240</v>
      </c>
    </row>
    <row r="5373" spans="1:8" x14ac:dyDescent="0.25">
      <c r="A5373" s="1">
        <v>390372</v>
      </c>
      <c r="B5373" s="1" t="s">
        <v>1525</v>
      </c>
      <c r="C5373" s="1">
        <v>119648903</v>
      </c>
      <c r="D5373" s="1">
        <v>372</v>
      </c>
      <c r="E5373" s="1" t="s">
        <v>1907</v>
      </c>
      <c r="F5373" s="1" t="s">
        <v>236</v>
      </c>
      <c r="G5373" s="1" t="s">
        <v>213</v>
      </c>
      <c r="H5373" s="1" t="s">
        <v>240</v>
      </c>
    </row>
    <row r="5374" spans="1:8" x14ac:dyDescent="0.25">
      <c r="A5374" s="1">
        <v>390373</v>
      </c>
      <c r="B5374" s="1" t="s">
        <v>1525</v>
      </c>
      <c r="C5374" s="1">
        <v>119665003</v>
      </c>
      <c r="D5374" s="1">
        <v>373</v>
      </c>
      <c r="E5374" s="1" t="s">
        <v>1908</v>
      </c>
      <c r="F5374" s="1" t="s">
        <v>236</v>
      </c>
      <c r="G5374" s="1" t="s">
        <v>209</v>
      </c>
      <c r="H5374" s="1" t="s">
        <v>240</v>
      </c>
    </row>
    <row r="5375" spans="1:8" x14ac:dyDescent="0.25">
      <c r="A5375" s="1">
        <v>390374</v>
      </c>
      <c r="B5375" s="1" t="s">
        <v>1525</v>
      </c>
      <c r="C5375" s="1">
        <v>120452003</v>
      </c>
      <c r="D5375" s="1">
        <v>374</v>
      </c>
      <c r="E5375" s="1" t="s">
        <v>1909</v>
      </c>
      <c r="F5375" s="1" t="s">
        <v>236</v>
      </c>
      <c r="G5375" s="1" t="s">
        <v>214</v>
      </c>
      <c r="H5375" s="1" t="s">
        <v>240</v>
      </c>
    </row>
    <row r="5376" spans="1:8" x14ac:dyDescent="0.25">
      <c r="A5376" s="1">
        <v>390375</v>
      </c>
      <c r="B5376" s="1" t="s">
        <v>1525</v>
      </c>
      <c r="C5376" s="1">
        <v>120455203</v>
      </c>
      <c r="D5376" s="1">
        <v>375</v>
      </c>
      <c r="E5376" s="1" t="s">
        <v>1910</v>
      </c>
      <c r="F5376" s="1" t="s">
        <v>236</v>
      </c>
      <c r="G5376" s="1" t="s">
        <v>214</v>
      </c>
      <c r="H5376" s="1" t="s">
        <v>240</v>
      </c>
    </row>
    <row r="5377" spans="1:8" x14ac:dyDescent="0.25">
      <c r="A5377" s="1">
        <v>390376</v>
      </c>
      <c r="B5377" s="1" t="s">
        <v>1525</v>
      </c>
      <c r="C5377" s="1">
        <v>120455403</v>
      </c>
      <c r="D5377" s="1">
        <v>376</v>
      </c>
      <c r="E5377" s="1" t="s">
        <v>1911</v>
      </c>
      <c r="F5377" s="1" t="s">
        <v>236</v>
      </c>
      <c r="G5377" s="1" t="s">
        <v>214</v>
      </c>
      <c r="H5377" s="1" t="s">
        <v>240</v>
      </c>
    </row>
    <row r="5378" spans="1:8" x14ac:dyDescent="0.25">
      <c r="A5378" s="1">
        <v>390377</v>
      </c>
      <c r="B5378" s="1" t="s">
        <v>1525</v>
      </c>
      <c r="C5378" s="1">
        <v>120456003</v>
      </c>
      <c r="D5378" s="1">
        <v>377</v>
      </c>
      <c r="E5378" s="1" t="s">
        <v>1912</v>
      </c>
      <c r="F5378" s="1" t="s">
        <v>236</v>
      </c>
      <c r="G5378" s="1" t="s">
        <v>214</v>
      </c>
      <c r="H5378" s="1" t="s">
        <v>240</v>
      </c>
    </row>
    <row r="5379" spans="1:8" x14ac:dyDescent="0.25">
      <c r="A5379" s="1">
        <v>390378</v>
      </c>
      <c r="B5379" s="1" t="s">
        <v>1525</v>
      </c>
      <c r="C5379" s="1">
        <v>120480803</v>
      </c>
      <c r="D5379" s="1">
        <v>378</v>
      </c>
      <c r="E5379" s="1" t="s">
        <v>1913</v>
      </c>
      <c r="F5379" s="1" t="s">
        <v>235</v>
      </c>
      <c r="G5379" s="1" t="s">
        <v>215</v>
      </c>
      <c r="H5379" s="1" t="s">
        <v>240</v>
      </c>
    </row>
    <row r="5380" spans="1:8" x14ac:dyDescent="0.25">
      <c r="A5380" s="1">
        <v>390379</v>
      </c>
      <c r="B5380" s="1" t="s">
        <v>1525</v>
      </c>
      <c r="C5380" s="1">
        <v>120481002</v>
      </c>
      <c r="D5380" s="1">
        <v>379</v>
      </c>
      <c r="E5380" s="1" t="s">
        <v>1914</v>
      </c>
      <c r="F5380" s="1" t="s">
        <v>235</v>
      </c>
      <c r="G5380" s="1" t="s">
        <v>215</v>
      </c>
      <c r="H5380" s="1" t="s">
        <v>240</v>
      </c>
    </row>
    <row r="5381" spans="1:8" x14ac:dyDescent="0.25">
      <c r="A5381" s="1">
        <v>390380</v>
      </c>
      <c r="B5381" s="1" t="s">
        <v>1525</v>
      </c>
      <c r="C5381" s="1">
        <v>120483302</v>
      </c>
      <c r="D5381" s="1">
        <v>380</v>
      </c>
      <c r="E5381" s="1" t="s">
        <v>1915</v>
      </c>
      <c r="F5381" s="1" t="s">
        <v>235</v>
      </c>
      <c r="G5381" s="1" t="s">
        <v>215</v>
      </c>
      <c r="H5381" s="1" t="s">
        <v>240</v>
      </c>
    </row>
    <row r="5382" spans="1:8" x14ac:dyDescent="0.25">
      <c r="A5382" s="1">
        <v>390381</v>
      </c>
      <c r="B5382" s="1" t="s">
        <v>1525</v>
      </c>
      <c r="C5382" s="1">
        <v>120484803</v>
      </c>
      <c r="D5382" s="1">
        <v>381</v>
      </c>
      <c r="E5382" s="1" t="s">
        <v>1916</v>
      </c>
      <c r="F5382" s="1" t="s">
        <v>235</v>
      </c>
      <c r="G5382" s="1" t="s">
        <v>215</v>
      </c>
      <c r="H5382" s="1" t="s">
        <v>240</v>
      </c>
    </row>
    <row r="5383" spans="1:8" x14ac:dyDescent="0.25">
      <c r="A5383" s="1">
        <v>390382</v>
      </c>
      <c r="B5383" s="1" t="s">
        <v>1525</v>
      </c>
      <c r="C5383" s="1">
        <v>120484903</v>
      </c>
      <c r="D5383" s="1">
        <v>382</v>
      </c>
      <c r="E5383" s="1" t="s">
        <v>1917</v>
      </c>
      <c r="F5383" s="1" t="s">
        <v>235</v>
      </c>
      <c r="G5383" s="1" t="s">
        <v>215</v>
      </c>
      <c r="H5383" s="1" t="s">
        <v>240</v>
      </c>
    </row>
    <row r="5384" spans="1:8" x14ac:dyDescent="0.25">
      <c r="A5384" s="1">
        <v>390383</v>
      </c>
      <c r="B5384" s="1" t="s">
        <v>1525</v>
      </c>
      <c r="C5384" s="1">
        <v>120485603</v>
      </c>
      <c r="D5384" s="1">
        <v>383</v>
      </c>
      <c r="E5384" s="1" t="s">
        <v>1918</v>
      </c>
      <c r="F5384" s="1" t="s">
        <v>235</v>
      </c>
      <c r="G5384" s="1" t="s">
        <v>215</v>
      </c>
      <c r="H5384" s="1" t="s">
        <v>240</v>
      </c>
    </row>
    <row r="5385" spans="1:8" x14ac:dyDescent="0.25">
      <c r="A5385" s="1">
        <v>390384</v>
      </c>
      <c r="B5385" s="1" t="s">
        <v>1525</v>
      </c>
      <c r="C5385" s="1">
        <v>120486003</v>
      </c>
      <c r="D5385" s="1">
        <v>384</v>
      </c>
      <c r="E5385" s="1" t="s">
        <v>1919</v>
      </c>
      <c r="F5385" s="1" t="s">
        <v>235</v>
      </c>
      <c r="G5385" s="1" t="s">
        <v>215</v>
      </c>
      <c r="H5385" s="1" t="s">
        <v>240</v>
      </c>
    </row>
    <row r="5386" spans="1:8" x14ac:dyDescent="0.25">
      <c r="A5386" s="1">
        <v>390385</v>
      </c>
      <c r="B5386" s="1" t="s">
        <v>1525</v>
      </c>
      <c r="C5386" s="1">
        <v>120488603</v>
      </c>
      <c r="D5386" s="1">
        <v>385</v>
      </c>
      <c r="E5386" s="1" t="s">
        <v>1920</v>
      </c>
      <c r="F5386" s="1" t="s">
        <v>235</v>
      </c>
      <c r="G5386" s="1" t="s">
        <v>215</v>
      </c>
      <c r="H5386" s="1" t="s">
        <v>240</v>
      </c>
    </row>
    <row r="5387" spans="1:8" x14ac:dyDescent="0.25">
      <c r="A5387" s="1">
        <v>390386</v>
      </c>
      <c r="B5387" s="1" t="s">
        <v>1525</v>
      </c>
      <c r="C5387" s="1">
        <v>120522003</v>
      </c>
      <c r="D5387" s="1">
        <v>386</v>
      </c>
      <c r="E5387" s="1" t="s">
        <v>1921</v>
      </c>
      <c r="F5387" s="1" t="s">
        <v>236</v>
      </c>
      <c r="G5387" s="1" t="s">
        <v>212</v>
      </c>
      <c r="H5387" s="1" t="s">
        <v>240</v>
      </c>
    </row>
    <row r="5388" spans="1:8" x14ac:dyDescent="0.25">
      <c r="A5388" s="1">
        <v>390387</v>
      </c>
      <c r="B5388" s="1" t="s">
        <v>1525</v>
      </c>
      <c r="C5388" s="1">
        <v>121135003</v>
      </c>
      <c r="D5388" s="1">
        <v>387</v>
      </c>
      <c r="E5388" s="1" t="s">
        <v>1922</v>
      </c>
      <c r="F5388" s="1" t="s">
        <v>235</v>
      </c>
      <c r="G5388" s="1" t="s">
        <v>216</v>
      </c>
      <c r="H5388" s="1" t="s">
        <v>240</v>
      </c>
    </row>
    <row r="5389" spans="1:8" x14ac:dyDescent="0.25">
      <c r="A5389" s="1">
        <v>390388</v>
      </c>
      <c r="B5389" s="1" t="s">
        <v>1525</v>
      </c>
      <c r="C5389" s="1">
        <v>121135503</v>
      </c>
      <c r="D5389" s="1">
        <v>388</v>
      </c>
      <c r="E5389" s="1" t="s">
        <v>1923</v>
      </c>
      <c r="F5389" s="1" t="s">
        <v>235</v>
      </c>
      <c r="G5389" s="1" t="s">
        <v>216</v>
      </c>
      <c r="H5389" s="1" t="s">
        <v>240</v>
      </c>
    </row>
    <row r="5390" spans="1:8" x14ac:dyDescent="0.25">
      <c r="A5390" s="1">
        <v>390389</v>
      </c>
      <c r="B5390" s="1" t="s">
        <v>1525</v>
      </c>
      <c r="C5390" s="1">
        <v>121136503</v>
      </c>
      <c r="D5390" s="1">
        <v>389</v>
      </c>
      <c r="E5390" s="1" t="s">
        <v>1924</v>
      </c>
      <c r="F5390" s="1" t="s">
        <v>235</v>
      </c>
      <c r="G5390" s="1" t="s">
        <v>216</v>
      </c>
      <c r="H5390" s="1" t="s">
        <v>240</v>
      </c>
    </row>
    <row r="5391" spans="1:8" x14ac:dyDescent="0.25">
      <c r="A5391" s="1">
        <v>390390</v>
      </c>
      <c r="B5391" s="1" t="s">
        <v>1525</v>
      </c>
      <c r="C5391" s="1">
        <v>121136603</v>
      </c>
      <c r="D5391" s="1">
        <v>390</v>
      </c>
      <c r="E5391" s="1" t="s">
        <v>1925</v>
      </c>
      <c r="F5391" s="1" t="s">
        <v>235</v>
      </c>
      <c r="G5391" s="1" t="s">
        <v>216</v>
      </c>
      <c r="H5391" s="1" t="s">
        <v>240</v>
      </c>
    </row>
    <row r="5392" spans="1:8" x14ac:dyDescent="0.25">
      <c r="A5392" s="1">
        <v>390391</v>
      </c>
      <c r="B5392" s="1" t="s">
        <v>1525</v>
      </c>
      <c r="C5392" s="1">
        <v>121139004</v>
      </c>
      <c r="D5392" s="1">
        <v>391</v>
      </c>
      <c r="E5392" s="1" t="s">
        <v>1926</v>
      </c>
      <c r="F5392" s="1" t="s">
        <v>235</v>
      </c>
      <c r="G5392" s="1" t="s">
        <v>216</v>
      </c>
      <c r="H5392" s="1" t="s">
        <v>240</v>
      </c>
    </row>
    <row r="5393" spans="1:8" x14ac:dyDescent="0.25">
      <c r="A5393" s="1">
        <v>390392</v>
      </c>
      <c r="B5393" s="1" t="s">
        <v>1525</v>
      </c>
      <c r="C5393" s="1">
        <v>121390302</v>
      </c>
      <c r="D5393" s="1">
        <v>392</v>
      </c>
      <c r="E5393" s="1" t="s">
        <v>1927</v>
      </c>
      <c r="F5393" s="1" t="s">
        <v>235</v>
      </c>
      <c r="G5393" s="1" t="s">
        <v>217</v>
      </c>
      <c r="H5393" s="1" t="s">
        <v>240</v>
      </c>
    </row>
    <row r="5394" spans="1:8" x14ac:dyDescent="0.25">
      <c r="A5394" s="1">
        <v>390393</v>
      </c>
      <c r="B5394" s="1" t="s">
        <v>1525</v>
      </c>
      <c r="C5394" s="1">
        <v>121391303</v>
      </c>
      <c r="D5394" s="1">
        <v>393</v>
      </c>
      <c r="E5394" s="1" t="s">
        <v>1928</v>
      </c>
      <c r="F5394" s="1" t="s">
        <v>235</v>
      </c>
      <c r="G5394" s="1" t="s">
        <v>217</v>
      </c>
      <c r="H5394" s="1" t="s">
        <v>240</v>
      </c>
    </row>
    <row r="5395" spans="1:8" x14ac:dyDescent="0.25">
      <c r="A5395" s="1">
        <v>390394</v>
      </c>
      <c r="B5395" s="1" t="s">
        <v>1525</v>
      </c>
      <c r="C5395" s="1">
        <v>121392303</v>
      </c>
      <c r="D5395" s="1">
        <v>394</v>
      </c>
      <c r="E5395" s="1" t="s">
        <v>1929</v>
      </c>
      <c r="F5395" s="1" t="s">
        <v>235</v>
      </c>
      <c r="G5395" s="1" t="s">
        <v>217</v>
      </c>
      <c r="H5395" s="1" t="s">
        <v>240</v>
      </c>
    </row>
    <row r="5396" spans="1:8" x14ac:dyDescent="0.25">
      <c r="A5396" s="1">
        <v>390395</v>
      </c>
      <c r="B5396" s="1" t="s">
        <v>1525</v>
      </c>
      <c r="C5396" s="1">
        <v>121394503</v>
      </c>
      <c r="D5396" s="1">
        <v>395</v>
      </c>
      <c r="E5396" s="1" t="s">
        <v>1930</v>
      </c>
      <c r="F5396" s="1" t="s">
        <v>235</v>
      </c>
      <c r="G5396" s="1" t="s">
        <v>217</v>
      </c>
      <c r="H5396" s="1" t="s">
        <v>240</v>
      </c>
    </row>
    <row r="5397" spans="1:8" x14ac:dyDescent="0.25">
      <c r="A5397" s="1">
        <v>390396</v>
      </c>
      <c r="B5397" s="1" t="s">
        <v>1525</v>
      </c>
      <c r="C5397" s="1">
        <v>121394603</v>
      </c>
      <c r="D5397" s="1">
        <v>396</v>
      </c>
      <c r="E5397" s="1" t="s">
        <v>1931</v>
      </c>
      <c r="F5397" s="1" t="s">
        <v>235</v>
      </c>
      <c r="G5397" s="1" t="s">
        <v>217</v>
      </c>
      <c r="H5397" s="1" t="s">
        <v>240</v>
      </c>
    </row>
    <row r="5398" spans="1:8" x14ac:dyDescent="0.25">
      <c r="A5398" s="1">
        <v>390397</v>
      </c>
      <c r="B5398" s="1" t="s">
        <v>1525</v>
      </c>
      <c r="C5398" s="1">
        <v>121395103</v>
      </c>
      <c r="D5398" s="1">
        <v>397</v>
      </c>
      <c r="E5398" s="1" t="s">
        <v>1932</v>
      </c>
      <c r="F5398" s="1" t="s">
        <v>235</v>
      </c>
      <c r="G5398" s="1" t="s">
        <v>217</v>
      </c>
      <c r="H5398" s="1" t="s">
        <v>240</v>
      </c>
    </row>
    <row r="5399" spans="1:8" x14ac:dyDescent="0.25">
      <c r="A5399" s="1">
        <v>390398</v>
      </c>
      <c r="B5399" s="1" t="s">
        <v>1525</v>
      </c>
      <c r="C5399" s="1">
        <v>121395603</v>
      </c>
      <c r="D5399" s="1">
        <v>398</v>
      </c>
      <c r="E5399" s="1" t="s">
        <v>1933</v>
      </c>
      <c r="F5399" s="1" t="s">
        <v>235</v>
      </c>
      <c r="G5399" s="1" t="s">
        <v>217</v>
      </c>
      <c r="H5399" s="1" t="s">
        <v>240</v>
      </c>
    </row>
    <row r="5400" spans="1:8" x14ac:dyDescent="0.25">
      <c r="A5400" s="1">
        <v>390399</v>
      </c>
      <c r="B5400" s="1" t="s">
        <v>1525</v>
      </c>
      <c r="C5400" s="1">
        <v>121395703</v>
      </c>
      <c r="D5400" s="1">
        <v>399</v>
      </c>
      <c r="E5400" s="1" t="s">
        <v>1934</v>
      </c>
      <c r="F5400" s="1" t="s">
        <v>235</v>
      </c>
      <c r="G5400" s="1" t="s">
        <v>217</v>
      </c>
      <c r="H5400" s="1" t="s">
        <v>240</v>
      </c>
    </row>
    <row r="5401" spans="1:8" x14ac:dyDescent="0.25">
      <c r="A5401" s="1">
        <v>390400</v>
      </c>
      <c r="B5401" s="1" t="s">
        <v>1525</v>
      </c>
      <c r="C5401" s="1">
        <v>121397803</v>
      </c>
      <c r="D5401" s="1">
        <v>400</v>
      </c>
      <c r="E5401" s="1" t="s">
        <v>1935</v>
      </c>
      <c r="F5401" s="1" t="s">
        <v>235</v>
      </c>
      <c r="G5401" s="1" t="s">
        <v>217</v>
      </c>
      <c r="H5401" s="1" t="s">
        <v>240</v>
      </c>
    </row>
    <row r="5402" spans="1:8" x14ac:dyDescent="0.25">
      <c r="A5402" s="1">
        <v>390401</v>
      </c>
      <c r="B5402" s="1" t="s">
        <v>1525</v>
      </c>
      <c r="C5402" s="1">
        <v>122091002</v>
      </c>
      <c r="D5402" s="1">
        <v>401</v>
      </c>
      <c r="E5402" s="1" t="s">
        <v>1936</v>
      </c>
      <c r="F5402" s="1" t="s">
        <v>237</v>
      </c>
      <c r="G5402" s="1" t="s">
        <v>218</v>
      </c>
      <c r="H5402" s="1" t="s">
        <v>240</v>
      </c>
    </row>
    <row r="5403" spans="1:8" x14ac:dyDescent="0.25">
      <c r="A5403" s="1">
        <v>390402</v>
      </c>
      <c r="B5403" s="1" t="s">
        <v>1525</v>
      </c>
      <c r="C5403" s="1">
        <v>122091303</v>
      </c>
      <c r="D5403" s="1">
        <v>402</v>
      </c>
      <c r="E5403" s="1" t="s">
        <v>1937</v>
      </c>
      <c r="F5403" s="1" t="s">
        <v>237</v>
      </c>
      <c r="G5403" s="1" t="s">
        <v>218</v>
      </c>
      <c r="H5403" s="1" t="s">
        <v>240</v>
      </c>
    </row>
    <row r="5404" spans="1:8" x14ac:dyDescent="0.25">
      <c r="A5404" s="1">
        <v>390403</v>
      </c>
      <c r="B5404" s="1" t="s">
        <v>1525</v>
      </c>
      <c r="C5404" s="1">
        <v>122091352</v>
      </c>
      <c r="D5404" s="1">
        <v>403</v>
      </c>
      <c r="E5404" s="1" t="s">
        <v>1938</v>
      </c>
      <c r="F5404" s="1" t="s">
        <v>237</v>
      </c>
      <c r="G5404" s="1" t="s">
        <v>218</v>
      </c>
      <c r="H5404" s="1" t="s">
        <v>240</v>
      </c>
    </row>
    <row r="5405" spans="1:8" x14ac:dyDescent="0.25">
      <c r="A5405" s="1">
        <v>390404</v>
      </c>
      <c r="B5405" s="1" t="s">
        <v>1525</v>
      </c>
      <c r="C5405" s="1">
        <v>122092002</v>
      </c>
      <c r="D5405" s="1">
        <v>404</v>
      </c>
      <c r="E5405" s="1" t="s">
        <v>1939</v>
      </c>
      <c r="F5405" s="1" t="s">
        <v>237</v>
      </c>
      <c r="G5405" s="1" t="s">
        <v>218</v>
      </c>
      <c r="H5405" s="1" t="s">
        <v>240</v>
      </c>
    </row>
    <row r="5406" spans="1:8" x14ac:dyDescent="0.25">
      <c r="A5406" s="1">
        <v>390405</v>
      </c>
      <c r="B5406" s="1" t="s">
        <v>1525</v>
      </c>
      <c r="C5406" s="1">
        <v>122092102</v>
      </c>
      <c r="D5406" s="1">
        <v>405</v>
      </c>
      <c r="E5406" s="1" t="s">
        <v>1940</v>
      </c>
      <c r="F5406" s="1" t="s">
        <v>237</v>
      </c>
      <c r="G5406" s="1" t="s">
        <v>218</v>
      </c>
      <c r="H5406" s="1" t="s">
        <v>240</v>
      </c>
    </row>
    <row r="5407" spans="1:8" x14ac:dyDescent="0.25">
      <c r="A5407" s="1">
        <v>390406</v>
      </c>
      <c r="B5407" s="1" t="s">
        <v>1525</v>
      </c>
      <c r="C5407" s="1">
        <v>122092353</v>
      </c>
      <c r="D5407" s="1">
        <v>406</v>
      </c>
      <c r="E5407" s="1" t="s">
        <v>1941</v>
      </c>
      <c r="F5407" s="1" t="s">
        <v>237</v>
      </c>
      <c r="G5407" s="1" t="s">
        <v>218</v>
      </c>
      <c r="H5407" s="1" t="s">
        <v>240</v>
      </c>
    </row>
    <row r="5408" spans="1:8" x14ac:dyDescent="0.25">
      <c r="A5408" s="1">
        <v>390407</v>
      </c>
      <c r="B5408" s="1" t="s">
        <v>1525</v>
      </c>
      <c r="C5408" s="1">
        <v>122097203</v>
      </c>
      <c r="D5408" s="1">
        <v>407</v>
      </c>
      <c r="E5408" s="1" t="s">
        <v>1942</v>
      </c>
      <c r="F5408" s="1" t="s">
        <v>237</v>
      </c>
      <c r="G5408" s="1" t="s">
        <v>218</v>
      </c>
      <c r="H5408" s="1" t="s">
        <v>240</v>
      </c>
    </row>
    <row r="5409" spans="1:8" x14ac:dyDescent="0.25">
      <c r="A5409" s="1">
        <v>390408</v>
      </c>
      <c r="B5409" s="1" t="s">
        <v>1525</v>
      </c>
      <c r="C5409" s="1">
        <v>122097502</v>
      </c>
      <c r="D5409" s="1">
        <v>408</v>
      </c>
      <c r="E5409" s="1" t="s">
        <v>1943</v>
      </c>
      <c r="F5409" s="1" t="s">
        <v>237</v>
      </c>
      <c r="G5409" s="1" t="s">
        <v>218</v>
      </c>
      <c r="H5409" s="1" t="s">
        <v>240</v>
      </c>
    </row>
    <row r="5410" spans="1:8" x14ac:dyDescent="0.25">
      <c r="A5410" s="1">
        <v>390409</v>
      </c>
      <c r="B5410" s="1" t="s">
        <v>1525</v>
      </c>
      <c r="C5410" s="1">
        <v>122097604</v>
      </c>
      <c r="D5410" s="1">
        <v>409</v>
      </c>
      <c r="E5410" s="1" t="s">
        <v>1944</v>
      </c>
      <c r="F5410" s="1" t="s">
        <v>237</v>
      </c>
      <c r="G5410" s="1" t="s">
        <v>218</v>
      </c>
      <c r="H5410" s="1" t="s">
        <v>240</v>
      </c>
    </row>
    <row r="5411" spans="1:8" x14ac:dyDescent="0.25">
      <c r="A5411" s="1">
        <v>390410</v>
      </c>
      <c r="B5411" s="1" t="s">
        <v>1525</v>
      </c>
      <c r="C5411" s="1">
        <v>122098003</v>
      </c>
      <c r="D5411" s="1">
        <v>410</v>
      </c>
      <c r="E5411" s="1" t="s">
        <v>1945</v>
      </c>
      <c r="F5411" s="1" t="s">
        <v>237</v>
      </c>
      <c r="G5411" s="1" t="s">
        <v>218</v>
      </c>
      <c r="H5411" s="1" t="s">
        <v>240</v>
      </c>
    </row>
    <row r="5412" spans="1:8" x14ac:dyDescent="0.25">
      <c r="A5412" s="1">
        <v>390411</v>
      </c>
      <c r="B5412" s="1" t="s">
        <v>1525</v>
      </c>
      <c r="C5412" s="1">
        <v>122098103</v>
      </c>
      <c r="D5412" s="1">
        <v>411</v>
      </c>
      <c r="E5412" s="1" t="s">
        <v>1946</v>
      </c>
      <c r="F5412" s="1" t="s">
        <v>237</v>
      </c>
      <c r="G5412" s="1" t="s">
        <v>218</v>
      </c>
      <c r="H5412" s="1" t="s">
        <v>240</v>
      </c>
    </row>
    <row r="5413" spans="1:8" x14ac:dyDescent="0.25">
      <c r="A5413" s="1">
        <v>390412</v>
      </c>
      <c r="B5413" s="1" t="s">
        <v>1525</v>
      </c>
      <c r="C5413" s="1">
        <v>122098202</v>
      </c>
      <c r="D5413" s="1">
        <v>412</v>
      </c>
      <c r="E5413" s="1" t="s">
        <v>1947</v>
      </c>
      <c r="F5413" s="1" t="s">
        <v>237</v>
      </c>
      <c r="G5413" s="1" t="s">
        <v>218</v>
      </c>
      <c r="H5413" s="1" t="s">
        <v>240</v>
      </c>
    </row>
    <row r="5414" spans="1:8" x14ac:dyDescent="0.25">
      <c r="A5414" s="1">
        <v>390413</v>
      </c>
      <c r="B5414" s="1" t="s">
        <v>1525</v>
      </c>
      <c r="C5414" s="1">
        <v>122098403</v>
      </c>
      <c r="D5414" s="1">
        <v>413</v>
      </c>
      <c r="E5414" s="1" t="s">
        <v>1948</v>
      </c>
      <c r="F5414" s="1" t="s">
        <v>237</v>
      </c>
      <c r="G5414" s="1" t="s">
        <v>218</v>
      </c>
      <c r="H5414" s="1" t="s">
        <v>240</v>
      </c>
    </row>
    <row r="5415" spans="1:8" x14ac:dyDescent="0.25">
      <c r="A5415" s="1">
        <v>390414</v>
      </c>
      <c r="B5415" s="1" t="s">
        <v>1525</v>
      </c>
      <c r="C5415" s="1">
        <v>123460302</v>
      </c>
      <c r="D5415" s="1">
        <v>414</v>
      </c>
      <c r="E5415" s="1" t="s">
        <v>1949</v>
      </c>
      <c r="F5415" s="1" t="s">
        <v>237</v>
      </c>
      <c r="G5415" s="1" t="s">
        <v>219</v>
      </c>
      <c r="H5415" s="1" t="s">
        <v>240</v>
      </c>
    </row>
    <row r="5416" spans="1:8" x14ac:dyDescent="0.25">
      <c r="A5416" s="1">
        <v>390415</v>
      </c>
      <c r="B5416" s="1" t="s">
        <v>1525</v>
      </c>
      <c r="C5416" s="1">
        <v>123460504</v>
      </c>
      <c r="D5416" s="1">
        <v>415</v>
      </c>
      <c r="E5416" s="1" t="s">
        <v>1950</v>
      </c>
      <c r="F5416" s="1" t="s">
        <v>237</v>
      </c>
      <c r="G5416" s="1" t="s">
        <v>219</v>
      </c>
      <c r="H5416" s="1" t="s">
        <v>240</v>
      </c>
    </row>
    <row r="5417" spans="1:8" x14ac:dyDescent="0.25">
      <c r="A5417" s="1">
        <v>390416</v>
      </c>
      <c r="B5417" s="1" t="s">
        <v>1525</v>
      </c>
      <c r="C5417" s="1">
        <v>123461302</v>
      </c>
      <c r="D5417" s="1">
        <v>416</v>
      </c>
      <c r="E5417" s="1" t="s">
        <v>1951</v>
      </c>
      <c r="F5417" s="1" t="s">
        <v>237</v>
      </c>
      <c r="G5417" s="1" t="s">
        <v>219</v>
      </c>
      <c r="H5417" s="1" t="s">
        <v>240</v>
      </c>
    </row>
    <row r="5418" spans="1:8" x14ac:dyDescent="0.25">
      <c r="A5418" s="1">
        <v>390417</v>
      </c>
      <c r="B5418" s="1" t="s">
        <v>1525</v>
      </c>
      <c r="C5418" s="1">
        <v>123461602</v>
      </c>
      <c r="D5418" s="1">
        <v>417</v>
      </c>
      <c r="E5418" s="1" t="s">
        <v>1952</v>
      </c>
      <c r="F5418" s="1" t="s">
        <v>237</v>
      </c>
      <c r="G5418" s="1" t="s">
        <v>219</v>
      </c>
      <c r="H5418" s="1" t="s">
        <v>240</v>
      </c>
    </row>
    <row r="5419" spans="1:8" x14ac:dyDescent="0.25">
      <c r="A5419" s="1">
        <v>390418</v>
      </c>
      <c r="B5419" s="1" t="s">
        <v>1525</v>
      </c>
      <c r="C5419" s="1">
        <v>123463603</v>
      </c>
      <c r="D5419" s="1">
        <v>418</v>
      </c>
      <c r="E5419" s="1" t="s">
        <v>1953</v>
      </c>
      <c r="F5419" s="1" t="s">
        <v>237</v>
      </c>
      <c r="G5419" s="1" t="s">
        <v>219</v>
      </c>
      <c r="H5419" s="1" t="s">
        <v>240</v>
      </c>
    </row>
    <row r="5420" spans="1:8" x14ac:dyDescent="0.25">
      <c r="A5420" s="1">
        <v>390419</v>
      </c>
      <c r="B5420" s="1" t="s">
        <v>1525</v>
      </c>
      <c r="C5420" s="1">
        <v>123463803</v>
      </c>
      <c r="D5420" s="1">
        <v>419</v>
      </c>
      <c r="E5420" s="1" t="s">
        <v>1954</v>
      </c>
      <c r="F5420" s="1" t="s">
        <v>237</v>
      </c>
      <c r="G5420" s="1" t="s">
        <v>219</v>
      </c>
      <c r="H5420" s="1" t="s">
        <v>240</v>
      </c>
    </row>
    <row r="5421" spans="1:8" x14ac:dyDescent="0.25">
      <c r="A5421" s="1">
        <v>390420</v>
      </c>
      <c r="B5421" s="1" t="s">
        <v>1525</v>
      </c>
      <c r="C5421" s="1">
        <v>123464502</v>
      </c>
      <c r="D5421" s="1">
        <v>420</v>
      </c>
      <c r="E5421" s="1" t="s">
        <v>1955</v>
      </c>
      <c r="F5421" s="1" t="s">
        <v>237</v>
      </c>
      <c r="G5421" s="1" t="s">
        <v>219</v>
      </c>
      <c r="H5421" s="1" t="s">
        <v>240</v>
      </c>
    </row>
    <row r="5422" spans="1:8" x14ac:dyDescent="0.25">
      <c r="A5422" s="1">
        <v>390421</v>
      </c>
      <c r="B5422" s="1" t="s">
        <v>1525</v>
      </c>
      <c r="C5422" s="1">
        <v>123464603</v>
      </c>
      <c r="D5422" s="1">
        <v>421</v>
      </c>
      <c r="E5422" s="1" t="s">
        <v>1956</v>
      </c>
      <c r="F5422" s="1" t="s">
        <v>237</v>
      </c>
      <c r="G5422" s="1" t="s">
        <v>219</v>
      </c>
      <c r="H5422" s="1" t="s">
        <v>240</v>
      </c>
    </row>
    <row r="5423" spans="1:8" x14ac:dyDescent="0.25">
      <c r="A5423" s="1">
        <v>390422</v>
      </c>
      <c r="B5423" s="1" t="s">
        <v>1525</v>
      </c>
      <c r="C5423" s="1">
        <v>123465303</v>
      </c>
      <c r="D5423" s="1">
        <v>422</v>
      </c>
      <c r="E5423" s="1" t="s">
        <v>1957</v>
      </c>
      <c r="F5423" s="1" t="s">
        <v>237</v>
      </c>
      <c r="G5423" s="1" t="s">
        <v>219</v>
      </c>
      <c r="H5423" s="1" t="s">
        <v>240</v>
      </c>
    </row>
    <row r="5424" spans="1:8" x14ac:dyDescent="0.25">
      <c r="A5424" s="1">
        <v>390423</v>
      </c>
      <c r="B5424" s="1" t="s">
        <v>1525</v>
      </c>
      <c r="C5424" s="1">
        <v>123465602</v>
      </c>
      <c r="D5424" s="1">
        <v>423</v>
      </c>
      <c r="E5424" s="1" t="s">
        <v>1958</v>
      </c>
      <c r="F5424" s="1" t="s">
        <v>237</v>
      </c>
      <c r="G5424" s="1" t="s">
        <v>219</v>
      </c>
      <c r="H5424" s="1" t="s">
        <v>240</v>
      </c>
    </row>
    <row r="5425" spans="1:8" x14ac:dyDescent="0.25">
      <c r="A5425" s="1">
        <v>390424</v>
      </c>
      <c r="B5425" s="1" t="s">
        <v>1525</v>
      </c>
      <c r="C5425" s="1">
        <v>123465702</v>
      </c>
      <c r="D5425" s="1">
        <v>424</v>
      </c>
      <c r="E5425" s="1" t="s">
        <v>1959</v>
      </c>
      <c r="F5425" s="1" t="s">
        <v>237</v>
      </c>
      <c r="G5425" s="1" t="s">
        <v>219</v>
      </c>
      <c r="H5425" s="1" t="s">
        <v>240</v>
      </c>
    </row>
    <row r="5426" spans="1:8" x14ac:dyDescent="0.25">
      <c r="A5426" s="1">
        <v>390425</v>
      </c>
      <c r="B5426" s="1" t="s">
        <v>1525</v>
      </c>
      <c r="C5426" s="1">
        <v>123466103</v>
      </c>
      <c r="D5426" s="1">
        <v>425</v>
      </c>
      <c r="E5426" s="1" t="s">
        <v>1960</v>
      </c>
      <c r="F5426" s="1" t="s">
        <v>237</v>
      </c>
      <c r="G5426" s="1" t="s">
        <v>219</v>
      </c>
      <c r="H5426" s="1" t="s">
        <v>240</v>
      </c>
    </row>
    <row r="5427" spans="1:8" x14ac:dyDescent="0.25">
      <c r="A5427" s="1">
        <v>390426</v>
      </c>
      <c r="B5427" s="1" t="s">
        <v>1525</v>
      </c>
      <c r="C5427" s="1">
        <v>123466303</v>
      </c>
      <c r="D5427" s="1">
        <v>426</v>
      </c>
      <c r="E5427" s="1" t="s">
        <v>1961</v>
      </c>
      <c r="F5427" s="1" t="s">
        <v>237</v>
      </c>
      <c r="G5427" s="1" t="s">
        <v>219</v>
      </c>
      <c r="H5427" s="1" t="s">
        <v>240</v>
      </c>
    </row>
    <row r="5428" spans="1:8" x14ac:dyDescent="0.25">
      <c r="A5428" s="1">
        <v>390427</v>
      </c>
      <c r="B5428" s="1" t="s">
        <v>1525</v>
      </c>
      <c r="C5428" s="1">
        <v>123466403</v>
      </c>
      <c r="D5428" s="1">
        <v>427</v>
      </c>
      <c r="E5428" s="1" t="s">
        <v>1962</v>
      </c>
      <c r="F5428" s="1" t="s">
        <v>237</v>
      </c>
      <c r="G5428" s="1" t="s">
        <v>219</v>
      </c>
      <c r="H5428" s="1" t="s">
        <v>240</v>
      </c>
    </row>
    <row r="5429" spans="1:8" x14ac:dyDescent="0.25">
      <c r="A5429" s="1">
        <v>390428</v>
      </c>
      <c r="B5429" s="1" t="s">
        <v>1525</v>
      </c>
      <c r="C5429" s="1">
        <v>123467103</v>
      </c>
      <c r="D5429" s="1">
        <v>428</v>
      </c>
      <c r="E5429" s="1" t="s">
        <v>1963</v>
      </c>
      <c r="F5429" s="1" t="s">
        <v>237</v>
      </c>
      <c r="G5429" s="1" t="s">
        <v>219</v>
      </c>
      <c r="H5429" s="1" t="s">
        <v>240</v>
      </c>
    </row>
    <row r="5430" spans="1:8" x14ac:dyDescent="0.25">
      <c r="A5430" s="1">
        <v>390429</v>
      </c>
      <c r="B5430" s="1" t="s">
        <v>1525</v>
      </c>
      <c r="C5430" s="1">
        <v>123467203</v>
      </c>
      <c r="D5430" s="1">
        <v>429</v>
      </c>
      <c r="E5430" s="1" t="s">
        <v>1964</v>
      </c>
      <c r="F5430" s="1" t="s">
        <v>237</v>
      </c>
      <c r="G5430" s="1" t="s">
        <v>219</v>
      </c>
      <c r="H5430" s="1" t="s">
        <v>240</v>
      </c>
    </row>
    <row r="5431" spans="1:8" x14ac:dyDescent="0.25">
      <c r="A5431" s="1">
        <v>390430</v>
      </c>
      <c r="B5431" s="1" t="s">
        <v>1525</v>
      </c>
      <c r="C5431" s="1">
        <v>123467303</v>
      </c>
      <c r="D5431" s="1">
        <v>430</v>
      </c>
      <c r="E5431" s="1" t="s">
        <v>1965</v>
      </c>
      <c r="F5431" s="1" t="s">
        <v>237</v>
      </c>
      <c r="G5431" s="1" t="s">
        <v>219</v>
      </c>
      <c r="H5431" s="1" t="s">
        <v>240</v>
      </c>
    </row>
    <row r="5432" spans="1:8" x14ac:dyDescent="0.25">
      <c r="A5432" s="1">
        <v>390431</v>
      </c>
      <c r="B5432" s="1" t="s">
        <v>1525</v>
      </c>
      <c r="C5432" s="1">
        <v>123468303</v>
      </c>
      <c r="D5432" s="1">
        <v>431</v>
      </c>
      <c r="E5432" s="1" t="s">
        <v>1966</v>
      </c>
      <c r="F5432" s="1" t="s">
        <v>237</v>
      </c>
      <c r="G5432" s="1" t="s">
        <v>219</v>
      </c>
      <c r="H5432" s="1" t="s">
        <v>240</v>
      </c>
    </row>
    <row r="5433" spans="1:8" x14ac:dyDescent="0.25">
      <c r="A5433" s="1">
        <v>390432</v>
      </c>
      <c r="B5433" s="1" t="s">
        <v>1525</v>
      </c>
      <c r="C5433" s="1">
        <v>123468402</v>
      </c>
      <c r="D5433" s="1">
        <v>432</v>
      </c>
      <c r="E5433" s="1" t="s">
        <v>1967</v>
      </c>
      <c r="F5433" s="1" t="s">
        <v>237</v>
      </c>
      <c r="G5433" s="1" t="s">
        <v>219</v>
      </c>
      <c r="H5433" s="1" t="s">
        <v>240</v>
      </c>
    </row>
    <row r="5434" spans="1:8" x14ac:dyDescent="0.25">
      <c r="A5434" s="1">
        <v>390433</v>
      </c>
      <c r="B5434" s="1" t="s">
        <v>1525</v>
      </c>
      <c r="C5434" s="1">
        <v>123468503</v>
      </c>
      <c r="D5434" s="1">
        <v>433</v>
      </c>
      <c r="E5434" s="1" t="s">
        <v>1968</v>
      </c>
      <c r="F5434" s="1" t="s">
        <v>237</v>
      </c>
      <c r="G5434" s="1" t="s">
        <v>219</v>
      </c>
      <c r="H5434" s="1" t="s">
        <v>240</v>
      </c>
    </row>
    <row r="5435" spans="1:8" x14ac:dyDescent="0.25">
      <c r="A5435" s="1">
        <v>390434</v>
      </c>
      <c r="B5435" s="1" t="s">
        <v>1525</v>
      </c>
      <c r="C5435" s="1">
        <v>123468603</v>
      </c>
      <c r="D5435" s="1">
        <v>434</v>
      </c>
      <c r="E5435" s="1" t="s">
        <v>1969</v>
      </c>
      <c r="F5435" s="1" t="s">
        <v>237</v>
      </c>
      <c r="G5435" s="1" t="s">
        <v>219</v>
      </c>
      <c r="H5435" s="1" t="s">
        <v>240</v>
      </c>
    </row>
    <row r="5436" spans="1:8" x14ac:dyDescent="0.25">
      <c r="A5436" s="1">
        <v>390435</v>
      </c>
      <c r="B5436" s="1" t="s">
        <v>1525</v>
      </c>
      <c r="C5436" s="1">
        <v>123469303</v>
      </c>
      <c r="D5436" s="1">
        <v>435</v>
      </c>
      <c r="E5436" s="1" t="s">
        <v>1970</v>
      </c>
      <c r="F5436" s="1" t="s">
        <v>237</v>
      </c>
      <c r="G5436" s="1" t="s">
        <v>219</v>
      </c>
      <c r="H5436" s="1" t="s">
        <v>240</v>
      </c>
    </row>
    <row r="5437" spans="1:8" x14ac:dyDescent="0.25">
      <c r="A5437" s="1">
        <v>390436</v>
      </c>
      <c r="B5437" s="1" t="s">
        <v>1525</v>
      </c>
      <c r="C5437" s="1">
        <v>124150503</v>
      </c>
      <c r="D5437" s="1">
        <v>436</v>
      </c>
      <c r="E5437" s="1" t="s">
        <v>1971</v>
      </c>
      <c r="F5437" s="1" t="s">
        <v>238</v>
      </c>
      <c r="G5437" s="1" t="s">
        <v>220</v>
      </c>
      <c r="H5437" s="1" t="s">
        <v>240</v>
      </c>
    </row>
    <row r="5438" spans="1:8" x14ac:dyDescent="0.25">
      <c r="A5438" s="1">
        <v>390437</v>
      </c>
      <c r="B5438" s="1" t="s">
        <v>1525</v>
      </c>
      <c r="C5438" s="1">
        <v>124151902</v>
      </c>
      <c r="D5438" s="1">
        <v>437</v>
      </c>
      <c r="E5438" s="1" t="s">
        <v>1972</v>
      </c>
      <c r="F5438" s="1" t="s">
        <v>238</v>
      </c>
      <c r="G5438" s="1" t="s">
        <v>220</v>
      </c>
      <c r="H5438" s="1" t="s">
        <v>240</v>
      </c>
    </row>
    <row r="5439" spans="1:8" x14ac:dyDescent="0.25">
      <c r="A5439" s="1">
        <v>390438</v>
      </c>
      <c r="B5439" s="1" t="s">
        <v>1525</v>
      </c>
      <c r="C5439" s="1">
        <v>124152003</v>
      </c>
      <c r="D5439" s="1">
        <v>438</v>
      </c>
      <c r="E5439" s="1" t="s">
        <v>1973</v>
      </c>
      <c r="F5439" s="1" t="s">
        <v>238</v>
      </c>
      <c r="G5439" s="1" t="s">
        <v>220</v>
      </c>
      <c r="H5439" s="1" t="s">
        <v>240</v>
      </c>
    </row>
    <row r="5440" spans="1:8" x14ac:dyDescent="0.25">
      <c r="A5440" s="1">
        <v>390439</v>
      </c>
      <c r="B5440" s="1" t="s">
        <v>1525</v>
      </c>
      <c r="C5440" s="1">
        <v>124153503</v>
      </c>
      <c r="D5440" s="1">
        <v>439</v>
      </c>
      <c r="E5440" s="1" t="s">
        <v>1974</v>
      </c>
      <c r="F5440" s="1" t="s">
        <v>238</v>
      </c>
      <c r="G5440" s="1" t="s">
        <v>220</v>
      </c>
      <c r="H5440" s="1" t="s">
        <v>240</v>
      </c>
    </row>
    <row r="5441" spans="1:8" x14ac:dyDescent="0.25">
      <c r="A5441" s="1">
        <v>390440</v>
      </c>
      <c r="B5441" s="1" t="s">
        <v>1525</v>
      </c>
      <c r="C5441" s="1">
        <v>124154003</v>
      </c>
      <c r="D5441" s="1">
        <v>440</v>
      </c>
      <c r="E5441" s="1" t="s">
        <v>1975</v>
      </c>
      <c r="F5441" s="1" t="s">
        <v>238</v>
      </c>
      <c r="G5441" s="1" t="s">
        <v>220</v>
      </c>
      <c r="H5441" s="1" t="s">
        <v>240</v>
      </c>
    </row>
    <row r="5442" spans="1:8" x14ac:dyDescent="0.25">
      <c r="A5442" s="1">
        <v>390441</v>
      </c>
      <c r="B5442" s="1" t="s">
        <v>1525</v>
      </c>
      <c r="C5442" s="1">
        <v>124156503</v>
      </c>
      <c r="D5442" s="1">
        <v>441</v>
      </c>
      <c r="E5442" s="1" t="s">
        <v>1976</v>
      </c>
      <c r="F5442" s="1" t="s">
        <v>238</v>
      </c>
      <c r="G5442" s="1" t="s">
        <v>220</v>
      </c>
      <c r="H5442" s="1" t="s">
        <v>240</v>
      </c>
    </row>
    <row r="5443" spans="1:8" x14ac:dyDescent="0.25">
      <c r="A5443" s="1">
        <v>390442</v>
      </c>
      <c r="B5443" s="1" t="s">
        <v>1525</v>
      </c>
      <c r="C5443" s="1">
        <v>124156603</v>
      </c>
      <c r="D5443" s="1">
        <v>442</v>
      </c>
      <c r="E5443" s="1" t="s">
        <v>1977</v>
      </c>
      <c r="F5443" s="1" t="s">
        <v>238</v>
      </c>
      <c r="G5443" s="1" t="s">
        <v>220</v>
      </c>
      <c r="H5443" s="1" t="s">
        <v>240</v>
      </c>
    </row>
    <row r="5444" spans="1:8" x14ac:dyDescent="0.25">
      <c r="A5444" s="1">
        <v>390443</v>
      </c>
      <c r="B5444" s="1" t="s">
        <v>1525</v>
      </c>
      <c r="C5444" s="1">
        <v>124156703</v>
      </c>
      <c r="D5444" s="1">
        <v>443</v>
      </c>
      <c r="E5444" s="1" t="s">
        <v>1978</v>
      </c>
      <c r="F5444" s="1" t="s">
        <v>238</v>
      </c>
      <c r="G5444" s="1" t="s">
        <v>220</v>
      </c>
      <c r="H5444" s="1" t="s">
        <v>240</v>
      </c>
    </row>
    <row r="5445" spans="1:8" x14ac:dyDescent="0.25">
      <c r="A5445" s="1">
        <v>390444</v>
      </c>
      <c r="B5445" s="1" t="s">
        <v>1525</v>
      </c>
      <c r="C5445" s="1">
        <v>124157203</v>
      </c>
      <c r="D5445" s="1">
        <v>444</v>
      </c>
      <c r="E5445" s="1" t="s">
        <v>1979</v>
      </c>
      <c r="F5445" s="1" t="s">
        <v>238</v>
      </c>
      <c r="G5445" s="1" t="s">
        <v>220</v>
      </c>
      <c r="H5445" s="1" t="s">
        <v>240</v>
      </c>
    </row>
    <row r="5446" spans="1:8" x14ac:dyDescent="0.25">
      <c r="A5446" s="1">
        <v>390445</v>
      </c>
      <c r="B5446" s="1" t="s">
        <v>1525</v>
      </c>
      <c r="C5446" s="1">
        <v>124157802</v>
      </c>
      <c r="D5446" s="1">
        <v>445</v>
      </c>
      <c r="E5446" s="1" t="s">
        <v>1980</v>
      </c>
      <c r="F5446" s="1" t="s">
        <v>238</v>
      </c>
      <c r="G5446" s="1" t="s">
        <v>220</v>
      </c>
      <c r="H5446" s="1" t="s">
        <v>240</v>
      </c>
    </row>
    <row r="5447" spans="1:8" x14ac:dyDescent="0.25">
      <c r="A5447" s="1">
        <v>390446</v>
      </c>
      <c r="B5447" s="1" t="s">
        <v>1525</v>
      </c>
      <c r="C5447" s="1">
        <v>124158503</v>
      </c>
      <c r="D5447" s="1">
        <v>446</v>
      </c>
      <c r="E5447" s="1" t="s">
        <v>1981</v>
      </c>
      <c r="F5447" s="1" t="s">
        <v>238</v>
      </c>
      <c r="G5447" s="1" t="s">
        <v>220</v>
      </c>
      <c r="H5447" s="1" t="s">
        <v>240</v>
      </c>
    </row>
    <row r="5448" spans="1:8" x14ac:dyDescent="0.25">
      <c r="A5448" s="1">
        <v>390447</v>
      </c>
      <c r="B5448" s="1" t="s">
        <v>1525</v>
      </c>
      <c r="C5448" s="1">
        <v>124159002</v>
      </c>
      <c r="D5448" s="1">
        <v>447</v>
      </c>
      <c r="E5448" s="1" t="s">
        <v>1982</v>
      </c>
      <c r="F5448" s="1" t="s">
        <v>238</v>
      </c>
      <c r="G5448" s="1" t="s">
        <v>220</v>
      </c>
      <c r="H5448" s="1" t="s">
        <v>240</v>
      </c>
    </row>
    <row r="5449" spans="1:8" x14ac:dyDescent="0.25">
      <c r="A5449" s="1">
        <v>390448</v>
      </c>
      <c r="B5449" s="1" t="s">
        <v>1525</v>
      </c>
      <c r="C5449" s="1">
        <v>125231232</v>
      </c>
      <c r="D5449" s="1">
        <v>448</v>
      </c>
      <c r="E5449" s="1" t="s">
        <v>1983</v>
      </c>
      <c r="F5449" s="1" t="s">
        <v>238</v>
      </c>
      <c r="G5449" s="1" t="s">
        <v>221</v>
      </c>
      <c r="H5449" s="1" t="s">
        <v>240</v>
      </c>
    </row>
    <row r="5450" spans="1:8" x14ac:dyDescent="0.25">
      <c r="A5450" s="1">
        <v>390449</v>
      </c>
      <c r="B5450" s="1" t="s">
        <v>1525</v>
      </c>
      <c r="C5450" s="1">
        <v>125231303</v>
      </c>
      <c r="D5450" s="1">
        <v>449</v>
      </c>
      <c r="E5450" s="1" t="s">
        <v>1984</v>
      </c>
      <c r="F5450" s="1" t="s">
        <v>238</v>
      </c>
      <c r="G5450" s="1" t="s">
        <v>221</v>
      </c>
      <c r="H5450" s="1" t="s">
        <v>240</v>
      </c>
    </row>
    <row r="5451" spans="1:8" x14ac:dyDescent="0.25">
      <c r="A5451" s="1">
        <v>390450</v>
      </c>
      <c r="B5451" s="1" t="s">
        <v>1525</v>
      </c>
      <c r="C5451" s="1">
        <v>125234103</v>
      </c>
      <c r="D5451" s="1">
        <v>450</v>
      </c>
      <c r="E5451" s="1" t="s">
        <v>1985</v>
      </c>
      <c r="F5451" s="1" t="s">
        <v>238</v>
      </c>
      <c r="G5451" s="1" t="s">
        <v>221</v>
      </c>
      <c r="H5451" s="1" t="s">
        <v>240</v>
      </c>
    </row>
    <row r="5452" spans="1:8" x14ac:dyDescent="0.25">
      <c r="A5452" s="1">
        <v>390451</v>
      </c>
      <c r="B5452" s="1" t="s">
        <v>1525</v>
      </c>
      <c r="C5452" s="1">
        <v>125234502</v>
      </c>
      <c r="D5452" s="1">
        <v>451</v>
      </c>
      <c r="E5452" s="1" t="s">
        <v>1986</v>
      </c>
      <c r="F5452" s="1" t="s">
        <v>238</v>
      </c>
      <c r="G5452" s="1" t="s">
        <v>221</v>
      </c>
      <c r="H5452" s="1" t="s">
        <v>240</v>
      </c>
    </row>
    <row r="5453" spans="1:8" x14ac:dyDescent="0.25">
      <c r="A5453" s="1">
        <v>390452</v>
      </c>
      <c r="B5453" s="1" t="s">
        <v>1525</v>
      </c>
      <c r="C5453" s="1">
        <v>125235103</v>
      </c>
      <c r="D5453" s="1">
        <v>452</v>
      </c>
      <c r="E5453" s="1" t="s">
        <v>1987</v>
      </c>
      <c r="F5453" s="1" t="s">
        <v>238</v>
      </c>
      <c r="G5453" s="1" t="s">
        <v>221</v>
      </c>
      <c r="H5453" s="1" t="s">
        <v>240</v>
      </c>
    </row>
    <row r="5454" spans="1:8" x14ac:dyDescent="0.25">
      <c r="A5454" s="1">
        <v>390453</v>
      </c>
      <c r="B5454" s="1" t="s">
        <v>1525</v>
      </c>
      <c r="C5454" s="1">
        <v>125235502</v>
      </c>
      <c r="D5454" s="1">
        <v>453</v>
      </c>
      <c r="E5454" s="1" t="s">
        <v>1988</v>
      </c>
      <c r="F5454" s="1" t="s">
        <v>238</v>
      </c>
      <c r="G5454" s="1" t="s">
        <v>221</v>
      </c>
      <c r="H5454" s="1" t="s">
        <v>240</v>
      </c>
    </row>
    <row r="5455" spans="1:8" x14ac:dyDescent="0.25">
      <c r="A5455" s="1">
        <v>390454</v>
      </c>
      <c r="B5455" s="1" t="s">
        <v>1525</v>
      </c>
      <c r="C5455" s="1">
        <v>125236903</v>
      </c>
      <c r="D5455" s="1">
        <v>454</v>
      </c>
      <c r="E5455" s="1" t="s">
        <v>1989</v>
      </c>
      <c r="F5455" s="1" t="s">
        <v>238</v>
      </c>
      <c r="G5455" s="1" t="s">
        <v>221</v>
      </c>
      <c r="H5455" s="1" t="s">
        <v>240</v>
      </c>
    </row>
    <row r="5456" spans="1:8" x14ac:dyDescent="0.25">
      <c r="A5456" s="1">
        <v>390455</v>
      </c>
      <c r="B5456" s="1" t="s">
        <v>1525</v>
      </c>
      <c r="C5456" s="1">
        <v>125237603</v>
      </c>
      <c r="D5456" s="1">
        <v>455</v>
      </c>
      <c r="E5456" s="1" t="s">
        <v>1990</v>
      </c>
      <c r="F5456" s="1" t="s">
        <v>238</v>
      </c>
      <c r="G5456" s="1" t="s">
        <v>221</v>
      </c>
      <c r="H5456" s="1" t="s">
        <v>240</v>
      </c>
    </row>
    <row r="5457" spans="1:8" x14ac:dyDescent="0.25">
      <c r="A5457" s="1">
        <v>390456</v>
      </c>
      <c r="B5457" s="1" t="s">
        <v>1525</v>
      </c>
      <c r="C5457" s="1">
        <v>125237702</v>
      </c>
      <c r="D5457" s="1">
        <v>456</v>
      </c>
      <c r="E5457" s="1" t="s">
        <v>1991</v>
      </c>
      <c r="F5457" s="1" t="s">
        <v>238</v>
      </c>
      <c r="G5457" s="1" t="s">
        <v>221</v>
      </c>
      <c r="H5457" s="1" t="s">
        <v>240</v>
      </c>
    </row>
    <row r="5458" spans="1:8" x14ac:dyDescent="0.25">
      <c r="A5458" s="1">
        <v>390457</v>
      </c>
      <c r="B5458" s="1" t="s">
        <v>1525</v>
      </c>
      <c r="C5458" s="1">
        <v>125237903</v>
      </c>
      <c r="D5458" s="1">
        <v>457</v>
      </c>
      <c r="E5458" s="1" t="s">
        <v>1992</v>
      </c>
      <c r="F5458" s="1" t="s">
        <v>238</v>
      </c>
      <c r="G5458" s="1" t="s">
        <v>221</v>
      </c>
      <c r="H5458" s="1" t="s">
        <v>240</v>
      </c>
    </row>
    <row r="5459" spans="1:8" x14ac:dyDescent="0.25">
      <c r="A5459" s="1">
        <v>390458</v>
      </c>
      <c r="B5459" s="1" t="s">
        <v>1525</v>
      </c>
      <c r="C5459" s="1">
        <v>125238402</v>
      </c>
      <c r="D5459" s="1">
        <v>458</v>
      </c>
      <c r="E5459" s="1" t="s">
        <v>1993</v>
      </c>
      <c r="F5459" s="1" t="s">
        <v>238</v>
      </c>
      <c r="G5459" s="1" t="s">
        <v>221</v>
      </c>
      <c r="H5459" s="1" t="s">
        <v>240</v>
      </c>
    </row>
    <row r="5460" spans="1:8" x14ac:dyDescent="0.25">
      <c r="A5460" s="1">
        <v>390459</v>
      </c>
      <c r="B5460" s="1" t="s">
        <v>1525</v>
      </c>
      <c r="C5460" s="1">
        <v>125238502</v>
      </c>
      <c r="D5460" s="1">
        <v>459</v>
      </c>
      <c r="E5460" s="1" t="s">
        <v>1994</v>
      </c>
      <c r="F5460" s="1" t="s">
        <v>238</v>
      </c>
      <c r="G5460" s="1" t="s">
        <v>221</v>
      </c>
      <c r="H5460" s="1" t="s">
        <v>240</v>
      </c>
    </row>
    <row r="5461" spans="1:8" x14ac:dyDescent="0.25">
      <c r="A5461" s="1">
        <v>390460</v>
      </c>
      <c r="B5461" s="1" t="s">
        <v>1525</v>
      </c>
      <c r="C5461" s="1">
        <v>125239452</v>
      </c>
      <c r="D5461" s="1">
        <v>460</v>
      </c>
      <c r="E5461" s="1" t="s">
        <v>1995</v>
      </c>
      <c r="F5461" s="1" t="s">
        <v>238</v>
      </c>
      <c r="G5461" s="1" t="s">
        <v>221</v>
      </c>
      <c r="H5461" s="1" t="s">
        <v>240</v>
      </c>
    </row>
    <row r="5462" spans="1:8" x14ac:dyDescent="0.25">
      <c r="A5462" s="1">
        <v>390461</v>
      </c>
      <c r="B5462" s="1" t="s">
        <v>1525</v>
      </c>
      <c r="C5462" s="1">
        <v>125239603</v>
      </c>
      <c r="D5462" s="1">
        <v>461</v>
      </c>
      <c r="E5462" s="1" t="s">
        <v>1996</v>
      </c>
      <c r="F5462" s="1" t="s">
        <v>238</v>
      </c>
      <c r="G5462" s="1" t="s">
        <v>221</v>
      </c>
      <c r="H5462" s="1" t="s">
        <v>240</v>
      </c>
    </row>
    <row r="5463" spans="1:8" x14ac:dyDescent="0.25">
      <c r="A5463" s="1">
        <v>390462</v>
      </c>
      <c r="B5463" s="1" t="s">
        <v>1525</v>
      </c>
      <c r="C5463" s="1">
        <v>125239652</v>
      </c>
      <c r="D5463" s="1">
        <v>462</v>
      </c>
      <c r="E5463" s="1" t="s">
        <v>1997</v>
      </c>
      <c r="F5463" s="1" t="s">
        <v>238</v>
      </c>
      <c r="G5463" s="1" t="s">
        <v>221</v>
      </c>
      <c r="H5463" s="1" t="s">
        <v>240</v>
      </c>
    </row>
    <row r="5464" spans="1:8" x14ac:dyDescent="0.25">
      <c r="A5464" s="1">
        <v>390463</v>
      </c>
      <c r="B5464" s="1" t="s">
        <v>1525</v>
      </c>
      <c r="C5464" s="1">
        <v>126515001</v>
      </c>
      <c r="D5464" s="1">
        <v>463</v>
      </c>
      <c r="E5464" s="1" t="s">
        <v>1998</v>
      </c>
      <c r="F5464" s="1" t="s">
        <v>238</v>
      </c>
      <c r="G5464" s="1" t="s">
        <v>222</v>
      </c>
      <c r="H5464" s="1" t="s">
        <v>240</v>
      </c>
    </row>
    <row r="5465" spans="1:8" x14ac:dyDescent="0.25">
      <c r="A5465" s="1">
        <v>390464</v>
      </c>
      <c r="B5465" s="1" t="s">
        <v>1525</v>
      </c>
      <c r="C5465" s="1">
        <v>127040503</v>
      </c>
      <c r="D5465" s="1">
        <v>464</v>
      </c>
      <c r="E5465" s="1" t="s">
        <v>1999</v>
      </c>
      <c r="F5465" s="1" t="s">
        <v>230</v>
      </c>
      <c r="G5465" s="1" t="s">
        <v>223</v>
      </c>
      <c r="H5465" s="1" t="s">
        <v>240</v>
      </c>
    </row>
    <row r="5466" spans="1:8" x14ac:dyDescent="0.25">
      <c r="A5466" s="1">
        <v>390465</v>
      </c>
      <c r="B5466" s="1" t="s">
        <v>1525</v>
      </c>
      <c r="C5466" s="1">
        <v>127040703</v>
      </c>
      <c r="D5466" s="1">
        <v>465</v>
      </c>
      <c r="E5466" s="1" t="s">
        <v>2000</v>
      </c>
      <c r="F5466" s="1" t="s">
        <v>230</v>
      </c>
      <c r="G5466" s="1" t="s">
        <v>223</v>
      </c>
      <c r="H5466" s="1" t="s">
        <v>240</v>
      </c>
    </row>
    <row r="5467" spans="1:8" x14ac:dyDescent="0.25">
      <c r="A5467" s="1">
        <v>390466</v>
      </c>
      <c r="B5467" s="1" t="s">
        <v>1525</v>
      </c>
      <c r="C5467" s="1">
        <v>127041203</v>
      </c>
      <c r="D5467" s="1">
        <v>466</v>
      </c>
      <c r="E5467" s="1" t="s">
        <v>2001</v>
      </c>
      <c r="F5467" s="1" t="s">
        <v>230</v>
      </c>
      <c r="G5467" s="1" t="s">
        <v>223</v>
      </c>
      <c r="H5467" s="1" t="s">
        <v>240</v>
      </c>
    </row>
    <row r="5468" spans="1:8" x14ac:dyDescent="0.25">
      <c r="A5468" s="1">
        <v>390467</v>
      </c>
      <c r="B5468" s="1" t="s">
        <v>1525</v>
      </c>
      <c r="C5468" s="1">
        <v>127041503</v>
      </c>
      <c r="D5468" s="1">
        <v>467</v>
      </c>
      <c r="E5468" s="1" t="s">
        <v>2002</v>
      </c>
      <c r="F5468" s="1" t="s">
        <v>230</v>
      </c>
      <c r="G5468" s="1" t="s">
        <v>223</v>
      </c>
      <c r="H5468" s="1" t="s">
        <v>240</v>
      </c>
    </row>
    <row r="5469" spans="1:8" x14ac:dyDescent="0.25">
      <c r="A5469" s="1">
        <v>390468</v>
      </c>
      <c r="B5469" s="1" t="s">
        <v>1525</v>
      </c>
      <c r="C5469" s="1">
        <v>127041603</v>
      </c>
      <c r="D5469" s="1">
        <v>468</v>
      </c>
      <c r="E5469" s="1" t="s">
        <v>2003</v>
      </c>
      <c r="F5469" s="1" t="s">
        <v>230</v>
      </c>
      <c r="G5469" s="1" t="s">
        <v>223</v>
      </c>
      <c r="H5469" s="1" t="s">
        <v>240</v>
      </c>
    </row>
    <row r="5470" spans="1:8" x14ac:dyDescent="0.25">
      <c r="A5470" s="1">
        <v>390469</v>
      </c>
      <c r="B5470" s="1" t="s">
        <v>1525</v>
      </c>
      <c r="C5470" s="1">
        <v>127042003</v>
      </c>
      <c r="D5470" s="1">
        <v>469</v>
      </c>
      <c r="E5470" s="1" t="s">
        <v>2004</v>
      </c>
      <c r="F5470" s="1" t="s">
        <v>230</v>
      </c>
      <c r="G5470" s="1" t="s">
        <v>223</v>
      </c>
      <c r="H5470" s="1" t="s">
        <v>240</v>
      </c>
    </row>
    <row r="5471" spans="1:8" x14ac:dyDescent="0.25">
      <c r="A5471" s="1">
        <v>390470</v>
      </c>
      <c r="B5471" s="1" t="s">
        <v>1525</v>
      </c>
      <c r="C5471" s="1">
        <v>127042853</v>
      </c>
      <c r="D5471" s="1">
        <v>470</v>
      </c>
      <c r="E5471" s="1" t="s">
        <v>2005</v>
      </c>
      <c r="F5471" s="1" t="s">
        <v>230</v>
      </c>
      <c r="G5471" s="1" t="s">
        <v>223</v>
      </c>
      <c r="H5471" s="1" t="s">
        <v>240</v>
      </c>
    </row>
    <row r="5472" spans="1:8" x14ac:dyDescent="0.25">
      <c r="A5472" s="1">
        <v>390471</v>
      </c>
      <c r="B5472" s="1" t="s">
        <v>1525</v>
      </c>
      <c r="C5472" s="1">
        <v>127044103</v>
      </c>
      <c r="D5472" s="1">
        <v>471</v>
      </c>
      <c r="E5472" s="1" t="s">
        <v>2006</v>
      </c>
      <c r="F5472" s="1" t="s">
        <v>230</v>
      </c>
      <c r="G5472" s="1" t="s">
        <v>223</v>
      </c>
      <c r="H5472" s="1" t="s">
        <v>240</v>
      </c>
    </row>
    <row r="5473" spans="1:8" x14ac:dyDescent="0.25">
      <c r="A5473" s="1">
        <v>390472</v>
      </c>
      <c r="B5473" s="1" t="s">
        <v>1525</v>
      </c>
      <c r="C5473" s="1">
        <v>127045303</v>
      </c>
      <c r="D5473" s="1">
        <v>472</v>
      </c>
      <c r="E5473" s="1" t="s">
        <v>2007</v>
      </c>
      <c r="F5473" s="1" t="s">
        <v>230</v>
      </c>
      <c r="G5473" s="1" t="s">
        <v>223</v>
      </c>
      <c r="H5473" s="1" t="s">
        <v>240</v>
      </c>
    </row>
    <row r="5474" spans="1:8" x14ac:dyDescent="0.25">
      <c r="A5474" s="1">
        <v>390473</v>
      </c>
      <c r="B5474" s="1" t="s">
        <v>1525</v>
      </c>
      <c r="C5474" s="1">
        <v>127045653</v>
      </c>
      <c r="D5474" s="1">
        <v>473</v>
      </c>
      <c r="E5474" s="1" t="s">
        <v>2008</v>
      </c>
      <c r="F5474" s="1" t="s">
        <v>230</v>
      </c>
      <c r="G5474" s="1" t="s">
        <v>223</v>
      </c>
      <c r="H5474" s="1" t="s">
        <v>240</v>
      </c>
    </row>
    <row r="5475" spans="1:8" x14ac:dyDescent="0.25">
      <c r="A5475" s="1">
        <v>390474</v>
      </c>
      <c r="B5475" s="1" t="s">
        <v>1525</v>
      </c>
      <c r="C5475" s="1">
        <v>127045853</v>
      </c>
      <c r="D5475" s="1">
        <v>474</v>
      </c>
      <c r="E5475" s="1" t="s">
        <v>2009</v>
      </c>
      <c r="F5475" s="1" t="s">
        <v>230</v>
      </c>
      <c r="G5475" s="1" t="s">
        <v>223</v>
      </c>
      <c r="H5475" s="1" t="s">
        <v>240</v>
      </c>
    </row>
    <row r="5476" spans="1:8" x14ac:dyDescent="0.25">
      <c r="A5476" s="1">
        <v>390475</v>
      </c>
      <c r="B5476" s="1" t="s">
        <v>1525</v>
      </c>
      <c r="C5476" s="1">
        <v>127046903</v>
      </c>
      <c r="D5476" s="1">
        <v>475</v>
      </c>
      <c r="E5476" s="1" t="s">
        <v>2010</v>
      </c>
      <c r="F5476" s="1" t="s">
        <v>230</v>
      </c>
      <c r="G5476" s="1" t="s">
        <v>223</v>
      </c>
      <c r="H5476" s="1" t="s">
        <v>240</v>
      </c>
    </row>
    <row r="5477" spans="1:8" x14ac:dyDescent="0.25">
      <c r="A5477" s="1">
        <v>390476</v>
      </c>
      <c r="B5477" s="1" t="s">
        <v>1525</v>
      </c>
      <c r="C5477" s="1">
        <v>127047404</v>
      </c>
      <c r="D5477" s="1">
        <v>476</v>
      </c>
      <c r="E5477" s="1" t="s">
        <v>2011</v>
      </c>
      <c r="F5477" s="1" t="s">
        <v>230</v>
      </c>
      <c r="G5477" s="1" t="s">
        <v>223</v>
      </c>
      <c r="H5477" s="1" t="s">
        <v>240</v>
      </c>
    </row>
    <row r="5478" spans="1:8" x14ac:dyDescent="0.25">
      <c r="A5478" s="1">
        <v>390477</v>
      </c>
      <c r="B5478" s="1" t="s">
        <v>1525</v>
      </c>
      <c r="C5478" s="1">
        <v>127049303</v>
      </c>
      <c r="D5478" s="1">
        <v>477</v>
      </c>
      <c r="E5478" s="1" t="s">
        <v>2012</v>
      </c>
      <c r="F5478" s="1" t="s">
        <v>230</v>
      </c>
      <c r="G5478" s="1" t="s">
        <v>223</v>
      </c>
      <c r="H5478" s="1" t="s">
        <v>240</v>
      </c>
    </row>
    <row r="5479" spans="1:8" x14ac:dyDescent="0.25">
      <c r="A5479" s="1">
        <v>390478</v>
      </c>
      <c r="B5479" s="1" t="s">
        <v>1525</v>
      </c>
      <c r="C5479" s="1">
        <v>128030603</v>
      </c>
      <c r="D5479" s="1">
        <v>478</v>
      </c>
      <c r="E5479" s="1" t="s">
        <v>2013</v>
      </c>
      <c r="F5479" s="1" t="s">
        <v>233</v>
      </c>
      <c r="G5479" s="1" t="s">
        <v>224</v>
      </c>
      <c r="H5479" s="1" t="s">
        <v>240</v>
      </c>
    </row>
    <row r="5480" spans="1:8" x14ac:dyDescent="0.25">
      <c r="A5480" s="1">
        <v>390479</v>
      </c>
      <c r="B5480" s="1" t="s">
        <v>1525</v>
      </c>
      <c r="C5480" s="1">
        <v>128030852</v>
      </c>
      <c r="D5480" s="1">
        <v>479</v>
      </c>
      <c r="E5480" s="1" t="s">
        <v>2014</v>
      </c>
      <c r="F5480" s="1" t="s">
        <v>233</v>
      </c>
      <c r="G5480" s="1" t="s">
        <v>224</v>
      </c>
      <c r="H5480" s="1" t="s">
        <v>240</v>
      </c>
    </row>
    <row r="5481" spans="1:8" x14ac:dyDescent="0.25">
      <c r="A5481" s="1">
        <v>390480</v>
      </c>
      <c r="B5481" s="1" t="s">
        <v>1525</v>
      </c>
      <c r="C5481" s="1">
        <v>128033053</v>
      </c>
      <c r="D5481" s="1">
        <v>480</v>
      </c>
      <c r="E5481" s="1" t="s">
        <v>2015</v>
      </c>
      <c r="F5481" s="1" t="s">
        <v>233</v>
      </c>
      <c r="G5481" s="1" t="s">
        <v>224</v>
      </c>
      <c r="H5481" s="1" t="s">
        <v>240</v>
      </c>
    </row>
    <row r="5482" spans="1:8" x14ac:dyDescent="0.25">
      <c r="A5482" s="1">
        <v>390481</v>
      </c>
      <c r="B5482" s="1" t="s">
        <v>1525</v>
      </c>
      <c r="C5482" s="1">
        <v>128034503</v>
      </c>
      <c r="D5482" s="1">
        <v>481</v>
      </c>
      <c r="E5482" s="1" t="s">
        <v>2016</v>
      </c>
      <c r="F5482" s="1" t="s">
        <v>233</v>
      </c>
      <c r="G5482" s="1" t="s">
        <v>224</v>
      </c>
      <c r="H5482" s="1" t="s">
        <v>240</v>
      </c>
    </row>
    <row r="5483" spans="1:8" x14ac:dyDescent="0.25">
      <c r="A5483" s="1">
        <v>390482</v>
      </c>
      <c r="B5483" s="1" t="s">
        <v>1525</v>
      </c>
      <c r="C5483" s="1">
        <v>128321103</v>
      </c>
      <c r="D5483" s="1">
        <v>482</v>
      </c>
      <c r="E5483" s="1" t="s">
        <v>2017</v>
      </c>
      <c r="F5483" s="1" t="s">
        <v>233</v>
      </c>
      <c r="G5483" s="1" t="s">
        <v>225</v>
      </c>
      <c r="H5483" s="1" t="s">
        <v>240</v>
      </c>
    </row>
    <row r="5484" spans="1:8" x14ac:dyDescent="0.25">
      <c r="A5484" s="1">
        <v>390483</v>
      </c>
      <c r="B5484" s="1" t="s">
        <v>1525</v>
      </c>
      <c r="C5484" s="1">
        <v>128323303</v>
      </c>
      <c r="D5484" s="1">
        <v>483</v>
      </c>
      <c r="E5484" s="1" t="s">
        <v>2018</v>
      </c>
      <c r="F5484" s="1" t="s">
        <v>233</v>
      </c>
      <c r="G5484" s="1" t="s">
        <v>225</v>
      </c>
      <c r="H5484" s="1" t="s">
        <v>240</v>
      </c>
    </row>
    <row r="5485" spans="1:8" x14ac:dyDescent="0.25">
      <c r="A5485" s="1">
        <v>390484</v>
      </c>
      <c r="B5485" s="1" t="s">
        <v>1525</v>
      </c>
      <c r="C5485" s="1">
        <v>128323703</v>
      </c>
      <c r="D5485" s="1">
        <v>484</v>
      </c>
      <c r="E5485" s="1" t="s">
        <v>2019</v>
      </c>
      <c r="F5485" s="1" t="s">
        <v>233</v>
      </c>
      <c r="G5485" s="1" t="s">
        <v>225</v>
      </c>
      <c r="H5485" s="1" t="s">
        <v>240</v>
      </c>
    </row>
    <row r="5486" spans="1:8" x14ac:dyDescent="0.25">
      <c r="A5486" s="1">
        <v>390485</v>
      </c>
      <c r="B5486" s="1" t="s">
        <v>1525</v>
      </c>
      <c r="C5486" s="1">
        <v>128325203</v>
      </c>
      <c r="D5486" s="1">
        <v>485</v>
      </c>
      <c r="E5486" s="1" t="s">
        <v>2020</v>
      </c>
      <c r="F5486" s="1" t="s">
        <v>233</v>
      </c>
      <c r="G5486" s="1" t="s">
        <v>225</v>
      </c>
      <c r="H5486" s="1" t="s">
        <v>240</v>
      </c>
    </row>
    <row r="5487" spans="1:8" x14ac:dyDescent="0.25">
      <c r="A5487" s="1">
        <v>390486</v>
      </c>
      <c r="B5487" s="1" t="s">
        <v>1525</v>
      </c>
      <c r="C5487" s="1">
        <v>128326303</v>
      </c>
      <c r="D5487" s="1">
        <v>486</v>
      </c>
      <c r="E5487" s="1" t="s">
        <v>2021</v>
      </c>
      <c r="F5487" s="1" t="s">
        <v>233</v>
      </c>
      <c r="G5487" s="1" t="s">
        <v>225</v>
      </c>
      <c r="H5487" s="1" t="s">
        <v>240</v>
      </c>
    </row>
    <row r="5488" spans="1:8" x14ac:dyDescent="0.25">
      <c r="A5488" s="1">
        <v>390487</v>
      </c>
      <c r="B5488" s="1" t="s">
        <v>1525</v>
      </c>
      <c r="C5488" s="1">
        <v>128327303</v>
      </c>
      <c r="D5488" s="1">
        <v>487</v>
      </c>
      <c r="E5488" s="1" t="s">
        <v>2022</v>
      </c>
      <c r="F5488" s="1" t="s">
        <v>233</v>
      </c>
      <c r="G5488" s="1" t="s">
        <v>225</v>
      </c>
      <c r="H5488" s="1" t="s">
        <v>240</v>
      </c>
    </row>
    <row r="5489" spans="1:8" x14ac:dyDescent="0.25">
      <c r="A5489" s="1">
        <v>390488</v>
      </c>
      <c r="B5489" s="1" t="s">
        <v>1525</v>
      </c>
      <c r="C5489" s="1">
        <v>128328003</v>
      </c>
      <c r="D5489" s="1">
        <v>488</v>
      </c>
      <c r="E5489" s="1" t="s">
        <v>2023</v>
      </c>
      <c r="F5489" s="1" t="s">
        <v>233</v>
      </c>
      <c r="G5489" s="1" t="s">
        <v>225</v>
      </c>
      <c r="H5489" s="1" t="s">
        <v>240</v>
      </c>
    </row>
    <row r="5490" spans="1:8" x14ac:dyDescent="0.25">
      <c r="A5490" s="1">
        <v>390489</v>
      </c>
      <c r="B5490" s="1" t="s">
        <v>1525</v>
      </c>
      <c r="C5490" s="1">
        <v>129540803</v>
      </c>
      <c r="D5490" s="1">
        <v>489</v>
      </c>
      <c r="E5490" s="1" t="s">
        <v>2024</v>
      </c>
      <c r="F5490" s="1" t="s">
        <v>235</v>
      </c>
      <c r="G5490" s="1" t="s">
        <v>226</v>
      </c>
      <c r="H5490" s="1" t="s">
        <v>240</v>
      </c>
    </row>
    <row r="5491" spans="1:8" x14ac:dyDescent="0.25">
      <c r="A5491" s="1">
        <v>390490</v>
      </c>
      <c r="B5491" s="1" t="s">
        <v>1525</v>
      </c>
      <c r="C5491" s="1">
        <v>129544503</v>
      </c>
      <c r="D5491" s="1">
        <v>490</v>
      </c>
      <c r="E5491" s="1" t="s">
        <v>2025</v>
      </c>
      <c r="F5491" s="1" t="s">
        <v>235</v>
      </c>
      <c r="G5491" s="1" t="s">
        <v>226</v>
      </c>
      <c r="H5491" s="1" t="s">
        <v>240</v>
      </c>
    </row>
    <row r="5492" spans="1:8" x14ac:dyDescent="0.25">
      <c r="A5492" s="1">
        <v>390491</v>
      </c>
      <c r="B5492" s="1" t="s">
        <v>1525</v>
      </c>
      <c r="C5492" s="1">
        <v>129544703</v>
      </c>
      <c r="D5492" s="1">
        <v>491</v>
      </c>
      <c r="E5492" s="1" t="s">
        <v>2026</v>
      </c>
      <c r="F5492" s="1" t="s">
        <v>235</v>
      </c>
      <c r="G5492" s="1" t="s">
        <v>226</v>
      </c>
      <c r="H5492" s="1" t="s">
        <v>240</v>
      </c>
    </row>
    <row r="5493" spans="1:8" x14ac:dyDescent="0.25">
      <c r="A5493" s="1">
        <v>390492</v>
      </c>
      <c r="B5493" s="1" t="s">
        <v>1525</v>
      </c>
      <c r="C5493" s="1">
        <v>129545003</v>
      </c>
      <c r="D5493" s="1">
        <v>492</v>
      </c>
      <c r="E5493" s="1" t="s">
        <v>2027</v>
      </c>
      <c r="F5493" s="1" t="s">
        <v>235</v>
      </c>
      <c r="G5493" s="1" t="s">
        <v>226</v>
      </c>
      <c r="H5493" s="1" t="s">
        <v>240</v>
      </c>
    </row>
    <row r="5494" spans="1:8" x14ac:dyDescent="0.25">
      <c r="A5494" s="1">
        <v>390493</v>
      </c>
      <c r="B5494" s="1" t="s">
        <v>1525</v>
      </c>
      <c r="C5494" s="1">
        <v>129546003</v>
      </c>
      <c r="D5494" s="1">
        <v>493</v>
      </c>
      <c r="E5494" s="1" t="s">
        <v>2028</v>
      </c>
      <c r="F5494" s="1" t="s">
        <v>235</v>
      </c>
      <c r="G5494" s="1" t="s">
        <v>226</v>
      </c>
      <c r="H5494" s="1" t="s">
        <v>240</v>
      </c>
    </row>
    <row r="5495" spans="1:8" x14ac:dyDescent="0.25">
      <c r="A5495" s="1">
        <v>390494</v>
      </c>
      <c r="B5495" s="1" t="s">
        <v>1525</v>
      </c>
      <c r="C5495" s="1">
        <v>129546103</v>
      </c>
      <c r="D5495" s="1">
        <v>494</v>
      </c>
      <c r="E5495" s="1" t="s">
        <v>2029</v>
      </c>
      <c r="F5495" s="1" t="s">
        <v>235</v>
      </c>
      <c r="G5495" s="1" t="s">
        <v>226</v>
      </c>
      <c r="H5495" s="1" t="s">
        <v>240</v>
      </c>
    </row>
    <row r="5496" spans="1:8" x14ac:dyDescent="0.25">
      <c r="A5496" s="1">
        <v>390495</v>
      </c>
      <c r="B5496" s="1" t="s">
        <v>1525</v>
      </c>
      <c r="C5496" s="1">
        <v>129546803</v>
      </c>
      <c r="D5496" s="1">
        <v>495</v>
      </c>
      <c r="E5496" s="1" t="s">
        <v>2030</v>
      </c>
      <c r="F5496" s="1" t="s">
        <v>235</v>
      </c>
      <c r="G5496" s="1" t="s">
        <v>226</v>
      </c>
      <c r="H5496" s="1" t="s">
        <v>240</v>
      </c>
    </row>
    <row r="5497" spans="1:8" x14ac:dyDescent="0.25">
      <c r="A5497" s="1">
        <v>390496</v>
      </c>
      <c r="B5497" s="1" t="s">
        <v>1525</v>
      </c>
      <c r="C5497" s="1">
        <v>129547203</v>
      </c>
      <c r="D5497" s="1">
        <v>496</v>
      </c>
      <c r="E5497" s="1" t="s">
        <v>2031</v>
      </c>
      <c r="F5497" s="1" t="s">
        <v>235</v>
      </c>
      <c r="G5497" s="1" t="s">
        <v>226</v>
      </c>
      <c r="H5497" s="1" t="s">
        <v>240</v>
      </c>
    </row>
    <row r="5498" spans="1:8" x14ac:dyDescent="0.25">
      <c r="A5498" s="1">
        <v>390497</v>
      </c>
      <c r="B5498" s="1" t="s">
        <v>1525</v>
      </c>
      <c r="C5498" s="1">
        <v>129547303</v>
      </c>
      <c r="D5498" s="1">
        <v>497</v>
      </c>
      <c r="E5498" s="1" t="s">
        <v>2032</v>
      </c>
      <c r="F5498" s="1" t="s">
        <v>235</v>
      </c>
      <c r="G5498" s="1" t="s">
        <v>226</v>
      </c>
      <c r="H5498" s="1" t="s">
        <v>240</v>
      </c>
    </row>
    <row r="5499" spans="1:8" x14ac:dyDescent="0.25">
      <c r="A5499" s="1">
        <v>390498</v>
      </c>
      <c r="B5499" s="1" t="s">
        <v>1525</v>
      </c>
      <c r="C5499" s="1">
        <v>129547603</v>
      </c>
      <c r="D5499" s="1">
        <v>498</v>
      </c>
      <c r="E5499" s="1" t="s">
        <v>2033</v>
      </c>
      <c r="F5499" s="1" t="s">
        <v>235</v>
      </c>
      <c r="G5499" s="1" t="s">
        <v>226</v>
      </c>
      <c r="H5499" s="1" t="s">
        <v>240</v>
      </c>
    </row>
    <row r="5500" spans="1:8" x14ac:dyDescent="0.25">
      <c r="A5500" s="1">
        <v>390499</v>
      </c>
      <c r="B5500" s="1" t="s">
        <v>1525</v>
      </c>
      <c r="C5500" s="1">
        <v>129547803</v>
      </c>
      <c r="D5500" s="1">
        <v>499</v>
      </c>
      <c r="E5500" s="1" t="s">
        <v>2034</v>
      </c>
      <c r="F5500" s="1" t="s">
        <v>235</v>
      </c>
      <c r="G5500" s="1" t="s">
        <v>226</v>
      </c>
      <c r="H5500" s="1" t="s">
        <v>240</v>
      </c>
    </row>
    <row r="5501" spans="1:8" x14ac:dyDescent="0.25">
      <c r="A5501" s="1">
        <v>390500</v>
      </c>
      <c r="B5501" s="1" t="s">
        <v>1525</v>
      </c>
      <c r="C5501" s="1">
        <v>129548803</v>
      </c>
      <c r="D5501" s="1">
        <v>500</v>
      </c>
      <c r="E5501" s="1" t="s">
        <v>2035</v>
      </c>
      <c r="F5501" s="1" t="s">
        <v>235</v>
      </c>
      <c r="G5501" s="1" t="s">
        <v>226</v>
      </c>
      <c r="H5501" s="1" t="s">
        <v>240</v>
      </c>
    </row>
    <row r="5502" spans="1:8" x14ac:dyDescent="0.25">
      <c r="A5502" s="1">
        <v>400001</v>
      </c>
      <c r="B5502" s="1" t="s">
        <v>1526</v>
      </c>
      <c r="C5502" s="1">
        <v>101260303</v>
      </c>
      <c r="D5502" s="1">
        <v>1</v>
      </c>
      <c r="E5502" s="1" t="s">
        <v>1536</v>
      </c>
      <c r="F5502" s="1" t="s">
        <v>228</v>
      </c>
      <c r="G5502" s="1" t="s">
        <v>161</v>
      </c>
      <c r="H5502" s="1" t="s">
        <v>240</v>
      </c>
    </row>
    <row r="5503" spans="1:8" x14ac:dyDescent="0.25">
      <c r="A5503" s="1">
        <v>400002</v>
      </c>
      <c r="B5503" s="1" t="s">
        <v>1526</v>
      </c>
      <c r="C5503" s="1">
        <v>101260803</v>
      </c>
      <c r="D5503" s="1">
        <v>2</v>
      </c>
      <c r="E5503" s="1" t="s">
        <v>1537</v>
      </c>
      <c r="F5503" s="1" t="s">
        <v>228</v>
      </c>
      <c r="G5503" s="1" t="s">
        <v>161</v>
      </c>
      <c r="H5503" s="1" t="s">
        <v>240</v>
      </c>
    </row>
    <row r="5504" spans="1:8" x14ac:dyDescent="0.25">
      <c r="A5504" s="1">
        <v>400003</v>
      </c>
      <c r="B5504" s="1" t="s">
        <v>1526</v>
      </c>
      <c r="C5504" s="1">
        <v>101261302</v>
      </c>
      <c r="D5504" s="1">
        <v>3</v>
      </c>
      <c r="E5504" s="1" t="s">
        <v>1538</v>
      </c>
      <c r="F5504" s="1" t="s">
        <v>228</v>
      </c>
      <c r="G5504" s="1" t="s">
        <v>161</v>
      </c>
      <c r="H5504" s="1" t="s">
        <v>240</v>
      </c>
    </row>
    <row r="5505" spans="1:8" x14ac:dyDescent="0.25">
      <c r="A5505" s="1">
        <v>400004</v>
      </c>
      <c r="B5505" s="1" t="s">
        <v>1526</v>
      </c>
      <c r="C5505" s="1">
        <v>101262903</v>
      </c>
      <c r="D5505" s="1">
        <v>4</v>
      </c>
      <c r="E5505" s="1" t="s">
        <v>1539</v>
      </c>
      <c r="F5505" s="1" t="s">
        <v>228</v>
      </c>
      <c r="G5505" s="1" t="s">
        <v>161</v>
      </c>
      <c r="H5505" s="1" t="s">
        <v>240</v>
      </c>
    </row>
    <row r="5506" spans="1:8" x14ac:dyDescent="0.25">
      <c r="A5506" s="1">
        <v>400005</v>
      </c>
      <c r="B5506" s="1" t="s">
        <v>1526</v>
      </c>
      <c r="C5506" s="1">
        <v>101264003</v>
      </c>
      <c r="D5506" s="1">
        <v>5</v>
      </c>
      <c r="E5506" s="1" t="s">
        <v>1540</v>
      </c>
      <c r="F5506" s="1" t="s">
        <v>228</v>
      </c>
      <c r="G5506" s="1" t="s">
        <v>161</v>
      </c>
      <c r="H5506" s="1" t="s">
        <v>240</v>
      </c>
    </row>
    <row r="5507" spans="1:8" x14ac:dyDescent="0.25">
      <c r="A5507" s="1">
        <v>400006</v>
      </c>
      <c r="B5507" s="1" t="s">
        <v>1526</v>
      </c>
      <c r="C5507" s="1">
        <v>101268003</v>
      </c>
      <c r="D5507" s="1">
        <v>6</v>
      </c>
      <c r="E5507" s="1" t="s">
        <v>1541</v>
      </c>
      <c r="F5507" s="1" t="s">
        <v>228</v>
      </c>
      <c r="G5507" s="1" t="s">
        <v>161</v>
      </c>
      <c r="H5507" s="1" t="s">
        <v>240</v>
      </c>
    </row>
    <row r="5508" spans="1:8" x14ac:dyDescent="0.25">
      <c r="A5508" s="1">
        <v>400007</v>
      </c>
      <c r="B5508" s="1" t="s">
        <v>1526</v>
      </c>
      <c r="C5508" s="1">
        <v>101301303</v>
      </c>
      <c r="D5508" s="1">
        <v>7</v>
      </c>
      <c r="E5508" s="1" t="s">
        <v>1542</v>
      </c>
      <c r="F5508" s="1" t="s">
        <v>228</v>
      </c>
      <c r="G5508" s="1" t="s">
        <v>162</v>
      </c>
      <c r="H5508" s="1" t="s">
        <v>240</v>
      </c>
    </row>
    <row r="5509" spans="1:8" x14ac:dyDescent="0.25">
      <c r="A5509" s="1">
        <v>400008</v>
      </c>
      <c r="B5509" s="1" t="s">
        <v>1526</v>
      </c>
      <c r="C5509" s="1">
        <v>101301403</v>
      </c>
      <c r="D5509" s="1">
        <v>8</v>
      </c>
      <c r="E5509" s="1" t="s">
        <v>1543</v>
      </c>
      <c r="F5509" s="1" t="s">
        <v>228</v>
      </c>
      <c r="G5509" s="1" t="s">
        <v>162</v>
      </c>
      <c r="H5509" s="1" t="s">
        <v>240</v>
      </c>
    </row>
    <row r="5510" spans="1:8" x14ac:dyDescent="0.25">
      <c r="A5510" s="1">
        <v>400009</v>
      </c>
      <c r="B5510" s="1" t="s">
        <v>1526</v>
      </c>
      <c r="C5510" s="1">
        <v>101303503</v>
      </c>
      <c r="D5510" s="1">
        <v>9</v>
      </c>
      <c r="E5510" s="1" t="s">
        <v>1544</v>
      </c>
      <c r="F5510" s="1" t="s">
        <v>228</v>
      </c>
      <c r="G5510" s="1" t="s">
        <v>162</v>
      </c>
      <c r="H5510" s="1" t="s">
        <v>240</v>
      </c>
    </row>
    <row r="5511" spans="1:8" x14ac:dyDescent="0.25">
      <c r="A5511" s="1">
        <v>400010</v>
      </c>
      <c r="B5511" s="1" t="s">
        <v>1526</v>
      </c>
      <c r="C5511" s="1">
        <v>101306503</v>
      </c>
      <c r="D5511" s="1">
        <v>10</v>
      </c>
      <c r="E5511" s="1" t="s">
        <v>1545</v>
      </c>
      <c r="F5511" s="1" t="s">
        <v>228</v>
      </c>
      <c r="G5511" s="1" t="s">
        <v>162</v>
      </c>
      <c r="H5511" s="1" t="s">
        <v>240</v>
      </c>
    </row>
    <row r="5512" spans="1:8" x14ac:dyDescent="0.25">
      <c r="A5512" s="1">
        <v>400011</v>
      </c>
      <c r="B5512" s="1" t="s">
        <v>1526</v>
      </c>
      <c r="C5512" s="1">
        <v>101308503</v>
      </c>
      <c r="D5512" s="1">
        <v>11</v>
      </c>
      <c r="E5512" s="1" t="s">
        <v>1546</v>
      </c>
      <c r="F5512" s="1" t="s">
        <v>228</v>
      </c>
      <c r="G5512" s="1" t="s">
        <v>162</v>
      </c>
      <c r="H5512" s="1" t="s">
        <v>240</v>
      </c>
    </row>
    <row r="5513" spans="1:8" x14ac:dyDescent="0.25">
      <c r="A5513" s="1">
        <v>400012</v>
      </c>
      <c r="B5513" s="1" t="s">
        <v>1526</v>
      </c>
      <c r="C5513" s="1">
        <v>101630504</v>
      </c>
      <c r="D5513" s="1">
        <v>12</v>
      </c>
      <c r="E5513" s="1" t="s">
        <v>1547</v>
      </c>
      <c r="F5513" s="1" t="s">
        <v>228</v>
      </c>
      <c r="G5513" s="1" t="s">
        <v>163</v>
      </c>
      <c r="H5513" s="1" t="s">
        <v>240</v>
      </c>
    </row>
    <row r="5514" spans="1:8" x14ac:dyDescent="0.25">
      <c r="A5514" s="1">
        <v>400013</v>
      </c>
      <c r="B5514" s="1" t="s">
        <v>1526</v>
      </c>
      <c r="C5514" s="1">
        <v>101630903</v>
      </c>
      <c r="D5514" s="1">
        <v>13</v>
      </c>
      <c r="E5514" s="1" t="s">
        <v>1548</v>
      </c>
      <c r="F5514" s="1" t="s">
        <v>228</v>
      </c>
      <c r="G5514" s="1" t="s">
        <v>163</v>
      </c>
      <c r="H5514" s="1" t="s">
        <v>240</v>
      </c>
    </row>
    <row r="5515" spans="1:8" x14ac:dyDescent="0.25">
      <c r="A5515" s="1">
        <v>400014</v>
      </c>
      <c r="B5515" s="1" t="s">
        <v>1526</v>
      </c>
      <c r="C5515" s="1">
        <v>101631003</v>
      </c>
      <c r="D5515" s="1">
        <v>14</v>
      </c>
      <c r="E5515" s="1" t="s">
        <v>1549</v>
      </c>
      <c r="F5515" s="1" t="s">
        <v>228</v>
      </c>
      <c r="G5515" s="1" t="s">
        <v>163</v>
      </c>
      <c r="H5515" s="1" t="s">
        <v>240</v>
      </c>
    </row>
    <row r="5516" spans="1:8" x14ac:dyDescent="0.25">
      <c r="A5516" s="1">
        <v>400015</v>
      </c>
      <c r="B5516" s="1" t="s">
        <v>1526</v>
      </c>
      <c r="C5516" s="1">
        <v>101631203</v>
      </c>
      <c r="D5516" s="1">
        <v>15</v>
      </c>
      <c r="E5516" s="1" t="s">
        <v>1550</v>
      </c>
      <c r="F5516" s="1" t="s">
        <v>228</v>
      </c>
      <c r="G5516" s="1" t="s">
        <v>163</v>
      </c>
      <c r="H5516" s="1" t="s">
        <v>240</v>
      </c>
    </row>
    <row r="5517" spans="1:8" x14ac:dyDescent="0.25">
      <c r="A5517" s="1">
        <v>400016</v>
      </c>
      <c r="B5517" s="1" t="s">
        <v>1526</v>
      </c>
      <c r="C5517" s="1">
        <v>101631503</v>
      </c>
      <c r="D5517" s="1">
        <v>16</v>
      </c>
      <c r="E5517" s="1" t="s">
        <v>1551</v>
      </c>
      <c r="F5517" s="1" t="s">
        <v>228</v>
      </c>
      <c r="G5517" s="1" t="s">
        <v>163</v>
      </c>
      <c r="H5517" s="1" t="s">
        <v>240</v>
      </c>
    </row>
    <row r="5518" spans="1:8" x14ac:dyDescent="0.25">
      <c r="A5518" s="1">
        <v>400017</v>
      </c>
      <c r="B5518" s="1" t="s">
        <v>1526</v>
      </c>
      <c r="C5518" s="1">
        <v>101631703</v>
      </c>
      <c r="D5518" s="1">
        <v>17</v>
      </c>
      <c r="E5518" s="1" t="s">
        <v>1552</v>
      </c>
      <c r="F5518" s="1" t="s">
        <v>228</v>
      </c>
      <c r="G5518" s="1" t="s">
        <v>163</v>
      </c>
      <c r="H5518" s="1" t="s">
        <v>240</v>
      </c>
    </row>
    <row r="5519" spans="1:8" x14ac:dyDescent="0.25">
      <c r="A5519" s="1">
        <v>400018</v>
      </c>
      <c r="B5519" s="1" t="s">
        <v>1526</v>
      </c>
      <c r="C5519" s="1">
        <v>101631803</v>
      </c>
      <c r="D5519" s="1">
        <v>18</v>
      </c>
      <c r="E5519" s="1" t="s">
        <v>1553</v>
      </c>
      <c r="F5519" s="1" t="s">
        <v>228</v>
      </c>
      <c r="G5519" s="1" t="s">
        <v>163</v>
      </c>
      <c r="H5519" s="1" t="s">
        <v>240</v>
      </c>
    </row>
    <row r="5520" spans="1:8" x14ac:dyDescent="0.25">
      <c r="A5520" s="1">
        <v>400019</v>
      </c>
      <c r="B5520" s="1" t="s">
        <v>1526</v>
      </c>
      <c r="C5520" s="1">
        <v>101631903</v>
      </c>
      <c r="D5520" s="1">
        <v>19</v>
      </c>
      <c r="E5520" s="1" t="s">
        <v>1554</v>
      </c>
      <c r="F5520" s="1" t="s">
        <v>228</v>
      </c>
      <c r="G5520" s="1" t="s">
        <v>163</v>
      </c>
      <c r="H5520" s="1" t="s">
        <v>240</v>
      </c>
    </row>
    <row r="5521" spans="1:8" x14ac:dyDescent="0.25">
      <c r="A5521" s="1">
        <v>400020</v>
      </c>
      <c r="B5521" s="1" t="s">
        <v>1526</v>
      </c>
      <c r="C5521" s="1">
        <v>101632403</v>
      </c>
      <c r="D5521" s="1">
        <v>20</v>
      </c>
      <c r="E5521" s="1" t="s">
        <v>1555</v>
      </c>
      <c r="F5521" s="1" t="s">
        <v>228</v>
      </c>
      <c r="G5521" s="1" t="s">
        <v>163</v>
      </c>
      <c r="H5521" s="1" t="s">
        <v>240</v>
      </c>
    </row>
    <row r="5522" spans="1:8" x14ac:dyDescent="0.25">
      <c r="A5522" s="1">
        <v>400021</v>
      </c>
      <c r="B5522" s="1" t="s">
        <v>1526</v>
      </c>
      <c r="C5522" s="1">
        <v>101633903</v>
      </c>
      <c r="D5522" s="1">
        <v>21</v>
      </c>
      <c r="E5522" s="1" t="s">
        <v>1556</v>
      </c>
      <c r="F5522" s="1" t="s">
        <v>228</v>
      </c>
      <c r="G5522" s="1" t="s">
        <v>163</v>
      </c>
      <c r="H5522" s="1" t="s">
        <v>240</v>
      </c>
    </row>
    <row r="5523" spans="1:8" x14ac:dyDescent="0.25">
      <c r="A5523" s="1">
        <v>400022</v>
      </c>
      <c r="B5523" s="1" t="s">
        <v>1526</v>
      </c>
      <c r="C5523" s="1">
        <v>101636503</v>
      </c>
      <c r="D5523" s="1">
        <v>22</v>
      </c>
      <c r="E5523" s="1" t="s">
        <v>1557</v>
      </c>
      <c r="F5523" s="1" t="s">
        <v>228</v>
      </c>
      <c r="G5523" s="1" t="s">
        <v>163</v>
      </c>
      <c r="H5523" s="1" t="s">
        <v>240</v>
      </c>
    </row>
    <row r="5524" spans="1:8" x14ac:dyDescent="0.25">
      <c r="A5524" s="1">
        <v>400023</v>
      </c>
      <c r="B5524" s="1" t="s">
        <v>1526</v>
      </c>
      <c r="C5524" s="1">
        <v>101637002</v>
      </c>
      <c r="D5524" s="1">
        <v>23</v>
      </c>
      <c r="E5524" s="1" t="s">
        <v>1558</v>
      </c>
      <c r="F5524" s="1" t="s">
        <v>228</v>
      </c>
      <c r="G5524" s="1" t="s">
        <v>163</v>
      </c>
      <c r="H5524" s="1" t="s">
        <v>240</v>
      </c>
    </row>
    <row r="5525" spans="1:8" x14ac:dyDescent="0.25">
      <c r="A5525" s="1">
        <v>400024</v>
      </c>
      <c r="B5525" s="1" t="s">
        <v>1526</v>
      </c>
      <c r="C5525" s="1">
        <v>101638003</v>
      </c>
      <c r="D5525" s="1">
        <v>24</v>
      </c>
      <c r="E5525" s="1" t="s">
        <v>1559</v>
      </c>
      <c r="F5525" s="1" t="s">
        <v>228</v>
      </c>
      <c r="G5525" s="1" t="s">
        <v>163</v>
      </c>
      <c r="H5525" s="1" t="s">
        <v>240</v>
      </c>
    </row>
    <row r="5526" spans="1:8" x14ac:dyDescent="0.25">
      <c r="A5526" s="1">
        <v>400025</v>
      </c>
      <c r="B5526" s="1" t="s">
        <v>1526</v>
      </c>
      <c r="C5526" s="1">
        <v>101638803</v>
      </c>
      <c r="D5526" s="1">
        <v>25</v>
      </c>
      <c r="E5526" s="1" t="s">
        <v>1560</v>
      </c>
      <c r="F5526" s="1" t="s">
        <v>228</v>
      </c>
      <c r="G5526" s="1" t="s">
        <v>163</v>
      </c>
      <c r="H5526" s="1" t="s">
        <v>240</v>
      </c>
    </row>
    <row r="5527" spans="1:8" x14ac:dyDescent="0.25">
      <c r="A5527" s="1">
        <v>400026</v>
      </c>
      <c r="B5527" s="1" t="s">
        <v>1526</v>
      </c>
      <c r="C5527" s="1">
        <v>102027451</v>
      </c>
      <c r="D5527" s="1">
        <v>26</v>
      </c>
      <c r="E5527" s="1" t="s">
        <v>1561</v>
      </c>
      <c r="F5527" s="1" t="s">
        <v>229</v>
      </c>
      <c r="G5527" s="1" t="s">
        <v>164</v>
      </c>
      <c r="H5527" s="1" t="s">
        <v>240</v>
      </c>
    </row>
    <row r="5528" spans="1:8" x14ac:dyDescent="0.25">
      <c r="A5528" s="1">
        <v>400027</v>
      </c>
      <c r="B5528" s="1" t="s">
        <v>1526</v>
      </c>
      <c r="C5528" s="1">
        <v>103020603</v>
      </c>
      <c r="D5528" s="1">
        <v>27</v>
      </c>
      <c r="E5528" s="1" t="s">
        <v>1562</v>
      </c>
      <c r="F5528" s="1" t="s">
        <v>229</v>
      </c>
      <c r="G5528" s="1" t="s">
        <v>164</v>
      </c>
      <c r="H5528" s="1" t="s">
        <v>240</v>
      </c>
    </row>
    <row r="5529" spans="1:8" x14ac:dyDescent="0.25">
      <c r="A5529" s="1">
        <v>400028</v>
      </c>
      <c r="B5529" s="1" t="s">
        <v>1526</v>
      </c>
      <c r="C5529" s="1">
        <v>103020753</v>
      </c>
      <c r="D5529" s="1">
        <v>28</v>
      </c>
      <c r="E5529" s="1" t="s">
        <v>1563</v>
      </c>
      <c r="F5529" s="1" t="s">
        <v>229</v>
      </c>
      <c r="G5529" s="1" t="s">
        <v>164</v>
      </c>
      <c r="H5529" s="1" t="s">
        <v>240</v>
      </c>
    </row>
    <row r="5530" spans="1:8" x14ac:dyDescent="0.25">
      <c r="A5530" s="1">
        <v>400029</v>
      </c>
      <c r="B5530" s="1" t="s">
        <v>1526</v>
      </c>
      <c r="C5530" s="1">
        <v>103021003</v>
      </c>
      <c r="D5530" s="1">
        <v>29</v>
      </c>
      <c r="E5530" s="1" t="s">
        <v>1564</v>
      </c>
      <c r="F5530" s="1" t="s">
        <v>229</v>
      </c>
      <c r="G5530" s="1" t="s">
        <v>164</v>
      </c>
      <c r="H5530" s="1" t="s">
        <v>240</v>
      </c>
    </row>
    <row r="5531" spans="1:8" x14ac:dyDescent="0.25">
      <c r="A5531" s="1">
        <v>400030</v>
      </c>
      <c r="B5531" s="1" t="s">
        <v>1526</v>
      </c>
      <c r="C5531" s="1">
        <v>103021102</v>
      </c>
      <c r="D5531" s="1">
        <v>30</v>
      </c>
      <c r="E5531" s="1" t="s">
        <v>1565</v>
      </c>
      <c r="F5531" s="1" t="s">
        <v>229</v>
      </c>
      <c r="G5531" s="1" t="s">
        <v>164</v>
      </c>
      <c r="H5531" s="1" t="s">
        <v>240</v>
      </c>
    </row>
    <row r="5532" spans="1:8" x14ac:dyDescent="0.25">
      <c r="A5532" s="1">
        <v>400031</v>
      </c>
      <c r="B5532" s="1" t="s">
        <v>1526</v>
      </c>
      <c r="C5532" s="1">
        <v>103021252</v>
      </c>
      <c r="D5532" s="1">
        <v>31</v>
      </c>
      <c r="E5532" s="1" t="s">
        <v>1566</v>
      </c>
      <c r="F5532" s="1" t="s">
        <v>229</v>
      </c>
      <c r="G5532" s="1" t="s">
        <v>164</v>
      </c>
      <c r="H5532" s="1" t="s">
        <v>240</v>
      </c>
    </row>
    <row r="5533" spans="1:8" x14ac:dyDescent="0.25">
      <c r="A5533" s="1">
        <v>400032</v>
      </c>
      <c r="B5533" s="1" t="s">
        <v>1526</v>
      </c>
      <c r="C5533" s="1">
        <v>103021453</v>
      </c>
      <c r="D5533" s="1">
        <v>32</v>
      </c>
      <c r="E5533" s="1" t="s">
        <v>1567</v>
      </c>
      <c r="F5533" s="1" t="s">
        <v>229</v>
      </c>
      <c r="G5533" s="1" t="s">
        <v>164</v>
      </c>
      <c r="H5533" s="1" t="s">
        <v>240</v>
      </c>
    </row>
    <row r="5534" spans="1:8" x14ac:dyDescent="0.25">
      <c r="A5534" s="1">
        <v>400033</v>
      </c>
      <c r="B5534" s="1" t="s">
        <v>1526</v>
      </c>
      <c r="C5534" s="1">
        <v>103021603</v>
      </c>
      <c r="D5534" s="1">
        <v>33</v>
      </c>
      <c r="E5534" s="1" t="s">
        <v>1568</v>
      </c>
      <c r="F5534" s="1" t="s">
        <v>229</v>
      </c>
      <c r="G5534" s="1" t="s">
        <v>164</v>
      </c>
      <c r="H5534" s="1" t="s">
        <v>240</v>
      </c>
    </row>
    <row r="5535" spans="1:8" x14ac:dyDescent="0.25">
      <c r="A5535" s="1">
        <v>400034</v>
      </c>
      <c r="B5535" s="1" t="s">
        <v>1526</v>
      </c>
      <c r="C5535" s="1">
        <v>103021752</v>
      </c>
      <c r="D5535" s="1">
        <v>34</v>
      </c>
      <c r="E5535" s="1" t="s">
        <v>1569</v>
      </c>
      <c r="F5535" s="1" t="s">
        <v>229</v>
      </c>
      <c r="G5535" s="1" t="s">
        <v>164</v>
      </c>
      <c r="H5535" s="1" t="s">
        <v>240</v>
      </c>
    </row>
    <row r="5536" spans="1:8" x14ac:dyDescent="0.25">
      <c r="A5536" s="1">
        <v>400035</v>
      </c>
      <c r="B5536" s="1" t="s">
        <v>1526</v>
      </c>
      <c r="C5536" s="1">
        <v>103021903</v>
      </c>
      <c r="D5536" s="1">
        <v>35</v>
      </c>
      <c r="E5536" s="1" t="s">
        <v>1570</v>
      </c>
      <c r="F5536" s="1" t="s">
        <v>229</v>
      </c>
      <c r="G5536" s="1" t="s">
        <v>164</v>
      </c>
      <c r="H5536" s="1" t="s">
        <v>240</v>
      </c>
    </row>
    <row r="5537" spans="1:8" x14ac:dyDescent="0.25">
      <c r="A5537" s="1">
        <v>400036</v>
      </c>
      <c r="B5537" s="1" t="s">
        <v>1526</v>
      </c>
      <c r="C5537" s="1">
        <v>103022103</v>
      </c>
      <c r="D5537" s="1">
        <v>36</v>
      </c>
      <c r="E5537" s="1" t="s">
        <v>1571</v>
      </c>
      <c r="F5537" s="1" t="s">
        <v>229</v>
      </c>
      <c r="G5537" s="1" t="s">
        <v>164</v>
      </c>
      <c r="H5537" s="1" t="s">
        <v>240</v>
      </c>
    </row>
    <row r="5538" spans="1:8" x14ac:dyDescent="0.25">
      <c r="A5538" s="1">
        <v>400037</v>
      </c>
      <c r="B5538" s="1" t="s">
        <v>1526</v>
      </c>
      <c r="C5538" s="1">
        <v>103022253</v>
      </c>
      <c r="D5538" s="1">
        <v>37</v>
      </c>
      <c r="E5538" s="1" t="s">
        <v>1572</v>
      </c>
      <c r="F5538" s="1" t="s">
        <v>229</v>
      </c>
      <c r="G5538" s="1" t="s">
        <v>164</v>
      </c>
      <c r="H5538" s="1" t="s">
        <v>240</v>
      </c>
    </row>
    <row r="5539" spans="1:8" x14ac:dyDescent="0.25">
      <c r="A5539" s="1">
        <v>400038</v>
      </c>
      <c r="B5539" s="1" t="s">
        <v>1526</v>
      </c>
      <c r="C5539" s="1">
        <v>103022503</v>
      </c>
      <c r="D5539" s="1">
        <v>38</v>
      </c>
      <c r="E5539" s="1" t="s">
        <v>1573</v>
      </c>
      <c r="F5539" s="1" t="s">
        <v>229</v>
      </c>
      <c r="G5539" s="1" t="s">
        <v>164</v>
      </c>
      <c r="H5539" s="1" t="s">
        <v>240</v>
      </c>
    </row>
    <row r="5540" spans="1:8" x14ac:dyDescent="0.25">
      <c r="A5540" s="1">
        <v>400039</v>
      </c>
      <c r="B5540" s="1" t="s">
        <v>1526</v>
      </c>
      <c r="C5540" s="1">
        <v>103022803</v>
      </c>
      <c r="D5540" s="1">
        <v>39</v>
      </c>
      <c r="E5540" s="1" t="s">
        <v>1574</v>
      </c>
      <c r="F5540" s="1" t="s">
        <v>229</v>
      </c>
      <c r="G5540" s="1" t="s">
        <v>164</v>
      </c>
      <c r="H5540" s="1" t="s">
        <v>240</v>
      </c>
    </row>
    <row r="5541" spans="1:8" x14ac:dyDescent="0.25">
      <c r="A5541" s="1">
        <v>400040</v>
      </c>
      <c r="B5541" s="1" t="s">
        <v>1526</v>
      </c>
      <c r="C5541" s="1">
        <v>103023153</v>
      </c>
      <c r="D5541" s="1">
        <v>40</v>
      </c>
      <c r="E5541" s="1" t="s">
        <v>1575</v>
      </c>
      <c r="F5541" s="1" t="s">
        <v>229</v>
      </c>
      <c r="G5541" s="1" t="s">
        <v>164</v>
      </c>
      <c r="H5541" s="1" t="s">
        <v>240</v>
      </c>
    </row>
    <row r="5542" spans="1:8" x14ac:dyDescent="0.25">
      <c r="A5542" s="1">
        <v>400041</v>
      </c>
      <c r="B5542" s="1" t="s">
        <v>1526</v>
      </c>
      <c r="C5542" s="1">
        <v>103023912</v>
      </c>
      <c r="D5542" s="1">
        <v>41</v>
      </c>
      <c r="E5542" s="1" t="s">
        <v>1576</v>
      </c>
      <c r="F5542" s="1" t="s">
        <v>229</v>
      </c>
      <c r="G5542" s="1" t="s">
        <v>164</v>
      </c>
      <c r="H5542" s="1" t="s">
        <v>240</v>
      </c>
    </row>
    <row r="5543" spans="1:8" x14ac:dyDescent="0.25">
      <c r="A5543" s="1">
        <v>400042</v>
      </c>
      <c r="B5543" s="1" t="s">
        <v>1526</v>
      </c>
      <c r="C5543" s="1">
        <v>103024102</v>
      </c>
      <c r="D5543" s="1">
        <v>42</v>
      </c>
      <c r="E5543" s="1" t="s">
        <v>1577</v>
      </c>
      <c r="F5543" s="1" t="s">
        <v>229</v>
      </c>
      <c r="G5543" s="1" t="s">
        <v>164</v>
      </c>
      <c r="H5543" s="1" t="s">
        <v>240</v>
      </c>
    </row>
    <row r="5544" spans="1:8" x14ac:dyDescent="0.25">
      <c r="A5544" s="1">
        <v>400043</v>
      </c>
      <c r="B5544" s="1" t="s">
        <v>1526</v>
      </c>
      <c r="C5544" s="1">
        <v>103024603</v>
      </c>
      <c r="D5544" s="1">
        <v>43</v>
      </c>
      <c r="E5544" s="1" t="s">
        <v>1578</v>
      </c>
      <c r="F5544" s="1" t="s">
        <v>229</v>
      </c>
      <c r="G5544" s="1" t="s">
        <v>164</v>
      </c>
      <c r="H5544" s="1" t="s">
        <v>240</v>
      </c>
    </row>
    <row r="5545" spans="1:8" x14ac:dyDescent="0.25">
      <c r="A5545" s="1">
        <v>400044</v>
      </c>
      <c r="B5545" s="1" t="s">
        <v>1526</v>
      </c>
      <c r="C5545" s="1">
        <v>103024753</v>
      </c>
      <c r="D5545" s="1">
        <v>44</v>
      </c>
      <c r="E5545" s="1" t="s">
        <v>1579</v>
      </c>
      <c r="F5545" s="1" t="s">
        <v>229</v>
      </c>
      <c r="G5545" s="1" t="s">
        <v>164</v>
      </c>
      <c r="H5545" s="1" t="s">
        <v>240</v>
      </c>
    </row>
    <row r="5546" spans="1:8" x14ac:dyDescent="0.25">
      <c r="A5546" s="1">
        <v>400045</v>
      </c>
      <c r="B5546" s="1" t="s">
        <v>1526</v>
      </c>
      <c r="C5546" s="1">
        <v>103025002</v>
      </c>
      <c r="D5546" s="1">
        <v>45</v>
      </c>
      <c r="E5546" s="1" t="s">
        <v>1580</v>
      </c>
      <c r="F5546" s="1" t="s">
        <v>229</v>
      </c>
      <c r="G5546" s="1" t="s">
        <v>164</v>
      </c>
      <c r="H5546" s="1" t="s">
        <v>240</v>
      </c>
    </row>
    <row r="5547" spans="1:8" x14ac:dyDescent="0.25">
      <c r="A5547" s="1">
        <v>400046</v>
      </c>
      <c r="B5547" s="1" t="s">
        <v>1526</v>
      </c>
      <c r="C5547" s="1">
        <v>103026002</v>
      </c>
      <c r="D5547" s="1">
        <v>46</v>
      </c>
      <c r="E5547" s="1" t="s">
        <v>1581</v>
      </c>
      <c r="F5547" s="1" t="s">
        <v>229</v>
      </c>
      <c r="G5547" s="1" t="s">
        <v>164</v>
      </c>
      <c r="H5547" s="1" t="s">
        <v>240</v>
      </c>
    </row>
    <row r="5548" spans="1:8" x14ac:dyDescent="0.25">
      <c r="A5548" s="1">
        <v>400047</v>
      </c>
      <c r="B5548" s="1" t="s">
        <v>1526</v>
      </c>
      <c r="C5548" s="1">
        <v>103026303</v>
      </c>
      <c r="D5548" s="1">
        <v>47</v>
      </c>
      <c r="E5548" s="1" t="s">
        <v>1582</v>
      </c>
      <c r="F5548" s="1" t="s">
        <v>229</v>
      </c>
      <c r="G5548" s="1" t="s">
        <v>164</v>
      </c>
      <c r="H5548" s="1" t="s">
        <v>240</v>
      </c>
    </row>
    <row r="5549" spans="1:8" x14ac:dyDescent="0.25">
      <c r="A5549" s="1">
        <v>400048</v>
      </c>
      <c r="B5549" s="1" t="s">
        <v>1526</v>
      </c>
      <c r="C5549" s="1">
        <v>103026343</v>
      </c>
      <c r="D5549" s="1">
        <v>48</v>
      </c>
      <c r="E5549" s="1" t="s">
        <v>1583</v>
      </c>
      <c r="F5549" s="1" t="s">
        <v>229</v>
      </c>
      <c r="G5549" s="1" t="s">
        <v>164</v>
      </c>
      <c r="H5549" s="1" t="s">
        <v>240</v>
      </c>
    </row>
    <row r="5550" spans="1:8" x14ac:dyDescent="0.25">
      <c r="A5550" s="1">
        <v>400049</v>
      </c>
      <c r="B5550" s="1" t="s">
        <v>1526</v>
      </c>
      <c r="C5550" s="1">
        <v>103026402</v>
      </c>
      <c r="D5550" s="1">
        <v>49</v>
      </c>
      <c r="E5550" s="1" t="s">
        <v>1584</v>
      </c>
      <c r="F5550" s="1" t="s">
        <v>229</v>
      </c>
      <c r="G5550" s="1" t="s">
        <v>164</v>
      </c>
      <c r="H5550" s="1" t="s">
        <v>240</v>
      </c>
    </row>
    <row r="5551" spans="1:8" x14ac:dyDescent="0.25">
      <c r="A5551" s="1">
        <v>400050</v>
      </c>
      <c r="B5551" s="1" t="s">
        <v>1526</v>
      </c>
      <c r="C5551" s="1">
        <v>103026852</v>
      </c>
      <c r="D5551" s="1">
        <v>50</v>
      </c>
      <c r="E5551" s="1" t="s">
        <v>1585</v>
      </c>
      <c r="F5551" s="1" t="s">
        <v>229</v>
      </c>
      <c r="G5551" s="1" t="s">
        <v>164</v>
      </c>
      <c r="H5551" s="1" t="s">
        <v>240</v>
      </c>
    </row>
    <row r="5552" spans="1:8" x14ac:dyDescent="0.25">
      <c r="A5552" s="1">
        <v>400051</v>
      </c>
      <c r="B5552" s="1" t="s">
        <v>1526</v>
      </c>
      <c r="C5552" s="1">
        <v>103026873</v>
      </c>
      <c r="D5552" s="1">
        <v>51</v>
      </c>
      <c r="E5552" s="1" t="s">
        <v>1586</v>
      </c>
      <c r="F5552" s="1" t="s">
        <v>229</v>
      </c>
      <c r="G5552" s="1" t="s">
        <v>164</v>
      </c>
      <c r="H5552" s="1" t="s">
        <v>240</v>
      </c>
    </row>
    <row r="5553" spans="1:8" x14ac:dyDescent="0.25">
      <c r="A5553" s="1">
        <v>400052</v>
      </c>
      <c r="B5553" s="1" t="s">
        <v>1526</v>
      </c>
      <c r="C5553" s="1">
        <v>103026902</v>
      </c>
      <c r="D5553" s="1">
        <v>52</v>
      </c>
      <c r="E5553" s="1" t="s">
        <v>1587</v>
      </c>
      <c r="F5553" s="1" t="s">
        <v>229</v>
      </c>
      <c r="G5553" s="1" t="s">
        <v>164</v>
      </c>
      <c r="H5553" s="1" t="s">
        <v>240</v>
      </c>
    </row>
    <row r="5554" spans="1:8" x14ac:dyDescent="0.25">
      <c r="A5554" s="1">
        <v>400053</v>
      </c>
      <c r="B5554" s="1" t="s">
        <v>1526</v>
      </c>
      <c r="C5554" s="1">
        <v>103027352</v>
      </c>
      <c r="D5554" s="1">
        <v>53</v>
      </c>
      <c r="E5554" s="1" t="s">
        <v>1588</v>
      </c>
      <c r="F5554" s="1" t="s">
        <v>229</v>
      </c>
      <c r="G5554" s="1" t="s">
        <v>164</v>
      </c>
      <c r="H5554" s="1" t="s">
        <v>240</v>
      </c>
    </row>
    <row r="5555" spans="1:8" x14ac:dyDescent="0.25">
      <c r="A5555" s="1">
        <v>400054</v>
      </c>
      <c r="B5555" s="1" t="s">
        <v>1526</v>
      </c>
      <c r="C5555" s="1">
        <v>103027503</v>
      </c>
      <c r="D5555" s="1">
        <v>54</v>
      </c>
      <c r="E5555" s="1" t="s">
        <v>1589</v>
      </c>
      <c r="F5555" s="1" t="s">
        <v>229</v>
      </c>
      <c r="G5555" s="1" t="s">
        <v>164</v>
      </c>
      <c r="H5555" s="1" t="s">
        <v>240</v>
      </c>
    </row>
    <row r="5556" spans="1:8" x14ac:dyDescent="0.25">
      <c r="A5556" s="1">
        <v>400055</v>
      </c>
      <c r="B5556" s="1" t="s">
        <v>1526</v>
      </c>
      <c r="C5556" s="1">
        <v>103027753</v>
      </c>
      <c r="D5556" s="1">
        <v>55</v>
      </c>
      <c r="E5556" s="1" t="s">
        <v>1590</v>
      </c>
      <c r="F5556" s="1" t="s">
        <v>229</v>
      </c>
      <c r="G5556" s="1" t="s">
        <v>164</v>
      </c>
      <c r="H5556" s="1" t="s">
        <v>240</v>
      </c>
    </row>
    <row r="5557" spans="1:8" x14ac:dyDescent="0.25">
      <c r="A5557" s="1">
        <v>400056</v>
      </c>
      <c r="B5557" s="1" t="s">
        <v>1526</v>
      </c>
      <c r="C5557" s="1">
        <v>103028203</v>
      </c>
      <c r="D5557" s="1">
        <v>56</v>
      </c>
      <c r="E5557" s="1" t="s">
        <v>1591</v>
      </c>
      <c r="F5557" s="1" t="s">
        <v>229</v>
      </c>
      <c r="G5557" s="1" t="s">
        <v>164</v>
      </c>
      <c r="H5557" s="1" t="s">
        <v>240</v>
      </c>
    </row>
    <row r="5558" spans="1:8" x14ac:dyDescent="0.25">
      <c r="A5558" s="1">
        <v>400057</v>
      </c>
      <c r="B5558" s="1" t="s">
        <v>1526</v>
      </c>
      <c r="C5558" s="1">
        <v>103028302</v>
      </c>
      <c r="D5558" s="1">
        <v>57</v>
      </c>
      <c r="E5558" s="1" t="s">
        <v>1592</v>
      </c>
      <c r="F5558" s="1" t="s">
        <v>229</v>
      </c>
      <c r="G5558" s="1" t="s">
        <v>164</v>
      </c>
      <c r="H5558" s="1" t="s">
        <v>240</v>
      </c>
    </row>
    <row r="5559" spans="1:8" x14ac:dyDescent="0.25">
      <c r="A5559" s="1">
        <v>400058</v>
      </c>
      <c r="B5559" s="1" t="s">
        <v>1526</v>
      </c>
      <c r="C5559" s="1">
        <v>103028653</v>
      </c>
      <c r="D5559" s="1">
        <v>58</v>
      </c>
      <c r="E5559" s="1" t="s">
        <v>1593</v>
      </c>
      <c r="F5559" s="1" t="s">
        <v>229</v>
      </c>
      <c r="G5559" s="1" t="s">
        <v>164</v>
      </c>
      <c r="H5559" s="1" t="s">
        <v>240</v>
      </c>
    </row>
    <row r="5560" spans="1:8" x14ac:dyDescent="0.25">
      <c r="A5560" s="1">
        <v>400059</v>
      </c>
      <c r="B5560" s="1" t="s">
        <v>1526</v>
      </c>
      <c r="C5560" s="1">
        <v>103028703</v>
      </c>
      <c r="D5560" s="1">
        <v>59</v>
      </c>
      <c r="E5560" s="1" t="s">
        <v>1594</v>
      </c>
      <c r="F5560" s="1" t="s">
        <v>229</v>
      </c>
      <c r="G5560" s="1" t="s">
        <v>164</v>
      </c>
      <c r="H5560" s="1" t="s">
        <v>240</v>
      </c>
    </row>
    <row r="5561" spans="1:8" x14ac:dyDescent="0.25">
      <c r="A5561" s="1">
        <v>400060</v>
      </c>
      <c r="B5561" s="1" t="s">
        <v>1526</v>
      </c>
      <c r="C5561" s="1">
        <v>103028753</v>
      </c>
      <c r="D5561" s="1">
        <v>60</v>
      </c>
      <c r="E5561" s="1" t="s">
        <v>1595</v>
      </c>
      <c r="F5561" s="1" t="s">
        <v>229</v>
      </c>
      <c r="G5561" s="1" t="s">
        <v>164</v>
      </c>
      <c r="H5561" s="1" t="s">
        <v>240</v>
      </c>
    </row>
    <row r="5562" spans="1:8" x14ac:dyDescent="0.25">
      <c r="A5562" s="1">
        <v>400061</v>
      </c>
      <c r="B5562" s="1" t="s">
        <v>1526</v>
      </c>
      <c r="C5562" s="1">
        <v>103028833</v>
      </c>
      <c r="D5562" s="1">
        <v>61</v>
      </c>
      <c r="E5562" s="1" t="s">
        <v>1596</v>
      </c>
      <c r="F5562" s="1" t="s">
        <v>229</v>
      </c>
      <c r="G5562" s="1" t="s">
        <v>164</v>
      </c>
      <c r="H5562" s="1" t="s">
        <v>240</v>
      </c>
    </row>
    <row r="5563" spans="1:8" x14ac:dyDescent="0.25">
      <c r="A5563" s="1">
        <v>400062</v>
      </c>
      <c r="B5563" s="1" t="s">
        <v>1526</v>
      </c>
      <c r="C5563" s="1">
        <v>103028853</v>
      </c>
      <c r="D5563" s="1">
        <v>62</v>
      </c>
      <c r="E5563" s="1" t="s">
        <v>1597</v>
      </c>
      <c r="F5563" s="1" t="s">
        <v>229</v>
      </c>
      <c r="G5563" s="1" t="s">
        <v>164</v>
      </c>
      <c r="H5563" s="1" t="s">
        <v>240</v>
      </c>
    </row>
    <row r="5564" spans="1:8" x14ac:dyDescent="0.25">
      <c r="A5564" s="1">
        <v>400063</v>
      </c>
      <c r="B5564" s="1" t="s">
        <v>1526</v>
      </c>
      <c r="C5564" s="1">
        <v>103029203</v>
      </c>
      <c r="D5564" s="1">
        <v>63</v>
      </c>
      <c r="E5564" s="1" t="s">
        <v>1598</v>
      </c>
      <c r="F5564" s="1" t="s">
        <v>229</v>
      </c>
      <c r="G5564" s="1" t="s">
        <v>164</v>
      </c>
      <c r="H5564" s="1" t="s">
        <v>240</v>
      </c>
    </row>
    <row r="5565" spans="1:8" x14ac:dyDescent="0.25">
      <c r="A5565" s="1">
        <v>400064</v>
      </c>
      <c r="B5565" s="1" t="s">
        <v>1526</v>
      </c>
      <c r="C5565" s="1">
        <v>103029403</v>
      </c>
      <c r="D5565" s="1">
        <v>64</v>
      </c>
      <c r="E5565" s="1" t="s">
        <v>1599</v>
      </c>
      <c r="F5565" s="1" t="s">
        <v>229</v>
      </c>
      <c r="G5565" s="1" t="s">
        <v>164</v>
      </c>
      <c r="H5565" s="1" t="s">
        <v>240</v>
      </c>
    </row>
    <row r="5566" spans="1:8" x14ac:dyDescent="0.25">
      <c r="A5566" s="1">
        <v>400065</v>
      </c>
      <c r="B5566" s="1" t="s">
        <v>1526</v>
      </c>
      <c r="C5566" s="1">
        <v>103029553</v>
      </c>
      <c r="D5566" s="1">
        <v>65</v>
      </c>
      <c r="E5566" s="1" t="s">
        <v>1600</v>
      </c>
      <c r="F5566" s="1" t="s">
        <v>229</v>
      </c>
      <c r="G5566" s="1" t="s">
        <v>164</v>
      </c>
      <c r="H5566" s="1" t="s">
        <v>240</v>
      </c>
    </row>
    <row r="5567" spans="1:8" x14ac:dyDescent="0.25">
      <c r="A5567" s="1">
        <v>400066</v>
      </c>
      <c r="B5567" s="1" t="s">
        <v>1526</v>
      </c>
      <c r="C5567" s="1">
        <v>103029603</v>
      </c>
      <c r="D5567" s="1">
        <v>66</v>
      </c>
      <c r="E5567" s="1" t="s">
        <v>1601</v>
      </c>
      <c r="F5567" s="1" t="s">
        <v>229</v>
      </c>
      <c r="G5567" s="1" t="s">
        <v>164</v>
      </c>
      <c r="H5567" s="1" t="s">
        <v>240</v>
      </c>
    </row>
    <row r="5568" spans="1:8" x14ac:dyDescent="0.25">
      <c r="A5568" s="1">
        <v>400067</v>
      </c>
      <c r="B5568" s="1" t="s">
        <v>1526</v>
      </c>
      <c r="C5568" s="1">
        <v>103029803</v>
      </c>
      <c r="D5568" s="1">
        <v>67</v>
      </c>
      <c r="E5568" s="1" t="s">
        <v>1602</v>
      </c>
      <c r="F5568" s="1" t="s">
        <v>229</v>
      </c>
      <c r="G5568" s="1" t="s">
        <v>164</v>
      </c>
      <c r="H5568" s="1" t="s">
        <v>240</v>
      </c>
    </row>
    <row r="5569" spans="1:8" x14ac:dyDescent="0.25">
      <c r="A5569" s="1">
        <v>400068</v>
      </c>
      <c r="B5569" s="1" t="s">
        <v>1526</v>
      </c>
      <c r="C5569" s="1">
        <v>103029902</v>
      </c>
      <c r="D5569" s="1">
        <v>68</v>
      </c>
      <c r="E5569" s="1" t="s">
        <v>1603</v>
      </c>
      <c r="F5569" s="1" t="s">
        <v>229</v>
      </c>
      <c r="G5569" s="1" t="s">
        <v>164</v>
      </c>
      <c r="H5569" s="1" t="s">
        <v>240</v>
      </c>
    </row>
    <row r="5570" spans="1:8" x14ac:dyDescent="0.25">
      <c r="A5570" s="1">
        <v>400069</v>
      </c>
      <c r="B5570" s="1" t="s">
        <v>1526</v>
      </c>
      <c r="C5570" s="1">
        <v>104101252</v>
      </c>
      <c r="D5570" s="1">
        <v>69</v>
      </c>
      <c r="E5570" s="1" t="s">
        <v>1604</v>
      </c>
      <c r="F5570" s="1" t="s">
        <v>230</v>
      </c>
      <c r="G5570" s="1" t="s">
        <v>165</v>
      </c>
      <c r="H5570" s="1" t="s">
        <v>240</v>
      </c>
    </row>
    <row r="5571" spans="1:8" x14ac:dyDescent="0.25">
      <c r="A5571" s="1">
        <v>400070</v>
      </c>
      <c r="B5571" s="1" t="s">
        <v>1526</v>
      </c>
      <c r="C5571" s="1">
        <v>104103603</v>
      </c>
      <c r="D5571" s="1">
        <v>70</v>
      </c>
      <c r="E5571" s="1" t="s">
        <v>1605</v>
      </c>
      <c r="F5571" s="1" t="s">
        <v>230</v>
      </c>
      <c r="G5571" s="1" t="s">
        <v>165</v>
      </c>
      <c r="H5571" s="1" t="s">
        <v>240</v>
      </c>
    </row>
    <row r="5572" spans="1:8" x14ac:dyDescent="0.25">
      <c r="A5572" s="1">
        <v>400071</v>
      </c>
      <c r="B5572" s="1" t="s">
        <v>1526</v>
      </c>
      <c r="C5572" s="1">
        <v>104105003</v>
      </c>
      <c r="D5572" s="1">
        <v>71</v>
      </c>
      <c r="E5572" s="1" t="s">
        <v>1606</v>
      </c>
      <c r="F5572" s="1" t="s">
        <v>230</v>
      </c>
      <c r="G5572" s="1" t="s">
        <v>165</v>
      </c>
      <c r="H5572" s="1" t="s">
        <v>240</v>
      </c>
    </row>
    <row r="5573" spans="1:8" x14ac:dyDescent="0.25">
      <c r="A5573" s="1">
        <v>400072</v>
      </c>
      <c r="B5573" s="1" t="s">
        <v>1526</v>
      </c>
      <c r="C5573" s="1">
        <v>104105353</v>
      </c>
      <c r="D5573" s="1">
        <v>72</v>
      </c>
      <c r="E5573" s="1" t="s">
        <v>1607</v>
      </c>
      <c r="F5573" s="1" t="s">
        <v>230</v>
      </c>
      <c r="G5573" s="1" t="s">
        <v>165</v>
      </c>
      <c r="H5573" s="1" t="s">
        <v>240</v>
      </c>
    </row>
    <row r="5574" spans="1:8" x14ac:dyDescent="0.25">
      <c r="A5574" s="1">
        <v>400073</v>
      </c>
      <c r="B5574" s="1" t="s">
        <v>1526</v>
      </c>
      <c r="C5574" s="1">
        <v>104107503</v>
      </c>
      <c r="D5574" s="1">
        <v>73</v>
      </c>
      <c r="E5574" s="1" t="s">
        <v>1608</v>
      </c>
      <c r="F5574" s="1" t="s">
        <v>230</v>
      </c>
      <c r="G5574" s="1" t="s">
        <v>165</v>
      </c>
      <c r="H5574" s="1" t="s">
        <v>240</v>
      </c>
    </row>
    <row r="5575" spans="1:8" x14ac:dyDescent="0.25">
      <c r="A5575" s="1">
        <v>400074</v>
      </c>
      <c r="B5575" s="1" t="s">
        <v>1526</v>
      </c>
      <c r="C5575" s="1">
        <v>104107803</v>
      </c>
      <c r="D5575" s="1">
        <v>74</v>
      </c>
      <c r="E5575" s="1" t="s">
        <v>1609</v>
      </c>
      <c r="F5575" s="1" t="s">
        <v>230</v>
      </c>
      <c r="G5575" s="1" t="s">
        <v>165</v>
      </c>
      <c r="H5575" s="1" t="s">
        <v>240</v>
      </c>
    </row>
    <row r="5576" spans="1:8" x14ac:dyDescent="0.25">
      <c r="A5576" s="1">
        <v>400075</v>
      </c>
      <c r="B5576" s="1" t="s">
        <v>1526</v>
      </c>
      <c r="C5576" s="1">
        <v>104107903</v>
      </c>
      <c r="D5576" s="1">
        <v>75</v>
      </c>
      <c r="E5576" s="1" t="s">
        <v>1610</v>
      </c>
      <c r="F5576" s="1" t="s">
        <v>230</v>
      </c>
      <c r="G5576" s="1" t="s">
        <v>165</v>
      </c>
      <c r="H5576" s="1" t="s">
        <v>240</v>
      </c>
    </row>
    <row r="5577" spans="1:8" x14ac:dyDescent="0.25">
      <c r="A5577" s="1">
        <v>400076</v>
      </c>
      <c r="B5577" s="1" t="s">
        <v>1526</v>
      </c>
      <c r="C5577" s="1">
        <v>104372003</v>
      </c>
      <c r="D5577" s="1">
        <v>76</v>
      </c>
      <c r="E5577" s="1" t="s">
        <v>1611</v>
      </c>
      <c r="F5577" s="1" t="s">
        <v>230</v>
      </c>
      <c r="G5577" s="1" t="s">
        <v>166</v>
      </c>
      <c r="H5577" s="1" t="s">
        <v>240</v>
      </c>
    </row>
    <row r="5578" spans="1:8" x14ac:dyDescent="0.25">
      <c r="A5578" s="1">
        <v>400077</v>
      </c>
      <c r="B5578" s="1" t="s">
        <v>1526</v>
      </c>
      <c r="C5578" s="1">
        <v>104374003</v>
      </c>
      <c r="D5578" s="1">
        <v>77</v>
      </c>
      <c r="E5578" s="1" t="s">
        <v>1612</v>
      </c>
      <c r="F5578" s="1" t="s">
        <v>230</v>
      </c>
      <c r="G5578" s="1" t="s">
        <v>166</v>
      </c>
      <c r="H5578" s="1" t="s">
        <v>240</v>
      </c>
    </row>
    <row r="5579" spans="1:8" x14ac:dyDescent="0.25">
      <c r="A5579" s="1">
        <v>400078</v>
      </c>
      <c r="B5579" s="1" t="s">
        <v>1526</v>
      </c>
      <c r="C5579" s="1">
        <v>104375003</v>
      </c>
      <c r="D5579" s="1">
        <v>78</v>
      </c>
      <c r="E5579" s="1" t="s">
        <v>1613</v>
      </c>
      <c r="F5579" s="1" t="s">
        <v>230</v>
      </c>
      <c r="G5579" s="1" t="s">
        <v>166</v>
      </c>
      <c r="H5579" s="1" t="s">
        <v>240</v>
      </c>
    </row>
    <row r="5580" spans="1:8" x14ac:dyDescent="0.25">
      <c r="A5580" s="1">
        <v>400079</v>
      </c>
      <c r="B5580" s="1" t="s">
        <v>1526</v>
      </c>
      <c r="C5580" s="1">
        <v>104375203</v>
      </c>
      <c r="D5580" s="1">
        <v>79</v>
      </c>
      <c r="E5580" s="1" t="s">
        <v>1614</v>
      </c>
      <c r="F5580" s="1" t="s">
        <v>230</v>
      </c>
      <c r="G5580" s="1" t="s">
        <v>166</v>
      </c>
      <c r="H5580" s="1" t="s">
        <v>240</v>
      </c>
    </row>
    <row r="5581" spans="1:8" x14ac:dyDescent="0.25">
      <c r="A5581" s="1">
        <v>400080</v>
      </c>
      <c r="B5581" s="1" t="s">
        <v>1526</v>
      </c>
      <c r="C5581" s="1">
        <v>104375302</v>
      </c>
      <c r="D5581" s="1">
        <v>80</v>
      </c>
      <c r="E5581" s="1" t="s">
        <v>1615</v>
      </c>
      <c r="F5581" s="1" t="s">
        <v>230</v>
      </c>
      <c r="G5581" s="1" t="s">
        <v>166</v>
      </c>
      <c r="H5581" s="1" t="s">
        <v>240</v>
      </c>
    </row>
    <row r="5582" spans="1:8" x14ac:dyDescent="0.25">
      <c r="A5582" s="1">
        <v>400081</v>
      </c>
      <c r="B5582" s="1" t="s">
        <v>1526</v>
      </c>
      <c r="C5582" s="1">
        <v>104376203</v>
      </c>
      <c r="D5582" s="1">
        <v>81</v>
      </c>
      <c r="E5582" s="1" t="s">
        <v>1616</v>
      </c>
      <c r="F5582" s="1" t="s">
        <v>230</v>
      </c>
      <c r="G5582" s="1" t="s">
        <v>166</v>
      </c>
      <c r="H5582" s="1" t="s">
        <v>240</v>
      </c>
    </row>
    <row r="5583" spans="1:8" x14ac:dyDescent="0.25">
      <c r="A5583" s="1">
        <v>400082</v>
      </c>
      <c r="B5583" s="1" t="s">
        <v>1526</v>
      </c>
      <c r="C5583" s="1">
        <v>104377003</v>
      </c>
      <c r="D5583" s="1">
        <v>82</v>
      </c>
      <c r="E5583" s="1" t="s">
        <v>1617</v>
      </c>
      <c r="F5583" s="1" t="s">
        <v>230</v>
      </c>
      <c r="G5583" s="1" t="s">
        <v>166</v>
      </c>
      <c r="H5583" s="1" t="s">
        <v>240</v>
      </c>
    </row>
    <row r="5584" spans="1:8" x14ac:dyDescent="0.25">
      <c r="A5584" s="1">
        <v>400083</v>
      </c>
      <c r="B5584" s="1" t="s">
        <v>1526</v>
      </c>
      <c r="C5584" s="1">
        <v>104378003</v>
      </c>
      <c r="D5584" s="1">
        <v>83</v>
      </c>
      <c r="E5584" s="1" t="s">
        <v>1618</v>
      </c>
      <c r="F5584" s="1" t="s">
        <v>230</v>
      </c>
      <c r="G5584" s="1" t="s">
        <v>166</v>
      </c>
      <c r="H5584" s="1" t="s">
        <v>240</v>
      </c>
    </row>
    <row r="5585" spans="1:8" x14ac:dyDescent="0.25">
      <c r="A5585" s="1">
        <v>400084</v>
      </c>
      <c r="B5585" s="1" t="s">
        <v>1526</v>
      </c>
      <c r="C5585" s="1">
        <v>104431304</v>
      </c>
      <c r="D5585" s="1">
        <v>84</v>
      </c>
      <c r="E5585" s="1" t="s">
        <v>1619</v>
      </c>
      <c r="F5585" s="1" t="s">
        <v>230</v>
      </c>
      <c r="G5585" s="1" t="s">
        <v>167</v>
      </c>
      <c r="H5585" s="1" t="s">
        <v>240</v>
      </c>
    </row>
    <row r="5586" spans="1:8" x14ac:dyDescent="0.25">
      <c r="A5586" s="1">
        <v>400085</v>
      </c>
      <c r="B5586" s="1" t="s">
        <v>1526</v>
      </c>
      <c r="C5586" s="1">
        <v>104432503</v>
      </c>
      <c r="D5586" s="1">
        <v>85</v>
      </c>
      <c r="E5586" s="1" t="s">
        <v>1620</v>
      </c>
      <c r="F5586" s="1" t="s">
        <v>230</v>
      </c>
      <c r="G5586" s="1" t="s">
        <v>167</v>
      </c>
      <c r="H5586" s="1" t="s">
        <v>240</v>
      </c>
    </row>
    <row r="5587" spans="1:8" x14ac:dyDescent="0.25">
      <c r="A5587" s="1">
        <v>400086</v>
      </c>
      <c r="B5587" s="1" t="s">
        <v>1526</v>
      </c>
      <c r="C5587" s="1">
        <v>104432803</v>
      </c>
      <c r="D5587" s="1">
        <v>86</v>
      </c>
      <c r="E5587" s="1" t="s">
        <v>1621</v>
      </c>
      <c r="F5587" s="1" t="s">
        <v>230</v>
      </c>
      <c r="G5587" s="1" t="s">
        <v>167</v>
      </c>
      <c r="H5587" s="1" t="s">
        <v>240</v>
      </c>
    </row>
    <row r="5588" spans="1:8" x14ac:dyDescent="0.25">
      <c r="A5588" s="1">
        <v>400087</v>
      </c>
      <c r="B5588" s="1" t="s">
        <v>1526</v>
      </c>
      <c r="C5588" s="1">
        <v>104432903</v>
      </c>
      <c r="D5588" s="1">
        <v>87</v>
      </c>
      <c r="E5588" s="1" t="s">
        <v>1622</v>
      </c>
      <c r="F5588" s="1" t="s">
        <v>230</v>
      </c>
      <c r="G5588" s="1" t="s">
        <v>167</v>
      </c>
      <c r="H5588" s="1" t="s">
        <v>240</v>
      </c>
    </row>
    <row r="5589" spans="1:8" x14ac:dyDescent="0.25">
      <c r="A5589" s="1">
        <v>400088</v>
      </c>
      <c r="B5589" s="1" t="s">
        <v>1526</v>
      </c>
      <c r="C5589" s="1">
        <v>104433303</v>
      </c>
      <c r="D5589" s="1">
        <v>88</v>
      </c>
      <c r="E5589" s="1" t="s">
        <v>1623</v>
      </c>
      <c r="F5589" s="1" t="s">
        <v>230</v>
      </c>
      <c r="G5589" s="1" t="s">
        <v>167</v>
      </c>
      <c r="H5589" s="1" t="s">
        <v>240</v>
      </c>
    </row>
    <row r="5590" spans="1:8" x14ac:dyDescent="0.25">
      <c r="A5590" s="1">
        <v>400089</v>
      </c>
      <c r="B5590" s="1" t="s">
        <v>1526</v>
      </c>
      <c r="C5590" s="1">
        <v>104433604</v>
      </c>
      <c r="D5590" s="1">
        <v>89</v>
      </c>
      <c r="E5590" s="1" t="s">
        <v>1624</v>
      </c>
      <c r="F5590" s="1" t="s">
        <v>230</v>
      </c>
      <c r="G5590" s="1" t="s">
        <v>167</v>
      </c>
      <c r="H5590" s="1" t="s">
        <v>240</v>
      </c>
    </row>
    <row r="5591" spans="1:8" x14ac:dyDescent="0.25">
      <c r="A5591" s="1">
        <v>400090</v>
      </c>
      <c r="B5591" s="1" t="s">
        <v>1526</v>
      </c>
      <c r="C5591" s="1">
        <v>104433903</v>
      </c>
      <c r="D5591" s="1">
        <v>90</v>
      </c>
      <c r="E5591" s="1" t="s">
        <v>1625</v>
      </c>
      <c r="F5591" s="1" t="s">
        <v>230</v>
      </c>
      <c r="G5591" s="1" t="s">
        <v>167</v>
      </c>
      <c r="H5591" s="1" t="s">
        <v>240</v>
      </c>
    </row>
    <row r="5592" spans="1:8" x14ac:dyDescent="0.25">
      <c r="A5592" s="1">
        <v>400091</v>
      </c>
      <c r="B5592" s="1" t="s">
        <v>1526</v>
      </c>
      <c r="C5592" s="1">
        <v>104435003</v>
      </c>
      <c r="D5592" s="1">
        <v>91</v>
      </c>
      <c r="E5592" s="1" t="s">
        <v>1626</v>
      </c>
      <c r="F5592" s="1" t="s">
        <v>230</v>
      </c>
      <c r="G5592" s="1" t="s">
        <v>167</v>
      </c>
      <c r="H5592" s="1" t="s">
        <v>240</v>
      </c>
    </row>
    <row r="5593" spans="1:8" x14ac:dyDescent="0.25">
      <c r="A5593" s="1">
        <v>400092</v>
      </c>
      <c r="B5593" s="1" t="s">
        <v>1526</v>
      </c>
      <c r="C5593" s="1">
        <v>104435303</v>
      </c>
      <c r="D5593" s="1">
        <v>92</v>
      </c>
      <c r="E5593" s="1" t="s">
        <v>1627</v>
      </c>
      <c r="F5593" s="1" t="s">
        <v>230</v>
      </c>
      <c r="G5593" s="1" t="s">
        <v>167</v>
      </c>
      <c r="H5593" s="1" t="s">
        <v>240</v>
      </c>
    </row>
    <row r="5594" spans="1:8" x14ac:dyDescent="0.25">
      <c r="A5594" s="1">
        <v>400093</v>
      </c>
      <c r="B5594" s="1" t="s">
        <v>1526</v>
      </c>
      <c r="C5594" s="1">
        <v>104435603</v>
      </c>
      <c r="D5594" s="1">
        <v>93</v>
      </c>
      <c r="E5594" s="1" t="s">
        <v>1628</v>
      </c>
      <c r="F5594" s="1" t="s">
        <v>230</v>
      </c>
      <c r="G5594" s="1" t="s">
        <v>167</v>
      </c>
      <c r="H5594" s="1" t="s">
        <v>240</v>
      </c>
    </row>
    <row r="5595" spans="1:8" x14ac:dyDescent="0.25">
      <c r="A5595" s="1">
        <v>400094</v>
      </c>
      <c r="B5595" s="1" t="s">
        <v>1526</v>
      </c>
      <c r="C5595" s="1">
        <v>104435703</v>
      </c>
      <c r="D5595" s="1">
        <v>94</v>
      </c>
      <c r="E5595" s="1" t="s">
        <v>1629</v>
      </c>
      <c r="F5595" s="1" t="s">
        <v>230</v>
      </c>
      <c r="G5595" s="1" t="s">
        <v>167</v>
      </c>
      <c r="H5595" s="1" t="s">
        <v>240</v>
      </c>
    </row>
    <row r="5596" spans="1:8" x14ac:dyDescent="0.25">
      <c r="A5596" s="1">
        <v>400095</v>
      </c>
      <c r="B5596" s="1" t="s">
        <v>1526</v>
      </c>
      <c r="C5596" s="1">
        <v>104437503</v>
      </c>
      <c r="D5596" s="1">
        <v>95</v>
      </c>
      <c r="E5596" s="1" t="s">
        <v>1630</v>
      </c>
      <c r="F5596" s="1" t="s">
        <v>230</v>
      </c>
      <c r="G5596" s="1" t="s">
        <v>167</v>
      </c>
      <c r="H5596" s="1" t="s">
        <v>240</v>
      </c>
    </row>
    <row r="5597" spans="1:8" x14ac:dyDescent="0.25">
      <c r="A5597" s="1">
        <v>400096</v>
      </c>
      <c r="B5597" s="1" t="s">
        <v>1526</v>
      </c>
      <c r="C5597" s="1">
        <v>105201033</v>
      </c>
      <c r="D5597" s="1">
        <v>96</v>
      </c>
      <c r="E5597" s="1" t="s">
        <v>1631</v>
      </c>
      <c r="F5597" s="1" t="s">
        <v>231</v>
      </c>
      <c r="G5597" s="1" t="s">
        <v>168</v>
      </c>
      <c r="H5597" s="1" t="s">
        <v>240</v>
      </c>
    </row>
    <row r="5598" spans="1:8" x14ac:dyDescent="0.25">
      <c r="A5598" s="1">
        <v>400097</v>
      </c>
      <c r="B5598" s="1" t="s">
        <v>1526</v>
      </c>
      <c r="C5598" s="1">
        <v>105201352</v>
      </c>
      <c r="D5598" s="1">
        <v>97</v>
      </c>
      <c r="E5598" s="1" t="s">
        <v>1632</v>
      </c>
      <c r="F5598" s="1" t="s">
        <v>231</v>
      </c>
      <c r="G5598" s="1" t="s">
        <v>168</v>
      </c>
      <c r="H5598" s="1" t="s">
        <v>240</v>
      </c>
    </row>
    <row r="5599" spans="1:8" x14ac:dyDescent="0.25">
      <c r="A5599" s="1">
        <v>400098</v>
      </c>
      <c r="B5599" s="1" t="s">
        <v>1526</v>
      </c>
      <c r="C5599" s="1">
        <v>105204703</v>
      </c>
      <c r="D5599" s="1">
        <v>98</v>
      </c>
      <c r="E5599" s="1" t="s">
        <v>1633</v>
      </c>
      <c r="F5599" s="1" t="s">
        <v>231</v>
      </c>
      <c r="G5599" s="1" t="s">
        <v>168</v>
      </c>
      <c r="H5599" s="1" t="s">
        <v>240</v>
      </c>
    </row>
    <row r="5600" spans="1:8" x14ac:dyDescent="0.25">
      <c r="A5600" s="1">
        <v>400099</v>
      </c>
      <c r="B5600" s="1" t="s">
        <v>1526</v>
      </c>
      <c r="C5600" s="1">
        <v>105251453</v>
      </c>
      <c r="D5600" s="1">
        <v>99</v>
      </c>
      <c r="E5600" s="1" t="s">
        <v>1634</v>
      </c>
      <c r="F5600" s="1" t="s">
        <v>231</v>
      </c>
      <c r="G5600" s="1" t="s">
        <v>169</v>
      </c>
      <c r="H5600" s="1" t="s">
        <v>240</v>
      </c>
    </row>
    <row r="5601" spans="1:8" x14ac:dyDescent="0.25">
      <c r="A5601" s="1">
        <v>400100</v>
      </c>
      <c r="B5601" s="1" t="s">
        <v>1526</v>
      </c>
      <c r="C5601" s="1">
        <v>105252602</v>
      </c>
      <c r="D5601" s="1">
        <v>100</v>
      </c>
      <c r="E5601" s="1" t="s">
        <v>1635</v>
      </c>
      <c r="F5601" s="1" t="s">
        <v>231</v>
      </c>
      <c r="G5601" s="1" t="s">
        <v>169</v>
      </c>
      <c r="H5601" s="1" t="s">
        <v>240</v>
      </c>
    </row>
    <row r="5602" spans="1:8" x14ac:dyDescent="0.25">
      <c r="A5602" s="1">
        <v>400101</v>
      </c>
      <c r="B5602" s="1" t="s">
        <v>1526</v>
      </c>
      <c r="C5602" s="1">
        <v>105253303</v>
      </c>
      <c r="D5602" s="1">
        <v>101</v>
      </c>
      <c r="E5602" s="1" t="s">
        <v>1636</v>
      </c>
      <c r="F5602" s="1" t="s">
        <v>231</v>
      </c>
      <c r="G5602" s="1" t="s">
        <v>169</v>
      </c>
      <c r="H5602" s="1" t="s">
        <v>240</v>
      </c>
    </row>
    <row r="5603" spans="1:8" x14ac:dyDescent="0.25">
      <c r="A5603" s="1">
        <v>400102</v>
      </c>
      <c r="B5603" s="1" t="s">
        <v>1526</v>
      </c>
      <c r="C5603" s="1">
        <v>105253553</v>
      </c>
      <c r="D5603" s="1">
        <v>102</v>
      </c>
      <c r="E5603" s="1" t="s">
        <v>1637</v>
      </c>
      <c r="F5603" s="1" t="s">
        <v>231</v>
      </c>
      <c r="G5603" s="1" t="s">
        <v>169</v>
      </c>
      <c r="H5603" s="1" t="s">
        <v>240</v>
      </c>
    </row>
    <row r="5604" spans="1:8" x14ac:dyDescent="0.25">
      <c r="A5604" s="1">
        <v>400103</v>
      </c>
      <c r="B5604" s="1" t="s">
        <v>1526</v>
      </c>
      <c r="C5604" s="1">
        <v>105253903</v>
      </c>
      <c r="D5604" s="1">
        <v>103</v>
      </c>
      <c r="E5604" s="1" t="s">
        <v>1638</v>
      </c>
      <c r="F5604" s="1" t="s">
        <v>231</v>
      </c>
      <c r="G5604" s="1" t="s">
        <v>169</v>
      </c>
      <c r="H5604" s="1" t="s">
        <v>240</v>
      </c>
    </row>
    <row r="5605" spans="1:8" x14ac:dyDescent="0.25">
      <c r="A5605" s="1">
        <v>400104</v>
      </c>
      <c r="B5605" s="1" t="s">
        <v>1526</v>
      </c>
      <c r="C5605" s="1">
        <v>105254053</v>
      </c>
      <c r="D5605" s="1">
        <v>104</v>
      </c>
      <c r="E5605" s="1" t="s">
        <v>1639</v>
      </c>
      <c r="F5605" s="1" t="s">
        <v>231</v>
      </c>
      <c r="G5605" s="1" t="s">
        <v>169</v>
      </c>
      <c r="H5605" s="1" t="s">
        <v>240</v>
      </c>
    </row>
    <row r="5606" spans="1:8" x14ac:dyDescent="0.25">
      <c r="A5606" s="1">
        <v>400105</v>
      </c>
      <c r="B5606" s="1" t="s">
        <v>1526</v>
      </c>
      <c r="C5606" s="1">
        <v>105254353</v>
      </c>
      <c r="D5606" s="1">
        <v>105</v>
      </c>
      <c r="E5606" s="1" t="s">
        <v>1640</v>
      </c>
      <c r="F5606" s="1" t="s">
        <v>231</v>
      </c>
      <c r="G5606" s="1" t="s">
        <v>169</v>
      </c>
      <c r="H5606" s="1" t="s">
        <v>240</v>
      </c>
    </row>
    <row r="5607" spans="1:8" x14ac:dyDescent="0.25">
      <c r="A5607" s="1">
        <v>400106</v>
      </c>
      <c r="B5607" s="1" t="s">
        <v>1526</v>
      </c>
      <c r="C5607" s="1">
        <v>105256553</v>
      </c>
      <c r="D5607" s="1">
        <v>106</v>
      </c>
      <c r="E5607" s="1" t="s">
        <v>1641</v>
      </c>
      <c r="F5607" s="1" t="s">
        <v>231</v>
      </c>
      <c r="G5607" s="1" t="s">
        <v>169</v>
      </c>
      <c r="H5607" s="1" t="s">
        <v>240</v>
      </c>
    </row>
    <row r="5608" spans="1:8" x14ac:dyDescent="0.25">
      <c r="A5608" s="1">
        <v>400107</v>
      </c>
      <c r="B5608" s="1" t="s">
        <v>1526</v>
      </c>
      <c r="C5608" s="1">
        <v>105257602</v>
      </c>
      <c r="D5608" s="1">
        <v>107</v>
      </c>
      <c r="E5608" s="1" t="s">
        <v>1642</v>
      </c>
      <c r="F5608" s="1" t="s">
        <v>231</v>
      </c>
      <c r="G5608" s="1" t="s">
        <v>169</v>
      </c>
      <c r="H5608" s="1" t="s">
        <v>240</v>
      </c>
    </row>
    <row r="5609" spans="1:8" x14ac:dyDescent="0.25">
      <c r="A5609" s="1">
        <v>400108</v>
      </c>
      <c r="B5609" s="1" t="s">
        <v>1526</v>
      </c>
      <c r="C5609" s="1">
        <v>105258303</v>
      </c>
      <c r="D5609" s="1">
        <v>108</v>
      </c>
      <c r="E5609" s="1" t="s">
        <v>1643</v>
      </c>
      <c r="F5609" s="1" t="s">
        <v>231</v>
      </c>
      <c r="G5609" s="1" t="s">
        <v>169</v>
      </c>
      <c r="H5609" s="1" t="s">
        <v>240</v>
      </c>
    </row>
    <row r="5610" spans="1:8" x14ac:dyDescent="0.25">
      <c r="A5610" s="1">
        <v>400109</v>
      </c>
      <c r="B5610" s="1" t="s">
        <v>1526</v>
      </c>
      <c r="C5610" s="1">
        <v>105258503</v>
      </c>
      <c r="D5610" s="1">
        <v>109</v>
      </c>
      <c r="E5610" s="1" t="s">
        <v>1644</v>
      </c>
      <c r="F5610" s="1" t="s">
        <v>231</v>
      </c>
      <c r="G5610" s="1" t="s">
        <v>169</v>
      </c>
      <c r="H5610" s="1" t="s">
        <v>240</v>
      </c>
    </row>
    <row r="5611" spans="1:8" x14ac:dyDescent="0.25">
      <c r="A5611" s="1">
        <v>400110</v>
      </c>
      <c r="B5611" s="1" t="s">
        <v>1526</v>
      </c>
      <c r="C5611" s="1">
        <v>105259103</v>
      </c>
      <c r="D5611" s="1">
        <v>110</v>
      </c>
      <c r="E5611" s="1" t="s">
        <v>1645</v>
      </c>
      <c r="F5611" s="1" t="s">
        <v>231</v>
      </c>
      <c r="G5611" s="1" t="s">
        <v>169</v>
      </c>
      <c r="H5611" s="1" t="s">
        <v>240</v>
      </c>
    </row>
    <row r="5612" spans="1:8" x14ac:dyDescent="0.25">
      <c r="A5612" s="1">
        <v>400111</v>
      </c>
      <c r="B5612" s="1" t="s">
        <v>1526</v>
      </c>
      <c r="C5612" s="1">
        <v>105259703</v>
      </c>
      <c r="D5612" s="1">
        <v>111</v>
      </c>
      <c r="E5612" s="1" t="s">
        <v>1646</v>
      </c>
      <c r="F5612" s="1" t="s">
        <v>231</v>
      </c>
      <c r="G5612" s="1" t="s">
        <v>169</v>
      </c>
      <c r="H5612" s="1" t="s">
        <v>240</v>
      </c>
    </row>
    <row r="5613" spans="1:8" x14ac:dyDescent="0.25">
      <c r="A5613" s="1">
        <v>400112</v>
      </c>
      <c r="B5613" s="1" t="s">
        <v>1526</v>
      </c>
      <c r="C5613" s="1">
        <v>105628302</v>
      </c>
      <c r="D5613" s="1">
        <v>112</v>
      </c>
      <c r="E5613" s="1" t="s">
        <v>1647</v>
      </c>
      <c r="F5613" s="1" t="s">
        <v>231</v>
      </c>
      <c r="G5613" s="1" t="s">
        <v>170</v>
      </c>
      <c r="H5613" s="1" t="s">
        <v>240</v>
      </c>
    </row>
    <row r="5614" spans="1:8" x14ac:dyDescent="0.25">
      <c r="A5614" s="1">
        <v>400113</v>
      </c>
      <c r="B5614" s="1" t="s">
        <v>1526</v>
      </c>
      <c r="C5614" s="1">
        <v>106160303</v>
      </c>
      <c r="D5614" s="1">
        <v>113</v>
      </c>
      <c r="E5614" s="1" t="s">
        <v>1648</v>
      </c>
      <c r="F5614" s="1" t="s">
        <v>230</v>
      </c>
      <c r="G5614" s="1" t="s">
        <v>171</v>
      </c>
      <c r="H5614" s="1" t="s">
        <v>240</v>
      </c>
    </row>
    <row r="5615" spans="1:8" x14ac:dyDescent="0.25">
      <c r="A5615" s="1">
        <v>400114</v>
      </c>
      <c r="B5615" s="1" t="s">
        <v>1526</v>
      </c>
      <c r="C5615" s="1">
        <v>106161203</v>
      </c>
      <c r="D5615" s="1">
        <v>114</v>
      </c>
      <c r="E5615" s="1" t="s">
        <v>1649</v>
      </c>
      <c r="F5615" s="1" t="s">
        <v>230</v>
      </c>
      <c r="G5615" s="1" t="s">
        <v>171</v>
      </c>
      <c r="H5615" s="1" t="s">
        <v>240</v>
      </c>
    </row>
    <row r="5616" spans="1:8" x14ac:dyDescent="0.25">
      <c r="A5616" s="1">
        <v>400115</v>
      </c>
      <c r="B5616" s="1" t="s">
        <v>1526</v>
      </c>
      <c r="C5616" s="1">
        <v>106161703</v>
      </c>
      <c r="D5616" s="1">
        <v>115</v>
      </c>
      <c r="E5616" s="1" t="s">
        <v>1650</v>
      </c>
      <c r="F5616" s="1" t="s">
        <v>230</v>
      </c>
      <c r="G5616" s="1" t="s">
        <v>171</v>
      </c>
      <c r="H5616" s="1" t="s">
        <v>240</v>
      </c>
    </row>
    <row r="5617" spans="1:8" x14ac:dyDescent="0.25">
      <c r="A5617" s="1">
        <v>400116</v>
      </c>
      <c r="B5617" s="1" t="s">
        <v>1526</v>
      </c>
      <c r="C5617" s="1">
        <v>106166503</v>
      </c>
      <c r="D5617" s="1">
        <v>116</v>
      </c>
      <c r="E5617" s="1" t="s">
        <v>1651</v>
      </c>
      <c r="F5617" s="1" t="s">
        <v>230</v>
      </c>
      <c r="G5617" s="1" t="s">
        <v>171</v>
      </c>
      <c r="H5617" s="1" t="s">
        <v>240</v>
      </c>
    </row>
    <row r="5618" spans="1:8" x14ac:dyDescent="0.25">
      <c r="A5618" s="1">
        <v>400117</v>
      </c>
      <c r="B5618" s="1" t="s">
        <v>1526</v>
      </c>
      <c r="C5618" s="1">
        <v>106167504</v>
      </c>
      <c r="D5618" s="1">
        <v>117</v>
      </c>
      <c r="E5618" s="1" t="s">
        <v>1652</v>
      </c>
      <c r="F5618" s="1" t="s">
        <v>230</v>
      </c>
      <c r="G5618" s="1" t="s">
        <v>171</v>
      </c>
      <c r="H5618" s="1" t="s">
        <v>240</v>
      </c>
    </row>
    <row r="5619" spans="1:8" x14ac:dyDescent="0.25">
      <c r="A5619" s="1">
        <v>400118</v>
      </c>
      <c r="B5619" s="1" t="s">
        <v>1526</v>
      </c>
      <c r="C5619" s="1">
        <v>106168003</v>
      </c>
      <c r="D5619" s="1">
        <v>118</v>
      </c>
      <c r="E5619" s="1" t="s">
        <v>1653</v>
      </c>
      <c r="F5619" s="1" t="s">
        <v>230</v>
      </c>
      <c r="G5619" s="1" t="s">
        <v>171</v>
      </c>
      <c r="H5619" s="1" t="s">
        <v>240</v>
      </c>
    </row>
    <row r="5620" spans="1:8" x14ac:dyDescent="0.25">
      <c r="A5620" s="1">
        <v>400119</v>
      </c>
      <c r="B5620" s="1" t="s">
        <v>1526</v>
      </c>
      <c r="C5620" s="1">
        <v>106169003</v>
      </c>
      <c r="D5620" s="1">
        <v>119</v>
      </c>
      <c r="E5620" s="1" t="s">
        <v>1654</v>
      </c>
      <c r="F5620" s="1" t="s">
        <v>230</v>
      </c>
      <c r="G5620" s="1" t="s">
        <v>171</v>
      </c>
      <c r="H5620" s="1" t="s">
        <v>240</v>
      </c>
    </row>
    <row r="5621" spans="1:8" x14ac:dyDescent="0.25">
      <c r="A5621" s="1">
        <v>400120</v>
      </c>
      <c r="B5621" s="1" t="s">
        <v>1526</v>
      </c>
      <c r="C5621" s="1">
        <v>106172003</v>
      </c>
      <c r="D5621" s="1">
        <v>120</v>
      </c>
      <c r="E5621" s="1" t="s">
        <v>1655</v>
      </c>
      <c r="F5621" s="1" t="s">
        <v>232</v>
      </c>
      <c r="G5621" s="1" t="s">
        <v>172</v>
      </c>
      <c r="H5621" s="1" t="s">
        <v>240</v>
      </c>
    </row>
    <row r="5622" spans="1:8" x14ac:dyDescent="0.25">
      <c r="A5622" s="1">
        <v>400121</v>
      </c>
      <c r="B5622" s="1" t="s">
        <v>1526</v>
      </c>
      <c r="C5622" s="1">
        <v>106272003</v>
      </c>
      <c r="D5622" s="1">
        <v>121</v>
      </c>
      <c r="E5622" s="1" t="s">
        <v>1656</v>
      </c>
      <c r="F5622" s="1" t="s">
        <v>231</v>
      </c>
      <c r="G5622" s="1" t="s">
        <v>173</v>
      </c>
      <c r="H5622" s="1" t="s">
        <v>240</v>
      </c>
    </row>
    <row r="5623" spans="1:8" x14ac:dyDescent="0.25">
      <c r="A5623" s="1">
        <v>400122</v>
      </c>
      <c r="B5623" s="1" t="s">
        <v>1526</v>
      </c>
      <c r="C5623" s="1">
        <v>106330703</v>
      </c>
      <c r="D5623" s="1">
        <v>122</v>
      </c>
      <c r="E5623" s="1" t="s">
        <v>1657</v>
      </c>
      <c r="F5623" s="1" t="s">
        <v>233</v>
      </c>
      <c r="G5623" s="1" t="s">
        <v>174</v>
      </c>
      <c r="H5623" s="1" t="s">
        <v>240</v>
      </c>
    </row>
    <row r="5624" spans="1:8" x14ac:dyDescent="0.25">
      <c r="A5624" s="1">
        <v>400123</v>
      </c>
      <c r="B5624" s="1" t="s">
        <v>1526</v>
      </c>
      <c r="C5624" s="1">
        <v>106330803</v>
      </c>
      <c r="D5624" s="1">
        <v>123</v>
      </c>
      <c r="E5624" s="1" t="s">
        <v>1658</v>
      </c>
      <c r="F5624" s="1" t="s">
        <v>233</v>
      </c>
      <c r="G5624" s="1" t="s">
        <v>174</v>
      </c>
      <c r="H5624" s="1" t="s">
        <v>240</v>
      </c>
    </row>
    <row r="5625" spans="1:8" x14ac:dyDescent="0.25">
      <c r="A5625" s="1">
        <v>400124</v>
      </c>
      <c r="B5625" s="1" t="s">
        <v>1526</v>
      </c>
      <c r="C5625" s="1">
        <v>106338003</v>
      </c>
      <c r="D5625" s="1">
        <v>124</v>
      </c>
      <c r="E5625" s="1" t="s">
        <v>1659</v>
      </c>
      <c r="F5625" s="1" t="s">
        <v>233</v>
      </c>
      <c r="G5625" s="1" t="s">
        <v>174</v>
      </c>
      <c r="H5625" s="1" t="s">
        <v>240</v>
      </c>
    </row>
    <row r="5626" spans="1:8" x14ac:dyDescent="0.25">
      <c r="A5626" s="1">
        <v>400125</v>
      </c>
      <c r="B5626" s="1" t="s">
        <v>1526</v>
      </c>
      <c r="C5626" s="1">
        <v>106611303</v>
      </c>
      <c r="D5626" s="1">
        <v>125</v>
      </c>
      <c r="E5626" s="1" t="s">
        <v>1660</v>
      </c>
      <c r="F5626" s="1" t="s">
        <v>231</v>
      </c>
      <c r="G5626" s="1" t="s">
        <v>175</v>
      </c>
      <c r="H5626" s="1" t="s">
        <v>240</v>
      </c>
    </row>
    <row r="5627" spans="1:8" x14ac:dyDescent="0.25">
      <c r="A5627" s="1">
        <v>400126</v>
      </c>
      <c r="B5627" s="1" t="s">
        <v>1526</v>
      </c>
      <c r="C5627" s="1">
        <v>106612203</v>
      </c>
      <c r="D5627" s="1">
        <v>126</v>
      </c>
      <c r="E5627" s="1" t="s">
        <v>1661</v>
      </c>
      <c r="F5627" s="1" t="s">
        <v>231</v>
      </c>
      <c r="G5627" s="1" t="s">
        <v>175</v>
      </c>
      <c r="H5627" s="1" t="s">
        <v>240</v>
      </c>
    </row>
    <row r="5628" spans="1:8" x14ac:dyDescent="0.25">
      <c r="A5628" s="1">
        <v>400127</v>
      </c>
      <c r="B5628" s="1" t="s">
        <v>1526</v>
      </c>
      <c r="C5628" s="1">
        <v>106616203</v>
      </c>
      <c r="D5628" s="1">
        <v>127</v>
      </c>
      <c r="E5628" s="1" t="s">
        <v>1662</v>
      </c>
      <c r="F5628" s="1" t="s">
        <v>231</v>
      </c>
      <c r="G5628" s="1" t="s">
        <v>175</v>
      </c>
      <c r="H5628" s="1" t="s">
        <v>240</v>
      </c>
    </row>
    <row r="5629" spans="1:8" x14ac:dyDescent="0.25">
      <c r="A5629" s="1">
        <v>400128</v>
      </c>
      <c r="B5629" s="1" t="s">
        <v>1526</v>
      </c>
      <c r="C5629" s="1">
        <v>106617203</v>
      </c>
      <c r="D5629" s="1">
        <v>128</v>
      </c>
      <c r="E5629" s="1" t="s">
        <v>1663</v>
      </c>
      <c r="F5629" s="1" t="s">
        <v>231</v>
      </c>
      <c r="G5629" s="1" t="s">
        <v>175</v>
      </c>
      <c r="H5629" s="1" t="s">
        <v>240</v>
      </c>
    </row>
    <row r="5630" spans="1:8" x14ac:dyDescent="0.25">
      <c r="A5630" s="1">
        <v>400129</v>
      </c>
      <c r="B5630" s="1" t="s">
        <v>1526</v>
      </c>
      <c r="C5630" s="1">
        <v>106618603</v>
      </c>
      <c r="D5630" s="1">
        <v>129</v>
      </c>
      <c r="E5630" s="1" t="s">
        <v>1664</v>
      </c>
      <c r="F5630" s="1" t="s">
        <v>231</v>
      </c>
      <c r="G5630" s="1" t="s">
        <v>175</v>
      </c>
      <c r="H5630" s="1" t="s">
        <v>240</v>
      </c>
    </row>
    <row r="5631" spans="1:8" x14ac:dyDescent="0.25">
      <c r="A5631" s="1">
        <v>400130</v>
      </c>
      <c r="B5631" s="1" t="s">
        <v>1526</v>
      </c>
      <c r="C5631" s="1">
        <v>107650603</v>
      </c>
      <c r="D5631" s="1">
        <v>130</v>
      </c>
      <c r="E5631" s="1" t="s">
        <v>1665</v>
      </c>
      <c r="F5631" s="1" t="s">
        <v>228</v>
      </c>
      <c r="G5631" s="1" t="s">
        <v>176</v>
      </c>
      <c r="H5631" s="1" t="s">
        <v>240</v>
      </c>
    </row>
    <row r="5632" spans="1:8" x14ac:dyDescent="0.25">
      <c r="A5632" s="1">
        <v>400131</v>
      </c>
      <c r="B5632" s="1" t="s">
        <v>1526</v>
      </c>
      <c r="C5632" s="1">
        <v>107650703</v>
      </c>
      <c r="D5632" s="1">
        <v>131</v>
      </c>
      <c r="E5632" s="1" t="s">
        <v>1666</v>
      </c>
      <c r="F5632" s="1" t="s">
        <v>228</v>
      </c>
      <c r="G5632" s="1" t="s">
        <v>176</v>
      </c>
      <c r="H5632" s="1" t="s">
        <v>240</v>
      </c>
    </row>
    <row r="5633" spans="1:8" x14ac:dyDescent="0.25">
      <c r="A5633" s="1">
        <v>400132</v>
      </c>
      <c r="B5633" s="1" t="s">
        <v>1526</v>
      </c>
      <c r="C5633" s="1">
        <v>107651603</v>
      </c>
      <c r="D5633" s="1">
        <v>132</v>
      </c>
      <c r="E5633" s="1" t="s">
        <v>1667</v>
      </c>
      <c r="F5633" s="1" t="s">
        <v>228</v>
      </c>
      <c r="G5633" s="1" t="s">
        <v>176</v>
      </c>
      <c r="H5633" s="1" t="s">
        <v>240</v>
      </c>
    </row>
    <row r="5634" spans="1:8" x14ac:dyDescent="0.25">
      <c r="A5634" s="1">
        <v>400133</v>
      </c>
      <c r="B5634" s="1" t="s">
        <v>1526</v>
      </c>
      <c r="C5634" s="1">
        <v>107652603</v>
      </c>
      <c r="D5634" s="1">
        <v>133</v>
      </c>
      <c r="E5634" s="1" t="s">
        <v>1668</v>
      </c>
      <c r="F5634" s="1" t="s">
        <v>228</v>
      </c>
      <c r="G5634" s="1" t="s">
        <v>176</v>
      </c>
      <c r="H5634" s="1" t="s">
        <v>240</v>
      </c>
    </row>
    <row r="5635" spans="1:8" x14ac:dyDescent="0.25">
      <c r="A5635" s="1">
        <v>400134</v>
      </c>
      <c r="B5635" s="1" t="s">
        <v>1526</v>
      </c>
      <c r="C5635" s="1">
        <v>107653102</v>
      </c>
      <c r="D5635" s="1">
        <v>134</v>
      </c>
      <c r="E5635" s="1" t="s">
        <v>1669</v>
      </c>
      <c r="F5635" s="1" t="s">
        <v>228</v>
      </c>
      <c r="G5635" s="1" t="s">
        <v>176</v>
      </c>
      <c r="H5635" s="1" t="s">
        <v>240</v>
      </c>
    </row>
    <row r="5636" spans="1:8" x14ac:dyDescent="0.25">
      <c r="A5636" s="1">
        <v>400135</v>
      </c>
      <c r="B5636" s="1" t="s">
        <v>1526</v>
      </c>
      <c r="C5636" s="1">
        <v>107653203</v>
      </c>
      <c r="D5636" s="1">
        <v>135</v>
      </c>
      <c r="E5636" s="1" t="s">
        <v>1670</v>
      </c>
      <c r="F5636" s="1" t="s">
        <v>228</v>
      </c>
      <c r="G5636" s="1" t="s">
        <v>176</v>
      </c>
      <c r="H5636" s="1" t="s">
        <v>240</v>
      </c>
    </row>
    <row r="5637" spans="1:8" x14ac:dyDescent="0.25">
      <c r="A5637" s="1">
        <v>400136</v>
      </c>
      <c r="B5637" s="1" t="s">
        <v>1526</v>
      </c>
      <c r="C5637" s="1">
        <v>107653802</v>
      </c>
      <c r="D5637" s="1">
        <v>136</v>
      </c>
      <c r="E5637" s="1" t="s">
        <v>1671</v>
      </c>
      <c r="F5637" s="1" t="s">
        <v>228</v>
      </c>
      <c r="G5637" s="1" t="s">
        <v>176</v>
      </c>
      <c r="H5637" s="1" t="s">
        <v>240</v>
      </c>
    </row>
    <row r="5638" spans="1:8" x14ac:dyDescent="0.25">
      <c r="A5638" s="1">
        <v>400137</v>
      </c>
      <c r="B5638" s="1" t="s">
        <v>1526</v>
      </c>
      <c r="C5638" s="1">
        <v>107654103</v>
      </c>
      <c r="D5638" s="1">
        <v>137</v>
      </c>
      <c r="E5638" s="1" t="s">
        <v>1672</v>
      </c>
      <c r="F5638" s="1" t="s">
        <v>228</v>
      </c>
      <c r="G5638" s="1" t="s">
        <v>176</v>
      </c>
      <c r="H5638" s="1" t="s">
        <v>240</v>
      </c>
    </row>
    <row r="5639" spans="1:8" x14ac:dyDescent="0.25">
      <c r="A5639" s="1">
        <v>400138</v>
      </c>
      <c r="B5639" s="1" t="s">
        <v>1526</v>
      </c>
      <c r="C5639" s="1">
        <v>107654403</v>
      </c>
      <c r="D5639" s="1">
        <v>138</v>
      </c>
      <c r="E5639" s="1" t="s">
        <v>1673</v>
      </c>
      <c r="F5639" s="1" t="s">
        <v>228</v>
      </c>
      <c r="G5639" s="1" t="s">
        <v>176</v>
      </c>
      <c r="H5639" s="1" t="s">
        <v>240</v>
      </c>
    </row>
    <row r="5640" spans="1:8" x14ac:dyDescent="0.25">
      <c r="A5640" s="1">
        <v>400139</v>
      </c>
      <c r="B5640" s="1" t="s">
        <v>1526</v>
      </c>
      <c r="C5640" s="1">
        <v>107654903</v>
      </c>
      <c r="D5640" s="1">
        <v>139</v>
      </c>
      <c r="E5640" s="1" t="s">
        <v>1674</v>
      </c>
      <c r="F5640" s="1" t="s">
        <v>228</v>
      </c>
      <c r="G5640" s="1" t="s">
        <v>176</v>
      </c>
      <c r="H5640" s="1" t="s">
        <v>240</v>
      </c>
    </row>
    <row r="5641" spans="1:8" x14ac:dyDescent="0.25">
      <c r="A5641" s="1">
        <v>400140</v>
      </c>
      <c r="B5641" s="1" t="s">
        <v>1526</v>
      </c>
      <c r="C5641" s="1">
        <v>107655803</v>
      </c>
      <c r="D5641" s="1">
        <v>140</v>
      </c>
      <c r="E5641" s="1" t="s">
        <v>1675</v>
      </c>
      <c r="F5641" s="1" t="s">
        <v>228</v>
      </c>
      <c r="G5641" s="1" t="s">
        <v>176</v>
      </c>
      <c r="H5641" s="1" t="s">
        <v>240</v>
      </c>
    </row>
    <row r="5642" spans="1:8" x14ac:dyDescent="0.25">
      <c r="A5642" s="1">
        <v>400141</v>
      </c>
      <c r="B5642" s="1" t="s">
        <v>1526</v>
      </c>
      <c r="C5642" s="1">
        <v>107655903</v>
      </c>
      <c r="D5642" s="1">
        <v>141</v>
      </c>
      <c r="E5642" s="1" t="s">
        <v>1676</v>
      </c>
      <c r="F5642" s="1" t="s">
        <v>228</v>
      </c>
      <c r="G5642" s="1" t="s">
        <v>176</v>
      </c>
      <c r="H5642" s="1" t="s">
        <v>240</v>
      </c>
    </row>
    <row r="5643" spans="1:8" x14ac:dyDescent="0.25">
      <c r="A5643" s="1">
        <v>400142</v>
      </c>
      <c r="B5643" s="1" t="s">
        <v>1526</v>
      </c>
      <c r="C5643" s="1">
        <v>107656303</v>
      </c>
      <c r="D5643" s="1">
        <v>142</v>
      </c>
      <c r="E5643" s="1" t="s">
        <v>1677</v>
      </c>
      <c r="F5643" s="1" t="s">
        <v>228</v>
      </c>
      <c r="G5643" s="1" t="s">
        <v>176</v>
      </c>
      <c r="H5643" s="1" t="s">
        <v>240</v>
      </c>
    </row>
    <row r="5644" spans="1:8" x14ac:dyDescent="0.25">
      <c r="A5644" s="1">
        <v>400143</v>
      </c>
      <c r="B5644" s="1" t="s">
        <v>1526</v>
      </c>
      <c r="C5644" s="1">
        <v>107656502</v>
      </c>
      <c r="D5644" s="1">
        <v>143</v>
      </c>
      <c r="E5644" s="1" t="s">
        <v>1678</v>
      </c>
      <c r="F5644" s="1" t="s">
        <v>228</v>
      </c>
      <c r="G5644" s="1" t="s">
        <v>176</v>
      </c>
      <c r="H5644" s="1" t="s">
        <v>240</v>
      </c>
    </row>
    <row r="5645" spans="1:8" x14ac:dyDescent="0.25">
      <c r="A5645" s="1">
        <v>400144</v>
      </c>
      <c r="B5645" s="1" t="s">
        <v>1526</v>
      </c>
      <c r="C5645" s="1">
        <v>107657103</v>
      </c>
      <c r="D5645" s="1">
        <v>144</v>
      </c>
      <c r="E5645" s="1" t="s">
        <v>1679</v>
      </c>
      <c r="F5645" s="1" t="s">
        <v>228</v>
      </c>
      <c r="G5645" s="1" t="s">
        <v>176</v>
      </c>
      <c r="H5645" s="1" t="s">
        <v>240</v>
      </c>
    </row>
    <row r="5646" spans="1:8" x14ac:dyDescent="0.25">
      <c r="A5646" s="1">
        <v>400145</v>
      </c>
      <c r="B5646" s="1" t="s">
        <v>1526</v>
      </c>
      <c r="C5646" s="1">
        <v>107657503</v>
      </c>
      <c r="D5646" s="1">
        <v>145</v>
      </c>
      <c r="E5646" s="1" t="s">
        <v>1680</v>
      </c>
      <c r="F5646" s="1" t="s">
        <v>228</v>
      </c>
      <c r="G5646" s="1" t="s">
        <v>176</v>
      </c>
      <c r="H5646" s="1" t="s">
        <v>240</v>
      </c>
    </row>
    <row r="5647" spans="1:8" x14ac:dyDescent="0.25">
      <c r="A5647" s="1">
        <v>400146</v>
      </c>
      <c r="B5647" s="1" t="s">
        <v>1526</v>
      </c>
      <c r="C5647" s="1">
        <v>107658903</v>
      </c>
      <c r="D5647" s="1">
        <v>146</v>
      </c>
      <c r="E5647" s="1" t="s">
        <v>1681</v>
      </c>
      <c r="F5647" s="1" t="s">
        <v>228</v>
      </c>
      <c r="G5647" s="1" t="s">
        <v>176</v>
      </c>
      <c r="H5647" s="1" t="s">
        <v>240</v>
      </c>
    </row>
    <row r="5648" spans="1:8" x14ac:dyDescent="0.25">
      <c r="A5648" s="1">
        <v>400147</v>
      </c>
      <c r="B5648" s="1" t="s">
        <v>1526</v>
      </c>
      <c r="C5648" s="1">
        <v>108051003</v>
      </c>
      <c r="D5648" s="1">
        <v>147</v>
      </c>
      <c r="E5648" s="1" t="s">
        <v>1682</v>
      </c>
      <c r="F5648" s="1" t="s">
        <v>233</v>
      </c>
      <c r="G5648" s="1" t="s">
        <v>177</v>
      </c>
      <c r="H5648" s="1" t="s">
        <v>240</v>
      </c>
    </row>
    <row r="5649" spans="1:8" x14ac:dyDescent="0.25">
      <c r="A5649" s="1">
        <v>400148</v>
      </c>
      <c r="B5649" s="1" t="s">
        <v>1526</v>
      </c>
      <c r="C5649" s="1">
        <v>108051503</v>
      </c>
      <c r="D5649" s="1">
        <v>148</v>
      </c>
      <c r="E5649" s="1" t="s">
        <v>1683</v>
      </c>
      <c r="F5649" s="1" t="s">
        <v>233</v>
      </c>
      <c r="G5649" s="1" t="s">
        <v>177</v>
      </c>
      <c r="H5649" s="1" t="s">
        <v>240</v>
      </c>
    </row>
    <row r="5650" spans="1:8" x14ac:dyDescent="0.25">
      <c r="A5650" s="1">
        <v>400149</v>
      </c>
      <c r="B5650" s="1" t="s">
        <v>1526</v>
      </c>
      <c r="C5650" s="1">
        <v>108053003</v>
      </c>
      <c r="D5650" s="1">
        <v>149</v>
      </c>
      <c r="E5650" s="1" t="s">
        <v>1684</v>
      </c>
      <c r="F5650" s="1" t="s">
        <v>233</v>
      </c>
      <c r="G5650" s="1" t="s">
        <v>177</v>
      </c>
      <c r="H5650" s="1" t="s">
        <v>240</v>
      </c>
    </row>
    <row r="5651" spans="1:8" x14ac:dyDescent="0.25">
      <c r="A5651" s="1">
        <v>400150</v>
      </c>
      <c r="B5651" s="1" t="s">
        <v>1526</v>
      </c>
      <c r="C5651" s="1">
        <v>108056004</v>
      </c>
      <c r="D5651" s="1">
        <v>150</v>
      </c>
      <c r="E5651" s="1" t="s">
        <v>1685</v>
      </c>
      <c r="F5651" s="1" t="s">
        <v>233</v>
      </c>
      <c r="G5651" s="1" t="s">
        <v>177</v>
      </c>
      <c r="H5651" s="1" t="s">
        <v>240</v>
      </c>
    </row>
    <row r="5652" spans="1:8" x14ac:dyDescent="0.25">
      <c r="A5652" s="1">
        <v>400151</v>
      </c>
      <c r="B5652" s="1" t="s">
        <v>1526</v>
      </c>
      <c r="C5652" s="1">
        <v>108058003</v>
      </c>
      <c r="D5652" s="1">
        <v>151</v>
      </c>
      <c r="E5652" s="1" t="s">
        <v>1686</v>
      </c>
      <c r="F5652" s="1" t="s">
        <v>233</v>
      </c>
      <c r="G5652" s="1" t="s">
        <v>177</v>
      </c>
      <c r="H5652" s="1" t="s">
        <v>240</v>
      </c>
    </row>
    <row r="5653" spans="1:8" x14ac:dyDescent="0.25">
      <c r="A5653" s="1">
        <v>400152</v>
      </c>
      <c r="B5653" s="1" t="s">
        <v>1526</v>
      </c>
      <c r="C5653" s="1">
        <v>108070502</v>
      </c>
      <c r="D5653" s="1">
        <v>152</v>
      </c>
      <c r="E5653" s="1" t="s">
        <v>1687</v>
      </c>
      <c r="F5653" s="1" t="s">
        <v>232</v>
      </c>
      <c r="G5653" s="1" t="s">
        <v>178</v>
      </c>
      <c r="H5653" s="1" t="s">
        <v>240</v>
      </c>
    </row>
    <row r="5654" spans="1:8" x14ac:dyDescent="0.25">
      <c r="A5654" s="1">
        <v>400153</v>
      </c>
      <c r="B5654" s="1" t="s">
        <v>1526</v>
      </c>
      <c r="C5654" s="1">
        <v>108071003</v>
      </c>
      <c r="D5654" s="1">
        <v>153</v>
      </c>
      <c r="E5654" s="1" t="s">
        <v>1688</v>
      </c>
      <c r="F5654" s="1" t="s">
        <v>232</v>
      </c>
      <c r="G5654" s="1" t="s">
        <v>178</v>
      </c>
      <c r="H5654" s="1" t="s">
        <v>240</v>
      </c>
    </row>
    <row r="5655" spans="1:8" x14ac:dyDescent="0.25">
      <c r="A5655" s="1">
        <v>400154</v>
      </c>
      <c r="B5655" s="1" t="s">
        <v>1526</v>
      </c>
      <c r="C5655" s="1">
        <v>108071504</v>
      </c>
      <c r="D5655" s="1">
        <v>154</v>
      </c>
      <c r="E5655" s="1" t="s">
        <v>1689</v>
      </c>
      <c r="F5655" s="1" t="s">
        <v>232</v>
      </c>
      <c r="G5655" s="1" t="s">
        <v>178</v>
      </c>
      <c r="H5655" s="1" t="s">
        <v>240</v>
      </c>
    </row>
    <row r="5656" spans="1:8" x14ac:dyDescent="0.25">
      <c r="A5656" s="1">
        <v>400155</v>
      </c>
      <c r="B5656" s="1" t="s">
        <v>1526</v>
      </c>
      <c r="C5656" s="1">
        <v>108073503</v>
      </c>
      <c r="D5656" s="1">
        <v>155</v>
      </c>
      <c r="E5656" s="1" t="s">
        <v>1690</v>
      </c>
      <c r="F5656" s="1" t="s">
        <v>232</v>
      </c>
      <c r="G5656" s="1" t="s">
        <v>178</v>
      </c>
      <c r="H5656" s="1" t="s">
        <v>240</v>
      </c>
    </row>
    <row r="5657" spans="1:8" x14ac:dyDescent="0.25">
      <c r="A5657" s="1">
        <v>400156</v>
      </c>
      <c r="B5657" s="1" t="s">
        <v>1526</v>
      </c>
      <c r="C5657" s="1">
        <v>108077503</v>
      </c>
      <c r="D5657" s="1">
        <v>156</v>
      </c>
      <c r="E5657" s="1" t="s">
        <v>1691</v>
      </c>
      <c r="F5657" s="1" t="s">
        <v>232</v>
      </c>
      <c r="G5657" s="1" t="s">
        <v>178</v>
      </c>
      <c r="H5657" s="1" t="s">
        <v>240</v>
      </c>
    </row>
    <row r="5658" spans="1:8" x14ac:dyDescent="0.25">
      <c r="A5658" s="1">
        <v>400157</v>
      </c>
      <c r="B5658" s="1" t="s">
        <v>1526</v>
      </c>
      <c r="C5658" s="1">
        <v>108078003</v>
      </c>
      <c r="D5658" s="1">
        <v>157</v>
      </c>
      <c r="E5658" s="1" t="s">
        <v>1692</v>
      </c>
      <c r="F5658" s="1" t="s">
        <v>232</v>
      </c>
      <c r="G5658" s="1" t="s">
        <v>178</v>
      </c>
      <c r="H5658" s="1" t="s">
        <v>240</v>
      </c>
    </row>
    <row r="5659" spans="1:8" x14ac:dyDescent="0.25">
      <c r="A5659" s="1">
        <v>400158</v>
      </c>
      <c r="B5659" s="1" t="s">
        <v>1526</v>
      </c>
      <c r="C5659" s="1">
        <v>108079004</v>
      </c>
      <c r="D5659" s="1">
        <v>158</v>
      </c>
      <c r="E5659" s="1" t="s">
        <v>1693</v>
      </c>
      <c r="F5659" s="1" t="s">
        <v>232</v>
      </c>
      <c r="G5659" s="1" t="s">
        <v>178</v>
      </c>
      <c r="H5659" s="1" t="s">
        <v>240</v>
      </c>
    </row>
    <row r="5660" spans="1:8" x14ac:dyDescent="0.25">
      <c r="A5660" s="1">
        <v>400159</v>
      </c>
      <c r="B5660" s="1" t="s">
        <v>1526</v>
      </c>
      <c r="C5660" s="1">
        <v>108110603</v>
      </c>
      <c r="D5660" s="1">
        <v>159</v>
      </c>
      <c r="E5660" s="1" t="s">
        <v>1694</v>
      </c>
      <c r="F5660" s="1" t="s">
        <v>233</v>
      </c>
      <c r="G5660" s="1" t="s">
        <v>179</v>
      </c>
      <c r="H5660" s="1" t="s">
        <v>240</v>
      </c>
    </row>
    <row r="5661" spans="1:8" x14ac:dyDescent="0.25">
      <c r="A5661" s="1">
        <v>400160</v>
      </c>
      <c r="B5661" s="1" t="s">
        <v>1526</v>
      </c>
      <c r="C5661" s="1">
        <v>108111203</v>
      </c>
      <c r="D5661" s="1">
        <v>160</v>
      </c>
      <c r="E5661" s="1" t="s">
        <v>1695</v>
      </c>
      <c r="F5661" s="1" t="s">
        <v>233</v>
      </c>
      <c r="G5661" s="1" t="s">
        <v>179</v>
      </c>
      <c r="H5661" s="1" t="s">
        <v>240</v>
      </c>
    </row>
    <row r="5662" spans="1:8" x14ac:dyDescent="0.25">
      <c r="A5662" s="1">
        <v>400161</v>
      </c>
      <c r="B5662" s="1" t="s">
        <v>1526</v>
      </c>
      <c r="C5662" s="1">
        <v>108111303</v>
      </c>
      <c r="D5662" s="1">
        <v>161</v>
      </c>
      <c r="E5662" s="1" t="s">
        <v>1696</v>
      </c>
      <c r="F5662" s="1" t="s">
        <v>233</v>
      </c>
      <c r="G5662" s="1" t="s">
        <v>179</v>
      </c>
      <c r="H5662" s="1" t="s">
        <v>240</v>
      </c>
    </row>
    <row r="5663" spans="1:8" x14ac:dyDescent="0.25">
      <c r="A5663" s="1">
        <v>400162</v>
      </c>
      <c r="B5663" s="1" t="s">
        <v>1526</v>
      </c>
      <c r="C5663" s="1">
        <v>108111403</v>
      </c>
      <c r="D5663" s="1">
        <v>162</v>
      </c>
      <c r="E5663" s="1" t="s">
        <v>1697</v>
      </c>
      <c r="F5663" s="1" t="s">
        <v>233</v>
      </c>
      <c r="G5663" s="1" t="s">
        <v>179</v>
      </c>
      <c r="H5663" s="1" t="s">
        <v>240</v>
      </c>
    </row>
    <row r="5664" spans="1:8" x14ac:dyDescent="0.25">
      <c r="A5664" s="1">
        <v>400163</v>
      </c>
      <c r="B5664" s="1" t="s">
        <v>1526</v>
      </c>
      <c r="C5664" s="1">
        <v>108112003</v>
      </c>
      <c r="D5664" s="1">
        <v>163</v>
      </c>
      <c r="E5664" s="1" t="s">
        <v>1698</v>
      </c>
      <c r="F5664" s="1" t="s">
        <v>233</v>
      </c>
      <c r="G5664" s="1" t="s">
        <v>179</v>
      </c>
      <c r="H5664" s="1" t="s">
        <v>240</v>
      </c>
    </row>
    <row r="5665" spans="1:8" x14ac:dyDescent="0.25">
      <c r="A5665" s="1">
        <v>400164</v>
      </c>
      <c r="B5665" s="1" t="s">
        <v>1526</v>
      </c>
      <c r="C5665" s="1">
        <v>108112203</v>
      </c>
      <c r="D5665" s="1">
        <v>164</v>
      </c>
      <c r="E5665" s="1" t="s">
        <v>1699</v>
      </c>
      <c r="F5665" s="1" t="s">
        <v>233</v>
      </c>
      <c r="G5665" s="1" t="s">
        <v>179</v>
      </c>
      <c r="H5665" s="1" t="s">
        <v>240</v>
      </c>
    </row>
    <row r="5666" spans="1:8" x14ac:dyDescent="0.25">
      <c r="A5666" s="1">
        <v>400165</v>
      </c>
      <c r="B5666" s="1" t="s">
        <v>1526</v>
      </c>
      <c r="C5666" s="1">
        <v>108112502</v>
      </c>
      <c r="D5666" s="1">
        <v>165</v>
      </c>
      <c r="E5666" s="1" t="s">
        <v>1700</v>
      </c>
      <c r="F5666" s="1" t="s">
        <v>233</v>
      </c>
      <c r="G5666" s="1" t="s">
        <v>179</v>
      </c>
      <c r="H5666" s="1" t="s">
        <v>240</v>
      </c>
    </row>
    <row r="5667" spans="1:8" x14ac:dyDescent="0.25">
      <c r="A5667" s="1">
        <v>400166</v>
      </c>
      <c r="B5667" s="1" t="s">
        <v>1526</v>
      </c>
      <c r="C5667" s="1">
        <v>108114503</v>
      </c>
      <c r="D5667" s="1">
        <v>166</v>
      </c>
      <c r="E5667" s="1" t="s">
        <v>1701</v>
      </c>
      <c r="F5667" s="1" t="s">
        <v>233</v>
      </c>
      <c r="G5667" s="1" t="s">
        <v>179</v>
      </c>
      <c r="H5667" s="1" t="s">
        <v>240</v>
      </c>
    </row>
    <row r="5668" spans="1:8" x14ac:dyDescent="0.25">
      <c r="A5668" s="1">
        <v>400167</v>
      </c>
      <c r="B5668" s="1" t="s">
        <v>1526</v>
      </c>
      <c r="C5668" s="1">
        <v>108116003</v>
      </c>
      <c r="D5668" s="1">
        <v>167</v>
      </c>
      <c r="E5668" s="1" t="s">
        <v>1702</v>
      </c>
      <c r="F5668" s="1" t="s">
        <v>233</v>
      </c>
      <c r="G5668" s="1" t="s">
        <v>179</v>
      </c>
      <c r="H5668" s="1" t="s">
        <v>240</v>
      </c>
    </row>
    <row r="5669" spans="1:8" x14ac:dyDescent="0.25">
      <c r="A5669" s="1">
        <v>400168</v>
      </c>
      <c r="B5669" s="1" t="s">
        <v>1526</v>
      </c>
      <c r="C5669" s="1">
        <v>108116303</v>
      </c>
      <c r="D5669" s="1">
        <v>168</v>
      </c>
      <c r="E5669" s="1" t="s">
        <v>1703</v>
      </c>
      <c r="F5669" s="1" t="s">
        <v>233</v>
      </c>
      <c r="G5669" s="1" t="s">
        <v>179</v>
      </c>
      <c r="H5669" s="1" t="s">
        <v>240</v>
      </c>
    </row>
    <row r="5670" spans="1:8" x14ac:dyDescent="0.25">
      <c r="A5670" s="1">
        <v>400169</v>
      </c>
      <c r="B5670" s="1" t="s">
        <v>1526</v>
      </c>
      <c r="C5670" s="1">
        <v>108116503</v>
      </c>
      <c r="D5670" s="1">
        <v>169</v>
      </c>
      <c r="E5670" s="1" t="s">
        <v>1704</v>
      </c>
      <c r="F5670" s="1" t="s">
        <v>233</v>
      </c>
      <c r="G5670" s="1" t="s">
        <v>179</v>
      </c>
      <c r="H5670" s="1" t="s">
        <v>240</v>
      </c>
    </row>
    <row r="5671" spans="1:8" x14ac:dyDescent="0.25">
      <c r="A5671" s="1">
        <v>400170</v>
      </c>
      <c r="B5671" s="1" t="s">
        <v>1526</v>
      </c>
      <c r="C5671" s="1">
        <v>108118503</v>
      </c>
      <c r="D5671" s="1">
        <v>170</v>
      </c>
      <c r="E5671" s="1" t="s">
        <v>1705</v>
      </c>
      <c r="F5671" s="1" t="s">
        <v>233</v>
      </c>
      <c r="G5671" s="1" t="s">
        <v>179</v>
      </c>
      <c r="H5671" s="1" t="s">
        <v>240</v>
      </c>
    </row>
    <row r="5672" spans="1:8" x14ac:dyDescent="0.25">
      <c r="A5672" s="1">
        <v>400171</v>
      </c>
      <c r="B5672" s="1" t="s">
        <v>1526</v>
      </c>
      <c r="C5672" s="1">
        <v>108561003</v>
      </c>
      <c r="D5672" s="1">
        <v>171</v>
      </c>
      <c r="E5672" s="1" t="s">
        <v>1706</v>
      </c>
      <c r="F5672" s="1" t="s">
        <v>233</v>
      </c>
      <c r="G5672" s="1" t="s">
        <v>180</v>
      </c>
      <c r="H5672" s="1" t="s">
        <v>240</v>
      </c>
    </row>
    <row r="5673" spans="1:8" x14ac:dyDescent="0.25">
      <c r="A5673" s="1">
        <v>400172</v>
      </c>
      <c r="B5673" s="1" t="s">
        <v>1526</v>
      </c>
      <c r="C5673" s="1">
        <v>108561803</v>
      </c>
      <c r="D5673" s="1">
        <v>172</v>
      </c>
      <c r="E5673" s="1" t="s">
        <v>1707</v>
      </c>
      <c r="F5673" s="1" t="s">
        <v>233</v>
      </c>
      <c r="G5673" s="1" t="s">
        <v>180</v>
      </c>
      <c r="H5673" s="1" t="s">
        <v>240</v>
      </c>
    </row>
    <row r="5674" spans="1:8" x14ac:dyDescent="0.25">
      <c r="A5674" s="1">
        <v>400173</v>
      </c>
      <c r="B5674" s="1" t="s">
        <v>1526</v>
      </c>
      <c r="C5674" s="1">
        <v>108565203</v>
      </c>
      <c r="D5674" s="1">
        <v>173</v>
      </c>
      <c r="E5674" s="1" t="s">
        <v>1708</v>
      </c>
      <c r="F5674" s="1" t="s">
        <v>233</v>
      </c>
      <c r="G5674" s="1" t="s">
        <v>180</v>
      </c>
      <c r="H5674" s="1" t="s">
        <v>240</v>
      </c>
    </row>
    <row r="5675" spans="1:8" x14ac:dyDescent="0.25">
      <c r="A5675" s="1">
        <v>400174</v>
      </c>
      <c r="B5675" s="1" t="s">
        <v>1526</v>
      </c>
      <c r="C5675" s="1">
        <v>108565503</v>
      </c>
      <c r="D5675" s="1">
        <v>174</v>
      </c>
      <c r="E5675" s="1" t="s">
        <v>1709</v>
      </c>
      <c r="F5675" s="1" t="s">
        <v>233</v>
      </c>
      <c r="G5675" s="1" t="s">
        <v>180</v>
      </c>
      <c r="H5675" s="1" t="s">
        <v>240</v>
      </c>
    </row>
    <row r="5676" spans="1:8" x14ac:dyDescent="0.25">
      <c r="A5676" s="1">
        <v>400175</v>
      </c>
      <c r="B5676" s="1" t="s">
        <v>1526</v>
      </c>
      <c r="C5676" s="1">
        <v>108566303</v>
      </c>
      <c r="D5676" s="1">
        <v>175</v>
      </c>
      <c r="E5676" s="1" t="s">
        <v>1710</v>
      </c>
      <c r="F5676" s="1" t="s">
        <v>233</v>
      </c>
      <c r="G5676" s="1" t="s">
        <v>180</v>
      </c>
      <c r="H5676" s="1" t="s">
        <v>240</v>
      </c>
    </row>
    <row r="5677" spans="1:8" x14ac:dyDescent="0.25">
      <c r="A5677" s="1">
        <v>400176</v>
      </c>
      <c r="B5677" s="1" t="s">
        <v>1526</v>
      </c>
      <c r="C5677" s="1">
        <v>108567004</v>
      </c>
      <c r="D5677" s="1">
        <v>176</v>
      </c>
      <c r="E5677" s="1" t="s">
        <v>1711</v>
      </c>
      <c r="F5677" s="1" t="s">
        <v>233</v>
      </c>
      <c r="G5677" s="1" t="s">
        <v>180</v>
      </c>
      <c r="H5677" s="1" t="s">
        <v>240</v>
      </c>
    </row>
    <row r="5678" spans="1:8" x14ac:dyDescent="0.25">
      <c r="A5678" s="1">
        <v>400177</v>
      </c>
      <c r="B5678" s="1" t="s">
        <v>1526</v>
      </c>
      <c r="C5678" s="1">
        <v>108567204</v>
      </c>
      <c r="D5678" s="1">
        <v>177</v>
      </c>
      <c r="E5678" s="1" t="s">
        <v>1712</v>
      </c>
      <c r="F5678" s="1" t="s">
        <v>233</v>
      </c>
      <c r="G5678" s="1" t="s">
        <v>180</v>
      </c>
      <c r="H5678" s="1" t="s">
        <v>240</v>
      </c>
    </row>
    <row r="5679" spans="1:8" x14ac:dyDescent="0.25">
      <c r="A5679" s="1">
        <v>400178</v>
      </c>
      <c r="B5679" s="1" t="s">
        <v>1526</v>
      </c>
      <c r="C5679" s="1">
        <v>108567404</v>
      </c>
      <c r="D5679" s="1">
        <v>178</v>
      </c>
      <c r="E5679" s="1" t="s">
        <v>1713</v>
      </c>
      <c r="F5679" s="1" t="s">
        <v>233</v>
      </c>
      <c r="G5679" s="1" t="s">
        <v>180</v>
      </c>
      <c r="H5679" s="1" t="s">
        <v>240</v>
      </c>
    </row>
    <row r="5680" spans="1:8" x14ac:dyDescent="0.25">
      <c r="A5680" s="1">
        <v>400179</v>
      </c>
      <c r="B5680" s="1" t="s">
        <v>1526</v>
      </c>
      <c r="C5680" s="1">
        <v>108567703</v>
      </c>
      <c r="D5680" s="1">
        <v>179</v>
      </c>
      <c r="E5680" s="1" t="s">
        <v>1714</v>
      </c>
      <c r="F5680" s="1" t="s">
        <v>233</v>
      </c>
      <c r="G5680" s="1" t="s">
        <v>180</v>
      </c>
      <c r="H5680" s="1" t="s">
        <v>240</v>
      </c>
    </row>
    <row r="5681" spans="1:8" x14ac:dyDescent="0.25">
      <c r="A5681" s="1">
        <v>400180</v>
      </c>
      <c r="B5681" s="1" t="s">
        <v>1526</v>
      </c>
      <c r="C5681" s="1">
        <v>108568404</v>
      </c>
      <c r="D5681" s="1">
        <v>180</v>
      </c>
      <c r="E5681" s="1" t="s">
        <v>1715</v>
      </c>
      <c r="F5681" s="1" t="s">
        <v>233</v>
      </c>
      <c r="G5681" s="1" t="s">
        <v>180</v>
      </c>
      <c r="H5681" s="1" t="s">
        <v>240</v>
      </c>
    </row>
    <row r="5682" spans="1:8" x14ac:dyDescent="0.25">
      <c r="A5682" s="1">
        <v>400181</v>
      </c>
      <c r="B5682" s="1" t="s">
        <v>1526</v>
      </c>
      <c r="C5682" s="1">
        <v>108569103</v>
      </c>
      <c r="D5682" s="1">
        <v>181</v>
      </c>
      <c r="E5682" s="1" t="s">
        <v>1716</v>
      </c>
      <c r="F5682" s="1" t="s">
        <v>233</v>
      </c>
      <c r="G5682" s="1" t="s">
        <v>180</v>
      </c>
      <c r="H5682" s="1" t="s">
        <v>240</v>
      </c>
    </row>
    <row r="5683" spans="1:8" x14ac:dyDescent="0.25">
      <c r="A5683" s="1">
        <v>400182</v>
      </c>
      <c r="B5683" s="1" t="s">
        <v>1526</v>
      </c>
      <c r="C5683" s="1">
        <v>109122703</v>
      </c>
      <c r="D5683" s="1">
        <v>182</v>
      </c>
      <c r="E5683" s="1" t="s">
        <v>1717</v>
      </c>
      <c r="F5683" s="1" t="s">
        <v>232</v>
      </c>
      <c r="G5683" s="1" t="s">
        <v>181</v>
      </c>
      <c r="H5683" s="1" t="s">
        <v>240</v>
      </c>
    </row>
    <row r="5684" spans="1:8" x14ac:dyDescent="0.25">
      <c r="A5684" s="1">
        <v>400183</v>
      </c>
      <c r="B5684" s="1" t="s">
        <v>1526</v>
      </c>
      <c r="C5684" s="1">
        <v>109243503</v>
      </c>
      <c r="D5684" s="1">
        <v>183</v>
      </c>
      <c r="E5684" s="1" t="s">
        <v>1718</v>
      </c>
      <c r="F5684" s="1" t="s">
        <v>232</v>
      </c>
      <c r="G5684" s="1" t="s">
        <v>182</v>
      </c>
      <c r="H5684" s="1" t="s">
        <v>240</v>
      </c>
    </row>
    <row r="5685" spans="1:8" x14ac:dyDescent="0.25">
      <c r="A5685" s="1">
        <v>400184</v>
      </c>
      <c r="B5685" s="1" t="s">
        <v>1526</v>
      </c>
      <c r="C5685" s="1">
        <v>109246003</v>
      </c>
      <c r="D5685" s="1">
        <v>184</v>
      </c>
      <c r="E5685" s="1" t="s">
        <v>1719</v>
      </c>
      <c r="F5685" s="1" t="s">
        <v>232</v>
      </c>
      <c r="G5685" s="1" t="s">
        <v>182</v>
      </c>
      <c r="H5685" s="1" t="s">
        <v>240</v>
      </c>
    </row>
    <row r="5686" spans="1:8" x14ac:dyDescent="0.25">
      <c r="A5686" s="1">
        <v>400185</v>
      </c>
      <c r="B5686" s="1" t="s">
        <v>1526</v>
      </c>
      <c r="C5686" s="1">
        <v>109248003</v>
      </c>
      <c r="D5686" s="1">
        <v>185</v>
      </c>
      <c r="E5686" s="1" t="s">
        <v>1720</v>
      </c>
      <c r="F5686" s="1" t="s">
        <v>232</v>
      </c>
      <c r="G5686" s="1" t="s">
        <v>182</v>
      </c>
      <c r="H5686" s="1" t="s">
        <v>240</v>
      </c>
    </row>
    <row r="5687" spans="1:8" x14ac:dyDescent="0.25">
      <c r="A5687" s="1">
        <v>400186</v>
      </c>
      <c r="B5687" s="1" t="s">
        <v>1526</v>
      </c>
      <c r="C5687" s="1">
        <v>109420803</v>
      </c>
      <c r="D5687" s="1">
        <v>186</v>
      </c>
      <c r="E5687" s="1" t="s">
        <v>1721</v>
      </c>
      <c r="F5687" s="1" t="s">
        <v>232</v>
      </c>
      <c r="G5687" s="1" t="s">
        <v>2037</v>
      </c>
      <c r="H5687" s="1" t="s">
        <v>240</v>
      </c>
    </row>
    <row r="5688" spans="1:8" x14ac:dyDescent="0.25">
      <c r="A5688" s="1">
        <v>400187</v>
      </c>
      <c r="B5688" s="1" t="s">
        <v>1526</v>
      </c>
      <c r="C5688" s="1">
        <v>109422303</v>
      </c>
      <c r="D5688" s="1">
        <v>187</v>
      </c>
      <c r="E5688" s="1" t="s">
        <v>1722</v>
      </c>
      <c r="F5688" s="1" t="s">
        <v>232</v>
      </c>
      <c r="G5688" s="1" t="s">
        <v>2037</v>
      </c>
      <c r="H5688" s="1" t="s">
        <v>240</v>
      </c>
    </row>
    <row r="5689" spans="1:8" x14ac:dyDescent="0.25">
      <c r="A5689" s="1">
        <v>400188</v>
      </c>
      <c r="B5689" s="1" t="s">
        <v>1526</v>
      </c>
      <c r="C5689" s="1">
        <v>109426003</v>
      </c>
      <c r="D5689" s="1">
        <v>188</v>
      </c>
      <c r="E5689" s="1" t="s">
        <v>1723</v>
      </c>
      <c r="F5689" s="1" t="s">
        <v>232</v>
      </c>
      <c r="G5689" s="1" t="s">
        <v>2037</v>
      </c>
      <c r="H5689" s="1" t="s">
        <v>240</v>
      </c>
    </row>
    <row r="5690" spans="1:8" x14ac:dyDescent="0.25">
      <c r="A5690" s="1">
        <v>400189</v>
      </c>
      <c r="B5690" s="1" t="s">
        <v>1526</v>
      </c>
      <c r="C5690" s="1">
        <v>109426303</v>
      </c>
      <c r="D5690" s="1">
        <v>189</v>
      </c>
      <c r="E5690" s="1" t="s">
        <v>1724</v>
      </c>
      <c r="F5690" s="1" t="s">
        <v>232</v>
      </c>
      <c r="G5690" s="1" t="s">
        <v>2037</v>
      </c>
      <c r="H5690" s="1" t="s">
        <v>240</v>
      </c>
    </row>
    <row r="5691" spans="1:8" x14ac:dyDescent="0.25">
      <c r="A5691" s="1">
        <v>400190</v>
      </c>
      <c r="B5691" s="1" t="s">
        <v>1526</v>
      </c>
      <c r="C5691" s="1">
        <v>109427503</v>
      </c>
      <c r="D5691" s="1">
        <v>190</v>
      </c>
      <c r="E5691" s="1" t="s">
        <v>1725</v>
      </c>
      <c r="F5691" s="1" t="s">
        <v>232</v>
      </c>
      <c r="G5691" s="1" t="s">
        <v>2037</v>
      </c>
      <c r="H5691" s="1" t="s">
        <v>240</v>
      </c>
    </row>
    <row r="5692" spans="1:8" x14ac:dyDescent="0.25">
      <c r="A5692" s="1">
        <v>400191</v>
      </c>
      <c r="B5692" s="1" t="s">
        <v>1526</v>
      </c>
      <c r="C5692" s="1">
        <v>109530304</v>
      </c>
      <c r="D5692" s="1">
        <v>191</v>
      </c>
      <c r="E5692" s="1" t="s">
        <v>1726</v>
      </c>
      <c r="F5692" s="1" t="s">
        <v>232</v>
      </c>
      <c r="G5692" s="1" t="s">
        <v>183</v>
      </c>
      <c r="H5692" s="1" t="s">
        <v>240</v>
      </c>
    </row>
    <row r="5693" spans="1:8" x14ac:dyDescent="0.25">
      <c r="A5693" s="1">
        <v>400192</v>
      </c>
      <c r="B5693" s="1" t="s">
        <v>1526</v>
      </c>
      <c r="C5693" s="1">
        <v>109531304</v>
      </c>
      <c r="D5693" s="1">
        <v>192</v>
      </c>
      <c r="E5693" s="1" t="s">
        <v>1727</v>
      </c>
      <c r="F5693" s="1" t="s">
        <v>232</v>
      </c>
      <c r="G5693" s="1" t="s">
        <v>183</v>
      </c>
      <c r="H5693" s="1" t="s">
        <v>240</v>
      </c>
    </row>
    <row r="5694" spans="1:8" x14ac:dyDescent="0.25">
      <c r="A5694" s="1">
        <v>400193</v>
      </c>
      <c r="B5694" s="1" t="s">
        <v>1526</v>
      </c>
      <c r="C5694" s="1">
        <v>109532804</v>
      </c>
      <c r="D5694" s="1">
        <v>193</v>
      </c>
      <c r="E5694" s="1" t="s">
        <v>1728</v>
      </c>
      <c r="F5694" s="1" t="s">
        <v>232</v>
      </c>
      <c r="G5694" s="1" t="s">
        <v>183</v>
      </c>
      <c r="H5694" s="1" t="s">
        <v>240</v>
      </c>
    </row>
    <row r="5695" spans="1:8" x14ac:dyDescent="0.25">
      <c r="A5695" s="1">
        <v>400194</v>
      </c>
      <c r="B5695" s="1" t="s">
        <v>1526</v>
      </c>
      <c r="C5695" s="1">
        <v>109535504</v>
      </c>
      <c r="D5695" s="1">
        <v>194</v>
      </c>
      <c r="E5695" s="1" t="s">
        <v>1729</v>
      </c>
      <c r="F5695" s="1" t="s">
        <v>232</v>
      </c>
      <c r="G5695" s="1" t="s">
        <v>183</v>
      </c>
      <c r="H5695" s="1" t="s">
        <v>240</v>
      </c>
    </row>
    <row r="5696" spans="1:8" x14ac:dyDescent="0.25">
      <c r="A5696" s="1">
        <v>400195</v>
      </c>
      <c r="B5696" s="1" t="s">
        <v>1526</v>
      </c>
      <c r="C5696" s="1">
        <v>109537504</v>
      </c>
      <c r="D5696" s="1">
        <v>195</v>
      </c>
      <c r="E5696" s="1" t="s">
        <v>1730</v>
      </c>
      <c r="F5696" s="1" t="s">
        <v>232</v>
      </c>
      <c r="G5696" s="1" t="s">
        <v>183</v>
      </c>
      <c r="H5696" s="1" t="s">
        <v>240</v>
      </c>
    </row>
    <row r="5697" spans="1:8" x14ac:dyDescent="0.25">
      <c r="A5697" s="1">
        <v>400196</v>
      </c>
      <c r="B5697" s="1" t="s">
        <v>1526</v>
      </c>
      <c r="C5697" s="1">
        <v>110141003</v>
      </c>
      <c r="D5697" s="1">
        <v>196</v>
      </c>
      <c r="E5697" s="1" t="s">
        <v>1731</v>
      </c>
      <c r="F5697" s="1" t="s">
        <v>232</v>
      </c>
      <c r="G5697" s="1" t="s">
        <v>184</v>
      </c>
      <c r="H5697" s="1" t="s">
        <v>240</v>
      </c>
    </row>
    <row r="5698" spans="1:8" x14ac:dyDescent="0.25">
      <c r="A5698" s="1">
        <v>400197</v>
      </c>
      <c r="B5698" s="1" t="s">
        <v>1526</v>
      </c>
      <c r="C5698" s="1">
        <v>110141103</v>
      </c>
      <c r="D5698" s="1">
        <v>197</v>
      </c>
      <c r="E5698" s="1" t="s">
        <v>1732</v>
      </c>
      <c r="F5698" s="1" t="s">
        <v>232</v>
      </c>
      <c r="G5698" s="1" t="s">
        <v>184</v>
      </c>
      <c r="H5698" s="1" t="s">
        <v>240</v>
      </c>
    </row>
    <row r="5699" spans="1:8" x14ac:dyDescent="0.25">
      <c r="A5699" s="1">
        <v>400198</v>
      </c>
      <c r="B5699" s="1" t="s">
        <v>1526</v>
      </c>
      <c r="C5699" s="1">
        <v>110147003</v>
      </c>
      <c r="D5699" s="1">
        <v>198</v>
      </c>
      <c r="E5699" s="1" t="s">
        <v>1733</v>
      </c>
      <c r="F5699" s="1" t="s">
        <v>232</v>
      </c>
      <c r="G5699" s="1" t="s">
        <v>184</v>
      </c>
      <c r="H5699" s="1" t="s">
        <v>240</v>
      </c>
    </row>
    <row r="5700" spans="1:8" x14ac:dyDescent="0.25">
      <c r="A5700" s="1">
        <v>400199</v>
      </c>
      <c r="B5700" s="1" t="s">
        <v>1526</v>
      </c>
      <c r="C5700" s="1">
        <v>110148002</v>
      </c>
      <c r="D5700" s="1">
        <v>199</v>
      </c>
      <c r="E5700" s="1" t="s">
        <v>1734</v>
      </c>
      <c r="F5700" s="1" t="s">
        <v>232</v>
      </c>
      <c r="G5700" s="1" t="s">
        <v>184</v>
      </c>
      <c r="H5700" s="1" t="s">
        <v>240</v>
      </c>
    </row>
    <row r="5701" spans="1:8" x14ac:dyDescent="0.25">
      <c r="A5701" s="1">
        <v>400200</v>
      </c>
      <c r="B5701" s="1" t="s">
        <v>1526</v>
      </c>
      <c r="C5701" s="1">
        <v>110171003</v>
      </c>
      <c r="D5701" s="1">
        <v>200</v>
      </c>
      <c r="E5701" s="1" t="s">
        <v>1735</v>
      </c>
      <c r="F5701" s="1" t="s">
        <v>232</v>
      </c>
      <c r="G5701" s="1" t="s">
        <v>172</v>
      </c>
      <c r="H5701" s="1" t="s">
        <v>240</v>
      </c>
    </row>
    <row r="5702" spans="1:8" x14ac:dyDescent="0.25">
      <c r="A5702" s="1">
        <v>400201</v>
      </c>
      <c r="B5702" s="1" t="s">
        <v>1526</v>
      </c>
      <c r="C5702" s="1">
        <v>110171803</v>
      </c>
      <c r="D5702" s="1">
        <v>201</v>
      </c>
      <c r="E5702" s="1" t="s">
        <v>1736</v>
      </c>
      <c r="F5702" s="1" t="s">
        <v>232</v>
      </c>
      <c r="G5702" s="1" t="s">
        <v>172</v>
      </c>
      <c r="H5702" s="1" t="s">
        <v>240</v>
      </c>
    </row>
    <row r="5703" spans="1:8" x14ac:dyDescent="0.25">
      <c r="A5703" s="1">
        <v>400202</v>
      </c>
      <c r="B5703" s="1" t="s">
        <v>1526</v>
      </c>
      <c r="C5703" s="1">
        <v>110173003</v>
      </c>
      <c r="D5703" s="1">
        <v>202</v>
      </c>
      <c r="E5703" s="1" t="s">
        <v>1737</v>
      </c>
      <c r="F5703" s="1" t="s">
        <v>232</v>
      </c>
      <c r="G5703" s="1" t="s">
        <v>172</v>
      </c>
      <c r="H5703" s="1" t="s">
        <v>240</v>
      </c>
    </row>
    <row r="5704" spans="1:8" x14ac:dyDescent="0.25">
      <c r="A5704" s="1">
        <v>400203</v>
      </c>
      <c r="B5704" s="1" t="s">
        <v>1526</v>
      </c>
      <c r="C5704" s="1">
        <v>110173504</v>
      </c>
      <c r="D5704" s="1">
        <v>203</v>
      </c>
      <c r="E5704" s="1" t="s">
        <v>1738</v>
      </c>
      <c r="F5704" s="1" t="s">
        <v>232</v>
      </c>
      <c r="G5704" s="1" t="s">
        <v>172</v>
      </c>
      <c r="H5704" s="1" t="s">
        <v>240</v>
      </c>
    </row>
    <row r="5705" spans="1:8" x14ac:dyDescent="0.25">
      <c r="A5705" s="1">
        <v>400204</v>
      </c>
      <c r="B5705" s="1" t="s">
        <v>1526</v>
      </c>
      <c r="C5705" s="1">
        <v>110175003</v>
      </c>
      <c r="D5705" s="1">
        <v>204</v>
      </c>
      <c r="E5705" s="1" t="s">
        <v>1739</v>
      </c>
      <c r="F5705" s="1" t="s">
        <v>232</v>
      </c>
      <c r="G5705" s="1" t="s">
        <v>172</v>
      </c>
      <c r="H5705" s="1" t="s">
        <v>240</v>
      </c>
    </row>
    <row r="5706" spans="1:8" x14ac:dyDescent="0.25">
      <c r="A5706" s="1">
        <v>400205</v>
      </c>
      <c r="B5706" s="1" t="s">
        <v>1526</v>
      </c>
      <c r="C5706" s="1">
        <v>110177003</v>
      </c>
      <c r="D5706" s="1">
        <v>205</v>
      </c>
      <c r="E5706" s="1" t="s">
        <v>1740</v>
      </c>
      <c r="F5706" s="1" t="s">
        <v>232</v>
      </c>
      <c r="G5706" s="1" t="s">
        <v>172</v>
      </c>
      <c r="H5706" s="1" t="s">
        <v>240</v>
      </c>
    </row>
    <row r="5707" spans="1:8" x14ac:dyDescent="0.25">
      <c r="A5707" s="1">
        <v>400206</v>
      </c>
      <c r="B5707" s="1" t="s">
        <v>1526</v>
      </c>
      <c r="C5707" s="1">
        <v>110179003</v>
      </c>
      <c r="D5707" s="1">
        <v>206</v>
      </c>
      <c r="E5707" s="1" t="s">
        <v>1741</v>
      </c>
      <c r="F5707" s="1" t="s">
        <v>232</v>
      </c>
      <c r="G5707" s="1" t="s">
        <v>172</v>
      </c>
      <c r="H5707" s="1" t="s">
        <v>240</v>
      </c>
    </row>
    <row r="5708" spans="1:8" x14ac:dyDescent="0.25">
      <c r="A5708" s="1">
        <v>400207</v>
      </c>
      <c r="B5708" s="1" t="s">
        <v>1526</v>
      </c>
      <c r="C5708" s="1">
        <v>110183602</v>
      </c>
      <c r="D5708" s="1">
        <v>207</v>
      </c>
      <c r="E5708" s="1" t="s">
        <v>1742</v>
      </c>
      <c r="F5708" s="1" t="s">
        <v>232</v>
      </c>
      <c r="G5708" s="1" t="s">
        <v>185</v>
      </c>
      <c r="H5708" s="1" t="s">
        <v>240</v>
      </c>
    </row>
    <row r="5709" spans="1:8" x14ac:dyDescent="0.25">
      <c r="A5709" s="1">
        <v>400208</v>
      </c>
      <c r="B5709" s="1" t="s">
        <v>1526</v>
      </c>
      <c r="C5709" s="1">
        <v>111291304</v>
      </c>
      <c r="D5709" s="1">
        <v>208</v>
      </c>
      <c r="E5709" s="1" t="s">
        <v>1743</v>
      </c>
      <c r="F5709" s="1" t="s">
        <v>234</v>
      </c>
      <c r="G5709" s="1" t="s">
        <v>186</v>
      </c>
      <c r="H5709" s="1" t="s">
        <v>240</v>
      </c>
    </row>
    <row r="5710" spans="1:8" x14ac:dyDescent="0.25">
      <c r="A5710" s="1">
        <v>400209</v>
      </c>
      <c r="B5710" s="1" t="s">
        <v>1526</v>
      </c>
      <c r="C5710" s="1">
        <v>111292304</v>
      </c>
      <c r="D5710" s="1">
        <v>209</v>
      </c>
      <c r="E5710" s="1" t="s">
        <v>1744</v>
      </c>
      <c r="F5710" s="1" t="s">
        <v>234</v>
      </c>
      <c r="G5710" s="1" t="s">
        <v>186</v>
      </c>
      <c r="H5710" s="1" t="s">
        <v>240</v>
      </c>
    </row>
    <row r="5711" spans="1:8" x14ac:dyDescent="0.25">
      <c r="A5711" s="1">
        <v>400210</v>
      </c>
      <c r="B5711" s="1" t="s">
        <v>1526</v>
      </c>
      <c r="C5711" s="1">
        <v>111297504</v>
      </c>
      <c r="D5711" s="1">
        <v>210</v>
      </c>
      <c r="E5711" s="1" t="s">
        <v>1745</v>
      </c>
      <c r="F5711" s="1" t="s">
        <v>234</v>
      </c>
      <c r="G5711" s="1" t="s">
        <v>186</v>
      </c>
      <c r="H5711" s="1" t="s">
        <v>240</v>
      </c>
    </row>
    <row r="5712" spans="1:8" x14ac:dyDescent="0.25">
      <c r="A5712" s="1">
        <v>400211</v>
      </c>
      <c r="B5712" s="1" t="s">
        <v>1526</v>
      </c>
      <c r="C5712" s="1">
        <v>111312503</v>
      </c>
      <c r="D5712" s="1">
        <v>211</v>
      </c>
      <c r="E5712" s="1" t="s">
        <v>1746</v>
      </c>
      <c r="F5712" s="1" t="s">
        <v>232</v>
      </c>
      <c r="G5712" s="1" t="s">
        <v>187</v>
      </c>
      <c r="H5712" s="1" t="s">
        <v>240</v>
      </c>
    </row>
    <row r="5713" spans="1:8" x14ac:dyDescent="0.25">
      <c r="A5713" s="1">
        <v>400212</v>
      </c>
      <c r="B5713" s="1" t="s">
        <v>1526</v>
      </c>
      <c r="C5713" s="1">
        <v>111312804</v>
      </c>
      <c r="D5713" s="1">
        <v>212</v>
      </c>
      <c r="E5713" s="1" t="s">
        <v>1747</v>
      </c>
      <c r="F5713" s="1" t="s">
        <v>232</v>
      </c>
      <c r="G5713" s="1" t="s">
        <v>187</v>
      </c>
      <c r="H5713" s="1" t="s">
        <v>240</v>
      </c>
    </row>
    <row r="5714" spans="1:8" x14ac:dyDescent="0.25">
      <c r="A5714" s="1">
        <v>400213</v>
      </c>
      <c r="B5714" s="1" t="s">
        <v>1526</v>
      </c>
      <c r="C5714" s="1">
        <v>111316003</v>
      </c>
      <c r="D5714" s="1">
        <v>213</v>
      </c>
      <c r="E5714" s="1" t="s">
        <v>1748</v>
      </c>
      <c r="F5714" s="1" t="s">
        <v>232</v>
      </c>
      <c r="G5714" s="1" t="s">
        <v>187</v>
      </c>
      <c r="H5714" s="1" t="s">
        <v>240</v>
      </c>
    </row>
    <row r="5715" spans="1:8" x14ac:dyDescent="0.25">
      <c r="A5715" s="1">
        <v>400214</v>
      </c>
      <c r="B5715" s="1" t="s">
        <v>1526</v>
      </c>
      <c r="C5715" s="1">
        <v>111317503</v>
      </c>
      <c r="D5715" s="1">
        <v>214</v>
      </c>
      <c r="E5715" s="1" t="s">
        <v>1749</v>
      </c>
      <c r="F5715" s="1" t="s">
        <v>232</v>
      </c>
      <c r="G5715" s="1" t="s">
        <v>187</v>
      </c>
      <c r="H5715" s="1" t="s">
        <v>240</v>
      </c>
    </row>
    <row r="5716" spans="1:8" x14ac:dyDescent="0.25">
      <c r="A5716" s="1">
        <v>400215</v>
      </c>
      <c r="B5716" s="1" t="s">
        <v>1526</v>
      </c>
      <c r="C5716" s="1">
        <v>111343603</v>
      </c>
      <c r="D5716" s="1">
        <v>215</v>
      </c>
      <c r="E5716" s="1" t="s">
        <v>1750</v>
      </c>
      <c r="F5716" s="1" t="s">
        <v>234</v>
      </c>
      <c r="G5716" s="1" t="s">
        <v>188</v>
      </c>
      <c r="H5716" s="1" t="s">
        <v>240</v>
      </c>
    </row>
    <row r="5717" spans="1:8" x14ac:dyDescent="0.25">
      <c r="A5717" s="1">
        <v>400216</v>
      </c>
      <c r="B5717" s="1" t="s">
        <v>1526</v>
      </c>
      <c r="C5717" s="1">
        <v>111444602</v>
      </c>
      <c r="D5717" s="1">
        <v>216</v>
      </c>
      <c r="E5717" s="1" t="s">
        <v>1751</v>
      </c>
      <c r="F5717" s="1" t="s">
        <v>232</v>
      </c>
      <c r="G5717" s="1" t="s">
        <v>189</v>
      </c>
      <c r="H5717" s="1" t="s">
        <v>240</v>
      </c>
    </row>
    <row r="5718" spans="1:8" x14ac:dyDescent="0.25">
      <c r="A5718" s="1">
        <v>400217</v>
      </c>
      <c r="B5718" s="1" t="s">
        <v>1526</v>
      </c>
      <c r="C5718" s="1">
        <v>112011103</v>
      </c>
      <c r="D5718" s="1">
        <v>217</v>
      </c>
      <c r="E5718" s="1" t="s">
        <v>1752</v>
      </c>
      <c r="F5718" s="1" t="s">
        <v>234</v>
      </c>
      <c r="G5718" s="1" t="s">
        <v>190</v>
      </c>
      <c r="H5718" s="1" t="s">
        <v>240</v>
      </c>
    </row>
    <row r="5719" spans="1:8" x14ac:dyDescent="0.25">
      <c r="A5719" s="1">
        <v>400218</v>
      </c>
      <c r="B5719" s="1" t="s">
        <v>1526</v>
      </c>
      <c r="C5719" s="1">
        <v>112011603</v>
      </c>
      <c r="D5719" s="1">
        <v>218</v>
      </c>
      <c r="E5719" s="1" t="s">
        <v>1753</v>
      </c>
      <c r="F5719" s="1" t="s">
        <v>234</v>
      </c>
      <c r="G5719" s="1" t="s">
        <v>190</v>
      </c>
      <c r="H5719" s="1" t="s">
        <v>240</v>
      </c>
    </row>
    <row r="5720" spans="1:8" x14ac:dyDescent="0.25">
      <c r="A5720" s="1">
        <v>400219</v>
      </c>
      <c r="B5720" s="1" t="s">
        <v>1526</v>
      </c>
      <c r="C5720" s="1">
        <v>112013054</v>
      </c>
      <c r="D5720" s="1">
        <v>219</v>
      </c>
      <c r="E5720" s="1" t="s">
        <v>1754</v>
      </c>
      <c r="F5720" s="1" t="s">
        <v>234</v>
      </c>
      <c r="G5720" s="1" t="s">
        <v>190</v>
      </c>
      <c r="H5720" s="1" t="s">
        <v>240</v>
      </c>
    </row>
    <row r="5721" spans="1:8" x14ac:dyDescent="0.25">
      <c r="A5721" s="1">
        <v>400220</v>
      </c>
      <c r="B5721" s="1" t="s">
        <v>1526</v>
      </c>
      <c r="C5721" s="1">
        <v>112013753</v>
      </c>
      <c r="D5721" s="1">
        <v>220</v>
      </c>
      <c r="E5721" s="1" t="s">
        <v>1755</v>
      </c>
      <c r="F5721" s="1" t="s">
        <v>234</v>
      </c>
      <c r="G5721" s="1" t="s">
        <v>190</v>
      </c>
      <c r="H5721" s="1" t="s">
        <v>240</v>
      </c>
    </row>
    <row r="5722" spans="1:8" x14ac:dyDescent="0.25">
      <c r="A5722" s="1">
        <v>400221</v>
      </c>
      <c r="B5722" s="1" t="s">
        <v>1526</v>
      </c>
      <c r="C5722" s="1">
        <v>112015203</v>
      </c>
      <c r="D5722" s="1">
        <v>221</v>
      </c>
      <c r="E5722" s="1" t="s">
        <v>1756</v>
      </c>
      <c r="F5722" s="1" t="s">
        <v>234</v>
      </c>
      <c r="G5722" s="1" t="s">
        <v>190</v>
      </c>
      <c r="H5722" s="1" t="s">
        <v>240</v>
      </c>
    </row>
    <row r="5723" spans="1:8" x14ac:dyDescent="0.25">
      <c r="A5723" s="1">
        <v>400222</v>
      </c>
      <c r="B5723" s="1" t="s">
        <v>1526</v>
      </c>
      <c r="C5723" s="1">
        <v>112018523</v>
      </c>
      <c r="D5723" s="1">
        <v>222</v>
      </c>
      <c r="E5723" s="1" t="s">
        <v>1757</v>
      </c>
      <c r="F5723" s="1" t="s">
        <v>234</v>
      </c>
      <c r="G5723" s="1" t="s">
        <v>190</v>
      </c>
      <c r="H5723" s="1" t="s">
        <v>240</v>
      </c>
    </row>
    <row r="5724" spans="1:8" x14ac:dyDescent="0.25">
      <c r="A5724" s="1">
        <v>400223</v>
      </c>
      <c r="B5724" s="1" t="s">
        <v>1526</v>
      </c>
      <c r="C5724" s="1">
        <v>112281302</v>
      </c>
      <c r="D5724" s="1">
        <v>223</v>
      </c>
      <c r="E5724" s="1" t="s">
        <v>1758</v>
      </c>
      <c r="F5724" s="1" t="s">
        <v>234</v>
      </c>
      <c r="G5724" s="1" t="s">
        <v>191</v>
      </c>
      <c r="H5724" s="1" t="s">
        <v>240</v>
      </c>
    </row>
    <row r="5725" spans="1:8" x14ac:dyDescent="0.25">
      <c r="A5725" s="1">
        <v>400224</v>
      </c>
      <c r="B5725" s="1" t="s">
        <v>1526</v>
      </c>
      <c r="C5725" s="1">
        <v>112282004</v>
      </c>
      <c r="D5725" s="1">
        <v>224</v>
      </c>
      <c r="E5725" s="1" t="s">
        <v>1759</v>
      </c>
      <c r="F5725" s="1" t="s">
        <v>234</v>
      </c>
      <c r="G5725" s="1" t="s">
        <v>191</v>
      </c>
      <c r="H5725" s="1" t="s">
        <v>240</v>
      </c>
    </row>
    <row r="5726" spans="1:8" x14ac:dyDescent="0.25">
      <c r="A5726" s="1">
        <v>400225</v>
      </c>
      <c r="B5726" s="1" t="s">
        <v>1526</v>
      </c>
      <c r="C5726" s="1">
        <v>112283003</v>
      </c>
      <c r="D5726" s="1">
        <v>225</v>
      </c>
      <c r="E5726" s="1" t="s">
        <v>1760</v>
      </c>
      <c r="F5726" s="1" t="s">
        <v>234</v>
      </c>
      <c r="G5726" s="1" t="s">
        <v>191</v>
      </c>
      <c r="H5726" s="1" t="s">
        <v>240</v>
      </c>
    </row>
    <row r="5727" spans="1:8" x14ac:dyDescent="0.25">
      <c r="A5727" s="1">
        <v>400226</v>
      </c>
      <c r="B5727" s="1" t="s">
        <v>1526</v>
      </c>
      <c r="C5727" s="1">
        <v>112286003</v>
      </c>
      <c r="D5727" s="1">
        <v>226</v>
      </c>
      <c r="E5727" s="1" t="s">
        <v>1761</v>
      </c>
      <c r="F5727" s="1" t="s">
        <v>234</v>
      </c>
      <c r="G5727" s="1" t="s">
        <v>191</v>
      </c>
      <c r="H5727" s="1" t="s">
        <v>240</v>
      </c>
    </row>
    <row r="5728" spans="1:8" x14ac:dyDescent="0.25">
      <c r="A5728" s="1">
        <v>400227</v>
      </c>
      <c r="B5728" s="1" t="s">
        <v>1526</v>
      </c>
      <c r="C5728" s="1">
        <v>112289003</v>
      </c>
      <c r="D5728" s="1">
        <v>227</v>
      </c>
      <c r="E5728" s="1" t="s">
        <v>1762</v>
      </c>
      <c r="F5728" s="1" t="s">
        <v>234</v>
      </c>
      <c r="G5728" s="1" t="s">
        <v>191</v>
      </c>
      <c r="H5728" s="1" t="s">
        <v>240</v>
      </c>
    </row>
    <row r="5729" spans="1:8" x14ac:dyDescent="0.25">
      <c r="A5729" s="1">
        <v>400228</v>
      </c>
      <c r="B5729" s="1" t="s">
        <v>1526</v>
      </c>
      <c r="C5729" s="1">
        <v>112671303</v>
      </c>
      <c r="D5729" s="1">
        <v>228</v>
      </c>
      <c r="E5729" s="1" t="s">
        <v>1763</v>
      </c>
      <c r="F5729" s="1" t="s">
        <v>234</v>
      </c>
      <c r="G5729" s="1" t="s">
        <v>192</v>
      </c>
      <c r="H5729" s="1" t="s">
        <v>240</v>
      </c>
    </row>
    <row r="5730" spans="1:8" x14ac:dyDescent="0.25">
      <c r="A5730" s="1">
        <v>400229</v>
      </c>
      <c r="B5730" s="1" t="s">
        <v>1526</v>
      </c>
      <c r="C5730" s="1">
        <v>112671603</v>
      </c>
      <c r="D5730" s="1">
        <v>229</v>
      </c>
      <c r="E5730" s="1" t="s">
        <v>1764</v>
      </c>
      <c r="F5730" s="1" t="s">
        <v>234</v>
      </c>
      <c r="G5730" s="1" t="s">
        <v>192</v>
      </c>
      <c r="H5730" s="1" t="s">
        <v>240</v>
      </c>
    </row>
    <row r="5731" spans="1:8" x14ac:dyDescent="0.25">
      <c r="A5731" s="1">
        <v>400230</v>
      </c>
      <c r="B5731" s="1" t="s">
        <v>1526</v>
      </c>
      <c r="C5731" s="1">
        <v>112671803</v>
      </c>
      <c r="D5731" s="1">
        <v>230</v>
      </c>
      <c r="E5731" s="1" t="s">
        <v>1765</v>
      </c>
      <c r="F5731" s="1" t="s">
        <v>234</v>
      </c>
      <c r="G5731" s="1" t="s">
        <v>192</v>
      </c>
      <c r="H5731" s="1" t="s">
        <v>240</v>
      </c>
    </row>
    <row r="5732" spans="1:8" x14ac:dyDescent="0.25">
      <c r="A5732" s="1">
        <v>400231</v>
      </c>
      <c r="B5732" s="1" t="s">
        <v>1526</v>
      </c>
      <c r="C5732" s="1">
        <v>112672203</v>
      </c>
      <c r="D5732" s="1">
        <v>231</v>
      </c>
      <c r="E5732" s="1" t="s">
        <v>1766</v>
      </c>
      <c r="F5732" s="1" t="s">
        <v>234</v>
      </c>
      <c r="G5732" s="1" t="s">
        <v>192</v>
      </c>
      <c r="H5732" s="1" t="s">
        <v>240</v>
      </c>
    </row>
    <row r="5733" spans="1:8" x14ac:dyDescent="0.25">
      <c r="A5733" s="1">
        <v>400232</v>
      </c>
      <c r="B5733" s="1" t="s">
        <v>1526</v>
      </c>
      <c r="C5733" s="1">
        <v>112672803</v>
      </c>
      <c r="D5733" s="1">
        <v>232</v>
      </c>
      <c r="E5733" s="1" t="s">
        <v>1767</v>
      </c>
      <c r="F5733" s="1" t="s">
        <v>234</v>
      </c>
      <c r="G5733" s="1" t="s">
        <v>192</v>
      </c>
      <c r="H5733" s="1" t="s">
        <v>240</v>
      </c>
    </row>
    <row r="5734" spans="1:8" x14ac:dyDescent="0.25">
      <c r="A5734" s="1">
        <v>400233</v>
      </c>
      <c r="B5734" s="1" t="s">
        <v>1526</v>
      </c>
      <c r="C5734" s="1">
        <v>112674403</v>
      </c>
      <c r="D5734" s="1">
        <v>233</v>
      </c>
      <c r="E5734" s="1" t="s">
        <v>1768</v>
      </c>
      <c r="F5734" s="1" t="s">
        <v>234</v>
      </c>
      <c r="G5734" s="1" t="s">
        <v>192</v>
      </c>
      <c r="H5734" s="1" t="s">
        <v>240</v>
      </c>
    </row>
    <row r="5735" spans="1:8" x14ac:dyDescent="0.25">
      <c r="A5735" s="1">
        <v>400234</v>
      </c>
      <c r="B5735" s="1" t="s">
        <v>1526</v>
      </c>
      <c r="C5735" s="1">
        <v>112675503</v>
      </c>
      <c r="D5735" s="1">
        <v>234</v>
      </c>
      <c r="E5735" s="1" t="s">
        <v>1769</v>
      </c>
      <c r="F5735" s="1" t="s">
        <v>234</v>
      </c>
      <c r="G5735" s="1" t="s">
        <v>192</v>
      </c>
      <c r="H5735" s="1" t="s">
        <v>240</v>
      </c>
    </row>
    <row r="5736" spans="1:8" x14ac:dyDescent="0.25">
      <c r="A5736" s="1">
        <v>400235</v>
      </c>
      <c r="B5736" s="1" t="s">
        <v>1526</v>
      </c>
      <c r="C5736" s="1">
        <v>112676203</v>
      </c>
      <c r="D5736" s="1">
        <v>235</v>
      </c>
      <c r="E5736" s="1" t="s">
        <v>1770</v>
      </c>
      <c r="F5736" s="1" t="s">
        <v>234</v>
      </c>
      <c r="G5736" s="1" t="s">
        <v>192</v>
      </c>
      <c r="H5736" s="1" t="s">
        <v>240</v>
      </c>
    </row>
    <row r="5737" spans="1:8" x14ac:dyDescent="0.25">
      <c r="A5737" s="1">
        <v>400236</v>
      </c>
      <c r="B5737" s="1" t="s">
        <v>1526</v>
      </c>
      <c r="C5737" s="1">
        <v>112676403</v>
      </c>
      <c r="D5737" s="1">
        <v>236</v>
      </c>
      <c r="E5737" s="1" t="s">
        <v>1771</v>
      </c>
      <c r="F5737" s="1" t="s">
        <v>234</v>
      </c>
      <c r="G5737" s="1" t="s">
        <v>192</v>
      </c>
      <c r="H5737" s="1" t="s">
        <v>240</v>
      </c>
    </row>
    <row r="5738" spans="1:8" x14ac:dyDescent="0.25">
      <c r="A5738" s="1">
        <v>400237</v>
      </c>
      <c r="B5738" s="1" t="s">
        <v>1526</v>
      </c>
      <c r="C5738" s="1">
        <v>112676503</v>
      </c>
      <c r="D5738" s="1">
        <v>237</v>
      </c>
      <c r="E5738" s="1" t="s">
        <v>1772</v>
      </c>
      <c r="F5738" s="1" t="s">
        <v>234</v>
      </c>
      <c r="G5738" s="1" t="s">
        <v>192</v>
      </c>
      <c r="H5738" s="1" t="s">
        <v>240</v>
      </c>
    </row>
    <row r="5739" spans="1:8" x14ac:dyDescent="0.25">
      <c r="A5739" s="1">
        <v>400238</v>
      </c>
      <c r="B5739" s="1" t="s">
        <v>1526</v>
      </c>
      <c r="C5739" s="1">
        <v>112676703</v>
      </c>
      <c r="D5739" s="1">
        <v>238</v>
      </c>
      <c r="E5739" s="1" t="s">
        <v>1773</v>
      </c>
      <c r="F5739" s="1" t="s">
        <v>234</v>
      </c>
      <c r="G5739" s="1" t="s">
        <v>192</v>
      </c>
      <c r="H5739" s="1" t="s">
        <v>240</v>
      </c>
    </row>
    <row r="5740" spans="1:8" x14ac:dyDescent="0.25">
      <c r="A5740" s="1">
        <v>400239</v>
      </c>
      <c r="B5740" s="1" t="s">
        <v>1526</v>
      </c>
      <c r="C5740" s="1">
        <v>112678503</v>
      </c>
      <c r="D5740" s="1">
        <v>239</v>
      </c>
      <c r="E5740" s="1" t="s">
        <v>1774</v>
      </c>
      <c r="F5740" s="1" t="s">
        <v>234</v>
      </c>
      <c r="G5740" s="1" t="s">
        <v>192</v>
      </c>
      <c r="H5740" s="1" t="s">
        <v>240</v>
      </c>
    </row>
    <row r="5741" spans="1:8" x14ac:dyDescent="0.25">
      <c r="A5741" s="1">
        <v>400240</v>
      </c>
      <c r="B5741" s="1" t="s">
        <v>1526</v>
      </c>
      <c r="C5741" s="1">
        <v>112679002</v>
      </c>
      <c r="D5741" s="1">
        <v>240</v>
      </c>
      <c r="E5741" s="1" t="s">
        <v>1775</v>
      </c>
      <c r="F5741" s="1" t="s">
        <v>234</v>
      </c>
      <c r="G5741" s="1" t="s">
        <v>192</v>
      </c>
      <c r="H5741" s="1" t="s">
        <v>240</v>
      </c>
    </row>
    <row r="5742" spans="1:8" x14ac:dyDescent="0.25">
      <c r="A5742" s="1">
        <v>400241</v>
      </c>
      <c r="B5742" s="1" t="s">
        <v>1526</v>
      </c>
      <c r="C5742" s="1">
        <v>112679403</v>
      </c>
      <c r="D5742" s="1">
        <v>241</v>
      </c>
      <c r="E5742" s="1" t="s">
        <v>1776</v>
      </c>
      <c r="F5742" s="1" t="s">
        <v>234</v>
      </c>
      <c r="G5742" s="1" t="s">
        <v>192</v>
      </c>
      <c r="H5742" s="1" t="s">
        <v>240</v>
      </c>
    </row>
    <row r="5743" spans="1:8" x14ac:dyDescent="0.25">
      <c r="A5743" s="1">
        <v>400242</v>
      </c>
      <c r="B5743" s="1" t="s">
        <v>1526</v>
      </c>
      <c r="C5743" s="1">
        <v>113361303</v>
      </c>
      <c r="D5743" s="1">
        <v>242</v>
      </c>
      <c r="E5743" s="1" t="s">
        <v>1777</v>
      </c>
      <c r="F5743" s="1" t="s">
        <v>234</v>
      </c>
      <c r="G5743" s="1" t="s">
        <v>193</v>
      </c>
      <c r="H5743" s="1" t="s">
        <v>240</v>
      </c>
    </row>
    <row r="5744" spans="1:8" x14ac:dyDescent="0.25">
      <c r="A5744" s="1">
        <v>400243</v>
      </c>
      <c r="B5744" s="1" t="s">
        <v>1526</v>
      </c>
      <c r="C5744" s="1">
        <v>113361503</v>
      </c>
      <c r="D5744" s="1">
        <v>243</v>
      </c>
      <c r="E5744" s="1" t="s">
        <v>1778</v>
      </c>
      <c r="F5744" s="1" t="s">
        <v>234</v>
      </c>
      <c r="G5744" s="1" t="s">
        <v>193</v>
      </c>
      <c r="H5744" s="1" t="s">
        <v>240</v>
      </c>
    </row>
    <row r="5745" spans="1:8" x14ac:dyDescent="0.25">
      <c r="A5745" s="1">
        <v>400244</v>
      </c>
      <c r="B5745" s="1" t="s">
        <v>1526</v>
      </c>
      <c r="C5745" s="1">
        <v>113361703</v>
      </c>
      <c r="D5745" s="1">
        <v>244</v>
      </c>
      <c r="E5745" s="1" t="s">
        <v>1779</v>
      </c>
      <c r="F5745" s="1" t="s">
        <v>234</v>
      </c>
      <c r="G5745" s="1" t="s">
        <v>193</v>
      </c>
      <c r="H5745" s="1" t="s">
        <v>240</v>
      </c>
    </row>
    <row r="5746" spans="1:8" x14ac:dyDescent="0.25">
      <c r="A5746" s="1">
        <v>400245</v>
      </c>
      <c r="B5746" s="1" t="s">
        <v>1526</v>
      </c>
      <c r="C5746" s="1">
        <v>113362203</v>
      </c>
      <c r="D5746" s="1">
        <v>245</v>
      </c>
      <c r="E5746" s="1" t="s">
        <v>1780</v>
      </c>
      <c r="F5746" s="1" t="s">
        <v>234</v>
      </c>
      <c r="G5746" s="1" t="s">
        <v>193</v>
      </c>
      <c r="H5746" s="1" t="s">
        <v>240</v>
      </c>
    </row>
    <row r="5747" spans="1:8" x14ac:dyDescent="0.25">
      <c r="A5747" s="1">
        <v>400246</v>
      </c>
      <c r="B5747" s="1" t="s">
        <v>1526</v>
      </c>
      <c r="C5747" s="1">
        <v>113362303</v>
      </c>
      <c r="D5747" s="1">
        <v>246</v>
      </c>
      <c r="E5747" s="1" t="s">
        <v>1781</v>
      </c>
      <c r="F5747" s="1" t="s">
        <v>234</v>
      </c>
      <c r="G5747" s="1" t="s">
        <v>193</v>
      </c>
      <c r="H5747" s="1" t="s">
        <v>240</v>
      </c>
    </row>
    <row r="5748" spans="1:8" x14ac:dyDescent="0.25">
      <c r="A5748" s="1">
        <v>400247</v>
      </c>
      <c r="B5748" s="1" t="s">
        <v>1526</v>
      </c>
      <c r="C5748" s="1">
        <v>113362403</v>
      </c>
      <c r="D5748" s="1">
        <v>247</v>
      </c>
      <c r="E5748" s="1" t="s">
        <v>1782</v>
      </c>
      <c r="F5748" s="1" t="s">
        <v>234</v>
      </c>
      <c r="G5748" s="1" t="s">
        <v>193</v>
      </c>
      <c r="H5748" s="1" t="s">
        <v>240</v>
      </c>
    </row>
    <row r="5749" spans="1:8" x14ac:dyDescent="0.25">
      <c r="A5749" s="1">
        <v>400248</v>
      </c>
      <c r="B5749" s="1" t="s">
        <v>1526</v>
      </c>
      <c r="C5749" s="1">
        <v>113362603</v>
      </c>
      <c r="D5749" s="1">
        <v>248</v>
      </c>
      <c r="E5749" s="1" t="s">
        <v>1783</v>
      </c>
      <c r="F5749" s="1" t="s">
        <v>234</v>
      </c>
      <c r="G5749" s="1" t="s">
        <v>193</v>
      </c>
      <c r="H5749" s="1" t="s">
        <v>240</v>
      </c>
    </row>
    <row r="5750" spans="1:8" x14ac:dyDescent="0.25">
      <c r="A5750" s="1">
        <v>400249</v>
      </c>
      <c r="B5750" s="1" t="s">
        <v>1526</v>
      </c>
      <c r="C5750" s="1">
        <v>113363103</v>
      </c>
      <c r="D5750" s="1">
        <v>249</v>
      </c>
      <c r="E5750" s="1" t="s">
        <v>1784</v>
      </c>
      <c r="F5750" s="1" t="s">
        <v>234</v>
      </c>
      <c r="G5750" s="1" t="s">
        <v>193</v>
      </c>
      <c r="H5750" s="1" t="s">
        <v>240</v>
      </c>
    </row>
    <row r="5751" spans="1:8" x14ac:dyDescent="0.25">
      <c r="A5751" s="1">
        <v>400250</v>
      </c>
      <c r="B5751" s="1" t="s">
        <v>1526</v>
      </c>
      <c r="C5751" s="1">
        <v>113363603</v>
      </c>
      <c r="D5751" s="1">
        <v>250</v>
      </c>
      <c r="E5751" s="1" t="s">
        <v>1785</v>
      </c>
      <c r="F5751" s="1" t="s">
        <v>234</v>
      </c>
      <c r="G5751" s="1" t="s">
        <v>193</v>
      </c>
      <c r="H5751" s="1" t="s">
        <v>240</v>
      </c>
    </row>
    <row r="5752" spans="1:8" x14ac:dyDescent="0.25">
      <c r="A5752" s="1">
        <v>400251</v>
      </c>
      <c r="B5752" s="1" t="s">
        <v>1526</v>
      </c>
      <c r="C5752" s="1">
        <v>113364002</v>
      </c>
      <c r="D5752" s="1">
        <v>251</v>
      </c>
      <c r="E5752" s="1" t="s">
        <v>1786</v>
      </c>
      <c r="F5752" s="1" t="s">
        <v>234</v>
      </c>
      <c r="G5752" s="1" t="s">
        <v>193</v>
      </c>
      <c r="H5752" s="1" t="s">
        <v>240</v>
      </c>
    </row>
    <row r="5753" spans="1:8" x14ac:dyDescent="0.25">
      <c r="A5753" s="1">
        <v>400252</v>
      </c>
      <c r="B5753" s="1" t="s">
        <v>1526</v>
      </c>
      <c r="C5753" s="1">
        <v>113364403</v>
      </c>
      <c r="D5753" s="1">
        <v>252</v>
      </c>
      <c r="E5753" s="1" t="s">
        <v>1787</v>
      </c>
      <c r="F5753" s="1" t="s">
        <v>234</v>
      </c>
      <c r="G5753" s="1" t="s">
        <v>193</v>
      </c>
      <c r="H5753" s="1" t="s">
        <v>240</v>
      </c>
    </row>
    <row r="5754" spans="1:8" x14ac:dyDescent="0.25">
      <c r="A5754" s="1">
        <v>400253</v>
      </c>
      <c r="B5754" s="1" t="s">
        <v>1526</v>
      </c>
      <c r="C5754" s="1">
        <v>113364503</v>
      </c>
      <c r="D5754" s="1">
        <v>253</v>
      </c>
      <c r="E5754" s="1" t="s">
        <v>1788</v>
      </c>
      <c r="F5754" s="1" t="s">
        <v>234</v>
      </c>
      <c r="G5754" s="1" t="s">
        <v>193</v>
      </c>
      <c r="H5754" s="1" t="s">
        <v>240</v>
      </c>
    </row>
    <row r="5755" spans="1:8" x14ac:dyDescent="0.25">
      <c r="A5755" s="1">
        <v>400254</v>
      </c>
      <c r="B5755" s="1" t="s">
        <v>1526</v>
      </c>
      <c r="C5755" s="1">
        <v>113365203</v>
      </c>
      <c r="D5755" s="1">
        <v>254</v>
      </c>
      <c r="E5755" s="1" t="s">
        <v>1789</v>
      </c>
      <c r="F5755" s="1" t="s">
        <v>234</v>
      </c>
      <c r="G5755" s="1" t="s">
        <v>193</v>
      </c>
      <c r="H5755" s="1" t="s">
        <v>240</v>
      </c>
    </row>
    <row r="5756" spans="1:8" x14ac:dyDescent="0.25">
      <c r="A5756" s="1">
        <v>400255</v>
      </c>
      <c r="B5756" s="1" t="s">
        <v>1526</v>
      </c>
      <c r="C5756" s="1">
        <v>113365303</v>
      </c>
      <c r="D5756" s="1">
        <v>255</v>
      </c>
      <c r="E5756" s="1" t="s">
        <v>1790</v>
      </c>
      <c r="F5756" s="1" t="s">
        <v>234</v>
      </c>
      <c r="G5756" s="1" t="s">
        <v>193</v>
      </c>
      <c r="H5756" s="1" t="s">
        <v>240</v>
      </c>
    </row>
    <row r="5757" spans="1:8" x14ac:dyDescent="0.25">
      <c r="A5757" s="1">
        <v>400256</v>
      </c>
      <c r="B5757" s="1" t="s">
        <v>1526</v>
      </c>
      <c r="C5757" s="1">
        <v>113367003</v>
      </c>
      <c r="D5757" s="1">
        <v>256</v>
      </c>
      <c r="E5757" s="1" t="s">
        <v>1791</v>
      </c>
      <c r="F5757" s="1" t="s">
        <v>234</v>
      </c>
      <c r="G5757" s="1" t="s">
        <v>193</v>
      </c>
      <c r="H5757" s="1" t="s">
        <v>240</v>
      </c>
    </row>
    <row r="5758" spans="1:8" x14ac:dyDescent="0.25">
      <c r="A5758" s="1">
        <v>400257</v>
      </c>
      <c r="B5758" s="1" t="s">
        <v>1526</v>
      </c>
      <c r="C5758" s="1">
        <v>113369003</v>
      </c>
      <c r="D5758" s="1">
        <v>257</v>
      </c>
      <c r="E5758" s="1" t="s">
        <v>1792</v>
      </c>
      <c r="F5758" s="1" t="s">
        <v>234</v>
      </c>
      <c r="G5758" s="1" t="s">
        <v>193</v>
      </c>
      <c r="H5758" s="1" t="s">
        <v>240</v>
      </c>
    </row>
    <row r="5759" spans="1:8" x14ac:dyDescent="0.25">
      <c r="A5759" s="1">
        <v>400258</v>
      </c>
      <c r="B5759" s="1" t="s">
        <v>1526</v>
      </c>
      <c r="C5759" s="1">
        <v>113380303</v>
      </c>
      <c r="D5759" s="1">
        <v>258</v>
      </c>
      <c r="E5759" s="1" t="s">
        <v>1793</v>
      </c>
      <c r="F5759" s="1" t="s">
        <v>234</v>
      </c>
      <c r="G5759" s="1" t="s">
        <v>194</v>
      </c>
      <c r="H5759" s="1" t="s">
        <v>240</v>
      </c>
    </row>
    <row r="5760" spans="1:8" x14ac:dyDescent="0.25">
      <c r="A5760" s="1">
        <v>400259</v>
      </c>
      <c r="B5760" s="1" t="s">
        <v>1526</v>
      </c>
      <c r="C5760" s="1">
        <v>113381303</v>
      </c>
      <c r="D5760" s="1">
        <v>259</v>
      </c>
      <c r="E5760" s="1" t="s">
        <v>1794</v>
      </c>
      <c r="F5760" s="1" t="s">
        <v>234</v>
      </c>
      <c r="G5760" s="1" t="s">
        <v>194</v>
      </c>
      <c r="H5760" s="1" t="s">
        <v>240</v>
      </c>
    </row>
    <row r="5761" spans="1:8" x14ac:dyDescent="0.25">
      <c r="A5761" s="1">
        <v>400260</v>
      </c>
      <c r="B5761" s="1" t="s">
        <v>1526</v>
      </c>
      <c r="C5761" s="1">
        <v>113382303</v>
      </c>
      <c r="D5761" s="1">
        <v>260</v>
      </c>
      <c r="E5761" s="1" t="s">
        <v>1795</v>
      </c>
      <c r="F5761" s="1" t="s">
        <v>234</v>
      </c>
      <c r="G5761" s="1" t="s">
        <v>194</v>
      </c>
      <c r="H5761" s="1" t="s">
        <v>240</v>
      </c>
    </row>
    <row r="5762" spans="1:8" x14ac:dyDescent="0.25">
      <c r="A5762" s="1">
        <v>400261</v>
      </c>
      <c r="B5762" s="1" t="s">
        <v>1526</v>
      </c>
      <c r="C5762" s="1">
        <v>113384603</v>
      </c>
      <c r="D5762" s="1">
        <v>261</v>
      </c>
      <c r="E5762" s="1" t="s">
        <v>1796</v>
      </c>
      <c r="F5762" s="1" t="s">
        <v>234</v>
      </c>
      <c r="G5762" s="1" t="s">
        <v>194</v>
      </c>
      <c r="H5762" s="1" t="s">
        <v>240</v>
      </c>
    </row>
    <row r="5763" spans="1:8" x14ac:dyDescent="0.25">
      <c r="A5763" s="1">
        <v>400262</v>
      </c>
      <c r="B5763" s="1" t="s">
        <v>1526</v>
      </c>
      <c r="C5763" s="1">
        <v>113385003</v>
      </c>
      <c r="D5763" s="1">
        <v>262</v>
      </c>
      <c r="E5763" s="1" t="s">
        <v>1797</v>
      </c>
      <c r="F5763" s="1" t="s">
        <v>234</v>
      </c>
      <c r="G5763" s="1" t="s">
        <v>194</v>
      </c>
      <c r="H5763" s="1" t="s">
        <v>240</v>
      </c>
    </row>
    <row r="5764" spans="1:8" x14ac:dyDescent="0.25">
      <c r="A5764" s="1">
        <v>400263</v>
      </c>
      <c r="B5764" s="1" t="s">
        <v>1526</v>
      </c>
      <c r="C5764" s="1">
        <v>113385303</v>
      </c>
      <c r="D5764" s="1">
        <v>263</v>
      </c>
      <c r="E5764" s="1" t="s">
        <v>1798</v>
      </c>
      <c r="F5764" s="1" t="s">
        <v>234</v>
      </c>
      <c r="G5764" s="1" t="s">
        <v>194</v>
      </c>
      <c r="H5764" s="1" t="s">
        <v>240</v>
      </c>
    </row>
    <row r="5765" spans="1:8" x14ac:dyDescent="0.25">
      <c r="A5765" s="1">
        <v>400264</v>
      </c>
      <c r="B5765" s="1" t="s">
        <v>1526</v>
      </c>
      <c r="C5765" s="1">
        <v>114060503</v>
      </c>
      <c r="D5765" s="1">
        <v>264</v>
      </c>
      <c r="E5765" s="1" t="s">
        <v>1799</v>
      </c>
      <c r="F5765" s="1" t="s">
        <v>235</v>
      </c>
      <c r="G5765" s="1" t="s">
        <v>195</v>
      </c>
      <c r="H5765" s="1" t="s">
        <v>240</v>
      </c>
    </row>
    <row r="5766" spans="1:8" x14ac:dyDescent="0.25">
      <c r="A5766" s="1">
        <v>400265</v>
      </c>
      <c r="B5766" s="1" t="s">
        <v>1526</v>
      </c>
      <c r="C5766" s="1">
        <v>114060753</v>
      </c>
      <c r="D5766" s="1">
        <v>265</v>
      </c>
      <c r="E5766" s="1" t="s">
        <v>1800</v>
      </c>
      <c r="F5766" s="1" t="s">
        <v>235</v>
      </c>
      <c r="G5766" s="1" t="s">
        <v>195</v>
      </c>
      <c r="H5766" s="1" t="s">
        <v>240</v>
      </c>
    </row>
    <row r="5767" spans="1:8" x14ac:dyDescent="0.25">
      <c r="A5767" s="1">
        <v>400266</v>
      </c>
      <c r="B5767" s="1" t="s">
        <v>1526</v>
      </c>
      <c r="C5767" s="1">
        <v>114060853</v>
      </c>
      <c r="D5767" s="1">
        <v>266</v>
      </c>
      <c r="E5767" s="1" t="s">
        <v>1801</v>
      </c>
      <c r="F5767" s="1" t="s">
        <v>235</v>
      </c>
      <c r="G5767" s="1" t="s">
        <v>195</v>
      </c>
      <c r="H5767" s="1" t="s">
        <v>240</v>
      </c>
    </row>
    <row r="5768" spans="1:8" x14ac:dyDescent="0.25">
      <c r="A5768" s="1">
        <v>400267</v>
      </c>
      <c r="B5768" s="1" t="s">
        <v>1526</v>
      </c>
      <c r="C5768" s="1">
        <v>114061103</v>
      </c>
      <c r="D5768" s="1">
        <v>267</v>
      </c>
      <c r="E5768" s="1" t="s">
        <v>1802</v>
      </c>
      <c r="F5768" s="1" t="s">
        <v>235</v>
      </c>
      <c r="G5768" s="1" t="s">
        <v>195</v>
      </c>
      <c r="H5768" s="1" t="s">
        <v>240</v>
      </c>
    </row>
    <row r="5769" spans="1:8" x14ac:dyDescent="0.25">
      <c r="A5769" s="1">
        <v>400268</v>
      </c>
      <c r="B5769" s="1" t="s">
        <v>1526</v>
      </c>
      <c r="C5769" s="1">
        <v>114061503</v>
      </c>
      <c r="D5769" s="1">
        <v>268</v>
      </c>
      <c r="E5769" s="1" t="s">
        <v>1803</v>
      </c>
      <c r="F5769" s="1" t="s">
        <v>235</v>
      </c>
      <c r="G5769" s="1" t="s">
        <v>195</v>
      </c>
      <c r="H5769" s="1" t="s">
        <v>240</v>
      </c>
    </row>
    <row r="5770" spans="1:8" x14ac:dyDescent="0.25">
      <c r="A5770" s="1">
        <v>400269</v>
      </c>
      <c r="B5770" s="1" t="s">
        <v>1526</v>
      </c>
      <c r="C5770" s="1">
        <v>114062003</v>
      </c>
      <c r="D5770" s="1">
        <v>269</v>
      </c>
      <c r="E5770" s="1" t="s">
        <v>1804</v>
      </c>
      <c r="F5770" s="1" t="s">
        <v>235</v>
      </c>
      <c r="G5770" s="1" t="s">
        <v>195</v>
      </c>
      <c r="H5770" s="1" t="s">
        <v>240</v>
      </c>
    </row>
    <row r="5771" spans="1:8" x14ac:dyDescent="0.25">
      <c r="A5771" s="1">
        <v>400270</v>
      </c>
      <c r="B5771" s="1" t="s">
        <v>1526</v>
      </c>
      <c r="C5771" s="1">
        <v>114062503</v>
      </c>
      <c r="D5771" s="1">
        <v>270</v>
      </c>
      <c r="E5771" s="1" t="s">
        <v>1805</v>
      </c>
      <c r="F5771" s="1" t="s">
        <v>235</v>
      </c>
      <c r="G5771" s="1" t="s">
        <v>195</v>
      </c>
      <c r="H5771" s="1" t="s">
        <v>240</v>
      </c>
    </row>
    <row r="5772" spans="1:8" x14ac:dyDescent="0.25">
      <c r="A5772" s="1">
        <v>400271</v>
      </c>
      <c r="B5772" s="1" t="s">
        <v>1526</v>
      </c>
      <c r="C5772" s="1">
        <v>114063003</v>
      </c>
      <c r="D5772" s="1">
        <v>271</v>
      </c>
      <c r="E5772" s="1" t="s">
        <v>1806</v>
      </c>
      <c r="F5772" s="1" t="s">
        <v>235</v>
      </c>
      <c r="G5772" s="1" t="s">
        <v>195</v>
      </c>
      <c r="H5772" s="1" t="s">
        <v>240</v>
      </c>
    </row>
    <row r="5773" spans="1:8" x14ac:dyDescent="0.25">
      <c r="A5773" s="1">
        <v>400272</v>
      </c>
      <c r="B5773" s="1" t="s">
        <v>1526</v>
      </c>
      <c r="C5773" s="1">
        <v>114063503</v>
      </c>
      <c r="D5773" s="1">
        <v>272</v>
      </c>
      <c r="E5773" s="1" t="s">
        <v>1807</v>
      </c>
      <c r="F5773" s="1" t="s">
        <v>235</v>
      </c>
      <c r="G5773" s="1" t="s">
        <v>195</v>
      </c>
      <c r="H5773" s="1" t="s">
        <v>240</v>
      </c>
    </row>
    <row r="5774" spans="1:8" x14ac:dyDescent="0.25">
      <c r="A5774" s="1">
        <v>400273</v>
      </c>
      <c r="B5774" s="1" t="s">
        <v>1526</v>
      </c>
      <c r="C5774" s="1">
        <v>114064003</v>
      </c>
      <c r="D5774" s="1">
        <v>273</v>
      </c>
      <c r="E5774" s="1" t="s">
        <v>1808</v>
      </c>
      <c r="F5774" s="1" t="s">
        <v>235</v>
      </c>
      <c r="G5774" s="1" t="s">
        <v>195</v>
      </c>
      <c r="H5774" s="1" t="s">
        <v>240</v>
      </c>
    </row>
    <row r="5775" spans="1:8" x14ac:dyDescent="0.25">
      <c r="A5775" s="1">
        <v>400274</v>
      </c>
      <c r="B5775" s="1" t="s">
        <v>1526</v>
      </c>
      <c r="C5775" s="1">
        <v>114065503</v>
      </c>
      <c r="D5775" s="1">
        <v>274</v>
      </c>
      <c r="E5775" s="1" t="s">
        <v>1809</v>
      </c>
      <c r="F5775" s="1" t="s">
        <v>235</v>
      </c>
      <c r="G5775" s="1" t="s">
        <v>195</v>
      </c>
      <c r="H5775" s="1" t="s">
        <v>240</v>
      </c>
    </row>
    <row r="5776" spans="1:8" x14ac:dyDescent="0.25">
      <c r="A5776" s="1">
        <v>400275</v>
      </c>
      <c r="B5776" s="1" t="s">
        <v>1526</v>
      </c>
      <c r="C5776" s="1">
        <v>114066503</v>
      </c>
      <c r="D5776" s="1">
        <v>275</v>
      </c>
      <c r="E5776" s="1" t="s">
        <v>1810</v>
      </c>
      <c r="F5776" s="1" t="s">
        <v>235</v>
      </c>
      <c r="G5776" s="1" t="s">
        <v>195</v>
      </c>
      <c r="H5776" s="1" t="s">
        <v>240</v>
      </c>
    </row>
    <row r="5777" spans="1:8" x14ac:dyDescent="0.25">
      <c r="A5777" s="1">
        <v>400276</v>
      </c>
      <c r="B5777" s="1" t="s">
        <v>1526</v>
      </c>
      <c r="C5777" s="1">
        <v>114067002</v>
      </c>
      <c r="D5777" s="1">
        <v>276</v>
      </c>
      <c r="E5777" s="1" t="s">
        <v>1811</v>
      </c>
      <c r="F5777" s="1" t="s">
        <v>235</v>
      </c>
      <c r="G5777" s="1" t="s">
        <v>195</v>
      </c>
      <c r="H5777" s="1" t="s">
        <v>240</v>
      </c>
    </row>
    <row r="5778" spans="1:8" x14ac:dyDescent="0.25">
      <c r="A5778" s="1">
        <v>400277</v>
      </c>
      <c r="B5778" s="1" t="s">
        <v>1526</v>
      </c>
      <c r="C5778" s="1">
        <v>114067503</v>
      </c>
      <c r="D5778" s="1">
        <v>277</v>
      </c>
      <c r="E5778" s="1" t="s">
        <v>1812</v>
      </c>
      <c r="F5778" s="1" t="s">
        <v>235</v>
      </c>
      <c r="G5778" s="1" t="s">
        <v>195</v>
      </c>
      <c r="H5778" s="1" t="s">
        <v>240</v>
      </c>
    </row>
    <row r="5779" spans="1:8" x14ac:dyDescent="0.25">
      <c r="A5779" s="1">
        <v>400278</v>
      </c>
      <c r="B5779" s="1" t="s">
        <v>1526</v>
      </c>
      <c r="C5779" s="1">
        <v>114068003</v>
      </c>
      <c r="D5779" s="1">
        <v>278</v>
      </c>
      <c r="E5779" s="1" t="s">
        <v>1813</v>
      </c>
      <c r="F5779" s="1" t="s">
        <v>235</v>
      </c>
      <c r="G5779" s="1" t="s">
        <v>195</v>
      </c>
      <c r="H5779" s="1" t="s">
        <v>240</v>
      </c>
    </row>
    <row r="5780" spans="1:8" x14ac:dyDescent="0.25">
      <c r="A5780" s="1">
        <v>400279</v>
      </c>
      <c r="B5780" s="1" t="s">
        <v>1526</v>
      </c>
      <c r="C5780" s="1">
        <v>114068103</v>
      </c>
      <c r="D5780" s="1">
        <v>279</v>
      </c>
      <c r="E5780" s="1" t="s">
        <v>1814</v>
      </c>
      <c r="F5780" s="1" t="s">
        <v>235</v>
      </c>
      <c r="G5780" s="1" t="s">
        <v>195</v>
      </c>
      <c r="H5780" s="1" t="s">
        <v>240</v>
      </c>
    </row>
    <row r="5781" spans="1:8" x14ac:dyDescent="0.25">
      <c r="A5781" s="1">
        <v>400280</v>
      </c>
      <c r="B5781" s="1" t="s">
        <v>1526</v>
      </c>
      <c r="C5781" s="1">
        <v>114069103</v>
      </c>
      <c r="D5781" s="1">
        <v>280</v>
      </c>
      <c r="E5781" s="1" t="s">
        <v>1815</v>
      </c>
      <c r="F5781" s="1" t="s">
        <v>235</v>
      </c>
      <c r="G5781" s="1" t="s">
        <v>195</v>
      </c>
      <c r="H5781" s="1" t="s">
        <v>240</v>
      </c>
    </row>
    <row r="5782" spans="1:8" x14ac:dyDescent="0.25">
      <c r="A5782" s="1">
        <v>400281</v>
      </c>
      <c r="B5782" s="1" t="s">
        <v>1526</v>
      </c>
      <c r="C5782" s="1">
        <v>114069353</v>
      </c>
      <c r="D5782" s="1">
        <v>281</v>
      </c>
      <c r="E5782" s="1" t="s">
        <v>1816</v>
      </c>
      <c r="F5782" s="1" t="s">
        <v>235</v>
      </c>
      <c r="G5782" s="1" t="s">
        <v>195</v>
      </c>
      <c r="H5782" s="1" t="s">
        <v>240</v>
      </c>
    </row>
    <row r="5783" spans="1:8" x14ac:dyDescent="0.25">
      <c r="A5783" s="1">
        <v>400282</v>
      </c>
      <c r="B5783" s="1" t="s">
        <v>1526</v>
      </c>
      <c r="C5783" s="1">
        <v>115210503</v>
      </c>
      <c r="D5783" s="1">
        <v>282</v>
      </c>
      <c r="E5783" s="1" t="s">
        <v>1817</v>
      </c>
      <c r="F5783" s="1" t="s">
        <v>234</v>
      </c>
      <c r="G5783" s="1" t="s">
        <v>196</v>
      </c>
      <c r="H5783" s="1" t="s">
        <v>240</v>
      </c>
    </row>
    <row r="5784" spans="1:8" x14ac:dyDescent="0.25">
      <c r="A5784" s="1">
        <v>400283</v>
      </c>
      <c r="B5784" s="1" t="s">
        <v>1526</v>
      </c>
      <c r="C5784" s="1">
        <v>115211003</v>
      </c>
      <c r="D5784" s="1">
        <v>283</v>
      </c>
      <c r="E5784" s="1" t="s">
        <v>1818</v>
      </c>
      <c r="F5784" s="1" t="s">
        <v>234</v>
      </c>
      <c r="G5784" s="1" t="s">
        <v>196</v>
      </c>
      <c r="H5784" s="1" t="s">
        <v>240</v>
      </c>
    </row>
    <row r="5785" spans="1:8" x14ac:dyDescent="0.25">
      <c r="A5785" s="1">
        <v>400284</v>
      </c>
      <c r="B5785" s="1" t="s">
        <v>1526</v>
      </c>
      <c r="C5785" s="1">
        <v>115211103</v>
      </c>
      <c r="D5785" s="1">
        <v>284</v>
      </c>
      <c r="E5785" s="1" t="s">
        <v>1819</v>
      </c>
      <c r="F5785" s="1" t="s">
        <v>234</v>
      </c>
      <c r="G5785" s="1" t="s">
        <v>196</v>
      </c>
      <c r="H5785" s="1" t="s">
        <v>240</v>
      </c>
    </row>
    <row r="5786" spans="1:8" x14ac:dyDescent="0.25">
      <c r="A5786" s="1">
        <v>400285</v>
      </c>
      <c r="B5786" s="1" t="s">
        <v>1526</v>
      </c>
      <c r="C5786" s="1">
        <v>115211603</v>
      </c>
      <c r="D5786" s="1">
        <v>285</v>
      </c>
      <c r="E5786" s="1" t="s">
        <v>1820</v>
      </c>
      <c r="F5786" s="1" t="s">
        <v>234</v>
      </c>
      <c r="G5786" s="1" t="s">
        <v>196</v>
      </c>
      <c r="H5786" s="1" t="s">
        <v>240</v>
      </c>
    </row>
    <row r="5787" spans="1:8" x14ac:dyDescent="0.25">
      <c r="A5787" s="1">
        <v>400286</v>
      </c>
      <c r="B5787" s="1" t="s">
        <v>1526</v>
      </c>
      <c r="C5787" s="1">
        <v>115212503</v>
      </c>
      <c r="D5787" s="1">
        <v>286</v>
      </c>
      <c r="E5787" s="1" t="s">
        <v>1821</v>
      </c>
      <c r="F5787" s="1" t="s">
        <v>234</v>
      </c>
      <c r="G5787" s="1" t="s">
        <v>196</v>
      </c>
      <c r="H5787" s="1" t="s">
        <v>240</v>
      </c>
    </row>
    <row r="5788" spans="1:8" x14ac:dyDescent="0.25">
      <c r="A5788" s="1">
        <v>400287</v>
      </c>
      <c r="B5788" s="1" t="s">
        <v>1526</v>
      </c>
      <c r="C5788" s="1">
        <v>115216503</v>
      </c>
      <c r="D5788" s="1">
        <v>287</v>
      </c>
      <c r="E5788" s="1" t="s">
        <v>1822</v>
      </c>
      <c r="F5788" s="1" t="s">
        <v>234</v>
      </c>
      <c r="G5788" s="1" t="s">
        <v>196</v>
      </c>
      <c r="H5788" s="1" t="s">
        <v>240</v>
      </c>
    </row>
    <row r="5789" spans="1:8" x14ac:dyDescent="0.25">
      <c r="A5789" s="1">
        <v>400288</v>
      </c>
      <c r="B5789" s="1" t="s">
        <v>1526</v>
      </c>
      <c r="C5789" s="1">
        <v>115218003</v>
      </c>
      <c r="D5789" s="1">
        <v>288</v>
      </c>
      <c r="E5789" s="1" t="s">
        <v>1823</v>
      </c>
      <c r="F5789" s="1" t="s">
        <v>234</v>
      </c>
      <c r="G5789" s="1" t="s">
        <v>196</v>
      </c>
      <c r="H5789" s="1" t="s">
        <v>240</v>
      </c>
    </row>
    <row r="5790" spans="1:8" x14ac:dyDescent="0.25">
      <c r="A5790" s="1">
        <v>400289</v>
      </c>
      <c r="B5790" s="1" t="s">
        <v>1526</v>
      </c>
      <c r="C5790" s="1">
        <v>115218303</v>
      </c>
      <c r="D5790" s="1">
        <v>289</v>
      </c>
      <c r="E5790" s="1" t="s">
        <v>1824</v>
      </c>
      <c r="F5790" s="1" t="s">
        <v>234</v>
      </c>
      <c r="G5790" s="1" t="s">
        <v>196</v>
      </c>
      <c r="H5790" s="1" t="s">
        <v>240</v>
      </c>
    </row>
    <row r="5791" spans="1:8" x14ac:dyDescent="0.25">
      <c r="A5791" s="1">
        <v>400290</v>
      </c>
      <c r="B5791" s="1" t="s">
        <v>1526</v>
      </c>
      <c r="C5791" s="1">
        <v>115219002</v>
      </c>
      <c r="D5791" s="1">
        <v>290</v>
      </c>
      <c r="E5791" s="1" t="s">
        <v>1825</v>
      </c>
      <c r="F5791" s="1" t="s">
        <v>234</v>
      </c>
      <c r="G5791" s="1" t="s">
        <v>196</v>
      </c>
      <c r="H5791" s="1" t="s">
        <v>240</v>
      </c>
    </row>
    <row r="5792" spans="1:8" x14ac:dyDescent="0.25">
      <c r="A5792" s="1">
        <v>400291</v>
      </c>
      <c r="B5792" s="1" t="s">
        <v>1526</v>
      </c>
      <c r="C5792" s="1">
        <v>115221402</v>
      </c>
      <c r="D5792" s="1">
        <v>291</v>
      </c>
      <c r="E5792" s="1" t="s">
        <v>1826</v>
      </c>
      <c r="F5792" s="1" t="s">
        <v>234</v>
      </c>
      <c r="G5792" s="1" t="s">
        <v>197</v>
      </c>
      <c r="H5792" s="1" t="s">
        <v>240</v>
      </c>
    </row>
    <row r="5793" spans="1:8" x14ac:dyDescent="0.25">
      <c r="A5793" s="1">
        <v>400292</v>
      </c>
      <c r="B5793" s="1" t="s">
        <v>1526</v>
      </c>
      <c r="C5793" s="1">
        <v>115221753</v>
      </c>
      <c r="D5793" s="1">
        <v>292</v>
      </c>
      <c r="E5793" s="1" t="s">
        <v>1827</v>
      </c>
      <c r="F5793" s="1" t="s">
        <v>234</v>
      </c>
      <c r="G5793" s="1" t="s">
        <v>197</v>
      </c>
      <c r="H5793" s="1" t="s">
        <v>240</v>
      </c>
    </row>
    <row r="5794" spans="1:8" x14ac:dyDescent="0.25">
      <c r="A5794" s="1">
        <v>400293</v>
      </c>
      <c r="B5794" s="1" t="s">
        <v>1526</v>
      </c>
      <c r="C5794" s="1">
        <v>115222504</v>
      </c>
      <c r="D5794" s="1">
        <v>293</v>
      </c>
      <c r="E5794" s="1" t="s">
        <v>1828</v>
      </c>
      <c r="F5794" s="1" t="s">
        <v>234</v>
      </c>
      <c r="G5794" s="1" t="s">
        <v>197</v>
      </c>
      <c r="H5794" s="1" t="s">
        <v>240</v>
      </c>
    </row>
    <row r="5795" spans="1:8" x14ac:dyDescent="0.25">
      <c r="A5795" s="1">
        <v>400294</v>
      </c>
      <c r="B5795" s="1" t="s">
        <v>1526</v>
      </c>
      <c r="C5795" s="1">
        <v>115222752</v>
      </c>
      <c r="D5795" s="1">
        <v>294</v>
      </c>
      <c r="E5795" s="1" t="s">
        <v>1829</v>
      </c>
      <c r="F5795" s="1" t="s">
        <v>234</v>
      </c>
      <c r="G5795" s="1" t="s">
        <v>197</v>
      </c>
      <c r="H5795" s="1" t="s">
        <v>240</v>
      </c>
    </row>
    <row r="5796" spans="1:8" x14ac:dyDescent="0.25">
      <c r="A5796" s="1">
        <v>400295</v>
      </c>
      <c r="B5796" s="1" t="s">
        <v>1526</v>
      </c>
      <c r="C5796" s="1">
        <v>115224003</v>
      </c>
      <c r="D5796" s="1">
        <v>295</v>
      </c>
      <c r="E5796" s="1" t="s">
        <v>1830</v>
      </c>
      <c r="F5796" s="1" t="s">
        <v>234</v>
      </c>
      <c r="G5796" s="1" t="s">
        <v>197</v>
      </c>
      <c r="H5796" s="1" t="s">
        <v>240</v>
      </c>
    </row>
    <row r="5797" spans="1:8" x14ac:dyDescent="0.25">
      <c r="A5797" s="1">
        <v>400296</v>
      </c>
      <c r="B5797" s="1" t="s">
        <v>1526</v>
      </c>
      <c r="C5797" s="1">
        <v>115226003</v>
      </c>
      <c r="D5797" s="1">
        <v>296</v>
      </c>
      <c r="E5797" s="1" t="s">
        <v>1831</v>
      </c>
      <c r="F5797" s="1" t="s">
        <v>234</v>
      </c>
      <c r="G5797" s="1" t="s">
        <v>197</v>
      </c>
      <c r="H5797" s="1" t="s">
        <v>240</v>
      </c>
    </row>
    <row r="5798" spans="1:8" x14ac:dyDescent="0.25">
      <c r="A5798" s="1">
        <v>400297</v>
      </c>
      <c r="B5798" s="1" t="s">
        <v>1526</v>
      </c>
      <c r="C5798" s="1">
        <v>115226103</v>
      </c>
      <c r="D5798" s="1">
        <v>297</v>
      </c>
      <c r="E5798" s="1" t="s">
        <v>1832</v>
      </c>
      <c r="F5798" s="1" t="s">
        <v>234</v>
      </c>
      <c r="G5798" s="1" t="s">
        <v>197</v>
      </c>
      <c r="H5798" s="1" t="s">
        <v>240</v>
      </c>
    </row>
    <row r="5799" spans="1:8" x14ac:dyDescent="0.25">
      <c r="A5799" s="1">
        <v>400298</v>
      </c>
      <c r="B5799" s="1" t="s">
        <v>1526</v>
      </c>
      <c r="C5799" s="1">
        <v>115228003</v>
      </c>
      <c r="D5799" s="1">
        <v>298</v>
      </c>
      <c r="E5799" s="1" t="s">
        <v>1833</v>
      </c>
      <c r="F5799" s="1" t="s">
        <v>234</v>
      </c>
      <c r="G5799" s="1" t="s">
        <v>197</v>
      </c>
      <c r="H5799" s="1" t="s">
        <v>240</v>
      </c>
    </row>
    <row r="5800" spans="1:8" x14ac:dyDescent="0.25">
      <c r="A5800" s="1">
        <v>400299</v>
      </c>
      <c r="B5800" s="1" t="s">
        <v>1526</v>
      </c>
      <c r="C5800" s="1">
        <v>115228303</v>
      </c>
      <c r="D5800" s="1">
        <v>299</v>
      </c>
      <c r="E5800" s="1" t="s">
        <v>1834</v>
      </c>
      <c r="F5800" s="1" t="s">
        <v>234</v>
      </c>
      <c r="G5800" s="1" t="s">
        <v>197</v>
      </c>
      <c r="H5800" s="1" t="s">
        <v>240</v>
      </c>
    </row>
    <row r="5801" spans="1:8" x14ac:dyDescent="0.25">
      <c r="A5801" s="1">
        <v>400300</v>
      </c>
      <c r="B5801" s="1" t="s">
        <v>1526</v>
      </c>
      <c r="C5801" s="1">
        <v>115229003</v>
      </c>
      <c r="D5801" s="1">
        <v>300</v>
      </c>
      <c r="E5801" s="1" t="s">
        <v>1835</v>
      </c>
      <c r="F5801" s="1" t="s">
        <v>234</v>
      </c>
      <c r="G5801" s="1" t="s">
        <v>197</v>
      </c>
      <c r="H5801" s="1" t="s">
        <v>240</v>
      </c>
    </row>
    <row r="5802" spans="1:8" x14ac:dyDescent="0.25">
      <c r="A5802" s="1">
        <v>400301</v>
      </c>
      <c r="B5802" s="1" t="s">
        <v>1526</v>
      </c>
      <c r="C5802" s="1">
        <v>115503004</v>
      </c>
      <c r="D5802" s="1">
        <v>301</v>
      </c>
      <c r="E5802" s="1" t="s">
        <v>1836</v>
      </c>
      <c r="F5802" s="1" t="s">
        <v>234</v>
      </c>
      <c r="G5802" s="1" t="s">
        <v>198</v>
      </c>
      <c r="H5802" s="1" t="s">
        <v>240</v>
      </c>
    </row>
    <row r="5803" spans="1:8" x14ac:dyDescent="0.25">
      <c r="A5803" s="1">
        <v>400302</v>
      </c>
      <c r="B5803" s="1" t="s">
        <v>1526</v>
      </c>
      <c r="C5803" s="1">
        <v>115504003</v>
      </c>
      <c r="D5803" s="1">
        <v>302</v>
      </c>
      <c r="E5803" s="1" t="s">
        <v>1837</v>
      </c>
      <c r="F5803" s="1" t="s">
        <v>234</v>
      </c>
      <c r="G5803" s="1" t="s">
        <v>198</v>
      </c>
      <c r="H5803" s="1" t="s">
        <v>240</v>
      </c>
    </row>
    <row r="5804" spans="1:8" x14ac:dyDescent="0.25">
      <c r="A5804" s="1">
        <v>400303</v>
      </c>
      <c r="B5804" s="1" t="s">
        <v>1526</v>
      </c>
      <c r="C5804" s="1">
        <v>115506003</v>
      </c>
      <c r="D5804" s="1">
        <v>303</v>
      </c>
      <c r="E5804" s="1" t="s">
        <v>1838</v>
      </c>
      <c r="F5804" s="1" t="s">
        <v>234</v>
      </c>
      <c r="G5804" s="1" t="s">
        <v>198</v>
      </c>
      <c r="H5804" s="1" t="s">
        <v>240</v>
      </c>
    </row>
    <row r="5805" spans="1:8" x14ac:dyDescent="0.25">
      <c r="A5805" s="1">
        <v>400304</v>
      </c>
      <c r="B5805" s="1" t="s">
        <v>1526</v>
      </c>
      <c r="C5805" s="1">
        <v>115508003</v>
      </c>
      <c r="D5805" s="1">
        <v>304</v>
      </c>
      <c r="E5805" s="1" t="s">
        <v>1839</v>
      </c>
      <c r="F5805" s="1" t="s">
        <v>234</v>
      </c>
      <c r="G5805" s="1" t="s">
        <v>198</v>
      </c>
      <c r="H5805" s="1" t="s">
        <v>240</v>
      </c>
    </row>
    <row r="5806" spans="1:8" x14ac:dyDescent="0.25">
      <c r="A5806" s="1">
        <v>400305</v>
      </c>
      <c r="B5806" s="1" t="s">
        <v>1526</v>
      </c>
      <c r="C5806" s="1">
        <v>115674603</v>
      </c>
      <c r="D5806" s="1">
        <v>305</v>
      </c>
      <c r="E5806" s="1" t="s">
        <v>1840</v>
      </c>
      <c r="F5806" s="1" t="s">
        <v>234</v>
      </c>
      <c r="G5806" s="1" t="s">
        <v>192</v>
      </c>
      <c r="H5806" s="1" t="s">
        <v>240</v>
      </c>
    </row>
    <row r="5807" spans="1:8" x14ac:dyDescent="0.25">
      <c r="A5807" s="1">
        <v>400306</v>
      </c>
      <c r="B5807" s="1" t="s">
        <v>1526</v>
      </c>
      <c r="C5807" s="1">
        <v>116191004</v>
      </c>
      <c r="D5807" s="1">
        <v>306</v>
      </c>
      <c r="E5807" s="1" t="s">
        <v>1841</v>
      </c>
      <c r="F5807" s="1" t="s">
        <v>236</v>
      </c>
      <c r="G5807" s="1" t="s">
        <v>199</v>
      </c>
      <c r="H5807" s="1" t="s">
        <v>240</v>
      </c>
    </row>
    <row r="5808" spans="1:8" x14ac:dyDescent="0.25">
      <c r="A5808" s="1">
        <v>400307</v>
      </c>
      <c r="B5808" s="1" t="s">
        <v>1526</v>
      </c>
      <c r="C5808" s="1">
        <v>116191103</v>
      </c>
      <c r="D5808" s="1">
        <v>307</v>
      </c>
      <c r="E5808" s="1" t="s">
        <v>1842</v>
      </c>
      <c r="F5808" s="1" t="s">
        <v>236</v>
      </c>
      <c r="G5808" s="1" t="s">
        <v>199</v>
      </c>
      <c r="H5808" s="1" t="s">
        <v>240</v>
      </c>
    </row>
    <row r="5809" spans="1:8" x14ac:dyDescent="0.25">
      <c r="A5809" s="1">
        <v>400308</v>
      </c>
      <c r="B5809" s="1" t="s">
        <v>1526</v>
      </c>
      <c r="C5809" s="1">
        <v>116191203</v>
      </c>
      <c r="D5809" s="1">
        <v>308</v>
      </c>
      <c r="E5809" s="1" t="s">
        <v>1843</v>
      </c>
      <c r="F5809" s="1" t="s">
        <v>236</v>
      </c>
      <c r="G5809" s="1" t="s">
        <v>199</v>
      </c>
      <c r="H5809" s="1" t="s">
        <v>240</v>
      </c>
    </row>
    <row r="5810" spans="1:8" x14ac:dyDescent="0.25">
      <c r="A5810" s="1">
        <v>400309</v>
      </c>
      <c r="B5810" s="1" t="s">
        <v>1526</v>
      </c>
      <c r="C5810" s="1">
        <v>116191503</v>
      </c>
      <c r="D5810" s="1">
        <v>309</v>
      </c>
      <c r="E5810" s="1" t="s">
        <v>1844</v>
      </c>
      <c r="F5810" s="1" t="s">
        <v>236</v>
      </c>
      <c r="G5810" s="1" t="s">
        <v>199</v>
      </c>
      <c r="H5810" s="1" t="s">
        <v>240</v>
      </c>
    </row>
    <row r="5811" spans="1:8" x14ac:dyDescent="0.25">
      <c r="A5811" s="1">
        <v>400310</v>
      </c>
      <c r="B5811" s="1" t="s">
        <v>1526</v>
      </c>
      <c r="C5811" s="1">
        <v>116195004</v>
      </c>
      <c r="D5811" s="1">
        <v>310</v>
      </c>
      <c r="E5811" s="1" t="s">
        <v>1845</v>
      </c>
      <c r="F5811" s="1" t="s">
        <v>236</v>
      </c>
      <c r="G5811" s="1" t="s">
        <v>199</v>
      </c>
      <c r="H5811" s="1" t="s">
        <v>240</v>
      </c>
    </row>
    <row r="5812" spans="1:8" x14ac:dyDescent="0.25">
      <c r="A5812" s="1">
        <v>400311</v>
      </c>
      <c r="B5812" s="1" t="s">
        <v>1526</v>
      </c>
      <c r="C5812" s="1">
        <v>116197503</v>
      </c>
      <c r="D5812" s="1">
        <v>311</v>
      </c>
      <c r="E5812" s="1" t="s">
        <v>1846</v>
      </c>
      <c r="F5812" s="1" t="s">
        <v>236</v>
      </c>
      <c r="G5812" s="1" t="s">
        <v>199</v>
      </c>
      <c r="H5812" s="1" t="s">
        <v>240</v>
      </c>
    </row>
    <row r="5813" spans="1:8" x14ac:dyDescent="0.25">
      <c r="A5813" s="1">
        <v>400312</v>
      </c>
      <c r="B5813" s="1" t="s">
        <v>1526</v>
      </c>
      <c r="C5813" s="1">
        <v>116471803</v>
      </c>
      <c r="D5813" s="1">
        <v>312</v>
      </c>
      <c r="E5813" s="1" t="s">
        <v>1847</v>
      </c>
      <c r="F5813" s="1" t="s">
        <v>236</v>
      </c>
      <c r="G5813" s="1" t="s">
        <v>200</v>
      </c>
      <c r="H5813" s="1" t="s">
        <v>240</v>
      </c>
    </row>
    <row r="5814" spans="1:8" x14ac:dyDescent="0.25">
      <c r="A5814" s="1">
        <v>400313</v>
      </c>
      <c r="B5814" s="1" t="s">
        <v>1526</v>
      </c>
      <c r="C5814" s="1">
        <v>116493503</v>
      </c>
      <c r="D5814" s="1">
        <v>313</v>
      </c>
      <c r="E5814" s="1" t="s">
        <v>1848</v>
      </c>
      <c r="F5814" s="1" t="s">
        <v>236</v>
      </c>
      <c r="G5814" s="1" t="s">
        <v>201</v>
      </c>
      <c r="H5814" s="1" t="s">
        <v>240</v>
      </c>
    </row>
    <row r="5815" spans="1:8" x14ac:dyDescent="0.25">
      <c r="A5815" s="1">
        <v>400314</v>
      </c>
      <c r="B5815" s="1" t="s">
        <v>1526</v>
      </c>
      <c r="C5815" s="1">
        <v>116495003</v>
      </c>
      <c r="D5815" s="1">
        <v>314</v>
      </c>
      <c r="E5815" s="1" t="s">
        <v>1849</v>
      </c>
      <c r="F5815" s="1" t="s">
        <v>236</v>
      </c>
      <c r="G5815" s="1" t="s">
        <v>201</v>
      </c>
      <c r="H5815" s="1" t="s">
        <v>240</v>
      </c>
    </row>
    <row r="5816" spans="1:8" x14ac:dyDescent="0.25">
      <c r="A5816" s="1">
        <v>400315</v>
      </c>
      <c r="B5816" s="1" t="s">
        <v>1526</v>
      </c>
      <c r="C5816" s="1">
        <v>116495103</v>
      </c>
      <c r="D5816" s="1">
        <v>315</v>
      </c>
      <c r="E5816" s="1" t="s">
        <v>1850</v>
      </c>
      <c r="F5816" s="1" t="s">
        <v>236</v>
      </c>
      <c r="G5816" s="1" t="s">
        <v>201</v>
      </c>
      <c r="H5816" s="1" t="s">
        <v>240</v>
      </c>
    </row>
    <row r="5817" spans="1:8" x14ac:dyDescent="0.25">
      <c r="A5817" s="1">
        <v>400316</v>
      </c>
      <c r="B5817" s="1" t="s">
        <v>1526</v>
      </c>
      <c r="C5817" s="1">
        <v>116496503</v>
      </c>
      <c r="D5817" s="1">
        <v>316</v>
      </c>
      <c r="E5817" s="1" t="s">
        <v>1851</v>
      </c>
      <c r="F5817" s="1" t="s">
        <v>236</v>
      </c>
      <c r="G5817" s="1" t="s">
        <v>201</v>
      </c>
      <c r="H5817" s="1" t="s">
        <v>240</v>
      </c>
    </row>
    <row r="5818" spans="1:8" x14ac:dyDescent="0.25">
      <c r="A5818" s="1">
        <v>400317</v>
      </c>
      <c r="B5818" s="1" t="s">
        <v>1526</v>
      </c>
      <c r="C5818" s="1">
        <v>116496603</v>
      </c>
      <c r="D5818" s="1">
        <v>317</v>
      </c>
      <c r="E5818" s="1" t="s">
        <v>1852</v>
      </c>
      <c r="F5818" s="1" t="s">
        <v>236</v>
      </c>
      <c r="G5818" s="1" t="s">
        <v>201</v>
      </c>
      <c r="H5818" s="1" t="s">
        <v>240</v>
      </c>
    </row>
    <row r="5819" spans="1:8" x14ac:dyDescent="0.25">
      <c r="A5819" s="1">
        <v>400318</v>
      </c>
      <c r="B5819" s="1" t="s">
        <v>1526</v>
      </c>
      <c r="C5819" s="1">
        <v>116498003</v>
      </c>
      <c r="D5819" s="1">
        <v>318</v>
      </c>
      <c r="E5819" s="1" t="s">
        <v>1853</v>
      </c>
      <c r="F5819" s="1" t="s">
        <v>236</v>
      </c>
      <c r="G5819" s="1" t="s">
        <v>201</v>
      </c>
      <c r="H5819" s="1" t="s">
        <v>240</v>
      </c>
    </row>
    <row r="5820" spans="1:8" x14ac:dyDescent="0.25">
      <c r="A5820" s="1">
        <v>400319</v>
      </c>
      <c r="B5820" s="1" t="s">
        <v>1526</v>
      </c>
      <c r="C5820" s="1">
        <v>116555003</v>
      </c>
      <c r="D5820" s="1">
        <v>319</v>
      </c>
      <c r="E5820" s="1" t="s">
        <v>1854</v>
      </c>
      <c r="F5820" s="1" t="s">
        <v>232</v>
      </c>
      <c r="G5820" s="1" t="s">
        <v>202</v>
      </c>
      <c r="H5820" s="1" t="s">
        <v>240</v>
      </c>
    </row>
    <row r="5821" spans="1:8" x14ac:dyDescent="0.25">
      <c r="A5821" s="1">
        <v>400320</v>
      </c>
      <c r="B5821" s="1" t="s">
        <v>1526</v>
      </c>
      <c r="C5821" s="1">
        <v>116557103</v>
      </c>
      <c r="D5821" s="1">
        <v>320</v>
      </c>
      <c r="E5821" s="1" t="s">
        <v>1855</v>
      </c>
      <c r="F5821" s="1" t="s">
        <v>232</v>
      </c>
      <c r="G5821" s="1" t="s">
        <v>202</v>
      </c>
      <c r="H5821" s="1" t="s">
        <v>240</v>
      </c>
    </row>
    <row r="5822" spans="1:8" x14ac:dyDescent="0.25">
      <c r="A5822" s="1">
        <v>400321</v>
      </c>
      <c r="B5822" s="1" t="s">
        <v>1526</v>
      </c>
      <c r="C5822" s="1">
        <v>116604003</v>
      </c>
      <c r="D5822" s="1">
        <v>321</v>
      </c>
      <c r="E5822" s="1" t="s">
        <v>1856</v>
      </c>
      <c r="F5822" s="1" t="s">
        <v>232</v>
      </c>
      <c r="G5822" s="1" t="s">
        <v>203</v>
      </c>
      <c r="H5822" s="1" t="s">
        <v>240</v>
      </c>
    </row>
    <row r="5823" spans="1:8" x14ac:dyDescent="0.25">
      <c r="A5823" s="1">
        <v>400322</v>
      </c>
      <c r="B5823" s="1" t="s">
        <v>1526</v>
      </c>
      <c r="C5823" s="1">
        <v>116605003</v>
      </c>
      <c r="D5823" s="1">
        <v>322</v>
      </c>
      <c r="E5823" s="1" t="s">
        <v>1857</v>
      </c>
      <c r="F5823" s="1" t="s">
        <v>232</v>
      </c>
      <c r="G5823" s="1" t="s">
        <v>203</v>
      </c>
      <c r="H5823" s="1" t="s">
        <v>240</v>
      </c>
    </row>
    <row r="5824" spans="1:8" x14ac:dyDescent="0.25">
      <c r="A5824" s="1">
        <v>400323</v>
      </c>
      <c r="B5824" s="1" t="s">
        <v>1526</v>
      </c>
      <c r="C5824" s="1">
        <v>117080503</v>
      </c>
      <c r="D5824" s="1">
        <v>323</v>
      </c>
      <c r="E5824" s="1" t="s">
        <v>1858</v>
      </c>
      <c r="F5824" s="1" t="s">
        <v>236</v>
      </c>
      <c r="G5824" s="1" t="s">
        <v>204</v>
      </c>
      <c r="H5824" s="1" t="s">
        <v>240</v>
      </c>
    </row>
    <row r="5825" spans="1:8" x14ac:dyDescent="0.25">
      <c r="A5825" s="1">
        <v>400324</v>
      </c>
      <c r="B5825" s="1" t="s">
        <v>1526</v>
      </c>
      <c r="C5825" s="1">
        <v>117081003</v>
      </c>
      <c r="D5825" s="1">
        <v>324</v>
      </c>
      <c r="E5825" s="1" t="s">
        <v>1859</v>
      </c>
      <c r="F5825" s="1" t="s">
        <v>236</v>
      </c>
      <c r="G5825" s="1" t="s">
        <v>204</v>
      </c>
      <c r="H5825" s="1" t="s">
        <v>240</v>
      </c>
    </row>
    <row r="5826" spans="1:8" x14ac:dyDescent="0.25">
      <c r="A5826" s="1">
        <v>400325</v>
      </c>
      <c r="B5826" s="1" t="s">
        <v>1526</v>
      </c>
      <c r="C5826" s="1">
        <v>117083004</v>
      </c>
      <c r="D5826" s="1">
        <v>325</v>
      </c>
      <c r="E5826" s="1" t="s">
        <v>1860</v>
      </c>
      <c r="F5826" s="1" t="s">
        <v>236</v>
      </c>
      <c r="G5826" s="1" t="s">
        <v>204</v>
      </c>
      <c r="H5826" s="1" t="s">
        <v>240</v>
      </c>
    </row>
    <row r="5827" spans="1:8" x14ac:dyDescent="0.25">
      <c r="A5827" s="1">
        <v>400326</v>
      </c>
      <c r="B5827" s="1" t="s">
        <v>1526</v>
      </c>
      <c r="C5827" s="1">
        <v>117086003</v>
      </c>
      <c r="D5827" s="1">
        <v>326</v>
      </c>
      <c r="E5827" s="1" t="s">
        <v>1861</v>
      </c>
      <c r="F5827" s="1" t="s">
        <v>236</v>
      </c>
      <c r="G5827" s="1" t="s">
        <v>204</v>
      </c>
      <c r="H5827" s="1" t="s">
        <v>240</v>
      </c>
    </row>
    <row r="5828" spans="1:8" x14ac:dyDescent="0.25">
      <c r="A5828" s="1">
        <v>400327</v>
      </c>
      <c r="B5828" s="1" t="s">
        <v>1526</v>
      </c>
      <c r="C5828" s="1">
        <v>117086503</v>
      </c>
      <c r="D5828" s="1">
        <v>327</v>
      </c>
      <c r="E5828" s="1" t="s">
        <v>1862</v>
      </c>
      <c r="F5828" s="1" t="s">
        <v>236</v>
      </c>
      <c r="G5828" s="1" t="s">
        <v>204</v>
      </c>
      <c r="H5828" s="1" t="s">
        <v>240</v>
      </c>
    </row>
    <row r="5829" spans="1:8" x14ac:dyDescent="0.25">
      <c r="A5829" s="1">
        <v>400328</v>
      </c>
      <c r="B5829" s="1" t="s">
        <v>1526</v>
      </c>
      <c r="C5829" s="1">
        <v>117086653</v>
      </c>
      <c r="D5829" s="1">
        <v>328</v>
      </c>
      <c r="E5829" s="1" t="s">
        <v>1863</v>
      </c>
      <c r="F5829" s="1" t="s">
        <v>236</v>
      </c>
      <c r="G5829" s="1" t="s">
        <v>204</v>
      </c>
      <c r="H5829" s="1" t="s">
        <v>240</v>
      </c>
    </row>
    <row r="5830" spans="1:8" x14ac:dyDescent="0.25">
      <c r="A5830" s="1">
        <v>400329</v>
      </c>
      <c r="B5830" s="1" t="s">
        <v>1526</v>
      </c>
      <c r="C5830" s="1">
        <v>117089003</v>
      </c>
      <c r="D5830" s="1">
        <v>329</v>
      </c>
      <c r="E5830" s="1" t="s">
        <v>1864</v>
      </c>
      <c r="F5830" s="1" t="s">
        <v>236</v>
      </c>
      <c r="G5830" s="1" t="s">
        <v>204</v>
      </c>
      <c r="H5830" s="1" t="s">
        <v>240</v>
      </c>
    </row>
    <row r="5831" spans="1:8" x14ac:dyDescent="0.25">
      <c r="A5831" s="1">
        <v>400330</v>
      </c>
      <c r="B5831" s="1" t="s">
        <v>1526</v>
      </c>
      <c r="C5831" s="1">
        <v>117412003</v>
      </c>
      <c r="D5831" s="1">
        <v>330</v>
      </c>
      <c r="E5831" s="1" t="s">
        <v>1865</v>
      </c>
      <c r="F5831" s="1" t="s">
        <v>232</v>
      </c>
      <c r="G5831" s="1" t="s">
        <v>205</v>
      </c>
      <c r="H5831" s="1" t="s">
        <v>240</v>
      </c>
    </row>
    <row r="5832" spans="1:8" x14ac:dyDescent="0.25">
      <c r="A5832" s="1">
        <v>400331</v>
      </c>
      <c r="B5832" s="1" t="s">
        <v>1526</v>
      </c>
      <c r="C5832" s="1">
        <v>117414003</v>
      </c>
      <c r="D5832" s="1">
        <v>331</v>
      </c>
      <c r="E5832" s="1" t="s">
        <v>1866</v>
      </c>
      <c r="F5832" s="1" t="s">
        <v>232</v>
      </c>
      <c r="G5832" s="1" t="s">
        <v>205</v>
      </c>
      <c r="H5832" s="1" t="s">
        <v>240</v>
      </c>
    </row>
    <row r="5833" spans="1:8" x14ac:dyDescent="0.25">
      <c r="A5833" s="1">
        <v>400332</v>
      </c>
      <c r="B5833" s="1" t="s">
        <v>1526</v>
      </c>
      <c r="C5833" s="1">
        <v>117414203</v>
      </c>
      <c r="D5833" s="1">
        <v>332</v>
      </c>
      <c r="E5833" s="1" t="s">
        <v>1867</v>
      </c>
      <c r="F5833" s="1" t="s">
        <v>232</v>
      </c>
      <c r="G5833" s="1" t="s">
        <v>205</v>
      </c>
      <c r="H5833" s="1" t="s">
        <v>240</v>
      </c>
    </row>
    <row r="5834" spans="1:8" x14ac:dyDescent="0.25">
      <c r="A5834" s="1">
        <v>400333</v>
      </c>
      <c r="B5834" s="1" t="s">
        <v>1526</v>
      </c>
      <c r="C5834" s="1">
        <v>117415004</v>
      </c>
      <c r="D5834" s="1">
        <v>333</v>
      </c>
      <c r="E5834" s="1" t="s">
        <v>1868</v>
      </c>
      <c r="F5834" s="1" t="s">
        <v>232</v>
      </c>
      <c r="G5834" s="1" t="s">
        <v>205</v>
      </c>
      <c r="H5834" s="1" t="s">
        <v>240</v>
      </c>
    </row>
    <row r="5835" spans="1:8" x14ac:dyDescent="0.25">
      <c r="A5835" s="1">
        <v>400334</v>
      </c>
      <c r="B5835" s="1" t="s">
        <v>1526</v>
      </c>
      <c r="C5835" s="1">
        <v>117415103</v>
      </c>
      <c r="D5835" s="1">
        <v>334</v>
      </c>
      <c r="E5835" s="1" t="s">
        <v>1869</v>
      </c>
      <c r="F5835" s="1" t="s">
        <v>232</v>
      </c>
      <c r="G5835" s="1" t="s">
        <v>205</v>
      </c>
      <c r="H5835" s="1" t="s">
        <v>240</v>
      </c>
    </row>
    <row r="5836" spans="1:8" x14ac:dyDescent="0.25">
      <c r="A5836" s="1">
        <v>400335</v>
      </c>
      <c r="B5836" s="1" t="s">
        <v>1526</v>
      </c>
      <c r="C5836" s="1">
        <v>117415303</v>
      </c>
      <c r="D5836" s="1">
        <v>335</v>
      </c>
      <c r="E5836" s="1" t="s">
        <v>1870</v>
      </c>
      <c r="F5836" s="1" t="s">
        <v>232</v>
      </c>
      <c r="G5836" s="1" t="s">
        <v>205</v>
      </c>
      <c r="H5836" s="1" t="s">
        <v>240</v>
      </c>
    </row>
    <row r="5837" spans="1:8" x14ac:dyDescent="0.25">
      <c r="A5837" s="1">
        <v>400336</v>
      </c>
      <c r="B5837" s="1" t="s">
        <v>1526</v>
      </c>
      <c r="C5837" s="1">
        <v>117416103</v>
      </c>
      <c r="D5837" s="1">
        <v>336</v>
      </c>
      <c r="E5837" s="1" t="s">
        <v>1871</v>
      </c>
      <c r="F5837" s="1" t="s">
        <v>232</v>
      </c>
      <c r="G5837" s="1" t="s">
        <v>205</v>
      </c>
      <c r="H5837" s="1" t="s">
        <v>240</v>
      </c>
    </row>
    <row r="5838" spans="1:8" x14ac:dyDescent="0.25">
      <c r="A5838" s="1">
        <v>400337</v>
      </c>
      <c r="B5838" s="1" t="s">
        <v>1526</v>
      </c>
      <c r="C5838" s="1">
        <v>117417202</v>
      </c>
      <c r="D5838" s="1">
        <v>337</v>
      </c>
      <c r="E5838" s="1" t="s">
        <v>1872</v>
      </c>
      <c r="F5838" s="1" t="s">
        <v>232</v>
      </c>
      <c r="G5838" s="1" t="s">
        <v>205</v>
      </c>
      <c r="H5838" s="1" t="s">
        <v>240</v>
      </c>
    </row>
    <row r="5839" spans="1:8" x14ac:dyDescent="0.25">
      <c r="A5839" s="1">
        <v>400338</v>
      </c>
      <c r="B5839" s="1" t="s">
        <v>1526</v>
      </c>
      <c r="C5839" s="1">
        <v>117576303</v>
      </c>
      <c r="D5839" s="1">
        <v>338</v>
      </c>
      <c r="E5839" s="1" t="s">
        <v>1873</v>
      </c>
      <c r="F5839" s="1" t="s">
        <v>236</v>
      </c>
      <c r="G5839" s="1" t="s">
        <v>206</v>
      </c>
      <c r="H5839" s="1" t="s">
        <v>240</v>
      </c>
    </row>
    <row r="5840" spans="1:8" x14ac:dyDescent="0.25">
      <c r="A5840" s="1">
        <v>400339</v>
      </c>
      <c r="B5840" s="1" t="s">
        <v>1526</v>
      </c>
      <c r="C5840" s="1">
        <v>117596003</v>
      </c>
      <c r="D5840" s="1">
        <v>339</v>
      </c>
      <c r="E5840" s="1" t="s">
        <v>1874</v>
      </c>
      <c r="F5840" s="1" t="s">
        <v>232</v>
      </c>
      <c r="G5840" s="1" t="s">
        <v>207</v>
      </c>
      <c r="H5840" s="1" t="s">
        <v>240</v>
      </c>
    </row>
    <row r="5841" spans="1:8" x14ac:dyDescent="0.25">
      <c r="A5841" s="1">
        <v>400340</v>
      </c>
      <c r="B5841" s="1" t="s">
        <v>1526</v>
      </c>
      <c r="C5841" s="1">
        <v>117597003</v>
      </c>
      <c r="D5841" s="1">
        <v>340</v>
      </c>
      <c r="E5841" s="1" t="s">
        <v>1875</v>
      </c>
      <c r="F5841" s="1" t="s">
        <v>232</v>
      </c>
      <c r="G5841" s="1" t="s">
        <v>207</v>
      </c>
      <c r="H5841" s="1" t="s">
        <v>240</v>
      </c>
    </row>
    <row r="5842" spans="1:8" x14ac:dyDescent="0.25">
      <c r="A5842" s="1">
        <v>400341</v>
      </c>
      <c r="B5842" s="1" t="s">
        <v>1526</v>
      </c>
      <c r="C5842" s="1">
        <v>117598503</v>
      </c>
      <c r="D5842" s="1">
        <v>341</v>
      </c>
      <c r="E5842" s="1" t="s">
        <v>1876</v>
      </c>
      <c r="F5842" s="1" t="s">
        <v>232</v>
      </c>
      <c r="G5842" s="1" t="s">
        <v>207</v>
      </c>
      <c r="H5842" s="1" t="s">
        <v>240</v>
      </c>
    </row>
    <row r="5843" spans="1:8" x14ac:dyDescent="0.25">
      <c r="A5843" s="1">
        <v>400342</v>
      </c>
      <c r="B5843" s="1" t="s">
        <v>1526</v>
      </c>
      <c r="C5843" s="1">
        <v>118401403</v>
      </c>
      <c r="D5843" s="1">
        <v>342</v>
      </c>
      <c r="E5843" s="1" t="s">
        <v>1877</v>
      </c>
      <c r="F5843" s="1" t="s">
        <v>236</v>
      </c>
      <c r="G5843" s="1" t="s">
        <v>208</v>
      </c>
      <c r="H5843" s="1" t="s">
        <v>240</v>
      </c>
    </row>
    <row r="5844" spans="1:8" x14ac:dyDescent="0.25">
      <c r="A5844" s="1">
        <v>400343</v>
      </c>
      <c r="B5844" s="1" t="s">
        <v>1526</v>
      </c>
      <c r="C5844" s="1">
        <v>118401603</v>
      </c>
      <c r="D5844" s="1">
        <v>343</v>
      </c>
      <c r="E5844" s="1" t="s">
        <v>1878</v>
      </c>
      <c r="F5844" s="1" t="s">
        <v>236</v>
      </c>
      <c r="G5844" s="1" t="s">
        <v>208</v>
      </c>
      <c r="H5844" s="1" t="s">
        <v>240</v>
      </c>
    </row>
    <row r="5845" spans="1:8" x14ac:dyDescent="0.25">
      <c r="A5845" s="1">
        <v>400344</v>
      </c>
      <c r="B5845" s="1" t="s">
        <v>1526</v>
      </c>
      <c r="C5845" s="1">
        <v>118402603</v>
      </c>
      <c r="D5845" s="1">
        <v>344</v>
      </c>
      <c r="E5845" s="1" t="s">
        <v>1879</v>
      </c>
      <c r="F5845" s="1" t="s">
        <v>236</v>
      </c>
      <c r="G5845" s="1" t="s">
        <v>208</v>
      </c>
      <c r="H5845" s="1" t="s">
        <v>240</v>
      </c>
    </row>
    <row r="5846" spans="1:8" x14ac:dyDescent="0.25">
      <c r="A5846" s="1">
        <v>400345</v>
      </c>
      <c r="B5846" s="1" t="s">
        <v>1526</v>
      </c>
      <c r="C5846" s="1">
        <v>118403003</v>
      </c>
      <c r="D5846" s="1">
        <v>345</v>
      </c>
      <c r="E5846" s="1" t="s">
        <v>1880</v>
      </c>
      <c r="F5846" s="1" t="s">
        <v>236</v>
      </c>
      <c r="G5846" s="1" t="s">
        <v>208</v>
      </c>
      <c r="H5846" s="1" t="s">
        <v>240</v>
      </c>
    </row>
    <row r="5847" spans="1:8" x14ac:dyDescent="0.25">
      <c r="A5847" s="1">
        <v>400346</v>
      </c>
      <c r="B5847" s="1" t="s">
        <v>1526</v>
      </c>
      <c r="C5847" s="1">
        <v>118403302</v>
      </c>
      <c r="D5847" s="1">
        <v>346</v>
      </c>
      <c r="E5847" s="1" t="s">
        <v>1881</v>
      </c>
      <c r="F5847" s="1" t="s">
        <v>236</v>
      </c>
      <c r="G5847" s="1" t="s">
        <v>208</v>
      </c>
      <c r="H5847" s="1" t="s">
        <v>240</v>
      </c>
    </row>
    <row r="5848" spans="1:8" x14ac:dyDescent="0.25">
      <c r="A5848" s="1">
        <v>400347</v>
      </c>
      <c r="B5848" s="1" t="s">
        <v>1526</v>
      </c>
      <c r="C5848" s="1">
        <v>118403903</v>
      </c>
      <c r="D5848" s="1">
        <v>347</v>
      </c>
      <c r="E5848" s="1" t="s">
        <v>1882</v>
      </c>
      <c r="F5848" s="1" t="s">
        <v>236</v>
      </c>
      <c r="G5848" s="1" t="s">
        <v>208</v>
      </c>
      <c r="H5848" s="1" t="s">
        <v>240</v>
      </c>
    </row>
    <row r="5849" spans="1:8" x14ac:dyDescent="0.25">
      <c r="A5849" s="1">
        <v>400348</v>
      </c>
      <c r="B5849" s="1" t="s">
        <v>1526</v>
      </c>
      <c r="C5849" s="1">
        <v>118406003</v>
      </c>
      <c r="D5849" s="1">
        <v>348</v>
      </c>
      <c r="E5849" s="1" t="s">
        <v>1883</v>
      </c>
      <c r="F5849" s="1" t="s">
        <v>236</v>
      </c>
      <c r="G5849" s="1" t="s">
        <v>208</v>
      </c>
      <c r="H5849" s="1" t="s">
        <v>240</v>
      </c>
    </row>
    <row r="5850" spans="1:8" x14ac:dyDescent="0.25">
      <c r="A5850" s="1">
        <v>400349</v>
      </c>
      <c r="B5850" s="1" t="s">
        <v>1526</v>
      </c>
      <c r="C5850" s="1">
        <v>118406602</v>
      </c>
      <c r="D5850" s="1">
        <v>349</v>
      </c>
      <c r="E5850" s="1" t="s">
        <v>1884</v>
      </c>
      <c r="F5850" s="1" t="s">
        <v>236</v>
      </c>
      <c r="G5850" s="1" t="s">
        <v>208</v>
      </c>
      <c r="H5850" s="1" t="s">
        <v>240</v>
      </c>
    </row>
    <row r="5851" spans="1:8" x14ac:dyDescent="0.25">
      <c r="A5851" s="1">
        <v>400350</v>
      </c>
      <c r="B5851" s="1" t="s">
        <v>1526</v>
      </c>
      <c r="C5851" s="1">
        <v>118408852</v>
      </c>
      <c r="D5851" s="1">
        <v>350</v>
      </c>
      <c r="E5851" s="1" t="s">
        <v>1885</v>
      </c>
      <c r="F5851" s="1" t="s">
        <v>236</v>
      </c>
      <c r="G5851" s="1" t="s">
        <v>208</v>
      </c>
      <c r="H5851" s="1" t="s">
        <v>240</v>
      </c>
    </row>
    <row r="5852" spans="1:8" x14ac:dyDescent="0.25">
      <c r="A5852" s="1">
        <v>400351</v>
      </c>
      <c r="B5852" s="1" t="s">
        <v>1526</v>
      </c>
      <c r="C5852" s="1">
        <v>118409203</v>
      </c>
      <c r="D5852" s="1">
        <v>351</v>
      </c>
      <c r="E5852" s="1" t="s">
        <v>1886</v>
      </c>
      <c r="F5852" s="1" t="s">
        <v>236</v>
      </c>
      <c r="G5852" s="1" t="s">
        <v>208</v>
      </c>
      <c r="H5852" s="1" t="s">
        <v>240</v>
      </c>
    </row>
    <row r="5853" spans="1:8" x14ac:dyDescent="0.25">
      <c r="A5853" s="1">
        <v>400352</v>
      </c>
      <c r="B5853" s="1" t="s">
        <v>1526</v>
      </c>
      <c r="C5853" s="1">
        <v>118409302</v>
      </c>
      <c r="D5853" s="1">
        <v>352</v>
      </c>
      <c r="E5853" s="1" t="s">
        <v>1887</v>
      </c>
      <c r="F5853" s="1" t="s">
        <v>236</v>
      </c>
      <c r="G5853" s="1" t="s">
        <v>208</v>
      </c>
      <c r="H5853" s="1" t="s">
        <v>240</v>
      </c>
    </row>
    <row r="5854" spans="1:8" x14ac:dyDescent="0.25">
      <c r="A5854" s="1">
        <v>400353</v>
      </c>
      <c r="B5854" s="1" t="s">
        <v>1526</v>
      </c>
      <c r="C5854" s="1">
        <v>118667503</v>
      </c>
      <c r="D5854" s="1">
        <v>353</v>
      </c>
      <c r="E5854" s="1" t="s">
        <v>1888</v>
      </c>
      <c r="F5854" s="1" t="s">
        <v>236</v>
      </c>
      <c r="G5854" s="1" t="s">
        <v>209</v>
      </c>
      <c r="H5854" s="1" t="s">
        <v>240</v>
      </c>
    </row>
    <row r="5855" spans="1:8" x14ac:dyDescent="0.25">
      <c r="A5855" s="1">
        <v>400354</v>
      </c>
      <c r="B5855" s="1" t="s">
        <v>1526</v>
      </c>
      <c r="C5855" s="1">
        <v>119350303</v>
      </c>
      <c r="D5855" s="1">
        <v>354</v>
      </c>
      <c r="E5855" s="1" t="s">
        <v>1889</v>
      </c>
      <c r="F5855" s="1" t="s">
        <v>236</v>
      </c>
      <c r="G5855" s="1" t="s">
        <v>210</v>
      </c>
      <c r="H5855" s="1" t="s">
        <v>240</v>
      </c>
    </row>
    <row r="5856" spans="1:8" x14ac:dyDescent="0.25">
      <c r="A5856" s="1">
        <v>400355</v>
      </c>
      <c r="B5856" s="1" t="s">
        <v>1526</v>
      </c>
      <c r="C5856" s="1">
        <v>119351303</v>
      </c>
      <c r="D5856" s="1">
        <v>355</v>
      </c>
      <c r="E5856" s="1" t="s">
        <v>1890</v>
      </c>
      <c r="F5856" s="1" t="s">
        <v>236</v>
      </c>
      <c r="G5856" s="1" t="s">
        <v>210</v>
      </c>
      <c r="H5856" s="1" t="s">
        <v>240</v>
      </c>
    </row>
    <row r="5857" spans="1:8" x14ac:dyDescent="0.25">
      <c r="A5857" s="1">
        <v>400356</v>
      </c>
      <c r="B5857" s="1" t="s">
        <v>1526</v>
      </c>
      <c r="C5857" s="1">
        <v>119352203</v>
      </c>
      <c r="D5857" s="1">
        <v>356</v>
      </c>
      <c r="E5857" s="1" t="s">
        <v>1891</v>
      </c>
      <c r="F5857" s="1" t="s">
        <v>236</v>
      </c>
      <c r="G5857" s="1" t="s">
        <v>210</v>
      </c>
      <c r="H5857" s="1" t="s">
        <v>240</v>
      </c>
    </row>
    <row r="5858" spans="1:8" x14ac:dyDescent="0.25">
      <c r="A5858" s="1">
        <v>400357</v>
      </c>
      <c r="B5858" s="1" t="s">
        <v>1526</v>
      </c>
      <c r="C5858" s="1">
        <v>119354603</v>
      </c>
      <c r="D5858" s="1">
        <v>357</v>
      </c>
      <c r="E5858" s="1" t="s">
        <v>1892</v>
      </c>
      <c r="F5858" s="1" t="s">
        <v>236</v>
      </c>
      <c r="G5858" s="1" t="s">
        <v>210</v>
      </c>
      <c r="H5858" s="1" t="s">
        <v>240</v>
      </c>
    </row>
    <row r="5859" spans="1:8" x14ac:dyDescent="0.25">
      <c r="A5859" s="1">
        <v>400358</v>
      </c>
      <c r="B5859" s="1" t="s">
        <v>1526</v>
      </c>
      <c r="C5859" s="1">
        <v>119355503</v>
      </c>
      <c r="D5859" s="1">
        <v>358</v>
      </c>
      <c r="E5859" s="1" t="s">
        <v>1893</v>
      </c>
      <c r="F5859" s="1" t="s">
        <v>236</v>
      </c>
      <c r="G5859" s="1" t="s">
        <v>210</v>
      </c>
      <c r="H5859" s="1" t="s">
        <v>240</v>
      </c>
    </row>
    <row r="5860" spans="1:8" x14ac:dyDescent="0.25">
      <c r="A5860" s="1">
        <v>400359</v>
      </c>
      <c r="B5860" s="1" t="s">
        <v>1526</v>
      </c>
      <c r="C5860" s="1">
        <v>119356503</v>
      </c>
      <c r="D5860" s="1">
        <v>359</v>
      </c>
      <c r="E5860" s="1" t="s">
        <v>1894</v>
      </c>
      <c r="F5860" s="1" t="s">
        <v>236</v>
      </c>
      <c r="G5860" s="1" t="s">
        <v>210</v>
      </c>
      <c r="H5860" s="1" t="s">
        <v>240</v>
      </c>
    </row>
    <row r="5861" spans="1:8" x14ac:dyDescent="0.25">
      <c r="A5861" s="1">
        <v>400360</v>
      </c>
      <c r="B5861" s="1" t="s">
        <v>1526</v>
      </c>
      <c r="C5861" s="1">
        <v>119356603</v>
      </c>
      <c r="D5861" s="1">
        <v>360</v>
      </c>
      <c r="E5861" s="1" t="s">
        <v>1895</v>
      </c>
      <c r="F5861" s="1" t="s">
        <v>236</v>
      </c>
      <c r="G5861" s="1" t="s">
        <v>210</v>
      </c>
      <c r="H5861" s="1" t="s">
        <v>240</v>
      </c>
    </row>
    <row r="5862" spans="1:8" x14ac:dyDescent="0.25">
      <c r="A5862" s="1">
        <v>400361</v>
      </c>
      <c r="B5862" s="1" t="s">
        <v>1526</v>
      </c>
      <c r="C5862" s="1">
        <v>119357003</v>
      </c>
      <c r="D5862" s="1">
        <v>361</v>
      </c>
      <c r="E5862" s="1" t="s">
        <v>1896</v>
      </c>
      <c r="F5862" s="1" t="s">
        <v>236</v>
      </c>
      <c r="G5862" s="1" t="s">
        <v>210</v>
      </c>
      <c r="H5862" s="1" t="s">
        <v>240</v>
      </c>
    </row>
    <row r="5863" spans="1:8" x14ac:dyDescent="0.25">
      <c r="A5863" s="1">
        <v>400362</v>
      </c>
      <c r="B5863" s="1" t="s">
        <v>1526</v>
      </c>
      <c r="C5863" s="1">
        <v>119357402</v>
      </c>
      <c r="D5863" s="1">
        <v>362</v>
      </c>
      <c r="E5863" s="1" t="s">
        <v>1897</v>
      </c>
      <c r="F5863" s="1" t="s">
        <v>236</v>
      </c>
      <c r="G5863" s="1" t="s">
        <v>210</v>
      </c>
      <c r="H5863" s="1" t="s">
        <v>240</v>
      </c>
    </row>
    <row r="5864" spans="1:8" x14ac:dyDescent="0.25">
      <c r="A5864" s="1">
        <v>400363</v>
      </c>
      <c r="B5864" s="1" t="s">
        <v>1526</v>
      </c>
      <c r="C5864" s="1">
        <v>119358403</v>
      </c>
      <c r="D5864" s="1">
        <v>363</v>
      </c>
      <c r="E5864" s="1" t="s">
        <v>1898</v>
      </c>
      <c r="F5864" s="1" t="s">
        <v>236</v>
      </c>
      <c r="G5864" s="1" t="s">
        <v>210</v>
      </c>
      <c r="H5864" s="1" t="s">
        <v>240</v>
      </c>
    </row>
    <row r="5865" spans="1:8" x14ac:dyDescent="0.25">
      <c r="A5865" s="1">
        <v>400364</v>
      </c>
      <c r="B5865" s="1" t="s">
        <v>1526</v>
      </c>
      <c r="C5865" s="1">
        <v>119581003</v>
      </c>
      <c r="D5865" s="1">
        <v>364</v>
      </c>
      <c r="E5865" s="1" t="s">
        <v>1899</v>
      </c>
      <c r="F5865" s="1" t="s">
        <v>236</v>
      </c>
      <c r="G5865" s="1" t="s">
        <v>211</v>
      </c>
      <c r="H5865" s="1" t="s">
        <v>240</v>
      </c>
    </row>
    <row r="5866" spans="1:8" x14ac:dyDescent="0.25">
      <c r="A5866" s="1">
        <v>400365</v>
      </c>
      <c r="B5866" s="1" t="s">
        <v>1526</v>
      </c>
      <c r="C5866" s="1">
        <v>119582503</v>
      </c>
      <c r="D5866" s="1">
        <v>365</v>
      </c>
      <c r="E5866" s="1" t="s">
        <v>1900</v>
      </c>
      <c r="F5866" s="1" t="s">
        <v>236</v>
      </c>
      <c r="G5866" s="1" t="s">
        <v>211</v>
      </c>
      <c r="H5866" s="1" t="s">
        <v>240</v>
      </c>
    </row>
    <row r="5867" spans="1:8" x14ac:dyDescent="0.25">
      <c r="A5867" s="1">
        <v>400366</v>
      </c>
      <c r="B5867" s="1" t="s">
        <v>1526</v>
      </c>
      <c r="C5867" s="1">
        <v>119583003</v>
      </c>
      <c r="D5867" s="1">
        <v>366</v>
      </c>
      <c r="E5867" s="1" t="s">
        <v>1901</v>
      </c>
      <c r="F5867" s="1" t="s">
        <v>236</v>
      </c>
      <c r="G5867" s="1" t="s">
        <v>211</v>
      </c>
      <c r="H5867" s="1" t="s">
        <v>240</v>
      </c>
    </row>
    <row r="5868" spans="1:8" x14ac:dyDescent="0.25">
      <c r="A5868" s="1">
        <v>400367</v>
      </c>
      <c r="B5868" s="1" t="s">
        <v>1526</v>
      </c>
      <c r="C5868" s="1">
        <v>119584503</v>
      </c>
      <c r="D5868" s="1">
        <v>367</v>
      </c>
      <c r="E5868" s="1" t="s">
        <v>1902</v>
      </c>
      <c r="F5868" s="1" t="s">
        <v>236</v>
      </c>
      <c r="G5868" s="1" t="s">
        <v>211</v>
      </c>
      <c r="H5868" s="1" t="s">
        <v>240</v>
      </c>
    </row>
    <row r="5869" spans="1:8" x14ac:dyDescent="0.25">
      <c r="A5869" s="1">
        <v>400368</v>
      </c>
      <c r="B5869" s="1" t="s">
        <v>1526</v>
      </c>
      <c r="C5869" s="1">
        <v>119584603</v>
      </c>
      <c r="D5869" s="1">
        <v>368</v>
      </c>
      <c r="E5869" s="1" t="s">
        <v>1903</v>
      </c>
      <c r="F5869" s="1" t="s">
        <v>236</v>
      </c>
      <c r="G5869" s="1" t="s">
        <v>211</v>
      </c>
      <c r="H5869" s="1" t="s">
        <v>240</v>
      </c>
    </row>
    <row r="5870" spans="1:8" x14ac:dyDescent="0.25">
      <c r="A5870" s="1">
        <v>400369</v>
      </c>
      <c r="B5870" s="1" t="s">
        <v>1526</v>
      </c>
      <c r="C5870" s="1">
        <v>119586503</v>
      </c>
      <c r="D5870" s="1">
        <v>369</v>
      </c>
      <c r="E5870" s="1" t="s">
        <v>1904</v>
      </c>
      <c r="F5870" s="1" t="s">
        <v>236</v>
      </c>
      <c r="G5870" s="1" t="s">
        <v>211</v>
      </c>
      <c r="H5870" s="1" t="s">
        <v>240</v>
      </c>
    </row>
    <row r="5871" spans="1:8" x14ac:dyDescent="0.25">
      <c r="A5871" s="1">
        <v>400370</v>
      </c>
      <c r="B5871" s="1" t="s">
        <v>1526</v>
      </c>
      <c r="C5871" s="1">
        <v>119648303</v>
      </c>
      <c r="D5871" s="1">
        <v>370</v>
      </c>
      <c r="E5871" s="1" t="s">
        <v>1905</v>
      </c>
      <c r="F5871" s="1" t="s">
        <v>236</v>
      </c>
      <c r="G5871" s="1" t="s">
        <v>213</v>
      </c>
      <c r="H5871" s="1" t="s">
        <v>240</v>
      </c>
    </row>
    <row r="5872" spans="1:8" x14ac:dyDescent="0.25">
      <c r="A5872" s="1">
        <v>400371</v>
      </c>
      <c r="B5872" s="1" t="s">
        <v>1526</v>
      </c>
      <c r="C5872" s="1">
        <v>119648703</v>
      </c>
      <c r="D5872" s="1">
        <v>371</v>
      </c>
      <c r="E5872" s="1" t="s">
        <v>1906</v>
      </c>
      <c r="F5872" s="1" t="s">
        <v>236</v>
      </c>
      <c r="G5872" s="1" t="s">
        <v>213</v>
      </c>
      <c r="H5872" s="1" t="s">
        <v>240</v>
      </c>
    </row>
    <row r="5873" spans="1:8" x14ac:dyDescent="0.25">
      <c r="A5873" s="1">
        <v>400372</v>
      </c>
      <c r="B5873" s="1" t="s">
        <v>1526</v>
      </c>
      <c r="C5873" s="1">
        <v>119648903</v>
      </c>
      <c r="D5873" s="1">
        <v>372</v>
      </c>
      <c r="E5873" s="1" t="s">
        <v>1907</v>
      </c>
      <c r="F5873" s="1" t="s">
        <v>236</v>
      </c>
      <c r="G5873" s="1" t="s">
        <v>213</v>
      </c>
      <c r="H5873" s="1" t="s">
        <v>240</v>
      </c>
    </row>
    <row r="5874" spans="1:8" x14ac:dyDescent="0.25">
      <c r="A5874" s="1">
        <v>400373</v>
      </c>
      <c r="B5874" s="1" t="s">
        <v>1526</v>
      </c>
      <c r="C5874" s="1">
        <v>119665003</v>
      </c>
      <c r="D5874" s="1">
        <v>373</v>
      </c>
      <c r="E5874" s="1" t="s">
        <v>1908</v>
      </c>
      <c r="F5874" s="1" t="s">
        <v>236</v>
      </c>
      <c r="G5874" s="1" t="s">
        <v>209</v>
      </c>
      <c r="H5874" s="1" t="s">
        <v>240</v>
      </c>
    </row>
    <row r="5875" spans="1:8" x14ac:dyDescent="0.25">
      <c r="A5875" s="1">
        <v>400374</v>
      </c>
      <c r="B5875" s="1" t="s">
        <v>1526</v>
      </c>
      <c r="C5875" s="1">
        <v>120452003</v>
      </c>
      <c r="D5875" s="1">
        <v>374</v>
      </c>
      <c r="E5875" s="1" t="s">
        <v>1909</v>
      </c>
      <c r="F5875" s="1" t="s">
        <v>236</v>
      </c>
      <c r="G5875" s="1" t="s">
        <v>214</v>
      </c>
      <c r="H5875" s="1" t="s">
        <v>240</v>
      </c>
    </row>
    <row r="5876" spans="1:8" x14ac:dyDescent="0.25">
      <c r="A5876" s="1">
        <v>400375</v>
      </c>
      <c r="B5876" s="1" t="s">
        <v>1526</v>
      </c>
      <c r="C5876" s="1">
        <v>120455203</v>
      </c>
      <c r="D5876" s="1">
        <v>375</v>
      </c>
      <c r="E5876" s="1" t="s">
        <v>1910</v>
      </c>
      <c r="F5876" s="1" t="s">
        <v>236</v>
      </c>
      <c r="G5876" s="1" t="s">
        <v>214</v>
      </c>
      <c r="H5876" s="1" t="s">
        <v>240</v>
      </c>
    </row>
    <row r="5877" spans="1:8" x14ac:dyDescent="0.25">
      <c r="A5877" s="1">
        <v>400376</v>
      </c>
      <c r="B5877" s="1" t="s">
        <v>1526</v>
      </c>
      <c r="C5877" s="1">
        <v>120455403</v>
      </c>
      <c r="D5877" s="1">
        <v>376</v>
      </c>
      <c r="E5877" s="1" t="s">
        <v>1911</v>
      </c>
      <c r="F5877" s="1" t="s">
        <v>236</v>
      </c>
      <c r="G5877" s="1" t="s">
        <v>214</v>
      </c>
      <c r="H5877" s="1" t="s">
        <v>240</v>
      </c>
    </row>
    <row r="5878" spans="1:8" x14ac:dyDescent="0.25">
      <c r="A5878" s="1">
        <v>400377</v>
      </c>
      <c r="B5878" s="1" t="s">
        <v>1526</v>
      </c>
      <c r="C5878" s="1">
        <v>120456003</v>
      </c>
      <c r="D5878" s="1">
        <v>377</v>
      </c>
      <c r="E5878" s="1" t="s">
        <v>1912</v>
      </c>
      <c r="F5878" s="1" t="s">
        <v>236</v>
      </c>
      <c r="G5878" s="1" t="s">
        <v>214</v>
      </c>
      <c r="H5878" s="1" t="s">
        <v>240</v>
      </c>
    </row>
    <row r="5879" spans="1:8" x14ac:dyDescent="0.25">
      <c r="A5879" s="1">
        <v>400378</v>
      </c>
      <c r="B5879" s="1" t="s">
        <v>1526</v>
      </c>
      <c r="C5879" s="1">
        <v>120480803</v>
      </c>
      <c r="D5879" s="1">
        <v>378</v>
      </c>
      <c r="E5879" s="1" t="s">
        <v>1913</v>
      </c>
      <c r="F5879" s="1" t="s">
        <v>235</v>
      </c>
      <c r="G5879" s="1" t="s">
        <v>215</v>
      </c>
      <c r="H5879" s="1" t="s">
        <v>240</v>
      </c>
    </row>
    <row r="5880" spans="1:8" x14ac:dyDescent="0.25">
      <c r="A5880" s="1">
        <v>400379</v>
      </c>
      <c r="B5880" s="1" t="s">
        <v>1526</v>
      </c>
      <c r="C5880" s="1">
        <v>120481002</v>
      </c>
      <c r="D5880" s="1">
        <v>379</v>
      </c>
      <c r="E5880" s="1" t="s">
        <v>1914</v>
      </c>
      <c r="F5880" s="1" t="s">
        <v>235</v>
      </c>
      <c r="G5880" s="1" t="s">
        <v>215</v>
      </c>
      <c r="H5880" s="1" t="s">
        <v>240</v>
      </c>
    </row>
    <row r="5881" spans="1:8" x14ac:dyDescent="0.25">
      <c r="A5881" s="1">
        <v>400380</v>
      </c>
      <c r="B5881" s="1" t="s">
        <v>1526</v>
      </c>
      <c r="C5881" s="1">
        <v>120483302</v>
      </c>
      <c r="D5881" s="1">
        <v>380</v>
      </c>
      <c r="E5881" s="1" t="s">
        <v>1915</v>
      </c>
      <c r="F5881" s="1" t="s">
        <v>235</v>
      </c>
      <c r="G5881" s="1" t="s">
        <v>215</v>
      </c>
      <c r="H5881" s="1" t="s">
        <v>240</v>
      </c>
    </row>
    <row r="5882" spans="1:8" x14ac:dyDescent="0.25">
      <c r="A5882" s="1">
        <v>400381</v>
      </c>
      <c r="B5882" s="1" t="s">
        <v>1526</v>
      </c>
      <c r="C5882" s="1">
        <v>120484803</v>
      </c>
      <c r="D5882" s="1">
        <v>381</v>
      </c>
      <c r="E5882" s="1" t="s">
        <v>1916</v>
      </c>
      <c r="F5882" s="1" t="s">
        <v>235</v>
      </c>
      <c r="G5882" s="1" t="s">
        <v>215</v>
      </c>
      <c r="H5882" s="1" t="s">
        <v>240</v>
      </c>
    </row>
    <row r="5883" spans="1:8" x14ac:dyDescent="0.25">
      <c r="A5883" s="1">
        <v>400382</v>
      </c>
      <c r="B5883" s="1" t="s">
        <v>1526</v>
      </c>
      <c r="C5883" s="1">
        <v>120484903</v>
      </c>
      <c r="D5883" s="1">
        <v>382</v>
      </c>
      <c r="E5883" s="1" t="s">
        <v>1917</v>
      </c>
      <c r="F5883" s="1" t="s">
        <v>235</v>
      </c>
      <c r="G5883" s="1" t="s">
        <v>215</v>
      </c>
      <c r="H5883" s="1" t="s">
        <v>240</v>
      </c>
    </row>
    <row r="5884" spans="1:8" x14ac:dyDescent="0.25">
      <c r="A5884" s="1">
        <v>400383</v>
      </c>
      <c r="B5884" s="1" t="s">
        <v>1526</v>
      </c>
      <c r="C5884" s="1">
        <v>120485603</v>
      </c>
      <c r="D5884" s="1">
        <v>383</v>
      </c>
      <c r="E5884" s="1" t="s">
        <v>1918</v>
      </c>
      <c r="F5884" s="1" t="s">
        <v>235</v>
      </c>
      <c r="G5884" s="1" t="s">
        <v>215</v>
      </c>
      <c r="H5884" s="1" t="s">
        <v>240</v>
      </c>
    </row>
    <row r="5885" spans="1:8" x14ac:dyDescent="0.25">
      <c r="A5885" s="1">
        <v>400384</v>
      </c>
      <c r="B5885" s="1" t="s">
        <v>1526</v>
      </c>
      <c r="C5885" s="1">
        <v>120486003</v>
      </c>
      <c r="D5885" s="1">
        <v>384</v>
      </c>
      <c r="E5885" s="1" t="s">
        <v>1919</v>
      </c>
      <c r="F5885" s="1" t="s">
        <v>235</v>
      </c>
      <c r="G5885" s="1" t="s">
        <v>215</v>
      </c>
      <c r="H5885" s="1" t="s">
        <v>240</v>
      </c>
    </row>
    <row r="5886" spans="1:8" x14ac:dyDescent="0.25">
      <c r="A5886" s="1">
        <v>400385</v>
      </c>
      <c r="B5886" s="1" t="s">
        <v>1526</v>
      </c>
      <c r="C5886" s="1">
        <v>120488603</v>
      </c>
      <c r="D5886" s="1">
        <v>385</v>
      </c>
      <c r="E5886" s="1" t="s">
        <v>1920</v>
      </c>
      <c r="F5886" s="1" t="s">
        <v>235</v>
      </c>
      <c r="G5886" s="1" t="s">
        <v>215</v>
      </c>
      <c r="H5886" s="1" t="s">
        <v>240</v>
      </c>
    </row>
    <row r="5887" spans="1:8" x14ac:dyDescent="0.25">
      <c r="A5887" s="1">
        <v>400386</v>
      </c>
      <c r="B5887" s="1" t="s">
        <v>1526</v>
      </c>
      <c r="C5887" s="1">
        <v>120522003</v>
      </c>
      <c r="D5887" s="1">
        <v>386</v>
      </c>
      <c r="E5887" s="1" t="s">
        <v>1921</v>
      </c>
      <c r="F5887" s="1" t="s">
        <v>236</v>
      </c>
      <c r="G5887" s="1" t="s">
        <v>212</v>
      </c>
      <c r="H5887" s="1" t="s">
        <v>240</v>
      </c>
    </row>
    <row r="5888" spans="1:8" x14ac:dyDescent="0.25">
      <c r="A5888" s="1">
        <v>400387</v>
      </c>
      <c r="B5888" s="1" t="s">
        <v>1526</v>
      </c>
      <c r="C5888" s="1">
        <v>121135003</v>
      </c>
      <c r="D5888" s="1">
        <v>387</v>
      </c>
      <c r="E5888" s="1" t="s">
        <v>1922</v>
      </c>
      <c r="F5888" s="1" t="s">
        <v>235</v>
      </c>
      <c r="G5888" s="1" t="s">
        <v>216</v>
      </c>
      <c r="H5888" s="1" t="s">
        <v>240</v>
      </c>
    </row>
    <row r="5889" spans="1:8" x14ac:dyDescent="0.25">
      <c r="A5889" s="1">
        <v>400388</v>
      </c>
      <c r="B5889" s="1" t="s">
        <v>1526</v>
      </c>
      <c r="C5889" s="1">
        <v>121135503</v>
      </c>
      <c r="D5889" s="1">
        <v>388</v>
      </c>
      <c r="E5889" s="1" t="s">
        <v>1923</v>
      </c>
      <c r="F5889" s="1" t="s">
        <v>235</v>
      </c>
      <c r="G5889" s="1" t="s">
        <v>216</v>
      </c>
      <c r="H5889" s="1" t="s">
        <v>240</v>
      </c>
    </row>
    <row r="5890" spans="1:8" x14ac:dyDescent="0.25">
      <c r="A5890" s="1">
        <v>400389</v>
      </c>
      <c r="B5890" s="1" t="s">
        <v>1526</v>
      </c>
      <c r="C5890" s="1">
        <v>121136503</v>
      </c>
      <c r="D5890" s="1">
        <v>389</v>
      </c>
      <c r="E5890" s="1" t="s">
        <v>1924</v>
      </c>
      <c r="F5890" s="1" t="s">
        <v>235</v>
      </c>
      <c r="G5890" s="1" t="s">
        <v>216</v>
      </c>
      <c r="H5890" s="1" t="s">
        <v>240</v>
      </c>
    </row>
    <row r="5891" spans="1:8" x14ac:dyDescent="0.25">
      <c r="A5891" s="1">
        <v>400390</v>
      </c>
      <c r="B5891" s="1" t="s">
        <v>1526</v>
      </c>
      <c r="C5891" s="1">
        <v>121136603</v>
      </c>
      <c r="D5891" s="1">
        <v>390</v>
      </c>
      <c r="E5891" s="1" t="s">
        <v>1925</v>
      </c>
      <c r="F5891" s="1" t="s">
        <v>235</v>
      </c>
      <c r="G5891" s="1" t="s">
        <v>216</v>
      </c>
      <c r="H5891" s="1" t="s">
        <v>240</v>
      </c>
    </row>
    <row r="5892" spans="1:8" x14ac:dyDescent="0.25">
      <c r="A5892" s="1">
        <v>400391</v>
      </c>
      <c r="B5892" s="1" t="s">
        <v>1526</v>
      </c>
      <c r="C5892" s="1">
        <v>121139004</v>
      </c>
      <c r="D5892" s="1">
        <v>391</v>
      </c>
      <c r="E5892" s="1" t="s">
        <v>1926</v>
      </c>
      <c r="F5892" s="1" t="s">
        <v>235</v>
      </c>
      <c r="G5892" s="1" t="s">
        <v>216</v>
      </c>
      <c r="H5892" s="1" t="s">
        <v>240</v>
      </c>
    </row>
    <row r="5893" spans="1:8" x14ac:dyDescent="0.25">
      <c r="A5893" s="1">
        <v>400392</v>
      </c>
      <c r="B5893" s="1" t="s">
        <v>1526</v>
      </c>
      <c r="C5893" s="1">
        <v>121390302</v>
      </c>
      <c r="D5893" s="1">
        <v>392</v>
      </c>
      <c r="E5893" s="1" t="s">
        <v>1927</v>
      </c>
      <c r="F5893" s="1" t="s">
        <v>235</v>
      </c>
      <c r="G5893" s="1" t="s">
        <v>217</v>
      </c>
      <c r="H5893" s="1" t="s">
        <v>240</v>
      </c>
    </row>
    <row r="5894" spans="1:8" x14ac:dyDescent="0.25">
      <c r="A5894" s="1">
        <v>400393</v>
      </c>
      <c r="B5894" s="1" t="s">
        <v>1526</v>
      </c>
      <c r="C5894" s="1">
        <v>121391303</v>
      </c>
      <c r="D5894" s="1">
        <v>393</v>
      </c>
      <c r="E5894" s="1" t="s">
        <v>1928</v>
      </c>
      <c r="F5894" s="1" t="s">
        <v>235</v>
      </c>
      <c r="G5894" s="1" t="s">
        <v>217</v>
      </c>
      <c r="H5894" s="1" t="s">
        <v>240</v>
      </c>
    </row>
    <row r="5895" spans="1:8" x14ac:dyDescent="0.25">
      <c r="A5895" s="1">
        <v>400394</v>
      </c>
      <c r="B5895" s="1" t="s">
        <v>1526</v>
      </c>
      <c r="C5895" s="1">
        <v>121392303</v>
      </c>
      <c r="D5895" s="1">
        <v>394</v>
      </c>
      <c r="E5895" s="1" t="s">
        <v>1929</v>
      </c>
      <c r="F5895" s="1" t="s">
        <v>235</v>
      </c>
      <c r="G5895" s="1" t="s">
        <v>217</v>
      </c>
      <c r="H5895" s="1" t="s">
        <v>240</v>
      </c>
    </row>
    <row r="5896" spans="1:8" x14ac:dyDescent="0.25">
      <c r="A5896" s="1">
        <v>400395</v>
      </c>
      <c r="B5896" s="1" t="s">
        <v>1526</v>
      </c>
      <c r="C5896" s="1">
        <v>121394503</v>
      </c>
      <c r="D5896" s="1">
        <v>395</v>
      </c>
      <c r="E5896" s="1" t="s">
        <v>1930</v>
      </c>
      <c r="F5896" s="1" t="s">
        <v>235</v>
      </c>
      <c r="G5896" s="1" t="s">
        <v>217</v>
      </c>
      <c r="H5896" s="1" t="s">
        <v>240</v>
      </c>
    </row>
    <row r="5897" spans="1:8" x14ac:dyDescent="0.25">
      <c r="A5897" s="1">
        <v>400396</v>
      </c>
      <c r="B5897" s="1" t="s">
        <v>1526</v>
      </c>
      <c r="C5897" s="1">
        <v>121394603</v>
      </c>
      <c r="D5897" s="1">
        <v>396</v>
      </c>
      <c r="E5897" s="1" t="s">
        <v>1931</v>
      </c>
      <c r="F5897" s="1" t="s">
        <v>235</v>
      </c>
      <c r="G5897" s="1" t="s">
        <v>217</v>
      </c>
      <c r="H5897" s="1" t="s">
        <v>240</v>
      </c>
    </row>
    <row r="5898" spans="1:8" x14ac:dyDescent="0.25">
      <c r="A5898" s="1">
        <v>400397</v>
      </c>
      <c r="B5898" s="1" t="s">
        <v>1526</v>
      </c>
      <c r="C5898" s="1">
        <v>121395103</v>
      </c>
      <c r="D5898" s="1">
        <v>397</v>
      </c>
      <c r="E5898" s="1" t="s">
        <v>1932</v>
      </c>
      <c r="F5898" s="1" t="s">
        <v>235</v>
      </c>
      <c r="G5898" s="1" t="s">
        <v>217</v>
      </c>
      <c r="H5898" s="1" t="s">
        <v>240</v>
      </c>
    </row>
    <row r="5899" spans="1:8" x14ac:dyDescent="0.25">
      <c r="A5899" s="1">
        <v>400398</v>
      </c>
      <c r="B5899" s="1" t="s">
        <v>1526</v>
      </c>
      <c r="C5899" s="1">
        <v>121395603</v>
      </c>
      <c r="D5899" s="1">
        <v>398</v>
      </c>
      <c r="E5899" s="1" t="s">
        <v>1933</v>
      </c>
      <c r="F5899" s="1" t="s">
        <v>235</v>
      </c>
      <c r="G5899" s="1" t="s">
        <v>217</v>
      </c>
      <c r="H5899" s="1" t="s">
        <v>240</v>
      </c>
    </row>
    <row r="5900" spans="1:8" x14ac:dyDescent="0.25">
      <c r="A5900" s="1">
        <v>400399</v>
      </c>
      <c r="B5900" s="1" t="s">
        <v>1526</v>
      </c>
      <c r="C5900" s="1">
        <v>121395703</v>
      </c>
      <c r="D5900" s="1">
        <v>399</v>
      </c>
      <c r="E5900" s="1" t="s">
        <v>1934</v>
      </c>
      <c r="F5900" s="1" t="s">
        <v>235</v>
      </c>
      <c r="G5900" s="1" t="s">
        <v>217</v>
      </c>
      <c r="H5900" s="1" t="s">
        <v>240</v>
      </c>
    </row>
    <row r="5901" spans="1:8" x14ac:dyDescent="0.25">
      <c r="A5901" s="1">
        <v>400400</v>
      </c>
      <c r="B5901" s="1" t="s">
        <v>1526</v>
      </c>
      <c r="C5901" s="1">
        <v>121397803</v>
      </c>
      <c r="D5901" s="1">
        <v>400</v>
      </c>
      <c r="E5901" s="1" t="s">
        <v>1935</v>
      </c>
      <c r="F5901" s="1" t="s">
        <v>235</v>
      </c>
      <c r="G5901" s="1" t="s">
        <v>217</v>
      </c>
      <c r="H5901" s="1" t="s">
        <v>240</v>
      </c>
    </row>
    <row r="5902" spans="1:8" x14ac:dyDescent="0.25">
      <c r="A5902" s="1">
        <v>400401</v>
      </c>
      <c r="B5902" s="1" t="s">
        <v>1526</v>
      </c>
      <c r="C5902" s="1">
        <v>122091002</v>
      </c>
      <c r="D5902" s="1">
        <v>401</v>
      </c>
      <c r="E5902" s="1" t="s">
        <v>1936</v>
      </c>
      <c r="F5902" s="1" t="s">
        <v>237</v>
      </c>
      <c r="G5902" s="1" t="s">
        <v>218</v>
      </c>
      <c r="H5902" s="1" t="s">
        <v>240</v>
      </c>
    </row>
    <row r="5903" spans="1:8" x14ac:dyDescent="0.25">
      <c r="A5903" s="1">
        <v>400402</v>
      </c>
      <c r="B5903" s="1" t="s">
        <v>1526</v>
      </c>
      <c r="C5903" s="1">
        <v>122091303</v>
      </c>
      <c r="D5903" s="1">
        <v>402</v>
      </c>
      <c r="E5903" s="1" t="s">
        <v>1937</v>
      </c>
      <c r="F5903" s="1" t="s">
        <v>237</v>
      </c>
      <c r="G5903" s="1" t="s">
        <v>218</v>
      </c>
      <c r="H5903" s="1" t="s">
        <v>240</v>
      </c>
    </row>
    <row r="5904" spans="1:8" x14ac:dyDescent="0.25">
      <c r="A5904" s="1">
        <v>400403</v>
      </c>
      <c r="B5904" s="1" t="s">
        <v>1526</v>
      </c>
      <c r="C5904" s="1">
        <v>122091352</v>
      </c>
      <c r="D5904" s="1">
        <v>403</v>
      </c>
      <c r="E5904" s="1" t="s">
        <v>1938</v>
      </c>
      <c r="F5904" s="1" t="s">
        <v>237</v>
      </c>
      <c r="G5904" s="1" t="s">
        <v>218</v>
      </c>
      <c r="H5904" s="1" t="s">
        <v>240</v>
      </c>
    </row>
    <row r="5905" spans="1:8" x14ac:dyDescent="0.25">
      <c r="A5905" s="1">
        <v>400404</v>
      </c>
      <c r="B5905" s="1" t="s">
        <v>1526</v>
      </c>
      <c r="C5905" s="1">
        <v>122092002</v>
      </c>
      <c r="D5905" s="1">
        <v>404</v>
      </c>
      <c r="E5905" s="1" t="s">
        <v>1939</v>
      </c>
      <c r="F5905" s="1" t="s">
        <v>237</v>
      </c>
      <c r="G5905" s="1" t="s">
        <v>218</v>
      </c>
      <c r="H5905" s="1" t="s">
        <v>240</v>
      </c>
    </row>
    <row r="5906" spans="1:8" x14ac:dyDescent="0.25">
      <c r="A5906" s="1">
        <v>400405</v>
      </c>
      <c r="B5906" s="1" t="s">
        <v>1526</v>
      </c>
      <c r="C5906" s="1">
        <v>122092102</v>
      </c>
      <c r="D5906" s="1">
        <v>405</v>
      </c>
      <c r="E5906" s="1" t="s">
        <v>1940</v>
      </c>
      <c r="F5906" s="1" t="s">
        <v>237</v>
      </c>
      <c r="G5906" s="1" t="s">
        <v>218</v>
      </c>
      <c r="H5906" s="1" t="s">
        <v>240</v>
      </c>
    </row>
    <row r="5907" spans="1:8" x14ac:dyDescent="0.25">
      <c r="A5907" s="1">
        <v>400406</v>
      </c>
      <c r="B5907" s="1" t="s">
        <v>1526</v>
      </c>
      <c r="C5907" s="1">
        <v>122092353</v>
      </c>
      <c r="D5907" s="1">
        <v>406</v>
      </c>
      <c r="E5907" s="1" t="s">
        <v>1941</v>
      </c>
      <c r="F5907" s="1" t="s">
        <v>237</v>
      </c>
      <c r="G5907" s="1" t="s">
        <v>218</v>
      </c>
      <c r="H5907" s="1" t="s">
        <v>240</v>
      </c>
    </row>
    <row r="5908" spans="1:8" x14ac:dyDescent="0.25">
      <c r="A5908" s="1">
        <v>400407</v>
      </c>
      <c r="B5908" s="1" t="s">
        <v>1526</v>
      </c>
      <c r="C5908" s="1">
        <v>122097203</v>
      </c>
      <c r="D5908" s="1">
        <v>407</v>
      </c>
      <c r="E5908" s="1" t="s">
        <v>1942</v>
      </c>
      <c r="F5908" s="1" t="s">
        <v>237</v>
      </c>
      <c r="G5908" s="1" t="s">
        <v>218</v>
      </c>
      <c r="H5908" s="1" t="s">
        <v>240</v>
      </c>
    </row>
    <row r="5909" spans="1:8" x14ac:dyDescent="0.25">
      <c r="A5909" s="1">
        <v>400408</v>
      </c>
      <c r="B5909" s="1" t="s">
        <v>1526</v>
      </c>
      <c r="C5909" s="1">
        <v>122097502</v>
      </c>
      <c r="D5909" s="1">
        <v>408</v>
      </c>
      <c r="E5909" s="1" t="s">
        <v>1943</v>
      </c>
      <c r="F5909" s="1" t="s">
        <v>237</v>
      </c>
      <c r="G5909" s="1" t="s">
        <v>218</v>
      </c>
      <c r="H5909" s="1" t="s">
        <v>240</v>
      </c>
    </row>
    <row r="5910" spans="1:8" x14ac:dyDescent="0.25">
      <c r="A5910" s="1">
        <v>400409</v>
      </c>
      <c r="B5910" s="1" t="s">
        <v>1526</v>
      </c>
      <c r="C5910" s="1">
        <v>122097604</v>
      </c>
      <c r="D5910" s="1">
        <v>409</v>
      </c>
      <c r="E5910" s="1" t="s">
        <v>1944</v>
      </c>
      <c r="F5910" s="1" t="s">
        <v>237</v>
      </c>
      <c r="G5910" s="1" t="s">
        <v>218</v>
      </c>
      <c r="H5910" s="1" t="s">
        <v>240</v>
      </c>
    </row>
    <row r="5911" spans="1:8" x14ac:dyDescent="0.25">
      <c r="A5911" s="1">
        <v>400410</v>
      </c>
      <c r="B5911" s="1" t="s">
        <v>1526</v>
      </c>
      <c r="C5911" s="1">
        <v>122098003</v>
      </c>
      <c r="D5911" s="1">
        <v>410</v>
      </c>
      <c r="E5911" s="1" t="s">
        <v>1945</v>
      </c>
      <c r="F5911" s="1" t="s">
        <v>237</v>
      </c>
      <c r="G5911" s="1" t="s">
        <v>218</v>
      </c>
      <c r="H5911" s="1" t="s">
        <v>240</v>
      </c>
    </row>
    <row r="5912" spans="1:8" x14ac:dyDescent="0.25">
      <c r="A5912" s="1">
        <v>400411</v>
      </c>
      <c r="B5912" s="1" t="s">
        <v>1526</v>
      </c>
      <c r="C5912" s="1">
        <v>122098103</v>
      </c>
      <c r="D5912" s="1">
        <v>411</v>
      </c>
      <c r="E5912" s="1" t="s">
        <v>1946</v>
      </c>
      <c r="F5912" s="1" t="s">
        <v>237</v>
      </c>
      <c r="G5912" s="1" t="s">
        <v>218</v>
      </c>
      <c r="H5912" s="1" t="s">
        <v>240</v>
      </c>
    </row>
    <row r="5913" spans="1:8" x14ac:dyDescent="0.25">
      <c r="A5913" s="1">
        <v>400412</v>
      </c>
      <c r="B5913" s="1" t="s">
        <v>1526</v>
      </c>
      <c r="C5913" s="1">
        <v>122098202</v>
      </c>
      <c r="D5913" s="1">
        <v>412</v>
      </c>
      <c r="E5913" s="1" t="s">
        <v>1947</v>
      </c>
      <c r="F5913" s="1" t="s">
        <v>237</v>
      </c>
      <c r="G5913" s="1" t="s">
        <v>218</v>
      </c>
      <c r="H5913" s="1" t="s">
        <v>240</v>
      </c>
    </row>
    <row r="5914" spans="1:8" x14ac:dyDescent="0.25">
      <c r="A5914" s="1">
        <v>400413</v>
      </c>
      <c r="B5914" s="1" t="s">
        <v>1526</v>
      </c>
      <c r="C5914" s="1">
        <v>122098403</v>
      </c>
      <c r="D5914" s="1">
        <v>413</v>
      </c>
      <c r="E5914" s="1" t="s">
        <v>1948</v>
      </c>
      <c r="F5914" s="1" t="s">
        <v>237</v>
      </c>
      <c r="G5914" s="1" t="s">
        <v>218</v>
      </c>
      <c r="H5914" s="1" t="s">
        <v>240</v>
      </c>
    </row>
    <row r="5915" spans="1:8" x14ac:dyDescent="0.25">
      <c r="A5915" s="1">
        <v>400414</v>
      </c>
      <c r="B5915" s="1" t="s">
        <v>1526</v>
      </c>
      <c r="C5915" s="1">
        <v>123460302</v>
      </c>
      <c r="D5915" s="1">
        <v>414</v>
      </c>
      <c r="E5915" s="1" t="s">
        <v>1949</v>
      </c>
      <c r="F5915" s="1" t="s">
        <v>237</v>
      </c>
      <c r="G5915" s="1" t="s">
        <v>219</v>
      </c>
      <c r="H5915" s="1" t="s">
        <v>240</v>
      </c>
    </row>
    <row r="5916" spans="1:8" x14ac:dyDescent="0.25">
      <c r="A5916" s="1">
        <v>400415</v>
      </c>
      <c r="B5916" s="1" t="s">
        <v>1526</v>
      </c>
      <c r="C5916" s="1">
        <v>123460504</v>
      </c>
      <c r="D5916" s="1">
        <v>415</v>
      </c>
      <c r="E5916" s="1" t="s">
        <v>1950</v>
      </c>
      <c r="F5916" s="1" t="s">
        <v>237</v>
      </c>
      <c r="G5916" s="1" t="s">
        <v>219</v>
      </c>
      <c r="H5916" s="1" t="s">
        <v>240</v>
      </c>
    </row>
    <row r="5917" spans="1:8" x14ac:dyDescent="0.25">
      <c r="A5917" s="1">
        <v>400416</v>
      </c>
      <c r="B5917" s="1" t="s">
        <v>1526</v>
      </c>
      <c r="C5917" s="1">
        <v>123461302</v>
      </c>
      <c r="D5917" s="1">
        <v>416</v>
      </c>
      <c r="E5917" s="1" t="s">
        <v>1951</v>
      </c>
      <c r="F5917" s="1" t="s">
        <v>237</v>
      </c>
      <c r="G5917" s="1" t="s">
        <v>219</v>
      </c>
      <c r="H5917" s="1" t="s">
        <v>240</v>
      </c>
    </row>
    <row r="5918" spans="1:8" x14ac:dyDescent="0.25">
      <c r="A5918" s="1">
        <v>400417</v>
      </c>
      <c r="B5918" s="1" t="s">
        <v>1526</v>
      </c>
      <c r="C5918" s="1">
        <v>123461602</v>
      </c>
      <c r="D5918" s="1">
        <v>417</v>
      </c>
      <c r="E5918" s="1" t="s">
        <v>1952</v>
      </c>
      <c r="F5918" s="1" t="s">
        <v>237</v>
      </c>
      <c r="G5918" s="1" t="s">
        <v>219</v>
      </c>
      <c r="H5918" s="1" t="s">
        <v>240</v>
      </c>
    </row>
    <row r="5919" spans="1:8" x14ac:dyDescent="0.25">
      <c r="A5919" s="1">
        <v>400418</v>
      </c>
      <c r="B5919" s="1" t="s">
        <v>1526</v>
      </c>
      <c r="C5919" s="1">
        <v>123463603</v>
      </c>
      <c r="D5919" s="1">
        <v>418</v>
      </c>
      <c r="E5919" s="1" t="s">
        <v>1953</v>
      </c>
      <c r="F5919" s="1" t="s">
        <v>237</v>
      </c>
      <c r="G5919" s="1" t="s">
        <v>219</v>
      </c>
      <c r="H5919" s="1" t="s">
        <v>240</v>
      </c>
    </row>
    <row r="5920" spans="1:8" x14ac:dyDescent="0.25">
      <c r="A5920" s="1">
        <v>400419</v>
      </c>
      <c r="B5920" s="1" t="s">
        <v>1526</v>
      </c>
      <c r="C5920" s="1">
        <v>123463803</v>
      </c>
      <c r="D5920" s="1">
        <v>419</v>
      </c>
      <c r="E5920" s="1" t="s">
        <v>1954</v>
      </c>
      <c r="F5920" s="1" t="s">
        <v>237</v>
      </c>
      <c r="G5920" s="1" t="s">
        <v>219</v>
      </c>
      <c r="H5920" s="1" t="s">
        <v>240</v>
      </c>
    </row>
    <row r="5921" spans="1:8" x14ac:dyDescent="0.25">
      <c r="A5921" s="1">
        <v>400420</v>
      </c>
      <c r="B5921" s="1" t="s">
        <v>1526</v>
      </c>
      <c r="C5921" s="1">
        <v>123464502</v>
      </c>
      <c r="D5921" s="1">
        <v>420</v>
      </c>
      <c r="E5921" s="1" t="s">
        <v>1955</v>
      </c>
      <c r="F5921" s="1" t="s">
        <v>237</v>
      </c>
      <c r="G5921" s="1" t="s">
        <v>219</v>
      </c>
      <c r="H5921" s="1" t="s">
        <v>240</v>
      </c>
    </row>
    <row r="5922" spans="1:8" x14ac:dyDescent="0.25">
      <c r="A5922" s="1">
        <v>400421</v>
      </c>
      <c r="B5922" s="1" t="s">
        <v>1526</v>
      </c>
      <c r="C5922" s="1">
        <v>123464603</v>
      </c>
      <c r="D5922" s="1">
        <v>421</v>
      </c>
      <c r="E5922" s="1" t="s">
        <v>1956</v>
      </c>
      <c r="F5922" s="1" t="s">
        <v>237</v>
      </c>
      <c r="G5922" s="1" t="s">
        <v>219</v>
      </c>
      <c r="H5922" s="1" t="s">
        <v>240</v>
      </c>
    </row>
    <row r="5923" spans="1:8" x14ac:dyDescent="0.25">
      <c r="A5923" s="1">
        <v>400422</v>
      </c>
      <c r="B5923" s="1" t="s">
        <v>1526</v>
      </c>
      <c r="C5923" s="1">
        <v>123465303</v>
      </c>
      <c r="D5923" s="1">
        <v>422</v>
      </c>
      <c r="E5923" s="1" t="s">
        <v>1957</v>
      </c>
      <c r="F5923" s="1" t="s">
        <v>237</v>
      </c>
      <c r="G5923" s="1" t="s">
        <v>219</v>
      </c>
      <c r="H5923" s="1" t="s">
        <v>240</v>
      </c>
    </row>
    <row r="5924" spans="1:8" x14ac:dyDescent="0.25">
      <c r="A5924" s="1">
        <v>400423</v>
      </c>
      <c r="B5924" s="1" t="s">
        <v>1526</v>
      </c>
      <c r="C5924" s="1">
        <v>123465602</v>
      </c>
      <c r="D5924" s="1">
        <v>423</v>
      </c>
      <c r="E5924" s="1" t="s">
        <v>1958</v>
      </c>
      <c r="F5924" s="1" t="s">
        <v>237</v>
      </c>
      <c r="G5924" s="1" t="s">
        <v>219</v>
      </c>
      <c r="H5924" s="1" t="s">
        <v>240</v>
      </c>
    </row>
    <row r="5925" spans="1:8" x14ac:dyDescent="0.25">
      <c r="A5925" s="1">
        <v>400424</v>
      </c>
      <c r="B5925" s="1" t="s">
        <v>1526</v>
      </c>
      <c r="C5925" s="1">
        <v>123465702</v>
      </c>
      <c r="D5925" s="1">
        <v>424</v>
      </c>
      <c r="E5925" s="1" t="s">
        <v>1959</v>
      </c>
      <c r="F5925" s="1" t="s">
        <v>237</v>
      </c>
      <c r="G5925" s="1" t="s">
        <v>219</v>
      </c>
      <c r="H5925" s="1" t="s">
        <v>240</v>
      </c>
    </row>
    <row r="5926" spans="1:8" x14ac:dyDescent="0.25">
      <c r="A5926" s="1">
        <v>400425</v>
      </c>
      <c r="B5926" s="1" t="s">
        <v>1526</v>
      </c>
      <c r="C5926" s="1">
        <v>123466103</v>
      </c>
      <c r="D5926" s="1">
        <v>425</v>
      </c>
      <c r="E5926" s="1" t="s">
        <v>1960</v>
      </c>
      <c r="F5926" s="1" t="s">
        <v>237</v>
      </c>
      <c r="G5926" s="1" t="s">
        <v>219</v>
      </c>
      <c r="H5926" s="1" t="s">
        <v>240</v>
      </c>
    </row>
    <row r="5927" spans="1:8" x14ac:dyDescent="0.25">
      <c r="A5927" s="1">
        <v>400426</v>
      </c>
      <c r="B5927" s="1" t="s">
        <v>1526</v>
      </c>
      <c r="C5927" s="1">
        <v>123466303</v>
      </c>
      <c r="D5927" s="1">
        <v>426</v>
      </c>
      <c r="E5927" s="1" t="s">
        <v>1961</v>
      </c>
      <c r="F5927" s="1" t="s">
        <v>237</v>
      </c>
      <c r="G5927" s="1" t="s">
        <v>219</v>
      </c>
      <c r="H5927" s="1" t="s">
        <v>240</v>
      </c>
    </row>
    <row r="5928" spans="1:8" x14ac:dyDescent="0.25">
      <c r="A5928" s="1">
        <v>400427</v>
      </c>
      <c r="B5928" s="1" t="s">
        <v>1526</v>
      </c>
      <c r="C5928" s="1">
        <v>123466403</v>
      </c>
      <c r="D5928" s="1">
        <v>427</v>
      </c>
      <c r="E5928" s="1" t="s">
        <v>1962</v>
      </c>
      <c r="F5928" s="1" t="s">
        <v>237</v>
      </c>
      <c r="G5928" s="1" t="s">
        <v>219</v>
      </c>
      <c r="H5928" s="1" t="s">
        <v>240</v>
      </c>
    </row>
    <row r="5929" spans="1:8" x14ac:dyDescent="0.25">
      <c r="A5929" s="1">
        <v>400428</v>
      </c>
      <c r="B5929" s="1" t="s">
        <v>1526</v>
      </c>
      <c r="C5929" s="1">
        <v>123467103</v>
      </c>
      <c r="D5929" s="1">
        <v>428</v>
      </c>
      <c r="E5929" s="1" t="s">
        <v>1963</v>
      </c>
      <c r="F5929" s="1" t="s">
        <v>237</v>
      </c>
      <c r="G5929" s="1" t="s">
        <v>219</v>
      </c>
      <c r="H5929" s="1" t="s">
        <v>240</v>
      </c>
    </row>
    <row r="5930" spans="1:8" x14ac:dyDescent="0.25">
      <c r="A5930" s="1">
        <v>400429</v>
      </c>
      <c r="B5930" s="1" t="s">
        <v>1526</v>
      </c>
      <c r="C5930" s="1">
        <v>123467203</v>
      </c>
      <c r="D5930" s="1">
        <v>429</v>
      </c>
      <c r="E5930" s="1" t="s">
        <v>1964</v>
      </c>
      <c r="F5930" s="1" t="s">
        <v>237</v>
      </c>
      <c r="G5930" s="1" t="s">
        <v>219</v>
      </c>
      <c r="H5930" s="1" t="s">
        <v>240</v>
      </c>
    </row>
    <row r="5931" spans="1:8" x14ac:dyDescent="0.25">
      <c r="A5931" s="1">
        <v>400430</v>
      </c>
      <c r="B5931" s="1" t="s">
        <v>1526</v>
      </c>
      <c r="C5931" s="1">
        <v>123467303</v>
      </c>
      <c r="D5931" s="1">
        <v>430</v>
      </c>
      <c r="E5931" s="1" t="s">
        <v>1965</v>
      </c>
      <c r="F5931" s="1" t="s">
        <v>237</v>
      </c>
      <c r="G5931" s="1" t="s">
        <v>219</v>
      </c>
      <c r="H5931" s="1" t="s">
        <v>240</v>
      </c>
    </row>
    <row r="5932" spans="1:8" x14ac:dyDescent="0.25">
      <c r="A5932" s="1">
        <v>400431</v>
      </c>
      <c r="B5932" s="1" t="s">
        <v>1526</v>
      </c>
      <c r="C5932" s="1">
        <v>123468303</v>
      </c>
      <c r="D5932" s="1">
        <v>431</v>
      </c>
      <c r="E5932" s="1" t="s">
        <v>1966</v>
      </c>
      <c r="F5932" s="1" t="s">
        <v>237</v>
      </c>
      <c r="G5932" s="1" t="s">
        <v>219</v>
      </c>
      <c r="H5932" s="1" t="s">
        <v>240</v>
      </c>
    </row>
    <row r="5933" spans="1:8" x14ac:dyDescent="0.25">
      <c r="A5933" s="1">
        <v>400432</v>
      </c>
      <c r="B5933" s="1" t="s">
        <v>1526</v>
      </c>
      <c r="C5933" s="1">
        <v>123468402</v>
      </c>
      <c r="D5933" s="1">
        <v>432</v>
      </c>
      <c r="E5933" s="1" t="s">
        <v>1967</v>
      </c>
      <c r="F5933" s="1" t="s">
        <v>237</v>
      </c>
      <c r="G5933" s="1" t="s">
        <v>219</v>
      </c>
      <c r="H5933" s="1" t="s">
        <v>240</v>
      </c>
    </row>
    <row r="5934" spans="1:8" x14ac:dyDescent="0.25">
      <c r="A5934" s="1">
        <v>400433</v>
      </c>
      <c r="B5934" s="1" t="s">
        <v>1526</v>
      </c>
      <c r="C5934" s="1">
        <v>123468503</v>
      </c>
      <c r="D5934" s="1">
        <v>433</v>
      </c>
      <c r="E5934" s="1" t="s">
        <v>1968</v>
      </c>
      <c r="F5934" s="1" t="s">
        <v>237</v>
      </c>
      <c r="G5934" s="1" t="s">
        <v>219</v>
      </c>
      <c r="H5934" s="1" t="s">
        <v>240</v>
      </c>
    </row>
    <row r="5935" spans="1:8" x14ac:dyDescent="0.25">
      <c r="A5935" s="1">
        <v>400434</v>
      </c>
      <c r="B5935" s="1" t="s">
        <v>1526</v>
      </c>
      <c r="C5935" s="1">
        <v>123468603</v>
      </c>
      <c r="D5935" s="1">
        <v>434</v>
      </c>
      <c r="E5935" s="1" t="s">
        <v>1969</v>
      </c>
      <c r="F5935" s="1" t="s">
        <v>237</v>
      </c>
      <c r="G5935" s="1" t="s">
        <v>219</v>
      </c>
      <c r="H5935" s="1" t="s">
        <v>240</v>
      </c>
    </row>
    <row r="5936" spans="1:8" x14ac:dyDescent="0.25">
      <c r="A5936" s="1">
        <v>400435</v>
      </c>
      <c r="B5936" s="1" t="s">
        <v>1526</v>
      </c>
      <c r="C5936" s="1">
        <v>123469303</v>
      </c>
      <c r="D5936" s="1">
        <v>435</v>
      </c>
      <c r="E5936" s="1" t="s">
        <v>1970</v>
      </c>
      <c r="F5936" s="1" t="s">
        <v>237</v>
      </c>
      <c r="G5936" s="1" t="s">
        <v>219</v>
      </c>
      <c r="H5936" s="1" t="s">
        <v>240</v>
      </c>
    </row>
    <row r="5937" spans="1:8" x14ac:dyDescent="0.25">
      <c r="A5937" s="1">
        <v>400436</v>
      </c>
      <c r="B5937" s="1" t="s">
        <v>1526</v>
      </c>
      <c r="C5937" s="1">
        <v>124150503</v>
      </c>
      <c r="D5937" s="1">
        <v>436</v>
      </c>
      <c r="E5937" s="1" t="s">
        <v>1971</v>
      </c>
      <c r="F5937" s="1" t="s">
        <v>238</v>
      </c>
      <c r="G5937" s="1" t="s">
        <v>220</v>
      </c>
      <c r="H5937" s="1" t="s">
        <v>240</v>
      </c>
    </row>
    <row r="5938" spans="1:8" x14ac:dyDescent="0.25">
      <c r="A5938" s="1">
        <v>400437</v>
      </c>
      <c r="B5938" s="1" t="s">
        <v>1526</v>
      </c>
      <c r="C5938" s="1">
        <v>124151902</v>
      </c>
      <c r="D5938" s="1">
        <v>437</v>
      </c>
      <c r="E5938" s="1" t="s">
        <v>1972</v>
      </c>
      <c r="F5938" s="1" t="s">
        <v>238</v>
      </c>
      <c r="G5938" s="1" t="s">
        <v>220</v>
      </c>
      <c r="H5938" s="1" t="s">
        <v>240</v>
      </c>
    </row>
    <row r="5939" spans="1:8" x14ac:dyDescent="0.25">
      <c r="A5939" s="1">
        <v>400438</v>
      </c>
      <c r="B5939" s="1" t="s">
        <v>1526</v>
      </c>
      <c r="C5939" s="1">
        <v>124152003</v>
      </c>
      <c r="D5939" s="1">
        <v>438</v>
      </c>
      <c r="E5939" s="1" t="s">
        <v>1973</v>
      </c>
      <c r="F5939" s="1" t="s">
        <v>238</v>
      </c>
      <c r="G5939" s="1" t="s">
        <v>220</v>
      </c>
      <c r="H5939" s="1" t="s">
        <v>240</v>
      </c>
    </row>
    <row r="5940" spans="1:8" x14ac:dyDescent="0.25">
      <c r="A5940" s="1">
        <v>400439</v>
      </c>
      <c r="B5940" s="1" t="s">
        <v>1526</v>
      </c>
      <c r="C5940" s="1">
        <v>124153503</v>
      </c>
      <c r="D5940" s="1">
        <v>439</v>
      </c>
      <c r="E5940" s="1" t="s">
        <v>1974</v>
      </c>
      <c r="F5940" s="1" t="s">
        <v>238</v>
      </c>
      <c r="G5940" s="1" t="s">
        <v>220</v>
      </c>
      <c r="H5940" s="1" t="s">
        <v>240</v>
      </c>
    </row>
    <row r="5941" spans="1:8" x14ac:dyDescent="0.25">
      <c r="A5941" s="1">
        <v>400440</v>
      </c>
      <c r="B5941" s="1" t="s">
        <v>1526</v>
      </c>
      <c r="C5941" s="1">
        <v>124154003</v>
      </c>
      <c r="D5941" s="1">
        <v>440</v>
      </c>
      <c r="E5941" s="1" t="s">
        <v>1975</v>
      </c>
      <c r="F5941" s="1" t="s">
        <v>238</v>
      </c>
      <c r="G5941" s="1" t="s">
        <v>220</v>
      </c>
      <c r="H5941" s="1" t="s">
        <v>240</v>
      </c>
    </row>
    <row r="5942" spans="1:8" x14ac:dyDescent="0.25">
      <c r="A5942" s="1">
        <v>400441</v>
      </c>
      <c r="B5942" s="1" t="s">
        <v>1526</v>
      </c>
      <c r="C5942" s="1">
        <v>124156503</v>
      </c>
      <c r="D5942" s="1">
        <v>441</v>
      </c>
      <c r="E5942" s="1" t="s">
        <v>1976</v>
      </c>
      <c r="F5942" s="1" t="s">
        <v>238</v>
      </c>
      <c r="G5942" s="1" t="s">
        <v>220</v>
      </c>
      <c r="H5942" s="1" t="s">
        <v>240</v>
      </c>
    </row>
    <row r="5943" spans="1:8" x14ac:dyDescent="0.25">
      <c r="A5943" s="1">
        <v>400442</v>
      </c>
      <c r="B5943" s="1" t="s">
        <v>1526</v>
      </c>
      <c r="C5943" s="1">
        <v>124156603</v>
      </c>
      <c r="D5943" s="1">
        <v>442</v>
      </c>
      <c r="E5943" s="1" t="s">
        <v>1977</v>
      </c>
      <c r="F5943" s="1" t="s">
        <v>238</v>
      </c>
      <c r="G5943" s="1" t="s">
        <v>220</v>
      </c>
      <c r="H5943" s="1" t="s">
        <v>240</v>
      </c>
    </row>
    <row r="5944" spans="1:8" x14ac:dyDescent="0.25">
      <c r="A5944" s="1">
        <v>400443</v>
      </c>
      <c r="B5944" s="1" t="s">
        <v>1526</v>
      </c>
      <c r="C5944" s="1">
        <v>124156703</v>
      </c>
      <c r="D5944" s="1">
        <v>443</v>
      </c>
      <c r="E5944" s="1" t="s">
        <v>1978</v>
      </c>
      <c r="F5944" s="1" t="s">
        <v>238</v>
      </c>
      <c r="G5944" s="1" t="s">
        <v>220</v>
      </c>
      <c r="H5944" s="1" t="s">
        <v>240</v>
      </c>
    </row>
    <row r="5945" spans="1:8" x14ac:dyDescent="0.25">
      <c r="A5945" s="1">
        <v>400444</v>
      </c>
      <c r="B5945" s="1" t="s">
        <v>1526</v>
      </c>
      <c r="C5945" s="1">
        <v>124157203</v>
      </c>
      <c r="D5945" s="1">
        <v>444</v>
      </c>
      <c r="E5945" s="1" t="s">
        <v>1979</v>
      </c>
      <c r="F5945" s="1" t="s">
        <v>238</v>
      </c>
      <c r="G5945" s="1" t="s">
        <v>220</v>
      </c>
      <c r="H5945" s="1" t="s">
        <v>240</v>
      </c>
    </row>
    <row r="5946" spans="1:8" x14ac:dyDescent="0.25">
      <c r="A5946" s="1">
        <v>400445</v>
      </c>
      <c r="B5946" s="1" t="s">
        <v>1526</v>
      </c>
      <c r="C5946" s="1">
        <v>124157802</v>
      </c>
      <c r="D5946" s="1">
        <v>445</v>
      </c>
      <c r="E5946" s="1" t="s">
        <v>1980</v>
      </c>
      <c r="F5946" s="1" t="s">
        <v>238</v>
      </c>
      <c r="G5946" s="1" t="s">
        <v>220</v>
      </c>
      <c r="H5946" s="1" t="s">
        <v>240</v>
      </c>
    </row>
    <row r="5947" spans="1:8" x14ac:dyDescent="0.25">
      <c r="A5947" s="1">
        <v>400446</v>
      </c>
      <c r="B5947" s="1" t="s">
        <v>1526</v>
      </c>
      <c r="C5947" s="1">
        <v>124158503</v>
      </c>
      <c r="D5947" s="1">
        <v>446</v>
      </c>
      <c r="E5947" s="1" t="s">
        <v>1981</v>
      </c>
      <c r="F5947" s="1" t="s">
        <v>238</v>
      </c>
      <c r="G5947" s="1" t="s">
        <v>220</v>
      </c>
      <c r="H5947" s="1" t="s">
        <v>240</v>
      </c>
    </row>
    <row r="5948" spans="1:8" x14ac:dyDescent="0.25">
      <c r="A5948" s="1">
        <v>400447</v>
      </c>
      <c r="B5948" s="1" t="s">
        <v>1526</v>
      </c>
      <c r="C5948" s="1">
        <v>124159002</v>
      </c>
      <c r="D5948" s="1">
        <v>447</v>
      </c>
      <c r="E5948" s="1" t="s">
        <v>1982</v>
      </c>
      <c r="F5948" s="1" t="s">
        <v>238</v>
      </c>
      <c r="G5948" s="1" t="s">
        <v>220</v>
      </c>
      <c r="H5948" s="1" t="s">
        <v>240</v>
      </c>
    </row>
    <row r="5949" spans="1:8" x14ac:dyDescent="0.25">
      <c r="A5949" s="1">
        <v>400448</v>
      </c>
      <c r="B5949" s="1" t="s">
        <v>1526</v>
      </c>
      <c r="C5949" s="1">
        <v>125231232</v>
      </c>
      <c r="D5949" s="1">
        <v>448</v>
      </c>
      <c r="E5949" s="1" t="s">
        <v>1983</v>
      </c>
      <c r="F5949" s="1" t="s">
        <v>238</v>
      </c>
      <c r="G5949" s="1" t="s">
        <v>221</v>
      </c>
      <c r="H5949" s="1" t="s">
        <v>240</v>
      </c>
    </row>
    <row r="5950" spans="1:8" x14ac:dyDescent="0.25">
      <c r="A5950" s="1">
        <v>400449</v>
      </c>
      <c r="B5950" s="1" t="s">
        <v>1526</v>
      </c>
      <c r="C5950" s="1">
        <v>125231303</v>
      </c>
      <c r="D5950" s="1">
        <v>449</v>
      </c>
      <c r="E5950" s="1" t="s">
        <v>1984</v>
      </c>
      <c r="F5950" s="1" t="s">
        <v>238</v>
      </c>
      <c r="G5950" s="1" t="s">
        <v>221</v>
      </c>
      <c r="H5950" s="1" t="s">
        <v>240</v>
      </c>
    </row>
    <row r="5951" spans="1:8" x14ac:dyDescent="0.25">
      <c r="A5951" s="1">
        <v>400450</v>
      </c>
      <c r="B5951" s="1" t="s">
        <v>1526</v>
      </c>
      <c r="C5951" s="1">
        <v>125234103</v>
      </c>
      <c r="D5951" s="1">
        <v>450</v>
      </c>
      <c r="E5951" s="1" t="s">
        <v>1985</v>
      </c>
      <c r="F5951" s="1" t="s">
        <v>238</v>
      </c>
      <c r="G5951" s="1" t="s">
        <v>221</v>
      </c>
      <c r="H5951" s="1" t="s">
        <v>240</v>
      </c>
    </row>
    <row r="5952" spans="1:8" x14ac:dyDescent="0.25">
      <c r="A5952" s="1">
        <v>400451</v>
      </c>
      <c r="B5952" s="1" t="s">
        <v>1526</v>
      </c>
      <c r="C5952" s="1">
        <v>125234502</v>
      </c>
      <c r="D5952" s="1">
        <v>451</v>
      </c>
      <c r="E5952" s="1" t="s">
        <v>1986</v>
      </c>
      <c r="F5952" s="1" t="s">
        <v>238</v>
      </c>
      <c r="G5952" s="1" t="s">
        <v>221</v>
      </c>
      <c r="H5952" s="1" t="s">
        <v>240</v>
      </c>
    </row>
    <row r="5953" spans="1:8" x14ac:dyDescent="0.25">
      <c r="A5953" s="1">
        <v>400452</v>
      </c>
      <c r="B5953" s="1" t="s">
        <v>1526</v>
      </c>
      <c r="C5953" s="1">
        <v>125235103</v>
      </c>
      <c r="D5953" s="1">
        <v>452</v>
      </c>
      <c r="E5953" s="1" t="s">
        <v>1987</v>
      </c>
      <c r="F5953" s="1" t="s">
        <v>238</v>
      </c>
      <c r="G5953" s="1" t="s">
        <v>221</v>
      </c>
      <c r="H5953" s="1" t="s">
        <v>240</v>
      </c>
    </row>
    <row r="5954" spans="1:8" x14ac:dyDescent="0.25">
      <c r="A5954" s="1">
        <v>400453</v>
      </c>
      <c r="B5954" s="1" t="s">
        <v>1526</v>
      </c>
      <c r="C5954" s="1">
        <v>125235502</v>
      </c>
      <c r="D5954" s="1">
        <v>453</v>
      </c>
      <c r="E5954" s="1" t="s">
        <v>1988</v>
      </c>
      <c r="F5954" s="1" t="s">
        <v>238</v>
      </c>
      <c r="G5954" s="1" t="s">
        <v>221</v>
      </c>
      <c r="H5954" s="1" t="s">
        <v>240</v>
      </c>
    </row>
    <row r="5955" spans="1:8" x14ac:dyDescent="0.25">
      <c r="A5955" s="1">
        <v>400454</v>
      </c>
      <c r="B5955" s="1" t="s">
        <v>1526</v>
      </c>
      <c r="C5955" s="1">
        <v>125236903</v>
      </c>
      <c r="D5955" s="1">
        <v>454</v>
      </c>
      <c r="E5955" s="1" t="s">
        <v>1989</v>
      </c>
      <c r="F5955" s="1" t="s">
        <v>238</v>
      </c>
      <c r="G5955" s="1" t="s">
        <v>221</v>
      </c>
      <c r="H5955" s="1" t="s">
        <v>240</v>
      </c>
    </row>
    <row r="5956" spans="1:8" x14ac:dyDescent="0.25">
      <c r="A5956" s="1">
        <v>400455</v>
      </c>
      <c r="B5956" s="1" t="s">
        <v>1526</v>
      </c>
      <c r="C5956" s="1">
        <v>125237603</v>
      </c>
      <c r="D5956" s="1">
        <v>455</v>
      </c>
      <c r="E5956" s="1" t="s">
        <v>1990</v>
      </c>
      <c r="F5956" s="1" t="s">
        <v>238</v>
      </c>
      <c r="G5956" s="1" t="s">
        <v>221</v>
      </c>
      <c r="H5956" s="1" t="s">
        <v>240</v>
      </c>
    </row>
    <row r="5957" spans="1:8" x14ac:dyDescent="0.25">
      <c r="A5957" s="1">
        <v>400456</v>
      </c>
      <c r="B5957" s="1" t="s">
        <v>1526</v>
      </c>
      <c r="C5957" s="1">
        <v>125237702</v>
      </c>
      <c r="D5957" s="1">
        <v>456</v>
      </c>
      <c r="E5957" s="1" t="s">
        <v>1991</v>
      </c>
      <c r="F5957" s="1" t="s">
        <v>238</v>
      </c>
      <c r="G5957" s="1" t="s">
        <v>221</v>
      </c>
      <c r="H5957" s="1" t="s">
        <v>240</v>
      </c>
    </row>
    <row r="5958" spans="1:8" x14ac:dyDescent="0.25">
      <c r="A5958" s="1">
        <v>400457</v>
      </c>
      <c r="B5958" s="1" t="s">
        <v>1526</v>
      </c>
      <c r="C5958" s="1">
        <v>125237903</v>
      </c>
      <c r="D5958" s="1">
        <v>457</v>
      </c>
      <c r="E5958" s="1" t="s">
        <v>1992</v>
      </c>
      <c r="F5958" s="1" t="s">
        <v>238</v>
      </c>
      <c r="G5958" s="1" t="s">
        <v>221</v>
      </c>
      <c r="H5958" s="1" t="s">
        <v>240</v>
      </c>
    </row>
    <row r="5959" spans="1:8" x14ac:dyDescent="0.25">
      <c r="A5959" s="1">
        <v>400458</v>
      </c>
      <c r="B5959" s="1" t="s">
        <v>1526</v>
      </c>
      <c r="C5959" s="1">
        <v>125238402</v>
      </c>
      <c r="D5959" s="1">
        <v>458</v>
      </c>
      <c r="E5959" s="1" t="s">
        <v>1993</v>
      </c>
      <c r="F5959" s="1" t="s">
        <v>238</v>
      </c>
      <c r="G5959" s="1" t="s">
        <v>221</v>
      </c>
      <c r="H5959" s="1" t="s">
        <v>240</v>
      </c>
    </row>
    <row r="5960" spans="1:8" x14ac:dyDescent="0.25">
      <c r="A5960" s="1">
        <v>400459</v>
      </c>
      <c r="B5960" s="1" t="s">
        <v>1526</v>
      </c>
      <c r="C5960" s="1">
        <v>125238502</v>
      </c>
      <c r="D5960" s="1">
        <v>459</v>
      </c>
      <c r="E5960" s="1" t="s">
        <v>1994</v>
      </c>
      <c r="F5960" s="1" t="s">
        <v>238</v>
      </c>
      <c r="G5960" s="1" t="s">
        <v>221</v>
      </c>
      <c r="H5960" s="1" t="s">
        <v>240</v>
      </c>
    </row>
    <row r="5961" spans="1:8" x14ac:dyDescent="0.25">
      <c r="A5961" s="1">
        <v>400460</v>
      </c>
      <c r="B5961" s="1" t="s">
        <v>1526</v>
      </c>
      <c r="C5961" s="1">
        <v>125239452</v>
      </c>
      <c r="D5961" s="1">
        <v>460</v>
      </c>
      <c r="E5961" s="1" t="s">
        <v>1995</v>
      </c>
      <c r="F5961" s="1" t="s">
        <v>238</v>
      </c>
      <c r="G5961" s="1" t="s">
        <v>221</v>
      </c>
      <c r="H5961" s="1" t="s">
        <v>240</v>
      </c>
    </row>
    <row r="5962" spans="1:8" x14ac:dyDescent="0.25">
      <c r="A5962" s="1">
        <v>400461</v>
      </c>
      <c r="B5962" s="1" t="s">
        <v>1526</v>
      </c>
      <c r="C5962" s="1">
        <v>125239603</v>
      </c>
      <c r="D5962" s="1">
        <v>461</v>
      </c>
      <c r="E5962" s="1" t="s">
        <v>1996</v>
      </c>
      <c r="F5962" s="1" t="s">
        <v>238</v>
      </c>
      <c r="G5962" s="1" t="s">
        <v>221</v>
      </c>
      <c r="H5962" s="1" t="s">
        <v>240</v>
      </c>
    </row>
    <row r="5963" spans="1:8" x14ac:dyDescent="0.25">
      <c r="A5963" s="1">
        <v>400462</v>
      </c>
      <c r="B5963" s="1" t="s">
        <v>1526</v>
      </c>
      <c r="C5963" s="1">
        <v>125239652</v>
      </c>
      <c r="D5963" s="1">
        <v>462</v>
      </c>
      <c r="E5963" s="1" t="s">
        <v>1997</v>
      </c>
      <c r="F5963" s="1" t="s">
        <v>238</v>
      </c>
      <c r="G5963" s="1" t="s">
        <v>221</v>
      </c>
      <c r="H5963" s="1" t="s">
        <v>240</v>
      </c>
    </row>
    <row r="5964" spans="1:8" x14ac:dyDescent="0.25">
      <c r="A5964" s="1">
        <v>400463</v>
      </c>
      <c r="B5964" s="1" t="s">
        <v>1526</v>
      </c>
      <c r="C5964" s="1">
        <v>126515001</v>
      </c>
      <c r="D5964" s="1">
        <v>463</v>
      </c>
      <c r="E5964" s="1" t="s">
        <v>1998</v>
      </c>
      <c r="F5964" s="1" t="s">
        <v>238</v>
      </c>
      <c r="G5964" s="1" t="s">
        <v>222</v>
      </c>
      <c r="H5964" s="1" t="s">
        <v>240</v>
      </c>
    </row>
    <row r="5965" spans="1:8" x14ac:dyDescent="0.25">
      <c r="A5965" s="1">
        <v>400464</v>
      </c>
      <c r="B5965" s="1" t="s">
        <v>1526</v>
      </c>
      <c r="C5965" s="1">
        <v>127040503</v>
      </c>
      <c r="D5965" s="1">
        <v>464</v>
      </c>
      <c r="E5965" s="1" t="s">
        <v>1999</v>
      </c>
      <c r="F5965" s="1" t="s">
        <v>230</v>
      </c>
      <c r="G5965" s="1" t="s">
        <v>223</v>
      </c>
      <c r="H5965" s="1" t="s">
        <v>240</v>
      </c>
    </row>
    <row r="5966" spans="1:8" x14ac:dyDescent="0.25">
      <c r="A5966" s="1">
        <v>400465</v>
      </c>
      <c r="B5966" s="1" t="s">
        <v>1526</v>
      </c>
      <c r="C5966" s="1">
        <v>127040703</v>
      </c>
      <c r="D5966" s="1">
        <v>465</v>
      </c>
      <c r="E5966" s="1" t="s">
        <v>2000</v>
      </c>
      <c r="F5966" s="1" t="s">
        <v>230</v>
      </c>
      <c r="G5966" s="1" t="s">
        <v>223</v>
      </c>
      <c r="H5966" s="1" t="s">
        <v>240</v>
      </c>
    </row>
    <row r="5967" spans="1:8" x14ac:dyDescent="0.25">
      <c r="A5967" s="1">
        <v>400466</v>
      </c>
      <c r="B5967" s="1" t="s">
        <v>1526</v>
      </c>
      <c r="C5967" s="1">
        <v>127041203</v>
      </c>
      <c r="D5967" s="1">
        <v>466</v>
      </c>
      <c r="E5967" s="1" t="s">
        <v>2001</v>
      </c>
      <c r="F5967" s="1" t="s">
        <v>230</v>
      </c>
      <c r="G5967" s="1" t="s">
        <v>223</v>
      </c>
      <c r="H5967" s="1" t="s">
        <v>240</v>
      </c>
    </row>
    <row r="5968" spans="1:8" x14ac:dyDescent="0.25">
      <c r="A5968" s="1">
        <v>400467</v>
      </c>
      <c r="B5968" s="1" t="s">
        <v>1526</v>
      </c>
      <c r="C5968" s="1">
        <v>127041503</v>
      </c>
      <c r="D5968" s="1">
        <v>467</v>
      </c>
      <c r="E5968" s="1" t="s">
        <v>2002</v>
      </c>
      <c r="F5968" s="1" t="s">
        <v>230</v>
      </c>
      <c r="G5968" s="1" t="s">
        <v>223</v>
      </c>
      <c r="H5968" s="1" t="s">
        <v>240</v>
      </c>
    </row>
    <row r="5969" spans="1:8" x14ac:dyDescent="0.25">
      <c r="A5969" s="1">
        <v>400468</v>
      </c>
      <c r="B5969" s="1" t="s">
        <v>1526</v>
      </c>
      <c r="C5969" s="1">
        <v>127041603</v>
      </c>
      <c r="D5969" s="1">
        <v>468</v>
      </c>
      <c r="E5969" s="1" t="s">
        <v>2003</v>
      </c>
      <c r="F5969" s="1" t="s">
        <v>230</v>
      </c>
      <c r="G5969" s="1" t="s">
        <v>223</v>
      </c>
      <c r="H5969" s="1" t="s">
        <v>240</v>
      </c>
    </row>
    <row r="5970" spans="1:8" x14ac:dyDescent="0.25">
      <c r="A5970" s="1">
        <v>400469</v>
      </c>
      <c r="B5970" s="1" t="s">
        <v>1526</v>
      </c>
      <c r="C5970" s="1">
        <v>127042003</v>
      </c>
      <c r="D5970" s="1">
        <v>469</v>
      </c>
      <c r="E5970" s="1" t="s">
        <v>2004</v>
      </c>
      <c r="F5970" s="1" t="s">
        <v>230</v>
      </c>
      <c r="G5970" s="1" t="s">
        <v>223</v>
      </c>
      <c r="H5970" s="1" t="s">
        <v>240</v>
      </c>
    </row>
    <row r="5971" spans="1:8" x14ac:dyDescent="0.25">
      <c r="A5971" s="1">
        <v>400470</v>
      </c>
      <c r="B5971" s="1" t="s">
        <v>1526</v>
      </c>
      <c r="C5971" s="1">
        <v>127042853</v>
      </c>
      <c r="D5971" s="1">
        <v>470</v>
      </c>
      <c r="E5971" s="1" t="s">
        <v>2005</v>
      </c>
      <c r="F5971" s="1" t="s">
        <v>230</v>
      </c>
      <c r="G5971" s="1" t="s">
        <v>223</v>
      </c>
      <c r="H5971" s="1" t="s">
        <v>240</v>
      </c>
    </row>
    <row r="5972" spans="1:8" x14ac:dyDescent="0.25">
      <c r="A5972" s="1">
        <v>400471</v>
      </c>
      <c r="B5972" s="1" t="s">
        <v>1526</v>
      </c>
      <c r="C5972" s="1">
        <v>127044103</v>
      </c>
      <c r="D5972" s="1">
        <v>471</v>
      </c>
      <c r="E5972" s="1" t="s">
        <v>2006</v>
      </c>
      <c r="F5972" s="1" t="s">
        <v>230</v>
      </c>
      <c r="G5972" s="1" t="s">
        <v>223</v>
      </c>
      <c r="H5972" s="1" t="s">
        <v>240</v>
      </c>
    </row>
    <row r="5973" spans="1:8" x14ac:dyDescent="0.25">
      <c r="A5973" s="1">
        <v>400472</v>
      </c>
      <c r="B5973" s="1" t="s">
        <v>1526</v>
      </c>
      <c r="C5973" s="1">
        <v>127045303</v>
      </c>
      <c r="D5973" s="1">
        <v>472</v>
      </c>
      <c r="E5973" s="1" t="s">
        <v>2007</v>
      </c>
      <c r="F5973" s="1" t="s">
        <v>230</v>
      </c>
      <c r="G5973" s="1" t="s">
        <v>223</v>
      </c>
      <c r="H5973" s="1" t="s">
        <v>240</v>
      </c>
    </row>
    <row r="5974" spans="1:8" x14ac:dyDescent="0.25">
      <c r="A5974" s="1">
        <v>400473</v>
      </c>
      <c r="B5974" s="1" t="s">
        <v>1526</v>
      </c>
      <c r="C5974" s="1">
        <v>127045653</v>
      </c>
      <c r="D5974" s="1">
        <v>473</v>
      </c>
      <c r="E5974" s="1" t="s">
        <v>2008</v>
      </c>
      <c r="F5974" s="1" t="s">
        <v>230</v>
      </c>
      <c r="G5974" s="1" t="s">
        <v>223</v>
      </c>
      <c r="H5974" s="1" t="s">
        <v>240</v>
      </c>
    </row>
    <row r="5975" spans="1:8" x14ac:dyDescent="0.25">
      <c r="A5975" s="1">
        <v>400474</v>
      </c>
      <c r="B5975" s="1" t="s">
        <v>1526</v>
      </c>
      <c r="C5975" s="1">
        <v>127045853</v>
      </c>
      <c r="D5975" s="1">
        <v>474</v>
      </c>
      <c r="E5975" s="1" t="s">
        <v>2009</v>
      </c>
      <c r="F5975" s="1" t="s">
        <v>230</v>
      </c>
      <c r="G5975" s="1" t="s">
        <v>223</v>
      </c>
      <c r="H5975" s="1" t="s">
        <v>240</v>
      </c>
    </row>
    <row r="5976" spans="1:8" x14ac:dyDescent="0.25">
      <c r="A5976" s="1">
        <v>400475</v>
      </c>
      <c r="B5976" s="1" t="s">
        <v>1526</v>
      </c>
      <c r="C5976" s="1">
        <v>127046903</v>
      </c>
      <c r="D5976" s="1">
        <v>475</v>
      </c>
      <c r="E5976" s="1" t="s">
        <v>2010</v>
      </c>
      <c r="F5976" s="1" t="s">
        <v>230</v>
      </c>
      <c r="G5976" s="1" t="s">
        <v>223</v>
      </c>
      <c r="H5976" s="1" t="s">
        <v>240</v>
      </c>
    </row>
    <row r="5977" spans="1:8" x14ac:dyDescent="0.25">
      <c r="A5977" s="1">
        <v>400476</v>
      </c>
      <c r="B5977" s="1" t="s">
        <v>1526</v>
      </c>
      <c r="C5977" s="1">
        <v>127047404</v>
      </c>
      <c r="D5977" s="1">
        <v>476</v>
      </c>
      <c r="E5977" s="1" t="s">
        <v>2011</v>
      </c>
      <c r="F5977" s="1" t="s">
        <v>230</v>
      </c>
      <c r="G5977" s="1" t="s">
        <v>223</v>
      </c>
      <c r="H5977" s="1" t="s">
        <v>240</v>
      </c>
    </row>
    <row r="5978" spans="1:8" x14ac:dyDescent="0.25">
      <c r="A5978" s="1">
        <v>400477</v>
      </c>
      <c r="B5978" s="1" t="s">
        <v>1526</v>
      </c>
      <c r="C5978" s="1">
        <v>127049303</v>
      </c>
      <c r="D5978" s="1">
        <v>477</v>
      </c>
      <c r="E5978" s="1" t="s">
        <v>2012</v>
      </c>
      <c r="F5978" s="1" t="s">
        <v>230</v>
      </c>
      <c r="G5978" s="1" t="s">
        <v>223</v>
      </c>
      <c r="H5978" s="1" t="s">
        <v>240</v>
      </c>
    </row>
    <row r="5979" spans="1:8" x14ac:dyDescent="0.25">
      <c r="A5979" s="1">
        <v>400478</v>
      </c>
      <c r="B5979" s="1" t="s">
        <v>1526</v>
      </c>
      <c r="C5979" s="1">
        <v>128030603</v>
      </c>
      <c r="D5979" s="1">
        <v>478</v>
      </c>
      <c r="E5979" s="1" t="s">
        <v>2013</v>
      </c>
      <c r="F5979" s="1" t="s">
        <v>233</v>
      </c>
      <c r="G5979" s="1" t="s">
        <v>224</v>
      </c>
      <c r="H5979" s="1" t="s">
        <v>240</v>
      </c>
    </row>
    <row r="5980" spans="1:8" x14ac:dyDescent="0.25">
      <c r="A5980" s="1">
        <v>400479</v>
      </c>
      <c r="B5980" s="1" t="s">
        <v>1526</v>
      </c>
      <c r="C5980" s="1">
        <v>128030852</v>
      </c>
      <c r="D5980" s="1">
        <v>479</v>
      </c>
      <c r="E5980" s="1" t="s">
        <v>2014</v>
      </c>
      <c r="F5980" s="1" t="s">
        <v>233</v>
      </c>
      <c r="G5980" s="1" t="s">
        <v>224</v>
      </c>
      <c r="H5980" s="1" t="s">
        <v>240</v>
      </c>
    </row>
    <row r="5981" spans="1:8" x14ac:dyDescent="0.25">
      <c r="A5981" s="1">
        <v>400480</v>
      </c>
      <c r="B5981" s="1" t="s">
        <v>1526</v>
      </c>
      <c r="C5981" s="1">
        <v>128033053</v>
      </c>
      <c r="D5981" s="1">
        <v>480</v>
      </c>
      <c r="E5981" s="1" t="s">
        <v>2015</v>
      </c>
      <c r="F5981" s="1" t="s">
        <v>233</v>
      </c>
      <c r="G5981" s="1" t="s">
        <v>224</v>
      </c>
      <c r="H5981" s="1" t="s">
        <v>240</v>
      </c>
    </row>
    <row r="5982" spans="1:8" x14ac:dyDescent="0.25">
      <c r="A5982" s="1">
        <v>400481</v>
      </c>
      <c r="B5982" s="1" t="s">
        <v>1526</v>
      </c>
      <c r="C5982" s="1">
        <v>128034503</v>
      </c>
      <c r="D5982" s="1">
        <v>481</v>
      </c>
      <c r="E5982" s="1" t="s">
        <v>2016</v>
      </c>
      <c r="F5982" s="1" t="s">
        <v>233</v>
      </c>
      <c r="G5982" s="1" t="s">
        <v>224</v>
      </c>
      <c r="H5982" s="1" t="s">
        <v>240</v>
      </c>
    </row>
    <row r="5983" spans="1:8" x14ac:dyDescent="0.25">
      <c r="A5983" s="1">
        <v>400482</v>
      </c>
      <c r="B5983" s="1" t="s">
        <v>1526</v>
      </c>
      <c r="C5983" s="1">
        <v>128321103</v>
      </c>
      <c r="D5983" s="1">
        <v>482</v>
      </c>
      <c r="E5983" s="1" t="s">
        <v>2017</v>
      </c>
      <c r="F5983" s="1" t="s">
        <v>233</v>
      </c>
      <c r="G5983" s="1" t="s">
        <v>225</v>
      </c>
      <c r="H5983" s="1" t="s">
        <v>240</v>
      </c>
    </row>
    <row r="5984" spans="1:8" x14ac:dyDescent="0.25">
      <c r="A5984" s="1">
        <v>400483</v>
      </c>
      <c r="B5984" s="1" t="s">
        <v>1526</v>
      </c>
      <c r="C5984" s="1">
        <v>128323303</v>
      </c>
      <c r="D5984" s="1">
        <v>483</v>
      </c>
      <c r="E5984" s="1" t="s">
        <v>2018</v>
      </c>
      <c r="F5984" s="1" t="s">
        <v>233</v>
      </c>
      <c r="G5984" s="1" t="s">
        <v>225</v>
      </c>
      <c r="H5984" s="1" t="s">
        <v>240</v>
      </c>
    </row>
    <row r="5985" spans="1:8" x14ac:dyDescent="0.25">
      <c r="A5985" s="1">
        <v>400484</v>
      </c>
      <c r="B5985" s="1" t="s">
        <v>1526</v>
      </c>
      <c r="C5985" s="1">
        <v>128323703</v>
      </c>
      <c r="D5985" s="1">
        <v>484</v>
      </c>
      <c r="E5985" s="1" t="s">
        <v>2019</v>
      </c>
      <c r="F5985" s="1" t="s">
        <v>233</v>
      </c>
      <c r="G5985" s="1" t="s">
        <v>225</v>
      </c>
      <c r="H5985" s="1" t="s">
        <v>240</v>
      </c>
    </row>
    <row r="5986" spans="1:8" x14ac:dyDescent="0.25">
      <c r="A5986" s="1">
        <v>400485</v>
      </c>
      <c r="B5986" s="1" t="s">
        <v>1526</v>
      </c>
      <c r="C5986" s="1">
        <v>128325203</v>
      </c>
      <c r="D5986" s="1">
        <v>485</v>
      </c>
      <c r="E5986" s="1" t="s">
        <v>2020</v>
      </c>
      <c r="F5986" s="1" t="s">
        <v>233</v>
      </c>
      <c r="G5986" s="1" t="s">
        <v>225</v>
      </c>
      <c r="H5986" s="1" t="s">
        <v>240</v>
      </c>
    </row>
    <row r="5987" spans="1:8" x14ac:dyDescent="0.25">
      <c r="A5987" s="1">
        <v>400486</v>
      </c>
      <c r="B5987" s="1" t="s">
        <v>1526</v>
      </c>
      <c r="C5987" s="1">
        <v>128326303</v>
      </c>
      <c r="D5987" s="1">
        <v>486</v>
      </c>
      <c r="E5987" s="1" t="s">
        <v>2021</v>
      </c>
      <c r="F5987" s="1" t="s">
        <v>233</v>
      </c>
      <c r="G5987" s="1" t="s">
        <v>225</v>
      </c>
      <c r="H5987" s="1" t="s">
        <v>240</v>
      </c>
    </row>
    <row r="5988" spans="1:8" x14ac:dyDescent="0.25">
      <c r="A5988" s="1">
        <v>400487</v>
      </c>
      <c r="B5988" s="1" t="s">
        <v>1526</v>
      </c>
      <c r="C5988" s="1">
        <v>128327303</v>
      </c>
      <c r="D5988" s="1">
        <v>487</v>
      </c>
      <c r="E5988" s="1" t="s">
        <v>2022</v>
      </c>
      <c r="F5988" s="1" t="s">
        <v>233</v>
      </c>
      <c r="G5988" s="1" t="s">
        <v>225</v>
      </c>
      <c r="H5988" s="1" t="s">
        <v>240</v>
      </c>
    </row>
    <row r="5989" spans="1:8" x14ac:dyDescent="0.25">
      <c r="A5989" s="1">
        <v>400488</v>
      </c>
      <c r="B5989" s="1" t="s">
        <v>1526</v>
      </c>
      <c r="C5989" s="1">
        <v>128328003</v>
      </c>
      <c r="D5989" s="1">
        <v>488</v>
      </c>
      <c r="E5989" s="1" t="s">
        <v>2023</v>
      </c>
      <c r="F5989" s="1" t="s">
        <v>233</v>
      </c>
      <c r="G5989" s="1" t="s">
        <v>225</v>
      </c>
      <c r="H5989" s="1" t="s">
        <v>240</v>
      </c>
    </row>
    <row r="5990" spans="1:8" x14ac:dyDescent="0.25">
      <c r="A5990" s="1">
        <v>400489</v>
      </c>
      <c r="B5990" s="1" t="s">
        <v>1526</v>
      </c>
      <c r="C5990" s="1">
        <v>129540803</v>
      </c>
      <c r="D5990" s="1">
        <v>489</v>
      </c>
      <c r="E5990" s="1" t="s">
        <v>2024</v>
      </c>
      <c r="F5990" s="1" t="s">
        <v>235</v>
      </c>
      <c r="G5990" s="1" t="s">
        <v>226</v>
      </c>
      <c r="H5990" s="1" t="s">
        <v>240</v>
      </c>
    </row>
    <row r="5991" spans="1:8" x14ac:dyDescent="0.25">
      <c r="A5991" s="1">
        <v>400490</v>
      </c>
      <c r="B5991" s="1" t="s">
        <v>1526</v>
      </c>
      <c r="C5991" s="1">
        <v>129544503</v>
      </c>
      <c r="D5991" s="1">
        <v>490</v>
      </c>
      <c r="E5991" s="1" t="s">
        <v>2025</v>
      </c>
      <c r="F5991" s="1" t="s">
        <v>235</v>
      </c>
      <c r="G5991" s="1" t="s">
        <v>226</v>
      </c>
      <c r="H5991" s="1" t="s">
        <v>240</v>
      </c>
    </row>
    <row r="5992" spans="1:8" x14ac:dyDescent="0.25">
      <c r="A5992" s="1">
        <v>400491</v>
      </c>
      <c r="B5992" s="1" t="s">
        <v>1526</v>
      </c>
      <c r="C5992" s="1">
        <v>129544703</v>
      </c>
      <c r="D5992" s="1">
        <v>491</v>
      </c>
      <c r="E5992" s="1" t="s">
        <v>2026</v>
      </c>
      <c r="F5992" s="1" t="s">
        <v>235</v>
      </c>
      <c r="G5992" s="1" t="s">
        <v>226</v>
      </c>
      <c r="H5992" s="1" t="s">
        <v>240</v>
      </c>
    </row>
    <row r="5993" spans="1:8" x14ac:dyDescent="0.25">
      <c r="A5993" s="1">
        <v>400492</v>
      </c>
      <c r="B5993" s="1" t="s">
        <v>1526</v>
      </c>
      <c r="C5993" s="1">
        <v>129545003</v>
      </c>
      <c r="D5993" s="1">
        <v>492</v>
      </c>
      <c r="E5993" s="1" t="s">
        <v>2027</v>
      </c>
      <c r="F5993" s="1" t="s">
        <v>235</v>
      </c>
      <c r="G5993" s="1" t="s">
        <v>226</v>
      </c>
      <c r="H5993" s="1" t="s">
        <v>240</v>
      </c>
    </row>
    <row r="5994" spans="1:8" x14ac:dyDescent="0.25">
      <c r="A5994" s="1">
        <v>400493</v>
      </c>
      <c r="B5994" s="1" t="s">
        <v>1526</v>
      </c>
      <c r="C5994" s="1">
        <v>129546003</v>
      </c>
      <c r="D5994" s="1">
        <v>493</v>
      </c>
      <c r="E5994" s="1" t="s">
        <v>2028</v>
      </c>
      <c r="F5994" s="1" t="s">
        <v>235</v>
      </c>
      <c r="G5994" s="1" t="s">
        <v>226</v>
      </c>
      <c r="H5994" s="1" t="s">
        <v>240</v>
      </c>
    </row>
    <row r="5995" spans="1:8" x14ac:dyDescent="0.25">
      <c r="A5995" s="1">
        <v>400494</v>
      </c>
      <c r="B5995" s="1" t="s">
        <v>1526</v>
      </c>
      <c r="C5995" s="1">
        <v>129546103</v>
      </c>
      <c r="D5995" s="1">
        <v>494</v>
      </c>
      <c r="E5995" s="1" t="s">
        <v>2029</v>
      </c>
      <c r="F5995" s="1" t="s">
        <v>235</v>
      </c>
      <c r="G5995" s="1" t="s">
        <v>226</v>
      </c>
      <c r="H5995" s="1" t="s">
        <v>240</v>
      </c>
    </row>
    <row r="5996" spans="1:8" x14ac:dyDescent="0.25">
      <c r="A5996" s="1">
        <v>400495</v>
      </c>
      <c r="B5996" s="1" t="s">
        <v>1526</v>
      </c>
      <c r="C5996" s="1">
        <v>129546803</v>
      </c>
      <c r="D5996" s="1">
        <v>495</v>
      </c>
      <c r="E5996" s="1" t="s">
        <v>2030</v>
      </c>
      <c r="F5996" s="1" t="s">
        <v>235</v>
      </c>
      <c r="G5996" s="1" t="s">
        <v>226</v>
      </c>
      <c r="H5996" s="1" t="s">
        <v>240</v>
      </c>
    </row>
    <row r="5997" spans="1:8" x14ac:dyDescent="0.25">
      <c r="A5997" s="1">
        <v>400496</v>
      </c>
      <c r="B5997" s="1" t="s">
        <v>1526</v>
      </c>
      <c r="C5997" s="1">
        <v>129547203</v>
      </c>
      <c r="D5997" s="1">
        <v>496</v>
      </c>
      <c r="E5997" s="1" t="s">
        <v>2031</v>
      </c>
      <c r="F5997" s="1" t="s">
        <v>235</v>
      </c>
      <c r="G5997" s="1" t="s">
        <v>226</v>
      </c>
      <c r="H5997" s="1" t="s">
        <v>240</v>
      </c>
    </row>
    <row r="5998" spans="1:8" x14ac:dyDescent="0.25">
      <c r="A5998" s="1">
        <v>400497</v>
      </c>
      <c r="B5998" s="1" t="s">
        <v>1526</v>
      </c>
      <c r="C5998" s="1">
        <v>129547303</v>
      </c>
      <c r="D5998" s="1">
        <v>497</v>
      </c>
      <c r="E5998" s="1" t="s">
        <v>2032</v>
      </c>
      <c r="F5998" s="1" t="s">
        <v>235</v>
      </c>
      <c r="G5998" s="1" t="s">
        <v>226</v>
      </c>
      <c r="H5998" s="1" t="s">
        <v>240</v>
      </c>
    </row>
    <row r="5999" spans="1:8" x14ac:dyDescent="0.25">
      <c r="A5999" s="1">
        <v>400498</v>
      </c>
      <c r="B5999" s="1" t="s">
        <v>1526</v>
      </c>
      <c r="C5999" s="1">
        <v>129547603</v>
      </c>
      <c r="D5999" s="1">
        <v>498</v>
      </c>
      <c r="E5999" s="1" t="s">
        <v>2033</v>
      </c>
      <c r="F5999" s="1" t="s">
        <v>235</v>
      </c>
      <c r="G5999" s="1" t="s">
        <v>226</v>
      </c>
      <c r="H5999" s="1" t="s">
        <v>240</v>
      </c>
    </row>
    <row r="6000" spans="1:8" x14ac:dyDescent="0.25">
      <c r="A6000" s="1">
        <v>400499</v>
      </c>
      <c r="B6000" s="1" t="s">
        <v>1526</v>
      </c>
      <c r="C6000" s="1">
        <v>129547803</v>
      </c>
      <c r="D6000" s="1">
        <v>499</v>
      </c>
      <c r="E6000" s="1" t="s">
        <v>2034</v>
      </c>
      <c r="F6000" s="1" t="s">
        <v>235</v>
      </c>
      <c r="G6000" s="1" t="s">
        <v>226</v>
      </c>
      <c r="H6000" s="1" t="s">
        <v>240</v>
      </c>
    </row>
    <row r="6001" spans="1:8" x14ac:dyDescent="0.25">
      <c r="A6001" s="1">
        <v>400500</v>
      </c>
      <c r="B6001" s="1" t="s">
        <v>1526</v>
      </c>
      <c r="C6001" s="1">
        <v>129548803</v>
      </c>
      <c r="D6001" s="1">
        <v>500</v>
      </c>
      <c r="E6001" s="1" t="s">
        <v>2035</v>
      </c>
      <c r="F6001" s="1" t="s">
        <v>235</v>
      </c>
      <c r="G6001" s="1" t="s">
        <v>226</v>
      </c>
      <c r="H6001" s="1" t="s">
        <v>240</v>
      </c>
    </row>
    <row r="6002" spans="1:8" x14ac:dyDescent="0.25">
      <c r="A6002" s="1">
        <v>410001</v>
      </c>
      <c r="B6002" s="1" t="s">
        <v>1527</v>
      </c>
      <c r="C6002" s="1">
        <v>101260303</v>
      </c>
      <c r="D6002" s="1">
        <v>1</v>
      </c>
      <c r="E6002" s="1" t="s">
        <v>1536</v>
      </c>
      <c r="F6002" s="1" t="s">
        <v>228</v>
      </c>
      <c r="G6002" s="1" t="s">
        <v>161</v>
      </c>
      <c r="H6002" s="1" t="s">
        <v>240</v>
      </c>
    </row>
    <row r="6003" spans="1:8" x14ac:dyDescent="0.25">
      <c r="A6003" s="1">
        <v>410002</v>
      </c>
      <c r="B6003" s="1" t="s">
        <v>1527</v>
      </c>
      <c r="C6003" s="1">
        <v>101260803</v>
      </c>
      <c r="D6003" s="1">
        <v>2</v>
      </c>
      <c r="E6003" s="1" t="s">
        <v>1537</v>
      </c>
      <c r="F6003" s="1" t="s">
        <v>228</v>
      </c>
      <c r="G6003" s="1" t="s">
        <v>161</v>
      </c>
      <c r="H6003" s="1" t="s">
        <v>240</v>
      </c>
    </row>
    <row r="6004" spans="1:8" x14ac:dyDescent="0.25">
      <c r="A6004" s="1">
        <v>410003</v>
      </c>
      <c r="B6004" s="1" t="s">
        <v>1527</v>
      </c>
      <c r="C6004" s="1">
        <v>101261302</v>
      </c>
      <c r="D6004" s="1">
        <v>3</v>
      </c>
      <c r="E6004" s="1" t="s">
        <v>1538</v>
      </c>
      <c r="F6004" s="1" t="s">
        <v>228</v>
      </c>
      <c r="G6004" s="1" t="s">
        <v>161</v>
      </c>
      <c r="H6004" s="1" t="s">
        <v>240</v>
      </c>
    </row>
    <row r="6005" spans="1:8" x14ac:dyDescent="0.25">
      <c r="A6005" s="1">
        <v>410004</v>
      </c>
      <c r="B6005" s="1" t="s">
        <v>1527</v>
      </c>
      <c r="C6005" s="1">
        <v>101262903</v>
      </c>
      <c r="D6005" s="1">
        <v>4</v>
      </c>
      <c r="E6005" s="1" t="s">
        <v>1539</v>
      </c>
      <c r="F6005" s="1" t="s">
        <v>228</v>
      </c>
      <c r="G6005" s="1" t="s">
        <v>161</v>
      </c>
      <c r="H6005" s="1" t="s">
        <v>240</v>
      </c>
    </row>
    <row r="6006" spans="1:8" x14ac:dyDescent="0.25">
      <c r="A6006" s="1">
        <v>410005</v>
      </c>
      <c r="B6006" s="1" t="s">
        <v>1527</v>
      </c>
      <c r="C6006" s="1">
        <v>101264003</v>
      </c>
      <c r="D6006" s="1">
        <v>5</v>
      </c>
      <c r="E6006" s="1" t="s">
        <v>1540</v>
      </c>
      <c r="F6006" s="1" t="s">
        <v>228</v>
      </c>
      <c r="G6006" s="1" t="s">
        <v>161</v>
      </c>
      <c r="H6006" s="1" t="s">
        <v>240</v>
      </c>
    </row>
    <row r="6007" spans="1:8" x14ac:dyDescent="0.25">
      <c r="A6007" s="1">
        <v>410006</v>
      </c>
      <c r="B6007" s="1" t="s">
        <v>1527</v>
      </c>
      <c r="C6007" s="1">
        <v>101268003</v>
      </c>
      <c r="D6007" s="1">
        <v>6</v>
      </c>
      <c r="E6007" s="1" t="s">
        <v>1541</v>
      </c>
      <c r="F6007" s="1" t="s">
        <v>228</v>
      </c>
      <c r="G6007" s="1" t="s">
        <v>161</v>
      </c>
      <c r="H6007" s="1" t="s">
        <v>240</v>
      </c>
    </row>
    <row r="6008" spans="1:8" x14ac:dyDescent="0.25">
      <c r="A6008" s="1">
        <v>410007</v>
      </c>
      <c r="B6008" s="1" t="s">
        <v>1527</v>
      </c>
      <c r="C6008" s="1">
        <v>101301303</v>
      </c>
      <c r="D6008" s="1">
        <v>7</v>
      </c>
      <c r="E6008" s="1" t="s">
        <v>1542</v>
      </c>
      <c r="F6008" s="1" t="s">
        <v>228</v>
      </c>
      <c r="G6008" s="1" t="s">
        <v>162</v>
      </c>
      <c r="H6008" s="1" t="s">
        <v>240</v>
      </c>
    </row>
    <row r="6009" spans="1:8" x14ac:dyDescent="0.25">
      <c r="A6009" s="1">
        <v>410008</v>
      </c>
      <c r="B6009" s="1" t="s">
        <v>1527</v>
      </c>
      <c r="C6009" s="1">
        <v>101301403</v>
      </c>
      <c r="D6009" s="1">
        <v>8</v>
      </c>
      <c r="E6009" s="1" t="s">
        <v>1543</v>
      </c>
      <c r="F6009" s="1" t="s">
        <v>228</v>
      </c>
      <c r="G6009" s="1" t="s">
        <v>162</v>
      </c>
      <c r="H6009" s="1" t="s">
        <v>240</v>
      </c>
    </row>
    <row r="6010" spans="1:8" x14ac:dyDescent="0.25">
      <c r="A6010" s="1">
        <v>410009</v>
      </c>
      <c r="B6010" s="1" t="s">
        <v>1527</v>
      </c>
      <c r="C6010" s="1">
        <v>101303503</v>
      </c>
      <c r="D6010" s="1">
        <v>9</v>
      </c>
      <c r="E6010" s="1" t="s">
        <v>1544</v>
      </c>
      <c r="F6010" s="1" t="s">
        <v>228</v>
      </c>
      <c r="G6010" s="1" t="s">
        <v>162</v>
      </c>
      <c r="H6010" s="1" t="s">
        <v>240</v>
      </c>
    </row>
    <row r="6011" spans="1:8" x14ac:dyDescent="0.25">
      <c r="A6011" s="1">
        <v>410010</v>
      </c>
      <c r="B6011" s="1" t="s">
        <v>1527</v>
      </c>
      <c r="C6011" s="1">
        <v>101306503</v>
      </c>
      <c r="D6011" s="1">
        <v>10</v>
      </c>
      <c r="E6011" s="1" t="s">
        <v>1545</v>
      </c>
      <c r="F6011" s="1" t="s">
        <v>228</v>
      </c>
      <c r="G6011" s="1" t="s">
        <v>162</v>
      </c>
      <c r="H6011" s="1" t="s">
        <v>240</v>
      </c>
    </row>
    <row r="6012" spans="1:8" x14ac:dyDescent="0.25">
      <c r="A6012" s="1">
        <v>410011</v>
      </c>
      <c r="B6012" s="1" t="s">
        <v>1527</v>
      </c>
      <c r="C6012" s="1">
        <v>101308503</v>
      </c>
      <c r="D6012" s="1">
        <v>11</v>
      </c>
      <c r="E6012" s="1" t="s">
        <v>1546</v>
      </c>
      <c r="F6012" s="1" t="s">
        <v>228</v>
      </c>
      <c r="G6012" s="1" t="s">
        <v>162</v>
      </c>
      <c r="H6012" s="1" t="s">
        <v>240</v>
      </c>
    </row>
    <row r="6013" spans="1:8" x14ac:dyDescent="0.25">
      <c r="A6013" s="1">
        <v>410012</v>
      </c>
      <c r="B6013" s="1" t="s">
        <v>1527</v>
      </c>
      <c r="C6013" s="1">
        <v>101630504</v>
      </c>
      <c r="D6013" s="1">
        <v>12</v>
      </c>
      <c r="E6013" s="1" t="s">
        <v>1547</v>
      </c>
      <c r="F6013" s="1" t="s">
        <v>228</v>
      </c>
      <c r="G6013" s="1" t="s">
        <v>163</v>
      </c>
      <c r="H6013" s="1" t="s">
        <v>240</v>
      </c>
    </row>
    <row r="6014" spans="1:8" x14ac:dyDescent="0.25">
      <c r="A6014" s="1">
        <v>410013</v>
      </c>
      <c r="B6014" s="1" t="s">
        <v>1527</v>
      </c>
      <c r="C6014" s="1">
        <v>101630903</v>
      </c>
      <c r="D6014" s="1">
        <v>13</v>
      </c>
      <c r="E6014" s="1" t="s">
        <v>1548</v>
      </c>
      <c r="F6014" s="1" t="s">
        <v>228</v>
      </c>
      <c r="G6014" s="1" t="s">
        <v>163</v>
      </c>
      <c r="H6014" s="1" t="s">
        <v>240</v>
      </c>
    </row>
    <row r="6015" spans="1:8" x14ac:dyDescent="0.25">
      <c r="A6015" s="1">
        <v>410014</v>
      </c>
      <c r="B6015" s="1" t="s">
        <v>1527</v>
      </c>
      <c r="C6015" s="1">
        <v>101631003</v>
      </c>
      <c r="D6015" s="1">
        <v>14</v>
      </c>
      <c r="E6015" s="1" t="s">
        <v>1549</v>
      </c>
      <c r="F6015" s="1" t="s">
        <v>228</v>
      </c>
      <c r="G6015" s="1" t="s">
        <v>163</v>
      </c>
      <c r="H6015" s="1" t="s">
        <v>240</v>
      </c>
    </row>
    <row r="6016" spans="1:8" x14ac:dyDescent="0.25">
      <c r="A6016" s="1">
        <v>410015</v>
      </c>
      <c r="B6016" s="1" t="s">
        <v>1527</v>
      </c>
      <c r="C6016" s="1">
        <v>101631203</v>
      </c>
      <c r="D6016" s="1">
        <v>15</v>
      </c>
      <c r="E6016" s="1" t="s">
        <v>1550</v>
      </c>
      <c r="F6016" s="1" t="s">
        <v>228</v>
      </c>
      <c r="G6016" s="1" t="s">
        <v>163</v>
      </c>
      <c r="H6016" s="1" t="s">
        <v>240</v>
      </c>
    </row>
    <row r="6017" spans="1:8" x14ac:dyDescent="0.25">
      <c r="A6017" s="1">
        <v>410016</v>
      </c>
      <c r="B6017" s="1" t="s">
        <v>1527</v>
      </c>
      <c r="C6017" s="1">
        <v>101631503</v>
      </c>
      <c r="D6017" s="1">
        <v>16</v>
      </c>
      <c r="E6017" s="1" t="s">
        <v>1551</v>
      </c>
      <c r="F6017" s="1" t="s">
        <v>228</v>
      </c>
      <c r="G6017" s="1" t="s">
        <v>163</v>
      </c>
      <c r="H6017" s="1" t="s">
        <v>240</v>
      </c>
    </row>
    <row r="6018" spans="1:8" x14ac:dyDescent="0.25">
      <c r="A6018" s="1">
        <v>410017</v>
      </c>
      <c r="B6018" s="1" t="s">
        <v>1527</v>
      </c>
      <c r="C6018" s="1">
        <v>101631703</v>
      </c>
      <c r="D6018" s="1">
        <v>17</v>
      </c>
      <c r="E6018" s="1" t="s">
        <v>1552</v>
      </c>
      <c r="F6018" s="1" t="s">
        <v>228</v>
      </c>
      <c r="G6018" s="1" t="s">
        <v>163</v>
      </c>
      <c r="H6018" s="1" t="s">
        <v>240</v>
      </c>
    </row>
    <row r="6019" spans="1:8" x14ac:dyDescent="0.25">
      <c r="A6019" s="1">
        <v>410018</v>
      </c>
      <c r="B6019" s="1" t="s">
        <v>1527</v>
      </c>
      <c r="C6019" s="1">
        <v>101631803</v>
      </c>
      <c r="D6019" s="1">
        <v>18</v>
      </c>
      <c r="E6019" s="1" t="s">
        <v>1553</v>
      </c>
      <c r="F6019" s="1" t="s">
        <v>228</v>
      </c>
      <c r="G6019" s="1" t="s">
        <v>163</v>
      </c>
      <c r="H6019" s="1" t="s">
        <v>240</v>
      </c>
    </row>
    <row r="6020" spans="1:8" x14ac:dyDescent="0.25">
      <c r="A6020" s="1">
        <v>410019</v>
      </c>
      <c r="B6020" s="1" t="s">
        <v>1527</v>
      </c>
      <c r="C6020" s="1">
        <v>101631903</v>
      </c>
      <c r="D6020" s="1">
        <v>19</v>
      </c>
      <c r="E6020" s="1" t="s">
        <v>1554</v>
      </c>
      <c r="F6020" s="1" t="s">
        <v>228</v>
      </c>
      <c r="G6020" s="1" t="s">
        <v>163</v>
      </c>
      <c r="H6020" s="1" t="s">
        <v>240</v>
      </c>
    </row>
    <row r="6021" spans="1:8" x14ac:dyDescent="0.25">
      <c r="A6021" s="1">
        <v>410020</v>
      </c>
      <c r="B6021" s="1" t="s">
        <v>1527</v>
      </c>
      <c r="C6021" s="1">
        <v>101632403</v>
      </c>
      <c r="D6021" s="1">
        <v>20</v>
      </c>
      <c r="E6021" s="1" t="s">
        <v>1555</v>
      </c>
      <c r="F6021" s="1" t="s">
        <v>228</v>
      </c>
      <c r="G6021" s="1" t="s">
        <v>163</v>
      </c>
      <c r="H6021" s="1" t="s">
        <v>240</v>
      </c>
    </row>
    <row r="6022" spans="1:8" x14ac:dyDescent="0.25">
      <c r="A6022" s="1">
        <v>410021</v>
      </c>
      <c r="B6022" s="1" t="s">
        <v>1527</v>
      </c>
      <c r="C6022" s="1">
        <v>101633903</v>
      </c>
      <c r="D6022" s="1">
        <v>21</v>
      </c>
      <c r="E6022" s="1" t="s">
        <v>1556</v>
      </c>
      <c r="F6022" s="1" t="s">
        <v>228</v>
      </c>
      <c r="G6022" s="1" t="s">
        <v>163</v>
      </c>
      <c r="H6022" s="1" t="s">
        <v>240</v>
      </c>
    </row>
    <row r="6023" spans="1:8" x14ac:dyDescent="0.25">
      <c r="A6023" s="1">
        <v>410022</v>
      </c>
      <c r="B6023" s="1" t="s">
        <v>1527</v>
      </c>
      <c r="C6023" s="1">
        <v>101636503</v>
      </c>
      <c r="D6023" s="1">
        <v>22</v>
      </c>
      <c r="E6023" s="1" t="s">
        <v>1557</v>
      </c>
      <c r="F6023" s="1" t="s">
        <v>228</v>
      </c>
      <c r="G6023" s="1" t="s">
        <v>163</v>
      </c>
      <c r="H6023" s="1" t="s">
        <v>240</v>
      </c>
    </row>
    <row r="6024" spans="1:8" x14ac:dyDescent="0.25">
      <c r="A6024" s="1">
        <v>410023</v>
      </c>
      <c r="B6024" s="1" t="s">
        <v>1527</v>
      </c>
      <c r="C6024" s="1">
        <v>101637002</v>
      </c>
      <c r="D6024" s="1">
        <v>23</v>
      </c>
      <c r="E6024" s="1" t="s">
        <v>1558</v>
      </c>
      <c r="F6024" s="1" t="s">
        <v>228</v>
      </c>
      <c r="G6024" s="1" t="s">
        <v>163</v>
      </c>
      <c r="H6024" s="1" t="s">
        <v>240</v>
      </c>
    </row>
    <row r="6025" spans="1:8" x14ac:dyDescent="0.25">
      <c r="A6025" s="1">
        <v>410024</v>
      </c>
      <c r="B6025" s="1" t="s">
        <v>1527</v>
      </c>
      <c r="C6025" s="1">
        <v>101638003</v>
      </c>
      <c r="D6025" s="1">
        <v>24</v>
      </c>
      <c r="E6025" s="1" t="s">
        <v>1559</v>
      </c>
      <c r="F6025" s="1" t="s">
        <v>228</v>
      </c>
      <c r="G6025" s="1" t="s">
        <v>163</v>
      </c>
      <c r="H6025" s="1" t="s">
        <v>240</v>
      </c>
    </row>
    <row r="6026" spans="1:8" x14ac:dyDescent="0.25">
      <c r="A6026" s="1">
        <v>410025</v>
      </c>
      <c r="B6026" s="1" t="s">
        <v>1527</v>
      </c>
      <c r="C6026" s="1">
        <v>101638803</v>
      </c>
      <c r="D6026" s="1">
        <v>25</v>
      </c>
      <c r="E6026" s="1" t="s">
        <v>1560</v>
      </c>
      <c r="F6026" s="1" t="s">
        <v>228</v>
      </c>
      <c r="G6026" s="1" t="s">
        <v>163</v>
      </c>
      <c r="H6026" s="1" t="s">
        <v>240</v>
      </c>
    </row>
    <row r="6027" spans="1:8" x14ac:dyDescent="0.25">
      <c r="A6027" s="1">
        <v>410026</v>
      </c>
      <c r="B6027" s="1" t="s">
        <v>1527</v>
      </c>
      <c r="C6027" s="1">
        <v>102027451</v>
      </c>
      <c r="D6027" s="1">
        <v>26</v>
      </c>
      <c r="E6027" s="1" t="s">
        <v>1561</v>
      </c>
      <c r="F6027" s="1" t="s">
        <v>229</v>
      </c>
      <c r="G6027" s="1" t="s">
        <v>164</v>
      </c>
      <c r="H6027" s="1" t="s">
        <v>240</v>
      </c>
    </row>
    <row r="6028" spans="1:8" x14ac:dyDescent="0.25">
      <c r="A6028" s="1">
        <v>410027</v>
      </c>
      <c r="B6028" s="1" t="s">
        <v>1527</v>
      </c>
      <c r="C6028" s="1">
        <v>103020603</v>
      </c>
      <c r="D6028" s="1">
        <v>27</v>
      </c>
      <c r="E6028" s="1" t="s">
        <v>1562</v>
      </c>
      <c r="F6028" s="1" t="s">
        <v>229</v>
      </c>
      <c r="G6028" s="1" t="s">
        <v>164</v>
      </c>
      <c r="H6028" s="1" t="s">
        <v>240</v>
      </c>
    </row>
    <row r="6029" spans="1:8" x14ac:dyDescent="0.25">
      <c r="A6029" s="1">
        <v>410028</v>
      </c>
      <c r="B6029" s="1" t="s">
        <v>1527</v>
      </c>
      <c r="C6029" s="1">
        <v>103020753</v>
      </c>
      <c r="D6029" s="1">
        <v>28</v>
      </c>
      <c r="E6029" s="1" t="s">
        <v>1563</v>
      </c>
      <c r="F6029" s="1" t="s">
        <v>229</v>
      </c>
      <c r="G6029" s="1" t="s">
        <v>164</v>
      </c>
      <c r="H6029" s="1" t="s">
        <v>240</v>
      </c>
    </row>
    <row r="6030" spans="1:8" x14ac:dyDescent="0.25">
      <c r="A6030" s="1">
        <v>410029</v>
      </c>
      <c r="B6030" s="1" t="s">
        <v>1527</v>
      </c>
      <c r="C6030" s="1">
        <v>103021003</v>
      </c>
      <c r="D6030" s="1">
        <v>29</v>
      </c>
      <c r="E6030" s="1" t="s">
        <v>1564</v>
      </c>
      <c r="F6030" s="1" t="s">
        <v>229</v>
      </c>
      <c r="G6030" s="1" t="s">
        <v>164</v>
      </c>
      <c r="H6030" s="1" t="s">
        <v>240</v>
      </c>
    </row>
    <row r="6031" spans="1:8" x14ac:dyDescent="0.25">
      <c r="A6031" s="1">
        <v>410030</v>
      </c>
      <c r="B6031" s="1" t="s">
        <v>1527</v>
      </c>
      <c r="C6031" s="1">
        <v>103021102</v>
      </c>
      <c r="D6031" s="1">
        <v>30</v>
      </c>
      <c r="E6031" s="1" t="s">
        <v>1565</v>
      </c>
      <c r="F6031" s="1" t="s">
        <v>229</v>
      </c>
      <c r="G6031" s="1" t="s">
        <v>164</v>
      </c>
      <c r="H6031" s="1" t="s">
        <v>240</v>
      </c>
    </row>
    <row r="6032" spans="1:8" x14ac:dyDescent="0.25">
      <c r="A6032" s="1">
        <v>410031</v>
      </c>
      <c r="B6032" s="1" t="s">
        <v>1527</v>
      </c>
      <c r="C6032" s="1">
        <v>103021252</v>
      </c>
      <c r="D6032" s="1">
        <v>31</v>
      </c>
      <c r="E6032" s="1" t="s">
        <v>1566</v>
      </c>
      <c r="F6032" s="1" t="s">
        <v>229</v>
      </c>
      <c r="G6032" s="1" t="s">
        <v>164</v>
      </c>
      <c r="H6032" s="1" t="s">
        <v>240</v>
      </c>
    </row>
    <row r="6033" spans="1:8" x14ac:dyDescent="0.25">
      <c r="A6033" s="1">
        <v>410032</v>
      </c>
      <c r="B6033" s="1" t="s">
        <v>1527</v>
      </c>
      <c r="C6033" s="1">
        <v>103021453</v>
      </c>
      <c r="D6033" s="1">
        <v>32</v>
      </c>
      <c r="E6033" s="1" t="s">
        <v>1567</v>
      </c>
      <c r="F6033" s="1" t="s">
        <v>229</v>
      </c>
      <c r="G6033" s="1" t="s">
        <v>164</v>
      </c>
      <c r="H6033" s="1" t="s">
        <v>240</v>
      </c>
    </row>
    <row r="6034" spans="1:8" x14ac:dyDescent="0.25">
      <c r="A6034" s="1">
        <v>410033</v>
      </c>
      <c r="B6034" s="1" t="s">
        <v>1527</v>
      </c>
      <c r="C6034" s="1">
        <v>103021603</v>
      </c>
      <c r="D6034" s="1">
        <v>33</v>
      </c>
      <c r="E6034" s="1" t="s">
        <v>1568</v>
      </c>
      <c r="F6034" s="1" t="s">
        <v>229</v>
      </c>
      <c r="G6034" s="1" t="s">
        <v>164</v>
      </c>
      <c r="H6034" s="1" t="s">
        <v>240</v>
      </c>
    </row>
    <row r="6035" spans="1:8" x14ac:dyDescent="0.25">
      <c r="A6035" s="1">
        <v>410034</v>
      </c>
      <c r="B6035" s="1" t="s">
        <v>1527</v>
      </c>
      <c r="C6035" s="1">
        <v>103021752</v>
      </c>
      <c r="D6035" s="1">
        <v>34</v>
      </c>
      <c r="E6035" s="1" t="s">
        <v>1569</v>
      </c>
      <c r="F6035" s="1" t="s">
        <v>229</v>
      </c>
      <c r="G6035" s="1" t="s">
        <v>164</v>
      </c>
      <c r="H6035" s="1" t="s">
        <v>240</v>
      </c>
    </row>
    <row r="6036" spans="1:8" x14ac:dyDescent="0.25">
      <c r="A6036" s="1">
        <v>410035</v>
      </c>
      <c r="B6036" s="1" t="s">
        <v>1527</v>
      </c>
      <c r="C6036" s="1">
        <v>103021903</v>
      </c>
      <c r="D6036" s="1">
        <v>35</v>
      </c>
      <c r="E6036" s="1" t="s">
        <v>1570</v>
      </c>
      <c r="F6036" s="1" t="s">
        <v>229</v>
      </c>
      <c r="G6036" s="1" t="s">
        <v>164</v>
      </c>
      <c r="H6036" s="1" t="s">
        <v>240</v>
      </c>
    </row>
    <row r="6037" spans="1:8" x14ac:dyDescent="0.25">
      <c r="A6037" s="1">
        <v>410036</v>
      </c>
      <c r="B6037" s="1" t="s">
        <v>1527</v>
      </c>
      <c r="C6037" s="1">
        <v>103022103</v>
      </c>
      <c r="D6037" s="1">
        <v>36</v>
      </c>
      <c r="E6037" s="1" t="s">
        <v>1571</v>
      </c>
      <c r="F6037" s="1" t="s">
        <v>229</v>
      </c>
      <c r="G6037" s="1" t="s">
        <v>164</v>
      </c>
      <c r="H6037" s="1" t="s">
        <v>240</v>
      </c>
    </row>
    <row r="6038" spans="1:8" x14ac:dyDescent="0.25">
      <c r="A6038" s="1">
        <v>410037</v>
      </c>
      <c r="B6038" s="1" t="s">
        <v>1527</v>
      </c>
      <c r="C6038" s="1">
        <v>103022253</v>
      </c>
      <c r="D6038" s="1">
        <v>37</v>
      </c>
      <c r="E6038" s="1" t="s">
        <v>1572</v>
      </c>
      <c r="F6038" s="1" t="s">
        <v>229</v>
      </c>
      <c r="G6038" s="1" t="s">
        <v>164</v>
      </c>
      <c r="H6038" s="1" t="s">
        <v>240</v>
      </c>
    </row>
    <row r="6039" spans="1:8" x14ac:dyDescent="0.25">
      <c r="A6039" s="1">
        <v>410038</v>
      </c>
      <c r="B6039" s="1" t="s">
        <v>1527</v>
      </c>
      <c r="C6039" s="1">
        <v>103022503</v>
      </c>
      <c r="D6039" s="1">
        <v>38</v>
      </c>
      <c r="E6039" s="1" t="s">
        <v>1573</v>
      </c>
      <c r="F6039" s="1" t="s">
        <v>229</v>
      </c>
      <c r="G6039" s="1" t="s">
        <v>164</v>
      </c>
      <c r="H6039" s="1" t="s">
        <v>240</v>
      </c>
    </row>
    <row r="6040" spans="1:8" x14ac:dyDescent="0.25">
      <c r="A6040" s="1">
        <v>410039</v>
      </c>
      <c r="B6040" s="1" t="s">
        <v>1527</v>
      </c>
      <c r="C6040" s="1">
        <v>103022803</v>
      </c>
      <c r="D6040" s="1">
        <v>39</v>
      </c>
      <c r="E6040" s="1" t="s">
        <v>1574</v>
      </c>
      <c r="F6040" s="1" t="s">
        <v>229</v>
      </c>
      <c r="G6040" s="1" t="s">
        <v>164</v>
      </c>
      <c r="H6040" s="1" t="s">
        <v>240</v>
      </c>
    </row>
    <row r="6041" spans="1:8" x14ac:dyDescent="0.25">
      <c r="A6041" s="1">
        <v>410040</v>
      </c>
      <c r="B6041" s="1" t="s">
        <v>1527</v>
      </c>
      <c r="C6041" s="1">
        <v>103023153</v>
      </c>
      <c r="D6041" s="1">
        <v>40</v>
      </c>
      <c r="E6041" s="1" t="s">
        <v>1575</v>
      </c>
      <c r="F6041" s="1" t="s">
        <v>229</v>
      </c>
      <c r="G6041" s="1" t="s">
        <v>164</v>
      </c>
      <c r="H6041" s="1" t="s">
        <v>240</v>
      </c>
    </row>
    <row r="6042" spans="1:8" x14ac:dyDescent="0.25">
      <c r="A6042" s="1">
        <v>410041</v>
      </c>
      <c r="B6042" s="1" t="s">
        <v>1527</v>
      </c>
      <c r="C6042" s="1">
        <v>103023912</v>
      </c>
      <c r="D6042" s="1">
        <v>41</v>
      </c>
      <c r="E6042" s="1" t="s">
        <v>1576</v>
      </c>
      <c r="F6042" s="1" t="s">
        <v>229</v>
      </c>
      <c r="G6042" s="1" t="s">
        <v>164</v>
      </c>
      <c r="H6042" s="1" t="s">
        <v>240</v>
      </c>
    </row>
    <row r="6043" spans="1:8" x14ac:dyDescent="0.25">
      <c r="A6043" s="1">
        <v>410042</v>
      </c>
      <c r="B6043" s="1" t="s">
        <v>1527</v>
      </c>
      <c r="C6043" s="1">
        <v>103024102</v>
      </c>
      <c r="D6043" s="1">
        <v>42</v>
      </c>
      <c r="E6043" s="1" t="s">
        <v>1577</v>
      </c>
      <c r="F6043" s="1" t="s">
        <v>229</v>
      </c>
      <c r="G6043" s="1" t="s">
        <v>164</v>
      </c>
      <c r="H6043" s="1" t="s">
        <v>240</v>
      </c>
    </row>
    <row r="6044" spans="1:8" x14ac:dyDescent="0.25">
      <c r="A6044" s="1">
        <v>410043</v>
      </c>
      <c r="B6044" s="1" t="s">
        <v>1527</v>
      </c>
      <c r="C6044" s="1">
        <v>103024603</v>
      </c>
      <c r="D6044" s="1">
        <v>43</v>
      </c>
      <c r="E6044" s="1" t="s">
        <v>1578</v>
      </c>
      <c r="F6044" s="1" t="s">
        <v>229</v>
      </c>
      <c r="G6044" s="1" t="s">
        <v>164</v>
      </c>
      <c r="H6044" s="1" t="s">
        <v>240</v>
      </c>
    </row>
    <row r="6045" spans="1:8" x14ac:dyDescent="0.25">
      <c r="A6045" s="1">
        <v>410044</v>
      </c>
      <c r="B6045" s="1" t="s">
        <v>1527</v>
      </c>
      <c r="C6045" s="1">
        <v>103024753</v>
      </c>
      <c r="D6045" s="1">
        <v>44</v>
      </c>
      <c r="E6045" s="1" t="s">
        <v>1579</v>
      </c>
      <c r="F6045" s="1" t="s">
        <v>229</v>
      </c>
      <c r="G6045" s="1" t="s">
        <v>164</v>
      </c>
      <c r="H6045" s="1" t="s">
        <v>240</v>
      </c>
    </row>
    <row r="6046" spans="1:8" x14ac:dyDescent="0.25">
      <c r="A6046" s="1">
        <v>410045</v>
      </c>
      <c r="B6046" s="1" t="s">
        <v>1527</v>
      </c>
      <c r="C6046" s="1">
        <v>103025002</v>
      </c>
      <c r="D6046" s="1">
        <v>45</v>
      </c>
      <c r="E6046" s="1" t="s">
        <v>1580</v>
      </c>
      <c r="F6046" s="1" t="s">
        <v>229</v>
      </c>
      <c r="G6046" s="1" t="s">
        <v>164</v>
      </c>
      <c r="H6046" s="1" t="s">
        <v>240</v>
      </c>
    </row>
    <row r="6047" spans="1:8" x14ac:dyDescent="0.25">
      <c r="A6047" s="1">
        <v>410046</v>
      </c>
      <c r="B6047" s="1" t="s">
        <v>1527</v>
      </c>
      <c r="C6047" s="1">
        <v>103026002</v>
      </c>
      <c r="D6047" s="1">
        <v>46</v>
      </c>
      <c r="E6047" s="1" t="s">
        <v>1581</v>
      </c>
      <c r="F6047" s="1" t="s">
        <v>229</v>
      </c>
      <c r="G6047" s="1" t="s">
        <v>164</v>
      </c>
      <c r="H6047" s="1" t="s">
        <v>240</v>
      </c>
    </row>
    <row r="6048" spans="1:8" x14ac:dyDescent="0.25">
      <c r="A6048" s="1">
        <v>410047</v>
      </c>
      <c r="B6048" s="1" t="s">
        <v>1527</v>
      </c>
      <c r="C6048" s="1">
        <v>103026303</v>
      </c>
      <c r="D6048" s="1">
        <v>47</v>
      </c>
      <c r="E6048" s="1" t="s">
        <v>1582</v>
      </c>
      <c r="F6048" s="1" t="s">
        <v>229</v>
      </c>
      <c r="G6048" s="1" t="s">
        <v>164</v>
      </c>
      <c r="H6048" s="1" t="s">
        <v>240</v>
      </c>
    </row>
    <row r="6049" spans="1:8" x14ac:dyDescent="0.25">
      <c r="A6049" s="1">
        <v>410048</v>
      </c>
      <c r="B6049" s="1" t="s">
        <v>1527</v>
      </c>
      <c r="C6049" s="1">
        <v>103026343</v>
      </c>
      <c r="D6049" s="1">
        <v>48</v>
      </c>
      <c r="E6049" s="1" t="s">
        <v>1583</v>
      </c>
      <c r="F6049" s="1" t="s">
        <v>229</v>
      </c>
      <c r="G6049" s="1" t="s">
        <v>164</v>
      </c>
      <c r="H6049" s="1" t="s">
        <v>240</v>
      </c>
    </row>
    <row r="6050" spans="1:8" x14ac:dyDescent="0.25">
      <c r="A6050" s="1">
        <v>410049</v>
      </c>
      <c r="B6050" s="1" t="s">
        <v>1527</v>
      </c>
      <c r="C6050" s="1">
        <v>103026402</v>
      </c>
      <c r="D6050" s="1">
        <v>49</v>
      </c>
      <c r="E6050" s="1" t="s">
        <v>1584</v>
      </c>
      <c r="F6050" s="1" t="s">
        <v>229</v>
      </c>
      <c r="G6050" s="1" t="s">
        <v>164</v>
      </c>
      <c r="H6050" s="1" t="s">
        <v>240</v>
      </c>
    </row>
    <row r="6051" spans="1:8" x14ac:dyDescent="0.25">
      <c r="A6051" s="1">
        <v>410050</v>
      </c>
      <c r="B6051" s="1" t="s">
        <v>1527</v>
      </c>
      <c r="C6051" s="1">
        <v>103026852</v>
      </c>
      <c r="D6051" s="1">
        <v>50</v>
      </c>
      <c r="E6051" s="1" t="s">
        <v>1585</v>
      </c>
      <c r="F6051" s="1" t="s">
        <v>229</v>
      </c>
      <c r="G6051" s="1" t="s">
        <v>164</v>
      </c>
      <c r="H6051" s="1" t="s">
        <v>240</v>
      </c>
    </row>
    <row r="6052" spans="1:8" x14ac:dyDescent="0.25">
      <c r="A6052" s="1">
        <v>410051</v>
      </c>
      <c r="B6052" s="1" t="s">
        <v>1527</v>
      </c>
      <c r="C6052" s="1">
        <v>103026873</v>
      </c>
      <c r="D6052" s="1">
        <v>51</v>
      </c>
      <c r="E6052" s="1" t="s">
        <v>1586</v>
      </c>
      <c r="F6052" s="1" t="s">
        <v>229</v>
      </c>
      <c r="G6052" s="1" t="s">
        <v>164</v>
      </c>
      <c r="H6052" s="1" t="s">
        <v>240</v>
      </c>
    </row>
    <row r="6053" spans="1:8" x14ac:dyDescent="0.25">
      <c r="A6053" s="1">
        <v>410052</v>
      </c>
      <c r="B6053" s="1" t="s">
        <v>1527</v>
      </c>
      <c r="C6053" s="1">
        <v>103026902</v>
      </c>
      <c r="D6053" s="1">
        <v>52</v>
      </c>
      <c r="E6053" s="1" t="s">
        <v>1587</v>
      </c>
      <c r="F6053" s="1" t="s">
        <v>229</v>
      </c>
      <c r="G6053" s="1" t="s">
        <v>164</v>
      </c>
      <c r="H6053" s="1" t="s">
        <v>240</v>
      </c>
    </row>
    <row r="6054" spans="1:8" x14ac:dyDescent="0.25">
      <c r="A6054" s="1">
        <v>410053</v>
      </c>
      <c r="B6054" s="1" t="s">
        <v>1527</v>
      </c>
      <c r="C6054" s="1">
        <v>103027352</v>
      </c>
      <c r="D6054" s="1">
        <v>53</v>
      </c>
      <c r="E6054" s="1" t="s">
        <v>1588</v>
      </c>
      <c r="F6054" s="1" t="s">
        <v>229</v>
      </c>
      <c r="G6054" s="1" t="s">
        <v>164</v>
      </c>
      <c r="H6054" s="1" t="s">
        <v>240</v>
      </c>
    </row>
    <row r="6055" spans="1:8" x14ac:dyDescent="0.25">
      <c r="A6055" s="1">
        <v>410054</v>
      </c>
      <c r="B6055" s="1" t="s">
        <v>1527</v>
      </c>
      <c r="C6055" s="1">
        <v>103027503</v>
      </c>
      <c r="D6055" s="1">
        <v>54</v>
      </c>
      <c r="E6055" s="1" t="s">
        <v>1589</v>
      </c>
      <c r="F6055" s="1" t="s">
        <v>229</v>
      </c>
      <c r="G6055" s="1" t="s">
        <v>164</v>
      </c>
      <c r="H6055" s="1" t="s">
        <v>240</v>
      </c>
    </row>
    <row r="6056" spans="1:8" x14ac:dyDescent="0.25">
      <c r="A6056" s="1">
        <v>410055</v>
      </c>
      <c r="B6056" s="1" t="s">
        <v>1527</v>
      </c>
      <c r="C6056" s="1">
        <v>103027753</v>
      </c>
      <c r="D6056" s="1">
        <v>55</v>
      </c>
      <c r="E6056" s="1" t="s">
        <v>1590</v>
      </c>
      <c r="F6056" s="1" t="s">
        <v>229</v>
      </c>
      <c r="G6056" s="1" t="s">
        <v>164</v>
      </c>
      <c r="H6056" s="1" t="s">
        <v>240</v>
      </c>
    </row>
    <row r="6057" spans="1:8" x14ac:dyDescent="0.25">
      <c r="A6057" s="1">
        <v>410056</v>
      </c>
      <c r="B6057" s="1" t="s">
        <v>1527</v>
      </c>
      <c r="C6057" s="1">
        <v>103028203</v>
      </c>
      <c r="D6057" s="1">
        <v>56</v>
      </c>
      <c r="E6057" s="1" t="s">
        <v>1591</v>
      </c>
      <c r="F6057" s="1" t="s">
        <v>229</v>
      </c>
      <c r="G6057" s="1" t="s">
        <v>164</v>
      </c>
      <c r="H6057" s="1" t="s">
        <v>240</v>
      </c>
    </row>
    <row r="6058" spans="1:8" x14ac:dyDescent="0.25">
      <c r="A6058" s="1">
        <v>410057</v>
      </c>
      <c r="B6058" s="1" t="s">
        <v>1527</v>
      </c>
      <c r="C6058" s="1">
        <v>103028302</v>
      </c>
      <c r="D6058" s="1">
        <v>57</v>
      </c>
      <c r="E6058" s="1" t="s">
        <v>1592</v>
      </c>
      <c r="F6058" s="1" t="s">
        <v>229</v>
      </c>
      <c r="G6058" s="1" t="s">
        <v>164</v>
      </c>
      <c r="H6058" s="1" t="s">
        <v>240</v>
      </c>
    </row>
    <row r="6059" spans="1:8" x14ac:dyDescent="0.25">
      <c r="A6059" s="1">
        <v>410058</v>
      </c>
      <c r="B6059" s="1" t="s">
        <v>1527</v>
      </c>
      <c r="C6059" s="1">
        <v>103028653</v>
      </c>
      <c r="D6059" s="1">
        <v>58</v>
      </c>
      <c r="E6059" s="1" t="s">
        <v>1593</v>
      </c>
      <c r="F6059" s="1" t="s">
        <v>229</v>
      </c>
      <c r="G6059" s="1" t="s">
        <v>164</v>
      </c>
      <c r="H6059" s="1" t="s">
        <v>240</v>
      </c>
    </row>
    <row r="6060" spans="1:8" x14ac:dyDescent="0.25">
      <c r="A6060" s="1">
        <v>410059</v>
      </c>
      <c r="B6060" s="1" t="s">
        <v>1527</v>
      </c>
      <c r="C6060" s="1">
        <v>103028703</v>
      </c>
      <c r="D6060" s="1">
        <v>59</v>
      </c>
      <c r="E6060" s="1" t="s">
        <v>1594</v>
      </c>
      <c r="F6060" s="1" t="s">
        <v>229</v>
      </c>
      <c r="G6060" s="1" t="s">
        <v>164</v>
      </c>
      <c r="H6060" s="1" t="s">
        <v>240</v>
      </c>
    </row>
    <row r="6061" spans="1:8" x14ac:dyDescent="0.25">
      <c r="A6061" s="1">
        <v>410060</v>
      </c>
      <c r="B6061" s="1" t="s">
        <v>1527</v>
      </c>
      <c r="C6061" s="1">
        <v>103028753</v>
      </c>
      <c r="D6061" s="1">
        <v>60</v>
      </c>
      <c r="E6061" s="1" t="s">
        <v>1595</v>
      </c>
      <c r="F6061" s="1" t="s">
        <v>229</v>
      </c>
      <c r="G6061" s="1" t="s">
        <v>164</v>
      </c>
      <c r="H6061" s="1" t="s">
        <v>240</v>
      </c>
    </row>
    <row r="6062" spans="1:8" x14ac:dyDescent="0.25">
      <c r="A6062" s="1">
        <v>410061</v>
      </c>
      <c r="B6062" s="1" t="s">
        <v>1527</v>
      </c>
      <c r="C6062" s="1">
        <v>103028833</v>
      </c>
      <c r="D6062" s="1">
        <v>61</v>
      </c>
      <c r="E6062" s="1" t="s">
        <v>1596</v>
      </c>
      <c r="F6062" s="1" t="s">
        <v>229</v>
      </c>
      <c r="G6062" s="1" t="s">
        <v>164</v>
      </c>
      <c r="H6062" s="1" t="s">
        <v>240</v>
      </c>
    </row>
    <row r="6063" spans="1:8" x14ac:dyDescent="0.25">
      <c r="A6063" s="1">
        <v>410062</v>
      </c>
      <c r="B6063" s="1" t="s">
        <v>1527</v>
      </c>
      <c r="C6063" s="1">
        <v>103028853</v>
      </c>
      <c r="D6063" s="1">
        <v>62</v>
      </c>
      <c r="E6063" s="1" t="s">
        <v>1597</v>
      </c>
      <c r="F6063" s="1" t="s">
        <v>229</v>
      </c>
      <c r="G6063" s="1" t="s">
        <v>164</v>
      </c>
      <c r="H6063" s="1" t="s">
        <v>240</v>
      </c>
    </row>
    <row r="6064" spans="1:8" x14ac:dyDescent="0.25">
      <c r="A6064" s="1">
        <v>410063</v>
      </c>
      <c r="B6064" s="1" t="s">
        <v>1527</v>
      </c>
      <c r="C6064" s="1">
        <v>103029203</v>
      </c>
      <c r="D6064" s="1">
        <v>63</v>
      </c>
      <c r="E6064" s="1" t="s">
        <v>1598</v>
      </c>
      <c r="F6064" s="1" t="s">
        <v>229</v>
      </c>
      <c r="G6064" s="1" t="s">
        <v>164</v>
      </c>
      <c r="H6064" s="1" t="s">
        <v>240</v>
      </c>
    </row>
    <row r="6065" spans="1:8" x14ac:dyDescent="0.25">
      <c r="A6065" s="1">
        <v>410064</v>
      </c>
      <c r="B6065" s="1" t="s">
        <v>1527</v>
      </c>
      <c r="C6065" s="1">
        <v>103029403</v>
      </c>
      <c r="D6065" s="1">
        <v>64</v>
      </c>
      <c r="E6065" s="1" t="s">
        <v>1599</v>
      </c>
      <c r="F6065" s="1" t="s">
        <v>229</v>
      </c>
      <c r="G6065" s="1" t="s">
        <v>164</v>
      </c>
      <c r="H6065" s="1" t="s">
        <v>240</v>
      </c>
    </row>
    <row r="6066" spans="1:8" x14ac:dyDescent="0.25">
      <c r="A6066" s="1">
        <v>410065</v>
      </c>
      <c r="B6066" s="1" t="s">
        <v>1527</v>
      </c>
      <c r="C6066" s="1">
        <v>103029553</v>
      </c>
      <c r="D6066" s="1">
        <v>65</v>
      </c>
      <c r="E6066" s="1" t="s">
        <v>1600</v>
      </c>
      <c r="F6066" s="1" t="s">
        <v>229</v>
      </c>
      <c r="G6066" s="1" t="s">
        <v>164</v>
      </c>
      <c r="H6066" s="1" t="s">
        <v>240</v>
      </c>
    </row>
    <row r="6067" spans="1:8" x14ac:dyDescent="0.25">
      <c r="A6067" s="1">
        <v>410066</v>
      </c>
      <c r="B6067" s="1" t="s">
        <v>1527</v>
      </c>
      <c r="C6067" s="1">
        <v>103029603</v>
      </c>
      <c r="D6067" s="1">
        <v>66</v>
      </c>
      <c r="E6067" s="1" t="s">
        <v>1601</v>
      </c>
      <c r="F6067" s="1" t="s">
        <v>229</v>
      </c>
      <c r="G6067" s="1" t="s">
        <v>164</v>
      </c>
      <c r="H6067" s="1" t="s">
        <v>240</v>
      </c>
    </row>
    <row r="6068" spans="1:8" x14ac:dyDescent="0.25">
      <c r="A6068" s="1">
        <v>410067</v>
      </c>
      <c r="B6068" s="1" t="s">
        <v>1527</v>
      </c>
      <c r="C6068" s="1">
        <v>103029803</v>
      </c>
      <c r="D6068" s="1">
        <v>67</v>
      </c>
      <c r="E6068" s="1" t="s">
        <v>1602</v>
      </c>
      <c r="F6068" s="1" t="s">
        <v>229</v>
      </c>
      <c r="G6068" s="1" t="s">
        <v>164</v>
      </c>
      <c r="H6068" s="1" t="s">
        <v>240</v>
      </c>
    </row>
    <row r="6069" spans="1:8" x14ac:dyDescent="0.25">
      <c r="A6069" s="1">
        <v>410068</v>
      </c>
      <c r="B6069" s="1" t="s">
        <v>1527</v>
      </c>
      <c r="C6069" s="1">
        <v>103029902</v>
      </c>
      <c r="D6069" s="1">
        <v>68</v>
      </c>
      <c r="E6069" s="1" t="s">
        <v>1603</v>
      </c>
      <c r="F6069" s="1" t="s">
        <v>229</v>
      </c>
      <c r="G6069" s="1" t="s">
        <v>164</v>
      </c>
      <c r="H6069" s="1" t="s">
        <v>240</v>
      </c>
    </row>
    <row r="6070" spans="1:8" x14ac:dyDescent="0.25">
      <c r="A6070" s="1">
        <v>410069</v>
      </c>
      <c r="B6070" s="1" t="s">
        <v>1527</v>
      </c>
      <c r="C6070" s="1">
        <v>104101252</v>
      </c>
      <c r="D6070" s="1">
        <v>69</v>
      </c>
      <c r="E6070" s="1" t="s">
        <v>1604</v>
      </c>
      <c r="F6070" s="1" t="s">
        <v>230</v>
      </c>
      <c r="G6070" s="1" t="s">
        <v>165</v>
      </c>
      <c r="H6070" s="1" t="s">
        <v>240</v>
      </c>
    </row>
    <row r="6071" spans="1:8" x14ac:dyDescent="0.25">
      <c r="A6071" s="1">
        <v>410070</v>
      </c>
      <c r="B6071" s="1" t="s">
        <v>1527</v>
      </c>
      <c r="C6071" s="1">
        <v>104103603</v>
      </c>
      <c r="D6071" s="1">
        <v>70</v>
      </c>
      <c r="E6071" s="1" t="s">
        <v>1605</v>
      </c>
      <c r="F6071" s="1" t="s">
        <v>230</v>
      </c>
      <c r="G6071" s="1" t="s">
        <v>165</v>
      </c>
      <c r="H6071" s="1" t="s">
        <v>240</v>
      </c>
    </row>
    <row r="6072" spans="1:8" x14ac:dyDescent="0.25">
      <c r="A6072" s="1">
        <v>410071</v>
      </c>
      <c r="B6072" s="1" t="s">
        <v>1527</v>
      </c>
      <c r="C6072" s="1">
        <v>104105003</v>
      </c>
      <c r="D6072" s="1">
        <v>71</v>
      </c>
      <c r="E6072" s="1" t="s">
        <v>1606</v>
      </c>
      <c r="F6072" s="1" t="s">
        <v>230</v>
      </c>
      <c r="G6072" s="1" t="s">
        <v>165</v>
      </c>
      <c r="H6072" s="1" t="s">
        <v>240</v>
      </c>
    </row>
    <row r="6073" spans="1:8" x14ac:dyDescent="0.25">
      <c r="A6073" s="1">
        <v>410072</v>
      </c>
      <c r="B6073" s="1" t="s">
        <v>1527</v>
      </c>
      <c r="C6073" s="1">
        <v>104105353</v>
      </c>
      <c r="D6073" s="1">
        <v>72</v>
      </c>
      <c r="E6073" s="1" t="s">
        <v>1607</v>
      </c>
      <c r="F6073" s="1" t="s">
        <v>230</v>
      </c>
      <c r="G6073" s="1" t="s">
        <v>165</v>
      </c>
      <c r="H6073" s="1" t="s">
        <v>240</v>
      </c>
    </row>
    <row r="6074" spans="1:8" x14ac:dyDescent="0.25">
      <c r="A6074" s="1">
        <v>410073</v>
      </c>
      <c r="B6074" s="1" t="s">
        <v>1527</v>
      </c>
      <c r="C6074" s="1">
        <v>104107503</v>
      </c>
      <c r="D6074" s="1">
        <v>73</v>
      </c>
      <c r="E6074" s="1" t="s">
        <v>1608</v>
      </c>
      <c r="F6074" s="1" t="s">
        <v>230</v>
      </c>
      <c r="G6074" s="1" t="s">
        <v>165</v>
      </c>
      <c r="H6074" s="1" t="s">
        <v>240</v>
      </c>
    </row>
    <row r="6075" spans="1:8" x14ac:dyDescent="0.25">
      <c r="A6075" s="1">
        <v>410074</v>
      </c>
      <c r="B6075" s="1" t="s">
        <v>1527</v>
      </c>
      <c r="C6075" s="1">
        <v>104107803</v>
      </c>
      <c r="D6075" s="1">
        <v>74</v>
      </c>
      <c r="E6075" s="1" t="s">
        <v>1609</v>
      </c>
      <c r="F6075" s="1" t="s">
        <v>230</v>
      </c>
      <c r="G6075" s="1" t="s">
        <v>165</v>
      </c>
      <c r="H6075" s="1" t="s">
        <v>240</v>
      </c>
    </row>
    <row r="6076" spans="1:8" x14ac:dyDescent="0.25">
      <c r="A6076" s="1">
        <v>410075</v>
      </c>
      <c r="B6076" s="1" t="s">
        <v>1527</v>
      </c>
      <c r="C6076" s="1">
        <v>104107903</v>
      </c>
      <c r="D6076" s="1">
        <v>75</v>
      </c>
      <c r="E6076" s="1" t="s">
        <v>1610</v>
      </c>
      <c r="F6076" s="1" t="s">
        <v>230</v>
      </c>
      <c r="G6076" s="1" t="s">
        <v>165</v>
      </c>
      <c r="H6076" s="1" t="s">
        <v>240</v>
      </c>
    </row>
    <row r="6077" spans="1:8" x14ac:dyDescent="0.25">
      <c r="A6077" s="1">
        <v>410076</v>
      </c>
      <c r="B6077" s="1" t="s">
        <v>1527</v>
      </c>
      <c r="C6077" s="1">
        <v>104372003</v>
      </c>
      <c r="D6077" s="1">
        <v>76</v>
      </c>
      <c r="E6077" s="1" t="s">
        <v>1611</v>
      </c>
      <c r="F6077" s="1" t="s">
        <v>230</v>
      </c>
      <c r="G6077" s="1" t="s">
        <v>166</v>
      </c>
      <c r="H6077" s="1" t="s">
        <v>240</v>
      </c>
    </row>
    <row r="6078" spans="1:8" x14ac:dyDescent="0.25">
      <c r="A6078" s="1">
        <v>410077</v>
      </c>
      <c r="B6078" s="1" t="s">
        <v>1527</v>
      </c>
      <c r="C6078" s="1">
        <v>104374003</v>
      </c>
      <c r="D6078" s="1">
        <v>77</v>
      </c>
      <c r="E6078" s="1" t="s">
        <v>1612</v>
      </c>
      <c r="F6078" s="1" t="s">
        <v>230</v>
      </c>
      <c r="G6078" s="1" t="s">
        <v>166</v>
      </c>
      <c r="H6078" s="1" t="s">
        <v>240</v>
      </c>
    </row>
    <row r="6079" spans="1:8" x14ac:dyDescent="0.25">
      <c r="A6079" s="1">
        <v>410078</v>
      </c>
      <c r="B6079" s="1" t="s">
        <v>1527</v>
      </c>
      <c r="C6079" s="1">
        <v>104375003</v>
      </c>
      <c r="D6079" s="1">
        <v>78</v>
      </c>
      <c r="E6079" s="1" t="s">
        <v>1613</v>
      </c>
      <c r="F6079" s="1" t="s">
        <v>230</v>
      </c>
      <c r="G6079" s="1" t="s">
        <v>166</v>
      </c>
      <c r="H6079" s="1" t="s">
        <v>240</v>
      </c>
    </row>
    <row r="6080" spans="1:8" x14ac:dyDescent="0.25">
      <c r="A6080" s="1">
        <v>410079</v>
      </c>
      <c r="B6080" s="1" t="s">
        <v>1527</v>
      </c>
      <c r="C6080" s="1">
        <v>104375203</v>
      </c>
      <c r="D6080" s="1">
        <v>79</v>
      </c>
      <c r="E6080" s="1" t="s">
        <v>1614</v>
      </c>
      <c r="F6080" s="1" t="s">
        <v>230</v>
      </c>
      <c r="G6080" s="1" t="s">
        <v>166</v>
      </c>
      <c r="H6080" s="1" t="s">
        <v>240</v>
      </c>
    </row>
    <row r="6081" spans="1:8" x14ac:dyDescent="0.25">
      <c r="A6081" s="1">
        <v>410080</v>
      </c>
      <c r="B6081" s="1" t="s">
        <v>1527</v>
      </c>
      <c r="C6081" s="1">
        <v>104375302</v>
      </c>
      <c r="D6081" s="1">
        <v>80</v>
      </c>
      <c r="E6081" s="1" t="s">
        <v>1615</v>
      </c>
      <c r="F6081" s="1" t="s">
        <v>230</v>
      </c>
      <c r="G6081" s="1" t="s">
        <v>166</v>
      </c>
      <c r="H6081" s="1" t="s">
        <v>240</v>
      </c>
    </row>
    <row r="6082" spans="1:8" x14ac:dyDescent="0.25">
      <c r="A6082" s="1">
        <v>410081</v>
      </c>
      <c r="B6082" s="1" t="s">
        <v>1527</v>
      </c>
      <c r="C6082" s="1">
        <v>104376203</v>
      </c>
      <c r="D6082" s="1">
        <v>81</v>
      </c>
      <c r="E6082" s="1" t="s">
        <v>1616</v>
      </c>
      <c r="F6082" s="1" t="s">
        <v>230</v>
      </c>
      <c r="G6082" s="1" t="s">
        <v>166</v>
      </c>
      <c r="H6082" s="1" t="s">
        <v>240</v>
      </c>
    </row>
    <row r="6083" spans="1:8" x14ac:dyDescent="0.25">
      <c r="A6083" s="1">
        <v>410082</v>
      </c>
      <c r="B6083" s="1" t="s">
        <v>1527</v>
      </c>
      <c r="C6083" s="1">
        <v>104377003</v>
      </c>
      <c r="D6083" s="1">
        <v>82</v>
      </c>
      <c r="E6083" s="1" t="s">
        <v>1617</v>
      </c>
      <c r="F6083" s="1" t="s">
        <v>230</v>
      </c>
      <c r="G6083" s="1" t="s">
        <v>166</v>
      </c>
      <c r="H6083" s="1" t="s">
        <v>240</v>
      </c>
    </row>
    <row r="6084" spans="1:8" x14ac:dyDescent="0.25">
      <c r="A6084" s="1">
        <v>410083</v>
      </c>
      <c r="B6084" s="1" t="s">
        <v>1527</v>
      </c>
      <c r="C6084" s="1">
        <v>104378003</v>
      </c>
      <c r="D6084" s="1">
        <v>83</v>
      </c>
      <c r="E6084" s="1" t="s">
        <v>1618</v>
      </c>
      <c r="F6084" s="1" t="s">
        <v>230</v>
      </c>
      <c r="G6084" s="1" t="s">
        <v>166</v>
      </c>
      <c r="H6084" s="1" t="s">
        <v>240</v>
      </c>
    </row>
    <row r="6085" spans="1:8" x14ac:dyDescent="0.25">
      <c r="A6085" s="1">
        <v>410084</v>
      </c>
      <c r="B6085" s="1" t="s">
        <v>1527</v>
      </c>
      <c r="C6085" s="1">
        <v>104431304</v>
      </c>
      <c r="D6085" s="1">
        <v>84</v>
      </c>
      <c r="E6085" s="1" t="s">
        <v>1619</v>
      </c>
      <c r="F6085" s="1" t="s">
        <v>230</v>
      </c>
      <c r="G6085" s="1" t="s">
        <v>167</v>
      </c>
      <c r="H6085" s="1" t="s">
        <v>240</v>
      </c>
    </row>
    <row r="6086" spans="1:8" x14ac:dyDescent="0.25">
      <c r="A6086" s="1">
        <v>410085</v>
      </c>
      <c r="B6086" s="1" t="s">
        <v>1527</v>
      </c>
      <c r="C6086" s="1">
        <v>104432503</v>
      </c>
      <c r="D6086" s="1">
        <v>85</v>
      </c>
      <c r="E6086" s="1" t="s">
        <v>1620</v>
      </c>
      <c r="F6086" s="1" t="s">
        <v>230</v>
      </c>
      <c r="G6086" s="1" t="s">
        <v>167</v>
      </c>
      <c r="H6086" s="1" t="s">
        <v>240</v>
      </c>
    </row>
    <row r="6087" spans="1:8" x14ac:dyDescent="0.25">
      <c r="A6087" s="1">
        <v>410086</v>
      </c>
      <c r="B6087" s="1" t="s">
        <v>1527</v>
      </c>
      <c r="C6087" s="1">
        <v>104432803</v>
      </c>
      <c r="D6087" s="1">
        <v>86</v>
      </c>
      <c r="E6087" s="1" t="s">
        <v>1621</v>
      </c>
      <c r="F6087" s="1" t="s">
        <v>230</v>
      </c>
      <c r="G6087" s="1" t="s">
        <v>167</v>
      </c>
      <c r="H6087" s="1" t="s">
        <v>240</v>
      </c>
    </row>
    <row r="6088" spans="1:8" x14ac:dyDescent="0.25">
      <c r="A6088" s="1">
        <v>410087</v>
      </c>
      <c r="B6088" s="1" t="s">
        <v>1527</v>
      </c>
      <c r="C6088" s="1">
        <v>104432903</v>
      </c>
      <c r="D6088" s="1">
        <v>87</v>
      </c>
      <c r="E6088" s="1" t="s">
        <v>1622</v>
      </c>
      <c r="F6088" s="1" t="s">
        <v>230</v>
      </c>
      <c r="G6088" s="1" t="s">
        <v>167</v>
      </c>
      <c r="H6088" s="1" t="s">
        <v>240</v>
      </c>
    </row>
    <row r="6089" spans="1:8" x14ac:dyDescent="0.25">
      <c r="A6089" s="1">
        <v>410088</v>
      </c>
      <c r="B6089" s="1" t="s">
        <v>1527</v>
      </c>
      <c r="C6089" s="1">
        <v>104433303</v>
      </c>
      <c r="D6089" s="1">
        <v>88</v>
      </c>
      <c r="E6089" s="1" t="s">
        <v>1623</v>
      </c>
      <c r="F6089" s="1" t="s">
        <v>230</v>
      </c>
      <c r="G6089" s="1" t="s">
        <v>167</v>
      </c>
      <c r="H6089" s="1" t="s">
        <v>240</v>
      </c>
    </row>
    <row r="6090" spans="1:8" x14ac:dyDescent="0.25">
      <c r="A6090" s="1">
        <v>410089</v>
      </c>
      <c r="B6090" s="1" t="s">
        <v>1527</v>
      </c>
      <c r="C6090" s="1">
        <v>104433604</v>
      </c>
      <c r="D6090" s="1">
        <v>89</v>
      </c>
      <c r="E6090" s="1" t="s">
        <v>1624</v>
      </c>
      <c r="F6090" s="1" t="s">
        <v>230</v>
      </c>
      <c r="G6090" s="1" t="s">
        <v>167</v>
      </c>
      <c r="H6090" s="1" t="s">
        <v>240</v>
      </c>
    </row>
    <row r="6091" spans="1:8" x14ac:dyDescent="0.25">
      <c r="A6091" s="1">
        <v>410090</v>
      </c>
      <c r="B6091" s="1" t="s">
        <v>1527</v>
      </c>
      <c r="C6091" s="1">
        <v>104433903</v>
      </c>
      <c r="D6091" s="1">
        <v>90</v>
      </c>
      <c r="E6091" s="1" t="s">
        <v>1625</v>
      </c>
      <c r="F6091" s="1" t="s">
        <v>230</v>
      </c>
      <c r="G6091" s="1" t="s">
        <v>167</v>
      </c>
      <c r="H6091" s="1" t="s">
        <v>240</v>
      </c>
    </row>
    <row r="6092" spans="1:8" x14ac:dyDescent="0.25">
      <c r="A6092" s="1">
        <v>410091</v>
      </c>
      <c r="B6092" s="1" t="s">
        <v>1527</v>
      </c>
      <c r="C6092" s="1">
        <v>104435003</v>
      </c>
      <c r="D6092" s="1">
        <v>91</v>
      </c>
      <c r="E6092" s="1" t="s">
        <v>1626</v>
      </c>
      <c r="F6092" s="1" t="s">
        <v>230</v>
      </c>
      <c r="G6092" s="1" t="s">
        <v>167</v>
      </c>
      <c r="H6092" s="1" t="s">
        <v>240</v>
      </c>
    </row>
    <row r="6093" spans="1:8" x14ac:dyDescent="0.25">
      <c r="A6093" s="1">
        <v>410092</v>
      </c>
      <c r="B6093" s="1" t="s">
        <v>1527</v>
      </c>
      <c r="C6093" s="1">
        <v>104435303</v>
      </c>
      <c r="D6093" s="1">
        <v>92</v>
      </c>
      <c r="E6093" s="1" t="s">
        <v>1627</v>
      </c>
      <c r="F6093" s="1" t="s">
        <v>230</v>
      </c>
      <c r="G6093" s="1" t="s">
        <v>167</v>
      </c>
      <c r="H6093" s="1" t="s">
        <v>240</v>
      </c>
    </row>
    <row r="6094" spans="1:8" x14ac:dyDescent="0.25">
      <c r="A6094" s="1">
        <v>410093</v>
      </c>
      <c r="B6094" s="1" t="s">
        <v>1527</v>
      </c>
      <c r="C6094" s="1">
        <v>104435603</v>
      </c>
      <c r="D6094" s="1">
        <v>93</v>
      </c>
      <c r="E6094" s="1" t="s">
        <v>1628</v>
      </c>
      <c r="F6094" s="1" t="s">
        <v>230</v>
      </c>
      <c r="G6094" s="1" t="s">
        <v>167</v>
      </c>
      <c r="H6094" s="1" t="s">
        <v>240</v>
      </c>
    </row>
    <row r="6095" spans="1:8" x14ac:dyDescent="0.25">
      <c r="A6095" s="1">
        <v>410094</v>
      </c>
      <c r="B6095" s="1" t="s">
        <v>1527</v>
      </c>
      <c r="C6095" s="1">
        <v>104435703</v>
      </c>
      <c r="D6095" s="1">
        <v>94</v>
      </c>
      <c r="E6095" s="1" t="s">
        <v>1629</v>
      </c>
      <c r="F6095" s="1" t="s">
        <v>230</v>
      </c>
      <c r="G6095" s="1" t="s">
        <v>167</v>
      </c>
      <c r="H6095" s="1" t="s">
        <v>240</v>
      </c>
    </row>
    <row r="6096" spans="1:8" x14ac:dyDescent="0.25">
      <c r="A6096" s="1">
        <v>410095</v>
      </c>
      <c r="B6096" s="1" t="s">
        <v>1527</v>
      </c>
      <c r="C6096" s="1">
        <v>104437503</v>
      </c>
      <c r="D6096" s="1">
        <v>95</v>
      </c>
      <c r="E6096" s="1" t="s">
        <v>1630</v>
      </c>
      <c r="F6096" s="1" t="s">
        <v>230</v>
      </c>
      <c r="G6096" s="1" t="s">
        <v>167</v>
      </c>
      <c r="H6096" s="1" t="s">
        <v>240</v>
      </c>
    </row>
    <row r="6097" spans="1:8" x14ac:dyDescent="0.25">
      <c r="A6097" s="1">
        <v>410096</v>
      </c>
      <c r="B6097" s="1" t="s">
        <v>1527</v>
      </c>
      <c r="C6097" s="1">
        <v>105201033</v>
      </c>
      <c r="D6097" s="1">
        <v>96</v>
      </c>
      <c r="E6097" s="1" t="s">
        <v>1631</v>
      </c>
      <c r="F6097" s="1" t="s">
        <v>231</v>
      </c>
      <c r="G6097" s="1" t="s">
        <v>168</v>
      </c>
      <c r="H6097" s="1" t="s">
        <v>240</v>
      </c>
    </row>
    <row r="6098" spans="1:8" x14ac:dyDescent="0.25">
      <c r="A6098" s="1">
        <v>410097</v>
      </c>
      <c r="B6098" s="1" t="s">
        <v>1527</v>
      </c>
      <c r="C6098" s="1">
        <v>105201352</v>
      </c>
      <c r="D6098" s="1">
        <v>97</v>
      </c>
      <c r="E6098" s="1" t="s">
        <v>1632</v>
      </c>
      <c r="F6098" s="1" t="s">
        <v>231</v>
      </c>
      <c r="G6098" s="1" t="s">
        <v>168</v>
      </c>
      <c r="H6098" s="1" t="s">
        <v>240</v>
      </c>
    </row>
    <row r="6099" spans="1:8" x14ac:dyDescent="0.25">
      <c r="A6099" s="1">
        <v>410098</v>
      </c>
      <c r="B6099" s="1" t="s">
        <v>1527</v>
      </c>
      <c r="C6099" s="1">
        <v>105204703</v>
      </c>
      <c r="D6099" s="1">
        <v>98</v>
      </c>
      <c r="E6099" s="1" t="s">
        <v>1633</v>
      </c>
      <c r="F6099" s="1" t="s">
        <v>231</v>
      </c>
      <c r="G6099" s="1" t="s">
        <v>168</v>
      </c>
      <c r="H6099" s="1" t="s">
        <v>240</v>
      </c>
    </row>
    <row r="6100" spans="1:8" x14ac:dyDescent="0.25">
      <c r="A6100" s="1">
        <v>410099</v>
      </c>
      <c r="B6100" s="1" t="s">
        <v>1527</v>
      </c>
      <c r="C6100" s="1">
        <v>105251453</v>
      </c>
      <c r="D6100" s="1">
        <v>99</v>
      </c>
      <c r="E6100" s="1" t="s">
        <v>1634</v>
      </c>
      <c r="F6100" s="1" t="s">
        <v>231</v>
      </c>
      <c r="G6100" s="1" t="s">
        <v>169</v>
      </c>
      <c r="H6100" s="1" t="s">
        <v>240</v>
      </c>
    </row>
    <row r="6101" spans="1:8" x14ac:dyDescent="0.25">
      <c r="A6101" s="1">
        <v>410100</v>
      </c>
      <c r="B6101" s="1" t="s">
        <v>1527</v>
      </c>
      <c r="C6101" s="1">
        <v>105252602</v>
      </c>
      <c r="D6101" s="1">
        <v>100</v>
      </c>
      <c r="E6101" s="1" t="s">
        <v>1635</v>
      </c>
      <c r="F6101" s="1" t="s">
        <v>231</v>
      </c>
      <c r="G6101" s="1" t="s">
        <v>169</v>
      </c>
      <c r="H6101" s="1" t="s">
        <v>240</v>
      </c>
    </row>
    <row r="6102" spans="1:8" x14ac:dyDescent="0.25">
      <c r="A6102" s="1">
        <v>410101</v>
      </c>
      <c r="B6102" s="1" t="s">
        <v>1527</v>
      </c>
      <c r="C6102" s="1">
        <v>105253303</v>
      </c>
      <c r="D6102" s="1">
        <v>101</v>
      </c>
      <c r="E6102" s="1" t="s">
        <v>1636</v>
      </c>
      <c r="F6102" s="1" t="s">
        <v>231</v>
      </c>
      <c r="G6102" s="1" t="s">
        <v>169</v>
      </c>
      <c r="H6102" s="1" t="s">
        <v>240</v>
      </c>
    </row>
    <row r="6103" spans="1:8" x14ac:dyDescent="0.25">
      <c r="A6103" s="1">
        <v>410102</v>
      </c>
      <c r="B6103" s="1" t="s">
        <v>1527</v>
      </c>
      <c r="C6103" s="1">
        <v>105253553</v>
      </c>
      <c r="D6103" s="1">
        <v>102</v>
      </c>
      <c r="E6103" s="1" t="s">
        <v>1637</v>
      </c>
      <c r="F6103" s="1" t="s">
        <v>231</v>
      </c>
      <c r="G6103" s="1" t="s">
        <v>169</v>
      </c>
      <c r="H6103" s="1" t="s">
        <v>240</v>
      </c>
    </row>
    <row r="6104" spans="1:8" x14ac:dyDescent="0.25">
      <c r="A6104" s="1">
        <v>410103</v>
      </c>
      <c r="B6104" s="1" t="s">
        <v>1527</v>
      </c>
      <c r="C6104" s="1">
        <v>105253903</v>
      </c>
      <c r="D6104" s="1">
        <v>103</v>
      </c>
      <c r="E6104" s="1" t="s">
        <v>1638</v>
      </c>
      <c r="F6104" s="1" t="s">
        <v>231</v>
      </c>
      <c r="G6104" s="1" t="s">
        <v>169</v>
      </c>
      <c r="H6104" s="1" t="s">
        <v>240</v>
      </c>
    </row>
    <row r="6105" spans="1:8" x14ac:dyDescent="0.25">
      <c r="A6105" s="1">
        <v>410104</v>
      </c>
      <c r="B6105" s="1" t="s">
        <v>1527</v>
      </c>
      <c r="C6105" s="1">
        <v>105254053</v>
      </c>
      <c r="D6105" s="1">
        <v>104</v>
      </c>
      <c r="E6105" s="1" t="s">
        <v>1639</v>
      </c>
      <c r="F6105" s="1" t="s">
        <v>231</v>
      </c>
      <c r="G6105" s="1" t="s">
        <v>169</v>
      </c>
      <c r="H6105" s="1" t="s">
        <v>240</v>
      </c>
    </row>
    <row r="6106" spans="1:8" x14ac:dyDescent="0.25">
      <c r="A6106" s="1">
        <v>410105</v>
      </c>
      <c r="B6106" s="1" t="s">
        <v>1527</v>
      </c>
      <c r="C6106" s="1">
        <v>105254353</v>
      </c>
      <c r="D6106" s="1">
        <v>105</v>
      </c>
      <c r="E6106" s="1" t="s">
        <v>1640</v>
      </c>
      <c r="F6106" s="1" t="s">
        <v>231</v>
      </c>
      <c r="G6106" s="1" t="s">
        <v>169</v>
      </c>
      <c r="H6106" s="1" t="s">
        <v>240</v>
      </c>
    </row>
    <row r="6107" spans="1:8" x14ac:dyDescent="0.25">
      <c r="A6107" s="1">
        <v>410106</v>
      </c>
      <c r="B6107" s="1" t="s">
        <v>1527</v>
      </c>
      <c r="C6107" s="1">
        <v>105256553</v>
      </c>
      <c r="D6107" s="1">
        <v>106</v>
      </c>
      <c r="E6107" s="1" t="s">
        <v>1641</v>
      </c>
      <c r="F6107" s="1" t="s">
        <v>231</v>
      </c>
      <c r="G6107" s="1" t="s">
        <v>169</v>
      </c>
      <c r="H6107" s="1" t="s">
        <v>240</v>
      </c>
    </row>
    <row r="6108" spans="1:8" x14ac:dyDescent="0.25">
      <c r="A6108" s="1">
        <v>410107</v>
      </c>
      <c r="B6108" s="1" t="s">
        <v>1527</v>
      </c>
      <c r="C6108" s="1">
        <v>105257602</v>
      </c>
      <c r="D6108" s="1">
        <v>107</v>
      </c>
      <c r="E6108" s="1" t="s">
        <v>1642</v>
      </c>
      <c r="F6108" s="1" t="s">
        <v>231</v>
      </c>
      <c r="G6108" s="1" t="s">
        <v>169</v>
      </c>
      <c r="H6108" s="1" t="s">
        <v>240</v>
      </c>
    </row>
    <row r="6109" spans="1:8" x14ac:dyDescent="0.25">
      <c r="A6109" s="1">
        <v>410108</v>
      </c>
      <c r="B6109" s="1" t="s">
        <v>1527</v>
      </c>
      <c r="C6109" s="1">
        <v>105258303</v>
      </c>
      <c r="D6109" s="1">
        <v>108</v>
      </c>
      <c r="E6109" s="1" t="s">
        <v>1643</v>
      </c>
      <c r="F6109" s="1" t="s">
        <v>231</v>
      </c>
      <c r="G6109" s="1" t="s">
        <v>169</v>
      </c>
      <c r="H6109" s="1" t="s">
        <v>240</v>
      </c>
    </row>
    <row r="6110" spans="1:8" x14ac:dyDescent="0.25">
      <c r="A6110" s="1">
        <v>410109</v>
      </c>
      <c r="B6110" s="1" t="s">
        <v>1527</v>
      </c>
      <c r="C6110" s="1">
        <v>105258503</v>
      </c>
      <c r="D6110" s="1">
        <v>109</v>
      </c>
      <c r="E6110" s="1" t="s">
        <v>1644</v>
      </c>
      <c r="F6110" s="1" t="s">
        <v>231</v>
      </c>
      <c r="G6110" s="1" t="s">
        <v>169</v>
      </c>
      <c r="H6110" s="1" t="s">
        <v>240</v>
      </c>
    </row>
    <row r="6111" spans="1:8" x14ac:dyDescent="0.25">
      <c r="A6111" s="1">
        <v>410110</v>
      </c>
      <c r="B6111" s="1" t="s">
        <v>1527</v>
      </c>
      <c r="C6111" s="1">
        <v>105259103</v>
      </c>
      <c r="D6111" s="1">
        <v>110</v>
      </c>
      <c r="E6111" s="1" t="s">
        <v>1645</v>
      </c>
      <c r="F6111" s="1" t="s">
        <v>231</v>
      </c>
      <c r="G6111" s="1" t="s">
        <v>169</v>
      </c>
      <c r="H6111" s="1" t="s">
        <v>240</v>
      </c>
    </row>
    <row r="6112" spans="1:8" x14ac:dyDescent="0.25">
      <c r="A6112" s="1">
        <v>410111</v>
      </c>
      <c r="B6112" s="1" t="s">
        <v>1527</v>
      </c>
      <c r="C6112" s="1">
        <v>105259703</v>
      </c>
      <c r="D6112" s="1">
        <v>111</v>
      </c>
      <c r="E6112" s="1" t="s">
        <v>1646</v>
      </c>
      <c r="F6112" s="1" t="s">
        <v>231</v>
      </c>
      <c r="G6112" s="1" t="s">
        <v>169</v>
      </c>
      <c r="H6112" s="1" t="s">
        <v>240</v>
      </c>
    </row>
    <row r="6113" spans="1:8" x14ac:dyDescent="0.25">
      <c r="A6113" s="1">
        <v>410112</v>
      </c>
      <c r="B6113" s="1" t="s">
        <v>1527</v>
      </c>
      <c r="C6113" s="1">
        <v>105628302</v>
      </c>
      <c r="D6113" s="1">
        <v>112</v>
      </c>
      <c r="E6113" s="1" t="s">
        <v>1647</v>
      </c>
      <c r="F6113" s="1" t="s">
        <v>231</v>
      </c>
      <c r="G6113" s="1" t="s">
        <v>170</v>
      </c>
      <c r="H6113" s="1" t="s">
        <v>240</v>
      </c>
    </row>
    <row r="6114" spans="1:8" x14ac:dyDescent="0.25">
      <c r="A6114" s="1">
        <v>410113</v>
      </c>
      <c r="B6114" s="1" t="s">
        <v>1527</v>
      </c>
      <c r="C6114" s="1">
        <v>106160303</v>
      </c>
      <c r="D6114" s="1">
        <v>113</v>
      </c>
      <c r="E6114" s="1" t="s">
        <v>1648</v>
      </c>
      <c r="F6114" s="1" t="s">
        <v>230</v>
      </c>
      <c r="G6114" s="1" t="s">
        <v>171</v>
      </c>
      <c r="H6114" s="1" t="s">
        <v>240</v>
      </c>
    </row>
    <row r="6115" spans="1:8" x14ac:dyDescent="0.25">
      <c r="A6115" s="1">
        <v>410114</v>
      </c>
      <c r="B6115" s="1" t="s">
        <v>1527</v>
      </c>
      <c r="C6115" s="1">
        <v>106161203</v>
      </c>
      <c r="D6115" s="1">
        <v>114</v>
      </c>
      <c r="E6115" s="1" t="s">
        <v>1649</v>
      </c>
      <c r="F6115" s="1" t="s">
        <v>230</v>
      </c>
      <c r="G6115" s="1" t="s">
        <v>171</v>
      </c>
      <c r="H6115" s="1" t="s">
        <v>240</v>
      </c>
    </row>
    <row r="6116" spans="1:8" x14ac:dyDescent="0.25">
      <c r="A6116" s="1">
        <v>410115</v>
      </c>
      <c r="B6116" s="1" t="s">
        <v>1527</v>
      </c>
      <c r="C6116" s="1">
        <v>106161703</v>
      </c>
      <c r="D6116" s="1">
        <v>115</v>
      </c>
      <c r="E6116" s="1" t="s">
        <v>1650</v>
      </c>
      <c r="F6116" s="1" t="s">
        <v>230</v>
      </c>
      <c r="G6116" s="1" t="s">
        <v>171</v>
      </c>
      <c r="H6116" s="1" t="s">
        <v>240</v>
      </c>
    </row>
    <row r="6117" spans="1:8" x14ac:dyDescent="0.25">
      <c r="A6117" s="1">
        <v>410116</v>
      </c>
      <c r="B6117" s="1" t="s">
        <v>1527</v>
      </c>
      <c r="C6117" s="1">
        <v>106166503</v>
      </c>
      <c r="D6117" s="1">
        <v>116</v>
      </c>
      <c r="E6117" s="1" t="s">
        <v>1651</v>
      </c>
      <c r="F6117" s="1" t="s">
        <v>230</v>
      </c>
      <c r="G6117" s="1" t="s">
        <v>171</v>
      </c>
      <c r="H6117" s="1" t="s">
        <v>240</v>
      </c>
    </row>
    <row r="6118" spans="1:8" x14ac:dyDescent="0.25">
      <c r="A6118" s="1">
        <v>410117</v>
      </c>
      <c r="B6118" s="1" t="s">
        <v>1527</v>
      </c>
      <c r="C6118" s="1">
        <v>106167504</v>
      </c>
      <c r="D6118" s="1">
        <v>117</v>
      </c>
      <c r="E6118" s="1" t="s">
        <v>1652</v>
      </c>
      <c r="F6118" s="1" t="s">
        <v>230</v>
      </c>
      <c r="G6118" s="1" t="s">
        <v>171</v>
      </c>
      <c r="H6118" s="1" t="s">
        <v>240</v>
      </c>
    </row>
    <row r="6119" spans="1:8" x14ac:dyDescent="0.25">
      <c r="A6119" s="1">
        <v>410118</v>
      </c>
      <c r="B6119" s="1" t="s">
        <v>1527</v>
      </c>
      <c r="C6119" s="1">
        <v>106168003</v>
      </c>
      <c r="D6119" s="1">
        <v>118</v>
      </c>
      <c r="E6119" s="1" t="s">
        <v>1653</v>
      </c>
      <c r="F6119" s="1" t="s">
        <v>230</v>
      </c>
      <c r="G6119" s="1" t="s">
        <v>171</v>
      </c>
      <c r="H6119" s="1" t="s">
        <v>240</v>
      </c>
    </row>
    <row r="6120" spans="1:8" x14ac:dyDescent="0.25">
      <c r="A6120" s="1">
        <v>410119</v>
      </c>
      <c r="B6120" s="1" t="s">
        <v>1527</v>
      </c>
      <c r="C6120" s="1">
        <v>106169003</v>
      </c>
      <c r="D6120" s="1">
        <v>119</v>
      </c>
      <c r="E6120" s="1" t="s">
        <v>1654</v>
      </c>
      <c r="F6120" s="1" t="s">
        <v>230</v>
      </c>
      <c r="G6120" s="1" t="s">
        <v>171</v>
      </c>
      <c r="H6120" s="1" t="s">
        <v>240</v>
      </c>
    </row>
    <row r="6121" spans="1:8" x14ac:dyDescent="0.25">
      <c r="A6121" s="1">
        <v>410120</v>
      </c>
      <c r="B6121" s="1" t="s">
        <v>1527</v>
      </c>
      <c r="C6121" s="1">
        <v>106172003</v>
      </c>
      <c r="D6121" s="1">
        <v>120</v>
      </c>
      <c r="E6121" s="1" t="s">
        <v>1655</v>
      </c>
      <c r="F6121" s="1" t="s">
        <v>232</v>
      </c>
      <c r="G6121" s="1" t="s">
        <v>172</v>
      </c>
      <c r="H6121" s="1" t="s">
        <v>240</v>
      </c>
    </row>
    <row r="6122" spans="1:8" x14ac:dyDescent="0.25">
      <c r="A6122" s="1">
        <v>410121</v>
      </c>
      <c r="B6122" s="1" t="s">
        <v>1527</v>
      </c>
      <c r="C6122" s="1">
        <v>106272003</v>
      </c>
      <c r="D6122" s="1">
        <v>121</v>
      </c>
      <c r="E6122" s="1" t="s">
        <v>1656</v>
      </c>
      <c r="F6122" s="1" t="s">
        <v>231</v>
      </c>
      <c r="G6122" s="1" t="s">
        <v>173</v>
      </c>
      <c r="H6122" s="1" t="s">
        <v>240</v>
      </c>
    </row>
    <row r="6123" spans="1:8" x14ac:dyDescent="0.25">
      <c r="A6123" s="1">
        <v>410122</v>
      </c>
      <c r="B6123" s="1" t="s">
        <v>1527</v>
      </c>
      <c r="C6123" s="1">
        <v>106330703</v>
      </c>
      <c r="D6123" s="1">
        <v>122</v>
      </c>
      <c r="E6123" s="1" t="s">
        <v>1657</v>
      </c>
      <c r="F6123" s="1" t="s">
        <v>233</v>
      </c>
      <c r="G6123" s="1" t="s">
        <v>174</v>
      </c>
      <c r="H6123" s="1" t="s">
        <v>240</v>
      </c>
    </row>
    <row r="6124" spans="1:8" x14ac:dyDescent="0.25">
      <c r="A6124" s="1">
        <v>410123</v>
      </c>
      <c r="B6124" s="1" t="s">
        <v>1527</v>
      </c>
      <c r="C6124" s="1">
        <v>106330803</v>
      </c>
      <c r="D6124" s="1">
        <v>123</v>
      </c>
      <c r="E6124" s="1" t="s">
        <v>1658</v>
      </c>
      <c r="F6124" s="1" t="s">
        <v>233</v>
      </c>
      <c r="G6124" s="1" t="s">
        <v>174</v>
      </c>
      <c r="H6124" s="1" t="s">
        <v>240</v>
      </c>
    </row>
    <row r="6125" spans="1:8" x14ac:dyDescent="0.25">
      <c r="A6125" s="1">
        <v>410124</v>
      </c>
      <c r="B6125" s="1" t="s">
        <v>1527</v>
      </c>
      <c r="C6125" s="1">
        <v>106338003</v>
      </c>
      <c r="D6125" s="1">
        <v>124</v>
      </c>
      <c r="E6125" s="1" t="s">
        <v>1659</v>
      </c>
      <c r="F6125" s="1" t="s">
        <v>233</v>
      </c>
      <c r="G6125" s="1" t="s">
        <v>174</v>
      </c>
      <c r="H6125" s="1" t="s">
        <v>240</v>
      </c>
    </row>
    <row r="6126" spans="1:8" x14ac:dyDescent="0.25">
      <c r="A6126" s="1">
        <v>410125</v>
      </c>
      <c r="B6126" s="1" t="s">
        <v>1527</v>
      </c>
      <c r="C6126" s="1">
        <v>106611303</v>
      </c>
      <c r="D6126" s="1">
        <v>125</v>
      </c>
      <c r="E6126" s="1" t="s">
        <v>1660</v>
      </c>
      <c r="F6126" s="1" t="s">
        <v>231</v>
      </c>
      <c r="G6126" s="1" t="s">
        <v>175</v>
      </c>
      <c r="H6126" s="1" t="s">
        <v>240</v>
      </c>
    </row>
    <row r="6127" spans="1:8" x14ac:dyDescent="0.25">
      <c r="A6127" s="1">
        <v>410126</v>
      </c>
      <c r="B6127" s="1" t="s">
        <v>1527</v>
      </c>
      <c r="C6127" s="1">
        <v>106612203</v>
      </c>
      <c r="D6127" s="1">
        <v>126</v>
      </c>
      <c r="E6127" s="1" t="s">
        <v>1661</v>
      </c>
      <c r="F6127" s="1" t="s">
        <v>231</v>
      </c>
      <c r="G6127" s="1" t="s">
        <v>175</v>
      </c>
      <c r="H6127" s="1" t="s">
        <v>240</v>
      </c>
    </row>
    <row r="6128" spans="1:8" x14ac:dyDescent="0.25">
      <c r="A6128" s="1">
        <v>410127</v>
      </c>
      <c r="B6128" s="1" t="s">
        <v>1527</v>
      </c>
      <c r="C6128" s="1">
        <v>106616203</v>
      </c>
      <c r="D6128" s="1">
        <v>127</v>
      </c>
      <c r="E6128" s="1" t="s">
        <v>1662</v>
      </c>
      <c r="F6128" s="1" t="s">
        <v>231</v>
      </c>
      <c r="G6128" s="1" t="s">
        <v>175</v>
      </c>
      <c r="H6128" s="1" t="s">
        <v>240</v>
      </c>
    </row>
    <row r="6129" spans="1:8" x14ac:dyDescent="0.25">
      <c r="A6129" s="1">
        <v>410128</v>
      </c>
      <c r="B6129" s="1" t="s">
        <v>1527</v>
      </c>
      <c r="C6129" s="1">
        <v>106617203</v>
      </c>
      <c r="D6129" s="1">
        <v>128</v>
      </c>
      <c r="E6129" s="1" t="s">
        <v>1663</v>
      </c>
      <c r="F6129" s="1" t="s">
        <v>231</v>
      </c>
      <c r="G6129" s="1" t="s">
        <v>175</v>
      </c>
      <c r="H6129" s="1" t="s">
        <v>240</v>
      </c>
    </row>
    <row r="6130" spans="1:8" x14ac:dyDescent="0.25">
      <c r="A6130" s="1">
        <v>410129</v>
      </c>
      <c r="B6130" s="1" t="s">
        <v>1527</v>
      </c>
      <c r="C6130" s="1">
        <v>106618603</v>
      </c>
      <c r="D6130" s="1">
        <v>129</v>
      </c>
      <c r="E6130" s="1" t="s">
        <v>1664</v>
      </c>
      <c r="F6130" s="1" t="s">
        <v>231</v>
      </c>
      <c r="G6130" s="1" t="s">
        <v>175</v>
      </c>
      <c r="H6130" s="1" t="s">
        <v>240</v>
      </c>
    </row>
    <row r="6131" spans="1:8" x14ac:dyDescent="0.25">
      <c r="A6131" s="1">
        <v>410130</v>
      </c>
      <c r="B6131" s="1" t="s">
        <v>1527</v>
      </c>
      <c r="C6131" s="1">
        <v>107650603</v>
      </c>
      <c r="D6131" s="1">
        <v>130</v>
      </c>
      <c r="E6131" s="1" t="s">
        <v>1665</v>
      </c>
      <c r="F6131" s="1" t="s">
        <v>228</v>
      </c>
      <c r="G6131" s="1" t="s">
        <v>176</v>
      </c>
      <c r="H6131" s="1" t="s">
        <v>240</v>
      </c>
    </row>
    <row r="6132" spans="1:8" x14ac:dyDescent="0.25">
      <c r="A6132" s="1">
        <v>410131</v>
      </c>
      <c r="B6132" s="1" t="s">
        <v>1527</v>
      </c>
      <c r="C6132" s="1">
        <v>107650703</v>
      </c>
      <c r="D6132" s="1">
        <v>131</v>
      </c>
      <c r="E6132" s="1" t="s">
        <v>1666</v>
      </c>
      <c r="F6132" s="1" t="s">
        <v>228</v>
      </c>
      <c r="G6132" s="1" t="s">
        <v>176</v>
      </c>
      <c r="H6132" s="1" t="s">
        <v>240</v>
      </c>
    </row>
    <row r="6133" spans="1:8" x14ac:dyDescent="0.25">
      <c r="A6133" s="1">
        <v>410132</v>
      </c>
      <c r="B6133" s="1" t="s">
        <v>1527</v>
      </c>
      <c r="C6133" s="1">
        <v>107651603</v>
      </c>
      <c r="D6133" s="1">
        <v>132</v>
      </c>
      <c r="E6133" s="1" t="s">
        <v>1667</v>
      </c>
      <c r="F6133" s="1" t="s">
        <v>228</v>
      </c>
      <c r="G6133" s="1" t="s">
        <v>176</v>
      </c>
      <c r="H6133" s="1" t="s">
        <v>240</v>
      </c>
    </row>
    <row r="6134" spans="1:8" x14ac:dyDescent="0.25">
      <c r="A6134" s="1">
        <v>410133</v>
      </c>
      <c r="B6134" s="1" t="s">
        <v>1527</v>
      </c>
      <c r="C6134" s="1">
        <v>107652603</v>
      </c>
      <c r="D6134" s="1">
        <v>133</v>
      </c>
      <c r="E6134" s="1" t="s">
        <v>1668</v>
      </c>
      <c r="F6134" s="1" t="s">
        <v>228</v>
      </c>
      <c r="G6134" s="1" t="s">
        <v>176</v>
      </c>
      <c r="H6134" s="1" t="s">
        <v>240</v>
      </c>
    </row>
    <row r="6135" spans="1:8" x14ac:dyDescent="0.25">
      <c r="A6135" s="1">
        <v>410134</v>
      </c>
      <c r="B6135" s="1" t="s">
        <v>1527</v>
      </c>
      <c r="C6135" s="1">
        <v>107653102</v>
      </c>
      <c r="D6135" s="1">
        <v>134</v>
      </c>
      <c r="E6135" s="1" t="s">
        <v>1669</v>
      </c>
      <c r="F6135" s="1" t="s">
        <v>228</v>
      </c>
      <c r="G6135" s="1" t="s">
        <v>176</v>
      </c>
      <c r="H6135" s="1" t="s">
        <v>240</v>
      </c>
    </row>
    <row r="6136" spans="1:8" x14ac:dyDescent="0.25">
      <c r="A6136" s="1">
        <v>410135</v>
      </c>
      <c r="B6136" s="1" t="s">
        <v>1527</v>
      </c>
      <c r="C6136" s="1">
        <v>107653203</v>
      </c>
      <c r="D6136" s="1">
        <v>135</v>
      </c>
      <c r="E6136" s="1" t="s">
        <v>1670</v>
      </c>
      <c r="F6136" s="1" t="s">
        <v>228</v>
      </c>
      <c r="G6136" s="1" t="s">
        <v>176</v>
      </c>
      <c r="H6136" s="1" t="s">
        <v>240</v>
      </c>
    </row>
    <row r="6137" spans="1:8" x14ac:dyDescent="0.25">
      <c r="A6137" s="1">
        <v>410136</v>
      </c>
      <c r="B6137" s="1" t="s">
        <v>1527</v>
      </c>
      <c r="C6137" s="1">
        <v>107653802</v>
      </c>
      <c r="D6137" s="1">
        <v>136</v>
      </c>
      <c r="E6137" s="1" t="s">
        <v>1671</v>
      </c>
      <c r="F6137" s="1" t="s">
        <v>228</v>
      </c>
      <c r="G6137" s="1" t="s">
        <v>176</v>
      </c>
      <c r="H6137" s="1" t="s">
        <v>240</v>
      </c>
    </row>
    <row r="6138" spans="1:8" x14ac:dyDescent="0.25">
      <c r="A6138" s="1">
        <v>410137</v>
      </c>
      <c r="B6138" s="1" t="s">
        <v>1527</v>
      </c>
      <c r="C6138" s="1">
        <v>107654103</v>
      </c>
      <c r="D6138" s="1">
        <v>137</v>
      </c>
      <c r="E6138" s="1" t="s">
        <v>1672</v>
      </c>
      <c r="F6138" s="1" t="s">
        <v>228</v>
      </c>
      <c r="G6138" s="1" t="s">
        <v>176</v>
      </c>
      <c r="H6138" s="1" t="s">
        <v>240</v>
      </c>
    </row>
    <row r="6139" spans="1:8" x14ac:dyDescent="0.25">
      <c r="A6139" s="1">
        <v>410138</v>
      </c>
      <c r="B6139" s="1" t="s">
        <v>1527</v>
      </c>
      <c r="C6139" s="1">
        <v>107654403</v>
      </c>
      <c r="D6139" s="1">
        <v>138</v>
      </c>
      <c r="E6139" s="1" t="s">
        <v>1673</v>
      </c>
      <c r="F6139" s="1" t="s">
        <v>228</v>
      </c>
      <c r="G6139" s="1" t="s">
        <v>176</v>
      </c>
      <c r="H6139" s="1" t="s">
        <v>240</v>
      </c>
    </row>
    <row r="6140" spans="1:8" x14ac:dyDescent="0.25">
      <c r="A6140" s="1">
        <v>410139</v>
      </c>
      <c r="B6140" s="1" t="s">
        <v>1527</v>
      </c>
      <c r="C6140" s="1">
        <v>107654903</v>
      </c>
      <c r="D6140" s="1">
        <v>139</v>
      </c>
      <c r="E6140" s="1" t="s">
        <v>1674</v>
      </c>
      <c r="F6140" s="1" t="s">
        <v>228</v>
      </c>
      <c r="G6140" s="1" t="s">
        <v>176</v>
      </c>
      <c r="H6140" s="1" t="s">
        <v>240</v>
      </c>
    </row>
    <row r="6141" spans="1:8" x14ac:dyDescent="0.25">
      <c r="A6141" s="1">
        <v>410140</v>
      </c>
      <c r="B6141" s="1" t="s">
        <v>1527</v>
      </c>
      <c r="C6141" s="1">
        <v>107655803</v>
      </c>
      <c r="D6141" s="1">
        <v>140</v>
      </c>
      <c r="E6141" s="1" t="s">
        <v>1675</v>
      </c>
      <c r="F6141" s="1" t="s">
        <v>228</v>
      </c>
      <c r="G6141" s="1" t="s">
        <v>176</v>
      </c>
      <c r="H6141" s="1" t="s">
        <v>240</v>
      </c>
    </row>
    <row r="6142" spans="1:8" x14ac:dyDescent="0.25">
      <c r="A6142" s="1">
        <v>410141</v>
      </c>
      <c r="B6142" s="1" t="s">
        <v>1527</v>
      </c>
      <c r="C6142" s="1">
        <v>107655903</v>
      </c>
      <c r="D6142" s="1">
        <v>141</v>
      </c>
      <c r="E6142" s="1" t="s">
        <v>1676</v>
      </c>
      <c r="F6142" s="1" t="s">
        <v>228</v>
      </c>
      <c r="G6142" s="1" t="s">
        <v>176</v>
      </c>
      <c r="H6142" s="1" t="s">
        <v>240</v>
      </c>
    </row>
    <row r="6143" spans="1:8" x14ac:dyDescent="0.25">
      <c r="A6143" s="1">
        <v>410142</v>
      </c>
      <c r="B6143" s="1" t="s">
        <v>1527</v>
      </c>
      <c r="C6143" s="1">
        <v>107656303</v>
      </c>
      <c r="D6143" s="1">
        <v>142</v>
      </c>
      <c r="E6143" s="1" t="s">
        <v>1677</v>
      </c>
      <c r="F6143" s="1" t="s">
        <v>228</v>
      </c>
      <c r="G6143" s="1" t="s">
        <v>176</v>
      </c>
      <c r="H6143" s="1" t="s">
        <v>240</v>
      </c>
    </row>
    <row r="6144" spans="1:8" x14ac:dyDescent="0.25">
      <c r="A6144" s="1">
        <v>410143</v>
      </c>
      <c r="B6144" s="1" t="s">
        <v>1527</v>
      </c>
      <c r="C6144" s="1">
        <v>107656502</v>
      </c>
      <c r="D6144" s="1">
        <v>143</v>
      </c>
      <c r="E6144" s="1" t="s">
        <v>1678</v>
      </c>
      <c r="F6144" s="1" t="s">
        <v>228</v>
      </c>
      <c r="G6144" s="1" t="s">
        <v>176</v>
      </c>
      <c r="H6144" s="1" t="s">
        <v>240</v>
      </c>
    </row>
    <row r="6145" spans="1:8" x14ac:dyDescent="0.25">
      <c r="A6145" s="1">
        <v>410144</v>
      </c>
      <c r="B6145" s="1" t="s">
        <v>1527</v>
      </c>
      <c r="C6145" s="1">
        <v>107657103</v>
      </c>
      <c r="D6145" s="1">
        <v>144</v>
      </c>
      <c r="E6145" s="1" t="s">
        <v>1679</v>
      </c>
      <c r="F6145" s="1" t="s">
        <v>228</v>
      </c>
      <c r="G6145" s="1" t="s">
        <v>176</v>
      </c>
      <c r="H6145" s="1" t="s">
        <v>240</v>
      </c>
    </row>
    <row r="6146" spans="1:8" x14ac:dyDescent="0.25">
      <c r="A6146" s="1">
        <v>410145</v>
      </c>
      <c r="B6146" s="1" t="s">
        <v>1527</v>
      </c>
      <c r="C6146" s="1">
        <v>107657503</v>
      </c>
      <c r="D6146" s="1">
        <v>145</v>
      </c>
      <c r="E6146" s="1" t="s">
        <v>1680</v>
      </c>
      <c r="F6146" s="1" t="s">
        <v>228</v>
      </c>
      <c r="G6146" s="1" t="s">
        <v>176</v>
      </c>
      <c r="H6146" s="1" t="s">
        <v>240</v>
      </c>
    </row>
    <row r="6147" spans="1:8" x14ac:dyDescent="0.25">
      <c r="A6147" s="1">
        <v>410146</v>
      </c>
      <c r="B6147" s="1" t="s">
        <v>1527</v>
      </c>
      <c r="C6147" s="1">
        <v>107658903</v>
      </c>
      <c r="D6147" s="1">
        <v>146</v>
      </c>
      <c r="E6147" s="1" t="s">
        <v>1681</v>
      </c>
      <c r="F6147" s="1" t="s">
        <v>228</v>
      </c>
      <c r="G6147" s="1" t="s">
        <v>176</v>
      </c>
      <c r="H6147" s="1" t="s">
        <v>240</v>
      </c>
    </row>
    <row r="6148" spans="1:8" x14ac:dyDescent="0.25">
      <c r="A6148" s="1">
        <v>410147</v>
      </c>
      <c r="B6148" s="1" t="s">
        <v>1527</v>
      </c>
      <c r="C6148" s="1">
        <v>108051003</v>
      </c>
      <c r="D6148" s="1">
        <v>147</v>
      </c>
      <c r="E6148" s="1" t="s">
        <v>1682</v>
      </c>
      <c r="F6148" s="1" t="s">
        <v>233</v>
      </c>
      <c r="G6148" s="1" t="s">
        <v>177</v>
      </c>
      <c r="H6148" s="1" t="s">
        <v>240</v>
      </c>
    </row>
    <row r="6149" spans="1:8" x14ac:dyDescent="0.25">
      <c r="A6149" s="1">
        <v>410148</v>
      </c>
      <c r="B6149" s="1" t="s">
        <v>1527</v>
      </c>
      <c r="C6149" s="1">
        <v>108051503</v>
      </c>
      <c r="D6149" s="1">
        <v>148</v>
      </c>
      <c r="E6149" s="1" t="s">
        <v>1683</v>
      </c>
      <c r="F6149" s="1" t="s">
        <v>233</v>
      </c>
      <c r="G6149" s="1" t="s">
        <v>177</v>
      </c>
      <c r="H6149" s="1" t="s">
        <v>240</v>
      </c>
    </row>
    <row r="6150" spans="1:8" x14ac:dyDescent="0.25">
      <c r="A6150" s="1">
        <v>410149</v>
      </c>
      <c r="B6150" s="1" t="s">
        <v>1527</v>
      </c>
      <c r="C6150" s="1">
        <v>108053003</v>
      </c>
      <c r="D6150" s="1">
        <v>149</v>
      </c>
      <c r="E6150" s="1" t="s">
        <v>1684</v>
      </c>
      <c r="F6150" s="1" t="s">
        <v>233</v>
      </c>
      <c r="G6150" s="1" t="s">
        <v>177</v>
      </c>
      <c r="H6150" s="1" t="s">
        <v>240</v>
      </c>
    </row>
    <row r="6151" spans="1:8" x14ac:dyDescent="0.25">
      <c r="A6151" s="1">
        <v>410150</v>
      </c>
      <c r="B6151" s="1" t="s">
        <v>1527</v>
      </c>
      <c r="C6151" s="1">
        <v>108056004</v>
      </c>
      <c r="D6151" s="1">
        <v>150</v>
      </c>
      <c r="E6151" s="1" t="s">
        <v>1685</v>
      </c>
      <c r="F6151" s="1" t="s">
        <v>233</v>
      </c>
      <c r="G6151" s="1" t="s">
        <v>177</v>
      </c>
      <c r="H6151" s="1" t="s">
        <v>240</v>
      </c>
    </row>
    <row r="6152" spans="1:8" x14ac:dyDescent="0.25">
      <c r="A6152" s="1">
        <v>410151</v>
      </c>
      <c r="B6152" s="1" t="s">
        <v>1527</v>
      </c>
      <c r="C6152" s="1">
        <v>108058003</v>
      </c>
      <c r="D6152" s="1">
        <v>151</v>
      </c>
      <c r="E6152" s="1" t="s">
        <v>1686</v>
      </c>
      <c r="F6152" s="1" t="s">
        <v>233</v>
      </c>
      <c r="G6152" s="1" t="s">
        <v>177</v>
      </c>
      <c r="H6152" s="1" t="s">
        <v>240</v>
      </c>
    </row>
    <row r="6153" spans="1:8" x14ac:dyDescent="0.25">
      <c r="A6153" s="1">
        <v>410152</v>
      </c>
      <c r="B6153" s="1" t="s">
        <v>1527</v>
      </c>
      <c r="C6153" s="1">
        <v>108070502</v>
      </c>
      <c r="D6153" s="1">
        <v>152</v>
      </c>
      <c r="E6153" s="1" t="s">
        <v>1687</v>
      </c>
      <c r="F6153" s="1" t="s">
        <v>232</v>
      </c>
      <c r="G6153" s="1" t="s">
        <v>178</v>
      </c>
      <c r="H6153" s="1" t="s">
        <v>240</v>
      </c>
    </row>
    <row r="6154" spans="1:8" x14ac:dyDescent="0.25">
      <c r="A6154" s="1">
        <v>410153</v>
      </c>
      <c r="B6154" s="1" t="s">
        <v>1527</v>
      </c>
      <c r="C6154" s="1">
        <v>108071003</v>
      </c>
      <c r="D6154" s="1">
        <v>153</v>
      </c>
      <c r="E6154" s="1" t="s">
        <v>1688</v>
      </c>
      <c r="F6154" s="1" t="s">
        <v>232</v>
      </c>
      <c r="G6154" s="1" t="s">
        <v>178</v>
      </c>
      <c r="H6154" s="1" t="s">
        <v>240</v>
      </c>
    </row>
    <row r="6155" spans="1:8" x14ac:dyDescent="0.25">
      <c r="A6155" s="1">
        <v>410154</v>
      </c>
      <c r="B6155" s="1" t="s">
        <v>1527</v>
      </c>
      <c r="C6155" s="1">
        <v>108071504</v>
      </c>
      <c r="D6155" s="1">
        <v>154</v>
      </c>
      <c r="E6155" s="1" t="s">
        <v>1689</v>
      </c>
      <c r="F6155" s="1" t="s">
        <v>232</v>
      </c>
      <c r="G6155" s="1" t="s">
        <v>178</v>
      </c>
      <c r="H6155" s="1" t="s">
        <v>240</v>
      </c>
    </row>
    <row r="6156" spans="1:8" x14ac:dyDescent="0.25">
      <c r="A6156" s="1">
        <v>410155</v>
      </c>
      <c r="B6156" s="1" t="s">
        <v>1527</v>
      </c>
      <c r="C6156" s="1">
        <v>108073503</v>
      </c>
      <c r="D6156" s="1">
        <v>155</v>
      </c>
      <c r="E6156" s="1" t="s">
        <v>1690</v>
      </c>
      <c r="F6156" s="1" t="s">
        <v>232</v>
      </c>
      <c r="G6156" s="1" t="s">
        <v>178</v>
      </c>
      <c r="H6156" s="1" t="s">
        <v>240</v>
      </c>
    </row>
    <row r="6157" spans="1:8" x14ac:dyDescent="0.25">
      <c r="A6157" s="1">
        <v>410156</v>
      </c>
      <c r="B6157" s="1" t="s">
        <v>1527</v>
      </c>
      <c r="C6157" s="1">
        <v>108077503</v>
      </c>
      <c r="D6157" s="1">
        <v>156</v>
      </c>
      <c r="E6157" s="1" t="s">
        <v>1691</v>
      </c>
      <c r="F6157" s="1" t="s">
        <v>232</v>
      </c>
      <c r="G6157" s="1" t="s">
        <v>178</v>
      </c>
      <c r="H6157" s="1" t="s">
        <v>240</v>
      </c>
    </row>
    <row r="6158" spans="1:8" x14ac:dyDescent="0.25">
      <c r="A6158" s="1">
        <v>410157</v>
      </c>
      <c r="B6158" s="1" t="s">
        <v>1527</v>
      </c>
      <c r="C6158" s="1">
        <v>108078003</v>
      </c>
      <c r="D6158" s="1">
        <v>157</v>
      </c>
      <c r="E6158" s="1" t="s">
        <v>1692</v>
      </c>
      <c r="F6158" s="1" t="s">
        <v>232</v>
      </c>
      <c r="G6158" s="1" t="s">
        <v>178</v>
      </c>
      <c r="H6158" s="1" t="s">
        <v>240</v>
      </c>
    </row>
    <row r="6159" spans="1:8" x14ac:dyDescent="0.25">
      <c r="A6159" s="1">
        <v>410158</v>
      </c>
      <c r="B6159" s="1" t="s">
        <v>1527</v>
      </c>
      <c r="C6159" s="1">
        <v>108079004</v>
      </c>
      <c r="D6159" s="1">
        <v>158</v>
      </c>
      <c r="E6159" s="1" t="s">
        <v>1693</v>
      </c>
      <c r="F6159" s="1" t="s">
        <v>232</v>
      </c>
      <c r="G6159" s="1" t="s">
        <v>178</v>
      </c>
      <c r="H6159" s="1" t="s">
        <v>240</v>
      </c>
    </row>
    <row r="6160" spans="1:8" x14ac:dyDescent="0.25">
      <c r="A6160" s="1">
        <v>410159</v>
      </c>
      <c r="B6160" s="1" t="s">
        <v>1527</v>
      </c>
      <c r="C6160" s="1">
        <v>108110603</v>
      </c>
      <c r="D6160" s="1">
        <v>159</v>
      </c>
      <c r="E6160" s="1" t="s">
        <v>1694</v>
      </c>
      <c r="F6160" s="1" t="s">
        <v>233</v>
      </c>
      <c r="G6160" s="1" t="s">
        <v>179</v>
      </c>
      <c r="H6160" s="1" t="s">
        <v>240</v>
      </c>
    </row>
    <row r="6161" spans="1:8" x14ac:dyDescent="0.25">
      <c r="A6161" s="1">
        <v>410160</v>
      </c>
      <c r="B6161" s="1" t="s">
        <v>1527</v>
      </c>
      <c r="C6161" s="1">
        <v>108111203</v>
      </c>
      <c r="D6161" s="1">
        <v>160</v>
      </c>
      <c r="E6161" s="1" t="s">
        <v>1695</v>
      </c>
      <c r="F6161" s="1" t="s">
        <v>233</v>
      </c>
      <c r="G6161" s="1" t="s">
        <v>179</v>
      </c>
      <c r="H6161" s="1" t="s">
        <v>240</v>
      </c>
    </row>
    <row r="6162" spans="1:8" x14ac:dyDescent="0.25">
      <c r="A6162" s="1">
        <v>410161</v>
      </c>
      <c r="B6162" s="1" t="s">
        <v>1527</v>
      </c>
      <c r="C6162" s="1">
        <v>108111303</v>
      </c>
      <c r="D6162" s="1">
        <v>161</v>
      </c>
      <c r="E6162" s="1" t="s">
        <v>1696</v>
      </c>
      <c r="F6162" s="1" t="s">
        <v>233</v>
      </c>
      <c r="G6162" s="1" t="s">
        <v>179</v>
      </c>
      <c r="H6162" s="1" t="s">
        <v>240</v>
      </c>
    </row>
    <row r="6163" spans="1:8" x14ac:dyDescent="0.25">
      <c r="A6163" s="1">
        <v>410162</v>
      </c>
      <c r="B6163" s="1" t="s">
        <v>1527</v>
      </c>
      <c r="C6163" s="1">
        <v>108111403</v>
      </c>
      <c r="D6163" s="1">
        <v>162</v>
      </c>
      <c r="E6163" s="1" t="s">
        <v>1697</v>
      </c>
      <c r="F6163" s="1" t="s">
        <v>233</v>
      </c>
      <c r="G6163" s="1" t="s">
        <v>179</v>
      </c>
      <c r="H6163" s="1" t="s">
        <v>240</v>
      </c>
    </row>
    <row r="6164" spans="1:8" x14ac:dyDescent="0.25">
      <c r="A6164" s="1">
        <v>410163</v>
      </c>
      <c r="B6164" s="1" t="s">
        <v>1527</v>
      </c>
      <c r="C6164" s="1">
        <v>108112003</v>
      </c>
      <c r="D6164" s="1">
        <v>163</v>
      </c>
      <c r="E6164" s="1" t="s">
        <v>1698</v>
      </c>
      <c r="F6164" s="1" t="s">
        <v>233</v>
      </c>
      <c r="G6164" s="1" t="s">
        <v>179</v>
      </c>
      <c r="H6164" s="1" t="s">
        <v>240</v>
      </c>
    </row>
    <row r="6165" spans="1:8" x14ac:dyDescent="0.25">
      <c r="A6165" s="1">
        <v>410164</v>
      </c>
      <c r="B6165" s="1" t="s">
        <v>1527</v>
      </c>
      <c r="C6165" s="1">
        <v>108112203</v>
      </c>
      <c r="D6165" s="1">
        <v>164</v>
      </c>
      <c r="E6165" s="1" t="s">
        <v>1699</v>
      </c>
      <c r="F6165" s="1" t="s">
        <v>233</v>
      </c>
      <c r="G6165" s="1" t="s">
        <v>179</v>
      </c>
      <c r="H6165" s="1" t="s">
        <v>240</v>
      </c>
    </row>
    <row r="6166" spans="1:8" x14ac:dyDescent="0.25">
      <c r="A6166" s="1">
        <v>410165</v>
      </c>
      <c r="B6166" s="1" t="s">
        <v>1527</v>
      </c>
      <c r="C6166" s="1">
        <v>108112502</v>
      </c>
      <c r="D6166" s="1">
        <v>165</v>
      </c>
      <c r="E6166" s="1" t="s">
        <v>1700</v>
      </c>
      <c r="F6166" s="1" t="s">
        <v>233</v>
      </c>
      <c r="G6166" s="1" t="s">
        <v>179</v>
      </c>
      <c r="H6166" s="1" t="s">
        <v>240</v>
      </c>
    </row>
    <row r="6167" spans="1:8" x14ac:dyDescent="0.25">
      <c r="A6167" s="1">
        <v>410166</v>
      </c>
      <c r="B6167" s="1" t="s">
        <v>1527</v>
      </c>
      <c r="C6167" s="1">
        <v>108114503</v>
      </c>
      <c r="D6167" s="1">
        <v>166</v>
      </c>
      <c r="E6167" s="1" t="s">
        <v>1701</v>
      </c>
      <c r="F6167" s="1" t="s">
        <v>233</v>
      </c>
      <c r="G6167" s="1" t="s">
        <v>179</v>
      </c>
      <c r="H6167" s="1" t="s">
        <v>240</v>
      </c>
    </row>
    <row r="6168" spans="1:8" x14ac:dyDescent="0.25">
      <c r="A6168" s="1">
        <v>410167</v>
      </c>
      <c r="B6168" s="1" t="s">
        <v>1527</v>
      </c>
      <c r="C6168" s="1">
        <v>108116003</v>
      </c>
      <c r="D6168" s="1">
        <v>167</v>
      </c>
      <c r="E6168" s="1" t="s">
        <v>1702</v>
      </c>
      <c r="F6168" s="1" t="s">
        <v>233</v>
      </c>
      <c r="G6168" s="1" t="s">
        <v>179</v>
      </c>
      <c r="H6168" s="1" t="s">
        <v>240</v>
      </c>
    </row>
    <row r="6169" spans="1:8" x14ac:dyDescent="0.25">
      <c r="A6169" s="1">
        <v>410168</v>
      </c>
      <c r="B6169" s="1" t="s">
        <v>1527</v>
      </c>
      <c r="C6169" s="1">
        <v>108116303</v>
      </c>
      <c r="D6169" s="1">
        <v>168</v>
      </c>
      <c r="E6169" s="1" t="s">
        <v>1703</v>
      </c>
      <c r="F6169" s="1" t="s">
        <v>233</v>
      </c>
      <c r="G6169" s="1" t="s">
        <v>179</v>
      </c>
      <c r="H6169" s="1" t="s">
        <v>240</v>
      </c>
    </row>
    <row r="6170" spans="1:8" x14ac:dyDescent="0.25">
      <c r="A6170" s="1">
        <v>410169</v>
      </c>
      <c r="B6170" s="1" t="s">
        <v>1527</v>
      </c>
      <c r="C6170" s="1">
        <v>108116503</v>
      </c>
      <c r="D6170" s="1">
        <v>169</v>
      </c>
      <c r="E6170" s="1" t="s">
        <v>1704</v>
      </c>
      <c r="F6170" s="1" t="s">
        <v>233</v>
      </c>
      <c r="G6170" s="1" t="s">
        <v>179</v>
      </c>
      <c r="H6170" s="1" t="s">
        <v>240</v>
      </c>
    </row>
    <row r="6171" spans="1:8" x14ac:dyDescent="0.25">
      <c r="A6171" s="1">
        <v>410170</v>
      </c>
      <c r="B6171" s="1" t="s">
        <v>1527</v>
      </c>
      <c r="C6171" s="1">
        <v>108118503</v>
      </c>
      <c r="D6171" s="1">
        <v>170</v>
      </c>
      <c r="E6171" s="1" t="s">
        <v>1705</v>
      </c>
      <c r="F6171" s="1" t="s">
        <v>233</v>
      </c>
      <c r="G6171" s="1" t="s">
        <v>179</v>
      </c>
      <c r="H6171" s="1" t="s">
        <v>240</v>
      </c>
    </row>
    <row r="6172" spans="1:8" x14ac:dyDescent="0.25">
      <c r="A6172" s="1">
        <v>410171</v>
      </c>
      <c r="B6172" s="1" t="s">
        <v>1527</v>
      </c>
      <c r="C6172" s="1">
        <v>108561003</v>
      </c>
      <c r="D6172" s="1">
        <v>171</v>
      </c>
      <c r="E6172" s="1" t="s">
        <v>1706</v>
      </c>
      <c r="F6172" s="1" t="s">
        <v>233</v>
      </c>
      <c r="G6172" s="1" t="s">
        <v>180</v>
      </c>
      <c r="H6172" s="1" t="s">
        <v>240</v>
      </c>
    </row>
    <row r="6173" spans="1:8" x14ac:dyDescent="0.25">
      <c r="A6173" s="1">
        <v>410172</v>
      </c>
      <c r="B6173" s="1" t="s">
        <v>1527</v>
      </c>
      <c r="C6173" s="1">
        <v>108561803</v>
      </c>
      <c r="D6173" s="1">
        <v>172</v>
      </c>
      <c r="E6173" s="1" t="s">
        <v>1707</v>
      </c>
      <c r="F6173" s="1" t="s">
        <v>233</v>
      </c>
      <c r="G6173" s="1" t="s">
        <v>180</v>
      </c>
      <c r="H6173" s="1" t="s">
        <v>240</v>
      </c>
    </row>
    <row r="6174" spans="1:8" x14ac:dyDescent="0.25">
      <c r="A6174" s="1">
        <v>410173</v>
      </c>
      <c r="B6174" s="1" t="s">
        <v>1527</v>
      </c>
      <c r="C6174" s="1">
        <v>108565203</v>
      </c>
      <c r="D6174" s="1">
        <v>173</v>
      </c>
      <c r="E6174" s="1" t="s">
        <v>1708</v>
      </c>
      <c r="F6174" s="1" t="s">
        <v>233</v>
      </c>
      <c r="G6174" s="1" t="s">
        <v>180</v>
      </c>
      <c r="H6174" s="1" t="s">
        <v>240</v>
      </c>
    </row>
    <row r="6175" spans="1:8" x14ac:dyDescent="0.25">
      <c r="A6175" s="1">
        <v>410174</v>
      </c>
      <c r="B6175" s="1" t="s">
        <v>1527</v>
      </c>
      <c r="C6175" s="1">
        <v>108565503</v>
      </c>
      <c r="D6175" s="1">
        <v>174</v>
      </c>
      <c r="E6175" s="1" t="s">
        <v>1709</v>
      </c>
      <c r="F6175" s="1" t="s">
        <v>233</v>
      </c>
      <c r="G6175" s="1" t="s">
        <v>180</v>
      </c>
      <c r="H6175" s="1" t="s">
        <v>240</v>
      </c>
    </row>
    <row r="6176" spans="1:8" x14ac:dyDescent="0.25">
      <c r="A6176" s="1">
        <v>410175</v>
      </c>
      <c r="B6176" s="1" t="s">
        <v>1527</v>
      </c>
      <c r="C6176" s="1">
        <v>108566303</v>
      </c>
      <c r="D6176" s="1">
        <v>175</v>
      </c>
      <c r="E6176" s="1" t="s">
        <v>1710</v>
      </c>
      <c r="F6176" s="1" t="s">
        <v>233</v>
      </c>
      <c r="G6176" s="1" t="s">
        <v>180</v>
      </c>
      <c r="H6176" s="1" t="s">
        <v>240</v>
      </c>
    </row>
    <row r="6177" spans="1:8" x14ac:dyDescent="0.25">
      <c r="A6177" s="1">
        <v>410176</v>
      </c>
      <c r="B6177" s="1" t="s">
        <v>1527</v>
      </c>
      <c r="C6177" s="1">
        <v>108567004</v>
      </c>
      <c r="D6177" s="1">
        <v>176</v>
      </c>
      <c r="E6177" s="1" t="s">
        <v>1711</v>
      </c>
      <c r="F6177" s="1" t="s">
        <v>233</v>
      </c>
      <c r="G6177" s="1" t="s">
        <v>180</v>
      </c>
      <c r="H6177" s="1" t="s">
        <v>240</v>
      </c>
    </row>
    <row r="6178" spans="1:8" x14ac:dyDescent="0.25">
      <c r="A6178" s="1">
        <v>410177</v>
      </c>
      <c r="B6178" s="1" t="s">
        <v>1527</v>
      </c>
      <c r="C6178" s="1">
        <v>108567204</v>
      </c>
      <c r="D6178" s="1">
        <v>177</v>
      </c>
      <c r="E6178" s="1" t="s">
        <v>1712</v>
      </c>
      <c r="F6178" s="1" t="s">
        <v>233</v>
      </c>
      <c r="G6178" s="1" t="s">
        <v>180</v>
      </c>
      <c r="H6178" s="1" t="s">
        <v>240</v>
      </c>
    </row>
    <row r="6179" spans="1:8" x14ac:dyDescent="0.25">
      <c r="A6179" s="1">
        <v>410178</v>
      </c>
      <c r="B6179" s="1" t="s">
        <v>1527</v>
      </c>
      <c r="C6179" s="1">
        <v>108567404</v>
      </c>
      <c r="D6179" s="1">
        <v>178</v>
      </c>
      <c r="E6179" s="1" t="s">
        <v>1713</v>
      </c>
      <c r="F6179" s="1" t="s">
        <v>233</v>
      </c>
      <c r="G6179" s="1" t="s">
        <v>180</v>
      </c>
      <c r="H6179" s="1" t="s">
        <v>240</v>
      </c>
    </row>
    <row r="6180" spans="1:8" x14ac:dyDescent="0.25">
      <c r="A6180" s="1">
        <v>410179</v>
      </c>
      <c r="B6180" s="1" t="s">
        <v>1527</v>
      </c>
      <c r="C6180" s="1">
        <v>108567703</v>
      </c>
      <c r="D6180" s="1">
        <v>179</v>
      </c>
      <c r="E6180" s="1" t="s">
        <v>1714</v>
      </c>
      <c r="F6180" s="1" t="s">
        <v>233</v>
      </c>
      <c r="G6180" s="1" t="s">
        <v>180</v>
      </c>
      <c r="H6180" s="1" t="s">
        <v>240</v>
      </c>
    </row>
    <row r="6181" spans="1:8" x14ac:dyDescent="0.25">
      <c r="A6181" s="1">
        <v>410180</v>
      </c>
      <c r="B6181" s="1" t="s">
        <v>1527</v>
      </c>
      <c r="C6181" s="1">
        <v>108568404</v>
      </c>
      <c r="D6181" s="1">
        <v>180</v>
      </c>
      <c r="E6181" s="1" t="s">
        <v>1715</v>
      </c>
      <c r="F6181" s="1" t="s">
        <v>233</v>
      </c>
      <c r="G6181" s="1" t="s">
        <v>180</v>
      </c>
      <c r="H6181" s="1" t="s">
        <v>240</v>
      </c>
    </row>
    <row r="6182" spans="1:8" x14ac:dyDescent="0.25">
      <c r="A6182" s="1">
        <v>410181</v>
      </c>
      <c r="B6182" s="1" t="s">
        <v>1527</v>
      </c>
      <c r="C6182" s="1">
        <v>108569103</v>
      </c>
      <c r="D6182" s="1">
        <v>181</v>
      </c>
      <c r="E6182" s="1" t="s">
        <v>1716</v>
      </c>
      <c r="F6182" s="1" t="s">
        <v>233</v>
      </c>
      <c r="G6182" s="1" t="s">
        <v>180</v>
      </c>
      <c r="H6182" s="1" t="s">
        <v>240</v>
      </c>
    </row>
    <row r="6183" spans="1:8" x14ac:dyDescent="0.25">
      <c r="A6183" s="1">
        <v>410182</v>
      </c>
      <c r="B6183" s="1" t="s">
        <v>1527</v>
      </c>
      <c r="C6183" s="1">
        <v>109122703</v>
      </c>
      <c r="D6183" s="1">
        <v>182</v>
      </c>
      <c r="E6183" s="1" t="s">
        <v>1717</v>
      </c>
      <c r="F6183" s="1" t="s">
        <v>232</v>
      </c>
      <c r="G6183" s="1" t="s">
        <v>181</v>
      </c>
      <c r="H6183" s="1" t="s">
        <v>240</v>
      </c>
    </row>
    <row r="6184" spans="1:8" x14ac:dyDescent="0.25">
      <c r="A6184" s="1">
        <v>410183</v>
      </c>
      <c r="B6184" s="1" t="s">
        <v>1527</v>
      </c>
      <c r="C6184" s="1">
        <v>109243503</v>
      </c>
      <c r="D6184" s="1">
        <v>183</v>
      </c>
      <c r="E6184" s="1" t="s">
        <v>1718</v>
      </c>
      <c r="F6184" s="1" t="s">
        <v>232</v>
      </c>
      <c r="G6184" s="1" t="s">
        <v>182</v>
      </c>
      <c r="H6184" s="1" t="s">
        <v>240</v>
      </c>
    </row>
    <row r="6185" spans="1:8" x14ac:dyDescent="0.25">
      <c r="A6185" s="1">
        <v>410184</v>
      </c>
      <c r="B6185" s="1" t="s">
        <v>1527</v>
      </c>
      <c r="C6185" s="1">
        <v>109246003</v>
      </c>
      <c r="D6185" s="1">
        <v>184</v>
      </c>
      <c r="E6185" s="1" t="s">
        <v>1719</v>
      </c>
      <c r="F6185" s="1" t="s">
        <v>232</v>
      </c>
      <c r="G6185" s="1" t="s">
        <v>182</v>
      </c>
      <c r="H6185" s="1" t="s">
        <v>240</v>
      </c>
    </row>
    <row r="6186" spans="1:8" x14ac:dyDescent="0.25">
      <c r="A6186" s="1">
        <v>410185</v>
      </c>
      <c r="B6186" s="1" t="s">
        <v>1527</v>
      </c>
      <c r="C6186" s="1">
        <v>109248003</v>
      </c>
      <c r="D6186" s="1">
        <v>185</v>
      </c>
      <c r="E6186" s="1" t="s">
        <v>1720</v>
      </c>
      <c r="F6186" s="1" t="s">
        <v>232</v>
      </c>
      <c r="G6186" s="1" t="s">
        <v>182</v>
      </c>
      <c r="H6186" s="1" t="s">
        <v>240</v>
      </c>
    </row>
    <row r="6187" spans="1:8" x14ac:dyDescent="0.25">
      <c r="A6187" s="1">
        <v>410186</v>
      </c>
      <c r="B6187" s="1" t="s">
        <v>1527</v>
      </c>
      <c r="C6187" s="1">
        <v>109420803</v>
      </c>
      <c r="D6187" s="1">
        <v>186</v>
      </c>
      <c r="E6187" s="1" t="s">
        <v>1721</v>
      </c>
      <c r="F6187" s="1" t="s">
        <v>232</v>
      </c>
      <c r="G6187" s="1" t="s">
        <v>2037</v>
      </c>
      <c r="H6187" s="1" t="s">
        <v>240</v>
      </c>
    </row>
    <row r="6188" spans="1:8" x14ac:dyDescent="0.25">
      <c r="A6188" s="1">
        <v>410187</v>
      </c>
      <c r="B6188" s="1" t="s">
        <v>1527</v>
      </c>
      <c r="C6188" s="1">
        <v>109422303</v>
      </c>
      <c r="D6188" s="1">
        <v>187</v>
      </c>
      <c r="E6188" s="1" t="s">
        <v>1722</v>
      </c>
      <c r="F6188" s="1" t="s">
        <v>232</v>
      </c>
      <c r="G6188" s="1" t="s">
        <v>2037</v>
      </c>
      <c r="H6188" s="1" t="s">
        <v>240</v>
      </c>
    </row>
    <row r="6189" spans="1:8" x14ac:dyDescent="0.25">
      <c r="A6189" s="1">
        <v>410188</v>
      </c>
      <c r="B6189" s="1" t="s">
        <v>1527</v>
      </c>
      <c r="C6189" s="1">
        <v>109426003</v>
      </c>
      <c r="D6189" s="1">
        <v>188</v>
      </c>
      <c r="E6189" s="1" t="s">
        <v>1723</v>
      </c>
      <c r="F6189" s="1" t="s">
        <v>232</v>
      </c>
      <c r="G6189" s="1" t="s">
        <v>2037</v>
      </c>
      <c r="H6189" s="1" t="s">
        <v>240</v>
      </c>
    </row>
    <row r="6190" spans="1:8" x14ac:dyDescent="0.25">
      <c r="A6190" s="1">
        <v>410189</v>
      </c>
      <c r="B6190" s="1" t="s">
        <v>1527</v>
      </c>
      <c r="C6190" s="1">
        <v>109426303</v>
      </c>
      <c r="D6190" s="1">
        <v>189</v>
      </c>
      <c r="E6190" s="1" t="s">
        <v>1724</v>
      </c>
      <c r="F6190" s="1" t="s">
        <v>232</v>
      </c>
      <c r="G6190" s="1" t="s">
        <v>2037</v>
      </c>
      <c r="H6190" s="1" t="s">
        <v>240</v>
      </c>
    </row>
    <row r="6191" spans="1:8" x14ac:dyDescent="0.25">
      <c r="A6191" s="1">
        <v>410190</v>
      </c>
      <c r="B6191" s="1" t="s">
        <v>1527</v>
      </c>
      <c r="C6191" s="1">
        <v>109427503</v>
      </c>
      <c r="D6191" s="1">
        <v>190</v>
      </c>
      <c r="E6191" s="1" t="s">
        <v>1725</v>
      </c>
      <c r="F6191" s="1" t="s">
        <v>232</v>
      </c>
      <c r="G6191" s="1" t="s">
        <v>2037</v>
      </c>
      <c r="H6191" s="1" t="s">
        <v>240</v>
      </c>
    </row>
    <row r="6192" spans="1:8" x14ac:dyDescent="0.25">
      <c r="A6192" s="1">
        <v>410191</v>
      </c>
      <c r="B6192" s="1" t="s">
        <v>1527</v>
      </c>
      <c r="C6192" s="1">
        <v>109530304</v>
      </c>
      <c r="D6192" s="1">
        <v>191</v>
      </c>
      <c r="E6192" s="1" t="s">
        <v>1726</v>
      </c>
      <c r="F6192" s="1" t="s">
        <v>232</v>
      </c>
      <c r="G6192" s="1" t="s">
        <v>183</v>
      </c>
      <c r="H6192" s="1" t="s">
        <v>240</v>
      </c>
    </row>
    <row r="6193" spans="1:8" x14ac:dyDescent="0.25">
      <c r="A6193" s="1">
        <v>410192</v>
      </c>
      <c r="B6193" s="1" t="s">
        <v>1527</v>
      </c>
      <c r="C6193" s="1">
        <v>109531304</v>
      </c>
      <c r="D6193" s="1">
        <v>192</v>
      </c>
      <c r="E6193" s="1" t="s">
        <v>1727</v>
      </c>
      <c r="F6193" s="1" t="s">
        <v>232</v>
      </c>
      <c r="G6193" s="1" t="s">
        <v>183</v>
      </c>
      <c r="H6193" s="1" t="s">
        <v>240</v>
      </c>
    </row>
    <row r="6194" spans="1:8" x14ac:dyDescent="0.25">
      <c r="A6194" s="1">
        <v>410193</v>
      </c>
      <c r="B6194" s="1" t="s">
        <v>1527</v>
      </c>
      <c r="C6194" s="1">
        <v>109532804</v>
      </c>
      <c r="D6194" s="1">
        <v>193</v>
      </c>
      <c r="E6194" s="1" t="s">
        <v>1728</v>
      </c>
      <c r="F6194" s="1" t="s">
        <v>232</v>
      </c>
      <c r="G6194" s="1" t="s">
        <v>183</v>
      </c>
      <c r="H6194" s="1" t="s">
        <v>240</v>
      </c>
    </row>
    <row r="6195" spans="1:8" x14ac:dyDescent="0.25">
      <c r="A6195" s="1">
        <v>410194</v>
      </c>
      <c r="B6195" s="1" t="s">
        <v>1527</v>
      </c>
      <c r="C6195" s="1">
        <v>109535504</v>
      </c>
      <c r="D6195" s="1">
        <v>194</v>
      </c>
      <c r="E6195" s="1" t="s">
        <v>1729</v>
      </c>
      <c r="F6195" s="1" t="s">
        <v>232</v>
      </c>
      <c r="G6195" s="1" t="s">
        <v>183</v>
      </c>
      <c r="H6195" s="1" t="s">
        <v>240</v>
      </c>
    </row>
    <row r="6196" spans="1:8" x14ac:dyDescent="0.25">
      <c r="A6196" s="1">
        <v>410195</v>
      </c>
      <c r="B6196" s="1" t="s">
        <v>1527</v>
      </c>
      <c r="C6196" s="1">
        <v>109537504</v>
      </c>
      <c r="D6196" s="1">
        <v>195</v>
      </c>
      <c r="E6196" s="1" t="s">
        <v>1730</v>
      </c>
      <c r="F6196" s="1" t="s">
        <v>232</v>
      </c>
      <c r="G6196" s="1" t="s">
        <v>183</v>
      </c>
      <c r="H6196" s="1" t="s">
        <v>240</v>
      </c>
    </row>
    <row r="6197" spans="1:8" x14ac:dyDescent="0.25">
      <c r="A6197" s="1">
        <v>410196</v>
      </c>
      <c r="B6197" s="1" t="s">
        <v>1527</v>
      </c>
      <c r="C6197" s="1">
        <v>110141003</v>
      </c>
      <c r="D6197" s="1">
        <v>196</v>
      </c>
      <c r="E6197" s="1" t="s">
        <v>1731</v>
      </c>
      <c r="F6197" s="1" t="s">
        <v>232</v>
      </c>
      <c r="G6197" s="1" t="s">
        <v>184</v>
      </c>
      <c r="H6197" s="1" t="s">
        <v>240</v>
      </c>
    </row>
    <row r="6198" spans="1:8" x14ac:dyDescent="0.25">
      <c r="A6198" s="1">
        <v>410197</v>
      </c>
      <c r="B6198" s="1" t="s">
        <v>1527</v>
      </c>
      <c r="C6198" s="1">
        <v>110141103</v>
      </c>
      <c r="D6198" s="1">
        <v>197</v>
      </c>
      <c r="E6198" s="1" t="s">
        <v>1732</v>
      </c>
      <c r="F6198" s="1" t="s">
        <v>232</v>
      </c>
      <c r="G6198" s="1" t="s">
        <v>184</v>
      </c>
      <c r="H6198" s="1" t="s">
        <v>240</v>
      </c>
    </row>
    <row r="6199" spans="1:8" x14ac:dyDescent="0.25">
      <c r="A6199" s="1">
        <v>410198</v>
      </c>
      <c r="B6199" s="1" t="s">
        <v>1527</v>
      </c>
      <c r="C6199" s="1">
        <v>110147003</v>
      </c>
      <c r="D6199" s="1">
        <v>198</v>
      </c>
      <c r="E6199" s="1" t="s">
        <v>1733</v>
      </c>
      <c r="F6199" s="1" t="s">
        <v>232</v>
      </c>
      <c r="G6199" s="1" t="s">
        <v>184</v>
      </c>
      <c r="H6199" s="1" t="s">
        <v>240</v>
      </c>
    </row>
    <row r="6200" spans="1:8" x14ac:dyDescent="0.25">
      <c r="A6200" s="1">
        <v>410199</v>
      </c>
      <c r="B6200" s="1" t="s">
        <v>1527</v>
      </c>
      <c r="C6200" s="1">
        <v>110148002</v>
      </c>
      <c r="D6200" s="1">
        <v>199</v>
      </c>
      <c r="E6200" s="1" t="s">
        <v>1734</v>
      </c>
      <c r="F6200" s="1" t="s">
        <v>232</v>
      </c>
      <c r="G6200" s="1" t="s">
        <v>184</v>
      </c>
      <c r="H6200" s="1" t="s">
        <v>240</v>
      </c>
    </row>
    <row r="6201" spans="1:8" x14ac:dyDescent="0.25">
      <c r="A6201" s="1">
        <v>410200</v>
      </c>
      <c r="B6201" s="1" t="s">
        <v>1527</v>
      </c>
      <c r="C6201" s="1">
        <v>110171003</v>
      </c>
      <c r="D6201" s="1">
        <v>200</v>
      </c>
      <c r="E6201" s="1" t="s">
        <v>1735</v>
      </c>
      <c r="F6201" s="1" t="s">
        <v>232</v>
      </c>
      <c r="G6201" s="1" t="s">
        <v>172</v>
      </c>
      <c r="H6201" s="1" t="s">
        <v>240</v>
      </c>
    </row>
    <row r="6202" spans="1:8" x14ac:dyDescent="0.25">
      <c r="A6202" s="1">
        <v>410201</v>
      </c>
      <c r="B6202" s="1" t="s">
        <v>1527</v>
      </c>
      <c r="C6202" s="1">
        <v>110171803</v>
      </c>
      <c r="D6202" s="1">
        <v>201</v>
      </c>
      <c r="E6202" s="1" t="s">
        <v>1736</v>
      </c>
      <c r="F6202" s="1" t="s">
        <v>232</v>
      </c>
      <c r="G6202" s="1" t="s">
        <v>172</v>
      </c>
      <c r="H6202" s="1" t="s">
        <v>240</v>
      </c>
    </row>
    <row r="6203" spans="1:8" x14ac:dyDescent="0.25">
      <c r="A6203" s="1">
        <v>410202</v>
      </c>
      <c r="B6203" s="1" t="s">
        <v>1527</v>
      </c>
      <c r="C6203" s="1">
        <v>110173003</v>
      </c>
      <c r="D6203" s="1">
        <v>202</v>
      </c>
      <c r="E6203" s="1" t="s">
        <v>1737</v>
      </c>
      <c r="F6203" s="1" t="s">
        <v>232</v>
      </c>
      <c r="G6203" s="1" t="s">
        <v>172</v>
      </c>
      <c r="H6203" s="1" t="s">
        <v>240</v>
      </c>
    </row>
    <row r="6204" spans="1:8" x14ac:dyDescent="0.25">
      <c r="A6204" s="1">
        <v>410203</v>
      </c>
      <c r="B6204" s="1" t="s">
        <v>1527</v>
      </c>
      <c r="C6204" s="1">
        <v>110173504</v>
      </c>
      <c r="D6204" s="1">
        <v>203</v>
      </c>
      <c r="E6204" s="1" t="s">
        <v>1738</v>
      </c>
      <c r="F6204" s="1" t="s">
        <v>232</v>
      </c>
      <c r="G6204" s="1" t="s">
        <v>172</v>
      </c>
      <c r="H6204" s="1" t="s">
        <v>240</v>
      </c>
    </row>
    <row r="6205" spans="1:8" x14ac:dyDescent="0.25">
      <c r="A6205" s="1">
        <v>410204</v>
      </c>
      <c r="B6205" s="1" t="s">
        <v>1527</v>
      </c>
      <c r="C6205" s="1">
        <v>110175003</v>
      </c>
      <c r="D6205" s="1">
        <v>204</v>
      </c>
      <c r="E6205" s="1" t="s">
        <v>1739</v>
      </c>
      <c r="F6205" s="1" t="s">
        <v>232</v>
      </c>
      <c r="G6205" s="1" t="s">
        <v>172</v>
      </c>
      <c r="H6205" s="1" t="s">
        <v>240</v>
      </c>
    </row>
    <row r="6206" spans="1:8" x14ac:dyDescent="0.25">
      <c r="A6206" s="1">
        <v>410205</v>
      </c>
      <c r="B6206" s="1" t="s">
        <v>1527</v>
      </c>
      <c r="C6206" s="1">
        <v>110177003</v>
      </c>
      <c r="D6206" s="1">
        <v>205</v>
      </c>
      <c r="E6206" s="1" t="s">
        <v>1740</v>
      </c>
      <c r="F6206" s="1" t="s">
        <v>232</v>
      </c>
      <c r="G6206" s="1" t="s">
        <v>172</v>
      </c>
      <c r="H6206" s="1" t="s">
        <v>240</v>
      </c>
    </row>
    <row r="6207" spans="1:8" x14ac:dyDescent="0.25">
      <c r="A6207" s="1">
        <v>410206</v>
      </c>
      <c r="B6207" s="1" t="s">
        <v>1527</v>
      </c>
      <c r="C6207" s="1">
        <v>110179003</v>
      </c>
      <c r="D6207" s="1">
        <v>206</v>
      </c>
      <c r="E6207" s="1" t="s">
        <v>1741</v>
      </c>
      <c r="F6207" s="1" t="s">
        <v>232</v>
      </c>
      <c r="G6207" s="1" t="s">
        <v>172</v>
      </c>
      <c r="H6207" s="1" t="s">
        <v>240</v>
      </c>
    </row>
    <row r="6208" spans="1:8" x14ac:dyDescent="0.25">
      <c r="A6208" s="1">
        <v>410207</v>
      </c>
      <c r="B6208" s="1" t="s">
        <v>1527</v>
      </c>
      <c r="C6208" s="1">
        <v>110183602</v>
      </c>
      <c r="D6208" s="1">
        <v>207</v>
      </c>
      <c r="E6208" s="1" t="s">
        <v>1742</v>
      </c>
      <c r="F6208" s="1" t="s">
        <v>232</v>
      </c>
      <c r="G6208" s="1" t="s">
        <v>185</v>
      </c>
      <c r="H6208" s="1" t="s">
        <v>240</v>
      </c>
    </row>
    <row r="6209" spans="1:8" x14ac:dyDescent="0.25">
      <c r="A6209" s="1">
        <v>410208</v>
      </c>
      <c r="B6209" s="1" t="s">
        <v>1527</v>
      </c>
      <c r="C6209" s="1">
        <v>111291304</v>
      </c>
      <c r="D6209" s="1">
        <v>208</v>
      </c>
      <c r="E6209" s="1" t="s">
        <v>1743</v>
      </c>
      <c r="F6209" s="1" t="s">
        <v>234</v>
      </c>
      <c r="G6209" s="1" t="s">
        <v>186</v>
      </c>
      <c r="H6209" s="1" t="s">
        <v>240</v>
      </c>
    </row>
    <row r="6210" spans="1:8" x14ac:dyDescent="0.25">
      <c r="A6210" s="1">
        <v>410209</v>
      </c>
      <c r="B6210" s="1" t="s">
        <v>1527</v>
      </c>
      <c r="C6210" s="1">
        <v>111292304</v>
      </c>
      <c r="D6210" s="1">
        <v>209</v>
      </c>
      <c r="E6210" s="1" t="s">
        <v>1744</v>
      </c>
      <c r="F6210" s="1" t="s">
        <v>234</v>
      </c>
      <c r="G6210" s="1" t="s">
        <v>186</v>
      </c>
      <c r="H6210" s="1" t="s">
        <v>240</v>
      </c>
    </row>
    <row r="6211" spans="1:8" x14ac:dyDescent="0.25">
      <c r="A6211" s="1">
        <v>410210</v>
      </c>
      <c r="B6211" s="1" t="s">
        <v>1527</v>
      </c>
      <c r="C6211" s="1">
        <v>111297504</v>
      </c>
      <c r="D6211" s="1">
        <v>210</v>
      </c>
      <c r="E6211" s="1" t="s">
        <v>1745</v>
      </c>
      <c r="F6211" s="1" t="s">
        <v>234</v>
      </c>
      <c r="G6211" s="1" t="s">
        <v>186</v>
      </c>
      <c r="H6211" s="1" t="s">
        <v>240</v>
      </c>
    </row>
    <row r="6212" spans="1:8" x14ac:dyDescent="0.25">
      <c r="A6212" s="1">
        <v>410211</v>
      </c>
      <c r="B6212" s="1" t="s">
        <v>1527</v>
      </c>
      <c r="C6212" s="1">
        <v>111312503</v>
      </c>
      <c r="D6212" s="1">
        <v>211</v>
      </c>
      <c r="E6212" s="1" t="s">
        <v>1746</v>
      </c>
      <c r="F6212" s="1" t="s">
        <v>232</v>
      </c>
      <c r="G6212" s="1" t="s">
        <v>187</v>
      </c>
      <c r="H6212" s="1" t="s">
        <v>240</v>
      </c>
    </row>
    <row r="6213" spans="1:8" x14ac:dyDescent="0.25">
      <c r="A6213" s="1">
        <v>410212</v>
      </c>
      <c r="B6213" s="1" t="s">
        <v>1527</v>
      </c>
      <c r="C6213" s="1">
        <v>111312804</v>
      </c>
      <c r="D6213" s="1">
        <v>212</v>
      </c>
      <c r="E6213" s="1" t="s">
        <v>1747</v>
      </c>
      <c r="F6213" s="1" t="s">
        <v>232</v>
      </c>
      <c r="G6213" s="1" t="s">
        <v>187</v>
      </c>
      <c r="H6213" s="1" t="s">
        <v>240</v>
      </c>
    </row>
    <row r="6214" spans="1:8" x14ac:dyDescent="0.25">
      <c r="A6214" s="1">
        <v>410213</v>
      </c>
      <c r="B6214" s="1" t="s">
        <v>1527</v>
      </c>
      <c r="C6214" s="1">
        <v>111316003</v>
      </c>
      <c r="D6214" s="1">
        <v>213</v>
      </c>
      <c r="E6214" s="1" t="s">
        <v>1748</v>
      </c>
      <c r="F6214" s="1" t="s">
        <v>232</v>
      </c>
      <c r="G6214" s="1" t="s">
        <v>187</v>
      </c>
      <c r="H6214" s="1" t="s">
        <v>240</v>
      </c>
    </row>
    <row r="6215" spans="1:8" x14ac:dyDescent="0.25">
      <c r="A6215" s="1">
        <v>410214</v>
      </c>
      <c r="B6215" s="1" t="s">
        <v>1527</v>
      </c>
      <c r="C6215" s="1">
        <v>111317503</v>
      </c>
      <c r="D6215" s="1">
        <v>214</v>
      </c>
      <c r="E6215" s="1" t="s">
        <v>1749</v>
      </c>
      <c r="F6215" s="1" t="s">
        <v>232</v>
      </c>
      <c r="G6215" s="1" t="s">
        <v>187</v>
      </c>
      <c r="H6215" s="1" t="s">
        <v>240</v>
      </c>
    </row>
    <row r="6216" spans="1:8" x14ac:dyDescent="0.25">
      <c r="A6216" s="1">
        <v>410215</v>
      </c>
      <c r="B6216" s="1" t="s">
        <v>1527</v>
      </c>
      <c r="C6216" s="1">
        <v>111343603</v>
      </c>
      <c r="D6216" s="1">
        <v>215</v>
      </c>
      <c r="E6216" s="1" t="s">
        <v>1750</v>
      </c>
      <c r="F6216" s="1" t="s">
        <v>234</v>
      </c>
      <c r="G6216" s="1" t="s">
        <v>188</v>
      </c>
      <c r="H6216" s="1" t="s">
        <v>240</v>
      </c>
    </row>
    <row r="6217" spans="1:8" x14ac:dyDescent="0.25">
      <c r="A6217" s="1">
        <v>410216</v>
      </c>
      <c r="B6217" s="1" t="s">
        <v>1527</v>
      </c>
      <c r="C6217" s="1">
        <v>111444602</v>
      </c>
      <c r="D6217" s="1">
        <v>216</v>
      </c>
      <c r="E6217" s="1" t="s">
        <v>1751</v>
      </c>
      <c r="F6217" s="1" t="s">
        <v>232</v>
      </c>
      <c r="G6217" s="1" t="s">
        <v>189</v>
      </c>
      <c r="H6217" s="1" t="s">
        <v>240</v>
      </c>
    </row>
    <row r="6218" spans="1:8" x14ac:dyDescent="0.25">
      <c r="A6218" s="1">
        <v>410217</v>
      </c>
      <c r="B6218" s="1" t="s">
        <v>1527</v>
      </c>
      <c r="C6218" s="1">
        <v>112011103</v>
      </c>
      <c r="D6218" s="1">
        <v>217</v>
      </c>
      <c r="E6218" s="1" t="s">
        <v>1752</v>
      </c>
      <c r="F6218" s="1" t="s">
        <v>234</v>
      </c>
      <c r="G6218" s="1" t="s">
        <v>190</v>
      </c>
      <c r="H6218" s="1" t="s">
        <v>240</v>
      </c>
    </row>
    <row r="6219" spans="1:8" x14ac:dyDescent="0.25">
      <c r="A6219" s="1">
        <v>410218</v>
      </c>
      <c r="B6219" s="1" t="s">
        <v>1527</v>
      </c>
      <c r="C6219" s="1">
        <v>112011603</v>
      </c>
      <c r="D6219" s="1">
        <v>218</v>
      </c>
      <c r="E6219" s="1" t="s">
        <v>1753</v>
      </c>
      <c r="F6219" s="1" t="s">
        <v>234</v>
      </c>
      <c r="G6219" s="1" t="s">
        <v>190</v>
      </c>
      <c r="H6219" s="1" t="s">
        <v>240</v>
      </c>
    </row>
    <row r="6220" spans="1:8" x14ac:dyDescent="0.25">
      <c r="A6220" s="1">
        <v>410219</v>
      </c>
      <c r="B6220" s="1" t="s">
        <v>1527</v>
      </c>
      <c r="C6220" s="1">
        <v>112013054</v>
      </c>
      <c r="D6220" s="1">
        <v>219</v>
      </c>
      <c r="E6220" s="1" t="s">
        <v>1754</v>
      </c>
      <c r="F6220" s="1" t="s">
        <v>234</v>
      </c>
      <c r="G6220" s="1" t="s">
        <v>190</v>
      </c>
      <c r="H6220" s="1" t="s">
        <v>240</v>
      </c>
    </row>
    <row r="6221" spans="1:8" x14ac:dyDescent="0.25">
      <c r="A6221" s="1">
        <v>410220</v>
      </c>
      <c r="B6221" s="1" t="s">
        <v>1527</v>
      </c>
      <c r="C6221" s="1">
        <v>112013753</v>
      </c>
      <c r="D6221" s="1">
        <v>220</v>
      </c>
      <c r="E6221" s="1" t="s">
        <v>1755</v>
      </c>
      <c r="F6221" s="1" t="s">
        <v>234</v>
      </c>
      <c r="G6221" s="1" t="s">
        <v>190</v>
      </c>
      <c r="H6221" s="1" t="s">
        <v>240</v>
      </c>
    </row>
    <row r="6222" spans="1:8" x14ac:dyDescent="0.25">
      <c r="A6222" s="1">
        <v>410221</v>
      </c>
      <c r="B6222" s="1" t="s">
        <v>1527</v>
      </c>
      <c r="C6222" s="1">
        <v>112015203</v>
      </c>
      <c r="D6222" s="1">
        <v>221</v>
      </c>
      <c r="E6222" s="1" t="s">
        <v>1756</v>
      </c>
      <c r="F6222" s="1" t="s">
        <v>234</v>
      </c>
      <c r="G6222" s="1" t="s">
        <v>190</v>
      </c>
      <c r="H6222" s="1" t="s">
        <v>240</v>
      </c>
    </row>
    <row r="6223" spans="1:8" x14ac:dyDescent="0.25">
      <c r="A6223" s="1">
        <v>410222</v>
      </c>
      <c r="B6223" s="1" t="s">
        <v>1527</v>
      </c>
      <c r="C6223" s="1">
        <v>112018523</v>
      </c>
      <c r="D6223" s="1">
        <v>222</v>
      </c>
      <c r="E6223" s="1" t="s">
        <v>1757</v>
      </c>
      <c r="F6223" s="1" t="s">
        <v>234</v>
      </c>
      <c r="G6223" s="1" t="s">
        <v>190</v>
      </c>
      <c r="H6223" s="1" t="s">
        <v>240</v>
      </c>
    </row>
    <row r="6224" spans="1:8" x14ac:dyDescent="0.25">
      <c r="A6224" s="1">
        <v>410223</v>
      </c>
      <c r="B6224" s="1" t="s">
        <v>1527</v>
      </c>
      <c r="C6224" s="1">
        <v>112281302</v>
      </c>
      <c r="D6224" s="1">
        <v>223</v>
      </c>
      <c r="E6224" s="1" t="s">
        <v>1758</v>
      </c>
      <c r="F6224" s="1" t="s">
        <v>234</v>
      </c>
      <c r="G6224" s="1" t="s">
        <v>191</v>
      </c>
      <c r="H6224" s="1" t="s">
        <v>240</v>
      </c>
    </row>
    <row r="6225" spans="1:8" x14ac:dyDescent="0.25">
      <c r="A6225" s="1">
        <v>410224</v>
      </c>
      <c r="B6225" s="1" t="s">
        <v>1527</v>
      </c>
      <c r="C6225" s="1">
        <v>112282004</v>
      </c>
      <c r="D6225" s="1">
        <v>224</v>
      </c>
      <c r="E6225" s="1" t="s">
        <v>1759</v>
      </c>
      <c r="F6225" s="1" t="s">
        <v>234</v>
      </c>
      <c r="G6225" s="1" t="s">
        <v>191</v>
      </c>
      <c r="H6225" s="1" t="s">
        <v>240</v>
      </c>
    </row>
    <row r="6226" spans="1:8" x14ac:dyDescent="0.25">
      <c r="A6226" s="1">
        <v>410225</v>
      </c>
      <c r="B6226" s="1" t="s">
        <v>1527</v>
      </c>
      <c r="C6226" s="1">
        <v>112283003</v>
      </c>
      <c r="D6226" s="1">
        <v>225</v>
      </c>
      <c r="E6226" s="1" t="s">
        <v>1760</v>
      </c>
      <c r="F6226" s="1" t="s">
        <v>234</v>
      </c>
      <c r="G6226" s="1" t="s">
        <v>191</v>
      </c>
      <c r="H6226" s="1" t="s">
        <v>240</v>
      </c>
    </row>
    <row r="6227" spans="1:8" x14ac:dyDescent="0.25">
      <c r="A6227" s="1">
        <v>410226</v>
      </c>
      <c r="B6227" s="1" t="s">
        <v>1527</v>
      </c>
      <c r="C6227" s="1">
        <v>112286003</v>
      </c>
      <c r="D6227" s="1">
        <v>226</v>
      </c>
      <c r="E6227" s="1" t="s">
        <v>1761</v>
      </c>
      <c r="F6227" s="1" t="s">
        <v>234</v>
      </c>
      <c r="G6227" s="1" t="s">
        <v>191</v>
      </c>
      <c r="H6227" s="1" t="s">
        <v>240</v>
      </c>
    </row>
    <row r="6228" spans="1:8" x14ac:dyDescent="0.25">
      <c r="A6228" s="1">
        <v>410227</v>
      </c>
      <c r="B6228" s="1" t="s">
        <v>1527</v>
      </c>
      <c r="C6228" s="1">
        <v>112289003</v>
      </c>
      <c r="D6228" s="1">
        <v>227</v>
      </c>
      <c r="E6228" s="1" t="s">
        <v>1762</v>
      </c>
      <c r="F6228" s="1" t="s">
        <v>234</v>
      </c>
      <c r="G6228" s="1" t="s">
        <v>191</v>
      </c>
      <c r="H6228" s="1" t="s">
        <v>240</v>
      </c>
    </row>
    <row r="6229" spans="1:8" x14ac:dyDescent="0.25">
      <c r="A6229" s="1">
        <v>410228</v>
      </c>
      <c r="B6229" s="1" t="s">
        <v>1527</v>
      </c>
      <c r="C6229" s="1">
        <v>112671303</v>
      </c>
      <c r="D6229" s="1">
        <v>228</v>
      </c>
      <c r="E6229" s="1" t="s">
        <v>1763</v>
      </c>
      <c r="F6229" s="1" t="s">
        <v>234</v>
      </c>
      <c r="G6229" s="1" t="s">
        <v>192</v>
      </c>
      <c r="H6229" s="1" t="s">
        <v>240</v>
      </c>
    </row>
    <row r="6230" spans="1:8" x14ac:dyDescent="0.25">
      <c r="A6230" s="1">
        <v>410229</v>
      </c>
      <c r="B6230" s="1" t="s">
        <v>1527</v>
      </c>
      <c r="C6230" s="1">
        <v>112671603</v>
      </c>
      <c r="D6230" s="1">
        <v>229</v>
      </c>
      <c r="E6230" s="1" t="s">
        <v>1764</v>
      </c>
      <c r="F6230" s="1" t="s">
        <v>234</v>
      </c>
      <c r="G6230" s="1" t="s">
        <v>192</v>
      </c>
      <c r="H6230" s="1" t="s">
        <v>240</v>
      </c>
    </row>
    <row r="6231" spans="1:8" x14ac:dyDescent="0.25">
      <c r="A6231" s="1">
        <v>410230</v>
      </c>
      <c r="B6231" s="1" t="s">
        <v>1527</v>
      </c>
      <c r="C6231" s="1">
        <v>112671803</v>
      </c>
      <c r="D6231" s="1">
        <v>230</v>
      </c>
      <c r="E6231" s="1" t="s">
        <v>1765</v>
      </c>
      <c r="F6231" s="1" t="s">
        <v>234</v>
      </c>
      <c r="G6231" s="1" t="s">
        <v>192</v>
      </c>
      <c r="H6231" s="1" t="s">
        <v>240</v>
      </c>
    </row>
    <row r="6232" spans="1:8" x14ac:dyDescent="0.25">
      <c r="A6232" s="1">
        <v>410231</v>
      </c>
      <c r="B6232" s="1" t="s">
        <v>1527</v>
      </c>
      <c r="C6232" s="1">
        <v>112672203</v>
      </c>
      <c r="D6232" s="1">
        <v>231</v>
      </c>
      <c r="E6232" s="1" t="s">
        <v>1766</v>
      </c>
      <c r="F6232" s="1" t="s">
        <v>234</v>
      </c>
      <c r="G6232" s="1" t="s">
        <v>192</v>
      </c>
      <c r="H6232" s="1" t="s">
        <v>240</v>
      </c>
    </row>
    <row r="6233" spans="1:8" x14ac:dyDescent="0.25">
      <c r="A6233" s="1">
        <v>410232</v>
      </c>
      <c r="B6233" s="1" t="s">
        <v>1527</v>
      </c>
      <c r="C6233" s="1">
        <v>112672803</v>
      </c>
      <c r="D6233" s="1">
        <v>232</v>
      </c>
      <c r="E6233" s="1" t="s">
        <v>1767</v>
      </c>
      <c r="F6233" s="1" t="s">
        <v>234</v>
      </c>
      <c r="G6233" s="1" t="s">
        <v>192</v>
      </c>
      <c r="H6233" s="1" t="s">
        <v>240</v>
      </c>
    </row>
    <row r="6234" spans="1:8" x14ac:dyDescent="0.25">
      <c r="A6234" s="1">
        <v>410233</v>
      </c>
      <c r="B6234" s="1" t="s">
        <v>1527</v>
      </c>
      <c r="C6234" s="1">
        <v>112674403</v>
      </c>
      <c r="D6234" s="1">
        <v>233</v>
      </c>
      <c r="E6234" s="1" t="s">
        <v>1768</v>
      </c>
      <c r="F6234" s="1" t="s">
        <v>234</v>
      </c>
      <c r="G6234" s="1" t="s">
        <v>192</v>
      </c>
      <c r="H6234" s="1" t="s">
        <v>240</v>
      </c>
    </row>
    <row r="6235" spans="1:8" x14ac:dyDescent="0.25">
      <c r="A6235" s="1">
        <v>410234</v>
      </c>
      <c r="B6235" s="1" t="s">
        <v>1527</v>
      </c>
      <c r="C6235" s="1">
        <v>112675503</v>
      </c>
      <c r="D6235" s="1">
        <v>234</v>
      </c>
      <c r="E6235" s="1" t="s">
        <v>1769</v>
      </c>
      <c r="F6235" s="1" t="s">
        <v>234</v>
      </c>
      <c r="G6235" s="1" t="s">
        <v>192</v>
      </c>
      <c r="H6235" s="1" t="s">
        <v>240</v>
      </c>
    </row>
    <row r="6236" spans="1:8" x14ac:dyDescent="0.25">
      <c r="A6236" s="1">
        <v>410235</v>
      </c>
      <c r="B6236" s="1" t="s">
        <v>1527</v>
      </c>
      <c r="C6236" s="1">
        <v>112676203</v>
      </c>
      <c r="D6236" s="1">
        <v>235</v>
      </c>
      <c r="E6236" s="1" t="s">
        <v>1770</v>
      </c>
      <c r="F6236" s="1" t="s">
        <v>234</v>
      </c>
      <c r="G6236" s="1" t="s">
        <v>192</v>
      </c>
      <c r="H6236" s="1" t="s">
        <v>240</v>
      </c>
    </row>
    <row r="6237" spans="1:8" x14ac:dyDescent="0.25">
      <c r="A6237" s="1">
        <v>410236</v>
      </c>
      <c r="B6237" s="1" t="s">
        <v>1527</v>
      </c>
      <c r="C6237" s="1">
        <v>112676403</v>
      </c>
      <c r="D6237" s="1">
        <v>236</v>
      </c>
      <c r="E6237" s="1" t="s">
        <v>1771</v>
      </c>
      <c r="F6237" s="1" t="s">
        <v>234</v>
      </c>
      <c r="G6237" s="1" t="s">
        <v>192</v>
      </c>
      <c r="H6237" s="1" t="s">
        <v>240</v>
      </c>
    </row>
    <row r="6238" spans="1:8" x14ac:dyDescent="0.25">
      <c r="A6238" s="1">
        <v>410237</v>
      </c>
      <c r="B6238" s="1" t="s">
        <v>1527</v>
      </c>
      <c r="C6238" s="1">
        <v>112676503</v>
      </c>
      <c r="D6238" s="1">
        <v>237</v>
      </c>
      <c r="E6238" s="1" t="s">
        <v>1772</v>
      </c>
      <c r="F6238" s="1" t="s">
        <v>234</v>
      </c>
      <c r="G6238" s="1" t="s">
        <v>192</v>
      </c>
      <c r="H6238" s="1" t="s">
        <v>240</v>
      </c>
    </row>
    <row r="6239" spans="1:8" x14ac:dyDescent="0.25">
      <c r="A6239" s="1">
        <v>410238</v>
      </c>
      <c r="B6239" s="1" t="s">
        <v>1527</v>
      </c>
      <c r="C6239" s="1">
        <v>112676703</v>
      </c>
      <c r="D6239" s="1">
        <v>238</v>
      </c>
      <c r="E6239" s="1" t="s">
        <v>1773</v>
      </c>
      <c r="F6239" s="1" t="s">
        <v>234</v>
      </c>
      <c r="G6239" s="1" t="s">
        <v>192</v>
      </c>
      <c r="H6239" s="1" t="s">
        <v>240</v>
      </c>
    </row>
    <row r="6240" spans="1:8" x14ac:dyDescent="0.25">
      <c r="A6240" s="1">
        <v>410239</v>
      </c>
      <c r="B6240" s="1" t="s">
        <v>1527</v>
      </c>
      <c r="C6240" s="1">
        <v>112678503</v>
      </c>
      <c r="D6240" s="1">
        <v>239</v>
      </c>
      <c r="E6240" s="1" t="s">
        <v>1774</v>
      </c>
      <c r="F6240" s="1" t="s">
        <v>234</v>
      </c>
      <c r="G6240" s="1" t="s">
        <v>192</v>
      </c>
      <c r="H6240" s="1" t="s">
        <v>240</v>
      </c>
    </row>
    <row r="6241" spans="1:8" x14ac:dyDescent="0.25">
      <c r="A6241" s="1">
        <v>410240</v>
      </c>
      <c r="B6241" s="1" t="s">
        <v>1527</v>
      </c>
      <c r="C6241" s="1">
        <v>112679002</v>
      </c>
      <c r="D6241" s="1">
        <v>240</v>
      </c>
      <c r="E6241" s="1" t="s">
        <v>1775</v>
      </c>
      <c r="F6241" s="1" t="s">
        <v>234</v>
      </c>
      <c r="G6241" s="1" t="s">
        <v>192</v>
      </c>
      <c r="H6241" s="1" t="s">
        <v>240</v>
      </c>
    </row>
    <row r="6242" spans="1:8" x14ac:dyDescent="0.25">
      <c r="A6242" s="1">
        <v>410241</v>
      </c>
      <c r="B6242" s="1" t="s">
        <v>1527</v>
      </c>
      <c r="C6242" s="1">
        <v>112679403</v>
      </c>
      <c r="D6242" s="1">
        <v>241</v>
      </c>
      <c r="E6242" s="1" t="s">
        <v>1776</v>
      </c>
      <c r="F6242" s="1" t="s">
        <v>234</v>
      </c>
      <c r="G6242" s="1" t="s">
        <v>192</v>
      </c>
      <c r="H6242" s="1" t="s">
        <v>240</v>
      </c>
    </row>
    <row r="6243" spans="1:8" x14ac:dyDescent="0.25">
      <c r="A6243" s="1">
        <v>410242</v>
      </c>
      <c r="B6243" s="1" t="s">
        <v>1527</v>
      </c>
      <c r="C6243" s="1">
        <v>113361303</v>
      </c>
      <c r="D6243" s="1">
        <v>242</v>
      </c>
      <c r="E6243" s="1" t="s">
        <v>1777</v>
      </c>
      <c r="F6243" s="1" t="s">
        <v>234</v>
      </c>
      <c r="G6243" s="1" t="s">
        <v>193</v>
      </c>
      <c r="H6243" s="1" t="s">
        <v>240</v>
      </c>
    </row>
    <row r="6244" spans="1:8" x14ac:dyDescent="0.25">
      <c r="A6244" s="1">
        <v>410243</v>
      </c>
      <c r="B6244" s="1" t="s">
        <v>1527</v>
      </c>
      <c r="C6244" s="1">
        <v>113361503</v>
      </c>
      <c r="D6244" s="1">
        <v>243</v>
      </c>
      <c r="E6244" s="1" t="s">
        <v>1778</v>
      </c>
      <c r="F6244" s="1" t="s">
        <v>234</v>
      </c>
      <c r="G6244" s="1" t="s">
        <v>193</v>
      </c>
      <c r="H6244" s="1" t="s">
        <v>240</v>
      </c>
    </row>
    <row r="6245" spans="1:8" x14ac:dyDescent="0.25">
      <c r="A6245" s="1">
        <v>410244</v>
      </c>
      <c r="B6245" s="1" t="s">
        <v>1527</v>
      </c>
      <c r="C6245" s="1">
        <v>113361703</v>
      </c>
      <c r="D6245" s="1">
        <v>244</v>
      </c>
      <c r="E6245" s="1" t="s">
        <v>1779</v>
      </c>
      <c r="F6245" s="1" t="s">
        <v>234</v>
      </c>
      <c r="G6245" s="1" t="s">
        <v>193</v>
      </c>
      <c r="H6245" s="1" t="s">
        <v>240</v>
      </c>
    </row>
    <row r="6246" spans="1:8" x14ac:dyDescent="0.25">
      <c r="A6246" s="1">
        <v>410245</v>
      </c>
      <c r="B6246" s="1" t="s">
        <v>1527</v>
      </c>
      <c r="C6246" s="1">
        <v>113362203</v>
      </c>
      <c r="D6246" s="1">
        <v>245</v>
      </c>
      <c r="E6246" s="1" t="s">
        <v>1780</v>
      </c>
      <c r="F6246" s="1" t="s">
        <v>234</v>
      </c>
      <c r="G6246" s="1" t="s">
        <v>193</v>
      </c>
      <c r="H6246" s="1" t="s">
        <v>240</v>
      </c>
    </row>
    <row r="6247" spans="1:8" x14ac:dyDescent="0.25">
      <c r="A6247" s="1">
        <v>410246</v>
      </c>
      <c r="B6247" s="1" t="s">
        <v>1527</v>
      </c>
      <c r="C6247" s="1">
        <v>113362303</v>
      </c>
      <c r="D6247" s="1">
        <v>246</v>
      </c>
      <c r="E6247" s="1" t="s">
        <v>1781</v>
      </c>
      <c r="F6247" s="1" t="s">
        <v>234</v>
      </c>
      <c r="G6247" s="1" t="s">
        <v>193</v>
      </c>
      <c r="H6247" s="1" t="s">
        <v>240</v>
      </c>
    </row>
    <row r="6248" spans="1:8" x14ac:dyDescent="0.25">
      <c r="A6248" s="1">
        <v>410247</v>
      </c>
      <c r="B6248" s="1" t="s">
        <v>1527</v>
      </c>
      <c r="C6248" s="1">
        <v>113362403</v>
      </c>
      <c r="D6248" s="1">
        <v>247</v>
      </c>
      <c r="E6248" s="1" t="s">
        <v>1782</v>
      </c>
      <c r="F6248" s="1" t="s">
        <v>234</v>
      </c>
      <c r="G6248" s="1" t="s">
        <v>193</v>
      </c>
      <c r="H6248" s="1" t="s">
        <v>240</v>
      </c>
    </row>
    <row r="6249" spans="1:8" x14ac:dyDescent="0.25">
      <c r="A6249" s="1">
        <v>410248</v>
      </c>
      <c r="B6249" s="1" t="s">
        <v>1527</v>
      </c>
      <c r="C6249" s="1">
        <v>113362603</v>
      </c>
      <c r="D6249" s="1">
        <v>248</v>
      </c>
      <c r="E6249" s="1" t="s">
        <v>1783</v>
      </c>
      <c r="F6249" s="1" t="s">
        <v>234</v>
      </c>
      <c r="G6249" s="1" t="s">
        <v>193</v>
      </c>
      <c r="H6249" s="1" t="s">
        <v>240</v>
      </c>
    </row>
    <row r="6250" spans="1:8" x14ac:dyDescent="0.25">
      <c r="A6250" s="1">
        <v>410249</v>
      </c>
      <c r="B6250" s="1" t="s">
        <v>1527</v>
      </c>
      <c r="C6250" s="1">
        <v>113363103</v>
      </c>
      <c r="D6250" s="1">
        <v>249</v>
      </c>
      <c r="E6250" s="1" t="s">
        <v>1784</v>
      </c>
      <c r="F6250" s="1" t="s">
        <v>234</v>
      </c>
      <c r="G6250" s="1" t="s">
        <v>193</v>
      </c>
      <c r="H6250" s="1" t="s">
        <v>240</v>
      </c>
    </row>
    <row r="6251" spans="1:8" x14ac:dyDescent="0.25">
      <c r="A6251" s="1">
        <v>410250</v>
      </c>
      <c r="B6251" s="1" t="s">
        <v>1527</v>
      </c>
      <c r="C6251" s="1">
        <v>113363603</v>
      </c>
      <c r="D6251" s="1">
        <v>250</v>
      </c>
      <c r="E6251" s="1" t="s">
        <v>1785</v>
      </c>
      <c r="F6251" s="1" t="s">
        <v>234</v>
      </c>
      <c r="G6251" s="1" t="s">
        <v>193</v>
      </c>
      <c r="H6251" s="1" t="s">
        <v>240</v>
      </c>
    </row>
    <row r="6252" spans="1:8" x14ac:dyDescent="0.25">
      <c r="A6252" s="1">
        <v>410251</v>
      </c>
      <c r="B6252" s="1" t="s">
        <v>1527</v>
      </c>
      <c r="C6252" s="1">
        <v>113364002</v>
      </c>
      <c r="D6252" s="1">
        <v>251</v>
      </c>
      <c r="E6252" s="1" t="s">
        <v>1786</v>
      </c>
      <c r="F6252" s="1" t="s">
        <v>234</v>
      </c>
      <c r="G6252" s="1" t="s">
        <v>193</v>
      </c>
      <c r="H6252" s="1" t="s">
        <v>240</v>
      </c>
    </row>
    <row r="6253" spans="1:8" x14ac:dyDescent="0.25">
      <c r="A6253" s="1">
        <v>410252</v>
      </c>
      <c r="B6253" s="1" t="s">
        <v>1527</v>
      </c>
      <c r="C6253" s="1">
        <v>113364403</v>
      </c>
      <c r="D6253" s="1">
        <v>252</v>
      </c>
      <c r="E6253" s="1" t="s">
        <v>1787</v>
      </c>
      <c r="F6253" s="1" t="s">
        <v>234</v>
      </c>
      <c r="G6253" s="1" t="s">
        <v>193</v>
      </c>
      <c r="H6253" s="1" t="s">
        <v>240</v>
      </c>
    </row>
    <row r="6254" spans="1:8" x14ac:dyDescent="0.25">
      <c r="A6254" s="1">
        <v>410253</v>
      </c>
      <c r="B6254" s="1" t="s">
        <v>1527</v>
      </c>
      <c r="C6254" s="1">
        <v>113364503</v>
      </c>
      <c r="D6254" s="1">
        <v>253</v>
      </c>
      <c r="E6254" s="1" t="s">
        <v>1788</v>
      </c>
      <c r="F6254" s="1" t="s">
        <v>234</v>
      </c>
      <c r="G6254" s="1" t="s">
        <v>193</v>
      </c>
      <c r="H6254" s="1" t="s">
        <v>240</v>
      </c>
    </row>
    <row r="6255" spans="1:8" x14ac:dyDescent="0.25">
      <c r="A6255" s="1">
        <v>410254</v>
      </c>
      <c r="B6255" s="1" t="s">
        <v>1527</v>
      </c>
      <c r="C6255" s="1">
        <v>113365203</v>
      </c>
      <c r="D6255" s="1">
        <v>254</v>
      </c>
      <c r="E6255" s="1" t="s">
        <v>1789</v>
      </c>
      <c r="F6255" s="1" t="s">
        <v>234</v>
      </c>
      <c r="G6255" s="1" t="s">
        <v>193</v>
      </c>
      <c r="H6255" s="1" t="s">
        <v>240</v>
      </c>
    </row>
    <row r="6256" spans="1:8" x14ac:dyDescent="0.25">
      <c r="A6256" s="1">
        <v>410255</v>
      </c>
      <c r="B6256" s="1" t="s">
        <v>1527</v>
      </c>
      <c r="C6256" s="1">
        <v>113365303</v>
      </c>
      <c r="D6256" s="1">
        <v>255</v>
      </c>
      <c r="E6256" s="1" t="s">
        <v>1790</v>
      </c>
      <c r="F6256" s="1" t="s">
        <v>234</v>
      </c>
      <c r="G6256" s="1" t="s">
        <v>193</v>
      </c>
      <c r="H6256" s="1" t="s">
        <v>240</v>
      </c>
    </row>
    <row r="6257" spans="1:8" x14ac:dyDescent="0.25">
      <c r="A6257" s="1">
        <v>410256</v>
      </c>
      <c r="B6257" s="1" t="s">
        <v>1527</v>
      </c>
      <c r="C6257" s="1">
        <v>113367003</v>
      </c>
      <c r="D6257" s="1">
        <v>256</v>
      </c>
      <c r="E6257" s="1" t="s">
        <v>1791</v>
      </c>
      <c r="F6257" s="1" t="s">
        <v>234</v>
      </c>
      <c r="G6257" s="1" t="s">
        <v>193</v>
      </c>
      <c r="H6257" s="1" t="s">
        <v>240</v>
      </c>
    </row>
    <row r="6258" spans="1:8" x14ac:dyDescent="0.25">
      <c r="A6258" s="1">
        <v>410257</v>
      </c>
      <c r="B6258" s="1" t="s">
        <v>1527</v>
      </c>
      <c r="C6258" s="1">
        <v>113369003</v>
      </c>
      <c r="D6258" s="1">
        <v>257</v>
      </c>
      <c r="E6258" s="1" t="s">
        <v>1792</v>
      </c>
      <c r="F6258" s="1" t="s">
        <v>234</v>
      </c>
      <c r="G6258" s="1" t="s">
        <v>193</v>
      </c>
      <c r="H6258" s="1" t="s">
        <v>240</v>
      </c>
    </row>
    <row r="6259" spans="1:8" x14ac:dyDescent="0.25">
      <c r="A6259" s="1">
        <v>410258</v>
      </c>
      <c r="B6259" s="1" t="s">
        <v>1527</v>
      </c>
      <c r="C6259" s="1">
        <v>113380303</v>
      </c>
      <c r="D6259" s="1">
        <v>258</v>
      </c>
      <c r="E6259" s="1" t="s">
        <v>1793</v>
      </c>
      <c r="F6259" s="1" t="s">
        <v>234</v>
      </c>
      <c r="G6259" s="1" t="s">
        <v>194</v>
      </c>
      <c r="H6259" s="1" t="s">
        <v>240</v>
      </c>
    </row>
    <row r="6260" spans="1:8" x14ac:dyDescent="0.25">
      <c r="A6260" s="1">
        <v>410259</v>
      </c>
      <c r="B6260" s="1" t="s">
        <v>1527</v>
      </c>
      <c r="C6260" s="1">
        <v>113381303</v>
      </c>
      <c r="D6260" s="1">
        <v>259</v>
      </c>
      <c r="E6260" s="1" t="s">
        <v>1794</v>
      </c>
      <c r="F6260" s="1" t="s">
        <v>234</v>
      </c>
      <c r="G6260" s="1" t="s">
        <v>194</v>
      </c>
      <c r="H6260" s="1" t="s">
        <v>240</v>
      </c>
    </row>
    <row r="6261" spans="1:8" x14ac:dyDescent="0.25">
      <c r="A6261" s="1">
        <v>410260</v>
      </c>
      <c r="B6261" s="1" t="s">
        <v>1527</v>
      </c>
      <c r="C6261" s="1">
        <v>113382303</v>
      </c>
      <c r="D6261" s="1">
        <v>260</v>
      </c>
      <c r="E6261" s="1" t="s">
        <v>1795</v>
      </c>
      <c r="F6261" s="1" t="s">
        <v>234</v>
      </c>
      <c r="G6261" s="1" t="s">
        <v>194</v>
      </c>
      <c r="H6261" s="1" t="s">
        <v>240</v>
      </c>
    </row>
    <row r="6262" spans="1:8" x14ac:dyDescent="0.25">
      <c r="A6262" s="1">
        <v>410261</v>
      </c>
      <c r="B6262" s="1" t="s">
        <v>1527</v>
      </c>
      <c r="C6262" s="1">
        <v>113384603</v>
      </c>
      <c r="D6262" s="1">
        <v>261</v>
      </c>
      <c r="E6262" s="1" t="s">
        <v>1796</v>
      </c>
      <c r="F6262" s="1" t="s">
        <v>234</v>
      </c>
      <c r="G6262" s="1" t="s">
        <v>194</v>
      </c>
      <c r="H6262" s="1" t="s">
        <v>240</v>
      </c>
    </row>
    <row r="6263" spans="1:8" x14ac:dyDescent="0.25">
      <c r="A6263" s="1">
        <v>410262</v>
      </c>
      <c r="B6263" s="1" t="s">
        <v>1527</v>
      </c>
      <c r="C6263" s="1">
        <v>113385003</v>
      </c>
      <c r="D6263" s="1">
        <v>262</v>
      </c>
      <c r="E6263" s="1" t="s">
        <v>1797</v>
      </c>
      <c r="F6263" s="1" t="s">
        <v>234</v>
      </c>
      <c r="G6263" s="1" t="s">
        <v>194</v>
      </c>
      <c r="H6263" s="1" t="s">
        <v>240</v>
      </c>
    </row>
    <row r="6264" spans="1:8" x14ac:dyDescent="0.25">
      <c r="A6264" s="1">
        <v>410263</v>
      </c>
      <c r="B6264" s="1" t="s">
        <v>1527</v>
      </c>
      <c r="C6264" s="1">
        <v>113385303</v>
      </c>
      <c r="D6264" s="1">
        <v>263</v>
      </c>
      <c r="E6264" s="1" t="s">
        <v>1798</v>
      </c>
      <c r="F6264" s="1" t="s">
        <v>234</v>
      </c>
      <c r="G6264" s="1" t="s">
        <v>194</v>
      </c>
      <c r="H6264" s="1" t="s">
        <v>240</v>
      </c>
    </row>
    <row r="6265" spans="1:8" x14ac:dyDescent="0.25">
      <c r="A6265" s="1">
        <v>410264</v>
      </c>
      <c r="B6265" s="1" t="s">
        <v>1527</v>
      </c>
      <c r="C6265" s="1">
        <v>114060503</v>
      </c>
      <c r="D6265" s="1">
        <v>264</v>
      </c>
      <c r="E6265" s="1" t="s">
        <v>1799</v>
      </c>
      <c r="F6265" s="1" t="s">
        <v>235</v>
      </c>
      <c r="G6265" s="1" t="s">
        <v>195</v>
      </c>
      <c r="H6265" s="1" t="s">
        <v>240</v>
      </c>
    </row>
    <row r="6266" spans="1:8" x14ac:dyDescent="0.25">
      <c r="A6266" s="1">
        <v>410265</v>
      </c>
      <c r="B6266" s="1" t="s">
        <v>1527</v>
      </c>
      <c r="C6266" s="1">
        <v>114060753</v>
      </c>
      <c r="D6266" s="1">
        <v>265</v>
      </c>
      <c r="E6266" s="1" t="s">
        <v>1800</v>
      </c>
      <c r="F6266" s="1" t="s">
        <v>235</v>
      </c>
      <c r="G6266" s="1" t="s">
        <v>195</v>
      </c>
      <c r="H6266" s="1" t="s">
        <v>240</v>
      </c>
    </row>
    <row r="6267" spans="1:8" x14ac:dyDescent="0.25">
      <c r="A6267" s="1">
        <v>410266</v>
      </c>
      <c r="B6267" s="1" t="s">
        <v>1527</v>
      </c>
      <c r="C6267" s="1">
        <v>114060853</v>
      </c>
      <c r="D6267" s="1">
        <v>266</v>
      </c>
      <c r="E6267" s="1" t="s">
        <v>1801</v>
      </c>
      <c r="F6267" s="1" t="s">
        <v>235</v>
      </c>
      <c r="G6267" s="1" t="s">
        <v>195</v>
      </c>
      <c r="H6267" s="1" t="s">
        <v>240</v>
      </c>
    </row>
    <row r="6268" spans="1:8" x14ac:dyDescent="0.25">
      <c r="A6268" s="1">
        <v>410267</v>
      </c>
      <c r="B6268" s="1" t="s">
        <v>1527</v>
      </c>
      <c r="C6268" s="1">
        <v>114061103</v>
      </c>
      <c r="D6268" s="1">
        <v>267</v>
      </c>
      <c r="E6268" s="1" t="s">
        <v>1802</v>
      </c>
      <c r="F6268" s="1" t="s">
        <v>235</v>
      </c>
      <c r="G6268" s="1" t="s">
        <v>195</v>
      </c>
      <c r="H6268" s="1" t="s">
        <v>240</v>
      </c>
    </row>
    <row r="6269" spans="1:8" x14ac:dyDescent="0.25">
      <c r="A6269" s="1">
        <v>410268</v>
      </c>
      <c r="B6269" s="1" t="s">
        <v>1527</v>
      </c>
      <c r="C6269" s="1">
        <v>114061503</v>
      </c>
      <c r="D6269" s="1">
        <v>268</v>
      </c>
      <c r="E6269" s="1" t="s">
        <v>1803</v>
      </c>
      <c r="F6269" s="1" t="s">
        <v>235</v>
      </c>
      <c r="G6269" s="1" t="s">
        <v>195</v>
      </c>
      <c r="H6269" s="1" t="s">
        <v>240</v>
      </c>
    </row>
    <row r="6270" spans="1:8" x14ac:dyDescent="0.25">
      <c r="A6270" s="1">
        <v>410269</v>
      </c>
      <c r="B6270" s="1" t="s">
        <v>1527</v>
      </c>
      <c r="C6270" s="1">
        <v>114062003</v>
      </c>
      <c r="D6270" s="1">
        <v>269</v>
      </c>
      <c r="E6270" s="1" t="s">
        <v>1804</v>
      </c>
      <c r="F6270" s="1" t="s">
        <v>235</v>
      </c>
      <c r="G6270" s="1" t="s">
        <v>195</v>
      </c>
      <c r="H6270" s="1" t="s">
        <v>240</v>
      </c>
    </row>
    <row r="6271" spans="1:8" x14ac:dyDescent="0.25">
      <c r="A6271" s="1">
        <v>410270</v>
      </c>
      <c r="B6271" s="1" t="s">
        <v>1527</v>
      </c>
      <c r="C6271" s="1">
        <v>114062503</v>
      </c>
      <c r="D6271" s="1">
        <v>270</v>
      </c>
      <c r="E6271" s="1" t="s">
        <v>1805</v>
      </c>
      <c r="F6271" s="1" t="s">
        <v>235</v>
      </c>
      <c r="G6271" s="1" t="s">
        <v>195</v>
      </c>
      <c r="H6271" s="1" t="s">
        <v>240</v>
      </c>
    </row>
    <row r="6272" spans="1:8" x14ac:dyDescent="0.25">
      <c r="A6272" s="1">
        <v>410271</v>
      </c>
      <c r="B6272" s="1" t="s">
        <v>1527</v>
      </c>
      <c r="C6272" s="1">
        <v>114063003</v>
      </c>
      <c r="D6272" s="1">
        <v>271</v>
      </c>
      <c r="E6272" s="1" t="s">
        <v>1806</v>
      </c>
      <c r="F6272" s="1" t="s">
        <v>235</v>
      </c>
      <c r="G6272" s="1" t="s">
        <v>195</v>
      </c>
      <c r="H6272" s="1" t="s">
        <v>240</v>
      </c>
    </row>
    <row r="6273" spans="1:8" x14ac:dyDescent="0.25">
      <c r="A6273" s="1">
        <v>410272</v>
      </c>
      <c r="B6273" s="1" t="s">
        <v>1527</v>
      </c>
      <c r="C6273" s="1">
        <v>114063503</v>
      </c>
      <c r="D6273" s="1">
        <v>272</v>
      </c>
      <c r="E6273" s="1" t="s">
        <v>1807</v>
      </c>
      <c r="F6273" s="1" t="s">
        <v>235</v>
      </c>
      <c r="G6273" s="1" t="s">
        <v>195</v>
      </c>
      <c r="H6273" s="1" t="s">
        <v>240</v>
      </c>
    </row>
    <row r="6274" spans="1:8" x14ac:dyDescent="0.25">
      <c r="A6274" s="1">
        <v>410273</v>
      </c>
      <c r="B6274" s="1" t="s">
        <v>1527</v>
      </c>
      <c r="C6274" s="1">
        <v>114064003</v>
      </c>
      <c r="D6274" s="1">
        <v>273</v>
      </c>
      <c r="E6274" s="1" t="s">
        <v>1808</v>
      </c>
      <c r="F6274" s="1" t="s">
        <v>235</v>
      </c>
      <c r="G6274" s="1" t="s">
        <v>195</v>
      </c>
      <c r="H6274" s="1" t="s">
        <v>240</v>
      </c>
    </row>
    <row r="6275" spans="1:8" x14ac:dyDescent="0.25">
      <c r="A6275" s="1">
        <v>410274</v>
      </c>
      <c r="B6275" s="1" t="s">
        <v>1527</v>
      </c>
      <c r="C6275" s="1">
        <v>114065503</v>
      </c>
      <c r="D6275" s="1">
        <v>274</v>
      </c>
      <c r="E6275" s="1" t="s">
        <v>1809</v>
      </c>
      <c r="F6275" s="1" t="s">
        <v>235</v>
      </c>
      <c r="G6275" s="1" t="s">
        <v>195</v>
      </c>
      <c r="H6275" s="1" t="s">
        <v>240</v>
      </c>
    </row>
    <row r="6276" spans="1:8" x14ac:dyDescent="0.25">
      <c r="A6276" s="1">
        <v>410275</v>
      </c>
      <c r="B6276" s="1" t="s">
        <v>1527</v>
      </c>
      <c r="C6276" s="1">
        <v>114066503</v>
      </c>
      <c r="D6276" s="1">
        <v>275</v>
      </c>
      <c r="E6276" s="1" t="s">
        <v>1810</v>
      </c>
      <c r="F6276" s="1" t="s">
        <v>235</v>
      </c>
      <c r="G6276" s="1" t="s">
        <v>195</v>
      </c>
      <c r="H6276" s="1" t="s">
        <v>240</v>
      </c>
    </row>
    <row r="6277" spans="1:8" x14ac:dyDescent="0.25">
      <c r="A6277" s="1">
        <v>410276</v>
      </c>
      <c r="B6277" s="1" t="s">
        <v>1527</v>
      </c>
      <c r="C6277" s="1">
        <v>114067002</v>
      </c>
      <c r="D6277" s="1">
        <v>276</v>
      </c>
      <c r="E6277" s="1" t="s">
        <v>1811</v>
      </c>
      <c r="F6277" s="1" t="s">
        <v>235</v>
      </c>
      <c r="G6277" s="1" t="s">
        <v>195</v>
      </c>
      <c r="H6277" s="1" t="s">
        <v>240</v>
      </c>
    </row>
    <row r="6278" spans="1:8" x14ac:dyDescent="0.25">
      <c r="A6278" s="1">
        <v>410277</v>
      </c>
      <c r="B6278" s="1" t="s">
        <v>1527</v>
      </c>
      <c r="C6278" s="1">
        <v>114067503</v>
      </c>
      <c r="D6278" s="1">
        <v>277</v>
      </c>
      <c r="E6278" s="1" t="s">
        <v>1812</v>
      </c>
      <c r="F6278" s="1" t="s">
        <v>235</v>
      </c>
      <c r="G6278" s="1" t="s">
        <v>195</v>
      </c>
      <c r="H6278" s="1" t="s">
        <v>240</v>
      </c>
    </row>
    <row r="6279" spans="1:8" x14ac:dyDescent="0.25">
      <c r="A6279" s="1">
        <v>410278</v>
      </c>
      <c r="B6279" s="1" t="s">
        <v>1527</v>
      </c>
      <c r="C6279" s="1">
        <v>114068003</v>
      </c>
      <c r="D6279" s="1">
        <v>278</v>
      </c>
      <c r="E6279" s="1" t="s">
        <v>1813</v>
      </c>
      <c r="F6279" s="1" t="s">
        <v>235</v>
      </c>
      <c r="G6279" s="1" t="s">
        <v>195</v>
      </c>
      <c r="H6279" s="1" t="s">
        <v>240</v>
      </c>
    </row>
    <row r="6280" spans="1:8" x14ac:dyDescent="0.25">
      <c r="A6280" s="1">
        <v>410279</v>
      </c>
      <c r="B6280" s="1" t="s">
        <v>1527</v>
      </c>
      <c r="C6280" s="1">
        <v>114068103</v>
      </c>
      <c r="D6280" s="1">
        <v>279</v>
      </c>
      <c r="E6280" s="1" t="s">
        <v>1814</v>
      </c>
      <c r="F6280" s="1" t="s">
        <v>235</v>
      </c>
      <c r="G6280" s="1" t="s">
        <v>195</v>
      </c>
      <c r="H6280" s="1" t="s">
        <v>240</v>
      </c>
    </row>
    <row r="6281" spans="1:8" x14ac:dyDescent="0.25">
      <c r="A6281" s="1">
        <v>410280</v>
      </c>
      <c r="B6281" s="1" t="s">
        <v>1527</v>
      </c>
      <c r="C6281" s="1">
        <v>114069103</v>
      </c>
      <c r="D6281" s="1">
        <v>280</v>
      </c>
      <c r="E6281" s="1" t="s">
        <v>1815</v>
      </c>
      <c r="F6281" s="1" t="s">
        <v>235</v>
      </c>
      <c r="G6281" s="1" t="s">
        <v>195</v>
      </c>
      <c r="H6281" s="1" t="s">
        <v>240</v>
      </c>
    </row>
    <row r="6282" spans="1:8" x14ac:dyDescent="0.25">
      <c r="A6282" s="1">
        <v>410281</v>
      </c>
      <c r="B6282" s="1" t="s">
        <v>1527</v>
      </c>
      <c r="C6282" s="1">
        <v>114069353</v>
      </c>
      <c r="D6282" s="1">
        <v>281</v>
      </c>
      <c r="E6282" s="1" t="s">
        <v>1816</v>
      </c>
      <c r="F6282" s="1" t="s">
        <v>235</v>
      </c>
      <c r="G6282" s="1" t="s">
        <v>195</v>
      </c>
      <c r="H6282" s="1" t="s">
        <v>240</v>
      </c>
    </row>
    <row r="6283" spans="1:8" x14ac:dyDescent="0.25">
      <c r="A6283" s="1">
        <v>410282</v>
      </c>
      <c r="B6283" s="1" t="s">
        <v>1527</v>
      </c>
      <c r="C6283" s="1">
        <v>115210503</v>
      </c>
      <c r="D6283" s="1">
        <v>282</v>
      </c>
      <c r="E6283" s="1" t="s">
        <v>1817</v>
      </c>
      <c r="F6283" s="1" t="s">
        <v>234</v>
      </c>
      <c r="G6283" s="1" t="s">
        <v>196</v>
      </c>
      <c r="H6283" s="1" t="s">
        <v>240</v>
      </c>
    </row>
    <row r="6284" spans="1:8" x14ac:dyDescent="0.25">
      <c r="A6284" s="1">
        <v>410283</v>
      </c>
      <c r="B6284" s="1" t="s">
        <v>1527</v>
      </c>
      <c r="C6284" s="1">
        <v>115211003</v>
      </c>
      <c r="D6284" s="1">
        <v>283</v>
      </c>
      <c r="E6284" s="1" t="s">
        <v>1818</v>
      </c>
      <c r="F6284" s="1" t="s">
        <v>234</v>
      </c>
      <c r="G6284" s="1" t="s">
        <v>196</v>
      </c>
      <c r="H6284" s="1" t="s">
        <v>240</v>
      </c>
    </row>
    <row r="6285" spans="1:8" x14ac:dyDescent="0.25">
      <c r="A6285" s="1">
        <v>410284</v>
      </c>
      <c r="B6285" s="1" t="s">
        <v>1527</v>
      </c>
      <c r="C6285" s="1">
        <v>115211103</v>
      </c>
      <c r="D6285" s="1">
        <v>284</v>
      </c>
      <c r="E6285" s="1" t="s">
        <v>1819</v>
      </c>
      <c r="F6285" s="1" t="s">
        <v>234</v>
      </c>
      <c r="G6285" s="1" t="s">
        <v>196</v>
      </c>
      <c r="H6285" s="1" t="s">
        <v>240</v>
      </c>
    </row>
    <row r="6286" spans="1:8" x14ac:dyDescent="0.25">
      <c r="A6286" s="1">
        <v>410285</v>
      </c>
      <c r="B6286" s="1" t="s">
        <v>1527</v>
      </c>
      <c r="C6286" s="1">
        <v>115211603</v>
      </c>
      <c r="D6286" s="1">
        <v>285</v>
      </c>
      <c r="E6286" s="1" t="s">
        <v>1820</v>
      </c>
      <c r="F6286" s="1" t="s">
        <v>234</v>
      </c>
      <c r="G6286" s="1" t="s">
        <v>196</v>
      </c>
      <c r="H6286" s="1" t="s">
        <v>240</v>
      </c>
    </row>
    <row r="6287" spans="1:8" x14ac:dyDescent="0.25">
      <c r="A6287" s="1">
        <v>410286</v>
      </c>
      <c r="B6287" s="1" t="s">
        <v>1527</v>
      </c>
      <c r="C6287" s="1">
        <v>115212503</v>
      </c>
      <c r="D6287" s="1">
        <v>286</v>
      </c>
      <c r="E6287" s="1" t="s">
        <v>1821</v>
      </c>
      <c r="F6287" s="1" t="s">
        <v>234</v>
      </c>
      <c r="G6287" s="1" t="s">
        <v>196</v>
      </c>
      <c r="H6287" s="1" t="s">
        <v>240</v>
      </c>
    </row>
    <row r="6288" spans="1:8" x14ac:dyDescent="0.25">
      <c r="A6288" s="1">
        <v>410287</v>
      </c>
      <c r="B6288" s="1" t="s">
        <v>1527</v>
      </c>
      <c r="C6288" s="1">
        <v>115216503</v>
      </c>
      <c r="D6288" s="1">
        <v>287</v>
      </c>
      <c r="E6288" s="1" t="s">
        <v>1822</v>
      </c>
      <c r="F6288" s="1" t="s">
        <v>234</v>
      </c>
      <c r="G6288" s="1" t="s">
        <v>196</v>
      </c>
      <c r="H6288" s="1" t="s">
        <v>240</v>
      </c>
    </row>
    <row r="6289" spans="1:8" x14ac:dyDescent="0.25">
      <c r="A6289" s="1">
        <v>410288</v>
      </c>
      <c r="B6289" s="1" t="s">
        <v>1527</v>
      </c>
      <c r="C6289" s="1">
        <v>115218003</v>
      </c>
      <c r="D6289" s="1">
        <v>288</v>
      </c>
      <c r="E6289" s="1" t="s">
        <v>1823</v>
      </c>
      <c r="F6289" s="1" t="s">
        <v>234</v>
      </c>
      <c r="G6289" s="1" t="s">
        <v>196</v>
      </c>
      <c r="H6289" s="1" t="s">
        <v>240</v>
      </c>
    </row>
    <row r="6290" spans="1:8" x14ac:dyDescent="0.25">
      <c r="A6290" s="1">
        <v>410289</v>
      </c>
      <c r="B6290" s="1" t="s">
        <v>1527</v>
      </c>
      <c r="C6290" s="1">
        <v>115218303</v>
      </c>
      <c r="D6290" s="1">
        <v>289</v>
      </c>
      <c r="E6290" s="1" t="s">
        <v>1824</v>
      </c>
      <c r="F6290" s="1" t="s">
        <v>234</v>
      </c>
      <c r="G6290" s="1" t="s">
        <v>196</v>
      </c>
      <c r="H6290" s="1" t="s">
        <v>240</v>
      </c>
    </row>
    <row r="6291" spans="1:8" x14ac:dyDescent="0.25">
      <c r="A6291" s="1">
        <v>410290</v>
      </c>
      <c r="B6291" s="1" t="s">
        <v>1527</v>
      </c>
      <c r="C6291" s="1">
        <v>115219002</v>
      </c>
      <c r="D6291" s="1">
        <v>290</v>
      </c>
      <c r="E6291" s="1" t="s">
        <v>1825</v>
      </c>
      <c r="F6291" s="1" t="s">
        <v>234</v>
      </c>
      <c r="G6291" s="1" t="s">
        <v>196</v>
      </c>
      <c r="H6291" s="1" t="s">
        <v>240</v>
      </c>
    </row>
    <row r="6292" spans="1:8" x14ac:dyDescent="0.25">
      <c r="A6292" s="1">
        <v>410291</v>
      </c>
      <c r="B6292" s="1" t="s">
        <v>1527</v>
      </c>
      <c r="C6292" s="1">
        <v>115221402</v>
      </c>
      <c r="D6292" s="1">
        <v>291</v>
      </c>
      <c r="E6292" s="1" t="s">
        <v>1826</v>
      </c>
      <c r="F6292" s="1" t="s">
        <v>234</v>
      </c>
      <c r="G6292" s="1" t="s">
        <v>197</v>
      </c>
      <c r="H6292" s="1" t="s">
        <v>240</v>
      </c>
    </row>
    <row r="6293" spans="1:8" x14ac:dyDescent="0.25">
      <c r="A6293" s="1">
        <v>410292</v>
      </c>
      <c r="B6293" s="1" t="s">
        <v>1527</v>
      </c>
      <c r="C6293" s="1">
        <v>115221753</v>
      </c>
      <c r="D6293" s="1">
        <v>292</v>
      </c>
      <c r="E6293" s="1" t="s">
        <v>1827</v>
      </c>
      <c r="F6293" s="1" t="s">
        <v>234</v>
      </c>
      <c r="G6293" s="1" t="s">
        <v>197</v>
      </c>
      <c r="H6293" s="1" t="s">
        <v>240</v>
      </c>
    </row>
    <row r="6294" spans="1:8" x14ac:dyDescent="0.25">
      <c r="A6294" s="1">
        <v>410293</v>
      </c>
      <c r="B6294" s="1" t="s">
        <v>1527</v>
      </c>
      <c r="C6294" s="1">
        <v>115222504</v>
      </c>
      <c r="D6294" s="1">
        <v>293</v>
      </c>
      <c r="E6294" s="1" t="s">
        <v>1828</v>
      </c>
      <c r="F6294" s="1" t="s">
        <v>234</v>
      </c>
      <c r="G6294" s="1" t="s">
        <v>197</v>
      </c>
      <c r="H6294" s="1" t="s">
        <v>240</v>
      </c>
    </row>
    <row r="6295" spans="1:8" x14ac:dyDescent="0.25">
      <c r="A6295" s="1">
        <v>410294</v>
      </c>
      <c r="B6295" s="1" t="s">
        <v>1527</v>
      </c>
      <c r="C6295" s="1">
        <v>115222752</v>
      </c>
      <c r="D6295" s="1">
        <v>294</v>
      </c>
      <c r="E6295" s="1" t="s">
        <v>1829</v>
      </c>
      <c r="F6295" s="1" t="s">
        <v>234</v>
      </c>
      <c r="G6295" s="1" t="s">
        <v>197</v>
      </c>
      <c r="H6295" s="1" t="s">
        <v>240</v>
      </c>
    </row>
    <row r="6296" spans="1:8" x14ac:dyDescent="0.25">
      <c r="A6296" s="1">
        <v>410295</v>
      </c>
      <c r="B6296" s="1" t="s">
        <v>1527</v>
      </c>
      <c r="C6296" s="1">
        <v>115224003</v>
      </c>
      <c r="D6296" s="1">
        <v>295</v>
      </c>
      <c r="E6296" s="1" t="s">
        <v>1830</v>
      </c>
      <c r="F6296" s="1" t="s">
        <v>234</v>
      </c>
      <c r="G6296" s="1" t="s">
        <v>197</v>
      </c>
      <c r="H6296" s="1" t="s">
        <v>240</v>
      </c>
    </row>
    <row r="6297" spans="1:8" x14ac:dyDescent="0.25">
      <c r="A6297" s="1">
        <v>410296</v>
      </c>
      <c r="B6297" s="1" t="s">
        <v>1527</v>
      </c>
      <c r="C6297" s="1">
        <v>115226003</v>
      </c>
      <c r="D6297" s="1">
        <v>296</v>
      </c>
      <c r="E6297" s="1" t="s">
        <v>1831</v>
      </c>
      <c r="F6297" s="1" t="s">
        <v>234</v>
      </c>
      <c r="G6297" s="1" t="s">
        <v>197</v>
      </c>
      <c r="H6297" s="1" t="s">
        <v>240</v>
      </c>
    </row>
    <row r="6298" spans="1:8" x14ac:dyDescent="0.25">
      <c r="A6298" s="1">
        <v>410297</v>
      </c>
      <c r="B6298" s="1" t="s">
        <v>1527</v>
      </c>
      <c r="C6298" s="1">
        <v>115226103</v>
      </c>
      <c r="D6298" s="1">
        <v>297</v>
      </c>
      <c r="E6298" s="1" t="s">
        <v>1832</v>
      </c>
      <c r="F6298" s="1" t="s">
        <v>234</v>
      </c>
      <c r="G6298" s="1" t="s">
        <v>197</v>
      </c>
      <c r="H6298" s="1" t="s">
        <v>240</v>
      </c>
    </row>
    <row r="6299" spans="1:8" x14ac:dyDescent="0.25">
      <c r="A6299" s="1">
        <v>410298</v>
      </c>
      <c r="B6299" s="1" t="s">
        <v>1527</v>
      </c>
      <c r="C6299" s="1">
        <v>115228003</v>
      </c>
      <c r="D6299" s="1">
        <v>298</v>
      </c>
      <c r="E6299" s="1" t="s">
        <v>1833</v>
      </c>
      <c r="F6299" s="1" t="s">
        <v>234</v>
      </c>
      <c r="G6299" s="1" t="s">
        <v>197</v>
      </c>
      <c r="H6299" s="1" t="s">
        <v>240</v>
      </c>
    </row>
    <row r="6300" spans="1:8" x14ac:dyDescent="0.25">
      <c r="A6300" s="1">
        <v>410299</v>
      </c>
      <c r="B6300" s="1" t="s">
        <v>1527</v>
      </c>
      <c r="C6300" s="1">
        <v>115228303</v>
      </c>
      <c r="D6300" s="1">
        <v>299</v>
      </c>
      <c r="E6300" s="1" t="s">
        <v>1834</v>
      </c>
      <c r="F6300" s="1" t="s">
        <v>234</v>
      </c>
      <c r="G6300" s="1" t="s">
        <v>197</v>
      </c>
      <c r="H6300" s="1" t="s">
        <v>240</v>
      </c>
    </row>
    <row r="6301" spans="1:8" x14ac:dyDescent="0.25">
      <c r="A6301" s="1">
        <v>410300</v>
      </c>
      <c r="B6301" s="1" t="s">
        <v>1527</v>
      </c>
      <c r="C6301" s="1">
        <v>115229003</v>
      </c>
      <c r="D6301" s="1">
        <v>300</v>
      </c>
      <c r="E6301" s="1" t="s">
        <v>1835</v>
      </c>
      <c r="F6301" s="1" t="s">
        <v>234</v>
      </c>
      <c r="G6301" s="1" t="s">
        <v>197</v>
      </c>
      <c r="H6301" s="1" t="s">
        <v>240</v>
      </c>
    </row>
    <row r="6302" spans="1:8" x14ac:dyDescent="0.25">
      <c r="A6302" s="1">
        <v>410301</v>
      </c>
      <c r="B6302" s="1" t="s">
        <v>1527</v>
      </c>
      <c r="C6302" s="1">
        <v>115503004</v>
      </c>
      <c r="D6302" s="1">
        <v>301</v>
      </c>
      <c r="E6302" s="1" t="s">
        <v>1836</v>
      </c>
      <c r="F6302" s="1" t="s">
        <v>234</v>
      </c>
      <c r="G6302" s="1" t="s">
        <v>198</v>
      </c>
      <c r="H6302" s="1" t="s">
        <v>240</v>
      </c>
    </row>
    <row r="6303" spans="1:8" x14ac:dyDescent="0.25">
      <c r="A6303" s="1">
        <v>410302</v>
      </c>
      <c r="B6303" s="1" t="s">
        <v>1527</v>
      </c>
      <c r="C6303" s="1">
        <v>115504003</v>
      </c>
      <c r="D6303" s="1">
        <v>302</v>
      </c>
      <c r="E6303" s="1" t="s">
        <v>1837</v>
      </c>
      <c r="F6303" s="1" t="s">
        <v>234</v>
      </c>
      <c r="G6303" s="1" t="s">
        <v>198</v>
      </c>
      <c r="H6303" s="1" t="s">
        <v>240</v>
      </c>
    </row>
    <row r="6304" spans="1:8" x14ac:dyDescent="0.25">
      <c r="A6304" s="1">
        <v>410303</v>
      </c>
      <c r="B6304" s="1" t="s">
        <v>1527</v>
      </c>
      <c r="C6304" s="1">
        <v>115506003</v>
      </c>
      <c r="D6304" s="1">
        <v>303</v>
      </c>
      <c r="E6304" s="1" t="s">
        <v>1838</v>
      </c>
      <c r="F6304" s="1" t="s">
        <v>234</v>
      </c>
      <c r="G6304" s="1" t="s">
        <v>198</v>
      </c>
      <c r="H6304" s="1" t="s">
        <v>240</v>
      </c>
    </row>
    <row r="6305" spans="1:8" x14ac:dyDescent="0.25">
      <c r="A6305" s="1">
        <v>410304</v>
      </c>
      <c r="B6305" s="1" t="s">
        <v>1527</v>
      </c>
      <c r="C6305" s="1">
        <v>115508003</v>
      </c>
      <c r="D6305" s="1">
        <v>304</v>
      </c>
      <c r="E6305" s="1" t="s">
        <v>1839</v>
      </c>
      <c r="F6305" s="1" t="s">
        <v>234</v>
      </c>
      <c r="G6305" s="1" t="s">
        <v>198</v>
      </c>
      <c r="H6305" s="1" t="s">
        <v>240</v>
      </c>
    </row>
    <row r="6306" spans="1:8" x14ac:dyDescent="0.25">
      <c r="A6306" s="1">
        <v>410305</v>
      </c>
      <c r="B6306" s="1" t="s">
        <v>1527</v>
      </c>
      <c r="C6306" s="1">
        <v>115674603</v>
      </c>
      <c r="D6306" s="1">
        <v>305</v>
      </c>
      <c r="E6306" s="1" t="s">
        <v>1840</v>
      </c>
      <c r="F6306" s="1" t="s">
        <v>234</v>
      </c>
      <c r="G6306" s="1" t="s">
        <v>192</v>
      </c>
      <c r="H6306" s="1" t="s">
        <v>240</v>
      </c>
    </row>
    <row r="6307" spans="1:8" x14ac:dyDescent="0.25">
      <c r="A6307" s="1">
        <v>410306</v>
      </c>
      <c r="B6307" s="1" t="s">
        <v>1527</v>
      </c>
      <c r="C6307" s="1">
        <v>116191004</v>
      </c>
      <c r="D6307" s="1">
        <v>306</v>
      </c>
      <c r="E6307" s="1" t="s">
        <v>1841</v>
      </c>
      <c r="F6307" s="1" t="s">
        <v>236</v>
      </c>
      <c r="G6307" s="1" t="s">
        <v>199</v>
      </c>
      <c r="H6307" s="1" t="s">
        <v>240</v>
      </c>
    </row>
    <row r="6308" spans="1:8" x14ac:dyDescent="0.25">
      <c r="A6308" s="1">
        <v>410307</v>
      </c>
      <c r="B6308" s="1" t="s">
        <v>1527</v>
      </c>
      <c r="C6308" s="1">
        <v>116191103</v>
      </c>
      <c r="D6308" s="1">
        <v>307</v>
      </c>
      <c r="E6308" s="1" t="s">
        <v>1842</v>
      </c>
      <c r="F6308" s="1" t="s">
        <v>236</v>
      </c>
      <c r="G6308" s="1" t="s">
        <v>199</v>
      </c>
      <c r="H6308" s="1" t="s">
        <v>240</v>
      </c>
    </row>
    <row r="6309" spans="1:8" x14ac:dyDescent="0.25">
      <c r="A6309" s="1">
        <v>410308</v>
      </c>
      <c r="B6309" s="1" t="s">
        <v>1527</v>
      </c>
      <c r="C6309" s="1">
        <v>116191203</v>
      </c>
      <c r="D6309" s="1">
        <v>308</v>
      </c>
      <c r="E6309" s="1" t="s">
        <v>1843</v>
      </c>
      <c r="F6309" s="1" t="s">
        <v>236</v>
      </c>
      <c r="G6309" s="1" t="s">
        <v>199</v>
      </c>
      <c r="H6309" s="1" t="s">
        <v>240</v>
      </c>
    </row>
    <row r="6310" spans="1:8" x14ac:dyDescent="0.25">
      <c r="A6310" s="1">
        <v>410309</v>
      </c>
      <c r="B6310" s="1" t="s">
        <v>1527</v>
      </c>
      <c r="C6310" s="1">
        <v>116191503</v>
      </c>
      <c r="D6310" s="1">
        <v>309</v>
      </c>
      <c r="E6310" s="1" t="s">
        <v>1844</v>
      </c>
      <c r="F6310" s="1" t="s">
        <v>236</v>
      </c>
      <c r="G6310" s="1" t="s">
        <v>199</v>
      </c>
      <c r="H6310" s="1" t="s">
        <v>240</v>
      </c>
    </row>
    <row r="6311" spans="1:8" x14ac:dyDescent="0.25">
      <c r="A6311" s="1">
        <v>410310</v>
      </c>
      <c r="B6311" s="1" t="s">
        <v>1527</v>
      </c>
      <c r="C6311" s="1">
        <v>116195004</v>
      </c>
      <c r="D6311" s="1">
        <v>310</v>
      </c>
      <c r="E6311" s="1" t="s">
        <v>1845</v>
      </c>
      <c r="F6311" s="1" t="s">
        <v>236</v>
      </c>
      <c r="G6311" s="1" t="s">
        <v>199</v>
      </c>
      <c r="H6311" s="1" t="s">
        <v>240</v>
      </c>
    </row>
    <row r="6312" spans="1:8" x14ac:dyDescent="0.25">
      <c r="A6312" s="1">
        <v>410311</v>
      </c>
      <c r="B6312" s="1" t="s">
        <v>1527</v>
      </c>
      <c r="C6312" s="1">
        <v>116197503</v>
      </c>
      <c r="D6312" s="1">
        <v>311</v>
      </c>
      <c r="E6312" s="1" t="s">
        <v>1846</v>
      </c>
      <c r="F6312" s="1" t="s">
        <v>236</v>
      </c>
      <c r="G6312" s="1" t="s">
        <v>199</v>
      </c>
      <c r="H6312" s="1" t="s">
        <v>240</v>
      </c>
    </row>
    <row r="6313" spans="1:8" x14ac:dyDescent="0.25">
      <c r="A6313" s="1">
        <v>410312</v>
      </c>
      <c r="B6313" s="1" t="s">
        <v>1527</v>
      </c>
      <c r="C6313" s="1">
        <v>116471803</v>
      </c>
      <c r="D6313" s="1">
        <v>312</v>
      </c>
      <c r="E6313" s="1" t="s">
        <v>1847</v>
      </c>
      <c r="F6313" s="1" t="s">
        <v>236</v>
      </c>
      <c r="G6313" s="1" t="s">
        <v>200</v>
      </c>
      <c r="H6313" s="1" t="s">
        <v>240</v>
      </c>
    </row>
    <row r="6314" spans="1:8" x14ac:dyDescent="0.25">
      <c r="A6314" s="1">
        <v>410313</v>
      </c>
      <c r="B6314" s="1" t="s">
        <v>1527</v>
      </c>
      <c r="C6314" s="1">
        <v>116493503</v>
      </c>
      <c r="D6314" s="1">
        <v>313</v>
      </c>
      <c r="E6314" s="1" t="s">
        <v>1848</v>
      </c>
      <c r="F6314" s="1" t="s">
        <v>236</v>
      </c>
      <c r="G6314" s="1" t="s">
        <v>201</v>
      </c>
      <c r="H6314" s="1" t="s">
        <v>240</v>
      </c>
    </row>
    <row r="6315" spans="1:8" x14ac:dyDescent="0.25">
      <c r="A6315" s="1">
        <v>410314</v>
      </c>
      <c r="B6315" s="1" t="s">
        <v>1527</v>
      </c>
      <c r="C6315" s="1">
        <v>116495003</v>
      </c>
      <c r="D6315" s="1">
        <v>314</v>
      </c>
      <c r="E6315" s="1" t="s">
        <v>1849</v>
      </c>
      <c r="F6315" s="1" t="s">
        <v>236</v>
      </c>
      <c r="G6315" s="1" t="s">
        <v>201</v>
      </c>
      <c r="H6315" s="1" t="s">
        <v>240</v>
      </c>
    </row>
    <row r="6316" spans="1:8" x14ac:dyDescent="0.25">
      <c r="A6316" s="1">
        <v>410315</v>
      </c>
      <c r="B6316" s="1" t="s">
        <v>1527</v>
      </c>
      <c r="C6316" s="1">
        <v>116495103</v>
      </c>
      <c r="D6316" s="1">
        <v>315</v>
      </c>
      <c r="E6316" s="1" t="s">
        <v>1850</v>
      </c>
      <c r="F6316" s="1" t="s">
        <v>236</v>
      </c>
      <c r="G6316" s="1" t="s">
        <v>201</v>
      </c>
      <c r="H6316" s="1" t="s">
        <v>240</v>
      </c>
    </row>
    <row r="6317" spans="1:8" x14ac:dyDescent="0.25">
      <c r="A6317" s="1">
        <v>410316</v>
      </c>
      <c r="B6317" s="1" t="s">
        <v>1527</v>
      </c>
      <c r="C6317" s="1">
        <v>116496503</v>
      </c>
      <c r="D6317" s="1">
        <v>316</v>
      </c>
      <c r="E6317" s="1" t="s">
        <v>1851</v>
      </c>
      <c r="F6317" s="1" t="s">
        <v>236</v>
      </c>
      <c r="G6317" s="1" t="s">
        <v>201</v>
      </c>
      <c r="H6317" s="1" t="s">
        <v>240</v>
      </c>
    </row>
    <row r="6318" spans="1:8" x14ac:dyDescent="0.25">
      <c r="A6318" s="1">
        <v>410317</v>
      </c>
      <c r="B6318" s="1" t="s">
        <v>1527</v>
      </c>
      <c r="C6318" s="1">
        <v>116496603</v>
      </c>
      <c r="D6318" s="1">
        <v>317</v>
      </c>
      <c r="E6318" s="1" t="s">
        <v>1852</v>
      </c>
      <c r="F6318" s="1" t="s">
        <v>236</v>
      </c>
      <c r="G6318" s="1" t="s">
        <v>201</v>
      </c>
      <c r="H6318" s="1" t="s">
        <v>240</v>
      </c>
    </row>
    <row r="6319" spans="1:8" x14ac:dyDescent="0.25">
      <c r="A6319" s="1">
        <v>410318</v>
      </c>
      <c r="B6319" s="1" t="s">
        <v>1527</v>
      </c>
      <c r="C6319" s="1">
        <v>116498003</v>
      </c>
      <c r="D6319" s="1">
        <v>318</v>
      </c>
      <c r="E6319" s="1" t="s">
        <v>1853</v>
      </c>
      <c r="F6319" s="1" t="s">
        <v>236</v>
      </c>
      <c r="G6319" s="1" t="s">
        <v>201</v>
      </c>
      <c r="H6319" s="1" t="s">
        <v>240</v>
      </c>
    </row>
    <row r="6320" spans="1:8" x14ac:dyDescent="0.25">
      <c r="A6320" s="1">
        <v>410319</v>
      </c>
      <c r="B6320" s="1" t="s">
        <v>1527</v>
      </c>
      <c r="C6320" s="1">
        <v>116555003</v>
      </c>
      <c r="D6320" s="1">
        <v>319</v>
      </c>
      <c r="E6320" s="1" t="s">
        <v>1854</v>
      </c>
      <c r="F6320" s="1" t="s">
        <v>232</v>
      </c>
      <c r="G6320" s="1" t="s">
        <v>202</v>
      </c>
      <c r="H6320" s="1" t="s">
        <v>240</v>
      </c>
    </row>
    <row r="6321" spans="1:8" x14ac:dyDescent="0.25">
      <c r="A6321" s="1">
        <v>410320</v>
      </c>
      <c r="B6321" s="1" t="s">
        <v>1527</v>
      </c>
      <c r="C6321" s="1">
        <v>116557103</v>
      </c>
      <c r="D6321" s="1">
        <v>320</v>
      </c>
      <c r="E6321" s="1" t="s">
        <v>1855</v>
      </c>
      <c r="F6321" s="1" t="s">
        <v>232</v>
      </c>
      <c r="G6321" s="1" t="s">
        <v>202</v>
      </c>
      <c r="H6321" s="1" t="s">
        <v>240</v>
      </c>
    </row>
    <row r="6322" spans="1:8" x14ac:dyDescent="0.25">
      <c r="A6322" s="1">
        <v>410321</v>
      </c>
      <c r="B6322" s="1" t="s">
        <v>1527</v>
      </c>
      <c r="C6322" s="1">
        <v>116604003</v>
      </c>
      <c r="D6322" s="1">
        <v>321</v>
      </c>
      <c r="E6322" s="1" t="s">
        <v>1856</v>
      </c>
      <c r="F6322" s="1" t="s">
        <v>232</v>
      </c>
      <c r="G6322" s="1" t="s">
        <v>203</v>
      </c>
      <c r="H6322" s="1" t="s">
        <v>240</v>
      </c>
    </row>
    <row r="6323" spans="1:8" x14ac:dyDescent="0.25">
      <c r="A6323" s="1">
        <v>410322</v>
      </c>
      <c r="B6323" s="1" t="s">
        <v>1527</v>
      </c>
      <c r="C6323" s="1">
        <v>116605003</v>
      </c>
      <c r="D6323" s="1">
        <v>322</v>
      </c>
      <c r="E6323" s="1" t="s">
        <v>1857</v>
      </c>
      <c r="F6323" s="1" t="s">
        <v>232</v>
      </c>
      <c r="G6323" s="1" t="s">
        <v>203</v>
      </c>
      <c r="H6323" s="1" t="s">
        <v>240</v>
      </c>
    </row>
    <row r="6324" spans="1:8" x14ac:dyDescent="0.25">
      <c r="A6324" s="1">
        <v>410323</v>
      </c>
      <c r="B6324" s="1" t="s">
        <v>1527</v>
      </c>
      <c r="C6324" s="1">
        <v>117080503</v>
      </c>
      <c r="D6324" s="1">
        <v>323</v>
      </c>
      <c r="E6324" s="1" t="s">
        <v>1858</v>
      </c>
      <c r="F6324" s="1" t="s">
        <v>236</v>
      </c>
      <c r="G6324" s="1" t="s">
        <v>204</v>
      </c>
      <c r="H6324" s="1" t="s">
        <v>240</v>
      </c>
    </row>
    <row r="6325" spans="1:8" x14ac:dyDescent="0.25">
      <c r="A6325" s="1">
        <v>410324</v>
      </c>
      <c r="B6325" s="1" t="s">
        <v>1527</v>
      </c>
      <c r="C6325" s="1">
        <v>117081003</v>
      </c>
      <c r="D6325" s="1">
        <v>324</v>
      </c>
      <c r="E6325" s="1" t="s">
        <v>1859</v>
      </c>
      <c r="F6325" s="1" t="s">
        <v>236</v>
      </c>
      <c r="G6325" s="1" t="s">
        <v>204</v>
      </c>
      <c r="H6325" s="1" t="s">
        <v>240</v>
      </c>
    </row>
    <row r="6326" spans="1:8" x14ac:dyDescent="0.25">
      <c r="A6326" s="1">
        <v>410325</v>
      </c>
      <c r="B6326" s="1" t="s">
        <v>1527</v>
      </c>
      <c r="C6326" s="1">
        <v>117083004</v>
      </c>
      <c r="D6326" s="1">
        <v>325</v>
      </c>
      <c r="E6326" s="1" t="s">
        <v>1860</v>
      </c>
      <c r="F6326" s="1" t="s">
        <v>236</v>
      </c>
      <c r="G6326" s="1" t="s">
        <v>204</v>
      </c>
      <c r="H6326" s="1" t="s">
        <v>240</v>
      </c>
    </row>
    <row r="6327" spans="1:8" x14ac:dyDescent="0.25">
      <c r="A6327" s="1">
        <v>410326</v>
      </c>
      <c r="B6327" s="1" t="s">
        <v>1527</v>
      </c>
      <c r="C6327" s="1">
        <v>117086003</v>
      </c>
      <c r="D6327" s="1">
        <v>326</v>
      </c>
      <c r="E6327" s="1" t="s">
        <v>1861</v>
      </c>
      <c r="F6327" s="1" t="s">
        <v>236</v>
      </c>
      <c r="G6327" s="1" t="s">
        <v>204</v>
      </c>
      <c r="H6327" s="1" t="s">
        <v>240</v>
      </c>
    </row>
    <row r="6328" spans="1:8" x14ac:dyDescent="0.25">
      <c r="A6328" s="1">
        <v>410327</v>
      </c>
      <c r="B6328" s="1" t="s">
        <v>1527</v>
      </c>
      <c r="C6328" s="1">
        <v>117086503</v>
      </c>
      <c r="D6328" s="1">
        <v>327</v>
      </c>
      <c r="E6328" s="1" t="s">
        <v>1862</v>
      </c>
      <c r="F6328" s="1" t="s">
        <v>236</v>
      </c>
      <c r="G6328" s="1" t="s">
        <v>204</v>
      </c>
      <c r="H6328" s="1" t="s">
        <v>240</v>
      </c>
    </row>
    <row r="6329" spans="1:8" x14ac:dyDescent="0.25">
      <c r="A6329" s="1">
        <v>410328</v>
      </c>
      <c r="B6329" s="1" t="s">
        <v>1527</v>
      </c>
      <c r="C6329" s="1">
        <v>117086653</v>
      </c>
      <c r="D6329" s="1">
        <v>328</v>
      </c>
      <c r="E6329" s="1" t="s">
        <v>1863</v>
      </c>
      <c r="F6329" s="1" t="s">
        <v>236</v>
      </c>
      <c r="G6329" s="1" t="s">
        <v>204</v>
      </c>
      <c r="H6329" s="1" t="s">
        <v>240</v>
      </c>
    </row>
    <row r="6330" spans="1:8" x14ac:dyDescent="0.25">
      <c r="A6330" s="1">
        <v>410329</v>
      </c>
      <c r="B6330" s="1" t="s">
        <v>1527</v>
      </c>
      <c r="C6330" s="1">
        <v>117089003</v>
      </c>
      <c r="D6330" s="1">
        <v>329</v>
      </c>
      <c r="E6330" s="1" t="s">
        <v>1864</v>
      </c>
      <c r="F6330" s="1" t="s">
        <v>236</v>
      </c>
      <c r="G6330" s="1" t="s">
        <v>204</v>
      </c>
      <c r="H6330" s="1" t="s">
        <v>240</v>
      </c>
    </row>
    <row r="6331" spans="1:8" x14ac:dyDescent="0.25">
      <c r="A6331" s="1">
        <v>410330</v>
      </c>
      <c r="B6331" s="1" t="s">
        <v>1527</v>
      </c>
      <c r="C6331" s="1">
        <v>117412003</v>
      </c>
      <c r="D6331" s="1">
        <v>330</v>
      </c>
      <c r="E6331" s="1" t="s">
        <v>1865</v>
      </c>
      <c r="F6331" s="1" t="s">
        <v>232</v>
      </c>
      <c r="G6331" s="1" t="s">
        <v>205</v>
      </c>
      <c r="H6331" s="1" t="s">
        <v>240</v>
      </c>
    </row>
    <row r="6332" spans="1:8" x14ac:dyDescent="0.25">
      <c r="A6332" s="1">
        <v>410331</v>
      </c>
      <c r="B6332" s="1" t="s">
        <v>1527</v>
      </c>
      <c r="C6332" s="1">
        <v>117414003</v>
      </c>
      <c r="D6332" s="1">
        <v>331</v>
      </c>
      <c r="E6332" s="1" t="s">
        <v>1866</v>
      </c>
      <c r="F6332" s="1" t="s">
        <v>232</v>
      </c>
      <c r="G6332" s="1" t="s">
        <v>205</v>
      </c>
      <c r="H6332" s="1" t="s">
        <v>240</v>
      </c>
    </row>
    <row r="6333" spans="1:8" x14ac:dyDescent="0.25">
      <c r="A6333" s="1">
        <v>410332</v>
      </c>
      <c r="B6333" s="1" t="s">
        <v>1527</v>
      </c>
      <c r="C6333" s="1">
        <v>117414203</v>
      </c>
      <c r="D6333" s="1">
        <v>332</v>
      </c>
      <c r="E6333" s="1" t="s">
        <v>1867</v>
      </c>
      <c r="F6333" s="1" t="s">
        <v>232</v>
      </c>
      <c r="G6333" s="1" t="s">
        <v>205</v>
      </c>
      <c r="H6333" s="1" t="s">
        <v>240</v>
      </c>
    </row>
    <row r="6334" spans="1:8" x14ac:dyDescent="0.25">
      <c r="A6334" s="1">
        <v>410333</v>
      </c>
      <c r="B6334" s="1" t="s">
        <v>1527</v>
      </c>
      <c r="C6334" s="1">
        <v>117415004</v>
      </c>
      <c r="D6334" s="1">
        <v>333</v>
      </c>
      <c r="E6334" s="1" t="s">
        <v>1868</v>
      </c>
      <c r="F6334" s="1" t="s">
        <v>232</v>
      </c>
      <c r="G6334" s="1" t="s">
        <v>205</v>
      </c>
      <c r="H6334" s="1" t="s">
        <v>240</v>
      </c>
    </row>
    <row r="6335" spans="1:8" x14ac:dyDescent="0.25">
      <c r="A6335" s="1">
        <v>410334</v>
      </c>
      <c r="B6335" s="1" t="s">
        <v>1527</v>
      </c>
      <c r="C6335" s="1">
        <v>117415103</v>
      </c>
      <c r="D6335" s="1">
        <v>334</v>
      </c>
      <c r="E6335" s="1" t="s">
        <v>1869</v>
      </c>
      <c r="F6335" s="1" t="s">
        <v>232</v>
      </c>
      <c r="G6335" s="1" t="s">
        <v>205</v>
      </c>
      <c r="H6335" s="1" t="s">
        <v>240</v>
      </c>
    </row>
    <row r="6336" spans="1:8" x14ac:dyDescent="0.25">
      <c r="A6336" s="1">
        <v>410335</v>
      </c>
      <c r="B6336" s="1" t="s">
        <v>1527</v>
      </c>
      <c r="C6336" s="1">
        <v>117415303</v>
      </c>
      <c r="D6336" s="1">
        <v>335</v>
      </c>
      <c r="E6336" s="1" t="s">
        <v>1870</v>
      </c>
      <c r="F6336" s="1" t="s">
        <v>232</v>
      </c>
      <c r="G6336" s="1" t="s">
        <v>205</v>
      </c>
      <c r="H6336" s="1" t="s">
        <v>240</v>
      </c>
    </row>
    <row r="6337" spans="1:8" x14ac:dyDescent="0.25">
      <c r="A6337" s="1">
        <v>410336</v>
      </c>
      <c r="B6337" s="1" t="s">
        <v>1527</v>
      </c>
      <c r="C6337" s="1">
        <v>117416103</v>
      </c>
      <c r="D6337" s="1">
        <v>336</v>
      </c>
      <c r="E6337" s="1" t="s">
        <v>1871</v>
      </c>
      <c r="F6337" s="1" t="s">
        <v>232</v>
      </c>
      <c r="G6337" s="1" t="s">
        <v>205</v>
      </c>
      <c r="H6337" s="1" t="s">
        <v>240</v>
      </c>
    </row>
    <row r="6338" spans="1:8" x14ac:dyDescent="0.25">
      <c r="A6338" s="1">
        <v>410337</v>
      </c>
      <c r="B6338" s="1" t="s">
        <v>1527</v>
      </c>
      <c r="C6338" s="1">
        <v>117417202</v>
      </c>
      <c r="D6338" s="1">
        <v>337</v>
      </c>
      <c r="E6338" s="1" t="s">
        <v>1872</v>
      </c>
      <c r="F6338" s="1" t="s">
        <v>232</v>
      </c>
      <c r="G6338" s="1" t="s">
        <v>205</v>
      </c>
      <c r="H6338" s="1" t="s">
        <v>240</v>
      </c>
    </row>
    <row r="6339" spans="1:8" x14ac:dyDescent="0.25">
      <c r="A6339" s="1">
        <v>410338</v>
      </c>
      <c r="B6339" s="1" t="s">
        <v>1527</v>
      </c>
      <c r="C6339" s="1">
        <v>117576303</v>
      </c>
      <c r="D6339" s="1">
        <v>338</v>
      </c>
      <c r="E6339" s="1" t="s">
        <v>1873</v>
      </c>
      <c r="F6339" s="1" t="s">
        <v>236</v>
      </c>
      <c r="G6339" s="1" t="s">
        <v>206</v>
      </c>
      <c r="H6339" s="1" t="s">
        <v>240</v>
      </c>
    </row>
    <row r="6340" spans="1:8" x14ac:dyDescent="0.25">
      <c r="A6340" s="1">
        <v>410339</v>
      </c>
      <c r="B6340" s="1" t="s">
        <v>1527</v>
      </c>
      <c r="C6340" s="1">
        <v>117596003</v>
      </c>
      <c r="D6340" s="1">
        <v>339</v>
      </c>
      <c r="E6340" s="1" t="s">
        <v>1874</v>
      </c>
      <c r="F6340" s="1" t="s">
        <v>232</v>
      </c>
      <c r="G6340" s="1" t="s">
        <v>207</v>
      </c>
      <c r="H6340" s="1" t="s">
        <v>240</v>
      </c>
    </row>
    <row r="6341" spans="1:8" x14ac:dyDescent="0.25">
      <c r="A6341" s="1">
        <v>410340</v>
      </c>
      <c r="B6341" s="1" t="s">
        <v>1527</v>
      </c>
      <c r="C6341" s="1">
        <v>117597003</v>
      </c>
      <c r="D6341" s="1">
        <v>340</v>
      </c>
      <c r="E6341" s="1" t="s">
        <v>1875</v>
      </c>
      <c r="F6341" s="1" t="s">
        <v>232</v>
      </c>
      <c r="G6341" s="1" t="s">
        <v>207</v>
      </c>
      <c r="H6341" s="1" t="s">
        <v>240</v>
      </c>
    </row>
    <row r="6342" spans="1:8" x14ac:dyDescent="0.25">
      <c r="A6342" s="1">
        <v>410341</v>
      </c>
      <c r="B6342" s="1" t="s">
        <v>1527</v>
      </c>
      <c r="C6342" s="1">
        <v>117598503</v>
      </c>
      <c r="D6342" s="1">
        <v>341</v>
      </c>
      <c r="E6342" s="1" t="s">
        <v>1876</v>
      </c>
      <c r="F6342" s="1" t="s">
        <v>232</v>
      </c>
      <c r="G6342" s="1" t="s">
        <v>207</v>
      </c>
      <c r="H6342" s="1" t="s">
        <v>240</v>
      </c>
    </row>
    <row r="6343" spans="1:8" x14ac:dyDescent="0.25">
      <c r="A6343" s="1">
        <v>410342</v>
      </c>
      <c r="B6343" s="1" t="s">
        <v>1527</v>
      </c>
      <c r="C6343" s="1">
        <v>118401403</v>
      </c>
      <c r="D6343" s="1">
        <v>342</v>
      </c>
      <c r="E6343" s="1" t="s">
        <v>1877</v>
      </c>
      <c r="F6343" s="1" t="s">
        <v>236</v>
      </c>
      <c r="G6343" s="1" t="s">
        <v>208</v>
      </c>
      <c r="H6343" s="1" t="s">
        <v>240</v>
      </c>
    </row>
    <row r="6344" spans="1:8" x14ac:dyDescent="0.25">
      <c r="A6344" s="1">
        <v>410343</v>
      </c>
      <c r="B6344" s="1" t="s">
        <v>1527</v>
      </c>
      <c r="C6344" s="1">
        <v>118401603</v>
      </c>
      <c r="D6344" s="1">
        <v>343</v>
      </c>
      <c r="E6344" s="1" t="s">
        <v>1878</v>
      </c>
      <c r="F6344" s="1" t="s">
        <v>236</v>
      </c>
      <c r="G6344" s="1" t="s">
        <v>208</v>
      </c>
      <c r="H6344" s="1" t="s">
        <v>240</v>
      </c>
    </row>
    <row r="6345" spans="1:8" x14ac:dyDescent="0.25">
      <c r="A6345" s="1">
        <v>410344</v>
      </c>
      <c r="B6345" s="1" t="s">
        <v>1527</v>
      </c>
      <c r="C6345" s="1">
        <v>118402603</v>
      </c>
      <c r="D6345" s="1">
        <v>344</v>
      </c>
      <c r="E6345" s="1" t="s">
        <v>1879</v>
      </c>
      <c r="F6345" s="1" t="s">
        <v>236</v>
      </c>
      <c r="G6345" s="1" t="s">
        <v>208</v>
      </c>
      <c r="H6345" s="1" t="s">
        <v>240</v>
      </c>
    </row>
    <row r="6346" spans="1:8" x14ac:dyDescent="0.25">
      <c r="A6346" s="1">
        <v>410345</v>
      </c>
      <c r="B6346" s="1" t="s">
        <v>1527</v>
      </c>
      <c r="C6346" s="1">
        <v>118403003</v>
      </c>
      <c r="D6346" s="1">
        <v>345</v>
      </c>
      <c r="E6346" s="1" t="s">
        <v>1880</v>
      </c>
      <c r="F6346" s="1" t="s">
        <v>236</v>
      </c>
      <c r="G6346" s="1" t="s">
        <v>208</v>
      </c>
      <c r="H6346" s="1" t="s">
        <v>240</v>
      </c>
    </row>
    <row r="6347" spans="1:8" x14ac:dyDescent="0.25">
      <c r="A6347" s="1">
        <v>410346</v>
      </c>
      <c r="B6347" s="1" t="s">
        <v>1527</v>
      </c>
      <c r="C6347" s="1">
        <v>118403302</v>
      </c>
      <c r="D6347" s="1">
        <v>346</v>
      </c>
      <c r="E6347" s="1" t="s">
        <v>1881</v>
      </c>
      <c r="F6347" s="1" t="s">
        <v>236</v>
      </c>
      <c r="G6347" s="1" t="s">
        <v>208</v>
      </c>
      <c r="H6347" s="1" t="s">
        <v>240</v>
      </c>
    </row>
    <row r="6348" spans="1:8" x14ac:dyDescent="0.25">
      <c r="A6348" s="1">
        <v>410347</v>
      </c>
      <c r="B6348" s="1" t="s">
        <v>1527</v>
      </c>
      <c r="C6348" s="1">
        <v>118403903</v>
      </c>
      <c r="D6348" s="1">
        <v>347</v>
      </c>
      <c r="E6348" s="1" t="s">
        <v>1882</v>
      </c>
      <c r="F6348" s="1" t="s">
        <v>236</v>
      </c>
      <c r="G6348" s="1" t="s">
        <v>208</v>
      </c>
      <c r="H6348" s="1" t="s">
        <v>240</v>
      </c>
    </row>
    <row r="6349" spans="1:8" x14ac:dyDescent="0.25">
      <c r="A6349" s="1">
        <v>410348</v>
      </c>
      <c r="B6349" s="1" t="s">
        <v>1527</v>
      </c>
      <c r="C6349" s="1">
        <v>118406003</v>
      </c>
      <c r="D6349" s="1">
        <v>348</v>
      </c>
      <c r="E6349" s="1" t="s">
        <v>1883</v>
      </c>
      <c r="F6349" s="1" t="s">
        <v>236</v>
      </c>
      <c r="G6349" s="1" t="s">
        <v>208</v>
      </c>
      <c r="H6349" s="1" t="s">
        <v>240</v>
      </c>
    </row>
    <row r="6350" spans="1:8" x14ac:dyDescent="0.25">
      <c r="A6350" s="1">
        <v>410349</v>
      </c>
      <c r="B6350" s="1" t="s">
        <v>1527</v>
      </c>
      <c r="C6350" s="1">
        <v>118406602</v>
      </c>
      <c r="D6350" s="1">
        <v>349</v>
      </c>
      <c r="E6350" s="1" t="s">
        <v>1884</v>
      </c>
      <c r="F6350" s="1" t="s">
        <v>236</v>
      </c>
      <c r="G6350" s="1" t="s">
        <v>208</v>
      </c>
      <c r="H6350" s="1" t="s">
        <v>240</v>
      </c>
    </row>
    <row r="6351" spans="1:8" x14ac:dyDescent="0.25">
      <c r="A6351" s="1">
        <v>410350</v>
      </c>
      <c r="B6351" s="1" t="s">
        <v>1527</v>
      </c>
      <c r="C6351" s="1">
        <v>118408852</v>
      </c>
      <c r="D6351" s="1">
        <v>350</v>
      </c>
      <c r="E6351" s="1" t="s">
        <v>1885</v>
      </c>
      <c r="F6351" s="1" t="s">
        <v>236</v>
      </c>
      <c r="G6351" s="1" t="s">
        <v>208</v>
      </c>
      <c r="H6351" s="1" t="s">
        <v>240</v>
      </c>
    </row>
    <row r="6352" spans="1:8" x14ac:dyDescent="0.25">
      <c r="A6352" s="1">
        <v>410351</v>
      </c>
      <c r="B6352" s="1" t="s">
        <v>1527</v>
      </c>
      <c r="C6352" s="1">
        <v>118409203</v>
      </c>
      <c r="D6352" s="1">
        <v>351</v>
      </c>
      <c r="E6352" s="1" t="s">
        <v>1886</v>
      </c>
      <c r="F6352" s="1" t="s">
        <v>236</v>
      </c>
      <c r="G6352" s="1" t="s">
        <v>208</v>
      </c>
      <c r="H6352" s="1" t="s">
        <v>240</v>
      </c>
    </row>
    <row r="6353" spans="1:8" x14ac:dyDescent="0.25">
      <c r="A6353" s="1">
        <v>410352</v>
      </c>
      <c r="B6353" s="1" t="s">
        <v>1527</v>
      </c>
      <c r="C6353" s="1">
        <v>118409302</v>
      </c>
      <c r="D6353" s="1">
        <v>352</v>
      </c>
      <c r="E6353" s="1" t="s">
        <v>1887</v>
      </c>
      <c r="F6353" s="1" t="s">
        <v>236</v>
      </c>
      <c r="G6353" s="1" t="s">
        <v>208</v>
      </c>
      <c r="H6353" s="1" t="s">
        <v>240</v>
      </c>
    </row>
    <row r="6354" spans="1:8" x14ac:dyDescent="0.25">
      <c r="A6354" s="1">
        <v>410353</v>
      </c>
      <c r="B6354" s="1" t="s">
        <v>1527</v>
      </c>
      <c r="C6354" s="1">
        <v>118667503</v>
      </c>
      <c r="D6354" s="1">
        <v>353</v>
      </c>
      <c r="E6354" s="1" t="s">
        <v>1888</v>
      </c>
      <c r="F6354" s="1" t="s">
        <v>236</v>
      </c>
      <c r="G6354" s="1" t="s">
        <v>209</v>
      </c>
      <c r="H6354" s="1" t="s">
        <v>240</v>
      </c>
    </row>
    <row r="6355" spans="1:8" x14ac:dyDescent="0.25">
      <c r="A6355" s="1">
        <v>410354</v>
      </c>
      <c r="B6355" s="1" t="s">
        <v>1527</v>
      </c>
      <c r="C6355" s="1">
        <v>119350303</v>
      </c>
      <c r="D6355" s="1">
        <v>354</v>
      </c>
      <c r="E6355" s="1" t="s">
        <v>1889</v>
      </c>
      <c r="F6355" s="1" t="s">
        <v>236</v>
      </c>
      <c r="G6355" s="1" t="s">
        <v>210</v>
      </c>
      <c r="H6355" s="1" t="s">
        <v>240</v>
      </c>
    </row>
    <row r="6356" spans="1:8" x14ac:dyDescent="0.25">
      <c r="A6356" s="1">
        <v>410355</v>
      </c>
      <c r="B6356" s="1" t="s">
        <v>1527</v>
      </c>
      <c r="C6356" s="1">
        <v>119351303</v>
      </c>
      <c r="D6356" s="1">
        <v>355</v>
      </c>
      <c r="E6356" s="1" t="s">
        <v>1890</v>
      </c>
      <c r="F6356" s="1" t="s">
        <v>236</v>
      </c>
      <c r="G6356" s="1" t="s">
        <v>210</v>
      </c>
      <c r="H6356" s="1" t="s">
        <v>240</v>
      </c>
    </row>
    <row r="6357" spans="1:8" x14ac:dyDescent="0.25">
      <c r="A6357" s="1">
        <v>410356</v>
      </c>
      <c r="B6357" s="1" t="s">
        <v>1527</v>
      </c>
      <c r="C6357" s="1">
        <v>119352203</v>
      </c>
      <c r="D6357" s="1">
        <v>356</v>
      </c>
      <c r="E6357" s="1" t="s">
        <v>1891</v>
      </c>
      <c r="F6357" s="1" t="s">
        <v>236</v>
      </c>
      <c r="G6357" s="1" t="s">
        <v>210</v>
      </c>
      <c r="H6357" s="1" t="s">
        <v>240</v>
      </c>
    </row>
    <row r="6358" spans="1:8" x14ac:dyDescent="0.25">
      <c r="A6358" s="1">
        <v>410357</v>
      </c>
      <c r="B6358" s="1" t="s">
        <v>1527</v>
      </c>
      <c r="C6358" s="1">
        <v>119354603</v>
      </c>
      <c r="D6358" s="1">
        <v>357</v>
      </c>
      <c r="E6358" s="1" t="s">
        <v>1892</v>
      </c>
      <c r="F6358" s="1" t="s">
        <v>236</v>
      </c>
      <c r="G6358" s="1" t="s">
        <v>210</v>
      </c>
      <c r="H6358" s="1" t="s">
        <v>240</v>
      </c>
    </row>
    <row r="6359" spans="1:8" x14ac:dyDescent="0.25">
      <c r="A6359" s="1">
        <v>410358</v>
      </c>
      <c r="B6359" s="1" t="s">
        <v>1527</v>
      </c>
      <c r="C6359" s="1">
        <v>119355503</v>
      </c>
      <c r="D6359" s="1">
        <v>358</v>
      </c>
      <c r="E6359" s="1" t="s">
        <v>1893</v>
      </c>
      <c r="F6359" s="1" t="s">
        <v>236</v>
      </c>
      <c r="G6359" s="1" t="s">
        <v>210</v>
      </c>
      <c r="H6359" s="1" t="s">
        <v>240</v>
      </c>
    </row>
    <row r="6360" spans="1:8" x14ac:dyDescent="0.25">
      <c r="A6360" s="1">
        <v>410359</v>
      </c>
      <c r="B6360" s="1" t="s">
        <v>1527</v>
      </c>
      <c r="C6360" s="1">
        <v>119356503</v>
      </c>
      <c r="D6360" s="1">
        <v>359</v>
      </c>
      <c r="E6360" s="1" t="s">
        <v>1894</v>
      </c>
      <c r="F6360" s="1" t="s">
        <v>236</v>
      </c>
      <c r="G6360" s="1" t="s">
        <v>210</v>
      </c>
      <c r="H6360" s="1" t="s">
        <v>240</v>
      </c>
    </row>
    <row r="6361" spans="1:8" x14ac:dyDescent="0.25">
      <c r="A6361" s="1">
        <v>410360</v>
      </c>
      <c r="B6361" s="1" t="s">
        <v>1527</v>
      </c>
      <c r="C6361" s="1">
        <v>119356603</v>
      </c>
      <c r="D6361" s="1">
        <v>360</v>
      </c>
      <c r="E6361" s="1" t="s">
        <v>1895</v>
      </c>
      <c r="F6361" s="1" t="s">
        <v>236</v>
      </c>
      <c r="G6361" s="1" t="s">
        <v>210</v>
      </c>
      <c r="H6361" s="1" t="s">
        <v>240</v>
      </c>
    </row>
    <row r="6362" spans="1:8" x14ac:dyDescent="0.25">
      <c r="A6362" s="1">
        <v>410361</v>
      </c>
      <c r="B6362" s="1" t="s">
        <v>1527</v>
      </c>
      <c r="C6362" s="1">
        <v>119357003</v>
      </c>
      <c r="D6362" s="1">
        <v>361</v>
      </c>
      <c r="E6362" s="1" t="s">
        <v>1896</v>
      </c>
      <c r="F6362" s="1" t="s">
        <v>236</v>
      </c>
      <c r="G6362" s="1" t="s">
        <v>210</v>
      </c>
      <c r="H6362" s="1" t="s">
        <v>240</v>
      </c>
    </row>
    <row r="6363" spans="1:8" x14ac:dyDescent="0.25">
      <c r="A6363" s="1">
        <v>410362</v>
      </c>
      <c r="B6363" s="1" t="s">
        <v>1527</v>
      </c>
      <c r="C6363" s="1">
        <v>119357402</v>
      </c>
      <c r="D6363" s="1">
        <v>362</v>
      </c>
      <c r="E6363" s="1" t="s">
        <v>1897</v>
      </c>
      <c r="F6363" s="1" t="s">
        <v>236</v>
      </c>
      <c r="G6363" s="1" t="s">
        <v>210</v>
      </c>
      <c r="H6363" s="1" t="s">
        <v>240</v>
      </c>
    </row>
    <row r="6364" spans="1:8" x14ac:dyDescent="0.25">
      <c r="A6364" s="1">
        <v>410363</v>
      </c>
      <c r="B6364" s="1" t="s">
        <v>1527</v>
      </c>
      <c r="C6364" s="1">
        <v>119358403</v>
      </c>
      <c r="D6364" s="1">
        <v>363</v>
      </c>
      <c r="E6364" s="1" t="s">
        <v>1898</v>
      </c>
      <c r="F6364" s="1" t="s">
        <v>236</v>
      </c>
      <c r="G6364" s="1" t="s">
        <v>210</v>
      </c>
      <c r="H6364" s="1" t="s">
        <v>240</v>
      </c>
    </row>
    <row r="6365" spans="1:8" x14ac:dyDescent="0.25">
      <c r="A6365" s="1">
        <v>410364</v>
      </c>
      <c r="B6365" s="1" t="s">
        <v>1527</v>
      </c>
      <c r="C6365" s="1">
        <v>119581003</v>
      </c>
      <c r="D6365" s="1">
        <v>364</v>
      </c>
      <c r="E6365" s="1" t="s">
        <v>1899</v>
      </c>
      <c r="F6365" s="1" t="s">
        <v>236</v>
      </c>
      <c r="G6365" s="1" t="s">
        <v>211</v>
      </c>
      <c r="H6365" s="1" t="s">
        <v>240</v>
      </c>
    </row>
    <row r="6366" spans="1:8" x14ac:dyDescent="0.25">
      <c r="A6366" s="1">
        <v>410365</v>
      </c>
      <c r="B6366" s="1" t="s">
        <v>1527</v>
      </c>
      <c r="C6366" s="1">
        <v>119582503</v>
      </c>
      <c r="D6366" s="1">
        <v>365</v>
      </c>
      <c r="E6366" s="1" t="s">
        <v>1900</v>
      </c>
      <c r="F6366" s="1" t="s">
        <v>236</v>
      </c>
      <c r="G6366" s="1" t="s">
        <v>211</v>
      </c>
      <c r="H6366" s="1" t="s">
        <v>240</v>
      </c>
    </row>
    <row r="6367" spans="1:8" x14ac:dyDescent="0.25">
      <c r="A6367" s="1">
        <v>410366</v>
      </c>
      <c r="B6367" s="1" t="s">
        <v>1527</v>
      </c>
      <c r="C6367" s="1">
        <v>119583003</v>
      </c>
      <c r="D6367" s="1">
        <v>366</v>
      </c>
      <c r="E6367" s="1" t="s">
        <v>1901</v>
      </c>
      <c r="F6367" s="1" t="s">
        <v>236</v>
      </c>
      <c r="G6367" s="1" t="s">
        <v>211</v>
      </c>
      <c r="H6367" s="1" t="s">
        <v>240</v>
      </c>
    </row>
    <row r="6368" spans="1:8" x14ac:dyDescent="0.25">
      <c r="A6368" s="1">
        <v>410367</v>
      </c>
      <c r="B6368" s="1" t="s">
        <v>1527</v>
      </c>
      <c r="C6368" s="1">
        <v>119584503</v>
      </c>
      <c r="D6368" s="1">
        <v>367</v>
      </c>
      <c r="E6368" s="1" t="s">
        <v>1902</v>
      </c>
      <c r="F6368" s="1" t="s">
        <v>236</v>
      </c>
      <c r="G6368" s="1" t="s">
        <v>211</v>
      </c>
      <c r="H6368" s="1" t="s">
        <v>240</v>
      </c>
    </row>
    <row r="6369" spans="1:8" x14ac:dyDescent="0.25">
      <c r="A6369" s="1">
        <v>410368</v>
      </c>
      <c r="B6369" s="1" t="s">
        <v>1527</v>
      </c>
      <c r="C6369" s="1">
        <v>119584603</v>
      </c>
      <c r="D6369" s="1">
        <v>368</v>
      </c>
      <c r="E6369" s="1" t="s">
        <v>1903</v>
      </c>
      <c r="F6369" s="1" t="s">
        <v>236</v>
      </c>
      <c r="G6369" s="1" t="s">
        <v>211</v>
      </c>
      <c r="H6369" s="1" t="s">
        <v>240</v>
      </c>
    </row>
    <row r="6370" spans="1:8" x14ac:dyDescent="0.25">
      <c r="A6370" s="1">
        <v>410369</v>
      </c>
      <c r="B6370" s="1" t="s">
        <v>1527</v>
      </c>
      <c r="C6370" s="1">
        <v>119586503</v>
      </c>
      <c r="D6370" s="1">
        <v>369</v>
      </c>
      <c r="E6370" s="1" t="s">
        <v>1904</v>
      </c>
      <c r="F6370" s="1" t="s">
        <v>236</v>
      </c>
      <c r="G6370" s="1" t="s">
        <v>211</v>
      </c>
      <c r="H6370" s="1" t="s">
        <v>240</v>
      </c>
    </row>
    <row r="6371" spans="1:8" x14ac:dyDescent="0.25">
      <c r="A6371" s="1">
        <v>410370</v>
      </c>
      <c r="B6371" s="1" t="s">
        <v>1527</v>
      </c>
      <c r="C6371" s="1">
        <v>119648303</v>
      </c>
      <c r="D6371" s="1">
        <v>370</v>
      </c>
      <c r="E6371" s="1" t="s">
        <v>1905</v>
      </c>
      <c r="F6371" s="1" t="s">
        <v>236</v>
      </c>
      <c r="G6371" s="1" t="s">
        <v>213</v>
      </c>
      <c r="H6371" s="1" t="s">
        <v>240</v>
      </c>
    </row>
    <row r="6372" spans="1:8" x14ac:dyDescent="0.25">
      <c r="A6372" s="1">
        <v>410371</v>
      </c>
      <c r="B6372" s="1" t="s">
        <v>1527</v>
      </c>
      <c r="C6372" s="1">
        <v>119648703</v>
      </c>
      <c r="D6372" s="1">
        <v>371</v>
      </c>
      <c r="E6372" s="1" t="s">
        <v>1906</v>
      </c>
      <c r="F6372" s="1" t="s">
        <v>236</v>
      </c>
      <c r="G6372" s="1" t="s">
        <v>213</v>
      </c>
      <c r="H6372" s="1" t="s">
        <v>240</v>
      </c>
    </row>
    <row r="6373" spans="1:8" x14ac:dyDescent="0.25">
      <c r="A6373" s="1">
        <v>410372</v>
      </c>
      <c r="B6373" s="1" t="s">
        <v>1527</v>
      </c>
      <c r="C6373" s="1">
        <v>119648903</v>
      </c>
      <c r="D6373" s="1">
        <v>372</v>
      </c>
      <c r="E6373" s="1" t="s">
        <v>1907</v>
      </c>
      <c r="F6373" s="1" t="s">
        <v>236</v>
      </c>
      <c r="G6373" s="1" t="s">
        <v>213</v>
      </c>
      <c r="H6373" s="1" t="s">
        <v>240</v>
      </c>
    </row>
    <row r="6374" spans="1:8" x14ac:dyDescent="0.25">
      <c r="A6374" s="1">
        <v>410373</v>
      </c>
      <c r="B6374" s="1" t="s">
        <v>1527</v>
      </c>
      <c r="C6374" s="1">
        <v>119665003</v>
      </c>
      <c r="D6374" s="1">
        <v>373</v>
      </c>
      <c r="E6374" s="1" t="s">
        <v>1908</v>
      </c>
      <c r="F6374" s="1" t="s">
        <v>236</v>
      </c>
      <c r="G6374" s="1" t="s">
        <v>209</v>
      </c>
      <c r="H6374" s="1" t="s">
        <v>240</v>
      </c>
    </row>
    <row r="6375" spans="1:8" x14ac:dyDescent="0.25">
      <c r="A6375" s="1">
        <v>410374</v>
      </c>
      <c r="B6375" s="1" t="s">
        <v>1527</v>
      </c>
      <c r="C6375" s="1">
        <v>120452003</v>
      </c>
      <c r="D6375" s="1">
        <v>374</v>
      </c>
      <c r="E6375" s="1" t="s">
        <v>1909</v>
      </c>
      <c r="F6375" s="1" t="s">
        <v>236</v>
      </c>
      <c r="G6375" s="1" t="s">
        <v>214</v>
      </c>
      <c r="H6375" s="1" t="s">
        <v>240</v>
      </c>
    </row>
    <row r="6376" spans="1:8" x14ac:dyDescent="0.25">
      <c r="A6376" s="1">
        <v>410375</v>
      </c>
      <c r="B6376" s="1" t="s">
        <v>1527</v>
      </c>
      <c r="C6376" s="1">
        <v>120455203</v>
      </c>
      <c r="D6376" s="1">
        <v>375</v>
      </c>
      <c r="E6376" s="1" t="s">
        <v>1910</v>
      </c>
      <c r="F6376" s="1" t="s">
        <v>236</v>
      </c>
      <c r="G6376" s="1" t="s">
        <v>214</v>
      </c>
      <c r="H6376" s="1" t="s">
        <v>240</v>
      </c>
    </row>
    <row r="6377" spans="1:8" x14ac:dyDescent="0.25">
      <c r="A6377" s="1">
        <v>410376</v>
      </c>
      <c r="B6377" s="1" t="s">
        <v>1527</v>
      </c>
      <c r="C6377" s="1">
        <v>120455403</v>
      </c>
      <c r="D6377" s="1">
        <v>376</v>
      </c>
      <c r="E6377" s="1" t="s">
        <v>1911</v>
      </c>
      <c r="F6377" s="1" t="s">
        <v>236</v>
      </c>
      <c r="G6377" s="1" t="s">
        <v>214</v>
      </c>
      <c r="H6377" s="1" t="s">
        <v>240</v>
      </c>
    </row>
    <row r="6378" spans="1:8" x14ac:dyDescent="0.25">
      <c r="A6378" s="1">
        <v>410377</v>
      </c>
      <c r="B6378" s="1" t="s">
        <v>1527</v>
      </c>
      <c r="C6378" s="1">
        <v>120456003</v>
      </c>
      <c r="D6378" s="1">
        <v>377</v>
      </c>
      <c r="E6378" s="1" t="s">
        <v>1912</v>
      </c>
      <c r="F6378" s="1" t="s">
        <v>236</v>
      </c>
      <c r="G6378" s="1" t="s">
        <v>214</v>
      </c>
      <c r="H6378" s="1" t="s">
        <v>240</v>
      </c>
    </row>
    <row r="6379" spans="1:8" x14ac:dyDescent="0.25">
      <c r="A6379" s="1">
        <v>410378</v>
      </c>
      <c r="B6379" s="1" t="s">
        <v>1527</v>
      </c>
      <c r="C6379" s="1">
        <v>120480803</v>
      </c>
      <c r="D6379" s="1">
        <v>378</v>
      </c>
      <c r="E6379" s="1" t="s">
        <v>1913</v>
      </c>
      <c r="F6379" s="1" t="s">
        <v>235</v>
      </c>
      <c r="G6379" s="1" t="s">
        <v>215</v>
      </c>
      <c r="H6379" s="1" t="s">
        <v>240</v>
      </c>
    </row>
    <row r="6380" spans="1:8" x14ac:dyDescent="0.25">
      <c r="A6380" s="1">
        <v>410379</v>
      </c>
      <c r="B6380" s="1" t="s">
        <v>1527</v>
      </c>
      <c r="C6380" s="1">
        <v>120481002</v>
      </c>
      <c r="D6380" s="1">
        <v>379</v>
      </c>
      <c r="E6380" s="1" t="s">
        <v>1914</v>
      </c>
      <c r="F6380" s="1" t="s">
        <v>235</v>
      </c>
      <c r="G6380" s="1" t="s">
        <v>215</v>
      </c>
      <c r="H6380" s="1" t="s">
        <v>240</v>
      </c>
    </row>
    <row r="6381" spans="1:8" x14ac:dyDescent="0.25">
      <c r="A6381" s="1">
        <v>410380</v>
      </c>
      <c r="B6381" s="1" t="s">
        <v>1527</v>
      </c>
      <c r="C6381" s="1">
        <v>120483302</v>
      </c>
      <c r="D6381" s="1">
        <v>380</v>
      </c>
      <c r="E6381" s="1" t="s">
        <v>1915</v>
      </c>
      <c r="F6381" s="1" t="s">
        <v>235</v>
      </c>
      <c r="G6381" s="1" t="s">
        <v>215</v>
      </c>
      <c r="H6381" s="1" t="s">
        <v>240</v>
      </c>
    </row>
    <row r="6382" spans="1:8" x14ac:dyDescent="0.25">
      <c r="A6382" s="1">
        <v>410381</v>
      </c>
      <c r="B6382" s="1" t="s">
        <v>1527</v>
      </c>
      <c r="C6382" s="1">
        <v>120484803</v>
      </c>
      <c r="D6382" s="1">
        <v>381</v>
      </c>
      <c r="E6382" s="1" t="s">
        <v>1916</v>
      </c>
      <c r="F6382" s="1" t="s">
        <v>235</v>
      </c>
      <c r="G6382" s="1" t="s">
        <v>215</v>
      </c>
      <c r="H6382" s="1" t="s">
        <v>240</v>
      </c>
    </row>
    <row r="6383" spans="1:8" x14ac:dyDescent="0.25">
      <c r="A6383" s="1">
        <v>410382</v>
      </c>
      <c r="B6383" s="1" t="s">
        <v>1527</v>
      </c>
      <c r="C6383" s="1">
        <v>120484903</v>
      </c>
      <c r="D6383" s="1">
        <v>382</v>
      </c>
      <c r="E6383" s="1" t="s">
        <v>1917</v>
      </c>
      <c r="F6383" s="1" t="s">
        <v>235</v>
      </c>
      <c r="G6383" s="1" t="s">
        <v>215</v>
      </c>
      <c r="H6383" s="1" t="s">
        <v>240</v>
      </c>
    </row>
    <row r="6384" spans="1:8" x14ac:dyDescent="0.25">
      <c r="A6384" s="1">
        <v>410383</v>
      </c>
      <c r="B6384" s="1" t="s">
        <v>1527</v>
      </c>
      <c r="C6384" s="1">
        <v>120485603</v>
      </c>
      <c r="D6384" s="1">
        <v>383</v>
      </c>
      <c r="E6384" s="1" t="s">
        <v>1918</v>
      </c>
      <c r="F6384" s="1" t="s">
        <v>235</v>
      </c>
      <c r="G6384" s="1" t="s">
        <v>215</v>
      </c>
      <c r="H6384" s="1" t="s">
        <v>240</v>
      </c>
    </row>
    <row r="6385" spans="1:8" x14ac:dyDescent="0.25">
      <c r="A6385" s="1">
        <v>410384</v>
      </c>
      <c r="B6385" s="1" t="s">
        <v>1527</v>
      </c>
      <c r="C6385" s="1">
        <v>120486003</v>
      </c>
      <c r="D6385" s="1">
        <v>384</v>
      </c>
      <c r="E6385" s="1" t="s">
        <v>1919</v>
      </c>
      <c r="F6385" s="1" t="s">
        <v>235</v>
      </c>
      <c r="G6385" s="1" t="s">
        <v>215</v>
      </c>
      <c r="H6385" s="1" t="s">
        <v>240</v>
      </c>
    </row>
    <row r="6386" spans="1:8" x14ac:dyDescent="0.25">
      <c r="A6386" s="1">
        <v>410385</v>
      </c>
      <c r="B6386" s="1" t="s">
        <v>1527</v>
      </c>
      <c r="C6386" s="1">
        <v>120488603</v>
      </c>
      <c r="D6386" s="1">
        <v>385</v>
      </c>
      <c r="E6386" s="1" t="s">
        <v>1920</v>
      </c>
      <c r="F6386" s="1" t="s">
        <v>235</v>
      </c>
      <c r="G6386" s="1" t="s">
        <v>215</v>
      </c>
      <c r="H6386" s="1" t="s">
        <v>240</v>
      </c>
    </row>
    <row r="6387" spans="1:8" x14ac:dyDescent="0.25">
      <c r="A6387" s="1">
        <v>410386</v>
      </c>
      <c r="B6387" s="1" t="s">
        <v>1527</v>
      </c>
      <c r="C6387" s="1">
        <v>120522003</v>
      </c>
      <c r="D6387" s="1">
        <v>386</v>
      </c>
      <c r="E6387" s="1" t="s">
        <v>1921</v>
      </c>
      <c r="F6387" s="1" t="s">
        <v>236</v>
      </c>
      <c r="G6387" s="1" t="s">
        <v>212</v>
      </c>
      <c r="H6387" s="1" t="s">
        <v>240</v>
      </c>
    </row>
    <row r="6388" spans="1:8" x14ac:dyDescent="0.25">
      <c r="A6388" s="1">
        <v>410387</v>
      </c>
      <c r="B6388" s="1" t="s">
        <v>1527</v>
      </c>
      <c r="C6388" s="1">
        <v>121135003</v>
      </c>
      <c r="D6388" s="1">
        <v>387</v>
      </c>
      <c r="E6388" s="1" t="s">
        <v>1922</v>
      </c>
      <c r="F6388" s="1" t="s">
        <v>235</v>
      </c>
      <c r="G6388" s="1" t="s">
        <v>216</v>
      </c>
      <c r="H6388" s="1" t="s">
        <v>240</v>
      </c>
    </row>
    <row r="6389" spans="1:8" x14ac:dyDescent="0.25">
      <c r="A6389" s="1">
        <v>410388</v>
      </c>
      <c r="B6389" s="1" t="s">
        <v>1527</v>
      </c>
      <c r="C6389" s="1">
        <v>121135503</v>
      </c>
      <c r="D6389" s="1">
        <v>388</v>
      </c>
      <c r="E6389" s="1" t="s">
        <v>1923</v>
      </c>
      <c r="F6389" s="1" t="s">
        <v>235</v>
      </c>
      <c r="G6389" s="1" t="s">
        <v>216</v>
      </c>
      <c r="H6389" s="1" t="s">
        <v>240</v>
      </c>
    </row>
    <row r="6390" spans="1:8" x14ac:dyDescent="0.25">
      <c r="A6390" s="1">
        <v>410389</v>
      </c>
      <c r="B6390" s="1" t="s">
        <v>1527</v>
      </c>
      <c r="C6390" s="1">
        <v>121136503</v>
      </c>
      <c r="D6390" s="1">
        <v>389</v>
      </c>
      <c r="E6390" s="1" t="s">
        <v>1924</v>
      </c>
      <c r="F6390" s="1" t="s">
        <v>235</v>
      </c>
      <c r="G6390" s="1" t="s">
        <v>216</v>
      </c>
      <c r="H6390" s="1" t="s">
        <v>240</v>
      </c>
    </row>
    <row r="6391" spans="1:8" x14ac:dyDescent="0.25">
      <c r="A6391" s="1">
        <v>410390</v>
      </c>
      <c r="B6391" s="1" t="s">
        <v>1527</v>
      </c>
      <c r="C6391" s="1">
        <v>121136603</v>
      </c>
      <c r="D6391" s="1">
        <v>390</v>
      </c>
      <c r="E6391" s="1" t="s">
        <v>1925</v>
      </c>
      <c r="F6391" s="1" t="s">
        <v>235</v>
      </c>
      <c r="G6391" s="1" t="s">
        <v>216</v>
      </c>
      <c r="H6391" s="1" t="s">
        <v>240</v>
      </c>
    </row>
    <row r="6392" spans="1:8" x14ac:dyDescent="0.25">
      <c r="A6392" s="1">
        <v>410391</v>
      </c>
      <c r="B6392" s="1" t="s">
        <v>1527</v>
      </c>
      <c r="C6392" s="1">
        <v>121139004</v>
      </c>
      <c r="D6392" s="1">
        <v>391</v>
      </c>
      <c r="E6392" s="1" t="s">
        <v>1926</v>
      </c>
      <c r="F6392" s="1" t="s">
        <v>235</v>
      </c>
      <c r="G6392" s="1" t="s">
        <v>216</v>
      </c>
      <c r="H6392" s="1" t="s">
        <v>240</v>
      </c>
    </row>
    <row r="6393" spans="1:8" x14ac:dyDescent="0.25">
      <c r="A6393" s="1">
        <v>410392</v>
      </c>
      <c r="B6393" s="1" t="s">
        <v>1527</v>
      </c>
      <c r="C6393" s="1">
        <v>121390302</v>
      </c>
      <c r="D6393" s="1">
        <v>392</v>
      </c>
      <c r="E6393" s="1" t="s">
        <v>1927</v>
      </c>
      <c r="F6393" s="1" t="s">
        <v>235</v>
      </c>
      <c r="G6393" s="1" t="s">
        <v>217</v>
      </c>
      <c r="H6393" s="1" t="s">
        <v>240</v>
      </c>
    </row>
    <row r="6394" spans="1:8" x14ac:dyDescent="0.25">
      <c r="A6394" s="1">
        <v>410393</v>
      </c>
      <c r="B6394" s="1" t="s">
        <v>1527</v>
      </c>
      <c r="C6394" s="1">
        <v>121391303</v>
      </c>
      <c r="D6394" s="1">
        <v>393</v>
      </c>
      <c r="E6394" s="1" t="s">
        <v>1928</v>
      </c>
      <c r="F6394" s="1" t="s">
        <v>235</v>
      </c>
      <c r="G6394" s="1" t="s">
        <v>217</v>
      </c>
      <c r="H6394" s="1" t="s">
        <v>240</v>
      </c>
    </row>
    <row r="6395" spans="1:8" x14ac:dyDescent="0.25">
      <c r="A6395" s="1">
        <v>410394</v>
      </c>
      <c r="B6395" s="1" t="s">
        <v>1527</v>
      </c>
      <c r="C6395" s="1">
        <v>121392303</v>
      </c>
      <c r="D6395" s="1">
        <v>394</v>
      </c>
      <c r="E6395" s="1" t="s">
        <v>1929</v>
      </c>
      <c r="F6395" s="1" t="s">
        <v>235</v>
      </c>
      <c r="G6395" s="1" t="s">
        <v>217</v>
      </c>
      <c r="H6395" s="1" t="s">
        <v>240</v>
      </c>
    </row>
    <row r="6396" spans="1:8" x14ac:dyDescent="0.25">
      <c r="A6396" s="1">
        <v>410395</v>
      </c>
      <c r="B6396" s="1" t="s">
        <v>1527</v>
      </c>
      <c r="C6396" s="1">
        <v>121394503</v>
      </c>
      <c r="D6396" s="1">
        <v>395</v>
      </c>
      <c r="E6396" s="1" t="s">
        <v>1930</v>
      </c>
      <c r="F6396" s="1" t="s">
        <v>235</v>
      </c>
      <c r="G6396" s="1" t="s">
        <v>217</v>
      </c>
      <c r="H6396" s="1" t="s">
        <v>240</v>
      </c>
    </row>
    <row r="6397" spans="1:8" x14ac:dyDescent="0.25">
      <c r="A6397" s="1">
        <v>410396</v>
      </c>
      <c r="B6397" s="1" t="s">
        <v>1527</v>
      </c>
      <c r="C6397" s="1">
        <v>121394603</v>
      </c>
      <c r="D6397" s="1">
        <v>396</v>
      </c>
      <c r="E6397" s="1" t="s">
        <v>1931</v>
      </c>
      <c r="F6397" s="1" t="s">
        <v>235</v>
      </c>
      <c r="G6397" s="1" t="s">
        <v>217</v>
      </c>
      <c r="H6397" s="1" t="s">
        <v>240</v>
      </c>
    </row>
    <row r="6398" spans="1:8" x14ac:dyDescent="0.25">
      <c r="A6398" s="1">
        <v>410397</v>
      </c>
      <c r="B6398" s="1" t="s">
        <v>1527</v>
      </c>
      <c r="C6398" s="1">
        <v>121395103</v>
      </c>
      <c r="D6398" s="1">
        <v>397</v>
      </c>
      <c r="E6398" s="1" t="s">
        <v>1932</v>
      </c>
      <c r="F6398" s="1" t="s">
        <v>235</v>
      </c>
      <c r="G6398" s="1" t="s">
        <v>217</v>
      </c>
      <c r="H6398" s="1" t="s">
        <v>240</v>
      </c>
    </row>
    <row r="6399" spans="1:8" x14ac:dyDescent="0.25">
      <c r="A6399" s="1">
        <v>410398</v>
      </c>
      <c r="B6399" s="1" t="s">
        <v>1527</v>
      </c>
      <c r="C6399" s="1">
        <v>121395603</v>
      </c>
      <c r="D6399" s="1">
        <v>398</v>
      </c>
      <c r="E6399" s="1" t="s">
        <v>1933</v>
      </c>
      <c r="F6399" s="1" t="s">
        <v>235</v>
      </c>
      <c r="G6399" s="1" t="s">
        <v>217</v>
      </c>
      <c r="H6399" s="1" t="s">
        <v>240</v>
      </c>
    </row>
    <row r="6400" spans="1:8" x14ac:dyDescent="0.25">
      <c r="A6400" s="1">
        <v>410399</v>
      </c>
      <c r="B6400" s="1" t="s">
        <v>1527</v>
      </c>
      <c r="C6400" s="1">
        <v>121395703</v>
      </c>
      <c r="D6400" s="1">
        <v>399</v>
      </c>
      <c r="E6400" s="1" t="s">
        <v>1934</v>
      </c>
      <c r="F6400" s="1" t="s">
        <v>235</v>
      </c>
      <c r="G6400" s="1" t="s">
        <v>217</v>
      </c>
      <c r="H6400" s="1" t="s">
        <v>240</v>
      </c>
    </row>
    <row r="6401" spans="1:8" x14ac:dyDescent="0.25">
      <c r="A6401" s="1">
        <v>410400</v>
      </c>
      <c r="B6401" s="1" t="s">
        <v>1527</v>
      </c>
      <c r="C6401" s="1">
        <v>121397803</v>
      </c>
      <c r="D6401" s="1">
        <v>400</v>
      </c>
      <c r="E6401" s="1" t="s">
        <v>1935</v>
      </c>
      <c r="F6401" s="1" t="s">
        <v>235</v>
      </c>
      <c r="G6401" s="1" t="s">
        <v>217</v>
      </c>
      <c r="H6401" s="1" t="s">
        <v>240</v>
      </c>
    </row>
    <row r="6402" spans="1:8" x14ac:dyDescent="0.25">
      <c r="A6402" s="1">
        <v>410401</v>
      </c>
      <c r="B6402" s="1" t="s">
        <v>1527</v>
      </c>
      <c r="C6402" s="1">
        <v>122091002</v>
      </c>
      <c r="D6402" s="1">
        <v>401</v>
      </c>
      <c r="E6402" s="1" t="s">
        <v>1936</v>
      </c>
      <c r="F6402" s="1" t="s">
        <v>237</v>
      </c>
      <c r="G6402" s="1" t="s">
        <v>218</v>
      </c>
      <c r="H6402" s="1" t="s">
        <v>240</v>
      </c>
    </row>
    <row r="6403" spans="1:8" x14ac:dyDescent="0.25">
      <c r="A6403" s="1">
        <v>410402</v>
      </c>
      <c r="B6403" s="1" t="s">
        <v>1527</v>
      </c>
      <c r="C6403" s="1">
        <v>122091303</v>
      </c>
      <c r="D6403" s="1">
        <v>402</v>
      </c>
      <c r="E6403" s="1" t="s">
        <v>1937</v>
      </c>
      <c r="F6403" s="1" t="s">
        <v>237</v>
      </c>
      <c r="G6403" s="1" t="s">
        <v>218</v>
      </c>
      <c r="H6403" s="1" t="s">
        <v>240</v>
      </c>
    </row>
    <row r="6404" spans="1:8" x14ac:dyDescent="0.25">
      <c r="A6404" s="1">
        <v>410403</v>
      </c>
      <c r="B6404" s="1" t="s">
        <v>1527</v>
      </c>
      <c r="C6404" s="1">
        <v>122091352</v>
      </c>
      <c r="D6404" s="1">
        <v>403</v>
      </c>
      <c r="E6404" s="1" t="s">
        <v>1938</v>
      </c>
      <c r="F6404" s="1" t="s">
        <v>237</v>
      </c>
      <c r="G6404" s="1" t="s">
        <v>218</v>
      </c>
      <c r="H6404" s="1" t="s">
        <v>240</v>
      </c>
    </row>
    <row r="6405" spans="1:8" x14ac:dyDescent="0.25">
      <c r="A6405" s="1">
        <v>410404</v>
      </c>
      <c r="B6405" s="1" t="s">
        <v>1527</v>
      </c>
      <c r="C6405" s="1">
        <v>122092002</v>
      </c>
      <c r="D6405" s="1">
        <v>404</v>
      </c>
      <c r="E6405" s="1" t="s">
        <v>1939</v>
      </c>
      <c r="F6405" s="1" t="s">
        <v>237</v>
      </c>
      <c r="G6405" s="1" t="s">
        <v>218</v>
      </c>
      <c r="H6405" s="1" t="s">
        <v>240</v>
      </c>
    </row>
    <row r="6406" spans="1:8" x14ac:dyDescent="0.25">
      <c r="A6406" s="1">
        <v>410405</v>
      </c>
      <c r="B6406" s="1" t="s">
        <v>1527</v>
      </c>
      <c r="C6406" s="1">
        <v>122092102</v>
      </c>
      <c r="D6406" s="1">
        <v>405</v>
      </c>
      <c r="E6406" s="1" t="s">
        <v>1940</v>
      </c>
      <c r="F6406" s="1" t="s">
        <v>237</v>
      </c>
      <c r="G6406" s="1" t="s">
        <v>218</v>
      </c>
      <c r="H6406" s="1" t="s">
        <v>240</v>
      </c>
    </row>
    <row r="6407" spans="1:8" x14ac:dyDescent="0.25">
      <c r="A6407" s="1">
        <v>410406</v>
      </c>
      <c r="B6407" s="1" t="s">
        <v>1527</v>
      </c>
      <c r="C6407" s="1">
        <v>122092353</v>
      </c>
      <c r="D6407" s="1">
        <v>406</v>
      </c>
      <c r="E6407" s="1" t="s">
        <v>1941</v>
      </c>
      <c r="F6407" s="1" t="s">
        <v>237</v>
      </c>
      <c r="G6407" s="1" t="s">
        <v>218</v>
      </c>
      <c r="H6407" s="1" t="s">
        <v>240</v>
      </c>
    </row>
    <row r="6408" spans="1:8" x14ac:dyDescent="0.25">
      <c r="A6408" s="1">
        <v>410407</v>
      </c>
      <c r="B6408" s="1" t="s">
        <v>1527</v>
      </c>
      <c r="C6408" s="1">
        <v>122097203</v>
      </c>
      <c r="D6408" s="1">
        <v>407</v>
      </c>
      <c r="E6408" s="1" t="s">
        <v>1942</v>
      </c>
      <c r="F6408" s="1" t="s">
        <v>237</v>
      </c>
      <c r="G6408" s="1" t="s">
        <v>218</v>
      </c>
      <c r="H6408" s="1" t="s">
        <v>240</v>
      </c>
    </row>
    <row r="6409" spans="1:8" x14ac:dyDescent="0.25">
      <c r="A6409" s="1">
        <v>410408</v>
      </c>
      <c r="B6409" s="1" t="s">
        <v>1527</v>
      </c>
      <c r="C6409" s="1">
        <v>122097502</v>
      </c>
      <c r="D6409" s="1">
        <v>408</v>
      </c>
      <c r="E6409" s="1" t="s">
        <v>1943</v>
      </c>
      <c r="F6409" s="1" t="s">
        <v>237</v>
      </c>
      <c r="G6409" s="1" t="s">
        <v>218</v>
      </c>
      <c r="H6409" s="1" t="s">
        <v>240</v>
      </c>
    </row>
    <row r="6410" spans="1:8" x14ac:dyDescent="0.25">
      <c r="A6410" s="1">
        <v>410409</v>
      </c>
      <c r="B6410" s="1" t="s">
        <v>1527</v>
      </c>
      <c r="C6410" s="1">
        <v>122097604</v>
      </c>
      <c r="D6410" s="1">
        <v>409</v>
      </c>
      <c r="E6410" s="1" t="s">
        <v>1944</v>
      </c>
      <c r="F6410" s="1" t="s">
        <v>237</v>
      </c>
      <c r="G6410" s="1" t="s">
        <v>218</v>
      </c>
      <c r="H6410" s="1" t="s">
        <v>240</v>
      </c>
    </row>
    <row r="6411" spans="1:8" x14ac:dyDescent="0.25">
      <c r="A6411" s="1">
        <v>410410</v>
      </c>
      <c r="B6411" s="1" t="s">
        <v>1527</v>
      </c>
      <c r="C6411" s="1">
        <v>122098003</v>
      </c>
      <c r="D6411" s="1">
        <v>410</v>
      </c>
      <c r="E6411" s="1" t="s">
        <v>1945</v>
      </c>
      <c r="F6411" s="1" t="s">
        <v>237</v>
      </c>
      <c r="G6411" s="1" t="s">
        <v>218</v>
      </c>
      <c r="H6411" s="1" t="s">
        <v>240</v>
      </c>
    </row>
    <row r="6412" spans="1:8" x14ac:dyDescent="0.25">
      <c r="A6412" s="1">
        <v>410411</v>
      </c>
      <c r="B6412" s="1" t="s">
        <v>1527</v>
      </c>
      <c r="C6412" s="1">
        <v>122098103</v>
      </c>
      <c r="D6412" s="1">
        <v>411</v>
      </c>
      <c r="E6412" s="1" t="s">
        <v>1946</v>
      </c>
      <c r="F6412" s="1" t="s">
        <v>237</v>
      </c>
      <c r="G6412" s="1" t="s">
        <v>218</v>
      </c>
      <c r="H6412" s="1" t="s">
        <v>240</v>
      </c>
    </row>
    <row r="6413" spans="1:8" x14ac:dyDescent="0.25">
      <c r="A6413" s="1">
        <v>410412</v>
      </c>
      <c r="B6413" s="1" t="s">
        <v>1527</v>
      </c>
      <c r="C6413" s="1">
        <v>122098202</v>
      </c>
      <c r="D6413" s="1">
        <v>412</v>
      </c>
      <c r="E6413" s="1" t="s">
        <v>1947</v>
      </c>
      <c r="F6413" s="1" t="s">
        <v>237</v>
      </c>
      <c r="G6413" s="1" t="s">
        <v>218</v>
      </c>
      <c r="H6413" s="1" t="s">
        <v>240</v>
      </c>
    </row>
    <row r="6414" spans="1:8" x14ac:dyDescent="0.25">
      <c r="A6414" s="1">
        <v>410413</v>
      </c>
      <c r="B6414" s="1" t="s">
        <v>1527</v>
      </c>
      <c r="C6414" s="1">
        <v>122098403</v>
      </c>
      <c r="D6414" s="1">
        <v>413</v>
      </c>
      <c r="E6414" s="1" t="s">
        <v>1948</v>
      </c>
      <c r="F6414" s="1" t="s">
        <v>237</v>
      </c>
      <c r="G6414" s="1" t="s">
        <v>218</v>
      </c>
      <c r="H6414" s="1" t="s">
        <v>240</v>
      </c>
    </row>
    <row r="6415" spans="1:8" x14ac:dyDescent="0.25">
      <c r="A6415" s="1">
        <v>410414</v>
      </c>
      <c r="B6415" s="1" t="s">
        <v>1527</v>
      </c>
      <c r="C6415" s="1">
        <v>123460302</v>
      </c>
      <c r="D6415" s="1">
        <v>414</v>
      </c>
      <c r="E6415" s="1" t="s">
        <v>1949</v>
      </c>
      <c r="F6415" s="1" t="s">
        <v>237</v>
      </c>
      <c r="G6415" s="1" t="s">
        <v>219</v>
      </c>
      <c r="H6415" s="1" t="s">
        <v>240</v>
      </c>
    </row>
    <row r="6416" spans="1:8" x14ac:dyDescent="0.25">
      <c r="A6416" s="1">
        <v>410415</v>
      </c>
      <c r="B6416" s="1" t="s">
        <v>1527</v>
      </c>
      <c r="C6416" s="1">
        <v>123460504</v>
      </c>
      <c r="D6416" s="1">
        <v>415</v>
      </c>
      <c r="E6416" s="1" t="s">
        <v>1950</v>
      </c>
      <c r="F6416" s="1" t="s">
        <v>237</v>
      </c>
      <c r="G6416" s="1" t="s">
        <v>219</v>
      </c>
      <c r="H6416" s="1" t="s">
        <v>240</v>
      </c>
    </row>
    <row r="6417" spans="1:8" x14ac:dyDescent="0.25">
      <c r="A6417" s="1">
        <v>410416</v>
      </c>
      <c r="B6417" s="1" t="s">
        <v>1527</v>
      </c>
      <c r="C6417" s="1">
        <v>123461302</v>
      </c>
      <c r="D6417" s="1">
        <v>416</v>
      </c>
      <c r="E6417" s="1" t="s">
        <v>1951</v>
      </c>
      <c r="F6417" s="1" t="s">
        <v>237</v>
      </c>
      <c r="G6417" s="1" t="s">
        <v>219</v>
      </c>
      <c r="H6417" s="1" t="s">
        <v>240</v>
      </c>
    </row>
    <row r="6418" spans="1:8" x14ac:dyDescent="0.25">
      <c r="A6418" s="1">
        <v>410417</v>
      </c>
      <c r="B6418" s="1" t="s">
        <v>1527</v>
      </c>
      <c r="C6418" s="1">
        <v>123461602</v>
      </c>
      <c r="D6418" s="1">
        <v>417</v>
      </c>
      <c r="E6418" s="1" t="s">
        <v>1952</v>
      </c>
      <c r="F6418" s="1" t="s">
        <v>237</v>
      </c>
      <c r="G6418" s="1" t="s">
        <v>219</v>
      </c>
      <c r="H6418" s="1" t="s">
        <v>240</v>
      </c>
    </row>
    <row r="6419" spans="1:8" x14ac:dyDescent="0.25">
      <c r="A6419" s="1">
        <v>410418</v>
      </c>
      <c r="B6419" s="1" t="s">
        <v>1527</v>
      </c>
      <c r="C6419" s="1">
        <v>123463603</v>
      </c>
      <c r="D6419" s="1">
        <v>418</v>
      </c>
      <c r="E6419" s="1" t="s">
        <v>1953</v>
      </c>
      <c r="F6419" s="1" t="s">
        <v>237</v>
      </c>
      <c r="G6419" s="1" t="s">
        <v>219</v>
      </c>
      <c r="H6419" s="1" t="s">
        <v>240</v>
      </c>
    </row>
    <row r="6420" spans="1:8" x14ac:dyDescent="0.25">
      <c r="A6420" s="1">
        <v>410419</v>
      </c>
      <c r="B6420" s="1" t="s">
        <v>1527</v>
      </c>
      <c r="C6420" s="1">
        <v>123463803</v>
      </c>
      <c r="D6420" s="1">
        <v>419</v>
      </c>
      <c r="E6420" s="1" t="s">
        <v>1954</v>
      </c>
      <c r="F6420" s="1" t="s">
        <v>237</v>
      </c>
      <c r="G6420" s="1" t="s">
        <v>219</v>
      </c>
      <c r="H6420" s="1" t="s">
        <v>240</v>
      </c>
    </row>
    <row r="6421" spans="1:8" x14ac:dyDescent="0.25">
      <c r="A6421" s="1">
        <v>410420</v>
      </c>
      <c r="B6421" s="1" t="s">
        <v>1527</v>
      </c>
      <c r="C6421" s="1">
        <v>123464502</v>
      </c>
      <c r="D6421" s="1">
        <v>420</v>
      </c>
      <c r="E6421" s="1" t="s">
        <v>1955</v>
      </c>
      <c r="F6421" s="1" t="s">
        <v>237</v>
      </c>
      <c r="G6421" s="1" t="s">
        <v>219</v>
      </c>
      <c r="H6421" s="1" t="s">
        <v>240</v>
      </c>
    </row>
    <row r="6422" spans="1:8" x14ac:dyDescent="0.25">
      <c r="A6422" s="1">
        <v>410421</v>
      </c>
      <c r="B6422" s="1" t="s">
        <v>1527</v>
      </c>
      <c r="C6422" s="1">
        <v>123464603</v>
      </c>
      <c r="D6422" s="1">
        <v>421</v>
      </c>
      <c r="E6422" s="1" t="s">
        <v>1956</v>
      </c>
      <c r="F6422" s="1" t="s">
        <v>237</v>
      </c>
      <c r="G6422" s="1" t="s">
        <v>219</v>
      </c>
      <c r="H6422" s="1" t="s">
        <v>240</v>
      </c>
    </row>
    <row r="6423" spans="1:8" x14ac:dyDescent="0.25">
      <c r="A6423" s="1">
        <v>410422</v>
      </c>
      <c r="B6423" s="1" t="s">
        <v>1527</v>
      </c>
      <c r="C6423" s="1">
        <v>123465303</v>
      </c>
      <c r="D6423" s="1">
        <v>422</v>
      </c>
      <c r="E6423" s="1" t="s">
        <v>1957</v>
      </c>
      <c r="F6423" s="1" t="s">
        <v>237</v>
      </c>
      <c r="G6423" s="1" t="s">
        <v>219</v>
      </c>
      <c r="H6423" s="1" t="s">
        <v>240</v>
      </c>
    </row>
    <row r="6424" spans="1:8" x14ac:dyDescent="0.25">
      <c r="A6424" s="1">
        <v>410423</v>
      </c>
      <c r="B6424" s="1" t="s">
        <v>1527</v>
      </c>
      <c r="C6424" s="1">
        <v>123465602</v>
      </c>
      <c r="D6424" s="1">
        <v>423</v>
      </c>
      <c r="E6424" s="1" t="s">
        <v>1958</v>
      </c>
      <c r="F6424" s="1" t="s">
        <v>237</v>
      </c>
      <c r="G6424" s="1" t="s">
        <v>219</v>
      </c>
      <c r="H6424" s="1" t="s">
        <v>240</v>
      </c>
    </row>
    <row r="6425" spans="1:8" x14ac:dyDescent="0.25">
      <c r="A6425" s="1">
        <v>410424</v>
      </c>
      <c r="B6425" s="1" t="s">
        <v>1527</v>
      </c>
      <c r="C6425" s="1">
        <v>123465702</v>
      </c>
      <c r="D6425" s="1">
        <v>424</v>
      </c>
      <c r="E6425" s="1" t="s">
        <v>1959</v>
      </c>
      <c r="F6425" s="1" t="s">
        <v>237</v>
      </c>
      <c r="G6425" s="1" t="s">
        <v>219</v>
      </c>
      <c r="H6425" s="1" t="s">
        <v>240</v>
      </c>
    </row>
    <row r="6426" spans="1:8" x14ac:dyDescent="0.25">
      <c r="A6426" s="1">
        <v>410425</v>
      </c>
      <c r="B6426" s="1" t="s">
        <v>1527</v>
      </c>
      <c r="C6426" s="1">
        <v>123466103</v>
      </c>
      <c r="D6426" s="1">
        <v>425</v>
      </c>
      <c r="E6426" s="1" t="s">
        <v>1960</v>
      </c>
      <c r="F6426" s="1" t="s">
        <v>237</v>
      </c>
      <c r="G6426" s="1" t="s">
        <v>219</v>
      </c>
      <c r="H6426" s="1" t="s">
        <v>240</v>
      </c>
    </row>
    <row r="6427" spans="1:8" x14ac:dyDescent="0.25">
      <c r="A6427" s="1">
        <v>410426</v>
      </c>
      <c r="B6427" s="1" t="s">
        <v>1527</v>
      </c>
      <c r="C6427" s="1">
        <v>123466303</v>
      </c>
      <c r="D6427" s="1">
        <v>426</v>
      </c>
      <c r="E6427" s="1" t="s">
        <v>1961</v>
      </c>
      <c r="F6427" s="1" t="s">
        <v>237</v>
      </c>
      <c r="G6427" s="1" t="s">
        <v>219</v>
      </c>
      <c r="H6427" s="1" t="s">
        <v>240</v>
      </c>
    </row>
    <row r="6428" spans="1:8" x14ac:dyDescent="0.25">
      <c r="A6428" s="1">
        <v>410427</v>
      </c>
      <c r="B6428" s="1" t="s">
        <v>1527</v>
      </c>
      <c r="C6428" s="1">
        <v>123466403</v>
      </c>
      <c r="D6428" s="1">
        <v>427</v>
      </c>
      <c r="E6428" s="1" t="s">
        <v>1962</v>
      </c>
      <c r="F6428" s="1" t="s">
        <v>237</v>
      </c>
      <c r="G6428" s="1" t="s">
        <v>219</v>
      </c>
      <c r="H6428" s="1" t="s">
        <v>240</v>
      </c>
    </row>
    <row r="6429" spans="1:8" x14ac:dyDescent="0.25">
      <c r="A6429" s="1">
        <v>410428</v>
      </c>
      <c r="B6429" s="1" t="s">
        <v>1527</v>
      </c>
      <c r="C6429" s="1">
        <v>123467103</v>
      </c>
      <c r="D6429" s="1">
        <v>428</v>
      </c>
      <c r="E6429" s="1" t="s">
        <v>1963</v>
      </c>
      <c r="F6429" s="1" t="s">
        <v>237</v>
      </c>
      <c r="G6429" s="1" t="s">
        <v>219</v>
      </c>
      <c r="H6429" s="1" t="s">
        <v>240</v>
      </c>
    </row>
    <row r="6430" spans="1:8" x14ac:dyDescent="0.25">
      <c r="A6430" s="1">
        <v>410429</v>
      </c>
      <c r="B6430" s="1" t="s">
        <v>1527</v>
      </c>
      <c r="C6430" s="1">
        <v>123467203</v>
      </c>
      <c r="D6430" s="1">
        <v>429</v>
      </c>
      <c r="E6430" s="1" t="s">
        <v>1964</v>
      </c>
      <c r="F6430" s="1" t="s">
        <v>237</v>
      </c>
      <c r="G6430" s="1" t="s">
        <v>219</v>
      </c>
      <c r="H6430" s="1" t="s">
        <v>240</v>
      </c>
    </row>
    <row r="6431" spans="1:8" x14ac:dyDescent="0.25">
      <c r="A6431" s="1">
        <v>410430</v>
      </c>
      <c r="B6431" s="1" t="s">
        <v>1527</v>
      </c>
      <c r="C6431" s="1">
        <v>123467303</v>
      </c>
      <c r="D6431" s="1">
        <v>430</v>
      </c>
      <c r="E6431" s="1" t="s">
        <v>1965</v>
      </c>
      <c r="F6431" s="1" t="s">
        <v>237</v>
      </c>
      <c r="G6431" s="1" t="s">
        <v>219</v>
      </c>
      <c r="H6431" s="1" t="s">
        <v>240</v>
      </c>
    </row>
    <row r="6432" spans="1:8" x14ac:dyDescent="0.25">
      <c r="A6432" s="1">
        <v>410431</v>
      </c>
      <c r="B6432" s="1" t="s">
        <v>1527</v>
      </c>
      <c r="C6432" s="1">
        <v>123468303</v>
      </c>
      <c r="D6432" s="1">
        <v>431</v>
      </c>
      <c r="E6432" s="1" t="s">
        <v>1966</v>
      </c>
      <c r="F6432" s="1" t="s">
        <v>237</v>
      </c>
      <c r="G6432" s="1" t="s">
        <v>219</v>
      </c>
      <c r="H6432" s="1" t="s">
        <v>240</v>
      </c>
    </row>
    <row r="6433" spans="1:8" x14ac:dyDescent="0.25">
      <c r="A6433" s="1">
        <v>410432</v>
      </c>
      <c r="B6433" s="1" t="s">
        <v>1527</v>
      </c>
      <c r="C6433" s="1">
        <v>123468402</v>
      </c>
      <c r="D6433" s="1">
        <v>432</v>
      </c>
      <c r="E6433" s="1" t="s">
        <v>1967</v>
      </c>
      <c r="F6433" s="1" t="s">
        <v>237</v>
      </c>
      <c r="G6433" s="1" t="s">
        <v>219</v>
      </c>
      <c r="H6433" s="1" t="s">
        <v>240</v>
      </c>
    </row>
    <row r="6434" spans="1:8" x14ac:dyDescent="0.25">
      <c r="A6434" s="1">
        <v>410433</v>
      </c>
      <c r="B6434" s="1" t="s">
        <v>1527</v>
      </c>
      <c r="C6434" s="1">
        <v>123468503</v>
      </c>
      <c r="D6434" s="1">
        <v>433</v>
      </c>
      <c r="E6434" s="1" t="s">
        <v>1968</v>
      </c>
      <c r="F6434" s="1" t="s">
        <v>237</v>
      </c>
      <c r="G6434" s="1" t="s">
        <v>219</v>
      </c>
      <c r="H6434" s="1" t="s">
        <v>240</v>
      </c>
    </row>
    <row r="6435" spans="1:8" x14ac:dyDescent="0.25">
      <c r="A6435" s="1">
        <v>410434</v>
      </c>
      <c r="B6435" s="1" t="s">
        <v>1527</v>
      </c>
      <c r="C6435" s="1">
        <v>123468603</v>
      </c>
      <c r="D6435" s="1">
        <v>434</v>
      </c>
      <c r="E6435" s="1" t="s">
        <v>1969</v>
      </c>
      <c r="F6435" s="1" t="s">
        <v>237</v>
      </c>
      <c r="G6435" s="1" t="s">
        <v>219</v>
      </c>
      <c r="H6435" s="1" t="s">
        <v>240</v>
      </c>
    </row>
    <row r="6436" spans="1:8" x14ac:dyDescent="0.25">
      <c r="A6436" s="1">
        <v>410435</v>
      </c>
      <c r="B6436" s="1" t="s">
        <v>1527</v>
      </c>
      <c r="C6436" s="1">
        <v>123469303</v>
      </c>
      <c r="D6436" s="1">
        <v>435</v>
      </c>
      <c r="E6436" s="1" t="s">
        <v>1970</v>
      </c>
      <c r="F6436" s="1" t="s">
        <v>237</v>
      </c>
      <c r="G6436" s="1" t="s">
        <v>219</v>
      </c>
      <c r="H6436" s="1" t="s">
        <v>240</v>
      </c>
    </row>
    <row r="6437" spans="1:8" x14ac:dyDescent="0.25">
      <c r="A6437" s="1">
        <v>410436</v>
      </c>
      <c r="B6437" s="1" t="s">
        <v>1527</v>
      </c>
      <c r="C6437" s="1">
        <v>124150503</v>
      </c>
      <c r="D6437" s="1">
        <v>436</v>
      </c>
      <c r="E6437" s="1" t="s">
        <v>1971</v>
      </c>
      <c r="F6437" s="1" t="s">
        <v>238</v>
      </c>
      <c r="G6437" s="1" t="s">
        <v>220</v>
      </c>
      <c r="H6437" s="1" t="s">
        <v>240</v>
      </c>
    </row>
    <row r="6438" spans="1:8" x14ac:dyDescent="0.25">
      <c r="A6438" s="1">
        <v>410437</v>
      </c>
      <c r="B6438" s="1" t="s">
        <v>1527</v>
      </c>
      <c r="C6438" s="1">
        <v>124151902</v>
      </c>
      <c r="D6438" s="1">
        <v>437</v>
      </c>
      <c r="E6438" s="1" t="s">
        <v>1972</v>
      </c>
      <c r="F6438" s="1" t="s">
        <v>238</v>
      </c>
      <c r="G6438" s="1" t="s">
        <v>220</v>
      </c>
      <c r="H6438" s="1" t="s">
        <v>240</v>
      </c>
    </row>
    <row r="6439" spans="1:8" x14ac:dyDescent="0.25">
      <c r="A6439" s="1">
        <v>410438</v>
      </c>
      <c r="B6439" s="1" t="s">
        <v>1527</v>
      </c>
      <c r="C6439" s="1">
        <v>124152003</v>
      </c>
      <c r="D6439" s="1">
        <v>438</v>
      </c>
      <c r="E6439" s="1" t="s">
        <v>1973</v>
      </c>
      <c r="F6439" s="1" t="s">
        <v>238</v>
      </c>
      <c r="G6439" s="1" t="s">
        <v>220</v>
      </c>
      <c r="H6439" s="1" t="s">
        <v>240</v>
      </c>
    </row>
    <row r="6440" spans="1:8" x14ac:dyDescent="0.25">
      <c r="A6440" s="1">
        <v>410439</v>
      </c>
      <c r="B6440" s="1" t="s">
        <v>1527</v>
      </c>
      <c r="C6440" s="1">
        <v>124153503</v>
      </c>
      <c r="D6440" s="1">
        <v>439</v>
      </c>
      <c r="E6440" s="1" t="s">
        <v>1974</v>
      </c>
      <c r="F6440" s="1" t="s">
        <v>238</v>
      </c>
      <c r="G6440" s="1" t="s">
        <v>220</v>
      </c>
      <c r="H6440" s="1" t="s">
        <v>240</v>
      </c>
    </row>
    <row r="6441" spans="1:8" x14ac:dyDescent="0.25">
      <c r="A6441" s="1">
        <v>410440</v>
      </c>
      <c r="B6441" s="1" t="s">
        <v>1527</v>
      </c>
      <c r="C6441" s="1">
        <v>124154003</v>
      </c>
      <c r="D6441" s="1">
        <v>440</v>
      </c>
      <c r="E6441" s="1" t="s">
        <v>1975</v>
      </c>
      <c r="F6441" s="1" t="s">
        <v>238</v>
      </c>
      <c r="G6441" s="1" t="s">
        <v>220</v>
      </c>
      <c r="H6441" s="1" t="s">
        <v>240</v>
      </c>
    </row>
    <row r="6442" spans="1:8" x14ac:dyDescent="0.25">
      <c r="A6442" s="1">
        <v>410441</v>
      </c>
      <c r="B6442" s="1" t="s">
        <v>1527</v>
      </c>
      <c r="C6442" s="1">
        <v>124156503</v>
      </c>
      <c r="D6442" s="1">
        <v>441</v>
      </c>
      <c r="E6442" s="1" t="s">
        <v>1976</v>
      </c>
      <c r="F6442" s="1" t="s">
        <v>238</v>
      </c>
      <c r="G6442" s="1" t="s">
        <v>220</v>
      </c>
      <c r="H6442" s="1" t="s">
        <v>240</v>
      </c>
    </row>
    <row r="6443" spans="1:8" x14ac:dyDescent="0.25">
      <c r="A6443" s="1">
        <v>410442</v>
      </c>
      <c r="B6443" s="1" t="s">
        <v>1527</v>
      </c>
      <c r="C6443" s="1">
        <v>124156603</v>
      </c>
      <c r="D6443" s="1">
        <v>442</v>
      </c>
      <c r="E6443" s="1" t="s">
        <v>1977</v>
      </c>
      <c r="F6443" s="1" t="s">
        <v>238</v>
      </c>
      <c r="G6443" s="1" t="s">
        <v>220</v>
      </c>
      <c r="H6443" s="1" t="s">
        <v>240</v>
      </c>
    </row>
    <row r="6444" spans="1:8" x14ac:dyDescent="0.25">
      <c r="A6444" s="1">
        <v>410443</v>
      </c>
      <c r="B6444" s="1" t="s">
        <v>1527</v>
      </c>
      <c r="C6444" s="1">
        <v>124156703</v>
      </c>
      <c r="D6444" s="1">
        <v>443</v>
      </c>
      <c r="E6444" s="1" t="s">
        <v>1978</v>
      </c>
      <c r="F6444" s="1" t="s">
        <v>238</v>
      </c>
      <c r="G6444" s="1" t="s">
        <v>220</v>
      </c>
      <c r="H6444" s="1" t="s">
        <v>240</v>
      </c>
    </row>
    <row r="6445" spans="1:8" x14ac:dyDescent="0.25">
      <c r="A6445" s="1">
        <v>410444</v>
      </c>
      <c r="B6445" s="1" t="s">
        <v>1527</v>
      </c>
      <c r="C6445" s="1">
        <v>124157203</v>
      </c>
      <c r="D6445" s="1">
        <v>444</v>
      </c>
      <c r="E6445" s="1" t="s">
        <v>1979</v>
      </c>
      <c r="F6445" s="1" t="s">
        <v>238</v>
      </c>
      <c r="G6445" s="1" t="s">
        <v>220</v>
      </c>
      <c r="H6445" s="1" t="s">
        <v>240</v>
      </c>
    </row>
    <row r="6446" spans="1:8" x14ac:dyDescent="0.25">
      <c r="A6446" s="1">
        <v>410445</v>
      </c>
      <c r="B6446" s="1" t="s">
        <v>1527</v>
      </c>
      <c r="C6446" s="1">
        <v>124157802</v>
      </c>
      <c r="D6446" s="1">
        <v>445</v>
      </c>
      <c r="E6446" s="1" t="s">
        <v>1980</v>
      </c>
      <c r="F6446" s="1" t="s">
        <v>238</v>
      </c>
      <c r="G6446" s="1" t="s">
        <v>220</v>
      </c>
      <c r="H6446" s="1" t="s">
        <v>240</v>
      </c>
    </row>
    <row r="6447" spans="1:8" x14ac:dyDescent="0.25">
      <c r="A6447" s="1">
        <v>410446</v>
      </c>
      <c r="B6447" s="1" t="s">
        <v>1527</v>
      </c>
      <c r="C6447" s="1">
        <v>124158503</v>
      </c>
      <c r="D6447" s="1">
        <v>446</v>
      </c>
      <c r="E6447" s="1" t="s">
        <v>1981</v>
      </c>
      <c r="F6447" s="1" t="s">
        <v>238</v>
      </c>
      <c r="G6447" s="1" t="s">
        <v>220</v>
      </c>
      <c r="H6447" s="1" t="s">
        <v>240</v>
      </c>
    </row>
    <row r="6448" spans="1:8" x14ac:dyDescent="0.25">
      <c r="A6448" s="1">
        <v>410447</v>
      </c>
      <c r="B6448" s="1" t="s">
        <v>1527</v>
      </c>
      <c r="C6448" s="1">
        <v>124159002</v>
      </c>
      <c r="D6448" s="1">
        <v>447</v>
      </c>
      <c r="E6448" s="1" t="s">
        <v>1982</v>
      </c>
      <c r="F6448" s="1" t="s">
        <v>238</v>
      </c>
      <c r="G6448" s="1" t="s">
        <v>220</v>
      </c>
      <c r="H6448" s="1" t="s">
        <v>240</v>
      </c>
    </row>
    <row r="6449" spans="1:8" x14ac:dyDescent="0.25">
      <c r="A6449" s="1">
        <v>410448</v>
      </c>
      <c r="B6449" s="1" t="s">
        <v>1527</v>
      </c>
      <c r="C6449" s="1">
        <v>125231232</v>
      </c>
      <c r="D6449" s="1">
        <v>448</v>
      </c>
      <c r="E6449" s="1" t="s">
        <v>1983</v>
      </c>
      <c r="F6449" s="1" t="s">
        <v>238</v>
      </c>
      <c r="G6449" s="1" t="s">
        <v>221</v>
      </c>
      <c r="H6449" s="1" t="s">
        <v>240</v>
      </c>
    </row>
    <row r="6450" spans="1:8" x14ac:dyDescent="0.25">
      <c r="A6450" s="1">
        <v>410449</v>
      </c>
      <c r="B6450" s="1" t="s">
        <v>1527</v>
      </c>
      <c r="C6450" s="1">
        <v>125231303</v>
      </c>
      <c r="D6450" s="1">
        <v>449</v>
      </c>
      <c r="E6450" s="1" t="s">
        <v>1984</v>
      </c>
      <c r="F6450" s="1" t="s">
        <v>238</v>
      </c>
      <c r="G6450" s="1" t="s">
        <v>221</v>
      </c>
      <c r="H6450" s="1" t="s">
        <v>240</v>
      </c>
    </row>
    <row r="6451" spans="1:8" x14ac:dyDescent="0.25">
      <c r="A6451" s="1">
        <v>410450</v>
      </c>
      <c r="B6451" s="1" t="s">
        <v>1527</v>
      </c>
      <c r="C6451" s="1">
        <v>125234103</v>
      </c>
      <c r="D6451" s="1">
        <v>450</v>
      </c>
      <c r="E6451" s="1" t="s">
        <v>1985</v>
      </c>
      <c r="F6451" s="1" t="s">
        <v>238</v>
      </c>
      <c r="G6451" s="1" t="s">
        <v>221</v>
      </c>
      <c r="H6451" s="1" t="s">
        <v>240</v>
      </c>
    </row>
    <row r="6452" spans="1:8" x14ac:dyDescent="0.25">
      <c r="A6452" s="1">
        <v>410451</v>
      </c>
      <c r="B6452" s="1" t="s">
        <v>1527</v>
      </c>
      <c r="C6452" s="1">
        <v>125234502</v>
      </c>
      <c r="D6452" s="1">
        <v>451</v>
      </c>
      <c r="E6452" s="1" t="s">
        <v>1986</v>
      </c>
      <c r="F6452" s="1" t="s">
        <v>238</v>
      </c>
      <c r="G6452" s="1" t="s">
        <v>221</v>
      </c>
      <c r="H6452" s="1" t="s">
        <v>240</v>
      </c>
    </row>
    <row r="6453" spans="1:8" x14ac:dyDescent="0.25">
      <c r="A6453" s="1">
        <v>410452</v>
      </c>
      <c r="B6453" s="1" t="s">
        <v>1527</v>
      </c>
      <c r="C6453" s="1">
        <v>125235103</v>
      </c>
      <c r="D6453" s="1">
        <v>452</v>
      </c>
      <c r="E6453" s="1" t="s">
        <v>1987</v>
      </c>
      <c r="F6453" s="1" t="s">
        <v>238</v>
      </c>
      <c r="G6453" s="1" t="s">
        <v>221</v>
      </c>
      <c r="H6453" s="1" t="s">
        <v>240</v>
      </c>
    </row>
    <row r="6454" spans="1:8" x14ac:dyDescent="0.25">
      <c r="A6454" s="1">
        <v>410453</v>
      </c>
      <c r="B6454" s="1" t="s">
        <v>1527</v>
      </c>
      <c r="C6454" s="1">
        <v>125235502</v>
      </c>
      <c r="D6454" s="1">
        <v>453</v>
      </c>
      <c r="E6454" s="1" t="s">
        <v>1988</v>
      </c>
      <c r="F6454" s="1" t="s">
        <v>238</v>
      </c>
      <c r="G6454" s="1" t="s">
        <v>221</v>
      </c>
      <c r="H6454" s="1" t="s">
        <v>240</v>
      </c>
    </row>
    <row r="6455" spans="1:8" x14ac:dyDescent="0.25">
      <c r="A6455" s="1">
        <v>410454</v>
      </c>
      <c r="B6455" s="1" t="s">
        <v>1527</v>
      </c>
      <c r="C6455" s="1">
        <v>125236903</v>
      </c>
      <c r="D6455" s="1">
        <v>454</v>
      </c>
      <c r="E6455" s="1" t="s">
        <v>1989</v>
      </c>
      <c r="F6455" s="1" t="s">
        <v>238</v>
      </c>
      <c r="G6455" s="1" t="s">
        <v>221</v>
      </c>
      <c r="H6455" s="1" t="s">
        <v>240</v>
      </c>
    </row>
    <row r="6456" spans="1:8" x14ac:dyDescent="0.25">
      <c r="A6456" s="1">
        <v>410455</v>
      </c>
      <c r="B6456" s="1" t="s">
        <v>1527</v>
      </c>
      <c r="C6456" s="1">
        <v>125237603</v>
      </c>
      <c r="D6456" s="1">
        <v>455</v>
      </c>
      <c r="E6456" s="1" t="s">
        <v>1990</v>
      </c>
      <c r="F6456" s="1" t="s">
        <v>238</v>
      </c>
      <c r="G6456" s="1" t="s">
        <v>221</v>
      </c>
      <c r="H6456" s="1" t="s">
        <v>240</v>
      </c>
    </row>
    <row r="6457" spans="1:8" x14ac:dyDescent="0.25">
      <c r="A6457" s="1">
        <v>410456</v>
      </c>
      <c r="B6457" s="1" t="s">
        <v>1527</v>
      </c>
      <c r="C6457" s="1">
        <v>125237702</v>
      </c>
      <c r="D6457" s="1">
        <v>456</v>
      </c>
      <c r="E6457" s="1" t="s">
        <v>1991</v>
      </c>
      <c r="F6457" s="1" t="s">
        <v>238</v>
      </c>
      <c r="G6457" s="1" t="s">
        <v>221</v>
      </c>
      <c r="H6457" s="1" t="s">
        <v>240</v>
      </c>
    </row>
    <row r="6458" spans="1:8" x14ac:dyDescent="0.25">
      <c r="A6458" s="1">
        <v>410457</v>
      </c>
      <c r="B6458" s="1" t="s">
        <v>1527</v>
      </c>
      <c r="C6458" s="1">
        <v>125237903</v>
      </c>
      <c r="D6458" s="1">
        <v>457</v>
      </c>
      <c r="E6458" s="1" t="s">
        <v>1992</v>
      </c>
      <c r="F6458" s="1" t="s">
        <v>238</v>
      </c>
      <c r="G6458" s="1" t="s">
        <v>221</v>
      </c>
      <c r="H6458" s="1" t="s">
        <v>240</v>
      </c>
    </row>
    <row r="6459" spans="1:8" x14ac:dyDescent="0.25">
      <c r="A6459" s="1">
        <v>410458</v>
      </c>
      <c r="B6459" s="1" t="s">
        <v>1527</v>
      </c>
      <c r="C6459" s="1">
        <v>125238402</v>
      </c>
      <c r="D6459" s="1">
        <v>458</v>
      </c>
      <c r="E6459" s="1" t="s">
        <v>1993</v>
      </c>
      <c r="F6459" s="1" t="s">
        <v>238</v>
      </c>
      <c r="G6459" s="1" t="s">
        <v>221</v>
      </c>
      <c r="H6459" s="1" t="s">
        <v>240</v>
      </c>
    </row>
    <row r="6460" spans="1:8" x14ac:dyDescent="0.25">
      <c r="A6460" s="1">
        <v>410459</v>
      </c>
      <c r="B6460" s="1" t="s">
        <v>1527</v>
      </c>
      <c r="C6460" s="1">
        <v>125238502</v>
      </c>
      <c r="D6460" s="1">
        <v>459</v>
      </c>
      <c r="E6460" s="1" t="s">
        <v>1994</v>
      </c>
      <c r="F6460" s="1" t="s">
        <v>238</v>
      </c>
      <c r="G6460" s="1" t="s">
        <v>221</v>
      </c>
      <c r="H6460" s="1" t="s">
        <v>240</v>
      </c>
    </row>
    <row r="6461" spans="1:8" x14ac:dyDescent="0.25">
      <c r="A6461" s="1">
        <v>410460</v>
      </c>
      <c r="B6461" s="1" t="s">
        <v>1527</v>
      </c>
      <c r="C6461" s="1">
        <v>125239452</v>
      </c>
      <c r="D6461" s="1">
        <v>460</v>
      </c>
      <c r="E6461" s="1" t="s">
        <v>1995</v>
      </c>
      <c r="F6461" s="1" t="s">
        <v>238</v>
      </c>
      <c r="G6461" s="1" t="s">
        <v>221</v>
      </c>
      <c r="H6461" s="1" t="s">
        <v>240</v>
      </c>
    </row>
    <row r="6462" spans="1:8" x14ac:dyDescent="0.25">
      <c r="A6462" s="1">
        <v>410461</v>
      </c>
      <c r="B6462" s="1" t="s">
        <v>1527</v>
      </c>
      <c r="C6462" s="1">
        <v>125239603</v>
      </c>
      <c r="D6462" s="1">
        <v>461</v>
      </c>
      <c r="E6462" s="1" t="s">
        <v>1996</v>
      </c>
      <c r="F6462" s="1" t="s">
        <v>238</v>
      </c>
      <c r="G6462" s="1" t="s">
        <v>221</v>
      </c>
      <c r="H6462" s="1" t="s">
        <v>240</v>
      </c>
    </row>
    <row r="6463" spans="1:8" x14ac:dyDescent="0.25">
      <c r="A6463" s="1">
        <v>410462</v>
      </c>
      <c r="B6463" s="1" t="s">
        <v>1527</v>
      </c>
      <c r="C6463" s="1">
        <v>125239652</v>
      </c>
      <c r="D6463" s="1">
        <v>462</v>
      </c>
      <c r="E6463" s="1" t="s">
        <v>1997</v>
      </c>
      <c r="F6463" s="1" t="s">
        <v>238</v>
      </c>
      <c r="G6463" s="1" t="s">
        <v>221</v>
      </c>
      <c r="H6463" s="1" t="s">
        <v>240</v>
      </c>
    </row>
    <row r="6464" spans="1:8" x14ac:dyDescent="0.25">
      <c r="A6464" s="1">
        <v>410463</v>
      </c>
      <c r="B6464" s="1" t="s">
        <v>1527</v>
      </c>
      <c r="C6464" s="1">
        <v>126515001</v>
      </c>
      <c r="D6464" s="1">
        <v>463</v>
      </c>
      <c r="E6464" s="1" t="s">
        <v>1998</v>
      </c>
      <c r="F6464" s="1" t="s">
        <v>238</v>
      </c>
      <c r="G6464" s="1" t="s">
        <v>222</v>
      </c>
      <c r="H6464" s="1" t="s">
        <v>240</v>
      </c>
    </row>
    <row r="6465" spans="1:8" x14ac:dyDescent="0.25">
      <c r="A6465" s="1">
        <v>410464</v>
      </c>
      <c r="B6465" s="1" t="s">
        <v>1527</v>
      </c>
      <c r="C6465" s="1">
        <v>127040503</v>
      </c>
      <c r="D6465" s="1">
        <v>464</v>
      </c>
      <c r="E6465" s="1" t="s">
        <v>1999</v>
      </c>
      <c r="F6465" s="1" t="s">
        <v>230</v>
      </c>
      <c r="G6465" s="1" t="s">
        <v>223</v>
      </c>
      <c r="H6465" s="1" t="s">
        <v>240</v>
      </c>
    </row>
    <row r="6466" spans="1:8" x14ac:dyDescent="0.25">
      <c r="A6466" s="1">
        <v>410465</v>
      </c>
      <c r="B6466" s="1" t="s">
        <v>1527</v>
      </c>
      <c r="C6466" s="1">
        <v>127040703</v>
      </c>
      <c r="D6466" s="1">
        <v>465</v>
      </c>
      <c r="E6466" s="1" t="s">
        <v>2000</v>
      </c>
      <c r="F6466" s="1" t="s">
        <v>230</v>
      </c>
      <c r="G6466" s="1" t="s">
        <v>223</v>
      </c>
      <c r="H6466" s="1" t="s">
        <v>240</v>
      </c>
    </row>
    <row r="6467" spans="1:8" x14ac:dyDescent="0.25">
      <c r="A6467" s="1">
        <v>410466</v>
      </c>
      <c r="B6467" s="1" t="s">
        <v>1527</v>
      </c>
      <c r="C6467" s="1">
        <v>127041203</v>
      </c>
      <c r="D6467" s="1">
        <v>466</v>
      </c>
      <c r="E6467" s="1" t="s">
        <v>2001</v>
      </c>
      <c r="F6467" s="1" t="s">
        <v>230</v>
      </c>
      <c r="G6467" s="1" t="s">
        <v>223</v>
      </c>
      <c r="H6467" s="1" t="s">
        <v>240</v>
      </c>
    </row>
    <row r="6468" spans="1:8" x14ac:dyDescent="0.25">
      <c r="A6468" s="1">
        <v>410467</v>
      </c>
      <c r="B6468" s="1" t="s">
        <v>1527</v>
      </c>
      <c r="C6468" s="1">
        <v>127041503</v>
      </c>
      <c r="D6468" s="1">
        <v>467</v>
      </c>
      <c r="E6468" s="1" t="s">
        <v>2002</v>
      </c>
      <c r="F6468" s="1" t="s">
        <v>230</v>
      </c>
      <c r="G6468" s="1" t="s">
        <v>223</v>
      </c>
      <c r="H6468" s="1" t="s">
        <v>240</v>
      </c>
    </row>
    <row r="6469" spans="1:8" x14ac:dyDescent="0.25">
      <c r="A6469" s="1">
        <v>410468</v>
      </c>
      <c r="B6469" s="1" t="s">
        <v>1527</v>
      </c>
      <c r="C6469" s="1">
        <v>127041603</v>
      </c>
      <c r="D6469" s="1">
        <v>468</v>
      </c>
      <c r="E6469" s="1" t="s">
        <v>2003</v>
      </c>
      <c r="F6469" s="1" t="s">
        <v>230</v>
      </c>
      <c r="G6469" s="1" t="s">
        <v>223</v>
      </c>
      <c r="H6469" s="1" t="s">
        <v>240</v>
      </c>
    </row>
    <row r="6470" spans="1:8" x14ac:dyDescent="0.25">
      <c r="A6470" s="1">
        <v>410469</v>
      </c>
      <c r="B6470" s="1" t="s">
        <v>1527</v>
      </c>
      <c r="C6470" s="1">
        <v>127042003</v>
      </c>
      <c r="D6470" s="1">
        <v>469</v>
      </c>
      <c r="E6470" s="1" t="s">
        <v>2004</v>
      </c>
      <c r="F6470" s="1" t="s">
        <v>230</v>
      </c>
      <c r="G6470" s="1" t="s">
        <v>223</v>
      </c>
      <c r="H6470" s="1" t="s">
        <v>240</v>
      </c>
    </row>
    <row r="6471" spans="1:8" x14ac:dyDescent="0.25">
      <c r="A6471" s="1">
        <v>410470</v>
      </c>
      <c r="B6471" s="1" t="s">
        <v>1527</v>
      </c>
      <c r="C6471" s="1">
        <v>127042853</v>
      </c>
      <c r="D6471" s="1">
        <v>470</v>
      </c>
      <c r="E6471" s="1" t="s">
        <v>2005</v>
      </c>
      <c r="F6471" s="1" t="s">
        <v>230</v>
      </c>
      <c r="G6471" s="1" t="s">
        <v>223</v>
      </c>
      <c r="H6471" s="1" t="s">
        <v>240</v>
      </c>
    </row>
    <row r="6472" spans="1:8" x14ac:dyDescent="0.25">
      <c r="A6472" s="1">
        <v>410471</v>
      </c>
      <c r="B6472" s="1" t="s">
        <v>1527</v>
      </c>
      <c r="C6472" s="1">
        <v>127044103</v>
      </c>
      <c r="D6472" s="1">
        <v>471</v>
      </c>
      <c r="E6472" s="1" t="s">
        <v>2006</v>
      </c>
      <c r="F6472" s="1" t="s">
        <v>230</v>
      </c>
      <c r="G6472" s="1" t="s">
        <v>223</v>
      </c>
      <c r="H6472" s="1" t="s">
        <v>240</v>
      </c>
    </row>
    <row r="6473" spans="1:8" x14ac:dyDescent="0.25">
      <c r="A6473" s="1">
        <v>410472</v>
      </c>
      <c r="B6473" s="1" t="s">
        <v>1527</v>
      </c>
      <c r="C6473" s="1">
        <v>127045303</v>
      </c>
      <c r="D6473" s="1">
        <v>472</v>
      </c>
      <c r="E6473" s="1" t="s">
        <v>2007</v>
      </c>
      <c r="F6473" s="1" t="s">
        <v>230</v>
      </c>
      <c r="G6473" s="1" t="s">
        <v>223</v>
      </c>
      <c r="H6473" s="1" t="s">
        <v>240</v>
      </c>
    </row>
    <row r="6474" spans="1:8" x14ac:dyDescent="0.25">
      <c r="A6474" s="1">
        <v>410473</v>
      </c>
      <c r="B6474" s="1" t="s">
        <v>1527</v>
      </c>
      <c r="C6474" s="1">
        <v>127045653</v>
      </c>
      <c r="D6474" s="1">
        <v>473</v>
      </c>
      <c r="E6474" s="1" t="s">
        <v>2008</v>
      </c>
      <c r="F6474" s="1" t="s">
        <v>230</v>
      </c>
      <c r="G6474" s="1" t="s">
        <v>223</v>
      </c>
      <c r="H6474" s="1" t="s">
        <v>240</v>
      </c>
    </row>
    <row r="6475" spans="1:8" x14ac:dyDescent="0.25">
      <c r="A6475" s="1">
        <v>410474</v>
      </c>
      <c r="B6475" s="1" t="s">
        <v>1527</v>
      </c>
      <c r="C6475" s="1">
        <v>127045853</v>
      </c>
      <c r="D6475" s="1">
        <v>474</v>
      </c>
      <c r="E6475" s="1" t="s">
        <v>2009</v>
      </c>
      <c r="F6475" s="1" t="s">
        <v>230</v>
      </c>
      <c r="G6475" s="1" t="s">
        <v>223</v>
      </c>
      <c r="H6475" s="1" t="s">
        <v>240</v>
      </c>
    </row>
    <row r="6476" spans="1:8" x14ac:dyDescent="0.25">
      <c r="A6476" s="1">
        <v>410475</v>
      </c>
      <c r="B6476" s="1" t="s">
        <v>1527</v>
      </c>
      <c r="C6476" s="1">
        <v>127046903</v>
      </c>
      <c r="D6476" s="1">
        <v>475</v>
      </c>
      <c r="E6476" s="1" t="s">
        <v>2010</v>
      </c>
      <c r="F6476" s="1" t="s">
        <v>230</v>
      </c>
      <c r="G6476" s="1" t="s">
        <v>223</v>
      </c>
      <c r="H6476" s="1" t="s">
        <v>240</v>
      </c>
    </row>
    <row r="6477" spans="1:8" x14ac:dyDescent="0.25">
      <c r="A6477" s="1">
        <v>410476</v>
      </c>
      <c r="B6477" s="1" t="s">
        <v>1527</v>
      </c>
      <c r="C6477" s="1">
        <v>127047404</v>
      </c>
      <c r="D6477" s="1">
        <v>476</v>
      </c>
      <c r="E6477" s="1" t="s">
        <v>2011</v>
      </c>
      <c r="F6477" s="1" t="s">
        <v>230</v>
      </c>
      <c r="G6477" s="1" t="s">
        <v>223</v>
      </c>
      <c r="H6477" s="1" t="s">
        <v>240</v>
      </c>
    </row>
    <row r="6478" spans="1:8" x14ac:dyDescent="0.25">
      <c r="A6478" s="1">
        <v>410477</v>
      </c>
      <c r="B6478" s="1" t="s">
        <v>1527</v>
      </c>
      <c r="C6478" s="1">
        <v>127049303</v>
      </c>
      <c r="D6478" s="1">
        <v>477</v>
      </c>
      <c r="E6478" s="1" t="s">
        <v>2012</v>
      </c>
      <c r="F6478" s="1" t="s">
        <v>230</v>
      </c>
      <c r="G6478" s="1" t="s">
        <v>223</v>
      </c>
      <c r="H6478" s="1" t="s">
        <v>240</v>
      </c>
    </row>
    <row r="6479" spans="1:8" x14ac:dyDescent="0.25">
      <c r="A6479" s="1">
        <v>410478</v>
      </c>
      <c r="B6479" s="1" t="s">
        <v>1527</v>
      </c>
      <c r="C6479" s="1">
        <v>128030603</v>
      </c>
      <c r="D6479" s="1">
        <v>478</v>
      </c>
      <c r="E6479" s="1" t="s">
        <v>2013</v>
      </c>
      <c r="F6479" s="1" t="s">
        <v>233</v>
      </c>
      <c r="G6479" s="1" t="s">
        <v>224</v>
      </c>
      <c r="H6479" s="1" t="s">
        <v>240</v>
      </c>
    </row>
    <row r="6480" spans="1:8" x14ac:dyDescent="0.25">
      <c r="A6480" s="1">
        <v>410479</v>
      </c>
      <c r="B6480" s="1" t="s">
        <v>1527</v>
      </c>
      <c r="C6480" s="1">
        <v>128030852</v>
      </c>
      <c r="D6480" s="1">
        <v>479</v>
      </c>
      <c r="E6480" s="1" t="s">
        <v>2014</v>
      </c>
      <c r="F6480" s="1" t="s">
        <v>233</v>
      </c>
      <c r="G6480" s="1" t="s">
        <v>224</v>
      </c>
      <c r="H6480" s="1" t="s">
        <v>240</v>
      </c>
    </row>
    <row r="6481" spans="1:8" x14ac:dyDescent="0.25">
      <c r="A6481" s="1">
        <v>410480</v>
      </c>
      <c r="B6481" s="1" t="s">
        <v>1527</v>
      </c>
      <c r="C6481" s="1">
        <v>128033053</v>
      </c>
      <c r="D6481" s="1">
        <v>480</v>
      </c>
      <c r="E6481" s="1" t="s">
        <v>2015</v>
      </c>
      <c r="F6481" s="1" t="s">
        <v>233</v>
      </c>
      <c r="G6481" s="1" t="s">
        <v>224</v>
      </c>
      <c r="H6481" s="1" t="s">
        <v>240</v>
      </c>
    </row>
    <row r="6482" spans="1:8" x14ac:dyDescent="0.25">
      <c r="A6482" s="1">
        <v>410481</v>
      </c>
      <c r="B6482" s="1" t="s">
        <v>1527</v>
      </c>
      <c r="C6482" s="1">
        <v>128034503</v>
      </c>
      <c r="D6482" s="1">
        <v>481</v>
      </c>
      <c r="E6482" s="1" t="s">
        <v>2016</v>
      </c>
      <c r="F6482" s="1" t="s">
        <v>233</v>
      </c>
      <c r="G6482" s="1" t="s">
        <v>224</v>
      </c>
      <c r="H6482" s="1" t="s">
        <v>240</v>
      </c>
    </row>
    <row r="6483" spans="1:8" x14ac:dyDescent="0.25">
      <c r="A6483" s="1">
        <v>410482</v>
      </c>
      <c r="B6483" s="1" t="s">
        <v>1527</v>
      </c>
      <c r="C6483" s="1">
        <v>128321103</v>
      </c>
      <c r="D6483" s="1">
        <v>482</v>
      </c>
      <c r="E6483" s="1" t="s">
        <v>2017</v>
      </c>
      <c r="F6483" s="1" t="s">
        <v>233</v>
      </c>
      <c r="G6483" s="1" t="s">
        <v>225</v>
      </c>
      <c r="H6483" s="1" t="s">
        <v>240</v>
      </c>
    </row>
    <row r="6484" spans="1:8" x14ac:dyDescent="0.25">
      <c r="A6484" s="1">
        <v>410483</v>
      </c>
      <c r="B6484" s="1" t="s">
        <v>1527</v>
      </c>
      <c r="C6484" s="1">
        <v>128323303</v>
      </c>
      <c r="D6484" s="1">
        <v>483</v>
      </c>
      <c r="E6484" s="1" t="s">
        <v>2018</v>
      </c>
      <c r="F6484" s="1" t="s">
        <v>233</v>
      </c>
      <c r="G6484" s="1" t="s">
        <v>225</v>
      </c>
      <c r="H6484" s="1" t="s">
        <v>240</v>
      </c>
    </row>
    <row r="6485" spans="1:8" x14ac:dyDescent="0.25">
      <c r="A6485" s="1">
        <v>410484</v>
      </c>
      <c r="B6485" s="1" t="s">
        <v>1527</v>
      </c>
      <c r="C6485" s="1">
        <v>128323703</v>
      </c>
      <c r="D6485" s="1">
        <v>484</v>
      </c>
      <c r="E6485" s="1" t="s">
        <v>2019</v>
      </c>
      <c r="F6485" s="1" t="s">
        <v>233</v>
      </c>
      <c r="G6485" s="1" t="s">
        <v>225</v>
      </c>
      <c r="H6485" s="1" t="s">
        <v>240</v>
      </c>
    </row>
    <row r="6486" spans="1:8" x14ac:dyDescent="0.25">
      <c r="A6486" s="1">
        <v>410485</v>
      </c>
      <c r="B6486" s="1" t="s">
        <v>1527</v>
      </c>
      <c r="C6486" s="1">
        <v>128325203</v>
      </c>
      <c r="D6486" s="1">
        <v>485</v>
      </c>
      <c r="E6486" s="1" t="s">
        <v>2020</v>
      </c>
      <c r="F6486" s="1" t="s">
        <v>233</v>
      </c>
      <c r="G6486" s="1" t="s">
        <v>225</v>
      </c>
      <c r="H6486" s="1" t="s">
        <v>240</v>
      </c>
    </row>
    <row r="6487" spans="1:8" x14ac:dyDescent="0.25">
      <c r="A6487" s="1">
        <v>410486</v>
      </c>
      <c r="B6487" s="1" t="s">
        <v>1527</v>
      </c>
      <c r="C6487" s="1">
        <v>128326303</v>
      </c>
      <c r="D6487" s="1">
        <v>486</v>
      </c>
      <c r="E6487" s="1" t="s">
        <v>2021</v>
      </c>
      <c r="F6487" s="1" t="s">
        <v>233</v>
      </c>
      <c r="G6487" s="1" t="s">
        <v>225</v>
      </c>
      <c r="H6487" s="1" t="s">
        <v>240</v>
      </c>
    </row>
    <row r="6488" spans="1:8" x14ac:dyDescent="0.25">
      <c r="A6488" s="1">
        <v>410487</v>
      </c>
      <c r="B6488" s="1" t="s">
        <v>1527</v>
      </c>
      <c r="C6488" s="1">
        <v>128327303</v>
      </c>
      <c r="D6488" s="1">
        <v>487</v>
      </c>
      <c r="E6488" s="1" t="s">
        <v>2022</v>
      </c>
      <c r="F6488" s="1" t="s">
        <v>233</v>
      </c>
      <c r="G6488" s="1" t="s">
        <v>225</v>
      </c>
      <c r="H6488" s="1" t="s">
        <v>240</v>
      </c>
    </row>
    <row r="6489" spans="1:8" x14ac:dyDescent="0.25">
      <c r="A6489" s="1">
        <v>410488</v>
      </c>
      <c r="B6489" s="1" t="s">
        <v>1527</v>
      </c>
      <c r="C6489" s="1">
        <v>128328003</v>
      </c>
      <c r="D6489" s="1">
        <v>488</v>
      </c>
      <c r="E6489" s="1" t="s">
        <v>2023</v>
      </c>
      <c r="F6489" s="1" t="s">
        <v>233</v>
      </c>
      <c r="G6489" s="1" t="s">
        <v>225</v>
      </c>
      <c r="H6489" s="1" t="s">
        <v>240</v>
      </c>
    </row>
    <row r="6490" spans="1:8" x14ac:dyDescent="0.25">
      <c r="A6490" s="1">
        <v>410489</v>
      </c>
      <c r="B6490" s="1" t="s">
        <v>1527</v>
      </c>
      <c r="C6490" s="1">
        <v>129540803</v>
      </c>
      <c r="D6490" s="1">
        <v>489</v>
      </c>
      <c r="E6490" s="1" t="s">
        <v>2024</v>
      </c>
      <c r="F6490" s="1" t="s">
        <v>235</v>
      </c>
      <c r="G6490" s="1" t="s">
        <v>226</v>
      </c>
      <c r="H6490" s="1" t="s">
        <v>240</v>
      </c>
    </row>
    <row r="6491" spans="1:8" x14ac:dyDescent="0.25">
      <c r="A6491" s="1">
        <v>410490</v>
      </c>
      <c r="B6491" s="1" t="s">
        <v>1527</v>
      </c>
      <c r="C6491" s="1">
        <v>129544503</v>
      </c>
      <c r="D6491" s="1">
        <v>490</v>
      </c>
      <c r="E6491" s="1" t="s">
        <v>2025</v>
      </c>
      <c r="F6491" s="1" t="s">
        <v>235</v>
      </c>
      <c r="G6491" s="1" t="s">
        <v>226</v>
      </c>
      <c r="H6491" s="1" t="s">
        <v>240</v>
      </c>
    </row>
    <row r="6492" spans="1:8" x14ac:dyDescent="0.25">
      <c r="A6492" s="1">
        <v>410491</v>
      </c>
      <c r="B6492" s="1" t="s">
        <v>1527</v>
      </c>
      <c r="C6492" s="1">
        <v>129544703</v>
      </c>
      <c r="D6492" s="1">
        <v>491</v>
      </c>
      <c r="E6492" s="1" t="s">
        <v>2026</v>
      </c>
      <c r="F6492" s="1" t="s">
        <v>235</v>
      </c>
      <c r="G6492" s="1" t="s">
        <v>226</v>
      </c>
      <c r="H6492" s="1" t="s">
        <v>240</v>
      </c>
    </row>
    <row r="6493" spans="1:8" x14ac:dyDescent="0.25">
      <c r="A6493" s="1">
        <v>410492</v>
      </c>
      <c r="B6493" s="1" t="s">
        <v>1527</v>
      </c>
      <c r="C6493" s="1">
        <v>129545003</v>
      </c>
      <c r="D6493" s="1">
        <v>492</v>
      </c>
      <c r="E6493" s="1" t="s">
        <v>2027</v>
      </c>
      <c r="F6493" s="1" t="s">
        <v>235</v>
      </c>
      <c r="G6493" s="1" t="s">
        <v>226</v>
      </c>
      <c r="H6493" s="1" t="s">
        <v>240</v>
      </c>
    </row>
    <row r="6494" spans="1:8" x14ac:dyDescent="0.25">
      <c r="A6494" s="1">
        <v>410493</v>
      </c>
      <c r="B6494" s="1" t="s">
        <v>1527</v>
      </c>
      <c r="C6494" s="1">
        <v>129546003</v>
      </c>
      <c r="D6494" s="1">
        <v>493</v>
      </c>
      <c r="E6494" s="1" t="s">
        <v>2028</v>
      </c>
      <c r="F6494" s="1" t="s">
        <v>235</v>
      </c>
      <c r="G6494" s="1" t="s">
        <v>226</v>
      </c>
      <c r="H6494" s="1" t="s">
        <v>240</v>
      </c>
    </row>
    <row r="6495" spans="1:8" x14ac:dyDescent="0.25">
      <c r="A6495" s="1">
        <v>410494</v>
      </c>
      <c r="B6495" s="1" t="s">
        <v>1527</v>
      </c>
      <c r="C6495" s="1">
        <v>129546103</v>
      </c>
      <c r="D6495" s="1">
        <v>494</v>
      </c>
      <c r="E6495" s="1" t="s">
        <v>2029</v>
      </c>
      <c r="F6495" s="1" t="s">
        <v>235</v>
      </c>
      <c r="G6495" s="1" t="s">
        <v>226</v>
      </c>
      <c r="H6495" s="1" t="s">
        <v>240</v>
      </c>
    </row>
    <row r="6496" spans="1:8" x14ac:dyDescent="0.25">
      <c r="A6496" s="1">
        <v>410495</v>
      </c>
      <c r="B6496" s="1" t="s">
        <v>1527</v>
      </c>
      <c r="C6496" s="1">
        <v>129546803</v>
      </c>
      <c r="D6496" s="1">
        <v>495</v>
      </c>
      <c r="E6496" s="1" t="s">
        <v>2030</v>
      </c>
      <c r="F6496" s="1" t="s">
        <v>235</v>
      </c>
      <c r="G6496" s="1" t="s">
        <v>226</v>
      </c>
      <c r="H6496" s="1" t="s">
        <v>240</v>
      </c>
    </row>
    <row r="6497" spans="1:8" x14ac:dyDescent="0.25">
      <c r="A6497" s="1">
        <v>410496</v>
      </c>
      <c r="B6497" s="1" t="s">
        <v>1527</v>
      </c>
      <c r="C6497" s="1">
        <v>129547203</v>
      </c>
      <c r="D6497" s="1">
        <v>496</v>
      </c>
      <c r="E6497" s="1" t="s">
        <v>2031</v>
      </c>
      <c r="F6497" s="1" t="s">
        <v>235</v>
      </c>
      <c r="G6497" s="1" t="s">
        <v>226</v>
      </c>
      <c r="H6497" s="1" t="s">
        <v>240</v>
      </c>
    </row>
    <row r="6498" spans="1:8" x14ac:dyDescent="0.25">
      <c r="A6498" s="1">
        <v>410497</v>
      </c>
      <c r="B6498" s="1" t="s">
        <v>1527</v>
      </c>
      <c r="C6498" s="1">
        <v>129547303</v>
      </c>
      <c r="D6498" s="1">
        <v>497</v>
      </c>
      <c r="E6498" s="1" t="s">
        <v>2032</v>
      </c>
      <c r="F6498" s="1" t="s">
        <v>235</v>
      </c>
      <c r="G6498" s="1" t="s">
        <v>226</v>
      </c>
      <c r="H6498" s="1" t="s">
        <v>240</v>
      </c>
    </row>
    <row r="6499" spans="1:8" x14ac:dyDescent="0.25">
      <c r="A6499" s="1">
        <v>410498</v>
      </c>
      <c r="B6499" s="1" t="s">
        <v>1527</v>
      </c>
      <c r="C6499" s="1">
        <v>129547603</v>
      </c>
      <c r="D6499" s="1">
        <v>498</v>
      </c>
      <c r="E6499" s="1" t="s">
        <v>2033</v>
      </c>
      <c r="F6499" s="1" t="s">
        <v>235</v>
      </c>
      <c r="G6499" s="1" t="s">
        <v>226</v>
      </c>
      <c r="H6499" s="1" t="s">
        <v>240</v>
      </c>
    </row>
    <row r="6500" spans="1:8" x14ac:dyDescent="0.25">
      <c r="A6500" s="1">
        <v>410499</v>
      </c>
      <c r="B6500" s="1" t="s">
        <v>1527</v>
      </c>
      <c r="C6500" s="1">
        <v>129547803</v>
      </c>
      <c r="D6500" s="1">
        <v>499</v>
      </c>
      <c r="E6500" s="1" t="s">
        <v>2034</v>
      </c>
      <c r="F6500" s="1" t="s">
        <v>235</v>
      </c>
      <c r="G6500" s="1" t="s">
        <v>226</v>
      </c>
      <c r="H6500" s="1" t="s">
        <v>240</v>
      </c>
    </row>
    <row r="6501" spans="1:8" x14ac:dyDescent="0.25">
      <c r="A6501" s="1">
        <v>410500</v>
      </c>
      <c r="B6501" s="1" t="s">
        <v>1527</v>
      </c>
      <c r="C6501" s="1">
        <v>129548803</v>
      </c>
      <c r="D6501" s="1">
        <v>500</v>
      </c>
      <c r="E6501" s="1" t="s">
        <v>2035</v>
      </c>
      <c r="F6501" s="1" t="s">
        <v>235</v>
      </c>
      <c r="G6501" s="1" t="s">
        <v>226</v>
      </c>
      <c r="H6501" s="1" t="s">
        <v>240</v>
      </c>
    </row>
    <row r="6502" spans="1:8" x14ac:dyDescent="0.25">
      <c r="A6502" s="1">
        <v>420001</v>
      </c>
      <c r="B6502" s="1" t="s">
        <v>1528</v>
      </c>
      <c r="C6502" s="1">
        <v>101260303</v>
      </c>
      <c r="D6502" s="1">
        <v>1</v>
      </c>
      <c r="E6502" s="1" t="s">
        <v>1536</v>
      </c>
      <c r="F6502" s="1" t="s">
        <v>228</v>
      </c>
      <c r="G6502" s="1" t="s">
        <v>161</v>
      </c>
      <c r="H6502" s="1" t="s">
        <v>240</v>
      </c>
    </row>
    <row r="6503" spans="1:8" x14ac:dyDescent="0.25">
      <c r="A6503" s="1">
        <v>420002</v>
      </c>
      <c r="B6503" s="1" t="s">
        <v>1528</v>
      </c>
      <c r="C6503" s="1">
        <v>101260803</v>
      </c>
      <c r="D6503" s="1">
        <v>2</v>
      </c>
      <c r="E6503" s="1" t="s">
        <v>1537</v>
      </c>
      <c r="F6503" s="1" t="s">
        <v>228</v>
      </c>
      <c r="G6503" s="1" t="s">
        <v>161</v>
      </c>
      <c r="H6503" s="1" t="s">
        <v>240</v>
      </c>
    </row>
    <row r="6504" spans="1:8" x14ac:dyDescent="0.25">
      <c r="A6504" s="1">
        <v>420003</v>
      </c>
      <c r="B6504" s="1" t="s">
        <v>1528</v>
      </c>
      <c r="C6504" s="1">
        <v>101261302</v>
      </c>
      <c r="D6504" s="1">
        <v>3</v>
      </c>
      <c r="E6504" s="1" t="s">
        <v>1538</v>
      </c>
      <c r="F6504" s="1" t="s">
        <v>228</v>
      </c>
      <c r="G6504" s="1" t="s">
        <v>161</v>
      </c>
      <c r="H6504" s="1" t="s">
        <v>240</v>
      </c>
    </row>
    <row r="6505" spans="1:8" x14ac:dyDescent="0.25">
      <c r="A6505" s="1">
        <v>420004</v>
      </c>
      <c r="B6505" s="1" t="s">
        <v>1528</v>
      </c>
      <c r="C6505" s="1">
        <v>101262903</v>
      </c>
      <c r="D6505" s="1">
        <v>4</v>
      </c>
      <c r="E6505" s="1" t="s">
        <v>1539</v>
      </c>
      <c r="F6505" s="1" t="s">
        <v>228</v>
      </c>
      <c r="G6505" s="1" t="s">
        <v>161</v>
      </c>
      <c r="H6505" s="1" t="s">
        <v>240</v>
      </c>
    </row>
    <row r="6506" spans="1:8" x14ac:dyDescent="0.25">
      <c r="A6506" s="1">
        <v>420005</v>
      </c>
      <c r="B6506" s="1" t="s">
        <v>1528</v>
      </c>
      <c r="C6506" s="1">
        <v>101264003</v>
      </c>
      <c r="D6506" s="1">
        <v>5</v>
      </c>
      <c r="E6506" s="1" t="s">
        <v>1540</v>
      </c>
      <c r="F6506" s="1" t="s">
        <v>228</v>
      </c>
      <c r="G6506" s="1" t="s">
        <v>161</v>
      </c>
      <c r="H6506" s="1" t="s">
        <v>240</v>
      </c>
    </row>
    <row r="6507" spans="1:8" x14ac:dyDescent="0.25">
      <c r="A6507" s="1">
        <v>420006</v>
      </c>
      <c r="B6507" s="1" t="s">
        <v>1528</v>
      </c>
      <c r="C6507" s="1">
        <v>101268003</v>
      </c>
      <c r="D6507" s="1">
        <v>6</v>
      </c>
      <c r="E6507" s="1" t="s">
        <v>1541</v>
      </c>
      <c r="F6507" s="1" t="s">
        <v>228</v>
      </c>
      <c r="G6507" s="1" t="s">
        <v>161</v>
      </c>
      <c r="H6507" s="1" t="s">
        <v>240</v>
      </c>
    </row>
    <row r="6508" spans="1:8" x14ac:dyDescent="0.25">
      <c r="A6508" s="1">
        <v>420007</v>
      </c>
      <c r="B6508" s="1" t="s">
        <v>1528</v>
      </c>
      <c r="C6508" s="1">
        <v>101301303</v>
      </c>
      <c r="D6508" s="1">
        <v>7</v>
      </c>
      <c r="E6508" s="1" t="s">
        <v>1542</v>
      </c>
      <c r="F6508" s="1" t="s">
        <v>228</v>
      </c>
      <c r="G6508" s="1" t="s">
        <v>162</v>
      </c>
      <c r="H6508" s="1" t="s">
        <v>240</v>
      </c>
    </row>
    <row r="6509" spans="1:8" x14ac:dyDescent="0.25">
      <c r="A6509" s="1">
        <v>420008</v>
      </c>
      <c r="B6509" s="1" t="s">
        <v>1528</v>
      </c>
      <c r="C6509" s="1">
        <v>101301403</v>
      </c>
      <c r="D6509" s="1">
        <v>8</v>
      </c>
      <c r="E6509" s="1" t="s">
        <v>1543</v>
      </c>
      <c r="F6509" s="1" t="s">
        <v>228</v>
      </c>
      <c r="G6509" s="1" t="s">
        <v>162</v>
      </c>
      <c r="H6509" s="1" t="s">
        <v>240</v>
      </c>
    </row>
    <row r="6510" spans="1:8" x14ac:dyDescent="0.25">
      <c r="A6510" s="1">
        <v>420009</v>
      </c>
      <c r="B6510" s="1" t="s">
        <v>1528</v>
      </c>
      <c r="C6510" s="1">
        <v>101303503</v>
      </c>
      <c r="D6510" s="1">
        <v>9</v>
      </c>
      <c r="E6510" s="1" t="s">
        <v>1544</v>
      </c>
      <c r="F6510" s="1" t="s">
        <v>228</v>
      </c>
      <c r="G6510" s="1" t="s">
        <v>162</v>
      </c>
      <c r="H6510" s="1" t="s">
        <v>240</v>
      </c>
    </row>
    <row r="6511" spans="1:8" x14ac:dyDescent="0.25">
      <c r="A6511" s="1">
        <v>420010</v>
      </c>
      <c r="B6511" s="1" t="s">
        <v>1528</v>
      </c>
      <c r="C6511" s="1">
        <v>101306503</v>
      </c>
      <c r="D6511" s="1">
        <v>10</v>
      </c>
      <c r="E6511" s="1" t="s">
        <v>1545</v>
      </c>
      <c r="F6511" s="1" t="s">
        <v>228</v>
      </c>
      <c r="G6511" s="1" t="s">
        <v>162</v>
      </c>
      <c r="H6511" s="1" t="s">
        <v>240</v>
      </c>
    </row>
    <row r="6512" spans="1:8" x14ac:dyDescent="0.25">
      <c r="A6512" s="1">
        <v>420011</v>
      </c>
      <c r="B6512" s="1" t="s">
        <v>1528</v>
      </c>
      <c r="C6512" s="1">
        <v>101308503</v>
      </c>
      <c r="D6512" s="1">
        <v>11</v>
      </c>
      <c r="E6512" s="1" t="s">
        <v>1546</v>
      </c>
      <c r="F6512" s="1" t="s">
        <v>228</v>
      </c>
      <c r="G6512" s="1" t="s">
        <v>162</v>
      </c>
      <c r="H6512" s="1" t="s">
        <v>240</v>
      </c>
    </row>
    <row r="6513" spans="1:8" x14ac:dyDescent="0.25">
      <c r="A6513" s="1">
        <v>420012</v>
      </c>
      <c r="B6513" s="1" t="s">
        <v>1528</v>
      </c>
      <c r="C6513" s="1">
        <v>101630504</v>
      </c>
      <c r="D6513" s="1">
        <v>12</v>
      </c>
      <c r="E6513" s="1" t="s">
        <v>1547</v>
      </c>
      <c r="F6513" s="1" t="s">
        <v>228</v>
      </c>
      <c r="G6513" s="1" t="s">
        <v>163</v>
      </c>
      <c r="H6513" s="1" t="s">
        <v>240</v>
      </c>
    </row>
    <row r="6514" spans="1:8" x14ac:dyDescent="0.25">
      <c r="A6514" s="1">
        <v>420013</v>
      </c>
      <c r="B6514" s="1" t="s">
        <v>1528</v>
      </c>
      <c r="C6514" s="1">
        <v>101630903</v>
      </c>
      <c r="D6514" s="1">
        <v>13</v>
      </c>
      <c r="E6514" s="1" t="s">
        <v>1548</v>
      </c>
      <c r="F6514" s="1" t="s">
        <v>228</v>
      </c>
      <c r="G6514" s="1" t="s">
        <v>163</v>
      </c>
      <c r="H6514" s="1" t="s">
        <v>240</v>
      </c>
    </row>
    <row r="6515" spans="1:8" x14ac:dyDescent="0.25">
      <c r="A6515" s="1">
        <v>420014</v>
      </c>
      <c r="B6515" s="1" t="s">
        <v>1528</v>
      </c>
      <c r="C6515" s="1">
        <v>101631003</v>
      </c>
      <c r="D6515" s="1">
        <v>14</v>
      </c>
      <c r="E6515" s="1" t="s">
        <v>1549</v>
      </c>
      <c r="F6515" s="1" t="s">
        <v>228</v>
      </c>
      <c r="G6515" s="1" t="s">
        <v>163</v>
      </c>
      <c r="H6515" s="1" t="s">
        <v>240</v>
      </c>
    </row>
    <row r="6516" spans="1:8" x14ac:dyDescent="0.25">
      <c r="A6516" s="1">
        <v>420015</v>
      </c>
      <c r="B6516" s="1" t="s">
        <v>1528</v>
      </c>
      <c r="C6516" s="1">
        <v>101631203</v>
      </c>
      <c r="D6516" s="1">
        <v>15</v>
      </c>
      <c r="E6516" s="1" t="s">
        <v>1550</v>
      </c>
      <c r="F6516" s="1" t="s">
        <v>228</v>
      </c>
      <c r="G6516" s="1" t="s">
        <v>163</v>
      </c>
      <c r="H6516" s="1" t="s">
        <v>240</v>
      </c>
    </row>
    <row r="6517" spans="1:8" x14ac:dyDescent="0.25">
      <c r="A6517" s="1">
        <v>420016</v>
      </c>
      <c r="B6517" s="1" t="s">
        <v>1528</v>
      </c>
      <c r="C6517" s="1">
        <v>101631503</v>
      </c>
      <c r="D6517" s="1">
        <v>16</v>
      </c>
      <c r="E6517" s="1" t="s">
        <v>1551</v>
      </c>
      <c r="F6517" s="1" t="s">
        <v>228</v>
      </c>
      <c r="G6517" s="1" t="s">
        <v>163</v>
      </c>
      <c r="H6517" s="1" t="s">
        <v>240</v>
      </c>
    </row>
    <row r="6518" spans="1:8" x14ac:dyDescent="0.25">
      <c r="A6518" s="1">
        <v>420017</v>
      </c>
      <c r="B6518" s="1" t="s">
        <v>1528</v>
      </c>
      <c r="C6518" s="1">
        <v>101631703</v>
      </c>
      <c r="D6518" s="1">
        <v>17</v>
      </c>
      <c r="E6518" s="1" t="s">
        <v>1552</v>
      </c>
      <c r="F6518" s="1" t="s">
        <v>228</v>
      </c>
      <c r="G6518" s="1" t="s">
        <v>163</v>
      </c>
      <c r="H6518" s="1" t="s">
        <v>240</v>
      </c>
    </row>
    <row r="6519" spans="1:8" x14ac:dyDescent="0.25">
      <c r="A6519" s="1">
        <v>420018</v>
      </c>
      <c r="B6519" s="1" t="s">
        <v>1528</v>
      </c>
      <c r="C6519" s="1">
        <v>101631803</v>
      </c>
      <c r="D6519" s="1">
        <v>18</v>
      </c>
      <c r="E6519" s="1" t="s">
        <v>1553</v>
      </c>
      <c r="F6519" s="1" t="s">
        <v>228</v>
      </c>
      <c r="G6519" s="1" t="s">
        <v>163</v>
      </c>
      <c r="H6519" s="1" t="s">
        <v>240</v>
      </c>
    </row>
    <row r="6520" spans="1:8" x14ac:dyDescent="0.25">
      <c r="A6520" s="1">
        <v>420019</v>
      </c>
      <c r="B6520" s="1" t="s">
        <v>1528</v>
      </c>
      <c r="C6520" s="1">
        <v>101631903</v>
      </c>
      <c r="D6520" s="1">
        <v>19</v>
      </c>
      <c r="E6520" s="1" t="s">
        <v>1554</v>
      </c>
      <c r="F6520" s="1" t="s">
        <v>228</v>
      </c>
      <c r="G6520" s="1" t="s">
        <v>163</v>
      </c>
      <c r="H6520" s="1" t="s">
        <v>240</v>
      </c>
    </row>
    <row r="6521" spans="1:8" x14ac:dyDescent="0.25">
      <c r="A6521" s="1">
        <v>420020</v>
      </c>
      <c r="B6521" s="1" t="s">
        <v>1528</v>
      </c>
      <c r="C6521" s="1">
        <v>101632403</v>
      </c>
      <c r="D6521" s="1">
        <v>20</v>
      </c>
      <c r="E6521" s="1" t="s">
        <v>1555</v>
      </c>
      <c r="F6521" s="1" t="s">
        <v>228</v>
      </c>
      <c r="G6521" s="1" t="s">
        <v>163</v>
      </c>
      <c r="H6521" s="1" t="s">
        <v>240</v>
      </c>
    </row>
    <row r="6522" spans="1:8" x14ac:dyDescent="0.25">
      <c r="A6522" s="1">
        <v>420021</v>
      </c>
      <c r="B6522" s="1" t="s">
        <v>1528</v>
      </c>
      <c r="C6522" s="1">
        <v>101633903</v>
      </c>
      <c r="D6522" s="1">
        <v>21</v>
      </c>
      <c r="E6522" s="1" t="s">
        <v>1556</v>
      </c>
      <c r="F6522" s="1" t="s">
        <v>228</v>
      </c>
      <c r="G6522" s="1" t="s">
        <v>163</v>
      </c>
      <c r="H6522" s="1" t="s">
        <v>240</v>
      </c>
    </row>
    <row r="6523" spans="1:8" x14ac:dyDescent="0.25">
      <c r="A6523" s="1">
        <v>420022</v>
      </c>
      <c r="B6523" s="1" t="s">
        <v>1528</v>
      </c>
      <c r="C6523" s="1">
        <v>101636503</v>
      </c>
      <c r="D6523" s="1">
        <v>22</v>
      </c>
      <c r="E6523" s="1" t="s">
        <v>1557</v>
      </c>
      <c r="F6523" s="1" t="s">
        <v>228</v>
      </c>
      <c r="G6523" s="1" t="s">
        <v>163</v>
      </c>
      <c r="H6523" s="1" t="s">
        <v>240</v>
      </c>
    </row>
    <row r="6524" spans="1:8" x14ac:dyDescent="0.25">
      <c r="A6524" s="1">
        <v>420023</v>
      </c>
      <c r="B6524" s="1" t="s">
        <v>1528</v>
      </c>
      <c r="C6524" s="1">
        <v>101637002</v>
      </c>
      <c r="D6524" s="1">
        <v>23</v>
      </c>
      <c r="E6524" s="1" t="s">
        <v>1558</v>
      </c>
      <c r="F6524" s="1" t="s">
        <v>228</v>
      </c>
      <c r="G6524" s="1" t="s">
        <v>163</v>
      </c>
      <c r="H6524" s="1" t="s">
        <v>240</v>
      </c>
    </row>
    <row r="6525" spans="1:8" x14ac:dyDescent="0.25">
      <c r="A6525" s="1">
        <v>420024</v>
      </c>
      <c r="B6525" s="1" t="s">
        <v>1528</v>
      </c>
      <c r="C6525" s="1">
        <v>101638003</v>
      </c>
      <c r="D6525" s="1">
        <v>24</v>
      </c>
      <c r="E6525" s="1" t="s">
        <v>1559</v>
      </c>
      <c r="F6525" s="1" t="s">
        <v>228</v>
      </c>
      <c r="G6525" s="1" t="s">
        <v>163</v>
      </c>
      <c r="H6525" s="1" t="s">
        <v>240</v>
      </c>
    </row>
    <row r="6526" spans="1:8" x14ac:dyDescent="0.25">
      <c r="A6526" s="1">
        <v>420025</v>
      </c>
      <c r="B6526" s="1" t="s">
        <v>1528</v>
      </c>
      <c r="C6526" s="1">
        <v>101638803</v>
      </c>
      <c r="D6526" s="1">
        <v>25</v>
      </c>
      <c r="E6526" s="1" t="s">
        <v>1560</v>
      </c>
      <c r="F6526" s="1" t="s">
        <v>228</v>
      </c>
      <c r="G6526" s="1" t="s">
        <v>163</v>
      </c>
      <c r="H6526" s="1" t="s">
        <v>240</v>
      </c>
    </row>
    <row r="6527" spans="1:8" x14ac:dyDescent="0.25">
      <c r="A6527" s="1">
        <v>420026</v>
      </c>
      <c r="B6527" s="1" t="s">
        <v>1528</v>
      </c>
      <c r="C6527" s="1">
        <v>102027451</v>
      </c>
      <c r="D6527" s="1">
        <v>26</v>
      </c>
      <c r="E6527" s="1" t="s">
        <v>1561</v>
      </c>
      <c r="F6527" s="1" t="s">
        <v>229</v>
      </c>
      <c r="G6527" s="1" t="s">
        <v>164</v>
      </c>
      <c r="H6527" s="1" t="s">
        <v>240</v>
      </c>
    </row>
    <row r="6528" spans="1:8" x14ac:dyDescent="0.25">
      <c r="A6528" s="1">
        <v>420027</v>
      </c>
      <c r="B6528" s="1" t="s">
        <v>1528</v>
      </c>
      <c r="C6528" s="1">
        <v>103020603</v>
      </c>
      <c r="D6528" s="1">
        <v>27</v>
      </c>
      <c r="E6528" s="1" t="s">
        <v>1562</v>
      </c>
      <c r="F6528" s="1" t="s">
        <v>229</v>
      </c>
      <c r="G6528" s="1" t="s">
        <v>164</v>
      </c>
      <c r="H6528" s="1" t="s">
        <v>240</v>
      </c>
    </row>
    <row r="6529" spans="1:8" x14ac:dyDescent="0.25">
      <c r="A6529" s="1">
        <v>420028</v>
      </c>
      <c r="B6529" s="1" t="s">
        <v>1528</v>
      </c>
      <c r="C6529" s="1">
        <v>103020753</v>
      </c>
      <c r="D6529" s="1">
        <v>28</v>
      </c>
      <c r="E6529" s="1" t="s">
        <v>1563</v>
      </c>
      <c r="F6529" s="1" t="s">
        <v>229</v>
      </c>
      <c r="G6529" s="1" t="s">
        <v>164</v>
      </c>
      <c r="H6529" s="1" t="s">
        <v>240</v>
      </c>
    </row>
    <row r="6530" spans="1:8" x14ac:dyDescent="0.25">
      <c r="A6530" s="1">
        <v>420029</v>
      </c>
      <c r="B6530" s="1" t="s">
        <v>1528</v>
      </c>
      <c r="C6530" s="1">
        <v>103021003</v>
      </c>
      <c r="D6530" s="1">
        <v>29</v>
      </c>
      <c r="E6530" s="1" t="s">
        <v>1564</v>
      </c>
      <c r="F6530" s="1" t="s">
        <v>229</v>
      </c>
      <c r="G6530" s="1" t="s">
        <v>164</v>
      </c>
      <c r="H6530" s="1" t="s">
        <v>240</v>
      </c>
    </row>
    <row r="6531" spans="1:8" x14ac:dyDescent="0.25">
      <c r="A6531" s="1">
        <v>420030</v>
      </c>
      <c r="B6531" s="1" t="s">
        <v>1528</v>
      </c>
      <c r="C6531" s="1">
        <v>103021102</v>
      </c>
      <c r="D6531" s="1">
        <v>30</v>
      </c>
      <c r="E6531" s="1" t="s">
        <v>1565</v>
      </c>
      <c r="F6531" s="1" t="s">
        <v>229</v>
      </c>
      <c r="G6531" s="1" t="s">
        <v>164</v>
      </c>
      <c r="H6531" s="1" t="s">
        <v>240</v>
      </c>
    </row>
    <row r="6532" spans="1:8" x14ac:dyDescent="0.25">
      <c r="A6532" s="1">
        <v>420031</v>
      </c>
      <c r="B6532" s="1" t="s">
        <v>1528</v>
      </c>
      <c r="C6532" s="1">
        <v>103021252</v>
      </c>
      <c r="D6532" s="1">
        <v>31</v>
      </c>
      <c r="E6532" s="1" t="s">
        <v>1566</v>
      </c>
      <c r="F6532" s="1" t="s">
        <v>229</v>
      </c>
      <c r="G6532" s="1" t="s">
        <v>164</v>
      </c>
      <c r="H6532" s="1" t="s">
        <v>240</v>
      </c>
    </row>
    <row r="6533" spans="1:8" x14ac:dyDescent="0.25">
      <c r="A6533" s="1">
        <v>420032</v>
      </c>
      <c r="B6533" s="1" t="s">
        <v>1528</v>
      </c>
      <c r="C6533" s="1">
        <v>103021453</v>
      </c>
      <c r="D6533" s="1">
        <v>32</v>
      </c>
      <c r="E6533" s="1" t="s">
        <v>1567</v>
      </c>
      <c r="F6533" s="1" t="s">
        <v>229</v>
      </c>
      <c r="G6533" s="1" t="s">
        <v>164</v>
      </c>
      <c r="H6533" s="1" t="s">
        <v>240</v>
      </c>
    </row>
    <row r="6534" spans="1:8" x14ac:dyDescent="0.25">
      <c r="A6534" s="1">
        <v>420033</v>
      </c>
      <c r="B6534" s="1" t="s">
        <v>1528</v>
      </c>
      <c r="C6534" s="1">
        <v>103021603</v>
      </c>
      <c r="D6534" s="1">
        <v>33</v>
      </c>
      <c r="E6534" s="1" t="s">
        <v>1568</v>
      </c>
      <c r="F6534" s="1" t="s">
        <v>229</v>
      </c>
      <c r="G6534" s="1" t="s">
        <v>164</v>
      </c>
      <c r="H6534" s="1" t="s">
        <v>240</v>
      </c>
    </row>
    <row r="6535" spans="1:8" x14ac:dyDescent="0.25">
      <c r="A6535" s="1">
        <v>420034</v>
      </c>
      <c r="B6535" s="1" t="s">
        <v>1528</v>
      </c>
      <c r="C6535" s="1">
        <v>103021752</v>
      </c>
      <c r="D6535" s="1">
        <v>34</v>
      </c>
      <c r="E6535" s="1" t="s">
        <v>1569</v>
      </c>
      <c r="F6535" s="1" t="s">
        <v>229</v>
      </c>
      <c r="G6535" s="1" t="s">
        <v>164</v>
      </c>
      <c r="H6535" s="1" t="s">
        <v>240</v>
      </c>
    </row>
    <row r="6536" spans="1:8" x14ac:dyDescent="0.25">
      <c r="A6536" s="1">
        <v>420035</v>
      </c>
      <c r="B6536" s="1" t="s">
        <v>1528</v>
      </c>
      <c r="C6536" s="1">
        <v>103021903</v>
      </c>
      <c r="D6536" s="1">
        <v>35</v>
      </c>
      <c r="E6536" s="1" t="s">
        <v>1570</v>
      </c>
      <c r="F6536" s="1" t="s">
        <v>229</v>
      </c>
      <c r="G6536" s="1" t="s">
        <v>164</v>
      </c>
      <c r="H6536" s="1" t="s">
        <v>240</v>
      </c>
    </row>
    <row r="6537" spans="1:8" x14ac:dyDescent="0.25">
      <c r="A6537" s="1">
        <v>420036</v>
      </c>
      <c r="B6537" s="1" t="s">
        <v>1528</v>
      </c>
      <c r="C6537" s="1">
        <v>103022103</v>
      </c>
      <c r="D6537" s="1">
        <v>36</v>
      </c>
      <c r="E6537" s="1" t="s">
        <v>1571</v>
      </c>
      <c r="F6537" s="1" t="s">
        <v>229</v>
      </c>
      <c r="G6537" s="1" t="s">
        <v>164</v>
      </c>
      <c r="H6537" s="1" t="s">
        <v>240</v>
      </c>
    </row>
    <row r="6538" spans="1:8" x14ac:dyDescent="0.25">
      <c r="A6538" s="1">
        <v>420037</v>
      </c>
      <c r="B6538" s="1" t="s">
        <v>1528</v>
      </c>
      <c r="C6538" s="1">
        <v>103022253</v>
      </c>
      <c r="D6538" s="1">
        <v>37</v>
      </c>
      <c r="E6538" s="1" t="s">
        <v>1572</v>
      </c>
      <c r="F6538" s="1" t="s">
        <v>229</v>
      </c>
      <c r="G6538" s="1" t="s">
        <v>164</v>
      </c>
      <c r="H6538" s="1" t="s">
        <v>240</v>
      </c>
    </row>
    <row r="6539" spans="1:8" x14ac:dyDescent="0.25">
      <c r="A6539" s="1">
        <v>420038</v>
      </c>
      <c r="B6539" s="1" t="s">
        <v>1528</v>
      </c>
      <c r="C6539" s="1">
        <v>103022503</v>
      </c>
      <c r="D6539" s="1">
        <v>38</v>
      </c>
      <c r="E6539" s="1" t="s">
        <v>1573</v>
      </c>
      <c r="F6539" s="1" t="s">
        <v>229</v>
      </c>
      <c r="G6539" s="1" t="s">
        <v>164</v>
      </c>
      <c r="H6539" s="1" t="s">
        <v>240</v>
      </c>
    </row>
    <row r="6540" spans="1:8" x14ac:dyDescent="0.25">
      <c r="A6540" s="1">
        <v>420039</v>
      </c>
      <c r="B6540" s="1" t="s">
        <v>1528</v>
      </c>
      <c r="C6540" s="1">
        <v>103022803</v>
      </c>
      <c r="D6540" s="1">
        <v>39</v>
      </c>
      <c r="E6540" s="1" t="s">
        <v>1574</v>
      </c>
      <c r="F6540" s="1" t="s">
        <v>229</v>
      </c>
      <c r="G6540" s="1" t="s">
        <v>164</v>
      </c>
      <c r="H6540" s="1" t="s">
        <v>240</v>
      </c>
    </row>
    <row r="6541" spans="1:8" x14ac:dyDescent="0.25">
      <c r="A6541" s="1">
        <v>420040</v>
      </c>
      <c r="B6541" s="1" t="s">
        <v>1528</v>
      </c>
      <c r="C6541" s="1">
        <v>103023153</v>
      </c>
      <c r="D6541" s="1">
        <v>40</v>
      </c>
      <c r="E6541" s="1" t="s">
        <v>1575</v>
      </c>
      <c r="F6541" s="1" t="s">
        <v>229</v>
      </c>
      <c r="G6541" s="1" t="s">
        <v>164</v>
      </c>
      <c r="H6541" s="1" t="s">
        <v>240</v>
      </c>
    </row>
    <row r="6542" spans="1:8" x14ac:dyDescent="0.25">
      <c r="A6542" s="1">
        <v>420041</v>
      </c>
      <c r="B6542" s="1" t="s">
        <v>1528</v>
      </c>
      <c r="C6542" s="1">
        <v>103023912</v>
      </c>
      <c r="D6542" s="1">
        <v>41</v>
      </c>
      <c r="E6542" s="1" t="s">
        <v>1576</v>
      </c>
      <c r="F6542" s="1" t="s">
        <v>229</v>
      </c>
      <c r="G6542" s="1" t="s">
        <v>164</v>
      </c>
      <c r="H6542" s="1" t="s">
        <v>240</v>
      </c>
    </row>
    <row r="6543" spans="1:8" x14ac:dyDescent="0.25">
      <c r="A6543" s="1">
        <v>420042</v>
      </c>
      <c r="B6543" s="1" t="s">
        <v>1528</v>
      </c>
      <c r="C6543" s="1">
        <v>103024102</v>
      </c>
      <c r="D6543" s="1">
        <v>42</v>
      </c>
      <c r="E6543" s="1" t="s">
        <v>1577</v>
      </c>
      <c r="F6543" s="1" t="s">
        <v>229</v>
      </c>
      <c r="G6543" s="1" t="s">
        <v>164</v>
      </c>
      <c r="H6543" s="1" t="s">
        <v>240</v>
      </c>
    </row>
    <row r="6544" spans="1:8" x14ac:dyDescent="0.25">
      <c r="A6544" s="1">
        <v>420043</v>
      </c>
      <c r="B6544" s="1" t="s">
        <v>1528</v>
      </c>
      <c r="C6544" s="1">
        <v>103024603</v>
      </c>
      <c r="D6544" s="1">
        <v>43</v>
      </c>
      <c r="E6544" s="1" t="s">
        <v>1578</v>
      </c>
      <c r="F6544" s="1" t="s">
        <v>229</v>
      </c>
      <c r="G6544" s="1" t="s">
        <v>164</v>
      </c>
      <c r="H6544" s="1" t="s">
        <v>240</v>
      </c>
    </row>
    <row r="6545" spans="1:8" x14ac:dyDescent="0.25">
      <c r="A6545" s="1">
        <v>420044</v>
      </c>
      <c r="B6545" s="1" t="s">
        <v>1528</v>
      </c>
      <c r="C6545" s="1">
        <v>103024753</v>
      </c>
      <c r="D6545" s="1">
        <v>44</v>
      </c>
      <c r="E6545" s="1" t="s">
        <v>1579</v>
      </c>
      <c r="F6545" s="1" t="s">
        <v>229</v>
      </c>
      <c r="G6545" s="1" t="s">
        <v>164</v>
      </c>
      <c r="H6545" s="1" t="s">
        <v>240</v>
      </c>
    </row>
    <row r="6546" spans="1:8" x14ac:dyDescent="0.25">
      <c r="A6546" s="1">
        <v>420045</v>
      </c>
      <c r="B6546" s="1" t="s">
        <v>1528</v>
      </c>
      <c r="C6546" s="1">
        <v>103025002</v>
      </c>
      <c r="D6546" s="1">
        <v>45</v>
      </c>
      <c r="E6546" s="1" t="s">
        <v>1580</v>
      </c>
      <c r="F6546" s="1" t="s">
        <v>229</v>
      </c>
      <c r="G6546" s="1" t="s">
        <v>164</v>
      </c>
      <c r="H6546" s="1" t="s">
        <v>240</v>
      </c>
    </row>
    <row r="6547" spans="1:8" x14ac:dyDescent="0.25">
      <c r="A6547" s="1">
        <v>420046</v>
      </c>
      <c r="B6547" s="1" t="s">
        <v>1528</v>
      </c>
      <c r="C6547" s="1">
        <v>103026002</v>
      </c>
      <c r="D6547" s="1">
        <v>46</v>
      </c>
      <c r="E6547" s="1" t="s">
        <v>1581</v>
      </c>
      <c r="F6547" s="1" t="s">
        <v>229</v>
      </c>
      <c r="G6547" s="1" t="s">
        <v>164</v>
      </c>
      <c r="H6547" s="1" t="s">
        <v>240</v>
      </c>
    </row>
    <row r="6548" spans="1:8" x14ac:dyDescent="0.25">
      <c r="A6548" s="1">
        <v>420047</v>
      </c>
      <c r="B6548" s="1" t="s">
        <v>1528</v>
      </c>
      <c r="C6548" s="1">
        <v>103026303</v>
      </c>
      <c r="D6548" s="1">
        <v>47</v>
      </c>
      <c r="E6548" s="1" t="s">
        <v>1582</v>
      </c>
      <c r="F6548" s="1" t="s">
        <v>229</v>
      </c>
      <c r="G6548" s="1" t="s">
        <v>164</v>
      </c>
      <c r="H6548" s="1" t="s">
        <v>240</v>
      </c>
    </row>
    <row r="6549" spans="1:8" x14ac:dyDescent="0.25">
      <c r="A6549" s="1">
        <v>420048</v>
      </c>
      <c r="B6549" s="1" t="s">
        <v>1528</v>
      </c>
      <c r="C6549" s="1">
        <v>103026343</v>
      </c>
      <c r="D6549" s="1">
        <v>48</v>
      </c>
      <c r="E6549" s="1" t="s">
        <v>1583</v>
      </c>
      <c r="F6549" s="1" t="s">
        <v>229</v>
      </c>
      <c r="G6549" s="1" t="s">
        <v>164</v>
      </c>
      <c r="H6549" s="1" t="s">
        <v>240</v>
      </c>
    </row>
    <row r="6550" spans="1:8" x14ac:dyDescent="0.25">
      <c r="A6550" s="1">
        <v>420049</v>
      </c>
      <c r="B6550" s="1" t="s">
        <v>1528</v>
      </c>
      <c r="C6550" s="1">
        <v>103026402</v>
      </c>
      <c r="D6550" s="1">
        <v>49</v>
      </c>
      <c r="E6550" s="1" t="s">
        <v>1584</v>
      </c>
      <c r="F6550" s="1" t="s">
        <v>229</v>
      </c>
      <c r="G6550" s="1" t="s">
        <v>164</v>
      </c>
      <c r="H6550" s="1" t="s">
        <v>240</v>
      </c>
    </row>
    <row r="6551" spans="1:8" x14ac:dyDescent="0.25">
      <c r="A6551" s="1">
        <v>420050</v>
      </c>
      <c r="B6551" s="1" t="s">
        <v>1528</v>
      </c>
      <c r="C6551" s="1">
        <v>103026852</v>
      </c>
      <c r="D6551" s="1">
        <v>50</v>
      </c>
      <c r="E6551" s="1" t="s">
        <v>1585</v>
      </c>
      <c r="F6551" s="1" t="s">
        <v>229</v>
      </c>
      <c r="G6551" s="1" t="s">
        <v>164</v>
      </c>
      <c r="H6551" s="1" t="s">
        <v>240</v>
      </c>
    </row>
    <row r="6552" spans="1:8" x14ac:dyDescent="0.25">
      <c r="A6552" s="1">
        <v>420051</v>
      </c>
      <c r="B6552" s="1" t="s">
        <v>1528</v>
      </c>
      <c r="C6552" s="1">
        <v>103026873</v>
      </c>
      <c r="D6552" s="1">
        <v>51</v>
      </c>
      <c r="E6552" s="1" t="s">
        <v>1586</v>
      </c>
      <c r="F6552" s="1" t="s">
        <v>229</v>
      </c>
      <c r="G6552" s="1" t="s">
        <v>164</v>
      </c>
      <c r="H6552" s="1" t="s">
        <v>240</v>
      </c>
    </row>
    <row r="6553" spans="1:8" x14ac:dyDescent="0.25">
      <c r="A6553" s="1">
        <v>420052</v>
      </c>
      <c r="B6553" s="1" t="s">
        <v>1528</v>
      </c>
      <c r="C6553" s="1">
        <v>103026902</v>
      </c>
      <c r="D6553" s="1">
        <v>52</v>
      </c>
      <c r="E6553" s="1" t="s">
        <v>1587</v>
      </c>
      <c r="F6553" s="1" t="s">
        <v>229</v>
      </c>
      <c r="G6553" s="1" t="s">
        <v>164</v>
      </c>
      <c r="H6553" s="1" t="s">
        <v>240</v>
      </c>
    </row>
    <row r="6554" spans="1:8" x14ac:dyDescent="0.25">
      <c r="A6554" s="1">
        <v>420053</v>
      </c>
      <c r="B6554" s="1" t="s">
        <v>1528</v>
      </c>
      <c r="C6554" s="1">
        <v>103027352</v>
      </c>
      <c r="D6554" s="1">
        <v>53</v>
      </c>
      <c r="E6554" s="1" t="s">
        <v>1588</v>
      </c>
      <c r="F6554" s="1" t="s">
        <v>229</v>
      </c>
      <c r="G6554" s="1" t="s">
        <v>164</v>
      </c>
      <c r="H6554" s="1" t="s">
        <v>240</v>
      </c>
    </row>
    <row r="6555" spans="1:8" x14ac:dyDescent="0.25">
      <c r="A6555" s="1">
        <v>420054</v>
      </c>
      <c r="B6555" s="1" t="s">
        <v>1528</v>
      </c>
      <c r="C6555" s="1">
        <v>103027503</v>
      </c>
      <c r="D6555" s="1">
        <v>54</v>
      </c>
      <c r="E6555" s="1" t="s">
        <v>1589</v>
      </c>
      <c r="F6555" s="1" t="s">
        <v>229</v>
      </c>
      <c r="G6555" s="1" t="s">
        <v>164</v>
      </c>
      <c r="H6555" s="1" t="s">
        <v>240</v>
      </c>
    </row>
    <row r="6556" spans="1:8" x14ac:dyDescent="0.25">
      <c r="A6556" s="1">
        <v>420055</v>
      </c>
      <c r="B6556" s="1" t="s">
        <v>1528</v>
      </c>
      <c r="C6556" s="1">
        <v>103027753</v>
      </c>
      <c r="D6556" s="1">
        <v>55</v>
      </c>
      <c r="E6556" s="1" t="s">
        <v>1590</v>
      </c>
      <c r="F6556" s="1" t="s">
        <v>229</v>
      </c>
      <c r="G6556" s="1" t="s">
        <v>164</v>
      </c>
      <c r="H6556" s="1" t="s">
        <v>240</v>
      </c>
    </row>
    <row r="6557" spans="1:8" x14ac:dyDescent="0.25">
      <c r="A6557" s="1">
        <v>420056</v>
      </c>
      <c r="B6557" s="1" t="s">
        <v>1528</v>
      </c>
      <c r="C6557" s="1">
        <v>103028203</v>
      </c>
      <c r="D6557" s="1">
        <v>56</v>
      </c>
      <c r="E6557" s="1" t="s">
        <v>1591</v>
      </c>
      <c r="F6557" s="1" t="s">
        <v>229</v>
      </c>
      <c r="G6557" s="1" t="s">
        <v>164</v>
      </c>
      <c r="H6557" s="1" t="s">
        <v>240</v>
      </c>
    </row>
    <row r="6558" spans="1:8" x14ac:dyDescent="0.25">
      <c r="A6558" s="1">
        <v>420057</v>
      </c>
      <c r="B6558" s="1" t="s">
        <v>1528</v>
      </c>
      <c r="C6558" s="1">
        <v>103028302</v>
      </c>
      <c r="D6558" s="1">
        <v>57</v>
      </c>
      <c r="E6558" s="1" t="s">
        <v>1592</v>
      </c>
      <c r="F6558" s="1" t="s">
        <v>229</v>
      </c>
      <c r="G6558" s="1" t="s">
        <v>164</v>
      </c>
      <c r="H6558" s="1" t="s">
        <v>240</v>
      </c>
    </row>
    <row r="6559" spans="1:8" x14ac:dyDescent="0.25">
      <c r="A6559" s="1">
        <v>420058</v>
      </c>
      <c r="B6559" s="1" t="s">
        <v>1528</v>
      </c>
      <c r="C6559" s="1">
        <v>103028653</v>
      </c>
      <c r="D6559" s="1">
        <v>58</v>
      </c>
      <c r="E6559" s="1" t="s">
        <v>1593</v>
      </c>
      <c r="F6559" s="1" t="s">
        <v>229</v>
      </c>
      <c r="G6559" s="1" t="s">
        <v>164</v>
      </c>
      <c r="H6559" s="1" t="s">
        <v>240</v>
      </c>
    </row>
    <row r="6560" spans="1:8" x14ac:dyDescent="0.25">
      <c r="A6560" s="1">
        <v>420059</v>
      </c>
      <c r="B6560" s="1" t="s">
        <v>1528</v>
      </c>
      <c r="C6560" s="1">
        <v>103028703</v>
      </c>
      <c r="D6560" s="1">
        <v>59</v>
      </c>
      <c r="E6560" s="1" t="s">
        <v>1594</v>
      </c>
      <c r="F6560" s="1" t="s">
        <v>229</v>
      </c>
      <c r="G6560" s="1" t="s">
        <v>164</v>
      </c>
      <c r="H6560" s="1" t="s">
        <v>240</v>
      </c>
    </row>
    <row r="6561" spans="1:8" x14ac:dyDescent="0.25">
      <c r="A6561" s="1">
        <v>420060</v>
      </c>
      <c r="B6561" s="1" t="s">
        <v>1528</v>
      </c>
      <c r="C6561" s="1">
        <v>103028753</v>
      </c>
      <c r="D6561" s="1">
        <v>60</v>
      </c>
      <c r="E6561" s="1" t="s">
        <v>1595</v>
      </c>
      <c r="F6561" s="1" t="s">
        <v>229</v>
      </c>
      <c r="G6561" s="1" t="s">
        <v>164</v>
      </c>
      <c r="H6561" s="1" t="s">
        <v>240</v>
      </c>
    </row>
    <row r="6562" spans="1:8" x14ac:dyDescent="0.25">
      <c r="A6562" s="1">
        <v>420061</v>
      </c>
      <c r="B6562" s="1" t="s">
        <v>1528</v>
      </c>
      <c r="C6562" s="1">
        <v>103028833</v>
      </c>
      <c r="D6562" s="1">
        <v>61</v>
      </c>
      <c r="E6562" s="1" t="s">
        <v>1596</v>
      </c>
      <c r="F6562" s="1" t="s">
        <v>229</v>
      </c>
      <c r="G6562" s="1" t="s">
        <v>164</v>
      </c>
      <c r="H6562" s="1" t="s">
        <v>240</v>
      </c>
    </row>
    <row r="6563" spans="1:8" x14ac:dyDescent="0.25">
      <c r="A6563" s="1">
        <v>420062</v>
      </c>
      <c r="B6563" s="1" t="s">
        <v>1528</v>
      </c>
      <c r="C6563" s="1">
        <v>103028853</v>
      </c>
      <c r="D6563" s="1">
        <v>62</v>
      </c>
      <c r="E6563" s="1" t="s">
        <v>1597</v>
      </c>
      <c r="F6563" s="1" t="s">
        <v>229</v>
      </c>
      <c r="G6563" s="1" t="s">
        <v>164</v>
      </c>
      <c r="H6563" s="1" t="s">
        <v>240</v>
      </c>
    </row>
    <row r="6564" spans="1:8" x14ac:dyDescent="0.25">
      <c r="A6564" s="1">
        <v>420063</v>
      </c>
      <c r="B6564" s="1" t="s">
        <v>1528</v>
      </c>
      <c r="C6564" s="1">
        <v>103029203</v>
      </c>
      <c r="D6564" s="1">
        <v>63</v>
      </c>
      <c r="E6564" s="1" t="s">
        <v>1598</v>
      </c>
      <c r="F6564" s="1" t="s">
        <v>229</v>
      </c>
      <c r="G6564" s="1" t="s">
        <v>164</v>
      </c>
      <c r="H6564" s="1" t="s">
        <v>240</v>
      </c>
    </row>
    <row r="6565" spans="1:8" x14ac:dyDescent="0.25">
      <c r="A6565" s="1">
        <v>420064</v>
      </c>
      <c r="B6565" s="1" t="s">
        <v>1528</v>
      </c>
      <c r="C6565" s="1">
        <v>103029403</v>
      </c>
      <c r="D6565" s="1">
        <v>64</v>
      </c>
      <c r="E6565" s="1" t="s">
        <v>1599</v>
      </c>
      <c r="F6565" s="1" t="s">
        <v>229</v>
      </c>
      <c r="G6565" s="1" t="s">
        <v>164</v>
      </c>
      <c r="H6565" s="1" t="s">
        <v>240</v>
      </c>
    </row>
    <row r="6566" spans="1:8" x14ac:dyDescent="0.25">
      <c r="A6566" s="1">
        <v>420065</v>
      </c>
      <c r="B6566" s="1" t="s">
        <v>1528</v>
      </c>
      <c r="C6566" s="1">
        <v>103029553</v>
      </c>
      <c r="D6566" s="1">
        <v>65</v>
      </c>
      <c r="E6566" s="1" t="s">
        <v>1600</v>
      </c>
      <c r="F6566" s="1" t="s">
        <v>229</v>
      </c>
      <c r="G6566" s="1" t="s">
        <v>164</v>
      </c>
      <c r="H6566" s="1" t="s">
        <v>240</v>
      </c>
    </row>
    <row r="6567" spans="1:8" x14ac:dyDescent="0.25">
      <c r="A6567" s="1">
        <v>420066</v>
      </c>
      <c r="B6567" s="1" t="s">
        <v>1528</v>
      </c>
      <c r="C6567" s="1">
        <v>103029603</v>
      </c>
      <c r="D6567" s="1">
        <v>66</v>
      </c>
      <c r="E6567" s="1" t="s">
        <v>1601</v>
      </c>
      <c r="F6567" s="1" t="s">
        <v>229</v>
      </c>
      <c r="G6567" s="1" t="s">
        <v>164</v>
      </c>
      <c r="H6567" s="1" t="s">
        <v>240</v>
      </c>
    </row>
    <row r="6568" spans="1:8" x14ac:dyDescent="0.25">
      <c r="A6568" s="1">
        <v>420067</v>
      </c>
      <c r="B6568" s="1" t="s">
        <v>1528</v>
      </c>
      <c r="C6568" s="1">
        <v>103029803</v>
      </c>
      <c r="D6568" s="1">
        <v>67</v>
      </c>
      <c r="E6568" s="1" t="s">
        <v>1602</v>
      </c>
      <c r="F6568" s="1" t="s">
        <v>229</v>
      </c>
      <c r="G6568" s="1" t="s">
        <v>164</v>
      </c>
      <c r="H6568" s="1" t="s">
        <v>240</v>
      </c>
    </row>
    <row r="6569" spans="1:8" x14ac:dyDescent="0.25">
      <c r="A6569" s="1">
        <v>420068</v>
      </c>
      <c r="B6569" s="1" t="s">
        <v>1528</v>
      </c>
      <c r="C6569" s="1">
        <v>103029902</v>
      </c>
      <c r="D6569" s="1">
        <v>68</v>
      </c>
      <c r="E6569" s="1" t="s">
        <v>1603</v>
      </c>
      <c r="F6569" s="1" t="s">
        <v>229</v>
      </c>
      <c r="G6569" s="1" t="s">
        <v>164</v>
      </c>
      <c r="H6569" s="1" t="s">
        <v>240</v>
      </c>
    </row>
    <row r="6570" spans="1:8" x14ac:dyDescent="0.25">
      <c r="A6570" s="1">
        <v>420069</v>
      </c>
      <c r="B6570" s="1" t="s">
        <v>1528</v>
      </c>
      <c r="C6570" s="1">
        <v>104101252</v>
      </c>
      <c r="D6570" s="1">
        <v>69</v>
      </c>
      <c r="E6570" s="1" t="s">
        <v>1604</v>
      </c>
      <c r="F6570" s="1" t="s">
        <v>230</v>
      </c>
      <c r="G6570" s="1" t="s">
        <v>165</v>
      </c>
      <c r="H6570" s="1" t="s">
        <v>240</v>
      </c>
    </row>
    <row r="6571" spans="1:8" x14ac:dyDescent="0.25">
      <c r="A6571" s="1">
        <v>420070</v>
      </c>
      <c r="B6571" s="1" t="s">
        <v>1528</v>
      </c>
      <c r="C6571" s="1">
        <v>104103603</v>
      </c>
      <c r="D6571" s="1">
        <v>70</v>
      </c>
      <c r="E6571" s="1" t="s">
        <v>1605</v>
      </c>
      <c r="F6571" s="1" t="s">
        <v>230</v>
      </c>
      <c r="G6571" s="1" t="s">
        <v>165</v>
      </c>
      <c r="H6571" s="1" t="s">
        <v>240</v>
      </c>
    </row>
    <row r="6572" spans="1:8" x14ac:dyDescent="0.25">
      <c r="A6572" s="1">
        <v>420071</v>
      </c>
      <c r="B6572" s="1" t="s">
        <v>1528</v>
      </c>
      <c r="C6572" s="1">
        <v>104105003</v>
      </c>
      <c r="D6572" s="1">
        <v>71</v>
      </c>
      <c r="E6572" s="1" t="s">
        <v>1606</v>
      </c>
      <c r="F6572" s="1" t="s">
        <v>230</v>
      </c>
      <c r="G6572" s="1" t="s">
        <v>165</v>
      </c>
      <c r="H6572" s="1" t="s">
        <v>240</v>
      </c>
    </row>
    <row r="6573" spans="1:8" x14ac:dyDescent="0.25">
      <c r="A6573" s="1">
        <v>420072</v>
      </c>
      <c r="B6573" s="1" t="s">
        <v>1528</v>
      </c>
      <c r="C6573" s="1">
        <v>104105353</v>
      </c>
      <c r="D6573" s="1">
        <v>72</v>
      </c>
      <c r="E6573" s="1" t="s">
        <v>1607</v>
      </c>
      <c r="F6573" s="1" t="s">
        <v>230</v>
      </c>
      <c r="G6573" s="1" t="s">
        <v>165</v>
      </c>
      <c r="H6573" s="1" t="s">
        <v>240</v>
      </c>
    </row>
    <row r="6574" spans="1:8" x14ac:dyDescent="0.25">
      <c r="A6574" s="1">
        <v>420073</v>
      </c>
      <c r="B6574" s="1" t="s">
        <v>1528</v>
      </c>
      <c r="C6574" s="1">
        <v>104107503</v>
      </c>
      <c r="D6574" s="1">
        <v>73</v>
      </c>
      <c r="E6574" s="1" t="s">
        <v>1608</v>
      </c>
      <c r="F6574" s="1" t="s">
        <v>230</v>
      </c>
      <c r="G6574" s="1" t="s">
        <v>165</v>
      </c>
      <c r="H6574" s="1" t="s">
        <v>240</v>
      </c>
    </row>
    <row r="6575" spans="1:8" x14ac:dyDescent="0.25">
      <c r="A6575" s="1">
        <v>420074</v>
      </c>
      <c r="B6575" s="1" t="s">
        <v>1528</v>
      </c>
      <c r="C6575" s="1">
        <v>104107803</v>
      </c>
      <c r="D6575" s="1">
        <v>74</v>
      </c>
      <c r="E6575" s="1" t="s">
        <v>1609</v>
      </c>
      <c r="F6575" s="1" t="s">
        <v>230</v>
      </c>
      <c r="G6575" s="1" t="s">
        <v>165</v>
      </c>
      <c r="H6575" s="1" t="s">
        <v>240</v>
      </c>
    </row>
    <row r="6576" spans="1:8" x14ac:dyDescent="0.25">
      <c r="A6576" s="1">
        <v>420075</v>
      </c>
      <c r="B6576" s="1" t="s">
        <v>1528</v>
      </c>
      <c r="C6576" s="1">
        <v>104107903</v>
      </c>
      <c r="D6576" s="1">
        <v>75</v>
      </c>
      <c r="E6576" s="1" t="s">
        <v>1610</v>
      </c>
      <c r="F6576" s="1" t="s">
        <v>230</v>
      </c>
      <c r="G6576" s="1" t="s">
        <v>165</v>
      </c>
      <c r="H6576" s="1" t="s">
        <v>240</v>
      </c>
    </row>
    <row r="6577" spans="1:8" x14ac:dyDescent="0.25">
      <c r="A6577" s="1">
        <v>420076</v>
      </c>
      <c r="B6577" s="1" t="s">
        <v>1528</v>
      </c>
      <c r="C6577" s="1">
        <v>104372003</v>
      </c>
      <c r="D6577" s="1">
        <v>76</v>
      </c>
      <c r="E6577" s="1" t="s">
        <v>1611</v>
      </c>
      <c r="F6577" s="1" t="s">
        <v>230</v>
      </c>
      <c r="G6577" s="1" t="s">
        <v>166</v>
      </c>
      <c r="H6577" s="1" t="s">
        <v>240</v>
      </c>
    </row>
    <row r="6578" spans="1:8" x14ac:dyDescent="0.25">
      <c r="A6578" s="1">
        <v>420077</v>
      </c>
      <c r="B6578" s="1" t="s">
        <v>1528</v>
      </c>
      <c r="C6578" s="1">
        <v>104374003</v>
      </c>
      <c r="D6578" s="1">
        <v>77</v>
      </c>
      <c r="E6578" s="1" t="s">
        <v>1612</v>
      </c>
      <c r="F6578" s="1" t="s">
        <v>230</v>
      </c>
      <c r="G6578" s="1" t="s">
        <v>166</v>
      </c>
      <c r="H6578" s="1" t="s">
        <v>240</v>
      </c>
    </row>
    <row r="6579" spans="1:8" x14ac:dyDescent="0.25">
      <c r="A6579" s="1">
        <v>420078</v>
      </c>
      <c r="B6579" s="1" t="s">
        <v>1528</v>
      </c>
      <c r="C6579" s="1">
        <v>104375003</v>
      </c>
      <c r="D6579" s="1">
        <v>78</v>
      </c>
      <c r="E6579" s="1" t="s">
        <v>1613</v>
      </c>
      <c r="F6579" s="1" t="s">
        <v>230</v>
      </c>
      <c r="G6579" s="1" t="s">
        <v>166</v>
      </c>
      <c r="H6579" s="1" t="s">
        <v>240</v>
      </c>
    </row>
    <row r="6580" spans="1:8" x14ac:dyDescent="0.25">
      <c r="A6580" s="1">
        <v>420079</v>
      </c>
      <c r="B6580" s="1" t="s">
        <v>1528</v>
      </c>
      <c r="C6580" s="1">
        <v>104375203</v>
      </c>
      <c r="D6580" s="1">
        <v>79</v>
      </c>
      <c r="E6580" s="1" t="s">
        <v>1614</v>
      </c>
      <c r="F6580" s="1" t="s">
        <v>230</v>
      </c>
      <c r="G6580" s="1" t="s">
        <v>166</v>
      </c>
      <c r="H6580" s="1" t="s">
        <v>240</v>
      </c>
    </row>
    <row r="6581" spans="1:8" x14ac:dyDescent="0.25">
      <c r="A6581" s="1">
        <v>420080</v>
      </c>
      <c r="B6581" s="1" t="s">
        <v>1528</v>
      </c>
      <c r="C6581" s="1">
        <v>104375302</v>
      </c>
      <c r="D6581" s="1">
        <v>80</v>
      </c>
      <c r="E6581" s="1" t="s">
        <v>1615</v>
      </c>
      <c r="F6581" s="1" t="s">
        <v>230</v>
      </c>
      <c r="G6581" s="1" t="s">
        <v>166</v>
      </c>
      <c r="H6581" s="1" t="s">
        <v>240</v>
      </c>
    </row>
    <row r="6582" spans="1:8" x14ac:dyDescent="0.25">
      <c r="A6582" s="1">
        <v>420081</v>
      </c>
      <c r="B6582" s="1" t="s">
        <v>1528</v>
      </c>
      <c r="C6582" s="1">
        <v>104376203</v>
      </c>
      <c r="D6582" s="1">
        <v>81</v>
      </c>
      <c r="E6582" s="1" t="s">
        <v>1616</v>
      </c>
      <c r="F6582" s="1" t="s">
        <v>230</v>
      </c>
      <c r="G6582" s="1" t="s">
        <v>166</v>
      </c>
      <c r="H6582" s="1" t="s">
        <v>240</v>
      </c>
    </row>
    <row r="6583" spans="1:8" x14ac:dyDescent="0.25">
      <c r="A6583" s="1">
        <v>420082</v>
      </c>
      <c r="B6583" s="1" t="s">
        <v>1528</v>
      </c>
      <c r="C6583" s="1">
        <v>104377003</v>
      </c>
      <c r="D6583" s="1">
        <v>82</v>
      </c>
      <c r="E6583" s="1" t="s">
        <v>1617</v>
      </c>
      <c r="F6583" s="1" t="s">
        <v>230</v>
      </c>
      <c r="G6583" s="1" t="s">
        <v>166</v>
      </c>
      <c r="H6583" s="1" t="s">
        <v>240</v>
      </c>
    </row>
    <row r="6584" spans="1:8" x14ac:dyDescent="0.25">
      <c r="A6584" s="1">
        <v>420083</v>
      </c>
      <c r="B6584" s="1" t="s">
        <v>1528</v>
      </c>
      <c r="C6584" s="1">
        <v>104378003</v>
      </c>
      <c r="D6584" s="1">
        <v>83</v>
      </c>
      <c r="E6584" s="1" t="s">
        <v>1618</v>
      </c>
      <c r="F6584" s="1" t="s">
        <v>230</v>
      </c>
      <c r="G6584" s="1" t="s">
        <v>166</v>
      </c>
      <c r="H6584" s="1" t="s">
        <v>240</v>
      </c>
    </row>
    <row r="6585" spans="1:8" x14ac:dyDescent="0.25">
      <c r="A6585" s="1">
        <v>420084</v>
      </c>
      <c r="B6585" s="1" t="s">
        <v>1528</v>
      </c>
      <c r="C6585" s="1">
        <v>104431304</v>
      </c>
      <c r="D6585" s="1">
        <v>84</v>
      </c>
      <c r="E6585" s="1" t="s">
        <v>1619</v>
      </c>
      <c r="F6585" s="1" t="s">
        <v>230</v>
      </c>
      <c r="G6585" s="1" t="s">
        <v>167</v>
      </c>
      <c r="H6585" s="1" t="s">
        <v>240</v>
      </c>
    </row>
    <row r="6586" spans="1:8" x14ac:dyDescent="0.25">
      <c r="A6586" s="1">
        <v>420085</v>
      </c>
      <c r="B6586" s="1" t="s">
        <v>1528</v>
      </c>
      <c r="C6586" s="1">
        <v>104432503</v>
      </c>
      <c r="D6586" s="1">
        <v>85</v>
      </c>
      <c r="E6586" s="1" t="s">
        <v>1620</v>
      </c>
      <c r="F6586" s="1" t="s">
        <v>230</v>
      </c>
      <c r="G6586" s="1" t="s">
        <v>167</v>
      </c>
      <c r="H6586" s="1" t="s">
        <v>240</v>
      </c>
    </row>
    <row r="6587" spans="1:8" x14ac:dyDescent="0.25">
      <c r="A6587" s="1">
        <v>420086</v>
      </c>
      <c r="B6587" s="1" t="s">
        <v>1528</v>
      </c>
      <c r="C6587" s="1">
        <v>104432803</v>
      </c>
      <c r="D6587" s="1">
        <v>86</v>
      </c>
      <c r="E6587" s="1" t="s">
        <v>1621</v>
      </c>
      <c r="F6587" s="1" t="s">
        <v>230</v>
      </c>
      <c r="G6587" s="1" t="s">
        <v>167</v>
      </c>
      <c r="H6587" s="1" t="s">
        <v>240</v>
      </c>
    </row>
    <row r="6588" spans="1:8" x14ac:dyDescent="0.25">
      <c r="A6588" s="1">
        <v>420087</v>
      </c>
      <c r="B6588" s="1" t="s">
        <v>1528</v>
      </c>
      <c r="C6588" s="1">
        <v>104432903</v>
      </c>
      <c r="D6588" s="1">
        <v>87</v>
      </c>
      <c r="E6588" s="1" t="s">
        <v>1622</v>
      </c>
      <c r="F6588" s="1" t="s">
        <v>230</v>
      </c>
      <c r="G6588" s="1" t="s">
        <v>167</v>
      </c>
      <c r="H6588" s="1" t="s">
        <v>240</v>
      </c>
    </row>
    <row r="6589" spans="1:8" x14ac:dyDescent="0.25">
      <c r="A6589" s="1">
        <v>420088</v>
      </c>
      <c r="B6589" s="1" t="s">
        <v>1528</v>
      </c>
      <c r="C6589" s="1">
        <v>104433303</v>
      </c>
      <c r="D6589" s="1">
        <v>88</v>
      </c>
      <c r="E6589" s="1" t="s">
        <v>1623</v>
      </c>
      <c r="F6589" s="1" t="s">
        <v>230</v>
      </c>
      <c r="G6589" s="1" t="s">
        <v>167</v>
      </c>
      <c r="H6589" s="1" t="s">
        <v>240</v>
      </c>
    </row>
    <row r="6590" spans="1:8" x14ac:dyDescent="0.25">
      <c r="A6590" s="1">
        <v>420089</v>
      </c>
      <c r="B6590" s="1" t="s">
        <v>1528</v>
      </c>
      <c r="C6590" s="1">
        <v>104433604</v>
      </c>
      <c r="D6590" s="1">
        <v>89</v>
      </c>
      <c r="E6590" s="1" t="s">
        <v>1624</v>
      </c>
      <c r="F6590" s="1" t="s">
        <v>230</v>
      </c>
      <c r="G6590" s="1" t="s">
        <v>167</v>
      </c>
      <c r="H6590" s="1" t="s">
        <v>240</v>
      </c>
    </row>
    <row r="6591" spans="1:8" x14ac:dyDescent="0.25">
      <c r="A6591" s="1">
        <v>420090</v>
      </c>
      <c r="B6591" s="1" t="s">
        <v>1528</v>
      </c>
      <c r="C6591" s="1">
        <v>104433903</v>
      </c>
      <c r="D6591" s="1">
        <v>90</v>
      </c>
      <c r="E6591" s="1" t="s">
        <v>1625</v>
      </c>
      <c r="F6591" s="1" t="s">
        <v>230</v>
      </c>
      <c r="G6591" s="1" t="s">
        <v>167</v>
      </c>
      <c r="H6591" s="1" t="s">
        <v>240</v>
      </c>
    </row>
    <row r="6592" spans="1:8" x14ac:dyDescent="0.25">
      <c r="A6592" s="1">
        <v>420091</v>
      </c>
      <c r="B6592" s="1" t="s">
        <v>1528</v>
      </c>
      <c r="C6592" s="1">
        <v>104435003</v>
      </c>
      <c r="D6592" s="1">
        <v>91</v>
      </c>
      <c r="E6592" s="1" t="s">
        <v>1626</v>
      </c>
      <c r="F6592" s="1" t="s">
        <v>230</v>
      </c>
      <c r="G6592" s="1" t="s">
        <v>167</v>
      </c>
      <c r="H6592" s="1" t="s">
        <v>240</v>
      </c>
    </row>
    <row r="6593" spans="1:8" x14ac:dyDescent="0.25">
      <c r="A6593" s="1">
        <v>420092</v>
      </c>
      <c r="B6593" s="1" t="s">
        <v>1528</v>
      </c>
      <c r="C6593" s="1">
        <v>104435303</v>
      </c>
      <c r="D6593" s="1">
        <v>92</v>
      </c>
      <c r="E6593" s="1" t="s">
        <v>1627</v>
      </c>
      <c r="F6593" s="1" t="s">
        <v>230</v>
      </c>
      <c r="G6593" s="1" t="s">
        <v>167</v>
      </c>
      <c r="H6593" s="1" t="s">
        <v>240</v>
      </c>
    </row>
    <row r="6594" spans="1:8" x14ac:dyDescent="0.25">
      <c r="A6594" s="1">
        <v>420093</v>
      </c>
      <c r="B6594" s="1" t="s">
        <v>1528</v>
      </c>
      <c r="C6594" s="1">
        <v>104435603</v>
      </c>
      <c r="D6594" s="1">
        <v>93</v>
      </c>
      <c r="E6594" s="1" t="s">
        <v>1628</v>
      </c>
      <c r="F6594" s="1" t="s">
        <v>230</v>
      </c>
      <c r="G6594" s="1" t="s">
        <v>167</v>
      </c>
      <c r="H6594" s="1" t="s">
        <v>240</v>
      </c>
    </row>
    <row r="6595" spans="1:8" x14ac:dyDescent="0.25">
      <c r="A6595" s="1">
        <v>420094</v>
      </c>
      <c r="B6595" s="1" t="s">
        <v>1528</v>
      </c>
      <c r="C6595" s="1">
        <v>104435703</v>
      </c>
      <c r="D6595" s="1">
        <v>94</v>
      </c>
      <c r="E6595" s="1" t="s">
        <v>1629</v>
      </c>
      <c r="F6595" s="1" t="s">
        <v>230</v>
      </c>
      <c r="G6595" s="1" t="s">
        <v>167</v>
      </c>
      <c r="H6595" s="1" t="s">
        <v>240</v>
      </c>
    </row>
    <row r="6596" spans="1:8" x14ac:dyDescent="0.25">
      <c r="A6596" s="1">
        <v>420095</v>
      </c>
      <c r="B6596" s="1" t="s">
        <v>1528</v>
      </c>
      <c r="C6596" s="1">
        <v>104437503</v>
      </c>
      <c r="D6596" s="1">
        <v>95</v>
      </c>
      <c r="E6596" s="1" t="s">
        <v>1630</v>
      </c>
      <c r="F6596" s="1" t="s">
        <v>230</v>
      </c>
      <c r="G6596" s="1" t="s">
        <v>167</v>
      </c>
      <c r="H6596" s="1" t="s">
        <v>240</v>
      </c>
    </row>
    <row r="6597" spans="1:8" x14ac:dyDescent="0.25">
      <c r="A6597" s="1">
        <v>420096</v>
      </c>
      <c r="B6597" s="1" t="s">
        <v>1528</v>
      </c>
      <c r="C6597" s="1">
        <v>105201033</v>
      </c>
      <c r="D6597" s="1">
        <v>96</v>
      </c>
      <c r="E6597" s="1" t="s">
        <v>1631</v>
      </c>
      <c r="F6597" s="1" t="s">
        <v>231</v>
      </c>
      <c r="G6597" s="1" t="s">
        <v>168</v>
      </c>
      <c r="H6597" s="1" t="s">
        <v>240</v>
      </c>
    </row>
    <row r="6598" spans="1:8" x14ac:dyDescent="0.25">
      <c r="A6598" s="1">
        <v>420097</v>
      </c>
      <c r="B6598" s="1" t="s">
        <v>1528</v>
      </c>
      <c r="C6598" s="1">
        <v>105201352</v>
      </c>
      <c r="D6598" s="1">
        <v>97</v>
      </c>
      <c r="E6598" s="1" t="s">
        <v>1632</v>
      </c>
      <c r="F6598" s="1" t="s">
        <v>231</v>
      </c>
      <c r="G6598" s="1" t="s">
        <v>168</v>
      </c>
      <c r="H6598" s="1" t="s">
        <v>240</v>
      </c>
    </row>
    <row r="6599" spans="1:8" x14ac:dyDescent="0.25">
      <c r="A6599" s="1">
        <v>420098</v>
      </c>
      <c r="B6599" s="1" t="s">
        <v>1528</v>
      </c>
      <c r="C6599" s="1">
        <v>105204703</v>
      </c>
      <c r="D6599" s="1">
        <v>98</v>
      </c>
      <c r="E6599" s="1" t="s">
        <v>1633</v>
      </c>
      <c r="F6599" s="1" t="s">
        <v>231</v>
      </c>
      <c r="G6599" s="1" t="s">
        <v>168</v>
      </c>
      <c r="H6599" s="1" t="s">
        <v>240</v>
      </c>
    </row>
    <row r="6600" spans="1:8" x14ac:dyDescent="0.25">
      <c r="A6600" s="1">
        <v>420099</v>
      </c>
      <c r="B6600" s="1" t="s">
        <v>1528</v>
      </c>
      <c r="C6600" s="1">
        <v>105251453</v>
      </c>
      <c r="D6600" s="1">
        <v>99</v>
      </c>
      <c r="E6600" s="1" t="s">
        <v>1634</v>
      </c>
      <c r="F6600" s="1" t="s">
        <v>231</v>
      </c>
      <c r="G6600" s="1" t="s">
        <v>169</v>
      </c>
      <c r="H6600" s="1" t="s">
        <v>240</v>
      </c>
    </row>
    <row r="6601" spans="1:8" x14ac:dyDescent="0.25">
      <c r="A6601" s="1">
        <v>420100</v>
      </c>
      <c r="B6601" s="1" t="s">
        <v>1528</v>
      </c>
      <c r="C6601" s="1">
        <v>105252602</v>
      </c>
      <c r="D6601" s="1">
        <v>100</v>
      </c>
      <c r="E6601" s="1" t="s">
        <v>1635</v>
      </c>
      <c r="F6601" s="1" t="s">
        <v>231</v>
      </c>
      <c r="G6601" s="1" t="s">
        <v>169</v>
      </c>
      <c r="H6601" s="1" t="s">
        <v>240</v>
      </c>
    </row>
    <row r="6602" spans="1:8" x14ac:dyDescent="0.25">
      <c r="A6602" s="1">
        <v>420101</v>
      </c>
      <c r="B6602" s="1" t="s">
        <v>1528</v>
      </c>
      <c r="C6602" s="1">
        <v>105253303</v>
      </c>
      <c r="D6602" s="1">
        <v>101</v>
      </c>
      <c r="E6602" s="1" t="s">
        <v>1636</v>
      </c>
      <c r="F6602" s="1" t="s">
        <v>231</v>
      </c>
      <c r="G6602" s="1" t="s">
        <v>169</v>
      </c>
      <c r="H6602" s="1" t="s">
        <v>240</v>
      </c>
    </row>
    <row r="6603" spans="1:8" x14ac:dyDescent="0.25">
      <c r="A6603" s="1">
        <v>420102</v>
      </c>
      <c r="B6603" s="1" t="s">
        <v>1528</v>
      </c>
      <c r="C6603" s="1">
        <v>105253553</v>
      </c>
      <c r="D6603" s="1">
        <v>102</v>
      </c>
      <c r="E6603" s="1" t="s">
        <v>1637</v>
      </c>
      <c r="F6603" s="1" t="s">
        <v>231</v>
      </c>
      <c r="G6603" s="1" t="s">
        <v>169</v>
      </c>
      <c r="H6603" s="1" t="s">
        <v>240</v>
      </c>
    </row>
    <row r="6604" spans="1:8" x14ac:dyDescent="0.25">
      <c r="A6604" s="1">
        <v>420103</v>
      </c>
      <c r="B6604" s="1" t="s">
        <v>1528</v>
      </c>
      <c r="C6604" s="1">
        <v>105253903</v>
      </c>
      <c r="D6604" s="1">
        <v>103</v>
      </c>
      <c r="E6604" s="1" t="s">
        <v>1638</v>
      </c>
      <c r="F6604" s="1" t="s">
        <v>231</v>
      </c>
      <c r="G6604" s="1" t="s">
        <v>169</v>
      </c>
      <c r="H6604" s="1" t="s">
        <v>240</v>
      </c>
    </row>
    <row r="6605" spans="1:8" x14ac:dyDescent="0.25">
      <c r="A6605" s="1">
        <v>420104</v>
      </c>
      <c r="B6605" s="1" t="s">
        <v>1528</v>
      </c>
      <c r="C6605" s="1">
        <v>105254053</v>
      </c>
      <c r="D6605" s="1">
        <v>104</v>
      </c>
      <c r="E6605" s="1" t="s">
        <v>1639</v>
      </c>
      <c r="F6605" s="1" t="s">
        <v>231</v>
      </c>
      <c r="G6605" s="1" t="s">
        <v>169</v>
      </c>
      <c r="H6605" s="1" t="s">
        <v>240</v>
      </c>
    </row>
    <row r="6606" spans="1:8" x14ac:dyDescent="0.25">
      <c r="A6606" s="1">
        <v>420105</v>
      </c>
      <c r="B6606" s="1" t="s">
        <v>1528</v>
      </c>
      <c r="C6606" s="1">
        <v>105254353</v>
      </c>
      <c r="D6606" s="1">
        <v>105</v>
      </c>
      <c r="E6606" s="1" t="s">
        <v>1640</v>
      </c>
      <c r="F6606" s="1" t="s">
        <v>231</v>
      </c>
      <c r="G6606" s="1" t="s">
        <v>169</v>
      </c>
      <c r="H6606" s="1" t="s">
        <v>240</v>
      </c>
    </row>
    <row r="6607" spans="1:8" x14ac:dyDescent="0.25">
      <c r="A6607" s="1">
        <v>420106</v>
      </c>
      <c r="B6607" s="1" t="s">
        <v>1528</v>
      </c>
      <c r="C6607" s="1">
        <v>105256553</v>
      </c>
      <c r="D6607" s="1">
        <v>106</v>
      </c>
      <c r="E6607" s="1" t="s">
        <v>1641</v>
      </c>
      <c r="F6607" s="1" t="s">
        <v>231</v>
      </c>
      <c r="G6607" s="1" t="s">
        <v>169</v>
      </c>
      <c r="H6607" s="1" t="s">
        <v>240</v>
      </c>
    </row>
    <row r="6608" spans="1:8" x14ac:dyDescent="0.25">
      <c r="A6608" s="1">
        <v>420107</v>
      </c>
      <c r="B6608" s="1" t="s">
        <v>1528</v>
      </c>
      <c r="C6608" s="1">
        <v>105257602</v>
      </c>
      <c r="D6608" s="1">
        <v>107</v>
      </c>
      <c r="E6608" s="1" t="s">
        <v>1642</v>
      </c>
      <c r="F6608" s="1" t="s">
        <v>231</v>
      </c>
      <c r="G6608" s="1" t="s">
        <v>169</v>
      </c>
      <c r="H6608" s="1" t="s">
        <v>240</v>
      </c>
    </row>
    <row r="6609" spans="1:8" x14ac:dyDescent="0.25">
      <c r="A6609" s="1">
        <v>420108</v>
      </c>
      <c r="B6609" s="1" t="s">
        <v>1528</v>
      </c>
      <c r="C6609" s="1">
        <v>105258303</v>
      </c>
      <c r="D6609" s="1">
        <v>108</v>
      </c>
      <c r="E6609" s="1" t="s">
        <v>1643</v>
      </c>
      <c r="F6609" s="1" t="s">
        <v>231</v>
      </c>
      <c r="G6609" s="1" t="s">
        <v>169</v>
      </c>
      <c r="H6609" s="1" t="s">
        <v>240</v>
      </c>
    </row>
    <row r="6610" spans="1:8" x14ac:dyDescent="0.25">
      <c r="A6610" s="1">
        <v>420109</v>
      </c>
      <c r="B6610" s="1" t="s">
        <v>1528</v>
      </c>
      <c r="C6610" s="1">
        <v>105258503</v>
      </c>
      <c r="D6610" s="1">
        <v>109</v>
      </c>
      <c r="E6610" s="1" t="s">
        <v>1644</v>
      </c>
      <c r="F6610" s="1" t="s">
        <v>231</v>
      </c>
      <c r="G6610" s="1" t="s">
        <v>169</v>
      </c>
      <c r="H6610" s="1" t="s">
        <v>240</v>
      </c>
    </row>
    <row r="6611" spans="1:8" x14ac:dyDescent="0.25">
      <c r="A6611" s="1">
        <v>420110</v>
      </c>
      <c r="B6611" s="1" t="s">
        <v>1528</v>
      </c>
      <c r="C6611" s="1">
        <v>105259103</v>
      </c>
      <c r="D6611" s="1">
        <v>110</v>
      </c>
      <c r="E6611" s="1" t="s">
        <v>1645</v>
      </c>
      <c r="F6611" s="1" t="s">
        <v>231</v>
      </c>
      <c r="G6611" s="1" t="s">
        <v>169</v>
      </c>
      <c r="H6611" s="1" t="s">
        <v>240</v>
      </c>
    </row>
    <row r="6612" spans="1:8" x14ac:dyDescent="0.25">
      <c r="A6612" s="1">
        <v>420111</v>
      </c>
      <c r="B6612" s="1" t="s">
        <v>1528</v>
      </c>
      <c r="C6612" s="1">
        <v>105259703</v>
      </c>
      <c r="D6612" s="1">
        <v>111</v>
      </c>
      <c r="E6612" s="1" t="s">
        <v>1646</v>
      </c>
      <c r="F6612" s="1" t="s">
        <v>231</v>
      </c>
      <c r="G6612" s="1" t="s">
        <v>169</v>
      </c>
      <c r="H6612" s="1" t="s">
        <v>240</v>
      </c>
    </row>
    <row r="6613" spans="1:8" x14ac:dyDescent="0.25">
      <c r="A6613" s="1">
        <v>420112</v>
      </c>
      <c r="B6613" s="1" t="s">
        <v>1528</v>
      </c>
      <c r="C6613" s="1">
        <v>105628302</v>
      </c>
      <c r="D6613" s="1">
        <v>112</v>
      </c>
      <c r="E6613" s="1" t="s">
        <v>1647</v>
      </c>
      <c r="F6613" s="1" t="s">
        <v>231</v>
      </c>
      <c r="G6613" s="1" t="s">
        <v>170</v>
      </c>
      <c r="H6613" s="1" t="s">
        <v>240</v>
      </c>
    </row>
    <row r="6614" spans="1:8" x14ac:dyDescent="0.25">
      <c r="A6614" s="1">
        <v>420113</v>
      </c>
      <c r="B6614" s="1" t="s">
        <v>1528</v>
      </c>
      <c r="C6614" s="1">
        <v>106160303</v>
      </c>
      <c r="D6614" s="1">
        <v>113</v>
      </c>
      <c r="E6614" s="1" t="s">
        <v>1648</v>
      </c>
      <c r="F6614" s="1" t="s">
        <v>230</v>
      </c>
      <c r="G6614" s="1" t="s">
        <v>171</v>
      </c>
      <c r="H6614" s="1" t="s">
        <v>240</v>
      </c>
    </row>
    <row r="6615" spans="1:8" x14ac:dyDescent="0.25">
      <c r="A6615" s="1">
        <v>420114</v>
      </c>
      <c r="B6615" s="1" t="s">
        <v>1528</v>
      </c>
      <c r="C6615" s="1">
        <v>106161203</v>
      </c>
      <c r="D6615" s="1">
        <v>114</v>
      </c>
      <c r="E6615" s="1" t="s">
        <v>1649</v>
      </c>
      <c r="F6615" s="1" t="s">
        <v>230</v>
      </c>
      <c r="G6615" s="1" t="s">
        <v>171</v>
      </c>
      <c r="H6615" s="1" t="s">
        <v>240</v>
      </c>
    </row>
    <row r="6616" spans="1:8" x14ac:dyDescent="0.25">
      <c r="A6616" s="1">
        <v>420115</v>
      </c>
      <c r="B6616" s="1" t="s">
        <v>1528</v>
      </c>
      <c r="C6616" s="1">
        <v>106161703</v>
      </c>
      <c r="D6616" s="1">
        <v>115</v>
      </c>
      <c r="E6616" s="1" t="s">
        <v>1650</v>
      </c>
      <c r="F6616" s="1" t="s">
        <v>230</v>
      </c>
      <c r="G6616" s="1" t="s">
        <v>171</v>
      </c>
      <c r="H6616" s="1" t="s">
        <v>240</v>
      </c>
    </row>
    <row r="6617" spans="1:8" x14ac:dyDescent="0.25">
      <c r="A6617" s="1">
        <v>420116</v>
      </c>
      <c r="B6617" s="1" t="s">
        <v>1528</v>
      </c>
      <c r="C6617" s="1">
        <v>106166503</v>
      </c>
      <c r="D6617" s="1">
        <v>116</v>
      </c>
      <c r="E6617" s="1" t="s">
        <v>1651</v>
      </c>
      <c r="F6617" s="1" t="s">
        <v>230</v>
      </c>
      <c r="G6617" s="1" t="s">
        <v>171</v>
      </c>
      <c r="H6617" s="1" t="s">
        <v>240</v>
      </c>
    </row>
    <row r="6618" spans="1:8" x14ac:dyDescent="0.25">
      <c r="A6618" s="1">
        <v>420117</v>
      </c>
      <c r="B6618" s="1" t="s">
        <v>1528</v>
      </c>
      <c r="C6618" s="1">
        <v>106167504</v>
      </c>
      <c r="D6618" s="1">
        <v>117</v>
      </c>
      <c r="E6618" s="1" t="s">
        <v>1652</v>
      </c>
      <c r="F6618" s="1" t="s">
        <v>230</v>
      </c>
      <c r="G6618" s="1" t="s">
        <v>171</v>
      </c>
      <c r="H6618" s="1" t="s">
        <v>240</v>
      </c>
    </row>
    <row r="6619" spans="1:8" x14ac:dyDescent="0.25">
      <c r="A6619" s="1">
        <v>420118</v>
      </c>
      <c r="B6619" s="1" t="s">
        <v>1528</v>
      </c>
      <c r="C6619" s="1">
        <v>106168003</v>
      </c>
      <c r="D6619" s="1">
        <v>118</v>
      </c>
      <c r="E6619" s="1" t="s">
        <v>1653</v>
      </c>
      <c r="F6619" s="1" t="s">
        <v>230</v>
      </c>
      <c r="G6619" s="1" t="s">
        <v>171</v>
      </c>
      <c r="H6619" s="1" t="s">
        <v>240</v>
      </c>
    </row>
    <row r="6620" spans="1:8" x14ac:dyDescent="0.25">
      <c r="A6620" s="1">
        <v>420119</v>
      </c>
      <c r="B6620" s="1" t="s">
        <v>1528</v>
      </c>
      <c r="C6620" s="1">
        <v>106169003</v>
      </c>
      <c r="D6620" s="1">
        <v>119</v>
      </c>
      <c r="E6620" s="1" t="s">
        <v>1654</v>
      </c>
      <c r="F6620" s="1" t="s">
        <v>230</v>
      </c>
      <c r="G6620" s="1" t="s">
        <v>171</v>
      </c>
      <c r="H6620" s="1" t="s">
        <v>240</v>
      </c>
    </row>
    <row r="6621" spans="1:8" x14ac:dyDescent="0.25">
      <c r="A6621" s="1">
        <v>420120</v>
      </c>
      <c r="B6621" s="1" t="s">
        <v>1528</v>
      </c>
      <c r="C6621" s="1">
        <v>106172003</v>
      </c>
      <c r="D6621" s="1">
        <v>120</v>
      </c>
      <c r="E6621" s="1" t="s">
        <v>1655</v>
      </c>
      <c r="F6621" s="1" t="s">
        <v>232</v>
      </c>
      <c r="G6621" s="1" t="s">
        <v>172</v>
      </c>
      <c r="H6621" s="1" t="s">
        <v>240</v>
      </c>
    </row>
    <row r="6622" spans="1:8" x14ac:dyDescent="0.25">
      <c r="A6622" s="1">
        <v>420121</v>
      </c>
      <c r="B6622" s="1" t="s">
        <v>1528</v>
      </c>
      <c r="C6622" s="1">
        <v>106272003</v>
      </c>
      <c r="D6622" s="1">
        <v>121</v>
      </c>
      <c r="E6622" s="1" t="s">
        <v>1656</v>
      </c>
      <c r="F6622" s="1" t="s">
        <v>231</v>
      </c>
      <c r="G6622" s="1" t="s">
        <v>173</v>
      </c>
      <c r="H6622" s="1" t="s">
        <v>240</v>
      </c>
    </row>
    <row r="6623" spans="1:8" x14ac:dyDescent="0.25">
      <c r="A6623" s="1">
        <v>420122</v>
      </c>
      <c r="B6623" s="1" t="s">
        <v>1528</v>
      </c>
      <c r="C6623" s="1">
        <v>106330703</v>
      </c>
      <c r="D6623" s="1">
        <v>122</v>
      </c>
      <c r="E6623" s="1" t="s">
        <v>1657</v>
      </c>
      <c r="F6623" s="1" t="s">
        <v>233</v>
      </c>
      <c r="G6623" s="1" t="s">
        <v>174</v>
      </c>
      <c r="H6623" s="1" t="s">
        <v>240</v>
      </c>
    </row>
    <row r="6624" spans="1:8" x14ac:dyDescent="0.25">
      <c r="A6624" s="1">
        <v>420123</v>
      </c>
      <c r="B6624" s="1" t="s">
        <v>1528</v>
      </c>
      <c r="C6624" s="1">
        <v>106330803</v>
      </c>
      <c r="D6624" s="1">
        <v>123</v>
      </c>
      <c r="E6624" s="1" t="s">
        <v>1658</v>
      </c>
      <c r="F6624" s="1" t="s">
        <v>233</v>
      </c>
      <c r="G6624" s="1" t="s">
        <v>174</v>
      </c>
      <c r="H6624" s="1" t="s">
        <v>240</v>
      </c>
    </row>
    <row r="6625" spans="1:8" x14ac:dyDescent="0.25">
      <c r="A6625" s="1">
        <v>420124</v>
      </c>
      <c r="B6625" s="1" t="s">
        <v>1528</v>
      </c>
      <c r="C6625" s="1">
        <v>106338003</v>
      </c>
      <c r="D6625" s="1">
        <v>124</v>
      </c>
      <c r="E6625" s="1" t="s">
        <v>1659</v>
      </c>
      <c r="F6625" s="1" t="s">
        <v>233</v>
      </c>
      <c r="G6625" s="1" t="s">
        <v>174</v>
      </c>
      <c r="H6625" s="1" t="s">
        <v>240</v>
      </c>
    </row>
    <row r="6626" spans="1:8" x14ac:dyDescent="0.25">
      <c r="A6626" s="1">
        <v>420125</v>
      </c>
      <c r="B6626" s="1" t="s">
        <v>1528</v>
      </c>
      <c r="C6626" s="1">
        <v>106611303</v>
      </c>
      <c r="D6626" s="1">
        <v>125</v>
      </c>
      <c r="E6626" s="1" t="s">
        <v>1660</v>
      </c>
      <c r="F6626" s="1" t="s">
        <v>231</v>
      </c>
      <c r="G6626" s="1" t="s">
        <v>175</v>
      </c>
      <c r="H6626" s="1" t="s">
        <v>240</v>
      </c>
    </row>
    <row r="6627" spans="1:8" x14ac:dyDescent="0.25">
      <c r="A6627" s="1">
        <v>420126</v>
      </c>
      <c r="B6627" s="1" t="s">
        <v>1528</v>
      </c>
      <c r="C6627" s="1">
        <v>106612203</v>
      </c>
      <c r="D6627" s="1">
        <v>126</v>
      </c>
      <c r="E6627" s="1" t="s">
        <v>1661</v>
      </c>
      <c r="F6627" s="1" t="s">
        <v>231</v>
      </c>
      <c r="G6627" s="1" t="s">
        <v>175</v>
      </c>
      <c r="H6627" s="1" t="s">
        <v>240</v>
      </c>
    </row>
    <row r="6628" spans="1:8" x14ac:dyDescent="0.25">
      <c r="A6628" s="1">
        <v>420127</v>
      </c>
      <c r="B6628" s="1" t="s">
        <v>1528</v>
      </c>
      <c r="C6628" s="1">
        <v>106616203</v>
      </c>
      <c r="D6628" s="1">
        <v>127</v>
      </c>
      <c r="E6628" s="1" t="s">
        <v>1662</v>
      </c>
      <c r="F6628" s="1" t="s">
        <v>231</v>
      </c>
      <c r="G6628" s="1" t="s">
        <v>175</v>
      </c>
      <c r="H6628" s="1" t="s">
        <v>240</v>
      </c>
    </row>
    <row r="6629" spans="1:8" x14ac:dyDescent="0.25">
      <c r="A6629" s="1">
        <v>420128</v>
      </c>
      <c r="B6629" s="1" t="s">
        <v>1528</v>
      </c>
      <c r="C6629" s="1">
        <v>106617203</v>
      </c>
      <c r="D6629" s="1">
        <v>128</v>
      </c>
      <c r="E6629" s="1" t="s">
        <v>1663</v>
      </c>
      <c r="F6629" s="1" t="s">
        <v>231</v>
      </c>
      <c r="G6629" s="1" t="s">
        <v>175</v>
      </c>
      <c r="H6629" s="1" t="s">
        <v>240</v>
      </c>
    </row>
    <row r="6630" spans="1:8" x14ac:dyDescent="0.25">
      <c r="A6630" s="1">
        <v>420129</v>
      </c>
      <c r="B6630" s="1" t="s">
        <v>1528</v>
      </c>
      <c r="C6630" s="1">
        <v>106618603</v>
      </c>
      <c r="D6630" s="1">
        <v>129</v>
      </c>
      <c r="E6630" s="1" t="s">
        <v>1664</v>
      </c>
      <c r="F6630" s="1" t="s">
        <v>231</v>
      </c>
      <c r="G6630" s="1" t="s">
        <v>175</v>
      </c>
      <c r="H6630" s="1" t="s">
        <v>240</v>
      </c>
    </row>
    <row r="6631" spans="1:8" x14ac:dyDescent="0.25">
      <c r="A6631" s="1">
        <v>420130</v>
      </c>
      <c r="B6631" s="1" t="s">
        <v>1528</v>
      </c>
      <c r="C6631" s="1">
        <v>107650603</v>
      </c>
      <c r="D6631" s="1">
        <v>130</v>
      </c>
      <c r="E6631" s="1" t="s">
        <v>1665</v>
      </c>
      <c r="F6631" s="1" t="s">
        <v>228</v>
      </c>
      <c r="G6631" s="1" t="s">
        <v>176</v>
      </c>
      <c r="H6631" s="1" t="s">
        <v>240</v>
      </c>
    </row>
    <row r="6632" spans="1:8" x14ac:dyDescent="0.25">
      <c r="A6632" s="1">
        <v>420131</v>
      </c>
      <c r="B6632" s="1" t="s">
        <v>1528</v>
      </c>
      <c r="C6632" s="1">
        <v>107650703</v>
      </c>
      <c r="D6632" s="1">
        <v>131</v>
      </c>
      <c r="E6632" s="1" t="s">
        <v>1666</v>
      </c>
      <c r="F6632" s="1" t="s">
        <v>228</v>
      </c>
      <c r="G6632" s="1" t="s">
        <v>176</v>
      </c>
      <c r="H6632" s="1" t="s">
        <v>240</v>
      </c>
    </row>
    <row r="6633" spans="1:8" x14ac:dyDescent="0.25">
      <c r="A6633" s="1">
        <v>420132</v>
      </c>
      <c r="B6633" s="1" t="s">
        <v>1528</v>
      </c>
      <c r="C6633" s="1">
        <v>107651603</v>
      </c>
      <c r="D6633" s="1">
        <v>132</v>
      </c>
      <c r="E6633" s="1" t="s">
        <v>1667</v>
      </c>
      <c r="F6633" s="1" t="s">
        <v>228</v>
      </c>
      <c r="G6633" s="1" t="s">
        <v>176</v>
      </c>
      <c r="H6633" s="1" t="s">
        <v>240</v>
      </c>
    </row>
    <row r="6634" spans="1:8" x14ac:dyDescent="0.25">
      <c r="A6634" s="1">
        <v>420133</v>
      </c>
      <c r="B6634" s="1" t="s">
        <v>1528</v>
      </c>
      <c r="C6634" s="1">
        <v>107652603</v>
      </c>
      <c r="D6634" s="1">
        <v>133</v>
      </c>
      <c r="E6634" s="1" t="s">
        <v>1668</v>
      </c>
      <c r="F6634" s="1" t="s">
        <v>228</v>
      </c>
      <c r="G6634" s="1" t="s">
        <v>176</v>
      </c>
      <c r="H6634" s="1" t="s">
        <v>240</v>
      </c>
    </row>
    <row r="6635" spans="1:8" x14ac:dyDescent="0.25">
      <c r="A6635" s="1">
        <v>420134</v>
      </c>
      <c r="B6635" s="1" t="s">
        <v>1528</v>
      </c>
      <c r="C6635" s="1">
        <v>107653102</v>
      </c>
      <c r="D6635" s="1">
        <v>134</v>
      </c>
      <c r="E6635" s="1" t="s">
        <v>1669</v>
      </c>
      <c r="F6635" s="1" t="s">
        <v>228</v>
      </c>
      <c r="G6635" s="1" t="s">
        <v>176</v>
      </c>
      <c r="H6635" s="1" t="s">
        <v>240</v>
      </c>
    </row>
    <row r="6636" spans="1:8" x14ac:dyDescent="0.25">
      <c r="A6636" s="1">
        <v>420135</v>
      </c>
      <c r="B6636" s="1" t="s">
        <v>1528</v>
      </c>
      <c r="C6636" s="1">
        <v>107653203</v>
      </c>
      <c r="D6636" s="1">
        <v>135</v>
      </c>
      <c r="E6636" s="1" t="s">
        <v>1670</v>
      </c>
      <c r="F6636" s="1" t="s">
        <v>228</v>
      </c>
      <c r="G6636" s="1" t="s">
        <v>176</v>
      </c>
      <c r="H6636" s="1" t="s">
        <v>240</v>
      </c>
    </row>
    <row r="6637" spans="1:8" x14ac:dyDescent="0.25">
      <c r="A6637" s="1">
        <v>420136</v>
      </c>
      <c r="B6637" s="1" t="s">
        <v>1528</v>
      </c>
      <c r="C6637" s="1">
        <v>107653802</v>
      </c>
      <c r="D6637" s="1">
        <v>136</v>
      </c>
      <c r="E6637" s="1" t="s">
        <v>1671</v>
      </c>
      <c r="F6637" s="1" t="s">
        <v>228</v>
      </c>
      <c r="G6637" s="1" t="s">
        <v>176</v>
      </c>
      <c r="H6637" s="1" t="s">
        <v>240</v>
      </c>
    </row>
    <row r="6638" spans="1:8" x14ac:dyDescent="0.25">
      <c r="A6638" s="1">
        <v>420137</v>
      </c>
      <c r="B6638" s="1" t="s">
        <v>1528</v>
      </c>
      <c r="C6638" s="1">
        <v>107654103</v>
      </c>
      <c r="D6638" s="1">
        <v>137</v>
      </c>
      <c r="E6638" s="1" t="s">
        <v>1672</v>
      </c>
      <c r="F6638" s="1" t="s">
        <v>228</v>
      </c>
      <c r="G6638" s="1" t="s">
        <v>176</v>
      </c>
      <c r="H6638" s="1" t="s">
        <v>240</v>
      </c>
    </row>
    <row r="6639" spans="1:8" x14ac:dyDescent="0.25">
      <c r="A6639" s="1">
        <v>420138</v>
      </c>
      <c r="B6639" s="1" t="s">
        <v>1528</v>
      </c>
      <c r="C6639" s="1">
        <v>107654403</v>
      </c>
      <c r="D6639" s="1">
        <v>138</v>
      </c>
      <c r="E6639" s="1" t="s">
        <v>1673</v>
      </c>
      <c r="F6639" s="1" t="s">
        <v>228</v>
      </c>
      <c r="G6639" s="1" t="s">
        <v>176</v>
      </c>
      <c r="H6639" s="1" t="s">
        <v>240</v>
      </c>
    </row>
    <row r="6640" spans="1:8" x14ac:dyDescent="0.25">
      <c r="A6640" s="1">
        <v>420139</v>
      </c>
      <c r="B6640" s="1" t="s">
        <v>1528</v>
      </c>
      <c r="C6640" s="1">
        <v>107654903</v>
      </c>
      <c r="D6640" s="1">
        <v>139</v>
      </c>
      <c r="E6640" s="1" t="s">
        <v>1674</v>
      </c>
      <c r="F6640" s="1" t="s">
        <v>228</v>
      </c>
      <c r="G6640" s="1" t="s">
        <v>176</v>
      </c>
      <c r="H6640" s="1" t="s">
        <v>240</v>
      </c>
    </row>
    <row r="6641" spans="1:8" x14ac:dyDescent="0.25">
      <c r="A6641" s="1">
        <v>420140</v>
      </c>
      <c r="B6641" s="1" t="s">
        <v>1528</v>
      </c>
      <c r="C6641" s="1">
        <v>107655803</v>
      </c>
      <c r="D6641" s="1">
        <v>140</v>
      </c>
      <c r="E6641" s="1" t="s">
        <v>1675</v>
      </c>
      <c r="F6641" s="1" t="s">
        <v>228</v>
      </c>
      <c r="G6641" s="1" t="s">
        <v>176</v>
      </c>
      <c r="H6641" s="1" t="s">
        <v>240</v>
      </c>
    </row>
    <row r="6642" spans="1:8" x14ac:dyDescent="0.25">
      <c r="A6642" s="1">
        <v>420141</v>
      </c>
      <c r="B6642" s="1" t="s">
        <v>1528</v>
      </c>
      <c r="C6642" s="1">
        <v>107655903</v>
      </c>
      <c r="D6642" s="1">
        <v>141</v>
      </c>
      <c r="E6642" s="1" t="s">
        <v>1676</v>
      </c>
      <c r="F6642" s="1" t="s">
        <v>228</v>
      </c>
      <c r="G6642" s="1" t="s">
        <v>176</v>
      </c>
      <c r="H6642" s="1" t="s">
        <v>240</v>
      </c>
    </row>
    <row r="6643" spans="1:8" x14ac:dyDescent="0.25">
      <c r="A6643" s="1">
        <v>420142</v>
      </c>
      <c r="B6643" s="1" t="s">
        <v>1528</v>
      </c>
      <c r="C6643" s="1">
        <v>107656303</v>
      </c>
      <c r="D6643" s="1">
        <v>142</v>
      </c>
      <c r="E6643" s="1" t="s">
        <v>1677</v>
      </c>
      <c r="F6643" s="1" t="s">
        <v>228</v>
      </c>
      <c r="G6643" s="1" t="s">
        <v>176</v>
      </c>
      <c r="H6643" s="1" t="s">
        <v>240</v>
      </c>
    </row>
    <row r="6644" spans="1:8" x14ac:dyDescent="0.25">
      <c r="A6644" s="1">
        <v>420143</v>
      </c>
      <c r="B6644" s="1" t="s">
        <v>1528</v>
      </c>
      <c r="C6644" s="1">
        <v>107656502</v>
      </c>
      <c r="D6644" s="1">
        <v>143</v>
      </c>
      <c r="E6644" s="1" t="s">
        <v>1678</v>
      </c>
      <c r="F6644" s="1" t="s">
        <v>228</v>
      </c>
      <c r="G6644" s="1" t="s">
        <v>176</v>
      </c>
      <c r="H6644" s="1" t="s">
        <v>240</v>
      </c>
    </row>
    <row r="6645" spans="1:8" x14ac:dyDescent="0.25">
      <c r="A6645" s="1">
        <v>420144</v>
      </c>
      <c r="B6645" s="1" t="s">
        <v>1528</v>
      </c>
      <c r="C6645" s="1">
        <v>107657103</v>
      </c>
      <c r="D6645" s="1">
        <v>144</v>
      </c>
      <c r="E6645" s="1" t="s">
        <v>1679</v>
      </c>
      <c r="F6645" s="1" t="s">
        <v>228</v>
      </c>
      <c r="G6645" s="1" t="s">
        <v>176</v>
      </c>
      <c r="H6645" s="1" t="s">
        <v>240</v>
      </c>
    </row>
    <row r="6646" spans="1:8" x14ac:dyDescent="0.25">
      <c r="A6646" s="1">
        <v>420145</v>
      </c>
      <c r="B6646" s="1" t="s">
        <v>1528</v>
      </c>
      <c r="C6646" s="1">
        <v>107657503</v>
      </c>
      <c r="D6646" s="1">
        <v>145</v>
      </c>
      <c r="E6646" s="1" t="s">
        <v>1680</v>
      </c>
      <c r="F6646" s="1" t="s">
        <v>228</v>
      </c>
      <c r="G6646" s="1" t="s">
        <v>176</v>
      </c>
      <c r="H6646" s="1" t="s">
        <v>240</v>
      </c>
    </row>
    <row r="6647" spans="1:8" x14ac:dyDescent="0.25">
      <c r="A6647" s="1">
        <v>420146</v>
      </c>
      <c r="B6647" s="1" t="s">
        <v>1528</v>
      </c>
      <c r="C6647" s="1">
        <v>107658903</v>
      </c>
      <c r="D6647" s="1">
        <v>146</v>
      </c>
      <c r="E6647" s="1" t="s">
        <v>1681</v>
      </c>
      <c r="F6647" s="1" t="s">
        <v>228</v>
      </c>
      <c r="G6647" s="1" t="s">
        <v>176</v>
      </c>
      <c r="H6647" s="1" t="s">
        <v>240</v>
      </c>
    </row>
    <row r="6648" spans="1:8" x14ac:dyDescent="0.25">
      <c r="A6648" s="1">
        <v>420147</v>
      </c>
      <c r="B6648" s="1" t="s">
        <v>1528</v>
      </c>
      <c r="C6648" s="1">
        <v>108051003</v>
      </c>
      <c r="D6648" s="1">
        <v>147</v>
      </c>
      <c r="E6648" s="1" t="s">
        <v>1682</v>
      </c>
      <c r="F6648" s="1" t="s">
        <v>233</v>
      </c>
      <c r="G6648" s="1" t="s">
        <v>177</v>
      </c>
      <c r="H6648" s="1" t="s">
        <v>240</v>
      </c>
    </row>
    <row r="6649" spans="1:8" x14ac:dyDescent="0.25">
      <c r="A6649" s="1">
        <v>420148</v>
      </c>
      <c r="B6649" s="1" t="s">
        <v>1528</v>
      </c>
      <c r="C6649" s="1">
        <v>108051503</v>
      </c>
      <c r="D6649" s="1">
        <v>148</v>
      </c>
      <c r="E6649" s="1" t="s">
        <v>1683</v>
      </c>
      <c r="F6649" s="1" t="s">
        <v>233</v>
      </c>
      <c r="G6649" s="1" t="s">
        <v>177</v>
      </c>
      <c r="H6649" s="1" t="s">
        <v>240</v>
      </c>
    </row>
    <row r="6650" spans="1:8" x14ac:dyDescent="0.25">
      <c r="A6650" s="1">
        <v>420149</v>
      </c>
      <c r="B6650" s="1" t="s">
        <v>1528</v>
      </c>
      <c r="C6650" s="1">
        <v>108053003</v>
      </c>
      <c r="D6650" s="1">
        <v>149</v>
      </c>
      <c r="E6650" s="1" t="s">
        <v>1684</v>
      </c>
      <c r="F6650" s="1" t="s">
        <v>233</v>
      </c>
      <c r="G6650" s="1" t="s">
        <v>177</v>
      </c>
      <c r="H6650" s="1" t="s">
        <v>240</v>
      </c>
    </row>
    <row r="6651" spans="1:8" x14ac:dyDescent="0.25">
      <c r="A6651" s="1">
        <v>420150</v>
      </c>
      <c r="B6651" s="1" t="s">
        <v>1528</v>
      </c>
      <c r="C6651" s="1">
        <v>108056004</v>
      </c>
      <c r="D6651" s="1">
        <v>150</v>
      </c>
      <c r="E6651" s="1" t="s">
        <v>1685</v>
      </c>
      <c r="F6651" s="1" t="s">
        <v>233</v>
      </c>
      <c r="G6651" s="1" t="s">
        <v>177</v>
      </c>
      <c r="H6651" s="1" t="s">
        <v>240</v>
      </c>
    </row>
    <row r="6652" spans="1:8" x14ac:dyDescent="0.25">
      <c r="A6652" s="1">
        <v>420151</v>
      </c>
      <c r="B6652" s="1" t="s">
        <v>1528</v>
      </c>
      <c r="C6652" s="1">
        <v>108058003</v>
      </c>
      <c r="D6652" s="1">
        <v>151</v>
      </c>
      <c r="E6652" s="1" t="s">
        <v>1686</v>
      </c>
      <c r="F6652" s="1" t="s">
        <v>233</v>
      </c>
      <c r="G6652" s="1" t="s">
        <v>177</v>
      </c>
      <c r="H6652" s="1" t="s">
        <v>240</v>
      </c>
    </row>
    <row r="6653" spans="1:8" x14ac:dyDescent="0.25">
      <c r="A6653" s="1">
        <v>420152</v>
      </c>
      <c r="B6653" s="1" t="s">
        <v>1528</v>
      </c>
      <c r="C6653" s="1">
        <v>108070502</v>
      </c>
      <c r="D6653" s="1">
        <v>152</v>
      </c>
      <c r="E6653" s="1" t="s">
        <v>1687</v>
      </c>
      <c r="F6653" s="1" t="s">
        <v>232</v>
      </c>
      <c r="G6653" s="1" t="s">
        <v>178</v>
      </c>
      <c r="H6653" s="1" t="s">
        <v>240</v>
      </c>
    </row>
    <row r="6654" spans="1:8" x14ac:dyDescent="0.25">
      <c r="A6654" s="1">
        <v>420153</v>
      </c>
      <c r="B6654" s="1" t="s">
        <v>1528</v>
      </c>
      <c r="C6654" s="1">
        <v>108071003</v>
      </c>
      <c r="D6654" s="1">
        <v>153</v>
      </c>
      <c r="E6654" s="1" t="s">
        <v>1688</v>
      </c>
      <c r="F6654" s="1" t="s">
        <v>232</v>
      </c>
      <c r="G6654" s="1" t="s">
        <v>178</v>
      </c>
      <c r="H6654" s="1" t="s">
        <v>240</v>
      </c>
    </row>
    <row r="6655" spans="1:8" x14ac:dyDescent="0.25">
      <c r="A6655" s="1">
        <v>420154</v>
      </c>
      <c r="B6655" s="1" t="s">
        <v>1528</v>
      </c>
      <c r="C6655" s="1">
        <v>108071504</v>
      </c>
      <c r="D6655" s="1">
        <v>154</v>
      </c>
      <c r="E6655" s="1" t="s">
        <v>1689</v>
      </c>
      <c r="F6655" s="1" t="s">
        <v>232</v>
      </c>
      <c r="G6655" s="1" t="s">
        <v>178</v>
      </c>
      <c r="H6655" s="1" t="s">
        <v>240</v>
      </c>
    </row>
    <row r="6656" spans="1:8" x14ac:dyDescent="0.25">
      <c r="A6656" s="1">
        <v>420155</v>
      </c>
      <c r="B6656" s="1" t="s">
        <v>1528</v>
      </c>
      <c r="C6656" s="1">
        <v>108073503</v>
      </c>
      <c r="D6656" s="1">
        <v>155</v>
      </c>
      <c r="E6656" s="1" t="s">
        <v>1690</v>
      </c>
      <c r="F6656" s="1" t="s">
        <v>232</v>
      </c>
      <c r="G6656" s="1" t="s">
        <v>178</v>
      </c>
      <c r="H6656" s="1" t="s">
        <v>240</v>
      </c>
    </row>
    <row r="6657" spans="1:8" x14ac:dyDescent="0.25">
      <c r="A6657" s="1">
        <v>420156</v>
      </c>
      <c r="B6657" s="1" t="s">
        <v>1528</v>
      </c>
      <c r="C6657" s="1">
        <v>108077503</v>
      </c>
      <c r="D6657" s="1">
        <v>156</v>
      </c>
      <c r="E6657" s="1" t="s">
        <v>1691</v>
      </c>
      <c r="F6657" s="1" t="s">
        <v>232</v>
      </c>
      <c r="G6657" s="1" t="s">
        <v>178</v>
      </c>
      <c r="H6657" s="1" t="s">
        <v>240</v>
      </c>
    </row>
    <row r="6658" spans="1:8" x14ac:dyDescent="0.25">
      <c r="A6658" s="1">
        <v>420157</v>
      </c>
      <c r="B6658" s="1" t="s">
        <v>1528</v>
      </c>
      <c r="C6658" s="1">
        <v>108078003</v>
      </c>
      <c r="D6658" s="1">
        <v>157</v>
      </c>
      <c r="E6658" s="1" t="s">
        <v>1692</v>
      </c>
      <c r="F6658" s="1" t="s">
        <v>232</v>
      </c>
      <c r="G6658" s="1" t="s">
        <v>178</v>
      </c>
      <c r="H6658" s="1" t="s">
        <v>240</v>
      </c>
    </row>
    <row r="6659" spans="1:8" x14ac:dyDescent="0.25">
      <c r="A6659" s="1">
        <v>420158</v>
      </c>
      <c r="B6659" s="1" t="s">
        <v>1528</v>
      </c>
      <c r="C6659" s="1">
        <v>108079004</v>
      </c>
      <c r="D6659" s="1">
        <v>158</v>
      </c>
      <c r="E6659" s="1" t="s">
        <v>1693</v>
      </c>
      <c r="F6659" s="1" t="s">
        <v>232</v>
      </c>
      <c r="G6659" s="1" t="s">
        <v>178</v>
      </c>
      <c r="H6659" s="1" t="s">
        <v>240</v>
      </c>
    </row>
    <row r="6660" spans="1:8" x14ac:dyDescent="0.25">
      <c r="A6660" s="1">
        <v>420159</v>
      </c>
      <c r="B6660" s="1" t="s">
        <v>1528</v>
      </c>
      <c r="C6660" s="1">
        <v>108110603</v>
      </c>
      <c r="D6660" s="1">
        <v>159</v>
      </c>
      <c r="E6660" s="1" t="s">
        <v>1694</v>
      </c>
      <c r="F6660" s="1" t="s">
        <v>233</v>
      </c>
      <c r="G6660" s="1" t="s">
        <v>179</v>
      </c>
      <c r="H6660" s="1" t="s">
        <v>240</v>
      </c>
    </row>
    <row r="6661" spans="1:8" x14ac:dyDescent="0.25">
      <c r="A6661" s="1">
        <v>420160</v>
      </c>
      <c r="B6661" s="1" t="s">
        <v>1528</v>
      </c>
      <c r="C6661" s="1">
        <v>108111203</v>
      </c>
      <c r="D6661" s="1">
        <v>160</v>
      </c>
      <c r="E6661" s="1" t="s">
        <v>1695</v>
      </c>
      <c r="F6661" s="1" t="s">
        <v>233</v>
      </c>
      <c r="G6661" s="1" t="s">
        <v>179</v>
      </c>
      <c r="H6661" s="1" t="s">
        <v>240</v>
      </c>
    </row>
    <row r="6662" spans="1:8" x14ac:dyDescent="0.25">
      <c r="A6662" s="1">
        <v>420161</v>
      </c>
      <c r="B6662" s="1" t="s">
        <v>1528</v>
      </c>
      <c r="C6662" s="1">
        <v>108111303</v>
      </c>
      <c r="D6662" s="1">
        <v>161</v>
      </c>
      <c r="E6662" s="1" t="s">
        <v>1696</v>
      </c>
      <c r="F6662" s="1" t="s">
        <v>233</v>
      </c>
      <c r="G6662" s="1" t="s">
        <v>179</v>
      </c>
      <c r="H6662" s="1" t="s">
        <v>240</v>
      </c>
    </row>
    <row r="6663" spans="1:8" x14ac:dyDescent="0.25">
      <c r="A6663" s="1">
        <v>420162</v>
      </c>
      <c r="B6663" s="1" t="s">
        <v>1528</v>
      </c>
      <c r="C6663" s="1">
        <v>108111403</v>
      </c>
      <c r="D6663" s="1">
        <v>162</v>
      </c>
      <c r="E6663" s="1" t="s">
        <v>1697</v>
      </c>
      <c r="F6663" s="1" t="s">
        <v>233</v>
      </c>
      <c r="G6663" s="1" t="s">
        <v>179</v>
      </c>
      <c r="H6663" s="1" t="s">
        <v>240</v>
      </c>
    </row>
    <row r="6664" spans="1:8" x14ac:dyDescent="0.25">
      <c r="A6664" s="1">
        <v>420163</v>
      </c>
      <c r="B6664" s="1" t="s">
        <v>1528</v>
      </c>
      <c r="C6664" s="1">
        <v>108112003</v>
      </c>
      <c r="D6664" s="1">
        <v>163</v>
      </c>
      <c r="E6664" s="1" t="s">
        <v>1698</v>
      </c>
      <c r="F6664" s="1" t="s">
        <v>233</v>
      </c>
      <c r="G6664" s="1" t="s">
        <v>179</v>
      </c>
      <c r="H6664" s="1" t="s">
        <v>240</v>
      </c>
    </row>
    <row r="6665" spans="1:8" x14ac:dyDescent="0.25">
      <c r="A6665" s="1">
        <v>420164</v>
      </c>
      <c r="B6665" s="1" t="s">
        <v>1528</v>
      </c>
      <c r="C6665" s="1">
        <v>108112203</v>
      </c>
      <c r="D6665" s="1">
        <v>164</v>
      </c>
      <c r="E6665" s="1" t="s">
        <v>1699</v>
      </c>
      <c r="F6665" s="1" t="s">
        <v>233</v>
      </c>
      <c r="G6665" s="1" t="s">
        <v>179</v>
      </c>
      <c r="H6665" s="1" t="s">
        <v>240</v>
      </c>
    </row>
    <row r="6666" spans="1:8" x14ac:dyDescent="0.25">
      <c r="A6666" s="1">
        <v>420165</v>
      </c>
      <c r="B6666" s="1" t="s">
        <v>1528</v>
      </c>
      <c r="C6666" s="1">
        <v>108112502</v>
      </c>
      <c r="D6666" s="1">
        <v>165</v>
      </c>
      <c r="E6666" s="1" t="s">
        <v>1700</v>
      </c>
      <c r="F6666" s="1" t="s">
        <v>233</v>
      </c>
      <c r="G6666" s="1" t="s">
        <v>179</v>
      </c>
      <c r="H6666" s="1" t="s">
        <v>240</v>
      </c>
    </row>
    <row r="6667" spans="1:8" x14ac:dyDescent="0.25">
      <c r="A6667" s="1">
        <v>420166</v>
      </c>
      <c r="B6667" s="1" t="s">
        <v>1528</v>
      </c>
      <c r="C6667" s="1">
        <v>108114503</v>
      </c>
      <c r="D6667" s="1">
        <v>166</v>
      </c>
      <c r="E6667" s="1" t="s">
        <v>1701</v>
      </c>
      <c r="F6667" s="1" t="s">
        <v>233</v>
      </c>
      <c r="G6667" s="1" t="s">
        <v>179</v>
      </c>
      <c r="H6667" s="1" t="s">
        <v>240</v>
      </c>
    </row>
    <row r="6668" spans="1:8" x14ac:dyDescent="0.25">
      <c r="A6668" s="1">
        <v>420167</v>
      </c>
      <c r="B6668" s="1" t="s">
        <v>1528</v>
      </c>
      <c r="C6668" s="1">
        <v>108116003</v>
      </c>
      <c r="D6668" s="1">
        <v>167</v>
      </c>
      <c r="E6668" s="1" t="s">
        <v>1702</v>
      </c>
      <c r="F6668" s="1" t="s">
        <v>233</v>
      </c>
      <c r="G6668" s="1" t="s">
        <v>179</v>
      </c>
      <c r="H6668" s="1" t="s">
        <v>240</v>
      </c>
    </row>
    <row r="6669" spans="1:8" x14ac:dyDescent="0.25">
      <c r="A6669" s="1">
        <v>420168</v>
      </c>
      <c r="B6669" s="1" t="s">
        <v>1528</v>
      </c>
      <c r="C6669" s="1">
        <v>108116303</v>
      </c>
      <c r="D6669" s="1">
        <v>168</v>
      </c>
      <c r="E6669" s="1" t="s">
        <v>1703</v>
      </c>
      <c r="F6669" s="1" t="s">
        <v>233</v>
      </c>
      <c r="G6669" s="1" t="s">
        <v>179</v>
      </c>
      <c r="H6669" s="1" t="s">
        <v>240</v>
      </c>
    </row>
    <row r="6670" spans="1:8" x14ac:dyDescent="0.25">
      <c r="A6670" s="1">
        <v>420169</v>
      </c>
      <c r="B6670" s="1" t="s">
        <v>1528</v>
      </c>
      <c r="C6670" s="1">
        <v>108116503</v>
      </c>
      <c r="D6670" s="1">
        <v>169</v>
      </c>
      <c r="E6670" s="1" t="s">
        <v>1704</v>
      </c>
      <c r="F6670" s="1" t="s">
        <v>233</v>
      </c>
      <c r="G6670" s="1" t="s">
        <v>179</v>
      </c>
      <c r="H6670" s="1" t="s">
        <v>240</v>
      </c>
    </row>
    <row r="6671" spans="1:8" x14ac:dyDescent="0.25">
      <c r="A6671" s="1">
        <v>420170</v>
      </c>
      <c r="B6671" s="1" t="s">
        <v>1528</v>
      </c>
      <c r="C6671" s="1">
        <v>108118503</v>
      </c>
      <c r="D6671" s="1">
        <v>170</v>
      </c>
      <c r="E6671" s="1" t="s">
        <v>1705</v>
      </c>
      <c r="F6671" s="1" t="s">
        <v>233</v>
      </c>
      <c r="G6671" s="1" t="s">
        <v>179</v>
      </c>
      <c r="H6671" s="1" t="s">
        <v>240</v>
      </c>
    </row>
    <row r="6672" spans="1:8" x14ac:dyDescent="0.25">
      <c r="A6672" s="1">
        <v>420171</v>
      </c>
      <c r="B6672" s="1" t="s">
        <v>1528</v>
      </c>
      <c r="C6672" s="1">
        <v>108561003</v>
      </c>
      <c r="D6672" s="1">
        <v>171</v>
      </c>
      <c r="E6672" s="1" t="s">
        <v>1706</v>
      </c>
      <c r="F6672" s="1" t="s">
        <v>233</v>
      </c>
      <c r="G6672" s="1" t="s">
        <v>180</v>
      </c>
      <c r="H6672" s="1" t="s">
        <v>240</v>
      </c>
    </row>
    <row r="6673" spans="1:8" x14ac:dyDescent="0.25">
      <c r="A6673" s="1">
        <v>420172</v>
      </c>
      <c r="B6673" s="1" t="s">
        <v>1528</v>
      </c>
      <c r="C6673" s="1">
        <v>108561803</v>
      </c>
      <c r="D6673" s="1">
        <v>172</v>
      </c>
      <c r="E6673" s="1" t="s">
        <v>1707</v>
      </c>
      <c r="F6673" s="1" t="s">
        <v>233</v>
      </c>
      <c r="G6673" s="1" t="s">
        <v>180</v>
      </c>
      <c r="H6673" s="1" t="s">
        <v>240</v>
      </c>
    </row>
    <row r="6674" spans="1:8" x14ac:dyDescent="0.25">
      <c r="A6674" s="1">
        <v>420173</v>
      </c>
      <c r="B6674" s="1" t="s">
        <v>1528</v>
      </c>
      <c r="C6674" s="1">
        <v>108565203</v>
      </c>
      <c r="D6674" s="1">
        <v>173</v>
      </c>
      <c r="E6674" s="1" t="s">
        <v>1708</v>
      </c>
      <c r="F6674" s="1" t="s">
        <v>233</v>
      </c>
      <c r="G6674" s="1" t="s">
        <v>180</v>
      </c>
      <c r="H6674" s="1" t="s">
        <v>240</v>
      </c>
    </row>
    <row r="6675" spans="1:8" x14ac:dyDescent="0.25">
      <c r="A6675" s="1">
        <v>420174</v>
      </c>
      <c r="B6675" s="1" t="s">
        <v>1528</v>
      </c>
      <c r="C6675" s="1">
        <v>108565503</v>
      </c>
      <c r="D6675" s="1">
        <v>174</v>
      </c>
      <c r="E6675" s="1" t="s">
        <v>1709</v>
      </c>
      <c r="F6675" s="1" t="s">
        <v>233</v>
      </c>
      <c r="G6675" s="1" t="s">
        <v>180</v>
      </c>
      <c r="H6675" s="1" t="s">
        <v>240</v>
      </c>
    </row>
    <row r="6676" spans="1:8" x14ac:dyDescent="0.25">
      <c r="A6676" s="1">
        <v>420175</v>
      </c>
      <c r="B6676" s="1" t="s">
        <v>1528</v>
      </c>
      <c r="C6676" s="1">
        <v>108566303</v>
      </c>
      <c r="D6676" s="1">
        <v>175</v>
      </c>
      <c r="E6676" s="1" t="s">
        <v>1710</v>
      </c>
      <c r="F6676" s="1" t="s">
        <v>233</v>
      </c>
      <c r="G6676" s="1" t="s">
        <v>180</v>
      </c>
      <c r="H6676" s="1" t="s">
        <v>240</v>
      </c>
    </row>
    <row r="6677" spans="1:8" x14ac:dyDescent="0.25">
      <c r="A6677" s="1">
        <v>420176</v>
      </c>
      <c r="B6677" s="1" t="s">
        <v>1528</v>
      </c>
      <c r="C6677" s="1">
        <v>108567004</v>
      </c>
      <c r="D6677" s="1">
        <v>176</v>
      </c>
      <c r="E6677" s="1" t="s">
        <v>1711</v>
      </c>
      <c r="F6677" s="1" t="s">
        <v>233</v>
      </c>
      <c r="G6677" s="1" t="s">
        <v>180</v>
      </c>
      <c r="H6677" s="1" t="s">
        <v>240</v>
      </c>
    </row>
    <row r="6678" spans="1:8" x14ac:dyDescent="0.25">
      <c r="A6678" s="1">
        <v>420177</v>
      </c>
      <c r="B6678" s="1" t="s">
        <v>1528</v>
      </c>
      <c r="C6678" s="1">
        <v>108567204</v>
      </c>
      <c r="D6678" s="1">
        <v>177</v>
      </c>
      <c r="E6678" s="1" t="s">
        <v>1712</v>
      </c>
      <c r="F6678" s="1" t="s">
        <v>233</v>
      </c>
      <c r="G6678" s="1" t="s">
        <v>180</v>
      </c>
      <c r="H6678" s="1" t="s">
        <v>240</v>
      </c>
    </row>
    <row r="6679" spans="1:8" x14ac:dyDescent="0.25">
      <c r="A6679" s="1">
        <v>420178</v>
      </c>
      <c r="B6679" s="1" t="s">
        <v>1528</v>
      </c>
      <c r="C6679" s="1">
        <v>108567404</v>
      </c>
      <c r="D6679" s="1">
        <v>178</v>
      </c>
      <c r="E6679" s="1" t="s">
        <v>1713</v>
      </c>
      <c r="F6679" s="1" t="s">
        <v>233</v>
      </c>
      <c r="G6679" s="1" t="s">
        <v>180</v>
      </c>
      <c r="H6679" s="1" t="s">
        <v>240</v>
      </c>
    </row>
    <row r="6680" spans="1:8" x14ac:dyDescent="0.25">
      <c r="A6680" s="1">
        <v>420179</v>
      </c>
      <c r="B6680" s="1" t="s">
        <v>1528</v>
      </c>
      <c r="C6680" s="1">
        <v>108567703</v>
      </c>
      <c r="D6680" s="1">
        <v>179</v>
      </c>
      <c r="E6680" s="1" t="s">
        <v>1714</v>
      </c>
      <c r="F6680" s="1" t="s">
        <v>233</v>
      </c>
      <c r="G6680" s="1" t="s">
        <v>180</v>
      </c>
      <c r="H6680" s="1" t="s">
        <v>240</v>
      </c>
    </row>
    <row r="6681" spans="1:8" x14ac:dyDescent="0.25">
      <c r="A6681" s="1">
        <v>420180</v>
      </c>
      <c r="B6681" s="1" t="s">
        <v>1528</v>
      </c>
      <c r="C6681" s="1">
        <v>108568404</v>
      </c>
      <c r="D6681" s="1">
        <v>180</v>
      </c>
      <c r="E6681" s="1" t="s">
        <v>1715</v>
      </c>
      <c r="F6681" s="1" t="s">
        <v>233</v>
      </c>
      <c r="G6681" s="1" t="s">
        <v>180</v>
      </c>
      <c r="H6681" s="1" t="s">
        <v>240</v>
      </c>
    </row>
    <row r="6682" spans="1:8" x14ac:dyDescent="0.25">
      <c r="A6682" s="1">
        <v>420181</v>
      </c>
      <c r="B6682" s="1" t="s">
        <v>1528</v>
      </c>
      <c r="C6682" s="1">
        <v>108569103</v>
      </c>
      <c r="D6682" s="1">
        <v>181</v>
      </c>
      <c r="E6682" s="1" t="s">
        <v>1716</v>
      </c>
      <c r="F6682" s="1" t="s">
        <v>233</v>
      </c>
      <c r="G6682" s="1" t="s">
        <v>180</v>
      </c>
      <c r="H6682" s="1" t="s">
        <v>240</v>
      </c>
    </row>
    <row r="6683" spans="1:8" x14ac:dyDescent="0.25">
      <c r="A6683" s="1">
        <v>420182</v>
      </c>
      <c r="B6683" s="1" t="s">
        <v>1528</v>
      </c>
      <c r="C6683" s="1">
        <v>109122703</v>
      </c>
      <c r="D6683" s="1">
        <v>182</v>
      </c>
      <c r="E6683" s="1" t="s">
        <v>1717</v>
      </c>
      <c r="F6683" s="1" t="s">
        <v>232</v>
      </c>
      <c r="G6683" s="1" t="s">
        <v>181</v>
      </c>
      <c r="H6683" s="1" t="s">
        <v>240</v>
      </c>
    </row>
    <row r="6684" spans="1:8" x14ac:dyDescent="0.25">
      <c r="A6684" s="1">
        <v>420183</v>
      </c>
      <c r="B6684" s="1" t="s">
        <v>1528</v>
      </c>
      <c r="C6684" s="1">
        <v>109243503</v>
      </c>
      <c r="D6684" s="1">
        <v>183</v>
      </c>
      <c r="E6684" s="1" t="s">
        <v>1718</v>
      </c>
      <c r="F6684" s="1" t="s">
        <v>232</v>
      </c>
      <c r="G6684" s="1" t="s">
        <v>182</v>
      </c>
      <c r="H6684" s="1" t="s">
        <v>240</v>
      </c>
    </row>
    <row r="6685" spans="1:8" x14ac:dyDescent="0.25">
      <c r="A6685" s="1">
        <v>420184</v>
      </c>
      <c r="B6685" s="1" t="s">
        <v>1528</v>
      </c>
      <c r="C6685" s="1">
        <v>109246003</v>
      </c>
      <c r="D6685" s="1">
        <v>184</v>
      </c>
      <c r="E6685" s="1" t="s">
        <v>1719</v>
      </c>
      <c r="F6685" s="1" t="s">
        <v>232</v>
      </c>
      <c r="G6685" s="1" t="s">
        <v>182</v>
      </c>
      <c r="H6685" s="1" t="s">
        <v>240</v>
      </c>
    </row>
    <row r="6686" spans="1:8" x14ac:dyDescent="0.25">
      <c r="A6686" s="1">
        <v>420185</v>
      </c>
      <c r="B6686" s="1" t="s">
        <v>1528</v>
      </c>
      <c r="C6686" s="1">
        <v>109248003</v>
      </c>
      <c r="D6686" s="1">
        <v>185</v>
      </c>
      <c r="E6686" s="1" t="s">
        <v>1720</v>
      </c>
      <c r="F6686" s="1" t="s">
        <v>232</v>
      </c>
      <c r="G6686" s="1" t="s">
        <v>182</v>
      </c>
      <c r="H6686" s="1" t="s">
        <v>240</v>
      </c>
    </row>
    <row r="6687" spans="1:8" x14ac:dyDescent="0.25">
      <c r="A6687" s="1">
        <v>420186</v>
      </c>
      <c r="B6687" s="1" t="s">
        <v>1528</v>
      </c>
      <c r="C6687" s="1">
        <v>109420803</v>
      </c>
      <c r="D6687" s="1">
        <v>186</v>
      </c>
      <c r="E6687" s="1" t="s">
        <v>1721</v>
      </c>
      <c r="F6687" s="1" t="s">
        <v>232</v>
      </c>
      <c r="G6687" s="1" t="s">
        <v>2037</v>
      </c>
      <c r="H6687" s="1" t="s">
        <v>240</v>
      </c>
    </row>
    <row r="6688" spans="1:8" x14ac:dyDescent="0.25">
      <c r="A6688" s="1">
        <v>420187</v>
      </c>
      <c r="B6688" s="1" t="s">
        <v>1528</v>
      </c>
      <c r="C6688" s="1">
        <v>109422303</v>
      </c>
      <c r="D6688" s="1">
        <v>187</v>
      </c>
      <c r="E6688" s="1" t="s">
        <v>1722</v>
      </c>
      <c r="F6688" s="1" t="s">
        <v>232</v>
      </c>
      <c r="G6688" s="1" t="s">
        <v>2037</v>
      </c>
      <c r="H6688" s="1" t="s">
        <v>240</v>
      </c>
    </row>
    <row r="6689" spans="1:8" x14ac:dyDescent="0.25">
      <c r="A6689" s="1">
        <v>420188</v>
      </c>
      <c r="B6689" s="1" t="s">
        <v>1528</v>
      </c>
      <c r="C6689" s="1">
        <v>109426003</v>
      </c>
      <c r="D6689" s="1">
        <v>188</v>
      </c>
      <c r="E6689" s="1" t="s">
        <v>1723</v>
      </c>
      <c r="F6689" s="1" t="s">
        <v>232</v>
      </c>
      <c r="G6689" s="1" t="s">
        <v>2037</v>
      </c>
      <c r="H6689" s="1" t="s">
        <v>240</v>
      </c>
    </row>
    <row r="6690" spans="1:8" x14ac:dyDescent="0.25">
      <c r="A6690" s="1">
        <v>420189</v>
      </c>
      <c r="B6690" s="1" t="s">
        <v>1528</v>
      </c>
      <c r="C6690" s="1">
        <v>109426303</v>
      </c>
      <c r="D6690" s="1">
        <v>189</v>
      </c>
      <c r="E6690" s="1" t="s">
        <v>1724</v>
      </c>
      <c r="F6690" s="1" t="s">
        <v>232</v>
      </c>
      <c r="G6690" s="1" t="s">
        <v>2037</v>
      </c>
      <c r="H6690" s="1" t="s">
        <v>240</v>
      </c>
    </row>
    <row r="6691" spans="1:8" x14ac:dyDescent="0.25">
      <c r="A6691" s="1">
        <v>420190</v>
      </c>
      <c r="B6691" s="1" t="s">
        <v>1528</v>
      </c>
      <c r="C6691" s="1">
        <v>109427503</v>
      </c>
      <c r="D6691" s="1">
        <v>190</v>
      </c>
      <c r="E6691" s="1" t="s">
        <v>1725</v>
      </c>
      <c r="F6691" s="1" t="s">
        <v>232</v>
      </c>
      <c r="G6691" s="1" t="s">
        <v>2037</v>
      </c>
      <c r="H6691" s="1" t="s">
        <v>240</v>
      </c>
    </row>
    <row r="6692" spans="1:8" x14ac:dyDescent="0.25">
      <c r="A6692" s="1">
        <v>420191</v>
      </c>
      <c r="B6692" s="1" t="s">
        <v>1528</v>
      </c>
      <c r="C6692" s="1">
        <v>109530304</v>
      </c>
      <c r="D6692" s="1">
        <v>191</v>
      </c>
      <c r="E6692" s="1" t="s">
        <v>1726</v>
      </c>
      <c r="F6692" s="1" t="s">
        <v>232</v>
      </c>
      <c r="G6692" s="1" t="s">
        <v>183</v>
      </c>
      <c r="H6692" s="1" t="s">
        <v>240</v>
      </c>
    </row>
    <row r="6693" spans="1:8" x14ac:dyDescent="0.25">
      <c r="A6693" s="1">
        <v>420192</v>
      </c>
      <c r="B6693" s="1" t="s">
        <v>1528</v>
      </c>
      <c r="C6693" s="1">
        <v>109531304</v>
      </c>
      <c r="D6693" s="1">
        <v>192</v>
      </c>
      <c r="E6693" s="1" t="s">
        <v>1727</v>
      </c>
      <c r="F6693" s="1" t="s">
        <v>232</v>
      </c>
      <c r="G6693" s="1" t="s">
        <v>183</v>
      </c>
      <c r="H6693" s="1" t="s">
        <v>240</v>
      </c>
    </row>
    <row r="6694" spans="1:8" x14ac:dyDescent="0.25">
      <c r="A6694" s="1">
        <v>420193</v>
      </c>
      <c r="B6694" s="1" t="s">
        <v>1528</v>
      </c>
      <c r="C6694" s="1">
        <v>109532804</v>
      </c>
      <c r="D6694" s="1">
        <v>193</v>
      </c>
      <c r="E6694" s="1" t="s">
        <v>1728</v>
      </c>
      <c r="F6694" s="1" t="s">
        <v>232</v>
      </c>
      <c r="G6694" s="1" t="s">
        <v>183</v>
      </c>
      <c r="H6694" s="1" t="s">
        <v>240</v>
      </c>
    </row>
    <row r="6695" spans="1:8" x14ac:dyDescent="0.25">
      <c r="A6695" s="1">
        <v>420194</v>
      </c>
      <c r="B6695" s="1" t="s">
        <v>1528</v>
      </c>
      <c r="C6695" s="1">
        <v>109535504</v>
      </c>
      <c r="D6695" s="1">
        <v>194</v>
      </c>
      <c r="E6695" s="1" t="s">
        <v>1729</v>
      </c>
      <c r="F6695" s="1" t="s">
        <v>232</v>
      </c>
      <c r="G6695" s="1" t="s">
        <v>183</v>
      </c>
      <c r="H6695" s="1" t="s">
        <v>240</v>
      </c>
    </row>
    <row r="6696" spans="1:8" x14ac:dyDescent="0.25">
      <c r="A6696" s="1">
        <v>420195</v>
      </c>
      <c r="B6696" s="1" t="s">
        <v>1528</v>
      </c>
      <c r="C6696" s="1">
        <v>109537504</v>
      </c>
      <c r="D6696" s="1">
        <v>195</v>
      </c>
      <c r="E6696" s="1" t="s">
        <v>1730</v>
      </c>
      <c r="F6696" s="1" t="s">
        <v>232</v>
      </c>
      <c r="G6696" s="1" t="s">
        <v>183</v>
      </c>
      <c r="H6696" s="1" t="s">
        <v>240</v>
      </c>
    </row>
    <row r="6697" spans="1:8" x14ac:dyDescent="0.25">
      <c r="A6697" s="1">
        <v>420196</v>
      </c>
      <c r="B6697" s="1" t="s">
        <v>1528</v>
      </c>
      <c r="C6697" s="1">
        <v>110141003</v>
      </c>
      <c r="D6697" s="1">
        <v>196</v>
      </c>
      <c r="E6697" s="1" t="s">
        <v>1731</v>
      </c>
      <c r="F6697" s="1" t="s">
        <v>232</v>
      </c>
      <c r="G6697" s="1" t="s">
        <v>184</v>
      </c>
      <c r="H6697" s="1" t="s">
        <v>240</v>
      </c>
    </row>
    <row r="6698" spans="1:8" x14ac:dyDescent="0.25">
      <c r="A6698" s="1">
        <v>420197</v>
      </c>
      <c r="B6698" s="1" t="s">
        <v>1528</v>
      </c>
      <c r="C6698" s="1">
        <v>110141103</v>
      </c>
      <c r="D6698" s="1">
        <v>197</v>
      </c>
      <c r="E6698" s="1" t="s">
        <v>1732</v>
      </c>
      <c r="F6698" s="1" t="s">
        <v>232</v>
      </c>
      <c r="G6698" s="1" t="s">
        <v>184</v>
      </c>
      <c r="H6698" s="1" t="s">
        <v>240</v>
      </c>
    </row>
    <row r="6699" spans="1:8" x14ac:dyDescent="0.25">
      <c r="A6699" s="1">
        <v>420198</v>
      </c>
      <c r="B6699" s="1" t="s">
        <v>1528</v>
      </c>
      <c r="C6699" s="1">
        <v>110147003</v>
      </c>
      <c r="D6699" s="1">
        <v>198</v>
      </c>
      <c r="E6699" s="1" t="s">
        <v>1733</v>
      </c>
      <c r="F6699" s="1" t="s">
        <v>232</v>
      </c>
      <c r="G6699" s="1" t="s">
        <v>184</v>
      </c>
      <c r="H6699" s="1" t="s">
        <v>240</v>
      </c>
    </row>
    <row r="6700" spans="1:8" x14ac:dyDescent="0.25">
      <c r="A6700" s="1">
        <v>420199</v>
      </c>
      <c r="B6700" s="1" t="s">
        <v>1528</v>
      </c>
      <c r="C6700" s="1">
        <v>110148002</v>
      </c>
      <c r="D6700" s="1">
        <v>199</v>
      </c>
      <c r="E6700" s="1" t="s">
        <v>1734</v>
      </c>
      <c r="F6700" s="1" t="s">
        <v>232</v>
      </c>
      <c r="G6700" s="1" t="s">
        <v>184</v>
      </c>
      <c r="H6700" s="1" t="s">
        <v>240</v>
      </c>
    </row>
    <row r="6701" spans="1:8" x14ac:dyDescent="0.25">
      <c r="A6701" s="1">
        <v>420200</v>
      </c>
      <c r="B6701" s="1" t="s">
        <v>1528</v>
      </c>
      <c r="C6701" s="1">
        <v>110171003</v>
      </c>
      <c r="D6701" s="1">
        <v>200</v>
      </c>
      <c r="E6701" s="1" t="s">
        <v>1735</v>
      </c>
      <c r="F6701" s="1" t="s">
        <v>232</v>
      </c>
      <c r="G6701" s="1" t="s">
        <v>172</v>
      </c>
      <c r="H6701" s="1" t="s">
        <v>240</v>
      </c>
    </row>
    <row r="6702" spans="1:8" x14ac:dyDescent="0.25">
      <c r="A6702" s="1">
        <v>420201</v>
      </c>
      <c r="B6702" s="1" t="s">
        <v>1528</v>
      </c>
      <c r="C6702" s="1">
        <v>110171803</v>
      </c>
      <c r="D6702" s="1">
        <v>201</v>
      </c>
      <c r="E6702" s="1" t="s">
        <v>1736</v>
      </c>
      <c r="F6702" s="1" t="s">
        <v>232</v>
      </c>
      <c r="G6702" s="1" t="s">
        <v>172</v>
      </c>
      <c r="H6702" s="1" t="s">
        <v>240</v>
      </c>
    </row>
    <row r="6703" spans="1:8" x14ac:dyDescent="0.25">
      <c r="A6703" s="1">
        <v>420202</v>
      </c>
      <c r="B6703" s="1" t="s">
        <v>1528</v>
      </c>
      <c r="C6703" s="1">
        <v>110173003</v>
      </c>
      <c r="D6703" s="1">
        <v>202</v>
      </c>
      <c r="E6703" s="1" t="s">
        <v>1737</v>
      </c>
      <c r="F6703" s="1" t="s">
        <v>232</v>
      </c>
      <c r="G6703" s="1" t="s">
        <v>172</v>
      </c>
      <c r="H6703" s="1" t="s">
        <v>240</v>
      </c>
    </row>
    <row r="6704" spans="1:8" x14ac:dyDescent="0.25">
      <c r="A6704" s="1">
        <v>420203</v>
      </c>
      <c r="B6704" s="1" t="s">
        <v>1528</v>
      </c>
      <c r="C6704" s="1">
        <v>110173504</v>
      </c>
      <c r="D6704" s="1">
        <v>203</v>
      </c>
      <c r="E6704" s="1" t="s">
        <v>1738</v>
      </c>
      <c r="F6704" s="1" t="s">
        <v>232</v>
      </c>
      <c r="G6704" s="1" t="s">
        <v>172</v>
      </c>
      <c r="H6704" s="1" t="s">
        <v>240</v>
      </c>
    </row>
    <row r="6705" spans="1:8" x14ac:dyDescent="0.25">
      <c r="A6705" s="1">
        <v>420204</v>
      </c>
      <c r="B6705" s="1" t="s">
        <v>1528</v>
      </c>
      <c r="C6705" s="1">
        <v>110175003</v>
      </c>
      <c r="D6705" s="1">
        <v>204</v>
      </c>
      <c r="E6705" s="1" t="s">
        <v>1739</v>
      </c>
      <c r="F6705" s="1" t="s">
        <v>232</v>
      </c>
      <c r="G6705" s="1" t="s">
        <v>172</v>
      </c>
      <c r="H6705" s="1" t="s">
        <v>240</v>
      </c>
    </row>
    <row r="6706" spans="1:8" x14ac:dyDescent="0.25">
      <c r="A6706" s="1">
        <v>420205</v>
      </c>
      <c r="B6706" s="1" t="s">
        <v>1528</v>
      </c>
      <c r="C6706" s="1">
        <v>110177003</v>
      </c>
      <c r="D6706" s="1">
        <v>205</v>
      </c>
      <c r="E6706" s="1" t="s">
        <v>1740</v>
      </c>
      <c r="F6706" s="1" t="s">
        <v>232</v>
      </c>
      <c r="G6706" s="1" t="s">
        <v>172</v>
      </c>
      <c r="H6706" s="1" t="s">
        <v>240</v>
      </c>
    </row>
    <row r="6707" spans="1:8" x14ac:dyDescent="0.25">
      <c r="A6707" s="1">
        <v>420206</v>
      </c>
      <c r="B6707" s="1" t="s">
        <v>1528</v>
      </c>
      <c r="C6707" s="1">
        <v>110179003</v>
      </c>
      <c r="D6707" s="1">
        <v>206</v>
      </c>
      <c r="E6707" s="1" t="s">
        <v>1741</v>
      </c>
      <c r="F6707" s="1" t="s">
        <v>232</v>
      </c>
      <c r="G6707" s="1" t="s">
        <v>172</v>
      </c>
      <c r="H6707" s="1" t="s">
        <v>240</v>
      </c>
    </row>
    <row r="6708" spans="1:8" x14ac:dyDescent="0.25">
      <c r="A6708" s="1">
        <v>420207</v>
      </c>
      <c r="B6708" s="1" t="s">
        <v>1528</v>
      </c>
      <c r="C6708" s="1">
        <v>110183602</v>
      </c>
      <c r="D6708" s="1">
        <v>207</v>
      </c>
      <c r="E6708" s="1" t="s">
        <v>1742</v>
      </c>
      <c r="F6708" s="1" t="s">
        <v>232</v>
      </c>
      <c r="G6708" s="1" t="s">
        <v>185</v>
      </c>
      <c r="H6708" s="1" t="s">
        <v>240</v>
      </c>
    </row>
    <row r="6709" spans="1:8" x14ac:dyDescent="0.25">
      <c r="A6709" s="1">
        <v>420208</v>
      </c>
      <c r="B6709" s="1" t="s">
        <v>1528</v>
      </c>
      <c r="C6709" s="1">
        <v>111291304</v>
      </c>
      <c r="D6709" s="1">
        <v>208</v>
      </c>
      <c r="E6709" s="1" t="s">
        <v>1743</v>
      </c>
      <c r="F6709" s="1" t="s">
        <v>234</v>
      </c>
      <c r="G6709" s="1" t="s">
        <v>186</v>
      </c>
      <c r="H6709" s="1" t="s">
        <v>240</v>
      </c>
    </row>
    <row r="6710" spans="1:8" x14ac:dyDescent="0.25">
      <c r="A6710" s="1">
        <v>420209</v>
      </c>
      <c r="B6710" s="1" t="s">
        <v>1528</v>
      </c>
      <c r="C6710" s="1">
        <v>111292304</v>
      </c>
      <c r="D6710" s="1">
        <v>209</v>
      </c>
      <c r="E6710" s="1" t="s">
        <v>1744</v>
      </c>
      <c r="F6710" s="1" t="s">
        <v>234</v>
      </c>
      <c r="G6710" s="1" t="s">
        <v>186</v>
      </c>
      <c r="H6710" s="1" t="s">
        <v>240</v>
      </c>
    </row>
    <row r="6711" spans="1:8" x14ac:dyDescent="0.25">
      <c r="A6711" s="1">
        <v>420210</v>
      </c>
      <c r="B6711" s="1" t="s">
        <v>1528</v>
      </c>
      <c r="C6711" s="1">
        <v>111297504</v>
      </c>
      <c r="D6711" s="1">
        <v>210</v>
      </c>
      <c r="E6711" s="1" t="s">
        <v>1745</v>
      </c>
      <c r="F6711" s="1" t="s">
        <v>234</v>
      </c>
      <c r="G6711" s="1" t="s">
        <v>186</v>
      </c>
      <c r="H6711" s="1" t="s">
        <v>240</v>
      </c>
    </row>
    <row r="6712" spans="1:8" x14ac:dyDescent="0.25">
      <c r="A6712" s="1">
        <v>420211</v>
      </c>
      <c r="B6712" s="1" t="s">
        <v>1528</v>
      </c>
      <c r="C6712" s="1">
        <v>111312503</v>
      </c>
      <c r="D6712" s="1">
        <v>211</v>
      </c>
      <c r="E6712" s="1" t="s">
        <v>1746</v>
      </c>
      <c r="F6712" s="1" t="s">
        <v>232</v>
      </c>
      <c r="G6712" s="1" t="s">
        <v>187</v>
      </c>
      <c r="H6712" s="1" t="s">
        <v>240</v>
      </c>
    </row>
    <row r="6713" spans="1:8" x14ac:dyDescent="0.25">
      <c r="A6713" s="1">
        <v>420212</v>
      </c>
      <c r="B6713" s="1" t="s">
        <v>1528</v>
      </c>
      <c r="C6713" s="1">
        <v>111312804</v>
      </c>
      <c r="D6713" s="1">
        <v>212</v>
      </c>
      <c r="E6713" s="1" t="s">
        <v>1747</v>
      </c>
      <c r="F6713" s="1" t="s">
        <v>232</v>
      </c>
      <c r="G6713" s="1" t="s">
        <v>187</v>
      </c>
      <c r="H6713" s="1" t="s">
        <v>240</v>
      </c>
    </row>
    <row r="6714" spans="1:8" x14ac:dyDescent="0.25">
      <c r="A6714" s="1">
        <v>420213</v>
      </c>
      <c r="B6714" s="1" t="s">
        <v>1528</v>
      </c>
      <c r="C6714" s="1">
        <v>111316003</v>
      </c>
      <c r="D6714" s="1">
        <v>213</v>
      </c>
      <c r="E6714" s="1" t="s">
        <v>1748</v>
      </c>
      <c r="F6714" s="1" t="s">
        <v>232</v>
      </c>
      <c r="G6714" s="1" t="s">
        <v>187</v>
      </c>
      <c r="H6714" s="1" t="s">
        <v>240</v>
      </c>
    </row>
    <row r="6715" spans="1:8" x14ac:dyDescent="0.25">
      <c r="A6715" s="1">
        <v>420214</v>
      </c>
      <c r="B6715" s="1" t="s">
        <v>1528</v>
      </c>
      <c r="C6715" s="1">
        <v>111317503</v>
      </c>
      <c r="D6715" s="1">
        <v>214</v>
      </c>
      <c r="E6715" s="1" t="s">
        <v>1749</v>
      </c>
      <c r="F6715" s="1" t="s">
        <v>232</v>
      </c>
      <c r="G6715" s="1" t="s">
        <v>187</v>
      </c>
      <c r="H6715" s="1" t="s">
        <v>240</v>
      </c>
    </row>
    <row r="6716" spans="1:8" x14ac:dyDescent="0.25">
      <c r="A6716" s="1">
        <v>420215</v>
      </c>
      <c r="B6716" s="1" t="s">
        <v>1528</v>
      </c>
      <c r="C6716" s="1">
        <v>111343603</v>
      </c>
      <c r="D6716" s="1">
        <v>215</v>
      </c>
      <c r="E6716" s="1" t="s">
        <v>1750</v>
      </c>
      <c r="F6716" s="1" t="s">
        <v>234</v>
      </c>
      <c r="G6716" s="1" t="s">
        <v>188</v>
      </c>
      <c r="H6716" s="1" t="s">
        <v>240</v>
      </c>
    </row>
    <row r="6717" spans="1:8" x14ac:dyDescent="0.25">
      <c r="A6717" s="1">
        <v>420216</v>
      </c>
      <c r="B6717" s="1" t="s">
        <v>1528</v>
      </c>
      <c r="C6717" s="1">
        <v>111444602</v>
      </c>
      <c r="D6717" s="1">
        <v>216</v>
      </c>
      <c r="E6717" s="1" t="s">
        <v>1751</v>
      </c>
      <c r="F6717" s="1" t="s">
        <v>232</v>
      </c>
      <c r="G6717" s="1" t="s">
        <v>189</v>
      </c>
      <c r="H6717" s="1" t="s">
        <v>240</v>
      </c>
    </row>
    <row r="6718" spans="1:8" x14ac:dyDescent="0.25">
      <c r="A6718" s="1">
        <v>420217</v>
      </c>
      <c r="B6718" s="1" t="s">
        <v>1528</v>
      </c>
      <c r="C6718" s="1">
        <v>112011103</v>
      </c>
      <c r="D6718" s="1">
        <v>217</v>
      </c>
      <c r="E6718" s="1" t="s">
        <v>1752</v>
      </c>
      <c r="F6718" s="1" t="s">
        <v>234</v>
      </c>
      <c r="G6718" s="1" t="s">
        <v>190</v>
      </c>
      <c r="H6718" s="1" t="s">
        <v>240</v>
      </c>
    </row>
    <row r="6719" spans="1:8" x14ac:dyDescent="0.25">
      <c r="A6719" s="1">
        <v>420218</v>
      </c>
      <c r="B6719" s="1" t="s">
        <v>1528</v>
      </c>
      <c r="C6719" s="1">
        <v>112011603</v>
      </c>
      <c r="D6719" s="1">
        <v>218</v>
      </c>
      <c r="E6719" s="1" t="s">
        <v>1753</v>
      </c>
      <c r="F6719" s="1" t="s">
        <v>234</v>
      </c>
      <c r="G6719" s="1" t="s">
        <v>190</v>
      </c>
      <c r="H6719" s="1" t="s">
        <v>240</v>
      </c>
    </row>
    <row r="6720" spans="1:8" x14ac:dyDescent="0.25">
      <c r="A6720" s="1">
        <v>420219</v>
      </c>
      <c r="B6720" s="1" t="s">
        <v>1528</v>
      </c>
      <c r="C6720" s="1">
        <v>112013054</v>
      </c>
      <c r="D6720" s="1">
        <v>219</v>
      </c>
      <c r="E6720" s="1" t="s">
        <v>1754</v>
      </c>
      <c r="F6720" s="1" t="s">
        <v>234</v>
      </c>
      <c r="G6720" s="1" t="s">
        <v>190</v>
      </c>
      <c r="H6720" s="1" t="s">
        <v>240</v>
      </c>
    </row>
    <row r="6721" spans="1:8" x14ac:dyDescent="0.25">
      <c r="A6721" s="1">
        <v>420220</v>
      </c>
      <c r="B6721" s="1" t="s">
        <v>1528</v>
      </c>
      <c r="C6721" s="1">
        <v>112013753</v>
      </c>
      <c r="D6721" s="1">
        <v>220</v>
      </c>
      <c r="E6721" s="1" t="s">
        <v>1755</v>
      </c>
      <c r="F6721" s="1" t="s">
        <v>234</v>
      </c>
      <c r="G6721" s="1" t="s">
        <v>190</v>
      </c>
      <c r="H6721" s="1" t="s">
        <v>240</v>
      </c>
    </row>
    <row r="6722" spans="1:8" x14ac:dyDescent="0.25">
      <c r="A6722" s="1">
        <v>420221</v>
      </c>
      <c r="B6722" s="1" t="s">
        <v>1528</v>
      </c>
      <c r="C6722" s="1">
        <v>112015203</v>
      </c>
      <c r="D6722" s="1">
        <v>221</v>
      </c>
      <c r="E6722" s="1" t="s">
        <v>1756</v>
      </c>
      <c r="F6722" s="1" t="s">
        <v>234</v>
      </c>
      <c r="G6722" s="1" t="s">
        <v>190</v>
      </c>
      <c r="H6722" s="1" t="s">
        <v>240</v>
      </c>
    </row>
    <row r="6723" spans="1:8" x14ac:dyDescent="0.25">
      <c r="A6723" s="1">
        <v>420222</v>
      </c>
      <c r="B6723" s="1" t="s">
        <v>1528</v>
      </c>
      <c r="C6723" s="1">
        <v>112018523</v>
      </c>
      <c r="D6723" s="1">
        <v>222</v>
      </c>
      <c r="E6723" s="1" t="s">
        <v>1757</v>
      </c>
      <c r="F6723" s="1" t="s">
        <v>234</v>
      </c>
      <c r="G6723" s="1" t="s">
        <v>190</v>
      </c>
      <c r="H6723" s="1" t="s">
        <v>240</v>
      </c>
    </row>
    <row r="6724" spans="1:8" x14ac:dyDescent="0.25">
      <c r="A6724" s="1">
        <v>420223</v>
      </c>
      <c r="B6724" s="1" t="s">
        <v>1528</v>
      </c>
      <c r="C6724" s="1">
        <v>112281302</v>
      </c>
      <c r="D6724" s="1">
        <v>223</v>
      </c>
      <c r="E6724" s="1" t="s">
        <v>1758</v>
      </c>
      <c r="F6724" s="1" t="s">
        <v>234</v>
      </c>
      <c r="G6724" s="1" t="s">
        <v>191</v>
      </c>
      <c r="H6724" s="1" t="s">
        <v>240</v>
      </c>
    </row>
    <row r="6725" spans="1:8" x14ac:dyDescent="0.25">
      <c r="A6725" s="1">
        <v>420224</v>
      </c>
      <c r="B6725" s="1" t="s">
        <v>1528</v>
      </c>
      <c r="C6725" s="1">
        <v>112282004</v>
      </c>
      <c r="D6725" s="1">
        <v>224</v>
      </c>
      <c r="E6725" s="1" t="s">
        <v>1759</v>
      </c>
      <c r="F6725" s="1" t="s">
        <v>234</v>
      </c>
      <c r="G6725" s="1" t="s">
        <v>191</v>
      </c>
      <c r="H6725" s="1" t="s">
        <v>240</v>
      </c>
    </row>
    <row r="6726" spans="1:8" x14ac:dyDescent="0.25">
      <c r="A6726" s="1">
        <v>420225</v>
      </c>
      <c r="B6726" s="1" t="s">
        <v>1528</v>
      </c>
      <c r="C6726" s="1">
        <v>112283003</v>
      </c>
      <c r="D6726" s="1">
        <v>225</v>
      </c>
      <c r="E6726" s="1" t="s">
        <v>1760</v>
      </c>
      <c r="F6726" s="1" t="s">
        <v>234</v>
      </c>
      <c r="G6726" s="1" t="s">
        <v>191</v>
      </c>
      <c r="H6726" s="1" t="s">
        <v>240</v>
      </c>
    </row>
    <row r="6727" spans="1:8" x14ac:dyDescent="0.25">
      <c r="A6727" s="1">
        <v>420226</v>
      </c>
      <c r="B6727" s="1" t="s">
        <v>1528</v>
      </c>
      <c r="C6727" s="1">
        <v>112286003</v>
      </c>
      <c r="D6727" s="1">
        <v>226</v>
      </c>
      <c r="E6727" s="1" t="s">
        <v>1761</v>
      </c>
      <c r="F6727" s="1" t="s">
        <v>234</v>
      </c>
      <c r="G6727" s="1" t="s">
        <v>191</v>
      </c>
      <c r="H6727" s="1" t="s">
        <v>240</v>
      </c>
    </row>
    <row r="6728" spans="1:8" x14ac:dyDescent="0.25">
      <c r="A6728" s="1">
        <v>420227</v>
      </c>
      <c r="B6728" s="1" t="s">
        <v>1528</v>
      </c>
      <c r="C6728" s="1">
        <v>112289003</v>
      </c>
      <c r="D6728" s="1">
        <v>227</v>
      </c>
      <c r="E6728" s="1" t="s">
        <v>1762</v>
      </c>
      <c r="F6728" s="1" t="s">
        <v>234</v>
      </c>
      <c r="G6728" s="1" t="s">
        <v>191</v>
      </c>
      <c r="H6728" s="1" t="s">
        <v>240</v>
      </c>
    </row>
    <row r="6729" spans="1:8" x14ac:dyDescent="0.25">
      <c r="A6729" s="1">
        <v>420228</v>
      </c>
      <c r="B6729" s="1" t="s">
        <v>1528</v>
      </c>
      <c r="C6729" s="1">
        <v>112671303</v>
      </c>
      <c r="D6729" s="1">
        <v>228</v>
      </c>
      <c r="E6729" s="1" t="s">
        <v>1763</v>
      </c>
      <c r="F6729" s="1" t="s">
        <v>234</v>
      </c>
      <c r="G6729" s="1" t="s">
        <v>192</v>
      </c>
      <c r="H6729" s="1" t="s">
        <v>240</v>
      </c>
    </row>
    <row r="6730" spans="1:8" x14ac:dyDescent="0.25">
      <c r="A6730" s="1">
        <v>420229</v>
      </c>
      <c r="B6730" s="1" t="s">
        <v>1528</v>
      </c>
      <c r="C6730" s="1">
        <v>112671603</v>
      </c>
      <c r="D6730" s="1">
        <v>229</v>
      </c>
      <c r="E6730" s="1" t="s">
        <v>1764</v>
      </c>
      <c r="F6730" s="1" t="s">
        <v>234</v>
      </c>
      <c r="G6730" s="1" t="s">
        <v>192</v>
      </c>
      <c r="H6730" s="1" t="s">
        <v>240</v>
      </c>
    </row>
    <row r="6731" spans="1:8" x14ac:dyDescent="0.25">
      <c r="A6731" s="1">
        <v>420230</v>
      </c>
      <c r="B6731" s="1" t="s">
        <v>1528</v>
      </c>
      <c r="C6731" s="1">
        <v>112671803</v>
      </c>
      <c r="D6731" s="1">
        <v>230</v>
      </c>
      <c r="E6731" s="1" t="s">
        <v>1765</v>
      </c>
      <c r="F6731" s="1" t="s">
        <v>234</v>
      </c>
      <c r="G6731" s="1" t="s">
        <v>192</v>
      </c>
      <c r="H6731" s="1" t="s">
        <v>240</v>
      </c>
    </row>
    <row r="6732" spans="1:8" x14ac:dyDescent="0.25">
      <c r="A6732" s="1">
        <v>420231</v>
      </c>
      <c r="B6732" s="1" t="s">
        <v>1528</v>
      </c>
      <c r="C6732" s="1">
        <v>112672203</v>
      </c>
      <c r="D6732" s="1">
        <v>231</v>
      </c>
      <c r="E6732" s="1" t="s">
        <v>1766</v>
      </c>
      <c r="F6732" s="1" t="s">
        <v>234</v>
      </c>
      <c r="G6732" s="1" t="s">
        <v>192</v>
      </c>
      <c r="H6732" s="1" t="s">
        <v>240</v>
      </c>
    </row>
    <row r="6733" spans="1:8" x14ac:dyDescent="0.25">
      <c r="A6733" s="1">
        <v>420232</v>
      </c>
      <c r="B6733" s="1" t="s">
        <v>1528</v>
      </c>
      <c r="C6733" s="1">
        <v>112672803</v>
      </c>
      <c r="D6733" s="1">
        <v>232</v>
      </c>
      <c r="E6733" s="1" t="s">
        <v>1767</v>
      </c>
      <c r="F6733" s="1" t="s">
        <v>234</v>
      </c>
      <c r="G6733" s="1" t="s">
        <v>192</v>
      </c>
      <c r="H6733" s="1" t="s">
        <v>240</v>
      </c>
    </row>
    <row r="6734" spans="1:8" x14ac:dyDescent="0.25">
      <c r="A6734" s="1">
        <v>420233</v>
      </c>
      <c r="B6734" s="1" t="s">
        <v>1528</v>
      </c>
      <c r="C6734" s="1">
        <v>112674403</v>
      </c>
      <c r="D6734" s="1">
        <v>233</v>
      </c>
      <c r="E6734" s="1" t="s">
        <v>1768</v>
      </c>
      <c r="F6734" s="1" t="s">
        <v>234</v>
      </c>
      <c r="G6734" s="1" t="s">
        <v>192</v>
      </c>
      <c r="H6734" s="1" t="s">
        <v>240</v>
      </c>
    </row>
    <row r="6735" spans="1:8" x14ac:dyDescent="0.25">
      <c r="A6735" s="1">
        <v>420234</v>
      </c>
      <c r="B6735" s="1" t="s">
        <v>1528</v>
      </c>
      <c r="C6735" s="1">
        <v>112675503</v>
      </c>
      <c r="D6735" s="1">
        <v>234</v>
      </c>
      <c r="E6735" s="1" t="s">
        <v>1769</v>
      </c>
      <c r="F6735" s="1" t="s">
        <v>234</v>
      </c>
      <c r="G6735" s="1" t="s">
        <v>192</v>
      </c>
      <c r="H6735" s="1" t="s">
        <v>240</v>
      </c>
    </row>
    <row r="6736" spans="1:8" x14ac:dyDescent="0.25">
      <c r="A6736" s="1">
        <v>420235</v>
      </c>
      <c r="B6736" s="1" t="s">
        <v>1528</v>
      </c>
      <c r="C6736" s="1">
        <v>112676203</v>
      </c>
      <c r="D6736" s="1">
        <v>235</v>
      </c>
      <c r="E6736" s="1" t="s">
        <v>1770</v>
      </c>
      <c r="F6736" s="1" t="s">
        <v>234</v>
      </c>
      <c r="G6736" s="1" t="s">
        <v>192</v>
      </c>
      <c r="H6736" s="1" t="s">
        <v>240</v>
      </c>
    </row>
    <row r="6737" spans="1:8" x14ac:dyDescent="0.25">
      <c r="A6737" s="1">
        <v>420236</v>
      </c>
      <c r="B6737" s="1" t="s">
        <v>1528</v>
      </c>
      <c r="C6737" s="1">
        <v>112676403</v>
      </c>
      <c r="D6737" s="1">
        <v>236</v>
      </c>
      <c r="E6737" s="1" t="s">
        <v>1771</v>
      </c>
      <c r="F6737" s="1" t="s">
        <v>234</v>
      </c>
      <c r="G6737" s="1" t="s">
        <v>192</v>
      </c>
      <c r="H6737" s="1" t="s">
        <v>240</v>
      </c>
    </row>
    <row r="6738" spans="1:8" x14ac:dyDescent="0.25">
      <c r="A6738" s="1">
        <v>420237</v>
      </c>
      <c r="B6738" s="1" t="s">
        <v>1528</v>
      </c>
      <c r="C6738" s="1">
        <v>112676503</v>
      </c>
      <c r="D6738" s="1">
        <v>237</v>
      </c>
      <c r="E6738" s="1" t="s">
        <v>1772</v>
      </c>
      <c r="F6738" s="1" t="s">
        <v>234</v>
      </c>
      <c r="G6738" s="1" t="s">
        <v>192</v>
      </c>
      <c r="H6738" s="1" t="s">
        <v>240</v>
      </c>
    </row>
    <row r="6739" spans="1:8" x14ac:dyDescent="0.25">
      <c r="A6739" s="1">
        <v>420238</v>
      </c>
      <c r="B6739" s="1" t="s">
        <v>1528</v>
      </c>
      <c r="C6739" s="1">
        <v>112676703</v>
      </c>
      <c r="D6739" s="1">
        <v>238</v>
      </c>
      <c r="E6739" s="1" t="s">
        <v>1773</v>
      </c>
      <c r="F6739" s="1" t="s">
        <v>234</v>
      </c>
      <c r="G6739" s="1" t="s">
        <v>192</v>
      </c>
      <c r="H6739" s="1" t="s">
        <v>240</v>
      </c>
    </row>
    <row r="6740" spans="1:8" x14ac:dyDescent="0.25">
      <c r="A6740" s="1">
        <v>420239</v>
      </c>
      <c r="B6740" s="1" t="s">
        <v>1528</v>
      </c>
      <c r="C6740" s="1">
        <v>112678503</v>
      </c>
      <c r="D6740" s="1">
        <v>239</v>
      </c>
      <c r="E6740" s="1" t="s">
        <v>1774</v>
      </c>
      <c r="F6740" s="1" t="s">
        <v>234</v>
      </c>
      <c r="G6740" s="1" t="s">
        <v>192</v>
      </c>
      <c r="H6740" s="1" t="s">
        <v>240</v>
      </c>
    </row>
    <row r="6741" spans="1:8" x14ac:dyDescent="0.25">
      <c r="A6741" s="1">
        <v>420240</v>
      </c>
      <c r="B6741" s="1" t="s">
        <v>1528</v>
      </c>
      <c r="C6741" s="1">
        <v>112679002</v>
      </c>
      <c r="D6741" s="1">
        <v>240</v>
      </c>
      <c r="E6741" s="1" t="s">
        <v>1775</v>
      </c>
      <c r="F6741" s="1" t="s">
        <v>234</v>
      </c>
      <c r="G6741" s="1" t="s">
        <v>192</v>
      </c>
      <c r="H6741" s="1" t="s">
        <v>240</v>
      </c>
    </row>
    <row r="6742" spans="1:8" x14ac:dyDescent="0.25">
      <c r="A6742" s="1">
        <v>420241</v>
      </c>
      <c r="B6742" s="1" t="s">
        <v>1528</v>
      </c>
      <c r="C6742" s="1">
        <v>112679403</v>
      </c>
      <c r="D6742" s="1">
        <v>241</v>
      </c>
      <c r="E6742" s="1" t="s">
        <v>1776</v>
      </c>
      <c r="F6742" s="1" t="s">
        <v>234</v>
      </c>
      <c r="G6742" s="1" t="s">
        <v>192</v>
      </c>
      <c r="H6742" s="1" t="s">
        <v>240</v>
      </c>
    </row>
    <row r="6743" spans="1:8" x14ac:dyDescent="0.25">
      <c r="A6743" s="1">
        <v>420242</v>
      </c>
      <c r="B6743" s="1" t="s">
        <v>1528</v>
      </c>
      <c r="C6743" s="1">
        <v>113361303</v>
      </c>
      <c r="D6743" s="1">
        <v>242</v>
      </c>
      <c r="E6743" s="1" t="s">
        <v>1777</v>
      </c>
      <c r="F6743" s="1" t="s">
        <v>234</v>
      </c>
      <c r="G6743" s="1" t="s">
        <v>193</v>
      </c>
      <c r="H6743" s="1" t="s">
        <v>240</v>
      </c>
    </row>
    <row r="6744" spans="1:8" x14ac:dyDescent="0.25">
      <c r="A6744" s="1">
        <v>420243</v>
      </c>
      <c r="B6744" s="1" t="s">
        <v>1528</v>
      </c>
      <c r="C6744" s="1">
        <v>113361503</v>
      </c>
      <c r="D6744" s="1">
        <v>243</v>
      </c>
      <c r="E6744" s="1" t="s">
        <v>1778</v>
      </c>
      <c r="F6744" s="1" t="s">
        <v>234</v>
      </c>
      <c r="G6744" s="1" t="s">
        <v>193</v>
      </c>
      <c r="H6744" s="1" t="s">
        <v>240</v>
      </c>
    </row>
    <row r="6745" spans="1:8" x14ac:dyDescent="0.25">
      <c r="A6745" s="1">
        <v>420244</v>
      </c>
      <c r="B6745" s="1" t="s">
        <v>1528</v>
      </c>
      <c r="C6745" s="1">
        <v>113361703</v>
      </c>
      <c r="D6745" s="1">
        <v>244</v>
      </c>
      <c r="E6745" s="1" t="s">
        <v>1779</v>
      </c>
      <c r="F6745" s="1" t="s">
        <v>234</v>
      </c>
      <c r="G6745" s="1" t="s">
        <v>193</v>
      </c>
      <c r="H6745" s="1" t="s">
        <v>240</v>
      </c>
    </row>
    <row r="6746" spans="1:8" x14ac:dyDescent="0.25">
      <c r="A6746" s="1">
        <v>420245</v>
      </c>
      <c r="B6746" s="1" t="s">
        <v>1528</v>
      </c>
      <c r="C6746" s="1">
        <v>113362203</v>
      </c>
      <c r="D6746" s="1">
        <v>245</v>
      </c>
      <c r="E6746" s="1" t="s">
        <v>1780</v>
      </c>
      <c r="F6746" s="1" t="s">
        <v>234</v>
      </c>
      <c r="G6746" s="1" t="s">
        <v>193</v>
      </c>
      <c r="H6746" s="1" t="s">
        <v>240</v>
      </c>
    </row>
    <row r="6747" spans="1:8" x14ac:dyDescent="0.25">
      <c r="A6747" s="1">
        <v>420246</v>
      </c>
      <c r="B6747" s="1" t="s">
        <v>1528</v>
      </c>
      <c r="C6747" s="1">
        <v>113362303</v>
      </c>
      <c r="D6747" s="1">
        <v>246</v>
      </c>
      <c r="E6747" s="1" t="s">
        <v>1781</v>
      </c>
      <c r="F6747" s="1" t="s">
        <v>234</v>
      </c>
      <c r="G6747" s="1" t="s">
        <v>193</v>
      </c>
      <c r="H6747" s="1" t="s">
        <v>240</v>
      </c>
    </row>
    <row r="6748" spans="1:8" x14ac:dyDescent="0.25">
      <c r="A6748" s="1">
        <v>420247</v>
      </c>
      <c r="B6748" s="1" t="s">
        <v>1528</v>
      </c>
      <c r="C6748" s="1">
        <v>113362403</v>
      </c>
      <c r="D6748" s="1">
        <v>247</v>
      </c>
      <c r="E6748" s="1" t="s">
        <v>1782</v>
      </c>
      <c r="F6748" s="1" t="s">
        <v>234</v>
      </c>
      <c r="G6748" s="1" t="s">
        <v>193</v>
      </c>
      <c r="H6748" s="1" t="s">
        <v>240</v>
      </c>
    </row>
    <row r="6749" spans="1:8" x14ac:dyDescent="0.25">
      <c r="A6749" s="1">
        <v>420248</v>
      </c>
      <c r="B6749" s="1" t="s">
        <v>1528</v>
      </c>
      <c r="C6749" s="1">
        <v>113362603</v>
      </c>
      <c r="D6749" s="1">
        <v>248</v>
      </c>
      <c r="E6749" s="1" t="s">
        <v>1783</v>
      </c>
      <c r="F6749" s="1" t="s">
        <v>234</v>
      </c>
      <c r="G6749" s="1" t="s">
        <v>193</v>
      </c>
      <c r="H6749" s="1" t="s">
        <v>240</v>
      </c>
    </row>
    <row r="6750" spans="1:8" x14ac:dyDescent="0.25">
      <c r="A6750" s="1">
        <v>420249</v>
      </c>
      <c r="B6750" s="1" t="s">
        <v>1528</v>
      </c>
      <c r="C6750" s="1">
        <v>113363103</v>
      </c>
      <c r="D6750" s="1">
        <v>249</v>
      </c>
      <c r="E6750" s="1" t="s">
        <v>1784</v>
      </c>
      <c r="F6750" s="1" t="s">
        <v>234</v>
      </c>
      <c r="G6750" s="1" t="s">
        <v>193</v>
      </c>
      <c r="H6750" s="1" t="s">
        <v>240</v>
      </c>
    </row>
    <row r="6751" spans="1:8" x14ac:dyDescent="0.25">
      <c r="A6751" s="1">
        <v>420250</v>
      </c>
      <c r="B6751" s="1" t="s">
        <v>1528</v>
      </c>
      <c r="C6751" s="1">
        <v>113363603</v>
      </c>
      <c r="D6751" s="1">
        <v>250</v>
      </c>
      <c r="E6751" s="1" t="s">
        <v>1785</v>
      </c>
      <c r="F6751" s="1" t="s">
        <v>234</v>
      </c>
      <c r="G6751" s="1" t="s">
        <v>193</v>
      </c>
      <c r="H6751" s="1" t="s">
        <v>240</v>
      </c>
    </row>
    <row r="6752" spans="1:8" x14ac:dyDescent="0.25">
      <c r="A6752" s="1">
        <v>420251</v>
      </c>
      <c r="B6752" s="1" t="s">
        <v>1528</v>
      </c>
      <c r="C6752" s="1">
        <v>113364002</v>
      </c>
      <c r="D6752" s="1">
        <v>251</v>
      </c>
      <c r="E6752" s="1" t="s">
        <v>1786</v>
      </c>
      <c r="F6752" s="1" t="s">
        <v>234</v>
      </c>
      <c r="G6752" s="1" t="s">
        <v>193</v>
      </c>
      <c r="H6752" s="1" t="s">
        <v>240</v>
      </c>
    </row>
    <row r="6753" spans="1:8" x14ac:dyDescent="0.25">
      <c r="A6753" s="1">
        <v>420252</v>
      </c>
      <c r="B6753" s="1" t="s">
        <v>1528</v>
      </c>
      <c r="C6753" s="1">
        <v>113364403</v>
      </c>
      <c r="D6753" s="1">
        <v>252</v>
      </c>
      <c r="E6753" s="1" t="s">
        <v>1787</v>
      </c>
      <c r="F6753" s="1" t="s">
        <v>234</v>
      </c>
      <c r="G6753" s="1" t="s">
        <v>193</v>
      </c>
      <c r="H6753" s="1" t="s">
        <v>240</v>
      </c>
    </row>
    <row r="6754" spans="1:8" x14ac:dyDescent="0.25">
      <c r="A6754" s="1">
        <v>420253</v>
      </c>
      <c r="B6754" s="1" t="s">
        <v>1528</v>
      </c>
      <c r="C6754" s="1">
        <v>113364503</v>
      </c>
      <c r="D6754" s="1">
        <v>253</v>
      </c>
      <c r="E6754" s="1" t="s">
        <v>1788</v>
      </c>
      <c r="F6754" s="1" t="s">
        <v>234</v>
      </c>
      <c r="G6754" s="1" t="s">
        <v>193</v>
      </c>
      <c r="H6754" s="1" t="s">
        <v>240</v>
      </c>
    </row>
    <row r="6755" spans="1:8" x14ac:dyDescent="0.25">
      <c r="A6755" s="1">
        <v>420254</v>
      </c>
      <c r="B6755" s="1" t="s">
        <v>1528</v>
      </c>
      <c r="C6755" s="1">
        <v>113365203</v>
      </c>
      <c r="D6755" s="1">
        <v>254</v>
      </c>
      <c r="E6755" s="1" t="s">
        <v>1789</v>
      </c>
      <c r="F6755" s="1" t="s">
        <v>234</v>
      </c>
      <c r="G6755" s="1" t="s">
        <v>193</v>
      </c>
      <c r="H6755" s="1" t="s">
        <v>240</v>
      </c>
    </row>
    <row r="6756" spans="1:8" x14ac:dyDescent="0.25">
      <c r="A6756" s="1">
        <v>420255</v>
      </c>
      <c r="B6756" s="1" t="s">
        <v>1528</v>
      </c>
      <c r="C6756" s="1">
        <v>113365303</v>
      </c>
      <c r="D6756" s="1">
        <v>255</v>
      </c>
      <c r="E6756" s="1" t="s">
        <v>1790</v>
      </c>
      <c r="F6756" s="1" t="s">
        <v>234</v>
      </c>
      <c r="G6756" s="1" t="s">
        <v>193</v>
      </c>
      <c r="H6756" s="1" t="s">
        <v>240</v>
      </c>
    </row>
    <row r="6757" spans="1:8" x14ac:dyDescent="0.25">
      <c r="A6757" s="1">
        <v>420256</v>
      </c>
      <c r="B6757" s="1" t="s">
        <v>1528</v>
      </c>
      <c r="C6757" s="1">
        <v>113367003</v>
      </c>
      <c r="D6757" s="1">
        <v>256</v>
      </c>
      <c r="E6757" s="1" t="s">
        <v>1791</v>
      </c>
      <c r="F6757" s="1" t="s">
        <v>234</v>
      </c>
      <c r="G6757" s="1" t="s">
        <v>193</v>
      </c>
      <c r="H6757" s="1" t="s">
        <v>240</v>
      </c>
    </row>
    <row r="6758" spans="1:8" x14ac:dyDescent="0.25">
      <c r="A6758" s="1">
        <v>420257</v>
      </c>
      <c r="B6758" s="1" t="s">
        <v>1528</v>
      </c>
      <c r="C6758" s="1">
        <v>113369003</v>
      </c>
      <c r="D6758" s="1">
        <v>257</v>
      </c>
      <c r="E6758" s="1" t="s">
        <v>1792</v>
      </c>
      <c r="F6758" s="1" t="s">
        <v>234</v>
      </c>
      <c r="G6758" s="1" t="s">
        <v>193</v>
      </c>
      <c r="H6758" s="1" t="s">
        <v>240</v>
      </c>
    </row>
    <row r="6759" spans="1:8" x14ac:dyDescent="0.25">
      <c r="A6759" s="1">
        <v>420258</v>
      </c>
      <c r="B6759" s="1" t="s">
        <v>1528</v>
      </c>
      <c r="C6759" s="1">
        <v>113380303</v>
      </c>
      <c r="D6759" s="1">
        <v>258</v>
      </c>
      <c r="E6759" s="1" t="s">
        <v>1793</v>
      </c>
      <c r="F6759" s="1" t="s">
        <v>234</v>
      </c>
      <c r="G6759" s="1" t="s">
        <v>194</v>
      </c>
      <c r="H6759" s="1" t="s">
        <v>240</v>
      </c>
    </row>
    <row r="6760" spans="1:8" x14ac:dyDescent="0.25">
      <c r="A6760" s="1">
        <v>420259</v>
      </c>
      <c r="B6760" s="1" t="s">
        <v>1528</v>
      </c>
      <c r="C6760" s="1">
        <v>113381303</v>
      </c>
      <c r="D6760" s="1">
        <v>259</v>
      </c>
      <c r="E6760" s="1" t="s">
        <v>1794</v>
      </c>
      <c r="F6760" s="1" t="s">
        <v>234</v>
      </c>
      <c r="G6760" s="1" t="s">
        <v>194</v>
      </c>
      <c r="H6760" s="1" t="s">
        <v>240</v>
      </c>
    </row>
    <row r="6761" spans="1:8" x14ac:dyDescent="0.25">
      <c r="A6761" s="1">
        <v>420260</v>
      </c>
      <c r="B6761" s="1" t="s">
        <v>1528</v>
      </c>
      <c r="C6761" s="1">
        <v>113382303</v>
      </c>
      <c r="D6761" s="1">
        <v>260</v>
      </c>
      <c r="E6761" s="1" t="s">
        <v>1795</v>
      </c>
      <c r="F6761" s="1" t="s">
        <v>234</v>
      </c>
      <c r="G6761" s="1" t="s">
        <v>194</v>
      </c>
      <c r="H6761" s="1" t="s">
        <v>240</v>
      </c>
    </row>
    <row r="6762" spans="1:8" x14ac:dyDescent="0.25">
      <c r="A6762" s="1">
        <v>420261</v>
      </c>
      <c r="B6762" s="1" t="s">
        <v>1528</v>
      </c>
      <c r="C6762" s="1">
        <v>113384603</v>
      </c>
      <c r="D6762" s="1">
        <v>261</v>
      </c>
      <c r="E6762" s="1" t="s">
        <v>1796</v>
      </c>
      <c r="F6762" s="1" t="s">
        <v>234</v>
      </c>
      <c r="G6762" s="1" t="s">
        <v>194</v>
      </c>
      <c r="H6762" s="1" t="s">
        <v>240</v>
      </c>
    </row>
    <row r="6763" spans="1:8" x14ac:dyDescent="0.25">
      <c r="A6763" s="1">
        <v>420262</v>
      </c>
      <c r="B6763" s="1" t="s">
        <v>1528</v>
      </c>
      <c r="C6763" s="1">
        <v>113385003</v>
      </c>
      <c r="D6763" s="1">
        <v>262</v>
      </c>
      <c r="E6763" s="1" t="s">
        <v>1797</v>
      </c>
      <c r="F6763" s="1" t="s">
        <v>234</v>
      </c>
      <c r="G6763" s="1" t="s">
        <v>194</v>
      </c>
      <c r="H6763" s="1" t="s">
        <v>240</v>
      </c>
    </row>
    <row r="6764" spans="1:8" x14ac:dyDescent="0.25">
      <c r="A6764" s="1">
        <v>420263</v>
      </c>
      <c r="B6764" s="1" t="s">
        <v>1528</v>
      </c>
      <c r="C6764" s="1">
        <v>113385303</v>
      </c>
      <c r="D6764" s="1">
        <v>263</v>
      </c>
      <c r="E6764" s="1" t="s">
        <v>1798</v>
      </c>
      <c r="F6764" s="1" t="s">
        <v>234</v>
      </c>
      <c r="G6764" s="1" t="s">
        <v>194</v>
      </c>
      <c r="H6764" s="1" t="s">
        <v>240</v>
      </c>
    </row>
    <row r="6765" spans="1:8" x14ac:dyDescent="0.25">
      <c r="A6765" s="1">
        <v>420264</v>
      </c>
      <c r="B6765" s="1" t="s">
        <v>1528</v>
      </c>
      <c r="C6765" s="1">
        <v>114060503</v>
      </c>
      <c r="D6765" s="1">
        <v>264</v>
      </c>
      <c r="E6765" s="1" t="s">
        <v>1799</v>
      </c>
      <c r="F6765" s="1" t="s">
        <v>235</v>
      </c>
      <c r="G6765" s="1" t="s">
        <v>195</v>
      </c>
      <c r="H6765" s="1" t="s">
        <v>240</v>
      </c>
    </row>
    <row r="6766" spans="1:8" x14ac:dyDescent="0.25">
      <c r="A6766" s="1">
        <v>420265</v>
      </c>
      <c r="B6766" s="1" t="s">
        <v>1528</v>
      </c>
      <c r="C6766" s="1">
        <v>114060753</v>
      </c>
      <c r="D6766" s="1">
        <v>265</v>
      </c>
      <c r="E6766" s="1" t="s">
        <v>1800</v>
      </c>
      <c r="F6766" s="1" t="s">
        <v>235</v>
      </c>
      <c r="G6766" s="1" t="s">
        <v>195</v>
      </c>
      <c r="H6766" s="1" t="s">
        <v>240</v>
      </c>
    </row>
    <row r="6767" spans="1:8" x14ac:dyDescent="0.25">
      <c r="A6767" s="1">
        <v>420266</v>
      </c>
      <c r="B6767" s="1" t="s">
        <v>1528</v>
      </c>
      <c r="C6767" s="1">
        <v>114060853</v>
      </c>
      <c r="D6767" s="1">
        <v>266</v>
      </c>
      <c r="E6767" s="1" t="s">
        <v>1801</v>
      </c>
      <c r="F6767" s="1" t="s">
        <v>235</v>
      </c>
      <c r="G6767" s="1" t="s">
        <v>195</v>
      </c>
      <c r="H6767" s="1" t="s">
        <v>240</v>
      </c>
    </row>
    <row r="6768" spans="1:8" x14ac:dyDescent="0.25">
      <c r="A6768" s="1">
        <v>420267</v>
      </c>
      <c r="B6768" s="1" t="s">
        <v>1528</v>
      </c>
      <c r="C6768" s="1">
        <v>114061103</v>
      </c>
      <c r="D6768" s="1">
        <v>267</v>
      </c>
      <c r="E6768" s="1" t="s">
        <v>1802</v>
      </c>
      <c r="F6768" s="1" t="s">
        <v>235</v>
      </c>
      <c r="G6768" s="1" t="s">
        <v>195</v>
      </c>
      <c r="H6768" s="1" t="s">
        <v>240</v>
      </c>
    </row>
    <row r="6769" spans="1:8" x14ac:dyDescent="0.25">
      <c r="A6769" s="1">
        <v>420268</v>
      </c>
      <c r="B6769" s="1" t="s">
        <v>1528</v>
      </c>
      <c r="C6769" s="1">
        <v>114061503</v>
      </c>
      <c r="D6769" s="1">
        <v>268</v>
      </c>
      <c r="E6769" s="1" t="s">
        <v>1803</v>
      </c>
      <c r="F6769" s="1" t="s">
        <v>235</v>
      </c>
      <c r="G6769" s="1" t="s">
        <v>195</v>
      </c>
      <c r="H6769" s="1" t="s">
        <v>240</v>
      </c>
    </row>
    <row r="6770" spans="1:8" x14ac:dyDescent="0.25">
      <c r="A6770" s="1">
        <v>420269</v>
      </c>
      <c r="B6770" s="1" t="s">
        <v>1528</v>
      </c>
      <c r="C6770" s="1">
        <v>114062003</v>
      </c>
      <c r="D6770" s="1">
        <v>269</v>
      </c>
      <c r="E6770" s="1" t="s">
        <v>1804</v>
      </c>
      <c r="F6770" s="1" t="s">
        <v>235</v>
      </c>
      <c r="G6770" s="1" t="s">
        <v>195</v>
      </c>
      <c r="H6770" s="1" t="s">
        <v>240</v>
      </c>
    </row>
    <row r="6771" spans="1:8" x14ac:dyDescent="0.25">
      <c r="A6771" s="1">
        <v>420270</v>
      </c>
      <c r="B6771" s="1" t="s">
        <v>1528</v>
      </c>
      <c r="C6771" s="1">
        <v>114062503</v>
      </c>
      <c r="D6771" s="1">
        <v>270</v>
      </c>
      <c r="E6771" s="1" t="s">
        <v>1805</v>
      </c>
      <c r="F6771" s="1" t="s">
        <v>235</v>
      </c>
      <c r="G6771" s="1" t="s">
        <v>195</v>
      </c>
      <c r="H6771" s="1" t="s">
        <v>240</v>
      </c>
    </row>
    <row r="6772" spans="1:8" x14ac:dyDescent="0.25">
      <c r="A6772" s="1">
        <v>420271</v>
      </c>
      <c r="B6772" s="1" t="s">
        <v>1528</v>
      </c>
      <c r="C6772" s="1">
        <v>114063003</v>
      </c>
      <c r="D6772" s="1">
        <v>271</v>
      </c>
      <c r="E6772" s="1" t="s">
        <v>1806</v>
      </c>
      <c r="F6772" s="1" t="s">
        <v>235</v>
      </c>
      <c r="G6772" s="1" t="s">
        <v>195</v>
      </c>
      <c r="H6772" s="1" t="s">
        <v>240</v>
      </c>
    </row>
    <row r="6773" spans="1:8" x14ac:dyDescent="0.25">
      <c r="A6773" s="1">
        <v>420272</v>
      </c>
      <c r="B6773" s="1" t="s">
        <v>1528</v>
      </c>
      <c r="C6773" s="1">
        <v>114063503</v>
      </c>
      <c r="D6773" s="1">
        <v>272</v>
      </c>
      <c r="E6773" s="1" t="s">
        <v>1807</v>
      </c>
      <c r="F6773" s="1" t="s">
        <v>235</v>
      </c>
      <c r="G6773" s="1" t="s">
        <v>195</v>
      </c>
      <c r="H6773" s="1" t="s">
        <v>240</v>
      </c>
    </row>
    <row r="6774" spans="1:8" x14ac:dyDescent="0.25">
      <c r="A6774" s="1">
        <v>420273</v>
      </c>
      <c r="B6774" s="1" t="s">
        <v>1528</v>
      </c>
      <c r="C6774" s="1">
        <v>114064003</v>
      </c>
      <c r="D6774" s="1">
        <v>273</v>
      </c>
      <c r="E6774" s="1" t="s">
        <v>1808</v>
      </c>
      <c r="F6774" s="1" t="s">
        <v>235</v>
      </c>
      <c r="G6774" s="1" t="s">
        <v>195</v>
      </c>
      <c r="H6774" s="1" t="s">
        <v>240</v>
      </c>
    </row>
    <row r="6775" spans="1:8" x14ac:dyDescent="0.25">
      <c r="A6775" s="1">
        <v>420274</v>
      </c>
      <c r="B6775" s="1" t="s">
        <v>1528</v>
      </c>
      <c r="C6775" s="1">
        <v>114065503</v>
      </c>
      <c r="D6775" s="1">
        <v>274</v>
      </c>
      <c r="E6775" s="1" t="s">
        <v>1809</v>
      </c>
      <c r="F6775" s="1" t="s">
        <v>235</v>
      </c>
      <c r="G6775" s="1" t="s">
        <v>195</v>
      </c>
      <c r="H6775" s="1" t="s">
        <v>240</v>
      </c>
    </row>
    <row r="6776" spans="1:8" x14ac:dyDescent="0.25">
      <c r="A6776" s="1">
        <v>420275</v>
      </c>
      <c r="B6776" s="1" t="s">
        <v>1528</v>
      </c>
      <c r="C6776" s="1">
        <v>114066503</v>
      </c>
      <c r="D6776" s="1">
        <v>275</v>
      </c>
      <c r="E6776" s="1" t="s">
        <v>1810</v>
      </c>
      <c r="F6776" s="1" t="s">
        <v>235</v>
      </c>
      <c r="G6776" s="1" t="s">
        <v>195</v>
      </c>
      <c r="H6776" s="1" t="s">
        <v>240</v>
      </c>
    </row>
    <row r="6777" spans="1:8" x14ac:dyDescent="0.25">
      <c r="A6777" s="1">
        <v>420276</v>
      </c>
      <c r="B6777" s="1" t="s">
        <v>1528</v>
      </c>
      <c r="C6777" s="1">
        <v>114067002</v>
      </c>
      <c r="D6777" s="1">
        <v>276</v>
      </c>
      <c r="E6777" s="1" t="s">
        <v>1811</v>
      </c>
      <c r="F6777" s="1" t="s">
        <v>235</v>
      </c>
      <c r="G6777" s="1" t="s">
        <v>195</v>
      </c>
      <c r="H6777" s="1" t="s">
        <v>240</v>
      </c>
    </row>
    <row r="6778" spans="1:8" x14ac:dyDescent="0.25">
      <c r="A6778" s="1">
        <v>420277</v>
      </c>
      <c r="B6778" s="1" t="s">
        <v>1528</v>
      </c>
      <c r="C6778" s="1">
        <v>114067503</v>
      </c>
      <c r="D6778" s="1">
        <v>277</v>
      </c>
      <c r="E6778" s="1" t="s">
        <v>1812</v>
      </c>
      <c r="F6778" s="1" t="s">
        <v>235</v>
      </c>
      <c r="G6778" s="1" t="s">
        <v>195</v>
      </c>
      <c r="H6778" s="1" t="s">
        <v>240</v>
      </c>
    </row>
    <row r="6779" spans="1:8" x14ac:dyDescent="0.25">
      <c r="A6779" s="1">
        <v>420278</v>
      </c>
      <c r="B6779" s="1" t="s">
        <v>1528</v>
      </c>
      <c r="C6779" s="1">
        <v>114068003</v>
      </c>
      <c r="D6779" s="1">
        <v>278</v>
      </c>
      <c r="E6779" s="1" t="s">
        <v>1813</v>
      </c>
      <c r="F6779" s="1" t="s">
        <v>235</v>
      </c>
      <c r="G6779" s="1" t="s">
        <v>195</v>
      </c>
      <c r="H6779" s="1" t="s">
        <v>240</v>
      </c>
    </row>
    <row r="6780" spans="1:8" x14ac:dyDescent="0.25">
      <c r="A6780" s="1">
        <v>420279</v>
      </c>
      <c r="B6780" s="1" t="s">
        <v>1528</v>
      </c>
      <c r="C6780" s="1">
        <v>114068103</v>
      </c>
      <c r="D6780" s="1">
        <v>279</v>
      </c>
      <c r="E6780" s="1" t="s">
        <v>1814</v>
      </c>
      <c r="F6780" s="1" t="s">
        <v>235</v>
      </c>
      <c r="G6780" s="1" t="s">
        <v>195</v>
      </c>
      <c r="H6780" s="1" t="s">
        <v>240</v>
      </c>
    </row>
    <row r="6781" spans="1:8" x14ac:dyDescent="0.25">
      <c r="A6781" s="1">
        <v>420280</v>
      </c>
      <c r="B6781" s="1" t="s">
        <v>1528</v>
      </c>
      <c r="C6781" s="1">
        <v>114069103</v>
      </c>
      <c r="D6781" s="1">
        <v>280</v>
      </c>
      <c r="E6781" s="1" t="s">
        <v>1815</v>
      </c>
      <c r="F6781" s="1" t="s">
        <v>235</v>
      </c>
      <c r="G6781" s="1" t="s">
        <v>195</v>
      </c>
      <c r="H6781" s="1" t="s">
        <v>240</v>
      </c>
    </row>
    <row r="6782" spans="1:8" x14ac:dyDescent="0.25">
      <c r="A6782" s="1">
        <v>420281</v>
      </c>
      <c r="B6782" s="1" t="s">
        <v>1528</v>
      </c>
      <c r="C6782" s="1">
        <v>114069353</v>
      </c>
      <c r="D6782" s="1">
        <v>281</v>
      </c>
      <c r="E6782" s="1" t="s">
        <v>1816</v>
      </c>
      <c r="F6782" s="1" t="s">
        <v>235</v>
      </c>
      <c r="G6782" s="1" t="s">
        <v>195</v>
      </c>
      <c r="H6782" s="1" t="s">
        <v>240</v>
      </c>
    </row>
    <row r="6783" spans="1:8" x14ac:dyDescent="0.25">
      <c r="A6783" s="1">
        <v>420282</v>
      </c>
      <c r="B6783" s="1" t="s">
        <v>1528</v>
      </c>
      <c r="C6783" s="1">
        <v>115210503</v>
      </c>
      <c r="D6783" s="1">
        <v>282</v>
      </c>
      <c r="E6783" s="1" t="s">
        <v>1817</v>
      </c>
      <c r="F6783" s="1" t="s">
        <v>234</v>
      </c>
      <c r="G6783" s="1" t="s">
        <v>196</v>
      </c>
      <c r="H6783" s="1" t="s">
        <v>240</v>
      </c>
    </row>
    <row r="6784" spans="1:8" x14ac:dyDescent="0.25">
      <c r="A6784" s="1">
        <v>420283</v>
      </c>
      <c r="B6784" s="1" t="s">
        <v>1528</v>
      </c>
      <c r="C6784" s="1">
        <v>115211003</v>
      </c>
      <c r="D6784" s="1">
        <v>283</v>
      </c>
      <c r="E6784" s="1" t="s">
        <v>1818</v>
      </c>
      <c r="F6784" s="1" t="s">
        <v>234</v>
      </c>
      <c r="G6784" s="1" t="s">
        <v>196</v>
      </c>
      <c r="H6784" s="1" t="s">
        <v>240</v>
      </c>
    </row>
    <row r="6785" spans="1:8" x14ac:dyDescent="0.25">
      <c r="A6785" s="1">
        <v>420284</v>
      </c>
      <c r="B6785" s="1" t="s">
        <v>1528</v>
      </c>
      <c r="C6785" s="1">
        <v>115211103</v>
      </c>
      <c r="D6785" s="1">
        <v>284</v>
      </c>
      <c r="E6785" s="1" t="s">
        <v>1819</v>
      </c>
      <c r="F6785" s="1" t="s">
        <v>234</v>
      </c>
      <c r="G6785" s="1" t="s">
        <v>196</v>
      </c>
      <c r="H6785" s="1" t="s">
        <v>240</v>
      </c>
    </row>
    <row r="6786" spans="1:8" x14ac:dyDescent="0.25">
      <c r="A6786" s="1">
        <v>420285</v>
      </c>
      <c r="B6786" s="1" t="s">
        <v>1528</v>
      </c>
      <c r="C6786" s="1">
        <v>115211603</v>
      </c>
      <c r="D6786" s="1">
        <v>285</v>
      </c>
      <c r="E6786" s="1" t="s">
        <v>1820</v>
      </c>
      <c r="F6786" s="1" t="s">
        <v>234</v>
      </c>
      <c r="G6786" s="1" t="s">
        <v>196</v>
      </c>
      <c r="H6786" s="1" t="s">
        <v>240</v>
      </c>
    </row>
    <row r="6787" spans="1:8" x14ac:dyDescent="0.25">
      <c r="A6787" s="1">
        <v>420286</v>
      </c>
      <c r="B6787" s="1" t="s">
        <v>1528</v>
      </c>
      <c r="C6787" s="1">
        <v>115212503</v>
      </c>
      <c r="D6787" s="1">
        <v>286</v>
      </c>
      <c r="E6787" s="1" t="s">
        <v>1821</v>
      </c>
      <c r="F6787" s="1" t="s">
        <v>234</v>
      </c>
      <c r="G6787" s="1" t="s">
        <v>196</v>
      </c>
      <c r="H6787" s="1" t="s">
        <v>240</v>
      </c>
    </row>
    <row r="6788" spans="1:8" x14ac:dyDescent="0.25">
      <c r="A6788" s="1">
        <v>420287</v>
      </c>
      <c r="B6788" s="1" t="s">
        <v>1528</v>
      </c>
      <c r="C6788" s="1">
        <v>115216503</v>
      </c>
      <c r="D6788" s="1">
        <v>287</v>
      </c>
      <c r="E6788" s="1" t="s">
        <v>1822</v>
      </c>
      <c r="F6788" s="1" t="s">
        <v>234</v>
      </c>
      <c r="G6788" s="1" t="s">
        <v>196</v>
      </c>
      <c r="H6788" s="1" t="s">
        <v>240</v>
      </c>
    </row>
    <row r="6789" spans="1:8" x14ac:dyDescent="0.25">
      <c r="A6789" s="1">
        <v>420288</v>
      </c>
      <c r="B6789" s="1" t="s">
        <v>1528</v>
      </c>
      <c r="C6789" s="1">
        <v>115218003</v>
      </c>
      <c r="D6789" s="1">
        <v>288</v>
      </c>
      <c r="E6789" s="1" t="s">
        <v>1823</v>
      </c>
      <c r="F6789" s="1" t="s">
        <v>234</v>
      </c>
      <c r="G6789" s="1" t="s">
        <v>196</v>
      </c>
      <c r="H6789" s="1" t="s">
        <v>240</v>
      </c>
    </row>
    <row r="6790" spans="1:8" x14ac:dyDescent="0.25">
      <c r="A6790" s="1">
        <v>420289</v>
      </c>
      <c r="B6790" s="1" t="s">
        <v>1528</v>
      </c>
      <c r="C6790" s="1">
        <v>115218303</v>
      </c>
      <c r="D6790" s="1">
        <v>289</v>
      </c>
      <c r="E6790" s="1" t="s">
        <v>1824</v>
      </c>
      <c r="F6790" s="1" t="s">
        <v>234</v>
      </c>
      <c r="G6790" s="1" t="s">
        <v>196</v>
      </c>
      <c r="H6790" s="1" t="s">
        <v>240</v>
      </c>
    </row>
    <row r="6791" spans="1:8" x14ac:dyDescent="0.25">
      <c r="A6791" s="1">
        <v>420290</v>
      </c>
      <c r="B6791" s="1" t="s">
        <v>1528</v>
      </c>
      <c r="C6791" s="1">
        <v>115219002</v>
      </c>
      <c r="D6791" s="1">
        <v>290</v>
      </c>
      <c r="E6791" s="1" t="s">
        <v>1825</v>
      </c>
      <c r="F6791" s="1" t="s">
        <v>234</v>
      </c>
      <c r="G6791" s="1" t="s">
        <v>196</v>
      </c>
      <c r="H6791" s="1" t="s">
        <v>240</v>
      </c>
    </row>
    <row r="6792" spans="1:8" x14ac:dyDescent="0.25">
      <c r="A6792" s="1">
        <v>420291</v>
      </c>
      <c r="B6792" s="1" t="s">
        <v>1528</v>
      </c>
      <c r="C6792" s="1">
        <v>115221402</v>
      </c>
      <c r="D6792" s="1">
        <v>291</v>
      </c>
      <c r="E6792" s="1" t="s">
        <v>1826</v>
      </c>
      <c r="F6792" s="1" t="s">
        <v>234</v>
      </c>
      <c r="G6792" s="1" t="s">
        <v>197</v>
      </c>
      <c r="H6792" s="1" t="s">
        <v>240</v>
      </c>
    </row>
    <row r="6793" spans="1:8" x14ac:dyDescent="0.25">
      <c r="A6793" s="1">
        <v>420292</v>
      </c>
      <c r="B6793" s="1" t="s">
        <v>1528</v>
      </c>
      <c r="C6793" s="1">
        <v>115221753</v>
      </c>
      <c r="D6793" s="1">
        <v>292</v>
      </c>
      <c r="E6793" s="1" t="s">
        <v>1827</v>
      </c>
      <c r="F6793" s="1" t="s">
        <v>234</v>
      </c>
      <c r="G6793" s="1" t="s">
        <v>197</v>
      </c>
      <c r="H6793" s="1" t="s">
        <v>240</v>
      </c>
    </row>
    <row r="6794" spans="1:8" x14ac:dyDescent="0.25">
      <c r="A6794" s="1">
        <v>420293</v>
      </c>
      <c r="B6794" s="1" t="s">
        <v>1528</v>
      </c>
      <c r="C6794" s="1">
        <v>115222504</v>
      </c>
      <c r="D6794" s="1">
        <v>293</v>
      </c>
      <c r="E6794" s="1" t="s">
        <v>1828</v>
      </c>
      <c r="F6794" s="1" t="s">
        <v>234</v>
      </c>
      <c r="G6794" s="1" t="s">
        <v>197</v>
      </c>
      <c r="H6794" s="1" t="s">
        <v>240</v>
      </c>
    </row>
    <row r="6795" spans="1:8" x14ac:dyDescent="0.25">
      <c r="A6795" s="1">
        <v>420294</v>
      </c>
      <c r="B6795" s="1" t="s">
        <v>1528</v>
      </c>
      <c r="C6795" s="1">
        <v>115222752</v>
      </c>
      <c r="D6795" s="1">
        <v>294</v>
      </c>
      <c r="E6795" s="1" t="s">
        <v>1829</v>
      </c>
      <c r="F6795" s="1" t="s">
        <v>234</v>
      </c>
      <c r="G6795" s="1" t="s">
        <v>197</v>
      </c>
      <c r="H6795" s="1" t="s">
        <v>240</v>
      </c>
    </row>
    <row r="6796" spans="1:8" x14ac:dyDescent="0.25">
      <c r="A6796" s="1">
        <v>420295</v>
      </c>
      <c r="B6796" s="1" t="s">
        <v>1528</v>
      </c>
      <c r="C6796" s="1">
        <v>115224003</v>
      </c>
      <c r="D6796" s="1">
        <v>295</v>
      </c>
      <c r="E6796" s="1" t="s">
        <v>1830</v>
      </c>
      <c r="F6796" s="1" t="s">
        <v>234</v>
      </c>
      <c r="G6796" s="1" t="s">
        <v>197</v>
      </c>
      <c r="H6796" s="1" t="s">
        <v>240</v>
      </c>
    </row>
    <row r="6797" spans="1:8" x14ac:dyDescent="0.25">
      <c r="A6797" s="1">
        <v>420296</v>
      </c>
      <c r="B6797" s="1" t="s">
        <v>1528</v>
      </c>
      <c r="C6797" s="1">
        <v>115226003</v>
      </c>
      <c r="D6797" s="1">
        <v>296</v>
      </c>
      <c r="E6797" s="1" t="s">
        <v>1831</v>
      </c>
      <c r="F6797" s="1" t="s">
        <v>234</v>
      </c>
      <c r="G6797" s="1" t="s">
        <v>197</v>
      </c>
      <c r="H6797" s="1" t="s">
        <v>240</v>
      </c>
    </row>
    <row r="6798" spans="1:8" x14ac:dyDescent="0.25">
      <c r="A6798" s="1">
        <v>420297</v>
      </c>
      <c r="B6798" s="1" t="s">
        <v>1528</v>
      </c>
      <c r="C6798" s="1">
        <v>115226103</v>
      </c>
      <c r="D6798" s="1">
        <v>297</v>
      </c>
      <c r="E6798" s="1" t="s">
        <v>1832</v>
      </c>
      <c r="F6798" s="1" t="s">
        <v>234</v>
      </c>
      <c r="G6798" s="1" t="s">
        <v>197</v>
      </c>
      <c r="H6798" s="1" t="s">
        <v>240</v>
      </c>
    </row>
    <row r="6799" spans="1:8" x14ac:dyDescent="0.25">
      <c r="A6799" s="1">
        <v>420298</v>
      </c>
      <c r="B6799" s="1" t="s">
        <v>1528</v>
      </c>
      <c r="C6799" s="1">
        <v>115228003</v>
      </c>
      <c r="D6799" s="1">
        <v>298</v>
      </c>
      <c r="E6799" s="1" t="s">
        <v>1833</v>
      </c>
      <c r="F6799" s="1" t="s">
        <v>234</v>
      </c>
      <c r="G6799" s="1" t="s">
        <v>197</v>
      </c>
      <c r="H6799" s="1" t="s">
        <v>240</v>
      </c>
    </row>
    <row r="6800" spans="1:8" x14ac:dyDescent="0.25">
      <c r="A6800" s="1">
        <v>420299</v>
      </c>
      <c r="B6800" s="1" t="s">
        <v>1528</v>
      </c>
      <c r="C6800" s="1">
        <v>115228303</v>
      </c>
      <c r="D6800" s="1">
        <v>299</v>
      </c>
      <c r="E6800" s="1" t="s">
        <v>1834</v>
      </c>
      <c r="F6800" s="1" t="s">
        <v>234</v>
      </c>
      <c r="G6800" s="1" t="s">
        <v>197</v>
      </c>
      <c r="H6800" s="1" t="s">
        <v>240</v>
      </c>
    </row>
    <row r="6801" spans="1:8" x14ac:dyDescent="0.25">
      <c r="A6801" s="1">
        <v>420300</v>
      </c>
      <c r="B6801" s="1" t="s">
        <v>1528</v>
      </c>
      <c r="C6801" s="1">
        <v>115229003</v>
      </c>
      <c r="D6801" s="1">
        <v>300</v>
      </c>
      <c r="E6801" s="1" t="s">
        <v>1835</v>
      </c>
      <c r="F6801" s="1" t="s">
        <v>234</v>
      </c>
      <c r="G6801" s="1" t="s">
        <v>197</v>
      </c>
      <c r="H6801" s="1" t="s">
        <v>240</v>
      </c>
    </row>
    <row r="6802" spans="1:8" x14ac:dyDescent="0.25">
      <c r="A6802" s="1">
        <v>420301</v>
      </c>
      <c r="B6802" s="1" t="s">
        <v>1528</v>
      </c>
      <c r="C6802" s="1">
        <v>115503004</v>
      </c>
      <c r="D6802" s="1">
        <v>301</v>
      </c>
      <c r="E6802" s="1" t="s">
        <v>1836</v>
      </c>
      <c r="F6802" s="1" t="s">
        <v>234</v>
      </c>
      <c r="G6802" s="1" t="s">
        <v>198</v>
      </c>
      <c r="H6802" s="1" t="s">
        <v>240</v>
      </c>
    </row>
    <row r="6803" spans="1:8" x14ac:dyDescent="0.25">
      <c r="A6803" s="1">
        <v>420302</v>
      </c>
      <c r="B6803" s="1" t="s">
        <v>1528</v>
      </c>
      <c r="C6803" s="1">
        <v>115504003</v>
      </c>
      <c r="D6803" s="1">
        <v>302</v>
      </c>
      <c r="E6803" s="1" t="s">
        <v>1837</v>
      </c>
      <c r="F6803" s="1" t="s">
        <v>234</v>
      </c>
      <c r="G6803" s="1" t="s">
        <v>198</v>
      </c>
      <c r="H6803" s="1" t="s">
        <v>240</v>
      </c>
    </row>
    <row r="6804" spans="1:8" x14ac:dyDescent="0.25">
      <c r="A6804" s="1">
        <v>420303</v>
      </c>
      <c r="B6804" s="1" t="s">
        <v>1528</v>
      </c>
      <c r="C6804" s="1">
        <v>115506003</v>
      </c>
      <c r="D6804" s="1">
        <v>303</v>
      </c>
      <c r="E6804" s="1" t="s">
        <v>1838</v>
      </c>
      <c r="F6804" s="1" t="s">
        <v>234</v>
      </c>
      <c r="G6804" s="1" t="s">
        <v>198</v>
      </c>
      <c r="H6804" s="1" t="s">
        <v>240</v>
      </c>
    </row>
    <row r="6805" spans="1:8" x14ac:dyDescent="0.25">
      <c r="A6805" s="1">
        <v>420304</v>
      </c>
      <c r="B6805" s="1" t="s">
        <v>1528</v>
      </c>
      <c r="C6805" s="1">
        <v>115508003</v>
      </c>
      <c r="D6805" s="1">
        <v>304</v>
      </c>
      <c r="E6805" s="1" t="s">
        <v>1839</v>
      </c>
      <c r="F6805" s="1" t="s">
        <v>234</v>
      </c>
      <c r="G6805" s="1" t="s">
        <v>198</v>
      </c>
      <c r="H6805" s="1" t="s">
        <v>240</v>
      </c>
    </row>
    <row r="6806" spans="1:8" x14ac:dyDescent="0.25">
      <c r="A6806" s="1">
        <v>420305</v>
      </c>
      <c r="B6806" s="1" t="s">
        <v>1528</v>
      </c>
      <c r="C6806" s="1">
        <v>115674603</v>
      </c>
      <c r="D6806" s="1">
        <v>305</v>
      </c>
      <c r="E6806" s="1" t="s">
        <v>1840</v>
      </c>
      <c r="F6806" s="1" t="s">
        <v>234</v>
      </c>
      <c r="G6806" s="1" t="s">
        <v>192</v>
      </c>
      <c r="H6806" s="1" t="s">
        <v>240</v>
      </c>
    </row>
    <row r="6807" spans="1:8" x14ac:dyDescent="0.25">
      <c r="A6807" s="1">
        <v>420306</v>
      </c>
      <c r="B6807" s="1" t="s">
        <v>1528</v>
      </c>
      <c r="C6807" s="1">
        <v>116191004</v>
      </c>
      <c r="D6807" s="1">
        <v>306</v>
      </c>
      <c r="E6807" s="1" t="s">
        <v>1841</v>
      </c>
      <c r="F6807" s="1" t="s">
        <v>236</v>
      </c>
      <c r="G6807" s="1" t="s">
        <v>199</v>
      </c>
      <c r="H6807" s="1" t="s">
        <v>240</v>
      </c>
    </row>
    <row r="6808" spans="1:8" x14ac:dyDescent="0.25">
      <c r="A6808" s="1">
        <v>420307</v>
      </c>
      <c r="B6808" s="1" t="s">
        <v>1528</v>
      </c>
      <c r="C6808" s="1">
        <v>116191103</v>
      </c>
      <c r="D6808" s="1">
        <v>307</v>
      </c>
      <c r="E6808" s="1" t="s">
        <v>1842</v>
      </c>
      <c r="F6808" s="1" t="s">
        <v>236</v>
      </c>
      <c r="G6808" s="1" t="s">
        <v>199</v>
      </c>
      <c r="H6808" s="1" t="s">
        <v>240</v>
      </c>
    </row>
    <row r="6809" spans="1:8" x14ac:dyDescent="0.25">
      <c r="A6809" s="1">
        <v>420308</v>
      </c>
      <c r="B6809" s="1" t="s">
        <v>1528</v>
      </c>
      <c r="C6809" s="1">
        <v>116191203</v>
      </c>
      <c r="D6809" s="1">
        <v>308</v>
      </c>
      <c r="E6809" s="1" t="s">
        <v>1843</v>
      </c>
      <c r="F6809" s="1" t="s">
        <v>236</v>
      </c>
      <c r="G6809" s="1" t="s">
        <v>199</v>
      </c>
      <c r="H6809" s="1" t="s">
        <v>240</v>
      </c>
    </row>
    <row r="6810" spans="1:8" x14ac:dyDescent="0.25">
      <c r="A6810" s="1">
        <v>420309</v>
      </c>
      <c r="B6810" s="1" t="s">
        <v>1528</v>
      </c>
      <c r="C6810" s="1">
        <v>116191503</v>
      </c>
      <c r="D6810" s="1">
        <v>309</v>
      </c>
      <c r="E6810" s="1" t="s">
        <v>1844</v>
      </c>
      <c r="F6810" s="1" t="s">
        <v>236</v>
      </c>
      <c r="G6810" s="1" t="s">
        <v>199</v>
      </c>
      <c r="H6810" s="1" t="s">
        <v>240</v>
      </c>
    </row>
    <row r="6811" spans="1:8" x14ac:dyDescent="0.25">
      <c r="A6811" s="1">
        <v>420310</v>
      </c>
      <c r="B6811" s="1" t="s">
        <v>1528</v>
      </c>
      <c r="C6811" s="1">
        <v>116195004</v>
      </c>
      <c r="D6811" s="1">
        <v>310</v>
      </c>
      <c r="E6811" s="1" t="s">
        <v>1845</v>
      </c>
      <c r="F6811" s="1" t="s">
        <v>236</v>
      </c>
      <c r="G6811" s="1" t="s">
        <v>199</v>
      </c>
      <c r="H6811" s="1" t="s">
        <v>240</v>
      </c>
    </row>
    <row r="6812" spans="1:8" x14ac:dyDescent="0.25">
      <c r="A6812" s="1">
        <v>420311</v>
      </c>
      <c r="B6812" s="1" t="s">
        <v>1528</v>
      </c>
      <c r="C6812" s="1">
        <v>116197503</v>
      </c>
      <c r="D6812" s="1">
        <v>311</v>
      </c>
      <c r="E6812" s="1" t="s">
        <v>1846</v>
      </c>
      <c r="F6812" s="1" t="s">
        <v>236</v>
      </c>
      <c r="G6812" s="1" t="s">
        <v>199</v>
      </c>
      <c r="H6812" s="1" t="s">
        <v>240</v>
      </c>
    </row>
    <row r="6813" spans="1:8" x14ac:dyDescent="0.25">
      <c r="A6813" s="1">
        <v>420312</v>
      </c>
      <c r="B6813" s="1" t="s">
        <v>1528</v>
      </c>
      <c r="C6813" s="1">
        <v>116471803</v>
      </c>
      <c r="D6813" s="1">
        <v>312</v>
      </c>
      <c r="E6813" s="1" t="s">
        <v>1847</v>
      </c>
      <c r="F6813" s="1" t="s">
        <v>236</v>
      </c>
      <c r="G6813" s="1" t="s">
        <v>200</v>
      </c>
      <c r="H6813" s="1" t="s">
        <v>240</v>
      </c>
    </row>
    <row r="6814" spans="1:8" x14ac:dyDescent="0.25">
      <c r="A6814" s="1">
        <v>420313</v>
      </c>
      <c r="B6814" s="1" t="s">
        <v>1528</v>
      </c>
      <c r="C6814" s="1">
        <v>116493503</v>
      </c>
      <c r="D6814" s="1">
        <v>313</v>
      </c>
      <c r="E6814" s="1" t="s">
        <v>1848</v>
      </c>
      <c r="F6814" s="1" t="s">
        <v>236</v>
      </c>
      <c r="G6814" s="1" t="s">
        <v>201</v>
      </c>
      <c r="H6814" s="1" t="s">
        <v>240</v>
      </c>
    </row>
    <row r="6815" spans="1:8" x14ac:dyDescent="0.25">
      <c r="A6815" s="1">
        <v>420314</v>
      </c>
      <c r="B6815" s="1" t="s">
        <v>1528</v>
      </c>
      <c r="C6815" s="1">
        <v>116495003</v>
      </c>
      <c r="D6815" s="1">
        <v>314</v>
      </c>
      <c r="E6815" s="1" t="s">
        <v>1849</v>
      </c>
      <c r="F6815" s="1" t="s">
        <v>236</v>
      </c>
      <c r="G6815" s="1" t="s">
        <v>201</v>
      </c>
      <c r="H6815" s="1" t="s">
        <v>240</v>
      </c>
    </row>
    <row r="6816" spans="1:8" x14ac:dyDescent="0.25">
      <c r="A6816" s="1">
        <v>420315</v>
      </c>
      <c r="B6816" s="1" t="s">
        <v>1528</v>
      </c>
      <c r="C6816" s="1">
        <v>116495103</v>
      </c>
      <c r="D6816" s="1">
        <v>315</v>
      </c>
      <c r="E6816" s="1" t="s">
        <v>1850</v>
      </c>
      <c r="F6816" s="1" t="s">
        <v>236</v>
      </c>
      <c r="G6816" s="1" t="s">
        <v>201</v>
      </c>
      <c r="H6816" s="1" t="s">
        <v>240</v>
      </c>
    </row>
    <row r="6817" spans="1:8" x14ac:dyDescent="0.25">
      <c r="A6817" s="1">
        <v>420316</v>
      </c>
      <c r="B6817" s="1" t="s">
        <v>1528</v>
      </c>
      <c r="C6817" s="1">
        <v>116496503</v>
      </c>
      <c r="D6817" s="1">
        <v>316</v>
      </c>
      <c r="E6817" s="1" t="s">
        <v>1851</v>
      </c>
      <c r="F6817" s="1" t="s">
        <v>236</v>
      </c>
      <c r="G6817" s="1" t="s">
        <v>201</v>
      </c>
      <c r="H6817" s="1" t="s">
        <v>240</v>
      </c>
    </row>
    <row r="6818" spans="1:8" x14ac:dyDescent="0.25">
      <c r="A6818" s="1">
        <v>420317</v>
      </c>
      <c r="B6818" s="1" t="s">
        <v>1528</v>
      </c>
      <c r="C6818" s="1">
        <v>116496603</v>
      </c>
      <c r="D6818" s="1">
        <v>317</v>
      </c>
      <c r="E6818" s="1" t="s">
        <v>1852</v>
      </c>
      <c r="F6818" s="1" t="s">
        <v>236</v>
      </c>
      <c r="G6818" s="1" t="s">
        <v>201</v>
      </c>
      <c r="H6818" s="1" t="s">
        <v>240</v>
      </c>
    </row>
    <row r="6819" spans="1:8" x14ac:dyDescent="0.25">
      <c r="A6819" s="1">
        <v>420318</v>
      </c>
      <c r="B6819" s="1" t="s">
        <v>1528</v>
      </c>
      <c r="C6819" s="1">
        <v>116498003</v>
      </c>
      <c r="D6819" s="1">
        <v>318</v>
      </c>
      <c r="E6819" s="1" t="s">
        <v>1853</v>
      </c>
      <c r="F6819" s="1" t="s">
        <v>236</v>
      </c>
      <c r="G6819" s="1" t="s">
        <v>201</v>
      </c>
      <c r="H6819" s="1" t="s">
        <v>240</v>
      </c>
    </row>
    <row r="6820" spans="1:8" x14ac:dyDescent="0.25">
      <c r="A6820" s="1">
        <v>420319</v>
      </c>
      <c r="B6820" s="1" t="s">
        <v>1528</v>
      </c>
      <c r="C6820" s="1">
        <v>116555003</v>
      </c>
      <c r="D6820" s="1">
        <v>319</v>
      </c>
      <c r="E6820" s="1" t="s">
        <v>1854</v>
      </c>
      <c r="F6820" s="1" t="s">
        <v>232</v>
      </c>
      <c r="G6820" s="1" t="s">
        <v>202</v>
      </c>
      <c r="H6820" s="1" t="s">
        <v>240</v>
      </c>
    </row>
    <row r="6821" spans="1:8" x14ac:dyDescent="0.25">
      <c r="A6821" s="1">
        <v>420320</v>
      </c>
      <c r="B6821" s="1" t="s">
        <v>1528</v>
      </c>
      <c r="C6821" s="1">
        <v>116557103</v>
      </c>
      <c r="D6821" s="1">
        <v>320</v>
      </c>
      <c r="E6821" s="1" t="s">
        <v>1855</v>
      </c>
      <c r="F6821" s="1" t="s">
        <v>232</v>
      </c>
      <c r="G6821" s="1" t="s">
        <v>202</v>
      </c>
      <c r="H6821" s="1" t="s">
        <v>240</v>
      </c>
    </row>
    <row r="6822" spans="1:8" x14ac:dyDescent="0.25">
      <c r="A6822" s="1">
        <v>420321</v>
      </c>
      <c r="B6822" s="1" t="s">
        <v>1528</v>
      </c>
      <c r="C6822" s="1">
        <v>116604003</v>
      </c>
      <c r="D6822" s="1">
        <v>321</v>
      </c>
      <c r="E6822" s="1" t="s">
        <v>1856</v>
      </c>
      <c r="F6822" s="1" t="s">
        <v>232</v>
      </c>
      <c r="G6822" s="1" t="s">
        <v>203</v>
      </c>
      <c r="H6822" s="1" t="s">
        <v>240</v>
      </c>
    </row>
    <row r="6823" spans="1:8" x14ac:dyDescent="0.25">
      <c r="A6823" s="1">
        <v>420322</v>
      </c>
      <c r="B6823" s="1" t="s">
        <v>1528</v>
      </c>
      <c r="C6823" s="1">
        <v>116605003</v>
      </c>
      <c r="D6823" s="1">
        <v>322</v>
      </c>
      <c r="E6823" s="1" t="s">
        <v>1857</v>
      </c>
      <c r="F6823" s="1" t="s">
        <v>232</v>
      </c>
      <c r="G6823" s="1" t="s">
        <v>203</v>
      </c>
      <c r="H6823" s="1" t="s">
        <v>240</v>
      </c>
    </row>
    <row r="6824" spans="1:8" x14ac:dyDescent="0.25">
      <c r="A6824" s="1">
        <v>420323</v>
      </c>
      <c r="B6824" s="1" t="s">
        <v>1528</v>
      </c>
      <c r="C6824" s="1">
        <v>117080503</v>
      </c>
      <c r="D6824" s="1">
        <v>323</v>
      </c>
      <c r="E6824" s="1" t="s">
        <v>1858</v>
      </c>
      <c r="F6824" s="1" t="s">
        <v>236</v>
      </c>
      <c r="G6824" s="1" t="s">
        <v>204</v>
      </c>
      <c r="H6824" s="1" t="s">
        <v>240</v>
      </c>
    </row>
    <row r="6825" spans="1:8" x14ac:dyDescent="0.25">
      <c r="A6825" s="1">
        <v>420324</v>
      </c>
      <c r="B6825" s="1" t="s">
        <v>1528</v>
      </c>
      <c r="C6825" s="1">
        <v>117081003</v>
      </c>
      <c r="D6825" s="1">
        <v>324</v>
      </c>
      <c r="E6825" s="1" t="s">
        <v>1859</v>
      </c>
      <c r="F6825" s="1" t="s">
        <v>236</v>
      </c>
      <c r="G6825" s="1" t="s">
        <v>204</v>
      </c>
      <c r="H6825" s="1" t="s">
        <v>240</v>
      </c>
    </row>
    <row r="6826" spans="1:8" x14ac:dyDescent="0.25">
      <c r="A6826" s="1">
        <v>420325</v>
      </c>
      <c r="B6826" s="1" t="s">
        <v>1528</v>
      </c>
      <c r="C6826" s="1">
        <v>117083004</v>
      </c>
      <c r="D6826" s="1">
        <v>325</v>
      </c>
      <c r="E6826" s="1" t="s">
        <v>1860</v>
      </c>
      <c r="F6826" s="1" t="s">
        <v>236</v>
      </c>
      <c r="G6826" s="1" t="s">
        <v>204</v>
      </c>
      <c r="H6826" s="1" t="s">
        <v>240</v>
      </c>
    </row>
    <row r="6827" spans="1:8" x14ac:dyDescent="0.25">
      <c r="A6827" s="1">
        <v>420326</v>
      </c>
      <c r="B6827" s="1" t="s">
        <v>1528</v>
      </c>
      <c r="C6827" s="1">
        <v>117086003</v>
      </c>
      <c r="D6827" s="1">
        <v>326</v>
      </c>
      <c r="E6827" s="1" t="s">
        <v>1861</v>
      </c>
      <c r="F6827" s="1" t="s">
        <v>236</v>
      </c>
      <c r="G6827" s="1" t="s">
        <v>204</v>
      </c>
      <c r="H6827" s="1" t="s">
        <v>240</v>
      </c>
    </row>
    <row r="6828" spans="1:8" x14ac:dyDescent="0.25">
      <c r="A6828" s="1">
        <v>420327</v>
      </c>
      <c r="B6828" s="1" t="s">
        <v>1528</v>
      </c>
      <c r="C6828" s="1">
        <v>117086503</v>
      </c>
      <c r="D6828" s="1">
        <v>327</v>
      </c>
      <c r="E6828" s="1" t="s">
        <v>1862</v>
      </c>
      <c r="F6828" s="1" t="s">
        <v>236</v>
      </c>
      <c r="G6828" s="1" t="s">
        <v>204</v>
      </c>
      <c r="H6828" s="1" t="s">
        <v>240</v>
      </c>
    </row>
    <row r="6829" spans="1:8" x14ac:dyDescent="0.25">
      <c r="A6829" s="1">
        <v>420328</v>
      </c>
      <c r="B6829" s="1" t="s">
        <v>1528</v>
      </c>
      <c r="C6829" s="1">
        <v>117086653</v>
      </c>
      <c r="D6829" s="1">
        <v>328</v>
      </c>
      <c r="E6829" s="1" t="s">
        <v>1863</v>
      </c>
      <c r="F6829" s="1" t="s">
        <v>236</v>
      </c>
      <c r="G6829" s="1" t="s">
        <v>204</v>
      </c>
      <c r="H6829" s="1" t="s">
        <v>240</v>
      </c>
    </row>
    <row r="6830" spans="1:8" x14ac:dyDescent="0.25">
      <c r="A6830" s="1">
        <v>420329</v>
      </c>
      <c r="B6830" s="1" t="s">
        <v>1528</v>
      </c>
      <c r="C6830" s="1">
        <v>117089003</v>
      </c>
      <c r="D6830" s="1">
        <v>329</v>
      </c>
      <c r="E6830" s="1" t="s">
        <v>1864</v>
      </c>
      <c r="F6830" s="1" t="s">
        <v>236</v>
      </c>
      <c r="G6830" s="1" t="s">
        <v>204</v>
      </c>
      <c r="H6830" s="1" t="s">
        <v>240</v>
      </c>
    </row>
    <row r="6831" spans="1:8" x14ac:dyDescent="0.25">
      <c r="A6831" s="1">
        <v>420330</v>
      </c>
      <c r="B6831" s="1" t="s">
        <v>1528</v>
      </c>
      <c r="C6831" s="1">
        <v>117412003</v>
      </c>
      <c r="D6831" s="1">
        <v>330</v>
      </c>
      <c r="E6831" s="1" t="s">
        <v>1865</v>
      </c>
      <c r="F6831" s="1" t="s">
        <v>232</v>
      </c>
      <c r="G6831" s="1" t="s">
        <v>205</v>
      </c>
      <c r="H6831" s="1" t="s">
        <v>240</v>
      </c>
    </row>
    <row r="6832" spans="1:8" x14ac:dyDescent="0.25">
      <c r="A6832" s="1">
        <v>420331</v>
      </c>
      <c r="B6832" s="1" t="s">
        <v>1528</v>
      </c>
      <c r="C6832" s="1">
        <v>117414003</v>
      </c>
      <c r="D6832" s="1">
        <v>331</v>
      </c>
      <c r="E6832" s="1" t="s">
        <v>1866</v>
      </c>
      <c r="F6832" s="1" t="s">
        <v>232</v>
      </c>
      <c r="G6832" s="1" t="s">
        <v>205</v>
      </c>
      <c r="H6832" s="1" t="s">
        <v>240</v>
      </c>
    </row>
    <row r="6833" spans="1:8" x14ac:dyDescent="0.25">
      <c r="A6833" s="1">
        <v>420332</v>
      </c>
      <c r="B6833" s="1" t="s">
        <v>1528</v>
      </c>
      <c r="C6833" s="1">
        <v>117414203</v>
      </c>
      <c r="D6833" s="1">
        <v>332</v>
      </c>
      <c r="E6833" s="1" t="s">
        <v>1867</v>
      </c>
      <c r="F6833" s="1" t="s">
        <v>232</v>
      </c>
      <c r="G6833" s="1" t="s">
        <v>205</v>
      </c>
      <c r="H6833" s="1" t="s">
        <v>240</v>
      </c>
    </row>
    <row r="6834" spans="1:8" x14ac:dyDescent="0.25">
      <c r="A6834" s="1">
        <v>420333</v>
      </c>
      <c r="B6834" s="1" t="s">
        <v>1528</v>
      </c>
      <c r="C6834" s="1">
        <v>117415004</v>
      </c>
      <c r="D6834" s="1">
        <v>333</v>
      </c>
      <c r="E6834" s="1" t="s">
        <v>1868</v>
      </c>
      <c r="F6834" s="1" t="s">
        <v>232</v>
      </c>
      <c r="G6834" s="1" t="s">
        <v>205</v>
      </c>
      <c r="H6834" s="1" t="s">
        <v>240</v>
      </c>
    </row>
    <row r="6835" spans="1:8" x14ac:dyDescent="0.25">
      <c r="A6835" s="1">
        <v>420334</v>
      </c>
      <c r="B6835" s="1" t="s">
        <v>1528</v>
      </c>
      <c r="C6835" s="1">
        <v>117415103</v>
      </c>
      <c r="D6835" s="1">
        <v>334</v>
      </c>
      <c r="E6835" s="1" t="s">
        <v>1869</v>
      </c>
      <c r="F6835" s="1" t="s">
        <v>232</v>
      </c>
      <c r="G6835" s="1" t="s">
        <v>205</v>
      </c>
      <c r="H6835" s="1" t="s">
        <v>240</v>
      </c>
    </row>
    <row r="6836" spans="1:8" x14ac:dyDescent="0.25">
      <c r="A6836" s="1">
        <v>420335</v>
      </c>
      <c r="B6836" s="1" t="s">
        <v>1528</v>
      </c>
      <c r="C6836" s="1">
        <v>117415303</v>
      </c>
      <c r="D6836" s="1">
        <v>335</v>
      </c>
      <c r="E6836" s="1" t="s">
        <v>1870</v>
      </c>
      <c r="F6836" s="1" t="s">
        <v>232</v>
      </c>
      <c r="G6836" s="1" t="s">
        <v>205</v>
      </c>
      <c r="H6836" s="1" t="s">
        <v>240</v>
      </c>
    </row>
    <row r="6837" spans="1:8" x14ac:dyDescent="0.25">
      <c r="A6837" s="1">
        <v>420336</v>
      </c>
      <c r="B6837" s="1" t="s">
        <v>1528</v>
      </c>
      <c r="C6837" s="1">
        <v>117416103</v>
      </c>
      <c r="D6837" s="1">
        <v>336</v>
      </c>
      <c r="E6837" s="1" t="s">
        <v>1871</v>
      </c>
      <c r="F6837" s="1" t="s">
        <v>232</v>
      </c>
      <c r="G6837" s="1" t="s">
        <v>205</v>
      </c>
      <c r="H6837" s="1" t="s">
        <v>240</v>
      </c>
    </row>
    <row r="6838" spans="1:8" x14ac:dyDescent="0.25">
      <c r="A6838" s="1">
        <v>420337</v>
      </c>
      <c r="B6838" s="1" t="s">
        <v>1528</v>
      </c>
      <c r="C6838" s="1">
        <v>117417202</v>
      </c>
      <c r="D6838" s="1">
        <v>337</v>
      </c>
      <c r="E6838" s="1" t="s">
        <v>1872</v>
      </c>
      <c r="F6838" s="1" t="s">
        <v>232</v>
      </c>
      <c r="G6838" s="1" t="s">
        <v>205</v>
      </c>
      <c r="H6838" s="1" t="s">
        <v>240</v>
      </c>
    </row>
    <row r="6839" spans="1:8" x14ac:dyDescent="0.25">
      <c r="A6839" s="1">
        <v>420338</v>
      </c>
      <c r="B6839" s="1" t="s">
        <v>1528</v>
      </c>
      <c r="C6839" s="1">
        <v>117576303</v>
      </c>
      <c r="D6839" s="1">
        <v>338</v>
      </c>
      <c r="E6839" s="1" t="s">
        <v>1873</v>
      </c>
      <c r="F6839" s="1" t="s">
        <v>236</v>
      </c>
      <c r="G6839" s="1" t="s">
        <v>206</v>
      </c>
      <c r="H6839" s="1" t="s">
        <v>240</v>
      </c>
    </row>
    <row r="6840" spans="1:8" x14ac:dyDescent="0.25">
      <c r="A6840" s="1">
        <v>420339</v>
      </c>
      <c r="B6840" s="1" t="s">
        <v>1528</v>
      </c>
      <c r="C6840" s="1">
        <v>117596003</v>
      </c>
      <c r="D6840" s="1">
        <v>339</v>
      </c>
      <c r="E6840" s="1" t="s">
        <v>1874</v>
      </c>
      <c r="F6840" s="1" t="s">
        <v>232</v>
      </c>
      <c r="G6840" s="1" t="s">
        <v>207</v>
      </c>
      <c r="H6840" s="1" t="s">
        <v>240</v>
      </c>
    </row>
    <row r="6841" spans="1:8" x14ac:dyDescent="0.25">
      <c r="A6841" s="1">
        <v>420340</v>
      </c>
      <c r="B6841" s="1" t="s">
        <v>1528</v>
      </c>
      <c r="C6841" s="1">
        <v>117597003</v>
      </c>
      <c r="D6841" s="1">
        <v>340</v>
      </c>
      <c r="E6841" s="1" t="s">
        <v>1875</v>
      </c>
      <c r="F6841" s="1" t="s">
        <v>232</v>
      </c>
      <c r="G6841" s="1" t="s">
        <v>207</v>
      </c>
      <c r="H6841" s="1" t="s">
        <v>240</v>
      </c>
    </row>
    <row r="6842" spans="1:8" x14ac:dyDescent="0.25">
      <c r="A6842" s="1">
        <v>420341</v>
      </c>
      <c r="B6842" s="1" t="s">
        <v>1528</v>
      </c>
      <c r="C6842" s="1">
        <v>117598503</v>
      </c>
      <c r="D6842" s="1">
        <v>341</v>
      </c>
      <c r="E6842" s="1" t="s">
        <v>1876</v>
      </c>
      <c r="F6842" s="1" t="s">
        <v>232</v>
      </c>
      <c r="G6842" s="1" t="s">
        <v>207</v>
      </c>
      <c r="H6842" s="1" t="s">
        <v>240</v>
      </c>
    </row>
    <row r="6843" spans="1:8" x14ac:dyDescent="0.25">
      <c r="A6843" s="1">
        <v>420342</v>
      </c>
      <c r="B6843" s="1" t="s">
        <v>1528</v>
      </c>
      <c r="C6843" s="1">
        <v>118401403</v>
      </c>
      <c r="D6843" s="1">
        <v>342</v>
      </c>
      <c r="E6843" s="1" t="s">
        <v>1877</v>
      </c>
      <c r="F6843" s="1" t="s">
        <v>236</v>
      </c>
      <c r="G6843" s="1" t="s">
        <v>208</v>
      </c>
      <c r="H6843" s="1" t="s">
        <v>240</v>
      </c>
    </row>
    <row r="6844" spans="1:8" x14ac:dyDescent="0.25">
      <c r="A6844" s="1">
        <v>420343</v>
      </c>
      <c r="B6844" s="1" t="s">
        <v>1528</v>
      </c>
      <c r="C6844" s="1">
        <v>118401603</v>
      </c>
      <c r="D6844" s="1">
        <v>343</v>
      </c>
      <c r="E6844" s="1" t="s">
        <v>1878</v>
      </c>
      <c r="F6844" s="1" t="s">
        <v>236</v>
      </c>
      <c r="G6844" s="1" t="s">
        <v>208</v>
      </c>
      <c r="H6844" s="1" t="s">
        <v>240</v>
      </c>
    </row>
    <row r="6845" spans="1:8" x14ac:dyDescent="0.25">
      <c r="A6845" s="1">
        <v>420344</v>
      </c>
      <c r="B6845" s="1" t="s">
        <v>1528</v>
      </c>
      <c r="C6845" s="1">
        <v>118402603</v>
      </c>
      <c r="D6845" s="1">
        <v>344</v>
      </c>
      <c r="E6845" s="1" t="s">
        <v>1879</v>
      </c>
      <c r="F6845" s="1" t="s">
        <v>236</v>
      </c>
      <c r="G6845" s="1" t="s">
        <v>208</v>
      </c>
      <c r="H6845" s="1" t="s">
        <v>240</v>
      </c>
    </row>
    <row r="6846" spans="1:8" x14ac:dyDescent="0.25">
      <c r="A6846" s="1">
        <v>420345</v>
      </c>
      <c r="B6846" s="1" t="s">
        <v>1528</v>
      </c>
      <c r="C6846" s="1">
        <v>118403003</v>
      </c>
      <c r="D6846" s="1">
        <v>345</v>
      </c>
      <c r="E6846" s="1" t="s">
        <v>1880</v>
      </c>
      <c r="F6846" s="1" t="s">
        <v>236</v>
      </c>
      <c r="G6846" s="1" t="s">
        <v>208</v>
      </c>
      <c r="H6846" s="1" t="s">
        <v>240</v>
      </c>
    </row>
    <row r="6847" spans="1:8" x14ac:dyDescent="0.25">
      <c r="A6847" s="1">
        <v>420346</v>
      </c>
      <c r="B6847" s="1" t="s">
        <v>1528</v>
      </c>
      <c r="C6847" s="1">
        <v>118403302</v>
      </c>
      <c r="D6847" s="1">
        <v>346</v>
      </c>
      <c r="E6847" s="1" t="s">
        <v>1881</v>
      </c>
      <c r="F6847" s="1" t="s">
        <v>236</v>
      </c>
      <c r="G6847" s="1" t="s">
        <v>208</v>
      </c>
      <c r="H6847" s="1" t="s">
        <v>240</v>
      </c>
    </row>
    <row r="6848" spans="1:8" x14ac:dyDescent="0.25">
      <c r="A6848" s="1">
        <v>420347</v>
      </c>
      <c r="B6848" s="1" t="s">
        <v>1528</v>
      </c>
      <c r="C6848" s="1">
        <v>118403903</v>
      </c>
      <c r="D6848" s="1">
        <v>347</v>
      </c>
      <c r="E6848" s="1" t="s">
        <v>1882</v>
      </c>
      <c r="F6848" s="1" t="s">
        <v>236</v>
      </c>
      <c r="G6848" s="1" t="s">
        <v>208</v>
      </c>
      <c r="H6848" s="1" t="s">
        <v>240</v>
      </c>
    </row>
    <row r="6849" spans="1:8" x14ac:dyDescent="0.25">
      <c r="A6849" s="1">
        <v>420348</v>
      </c>
      <c r="B6849" s="1" t="s">
        <v>1528</v>
      </c>
      <c r="C6849" s="1">
        <v>118406003</v>
      </c>
      <c r="D6849" s="1">
        <v>348</v>
      </c>
      <c r="E6849" s="1" t="s">
        <v>1883</v>
      </c>
      <c r="F6849" s="1" t="s">
        <v>236</v>
      </c>
      <c r="G6849" s="1" t="s">
        <v>208</v>
      </c>
      <c r="H6849" s="1" t="s">
        <v>240</v>
      </c>
    </row>
    <row r="6850" spans="1:8" x14ac:dyDescent="0.25">
      <c r="A6850" s="1">
        <v>420349</v>
      </c>
      <c r="B6850" s="1" t="s">
        <v>1528</v>
      </c>
      <c r="C6850" s="1">
        <v>118406602</v>
      </c>
      <c r="D6850" s="1">
        <v>349</v>
      </c>
      <c r="E6850" s="1" t="s">
        <v>1884</v>
      </c>
      <c r="F6850" s="1" t="s">
        <v>236</v>
      </c>
      <c r="G6850" s="1" t="s">
        <v>208</v>
      </c>
      <c r="H6850" s="1" t="s">
        <v>240</v>
      </c>
    </row>
    <row r="6851" spans="1:8" x14ac:dyDescent="0.25">
      <c r="A6851" s="1">
        <v>420350</v>
      </c>
      <c r="B6851" s="1" t="s">
        <v>1528</v>
      </c>
      <c r="C6851" s="1">
        <v>118408852</v>
      </c>
      <c r="D6851" s="1">
        <v>350</v>
      </c>
      <c r="E6851" s="1" t="s">
        <v>1885</v>
      </c>
      <c r="F6851" s="1" t="s">
        <v>236</v>
      </c>
      <c r="G6851" s="1" t="s">
        <v>208</v>
      </c>
      <c r="H6851" s="1" t="s">
        <v>240</v>
      </c>
    </row>
    <row r="6852" spans="1:8" x14ac:dyDescent="0.25">
      <c r="A6852" s="1">
        <v>420351</v>
      </c>
      <c r="B6852" s="1" t="s">
        <v>1528</v>
      </c>
      <c r="C6852" s="1">
        <v>118409203</v>
      </c>
      <c r="D6852" s="1">
        <v>351</v>
      </c>
      <c r="E6852" s="1" t="s">
        <v>1886</v>
      </c>
      <c r="F6852" s="1" t="s">
        <v>236</v>
      </c>
      <c r="G6852" s="1" t="s">
        <v>208</v>
      </c>
      <c r="H6852" s="1" t="s">
        <v>240</v>
      </c>
    </row>
    <row r="6853" spans="1:8" x14ac:dyDescent="0.25">
      <c r="A6853" s="1">
        <v>420352</v>
      </c>
      <c r="B6853" s="1" t="s">
        <v>1528</v>
      </c>
      <c r="C6853" s="1">
        <v>118409302</v>
      </c>
      <c r="D6853" s="1">
        <v>352</v>
      </c>
      <c r="E6853" s="1" t="s">
        <v>1887</v>
      </c>
      <c r="F6853" s="1" t="s">
        <v>236</v>
      </c>
      <c r="G6853" s="1" t="s">
        <v>208</v>
      </c>
      <c r="H6853" s="1" t="s">
        <v>240</v>
      </c>
    </row>
    <row r="6854" spans="1:8" x14ac:dyDescent="0.25">
      <c r="A6854" s="1">
        <v>420353</v>
      </c>
      <c r="B6854" s="1" t="s">
        <v>1528</v>
      </c>
      <c r="C6854" s="1">
        <v>118667503</v>
      </c>
      <c r="D6854" s="1">
        <v>353</v>
      </c>
      <c r="E6854" s="1" t="s">
        <v>1888</v>
      </c>
      <c r="F6854" s="1" t="s">
        <v>236</v>
      </c>
      <c r="G6854" s="1" t="s">
        <v>209</v>
      </c>
      <c r="H6854" s="1" t="s">
        <v>240</v>
      </c>
    </row>
    <row r="6855" spans="1:8" x14ac:dyDescent="0.25">
      <c r="A6855" s="1">
        <v>420354</v>
      </c>
      <c r="B6855" s="1" t="s">
        <v>1528</v>
      </c>
      <c r="C6855" s="1">
        <v>119350303</v>
      </c>
      <c r="D6855" s="1">
        <v>354</v>
      </c>
      <c r="E6855" s="1" t="s">
        <v>1889</v>
      </c>
      <c r="F6855" s="1" t="s">
        <v>236</v>
      </c>
      <c r="G6855" s="1" t="s">
        <v>210</v>
      </c>
      <c r="H6855" s="1" t="s">
        <v>240</v>
      </c>
    </row>
    <row r="6856" spans="1:8" x14ac:dyDescent="0.25">
      <c r="A6856" s="1">
        <v>420355</v>
      </c>
      <c r="B6856" s="1" t="s">
        <v>1528</v>
      </c>
      <c r="C6856" s="1">
        <v>119351303</v>
      </c>
      <c r="D6856" s="1">
        <v>355</v>
      </c>
      <c r="E6856" s="1" t="s">
        <v>1890</v>
      </c>
      <c r="F6856" s="1" t="s">
        <v>236</v>
      </c>
      <c r="G6856" s="1" t="s">
        <v>210</v>
      </c>
      <c r="H6856" s="1" t="s">
        <v>240</v>
      </c>
    </row>
    <row r="6857" spans="1:8" x14ac:dyDescent="0.25">
      <c r="A6857" s="1">
        <v>420356</v>
      </c>
      <c r="B6857" s="1" t="s">
        <v>1528</v>
      </c>
      <c r="C6857" s="1">
        <v>119352203</v>
      </c>
      <c r="D6857" s="1">
        <v>356</v>
      </c>
      <c r="E6857" s="1" t="s">
        <v>1891</v>
      </c>
      <c r="F6857" s="1" t="s">
        <v>236</v>
      </c>
      <c r="G6857" s="1" t="s">
        <v>210</v>
      </c>
      <c r="H6857" s="1" t="s">
        <v>240</v>
      </c>
    </row>
    <row r="6858" spans="1:8" x14ac:dyDescent="0.25">
      <c r="A6858" s="1">
        <v>420357</v>
      </c>
      <c r="B6858" s="1" t="s">
        <v>1528</v>
      </c>
      <c r="C6858" s="1">
        <v>119354603</v>
      </c>
      <c r="D6858" s="1">
        <v>357</v>
      </c>
      <c r="E6858" s="1" t="s">
        <v>1892</v>
      </c>
      <c r="F6858" s="1" t="s">
        <v>236</v>
      </c>
      <c r="G6858" s="1" t="s">
        <v>210</v>
      </c>
      <c r="H6858" s="1" t="s">
        <v>240</v>
      </c>
    </row>
    <row r="6859" spans="1:8" x14ac:dyDescent="0.25">
      <c r="A6859" s="1">
        <v>420358</v>
      </c>
      <c r="B6859" s="1" t="s">
        <v>1528</v>
      </c>
      <c r="C6859" s="1">
        <v>119355503</v>
      </c>
      <c r="D6859" s="1">
        <v>358</v>
      </c>
      <c r="E6859" s="1" t="s">
        <v>1893</v>
      </c>
      <c r="F6859" s="1" t="s">
        <v>236</v>
      </c>
      <c r="G6859" s="1" t="s">
        <v>210</v>
      </c>
      <c r="H6859" s="1" t="s">
        <v>240</v>
      </c>
    </row>
    <row r="6860" spans="1:8" x14ac:dyDescent="0.25">
      <c r="A6860" s="1">
        <v>420359</v>
      </c>
      <c r="B6860" s="1" t="s">
        <v>1528</v>
      </c>
      <c r="C6860" s="1">
        <v>119356503</v>
      </c>
      <c r="D6860" s="1">
        <v>359</v>
      </c>
      <c r="E6860" s="1" t="s">
        <v>1894</v>
      </c>
      <c r="F6860" s="1" t="s">
        <v>236</v>
      </c>
      <c r="G6860" s="1" t="s">
        <v>210</v>
      </c>
      <c r="H6860" s="1" t="s">
        <v>240</v>
      </c>
    </row>
    <row r="6861" spans="1:8" x14ac:dyDescent="0.25">
      <c r="A6861" s="1">
        <v>420360</v>
      </c>
      <c r="B6861" s="1" t="s">
        <v>1528</v>
      </c>
      <c r="C6861" s="1">
        <v>119356603</v>
      </c>
      <c r="D6861" s="1">
        <v>360</v>
      </c>
      <c r="E6861" s="1" t="s">
        <v>1895</v>
      </c>
      <c r="F6861" s="1" t="s">
        <v>236</v>
      </c>
      <c r="G6861" s="1" t="s">
        <v>210</v>
      </c>
      <c r="H6861" s="1" t="s">
        <v>240</v>
      </c>
    </row>
    <row r="6862" spans="1:8" x14ac:dyDescent="0.25">
      <c r="A6862" s="1">
        <v>420361</v>
      </c>
      <c r="B6862" s="1" t="s">
        <v>1528</v>
      </c>
      <c r="C6862" s="1">
        <v>119357003</v>
      </c>
      <c r="D6862" s="1">
        <v>361</v>
      </c>
      <c r="E6862" s="1" t="s">
        <v>1896</v>
      </c>
      <c r="F6862" s="1" t="s">
        <v>236</v>
      </c>
      <c r="G6862" s="1" t="s">
        <v>210</v>
      </c>
      <c r="H6862" s="1" t="s">
        <v>240</v>
      </c>
    </row>
    <row r="6863" spans="1:8" x14ac:dyDescent="0.25">
      <c r="A6863" s="1">
        <v>420362</v>
      </c>
      <c r="B6863" s="1" t="s">
        <v>1528</v>
      </c>
      <c r="C6863" s="1">
        <v>119357402</v>
      </c>
      <c r="D6863" s="1">
        <v>362</v>
      </c>
      <c r="E6863" s="1" t="s">
        <v>1897</v>
      </c>
      <c r="F6863" s="1" t="s">
        <v>236</v>
      </c>
      <c r="G6863" s="1" t="s">
        <v>210</v>
      </c>
      <c r="H6863" s="1" t="s">
        <v>240</v>
      </c>
    </row>
    <row r="6864" spans="1:8" x14ac:dyDescent="0.25">
      <c r="A6864" s="1">
        <v>420363</v>
      </c>
      <c r="B6864" s="1" t="s">
        <v>1528</v>
      </c>
      <c r="C6864" s="1">
        <v>119358403</v>
      </c>
      <c r="D6864" s="1">
        <v>363</v>
      </c>
      <c r="E6864" s="1" t="s">
        <v>1898</v>
      </c>
      <c r="F6864" s="1" t="s">
        <v>236</v>
      </c>
      <c r="G6864" s="1" t="s">
        <v>210</v>
      </c>
      <c r="H6864" s="1" t="s">
        <v>240</v>
      </c>
    </row>
    <row r="6865" spans="1:8" x14ac:dyDescent="0.25">
      <c r="A6865" s="1">
        <v>420364</v>
      </c>
      <c r="B6865" s="1" t="s">
        <v>1528</v>
      </c>
      <c r="C6865" s="1">
        <v>119581003</v>
      </c>
      <c r="D6865" s="1">
        <v>364</v>
      </c>
      <c r="E6865" s="1" t="s">
        <v>1899</v>
      </c>
      <c r="F6865" s="1" t="s">
        <v>236</v>
      </c>
      <c r="G6865" s="1" t="s">
        <v>211</v>
      </c>
      <c r="H6865" s="1" t="s">
        <v>240</v>
      </c>
    </row>
    <row r="6866" spans="1:8" x14ac:dyDescent="0.25">
      <c r="A6866" s="1">
        <v>420365</v>
      </c>
      <c r="B6866" s="1" t="s">
        <v>1528</v>
      </c>
      <c r="C6866" s="1">
        <v>119582503</v>
      </c>
      <c r="D6866" s="1">
        <v>365</v>
      </c>
      <c r="E6866" s="1" t="s">
        <v>1900</v>
      </c>
      <c r="F6866" s="1" t="s">
        <v>236</v>
      </c>
      <c r="G6866" s="1" t="s">
        <v>211</v>
      </c>
      <c r="H6866" s="1" t="s">
        <v>240</v>
      </c>
    </row>
    <row r="6867" spans="1:8" x14ac:dyDescent="0.25">
      <c r="A6867" s="1">
        <v>420366</v>
      </c>
      <c r="B6867" s="1" t="s">
        <v>1528</v>
      </c>
      <c r="C6867" s="1">
        <v>119583003</v>
      </c>
      <c r="D6867" s="1">
        <v>366</v>
      </c>
      <c r="E6867" s="1" t="s">
        <v>1901</v>
      </c>
      <c r="F6867" s="1" t="s">
        <v>236</v>
      </c>
      <c r="G6867" s="1" t="s">
        <v>211</v>
      </c>
      <c r="H6867" s="1" t="s">
        <v>240</v>
      </c>
    </row>
    <row r="6868" spans="1:8" x14ac:dyDescent="0.25">
      <c r="A6868" s="1">
        <v>420367</v>
      </c>
      <c r="B6868" s="1" t="s">
        <v>1528</v>
      </c>
      <c r="C6868" s="1">
        <v>119584503</v>
      </c>
      <c r="D6868" s="1">
        <v>367</v>
      </c>
      <c r="E6868" s="1" t="s">
        <v>1902</v>
      </c>
      <c r="F6868" s="1" t="s">
        <v>236</v>
      </c>
      <c r="G6868" s="1" t="s">
        <v>211</v>
      </c>
      <c r="H6868" s="1" t="s">
        <v>240</v>
      </c>
    </row>
    <row r="6869" spans="1:8" x14ac:dyDescent="0.25">
      <c r="A6869" s="1">
        <v>420368</v>
      </c>
      <c r="B6869" s="1" t="s">
        <v>1528</v>
      </c>
      <c r="C6869" s="1">
        <v>119584603</v>
      </c>
      <c r="D6869" s="1">
        <v>368</v>
      </c>
      <c r="E6869" s="1" t="s">
        <v>1903</v>
      </c>
      <c r="F6869" s="1" t="s">
        <v>236</v>
      </c>
      <c r="G6869" s="1" t="s">
        <v>211</v>
      </c>
      <c r="H6869" s="1" t="s">
        <v>240</v>
      </c>
    </row>
    <row r="6870" spans="1:8" x14ac:dyDescent="0.25">
      <c r="A6870" s="1">
        <v>420369</v>
      </c>
      <c r="B6870" s="1" t="s">
        <v>1528</v>
      </c>
      <c r="C6870" s="1">
        <v>119586503</v>
      </c>
      <c r="D6870" s="1">
        <v>369</v>
      </c>
      <c r="E6870" s="1" t="s">
        <v>1904</v>
      </c>
      <c r="F6870" s="1" t="s">
        <v>236</v>
      </c>
      <c r="G6870" s="1" t="s">
        <v>211</v>
      </c>
      <c r="H6870" s="1" t="s">
        <v>240</v>
      </c>
    </row>
    <row r="6871" spans="1:8" x14ac:dyDescent="0.25">
      <c r="A6871" s="1">
        <v>420370</v>
      </c>
      <c r="B6871" s="1" t="s">
        <v>1528</v>
      </c>
      <c r="C6871" s="1">
        <v>119648303</v>
      </c>
      <c r="D6871" s="1">
        <v>370</v>
      </c>
      <c r="E6871" s="1" t="s">
        <v>1905</v>
      </c>
      <c r="F6871" s="1" t="s">
        <v>236</v>
      </c>
      <c r="G6871" s="1" t="s">
        <v>213</v>
      </c>
      <c r="H6871" s="1" t="s">
        <v>240</v>
      </c>
    </row>
    <row r="6872" spans="1:8" x14ac:dyDescent="0.25">
      <c r="A6872" s="1">
        <v>420371</v>
      </c>
      <c r="B6872" s="1" t="s">
        <v>1528</v>
      </c>
      <c r="C6872" s="1">
        <v>119648703</v>
      </c>
      <c r="D6872" s="1">
        <v>371</v>
      </c>
      <c r="E6872" s="1" t="s">
        <v>1906</v>
      </c>
      <c r="F6872" s="1" t="s">
        <v>236</v>
      </c>
      <c r="G6872" s="1" t="s">
        <v>213</v>
      </c>
      <c r="H6872" s="1" t="s">
        <v>240</v>
      </c>
    </row>
    <row r="6873" spans="1:8" x14ac:dyDescent="0.25">
      <c r="A6873" s="1">
        <v>420372</v>
      </c>
      <c r="B6873" s="1" t="s">
        <v>1528</v>
      </c>
      <c r="C6873" s="1">
        <v>119648903</v>
      </c>
      <c r="D6873" s="1">
        <v>372</v>
      </c>
      <c r="E6873" s="1" t="s">
        <v>1907</v>
      </c>
      <c r="F6873" s="1" t="s">
        <v>236</v>
      </c>
      <c r="G6873" s="1" t="s">
        <v>213</v>
      </c>
      <c r="H6873" s="1" t="s">
        <v>240</v>
      </c>
    </row>
    <row r="6874" spans="1:8" x14ac:dyDescent="0.25">
      <c r="A6874" s="1">
        <v>420373</v>
      </c>
      <c r="B6874" s="1" t="s">
        <v>1528</v>
      </c>
      <c r="C6874" s="1">
        <v>119665003</v>
      </c>
      <c r="D6874" s="1">
        <v>373</v>
      </c>
      <c r="E6874" s="1" t="s">
        <v>1908</v>
      </c>
      <c r="F6874" s="1" t="s">
        <v>236</v>
      </c>
      <c r="G6874" s="1" t="s">
        <v>209</v>
      </c>
      <c r="H6874" s="1" t="s">
        <v>240</v>
      </c>
    </row>
    <row r="6875" spans="1:8" x14ac:dyDescent="0.25">
      <c r="A6875" s="1">
        <v>420374</v>
      </c>
      <c r="B6875" s="1" t="s">
        <v>1528</v>
      </c>
      <c r="C6875" s="1">
        <v>120452003</v>
      </c>
      <c r="D6875" s="1">
        <v>374</v>
      </c>
      <c r="E6875" s="1" t="s">
        <v>1909</v>
      </c>
      <c r="F6875" s="1" t="s">
        <v>236</v>
      </c>
      <c r="G6875" s="1" t="s">
        <v>214</v>
      </c>
      <c r="H6875" s="1" t="s">
        <v>240</v>
      </c>
    </row>
    <row r="6876" spans="1:8" x14ac:dyDescent="0.25">
      <c r="A6876" s="1">
        <v>420375</v>
      </c>
      <c r="B6876" s="1" t="s">
        <v>1528</v>
      </c>
      <c r="C6876" s="1">
        <v>120455203</v>
      </c>
      <c r="D6876" s="1">
        <v>375</v>
      </c>
      <c r="E6876" s="1" t="s">
        <v>1910</v>
      </c>
      <c r="F6876" s="1" t="s">
        <v>236</v>
      </c>
      <c r="G6876" s="1" t="s">
        <v>214</v>
      </c>
      <c r="H6876" s="1" t="s">
        <v>240</v>
      </c>
    </row>
    <row r="6877" spans="1:8" x14ac:dyDescent="0.25">
      <c r="A6877" s="1">
        <v>420376</v>
      </c>
      <c r="B6877" s="1" t="s">
        <v>1528</v>
      </c>
      <c r="C6877" s="1">
        <v>120455403</v>
      </c>
      <c r="D6877" s="1">
        <v>376</v>
      </c>
      <c r="E6877" s="1" t="s">
        <v>1911</v>
      </c>
      <c r="F6877" s="1" t="s">
        <v>236</v>
      </c>
      <c r="G6877" s="1" t="s">
        <v>214</v>
      </c>
      <c r="H6877" s="1" t="s">
        <v>240</v>
      </c>
    </row>
    <row r="6878" spans="1:8" x14ac:dyDescent="0.25">
      <c r="A6878" s="1">
        <v>420377</v>
      </c>
      <c r="B6878" s="1" t="s">
        <v>1528</v>
      </c>
      <c r="C6878" s="1">
        <v>120456003</v>
      </c>
      <c r="D6878" s="1">
        <v>377</v>
      </c>
      <c r="E6878" s="1" t="s">
        <v>1912</v>
      </c>
      <c r="F6878" s="1" t="s">
        <v>236</v>
      </c>
      <c r="G6878" s="1" t="s">
        <v>214</v>
      </c>
      <c r="H6878" s="1" t="s">
        <v>240</v>
      </c>
    </row>
    <row r="6879" spans="1:8" x14ac:dyDescent="0.25">
      <c r="A6879" s="1">
        <v>420378</v>
      </c>
      <c r="B6879" s="1" t="s">
        <v>1528</v>
      </c>
      <c r="C6879" s="1">
        <v>120480803</v>
      </c>
      <c r="D6879" s="1">
        <v>378</v>
      </c>
      <c r="E6879" s="1" t="s">
        <v>1913</v>
      </c>
      <c r="F6879" s="1" t="s">
        <v>235</v>
      </c>
      <c r="G6879" s="1" t="s">
        <v>215</v>
      </c>
      <c r="H6879" s="1" t="s">
        <v>240</v>
      </c>
    </row>
    <row r="6880" spans="1:8" x14ac:dyDescent="0.25">
      <c r="A6880" s="1">
        <v>420379</v>
      </c>
      <c r="B6880" s="1" t="s">
        <v>1528</v>
      </c>
      <c r="C6880" s="1">
        <v>120481002</v>
      </c>
      <c r="D6880" s="1">
        <v>379</v>
      </c>
      <c r="E6880" s="1" t="s">
        <v>1914</v>
      </c>
      <c r="F6880" s="1" t="s">
        <v>235</v>
      </c>
      <c r="G6880" s="1" t="s">
        <v>215</v>
      </c>
      <c r="H6880" s="1" t="s">
        <v>240</v>
      </c>
    </row>
    <row r="6881" spans="1:8" x14ac:dyDescent="0.25">
      <c r="A6881" s="1">
        <v>420380</v>
      </c>
      <c r="B6881" s="1" t="s">
        <v>1528</v>
      </c>
      <c r="C6881" s="1">
        <v>120483302</v>
      </c>
      <c r="D6881" s="1">
        <v>380</v>
      </c>
      <c r="E6881" s="1" t="s">
        <v>1915</v>
      </c>
      <c r="F6881" s="1" t="s">
        <v>235</v>
      </c>
      <c r="G6881" s="1" t="s">
        <v>215</v>
      </c>
      <c r="H6881" s="1" t="s">
        <v>240</v>
      </c>
    </row>
    <row r="6882" spans="1:8" x14ac:dyDescent="0.25">
      <c r="A6882" s="1">
        <v>420381</v>
      </c>
      <c r="B6882" s="1" t="s">
        <v>1528</v>
      </c>
      <c r="C6882" s="1">
        <v>120484803</v>
      </c>
      <c r="D6882" s="1">
        <v>381</v>
      </c>
      <c r="E6882" s="1" t="s">
        <v>1916</v>
      </c>
      <c r="F6882" s="1" t="s">
        <v>235</v>
      </c>
      <c r="G6882" s="1" t="s">
        <v>215</v>
      </c>
      <c r="H6882" s="1" t="s">
        <v>240</v>
      </c>
    </row>
    <row r="6883" spans="1:8" x14ac:dyDescent="0.25">
      <c r="A6883" s="1">
        <v>420382</v>
      </c>
      <c r="B6883" s="1" t="s">
        <v>1528</v>
      </c>
      <c r="C6883" s="1">
        <v>120484903</v>
      </c>
      <c r="D6883" s="1">
        <v>382</v>
      </c>
      <c r="E6883" s="1" t="s">
        <v>1917</v>
      </c>
      <c r="F6883" s="1" t="s">
        <v>235</v>
      </c>
      <c r="G6883" s="1" t="s">
        <v>215</v>
      </c>
      <c r="H6883" s="1" t="s">
        <v>240</v>
      </c>
    </row>
    <row r="6884" spans="1:8" x14ac:dyDescent="0.25">
      <c r="A6884" s="1">
        <v>420383</v>
      </c>
      <c r="B6884" s="1" t="s">
        <v>1528</v>
      </c>
      <c r="C6884" s="1">
        <v>120485603</v>
      </c>
      <c r="D6884" s="1">
        <v>383</v>
      </c>
      <c r="E6884" s="1" t="s">
        <v>1918</v>
      </c>
      <c r="F6884" s="1" t="s">
        <v>235</v>
      </c>
      <c r="G6884" s="1" t="s">
        <v>215</v>
      </c>
      <c r="H6884" s="1" t="s">
        <v>240</v>
      </c>
    </row>
    <row r="6885" spans="1:8" x14ac:dyDescent="0.25">
      <c r="A6885" s="1">
        <v>420384</v>
      </c>
      <c r="B6885" s="1" t="s">
        <v>1528</v>
      </c>
      <c r="C6885" s="1">
        <v>120486003</v>
      </c>
      <c r="D6885" s="1">
        <v>384</v>
      </c>
      <c r="E6885" s="1" t="s">
        <v>1919</v>
      </c>
      <c r="F6885" s="1" t="s">
        <v>235</v>
      </c>
      <c r="G6885" s="1" t="s">
        <v>215</v>
      </c>
      <c r="H6885" s="1" t="s">
        <v>240</v>
      </c>
    </row>
    <row r="6886" spans="1:8" x14ac:dyDescent="0.25">
      <c r="A6886" s="1">
        <v>420385</v>
      </c>
      <c r="B6886" s="1" t="s">
        <v>1528</v>
      </c>
      <c r="C6886" s="1">
        <v>120488603</v>
      </c>
      <c r="D6886" s="1">
        <v>385</v>
      </c>
      <c r="E6886" s="1" t="s">
        <v>1920</v>
      </c>
      <c r="F6886" s="1" t="s">
        <v>235</v>
      </c>
      <c r="G6886" s="1" t="s">
        <v>215</v>
      </c>
      <c r="H6886" s="1" t="s">
        <v>240</v>
      </c>
    </row>
    <row r="6887" spans="1:8" x14ac:dyDescent="0.25">
      <c r="A6887" s="1">
        <v>420386</v>
      </c>
      <c r="B6887" s="1" t="s">
        <v>1528</v>
      </c>
      <c r="C6887" s="1">
        <v>120522003</v>
      </c>
      <c r="D6887" s="1">
        <v>386</v>
      </c>
      <c r="E6887" s="1" t="s">
        <v>1921</v>
      </c>
      <c r="F6887" s="1" t="s">
        <v>236</v>
      </c>
      <c r="G6887" s="1" t="s">
        <v>212</v>
      </c>
      <c r="H6887" s="1" t="s">
        <v>240</v>
      </c>
    </row>
    <row r="6888" spans="1:8" x14ac:dyDescent="0.25">
      <c r="A6888" s="1">
        <v>420387</v>
      </c>
      <c r="B6888" s="1" t="s">
        <v>1528</v>
      </c>
      <c r="C6888" s="1">
        <v>121135003</v>
      </c>
      <c r="D6888" s="1">
        <v>387</v>
      </c>
      <c r="E6888" s="1" t="s">
        <v>1922</v>
      </c>
      <c r="F6888" s="1" t="s">
        <v>235</v>
      </c>
      <c r="G6888" s="1" t="s">
        <v>216</v>
      </c>
      <c r="H6888" s="1" t="s">
        <v>240</v>
      </c>
    </row>
    <row r="6889" spans="1:8" x14ac:dyDescent="0.25">
      <c r="A6889" s="1">
        <v>420388</v>
      </c>
      <c r="B6889" s="1" t="s">
        <v>1528</v>
      </c>
      <c r="C6889" s="1">
        <v>121135503</v>
      </c>
      <c r="D6889" s="1">
        <v>388</v>
      </c>
      <c r="E6889" s="1" t="s">
        <v>1923</v>
      </c>
      <c r="F6889" s="1" t="s">
        <v>235</v>
      </c>
      <c r="G6889" s="1" t="s">
        <v>216</v>
      </c>
      <c r="H6889" s="1" t="s">
        <v>240</v>
      </c>
    </row>
    <row r="6890" spans="1:8" x14ac:dyDescent="0.25">
      <c r="A6890" s="1">
        <v>420389</v>
      </c>
      <c r="B6890" s="1" t="s">
        <v>1528</v>
      </c>
      <c r="C6890" s="1">
        <v>121136503</v>
      </c>
      <c r="D6890" s="1">
        <v>389</v>
      </c>
      <c r="E6890" s="1" t="s">
        <v>1924</v>
      </c>
      <c r="F6890" s="1" t="s">
        <v>235</v>
      </c>
      <c r="G6890" s="1" t="s">
        <v>216</v>
      </c>
      <c r="H6890" s="1" t="s">
        <v>240</v>
      </c>
    </row>
    <row r="6891" spans="1:8" x14ac:dyDescent="0.25">
      <c r="A6891" s="1">
        <v>420390</v>
      </c>
      <c r="B6891" s="1" t="s">
        <v>1528</v>
      </c>
      <c r="C6891" s="1">
        <v>121136603</v>
      </c>
      <c r="D6891" s="1">
        <v>390</v>
      </c>
      <c r="E6891" s="1" t="s">
        <v>1925</v>
      </c>
      <c r="F6891" s="1" t="s">
        <v>235</v>
      </c>
      <c r="G6891" s="1" t="s">
        <v>216</v>
      </c>
      <c r="H6891" s="1" t="s">
        <v>240</v>
      </c>
    </row>
    <row r="6892" spans="1:8" x14ac:dyDescent="0.25">
      <c r="A6892" s="1">
        <v>420391</v>
      </c>
      <c r="B6892" s="1" t="s">
        <v>1528</v>
      </c>
      <c r="C6892" s="1">
        <v>121139004</v>
      </c>
      <c r="D6892" s="1">
        <v>391</v>
      </c>
      <c r="E6892" s="1" t="s">
        <v>1926</v>
      </c>
      <c r="F6892" s="1" t="s">
        <v>235</v>
      </c>
      <c r="G6892" s="1" t="s">
        <v>216</v>
      </c>
      <c r="H6892" s="1" t="s">
        <v>240</v>
      </c>
    </row>
    <row r="6893" spans="1:8" x14ac:dyDescent="0.25">
      <c r="A6893" s="1">
        <v>420392</v>
      </c>
      <c r="B6893" s="1" t="s">
        <v>1528</v>
      </c>
      <c r="C6893" s="1">
        <v>121390302</v>
      </c>
      <c r="D6893" s="1">
        <v>392</v>
      </c>
      <c r="E6893" s="1" t="s">
        <v>1927</v>
      </c>
      <c r="F6893" s="1" t="s">
        <v>235</v>
      </c>
      <c r="G6893" s="1" t="s">
        <v>217</v>
      </c>
      <c r="H6893" s="1" t="s">
        <v>240</v>
      </c>
    </row>
    <row r="6894" spans="1:8" x14ac:dyDescent="0.25">
      <c r="A6894" s="1">
        <v>420393</v>
      </c>
      <c r="B6894" s="1" t="s">
        <v>1528</v>
      </c>
      <c r="C6894" s="1">
        <v>121391303</v>
      </c>
      <c r="D6894" s="1">
        <v>393</v>
      </c>
      <c r="E6894" s="1" t="s">
        <v>1928</v>
      </c>
      <c r="F6894" s="1" t="s">
        <v>235</v>
      </c>
      <c r="G6894" s="1" t="s">
        <v>217</v>
      </c>
      <c r="H6894" s="1" t="s">
        <v>240</v>
      </c>
    </row>
    <row r="6895" spans="1:8" x14ac:dyDescent="0.25">
      <c r="A6895" s="1">
        <v>420394</v>
      </c>
      <c r="B6895" s="1" t="s">
        <v>1528</v>
      </c>
      <c r="C6895" s="1">
        <v>121392303</v>
      </c>
      <c r="D6895" s="1">
        <v>394</v>
      </c>
      <c r="E6895" s="1" t="s">
        <v>1929</v>
      </c>
      <c r="F6895" s="1" t="s">
        <v>235</v>
      </c>
      <c r="G6895" s="1" t="s">
        <v>217</v>
      </c>
      <c r="H6895" s="1" t="s">
        <v>240</v>
      </c>
    </row>
    <row r="6896" spans="1:8" x14ac:dyDescent="0.25">
      <c r="A6896" s="1">
        <v>420395</v>
      </c>
      <c r="B6896" s="1" t="s">
        <v>1528</v>
      </c>
      <c r="C6896" s="1">
        <v>121394503</v>
      </c>
      <c r="D6896" s="1">
        <v>395</v>
      </c>
      <c r="E6896" s="1" t="s">
        <v>1930</v>
      </c>
      <c r="F6896" s="1" t="s">
        <v>235</v>
      </c>
      <c r="G6896" s="1" t="s">
        <v>217</v>
      </c>
      <c r="H6896" s="1" t="s">
        <v>240</v>
      </c>
    </row>
    <row r="6897" spans="1:8" x14ac:dyDescent="0.25">
      <c r="A6897" s="1">
        <v>420396</v>
      </c>
      <c r="B6897" s="1" t="s">
        <v>1528</v>
      </c>
      <c r="C6897" s="1">
        <v>121394603</v>
      </c>
      <c r="D6897" s="1">
        <v>396</v>
      </c>
      <c r="E6897" s="1" t="s">
        <v>1931</v>
      </c>
      <c r="F6897" s="1" t="s">
        <v>235</v>
      </c>
      <c r="G6897" s="1" t="s">
        <v>217</v>
      </c>
      <c r="H6897" s="1" t="s">
        <v>240</v>
      </c>
    </row>
    <row r="6898" spans="1:8" x14ac:dyDescent="0.25">
      <c r="A6898" s="1">
        <v>420397</v>
      </c>
      <c r="B6898" s="1" t="s">
        <v>1528</v>
      </c>
      <c r="C6898" s="1">
        <v>121395103</v>
      </c>
      <c r="D6898" s="1">
        <v>397</v>
      </c>
      <c r="E6898" s="1" t="s">
        <v>1932</v>
      </c>
      <c r="F6898" s="1" t="s">
        <v>235</v>
      </c>
      <c r="G6898" s="1" t="s">
        <v>217</v>
      </c>
      <c r="H6898" s="1" t="s">
        <v>240</v>
      </c>
    </row>
    <row r="6899" spans="1:8" x14ac:dyDescent="0.25">
      <c r="A6899" s="1">
        <v>420398</v>
      </c>
      <c r="B6899" s="1" t="s">
        <v>1528</v>
      </c>
      <c r="C6899" s="1">
        <v>121395603</v>
      </c>
      <c r="D6899" s="1">
        <v>398</v>
      </c>
      <c r="E6899" s="1" t="s">
        <v>1933</v>
      </c>
      <c r="F6899" s="1" t="s">
        <v>235</v>
      </c>
      <c r="G6899" s="1" t="s">
        <v>217</v>
      </c>
      <c r="H6899" s="1" t="s">
        <v>240</v>
      </c>
    </row>
    <row r="6900" spans="1:8" x14ac:dyDescent="0.25">
      <c r="A6900" s="1">
        <v>420399</v>
      </c>
      <c r="B6900" s="1" t="s">
        <v>1528</v>
      </c>
      <c r="C6900" s="1">
        <v>121395703</v>
      </c>
      <c r="D6900" s="1">
        <v>399</v>
      </c>
      <c r="E6900" s="1" t="s">
        <v>1934</v>
      </c>
      <c r="F6900" s="1" t="s">
        <v>235</v>
      </c>
      <c r="G6900" s="1" t="s">
        <v>217</v>
      </c>
      <c r="H6900" s="1" t="s">
        <v>240</v>
      </c>
    </row>
    <row r="6901" spans="1:8" x14ac:dyDescent="0.25">
      <c r="A6901" s="1">
        <v>420400</v>
      </c>
      <c r="B6901" s="1" t="s">
        <v>1528</v>
      </c>
      <c r="C6901" s="1">
        <v>121397803</v>
      </c>
      <c r="D6901" s="1">
        <v>400</v>
      </c>
      <c r="E6901" s="1" t="s">
        <v>1935</v>
      </c>
      <c r="F6901" s="1" t="s">
        <v>235</v>
      </c>
      <c r="G6901" s="1" t="s">
        <v>217</v>
      </c>
      <c r="H6901" s="1" t="s">
        <v>240</v>
      </c>
    </row>
    <row r="6902" spans="1:8" x14ac:dyDescent="0.25">
      <c r="A6902" s="1">
        <v>420401</v>
      </c>
      <c r="B6902" s="1" t="s">
        <v>1528</v>
      </c>
      <c r="C6902" s="1">
        <v>122091002</v>
      </c>
      <c r="D6902" s="1">
        <v>401</v>
      </c>
      <c r="E6902" s="1" t="s">
        <v>1936</v>
      </c>
      <c r="F6902" s="1" t="s">
        <v>237</v>
      </c>
      <c r="G6902" s="1" t="s">
        <v>218</v>
      </c>
      <c r="H6902" s="1" t="s">
        <v>240</v>
      </c>
    </row>
    <row r="6903" spans="1:8" x14ac:dyDescent="0.25">
      <c r="A6903" s="1">
        <v>420402</v>
      </c>
      <c r="B6903" s="1" t="s">
        <v>1528</v>
      </c>
      <c r="C6903" s="1">
        <v>122091303</v>
      </c>
      <c r="D6903" s="1">
        <v>402</v>
      </c>
      <c r="E6903" s="1" t="s">
        <v>1937</v>
      </c>
      <c r="F6903" s="1" t="s">
        <v>237</v>
      </c>
      <c r="G6903" s="1" t="s">
        <v>218</v>
      </c>
      <c r="H6903" s="1" t="s">
        <v>240</v>
      </c>
    </row>
    <row r="6904" spans="1:8" x14ac:dyDescent="0.25">
      <c r="A6904" s="1">
        <v>420403</v>
      </c>
      <c r="B6904" s="1" t="s">
        <v>1528</v>
      </c>
      <c r="C6904" s="1">
        <v>122091352</v>
      </c>
      <c r="D6904" s="1">
        <v>403</v>
      </c>
      <c r="E6904" s="1" t="s">
        <v>1938</v>
      </c>
      <c r="F6904" s="1" t="s">
        <v>237</v>
      </c>
      <c r="G6904" s="1" t="s">
        <v>218</v>
      </c>
      <c r="H6904" s="1" t="s">
        <v>240</v>
      </c>
    </row>
    <row r="6905" spans="1:8" x14ac:dyDescent="0.25">
      <c r="A6905" s="1">
        <v>420404</v>
      </c>
      <c r="B6905" s="1" t="s">
        <v>1528</v>
      </c>
      <c r="C6905" s="1">
        <v>122092002</v>
      </c>
      <c r="D6905" s="1">
        <v>404</v>
      </c>
      <c r="E6905" s="1" t="s">
        <v>1939</v>
      </c>
      <c r="F6905" s="1" t="s">
        <v>237</v>
      </c>
      <c r="G6905" s="1" t="s">
        <v>218</v>
      </c>
      <c r="H6905" s="1" t="s">
        <v>240</v>
      </c>
    </row>
    <row r="6906" spans="1:8" x14ac:dyDescent="0.25">
      <c r="A6906" s="1">
        <v>420405</v>
      </c>
      <c r="B6906" s="1" t="s">
        <v>1528</v>
      </c>
      <c r="C6906" s="1">
        <v>122092102</v>
      </c>
      <c r="D6906" s="1">
        <v>405</v>
      </c>
      <c r="E6906" s="1" t="s">
        <v>1940</v>
      </c>
      <c r="F6906" s="1" t="s">
        <v>237</v>
      </c>
      <c r="G6906" s="1" t="s">
        <v>218</v>
      </c>
      <c r="H6906" s="1" t="s">
        <v>240</v>
      </c>
    </row>
    <row r="6907" spans="1:8" x14ac:dyDescent="0.25">
      <c r="A6907" s="1">
        <v>420406</v>
      </c>
      <c r="B6907" s="1" t="s">
        <v>1528</v>
      </c>
      <c r="C6907" s="1">
        <v>122092353</v>
      </c>
      <c r="D6907" s="1">
        <v>406</v>
      </c>
      <c r="E6907" s="1" t="s">
        <v>1941</v>
      </c>
      <c r="F6907" s="1" t="s">
        <v>237</v>
      </c>
      <c r="G6907" s="1" t="s">
        <v>218</v>
      </c>
      <c r="H6907" s="1" t="s">
        <v>240</v>
      </c>
    </row>
    <row r="6908" spans="1:8" x14ac:dyDescent="0.25">
      <c r="A6908" s="1">
        <v>420407</v>
      </c>
      <c r="B6908" s="1" t="s">
        <v>1528</v>
      </c>
      <c r="C6908" s="1">
        <v>122097203</v>
      </c>
      <c r="D6908" s="1">
        <v>407</v>
      </c>
      <c r="E6908" s="1" t="s">
        <v>1942</v>
      </c>
      <c r="F6908" s="1" t="s">
        <v>237</v>
      </c>
      <c r="G6908" s="1" t="s">
        <v>218</v>
      </c>
      <c r="H6908" s="1" t="s">
        <v>240</v>
      </c>
    </row>
    <row r="6909" spans="1:8" x14ac:dyDescent="0.25">
      <c r="A6909" s="1">
        <v>420408</v>
      </c>
      <c r="B6909" s="1" t="s">
        <v>1528</v>
      </c>
      <c r="C6909" s="1">
        <v>122097502</v>
      </c>
      <c r="D6909" s="1">
        <v>408</v>
      </c>
      <c r="E6909" s="1" t="s">
        <v>1943</v>
      </c>
      <c r="F6909" s="1" t="s">
        <v>237</v>
      </c>
      <c r="G6909" s="1" t="s">
        <v>218</v>
      </c>
      <c r="H6909" s="1" t="s">
        <v>240</v>
      </c>
    </row>
    <row r="6910" spans="1:8" x14ac:dyDescent="0.25">
      <c r="A6910" s="1">
        <v>420409</v>
      </c>
      <c r="B6910" s="1" t="s">
        <v>1528</v>
      </c>
      <c r="C6910" s="1">
        <v>122097604</v>
      </c>
      <c r="D6910" s="1">
        <v>409</v>
      </c>
      <c r="E6910" s="1" t="s">
        <v>1944</v>
      </c>
      <c r="F6910" s="1" t="s">
        <v>237</v>
      </c>
      <c r="G6910" s="1" t="s">
        <v>218</v>
      </c>
      <c r="H6910" s="1" t="s">
        <v>240</v>
      </c>
    </row>
    <row r="6911" spans="1:8" x14ac:dyDescent="0.25">
      <c r="A6911" s="1">
        <v>420410</v>
      </c>
      <c r="B6911" s="1" t="s">
        <v>1528</v>
      </c>
      <c r="C6911" s="1">
        <v>122098003</v>
      </c>
      <c r="D6911" s="1">
        <v>410</v>
      </c>
      <c r="E6911" s="1" t="s">
        <v>1945</v>
      </c>
      <c r="F6911" s="1" t="s">
        <v>237</v>
      </c>
      <c r="G6911" s="1" t="s">
        <v>218</v>
      </c>
      <c r="H6911" s="1" t="s">
        <v>240</v>
      </c>
    </row>
    <row r="6912" spans="1:8" x14ac:dyDescent="0.25">
      <c r="A6912" s="1">
        <v>420411</v>
      </c>
      <c r="B6912" s="1" t="s">
        <v>1528</v>
      </c>
      <c r="C6912" s="1">
        <v>122098103</v>
      </c>
      <c r="D6912" s="1">
        <v>411</v>
      </c>
      <c r="E6912" s="1" t="s">
        <v>1946</v>
      </c>
      <c r="F6912" s="1" t="s">
        <v>237</v>
      </c>
      <c r="G6912" s="1" t="s">
        <v>218</v>
      </c>
      <c r="H6912" s="1" t="s">
        <v>240</v>
      </c>
    </row>
    <row r="6913" spans="1:8" x14ac:dyDescent="0.25">
      <c r="A6913" s="1">
        <v>420412</v>
      </c>
      <c r="B6913" s="1" t="s">
        <v>1528</v>
      </c>
      <c r="C6913" s="1">
        <v>122098202</v>
      </c>
      <c r="D6913" s="1">
        <v>412</v>
      </c>
      <c r="E6913" s="1" t="s">
        <v>1947</v>
      </c>
      <c r="F6913" s="1" t="s">
        <v>237</v>
      </c>
      <c r="G6913" s="1" t="s">
        <v>218</v>
      </c>
      <c r="H6913" s="1" t="s">
        <v>240</v>
      </c>
    </row>
    <row r="6914" spans="1:8" x14ac:dyDescent="0.25">
      <c r="A6914" s="1">
        <v>420413</v>
      </c>
      <c r="B6914" s="1" t="s">
        <v>1528</v>
      </c>
      <c r="C6914" s="1">
        <v>122098403</v>
      </c>
      <c r="D6914" s="1">
        <v>413</v>
      </c>
      <c r="E6914" s="1" t="s">
        <v>1948</v>
      </c>
      <c r="F6914" s="1" t="s">
        <v>237</v>
      </c>
      <c r="G6914" s="1" t="s">
        <v>218</v>
      </c>
      <c r="H6914" s="1" t="s">
        <v>240</v>
      </c>
    </row>
    <row r="6915" spans="1:8" x14ac:dyDescent="0.25">
      <c r="A6915" s="1">
        <v>420414</v>
      </c>
      <c r="B6915" s="1" t="s">
        <v>1528</v>
      </c>
      <c r="C6915" s="1">
        <v>123460302</v>
      </c>
      <c r="D6915" s="1">
        <v>414</v>
      </c>
      <c r="E6915" s="1" t="s">
        <v>1949</v>
      </c>
      <c r="F6915" s="1" t="s">
        <v>237</v>
      </c>
      <c r="G6915" s="1" t="s">
        <v>219</v>
      </c>
      <c r="H6915" s="1" t="s">
        <v>240</v>
      </c>
    </row>
    <row r="6916" spans="1:8" x14ac:dyDescent="0.25">
      <c r="A6916" s="1">
        <v>420415</v>
      </c>
      <c r="B6916" s="1" t="s">
        <v>1528</v>
      </c>
      <c r="C6916" s="1">
        <v>123460504</v>
      </c>
      <c r="D6916" s="1">
        <v>415</v>
      </c>
      <c r="E6916" s="1" t="s">
        <v>1950</v>
      </c>
      <c r="F6916" s="1" t="s">
        <v>237</v>
      </c>
      <c r="G6916" s="1" t="s">
        <v>219</v>
      </c>
      <c r="H6916" s="1" t="s">
        <v>240</v>
      </c>
    </row>
    <row r="6917" spans="1:8" x14ac:dyDescent="0.25">
      <c r="A6917" s="1">
        <v>420416</v>
      </c>
      <c r="B6917" s="1" t="s">
        <v>1528</v>
      </c>
      <c r="C6917" s="1">
        <v>123461302</v>
      </c>
      <c r="D6917" s="1">
        <v>416</v>
      </c>
      <c r="E6917" s="1" t="s">
        <v>1951</v>
      </c>
      <c r="F6917" s="1" t="s">
        <v>237</v>
      </c>
      <c r="G6917" s="1" t="s">
        <v>219</v>
      </c>
      <c r="H6917" s="1" t="s">
        <v>240</v>
      </c>
    </row>
    <row r="6918" spans="1:8" x14ac:dyDescent="0.25">
      <c r="A6918" s="1">
        <v>420417</v>
      </c>
      <c r="B6918" s="1" t="s">
        <v>1528</v>
      </c>
      <c r="C6918" s="1">
        <v>123461602</v>
      </c>
      <c r="D6918" s="1">
        <v>417</v>
      </c>
      <c r="E6918" s="1" t="s">
        <v>1952</v>
      </c>
      <c r="F6918" s="1" t="s">
        <v>237</v>
      </c>
      <c r="G6918" s="1" t="s">
        <v>219</v>
      </c>
      <c r="H6918" s="1" t="s">
        <v>240</v>
      </c>
    </row>
    <row r="6919" spans="1:8" x14ac:dyDescent="0.25">
      <c r="A6919" s="1">
        <v>420418</v>
      </c>
      <c r="B6919" s="1" t="s">
        <v>1528</v>
      </c>
      <c r="C6919" s="1">
        <v>123463603</v>
      </c>
      <c r="D6919" s="1">
        <v>418</v>
      </c>
      <c r="E6919" s="1" t="s">
        <v>1953</v>
      </c>
      <c r="F6919" s="1" t="s">
        <v>237</v>
      </c>
      <c r="G6919" s="1" t="s">
        <v>219</v>
      </c>
      <c r="H6919" s="1" t="s">
        <v>240</v>
      </c>
    </row>
    <row r="6920" spans="1:8" x14ac:dyDescent="0.25">
      <c r="A6920" s="1">
        <v>420419</v>
      </c>
      <c r="B6920" s="1" t="s">
        <v>1528</v>
      </c>
      <c r="C6920" s="1">
        <v>123463803</v>
      </c>
      <c r="D6920" s="1">
        <v>419</v>
      </c>
      <c r="E6920" s="1" t="s">
        <v>1954</v>
      </c>
      <c r="F6920" s="1" t="s">
        <v>237</v>
      </c>
      <c r="G6920" s="1" t="s">
        <v>219</v>
      </c>
      <c r="H6920" s="1" t="s">
        <v>240</v>
      </c>
    </row>
    <row r="6921" spans="1:8" x14ac:dyDescent="0.25">
      <c r="A6921" s="1">
        <v>420420</v>
      </c>
      <c r="B6921" s="1" t="s">
        <v>1528</v>
      </c>
      <c r="C6921" s="1">
        <v>123464502</v>
      </c>
      <c r="D6921" s="1">
        <v>420</v>
      </c>
      <c r="E6921" s="1" t="s">
        <v>1955</v>
      </c>
      <c r="F6921" s="1" t="s">
        <v>237</v>
      </c>
      <c r="G6921" s="1" t="s">
        <v>219</v>
      </c>
      <c r="H6921" s="1" t="s">
        <v>240</v>
      </c>
    </row>
    <row r="6922" spans="1:8" x14ac:dyDescent="0.25">
      <c r="A6922" s="1">
        <v>420421</v>
      </c>
      <c r="B6922" s="1" t="s">
        <v>1528</v>
      </c>
      <c r="C6922" s="1">
        <v>123464603</v>
      </c>
      <c r="D6922" s="1">
        <v>421</v>
      </c>
      <c r="E6922" s="1" t="s">
        <v>1956</v>
      </c>
      <c r="F6922" s="1" t="s">
        <v>237</v>
      </c>
      <c r="G6922" s="1" t="s">
        <v>219</v>
      </c>
      <c r="H6922" s="1" t="s">
        <v>240</v>
      </c>
    </row>
    <row r="6923" spans="1:8" x14ac:dyDescent="0.25">
      <c r="A6923" s="1">
        <v>420422</v>
      </c>
      <c r="B6923" s="1" t="s">
        <v>1528</v>
      </c>
      <c r="C6923" s="1">
        <v>123465303</v>
      </c>
      <c r="D6923" s="1">
        <v>422</v>
      </c>
      <c r="E6923" s="1" t="s">
        <v>1957</v>
      </c>
      <c r="F6923" s="1" t="s">
        <v>237</v>
      </c>
      <c r="G6923" s="1" t="s">
        <v>219</v>
      </c>
      <c r="H6923" s="1" t="s">
        <v>240</v>
      </c>
    </row>
    <row r="6924" spans="1:8" x14ac:dyDescent="0.25">
      <c r="A6924" s="1">
        <v>420423</v>
      </c>
      <c r="B6924" s="1" t="s">
        <v>1528</v>
      </c>
      <c r="C6924" s="1">
        <v>123465602</v>
      </c>
      <c r="D6924" s="1">
        <v>423</v>
      </c>
      <c r="E6924" s="1" t="s">
        <v>1958</v>
      </c>
      <c r="F6924" s="1" t="s">
        <v>237</v>
      </c>
      <c r="G6924" s="1" t="s">
        <v>219</v>
      </c>
      <c r="H6924" s="1" t="s">
        <v>240</v>
      </c>
    </row>
    <row r="6925" spans="1:8" x14ac:dyDescent="0.25">
      <c r="A6925" s="1">
        <v>420424</v>
      </c>
      <c r="B6925" s="1" t="s">
        <v>1528</v>
      </c>
      <c r="C6925" s="1">
        <v>123465702</v>
      </c>
      <c r="D6925" s="1">
        <v>424</v>
      </c>
      <c r="E6925" s="1" t="s">
        <v>1959</v>
      </c>
      <c r="F6925" s="1" t="s">
        <v>237</v>
      </c>
      <c r="G6925" s="1" t="s">
        <v>219</v>
      </c>
      <c r="H6925" s="1" t="s">
        <v>240</v>
      </c>
    </row>
    <row r="6926" spans="1:8" x14ac:dyDescent="0.25">
      <c r="A6926" s="1">
        <v>420425</v>
      </c>
      <c r="B6926" s="1" t="s">
        <v>1528</v>
      </c>
      <c r="C6926" s="1">
        <v>123466103</v>
      </c>
      <c r="D6926" s="1">
        <v>425</v>
      </c>
      <c r="E6926" s="1" t="s">
        <v>1960</v>
      </c>
      <c r="F6926" s="1" t="s">
        <v>237</v>
      </c>
      <c r="G6926" s="1" t="s">
        <v>219</v>
      </c>
      <c r="H6926" s="1" t="s">
        <v>240</v>
      </c>
    </row>
    <row r="6927" spans="1:8" x14ac:dyDescent="0.25">
      <c r="A6927" s="1">
        <v>420426</v>
      </c>
      <c r="B6927" s="1" t="s">
        <v>1528</v>
      </c>
      <c r="C6927" s="1">
        <v>123466303</v>
      </c>
      <c r="D6927" s="1">
        <v>426</v>
      </c>
      <c r="E6927" s="1" t="s">
        <v>1961</v>
      </c>
      <c r="F6927" s="1" t="s">
        <v>237</v>
      </c>
      <c r="G6927" s="1" t="s">
        <v>219</v>
      </c>
      <c r="H6927" s="1" t="s">
        <v>240</v>
      </c>
    </row>
    <row r="6928" spans="1:8" x14ac:dyDescent="0.25">
      <c r="A6928" s="1">
        <v>420427</v>
      </c>
      <c r="B6928" s="1" t="s">
        <v>1528</v>
      </c>
      <c r="C6928" s="1">
        <v>123466403</v>
      </c>
      <c r="D6928" s="1">
        <v>427</v>
      </c>
      <c r="E6928" s="1" t="s">
        <v>1962</v>
      </c>
      <c r="F6928" s="1" t="s">
        <v>237</v>
      </c>
      <c r="G6928" s="1" t="s">
        <v>219</v>
      </c>
      <c r="H6928" s="1" t="s">
        <v>240</v>
      </c>
    </row>
    <row r="6929" spans="1:8" x14ac:dyDescent="0.25">
      <c r="A6929" s="1">
        <v>420428</v>
      </c>
      <c r="B6929" s="1" t="s">
        <v>1528</v>
      </c>
      <c r="C6929" s="1">
        <v>123467103</v>
      </c>
      <c r="D6929" s="1">
        <v>428</v>
      </c>
      <c r="E6929" s="1" t="s">
        <v>1963</v>
      </c>
      <c r="F6929" s="1" t="s">
        <v>237</v>
      </c>
      <c r="G6929" s="1" t="s">
        <v>219</v>
      </c>
      <c r="H6929" s="1" t="s">
        <v>240</v>
      </c>
    </row>
    <row r="6930" spans="1:8" x14ac:dyDescent="0.25">
      <c r="A6930" s="1">
        <v>420429</v>
      </c>
      <c r="B6930" s="1" t="s">
        <v>1528</v>
      </c>
      <c r="C6930" s="1">
        <v>123467203</v>
      </c>
      <c r="D6930" s="1">
        <v>429</v>
      </c>
      <c r="E6930" s="1" t="s">
        <v>1964</v>
      </c>
      <c r="F6930" s="1" t="s">
        <v>237</v>
      </c>
      <c r="G6930" s="1" t="s">
        <v>219</v>
      </c>
      <c r="H6930" s="1" t="s">
        <v>240</v>
      </c>
    </row>
    <row r="6931" spans="1:8" x14ac:dyDescent="0.25">
      <c r="A6931" s="1">
        <v>420430</v>
      </c>
      <c r="B6931" s="1" t="s">
        <v>1528</v>
      </c>
      <c r="C6931" s="1">
        <v>123467303</v>
      </c>
      <c r="D6931" s="1">
        <v>430</v>
      </c>
      <c r="E6931" s="1" t="s">
        <v>1965</v>
      </c>
      <c r="F6931" s="1" t="s">
        <v>237</v>
      </c>
      <c r="G6931" s="1" t="s">
        <v>219</v>
      </c>
      <c r="H6931" s="1" t="s">
        <v>240</v>
      </c>
    </row>
    <row r="6932" spans="1:8" x14ac:dyDescent="0.25">
      <c r="A6932" s="1">
        <v>420431</v>
      </c>
      <c r="B6932" s="1" t="s">
        <v>1528</v>
      </c>
      <c r="C6932" s="1">
        <v>123468303</v>
      </c>
      <c r="D6932" s="1">
        <v>431</v>
      </c>
      <c r="E6932" s="1" t="s">
        <v>1966</v>
      </c>
      <c r="F6932" s="1" t="s">
        <v>237</v>
      </c>
      <c r="G6932" s="1" t="s">
        <v>219</v>
      </c>
      <c r="H6932" s="1" t="s">
        <v>240</v>
      </c>
    </row>
    <row r="6933" spans="1:8" x14ac:dyDescent="0.25">
      <c r="A6933" s="1">
        <v>420432</v>
      </c>
      <c r="B6933" s="1" t="s">
        <v>1528</v>
      </c>
      <c r="C6933" s="1">
        <v>123468402</v>
      </c>
      <c r="D6933" s="1">
        <v>432</v>
      </c>
      <c r="E6933" s="1" t="s">
        <v>1967</v>
      </c>
      <c r="F6933" s="1" t="s">
        <v>237</v>
      </c>
      <c r="G6933" s="1" t="s">
        <v>219</v>
      </c>
      <c r="H6933" s="1" t="s">
        <v>240</v>
      </c>
    </row>
    <row r="6934" spans="1:8" x14ac:dyDescent="0.25">
      <c r="A6934" s="1">
        <v>420433</v>
      </c>
      <c r="B6934" s="1" t="s">
        <v>1528</v>
      </c>
      <c r="C6934" s="1">
        <v>123468503</v>
      </c>
      <c r="D6934" s="1">
        <v>433</v>
      </c>
      <c r="E6934" s="1" t="s">
        <v>1968</v>
      </c>
      <c r="F6934" s="1" t="s">
        <v>237</v>
      </c>
      <c r="G6934" s="1" t="s">
        <v>219</v>
      </c>
      <c r="H6934" s="1" t="s">
        <v>240</v>
      </c>
    </row>
    <row r="6935" spans="1:8" x14ac:dyDescent="0.25">
      <c r="A6935" s="1">
        <v>420434</v>
      </c>
      <c r="B6935" s="1" t="s">
        <v>1528</v>
      </c>
      <c r="C6935" s="1">
        <v>123468603</v>
      </c>
      <c r="D6935" s="1">
        <v>434</v>
      </c>
      <c r="E6935" s="1" t="s">
        <v>1969</v>
      </c>
      <c r="F6935" s="1" t="s">
        <v>237</v>
      </c>
      <c r="G6935" s="1" t="s">
        <v>219</v>
      </c>
      <c r="H6935" s="1" t="s">
        <v>240</v>
      </c>
    </row>
    <row r="6936" spans="1:8" x14ac:dyDescent="0.25">
      <c r="A6936" s="1">
        <v>420435</v>
      </c>
      <c r="B6936" s="1" t="s">
        <v>1528</v>
      </c>
      <c r="C6936" s="1">
        <v>123469303</v>
      </c>
      <c r="D6936" s="1">
        <v>435</v>
      </c>
      <c r="E6936" s="1" t="s">
        <v>1970</v>
      </c>
      <c r="F6936" s="1" t="s">
        <v>237</v>
      </c>
      <c r="G6936" s="1" t="s">
        <v>219</v>
      </c>
      <c r="H6936" s="1" t="s">
        <v>240</v>
      </c>
    </row>
    <row r="6937" spans="1:8" x14ac:dyDescent="0.25">
      <c r="A6937" s="1">
        <v>420436</v>
      </c>
      <c r="B6937" s="1" t="s">
        <v>1528</v>
      </c>
      <c r="C6937" s="1">
        <v>124150503</v>
      </c>
      <c r="D6937" s="1">
        <v>436</v>
      </c>
      <c r="E6937" s="1" t="s">
        <v>1971</v>
      </c>
      <c r="F6937" s="1" t="s">
        <v>238</v>
      </c>
      <c r="G6937" s="1" t="s">
        <v>220</v>
      </c>
      <c r="H6937" s="1" t="s">
        <v>240</v>
      </c>
    </row>
    <row r="6938" spans="1:8" x14ac:dyDescent="0.25">
      <c r="A6938" s="1">
        <v>420437</v>
      </c>
      <c r="B6938" s="1" t="s">
        <v>1528</v>
      </c>
      <c r="C6938" s="1">
        <v>124151902</v>
      </c>
      <c r="D6938" s="1">
        <v>437</v>
      </c>
      <c r="E6938" s="1" t="s">
        <v>1972</v>
      </c>
      <c r="F6938" s="1" t="s">
        <v>238</v>
      </c>
      <c r="G6938" s="1" t="s">
        <v>220</v>
      </c>
      <c r="H6938" s="1" t="s">
        <v>240</v>
      </c>
    </row>
    <row r="6939" spans="1:8" x14ac:dyDescent="0.25">
      <c r="A6939" s="1">
        <v>420438</v>
      </c>
      <c r="B6939" s="1" t="s">
        <v>1528</v>
      </c>
      <c r="C6939" s="1">
        <v>124152003</v>
      </c>
      <c r="D6939" s="1">
        <v>438</v>
      </c>
      <c r="E6939" s="1" t="s">
        <v>1973</v>
      </c>
      <c r="F6939" s="1" t="s">
        <v>238</v>
      </c>
      <c r="G6939" s="1" t="s">
        <v>220</v>
      </c>
      <c r="H6939" s="1" t="s">
        <v>240</v>
      </c>
    </row>
    <row r="6940" spans="1:8" x14ac:dyDescent="0.25">
      <c r="A6940" s="1">
        <v>420439</v>
      </c>
      <c r="B6940" s="1" t="s">
        <v>1528</v>
      </c>
      <c r="C6940" s="1">
        <v>124153503</v>
      </c>
      <c r="D6940" s="1">
        <v>439</v>
      </c>
      <c r="E6940" s="1" t="s">
        <v>1974</v>
      </c>
      <c r="F6940" s="1" t="s">
        <v>238</v>
      </c>
      <c r="G6940" s="1" t="s">
        <v>220</v>
      </c>
      <c r="H6940" s="1" t="s">
        <v>240</v>
      </c>
    </row>
    <row r="6941" spans="1:8" x14ac:dyDescent="0.25">
      <c r="A6941" s="1">
        <v>420440</v>
      </c>
      <c r="B6941" s="1" t="s">
        <v>1528</v>
      </c>
      <c r="C6941" s="1">
        <v>124154003</v>
      </c>
      <c r="D6941" s="1">
        <v>440</v>
      </c>
      <c r="E6941" s="1" t="s">
        <v>1975</v>
      </c>
      <c r="F6941" s="1" t="s">
        <v>238</v>
      </c>
      <c r="G6941" s="1" t="s">
        <v>220</v>
      </c>
      <c r="H6941" s="1" t="s">
        <v>240</v>
      </c>
    </row>
    <row r="6942" spans="1:8" x14ac:dyDescent="0.25">
      <c r="A6942" s="1">
        <v>420441</v>
      </c>
      <c r="B6942" s="1" t="s">
        <v>1528</v>
      </c>
      <c r="C6942" s="1">
        <v>124156503</v>
      </c>
      <c r="D6942" s="1">
        <v>441</v>
      </c>
      <c r="E6942" s="1" t="s">
        <v>1976</v>
      </c>
      <c r="F6942" s="1" t="s">
        <v>238</v>
      </c>
      <c r="G6942" s="1" t="s">
        <v>220</v>
      </c>
      <c r="H6942" s="1" t="s">
        <v>240</v>
      </c>
    </row>
    <row r="6943" spans="1:8" x14ac:dyDescent="0.25">
      <c r="A6943" s="1">
        <v>420442</v>
      </c>
      <c r="B6943" s="1" t="s">
        <v>1528</v>
      </c>
      <c r="C6943" s="1">
        <v>124156603</v>
      </c>
      <c r="D6943" s="1">
        <v>442</v>
      </c>
      <c r="E6943" s="1" t="s">
        <v>1977</v>
      </c>
      <c r="F6943" s="1" t="s">
        <v>238</v>
      </c>
      <c r="G6943" s="1" t="s">
        <v>220</v>
      </c>
      <c r="H6943" s="1" t="s">
        <v>240</v>
      </c>
    </row>
    <row r="6944" spans="1:8" x14ac:dyDescent="0.25">
      <c r="A6944" s="1">
        <v>420443</v>
      </c>
      <c r="B6944" s="1" t="s">
        <v>1528</v>
      </c>
      <c r="C6944" s="1">
        <v>124156703</v>
      </c>
      <c r="D6944" s="1">
        <v>443</v>
      </c>
      <c r="E6944" s="1" t="s">
        <v>1978</v>
      </c>
      <c r="F6944" s="1" t="s">
        <v>238</v>
      </c>
      <c r="G6944" s="1" t="s">
        <v>220</v>
      </c>
      <c r="H6944" s="1" t="s">
        <v>240</v>
      </c>
    </row>
    <row r="6945" spans="1:8" x14ac:dyDescent="0.25">
      <c r="A6945" s="1">
        <v>420444</v>
      </c>
      <c r="B6945" s="1" t="s">
        <v>1528</v>
      </c>
      <c r="C6945" s="1">
        <v>124157203</v>
      </c>
      <c r="D6945" s="1">
        <v>444</v>
      </c>
      <c r="E6945" s="1" t="s">
        <v>1979</v>
      </c>
      <c r="F6945" s="1" t="s">
        <v>238</v>
      </c>
      <c r="G6945" s="1" t="s">
        <v>220</v>
      </c>
      <c r="H6945" s="1" t="s">
        <v>240</v>
      </c>
    </row>
    <row r="6946" spans="1:8" x14ac:dyDescent="0.25">
      <c r="A6946" s="1">
        <v>420445</v>
      </c>
      <c r="B6946" s="1" t="s">
        <v>1528</v>
      </c>
      <c r="C6946" s="1">
        <v>124157802</v>
      </c>
      <c r="D6946" s="1">
        <v>445</v>
      </c>
      <c r="E6946" s="1" t="s">
        <v>1980</v>
      </c>
      <c r="F6946" s="1" t="s">
        <v>238</v>
      </c>
      <c r="G6946" s="1" t="s">
        <v>220</v>
      </c>
      <c r="H6946" s="1" t="s">
        <v>240</v>
      </c>
    </row>
    <row r="6947" spans="1:8" x14ac:dyDescent="0.25">
      <c r="A6947" s="1">
        <v>420446</v>
      </c>
      <c r="B6947" s="1" t="s">
        <v>1528</v>
      </c>
      <c r="C6947" s="1">
        <v>124158503</v>
      </c>
      <c r="D6947" s="1">
        <v>446</v>
      </c>
      <c r="E6947" s="1" t="s">
        <v>1981</v>
      </c>
      <c r="F6947" s="1" t="s">
        <v>238</v>
      </c>
      <c r="G6947" s="1" t="s">
        <v>220</v>
      </c>
      <c r="H6947" s="1" t="s">
        <v>240</v>
      </c>
    </row>
    <row r="6948" spans="1:8" x14ac:dyDescent="0.25">
      <c r="A6948" s="1">
        <v>420447</v>
      </c>
      <c r="B6948" s="1" t="s">
        <v>1528</v>
      </c>
      <c r="C6948" s="1">
        <v>124159002</v>
      </c>
      <c r="D6948" s="1">
        <v>447</v>
      </c>
      <c r="E6948" s="1" t="s">
        <v>1982</v>
      </c>
      <c r="F6948" s="1" t="s">
        <v>238</v>
      </c>
      <c r="G6948" s="1" t="s">
        <v>220</v>
      </c>
      <c r="H6948" s="1" t="s">
        <v>240</v>
      </c>
    </row>
    <row r="6949" spans="1:8" x14ac:dyDescent="0.25">
      <c r="A6949" s="1">
        <v>420448</v>
      </c>
      <c r="B6949" s="1" t="s">
        <v>1528</v>
      </c>
      <c r="C6949" s="1">
        <v>125231232</v>
      </c>
      <c r="D6949" s="1">
        <v>448</v>
      </c>
      <c r="E6949" s="1" t="s">
        <v>1983</v>
      </c>
      <c r="F6949" s="1" t="s">
        <v>238</v>
      </c>
      <c r="G6949" s="1" t="s">
        <v>221</v>
      </c>
      <c r="H6949" s="1" t="s">
        <v>240</v>
      </c>
    </row>
    <row r="6950" spans="1:8" x14ac:dyDescent="0.25">
      <c r="A6950" s="1">
        <v>420449</v>
      </c>
      <c r="B6950" s="1" t="s">
        <v>1528</v>
      </c>
      <c r="C6950" s="1">
        <v>125231303</v>
      </c>
      <c r="D6950" s="1">
        <v>449</v>
      </c>
      <c r="E6950" s="1" t="s">
        <v>1984</v>
      </c>
      <c r="F6950" s="1" t="s">
        <v>238</v>
      </c>
      <c r="G6950" s="1" t="s">
        <v>221</v>
      </c>
      <c r="H6950" s="1" t="s">
        <v>240</v>
      </c>
    </row>
    <row r="6951" spans="1:8" x14ac:dyDescent="0.25">
      <c r="A6951" s="1">
        <v>420450</v>
      </c>
      <c r="B6951" s="1" t="s">
        <v>1528</v>
      </c>
      <c r="C6951" s="1">
        <v>125234103</v>
      </c>
      <c r="D6951" s="1">
        <v>450</v>
      </c>
      <c r="E6951" s="1" t="s">
        <v>1985</v>
      </c>
      <c r="F6951" s="1" t="s">
        <v>238</v>
      </c>
      <c r="G6951" s="1" t="s">
        <v>221</v>
      </c>
      <c r="H6951" s="1" t="s">
        <v>240</v>
      </c>
    </row>
    <row r="6952" spans="1:8" x14ac:dyDescent="0.25">
      <c r="A6952" s="1">
        <v>420451</v>
      </c>
      <c r="B6952" s="1" t="s">
        <v>1528</v>
      </c>
      <c r="C6952" s="1">
        <v>125234502</v>
      </c>
      <c r="D6952" s="1">
        <v>451</v>
      </c>
      <c r="E6952" s="1" t="s">
        <v>1986</v>
      </c>
      <c r="F6952" s="1" t="s">
        <v>238</v>
      </c>
      <c r="G6952" s="1" t="s">
        <v>221</v>
      </c>
      <c r="H6952" s="1" t="s">
        <v>240</v>
      </c>
    </row>
    <row r="6953" spans="1:8" x14ac:dyDescent="0.25">
      <c r="A6953" s="1">
        <v>420452</v>
      </c>
      <c r="B6953" s="1" t="s">
        <v>1528</v>
      </c>
      <c r="C6953" s="1">
        <v>125235103</v>
      </c>
      <c r="D6953" s="1">
        <v>452</v>
      </c>
      <c r="E6953" s="1" t="s">
        <v>1987</v>
      </c>
      <c r="F6953" s="1" t="s">
        <v>238</v>
      </c>
      <c r="G6953" s="1" t="s">
        <v>221</v>
      </c>
      <c r="H6953" s="1" t="s">
        <v>240</v>
      </c>
    </row>
    <row r="6954" spans="1:8" x14ac:dyDescent="0.25">
      <c r="A6954" s="1">
        <v>420453</v>
      </c>
      <c r="B6954" s="1" t="s">
        <v>1528</v>
      </c>
      <c r="C6954" s="1">
        <v>125235502</v>
      </c>
      <c r="D6954" s="1">
        <v>453</v>
      </c>
      <c r="E6954" s="1" t="s">
        <v>1988</v>
      </c>
      <c r="F6954" s="1" t="s">
        <v>238</v>
      </c>
      <c r="G6954" s="1" t="s">
        <v>221</v>
      </c>
      <c r="H6954" s="1" t="s">
        <v>240</v>
      </c>
    </row>
    <row r="6955" spans="1:8" x14ac:dyDescent="0.25">
      <c r="A6955" s="1">
        <v>420454</v>
      </c>
      <c r="B6955" s="1" t="s">
        <v>1528</v>
      </c>
      <c r="C6955" s="1">
        <v>125236903</v>
      </c>
      <c r="D6955" s="1">
        <v>454</v>
      </c>
      <c r="E6955" s="1" t="s">
        <v>1989</v>
      </c>
      <c r="F6955" s="1" t="s">
        <v>238</v>
      </c>
      <c r="G6955" s="1" t="s">
        <v>221</v>
      </c>
      <c r="H6955" s="1" t="s">
        <v>240</v>
      </c>
    </row>
    <row r="6956" spans="1:8" x14ac:dyDescent="0.25">
      <c r="A6956" s="1">
        <v>420455</v>
      </c>
      <c r="B6956" s="1" t="s">
        <v>1528</v>
      </c>
      <c r="C6956" s="1">
        <v>125237603</v>
      </c>
      <c r="D6956" s="1">
        <v>455</v>
      </c>
      <c r="E6956" s="1" t="s">
        <v>1990</v>
      </c>
      <c r="F6956" s="1" t="s">
        <v>238</v>
      </c>
      <c r="G6956" s="1" t="s">
        <v>221</v>
      </c>
      <c r="H6956" s="1" t="s">
        <v>240</v>
      </c>
    </row>
    <row r="6957" spans="1:8" x14ac:dyDescent="0.25">
      <c r="A6957" s="1">
        <v>420456</v>
      </c>
      <c r="B6957" s="1" t="s">
        <v>1528</v>
      </c>
      <c r="C6957" s="1">
        <v>125237702</v>
      </c>
      <c r="D6957" s="1">
        <v>456</v>
      </c>
      <c r="E6957" s="1" t="s">
        <v>1991</v>
      </c>
      <c r="F6957" s="1" t="s">
        <v>238</v>
      </c>
      <c r="G6957" s="1" t="s">
        <v>221</v>
      </c>
      <c r="H6957" s="1" t="s">
        <v>240</v>
      </c>
    </row>
    <row r="6958" spans="1:8" x14ac:dyDescent="0.25">
      <c r="A6958" s="1">
        <v>420457</v>
      </c>
      <c r="B6958" s="1" t="s">
        <v>1528</v>
      </c>
      <c r="C6958" s="1">
        <v>125237903</v>
      </c>
      <c r="D6958" s="1">
        <v>457</v>
      </c>
      <c r="E6958" s="1" t="s">
        <v>1992</v>
      </c>
      <c r="F6958" s="1" t="s">
        <v>238</v>
      </c>
      <c r="G6958" s="1" t="s">
        <v>221</v>
      </c>
      <c r="H6958" s="1" t="s">
        <v>240</v>
      </c>
    </row>
    <row r="6959" spans="1:8" x14ac:dyDescent="0.25">
      <c r="A6959" s="1">
        <v>420458</v>
      </c>
      <c r="B6959" s="1" t="s">
        <v>1528</v>
      </c>
      <c r="C6959" s="1">
        <v>125238402</v>
      </c>
      <c r="D6959" s="1">
        <v>458</v>
      </c>
      <c r="E6959" s="1" t="s">
        <v>1993</v>
      </c>
      <c r="F6959" s="1" t="s">
        <v>238</v>
      </c>
      <c r="G6959" s="1" t="s">
        <v>221</v>
      </c>
      <c r="H6959" s="1" t="s">
        <v>240</v>
      </c>
    </row>
    <row r="6960" spans="1:8" x14ac:dyDescent="0.25">
      <c r="A6960" s="1">
        <v>420459</v>
      </c>
      <c r="B6960" s="1" t="s">
        <v>1528</v>
      </c>
      <c r="C6960" s="1">
        <v>125238502</v>
      </c>
      <c r="D6960" s="1">
        <v>459</v>
      </c>
      <c r="E6960" s="1" t="s">
        <v>1994</v>
      </c>
      <c r="F6960" s="1" t="s">
        <v>238</v>
      </c>
      <c r="G6960" s="1" t="s">
        <v>221</v>
      </c>
      <c r="H6960" s="1" t="s">
        <v>240</v>
      </c>
    </row>
    <row r="6961" spans="1:8" x14ac:dyDescent="0.25">
      <c r="A6961" s="1">
        <v>420460</v>
      </c>
      <c r="B6961" s="1" t="s">
        <v>1528</v>
      </c>
      <c r="C6961" s="1">
        <v>125239452</v>
      </c>
      <c r="D6961" s="1">
        <v>460</v>
      </c>
      <c r="E6961" s="1" t="s">
        <v>1995</v>
      </c>
      <c r="F6961" s="1" t="s">
        <v>238</v>
      </c>
      <c r="G6961" s="1" t="s">
        <v>221</v>
      </c>
      <c r="H6961" s="1" t="s">
        <v>240</v>
      </c>
    </row>
    <row r="6962" spans="1:8" x14ac:dyDescent="0.25">
      <c r="A6962" s="1">
        <v>420461</v>
      </c>
      <c r="B6962" s="1" t="s">
        <v>1528</v>
      </c>
      <c r="C6962" s="1">
        <v>125239603</v>
      </c>
      <c r="D6962" s="1">
        <v>461</v>
      </c>
      <c r="E6962" s="1" t="s">
        <v>1996</v>
      </c>
      <c r="F6962" s="1" t="s">
        <v>238</v>
      </c>
      <c r="G6962" s="1" t="s">
        <v>221</v>
      </c>
      <c r="H6962" s="1" t="s">
        <v>240</v>
      </c>
    </row>
    <row r="6963" spans="1:8" x14ac:dyDescent="0.25">
      <c r="A6963" s="1">
        <v>420462</v>
      </c>
      <c r="B6963" s="1" t="s">
        <v>1528</v>
      </c>
      <c r="C6963" s="1">
        <v>125239652</v>
      </c>
      <c r="D6963" s="1">
        <v>462</v>
      </c>
      <c r="E6963" s="1" t="s">
        <v>1997</v>
      </c>
      <c r="F6963" s="1" t="s">
        <v>238</v>
      </c>
      <c r="G6963" s="1" t="s">
        <v>221</v>
      </c>
      <c r="H6963" s="1" t="s">
        <v>240</v>
      </c>
    </row>
    <row r="6964" spans="1:8" x14ac:dyDescent="0.25">
      <c r="A6964" s="1">
        <v>420463</v>
      </c>
      <c r="B6964" s="1" t="s">
        <v>1528</v>
      </c>
      <c r="C6964" s="1">
        <v>126515001</v>
      </c>
      <c r="D6964" s="1">
        <v>463</v>
      </c>
      <c r="E6964" s="1" t="s">
        <v>1998</v>
      </c>
      <c r="F6964" s="1" t="s">
        <v>238</v>
      </c>
      <c r="G6964" s="1" t="s">
        <v>222</v>
      </c>
      <c r="H6964" s="1" t="s">
        <v>240</v>
      </c>
    </row>
    <row r="6965" spans="1:8" x14ac:dyDescent="0.25">
      <c r="A6965" s="1">
        <v>420464</v>
      </c>
      <c r="B6965" s="1" t="s">
        <v>1528</v>
      </c>
      <c r="C6965" s="1">
        <v>127040503</v>
      </c>
      <c r="D6965" s="1">
        <v>464</v>
      </c>
      <c r="E6965" s="1" t="s">
        <v>1999</v>
      </c>
      <c r="F6965" s="1" t="s">
        <v>230</v>
      </c>
      <c r="G6965" s="1" t="s">
        <v>223</v>
      </c>
      <c r="H6965" s="1" t="s">
        <v>240</v>
      </c>
    </row>
    <row r="6966" spans="1:8" x14ac:dyDescent="0.25">
      <c r="A6966" s="1">
        <v>420465</v>
      </c>
      <c r="B6966" s="1" t="s">
        <v>1528</v>
      </c>
      <c r="C6966" s="1">
        <v>127040703</v>
      </c>
      <c r="D6966" s="1">
        <v>465</v>
      </c>
      <c r="E6966" s="1" t="s">
        <v>2000</v>
      </c>
      <c r="F6966" s="1" t="s">
        <v>230</v>
      </c>
      <c r="G6966" s="1" t="s">
        <v>223</v>
      </c>
      <c r="H6966" s="1" t="s">
        <v>240</v>
      </c>
    </row>
    <row r="6967" spans="1:8" x14ac:dyDescent="0.25">
      <c r="A6967" s="1">
        <v>420466</v>
      </c>
      <c r="B6967" s="1" t="s">
        <v>1528</v>
      </c>
      <c r="C6967" s="1">
        <v>127041203</v>
      </c>
      <c r="D6967" s="1">
        <v>466</v>
      </c>
      <c r="E6967" s="1" t="s">
        <v>2001</v>
      </c>
      <c r="F6967" s="1" t="s">
        <v>230</v>
      </c>
      <c r="G6967" s="1" t="s">
        <v>223</v>
      </c>
      <c r="H6967" s="1" t="s">
        <v>240</v>
      </c>
    </row>
    <row r="6968" spans="1:8" x14ac:dyDescent="0.25">
      <c r="A6968" s="1">
        <v>420467</v>
      </c>
      <c r="B6968" s="1" t="s">
        <v>1528</v>
      </c>
      <c r="C6968" s="1">
        <v>127041503</v>
      </c>
      <c r="D6968" s="1">
        <v>467</v>
      </c>
      <c r="E6968" s="1" t="s">
        <v>2002</v>
      </c>
      <c r="F6968" s="1" t="s">
        <v>230</v>
      </c>
      <c r="G6968" s="1" t="s">
        <v>223</v>
      </c>
      <c r="H6968" s="1" t="s">
        <v>240</v>
      </c>
    </row>
    <row r="6969" spans="1:8" x14ac:dyDescent="0.25">
      <c r="A6969" s="1">
        <v>420468</v>
      </c>
      <c r="B6969" s="1" t="s">
        <v>1528</v>
      </c>
      <c r="C6969" s="1">
        <v>127041603</v>
      </c>
      <c r="D6969" s="1">
        <v>468</v>
      </c>
      <c r="E6969" s="1" t="s">
        <v>2003</v>
      </c>
      <c r="F6969" s="1" t="s">
        <v>230</v>
      </c>
      <c r="G6969" s="1" t="s">
        <v>223</v>
      </c>
      <c r="H6969" s="1" t="s">
        <v>240</v>
      </c>
    </row>
    <row r="6970" spans="1:8" x14ac:dyDescent="0.25">
      <c r="A6970" s="1">
        <v>420469</v>
      </c>
      <c r="B6970" s="1" t="s">
        <v>1528</v>
      </c>
      <c r="C6970" s="1">
        <v>127042003</v>
      </c>
      <c r="D6970" s="1">
        <v>469</v>
      </c>
      <c r="E6970" s="1" t="s">
        <v>2004</v>
      </c>
      <c r="F6970" s="1" t="s">
        <v>230</v>
      </c>
      <c r="G6970" s="1" t="s">
        <v>223</v>
      </c>
      <c r="H6970" s="1" t="s">
        <v>240</v>
      </c>
    </row>
    <row r="6971" spans="1:8" x14ac:dyDescent="0.25">
      <c r="A6971" s="1">
        <v>420470</v>
      </c>
      <c r="B6971" s="1" t="s">
        <v>1528</v>
      </c>
      <c r="C6971" s="1">
        <v>127042853</v>
      </c>
      <c r="D6971" s="1">
        <v>470</v>
      </c>
      <c r="E6971" s="1" t="s">
        <v>2005</v>
      </c>
      <c r="F6971" s="1" t="s">
        <v>230</v>
      </c>
      <c r="G6971" s="1" t="s">
        <v>223</v>
      </c>
      <c r="H6971" s="1" t="s">
        <v>240</v>
      </c>
    </row>
    <row r="6972" spans="1:8" x14ac:dyDescent="0.25">
      <c r="A6972" s="1">
        <v>420471</v>
      </c>
      <c r="B6972" s="1" t="s">
        <v>1528</v>
      </c>
      <c r="C6972" s="1">
        <v>127044103</v>
      </c>
      <c r="D6972" s="1">
        <v>471</v>
      </c>
      <c r="E6972" s="1" t="s">
        <v>2006</v>
      </c>
      <c r="F6972" s="1" t="s">
        <v>230</v>
      </c>
      <c r="G6972" s="1" t="s">
        <v>223</v>
      </c>
      <c r="H6972" s="1" t="s">
        <v>240</v>
      </c>
    </row>
    <row r="6973" spans="1:8" x14ac:dyDescent="0.25">
      <c r="A6973" s="1">
        <v>420472</v>
      </c>
      <c r="B6973" s="1" t="s">
        <v>1528</v>
      </c>
      <c r="C6973" s="1">
        <v>127045303</v>
      </c>
      <c r="D6973" s="1">
        <v>472</v>
      </c>
      <c r="E6973" s="1" t="s">
        <v>2007</v>
      </c>
      <c r="F6973" s="1" t="s">
        <v>230</v>
      </c>
      <c r="G6973" s="1" t="s">
        <v>223</v>
      </c>
      <c r="H6973" s="1" t="s">
        <v>240</v>
      </c>
    </row>
    <row r="6974" spans="1:8" x14ac:dyDescent="0.25">
      <c r="A6974" s="1">
        <v>420473</v>
      </c>
      <c r="B6974" s="1" t="s">
        <v>1528</v>
      </c>
      <c r="C6974" s="1">
        <v>127045653</v>
      </c>
      <c r="D6974" s="1">
        <v>473</v>
      </c>
      <c r="E6974" s="1" t="s">
        <v>2008</v>
      </c>
      <c r="F6974" s="1" t="s">
        <v>230</v>
      </c>
      <c r="G6974" s="1" t="s">
        <v>223</v>
      </c>
      <c r="H6974" s="1" t="s">
        <v>240</v>
      </c>
    </row>
    <row r="6975" spans="1:8" x14ac:dyDescent="0.25">
      <c r="A6975" s="1">
        <v>420474</v>
      </c>
      <c r="B6975" s="1" t="s">
        <v>1528</v>
      </c>
      <c r="C6975" s="1">
        <v>127045853</v>
      </c>
      <c r="D6975" s="1">
        <v>474</v>
      </c>
      <c r="E6975" s="1" t="s">
        <v>2009</v>
      </c>
      <c r="F6975" s="1" t="s">
        <v>230</v>
      </c>
      <c r="G6975" s="1" t="s">
        <v>223</v>
      </c>
      <c r="H6975" s="1" t="s">
        <v>240</v>
      </c>
    </row>
    <row r="6976" spans="1:8" x14ac:dyDescent="0.25">
      <c r="A6976" s="1">
        <v>420475</v>
      </c>
      <c r="B6976" s="1" t="s">
        <v>1528</v>
      </c>
      <c r="C6976" s="1">
        <v>127046903</v>
      </c>
      <c r="D6976" s="1">
        <v>475</v>
      </c>
      <c r="E6976" s="1" t="s">
        <v>2010</v>
      </c>
      <c r="F6976" s="1" t="s">
        <v>230</v>
      </c>
      <c r="G6976" s="1" t="s">
        <v>223</v>
      </c>
      <c r="H6976" s="1" t="s">
        <v>240</v>
      </c>
    </row>
    <row r="6977" spans="1:8" x14ac:dyDescent="0.25">
      <c r="A6977" s="1">
        <v>420476</v>
      </c>
      <c r="B6977" s="1" t="s">
        <v>1528</v>
      </c>
      <c r="C6977" s="1">
        <v>127047404</v>
      </c>
      <c r="D6977" s="1">
        <v>476</v>
      </c>
      <c r="E6977" s="1" t="s">
        <v>2011</v>
      </c>
      <c r="F6977" s="1" t="s">
        <v>230</v>
      </c>
      <c r="G6977" s="1" t="s">
        <v>223</v>
      </c>
      <c r="H6977" s="1" t="s">
        <v>240</v>
      </c>
    </row>
    <row r="6978" spans="1:8" x14ac:dyDescent="0.25">
      <c r="A6978" s="1">
        <v>420477</v>
      </c>
      <c r="B6978" s="1" t="s">
        <v>1528</v>
      </c>
      <c r="C6978" s="1">
        <v>127049303</v>
      </c>
      <c r="D6978" s="1">
        <v>477</v>
      </c>
      <c r="E6978" s="1" t="s">
        <v>2012</v>
      </c>
      <c r="F6978" s="1" t="s">
        <v>230</v>
      </c>
      <c r="G6978" s="1" t="s">
        <v>223</v>
      </c>
      <c r="H6978" s="1" t="s">
        <v>240</v>
      </c>
    </row>
    <row r="6979" spans="1:8" x14ac:dyDescent="0.25">
      <c r="A6979" s="1">
        <v>420478</v>
      </c>
      <c r="B6979" s="1" t="s">
        <v>1528</v>
      </c>
      <c r="C6979" s="1">
        <v>128030603</v>
      </c>
      <c r="D6979" s="1">
        <v>478</v>
      </c>
      <c r="E6979" s="1" t="s">
        <v>2013</v>
      </c>
      <c r="F6979" s="1" t="s">
        <v>233</v>
      </c>
      <c r="G6979" s="1" t="s">
        <v>224</v>
      </c>
      <c r="H6979" s="1" t="s">
        <v>240</v>
      </c>
    </row>
    <row r="6980" spans="1:8" x14ac:dyDescent="0.25">
      <c r="A6980" s="1">
        <v>420479</v>
      </c>
      <c r="B6980" s="1" t="s">
        <v>1528</v>
      </c>
      <c r="C6980" s="1">
        <v>128030852</v>
      </c>
      <c r="D6980" s="1">
        <v>479</v>
      </c>
      <c r="E6980" s="1" t="s">
        <v>2014</v>
      </c>
      <c r="F6980" s="1" t="s">
        <v>233</v>
      </c>
      <c r="G6980" s="1" t="s">
        <v>224</v>
      </c>
      <c r="H6980" s="1" t="s">
        <v>240</v>
      </c>
    </row>
    <row r="6981" spans="1:8" x14ac:dyDescent="0.25">
      <c r="A6981" s="1">
        <v>420480</v>
      </c>
      <c r="B6981" s="1" t="s">
        <v>1528</v>
      </c>
      <c r="C6981" s="1">
        <v>128033053</v>
      </c>
      <c r="D6981" s="1">
        <v>480</v>
      </c>
      <c r="E6981" s="1" t="s">
        <v>2015</v>
      </c>
      <c r="F6981" s="1" t="s">
        <v>233</v>
      </c>
      <c r="G6981" s="1" t="s">
        <v>224</v>
      </c>
      <c r="H6981" s="1" t="s">
        <v>240</v>
      </c>
    </row>
    <row r="6982" spans="1:8" x14ac:dyDescent="0.25">
      <c r="A6982" s="1">
        <v>420481</v>
      </c>
      <c r="B6982" s="1" t="s">
        <v>1528</v>
      </c>
      <c r="C6982" s="1">
        <v>128034503</v>
      </c>
      <c r="D6982" s="1">
        <v>481</v>
      </c>
      <c r="E6982" s="1" t="s">
        <v>2016</v>
      </c>
      <c r="F6982" s="1" t="s">
        <v>233</v>
      </c>
      <c r="G6982" s="1" t="s">
        <v>224</v>
      </c>
      <c r="H6982" s="1" t="s">
        <v>240</v>
      </c>
    </row>
    <row r="6983" spans="1:8" x14ac:dyDescent="0.25">
      <c r="A6983" s="1">
        <v>420482</v>
      </c>
      <c r="B6983" s="1" t="s">
        <v>1528</v>
      </c>
      <c r="C6983" s="1">
        <v>128321103</v>
      </c>
      <c r="D6983" s="1">
        <v>482</v>
      </c>
      <c r="E6983" s="1" t="s">
        <v>2017</v>
      </c>
      <c r="F6983" s="1" t="s">
        <v>233</v>
      </c>
      <c r="G6983" s="1" t="s">
        <v>225</v>
      </c>
      <c r="H6983" s="1" t="s">
        <v>240</v>
      </c>
    </row>
    <row r="6984" spans="1:8" x14ac:dyDescent="0.25">
      <c r="A6984" s="1">
        <v>420483</v>
      </c>
      <c r="B6984" s="1" t="s">
        <v>1528</v>
      </c>
      <c r="C6984" s="1">
        <v>128323303</v>
      </c>
      <c r="D6984" s="1">
        <v>483</v>
      </c>
      <c r="E6984" s="1" t="s">
        <v>2018</v>
      </c>
      <c r="F6984" s="1" t="s">
        <v>233</v>
      </c>
      <c r="G6984" s="1" t="s">
        <v>225</v>
      </c>
      <c r="H6984" s="1" t="s">
        <v>240</v>
      </c>
    </row>
    <row r="6985" spans="1:8" x14ac:dyDescent="0.25">
      <c r="A6985" s="1">
        <v>420484</v>
      </c>
      <c r="B6985" s="1" t="s">
        <v>1528</v>
      </c>
      <c r="C6985" s="1">
        <v>128323703</v>
      </c>
      <c r="D6985" s="1">
        <v>484</v>
      </c>
      <c r="E6985" s="1" t="s">
        <v>2019</v>
      </c>
      <c r="F6985" s="1" t="s">
        <v>233</v>
      </c>
      <c r="G6985" s="1" t="s">
        <v>225</v>
      </c>
      <c r="H6985" s="1" t="s">
        <v>240</v>
      </c>
    </row>
    <row r="6986" spans="1:8" x14ac:dyDescent="0.25">
      <c r="A6986" s="1">
        <v>420485</v>
      </c>
      <c r="B6986" s="1" t="s">
        <v>1528</v>
      </c>
      <c r="C6986" s="1">
        <v>128325203</v>
      </c>
      <c r="D6986" s="1">
        <v>485</v>
      </c>
      <c r="E6986" s="1" t="s">
        <v>2020</v>
      </c>
      <c r="F6986" s="1" t="s">
        <v>233</v>
      </c>
      <c r="G6986" s="1" t="s">
        <v>225</v>
      </c>
      <c r="H6986" s="1" t="s">
        <v>240</v>
      </c>
    </row>
    <row r="6987" spans="1:8" x14ac:dyDescent="0.25">
      <c r="A6987" s="1">
        <v>420486</v>
      </c>
      <c r="B6987" s="1" t="s">
        <v>1528</v>
      </c>
      <c r="C6987" s="1">
        <v>128326303</v>
      </c>
      <c r="D6987" s="1">
        <v>486</v>
      </c>
      <c r="E6987" s="1" t="s">
        <v>2021</v>
      </c>
      <c r="F6987" s="1" t="s">
        <v>233</v>
      </c>
      <c r="G6987" s="1" t="s">
        <v>225</v>
      </c>
      <c r="H6987" s="1" t="s">
        <v>240</v>
      </c>
    </row>
    <row r="6988" spans="1:8" x14ac:dyDescent="0.25">
      <c r="A6988" s="1">
        <v>420487</v>
      </c>
      <c r="B6988" s="1" t="s">
        <v>1528</v>
      </c>
      <c r="C6988" s="1">
        <v>128327303</v>
      </c>
      <c r="D6988" s="1">
        <v>487</v>
      </c>
      <c r="E6988" s="1" t="s">
        <v>2022</v>
      </c>
      <c r="F6988" s="1" t="s">
        <v>233</v>
      </c>
      <c r="G6988" s="1" t="s">
        <v>225</v>
      </c>
      <c r="H6988" s="1" t="s">
        <v>240</v>
      </c>
    </row>
    <row r="6989" spans="1:8" x14ac:dyDescent="0.25">
      <c r="A6989" s="1">
        <v>420488</v>
      </c>
      <c r="B6989" s="1" t="s">
        <v>1528</v>
      </c>
      <c r="C6989" s="1">
        <v>128328003</v>
      </c>
      <c r="D6989" s="1">
        <v>488</v>
      </c>
      <c r="E6989" s="1" t="s">
        <v>2023</v>
      </c>
      <c r="F6989" s="1" t="s">
        <v>233</v>
      </c>
      <c r="G6989" s="1" t="s">
        <v>225</v>
      </c>
      <c r="H6989" s="1" t="s">
        <v>240</v>
      </c>
    </row>
    <row r="6990" spans="1:8" x14ac:dyDescent="0.25">
      <c r="A6990" s="1">
        <v>420489</v>
      </c>
      <c r="B6990" s="1" t="s">
        <v>1528</v>
      </c>
      <c r="C6990" s="1">
        <v>129540803</v>
      </c>
      <c r="D6990" s="1">
        <v>489</v>
      </c>
      <c r="E6990" s="1" t="s">
        <v>2024</v>
      </c>
      <c r="F6990" s="1" t="s">
        <v>235</v>
      </c>
      <c r="G6990" s="1" t="s">
        <v>226</v>
      </c>
      <c r="H6990" s="1" t="s">
        <v>240</v>
      </c>
    </row>
    <row r="6991" spans="1:8" x14ac:dyDescent="0.25">
      <c r="A6991" s="1">
        <v>420490</v>
      </c>
      <c r="B6991" s="1" t="s">
        <v>1528</v>
      </c>
      <c r="C6991" s="1">
        <v>129544503</v>
      </c>
      <c r="D6991" s="1">
        <v>490</v>
      </c>
      <c r="E6991" s="1" t="s">
        <v>2025</v>
      </c>
      <c r="F6991" s="1" t="s">
        <v>235</v>
      </c>
      <c r="G6991" s="1" t="s">
        <v>226</v>
      </c>
      <c r="H6991" s="1" t="s">
        <v>240</v>
      </c>
    </row>
    <row r="6992" spans="1:8" x14ac:dyDescent="0.25">
      <c r="A6992" s="1">
        <v>420491</v>
      </c>
      <c r="B6992" s="1" t="s">
        <v>1528</v>
      </c>
      <c r="C6992" s="1">
        <v>129544703</v>
      </c>
      <c r="D6992" s="1">
        <v>491</v>
      </c>
      <c r="E6992" s="1" t="s">
        <v>2026</v>
      </c>
      <c r="F6992" s="1" t="s">
        <v>235</v>
      </c>
      <c r="G6992" s="1" t="s">
        <v>226</v>
      </c>
      <c r="H6992" s="1" t="s">
        <v>240</v>
      </c>
    </row>
    <row r="6993" spans="1:8" x14ac:dyDescent="0.25">
      <c r="A6993" s="1">
        <v>420492</v>
      </c>
      <c r="B6993" s="1" t="s">
        <v>1528</v>
      </c>
      <c r="C6993" s="1">
        <v>129545003</v>
      </c>
      <c r="D6993" s="1">
        <v>492</v>
      </c>
      <c r="E6993" s="1" t="s">
        <v>2027</v>
      </c>
      <c r="F6993" s="1" t="s">
        <v>235</v>
      </c>
      <c r="G6993" s="1" t="s">
        <v>226</v>
      </c>
      <c r="H6993" s="1" t="s">
        <v>240</v>
      </c>
    </row>
    <row r="6994" spans="1:8" x14ac:dyDescent="0.25">
      <c r="A6994" s="1">
        <v>420493</v>
      </c>
      <c r="B6994" s="1" t="s">
        <v>1528</v>
      </c>
      <c r="C6994" s="1">
        <v>129546003</v>
      </c>
      <c r="D6994" s="1">
        <v>493</v>
      </c>
      <c r="E6994" s="1" t="s">
        <v>2028</v>
      </c>
      <c r="F6994" s="1" t="s">
        <v>235</v>
      </c>
      <c r="G6994" s="1" t="s">
        <v>226</v>
      </c>
      <c r="H6994" s="1" t="s">
        <v>240</v>
      </c>
    </row>
    <row r="6995" spans="1:8" x14ac:dyDescent="0.25">
      <c r="A6995" s="1">
        <v>420494</v>
      </c>
      <c r="B6995" s="1" t="s">
        <v>1528</v>
      </c>
      <c r="C6995" s="1">
        <v>129546103</v>
      </c>
      <c r="D6995" s="1">
        <v>494</v>
      </c>
      <c r="E6995" s="1" t="s">
        <v>2029</v>
      </c>
      <c r="F6995" s="1" t="s">
        <v>235</v>
      </c>
      <c r="G6995" s="1" t="s">
        <v>226</v>
      </c>
      <c r="H6995" s="1" t="s">
        <v>240</v>
      </c>
    </row>
    <row r="6996" spans="1:8" x14ac:dyDescent="0.25">
      <c r="A6996" s="1">
        <v>420495</v>
      </c>
      <c r="B6996" s="1" t="s">
        <v>1528</v>
      </c>
      <c r="C6996" s="1">
        <v>129546803</v>
      </c>
      <c r="D6996" s="1">
        <v>495</v>
      </c>
      <c r="E6996" s="1" t="s">
        <v>2030</v>
      </c>
      <c r="F6996" s="1" t="s">
        <v>235</v>
      </c>
      <c r="G6996" s="1" t="s">
        <v>226</v>
      </c>
      <c r="H6996" s="1" t="s">
        <v>240</v>
      </c>
    </row>
    <row r="6997" spans="1:8" x14ac:dyDescent="0.25">
      <c r="A6997" s="1">
        <v>420496</v>
      </c>
      <c r="B6997" s="1" t="s">
        <v>1528</v>
      </c>
      <c r="C6997" s="1">
        <v>129547203</v>
      </c>
      <c r="D6997" s="1">
        <v>496</v>
      </c>
      <c r="E6997" s="1" t="s">
        <v>2031</v>
      </c>
      <c r="F6997" s="1" t="s">
        <v>235</v>
      </c>
      <c r="G6997" s="1" t="s">
        <v>226</v>
      </c>
      <c r="H6997" s="1" t="s">
        <v>240</v>
      </c>
    </row>
    <row r="6998" spans="1:8" x14ac:dyDescent="0.25">
      <c r="A6998" s="1">
        <v>420497</v>
      </c>
      <c r="B6998" s="1" t="s">
        <v>1528</v>
      </c>
      <c r="C6998" s="1">
        <v>129547303</v>
      </c>
      <c r="D6998" s="1">
        <v>497</v>
      </c>
      <c r="E6998" s="1" t="s">
        <v>2032</v>
      </c>
      <c r="F6998" s="1" t="s">
        <v>235</v>
      </c>
      <c r="G6998" s="1" t="s">
        <v>226</v>
      </c>
      <c r="H6998" s="1" t="s">
        <v>240</v>
      </c>
    </row>
    <row r="6999" spans="1:8" x14ac:dyDescent="0.25">
      <c r="A6999" s="1">
        <v>420498</v>
      </c>
      <c r="B6999" s="1" t="s">
        <v>1528</v>
      </c>
      <c r="C6999" s="1">
        <v>129547603</v>
      </c>
      <c r="D6999" s="1">
        <v>498</v>
      </c>
      <c r="E6999" s="1" t="s">
        <v>2033</v>
      </c>
      <c r="F6999" s="1" t="s">
        <v>235</v>
      </c>
      <c r="G6999" s="1" t="s">
        <v>226</v>
      </c>
      <c r="H6999" s="1" t="s">
        <v>240</v>
      </c>
    </row>
    <row r="7000" spans="1:8" x14ac:dyDescent="0.25">
      <c r="A7000" s="1">
        <v>420499</v>
      </c>
      <c r="B7000" s="1" t="s">
        <v>1528</v>
      </c>
      <c r="C7000" s="1">
        <v>129547803</v>
      </c>
      <c r="D7000" s="1">
        <v>499</v>
      </c>
      <c r="E7000" s="1" t="s">
        <v>2034</v>
      </c>
      <c r="F7000" s="1" t="s">
        <v>235</v>
      </c>
      <c r="G7000" s="1" t="s">
        <v>226</v>
      </c>
      <c r="H7000" s="1" t="s">
        <v>240</v>
      </c>
    </row>
    <row r="7001" spans="1:8" x14ac:dyDescent="0.25">
      <c r="A7001" s="1">
        <v>420500</v>
      </c>
      <c r="B7001" s="1" t="s">
        <v>1528</v>
      </c>
      <c r="C7001" s="1">
        <v>129548803</v>
      </c>
      <c r="D7001" s="1">
        <v>500</v>
      </c>
      <c r="E7001" s="1" t="s">
        <v>2035</v>
      </c>
      <c r="F7001" s="1" t="s">
        <v>235</v>
      </c>
      <c r="G7001" s="1" t="s">
        <v>226</v>
      </c>
      <c r="H7001" s="1" t="s">
        <v>240</v>
      </c>
    </row>
    <row r="7002" spans="1:8" x14ac:dyDescent="0.25">
      <c r="A7002" s="1">
        <v>430001</v>
      </c>
      <c r="B7002" s="1" t="s">
        <v>1529</v>
      </c>
      <c r="C7002" s="1">
        <v>101260303</v>
      </c>
      <c r="D7002" s="1">
        <v>1</v>
      </c>
      <c r="E7002" s="1" t="s">
        <v>1536</v>
      </c>
      <c r="F7002" s="1" t="s">
        <v>228</v>
      </c>
      <c r="G7002" s="1" t="s">
        <v>161</v>
      </c>
      <c r="H7002" s="1" t="s">
        <v>240</v>
      </c>
    </row>
    <row r="7003" spans="1:8" x14ac:dyDescent="0.25">
      <c r="A7003" s="1">
        <v>430002</v>
      </c>
      <c r="B7003" s="1" t="s">
        <v>1529</v>
      </c>
      <c r="C7003" s="1">
        <v>101260803</v>
      </c>
      <c r="D7003" s="1">
        <v>2</v>
      </c>
      <c r="E7003" s="1" t="s">
        <v>1537</v>
      </c>
      <c r="F7003" s="1" t="s">
        <v>228</v>
      </c>
      <c r="G7003" s="1" t="s">
        <v>161</v>
      </c>
      <c r="H7003" s="1" t="s">
        <v>240</v>
      </c>
    </row>
    <row r="7004" spans="1:8" x14ac:dyDescent="0.25">
      <c r="A7004" s="1">
        <v>430003</v>
      </c>
      <c r="B7004" s="1" t="s">
        <v>1529</v>
      </c>
      <c r="C7004" s="1">
        <v>101261302</v>
      </c>
      <c r="D7004" s="1">
        <v>3</v>
      </c>
      <c r="E7004" s="1" t="s">
        <v>1538</v>
      </c>
      <c r="F7004" s="1" t="s">
        <v>228</v>
      </c>
      <c r="G7004" s="1" t="s">
        <v>161</v>
      </c>
      <c r="H7004" s="1" t="s">
        <v>240</v>
      </c>
    </row>
    <row r="7005" spans="1:8" x14ac:dyDescent="0.25">
      <c r="A7005" s="1">
        <v>430004</v>
      </c>
      <c r="B7005" s="1" t="s">
        <v>1529</v>
      </c>
      <c r="C7005" s="1">
        <v>101262903</v>
      </c>
      <c r="D7005" s="1">
        <v>4</v>
      </c>
      <c r="E7005" s="1" t="s">
        <v>1539</v>
      </c>
      <c r="F7005" s="1" t="s">
        <v>228</v>
      </c>
      <c r="G7005" s="1" t="s">
        <v>161</v>
      </c>
      <c r="H7005" s="1" t="s">
        <v>240</v>
      </c>
    </row>
    <row r="7006" spans="1:8" x14ac:dyDescent="0.25">
      <c r="A7006" s="1">
        <v>430005</v>
      </c>
      <c r="B7006" s="1" t="s">
        <v>1529</v>
      </c>
      <c r="C7006" s="1">
        <v>101264003</v>
      </c>
      <c r="D7006" s="1">
        <v>5</v>
      </c>
      <c r="E7006" s="1" t="s">
        <v>1540</v>
      </c>
      <c r="F7006" s="1" t="s">
        <v>228</v>
      </c>
      <c r="G7006" s="1" t="s">
        <v>161</v>
      </c>
      <c r="H7006" s="1" t="s">
        <v>240</v>
      </c>
    </row>
    <row r="7007" spans="1:8" x14ac:dyDescent="0.25">
      <c r="A7007" s="1">
        <v>430006</v>
      </c>
      <c r="B7007" s="1" t="s">
        <v>1529</v>
      </c>
      <c r="C7007" s="1">
        <v>101268003</v>
      </c>
      <c r="D7007" s="1">
        <v>6</v>
      </c>
      <c r="E7007" s="1" t="s">
        <v>1541</v>
      </c>
      <c r="F7007" s="1" t="s">
        <v>228</v>
      </c>
      <c r="G7007" s="1" t="s">
        <v>161</v>
      </c>
      <c r="H7007" s="1" t="s">
        <v>240</v>
      </c>
    </row>
    <row r="7008" spans="1:8" x14ac:dyDescent="0.25">
      <c r="A7008" s="1">
        <v>430007</v>
      </c>
      <c r="B7008" s="1" t="s">
        <v>1529</v>
      </c>
      <c r="C7008" s="1">
        <v>101301303</v>
      </c>
      <c r="D7008" s="1">
        <v>7</v>
      </c>
      <c r="E7008" s="1" t="s">
        <v>1542</v>
      </c>
      <c r="F7008" s="1" t="s">
        <v>228</v>
      </c>
      <c r="G7008" s="1" t="s">
        <v>162</v>
      </c>
      <c r="H7008" s="1" t="s">
        <v>240</v>
      </c>
    </row>
    <row r="7009" spans="1:8" x14ac:dyDescent="0.25">
      <c r="A7009" s="1">
        <v>430008</v>
      </c>
      <c r="B7009" s="1" t="s">
        <v>1529</v>
      </c>
      <c r="C7009" s="1">
        <v>101301403</v>
      </c>
      <c r="D7009" s="1">
        <v>8</v>
      </c>
      <c r="E7009" s="1" t="s">
        <v>1543</v>
      </c>
      <c r="F7009" s="1" t="s">
        <v>228</v>
      </c>
      <c r="G7009" s="1" t="s">
        <v>162</v>
      </c>
      <c r="H7009" s="1" t="s">
        <v>240</v>
      </c>
    </row>
    <row r="7010" spans="1:8" x14ac:dyDescent="0.25">
      <c r="A7010" s="1">
        <v>430009</v>
      </c>
      <c r="B7010" s="1" t="s">
        <v>1529</v>
      </c>
      <c r="C7010" s="1">
        <v>101303503</v>
      </c>
      <c r="D7010" s="1">
        <v>9</v>
      </c>
      <c r="E7010" s="1" t="s">
        <v>1544</v>
      </c>
      <c r="F7010" s="1" t="s">
        <v>228</v>
      </c>
      <c r="G7010" s="1" t="s">
        <v>162</v>
      </c>
      <c r="H7010" s="1" t="s">
        <v>240</v>
      </c>
    </row>
    <row r="7011" spans="1:8" x14ac:dyDescent="0.25">
      <c r="A7011" s="1">
        <v>430010</v>
      </c>
      <c r="B7011" s="1" t="s">
        <v>1529</v>
      </c>
      <c r="C7011" s="1">
        <v>101306503</v>
      </c>
      <c r="D7011" s="1">
        <v>10</v>
      </c>
      <c r="E7011" s="1" t="s">
        <v>1545</v>
      </c>
      <c r="F7011" s="1" t="s">
        <v>228</v>
      </c>
      <c r="G7011" s="1" t="s">
        <v>162</v>
      </c>
      <c r="H7011" s="1" t="s">
        <v>240</v>
      </c>
    </row>
    <row r="7012" spans="1:8" x14ac:dyDescent="0.25">
      <c r="A7012" s="1">
        <v>430011</v>
      </c>
      <c r="B7012" s="1" t="s">
        <v>1529</v>
      </c>
      <c r="C7012" s="1">
        <v>101308503</v>
      </c>
      <c r="D7012" s="1">
        <v>11</v>
      </c>
      <c r="E7012" s="1" t="s">
        <v>1546</v>
      </c>
      <c r="F7012" s="1" t="s">
        <v>228</v>
      </c>
      <c r="G7012" s="1" t="s">
        <v>162</v>
      </c>
      <c r="H7012" s="1" t="s">
        <v>240</v>
      </c>
    </row>
    <row r="7013" spans="1:8" x14ac:dyDescent="0.25">
      <c r="A7013" s="1">
        <v>430012</v>
      </c>
      <c r="B7013" s="1" t="s">
        <v>1529</v>
      </c>
      <c r="C7013" s="1">
        <v>101630504</v>
      </c>
      <c r="D7013" s="1">
        <v>12</v>
      </c>
      <c r="E7013" s="1" t="s">
        <v>1547</v>
      </c>
      <c r="F7013" s="1" t="s">
        <v>228</v>
      </c>
      <c r="G7013" s="1" t="s">
        <v>163</v>
      </c>
      <c r="H7013" s="1" t="s">
        <v>240</v>
      </c>
    </row>
    <row r="7014" spans="1:8" x14ac:dyDescent="0.25">
      <c r="A7014" s="1">
        <v>430013</v>
      </c>
      <c r="B7014" s="1" t="s">
        <v>1529</v>
      </c>
      <c r="C7014" s="1">
        <v>101630903</v>
      </c>
      <c r="D7014" s="1">
        <v>13</v>
      </c>
      <c r="E7014" s="1" t="s">
        <v>1548</v>
      </c>
      <c r="F7014" s="1" t="s">
        <v>228</v>
      </c>
      <c r="G7014" s="1" t="s">
        <v>163</v>
      </c>
      <c r="H7014" s="1" t="s">
        <v>240</v>
      </c>
    </row>
    <row r="7015" spans="1:8" x14ac:dyDescent="0.25">
      <c r="A7015" s="1">
        <v>430014</v>
      </c>
      <c r="B7015" s="1" t="s">
        <v>1529</v>
      </c>
      <c r="C7015" s="1">
        <v>101631003</v>
      </c>
      <c r="D7015" s="1">
        <v>14</v>
      </c>
      <c r="E7015" s="1" t="s">
        <v>1549</v>
      </c>
      <c r="F7015" s="1" t="s">
        <v>228</v>
      </c>
      <c r="G7015" s="1" t="s">
        <v>163</v>
      </c>
      <c r="H7015" s="1" t="s">
        <v>240</v>
      </c>
    </row>
    <row r="7016" spans="1:8" x14ac:dyDescent="0.25">
      <c r="A7016" s="1">
        <v>430015</v>
      </c>
      <c r="B7016" s="1" t="s">
        <v>1529</v>
      </c>
      <c r="C7016" s="1">
        <v>101631203</v>
      </c>
      <c r="D7016" s="1">
        <v>15</v>
      </c>
      <c r="E7016" s="1" t="s">
        <v>1550</v>
      </c>
      <c r="F7016" s="1" t="s">
        <v>228</v>
      </c>
      <c r="G7016" s="1" t="s">
        <v>163</v>
      </c>
      <c r="H7016" s="1" t="s">
        <v>240</v>
      </c>
    </row>
    <row r="7017" spans="1:8" x14ac:dyDescent="0.25">
      <c r="A7017" s="1">
        <v>430016</v>
      </c>
      <c r="B7017" s="1" t="s">
        <v>1529</v>
      </c>
      <c r="C7017" s="1">
        <v>101631503</v>
      </c>
      <c r="D7017" s="1">
        <v>16</v>
      </c>
      <c r="E7017" s="1" t="s">
        <v>1551</v>
      </c>
      <c r="F7017" s="1" t="s">
        <v>228</v>
      </c>
      <c r="G7017" s="1" t="s">
        <v>163</v>
      </c>
      <c r="H7017" s="1" t="s">
        <v>240</v>
      </c>
    </row>
    <row r="7018" spans="1:8" x14ac:dyDescent="0.25">
      <c r="A7018" s="1">
        <v>430017</v>
      </c>
      <c r="B7018" s="1" t="s">
        <v>1529</v>
      </c>
      <c r="C7018" s="1">
        <v>101631703</v>
      </c>
      <c r="D7018" s="1">
        <v>17</v>
      </c>
      <c r="E7018" s="1" t="s">
        <v>1552</v>
      </c>
      <c r="F7018" s="1" t="s">
        <v>228</v>
      </c>
      <c r="G7018" s="1" t="s">
        <v>163</v>
      </c>
      <c r="H7018" s="1" t="s">
        <v>240</v>
      </c>
    </row>
    <row r="7019" spans="1:8" x14ac:dyDescent="0.25">
      <c r="A7019" s="1">
        <v>430018</v>
      </c>
      <c r="B7019" s="1" t="s">
        <v>1529</v>
      </c>
      <c r="C7019" s="1">
        <v>101631803</v>
      </c>
      <c r="D7019" s="1">
        <v>18</v>
      </c>
      <c r="E7019" s="1" t="s">
        <v>1553</v>
      </c>
      <c r="F7019" s="1" t="s">
        <v>228</v>
      </c>
      <c r="G7019" s="1" t="s">
        <v>163</v>
      </c>
      <c r="H7019" s="1" t="s">
        <v>240</v>
      </c>
    </row>
    <row r="7020" spans="1:8" x14ac:dyDescent="0.25">
      <c r="A7020" s="1">
        <v>430019</v>
      </c>
      <c r="B7020" s="1" t="s">
        <v>1529</v>
      </c>
      <c r="C7020" s="1">
        <v>101631903</v>
      </c>
      <c r="D7020" s="1">
        <v>19</v>
      </c>
      <c r="E7020" s="1" t="s">
        <v>1554</v>
      </c>
      <c r="F7020" s="1" t="s">
        <v>228</v>
      </c>
      <c r="G7020" s="1" t="s">
        <v>163</v>
      </c>
      <c r="H7020" s="1" t="s">
        <v>240</v>
      </c>
    </row>
    <row r="7021" spans="1:8" x14ac:dyDescent="0.25">
      <c r="A7021" s="1">
        <v>430020</v>
      </c>
      <c r="B7021" s="1" t="s">
        <v>1529</v>
      </c>
      <c r="C7021" s="1">
        <v>101632403</v>
      </c>
      <c r="D7021" s="1">
        <v>20</v>
      </c>
      <c r="E7021" s="1" t="s">
        <v>1555</v>
      </c>
      <c r="F7021" s="1" t="s">
        <v>228</v>
      </c>
      <c r="G7021" s="1" t="s">
        <v>163</v>
      </c>
      <c r="H7021" s="1" t="s">
        <v>240</v>
      </c>
    </row>
    <row r="7022" spans="1:8" x14ac:dyDescent="0.25">
      <c r="A7022" s="1">
        <v>430021</v>
      </c>
      <c r="B7022" s="1" t="s">
        <v>1529</v>
      </c>
      <c r="C7022" s="1">
        <v>101633903</v>
      </c>
      <c r="D7022" s="1">
        <v>21</v>
      </c>
      <c r="E7022" s="1" t="s">
        <v>1556</v>
      </c>
      <c r="F7022" s="1" t="s">
        <v>228</v>
      </c>
      <c r="G7022" s="1" t="s">
        <v>163</v>
      </c>
      <c r="H7022" s="1" t="s">
        <v>240</v>
      </c>
    </row>
    <row r="7023" spans="1:8" x14ac:dyDescent="0.25">
      <c r="A7023" s="1">
        <v>430022</v>
      </c>
      <c r="B7023" s="1" t="s">
        <v>1529</v>
      </c>
      <c r="C7023" s="1">
        <v>101636503</v>
      </c>
      <c r="D7023" s="1">
        <v>22</v>
      </c>
      <c r="E7023" s="1" t="s">
        <v>1557</v>
      </c>
      <c r="F7023" s="1" t="s">
        <v>228</v>
      </c>
      <c r="G7023" s="1" t="s">
        <v>163</v>
      </c>
      <c r="H7023" s="1" t="s">
        <v>240</v>
      </c>
    </row>
    <row r="7024" spans="1:8" x14ac:dyDescent="0.25">
      <c r="A7024" s="1">
        <v>430023</v>
      </c>
      <c r="B7024" s="1" t="s">
        <v>1529</v>
      </c>
      <c r="C7024" s="1">
        <v>101637002</v>
      </c>
      <c r="D7024" s="1">
        <v>23</v>
      </c>
      <c r="E7024" s="1" t="s">
        <v>1558</v>
      </c>
      <c r="F7024" s="1" t="s">
        <v>228</v>
      </c>
      <c r="G7024" s="1" t="s">
        <v>163</v>
      </c>
      <c r="H7024" s="1" t="s">
        <v>240</v>
      </c>
    </row>
    <row r="7025" spans="1:8" x14ac:dyDescent="0.25">
      <c r="A7025" s="1">
        <v>430024</v>
      </c>
      <c r="B7025" s="1" t="s">
        <v>1529</v>
      </c>
      <c r="C7025" s="1">
        <v>101638003</v>
      </c>
      <c r="D7025" s="1">
        <v>24</v>
      </c>
      <c r="E7025" s="1" t="s">
        <v>1559</v>
      </c>
      <c r="F7025" s="1" t="s">
        <v>228</v>
      </c>
      <c r="G7025" s="1" t="s">
        <v>163</v>
      </c>
      <c r="H7025" s="1" t="s">
        <v>240</v>
      </c>
    </row>
    <row r="7026" spans="1:8" x14ac:dyDescent="0.25">
      <c r="A7026" s="1">
        <v>430025</v>
      </c>
      <c r="B7026" s="1" t="s">
        <v>1529</v>
      </c>
      <c r="C7026" s="1">
        <v>101638803</v>
      </c>
      <c r="D7026" s="1">
        <v>25</v>
      </c>
      <c r="E7026" s="1" t="s">
        <v>1560</v>
      </c>
      <c r="F7026" s="1" t="s">
        <v>228</v>
      </c>
      <c r="G7026" s="1" t="s">
        <v>163</v>
      </c>
      <c r="H7026" s="1" t="s">
        <v>240</v>
      </c>
    </row>
    <row r="7027" spans="1:8" x14ac:dyDescent="0.25">
      <c r="A7027" s="1">
        <v>430026</v>
      </c>
      <c r="B7027" s="1" t="s">
        <v>1529</v>
      </c>
      <c r="C7027" s="1">
        <v>102027451</v>
      </c>
      <c r="D7027" s="1">
        <v>26</v>
      </c>
      <c r="E7027" s="1" t="s">
        <v>1561</v>
      </c>
      <c r="F7027" s="1" t="s">
        <v>229</v>
      </c>
      <c r="G7027" s="1" t="s">
        <v>164</v>
      </c>
      <c r="H7027" s="1" t="s">
        <v>240</v>
      </c>
    </row>
    <row r="7028" spans="1:8" x14ac:dyDescent="0.25">
      <c r="A7028" s="1">
        <v>430027</v>
      </c>
      <c r="B7028" s="1" t="s">
        <v>1529</v>
      </c>
      <c r="C7028" s="1">
        <v>103020603</v>
      </c>
      <c r="D7028" s="1">
        <v>27</v>
      </c>
      <c r="E7028" s="1" t="s">
        <v>1562</v>
      </c>
      <c r="F7028" s="1" t="s">
        <v>229</v>
      </c>
      <c r="G7028" s="1" t="s">
        <v>164</v>
      </c>
      <c r="H7028" s="1" t="s">
        <v>240</v>
      </c>
    </row>
    <row r="7029" spans="1:8" x14ac:dyDescent="0.25">
      <c r="A7029" s="1">
        <v>430028</v>
      </c>
      <c r="B7029" s="1" t="s">
        <v>1529</v>
      </c>
      <c r="C7029" s="1">
        <v>103020753</v>
      </c>
      <c r="D7029" s="1">
        <v>28</v>
      </c>
      <c r="E7029" s="1" t="s">
        <v>1563</v>
      </c>
      <c r="F7029" s="1" t="s">
        <v>229</v>
      </c>
      <c r="G7029" s="1" t="s">
        <v>164</v>
      </c>
      <c r="H7029" s="1" t="s">
        <v>240</v>
      </c>
    </row>
    <row r="7030" spans="1:8" x14ac:dyDescent="0.25">
      <c r="A7030" s="1">
        <v>430029</v>
      </c>
      <c r="B7030" s="1" t="s">
        <v>1529</v>
      </c>
      <c r="C7030" s="1">
        <v>103021003</v>
      </c>
      <c r="D7030" s="1">
        <v>29</v>
      </c>
      <c r="E7030" s="1" t="s">
        <v>1564</v>
      </c>
      <c r="F7030" s="1" t="s">
        <v>229</v>
      </c>
      <c r="G7030" s="1" t="s">
        <v>164</v>
      </c>
      <c r="H7030" s="1" t="s">
        <v>240</v>
      </c>
    </row>
    <row r="7031" spans="1:8" x14ac:dyDescent="0.25">
      <c r="A7031" s="1">
        <v>430030</v>
      </c>
      <c r="B7031" s="1" t="s">
        <v>1529</v>
      </c>
      <c r="C7031" s="1">
        <v>103021102</v>
      </c>
      <c r="D7031" s="1">
        <v>30</v>
      </c>
      <c r="E7031" s="1" t="s">
        <v>1565</v>
      </c>
      <c r="F7031" s="1" t="s">
        <v>229</v>
      </c>
      <c r="G7031" s="1" t="s">
        <v>164</v>
      </c>
      <c r="H7031" s="1" t="s">
        <v>240</v>
      </c>
    </row>
    <row r="7032" spans="1:8" x14ac:dyDescent="0.25">
      <c r="A7032" s="1">
        <v>430031</v>
      </c>
      <c r="B7032" s="1" t="s">
        <v>1529</v>
      </c>
      <c r="C7032" s="1">
        <v>103021252</v>
      </c>
      <c r="D7032" s="1">
        <v>31</v>
      </c>
      <c r="E7032" s="1" t="s">
        <v>1566</v>
      </c>
      <c r="F7032" s="1" t="s">
        <v>229</v>
      </c>
      <c r="G7032" s="1" t="s">
        <v>164</v>
      </c>
      <c r="H7032" s="1" t="s">
        <v>240</v>
      </c>
    </row>
    <row r="7033" spans="1:8" x14ac:dyDescent="0.25">
      <c r="A7033" s="1">
        <v>430032</v>
      </c>
      <c r="B7033" s="1" t="s">
        <v>1529</v>
      </c>
      <c r="C7033" s="1">
        <v>103021453</v>
      </c>
      <c r="D7033" s="1">
        <v>32</v>
      </c>
      <c r="E7033" s="1" t="s">
        <v>1567</v>
      </c>
      <c r="F7033" s="1" t="s">
        <v>229</v>
      </c>
      <c r="G7033" s="1" t="s">
        <v>164</v>
      </c>
      <c r="H7033" s="1" t="s">
        <v>240</v>
      </c>
    </row>
    <row r="7034" spans="1:8" x14ac:dyDescent="0.25">
      <c r="A7034" s="1">
        <v>430033</v>
      </c>
      <c r="B7034" s="1" t="s">
        <v>1529</v>
      </c>
      <c r="C7034" s="1">
        <v>103021603</v>
      </c>
      <c r="D7034" s="1">
        <v>33</v>
      </c>
      <c r="E7034" s="1" t="s">
        <v>1568</v>
      </c>
      <c r="F7034" s="1" t="s">
        <v>229</v>
      </c>
      <c r="G7034" s="1" t="s">
        <v>164</v>
      </c>
      <c r="H7034" s="1" t="s">
        <v>240</v>
      </c>
    </row>
    <row r="7035" spans="1:8" x14ac:dyDescent="0.25">
      <c r="A7035" s="1">
        <v>430034</v>
      </c>
      <c r="B7035" s="1" t="s">
        <v>1529</v>
      </c>
      <c r="C7035" s="1">
        <v>103021752</v>
      </c>
      <c r="D7035" s="1">
        <v>34</v>
      </c>
      <c r="E7035" s="1" t="s">
        <v>1569</v>
      </c>
      <c r="F7035" s="1" t="s">
        <v>229</v>
      </c>
      <c r="G7035" s="1" t="s">
        <v>164</v>
      </c>
      <c r="H7035" s="1" t="s">
        <v>240</v>
      </c>
    </row>
    <row r="7036" spans="1:8" x14ac:dyDescent="0.25">
      <c r="A7036" s="1">
        <v>430035</v>
      </c>
      <c r="B7036" s="1" t="s">
        <v>1529</v>
      </c>
      <c r="C7036" s="1">
        <v>103021903</v>
      </c>
      <c r="D7036" s="1">
        <v>35</v>
      </c>
      <c r="E7036" s="1" t="s">
        <v>1570</v>
      </c>
      <c r="F7036" s="1" t="s">
        <v>229</v>
      </c>
      <c r="G7036" s="1" t="s">
        <v>164</v>
      </c>
      <c r="H7036" s="1" t="s">
        <v>240</v>
      </c>
    </row>
    <row r="7037" spans="1:8" x14ac:dyDescent="0.25">
      <c r="A7037" s="1">
        <v>430036</v>
      </c>
      <c r="B7037" s="1" t="s">
        <v>1529</v>
      </c>
      <c r="C7037" s="1">
        <v>103022103</v>
      </c>
      <c r="D7037" s="1">
        <v>36</v>
      </c>
      <c r="E7037" s="1" t="s">
        <v>1571</v>
      </c>
      <c r="F7037" s="1" t="s">
        <v>229</v>
      </c>
      <c r="G7037" s="1" t="s">
        <v>164</v>
      </c>
      <c r="H7037" s="1" t="s">
        <v>240</v>
      </c>
    </row>
    <row r="7038" spans="1:8" x14ac:dyDescent="0.25">
      <c r="A7038" s="1">
        <v>430037</v>
      </c>
      <c r="B7038" s="1" t="s">
        <v>1529</v>
      </c>
      <c r="C7038" s="1">
        <v>103022253</v>
      </c>
      <c r="D7038" s="1">
        <v>37</v>
      </c>
      <c r="E7038" s="1" t="s">
        <v>1572</v>
      </c>
      <c r="F7038" s="1" t="s">
        <v>229</v>
      </c>
      <c r="G7038" s="1" t="s">
        <v>164</v>
      </c>
      <c r="H7038" s="1" t="s">
        <v>240</v>
      </c>
    </row>
    <row r="7039" spans="1:8" x14ac:dyDescent="0.25">
      <c r="A7039" s="1">
        <v>430038</v>
      </c>
      <c r="B7039" s="1" t="s">
        <v>1529</v>
      </c>
      <c r="C7039" s="1">
        <v>103022503</v>
      </c>
      <c r="D7039" s="1">
        <v>38</v>
      </c>
      <c r="E7039" s="1" t="s">
        <v>1573</v>
      </c>
      <c r="F7039" s="1" t="s">
        <v>229</v>
      </c>
      <c r="G7039" s="1" t="s">
        <v>164</v>
      </c>
      <c r="H7039" s="1" t="s">
        <v>240</v>
      </c>
    </row>
    <row r="7040" spans="1:8" x14ac:dyDescent="0.25">
      <c r="A7040" s="1">
        <v>430039</v>
      </c>
      <c r="B7040" s="1" t="s">
        <v>1529</v>
      </c>
      <c r="C7040" s="1">
        <v>103022803</v>
      </c>
      <c r="D7040" s="1">
        <v>39</v>
      </c>
      <c r="E7040" s="1" t="s">
        <v>1574</v>
      </c>
      <c r="F7040" s="1" t="s">
        <v>229</v>
      </c>
      <c r="G7040" s="1" t="s">
        <v>164</v>
      </c>
      <c r="H7040" s="1" t="s">
        <v>240</v>
      </c>
    </row>
    <row r="7041" spans="1:8" x14ac:dyDescent="0.25">
      <c r="A7041" s="1">
        <v>430040</v>
      </c>
      <c r="B7041" s="1" t="s">
        <v>1529</v>
      </c>
      <c r="C7041" s="1">
        <v>103023153</v>
      </c>
      <c r="D7041" s="1">
        <v>40</v>
      </c>
      <c r="E7041" s="1" t="s">
        <v>1575</v>
      </c>
      <c r="F7041" s="1" t="s">
        <v>229</v>
      </c>
      <c r="G7041" s="1" t="s">
        <v>164</v>
      </c>
      <c r="H7041" s="1" t="s">
        <v>240</v>
      </c>
    </row>
    <row r="7042" spans="1:8" x14ac:dyDescent="0.25">
      <c r="A7042" s="1">
        <v>430041</v>
      </c>
      <c r="B7042" s="1" t="s">
        <v>1529</v>
      </c>
      <c r="C7042" s="1">
        <v>103023912</v>
      </c>
      <c r="D7042" s="1">
        <v>41</v>
      </c>
      <c r="E7042" s="1" t="s">
        <v>1576</v>
      </c>
      <c r="F7042" s="1" t="s">
        <v>229</v>
      </c>
      <c r="G7042" s="1" t="s">
        <v>164</v>
      </c>
      <c r="H7042" s="1" t="s">
        <v>240</v>
      </c>
    </row>
    <row r="7043" spans="1:8" x14ac:dyDescent="0.25">
      <c r="A7043" s="1">
        <v>430042</v>
      </c>
      <c r="B7043" s="1" t="s">
        <v>1529</v>
      </c>
      <c r="C7043" s="1">
        <v>103024102</v>
      </c>
      <c r="D7043" s="1">
        <v>42</v>
      </c>
      <c r="E7043" s="1" t="s">
        <v>1577</v>
      </c>
      <c r="F7043" s="1" t="s">
        <v>229</v>
      </c>
      <c r="G7043" s="1" t="s">
        <v>164</v>
      </c>
      <c r="H7043" s="1" t="s">
        <v>240</v>
      </c>
    </row>
    <row r="7044" spans="1:8" x14ac:dyDescent="0.25">
      <c r="A7044" s="1">
        <v>430043</v>
      </c>
      <c r="B7044" s="1" t="s">
        <v>1529</v>
      </c>
      <c r="C7044" s="1">
        <v>103024603</v>
      </c>
      <c r="D7044" s="1">
        <v>43</v>
      </c>
      <c r="E7044" s="1" t="s">
        <v>1578</v>
      </c>
      <c r="F7044" s="1" t="s">
        <v>229</v>
      </c>
      <c r="G7044" s="1" t="s">
        <v>164</v>
      </c>
      <c r="H7044" s="1" t="s">
        <v>240</v>
      </c>
    </row>
    <row r="7045" spans="1:8" x14ac:dyDescent="0.25">
      <c r="A7045" s="1">
        <v>430044</v>
      </c>
      <c r="B7045" s="1" t="s">
        <v>1529</v>
      </c>
      <c r="C7045" s="1">
        <v>103024753</v>
      </c>
      <c r="D7045" s="1">
        <v>44</v>
      </c>
      <c r="E7045" s="1" t="s">
        <v>1579</v>
      </c>
      <c r="F7045" s="1" t="s">
        <v>229</v>
      </c>
      <c r="G7045" s="1" t="s">
        <v>164</v>
      </c>
      <c r="H7045" s="1" t="s">
        <v>240</v>
      </c>
    </row>
    <row r="7046" spans="1:8" x14ac:dyDescent="0.25">
      <c r="A7046" s="1">
        <v>430045</v>
      </c>
      <c r="B7046" s="1" t="s">
        <v>1529</v>
      </c>
      <c r="C7046" s="1">
        <v>103025002</v>
      </c>
      <c r="D7046" s="1">
        <v>45</v>
      </c>
      <c r="E7046" s="1" t="s">
        <v>1580</v>
      </c>
      <c r="F7046" s="1" t="s">
        <v>229</v>
      </c>
      <c r="G7046" s="1" t="s">
        <v>164</v>
      </c>
      <c r="H7046" s="1" t="s">
        <v>240</v>
      </c>
    </row>
    <row r="7047" spans="1:8" x14ac:dyDescent="0.25">
      <c r="A7047" s="1">
        <v>430046</v>
      </c>
      <c r="B7047" s="1" t="s">
        <v>1529</v>
      </c>
      <c r="C7047" s="1">
        <v>103026002</v>
      </c>
      <c r="D7047" s="1">
        <v>46</v>
      </c>
      <c r="E7047" s="1" t="s">
        <v>1581</v>
      </c>
      <c r="F7047" s="1" t="s">
        <v>229</v>
      </c>
      <c r="G7047" s="1" t="s">
        <v>164</v>
      </c>
      <c r="H7047" s="1" t="s">
        <v>240</v>
      </c>
    </row>
    <row r="7048" spans="1:8" x14ac:dyDescent="0.25">
      <c r="A7048" s="1">
        <v>430047</v>
      </c>
      <c r="B7048" s="1" t="s">
        <v>1529</v>
      </c>
      <c r="C7048" s="1">
        <v>103026303</v>
      </c>
      <c r="D7048" s="1">
        <v>47</v>
      </c>
      <c r="E7048" s="1" t="s">
        <v>1582</v>
      </c>
      <c r="F7048" s="1" t="s">
        <v>229</v>
      </c>
      <c r="G7048" s="1" t="s">
        <v>164</v>
      </c>
      <c r="H7048" s="1" t="s">
        <v>240</v>
      </c>
    </row>
    <row r="7049" spans="1:8" x14ac:dyDescent="0.25">
      <c r="A7049" s="1">
        <v>430048</v>
      </c>
      <c r="B7049" s="1" t="s">
        <v>1529</v>
      </c>
      <c r="C7049" s="1">
        <v>103026343</v>
      </c>
      <c r="D7049" s="1">
        <v>48</v>
      </c>
      <c r="E7049" s="1" t="s">
        <v>1583</v>
      </c>
      <c r="F7049" s="1" t="s">
        <v>229</v>
      </c>
      <c r="G7049" s="1" t="s">
        <v>164</v>
      </c>
      <c r="H7049" s="1" t="s">
        <v>240</v>
      </c>
    </row>
    <row r="7050" spans="1:8" x14ac:dyDescent="0.25">
      <c r="A7050" s="1">
        <v>430049</v>
      </c>
      <c r="B7050" s="1" t="s">
        <v>1529</v>
      </c>
      <c r="C7050" s="1">
        <v>103026402</v>
      </c>
      <c r="D7050" s="1">
        <v>49</v>
      </c>
      <c r="E7050" s="1" t="s">
        <v>1584</v>
      </c>
      <c r="F7050" s="1" t="s">
        <v>229</v>
      </c>
      <c r="G7050" s="1" t="s">
        <v>164</v>
      </c>
      <c r="H7050" s="1" t="s">
        <v>240</v>
      </c>
    </row>
    <row r="7051" spans="1:8" x14ac:dyDescent="0.25">
      <c r="A7051" s="1">
        <v>430050</v>
      </c>
      <c r="B7051" s="1" t="s">
        <v>1529</v>
      </c>
      <c r="C7051" s="1">
        <v>103026852</v>
      </c>
      <c r="D7051" s="1">
        <v>50</v>
      </c>
      <c r="E7051" s="1" t="s">
        <v>1585</v>
      </c>
      <c r="F7051" s="1" t="s">
        <v>229</v>
      </c>
      <c r="G7051" s="1" t="s">
        <v>164</v>
      </c>
      <c r="H7051" s="1" t="s">
        <v>240</v>
      </c>
    </row>
    <row r="7052" spans="1:8" x14ac:dyDescent="0.25">
      <c r="A7052" s="1">
        <v>430051</v>
      </c>
      <c r="B7052" s="1" t="s">
        <v>1529</v>
      </c>
      <c r="C7052" s="1">
        <v>103026873</v>
      </c>
      <c r="D7052" s="1">
        <v>51</v>
      </c>
      <c r="E7052" s="1" t="s">
        <v>1586</v>
      </c>
      <c r="F7052" s="1" t="s">
        <v>229</v>
      </c>
      <c r="G7052" s="1" t="s">
        <v>164</v>
      </c>
      <c r="H7052" s="1" t="s">
        <v>240</v>
      </c>
    </row>
    <row r="7053" spans="1:8" x14ac:dyDescent="0.25">
      <c r="A7053" s="1">
        <v>430052</v>
      </c>
      <c r="B7053" s="1" t="s">
        <v>1529</v>
      </c>
      <c r="C7053" s="1">
        <v>103026902</v>
      </c>
      <c r="D7053" s="1">
        <v>52</v>
      </c>
      <c r="E7053" s="1" t="s">
        <v>1587</v>
      </c>
      <c r="F7053" s="1" t="s">
        <v>229</v>
      </c>
      <c r="G7053" s="1" t="s">
        <v>164</v>
      </c>
      <c r="H7053" s="1" t="s">
        <v>240</v>
      </c>
    </row>
    <row r="7054" spans="1:8" x14ac:dyDescent="0.25">
      <c r="A7054" s="1">
        <v>430053</v>
      </c>
      <c r="B7054" s="1" t="s">
        <v>1529</v>
      </c>
      <c r="C7054" s="1">
        <v>103027352</v>
      </c>
      <c r="D7054" s="1">
        <v>53</v>
      </c>
      <c r="E7054" s="1" t="s">
        <v>1588</v>
      </c>
      <c r="F7054" s="1" t="s">
        <v>229</v>
      </c>
      <c r="G7054" s="1" t="s">
        <v>164</v>
      </c>
      <c r="H7054" s="1" t="s">
        <v>240</v>
      </c>
    </row>
    <row r="7055" spans="1:8" x14ac:dyDescent="0.25">
      <c r="A7055" s="1">
        <v>430054</v>
      </c>
      <c r="B7055" s="1" t="s">
        <v>1529</v>
      </c>
      <c r="C7055" s="1">
        <v>103027503</v>
      </c>
      <c r="D7055" s="1">
        <v>54</v>
      </c>
      <c r="E7055" s="1" t="s">
        <v>1589</v>
      </c>
      <c r="F7055" s="1" t="s">
        <v>229</v>
      </c>
      <c r="G7055" s="1" t="s">
        <v>164</v>
      </c>
      <c r="H7055" s="1" t="s">
        <v>240</v>
      </c>
    </row>
    <row r="7056" spans="1:8" x14ac:dyDescent="0.25">
      <c r="A7056" s="1">
        <v>430055</v>
      </c>
      <c r="B7056" s="1" t="s">
        <v>1529</v>
      </c>
      <c r="C7056" s="1">
        <v>103027753</v>
      </c>
      <c r="D7056" s="1">
        <v>55</v>
      </c>
      <c r="E7056" s="1" t="s">
        <v>1590</v>
      </c>
      <c r="F7056" s="1" t="s">
        <v>229</v>
      </c>
      <c r="G7056" s="1" t="s">
        <v>164</v>
      </c>
      <c r="H7056" s="1" t="s">
        <v>240</v>
      </c>
    </row>
    <row r="7057" spans="1:8" x14ac:dyDescent="0.25">
      <c r="A7057" s="1">
        <v>430056</v>
      </c>
      <c r="B7057" s="1" t="s">
        <v>1529</v>
      </c>
      <c r="C7057" s="1">
        <v>103028203</v>
      </c>
      <c r="D7057" s="1">
        <v>56</v>
      </c>
      <c r="E7057" s="1" t="s">
        <v>1591</v>
      </c>
      <c r="F7057" s="1" t="s">
        <v>229</v>
      </c>
      <c r="G7057" s="1" t="s">
        <v>164</v>
      </c>
      <c r="H7057" s="1" t="s">
        <v>240</v>
      </c>
    </row>
    <row r="7058" spans="1:8" x14ac:dyDescent="0.25">
      <c r="A7058" s="1">
        <v>430057</v>
      </c>
      <c r="B7058" s="1" t="s">
        <v>1529</v>
      </c>
      <c r="C7058" s="1">
        <v>103028302</v>
      </c>
      <c r="D7058" s="1">
        <v>57</v>
      </c>
      <c r="E7058" s="1" t="s">
        <v>1592</v>
      </c>
      <c r="F7058" s="1" t="s">
        <v>229</v>
      </c>
      <c r="G7058" s="1" t="s">
        <v>164</v>
      </c>
      <c r="H7058" s="1" t="s">
        <v>240</v>
      </c>
    </row>
    <row r="7059" spans="1:8" x14ac:dyDescent="0.25">
      <c r="A7059" s="1">
        <v>430058</v>
      </c>
      <c r="B7059" s="1" t="s">
        <v>1529</v>
      </c>
      <c r="C7059" s="1">
        <v>103028653</v>
      </c>
      <c r="D7059" s="1">
        <v>58</v>
      </c>
      <c r="E7059" s="1" t="s">
        <v>1593</v>
      </c>
      <c r="F7059" s="1" t="s">
        <v>229</v>
      </c>
      <c r="G7059" s="1" t="s">
        <v>164</v>
      </c>
      <c r="H7059" s="1" t="s">
        <v>240</v>
      </c>
    </row>
    <row r="7060" spans="1:8" x14ac:dyDescent="0.25">
      <c r="A7060" s="1">
        <v>430059</v>
      </c>
      <c r="B7060" s="1" t="s">
        <v>1529</v>
      </c>
      <c r="C7060" s="1">
        <v>103028703</v>
      </c>
      <c r="D7060" s="1">
        <v>59</v>
      </c>
      <c r="E7060" s="1" t="s">
        <v>1594</v>
      </c>
      <c r="F7060" s="1" t="s">
        <v>229</v>
      </c>
      <c r="G7060" s="1" t="s">
        <v>164</v>
      </c>
      <c r="H7060" s="1" t="s">
        <v>240</v>
      </c>
    </row>
    <row r="7061" spans="1:8" x14ac:dyDescent="0.25">
      <c r="A7061" s="1">
        <v>430060</v>
      </c>
      <c r="B7061" s="1" t="s">
        <v>1529</v>
      </c>
      <c r="C7061" s="1">
        <v>103028753</v>
      </c>
      <c r="D7061" s="1">
        <v>60</v>
      </c>
      <c r="E7061" s="1" t="s">
        <v>1595</v>
      </c>
      <c r="F7061" s="1" t="s">
        <v>229</v>
      </c>
      <c r="G7061" s="1" t="s">
        <v>164</v>
      </c>
      <c r="H7061" s="1" t="s">
        <v>240</v>
      </c>
    </row>
    <row r="7062" spans="1:8" x14ac:dyDescent="0.25">
      <c r="A7062" s="1">
        <v>430061</v>
      </c>
      <c r="B7062" s="1" t="s">
        <v>1529</v>
      </c>
      <c r="C7062" s="1">
        <v>103028833</v>
      </c>
      <c r="D7062" s="1">
        <v>61</v>
      </c>
      <c r="E7062" s="1" t="s">
        <v>1596</v>
      </c>
      <c r="F7062" s="1" t="s">
        <v>229</v>
      </c>
      <c r="G7062" s="1" t="s">
        <v>164</v>
      </c>
      <c r="H7062" s="1" t="s">
        <v>240</v>
      </c>
    </row>
    <row r="7063" spans="1:8" x14ac:dyDescent="0.25">
      <c r="A7063" s="1">
        <v>430062</v>
      </c>
      <c r="B7063" s="1" t="s">
        <v>1529</v>
      </c>
      <c r="C7063" s="1">
        <v>103028853</v>
      </c>
      <c r="D7063" s="1">
        <v>62</v>
      </c>
      <c r="E7063" s="1" t="s">
        <v>1597</v>
      </c>
      <c r="F7063" s="1" t="s">
        <v>229</v>
      </c>
      <c r="G7063" s="1" t="s">
        <v>164</v>
      </c>
      <c r="H7063" s="1" t="s">
        <v>240</v>
      </c>
    </row>
    <row r="7064" spans="1:8" x14ac:dyDescent="0.25">
      <c r="A7064" s="1">
        <v>430063</v>
      </c>
      <c r="B7064" s="1" t="s">
        <v>1529</v>
      </c>
      <c r="C7064" s="1">
        <v>103029203</v>
      </c>
      <c r="D7064" s="1">
        <v>63</v>
      </c>
      <c r="E7064" s="1" t="s">
        <v>1598</v>
      </c>
      <c r="F7064" s="1" t="s">
        <v>229</v>
      </c>
      <c r="G7064" s="1" t="s">
        <v>164</v>
      </c>
      <c r="H7064" s="1" t="s">
        <v>240</v>
      </c>
    </row>
    <row r="7065" spans="1:8" x14ac:dyDescent="0.25">
      <c r="A7065" s="1">
        <v>430064</v>
      </c>
      <c r="B7065" s="1" t="s">
        <v>1529</v>
      </c>
      <c r="C7065" s="1">
        <v>103029403</v>
      </c>
      <c r="D7065" s="1">
        <v>64</v>
      </c>
      <c r="E7065" s="1" t="s">
        <v>1599</v>
      </c>
      <c r="F7065" s="1" t="s">
        <v>229</v>
      </c>
      <c r="G7065" s="1" t="s">
        <v>164</v>
      </c>
      <c r="H7065" s="1" t="s">
        <v>240</v>
      </c>
    </row>
    <row r="7066" spans="1:8" x14ac:dyDescent="0.25">
      <c r="A7066" s="1">
        <v>430065</v>
      </c>
      <c r="B7066" s="1" t="s">
        <v>1529</v>
      </c>
      <c r="C7066" s="1">
        <v>103029553</v>
      </c>
      <c r="D7066" s="1">
        <v>65</v>
      </c>
      <c r="E7066" s="1" t="s">
        <v>1600</v>
      </c>
      <c r="F7066" s="1" t="s">
        <v>229</v>
      </c>
      <c r="G7066" s="1" t="s">
        <v>164</v>
      </c>
      <c r="H7066" s="1" t="s">
        <v>240</v>
      </c>
    </row>
    <row r="7067" spans="1:8" x14ac:dyDescent="0.25">
      <c r="A7067" s="1">
        <v>430066</v>
      </c>
      <c r="B7067" s="1" t="s">
        <v>1529</v>
      </c>
      <c r="C7067" s="1">
        <v>103029603</v>
      </c>
      <c r="D7067" s="1">
        <v>66</v>
      </c>
      <c r="E7067" s="1" t="s">
        <v>1601</v>
      </c>
      <c r="F7067" s="1" t="s">
        <v>229</v>
      </c>
      <c r="G7067" s="1" t="s">
        <v>164</v>
      </c>
      <c r="H7067" s="1" t="s">
        <v>240</v>
      </c>
    </row>
    <row r="7068" spans="1:8" x14ac:dyDescent="0.25">
      <c r="A7068" s="1">
        <v>430067</v>
      </c>
      <c r="B7068" s="1" t="s">
        <v>1529</v>
      </c>
      <c r="C7068" s="1">
        <v>103029803</v>
      </c>
      <c r="D7068" s="1">
        <v>67</v>
      </c>
      <c r="E7068" s="1" t="s">
        <v>1602</v>
      </c>
      <c r="F7068" s="1" t="s">
        <v>229</v>
      </c>
      <c r="G7068" s="1" t="s">
        <v>164</v>
      </c>
      <c r="H7068" s="1" t="s">
        <v>240</v>
      </c>
    </row>
    <row r="7069" spans="1:8" x14ac:dyDescent="0.25">
      <c r="A7069" s="1">
        <v>430068</v>
      </c>
      <c r="B7069" s="1" t="s">
        <v>1529</v>
      </c>
      <c r="C7069" s="1">
        <v>103029902</v>
      </c>
      <c r="D7069" s="1">
        <v>68</v>
      </c>
      <c r="E7069" s="1" t="s">
        <v>1603</v>
      </c>
      <c r="F7069" s="1" t="s">
        <v>229</v>
      </c>
      <c r="G7069" s="1" t="s">
        <v>164</v>
      </c>
      <c r="H7069" s="1" t="s">
        <v>240</v>
      </c>
    </row>
    <row r="7070" spans="1:8" x14ac:dyDescent="0.25">
      <c r="A7070" s="1">
        <v>430069</v>
      </c>
      <c r="B7070" s="1" t="s">
        <v>1529</v>
      </c>
      <c r="C7070" s="1">
        <v>104101252</v>
      </c>
      <c r="D7070" s="1">
        <v>69</v>
      </c>
      <c r="E7070" s="1" t="s">
        <v>1604</v>
      </c>
      <c r="F7070" s="1" t="s">
        <v>230</v>
      </c>
      <c r="G7070" s="1" t="s">
        <v>165</v>
      </c>
      <c r="H7070" s="1" t="s">
        <v>240</v>
      </c>
    </row>
    <row r="7071" spans="1:8" x14ac:dyDescent="0.25">
      <c r="A7071" s="1">
        <v>430070</v>
      </c>
      <c r="B7071" s="1" t="s">
        <v>1529</v>
      </c>
      <c r="C7071" s="1">
        <v>104103603</v>
      </c>
      <c r="D7071" s="1">
        <v>70</v>
      </c>
      <c r="E7071" s="1" t="s">
        <v>1605</v>
      </c>
      <c r="F7071" s="1" t="s">
        <v>230</v>
      </c>
      <c r="G7071" s="1" t="s">
        <v>165</v>
      </c>
      <c r="H7071" s="1" t="s">
        <v>240</v>
      </c>
    </row>
    <row r="7072" spans="1:8" x14ac:dyDescent="0.25">
      <c r="A7072" s="1">
        <v>430071</v>
      </c>
      <c r="B7072" s="1" t="s">
        <v>1529</v>
      </c>
      <c r="C7072" s="1">
        <v>104105003</v>
      </c>
      <c r="D7072" s="1">
        <v>71</v>
      </c>
      <c r="E7072" s="1" t="s">
        <v>1606</v>
      </c>
      <c r="F7072" s="1" t="s">
        <v>230</v>
      </c>
      <c r="G7072" s="1" t="s">
        <v>165</v>
      </c>
      <c r="H7072" s="1" t="s">
        <v>240</v>
      </c>
    </row>
    <row r="7073" spans="1:8" x14ac:dyDescent="0.25">
      <c r="A7073" s="1">
        <v>430072</v>
      </c>
      <c r="B7073" s="1" t="s">
        <v>1529</v>
      </c>
      <c r="C7073" s="1">
        <v>104105353</v>
      </c>
      <c r="D7073" s="1">
        <v>72</v>
      </c>
      <c r="E7073" s="1" t="s">
        <v>1607</v>
      </c>
      <c r="F7073" s="1" t="s">
        <v>230</v>
      </c>
      <c r="G7073" s="1" t="s">
        <v>165</v>
      </c>
      <c r="H7073" s="1" t="s">
        <v>240</v>
      </c>
    </row>
    <row r="7074" spans="1:8" x14ac:dyDescent="0.25">
      <c r="A7074" s="1">
        <v>430073</v>
      </c>
      <c r="B7074" s="1" t="s">
        <v>1529</v>
      </c>
      <c r="C7074" s="1">
        <v>104107503</v>
      </c>
      <c r="D7074" s="1">
        <v>73</v>
      </c>
      <c r="E7074" s="1" t="s">
        <v>1608</v>
      </c>
      <c r="F7074" s="1" t="s">
        <v>230</v>
      </c>
      <c r="G7074" s="1" t="s">
        <v>165</v>
      </c>
      <c r="H7074" s="1" t="s">
        <v>240</v>
      </c>
    </row>
    <row r="7075" spans="1:8" x14ac:dyDescent="0.25">
      <c r="A7075" s="1">
        <v>430074</v>
      </c>
      <c r="B7075" s="1" t="s">
        <v>1529</v>
      </c>
      <c r="C7075" s="1">
        <v>104107803</v>
      </c>
      <c r="D7075" s="1">
        <v>74</v>
      </c>
      <c r="E7075" s="1" t="s">
        <v>1609</v>
      </c>
      <c r="F7075" s="1" t="s">
        <v>230</v>
      </c>
      <c r="G7075" s="1" t="s">
        <v>165</v>
      </c>
      <c r="H7075" s="1" t="s">
        <v>240</v>
      </c>
    </row>
    <row r="7076" spans="1:8" x14ac:dyDescent="0.25">
      <c r="A7076" s="1">
        <v>430075</v>
      </c>
      <c r="B7076" s="1" t="s">
        <v>1529</v>
      </c>
      <c r="C7076" s="1">
        <v>104107903</v>
      </c>
      <c r="D7076" s="1">
        <v>75</v>
      </c>
      <c r="E7076" s="1" t="s">
        <v>1610</v>
      </c>
      <c r="F7076" s="1" t="s">
        <v>230</v>
      </c>
      <c r="G7076" s="1" t="s">
        <v>165</v>
      </c>
      <c r="H7076" s="1" t="s">
        <v>240</v>
      </c>
    </row>
    <row r="7077" spans="1:8" x14ac:dyDescent="0.25">
      <c r="A7077" s="1">
        <v>430076</v>
      </c>
      <c r="B7077" s="1" t="s">
        <v>1529</v>
      </c>
      <c r="C7077" s="1">
        <v>104372003</v>
      </c>
      <c r="D7077" s="1">
        <v>76</v>
      </c>
      <c r="E7077" s="1" t="s">
        <v>1611</v>
      </c>
      <c r="F7077" s="1" t="s">
        <v>230</v>
      </c>
      <c r="G7077" s="1" t="s">
        <v>166</v>
      </c>
      <c r="H7077" s="1" t="s">
        <v>240</v>
      </c>
    </row>
    <row r="7078" spans="1:8" x14ac:dyDescent="0.25">
      <c r="A7078" s="1">
        <v>430077</v>
      </c>
      <c r="B7078" s="1" t="s">
        <v>1529</v>
      </c>
      <c r="C7078" s="1">
        <v>104374003</v>
      </c>
      <c r="D7078" s="1">
        <v>77</v>
      </c>
      <c r="E7078" s="1" t="s">
        <v>1612</v>
      </c>
      <c r="F7078" s="1" t="s">
        <v>230</v>
      </c>
      <c r="G7078" s="1" t="s">
        <v>166</v>
      </c>
      <c r="H7078" s="1" t="s">
        <v>240</v>
      </c>
    </row>
    <row r="7079" spans="1:8" x14ac:dyDescent="0.25">
      <c r="A7079" s="1">
        <v>430078</v>
      </c>
      <c r="B7079" s="1" t="s">
        <v>1529</v>
      </c>
      <c r="C7079" s="1">
        <v>104375003</v>
      </c>
      <c r="D7079" s="1">
        <v>78</v>
      </c>
      <c r="E7079" s="1" t="s">
        <v>1613</v>
      </c>
      <c r="F7079" s="1" t="s">
        <v>230</v>
      </c>
      <c r="G7079" s="1" t="s">
        <v>166</v>
      </c>
      <c r="H7079" s="1" t="s">
        <v>240</v>
      </c>
    </row>
    <row r="7080" spans="1:8" x14ac:dyDescent="0.25">
      <c r="A7080" s="1">
        <v>430079</v>
      </c>
      <c r="B7080" s="1" t="s">
        <v>1529</v>
      </c>
      <c r="C7080" s="1">
        <v>104375203</v>
      </c>
      <c r="D7080" s="1">
        <v>79</v>
      </c>
      <c r="E7080" s="1" t="s">
        <v>1614</v>
      </c>
      <c r="F7080" s="1" t="s">
        <v>230</v>
      </c>
      <c r="G7080" s="1" t="s">
        <v>166</v>
      </c>
      <c r="H7080" s="1" t="s">
        <v>240</v>
      </c>
    </row>
    <row r="7081" spans="1:8" x14ac:dyDescent="0.25">
      <c r="A7081" s="1">
        <v>430080</v>
      </c>
      <c r="B7081" s="1" t="s">
        <v>1529</v>
      </c>
      <c r="C7081" s="1">
        <v>104375302</v>
      </c>
      <c r="D7081" s="1">
        <v>80</v>
      </c>
      <c r="E7081" s="1" t="s">
        <v>1615</v>
      </c>
      <c r="F7081" s="1" t="s">
        <v>230</v>
      </c>
      <c r="G7081" s="1" t="s">
        <v>166</v>
      </c>
      <c r="H7081" s="1" t="s">
        <v>240</v>
      </c>
    </row>
    <row r="7082" spans="1:8" x14ac:dyDescent="0.25">
      <c r="A7082" s="1">
        <v>430081</v>
      </c>
      <c r="B7082" s="1" t="s">
        <v>1529</v>
      </c>
      <c r="C7082" s="1">
        <v>104376203</v>
      </c>
      <c r="D7082" s="1">
        <v>81</v>
      </c>
      <c r="E7082" s="1" t="s">
        <v>1616</v>
      </c>
      <c r="F7082" s="1" t="s">
        <v>230</v>
      </c>
      <c r="G7082" s="1" t="s">
        <v>166</v>
      </c>
      <c r="H7082" s="1" t="s">
        <v>240</v>
      </c>
    </row>
    <row r="7083" spans="1:8" x14ac:dyDescent="0.25">
      <c r="A7083" s="1">
        <v>430082</v>
      </c>
      <c r="B7083" s="1" t="s">
        <v>1529</v>
      </c>
      <c r="C7083" s="1">
        <v>104377003</v>
      </c>
      <c r="D7083" s="1">
        <v>82</v>
      </c>
      <c r="E7083" s="1" t="s">
        <v>1617</v>
      </c>
      <c r="F7083" s="1" t="s">
        <v>230</v>
      </c>
      <c r="G7083" s="1" t="s">
        <v>166</v>
      </c>
      <c r="H7083" s="1" t="s">
        <v>240</v>
      </c>
    </row>
    <row r="7084" spans="1:8" x14ac:dyDescent="0.25">
      <c r="A7084" s="1">
        <v>430083</v>
      </c>
      <c r="B7084" s="1" t="s">
        <v>1529</v>
      </c>
      <c r="C7084" s="1">
        <v>104378003</v>
      </c>
      <c r="D7084" s="1">
        <v>83</v>
      </c>
      <c r="E7084" s="1" t="s">
        <v>1618</v>
      </c>
      <c r="F7084" s="1" t="s">
        <v>230</v>
      </c>
      <c r="G7084" s="1" t="s">
        <v>166</v>
      </c>
      <c r="H7084" s="1" t="s">
        <v>240</v>
      </c>
    </row>
    <row r="7085" spans="1:8" x14ac:dyDescent="0.25">
      <c r="A7085" s="1">
        <v>430084</v>
      </c>
      <c r="B7085" s="1" t="s">
        <v>1529</v>
      </c>
      <c r="C7085" s="1">
        <v>104431304</v>
      </c>
      <c r="D7085" s="1">
        <v>84</v>
      </c>
      <c r="E7085" s="1" t="s">
        <v>1619</v>
      </c>
      <c r="F7085" s="1" t="s">
        <v>230</v>
      </c>
      <c r="G7085" s="1" t="s">
        <v>167</v>
      </c>
      <c r="H7085" s="1" t="s">
        <v>240</v>
      </c>
    </row>
    <row r="7086" spans="1:8" x14ac:dyDescent="0.25">
      <c r="A7086" s="1">
        <v>430085</v>
      </c>
      <c r="B7086" s="1" t="s">
        <v>1529</v>
      </c>
      <c r="C7086" s="1">
        <v>104432503</v>
      </c>
      <c r="D7086" s="1">
        <v>85</v>
      </c>
      <c r="E7086" s="1" t="s">
        <v>1620</v>
      </c>
      <c r="F7086" s="1" t="s">
        <v>230</v>
      </c>
      <c r="G7086" s="1" t="s">
        <v>167</v>
      </c>
      <c r="H7086" s="1" t="s">
        <v>240</v>
      </c>
    </row>
    <row r="7087" spans="1:8" x14ac:dyDescent="0.25">
      <c r="A7087" s="1">
        <v>430086</v>
      </c>
      <c r="B7087" s="1" t="s">
        <v>1529</v>
      </c>
      <c r="C7087" s="1">
        <v>104432803</v>
      </c>
      <c r="D7087" s="1">
        <v>86</v>
      </c>
      <c r="E7087" s="1" t="s">
        <v>1621</v>
      </c>
      <c r="F7087" s="1" t="s">
        <v>230</v>
      </c>
      <c r="G7087" s="1" t="s">
        <v>167</v>
      </c>
      <c r="H7087" s="1" t="s">
        <v>240</v>
      </c>
    </row>
    <row r="7088" spans="1:8" x14ac:dyDescent="0.25">
      <c r="A7088" s="1">
        <v>430087</v>
      </c>
      <c r="B7088" s="1" t="s">
        <v>1529</v>
      </c>
      <c r="C7088" s="1">
        <v>104432903</v>
      </c>
      <c r="D7088" s="1">
        <v>87</v>
      </c>
      <c r="E7088" s="1" t="s">
        <v>1622</v>
      </c>
      <c r="F7088" s="1" t="s">
        <v>230</v>
      </c>
      <c r="G7088" s="1" t="s">
        <v>167</v>
      </c>
      <c r="H7088" s="1" t="s">
        <v>240</v>
      </c>
    </row>
    <row r="7089" spans="1:8" x14ac:dyDescent="0.25">
      <c r="A7089" s="1">
        <v>430088</v>
      </c>
      <c r="B7089" s="1" t="s">
        <v>1529</v>
      </c>
      <c r="C7089" s="1">
        <v>104433303</v>
      </c>
      <c r="D7089" s="1">
        <v>88</v>
      </c>
      <c r="E7089" s="1" t="s">
        <v>1623</v>
      </c>
      <c r="F7089" s="1" t="s">
        <v>230</v>
      </c>
      <c r="G7089" s="1" t="s">
        <v>167</v>
      </c>
      <c r="H7089" s="1" t="s">
        <v>240</v>
      </c>
    </row>
    <row r="7090" spans="1:8" x14ac:dyDescent="0.25">
      <c r="A7090" s="1">
        <v>430089</v>
      </c>
      <c r="B7090" s="1" t="s">
        <v>1529</v>
      </c>
      <c r="C7090" s="1">
        <v>104433604</v>
      </c>
      <c r="D7090" s="1">
        <v>89</v>
      </c>
      <c r="E7090" s="1" t="s">
        <v>1624</v>
      </c>
      <c r="F7090" s="1" t="s">
        <v>230</v>
      </c>
      <c r="G7090" s="1" t="s">
        <v>167</v>
      </c>
      <c r="H7090" s="1" t="s">
        <v>240</v>
      </c>
    </row>
    <row r="7091" spans="1:8" x14ac:dyDescent="0.25">
      <c r="A7091" s="1">
        <v>430090</v>
      </c>
      <c r="B7091" s="1" t="s">
        <v>1529</v>
      </c>
      <c r="C7091" s="1">
        <v>104433903</v>
      </c>
      <c r="D7091" s="1">
        <v>90</v>
      </c>
      <c r="E7091" s="1" t="s">
        <v>1625</v>
      </c>
      <c r="F7091" s="1" t="s">
        <v>230</v>
      </c>
      <c r="G7091" s="1" t="s">
        <v>167</v>
      </c>
      <c r="H7091" s="1" t="s">
        <v>240</v>
      </c>
    </row>
    <row r="7092" spans="1:8" x14ac:dyDescent="0.25">
      <c r="A7092" s="1">
        <v>430091</v>
      </c>
      <c r="B7092" s="1" t="s">
        <v>1529</v>
      </c>
      <c r="C7092" s="1">
        <v>104435003</v>
      </c>
      <c r="D7092" s="1">
        <v>91</v>
      </c>
      <c r="E7092" s="1" t="s">
        <v>1626</v>
      </c>
      <c r="F7092" s="1" t="s">
        <v>230</v>
      </c>
      <c r="G7092" s="1" t="s">
        <v>167</v>
      </c>
      <c r="H7092" s="1" t="s">
        <v>240</v>
      </c>
    </row>
    <row r="7093" spans="1:8" x14ac:dyDescent="0.25">
      <c r="A7093" s="1">
        <v>430092</v>
      </c>
      <c r="B7093" s="1" t="s">
        <v>1529</v>
      </c>
      <c r="C7093" s="1">
        <v>104435303</v>
      </c>
      <c r="D7093" s="1">
        <v>92</v>
      </c>
      <c r="E7093" s="1" t="s">
        <v>1627</v>
      </c>
      <c r="F7093" s="1" t="s">
        <v>230</v>
      </c>
      <c r="G7093" s="1" t="s">
        <v>167</v>
      </c>
      <c r="H7093" s="1" t="s">
        <v>240</v>
      </c>
    </row>
    <row r="7094" spans="1:8" x14ac:dyDescent="0.25">
      <c r="A7094" s="1">
        <v>430093</v>
      </c>
      <c r="B7094" s="1" t="s">
        <v>1529</v>
      </c>
      <c r="C7094" s="1">
        <v>104435603</v>
      </c>
      <c r="D7094" s="1">
        <v>93</v>
      </c>
      <c r="E7094" s="1" t="s">
        <v>1628</v>
      </c>
      <c r="F7094" s="1" t="s">
        <v>230</v>
      </c>
      <c r="G7094" s="1" t="s">
        <v>167</v>
      </c>
      <c r="H7094" s="1" t="s">
        <v>240</v>
      </c>
    </row>
    <row r="7095" spans="1:8" x14ac:dyDescent="0.25">
      <c r="A7095" s="1">
        <v>430094</v>
      </c>
      <c r="B7095" s="1" t="s">
        <v>1529</v>
      </c>
      <c r="C7095" s="1">
        <v>104435703</v>
      </c>
      <c r="D7095" s="1">
        <v>94</v>
      </c>
      <c r="E7095" s="1" t="s">
        <v>1629</v>
      </c>
      <c r="F7095" s="1" t="s">
        <v>230</v>
      </c>
      <c r="G7095" s="1" t="s">
        <v>167</v>
      </c>
      <c r="H7095" s="1" t="s">
        <v>240</v>
      </c>
    </row>
    <row r="7096" spans="1:8" x14ac:dyDescent="0.25">
      <c r="A7096" s="1">
        <v>430095</v>
      </c>
      <c r="B7096" s="1" t="s">
        <v>1529</v>
      </c>
      <c r="C7096" s="1">
        <v>104437503</v>
      </c>
      <c r="D7096" s="1">
        <v>95</v>
      </c>
      <c r="E7096" s="1" t="s">
        <v>1630</v>
      </c>
      <c r="F7096" s="1" t="s">
        <v>230</v>
      </c>
      <c r="G7096" s="1" t="s">
        <v>167</v>
      </c>
      <c r="H7096" s="1" t="s">
        <v>240</v>
      </c>
    </row>
    <row r="7097" spans="1:8" x14ac:dyDescent="0.25">
      <c r="A7097" s="1">
        <v>430096</v>
      </c>
      <c r="B7097" s="1" t="s">
        <v>1529</v>
      </c>
      <c r="C7097" s="1">
        <v>105201033</v>
      </c>
      <c r="D7097" s="1">
        <v>96</v>
      </c>
      <c r="E7097" s="1" t="s">
        <v>1631</v>
      </c>
      <c r="F7097" s="1" t="s">
        <v>231</v>
      </c>
      <c r="G7097" s="1" t="s">
        <v>168</v>
      </c>
      <c r="H7097" s="1" t="s">
        <v>240</v>
      </c>
    </row>
    <row r="7098" spans="1:8" x14ac:dyDescent="0.25">
      <c r="A7098" s="1">
        <v>430097</v>
      </c>
      <c r="B7098" s="1" t="s">
        <v>1529</v>
      </c>
      <c r="C7098" s="1">
        <v>105201352</v>
      </c>
      <c r="D7098" s="1">
        <v>97</v>
      </c>
      <c r="E7098" s="1" t="s">
        <v>1632</v>
      </c>
      <c r="F7098" s="1" t="s">
        <v>231</v>
      </c>
      <c r="G7098" s="1" t="s">
        <v>168</v>
      </c>
      <c r="H7098" s="1" t="s">
        <v>240</v>
      </c>
    </row>
    <row r="7099" spans="1:8" x14ac:dyDescent="0.25">
      <c r="A7099" s="1">
        <v>430098</v>
      </c>
      <c r="B7099" s="1" t="s">
        <v>1529</v>
      </c>
      <c r="C7099" s="1">
        <v>105204703</v>
      </c>
      <c r="D7099" s="1">
        <v>98</v>
      </c>
      <c r="E7099" s="1" t="s">
        <v>1633</v>
      </c>
      <c r="F7099" s="1" t="s">
        <v>231</v>
      </c>
      <c r="G7099" s="1" t="s">
        <v>168</v>
      </c>
      <c r="H7099" s="1" t="s">
        <v>240</v>
      </c>
    </row>
    <row r="7100" spans="1:8" x14ac:dyDescent="0.25">
      <c r="A7100" s="1">
        <v>430099</v>
      </c>
      <c r="B7100" s="1" t="s">
        <v>1529</v>
      </c>
      <c r="C7100" s="1">
        <v>105251453</v>
      </c>
      <c r="D7100" s="1">
        <v>99</v>
      </c>
      <c r="E7100" s="1" t="s">
        <v>1634</v>
      </c>
      <c r="F7100" s="1" t="s">
        <v>231</v>
      </c>
      <c r="G7100" s="1" t="s">
        <v>169</v>
      </c>
      <c r="H7100" s="1" t="s">
        <v>240</v>
      </c>
    </row>
    <row r="7101" spans="1:8" x14ac:dyDescent="0.25">
      <c r="A7101" s="1">
        <v>430100</v>
      </c>
      <c r="B7101" s="1" t="s">
        <v>1529</v>
      </c>
      <c r="C7101" s="1">
        <v>105252602</v>
      </c>
      <c r="D7101" s="1">
        <v>100</v>
      </c>
      <c r="E7101" s="1" t="s">
        <v>1635</v>
      </c>
      <c r="F7101" s="1" t="s">
        <v>231</v>
      </c>
      <c r="G7101" s="1" t="s">
        <v>169</v>
      </c>
      <c r="H7101" s="1" t="s">
        <v>240</v>
      </c>
    </row>
    <row r="7102" spans="1:8" x14ac:dyDescent="0.25">
      <c r="A7102" s="1">
        <v>430101</v>
      </c>
      <c r="B7102" s="1" t="s">
        <v>1529</v>
      </c>
      <c r="C7102" s="1">
        <v>105253303</v>
      </c>
      <c r="D7102" s="1">
        <v>101</v>
      </c>
      <c r="E7102" s="1" t="s">
        <v>1636</v>
      </c>
      <c r="F7102" s="1" t="s">
        <v>231</v>
      </c>
      <c r="G7102" s="1" t="s">
        <v>169</v>
      </c>
      <c r="H7102" s="1" t="s">
        <v>240</v>
      </c>
    </row>
    <row r="7103" spans="1:8" x14ac:dyDescent="0.25">
      <c r="A7103" s="1">
        <v>430102</v>
      </c>
      <c r="B7103" s="1" t="s">
        <v>1529</v>
      </c>
      <c r="C7103" s="1">
        <v>105253553</v>
      </c>
      <c r="D7103" s="1">
        <v>102</v>
      </c>
      <c r="E7103" s="1" t="s">
        <v>1637</v>
      </c>
      <c r="F7103" s="1" t="s">
        <v>231</v>
      </c>
      <c r="G7103" s="1" t="s">
        <v>169</v>
      </c>
      <c r="H7103" s="1" t="s">
        <v>240</v>
      </c>
    </row>
    <row r="7104" spans="1:8" x14ac:dyDescent="0.25">
      <c r="A7104" s="1">
        <v>430103</v>
      </c>
      <c r="B7104" s="1" t="s">
        <v>1529</v>
      </c>
      <c r="C7104" s="1">
        <v>105253903</v>
      </c>
      <c r="D7104" s="1">
        <v>103</v>
      </c>
      <c r="E7104" s="1" t="s">
        <v>1638</v>
      </c>
      <c r="F7104" s="1" t="s">
        <v>231</v>
      </c>
      <c r="G7104" s="1" t="s">
        <v>169</v>
      </c>
      <c r="H7104" s="1" t="s">
        <v>240</v>
      </c>
    </row>
    <row r="7105" spans="1:8" x14ac:dyDescent="0.25">
      <c r="A7105" s="1">
        <v>430104</v>
      </c>
      <c r="B7105" s="1" t="s">
        <v>1529</v>
      </c>
      <c r="C7105" s="1">
        <v>105254053</v>
      </c>
      <c r="D7105" s="1">
        <v>104</v>
      </c>
      <c r="E7105" s="1" t="s">
        <v>1639</v>
      </c>
      <c r="F7105" s="1" t="s">
        <v>231</v>
      </c>
      <c r="G7105" s="1" t="s">
        <v>169</v>
      </c>
      <c r="H7105" s="1" t="s">
        <v>240</v>
      </c>
    </row>
    <row r="7106" spans="1:8" x14ac:dyDescent="0.25">
      <c r="A7106" s="1">
        <v>430105</v>
      </c>
      <c r="B7106" s="1" t="s">
        <v>1529</v>
      </c>
      <c r="C7106" s="1">
        <v>105254353</v>
      </c>
      <c r="D7106" s="1">
        <v>105</v>
      </c>
      <c r="E7106" s="1" t="s">
        <v>1640</v>
      </c>
      <c r="F7106" s="1" t="s">
        <v>231</v>
      </c>
      <c r="G7106" s="1" t="s">
        <v>169</v>
      </c>
      <c r="H7106" s="1" t="s">
        <v>240</v>
      </c>
    </row>
    <row r="7107" spans="1:8" x14ac:dyDescent="0.25">
      <c r="A7107" s="1">
        <v>430106</v>
      </c>
      <c r="B7107" s="1" t="s">
        <v>1529</v>
      </c>
      <c r="C7107" s="1">
        <v>105256553</v>
      </c>
      <c r="D7107" s="1">
        <v>106</v>
      </c>
      <c r="E7107" s="1" t="s">
        <v>1641</v>
      </c>
      <c r="F7107" s="1" t="s">
        <v>231</v>
      </c>
      <c r="G7107" s="1" t="s">
        <v>169</v>
      </c>
      <c r="H7107" s="1" t="s">
        <v>240</v>
      </c>
    </row>
    <row r="7108" spans="1:8" x14ac:dyDescent="0.25">
      <c r="A7108" s="1">
        <v>430107</v>
      </c>
      <c r="B7108" s="1" t="s">
        <v>1529</v>
      </c>
      <c r="C7108" s="1">
        <v>105257602</v>
      </c>
      <c r="D7108" s="1">
        <v>107</v>
      </c>
      <c r="E7108" s="1" t="s">
        <v>1642</v>
      </c>
      <c r="F7108" s="1" t="s">
        <v>231</v>
      </c>
      <c r="G7108" s="1" t="s">
        <v>169</v>
      </c>
      <c r="H7108" s="1" t="s">
        <v>240</v>
      </c>
    </row>
    <row r="7109" spans="1:8" x14ac:dyDescent="0.25">
      <c r="A7109" s="1">
        <v>430108</v>
      </c>
      <c r="B7109" s="1" t="s">
        <v>1529</v>
      </c>
      <c r="C7109" s="1">
        <v>105258303</v>
      </c>
      <c r="D7109" s="1">
        <v>108</v>
      </c>
      <c r="E7109" s="1" t="s">
        <v>1643</v>
      </c>
      <c r="F7109" s="1" t="s">
        <v>231</v>
      </c>
      <c r="G7109" s="1" t="s">
        <v>169</v>
      </c>
      <c r="H7109" s="1" t="s">
        <v>240</v>
      </c>
    </row>
    <row r="7110" spans="1:8" x14ac:dyDescent="0.25">
      <c r="A7110" s="1">
        <v>430109</v>
      </c>
      <c r="B7110" s="1" t="s">
        <v>1529</v>
      </c>
      <c r="C7110" s="1">
        <v>105258503</v>
      </c>
      <c r="D7110" s="1">
        <v>109</v>
      </c>
      <c r="E7110" s="1" t="s">
        <v>1644</v>
      </c>
      <c r="F7110" s="1" t="s">
        <v>231</v>
      </c>
      <c r="G7110" s="1" t="s">
        <v>169</v>
      </c>
      <c r="H7110" s="1" t="s">
        <v>240</v>
      </c>
    </row>
    <row r="7111" spans="1:8" x14ac:dyDescent="0.25">
      <c r="A7111" s="1">
        <v>430110</v>
      </c>
      <c r="B7111" s="1" t="s">
        <v>1529</v>
      </c>
      <c r="C7111" s="1">
        <v>105259103</v>
      </c>
      <c r="D7111" s="1">
        <v>110</v>
      </c>
      <c r="E7111" s="1" t="s">
        <v>1645</v>
      </c>
      <c r="F7111" s="1" t="s">
        <v>231</v>
      </c>
      <c r="G7111" s="1" t="s">
        <v>169</v>
      </c>
      <c r="H7111" s="1" t="s">
        <v>240</v>
      </c>
    </row>
    <row r="7112" spans="1:8" x14ac:dyDescent="0.25">
      <c r="A7112" s="1">
        <v>430111</v>
      </c>
      <c r="B7112" s="1" t="s">
        <v>1529</v>
      </c>
      <c r="C7112" s="1">
        <v>105259703</v>
      </c>
      <c r="D7112" s="1">
        <v>111</v>
      </c>
      <c r="E7112" s="1" t="s">
        <v>1646</v>
      </c>
      <c r="F7112" s="1" t="s">
        <v>231</v>
      </c>
      <c r="G7112" s="1" t="s">
        <v>169</v>
      </c>
      <c r="H7112" s="1" t="s">
        <v>240</v>
      </c>
    </row>
    <row r="7113" spans="1:8" x14ac:dyDescent="0.25">
      <c r="A7113" s="1">
        <v>430112</v>
      </c>
      <c r="B7113" s="1" t="s">
        <v>1529</v>
      </c>
      <c r="C7113" s="1">
        <v>105628302</v>
      </c>
      <c r="D7113" s="1">
        <v>112</v>
      </c>
      <c r="E7113" s="1" t="s">
        <v>1647</v>
      </c>
      <c r="F7113" s="1" t="s">
        <v>231</v>
      </c>
      <c r="G7113" s="1" t="s">
        <v>170</v>
      </c>
      <c r="H7113" s="1" t="s">
        <v>240</v>
      </c>
    </row>
    <row r="7114" spans="1:8" x14ac:dyDescent="0.25">
      <c r="A7114" s="1">
        <v>430113</v>
      </c>
      <c r="B7114" s="1" t="s">
        <v>1529</v>
      </c>
      <c r="C7114" s="1">
        <v>106160303</v>
      </c>
      <c r="D7114" s="1">
        <v>113</v>
      </c>
      <c r="E7114" s="1" t="s">
        <v>1648</v>
      </c>
      <c r="F7114" s="1" t="s">
        <v>230</v>
      </c>
      <c r="G7114" s="1" t="s">
        <v>171</v>
      </c>
      <c r="H7114" s="1" t="s">
        <v>240</v>
      </c>
    </row>
    <row r="7115" spans="1:8" x14ac:dyDescent="0.25">
      <c r="A7115" s="1">
        <v>430114</v>
      </c>
      <c r="B7115" s="1" t="s">
        <v>1529</v>
      </c>
      <c r="C7115" s="1">
        <v>106161203</v>
      </c>
      <c r="D7115" s="1">
        <v>114</v>
      </c>
      <c r="E7115" s="1" t="s">
        <v>1649</v>
      </c>
      <c r="F7115" s="1" t="s">
        <v>230</v>
      </c>
      <c r="G7115" s="1" t="s">
        <v>171</v>
      </c>
      <c r="H7115" s="1" t="s">
        <v>240</v>
      </c>
    </row>
    <row r="7116" spans="1:8" x14ac:dyDescent="0.25">
      <c r="A7116" s="1">
        <v>430115</v>
      </c>
      <c r="B7116" s="1" t="s">
        <v>1529</v>
      </c>
      <c r="C7116" s="1">
        <v>106161703</v>
      </c>
      <c r="D7116" s="1">
        <v>115</v>
      </c>
      <c r="E7116" s="1" t="s">
        <v>1650</v>
      </c>
      <c r="F7116" s="1" t="s">
        <v>230</v>
      </c>
      <c r="G7116" s="1" t="s">
        <v>171</v>
      </c>
      <c r="H7116" s="1" t="s">
        <v>240</v>
      </c>
    </row>
    <row r="7117" spans="1:8" x14ac:dyDescent="0.25">
      <c r="A7117" s="1">
        <v>430116</v>
      </c>
      <c r="B7117" s="1" t="s">
        <v>1529</v>
      </c>
      <c r="C7117" s="1">
        <v>106166503</v>
      </c>
      <c r="D7117" s="1">
        <v>116</v>
      </c>
      <c r="E7117" s="1" t="s">
        <v>1651</v>
      </c>
      <c r="F7117" s="1" t="s">
        <v>230</v>
      </c>
      <c r="G7117" s="1" t="s">
        <v>171</v>
      </c>
      <c r="H7117" s="1" t="s">
        <v>240</v>
      </c>
    </row>
    <row r="7118" spans="1:8" x14ac:dyDescent="0.25">
      <c r="A7118" s="1">
        <v>430117</v>
      </c>
      <c r="B7118" s="1" t="s">
        <v>1529</v>
      </c>
      <c r="C7118" s="1">
        <v>106167504</v>
      </c>
      <c r="D7118" s="1">
        <v>117</v>
      </c>
      <c r="E7118" s="1" t="s">
        <v>1652</v>
      </c>
      <c r="F7118" s="1" t="s">
        <v>230</v>
      </c>
      <c r="G7118" s="1" t="s">
        <v>171</v>
      </c>
      <c r="H7118" s="1" t="s">
        <v>240</v>
      </c>
    </row>
    <row r="7119" spans="1:8" x14ac:dyDescent="0.25">
      <c r="A7119" s="1">
        <v>430118</v>
      </c>
      <c r="B7119" s="1" t="s">
        <v>1529</v>
      </c>
      <c r="C7119" s="1">
        <v>106168003</v>
      </c>
      <c r="D7119" s="1">
        <v>118</v>
      </c>
      <c r="E7119" s="1" t="s">
        <v>1653</v>
      </c>
      <c r="F7119" s="1" t="s">
        <v>230</v>
      </c>
      <c r="G7119" s="1" t="s">
        <v>171</v>
      </c>
      <c r="H7119" s="1" t="s">
        <v>240</v>
      </c>
    </row>
    <row r="7120" spans="1:8" x14ac:dyDescent="0.25">
      <c r="A7120" s="1">
        <v>430119</v>
      </c>
      <c r="B7120" s="1" t="s">
        <v>1529</v>
      </c>
      <c r="C7120" s="1">
        <v>106169003</v>
      </c>
      <c r="D7120" s="1">
        <v>119</v>
      </c>
      <c r="E7120" s="1" t="s">
        <v>1654</v>
      </c>
      <c r="F7120" s="1" t="s">
        <v>230</v>
      </c>
      <c r="G7120" s="1" t="s">
        <v>171</v>
      </c>
      <c r="H7120" s="1" t="s">
        <v>240</v>
      </c>
    </row>
    <row r="7121" spans="1:8" x14ac:dyDescent="0.25">
      <c r="A7121" s="1">
        <v>430120</v>
      </c>
      <c r="B7121" s="1" t="s">
        <v>1529</v>
      </c>
      <c r="C7121" s="1">
        <v>106172003</v>
      </c>
      <c r="D7121" s="1">
        <v>120</v>
      </c>
      <c r="E7121" s="1" t="s">
        <v>1655</v>
      </c>
      <c r="F7121" s="1" t="s">
        <v>232</v>
      </c>
      <c r="G7121" s="1" t="s">
        <v>172</v>
      </c>
      <c r="H7121" s="1" t="s">
        <v>240</v>
      </c>
    </row>
    <row r="7122" spans="1:8" x14ac:dyDescent="0.25">
      <c r="A7122" s="1">
        <v>430121</v>
      </c>
      <c r="B7122" s="1" t="s">
        <v>1529</v>
      </c>
      <c r="C7122" s="1">
        <v>106272003</v>
      </c>
      <c r="D7122" s="1">
        <v>121</v>
      </c>
      <c r="E7122" s="1" t="s">
        <v>1656</v>
      </c>
      <c r="F7122" s="1" t="s">
        <v>231</v>
      </c>
      <c r="G7122" s="1" t="s">
        <v>173</v>
      </c>
      <c r="H7122" s="1" t="s">
        <v>240</v>
      </c>
    </row>
    <row r="7123" spans="1:8" x14ac:dyDescent="0.25">
      <c r="A7123" s="1">
        <v>430122</v>
      </c>
      <c r="B7123" s="1" t="s">
        <v>1529</v>
      </c>
      <c r="C7123" s="1">
        <v>106330703</v>
      </c>
      <c r="D7123" s="1">
        <v>122</v>
      </c>
      <c r="E7123" s="1" t="s">
        <v>1657</v>
      </c>
      <c r="F7123" s="1" t="s">
        <v>233</v>
      </c>
      <c r="G7123" s="1" t="s">
        <v>174</v>
      </c>
      <c r="H7123" s="1" t="s">
        <v>240</v>
      </c>
    </row>
    <row r="7124" spans="1:8" x14ac:dyDescent="0.25">
      <c r="A7124" s="1">
        <v>430123</v>
      </c>
      <c r="B7124" s="1" t="s">
        <v>1529</v>
      </c>
      <c r="C7124" s="1">
        <v>106330803</v>
      </c>
      <c r="D7124" s="1">
        <v>123</v>
      </c>
      <c r="E7124" s="1" t="s">
        <v>1658</v>
      </c>
      <c r="F7124" s="1" t="s">
        <v>233</v>
      </c>
      <c r="G7124" s="1" t="s">
        <v>174</v>
      </c>
      <c r="H7124" s="1" t="s">
        <v>240</v>
      </c>
    </row>
    <row r="7125" spans="1:8" x14ac:dyDescent="0.25">
      <c r="A7125" s="1">
        <v>430124</v>
      </c>
      <c r="B7125" s="1" t="s">
        <v>1529</v>
      </c>
      <c r="C7125" s="1">
        <v>106338003</v>
      </c>
      <c r="D7125" s="1">
        <v>124</v>
      </c>
      <c r="E7125" s="1" t="s">
        <v>1659</v>
      </c>
      <c r="F7125" s="1" t="s">
        <v>233</v>
      </c>
      <c r="G7125" s="1" t="s">
        <v>174</v>
      </c>
      <c r="H7125" s="1" t="s">
        <v>240</v>
      </c>
    </row>
    <row r="7126" spans="1:8" x14ac:dyDescent="0.25">
      <c r="A7126" s="1">
        <v>430125</v>
      </c>
      <c r="B7126" s="1" t="s">
        <v>1529</v>
      </c>
      <c r="C7126" s="1">
        <v>106611303</v>
      </c>
      <c r="D7126" s="1">
        <v>125</v>
      </c>
      <c r="E7126" s="1" t="s">
        <v>1660</v>
      </c>
      <c r="F7126" s="1" t="s">
        <v>231</v>
      </c>
      <c r="G7126" s="1" t="s">
        <v>175</v>
      </c>
      <c r="H7126" s="1" t="s">
        <v>240</v>
      </c>
    </row>
    <row r="7127" spans="1:8" x14ac:dyDescent="0.25">
      <c r="A7127" s="1">
        <v>430126</v>
      </c>
      <c r="B7127" s="1" t="s">
        <v>1529</v>
      </c>
      <c r="C7127" s="1">
        <v>106612203</v>
      </c>
      <c r="D7127" s="1">
        <v>126</v>
      </c>
      <c r="E7127" s="1" t="s">
        <v>1661</v>
      </c>
      <c r="F7127" s="1" t="s">
        <v>231</v>
      </c>
      <c r="G7127" s="1" t="s">
        <v>175</v>
      </c>
      <c r="H7127" s="1" t="s">
        <v>240</v>
      </c>
    </row>
    <row r="7128" spans="1:8" x14ac:dyDescent="0.25">
      <c r="A7128" s="1">
        <v>430127</v>
      </c>
      <c r="B7128" s="1" t="s">
        <v>1529</v>
      </c>
      <c r="C7128" s="1">
        <v>106616203</v>
      </c>
      <c r="D7128" s="1">
        <v>127</v>
      </c>
      <c r="E7128" s="1" t="s">
        <v>1662</v>
      </c>
      <c r="F7128" s="1" t="s">
        <v>231</v>
      </c>
      <c r="G7128" s="1" t="s">
        <v>175</v>
      </c>
      <c r="H7128" s="1" t="s">
        <v>240</v>
      </c>
    </row>
    <row r="7129" spans="1:8" x14ac:dyDescent="0.25">
      <c r="A7129" s="1">
        <v>430128</v>
      </c>
      <c r="B7129" s="1" t="s">
        <v>1529</v>
      </c>
      <c r="C7129" s="1">
        <v>106617203</v>
      </c>
      <c r="D7129" s="1">
        <v>128</v>
      </c>
      <c r="E7129" s="1" t="s">
        <v>1663</v>
      </c>
      <c r="F7129" s="1" t="s">
        <v>231</v>
      </c>
      <c r="G7129" s="1" t="s">
        <v>175</v>
      </c>
      <c r="H7129" s="1" t="s">
        <v>240</v>
      </c>
    </row>
    <row r="7130" spans="1:8" x14ac:dyDescent="0.25">
      <c r="A7130" s="1">
        <v>430129</v>
      </c>
      <c r="B7130" s="1" t="s">
        <v>1529</v>
      </c>
      <c r="C7130" s="1">
        <v>106618603</v>
      </c>
      <c r="D7130" s="1">
        <v>129</v>
      </c>
      <c r="E7130" s="1" t="s">
        <v>1664</v>
      </c>
      <c r="F7130" s="1" t="s">
        <v>231</v>
      </c>
      <c r="G7130" s="1" t="s">
        <v>175</v>
      </c>
      <c r="H7130" s="1" t="s">
        <v>240</v>
      </c>
    </row>
    <row r="7131" spans="1:8" x14ac:dyDescent="0.25">
      <c r="A7131" s="1">
        <v>430130</v>
      </c>
      <c r="B7131" s="1" t="s">
        <v>1529</v>
      </c>
      <c r="C7131" s="1">
        <v>107650603</v>
      </c>
      <c r="D7131" s="1">
        <v>130</v>
      </c>
      <c r="E7131" s="1" t="s">
        <v>1665</v>
      </c>
      <c r="F7131" s="1" t="s">
        <v>228</v>
      </c>
      <c r="G7131" s="1" t="s">
        <v>176</v>
      </c>
      <c r="H7131" s="1" t="s">
        <v>240</v>
      </c>
    </row>
    <row r="7132" spans="1:8" x14ac:dyDescent="0.25">
      <c r="A7132" s="1">
        <v>430131</v>
      </c>
      <c r="B7132" s="1" t="s">
        <v>1529</v>
      </c>
      <c r="C7132" s="1">
        <v>107650703</v>
      </c>
      <c r="D7132" s="1">
        <v>131</v>
      </c>
      <c r="E7132" s="1" t="s">
        <v>1666</v>
      </c>
      <c r="F7132" s="1" t="s">
        <v>228</v>
      </c>
      <c r="G7132" s="1" t="s">
        <v>176</v>
      </c>
      <c r="H7132" s="1" t="s">
        <v>240</v>
      </c>
    </row>
    <row r="7133" spans="1:8" x14ac:dyDescent="0.25">
      <c r="A7133" s="1">
        <v>430132</v>
      </c>
      <c r="B7133" s="1" t="s">
        <v>1529</v>
      </c>
      <c r="C7133" s="1">
        <v>107651603</v>
      </c>
      <c r="D7133" s="1">
        <v>132</v>
      </c>
      <c r="E7133" s="1" t="s">
        <v>1667</v>
      </c>
      <c r="F7133" s="1" t="s">
        <v>228</v>
      </c>
      <c r="G7133" s="1" t="s">
        <v>176</v>
      </c>
      <c r="H7133" s="1" t="s">
        <v>240</v>
      </c>
    </row>
    <row r="7134" spans="1:8" x14ac:dyDescent="0.25">
      <c r="A7134" s="1">
        <v>430133</v>
      </c>
      <c r="B7134" s="1" t="s">
        <v>1529</v>
      </c>
      <c r="C7134" s="1">
        <v>107652603</v>
      </c>
      <c r="D7134" s="1">
        <v>133</v>
      </c>
      <c r="E7134" s="1" t="s">
        <v>1668</v>
      </c>
      <c r="F7134" s="1" t="s">
        <v>228</v>
      </c>
      <c r="G7134" s="1" t="s">
        <v>176</v>
      </c>
      <c r="H7134" s="1" t="s">
        <v>240</v>
      </c>
    </row>
    <row r="7135" spans="1:8" x14ac:dyDescent="0.25">
      <c r="A7135" s="1">
        <v>430134</v>
      </c>
      <c r="B7135" s="1" t="s">
        <v>1529</v>
      </c>
      <c r="C7135" s="1">
        <v>107653102</v>
      </c>
      <c r="D7135" s="1">
        <v>134</v>
      </c>
      <c r="E7135" s="1" t="s">
        <v>1669</v>
      </c>
      <c r="F7135" s="1" t="s">
        <v>228</v>
      </c>
      <c r="G7135" s="1" t="s">
        <v>176</v>
      </c>
      <c r="H7135" s="1" t="s">
        <v>240</v>
      </c>
    </row>
    <row r="7136" spans="1:8" x14ac:dyDescent="0.25">
      <c r="A7136" s="1">
        <v>430135</v>
      </c>
      <c r="B7136" s="1" t="s">
        <v>1529</v>
      </c>
      <c r="C7136" s="1">
        <v>107653203</v>
      </c>
      <c r="D7136" s="1">
        <v>135</v>
      </c>
      <c r="E7136" s="1" t="s">
        <v>1670</v>
      </c>
      <c r="F7136" s="1" t="s">
        <v>228</v>
      </c>
      <c r="G7136" s="1" t="s">
        <v>176</v>
      </c>
      <c r="H7136" s="1" t="s">
        <v>240</v>
      </c>
    </row>
    <row r="7137" spans="1:8" x14ac:dyDescent="0.25">
      <c r="A7137" s="1">
        <v>430136</v>
      </c>
      <c r="B7137" s="1" t="s">
        <v>1529</v>
      </c>
      <c r="C7137" s="1">
        <v>107653802</v>
      </c>
      <c r="D7137" s="1">
        <v>136</v>
      </c>
      <c r="E7137" s="1" t="s">
        <v>1671</v>
      </c>
      <c r="F7137" s="1" t="s">
        <v>228</v>
      </c>
      <c r="G7137" s="1" t="s">
        <v>176</v>
      </c>
      <c r="H7137" s="1" t="s">
        <v>240</v>
      </c>
    </row>
    <row r="7138" spans="1:8" x14ac:dyDescent="0.25">
      <c r="A7138" s="1">
        <v>430137</v>
      </c>
      <c r="B7138" s="1" t="s">
        <v>1529</v>
      </c>
      <c r="C7138" s="1">
        <v>107654103</v>
      </c>
      <c r="D7138" s="1">
        <v>137</v>
      </c>
      <c r="E7138" s="1" t="s">
        <v>1672</v>
      </c>
      <c r="F7138" s="1" t="s">
        <v>228</v>
      </c>
      <c r="G7138" s="1" t="s">
        <v>176</v>
      </c>
      <c r="H7138" s="1" t="s">
        <v>240</v>
      </c>
    </row>
    <row r="7139" spans="1:8" x14ac:dyDescent="0.25">
      <c r="A7139" s="1">
        <v>430138</v>
      </c>
      <c r="B7139" s="1" t="s">
        <v>1529</v>
      </c>
      <c r="C7139" s="1">
        <v>107654403</v>
      </c>
      <c r="D7139" s="1">
        <v>138</v>
      </c>
      <c r="E7139" s="1" t="s">
        <v>1673</v>
      </c>
      <c r="F7139" s="1" t="s">
        <v>228</v>
      </c>
      <c r="G7139" s="1" t="s">
        <v>176</v>
      </c>
      <c r="H7139" s="1" t="s">
        <v>240</v>
      </c>
    </row>
    <row r="7140" spans="1:8" x14ac:dyDescent="0.25">
      <c r="A7140" s="1">
        <v>430139</v>
      </c>
      <c r="B7140" s="1" t="s">
        <v>1529</v>
      </c>
      <c r="C7140" s="1">
        <v>107654903</v>
      </c>
      <c r="D7140" s="1">
        <v>139</v>
      </c>
      <c r="E7140" s="1" t="s">
        <v>1674</v>
      </c>
      <c r="F7140" s="1" t="s">
        <v>228</v>
      </c>
      <c r="G7140" s="1" t="s">
        <v>176</v>
      </c>
      <c r="H7140" s="1" t="s">
        <v>240</v>
      </c>
    </row>
    <row r="7141" spans="1:8" x14ac:dyDescent="0.25">
      <c r="A7141" s="1">
        <v>430140</v>
      </c>
      <c r="B7141" s="1" t="s">
        <v>1529</v>
      </c>
      <c r="C7141" s="1">
        <v>107655803</v>
      </c>
      <c r="D7141" s="1">
        <v>140</v>
      </c>
      <c r="E7141" s="1" t="s">
        <v>1675</v>
      </c>
      <c r="F7141" s="1" t="s">
        <v>228</v>
      </c>
      <c r="G7141" s="1" t="s">
        <v>176</v>
      </c>
      <c r="H7141" s="1" t="s">
        <v>240</v>
      </c>
    </row>
    <row r="7142" spans="1:8" x14ac:dyDescent="0.25">
      <c r="A7142" s="1">
        <v>430141</v>
      </c>
      <c r="B7142" s="1" t="s">
        <v>1529</v>
      </c>
      <c r="C7142" s="1">
        <v>107655903</v>
      </c>
      <c r="D7142" s="1">
        <v>141</v>
      </c>
      <c r="E7142" s="1" t="s">
        <v>1676</v>
      </c>
      <c r="F7142" s="1" t="s">
        <v>228</v>
      </c>
      <c r="G7142" s="1" t="s">
        <v>176</v>
      </c>
      <c r="H7142" s="1" t="s">
        <v>240</v>
      </c>
    </row>
    <row r="7143" spans="1:8" x14ac:dyDescent="0.25">
      <c r="A7143" s="1">
        <v>430142</v>
      </c>
      <c r="B7143" s="1" t="s">
        <v>1529</v>
      </c>
      <c r="C7143" s="1">
        <v>107656303</v>
      </c>
      <c r="D7143" s="1">
        <v>142</v>
      </c>
      <c r="E7143" s="1" t="s">
        <v>1677</v>
      </c>
      <c r="F7143" s="1" t="s">
        <v>228</v>
      </c>
      <c r="G7143" s="1" t="s">
        <v>176</v>
      </c>
      <c r="H7143" s="1" t="s">
        <v>240</v>
      </c>
    </row>
    <row r="7144" spans="1:8" x14ac:dyDescent="0.25">
      <c r="A7144" s="1">
        <v>430143</v>
      </c>
      <c r="B7144" s="1" t="s">
        <v>1529</v>
      </c>
      <c r="C7144" s="1">
        <v>107656502</v>
      </c>
      <c r="D7144" s="1">
        <v>143</v>
      </c>
      <c r="E7144" s="1" t="s">
        <v>1678</v>
      </c>
      <c r="F7144" s="1" t="s">
        <v>228</v>
      </c>
      <c r="G7144" s="1" t="s">
        <v>176</v>
      </c>
      <c r="H7144" s="1" t="s">
        <v>240</v>
      </c>
    </row>
    <row r="7145" spans="1:8" x14ac:dyDescent="0.25">
      <c r="A7145" s="1">
        <v>430144</v>
      </c>
      <c r="B7145" s="1" t="s">
        <v>1529</v>
      </c>
      <c r="C7145" s="1">
        <v>107657103</v>
      </c>
      <c r="D7145" s="1">
        <v>144</v>
      </c>
      <c r="E7145" s="1" t="s">
        <v>1679</v>
      </c>
      <c r="F7145" s="1" t="s">
        <v>228</v>
      </c>
      <c r="G7145" s="1" t="s">
        <v>176</v>
      </c>
      <c r="H7145" s="1" t="s">
        <v>240</v>
      </c>
    </row>
    <row r="7146" spans="1:8" x14ac:dyDescent="0.25">
      <c r="A7146" s="1">
        <v>430145</v>
      </c>
      <c r="B7146" s="1" t="s">
        <v>1529</v>
      </c>
      <c r="C7146" s="1">
        <v>107657503</v>
      </c>
      <c r="D7146" s="1">
        <v>145</v>
      </c>
      <c r="E7146" s="1" t="s">
        <v>1680</v>
      </c>
      <c r="F7146" s="1" t="s">
        <v>228</v>
      </c>
      <c r="G7146" s="1" t="s">
        <v>176</v>
      </c>
      <c r="H7146" s="1" t="s">
        <v>240</v>
      </c>
    </row>
    <row r="7147" spans="1:8" x14ac:dyDescent="0.25">
      <c r="A7147" s="1">
        <v>430146</v>
      </c>
      <c r="B7147" s="1" t="s">
        <v>1529</v>
      </c>
      <c r="C7147" s="1">
        <v>107658903</v>
      </c>
      <c r="D7147" s="1">
        <v>146</v>
      </c>
      <c r="E7147" s="1" t="s">
        <v>1681</v>
      </c>
      <c r="F7147" s="1" t="s">
        <v>228</v>
      </c>
      <c r="G7147" s="1" t="s">
        <v>176</v>
      </c>
      <c r="H7147" s="1" t="s">
        <v>240</v>
      </c>
    </row>
    <row r="7148" spans="1:8" x14ac:dyDescent="0.25">
      <c r="A7148" s="1">
        <v>430147</v>
      </c>
      <c r="B7148" s="1" t="s">
        <v>1529</v>
      </c>
      <c r="C7148" s="1">
        <v>108051003</v>
      </c>
      <c r="D7148" s="1">
        <v>147</v>
      </c>
      <c r="E7148" s="1" t="s">
        <v>1682</v>
      </c>
      <c r="F7148" s="1" t="s">
        <v>233</v>
      </c>
      <c r="G7148" s="1" t="s">
        <v>177</v>
      </c>
      <c r="H7148" s="1" t="s">
        <v>240</v>
      </c>
    </row>
    <row r="7149" spans="1:8" x14ac:dyDescent="0.25">
      <c r="A7149" s="1">
        <v>430148</v>
      </c>
      <c r="B7149" s="1" t="s">
        <v>1529</v>
      </c>
      <c r="C7149" s="1">
        <v>108051503</v>
      </c>
      <c r="D7149" s="1">
        <v>148</v>
      </c>
      <c r="E7149" s="1" t="s">
        <v>1683</v>
      </c>
      <c r="F7149" s="1" t="s">
        <v>233</v>
      </c>
      <c r="G7149" s="1" t="s">
        <v>177</v>
      </c>
      <c r="H7149" s="1" t="s">
        <v>240</v>
      </c>
    </row>
    <row r="7150" spans="1:8" x14ac:dyDescent="0.25">
      <c r="A7150" s="1">
        <v>430149</v>
      </c>
      <c r="B7150" s="1" t="s">
        <v>1529</v>
      </c>
      <c r="C7150" s="1">
        <v>108053003</v>
      </c>
      <c r="D7150" s="1">
        <v>149</v>
      </c>
      <c r="E7150" s="1" t="s">
        <v>1684</v>
      </c>
      <c r="F7150" s="1" t="s">
        <v>233</v>
      </c>
      <c r="G7150" s="1" t="s">
        <v>177</v>
      </c>
      <c r="H7150" s="1" t="s">
        <v>240</v>
      </c>
    </row>
    <row r="7151" spans="1:8" x14ac:dyDescent="0.25">
      <c r="A7151" s="1">
        <v>430150</v>
      </c>
      <c r="B7151" s="1" t="s">
        <v>1529</v>
      </c>
      <c r="C7151" s="1">
        <v>108056004</v>
      </c>
      <c r="D7151" s="1">
        <v>150</v>
      </c>
      <c r="E7151" s="1" t="s">
        <v>1685</v>
      </c>
      <c r="F7151" s="1" t="s">
        <v>233</v>
      </c>
      <c r="G7151" s="1" t="s">
        <v>177</v>
      </c>
      <c r="H7151" s="1" t="s">
        <v>240</v>
      </c>
    </row>
    <row r="7152" spans="1:8" x14ac:dyDescent="0.25">
      <c r="A7152" s="1">
        <v>430151</v>
      </c>
      <c r="B7152" s="1" t="s">
        <v>1529</v>
      </c>
      <c r="C7152" s="1">
        <v>108058003</v>
      </c>
      <c r="D7152" s="1">
        <v>151</v>
      </c>
      <c r="E7152" s="1" t="s">
        <v>1686</v>
      </c>
      <c r="F7152" s="1" t="s">
        <v>233</v>
      </c>
      <c r="G7152" s="1" t="s">
        <v>177</v>
      </c>
      <c r="H7152" s="1" t="s">
        <v>240</v>
      </c>
    </row>
    <row r="7153" spans="1:8" x14ac:dyDescent="0.25">
      <c r="A7153" s="1">
        <v>430152</v>
      </c>
      <c r="B7153" s="1" t="s">
        <v>1529</v>
      </c>
      <c r="C7153" s="1">
        <v>108070502</v>
      </c>
      <c r="D7153" s="1">
        <v>152</v>
      </c>
      <c r="E7153" s="1" t="s">
        <v>1687</v>
      </c>
      <c r="F7153" s="1" t="s">
        <v>232</v>
      </c>
      <c r="G7153" s="1" t="s">
        <v>178</v>
      </c>
      <c r="H7153" s="1" t="s">
        <v>240</v>
      </c>
    </row>
    <row r="7154" spans="1:8" x14ac:dyDescent="0.25">
      <c r="A7154" s="1">
        <v>430153</v>
      </c>
      <c r="B7154" s="1" t="s">
        <v>1529</v>
      </c>
      <c r="C7154" s="1">
        <v>108071003</v>
      </c>
      <c r="D7154" s="1">
        <v>153</v>
      </c>
      <c r="E7154" s="1" t="s">
        <v>1688</v>
      </c>
      <c r="F7154" s="1" t="s">
        <v>232</v>
      </c>
      <c r="G7154" s="1" t="s">
        <v>178</v>
      </c>
      <c r="H7154" s="1" t="s">
        <v>240</v>
      </c>
    </row>
    <row r="7155" spans="1:8" x14ac:dyDescent="0.25">
      <c r="A7155" s="1">
        <v>430154</v>
      </c>
      <c r="B7155" s="1" t="s">
        <v>1529</v>
      </c>
      <c r="C7155" s="1">
        <v>108071504</v>
      </c>
      <c r="D7155" s="1">
        <v>154</v>
      </c>
      <c r="E7155" s="1" t="s">
        <v>1689</v>
      </c>
      <c r="F7155" s="1" t="s">
        <v>232</v>
      </c>
      <c r="G7155" s="1" t="s">
        <v>178</v>
      </c>
      <c r="H7155" s="1" t="s">
        <v>240</v>
      </c>
    </row>
    <row r="7156" spans="1:8" x14ac:dyDescent="0.25">
      <c r="A7156" s="1">
        <v>430155</v>
      </c>
      <c r="B7156" s="1" t="s">
        <v>1529</v>
      </c>
      <c r="C7156" s="1">
        <v>108073503</v>
      </c>
      <c r="D7156" s="1">
        <v>155</v>
      </c>
      <c r="E7156" s="1" t="s">
        <v>1690</v>
      </c>
      <c r="F7156" s="1" t="s">
        <v>232</v>
      </c>
      <c r="G7156" s="1" t="s">
        <v>178</v>
      </c>
      <c r="H7156" s="1" t="s">
        <v>240</v>
      </c>
    </row>
    <row r="7157" spans="1:8" x14ac:dyDescent="0.25">
      <c r="A7157" s="1">
        <v>430156</v>
      </c>
      <c r="B7157" s="1" t="s">
        <v>1529</v>
      </c>
      <c r="C7157" s="1">
        <v>108077503</v>
      </c>
      <c r="D7157" s="1">
        <v>156</v>
      </c>
      <c r="E7157" s="1" t="s">
        <v>1691</v>
      </c>
      <c r="F7157" s="1" t="s">
        <v>232</v>
      </c>
      <c r="G7157" s="1" t="s">
        <v>178</v>
      </c>
      <c r="H7157" s="1" t="s">
        <v>240</v>
      </c>
    </row>
    <row r="7158" spans="1:8" x14ac:dyDescent="0.25">
      <c r="A7158" s="1">
        <v>430157</v>
      </c>
      <c r="B7158" s="1" t="s">
        <v>1529</v>
      </c>
      <c r="C7158" s="1">
        <v>108078003</v>
      </c>
      <c r="D7158" s="1">
        <v>157</v>
      </c>
      <c r="E7158" s="1" t="s">
        <v>1692</v>
      </c>
      <c r="F7158" s="1" t="s">
        <v>232</v>
      </c>
      <c r="G7158" s="1" t="s">
        <v>178</v>
      </c>
      <c r="H7158" s="1" t="s">
        <v>240</v>
      </c>
    </row>
    <row r="7159" spans="1:8" x14ac:dyDescent="0.25">
      <c r="A7159" s="1">
        <v>430158</v>
      </c>
      <c r="B7159" s="1" t="s">
        <v>1529</v>
      </c>
      <c r="C7159" s="1">
        <v>108079004</v>
      </c>
      <c r="D7159" s="1">
        <v>158</v>
      </c>
      <c r="E7159" s="1" t="s">
        <v>1693</v>
      </c>
      <c r="F7159" s="1" t="s">
        <v>232</v>
      </c>
      <c r="G7159" s="1" t="s">
        <v>178</v>
      </c>
      <c r="H7159" s="1" t="s">
        <v>240</v>
      </c>
    </row>
    <row r="7160" spans="1:8" x14ac:dyDescent="0.25">
      <c r="A7160" s="1">
        <v>430159</v>
      </c>
      <c r="B7160" s="1" t="s">
        <v>1529</v>
      </c>
      <c r="C7160" s="1">
        <v>108110603</v>
      </c>
      <c r="D7160" s="1">
        <v>159</v>
      </c>
      <c r="E7160" s="1" t="s">
        <v>1694</v>
      </c>
      <c r="F7160" s="1" t="s">
        <v>233</v>
      </c>
      <c r="G7160" s="1" t="s">
        <v>179</v>
      </c>
      <c r="H7160" s="1" t="s">
        <v>240</v>
      </c>
    </row>
    <row r="7161" spans="1:8" x14ac:dyDescent="0.25">
      <c r="A7161" s="1">
        <v>430160</v>
      </c>
      <c r="B7161" s="1" t="s">
        <v>1529</v>
      </c>
      <c r="C7161" s="1">
        <v>108111203</v>
      </c>
      <c r="D7161" s="1">
        <v>160</v>
      </c>
      <c r="E7161" s="1" t="s">
        <v>1695</v>
      </c>
      <c r="F7161" s="1" t="s">
        <v>233</v>
      </c>
      <c r="G7161" s="1" t="s">
        <v>179</v>
      </c>
      <c r="H7161" s="1" t="s">
        <v>240</v>
      </c>
    </row>
    <row r="7162" spans="1:8" x14ac:dyDescent="0.25">
      <c r="A7162" s="1">
        <v>430161</v>
      </c>
      <c r="B7162" s="1" t="s">
        <v>1529</v>
      </c>
      <c r="C7162" s="1">
        <v>108111303</v>
      </c>
      <c r="D7162" s="1">
        <v>161</v>
      </c>
      <c r="E7162" s="1" t="s">
        <v>1696</v>
      </c>
      <c r="F7162" s="1" t="s">
        <v>233</v>
      </c>
      <c r="G7162" s="1" t="s">
        <v>179</v>
      </c>
      <c r="H7162" s="1" t="s">
        <v>240</v>
      </c>
    </row>
    <row r="7163" spans="1:8" x14ac:dyDescent="0.25">
      <c r="A7163" s="1">
        <v>430162</v>
      </c>
      <c r="B7163" s="1" t="s">
        <v>1529</v>
      </c>
      <c r="C7163" s="1">
        <v>108111403</v>
      </c>
      <c r="D7163" s="1">
        <v>162</v>
      </c>
      <c r="E7163" s="1" t="s">
        <v>1697</v>
      </c>
      <c r="F7163" s="1" t="s">
        <v>233</v>
      </c>
      <c r="G7163" s="1" t="s">
        <v>179</v>
      </c>
      <c r="H7163" s="1" t="s">
        <v>240</v>
      </c>
    </row>
    <row r="7164" spans="1:8" x14ac:dyDescent="0.25">
      <c r="A7164" s="1">
        <v>430163</v>
      </c>
      <c r="B7164" s="1" t="s">
        <v>1529</v>
      </c>
      <c r="C7164" s="1">
        <v>108112003</v>
      </c>
      <c r="D7164" s="1">
        <v>163</v>
      </c>
      <c r="E7164" s="1" t="s">
        <v>1698</v>
      </c>
      <c r="F7164" s="1" t="s">
        <v>233</v>
      </c>
      <c r="G7164" s="1" t="s">
        <v>179</v>
      </c>
      <c r="H7164" s="1" t="s">
        <v>240</v>
      </c>
    </row>
    <row r="7165" spans="1:8" x14ac:dyDescent="0.25">
      <c r="A7165" s="1">
        <v>430164</v>
      </c>
      <c r="B7165" s="1" t="s">
        <v>1529</v>
      </c>
      <c r="C7165" s="1">
        <v>108112203</v>
      </c>
      <c r="D7165" s="1">
        <v>164</v>
      </c>
      <c r="E7165" s="1" t="s">
        <v>1699</v>
      </c>
      <c r="F7165" s="1" t="s">
        <v>233</v>
      </c>
      <c r="G7165" s="1" t="s">
        <v>179</v>
      </c>
      <c r="H7165" s="1" t="s">
        <v>240</v>
      </c>
    </row>
    <row r="7166" spans="1:8" x14ac:dyDescent="0.25">
      <c r="A7166" s="1">
        <v>430165</v>
      </c>
      <c r="B7166" s="1" t="s">
        <v>1529</v>
      </c>
      <c r="C7166" s="1">
        <v>108112502</v>
      </c>
      <c r="D7166" s="1">
        <v>165</v>
      </c>
      <c r="E7166" s="1" t="s">
        <v>1700</v>
      </c>
      <c r="F7166" s="1" t="s">
        <v>233</v>
      </c>
      <c r="G7166" s="1" t="s">
        <v>179</v>
      </c>
      <c r="H7166" s="1" t="s">
        <v>240</v>
      </c>
    </row>
    <row r="7167" spans="1:8" x14ac:dyDescent="0.25">
      <c r="A7167" s="1">
        <v>430166</v>
      </c>
      <c r="B7167" s="1" t="s">
        <v>1529</v>
      </c>
      <c r="C7167" s="1">
        <v>108114503</v>
      </c>
      <c r="D7167" s="1">
        <v>166</v>
      </c>
      <c r="E7167" s="1" t="s">
        <v>1701</v>
      </c>
      <c r="F7167" s="1" t="s">
        <v>233</v>
      </c>
      <c r="G7167" s="1" t="s">
        <v>179</v>
      </c>
      <c r="H7167" s="1" t="s">
        <v>240</v>
      </c>
    </row>
    <row r="7168" spans="1:8" x14ac:dyDescent="0.25">
      <c r="A7168" s="1">
        <v>430167</v>
      </c>
      <c r="B7168" s="1" t="s">
        <v>1529</v>
      </c>
      <c r="C7168" s="1">
        <v>108116003</v>
      </c>
      <c r="D7168" s="1">
        <v>167</v>
      </c>
      <c r="E7168" s="1" t="s">
        <v>1702</v>
      </c>
      <c r="F7168" s="1" t="s">
        <v>233</v>
      </c>
      <c r="G7168" s="1" t="s">
        <v>179</v>
      </c>
      <c r="H7168" s="1" t="s">
        <v>240</v>
      </c>
    </row>
    <row r="7169" spans="1:8" x14ac:dyDescent="0.25">
      <c r="A7169" s="1">
        <v>430168</v>
      </c>
      <c r="B7169" s="1" t="s">
        <v>1529</v>
      </c>
      <c r="C7169" s="1">
        <v>108116303</v>
      </c>
      <c r="D7169" s="1">
        <v>168</v>
      </c>
      <c r="E7169" s="1" t="s">
        <v>1703</v>
      </c>
      <c r="F7169" s="1" t="s">
        <v>233</v>
      </c>
      <c r="G7169" s="1" t="s">
        <v>179</v>
      </c>
      <c r="H7169" s="1" t="s">
        <v>240</v>
      </c>
    </row>
    <row r="7170" spans="1:8" x14ac:dyDescent="0.25">
      <c r="A7170" s="1">
        <v>430169</v>
      </c>
      <c r="B7170" s="1" t="s">
        <v>1529</v>
      </c>
      <c r="C7170" s="1">
        <v>108116503</v>
      </c>
      <c r="D7170" s="1">
        <v>169</v>
      </c>
      <c r="E7170" s="1" t="s">
        <v>1704</v>
      </c>
      <c r="F7170" s="1" t="s">
        <v>233</v>
      </c>
      <c r="G7170" s="1" t="s">
        <v>179</v>
      </c>
      <c r="H7170" s="1" t="s">
        <v>240</v>
      </c>
    </row>
    <row r="7171" spans="1:8" x14ac:dyDescent="0.25">
      <c r="A7171" s="1">
        <v>430170</v>
      </c>
      <c r="B7171" s="1" t="s">
        <v>1529</v>
      </c>
      <c r="C7171" s="1">
        <v>108118503</v>
      </c>
      <c r="D7171" s="1">
        <v>170</v>
      </c>
      <c r="E7171" s="1" t="s">
        <v>1705</v>
      </c>
      <c r="F7171" s="1" t="s">
        <v>233</v>
      </c>
      <c r="G7171" s="1" t="s">
        <v>179</v>
      </c>
      <c r="H7171" s="1" t="s">
        <v>240</v>
      </c>
    </row>
    <row r="7172" spans="1:8" x14ac:dyDescent="0.25">
      <c r="A7172" s="1">
        <v>430171</v>
      </c>
      <c r="B7172" s="1" t="s">
        <v>1529</v>
      </c>
      <c r="C7172" s="1">
        <v>108561003</v>
      </c>
      <c r="D7172" s="1">
        <v>171</v>
      </c>
      <c r="E7172" s="1" t="s">
        <v>1706</v>
      </c>
      <c r="F7172" s="1" t="s">
        <v>233</v>
      </c>
      <c r="G7172" s="1" t="s">
        <v>180</v>
      </c>
      <c r="H7172" s="1" t="s">
        <v>240</v>
      </c>
    </row>
    <row r="7173" spans="1:8" x14ac:dyDescent="0.25">
      <c r="A7173" s="1">
        <v>430172</v>
      </c>
      <c r="B7173" s="1" t="s">
        <v>1529</v>
      </c>
      <c r="C7173" s="1">
        <v>108561803</v>
      </c>
      <c r="D7173" s="1">
        <v>172</v>
      </c>
      <c r="E7173" s="1" t="s">
        <v>1707</v>
      </c>
      <c r="F7173" s="1" t="s">
        <v>233</v>
      </c>
      <c r="G7173" s="1" t="s">
        <v>180</v>
      </c>
      <c r="H7173" s="1" t="s">
        <v>240</v>
      </c>
    </row>
    <row r="7174" spans="1:8" x14ac:dyDescent="0.25">
      <c r="A7174" s="1">
        <v>430173</v>
      </c>
      <c r="B7174" s="1" t="s">
        <v>1529</v>
      </c>
      <c r="C7174" s="1">
        <v>108565203</v>
      </c>
      <c r="D7174" s="1">
        <v>173</v>
      </c>
      <c r="E7174" s="1" t="s">
        <v>1708</v>
      </c>
      <c r="F7174" s="1" t="s">
        <v>233</v>
      </c>
      <c r="G7174" s="1" t="s">
        <v>180</v>
      </c>
      <c r="H7174" s="1" t="s">
        <v>240</v>
      </c>
    </row>
    <row r="7175" spans="1:8" x14ac:dyDescent="0.25">
      <c r="A7175" s="1">
        <v>430174</v>
      </c>
      <c r="B7175" s="1" t="s">
        <v>1529</v>
      </c>
      <c r="C7175" s="1">
        <v>108565503</v>
      </c>
      <c r="D7175" s="1">
        <v>174</v>
      </c>
      <c r="E7175" s="1" t="s">
        <v>1709</v>
      </c>
      <c r="F7175" s="1" t="s">
        <v>233</v>
      </c>
      <c r="G7175" s="1" t="s">
        <v>180</v>
      </c>
      <c r="H7175" s="1" t="s">
        <v>240</v>
      </c>
    </row>
    <row r="7176" spans="1:8" x14ac:dyDescent="0.25">
      <c r="A7176" s="1">
        <v>430175</v>
      </c>
      <c r="B7176" s="1" t="s">
        <v>1529</v>
      </c>
      <c r="C7176" s="1">
        <v>108566303</v>
      </c>
      <c r="D7176" s="1">
        <v>175</v>
      </c>
      <c r="E7176" s="1" t="s">
        <v>1710</v>
      </c>
      <c r="F7176" s="1" t="s">
        <v>233</v>
      </c>
      <c r="G7176" s="1" t="s">
        <v>180</v>
      </c>
      <c r="H7176" s="1" t="s">
        <v>240</v>
      </c>
    </row>
    <row r="7177" spans="1:8" x14ac:dyDescent="0.25">
      <c r="A7177" s="1">
        <v>430176</v>
      </c>
      <c r="B7177" s="1" t="s">
        <v>1529</v>
      </c>
      <c r="C7177" s="1">
        <v>108567004</v>
      </c>
      <c r="D7177" s="1">
        <v>176</v>
      </c>
      <c r="E7177" s="1" t="s">
        <v>1711</v>
      </c>
      <c r="F7177" s="1" t="s">
        <v>233</v>
      </c>
      <c r="G7177" s="1" t="s">
        <v>180</v>
      </c>
      <c r="H7177" s="1" t="s">
        <v>240</v>
      </c>
    </row>
    <row r="7178" spans="1:8" x14ac:dyDescent="0.25">
      <c r="A7178" s="1">
        <v>430177</v>
      </c>
      <c r="B7178" s="1" t="s">
        <v>1529</v>
      </c>
      <c r="C7178" s="1">
        <v>108567204</v>
      </c>
      <c r="D7178" s="1">
        <v>177</v>
      </c>
      <c r="E7178" s="1" t="s">
        <v>1712</v>
      </c>
      <c r="F7178" s="1" t="s">
        <v>233</v>
      </c>
      <c r="G7178" s="1" t="s">
        <v>180</v>
      </c>
      <c r="H7178" s="1" t="s">
        <v>240</v>
      </c>
    </row>
    <row r="7179" spans="1:8" x14ac:dyDescent="0.25">
      <c r="A7179" s="1">
        <v>430178</v>
      </c>
      <c r="B7179" s="1" t="s">
        <v>1529</v>
      </c>
      <c r="C7179" s="1">
        <v>108567404</v>
      </c>
      <c r="D7179" s="1">
        <v>178</v>
      </c>
      <c r="E7179" s="1" t="s">
        <v>1713</v>
      </c>
      <c r="F7179" s="1" t="s">
        <v>233</v>
      </c>
      <c r="G7179" s="1" t="s">
        <v>180</v>
      </c>
      <c r="H7179" s="1" t="s">
        <v>240</v>
      </c>
    </row>
    <row r="7180" spans="1:8" x14ac:dyDescent="0.25">
      <c r="A7180" s="1">
        <v>430179</v>
      </c>
      <c r="B7180" s="1" t="s">
        <v>1529</v>
      </c>
      <c r="C7180" s="1">
        <v>108567703</v>
      </c>
      <c r="D7180" s="1">
        <v>179</v>
      </c>
      <c r="E7180" s="1" t="s">
        <v>1714</v>
      </c>
      <c r="F7180" s="1" t="s">
        <v>233</v>
      </c>
      <c r="G7180" s="1" t="s">
        <v>180</v>
      </c>
      <c r="H7180" s="1" t="s">
        <v>240</v>
      </c>
    </row>
    <row r="7181" spans="1:8" x14ac:dyDescent="0.25">
      <c r="A7181" s="1">
        <v>430180</v>
      </c>
      <c r="B7181" s="1" t="s">
        <v>1529</v>
      </c>
      <c r="C7181" s="1">
        <v>108568404</v>
      </c>
      <c r="D7181" s="1">
        <v>180</v>
      </c>
      <c r="E7181" s="1" t="s">
        <v>1715</v>
      </c>
      <c r="F7181" s="1" t="s">
        <v>233</v>
      </c>
      <c r="G7181" s="1" t="s">
        <v>180</v>
      </c>
      <c r="H7181" s="1" t="s">
        <v>240</v>
      </c>
    </row>
    <row r="7182" spans="1:8" x14ac:dyDescent="0.25">
      <c r="A7182" s="1">
        <v>430181</v>
      </c>
      <c r="B7182" s="1" t="s">
        <v>1529</v>
      </c>
      <c r="C7182" s="1">
        <v>108569103</v>
      </c>
      <c r="D7182" s="1">
        <v>181</v>
      </c>
      <c r="E7182" s="1" t="s">
        <v>1716</v>
      </c>
      <c r="F7182" s="1" t="s">
        <v>233</v>
      </c>
      <c r="G7182" s="1" t="s">
        <v>180</v>
      </c>
      <c r="H7182" s="1" t="s">
        <v>240</v>
      </c>
    </row>
    <row r="7183" spans="1:8" x14ac:dyDescent="0.25">
      <c r="A7183" s="1">
        <v>430182</v>
      </c>
      <c r="B7183" s="1" t="s">
        <v>1529</v>
      </c>
      <c r="C7183" s="1">
        <v>109122703</v>
      </c>
      <c r="D7183" s="1">
        <v>182</v>
      </c>
      <c r="E7183" s="1" t="s">
        <v>1717</v>
      </c>
      <c r="F7183" s="1" t="s">
        <v>232</v>
      </c>
      <c r="G7183" s="1" t="s">
        <v>181</v>
      </c>
      <c r="H7183" s="1" t="s">
        <v>240</v>
      </c>
    </row>
    <row r="7184" spans="1:8" x14ac:dyDescent="0.25">
      <c r="A7184" s="1">
        <v>430183</v>
      </c>
      <c r="B7184" s="1" t="s">
        <v>1529</v>
      </c>
      <c r="C7184" s="1">
        <v>109243503</v>
      </c>
      <c r="D7184" s="1">
        <v>183</v>
      </c>
      <c r="E7184" s="1" t="s">
        <v>1718</v>
      </c>
      <c r="F7184" s="1" t="s">
        <v>232</v>
      </c>
      <c r="G7184" s="1" t="s">
        <v>182</v>
      </c>
      <c r="H7184" s="1" t="s">
        <v>240</v>
      </c>
    </row>
    <row r="7185" spans="1:8" x14ac:dyDescent="0.25">
      <c r="A7185" s="1">
        <v>430184</v>
      </c>
      <c r="B7185" s="1" t="s">
        <v>1529</v>
      </c>
      <c r="C7185" s="1">
        <v>109246003</v>
      </c>
      <c r="D7185" s="1">
        <v>184</v>
      </c>
      <c r="E7185" s="1" t="s">
        <v>1719</v>
      </c>
      <c r="F7185" s="1" t="s">
        <v>232</v>
      </c>
      <c r="G7185" s="1" t="s">
        <v>182</v>
      </c>
      <c r="H7185" s="1" t="s">
        <v>240</v>
      </c>
    </row>
    <row r="7186" spans="1:8" x14ac:dyDescent="0.25">
      <c r="A7186" s="1">
        <v>430185</v>
      </c>
      <c r="B7186" s="1" t="s">
        <v>1529</v>
      </c>
      <c r="C7186" s="1">
        <v>109248003</v>
      </c>
      <c r="D7186" s="1">
        <v>185</v>
      </c>
      <c r="E7186" s="1" t="s">
        <v>1720</v>
      </c>
      <c r="F7186" s="1" t="s">
        <v>232</v>
      </c>
      <c r="G7186" s="1" t="s">
        <v>182</v>
      </c>
      <c r="H7186" s="1" t="s">
        <v>240</v>
      </c>
    </row>
    <row r="7187" spans="1:8" x14ac:dyDescent="0.25">
      <c r="A7187" s="1">
        <v>430186</v>
      </c>
      <c r="B7187" s="1" t="s">
        <v>1529</v>
      </c>
      <c r="C7187" s="1">
        <v>109420803</v>
      </c>
      <c r="D7187" s="1">
        <v>186</v>
      </c>
      <c r="E7187" s="1" t="s">
        <v>1721</v>
      </c>
      <c r="F7187" s="1" t="s">
        <v>232</v>
      </c>
      <c r="G7187" s="1" t="s">
        <v>2037</v>
      </c>
      <c r="H7187" s="1" t="s">
        <v>240</v>
      </c>
    </row>
    <row r="7188" spans="1:8" x14ac:dyDescent="0.25">
      <c r="A7188" s="1">
        <v>430187</v>
      </c>
      <c r="B7188" s="1" t="s">
        <v>1529</v>
      </c>
      <c r="C7188" s="1">
        <v>109422303</v>
      </c>
      <c r="D7188" s="1">
        <v>187</v>
      </c>
      <c r="E7188" s="1" t="s">
        <v>1722</v>
      </c>
      <c r="F7188" s="1" t="s">
        <v>232</v>
      </c>
      <c r="G7188" s="1" t="s">
        <v>2037</v>
      </c>
      <c r="H7188" s="1" t="s">
        <v>240</v>
      </c>
    </row>
    <row r="7189" spans="1:8" x14ac:dyDescent="0.25">
      <c r="A7189" s="1">
        <v>430188</v>
      </c>
      <c r="B7189" s="1" t="s">
        <v>1529</v>
      </c>
      <c r="C7189" s="1">
        <v>109426003</v>
      </c>
      <c r="D7189" s="1">
        <v>188</v>
      </c>
      <c r="E7189" s="1" t="s">
        <v>1723</v>
      </c>
      <c r="F7189" s="1" t="s">
        <v>232</v>
      </c>
      <c r="G7189" s="1" t="s">
        <v>2037</v>
      </c>
      <c r="H7189" s="1" t="s">
        <v>240</v>
      </c>
    </row>
    <row r="7190" spans="1:8" x14ac:dyDescent="0.25">
      <c r="A7190" s="1">
        <v>430189</v>
      </c>
      <c r="B7190" s="1" t="s">
        <v>1529</v>
      </c>
      <c r="C7190" s="1">
        <v>109426303</v>
      </c>
      <c r="D7190" s="1">
        <v>189</v>
      </c>
      <c r="E7190" s="1" t="s">
        <v>1724</v>
      </c>
      <c r="F7190" s="1" t="s">
        <v>232</v>
      </c>
      <c r="G7190" s="1" t="s">
        <v>2037</v>
      </c>
      <c r="H7190" s="1" t="s">
        <v>240</v>
      </c>
    </row>
    <row r="7191" spans="1:8" x14ac:dyDescent="0.25">
      <c r="A7191" s="1">
        <v>430190</v>
      </c>
      <c r="B7191" s="1" t="s">
        <v>1529</v>
      </c>
      <c r="C7191" s="1">
        <v>109427503</v>
      </c>
      <c r="D7191" s="1">
        <v>190</v>
      </c>
      <c r="E7191" s="1" t="s">
        <v>1725</v>
      </c>
      <c r="F7191" s="1" t="s">
        <v>232</v>
      </c>
      <c r="G7191" s="1" t="s">
        <v>2037</v>
      </c>
      <c r="H7191" s="1" t="s">
        <v>240</v>
      </c>
    </row>
    <row r="7192" spans="1:8" x14ac:dyDescent="0.25">
      <c r="A7192" s="1">
        <v>430191</v>
      </c>
      <c r="B7192" s="1" t="s">
        <v>1529</v>
      </c>
      <c r="C7192" s="1">
        <v>109530304</v>
      </c>
      <c r="D7192" s="1">
        <v>191</v>
      </c>
      <c r="E7192" s="1" t="s">
        <v>1726</v>
      </c>
      <c r="F7192" s="1" t="s">
        <v>232</v>
      </c>
      <c r="G7192" s="1" t="s">
        <v>183</v>
      </c>
      <c r="H7192" s="1" t="s">
        <v>240</v>
      </c>
    </row>
    <row r="7193" spans="1:8" x14ac:dyDescent="0.25">
      <c r="A7193" s="1">
        <v>430192</v>
      </c>
      <c r="B7193" s="1" t="s">
        <v>1529</v>
      </c>
      <c r="C7193" s="1">
        <v>109531304</v>
      </c>
      <c r="D7193" s="1">
        <v>192</v>
      </c>
      <c r="E7193" s="1" t="s">
        <v>1727</v>
      </c>
      <c r="F7193" s="1" t="s">
        <v>232</v>
      </c>
      <c r="G7193" s="1" t="s">
        <v>183</v>
      </c>
      <c r="H7193" s="1" t="s">
        <v>240</v>
      </c>
    </row>
    <row r="7194" spans="1:8" x14ac:dyDescent="0.25">
      <c r="A7194" s="1">
        <v>430193</v>
      </c>
      <c r="B7194" s="1" t="s">
        <v>1529</v>
      </c>
      <c r="C7194" s="1">
        <v>109532804</v>
      </c>
      <c r="D7194" s="1">
        <v>193</v>
      </c>
      <c r="E7194" s="1" t="s">
        <v>1728</v>
      </c>
      <c r="F7194" s="1" t="s">
        <v>232</v>
      </c>
      <c r="G7194" s="1" t="s">
        <v>183</v>
      </c>
      <c r="H7194" s="1" t="s">
        <v>240</v>
      </c>
    </row>
    <row r="7195" spans="1:8" x14ac:dyDescent="0.25">
      <c r="A7195" s="1">
        <v>430194</v>
      </c>
      <c r="B7195" s="1" t="s">
        <v>1529</v>
      </c>
      <c r="C7195" s="1">
        <v>109535504</v>
      </c>
      <c r="D7195" s="1">
        <v>194</v>
      </c>
      <c r="E7195" s="1" t="s">
        <v>1729</v>
      </c>
      <c r="F7195" s="1" t="s">
        <v>232</v>
      </c>
      <c r="G7195" s="1" t="s">
        <v>183</v>
      </c>
      <c r="H7195" s="1" t="s">
        <v>240</v>
      </c>
    </row>
    <row r="7196" spans="1:8" x14ac:dyDescent="0.25">
      <c r="A7196" s="1">
        <v>430195</v>
      </c>
      <c r="B7196" s="1" t="s">
        <v>1529</v>
      </c>
      <c r="C7196" s="1">
        <v>109537504</v>
      </c>
      <c r="D7196" s="1">
        <v>195</v>
      </c>
      <c r="E7196" s="1" t="s">
        <v>1730</v>
      </c>
      <c r="F7196" s="1" t="s">
        <v>232</v>
      </c>
      <c r="G7196" s="1" t="s">
        <v>183</v>
      </c>
      <c r="H7196" s="1" t="s">
        <v>240</v>
      </c>
    </row>
    <row r="7197" spans="1:8" x14ac:dyDescent="0.25">
      <c r="A7197" s="1">
        <v>430196</v>
      </c>
      <c r="B7197" s="1" t="s">
        <v>1529</v>
      </c>
      <c r="C7197" s="1">
        <v>110141003</v>
      </c>
      <c r="D7197" s="1">
        <v>196</v>
      </c>
      <c r="E7197" s="1" t="s">
        <v>1731</v>
      </c>
      <c r="F7197" s="1" t="s">
        <v>232</v>
      </c>
      <c r="G7197" s="1" t="s">
        <v>184</v>
      </c>
      <c r="H7197" s="1" t="s">
        <v>240</v>
      </c>
    </row>
    <row r="7198" spans="1:8" x14ac:dyDescent="0.25">
      <c r="A7198" s="1">
        <v>430197</v>
      </c>
      <c r="B7198" s="1" t="s">
        <v>1529</v>
      </c>
      <c r="C7198" s="1">
        <v>110141103</v>
      </c>
      <c r="D7198" s="1">
        <v>197</v>
      </c>
      <c r="E7198" s="1" t="s">
        <v>1732</v>
      </c>
      <c r="F7198" s="1" t="s">
        <v>232</v>
      </c>
      <c r="G7198" s="1" t="s">
        <v>184</v>
      </c>
      <c r="H7198" s="1" t="s">
        <v>240</v>
      </c>
    </row>
    <row r="7199" spans="1:8" x14ac:dyDescent="0.25">
      <c r="A7199" s="1">
        <v>430198</v>
      </c>
      <c r="B7199" s="1" t="s">
        <v>1529</v>
      </c>
      <c r="C7199" s="1">
        <v>110147003</v>
      </c>
      <c r="D7199" s="1">
        <v>198</v>
      </c>
      <c r="E7199" s="1" t="s">
        <v>1733</v>
      </c>
      <c r="F7199" s="1" t="s">
        <v>232</v>
      </c>
      <c r="G7199" s="1" t="s">
        <v>184</v>
      </c>
      <c r="H7199" s="1" t="s">
        <v>240</v>
      </c>
    </row>
    <row r="7200" spans="1:8" x14ac:dyDescent="0.25">
      <c r="A7200" s="1">
        <v>430199</v>
      </c>
      <c r="B7200" s="1" t="s">
        <v>1529</v>
      </c>
      <c r="C7200" s="1">
        <v>110148002</v>
      </c>
      <c r="D7200" s="1">
        <v>199</v>
      </c>
      <c r="E7200" s="1" t="s">
        <v>1734</v>
      </c>
      <c r="F7200" s="1" t="s">
        <v>232</v>
      </c>
      <c r="G7200" s="1" t="s">
        <v>184</v>
      </c>
      <c r="H7200" s="1" t="s">
        <v>240</v>
      </c>
    </row>
    <row r="7201" spans="1:8" x14ac:dyDescent="0.25">
      <c r="A7201" s="1">
        <v>430200</v>
      </c>
      <c r="B7201" s="1" t="s">
        <v>1529</v>
      </c>
      <c r="C7201" s="1">
        <v>110171003</v>
      </c>
      <c r="D7201" s="1">
        <v>200</v>
      </c>
      <c r="E7201" s="1" t="s">
        <v>1735</v>
      </c>
      <c r="F7201" s="1" t="s">
        <v>232</v>
      </c>
      <c r="G7201" s="1" t="s">
        <v>172</v>
      </c>
      <c r="H7201" s="1" t="s">
        <v>240</v>
      </c>
    </row>
    <row r="7202" spans="1:8" x14ac:dyDescent="0.25">
      <c r="A7202" s="1">
        <v>430201</v>
      </c>
      <c r="B7202" s="1" t="s">
        <v>1529</v>
      </c>
      <c r="C7202" s="1">
        <v>110171803</v>
      </c>
      <c r="D7202" s="1">
        <v>201</v>
      </c>
      <c r="E7202" s="1" t="s">
        <v>1736</v>
      </c>
      <c r="F7202" s="1" t="s">
        <v>232</v>
      </c>
      <c r="G7202" s="1" t="s">
        <v>172</v>
      </c>
      <c r="H7202" s="1" t="s">
        <v>240</v>
      </c>
    </row>
    <row r="7203" spans="1:8" x14ac:dyDescent="0.25">
      <c r="A7203" s="1">
        <v>430202</v>
      </c>
      <c r="B7203" s="1" t="s">
        <v>1529</v>
      </c>
      <c r="C7203" s="1">
        <v>110173003</v>
      </c>
      <c r="D7203" s="1">
        <v>202</v>
      </c>
      <c r="E7203" s="1" t="s">
        <v>1737</v>
      </c>
      <c r="F7203" s="1" t="s">
        <v>232</v>
      </c>
      <c r="G7203" s="1" t="s">
        <v>172</v>
      </c>
      <c r="H7203" s="1" t="s">
        <v>240</v>
      </c>
    </row>
    <row r="7204" spans="1:8" x14ac:dyDescent="0.25">
      <c r="A7204" s="1">
        <v>430203</v>
      </c>
      <c r="B7204" s="1" t="s">
        <v>1529</v>
      </c>
      <c r="C7204" s="1">
        <v>110173504</v>
      </c>
      <c r="D7204" s="1">
        <v>203</v>
      </c>
      <c r="E7204" s="1" t="s">
        <v>1738</v>
      </c>
      <c r="F7204" s="1" t="s">
        <v>232</v>
      </c>
      <c r="G7204" s="1" t="s">
        <v>172</v>
      </c>
      <c r="H7204" s="1" t="s">
        <v>240</v>
      </c>
    </row>
    <row r="7205" spans="1:8" x14ac:dyDescent="0.25">
      <c r="A7205" s="1">
        <v>430204</v>
      </c>
      <c r="B7205" s="1" t="s">
        <v>1529</v>
      </c>
      <c r="C7205" s="1">
        <v>110175003</v>
      </c>
      <c r="D7205" s="1">
        <v>204</v>
      </c>
      <c r="E7205" s="1" t="s">
        <v>1739</v>
      </c>
      <c r="F7205" s="1" t="s">
        <v>232</v>
      </c>
      <c r="G7205" s="1" t="s">
        <v>172</v>
      </c>
      <c r="H7205" s="1" t="s">
        <v>240</v>
      </c>
    </row>
    <row r="7206" spans="1:8" x14ac:dyDescent="0.25">
      <c r="A7206" s="1">
        <v>430205</v>
      </c>
      <c r="B7206" s="1" t="s">
        <v>1529</v>
      </c>
      <c r="C7206" s="1">
        <v>110177003</v>
      </c>
      <c r="D7206" s="1">
        <v>205</v>
      </c>
      <c r="E7206" s="1" t="s">
        <v>1740</v>
      </c>
      <c r="F7206" s="1" t="s">
        <v>232</v>
      </c>
      <c r="G7206" s="1" t="s">
        <v>172</v>
      </c>
      <c r="H7206" s="1" t="s">
        <v>240</v>
      </c>
    </row>
    <row r="7207" spans="1:8" x14ac:dyDescent="0.25">
      <c r="A7207" s="1">
        <v>430206</v>
      </c>
      <c r="B7207" s="1" t="s">
        <v>1529</v>
      </c>
      <c r="C7207" s="1">
        <v>110179003</v>
      </c>
      <c r="D7207" s="1">
        <v>206</v>
      </c>
      <c r="E7207" s="1" t="s">
        <v>1741</v>
      </c>
      <c r="F7207" s="1" t="s">
        <v>232</v>
      </c>
      <c r="G7207" s="1" t="s">
        <v>172</v>
      </c>
      <c r="H7207" s="1" t="s">
        <v>240</v>
      </c>
    </row>
    <row r="7208" spans="1:8" x14ac:dyDescent="0.25">
      <c r="A7208" s="1">
        <v>430207</v>
      </c>
      <c r="B7208" s="1" t="s">
        <v>1529</v>
      </c>
      <c r="C7208" s="1">
        <v>110183602</v>
      </c>
      <c r="D7208" s="1">
        <v>207</v>
      </c>
      <c r="E7208" s="1" t="s">
        <v>1742</v>
      </c>
      <c r="F7208" s="1" t="s">
        <v>232</v>
      </c>
      <c r="G7208" s="1" t="s">
        <v>185</v>
      </c>
      <c r="H7208" s="1" t="s">
        <v>240</v>
      </c>
    </row>
    <row r="7209" spans="1:8" x14ac:dyDescent="0.25">
      <c r="A7209" s="1">
        <v>430208</v>
      </c>
      <c r="B7209" s="1" t="s">
        <v>1529</v>
      </c>
      <c r="C7209" s="1">
        <v>111291304</v>
      </c>
      <c r="D7209" s="1">
        <v>208</v>
      </c>
      <c r="E7209" s="1" t="s">
        <v>1743</v>
      </c>
      <c r="F7209" s="1" t="s">
        <v>234</v>
      </c>
      <c r="G7209" s="1" t="s">
        <v>186</v>
      </c>
      <c r="H7209" s="1" t="s">
        <v>240</v>
      </c>
    </row>
    <row r="7210" spans="1:8" x14ac:dyDescent="0.25">
      <c r="A7210" s="1">
        <v>430209</v>
      </c>
      <c r="B7210" s="1" t="s">
        <v>1529</v>
      </c>
      <c r="C7210" s="1">
        <v>111292304</v>
      </c>
      <c r="D7210" s="1">
        <v>209</v>
      </c>
      <c r="E7210" s="1" t="s">
        <v>1744</v>
      </c>
      <c r="F7210" s="1" t="s">
        <v>234</v>
      </c>
      <c r="G7210" s="1" t="s">
        <v>186</v>
      </c>
      <c r="H7210" s="1" t="s">
        <v>240</v>
      </c>
    </row>
    <row r="7211" spans="1:8" x14ac:dyDescent="0.25">
      <c r="A7211" s="1">
        <v>430210</v>
      </c>
      <c r="B7211" s="1" t="s">
        <v>1529</v>
      </c>
      <c r="C7211" s="1">
        <v>111297504</v>
      </c>
      <c r="D7211" s="1">
        <v>210</v>
      </c>
      <c r="E7211" s="1" t="s">
        <v>1745</v>
      </c>
      <c r="F7211" s="1" t="s">
        <v>234</v>
      </c>
      <c r="G7211" s="1" t="s">
        <v>186</v>
      </c>
      <c r="H7211" s="1" t="s">
        <v>240</v>
      </c>
    </row>
    <row r="7212" spans="1:8" x14ac:dyDescent="0.25">
      <c r="A7212" s="1">
        <v>430211</v>
      </c>
      <c r="B7212" s="1" t="s">
        <v>1529</v>
      </c>
      <c r="C7212" s="1">
        <v>111312503</v>
      </c>
      <c r="D7212" s="1">
        <v>211</v>
      </c>
      <c r="E7212" s="1" t="s">
        <v>1746</v>
      </c>
      <c r="F7212" s="1" t="s">
        <v>232</v>
      </c>
      <c r="G7212" s="1" t="s">
        <v>187</v>
      </c>
      <c r="H7212" s="1" t="s">
        <v>240</v>
      </c>
    </row>
    <row r="7213" spans="1:8" x14ac:dyDescent="0.25">
      <c r="A7213" s="1">
        <v>430212</v>
      </c>
      <c r="B7213" s="1" t="s">
        <v>1529</v>
      </c>
      <c r="C7213" s="1">
        <v>111312804</v>
      </c>
      <c r="D7213" s="1">
        <v>212</v>
      </c>
      <c r="E7213" s="1" t="s">
        <v>1747</v>
      </c>
      <c r="F7213" s="1" t="s">
        <v>232</v>
      </c>
      <c r="G7213" s="1" t="s">
        <v>187</v>
      </c>
      <c r="H7213" s="1" t="s">
        <v>240</v>
      </c>
    </row>
    <row r="7214" spans="1:8" x14ac:dyDescent="0.25">
      <c r="A7214" s="1">
        <v>430213</v>
      </c>
      <c r="B7214" s="1" t="s">
        <v>1529</v>
      </c>
      <c r="C7214" s="1">
        <v>111316003</v>
      </c>
      <c r="D7214" s="1">
        <v>213</v>
      </c>
      <c r="E7214" s="1" t="s">
        <v>1748</v>
      </c>
      <c r="F7214" s="1" t="s">
        <v>232</v>
      </c>
      <c r="G7214" s="1" t="s">
        <v>187</v>
      </c>
      <c r="H7214" s="1" t="s">
        <v>240</v>
      </c>
    </row>
    <row r="7215" spans="1:8" x14ac:dyDescent="0.25">
      <c r="A7215" s="1">
        <v>430214</v>
      </c>
      <c r="B7215" s="1" t="s">
        <v>1529</v>
      </c>
      <c r="C7215" s="1">
        <v>111317503</v>
      </c>
      <c r="D7215" s="1">
        <v>214</v>
      </c>
      <c r="E7215" s="1" t="s">
        <v>1749</v>
      </c>
      <c r="F7215" s="1" t="s">
        <v>232</v>
      </c>
      <c r="G7215" s="1" t="s">
        <v>187</v>
      </c>
      <c r="H7215" s="1" t="s">
        <v>240</v>
      </c>
    </row>
    <row r="7216" spans="1:8" x14ac:dyDescent="0.25">
      <c r="A7216" s="1">
        <v>430215</v>
      </c>
      <c r="B7216" s="1" t="s">
        <v>1529</v>
      </c>
      <c r="C7216" s="1">
        <v>111343603</v>
      </c>
      <c r="D7216" s="1">
        <v>215</v>
      </c>
      <c r="E7216" s="1" t="s">
        <v>1750</v>
      </c>
      <c r="F7216" s="1" t="s">
        <v>234</v>
      </c>
      <c r="G7216" s="1" t="s">
        <v>188</v>
      </c>
      <c r="H7216" s="1" t="s">
        <v>240</v>
      </c>
    </row>
    <row r="7217" spans="1:8" x14ac:dyDescent="0.25">
      <c r="A7217" s="1">
        <v>430216</v>
      </c>
      <c r="B7217" s="1" t="s">
        <v>1529</v>
      </c>
      <c r="C7217" s="1">
        <v>111444602</v>
      </c>
      <c r="D7217" s="1">
        <v>216</v>
      </c>
      <c r="E7217" s="1" t="s">
        <v>1751</v>
      </c>
      <c r="F7217" s="1" t="s">
        <v>232</v>
      </c>
      <c r="G7217" s="1" t="s">
        <v>189</v>
      </c>
      <c r="H7217" s="1" t="s">
        <v>240</v>
      </c>
    </row>
    <row r="7218" spans="1:8" x14ac:dyDescent="0.25">
      <c r="A7218" s="1">
        <v>430217</v>
      </c>
      <c r="B7218" s="1" t="s">
        <v>1529</v>
      </c>
      <c r="C7218" s="1">
        <v>112011103</v>
      </c>
      <c r="D7218" s="1">
        <v>217</v>
      </c>
      <c r="E7218" s="1" t="s">
        <v>1752</v>
      </c>
      <c r="F7218" s="1" t="s">
        <v>234</v>
      </c>
      <c r="G7218" s="1" t="s">
        <v>190</v>
      </c>
      <c r="H7218" s="1" t="s">
        <v>240</v>
      </c>
    </row>
    <row r="7219" spans="1:8" x14ac:dyDescent="0.25">
      <c r="A7219" s="1">
        <v>430218</v>
      </c>
      <c r="B7219" s="1" t="s">
        <v>1529</v>
      </c>
      <c r="C7219" s="1">
        <v>112011603</v>
      </c>
      <c r="D7219" s="1">
        <v>218</v>
      </c>
      <c r="E7219" s="1" t="s">
        <v>1753</v>
      </c>
      <c r="F7219" s="1" t="s">
        <v>234</v>
      </c>
      <c r="G7219" s="1" t="s">
        <v>190</v>
      </c>
      <c r="H7219" s="1" t="s">
        <v>240</v>
      </c>
    </row>
    <row r="7220" spans="1:8" x14ac:dyDescent="0.25">
      <c r="A7220" s="1">
        <v>430219</v>
      </c>
      <c r="B7220" s="1" t="s">
        <v>1529</v>
      </c>
      <c r="C7220" s="1">
        <v>112013054</v>
      </c>
      <c r="D7220" s="1">
        <v>219</v>
      </c>
      <c r="E7220" s="1" t="s">
        <v>1754</v>
      </c>
      <c r="F7220" s="1" t="s">
        <v>234</v>
      </c>
      <c r="G7220" s="1" t="s">
        <v>190</v>
      </c>
      <c r="H7220" s="1" t="s">
        <v>240</v>
      </c>
    </row>
    <row r="7221" spans="1:8" x14ac:dyDescent="0.25">
      <c r="A7221" s="1">
        <v>430220</v>
      </c>
      <c r="B7221" s="1" t="s">
        <v>1529</v>
      </c>
      <c r="C7221" s="1">
        <v>112013753</v>
      </c>
      <c r="D7221" s="1">
        <v>220</v>
      </c>
      <c r="E7221" s="1" t="s">
        <v>1755</v>
      </c>
      <c r="F7221" s="1" t="s">
        <v>234</v>
      </c>
      <c r="G7221" s="1" t="s">
        <v>190</v>
      </c>
      <c r="H7221" s="1" t="s">
        <v>240</v>
      </c>
    </row>
    <row r="7222" spans="1:8" x14ac:dyDescent="0.25">
      <c r="A7222" s="1">
        <v>430221</v>
      </c>
      <c r="B7222" s="1" t="s">
        <v>1529</v>
      </c>
      <c r="C7222" s="1">
        <v>112015203</v>
      </c>
      <c r="D7222" s="1">
        <v>221</v>
      </c>
      <c r="E7222" s="1" t="s">
        <v>1756</v>
      </c>
      <c r="F7222" s="1" t="s">
        <v>234</v>
      </c>
      <c r="G7222" s="1" t="s">
        <v>190</v>
      </c>
      <c r="H7222" s="1" t="s">
        <v>240</v>
      </c>
    </row>
    <row r="7223" spans="1:8" x14ac:dyDescent="0.25">
      <c r="A7223" s="1">
        <v>430222</v>
      </c>
      <c r="B7223" s="1" t="s">
        <v>1529</v>
      </c>
      <c r="C7223" s="1">
        <v>112018523</v>
      </c>
      <c r="D7223" s="1">
        <v>222</v>
      </c>
      <c r="E7223" s="1" t="s">
        <v>1757</v>
      </c>
      <c r="F7223" s="1" t="s">
        <v>234</v>
      </c>
      <c r="G7223" s="1" t="s">
        <v>190</v>
      </c>
      <c r="H7223" s="1" t="s">
        <v>240</v>
      </c>
    </row>
    <row r="7224" spans="1:8" x14ac:dyDescent="0.25">
      <c r="A7224" s="1">
        <v>430223</v>
      </c>
      <c r="B7224" s="1" t="s">
        <v>1529</v>
      </c>
      <c r="C7224" s="1">
        <v>112281302</v>
      </c>
      <c r="D7224" s="1">
        <v>223</v>
      </c>
      <c r="E7224" s="1" t="s">
        <v>1758</v>
      </c>
      <c r="F7224" s="1" t="s">
        <v>234</v>
      </c>
      <c r="G7224" s="1" t="s">
        <v>191</v>
      </c>
      <c r="H7224" s="1" t="s">
        <v>240</v>
      </c>
    </row>
    <row r="7225" spans="1:8" x14ac:dyDescent="0.25">
      <c r="A7225" s="1">
        <v>430224</v>
      </c>
      <c r="B7225" s="1" t="s">
        <v>1529</v>
      </c>
      <c r="C7225" s="1">
        <v>112282004</v>
      </c>
      <c r="D7225" s="1">
        <v>224</v>
      </c>
      <c r="E7225" s="1" t="s">
        <v>1759</v>
      </c>
      <c r="F7225" s="1" t="s">
        <v>234</v>
      </c>
      <c r="G7225" s="1" t="s">
        <v>191</v>
      </c>
      <c r="H7225" s="1" t="s">
        <v>240</v>
      </c>
    </row>
    <row r="7226" spans="1:8" x14ac:dyDescent="0.25">
      <c r="A7226" s="1">
        <v>430225</v>
      </c>
      <c r="B7226" s="1" t="s">
        <v>1529</v>
      </c>
      <c r="C7226" s="1">
        <v>112283003</v>
      </c>
      <c r="D7226" s="1">
        <v>225</v>
      </c>
      <c r="E7226" s="1" t="s">
        <v>1760</v>
      </c>
      <c r="F7226" s="1" t="s">
        <v>234</v>
      </c>
      <c r="G7226" s="1" t="s">
        <v>191</v>
      </c>
      <c r="H7226" s="1" t="s">
        <v>240</v>
      </c>
    </row>
    <row r="7227" spans="1:8" x14ac:dyDescent="0.25">
      <c r="A7227" s="1">
        <v>430226</v>
      </c>
      <c r="B7227" s="1" t="s">
        <v>1529</v>
      </c>
      <c r="C7227" s="1">
        <v>112286003</v>
      </c>
      <c r="D7227" s="1">
        <v>226</v>
      </c>
      <c r="E7227" s="1" t="s">
        <v>1761</v>
      </c>
      <c r="F7227" s="1" t="s">
        <v>234</v>
      </c>
      <c r="G7227" s="1" t="s">
        <v>191</v>
      </c>
      <c r="H7227" s="1" t="s">
        <v>240</v>
      </c>
    </row>
    <row r="7228" spans="1:8" x14ac:dyDescent="0.25">
      <c r="A7228" s="1">
        <v>430227</v>
      </c>
      <c r="B7228" s="1" t="s">
        <v>1529</v>
      </c>
      <c r="C7228" s="1">
        <v>112289003</v>
      </c>
      <c r="D7228" s="1">
        <v>227</v>
      </c>
      <c r="E7228" s="1" t="s">
        <v>1762</v>
      </c>
      <c r="F7228" s="1" t="s">
        <v>234</v>
      </c>
      <c r="G7228" s="1" t="s">
        <v>191</v>
      </c>
      <c r="H7228" s="1" t="s">
        <v>240</v>
      </c>
    </row>
    <row r="7229" spans="1:8" x14ac:dyDescent="0.25">
      <c r="A7229" s="1">
        <v>430228</v>
      </c>
      <c r="B7229" s="1" t="s">
        <v>1529</v>
      </c>
      <c r="C7229" s="1">
        <v>112671303</v>
      </c>
      <c r="D7229" s="1">
        <v>228</v>
      </c>
      <c r="E7229" s="1" t="s">
        <v>1763</v>
      </c>
      <c r="F7229" s="1" t="s">
        <v>234</v>
      </c>
      <c r="G7229" s="1" t="s">
        <v>192</v>
      </c>
      <c r="H7229" s="1" t="s">
        <v>240</v>
      </c>
    </row>
    <row r="7230" spans="1:8" x14ac:dyDescent="0.25">
      <c r="A7230" s="1">
        <v>430229</v>
      </c>
      <c r="B7230" s="1" t="s">
        <v>1529</v>
      </c>
      <c r="C7230" s="1">
        <v>112671603</v>
      </c>
      <c r="D7230" s="1">
        <v>229</v>
      </c>
      <c r="E7230" s="1" t="s">
        <v>1764</v>
      </c>
      <c r="F7230" s="1" t="s">
        <v>234</v>
      </c>
      <c r="G7230" s="1" t="s">
        <v>192</v>
      </c>
      <c r="H7230" s="1" t="s">
        <v>240</v>
      </c>
    </row>
    <row r="7231" spans="1:8" x14ac:dyDescent="0.25">
      <c r="A7231" s="1">
        <v>430230</v>
      </c>
      <c r="B7231" s="1" t="s">
        <v>1529</v>
      </c>
      <c r="C7231" s="1">
        <v>112671803</v>
      </c>
      <c r="D7231" s="1">
        <v>230</v>
      </c>
      <c r="E7231" s="1" t="s">
        <v>1765</v>
      </c>
      <c r="F7231" s="1" t="s">
        <v>234</v>
      </c>
      <c r="G7231" s="1" t="s">
        <v>192</v>
      </c>
      <c r="H7231" s="1" t="s">
        <v>240</v>
      </c>
    </row>
    <row r="7232" spans="1:8" x14ac:dyDescent="0.25">
      <c r="A7232" s="1">
        <v>430231</v>
      </c>
      <c r="B7232" s="1" t="s">
        <v>1529</v>
      </c>
      <c r="C7232" s="1">
        <v>112672203</v>
      </c>
      <c r="D7232" s="1">
        <v>231</v>
      </c>
      <c r="E7232" s="1" t="s">
        <v>1766</v>
      </c>
      <c r="F7232" s="1" t="s">
        <v>234</v>
      </c>
      <c r="G7232" s="1" t="s">
        <v>192</v>
      </c>
      <c r="H7232" s="1" t="s">
        <v>240</v>
      </c>
    </row>
    <row r="7233" spans="1:8" x14ac:dyDescent="0.25">
      <c r="A7233" s="1">
        <v>430232</v>
      </c>
      <c r="B7233" s="1" t="s">
        <v>1529</v>
      </c>
      <c r="C7233" s="1">
        <v>112672803</v>
      </c>
      <c r="D7233" s="1">
        <v>232</v>
      </c>
      <c r="E7233" s="1" t="s">
        <v>1767</v>
      </c>
      <c r="F7233" s="1" t="s">
        <v>234</v>
      </c>
      <c r="G7233" s="1" t="s">
        <v>192</v>
      </c>
      <c r="H7233" s="1" t="s">
        <v>240</v>
      </c>
    </row>
    <row r="7234" spans="1:8" x14ac:dyDescent="0.25">
      <c r="A7234" s="1">
        <v>430233</v>
      </c>
      <c r="B7234" s="1" t="s">
        <v>1529</v>
      </c>
      <c r="C7234" s="1">
        <v>112674403</v>
      </c>
      <c r="D7234" s="1">
        <v>233</v>
      </c>
      <c r="E7234" s="1" t="s">
        <v>1768</v>
      </c>
      <c r="F7234" s="1" t="s">
        <v>234</v>
      </c>
      <c r="G7234" s="1" t="s">
        <v>192</v>
      </c>
      <c r="H7234" s="1" t="s">
        <v>240</v>
      </c>
    </row>
    <row r="7235" spans="1:8" x14ac:dyDescent="0.25">
      <c r="A7235" s="1">
        <v>430234</v>
      </c>
      <c r="B7235" s="1" t="s">
        <v>1529</v>
      </c>
      <c r="C7235" s="1">
        <v>112675503</v>
      </c>
      <c r="D7235" s="1">
        <v>234</v>
      </c>
      <c r="E7235" s="1" t="s">
        <v>1769</v>
      </c>
      <c r="F7235" s="1" t="s">
        <v>234</v>
      </c>
      <c r="G7235" s="1" t="s">
        <v>192</v>
      </c>
      <c r="H7235" s="1" t="s">
        <v>240</v>
      </c>
    </row>
    <row r="7236" spans="1:8" x14ac:dyDescent="0.25">
      <c r="A7236" s="1">
        <v>430235</v>
      </c>
      <c r="B7236" s="1" t="s">
        <v>1529</v>
      </c>
      <c r="C7236" s="1">
        <v>112676203</v>
      </c>
      <c r="D7236" s="1">
        <v>235</v>
      </c>
      <c r="E7236" s="1" t="s">
        <v>1770</v>
      </c>
      <c r="F7236" s="1" t="s">
        <v>234</v>
      </c>
      <c r="G7236" s="1" t="s">
        <v>192</v>
      </c>
      <c r="H7236" s="1" t="s">
        <v>240</v>
      </c>
    </row>
    <row r="7237" spans="1:8" x14ac:dyDescent="0.25">
      <c r="A7237" s="1">
        <v>430236</v>
      </c>
      <c r="B7237" s="1" t="s">
        <v>1529</v>
      </c>
      <c r="C7237" s="1">
        <v>112676403</v>
      </c>
      <c r="D7237" s="1">
        <v>236</v>
      </c>
      <c r="E7237" s="1" t="s">
        <v>1771</v>
      </c>
      <c r="F7237" s="1" t="s">
        <v>234</v>
      </c>
      <c r="G7237" s="1" t="s">
        <v>192</v>
      </c>
      <c r="H7237" s="1" t="s">
        <v>240</v>
      </c>
    </row>
    <row r="7238" spans="1:8" x14ac:dyDescent="0.25">
      <c r="A7238" s="1">
        <v>430237</v>
      </c>
      <c r="B7238" s="1" t="s">
        <v>1529</v>
      </c>
      <c r="C7238" s="1">
        <v>112676503</v>
      </c>
      <c r="D7238" s="1">
        <v>237</v>
      </c>
      <c r="E7238" s="1" t="s">
        <v>1772</v>
      </c>
      <c r="F7238" s="1" t="s">
        <v>234</v>
      </c>
      <c r="G7238" s="1" t="s">
        <v>192</v>
      </c>
      <c r="H7238" s="1" t="s">
        <v>240</v>
      </c>
    </row>
    <row r="7239" spans="1:8" x14ac:dyDescent="0.25">
      <c r="A7239" s="1">
        <v>430238</v>
      </c>
      <c r="B7239" s="1" t="s">
        <v>1529</v>
      </c>
      <c r="C7239" s="1">
        <v>112676703</v>
      </c>
      <c r="D7239" s="1">
        <v>238</v>
      </c>
      <c r="E7239" s="1" t="s">
        <v>1773</v>
      </c>
      <c r="F7239" s="1" t="s">
        <v>234</v>
      </c>
      <c r="G7239" s="1" t="s">
        <v>192</v>
      </c>
      <c r="H7239" s="1" t="s">
        <v>240</v>
      </c>
    </row>
    <row r="7240" spans="1:8" x14ac:dyDescent="0.25">
      <c r="A7240" s="1">
        <v>430239</v>
      </c>
      <c r="B7240" s="1" t="s">
        <v>1529</v>
      </c>
      <c r="C7240" s="1">
        <v>112678503</v>
      </c>
      <c r="D7240" s="1">
        <v>239</v>
      </c>
      <c r="E7240" s="1" t="s">
        <v>1774</v>
      </c>
      <c r="F7240" s="1" t="s">
        <v>234</v>
      </c>
      <c r="G7240" s="1" t="s">
        <v>192</v>
      </c>
      <c r="H7240" s="1" t="s">
        <v>240</v>
      </c>
    </row>
    <row r="7241" spans="1:8" x14ac:dyDescent="0.25">
      <c r="A7241" s="1">
        <v>430240</v>
      </c>
      <c r="B7241" s="1" t="s">
        <v>1529</v>
      </c>
      <c r="C7241" s="1">
        <v>112679002</v>
      </c>
      <c r="D7241" s="1">
        <v>240</v>
      </c>
      <c r="E7241" s="1" t="s">
        <v>1775</v>
      </c>
      <c r="F7241" s="1" t="s">
        <v>234</v>
      </c>
      <c r="G7241" s="1" t="s">
        <v>192</v>
      </c>
      <c r="H7241" s="1" t="s">
        <v>240</v>
      </c>
    </row>
    <row r="7242" spans="1:8" x14ac:dyDescent="0.25">
      <c r="A7242" s="1">
        <v>430241</v>
      </c>
      <c r="B7242" s="1" t="s">
        <v>1529</v>
      </c>
      <c r="C7242" s="1">
        <v>112679403</v>
      </c>
      <c r="D7242" s="1">
        <v>241</v>
      </c>
      <c r="E7242" s="1" t="s">
        <v>1776</v>
      </c>
      <c r="F7242" s="1" t="s">
        <v>234</v>
      </c>
      <c r="G7242" s="1" t="s">
        <v>192</v>
      </c>
      <c r="H7242" s="1" t="s">
        <v>240</v>
      </c>
    </row>
    <row r="7243" spans="1:8" x14ac:dyDescent="0.25">
      <c r="A7243" s="1">
        <v>430242</v>
      </c>
      <c r="B7243" s="1" t="s">
        <v>1529</v>
      </c>
      <c r="C7243" s="1">
        <v>113361303</v>
      </c>
      <c r="D7243" s="1">
        <v>242</v>
      </c>
      <c r="E7243" s="1" t="s">
        <v>1777</v>
      </c>
      <c r="F7243" s="1" t="s">
        <v>234</v>
      </c>
      <c r="G7243" s="1" t="s">
        <v>193</v>
      </c>
      <c r="H7243" s="1" t="s">
        <v>240</v>
      </c>
    </row>
    <row r="7244" spans="1:8" x14ac:dyDescent="0.25">
      <c r="A7244" s="1">
        <v>430243</v>
      </c>
      <c r="B7244" s="1" t="s">
        <v>1529</v>
      </c>
      <c r="C7244" s="1">
        <v>113361503</v>
      </c>
      <c r="D7244" s="1">
        <v>243</v>
      </c>
      <c r="E7244" s="1" t="s">
        <v>1778</v>
      </c>
      <c r="F7244" s="1" t="s">
        <v>234</v>
      </c>
      <c r="G7244" s="1" t="s">
        <v>193</v>
      </c>
      <c r="H7244" s="1" t="s">
        <v>240</v>
      </c>
    </row>
    <row r="7245" spans="1:8" x14ac:dyDescent="0.25">
      <c r="A7245" s="1">
        <v>430244</v>
      </c>
      <c r="B7245" s="1" t="s">
        <v>1529</v>
      </c>
      <c r="C7245" s="1">
        <v>113361703</v>
      </c>
      <c r="D7245" s="1">
        <v>244</v>
      </c>
      <c r="E7245" s="1" t="s">
        <v>1779</v>
      </c>
      <c r="F7245" s="1" t="s">
        <v>234</v>
      </c>
      <c r="G7245" s="1" t="s">
        <v>193</v>
      </c>
      <c r="H7245" s="1" t="s">
        <v>240</v>
      </c>
    </row>
    <row r="7246" spans="1:8" x14ac:dyDescent="0.25">
      <c r="A7246" s="1">
        <v>430245</v>
      </c>
      <c r="B7246" s="1" t="s">
        <v>1529</v>
      </c>
      <c r="C7246" s="1">
        <v>113362203</v>
      </c>
      <c r="D7246" s="1">
        <v>245</v>
      </c>
      <c r="E7246" s="1" t="s">
        <v>1780</v>
      </c>
      <c r="F7246" s="1" t="s">
        <v>234</v>
      </c>
      <c r="G7246" s="1" t="s">
        <v>193</v>
      </c>
      <c r="H7246" s="1" t="s">
        <v>240</v>
      </c>
    </row>
    <row r="7247" spans="1:8" x14ac:dyDescent="0.25">
      <c r="A7247" s="1">
        <v>430246</v>
      </c>
      <c r="B7247" s="1" t="s">
        <v>1529</v>
      </c>
      <c r="C7247" s="1">
        <v>113362303</v>
      </c>
      <c r="D7247" s="1">
        <v>246</v>
      </c>
      <c r="E7247" s="1" t="s">
        <v>1781</v>
      </c>
      <c r="F7247" s="1" t="s">
        <v>234</v>
      </c>
      <c r="G7247" s="1" t="s">
        <v>193</v>
      </c>
      <c r="H7247" s="1" t="s">
        <v>240</v>
      </c>
    </row>
    <row r="7248" spans="1:8" x14ac:dyDescent="0.25">
      <c r="A7248" s="1">
        <v>430247</v>
      </c>
      <c r="B7248" s="1" t="s">
        <v>1529</v>
      </c>
      <c r="C7248" s="1">
        <v>113362403</v>
      </c>
      <c r="D7248" s="1">
        <v>247</v>
      </c>
      <c r="E7248" s="1" t="s">
        <v>1782</v>
      </c>
      <c r="F7248" s="1" t="s">
        <v>234</v>
      </c>
      <c r="G7248" s="1" t="s">
        <v>193</v>
      </c>
      <c r="H7248" s="1" t="s">
        <v>240</v>
      </c>
    </row>
    <row r="7249" spans="1:8" x14ac:dyDescent="0.25">
      <c r="A7249" s="1">
        <v>430248</v>
      </c>
      <c r="B7249" s="1" t="s">
        <v>1529</v>
      </c>
      <c r="C7249" s="1">
        <v>113362603</v>
      </c>
      <c r="D7249" s="1">
        <v>248</v>
      </c>
      <c r="E7249" s="1" t="s">
        <v>1783</v>
      </c>
      <c r="F7249" s="1" t="s">
        <v>234</v>
      </c>
      <c r="G7249" s="1" t="s">
        <v>193</v>
      </c>
      <c r="H7249" s="1" t="s">
        <v>240</v>
      </c>
    </row>
    <row r="7250" spans="1:8" x14ac:dyDescent="0.25">
      <c r="A7250" s="1">
        <v>430249</v>
      </c>
      <c r="B7250" s="1" t="s">
        <v>1529</v>
      </c>
      <c r="C7250" s="1">
        <v>113363103</v>
      </c>
      <c r="D7250" s="1">
        <v>249</v>
      </c>
      <c r="E7250" s="1" t="s">
        <v>1784</v>
      </c>
      <c r="F7250" s="1" t="s">
        <v>234</v>
      </c>
      <c r="G7250" s="1" t="s">
        <v>193</v>
      </c>
      <c r="H7250" s="1" t="s">
        <v>240</v>
      </c>
    </row>
    <row r="7251" spans="1:8" x14ac:dyDescent="0.25">
      <c r="A7251" s="1">
        <v>430250</v>
      </c>
      <c r="B7251" s="1" t="s">
        <v>1529</v>
      </c>
      <c r="C7251" s="1">
        <v>113363603</v>
      </c>
      <c r="D7251" s="1">
        <v>250</v>
      </c>
      <c r="E7251" s="1" t="s">
        <v>1785</v>
      </c>
      <c r="F7251" s="1" t="s">
        <v>234</v>
      </c>
      <c r="G7251" s="1" t="s">
        <v>193</v>
      </c>
      <c r="H7251" s="1" t="s">
        <v>240</v>
      </c>
    </row>
    <row r="7252" spans="1:8" x14ac:dyDescent="0.25">
      <c r="A7252" s="1">
        <v>430251</v>
      </c>
      <c r="B7252" s="1" t="s">
        <v>1529</v>
      </c>
      <c r="C7252" s="1">
        <v>113364002</v>
      </c>
      <c r="D7252" s="1">
        <v>251</v>
      </c>
      <c r="E7252" s="1" t="s">
        <v>1786</v>
      </c>
      <c r="F7252" s="1" t="s">
        <v>234</v>
      </c>
      <c r="G7252" s="1" t="s">
        <v>193</v>
      </c>
      <c r="H7252" s="1" t="s">
        <v>240</v>
      </c>
    </row>
    <row r="7253" spans="1:8" x14ac:dyDescent="0.25">
      <c r="A7253" s="1">
        <v>430252</v>
      </c>
      <c r="B7253" s="1" t="s">
        <v>1529</v>
      </c>
      <c r="C7253" s="1">
        <v>113364403</v>
      </c>
      <c r="D7253" s="1">
        <v>252</v>
      </c>
      <c r="E7253" s="1" t="s">
        <v>1787</v>
      </c>
      <c r="F7253" s="1" t="s">
        <v>234</v>
      </c>
      <c r="G7253" s="1" t="s">
        <v>193</v>
      </c>
      <c r="H7253" s="1" t="s">
        <v>240</v>
      </c>
    </row>
    <row r="7254" spans="1:8" x14ac:dyDescent="0.25">
      <c r="A7254" s="1">
        <v>430253</v>
      </c>
      <c r="B7254" s="1" t="s">
        <v>1529</v>
      </c>
      <c r="C7254" s="1">
        <v>113364503</v>
      </c>
      <c r="D7254" s="1">
        <v>253</v>
      </c>
      <c r="E7254" s="1" t="s">
        <v>1788</v>
      </c>
      <c r="F7254" s="1" t="s">
        <v>234</v>
      </c>
      <c r="G7254" s="1" t="s">
        <v>193</v>
      </c>
      <c r="H7254" s="1" t="s">
        <v>240</v>
      </c>
    </row>
    <row r="7255" spans="1:8" x14ac:dyDescent="0.25">
      <c r="A7255" s="1">
        <v>430254</v>
      </c>
      <c r="B7255" s="1" t="s">
        <v>1529</v>
      </c>
      <c r="C7255" s="1">
        <v>113365203</v>
      </c>
      <c r="D7255" s="1">
        <v>254</v>
      </c>
      <c r="E7255" s="1" t="s">
        <v>1789</v>
      </c>
      <c r="F7255" s="1" t="s">
        <v>234</v>
      </c>
      <c r="G7255" s="1" t="s">
        <v>193</v>
      </c>
      <c r="H7255" s="1" t="s">
        <v>240</v>
      </c>
    </row>
    <row r="7256" spans="1:8" x14ac:dyDescent="0.25">
      <c r="A7256" s="1">
        <v>430255</v>
      </c>
      <c r="B7256" s="1" t="s">
        <v>1529</v>
      </c>
      <c r="C7256" s="1">
        <v>113365303</v>
      </c>
      <c r="D7256" s="1">
        <v>255</v>
      </c>
      <c r="E7256" s="1" t="s">
        <v>1790</v>
      </c>
      <c r="F7256" s="1" t="s">
        <v>234</v>
      </c>
      <c r="G7256" s="1" t="s">
        <v>193</v>
      </c>
      <c r="H7256" s="1" t="s">
        <v>240</v>
      </c>
    </row>
    <row r="7257" spans="1:8" x14ac:dyDescent="0.25">
      <c r="A7257" s="1">
        <v>430256</v>
      </c>
      <c r="B7257" s="1" t="s">
        <v>1529</v>
      </c>
      <c r="C7257" s="1">
        <v>113367003</v>
      </c>
      <c r="D7257" s="1">
        <v>256</v>
      </c>
      <c r="E7257" s="1" t="s">
        <v>1791</v>
      </c>
      <c r="F7257" s="1" t="s">
        <v>234</v>
      </c>
      <c r="G7257" s="1" t="s">
        <v>193</v>
      </c>
      <c r="H7257" s="1" t="s">
        <v>240</v>
      </c>
    </row>
    <row r="7258" spans="1:8" x14ac:dyDescent="0.25">
      <c r="A7258" s="1">
        <v>430257</v>
      </c>
      <c r="B7258" s="1" t="s">
        <v>1529</v>
      </c>
      <c r="C7258" s="1">
        <v>113369003</v>
      </c>
      <c r="D7258" s="1">
        <v>257</v>
      </c>
      <c r="E7258" s="1" t="s">
        <v>1792</v>
      </c>
      <c r="F7258" s="1" t="s">
        <v>234</v>
      </c>
      <c r="G7258" s="1" t="s">
        <v>193</v>
      </c>
      <c r="H7258" s="1" t="s">
        <v>240</v>
      </c>
    </row>
    <row r="7259" spans="1:8" x14ac:dyDescent="0.25">
      <c r="A7259" s="1">
        <v>430258</v>
      </c>
      <c r="B7259" s="1" t="s">
        <v>1529</v>
      </c>
      <c r="C7259" s="1">
        <v>113380303</v>
      </c>
      <c r="D7259" s="1">
        <v>258</v>
      </c>
      <c r="E7259" s="1" t="s">
        <v>1793</v>
      </c>
      <c r="F7259" s="1" t="s">
        <v>234</v>
      </c>
      <c r="G7259" s="1" t="s">
        <v>194</v>
      </c>
      <c r="H7259" s="1" t="s">
        <v>240</v>
      </c>
    </row>
    <row r="7260" spans="1:8" x14ac:dyDescent="0.25">
      <c r="A7260" s="1">
        <v>430259</v>
      </c>
      <c r="B7260" s="1" t="s">
        <v>1529</v>
      </c>
      <c r="C7260" s="1">
        <v>113381303</v>
      </c>
      <c r="D7260" s="1">
        <v>259</v>
      </c>
      <c r="E7260" s="1" t="s">
        <v>1794</v>
      </c>
      <c r="F7260" s="1" t="s">
        <v>234</v>
      </c>
      <c r="G7260" s="1" t="s">
        <v>194</v>
      </c>
      <c r="H7260" s="1" t="s">
        <v>240</v>
      </c>
    </row>
    <row r="7261" spans="1:8" x14ac:dyDescent="0.25">
      <c r="A7261" s="1">
        <v>430260</v>
      </c>
      <c r="B7261" s="1" t="s">
        <v>1529</v>
      </c>
      <c r="C7261" s="1">
        <v>113382303</v>
      </c>
      <c r="D7261" s="1">
        <v>260</v>
      </c>
      <c r="E7261" s="1" t="s">
        <v>1795</v>
      </c>
      <c r="F7261" s="1" t="s">
        <v>234</v>
      </c>
      <c r="G7261" s="1" t="s">
        <v>194</v>
      </c>
      <c r="H7261" s="1" t="s">
        <v>240</v>
      </c>
    </row>
    <row r="7262" spans="1:8" x14ac:dyDescent="0.25">
      <c r="A7262" s="1">
        <v>430261</v>
      </c>
      <c r="B7262" s="1" t="s">
        <v>1529</v>
      </c>
      <c r="C7262" s="1">
        <v>113384603</v>
      </c>
      <c r="D7262" s="1">
        <v>261</v>
      </c>
      <c r="E7262" s="1" t="s">
        <v>1796</v>
      </c>
      <c r="F7262" s="1" t="s">
        <v>234</v>
      </c>
      <c r="G7262" s="1" t="s">
        <v>194</v>
      </c>
      <c r="H7262" s="1" t="s">
        <v>240</v>
      </c>
    </row>
    <row r="7263" spans="1:8" x14ac:dyDescent="0.25">
      <c r="A7263" s="1">
        <v>430262</v>
      </c>
      <c r="B7263" s="1" t="s">
        <v>1529</v>
      </c>
      <c r="C7263" s="1">
        <v>113385003</v>
      </c>
      <c r="D7263" s="1">
        <v>262</v>
      </c>
      <c r="E7263" s="1" t="s">
        <v>1797</v>
      </c>
      <c r="F7263" s="1" t="s">
        <v>234</v>
      </c>
      <c r="G7263" s="1" t="s">
        <v>194</v>
      </c>
      <c r="H7263" s="1" t="s">
        <v>240</v>
      </c>
    </row>
    <row r="7264" spans="1:8" x14ac:dyDescent="0.25">
      <c r="A7264" s="1">
        <v>430263</v>
      </c>
      <c r="B7264" s="1" t="s">
        <v>1529</v>
      </c>
      <c r="C7264" s="1">
        <v>113385303</v>
      </c>
      <c r="D7264" s="1">
        <v>263</v>
      </c>
      <c r="E7264" s="1" t="s">
        <v>1798</v>
      </c>
      <c r="F7264" s="1" t="s">
        <v>234</v>
      </c>
      <c r="G7264" s="1" t="s">
        <v>194</v>
      </c>
      <c r="H7264" s="1" t="s">
        <v>240</v>
      </c>
    </row>
    <row r="7265" spans="1:8" x14ac:dyDescent="0.25">
      <c r="A7265" s="1">
        <v>430264</v>
      </c>
      <c r="B7265" s="1" t="s">
        <v>1529</v>
      </c>
      <c r="C7265" s="1">
        <v>114060503</v>
      </c>
      <c r="D7265" s="1">
        <v>264</v>
      </c>
      <c r="E7265" s="1" t="s">
        <v>1799</v>
      </c>
      <c r="F7265" s="1" t="s">
        <v>235</v>
      </c>
      <c r="G7265" s="1" t="s">
        <v>195</v>
      </c>
      <c r="H7265" s="1" t="s">
        <v>240</v>
      </c>
    </row>
    <row r="7266" spans="1:8" x14ac:dyDescent="0.25">
      <c r="A7266" s="1">
        <v>430265</v>
      </c>
      <c r="B7266" s="1" t="s">
        <v>1529</v>
      </c>
      <c r="C7266" s="1">
        <v>114060753</v>
      </c>
      <c r="D7266" s="1">
        <v>265</v>
      </c>
      <c r="E7266" s="1" t="s">
        <v>1800</v>
      </c>
      <c r="F7266" s="1" t="s">
        <v>235</v>
      </c>
      <c r="G7266" s="1" t="s">
        <v>195</v>
      </c>
      <c r="H7266" s="1" t="s">
        <v>240</v>
      </c>
    </row>
    <row r="7267" spans="1:8" x14ac:dyDescent="0.25">
      <c r="A7267" s="1">
        <v>430266</v>
      </c>
      <c r="B7267" s="1" t="s">
        <v>1529</v>
      </c>
      <c r="C7267" s="1">
        <v>114060853</v>
      </c>
      <c r="D7267" s="1">
        <v>266</v>
      </c>
      <c r="E7267" s="1" t="s">
        <v>1801</v>
      </c>
      <c r="F7267" s="1" t="s">
        <v>235</v>
      </c>
      <c r="G7267" s="1" t="s">
        <v>195</v>
      </c>
      <c r="H7267" s="1" t="s">
        <v>240</v>
      </c>
    </row>
    <row r="7268" spans="1:8" x14ac:dyDescent="0.25">
      <c r="A7268" s="1">
        <v>430267</v>
      </c>
      <c r="B7268" s="1" t="s">
        <v>1529</v>
      </c>
      <c r="C7268" s="1">
        <v>114061103</v>
      </c>
      <c r="D7268" s="1">
        <v>267</v>
      </c>
      <c r="E7268" s="1" t="s">
        <v>1802</v>
      </c>
      <c r="F7268" s="1" t="s">
        <v>235</v>
      </c>
      <c r="G7268" s="1" t="s">
        <v>195</v>
      </c>
      <c r="H7268" s="1" t="s">
        <v>240</v>
      </c>
    </row>
    <row r="7269" spans="1:8" x14ac:dyDescent="0.25">
      <c r="A7269" s="1">
        <v>430268</v>
      </c>
      <c r="B7269" s="1" t="s">
        <v>1529</v>
      </c>
      <c r="C7269" s="1">
        <v>114061503</v>
      </c>
      <c r="D7269" s="1">
        <v>268</v>
      </c>
      <c r="E7269" s="1" t="s">
        <v>1803</v>
      </c>
      <c r="F7269" s="1" t="s">
        <v>235</v>
      </c>
      <c r="G7269" s="1" t="s">
        <v>195</v>
      </c>
      <c r="H7269" s="1" t="s">
        <v>240</v>
      </c>
    </row>
    <row r="7270" spans="1:8" x14ac:dyDescent="0.25">
      <c r="A7270" s="1">
        <v>430269</v>
      </c>
      <c r="B7270" s="1" t="s">
        <v>1529</v>
      </c>
      <c r="C7270" s="1">
        <v>114062003</v>
      </c>
      <c r="D7270" s="1">
        <v>269</v>
      </c>
      <c r="E7270" s="1" t="s">
        <v>1804</v>
      </c>
      <c r="F7270" s="1" t="s">
        <v>235</v>
      </c>
      <c r="G7270" s="1" t="s">
        <v>195</v>
      </c>
      <c r="H7270" s="1" t="s">
        <v>240</v>
      </c>
    </row>
    <row r="7271" spans="1:8" x14ac:dyDescent="0.25">
      <c r="A7271" s="1">
        <v>430270</v>
      </c>
      <c r="B7271" s="1" t="s">
        <v>1529</v>
      </c>
      <c r="C7271" s="1">
        <v>114062503</v>
      </c>
      <c r="D7271" s="1">
        <v>270</v>
      </c>
      <c r="E7271" s="1" t="s">
        <v>1805</v>
      </c>
      <c r="F7271" s="1" t="s">
        <v>235</v>
      </c>
      <c r="G7271" s="1" t="s">
        <v>195</v>
      </c>
      <c r="H7271" s="1" t="s">
        <v>240</v>
      </c>
    </row>
    <row r="7272" spans="1:8" x14ac:dyDescent="0.25">
      <c r="A7272" s="1">
        <v>430271</v>
      </c>
      <c r="B7272" s="1" t="s">
        <v>1529</v>
      </c>
      <c r="C7272" s="1">
        <v>114063003</v>
      </c>
      <c r="D7272" s="1">
        <v>271</v>
      </c>
      <c r="E7272" s="1" t="s">
        <v>1806</v>
      </c>
      <c r="F7272" s="1" t="s">
        <v>235</v>
      </c>
      <c r="G7272" s="1" t="s">
        <v>195</v>
      </c>
      <c r="H7272" s="1" t="s">
        <v>240</v>
      </c>
    </row>
    <row r="7273" spans="1:8" x14ac:dyDescent="0.25">
      <c r="A7273" s="1">
        <v>430272</v>
      </c>
      <c r="B7273" s="1" t="s">
        <v>1529</v>
      </c>
      <c r="C7273" s="1">
        <v>114063503</v>
      </c>
      <c r="D7273" s="1">
        <v>272</v>
      </c>
      <c r="E7273" s="1" t="s">
        <v>1807</v>
      </c>
      <c r="F7273" s="1" t="s">
        <v>235</v>
      </c>
      <c r="G7273" s="1" t="s">
        <v>195</v>
      </c>
      <c r="H7273" s="1" t="s">
        <v>240</v>
      </c>
    </row>
    <row r="7274" spans="1:8" x14ac:dyDescent="0.25">
      <c r="A7274" s="1">
        <v>430273</v>
      </c>
      <c r="B7274" s="1" t="s">
        <v>1529</v>
      </c>
      <c r="C7274" s="1">
        <v>114064003</v>
      </c>
      <c r="D7274" s="1">
        <v>273</v>
      </c>
      <c r="E7274" s="1" t="s">
        <v>1808</v>
      </c>
      <c r="F7274" s="1" t="s">
        <v>235</v>
      </c>
      <c r="G7274" s="1" t="s">
        <v>195</v>
      </c>
      <c r="H7274" s="1" t="s">
        <v>240</v>
      </c>
    </row>
    <row r="7275" spans="1:8" x14ac:dyDescent="0.25">
      <c r="A7275" s="1">
        <v>430274</v>
      </c>
      <c r="B7275" s="1" t="s">
        <v>1529</v>
      </c>
      <c r="C7275" s="1">
        <v>114065503</v>
      </c>
      <c r="D7275" s="1">
        <v>274</v>
      </c>
      <c r="E7275" s="1" t="s">
        <v>1809</v>
      </c>
      <c r="F7275" s="1" t="s">
        <v>235</v>
      </c>
      <c r="G7275" s="1" t="s">
        <v>195</v>
      </c>
      <c r="H7275" s="1" t="s">
        <v>240</v>
      </c>
    </row>
    <row r="7276" spans="1:8" x14ac:dyDescent="0.25">
      <c r="A7276" s="1">
        <v>430275</v>
      </c>
      <c r="B7276" s="1" t="s">
        <v>1529</v>
      </c>
      <c r="C7276" s="1">
        <v>114066503</v>
      </c>
      <c r="D7276" s="1">
        <v>275</v>
      </c>
      <c r="E7276" s="1" t="s">
        <v>1810</v>
      </c>
      <c r="F7276" s="1" t="s">
        <v>235</v>
      </c>
      <c r="G7276" s="1" t="s">
        <v>195</v>
      </c>
      <c r="H7276" s="1" t="s">
        <v>240</v>
      </c>
    </row>
    <row r="7277" spans="1:8" x14ac:dyDescent="0.25">
      <c r="A7277" s="1">
        <v>430276</v>
      </c>
      <c r="B7277" s="1" t="s">
        <v>1529</v>
      </c>
      <c r="C7277" s="1">
        <v>114067002</v>
      </c>
      <c r="D7277" s="1">
        <v>276</v>
      </c>
      <c r="E7277" s="1" t="s">
        <v>1811</v>
      </c>
      <c r="F7277" s="1" t="s">
        <v>235</v>
      </c>
      <c r="G7277" s="1" t="s">
        <v>195</v>
      </c>
      <c r="H7277" s="1" t="s">
        <v>240</v>
      </c>
    </row>
    <row r="7278" spans="1:8" x14ac:dyDescent="0.25">
      <c r="A7278" s="1">
        <v>430277</v>
      </c>
      <c r="B7278" s="1" t="s">
        <v>1529</v>
      </c>
      <c r="C7278" s="1">
        <v>114067503</v>
      </c>
      <c r="D7278" s="1">
        <v>277</v>
      </c>
      <c r="E7278" s="1" t="s">
        <v>1812</v>
      </c>
      <c r="F7278" s="1" t="s">
        <v>235</v>
      </c>
      <c r="G7278" s="1" t="s">
        <v>195</v>
      </c>
      <c r="H7278" s="1" t="s">
        <v>240</v>
      </c>
    </row>
    <row r="7279" spans="1:8" x14ac:dyDescent="0.25">
      <c r="A7279" s="1">
        <v>430278</v>
      </c>
      <c r="B7279" s="1" t="s">
        <v>1529</v>
      </c>
      <c r="C7279" s="1">
        <v>114068003</v>
      </c>
      <c r="D7279" s="1">
        <v>278</v>
      </c>
      <c r="E7279" s="1" t="s">
        <v>1813</v>
      </c>
      <c r="F7279" s="1" t="s">
        <v>235</v>
      </c>
      <c r="G7279" s="1" t="s">
        <v>195</v>
      </c>
      <c r="H7279" s="1" t="s">
        <v>240</v>
      </c>
    </row>
    <row r="7280" spans="1:8" x14ac:dyDescent="0.25">
      <c r="A7280" s="1">
        <v>430279</v>
      </c>
      <c r="B7280" s="1" t="s">
        <v>1529</v>
      </c>
      <c r="C7280" s="1">
        <v>114068103</v>
      </c>
      <c r="D7280" s="1">
        <v>279</v>
      </c>
      <c r="E7280" s="1" t="s">
        <v>1814</v>
      </c>
      <c r="F7280" s="1" t="s">
        <v>235</v>
      </c>
      <c r="G7280" s="1" t="s">
        <v>195</v>
      </c>
      <c r="H7280" s="1" t="s">
        <v>240</v>
      </c>
    </row>
    <row r="7281" spans="1:8" x14ac:dyDescent="0.25">
      <c r="A7281" s="1">
        <v>430280</v>
      </c>
      <c r="B7281" s="1" t="s">
        <v>1529</v>
      </c>
      <c r="C7281" s="1">
        <v>114069103</v>
      </c>
      <c r="D7281" s="1">
        <v>280</v>
      </c>
      <c r="E7281" s="1" t="s">
        <v>1815</v>
      </c>
      <c r="F7281" s="1" t="s">
        <v>235</v>
      </c>
      <c r="G7281" s="1" t="s">
        <v>195</v>
      </c>
      <c r="H7281" s="1" t="s">
        <v>240</v>
      </c>
    </row>
    <row r="7282" spans="1:8" x14ac:dyDescent="0.25">
      <c r="A7282" s="1">
        <v>430281</v>
      </c>
      <c r="B7282" s="1" t="s">
        <v>1529</v>
      </c>
      <c r="C7282" s="1">
        <v>114069353</v>
      </c>
      <c r="D7282" s="1">
        <v>281</v>
      </c>
      <c r="E7282" s="1" t="s">
        <v>1816</v>
      </c>
      <c r="F7282" s="1" t="s">
        <v>235</v>
      </c>
      <c r="G7282" s="1" t="s">
        <v>195</v>
      </c>
      <c r="H7282" s="1" t="s">
        <v>240</v>
      </c>
    </row>
    <row r="7283" spans="1:8" x14ac:dyDescent="0.25">
      <c r="A7283" s="1">
        <v>430282</v>
      </c>
      <c r="B7283" s="1" t="s">
        <v>1529</v>
      </c>
      <c r="C7283" s="1">
        <v>115210503</v>
      </c>
      <c r="D7283" s="1">
        <v>282</v>
      </c>
      <c r="E7283" s="1" t="s">
        <v>1817</v>
      </c>
      <c r="F7283" s="1" t="s">
        <v>234</v>
      </c>
      <c r="G7283" s="1" t="s">
        <v>196</v>
      </c>
      <c r="H7283" s="1" t="s">
        <v>240</v>
      </c>
    </row>
    <row r="7284" spans="1:8" x14ac:dyDescent="0.25">
      <c r="A7284" s="1">
        <v>430283</v>
      </c>
      <c r="B7284" s="1" t="s">
        <v>1529</v>
      </c>
      <c r="C7284" s="1">
        <v>115211003</v>
      </c>
      <c r="D7284" s="1">
        <v>283</v>
      </c>
      <c r="E7284" s="1" t="s">
        <v>1818</v>
      </c>
      <c r="F7284" s="1" t="s">
        <v>234</v>
      </c>
      <c r="G7284" s="1" t="s">
        <v>196</v>
      </c>
      <c r="H7284" s="1" t="s">
        <v>240</v>
      </c>
    </row>
    <row r="7285" spans="1:8" x14ac:dyDescent="0.25">
      <c r="A7285" s="1">
        <v>430284</v>
      </c>
      <c r="B7285" s="1" t="s">
        <v>1529</v>
      </c>
      <c r="C7285" s="1">
        <v>115211103</v>
      </c>
      <c r="D7285" s="1">
        <v>284</v>
      </c>
      <c r="E7285" s="1" t="s">
        <v>1819</v>
      </c>
      <c r="F7285" s="1" t="s">
        <v>234</v>
      </c>
      <c r="G7285" s="1" t="s">
        <v>196</v>
      </c>
      <c r="H7285" s="1" t="s">
        <v>240</v>
      </c>
    </row>
    <row r="7286" spans="1:8" x14ac:dyDescent="0.25">
      <c r="A7286" s="1">
        <v>430285</v>
      </c>
      <c r="B7286" s="1" t="s">
        <v>1529</v>
      </c>
      <c r="C7286" s="1">
        <v>115211603</v>
      </c>
      <c r="D7286" s="1">
        <v>285</v>
      </c>
      <c r="E7286" s="1" t="s">
        <v>1820</v>
      </c>
      <c r="F7286" s="1" t="s">
        <v>234</v>
      </c>
      <c r="G7286" s="1" t="s">
        <v>196</v>
      </c>
      <c r="H7286" s="1" t="s">
        <v>240</v>
      </c>
    </row>
    <row r="7287" spans="1:8" x14ac:dyDescent="0.25">
      <c r="A7287" s="1">
        <v>430286</v>
      </c>
      <c r="B7287" s="1" t="s">
        <v>1529</v>
      </c>
      <c r="C7287" s="1">
        <v>115212503</v>
      </c>
      <c r="D7287" s="1">
        <v>286</v>
      </c>
      <c r="E7287" s="1" t="s">
        <v>1821</v>
      </c>
      <c r="F7287" s="1" t="s">
        <v>234</v>
      </c>
      <c r="G7287" s="1" t="s">
        <v>196</v>
      </c>
      <c r="H7287" s="1" t="s">
        <v>240</v>
      </c>
    </row>
    <row r="7288" spans="1:8" x14ac:dyDescent="0.25">
      <c r="A7288" s="1">
        <v>430287</v>
      </c>
      <c r="B7288" s="1" t="s">
        <v>1529</v>
      </c>
      <c r="C7288" s="1">
        <v>115216503</v>
      </c>
      <c r="D7288" s="1">
        <v>287</v>
      </c>
      <c r="E7288" s="1" t="s">
        <v>1822</v>
      </c>
      <c r="F7288" s="1" t="s">
        <v>234</v>
      </c>
      <c r="G7288" s="1" t="s">
        <v>196</v>
      </c>
      <c r="H7288" s="1" t="s">
        <v>240</v>
      </c>
    </row>
    <row r="7289" spans="1:8" x14ac:dyDescent="0.25">
      <c r="A7289" s="1">
        <v>430288</v>
      </c>
      <c r="B7289" s="1" t="s">
        <v>1529</v>
      </c>
      <c r="C7289" s="1">
        <v>115218003</v>
      </c>
      <c r="D7289" s="1">
        <v>288</v>
      </c>
      <c r="E7289" s="1" t="s">
        <v>1823</v>
      </c>
      <c r="F7289" s="1" t="s">
        <v>234</v>
      </c>
      <c r="G7289" s="1" t="s">
        <v>196</v>
      </c>
      <c r="H7289" s="1" t="s">
        <v>240</v>
      </c>
    </row>
    <row r="7290" spans="1:8" x14ac:dyDescent="0.25">
      <c r="A7290" s="1">
        <v>430289</v>
      </c>
      <c r="B7290" s="1" t="s">
        <v>1529</v>
      </c>
      <c r="C7290" s="1">
        <v>115218303</v>
      </c>
      <c r="D7290" s="1">
        <v>289</v>
      </c>
      <c r="E7290" s="1" t="s">
        <v>1824</v>
      </c>
      <c r="F7290" s="1" t="s">
        <v>234</v>
      </c>
      <c r="G7290" s="1" t="s">
        <v>196</v>
      </c>
      <c r="H7290" s="1" t="s">
        <v>240</v>
      </c>
    </row>
    <row r="7291" spans="1:8" x14ac:dyDescent="0.25">
      <c r="A7291" s="1">
        <v>430290</v>
      </c>
      <c r="B7291" s="1" t="s">
        <v>1529</v>
      </c>
      <c r="C7291" s="1">
        <v>115219002</v>
      </c>
      <c r="D7291" s="1">
        <v>290</v>
      </c>
      <c r="E7291" s="1" t="s">
        <v>1825</v>
      </c>
      <c r="F7291" s="1" t="s">
        <v>234</v>
      </c>
      <c r="G7291" s="1" t="s">
        <v>196</v>
      </c>
      <c r="H7291" s="1" t="s">
        <v>240</v>
      </c>
    </row>
    <row r="7292" spans="1:8" x14ac:dyDescent="0.25">
      <c r="A7292" s="1">
        <v>430291</v>
      </c>
      <c r="B7292" s="1" t="s">
        <v>1529</v>
      </c>
      <c r="C7292" s="1">
        <v>115221402</v>
      </c>
      <c r="D7292" s="1">
        <v>291</v>
      </c>
      <c r="E7292" s="1" t="s">
        <v>1826</v>
      </c>
      <c r="F7292" s="1" t="s">
        <v>234</v>
      </c>
      <c r="G7292" s="1" t="s">
        <v>197</v>
      </c>
      <c r="H7292" s="1" t="s">
        <v>240</v>
      </c>
    </row>
    <row r="7293" spans="1:8" x14ac:dyDescent="0.25">
      <c r="A7293" s="1">
        <v>430292</v>
      </c>
      <c r="B7293" s="1" t="s">
        <v>1529</v>
      </c>
      <c r="C7293" s="1">
        <v>115221753</v>
      </c>
      <c r="D7293" s="1">
        <v>292</v>
      </c>
      <c r="E7293" s="1" t="s">
        <v>1827</v>
      </c>
      <c r="F7293" s="1" t="s">
        <v>234</v>
      </c>
      <c r="G7293" s="1" t="s">
        <v>197</v>
      </c>
      <c r="H7293" s="1" t="s">
        <v>240</v>
      </c>
    </row>
    <row r="7294" spans="1:8" x14ac:dyDescent="0.25">
      <c r="A7294" s="1">
        <v>430293</v>
      </c>
      <c r="B7294" s="1" t="s">
        <v>1529</v>
      </c>
      <c r="C7294" s="1">
        <v>115222504</v>
      </c>
      <c r="D7294" s="1">
        <v>293</v>
      </c>
      <c r="E7294" s="1" t="s">
        <v>1828</v>
      </c>
      <c r="F7294" s="1" t="s">
        <v>234</v>
      </c>
      <c r="G7294" s="1" t="s">
        <v>197</v>
      </c>
      <c r="H7294" s="1" t="s">
        <v>240</v>
      </c>
    </row>
    <row r="7295" spans="1:8" x14ac:dyDescent="0.25">
      <c r="A7295" s="1">
        <v>430294</v>
      </c>
      <c r="B7295" s="1" t="s">
        <v>1529</v>
      </c>
      <c r="C7295" s="1">
        <v>115222752</v>
      </c>
      <c r="D7295" s="1">
        <v>294</v>
      </c>
      <c r="E7295" s="1" t="s">
        <v>1829</v>
      </c>
      <c r="F7295" s="1" t="s">
        <v>234</v>
      </c>
      <c r="G7295" s="1" t="s">
        <v>197</v>
      </c>
      <c r="H7295" s="1" t="s">
        <v>240</v>
      </c>
    </row>
    <row r="7296" spans="1:8" x14ac:dyDescent="0.25">
      <c r="A7296" s="1">
        <v>430295</v>
      </c>
      <c r="B7296" s="1" t="s">
        <v>1529</v>
      </c>
      <c r="C7296" s="1">
        <v>115224003</v>
      </c>
      <c r="D7296" s="1">
        <v>295</v>
      </c>
      <c r="E7296" s="1" t="s">
        <v>1830</v>
      </c>
      <c r="F7296" s="1" t="s">
        <v>234</v>
      </c>
      <c r="G7296" s="1" t="s">
        <v>197</v>
      </c>
      <c r="H7296" s="1" t="s">
        <v>240</v>
      </c>
    </row>
    <row r="7297" spans="1:8" x14ac:dyDescent="0.25">
      <c r="A7297" s="1">
        <v>430296</v>
      </c>
      <c r="B7297" s="1" t="s">
        <v>1529</v>
      </c>
      <c r="C7297" s="1">
        <v>115226003</v>
      </c>
      <c r="D7297" s="1">
        <v>296</v>
      </c>
      <c r="E7297" s="1" t="s">
        <v>1831</v>
      </c>
      <c r="F7297" s="1" t="s">
        <v>234</v>
      </c>
      <c r="G7297" s="1" t="s">
        <v>197</v>
      </c>
      <c r="H7297" s="1" t="s">
        <v>240</v>
      </c>
    </row>
    <row r="7298" spans="1:8" x14ac:dyDescent="0.25">
      <c r="A7298" s="1">
        <v>430297</v>
      </c>
      <c r="B7298" s="1" t="s">
        <v>1529</v>
      </c>
      <c r="C7298" s="1">
        <v>115226103</v>
      </c>
      <c r="D7298" s="1">
        <v>297</v>
      </c>
      <c r="E7298" s="1" t="s">
        <v>1832</v>
      </c>
      <c r="F7298" s="1" t="s">
        <v>234</v>
      </c>
      <c r="G7298" s="1" t="s">
        <v>197</v>
      </c>
      <c r="H7298" s="1" t="s">
        <v>240</v>
      </c>
    </row>
    <row r="7299" spans="1:8" x14ac:dyDescent="0.25">
      <c r="A7299" s="1">
        <v>430298</v>
      </c>
      <c r="B7299" s="1" t="s">
        <v>1529</v>
      </c>
      <c r="C7299" s="1">
        <v>115228003</v>
      </c>
      <c r="D7299" s="1">
        <v>298</v>
      </c>
      <c r="E7299" s="1" t="s">
        <v>1833</v>
      </c>
      <c r="F7299" s="1" t="s">
        <v>234</v>
      </c>
      <c r="G7299" s="1" t="s">
        <v>197</v>
      </c>
      <c r="H7299" s="1" t="s">
        <v>240</v>
      </c>
    </row>
    <row r="7300" spans="1:8" x14ac:dyDescent="0.25">
      <c r="A7300" s="1">
        <v>430299</v>
      </c>
      <c r="B7300" s="1" t="s">
        <v>1529</v>
      </c>
      <c r="C7300" s="1">
        <v>115228303</v>
      </c>
      <c r="D7300" s="1">
        <v>299</v>
      </c>
      <c r="E7300" s="1" t="s">
        <v>1834</v>
      </c>
      <c r="F7300" s="1" t="s">
        <v>234</v>
      </c>
      <c r="G7300" s="1" t="s">
        <v>197</v>
      </c>
      <c r="H7300" s="1" t="s">
        <v>240</v>
      </c>
    </row>
    <row r="7301" spans="1:8" x14ac:dyDescent="0.25">
      <c r="A7301" s="1">
        <v>430300</v>
      </c>
      <c r="B7301" s="1" t="s">
        <v>1529</v>
      </c>
      <c r="C7301" s="1">
        <v>115229003</v>
      </c>
      <c r="D7301" s="1">
        <v>300</v>
      </c>
      <c r="E7301" s="1" t="s">
        <v>1835</v>
      </c>
      <c r="F7301" s="1" t="s">
        <v>234</v>
      </c>
      <c r="G7301" s="1" t="s">
        <v>197</v>
      </c>
      <c r="H7301" s="1" t="s">
        <v>240</v>
      </c>
    </row>
    <row r="7302" spans="1:8" x14ac:dyDescent="0.25">
      <c r="A7302" s="1">
        <v>430301</v>
      </c>
      <c r="B7302" s="1" t="s">
        <v>1529</v>
      </c>
      <c r="C7302" s="1">
        <v>115503004</v>
      </c>
      <c r="D7302" s="1">
        <v>301</v>
      </c>
      <c r="E7302" s="1" t="s">
        <v>1836</v>
      </c>
      <c r="F7302" s="1" t="s">
        <v>234</v>
      </c>
      <c r="G7302" s="1" t="s">
        <v>198</v>
      </c>
      <c r="H7302" s="1" t="s">
        <v>240</v>
      </c>
    </row>
    <row r="7303" spans="1:8" x14ac:dyDescent="0.25">
      <c r="A7303" s="1">
        <v>430302</v>
      </c>
      <c r="B7303" s="1" t="s">
        <v>1529</v>
      </c>
      <c r="C7303" s="1">
        <v>115504003</v>
      </c>
      <c r="D7303" s="1">
        <v>302</v>
      </c>
      <c r="E7303" s="1" t="s">
        <v>1837</v>
      </c>
      <c r="F7303" s="1" t="s">
        <v>234</v>
      </c>
      <c r="G7303" s="1" t="s">
        <v>198</v>
      </c>
      <c r="H7303" s="1" t="s">
        <v>240</v>
      </c>
    </row>
    <row r="7304" spans="1:8" x14ac:dyDescent="0.25">
      <c r="A7304" s="1">
        <v>430303</v>
      </c>
      <c r="B7304" s="1" t="s">
        <v>1529</v>
      </c>
      <c r="C7304" s="1">
        <v>115506003</v>
      </c>
      <c r="D7304" s="1">
        <v>303</v>
      </c>
      <c r="E7304" s="1" t="s">
        <v>1838</v>
      </c>
      <c r="F7304" s="1" t="s">
        <v>234</v>
      </c>
      <c r="G7304" s="1" t="s">
        <v>198</v>
      </c>
      <c r="H7304" s="1" t="s">
        <v>240</v>
      </c>
    </row>
    <row r="7305" spans="1:8" x14ac:dyDescent="0.25">
      <c r="A7305" s="1">
        <v>430304</v>
      </c>
      <c r="B7305" s="1" t="s">
        <v>1529</v>
      </c>
      <c r="C7305" s="1">
        <v>115508003</v>
      </c>
      <c r="D7305" s="1">
        <v>304</v>
      </c>
      <c r="E7305" s="1" t="s">
        <v>1839</v>
      </c>
      <c r="F7305" s="1" t="s">
        <v>234</v>
      </c>
      <c r="G7305" s="1" t="s">
        <v>198</v>
      </c>
      <c r="H7305" s="1" t="s">
        <v>240</v>
      </c>
    </row>
    <row r="7306" spans="1:8" x14ac:dyDescent="0.25">
      <c r="A7306" s="1">
        <v>430305</v>
      </c>
      <c r="B7306" s="1" t="s">
        <v>1529</v>
      </c>
      <c r="C7306" s="1">
        <v>115674603</v>
      </c>
      <c r="D7306" s="1">
        <v>305</v>
      </c>
      <c r="E7306" s="1" t="s">
        <v>1840</v>
      </c>
      <c r="F7306" s="1" t="s">
        <v>234</v>
      </c>
      <c r="G7306" s="1" t="s">
        <v>192</v>
      </c>
      <c r="H7306" s="1" t="s">
        <v>240</v>
      </c>
    </row>
    <row r="7307" spans="1:8" x14ac:dyDescent="0.25">
      <c r="A7307" s="1">
        <v>430306</v>
      </c>
      <c r="B7307" s="1" t="s">
        <v>1529</v>
      </c>
      <c r="C7307" s="1">
        <v>116191004</v>
      </c>
      <c r="D7307" s="1">
        <v>306</v>
      </c>
      <c r="E7307" s="1" t="s">
        <v>1841</v>
      </c>
      <c r="F7307" s="1" t="s">
        <v>236</v>
      </c>
      <c r="G7307" s="1" t="s">
        <v>199</v>
      </c>
      <c r="H7307" s="1" t="s">
        <v>240</v>
      </c>
    </row>
    <row r="7308" spans="1:8" x14ac:dyDescent="0.25">
      <c r="A7308" s="1">
        <v>430307</v>
      </c>
      <c r="B7308" s="1" t="s">
        <v>1529</v>
      </c>
      <c r="C7308" s="1">
        <v>116191103</v>
      </c>
      <c r="D7308" s="1">
        <v>307</v>
      </c>
      <c r="E7308" s="1" t="s">
        <v>1842</v>
      </c>
      <c r="F7308" s="1" t="s">
        <v>236</v>
      </c>
      <c r="G7308" s="1" t="s">
        <v>199</v>
      </c>
      <c r="H7308" s="1" t="s">
        <v>240</v>
      </c>
    </row>
    <row r="7309" spans="1:8" x14ac:dyDescent="0.25">
      <c r="A7309" s="1">
        <v>430308</v>
      </c>
      <c r="B7309" s="1" t="s">
        <v>1529</v>
      </c>
      <c r="C7309" s="1">
        <v>116191203</v>
      </c>
      <c r="D7309" s="1">
        <v>308</v>
      </c>
      <c r="E7309" s="1" t="s">
        <v>1843</v>
      </c>
      <c r="F7309" s="1" t="s">
        <v>236</v>
      </c>
      <c r="G7309" s="1" t="s">
        <v>199</v>
      </c>
      <c r="H7309" s="1" t="s">
        <v>240</v>
      </c>
    </row>
    <row r="7310" spans="1:8" x14ac:dyDescent="0.25">
      <c r="A7310" s="1">
        <v>430309</v>
      </c>
      <c r="B7310" s="1" t="s">
        <v>1529</v>
      </c>
      <c r="C7310" s="1">
        <v>116191503</v>
      </c>
      <c r="D7310" s="1">
        <v>309</v>
      </c>
      <c r="E7310" s="1" t="s">
        <v>1844</v>
      </c>
      <c r="F7310" s="1" t="s">
        <v>236</v>
      </c>
      <c r="G7310" s="1" t="s">
        <v>199</v>
      </c>
      <c r="H7310" s="1" t="s">
        <v>240</v>
      </c>
    </row>
    <row r="7311" spans="1:8" x14ac:dyDescent="0.25">
      <c r="A7311" s="1">
        <v>430310</v>
      </c>
      <c r="B7311" s="1" t="s">
        <v>1529</v>
      </c>
      <c r="C7311" s="1">
        <v>116195004</v>
      </c>
      <c r="D7311" s="1">
        <v>310</v>
      </c>
      <c r="E7311" s="1" t="s">
        <v>1845</v>
      </c>
      <c r="F7311" s="1" t="s">
        <v>236</v>
      </c>
      <c r="G7311" s="1" t="s">
        <v>199</v>
      </c>
      <c r="H7311" s="1" t="s">
        <v>240</v>
      </c>
    </row>
    <row r="7312" spans="1:8" x14ac:dyDescent="0.25">
      <c r="A7312" s="1">
        <v>430311</v>
      </c>
      <c r="B7312" s="1" t="s">
        <v>1529</v>
      </c>
      <c r="C7312" s="1">
        <v>116197503</v>
      </c>
      <c r="D7312" s="1">
        <v>311</v>
      </c>
      <c r="E7312" s="1" t="s">
        <v>1846</v>
      </c>
      <c r="F7312" s="1" t="s">
        <v>236</v>
      </c>
      <c r="G7312" s="1" t="s">
        <v>199</v>
      </c>
      <c r="H7312" s="1" t="s">
        <v>240</v>
      </c>
    </row>
    <row r="7313" spans="1:8" x14ac:dyDescent="0.25">
      <c r="A7313" s="1">
        <v>430312</v>
      </c>
      <c r="B7313" s="1" t="s">
        <v>1529</v>
      </c>
      <c r="C7313" s="1">
        <v>116471803</v>
      </c>
      <c r="D7313" s="1">
        <v>312</v>
      </c>
      <c r="E7313" s="1" t="s">
        <v>1847</v>
      </c>
      <c r="F7313" s="1" t="s">
        <v>236</v>
      </c>
      <c r="G7313" s="1" t="s">
        <v>200</v>
      </c>
      <c r="H7313" s="1" t="s">
        <v>240</v>
      </c>
    </row>
    <row r="7314" spans="1:8" x14ac:dyDescent="0.25">
      <c r="A7314" s="1">
        <v>430313</v>
      </c>
      <c r="B7314" s="1" t="s">
        <v>1529</v>
      </c>
      <c r="C7314" s="1">
        <v>116493503</v>
      </c>
      <c r="D7314" s="1">
        <v>313</v>
      </c>
      <c r="E7314" s="1" t="s">
        <v>1848</v>
      </c>
      <c r="F7314" s="1" t="s">
        <v>236</v>
      </c>
      <c r="G7314" s="1" t="s">
        <v>201</v>
      </c>
      <c r="H7314" s="1" t="s">
        <v>240</v>
      </c>
    </row>
    <row r="7315" spans="1:8" x14ac:dyDescent="0.25">
      <c r="A7315" s="1">
        <v>430314</v>
      </c>
      <c r="B7315" s="1" t="s">
        <v>1529</v>
      </c>
      <c r="C7315" s="1">
        <v>116495003</v>
      </c>
      <c r="D7315" s="1">
        <v>314</v>
      </c>
      <c r="E7315" s="1" t="s">
        <v>1849</v>
      </c>
      <c r="F7315" s="1" t="s">
        <v>236</v>
      </c>
      <c r="G7315" s="1" t="s">
        <v>201</v>
      </c>
      <c r="H7315" s="1" t="s">
        <v>240</v>
      </c>
    </row>
    <row r="7316" spans="1:8" x14ac:dyDescent="0.25">
      <c r="A7316" s="1">
        <v>430315</v>
      </c>
      <c r="B7316" s="1" t="s">
        <v>1529</v>
      </c>
      <c r="C7316" s="1">
        <v>116495103</v>
      </c>
      <c r="D7316" s="1">
        <v>315</v>
      </c>
      <c r="E7316" s="1" t="s">
        <v>1850</v>
      </c>
      <c r="F7316" s="1" t="s">
        <v>236</v>
      </c>
      <c r="G7316" s="1" t="s">
        <v>201</v>
      </c>
      <c r="H7316" s="1" t="s">
        <v>240</v>
      </c>
    </row>
    <row r="7317" spans="1:8" x14ac:dyDescent="0.25">
      <c r="A7317" s="1">
        <v>430316</v>
      </c>
      <c r="B7317" s="1" t="s">
        <v>1529</v>
      </c>
      <c r="C7317" s="1">
        <v>116496503</v>
      </c>
      <c r="D7317" s="1">
        <v>316</v>
      </c>
      <c r="E7317" s="1" t="s">
        <v>1851</v>
      </c>
      <c r="F7317" s="1" t="s">
        <v>236</v>
      </c>
      <c r="G7317" s="1" t="s">
        <v>201</v>
      </c>
      <c r="H7317" s="1" t="s">
        <v>240</v>
      </c>
    </row>
    <row r="7318" spans="1:8" x14ac:dyDescent="0.25">
      <c r="A7318" s="1">
        <v>430317</v>
      </c>
      <c r="B7318" s="1" t="s">
        <v>1529</v>
      </c>
      <c r="C7318" s="1">
        <v>116496603</v>
      </c>
      <c r="D7318" s="1">
        <v>317</v>
      </c>
      <c r="E7318" s="1" t="s">
        <v>1852</v>
      </c>
      <c r="F7318" s="1" t="s">
        <v>236</v>
      </c>
      <c r="G7318" s="1" t="s">
        <v>201</v>
      </c>
      <c r="H7318" s="1" t="s">
        <v>240</v>
      </c>
    </row>
    <row r="7319" spans="1:8" x14ac:dyDescent="0.25">
      <c r="A7319" s="1">
        <v>430318</v>
      </c>
      <c r="B7319" s="1" t="s">
        <v>1529</v>
      </c>
      <c r="C7319" s="1">
        <v>116498003</v>
      </c>
      <c r="D7319" s="1">
        <v>318</v>
      </c>
      <c r="E7319" s="1" t="s">
        <v>1853</v>
      </c>
      <c r="F7319" s="1" t="s">
        <v>236</v>
      </c>
      <c r="G7319" s="1" t="s">
        <v>201</v>
      </c>
      <c r="H7319" s="1" t="s">
        <v>240</v>
      </c>
    </row>
    <row r="7320" spans="1:8" x14ac:dyDescent="0.25">
      <c r="A7320" s="1">
        <v>430319</v>
      </c>
      <c r="B7320" s="1" t="s">
        <v>1529</v>
      </c>
      <c r="C7320" s="1">
        <v>116555003</v>
      </c>
      <c r="D7320" s="1">
        <v>319</v>
      </c>
      <c r="E7320" s="1" t="s">
        <v>1854</v>
      </c>
      <c r="F7320" s="1" t="s">
        <v>232</v>
      </c>
      <c r="G7320" s="1" t="s">
        <v>202</v>
      </c>
      <c r="H7320" s="1" t="s">
        <v>240</v>
      </c>
    </row>
    <row r="7321" spans="1:8" x14ac:dyDescent="0.25">
      <c r="A7321" s="1">
        <v>430320</v>
      </c>
      <c r="B7321" s="1" t="s">
        <v>1529</v>
      </c>
      <c r="C7321" s="1">
        <v>116557103</v>
      </c>
      <c r="D7321" s="1">
        <v>320</v>
      </c>
      <c r="E7321" s="1" t="s">
        <v>1855</v>
      </c>
      <c r="F7321" s="1" t="s">
        <v>232</v>
      </c>
      <c r="G7321" s="1" t="s">
        <v>202</v>
      </c>
      <c r="H7321" s="1" t="s">
        <v>240</v>
      </c>
    </row>
    <row r="7322" spans="1:8" x14ac:dyDescent="0.25">
      <c r="A7322" s="1">
        <v>430321</v>
      </c>
      <c r="B7322" s="1" t="s">
        <v>1529</v>
      </c>
      <c r="C7322" s="1">
        <v>116604003</v>
      </c>
      <c r="D7322" s="1">
        <v>321</v>
      </c>
      <c r="E7322" s="1" t="s">
        <v>1856</v>
      </c>
      <c r="F7322" s="1" t="s">
        <v>232</v>
      </c>
      <c r="G7322" s="1" t="s">
        <v>203</v>
      </c>
      <c r="H7322" s="1" t="s">
        <v>240</v>
      </c>
    </row>
    <row r="7323" spans="1:8" x14ac:dyDescent="0.25">
      <c r="A7323" s="1">
        <v>430322</v>
      </c>
      <c r="B7323" s="1" t="s">
        <v>1529</v>
      </c>
      <c r="C7323" s="1">
        <v>116605003</v>
      </c>
      <c r="D7323" s="1">
        <v>322</v>
      </c>
      <c r="E7323" s="1" t="s">
        <v>1857</v>
      </c>
      <c r="F7323" s="1" t="s">
        <v>232</v>
      </c>
      <c r="G7323" s="1" t="s">
        <v>203</v>
      </c>
      <c r="H7323" s="1" t="s">
        <v>240</v>
      </c>
    </row>
    <row r="7324" spans="1:8" x14ac:dyDescent="0.25">
      <c r="A7324" s="1">
        <v>430323</v>
      </c>
      <c r="B7324" s="1" t="s">
        <v>1529</v>
      </c>
      <c r="C7324" s="1">
        <v>117080503</v>
      </c>
      <c r="D7324" s="1">
        <v>323</v>
      </c>
      <c r="E7324" s="1" t="s">
        <v>1858</v>
      </c>
      <c r="F7324" s="1" t="s">
        <v>236</v>
      </c>
      <c r="G7324" s="1" t="s">
        <v>204</v>
      </c>
      <c r="H7324" s="1" t="s">
        <v>240</v>
      </c>
    </row>
    <row r="7325" spans="1:8" x14ac:dyDescent="0.25">
      <c r="A7325" s="1">
        <v>430324</v>
      </c>
      <c r="B7325" s="1" t="s">
        <v>1529</v>
      </c>
      <c r="C7325" s="1">
        <v>117081003</v>
      </c>
      <c r="D7325" s="1">
        <v>324</v>
      </c>
      <c r="E7325" s="1" t="s">
        <v>1859</v>
      </c>
      <c r="F7325" s="1" t="s">
        <v>236</v>
      </c>
      <c r="G7325" s="1" t="s">
        <v>204</v>
      </c>
      <c r="H7325" s="1" t="s">
        <v>240</v>
      </c>
    </row>
    <row r="7326" spans="1:8" x14ac:dyDescent="0.25">
      <c r="A7326" s="1">
        <v>430325</v>
      </c>
      <c r="B7326" s="1" t="s">
        <v>1529</v>
      </c>
      <c r="C7326" s="1">
        <v>117083004</v>
      </c>
      <c r="D7326" s="1">
        <v>325</v>
      </c>
      <c r="E7326" s="1" t="s">
        <v>1860</v>
      </c>
      <c r="F7326" s="1" t="s">
        <v>236</v>
      </c>
      <c r="G7326" s="1" t="s">
        <v>204</v>
      </c>
      <c r="H7326" s="1" t="s">
        <v>240</v>
      </c>
    </row>
    <row r="7327" spans="1:8" x14ac:dyDescent="0.25">
      <c r="A7327" s="1">
        <v>430326</v>
      </c>
      <c r="B7327" s="1" t="s">
        <v>1529</v>
      </c>
      <c r="C7327" s="1">
        <v>117086003</v>
      </c>
      <c r="D7327" s="1">
        <v>326</v>
      </c>
      <c r="E7327" s="1" t="s">
        <v>1861</v>
      </c>
      <c r="F7327" s="1" t="s">
        <v>236</v>
      </c>
      <c r="G7327" s="1" t="s">
        <v>204</v>
      </c>
      <c r="H7327" s="1" t="s">
        <v>240</v>
      </c>
    </row>
    <row r="7328" spans="1:8" x14ac:dyDescent="0.25">
      <c r="A7328" s="1">
        <v>430327</v>
      </c>
      <c r="B7328" s="1" t="s">
        <v>1529</v>
      </c>
      <c r="C7328" s="1">
        <v>117086503</v>
      </c>
      <c r="D7328" s="1">
        <v>327</v>
      </c>
      <c r="E7328" s="1" t="s">
        <v>1862</v>
      </c>
      <c r="F7328" s="1" t="s">
        <v>236</v>
      </c>
      <c r="G7328" s="1" t="s">
        <v>204</v>
      </c>
      <c r="H7328" s="1" t="s">
        <v>240</v>
      </c>
    </row>
    <row r="7329" spans="1:8" x14ac:dyDescent="0.25">
      <c r="A7329" s="1">
        <v>430328</v>
      </c>
      <c r="B7329" s="1" t="s">
        <v>1529</v>
      </c>
      <c r="C7329" s="1">
        <v>117086653</v>
      </c>
      <c r="D7329" s="1">
        <v>328</v>
      </c>
      <c r="E7329" s="1" t="s">
        <v>1863</v>
      </c>
      <c r="F7329" s="1" t="s">
        <v>236</v>
      </c>
      <c r="G7329" s="1" t="s">
        <v>204</v>
      </c>
      <c r="H7329" s="1" t="s">
        <v>240</v>
      </c>
    </row>
    <row r="7330" spans="1:8" x14ac:dyDescent="0.25">
      <c r="A7330" s="1">
        <v>430329</v>
      </c>
      <c r="B7330" s="1" t="s">
        <v>1529</v>
      </c>
      <c r="C7330" s="1">
        <v>117089003</v>
      </c>
      <c r="D7330" s="1">
        <v>329</v>
      </c>
      <c r="E7330" s="1" t="s">
        <v>1864</v>
      </c>
      <c r="F7330" s="1" t="s">
        <v>236</v>
      </c>
      <c r="G7330" s="1" t="s">
        <v>204</v>
      </c>
      <c r="H7330" s="1" t="s">
        <v>240</v>
      </c>
    </row>
    <row r="7331" spans="1:8" x14ac:dyDescent="0.25">
      <c r="A7331" s="1">
        <v>430330</v>
      </c>
      <c r="B7331" s="1" t="s">
        <v>1529</v>
      </c>
      <c r="C7331" s="1">
        <v>117412003</v>
      </c>
      <c r="D7331" s="1">
        <v>330</v>
      </c>
      <c r="E7331" s="1" t="s">
        <v>1865</v>
      </c>
      <c r="F7331" s="1" t="s">
        <v>232</v>
      </c>
      <c r="G7331" s="1" t="s">
        <v>205</v>
      </c>
      <c r="H7331" s="1" t="s">
        <v>240</v>
      </c>
    </row>
    <row r="7332" spans="1:8" x14ac:dyDescent="0.25">
      <c r="A7332" s="1">
        <v>430331</v>
      </c>
      <c r="B7332" s="1" t="s">
        <v>1529</v>
      </c>
      <c r="C7332" s="1">
        <v>117414003</v>
      </c>
      <c r="D7332" s="1">
        <v>331</v>
      </c>
      <c r="E7332" s="1" t="s">
        <v>1866</v>
      </c>
      <c r="F7332" s="1" t="s">
        <v>232</v>
      </c>
      <c r="G7332" s="1" t="s">
        <v>205</v>
      </c>
      <c r="H7332" s="1" t="s">
        <v>240</v>
      </c>
    </row>
    <row r="7333" spans="1:8" x14ac:dyDescent="0.25">
      <c r="A7333" s="1">
        <v>430332</v>
      </c>
      <c r="B7333" s="1" t="s">
        <v>1529</v>
      </c>
      <c r="C7333" s="1">
        <v>117414203</v>
      </c>
      <c r="D7333" s="1">
        <v>332</v>
      </c>
      <c r="E7333" s="1" t="s">
        <v>1867</v>
      </c>
      <c r="F7333" s="1" t="s">
        <v>232</v>
      </c>
      <c r="G7333" s="1" t="s">
        <v>205</v>
      </c>
      <c r="H7333" s="1" t="s">
        <v>240</v>
      </c>
    </row>
    <row r="7334" spans="1:8" x14ac:dyDescent="0.25">
      <c r="A7334" s="1">
        <v>430333</v>
      </c>
      <c r="B7334" s="1" t="s">
        <v>1529</v>
      </c>
      <c r="C7334" s="1">
        <v>117415004</v>
      </c>
      <c r="D7334" s="1">
        <v>333</v>
      </c>
      <c r="E7334" s="1" t="s">
        <v>1868</v>
      </c>
      <c r="F7334" s="1" t="s">
        <v>232</v>
      </c>
      <c r="G7334" s="1" t="s">
        <v>205</v>
      </c>
      <c r="H7334" s="1" t="s">
        <v>240</v>
      </c>
    </row>
    <row r="7335" spans="1:8" x14ac:dyDescent="0.25">
      <c r="A7335" s="1">
        <v>430334</v>
      </c>
      <c r="B7335" s="1" t="s">
        <v>1529</v>
      </c>
      <c r="C7335" s="1">
        <v>117415103</v>
      </c>
      <c r="D7335" s="1">
        <v>334</v>
      </c>
      <c r="E7335" s="1" t="s">
        <v>1869</v>
      </c>
      <c r="F7335" s="1" t="s">
        <v>232</v>
      </c>
      <c r="G7335" s="1" t="s">
        <v>205</v>
      </c>
      <c r="H7335" s="1" t="s">
        <v>240</v>
      </c>
    </row>
    <row r="7336" spans="1:8" x14ac:dyDescent="0.25">
      <c r="A7336" s="1">
        <v>430335</v>
      </c>
      <c r="B7336" s="1" t="s">
        <v>1529</v>
      </c>
      <c r="C7336" s="1">
        <v>117415303</v>
      </c>
      <c r="D7336" s="1">
        <v>335</v>
      </c>
      <c r="E7336" s="1" t="s">
        <v>1870</v>
      </c>
      <c r="F7336" s="1" t="s">
        <v>232</v>
      </c>
      <c r="G7336" s="1" t="s">
        <v>205</v>
      </c>
      <c r="H7336" s="1" t="s">
        <v>240</v>
      </c>
    </row>
    <row r="7337" spans="1:8" x14ac:dyDescent="0.25">
      <c r="A7337" s="1">
        <v>430336</v>
      </c>
      <c r="B7337" s="1" t="s">
        <v>1529</v>
      </c>
      <c r="C7337" s="1">
        <v>117416103</v>
      </c>
      <c r="D7337" s="1">
        <v>336</v>
      </c>
      <c r="E7337" s="1" t="s">
        <v>1871</v>
      </c>
      <c r="F7337" s="1" t="s">
        <v>232</v>
      </c>
      <c r="G7337" s="1" t="s">
        <v>205</v>
      </c>
      <c r="H7337" s="1" t="s">
        <v>240</v>
      </c>
    </row>
    <row r="7338" spans="1:8" x14ac:dyDescent="0.25">
      <c r="A7338" s="1">
        <v>430337</v>
      </c>
      <c r="B7338" s="1" t="s">
        <v>1529</v>
      </c>
      <c r="C7338" s="1">
        <v>117417202</v>
      </c>
      <c r="D7338" s="1">
        <v>337</v>
      </c>
      <c r="E7338" s="1" t="s">
        <v>1872</v>
      </c>
      <c r="F7338" s="1" t="s">
        <v>232</v>
      </c>
      <c r="G7338" s="1" t="s">
        <v>205</v>
      </c>
      <c r="H7338" s="1" t="s">
        <v>240</v>
      </c>
    </row>
    <row r="7339" spans="1:8" x14ac:dyDescent="0.25">
      <c r="A7339" s="1">
        <v>430338</v>
      </c>
      <c r="B7339" s="1" t="s">
        <v>1529</v>
      </c>
      <c r="C7339" s="1">
        <v>117576303</v>
      </c>
      <c r="D7339" s="1">
        <v>338</v>
      </c>
      <c r="E7339" s="1" t="s">
        <v>1873</v>
      </c>
      <c r="F7339" s="1" t="s">
        <v>236</v>
      </c>
      <c r="G7339" s="1" t="s">
        <v>206</v>
      </c>
      <c r="H7339" s="1" t="s">
        <v>240</v>
      </c>
    </row>
    <row r="7340" spans="1:8" x14ac:dyDescent="0.25">
      <c r="A7340" s="1">
        <v>430339</v>
      </c>
      <c r="B7340" s="1" t="s">
        <v>1529</v>
      </c>
      <c r="C7340" s="1">
        <v>117596003</v>
      </c>
      <c r="D7340" s="1">
        <v>339</v>
      </c>
      <c r="E7340" s="1" t="s">
        <v>1874</v>
      </c>
      <c r="F7340" s="1" t="s">
        <v>232</v>
      </c>
      <c r="G7340" s="1" t="s">
        <v>207</v>
      </c>
      <c r="H7340" s="1" t="s">
        <v>240</v>
      </c>
    </row>
    <row r="7341" spans="1:8" x14ac:dyDescent="0.25">
      <c r="A7341" s="1">
        <v>430340</v>
      </c>
      <c r="B7341" s="1" t="s">
        <v>1529</v>
      </c>
      <c r="C7341" s="1">
        <v>117597003</v>
      </c>
      <c r="D7341" s="1">
        <v>340</v>
      </c>
      <c r="E7341" s="1" t="s">
        <v>1875</v>
      </c>
      <c r="F7341" s="1" t="s">
        <v>232</v>
      </c>
      <c r="G7341" s="1" t="s">
        <v>207</v>
      </c>
      <c r="H7341" s="1" t="s">
        <v>240</v>
      </c>
    </row>
    <row r="7342" spans="1:8" x14ac:dyDescent="0.25">
      <c r="A7342" s="1">
        <v>430341</v>
      </c>
      <c r="B7342" s="1" t="s">
        <v>1529</v>
      </c>
      <c r="C7342" s="1">
        <v>117598503</v>
      </c>
      <c r="D7342" s="1">
        <v>341</v>
      </c>
      <c r="E7342" s="1" t="s">
        <v>1876</v>
      </c>
      <c r="F7342" s="1" t="s">
        <v>232</v>
      </c>
      <c r="G7342" s="1" t="s">
        <v>207</v>
      </c>
      <c r="H7342" s="1" t="s">
        <v>240</v>
      </c>
    </row>
    <row r="7343" spans="1:8" x14ac:dyDescent="0.25">
      <c r="A7343" s="1">
        <v>430342</v>
      </c>
      <c r="B7343" s="1" t="s">
        <v>1529</v>
      </c>
      <c r="C7343" s="1">
        <v>118401403</v>
      </c>
      <c r="D7343" s="1">
        <v>342</v>
      </c>
      <c r="E7343" s="1" t="s">
        <v>1877</v>
      </c>
      <c r="F7343" s="1" t="s">
        <v>236</v>
      </c>
      <c r="G7343" s="1" t="s">
        <v>208</v>
      </c>
      <c r="H7343" s="1" t="s">
        <v>240</v>
      </c>
    </row>
    <row r="7344" spans="1:8" x14ac:dyDescent="0.25">
      <c r="A7344" s="1">
        <v>430343</v>
      </c>
      <c r="B7344" s="1" t="s">
        <v>1529</v>
      </c>
      <c r="C7344" s="1">
        <v>118401603</v>
      </c>
      <c r="D7344" s="1">
        <v>343</v>
      </c>
      <c r="E7344" s="1" t="s">
        <v>1878</v>
      </c>
      <c r="F7344" s="1" t="s">
        <v>236</v>
      </c>
      <c r="G7344" s="1" t="s">
        <v>208</v>
      </c>
      <c r="H7344" s="1" t="s">
        <v>240</v>
      </c>
    </row>
    <row r="7345" spans="1:8" x14ac:dyDescent="0.25">
      <c r="A7345" s="1">
        <v>430344</v>
      </c>
      <c r="B7345" s="1" t="s">
        <v>1529</v>
      </c>
      <c r="C7345" s="1">
        <v>118402603</v>
      </c>
      <c r="D7345" s="1">
        <v>344</v>
      </c>
      <c r="E7345" s="1" t="s">
        <v>1879</v>
      </c>
      <c r="F7345" s="1" t="s">
        <v>236</v>
      </c>
      <c r="G7345" s="1" t="s">
        <v>208</v>
      </c>
      <c r="H7345" s="1" t="s">
        <v>240</v>
      </c>
    </row>
    <row r="7346" spans="1:8" x14ac:dyDescent="0.25">
      <c r="A7346" s="1">
        <v>430345</v>
      </c>
      <c r="B7346" s="1" t="s">
        <v>1529</v>
      </c>
      <c r="C7346" s="1">
        <v>118403003</v>
      </c>
      <c r="D7346" s="1">
        <v>345</v>
      </c>
      <c r="E7346" s="1" t="s">
        <v>1880</v>
      </c>
      <c r="F7346" s="1" t="s">
        <v>236</v>
      </c>
      <c r="G7346" s="1" t="s">
        <v>208</v>
      </c>
      <c r="H7346" s="1" t="s">
        <v>240</v>
      </c>
    </row>
    <row r="7347" spans="1:8" x14ac:dyDescent="0.25">
      <c r="A7347" s="1">
        <v>430346</v>
      </c>
      <c r="B7347" s="1" t="s">
        <v>1529</v>
      </c>
      <c r="C7347" s="1">
        <v>118403302</v>
      </c>
      <c r="D7347" s="1">
        <v>346</v>
      </c>
      <c r="E7347" s="1" t="s">
        <v>1881</v>
      </c>
      <c r="F7347" s="1" t="s">
        <v>236</v>
      </c>
      <c r="G7347" s="1" t="s">
        <v>208</v>
      </c>
      <c r="H7347" s="1" t="s">
        <v>240</v>
      </c>
    </row>
    <row r="7348" spans="1:8" x14ac:dyDescent="0.25">
      <c r="A7348" s="1">
        <v>430347</v>
      </c>
      <c r="B7348" s="1" t="s">
        <v>1529</v>
      </c>
      <c r="C7348" s="1">
        <v>118403903</v>
      </c>
      <c r="D7348" s="1">
        <v>347</v>
      </c>
      <c r="E7348" s="1" t="s">
        <v>1882</v>
      </c>
      <c r="F7348" s="1" t="s">
        <v>236</v>
      </c>
      <c r="G7348" s="1" t="s">
        <v>208</v>
      </c>
      <c r="H7348" s="1" t="s">
        <v>240</v>
      </c>
    </row>
    <row r="7349" spans="1:8" x14ac:dyDescent="0.25">
      <c r="A7349" s="1">
        <v>430348</v>
      </c>
      <c r="B7349" s="1" t="s">
        <v>1529</v>
      </c>
      <c r="C7349" s="1">
        <v>118406003</v>
      </c>
      <c r="D7349" s="1">
        <v>348</v>
      </c>
      <c r="E7349" s="1" t="s">
        <v>1883</v>
      </c>
      <c r="F7349" s="1" t="s">
        <v>236</v>
      </c>
      <c r="G7349" s="1" t="s">
        <v>208</v>
      </c>
      <c r="H7349" s="1" t="s">
        <v>240</v>
      </c>
    </row>
    <row r="7350" spans="1:8" x14ac:dyDescent="0.25">
      <c r="A7350" s="1">
        <v>430349</v>
      </c>
      <c r="B7350" s="1" t="s">
        <v>1529</v>
      </c>
      <c r="C7350" s="1">
        <v>118406602</v>
      </c>
      <c r="D7350" s="1">
        <v>349</v>
      </c>
      <c r="E7350" s="1" t="s">
        <v>1884</v>
      </c>
      <c r="F7350" s="1" t="s">
        <v>236</v>
      </c>
      <c r="G7350" s="1" t="s">
        <v>208</v>
      </c>
      <c r="H7350" s="1" t="s">
        <v>240</v>
      </c>
    </row>
    <row r="7351" spans="1:8" x14ac:dyDescent="0.25">
      <c r="A7351" s="1">
        <v>430350</v>
      </c>
      <c r="B7351" s="1" t="s">
        <v>1529</v>
      </c>
      <c r="C7351" s="1">
        <v>118408852</v>
      </c>
      <c r="D7351" s="1">
        <v>350</v>
      </c>
      <c r="E7351" s="1" t="s">
        <v>1885</v>
      </c>
      <c r="F7351" s="1" t="s">
        <v>236</v>
      </c>
      <c r="G7351" s="1" t="s">
        <v>208</v>
      </c>
      <c r="H7351" s="1" t="s">
        <v>240</v>
      </c>
    </row>
    <row r="7352" spans="1:8" x14ac:dyDescent="0.25">
      <c r="A7352" s="1">
        <v>430351</v>
      </c>
      <c r="B7352" s="1" t="s">
        <v>1529</v>
      </c>
      <c r="C7352" s="1">
        <v>118409203</v>
      </c>
      <c r="D7352" s="1">
        <v>351</v>
      </c>
      <c r="E7352" s="1" t="s">
        <v>1886</v>
      </c>
      <c r="F7352" s="1" t="s">
        <v>236</v>
      </c>
      <c r="G7352" s="1" t="s">
        <v>208</v>
      </c>
      <c r="H7352" s="1" t="s">
        <v>240</v>
      </c>
    </row>
    <row r="7353" spans="1:8" x14ac:dyDescent="0.25">
      <c r="A7353" s="1">
        <v>430352</v>
      </c>
      <c r="B7353" s="1" t="s">
        <v>1529</v>
      </c>
      <c r="C7353" s="1">
        <v>118409302</v>
      </c>
      <c r="D7353" s="1">
        <v>352</v>
      </c>
      <c r="E7353" s="1" t="s">
        <v>1887</v>
      </c>
      <c r="F7353" s="1" t="s">
        <v>236</v>
      </c>
      <c r="G7353" s="1" t="s">
        <v>208</v>
      </c>
      <c r="H7353" s="1" t="s">
        <v>240</v>
      </c>
    </row>
    <row r="7354" spans="1:8" x14ac:dyDescent="0.25">
      <c r="A7354" s="1">
        <v>430353</v>
      </c>
      <c r="B7354" s="1" t="s">
        <v>1529</v>
      </c>
      <c r="C7354" s="1">
        <v>118667503</v>
      </c>
      <c r="D7354" s="1">
        <v>353</v>
      </c>
      <c r="E7354" s="1" t="s">
        <v>1888</v>
      </c>
      <c r="F7354" s="1" t="s">
        <v>236</v>
      </c>
      <c r="G7354" s="1" t="s">
        <v>209</v>
      </c>
      <c r="H7354" s="1" t="s">
        <v>240</v>
      </c>
    </row>
    <row r="7355" spans="1:8" x14ac:dyDescent="0.25">
      <c r="A7355" s="1">
        <v>430354</v>
      </c>
      <c r="B7355" s="1" t="s">
        <v>1529</v>
      </c>
      <c r="C7355" s="1">
        <v>119350303</v>
      </c>
      <c r="D7355" s="1">
        <v>354</v>
      </c>
      <c r="E7355" s="1" t="s">
        <v>1889</v>
      </c>
      <c r="F7355" s="1" t="s">
        <v>236</v>
      </c>
      <c r="G7355" s="1" t="s">
        <v>210</v>
      </c>
      <c r="H7355" s="1" t="s">
        <v>240</v>
      </c>
    </row>
    <row r="7356" spans="1:8" x14ac:dyDescent="0.25">
      <c r="A7356" s="1">
        <v>430355</v>
      </c>
      <c r="B7356" s="1" t="s">
        <v>1529</v>
      </c>
      <c r="C7356" s="1">
        <v>119351303</v>
      </c>
      <c r="D7356" s="1">
        <v>355</v>
      </c>
      <c r="E7356" s="1" t="s">
        <v>1890</v>
      </c>
      <c r="F7356" s="1" t="s">
        <v>236</v>
      </c>
      <c r="G7356" s="1" t="s">
        <v>210</v>
      </c>
      <c r="H7356" s="1" t="s">
        <v>240</v>
      </c>
    </row>
    <row r="7357" spans="1:8" x14ac:dyDescent="0.25">
      <c r="A7357" s="1">
        <v>430356</v>
      </c>
      <c r="B7357" s="1" t="s">
        <v>1529</v>
      </c>
      <c r="C7357" s="1">
        <v>119352203</v>
      </c>
      <c r="D7357" s="1">
        <v>356</v>
      </c>
      <c r="E7357" s="1" t="s">
        <v>1891</v>
      </c>
      <c r="F7357" s="1" t="s">
        <v>236</v>
      </c>
      <c r="G7357" s="1" t="s">
        <v>210</v>
      </c>
      <c r="H7357" s="1" t="s">
        <v>240</v>
      </c>
    </row>
    <row r="7358" spans="1:8" x14ac:dyDescent="0.25">
      <c r="A7358" s="1">
        <v>430357</v>
      </c>
      <c r="B7358" s="1" t="s">
        <v>1529</v>
      </c>
      <c r="C7358" s="1">
        <v>119354603</v>
      </c>
      <c r="D7358" s="1">
        <v>357</v>
      </c>
      <c r="E7358" s="1" t="s">
        <v>1892</v>
      </c>
      <c r="F7358" s="1" t="s">
        <v>236</v>
      </c>
      <c r="G7358" s="1" t="s">
        <v>210</v>
      </c>
      <c r="H7358" s="1" t="s">
        <v>240</v>
      </c>
    </row>
    <row r="7359" spans="1:8" x14ac:dyDescent="0.25">
      <c r="A7359" s="1">
        <v>430358</v>
      </c>
      <c r="B7359" s="1" t="s">
        <v>1529</v>
      </c>
      <c r="C7359" s="1">
        <v>119355503</v>
      </c>
      <c r="D7359" s="1">
        <v>358</v>
      </c>
      <c r="E7359" s="1" t="s">
        <v>1893</v>
      </c>
      <c r="F7359" s="1" t="s">
        <v>236</v>
      </c>
      <c r="G7359" s="1" t="s">
        <v>210</v>
      </c>
      <c r="H7359" s="1" t="s">
        <v>240</v>
      </c>
    </row>
    <row r="7360" spans="1:8" x14ac:dyDescent="0.25">
      <c r="A7360" s="1">
        <v>430359</v>
      </c>
      <c r="B7360" s="1" t="s">
        <v>1529</v>
      </c>
      <c r="C7360" s="1">
        <v>119356503</v>
      </c>
      <c r="D7360" s="1">
        <v>359</v>
      </c>
      <c r="E7360" s="1" t="s">
        <v>1894</v>
      </c>
      <c r="F7360" s="1" t="s">
        <v>236</v>
      </c>
      <c r="G7360" s="1" t="s">
        <v>210</v>
      </c>
      <c r="H7360" s="1" t="s">
        <v>240</v>
      </c>
    </row>
    <row r="7361" spans="1:8" x14ac:dyDescent="0.25">
      <c r="A7361" s="1">
        <v>430360</v>
      </c>
      <c r="B7361" s="1" t="s">
        <v>1529</v>
      </c>
      <c r="C7361" s="1">
        <v>119356603</v>
      </c>
      <c r="D7361" s="1">
        <v>360</v>
      </c>
      <c r="E7361" s="1" t="s">
        <v>1895</v>
      </c>
      <c r="F7361" s="1" t="s">
        <v>236</v>
      </c>
      <c r="G7361" s="1" t="s">
        <v>210</v>
      </c>
      <c r="H7361" s="1" t="s">
        <v>240</v>
      </c>
    </row>
    <row r="7362" spans="1:8" x14ac:dyDescent="0.25">
      <c r="A7362" s="1">
        <v>430361</v>
      </c>
      <c r="B7362" s="1" t="s">
        <v>1529</v>
      </c>
      <c r="C7362" s="1">
        <v>119357003</v>
      </c>
      <c r="D7362" s="1">
        <v>361</v>
      </c>
      <c r="E7362" s="1" t="s">
        <v>1896</v>
      </c>
      <c r="F7362" s="1" t="s">
        <v>236</v>
      </c>
      <c r="G7362" s="1" t="s">
        <v>210</v>
      </c>
      <c r="H7362" s="1" t="s">
        <v>240</v>
      </c>
    </row>
    <row r="7363" spans="1:8" x14ac:dyDescent="0.25">
      <c r="A7363" s="1">
        <v>430362</v>
      </c>
      <c r="B7363" s="1" t="s">
        <v>1529</v>
      </c>
      <c r="C7363" s="1">
        <v>119357402</v>
      </c>
      <c r="D7363" s="1">
        <v>362</v>
      </c>
      <c r="E7363" s="1" t="s">
        <v>1897</v>
      </c>
      <c r="F7363" s="1" t="s">
        <v>236</v>
      </c>
      <c r="G7363" s="1" t="s">
        <v>210</v>
      </c>
      <c r="H7363" s="1" t="s">
        <v>240</v>
      </c>
    </row>
    <row r="7364" spans="1:8" x14ac:dyDescent="0.25">
      <c r="A7364" s="1">
        <v>430363</v>
      </c>
      <c r="B7364" s="1" t="s">
        <v>1529</v>
      </c>
      <c r="C7364" s="1">
        <v>119358403</v>
      </c>
      <c r="D7364" s="1">
        <v>363</v>
      </c>
      <c r="E7364" s="1" t="s">
        <v>1898</v>
      </c>
      <c r="F7364" s="1" t="s">
        <v>236</v>
      </c>
      <c r="G7364" s="1" t="s">
        <v>210</v>
      </c>
      <c r="H7364" s="1" t="s">
        <v>240</v>
      </c>
    </row>
    <row r="7365" spans="1:8" x14ac:dyDescent="0.25">
      <c r="A7365" s="1">
        <v>430364</v>
      </c>
      <c r="B7365" s="1" t="s">
        <v>1529</v>
      </c>
      <c r="C7365" s="1">
        <v>119581003</v>
      </c>
      <c r="D7365" s="1">
        <v>364</v>
      </c>
      <c r="E7365" s="1" t="s">
        <v>1899</v>
      </c>
      <c r="F7365" s="1" t="s">
        <v>236</v>
      </c>
      <c r="G7365" s="1" t="s">
        <v>211</v>
      </c>
      <c r="H7365" s="1" t="s">
        <v>240</v>
      </c>
    </row>
    <row r="7366" spans="1:8" x14ac:dyDescent="0.25">
      <c r="A7366" s="1">
        <v>430365</v>
      </c>
      <c r="B7366" s="1" t="s">
        <v>1529</v>
      </c>
      <c r="C7366" s="1">
        <v>119582503</v>
      </c>
      <c r="D7366" s="1">
        <v>365</v>
      </c>
      <c r="E7366" s="1" t="s">
        <v>1900</v>
      </c>
      <c r="F7366" s="1" t="s">
        <v>236</v>
      </c>
      <c r="G7366" s="1" t="s">
        <v>211</v>
      </c>
      <c r="H7366" s="1" t="s">
        <v>240</v>
      </c>
    </row>
    <row r="7367" spans="1:8" x14ac:dyDescent="0.25">
      <c r="A7367" s="1">
        <v>430366</v>
      </c>
      <c r="B7367" s="1" t="s">
        <v>1529</v>
      </c>
      <c r="C7367" s="1">
        <v>119583003</v>
      </c>
      <c r="D7367" s="1">
        <v>366</v>
      </c>
      <c r="E7367" s="1" t="s">
        <v>1901</v>
      </c>
      <c r="F7367" s="1" t="s">
        <v>236</v>
      </c>
      <c r="G7367" s="1" t="s">
        <v>211</v>
      </c>
      <c r="H7367" s="1" t="s">
        <v>240</v>
      </c>
    </row>
    <row r="7368" spans="1:8" x14ac:dyDescent="0.25">
      <c r="A7368" s="1">
        <v>430367</v>
      </c>
      <c r="B7368" s="1" t="s">
        <v>1529</v>
      </c>
      <c r="C7368" s="1">
        <v>119584503</v>
      </c>
      <c r="D7368" s="1">
        <v>367</v>
      </c>
      <c r="E7368" s="1" t="s">
        <v>1902</v>
      </c>
      <c r="F7368" s="1" t="s">
        <v>236</v>
      </c>
      <c r="G7368" s="1" t="s">
        <v>211</v>
      </c>
      <c r="H7368" s="1" t="s">
        <v>240</v>
      </c>
    </row>
    <row r="7369" spans="1:8" x14ac:dyDescent="0.25">
      <c r="A7369" s="1">
        <v>430368</v>
      </c>
      <c r="B7369" s="1" t="s">
        <v>1529</v>
      </c>
      <c r="C7369" s="1">
        <v>119584603</v>
      </c>
      <c r="D7369" s="1">
        <v>368</v>
      </c>
      <c r="E7369" s="1" t="s">
        <v>1903</v>
      </c>
      <c r="F7369" s="1" t="s">
        <v>236</v>
      </c>
      <c r="G7369" s="1" t="s">
        <v>211</v>
      </c>
      <c r="H7369" s="1" t="s">
        <v>240</v>
      </c>
    </row>
    <row r="7370" spans="1:8" x14ac:dyDescent="0.25">
      <c r="A7370" s="1">
        <v>430369</v>
      </c>
      <c r="B7370" s="1" t="s">
        <v>1529</v>
      </c>
      <c r="C7370" s="1">
        <v>119586503</v>
      </c>
      <c r="D7370" s="1">
        <v>369</v>
      </c>
      <c r="E7370" s="1" t="s">
        <v>1904</v>
      </c>
      <c r="F7370" s="1" t="s">
        <v>236</v>
      </c>
      <c r="G7370" s="1" t="s">
        <v>211</v>
      </c>
      <c r="H7370" s="1" t="s">
        <v>240</v>
      </c>
    </row>
    <row r="7371" spans="1:8" x14ac:dyDescent="0.25">
      <c r="A7371" s="1">
        <v>430370</v>
      </c>
      <c r="B7371" s="1" t="s">
        <v>1529</v>
      </c>
      <c r="C7371" s="1">
        <v>119648303</v>
      </c>
      <c r="D7371" s="1">
        <v>370</v>
      </c>
      <c r="E7371" s="1" t="s">
        <v>1905</v>
      </c>
      <c r="F7371" s="1" t="s">
        <v>236</v>
      </c>
      <c r="G7371" s="1" t="s">
        <v>213</v>
      </c>
      <c r="H7371" s="1" t="s">
        <v>240</v>
      </c>
    </row>
    <row r="7372" spans="1:8" x14ac:dyDescent="0.25">
      <c r="A7372" s="1">
        <v>430371</v>
      </c>
      <c r="B7372" s="1" t="s">
        <v>1529</v>
      </c>
      <c r="C7372" s="1">
        <v>119648703</v>
      </c>
      <c r="D7372" s="1">
        <v>371</v>
      </c>
      <c r="E7372" s="1" t="s">
        <v>1906</v>
      </c>
      <c r="F7372" s="1" t="s">
        <v>236</v>
      </c>
      <c r="G7372" s="1" t="s">
        <v>213</v>
      </c>
      <c r="H7372" s="1" t="s">
        <v>240</v>
      </c>
    </row>
    <row r="7373" spans="1:8" x14ac:dyDescent="0.25">
      <c r="A7373" s="1">
        <v>430372</v>
      </c>
      <c r="B7373" s="1" t="s">
        <v>1529</v>
      </c>
      <c r="C7373" s="1">
        <v>119648903</v>
      </c>
      <c r="D7373" s="1">
        <v>372</v>
      </c>
      <c r="E7373" s="1" t="s">
        <v>1907</v>
      </c>
      <c r="F7373" s="1" t="s">
        <v>236</v>
      </c>
      <c r="G7373" s="1" t="s">
        <v>213</v>
      </c>
      <c r="H7373" s="1" t="s">
        <v>240</v>
      </c>
    </row>
    <row r="7374" spans="1:8" x14ac:dyDescent="0.25">
      <c r="A7374" s="1">
        <v>430373</v>
      </c>
      <c r="B7374" s="1" t="s">
        <v>1529</v>
      </c>
      <c r="C7374" s="1">
        <v>119665003</v>
      </c>
      <c r="D7374" s="1">
        <v>373</v>
      </c>
      <c r="E7374" s="1" t="s">
        <v>1908</v>
      </c>
      <c r="F7374" s="1" t="s">
        <v>236</v>
      </c>
      <c r="G7374" s="1" t="s">
        <v>209</v>
      </c>
      <c r="H7374" s="1" t="s">
        <v>240</v>
      </c>
    </row>
    <row r="7375" spans="1:8" x14ac:dyDescent="0.25">
      <c r="A7375" s="1">
        <v>430374</v>
      </c>
      <c r="B7375" s="1" t="s">
        <v>1529</v>
      </c>
      <c r="C7375" s="1">
        <v>120452003</v>
      </c>
      <c r="D7375" s="1">
        <v>374</v>
      </c>
      <c r="E7375" s="1" t="s">
        <v>1909</v>
      </c>
      <c r="F7375" s="1" t="s">
        <v>236</v>
      </c>
      <c r="G7375" s="1" t="s">
        <v>214</v>
      </c>
      <c r="H7375" s="1" t="s">
        <v>240</v>
      </c>
    </row>
    <row r="7376" spans="1:8" x14ac:dyDescent="0.25">
      <c r="A7376" s="1">
        <v>430375</v>
      </c>
      <c r="B7376" s="1" t="s">
        <v>1529</v>
      </c>
      <c r="C7376" s="1">
        <v>120455203</v>
      </c>
      <c r="D7376" s="1">
        <v>375</v>
      </c>
      <c r="E7376" s="1" t="s">
        <v>1910</v>
      </c>
      <c r="F7376" s="1" t="s">
        <v>236</v>
      </c>
      <c r="G7376" s="1" t="s">
        <v>214</v>
      </c>
      <c r="H7376" s="1" t="s">
        <v>240</v>
      </c>
    </row>
    <row r="7377" spans="1:8" x14ac:dyDescent="0.25">
      <c r="A7377" s="1">
        <v>430376</v>
      </c>
      <c r="B7377" s="1" t="s">
        <v>1529</v>
      </c>
      <c r="C7377" s="1">
        <v>120455403</v>
      </c>
      <c r="D7377" s="1">
        <v>376</v>
      </c>
      <c r="E7377" s="1" t="s">
        <v>1911</v>
      </c>
      <c r="F7377" s="1" t="s">
        <v>236</v>
      </c>
      <c r="G7377" s="1" t="s">
        <v>214</v>
      </c>
      <c r="H7377" s="1" t="s">
        <v>240</v>
      </c>
    </row>
    <row r="7378" spans="1:8" x14ac:dyDescent="0.25">
      <c r="A7378" s="1">
        <v>430377</v>
      </c>
      <c r="B7378" s="1" t="s">
        <v>1529</v>
      </c>
      <c r="C7378" s="1">
        <v>120456003</v>
      </c>
      <c r="D7378" s="1">
        <v>377</v>
      </c>
      <c r="E7378" s="1" t="s">
        <v>1912</v>
      </c>
      <c r="F7378" s="1" t="s">
        <v>236</v>
      </c>
      <c r="G7378" s="1" t="s">
        <v>214</v>
      </c>
      <c r="H7378" s="1" t="s">
        <v>240</v>
      </c>
    </row>
    <row r="7379" spans="1:8" x14ac:dyDescent="0.25">
      <c r="A7379" s="1">
        <v>430378</v>
      </c>
      <c r="B7379" s="1" t="s">
        <v>1529</v>
      </c>
      <c r="C7379" s="1">
        <v>120480803</v>
      </c>
      <c r="D7379" s="1">
        <v>378</v>
      </c>
      <c r="E7379" s="1" t="s">
        <v>1913</v>
      </c>
      <c r="F7379" s="1" t="s">
        <v>235</v>
      </c>
      <c r="G7379" s="1" t="s">
        <v>215</v>
      </c>
      <c r="H7379" s="1" t="s">
        <v>240</v>
      </c>
    </row>
    <row r="7380" spans="1:8" x14ac:dyDescent="0.25">
      <c r="A7380" s="1">
        <v>430379</v>
      </c>
      <c r="B7380" s="1" t="s">
        <v>1529</v>
      </c>
      <c r="C7380" s="1">
        <v>120481002</v>
      </c>
      <c r="D7380" s="1">
        <v>379</v>
      </c>
      <c r="E7380" s="1" t="s">
        <v>1914</v>
      </c>
      <c r="F7380" s="1" t="s">
        <v>235</v>
      </c>
      <c r="G7380" s="1" t="s">
        <v>215</v>
      </c>
      <c r="H7380" s="1" t="s">
        <v>240</v>
      </c>
    </row>
    <row r="7381" spans="1:8" x14ac:dyDescent="0.25">
      <c r="A7381" s="1">
        <v>430380</v>
      </c>
      <c r="B7381" s="1" t="s">
        <v>1529</v>
      </c>
      <c r="C7381" s="1">
        <v>120483302</v>
      </c>
      <c r="D7381" s="1">
        <v>380</v>
      </c>
      <c r="E7381" s="1" t="s">
        <v>1915</v>
      </c>
      <c r="F7381" s="1" t="s">
        <v>235</v>
      </c>
      <c r="G7381" s="1" t="s">
        <v>215</v>
      </c>
      <c r="H7381" s="1" t="s">
        <v>240</v>
      </c>
    </row>
    <row r="7382" spans="1:8" x14ac:dyDescent="0.25">
      <c r="A7382" s="1">
        <v>430381</v>
      </c>
      <c r="B7382" s="1" t="s">
        <v>1529</v>
      </c>
      <c r="C7382" s="1">
        <v>120484803</v>
      </c>
      <c r="D7382" s="1">
        <v>381</v>
      </c>
      <c r="E7382" s="1" t="s">
        <v>1916</v>
      </c>
      <c r="F7382" s="1" t="s">
        <v>235</v>
      </c>
      <c r="G7382" s="1" t="s">
        <v>215</v>
      </c>
      <c r="H7382" s="1" t="s">
        <v>240</v>
      </c>
    </row>
    <row r="7383" spans="1:8" x14ac:dyDescent="0.25">
      <c r="A7383" s="1">
        <v>430382</v>
      </c>
      <c r="B7383" s="1" t="s">
        <v>1529</v>
      </c>
      <c r="C7383" s="1">
        <v>120484903</v>
      </c>
      <c r="D7383" s="1">
        <v>382</v>
      </c>
      <c r="E7383" s="1" t="s">
        <v>1917</v>
      </c>
      <c r="F7383" s="1" t="s">
        <v>235</v>
      </c>
      <c r="G7383" s="1" t="s">
        <v>215</v>
      </c>
      <c r="H7383" s="1" t="s">
        <v>240</v>
      </c>
    </row>
    <row r="7384" spans="1:8" x14ac:dyDescent="0.25">
      <c r="A7384" s="1">
        <v>430383</v>
      </c>
      <c r="B7384" s="1" t="s">
        <v>1529</v>
      </c>
      <c r="C7384" s="1">
        <v>120485603</v>
      </c>
      <c r="D7384" s="1">
        <v>383</v>
      </c>
      <c r="E7384" s="1" t="s">
        <v>1918</v>
      </c>
      <c r="F7384" s="1" t="s">
        <v>235</v>
      </c>
      <c r="G7384" s="1" t="s">
        <v>215</v>
      </c>
      <c r="H7384" s="1" t="s">
        <v>240</v>
      </c>
    </row>
    <row r="7385" spans="1:8" x14ac:dyDescent="0.25">
      <c r="A7385" s="1">
        <v>430384</v>
      </c>
      <c r="B7385" s="1" t="s">
        <v>1529</v>
      </c>
      <c r="C7385" s="1">
        <v>120486003</v>
      </c>
      <c r="D7385" s="1">
        <v>384</v>
      </c>
      <c r="E7385" s="1" t="s">
        <v>1919</v>
      </c>
      <c r="F7385" s="1" t="s">
        <v>235</v>
      </c>
      <c r="G7385" s="1" t="s">
        <v>215</v>
      </c>
      <c r="H7385" s="1" t="s">
        <v>240</v>
      </c>
    </row>
    <row r="7386" spans="1:8" x14ac:dyDescent="0.25">
      <c r="A7386" s="1">
        <v>430385</v>
      </c>
      <c r="B7386" s="1" t="s">
        <v>1529</v>
      </c>
      <c r="C7386" s="1">
        <v>120488603</v>
      </c>
      <c r="D7386" s="1">
        <v>385</v>
      </c>
      <c r="E7386" s="1" t="s">
        <v>1920</v>
      </c>
      <c r="F7386" s="1" t="s">
        <v>235</v>
      </c>
      <c r="G7386" s="1" t="s">
        <v>215</v>
      </c>
      <c r="H7386" s="1" t="s">
        <v>240</v>
      </c>
    </row>
    <row r="7387" spans="1:8" x14ac:dyDescent="0.25">
      <c r="A7387" s="1">
        <v>430386</v>
      </c>
      <c r="B7387" s="1" t="s">
        <v>1529</v>
      </c>
      <c r="C7387" s="1">
        <v>120522003</v>
      </c>
      <c r="D7387" s="1">
        <v>386</v>
      </c>
      <c r="E7387" s="1" t="s">
        <v>1921</v>
      </c>
      <c r="F7387" s="1" t="s">
        <v>236</v>
      </c>
      <c r="G7387" s="1" t="s">
        <v>212</v>
      </c>
      <c r="H7387" s="1" t="s">
        <v>240</v>
      </c>
    </row>
    <row r="7388" spans="1:8" x14ac:dyDescent="0.25">
      <c r="A7388" s="1">
        <v>430387</v>
      </c>
      <c r="B7388" s="1" t="s">
        <v>1529</v>
      </c>
      <c r="C7388" s="1">
        <v>121135003</v>
      </c>
      <c r="D7388" s="1">
        <v>387</v>
      </c>
      <c r="E7388" s="1" t="s">
        <v>1922</v>
      </c>
      <c r="F7388" s="1" t="s">
        <v>235</v>
      </c>
      <c r="G7388" s="1" t="s">
        <v>216</v>
      </c>
      <c r="H7388" s="1" t="s">
        <v>240</v>
      </c>
    </row>
    <row r="7389" spans="1:8" x14ac:dyDescent="0.25">
      <c r="A7389" s="1">
        <v>430388</v>
      </c>
      <c r="B7389" s="1" t="s">
        <v>1529</v>
      </c>
      <c r="C7389" s="1">
        <v>121135503</v>
      </c>
      <c r="D7389" s="1">
        <v>388</v>
      </c>
      <c r="E7389" s="1" t="s">
        <v>1923</v>
      </c>
      <c r="F7389" s="1" t="s">
        <v>235</v>
      </c>
      <c r="G7389" s="1" t="s">
        <v>216</v>
      </c>
      <c r="H7389" s="1" t="s">
        <v>240</v>
      </c>
    </row>
    <row r="7390" spans="1:8" x14ac:dyDescent="0.25">
      <c r="A7390" s="1">
        <v>430389</v>
      </c>
      <c r="B7390" s="1" t="s">
        <v>1529</v>
      </c>
      <c r="C7390" s="1">
        <v>121136503</v>
      </c>
      <c r="D7390" s="1">
        <v>389</v>
      </c>
      <c r="E7390" s="1" t="s">
        <v>1924</v>
      </c>
      <c r="F7390" s="1" t="s">
        <v>235</v>
      </c>
      <c r="G7390" s="1" t="s">
        <v>216</v>
      </c>
      <c r="H7390" s="1" t="s">
        <v>240</v>
      </c>
    </row>
    <row r="7391" spans="1:8" x14ac:dyDescent="0.25">
      <c r="A7391" s="1">
        <v>430390</v>
      </c>
      <c r="B7391" s="1" t="s">
        <v>1529</v>
      </c>
      <c r="C7391" s="1">
        <v>121136603</v>
      </c>
      <c r="D7391" s="1">
        <v>390</v>
      </c>
      <c r="E7391" s="1" t="s">
        <v>1925</v>
      </c>
      <c r="F7391" s="1" t="s">
        <v>235</v>
      </c>
      <c r="G7391" s="1" t="s">
        <v>216</v>
      </c>
      <c r="H7391" s="1" t="s">
        <v>240</v>
      </c>
    </row>
    <row r="7392" spans="1:8" x14ac:dyDescent="0.25">
      <c r="A7392" s="1">
        <v>430391</v>
      </c>
      <c r="B7392" s="1" t="s">
        <v>1529</v>
      </c>
      <c r="C7392" s="1">
        <v>121139004</v>
      </c>
      <c r="D7392" s="1">
        <v>391</v>
      </c>
      <c r="E7392" s="1" t="s">
        <v>1926</v>
      </c>
      <c r="F7392" s="1" t="s">
        <v>235</v>
      </c>
      <c r="G7392" s="1" t="s">
        <v>216</v>
      </c>
      <c r="H7392" s="1" t="s">
        <v>240</v>
      </c>
    </row>
    <row r="7393" spans="1:8" x14ac:dyDescent="0.25">
      <c r="A7393" s="1">
        <v>430392</v>
      </c>
      <c r="B7393" s="1" t="s">
        <v>1529</v>
      </c>
      <c r="C7393" s="1">
        <v>121390302</v>
      </c>
      <c r="D7393" s="1">
        <v>392</v>
      </c>
      <c r="E7393" s="1" t="s">
        <v>1927</v>
      </c>
      <c r="F7393" s="1" t="s">
        <v>235</v>
      </c>
      <c r="G7393" s="1" t="s">
        <v>217</v>
      </c>
      <c r="H7393" s="1" t="s">
        <v>240</v>
      </c>
    </row>
    <row r="7394" spans="1:8" x14ac:dyDescent="0.25">
      <c r="A7394" s="1">
        <v>430393</v>
      </c>
      <c r="B7394" s="1" t="s">
        <v>1529</v>
      </c>
      <c r="C7394" s="1">
        <v>121391303</v>
      </c>
      <c r="D7394" s="1">
        <v>393</v>
      </c>
      <c r="E7394" s="1" t="s">
        <v>1928</v>
      </c>
      <c r="F7394" s="1" t="s">
        <v>235</v>
      </c>
      <c r="G7394" s="1" t="s">
        <v>217</v>
      </c>
      <c r="H7394" s="1" t="s">
        <v>240</v>
      </c>
    </row>
    <row r="7395" spans="1:8" x14ac:dyDescent="0.25">
      <c r="A7395" s="1">
        <v>430394</v>
      </c>
      <c r="B7395" s="1" t="s">
        <v>1529</v>
      </c>
      <c r="C7395" s="1">
        <v>121392303</v>
      </c>
      <c r="D7395" s="1">
        <v>394</v>
      </c>
      <c r="E7395" s="1" t="s">
        <v>1929</v>
      </c>
      <c r="F7395" s="1" t="s">
        <v>235</v>
      </c>
      <c r="G7395" s="1" t="s">
        <v>217</v>
      </c>
      <c r="H7395" s="1" t="s">
        <v>240</v>
      </c>
    </row>
    <row r="7396" spans="1:8" x14ac:dyDescent="0.25">
      <c r="A7396" s="1">
        <v>430395</v>
      </c>
      <c r="B7396" s="1" t="s">
        <v>1529</v>
      </c>
      <c r="C7396" s="1">
        <v>121394503</v>
      </c>
      <c r="D7396" s="1">
        <v>395</v>
      </c>
      <c r="E7396" s="1" t="s">
        <v>1930</v>
      </c>
      <c r="F7396" s="1" t="s">
        <v>235</v>
      </c>
      <c r="G7396" s="1" t="s">
        <v>217</v>
      </c>
      <c r="H7396" s="1" t="s">
        <v>240</v>
      </c>
    </row>
    <row r="7397" spans="1:8" x14ac:dyDescent="0.25">
      <c r="A7397" s="1">
        <v>430396</v>
      </c>
      <c r="B7397" s="1" t="s">
        <v>1529</v>
      </c>
      <c r="C7397" s="1">
        <v>121394603</v>
      </c>
      <c r="D7397" s="1">
        <v>396</v>
      </c>
      <c r="E7397" s="1" t="s">
        <v>1931</v>
      </c>
      <c r="F7397" s="1" t="s">
        <v>235</v>
      </c>
      <c r="G7397" s="1" t="s">
        <v>217</v>
      </c>
      <c r="H7397" s="1" t="s">
        <v>240</v>
      </c>
    </row>
    <row r="7398" spans="1:8" x14ac:dyDescent="0.25">
      <c r="A7398" s="1">
        <v>430397</v>
      </c>
      <c r="B7398" s="1" t="s">
        <v>1529</v>
      </c>
      <c r="C7398" s="1">
        <v>121395103</v>
      </c>
      <c r="D7398" s="1">
        <v>397</v>
      </c>
      <c r="E7398" s="1" t="s">
        <v>1932</v>
      </c>
      <c r="F7398" s="1" t="s">
        <v>235</v>
      </c>
      <c r="G7398" s="1" t="s">
        <v>217</v>
      </c>
      <c r="H7398" s="1" t="s">
        <v>240</v>
      </c>
    </row>
    <row r="7399" spans="1:8" x14ac:dyDescent="0.25">
      <c r="A7399" s="1">
        <v>430398</v>
      </c>
      <c r="B7399" s="1" t="s">
        <v>1529</v>
      </c>
      <c r="C7399" s="1">
        <v>121395603</v>
      </c>
      <c r="D7399" s="1">
        <v>398</v>
      </c>
      <c r="E7399" s="1" t="s">
        <v>1933</v>
      </c>
      <c r="F7399" s="1" t="s">
        <v>235</v>
      </c>
      <c r="G7399" s="1" t="s">
        <v>217</v>
      </c>
      <c r="H7399" s="1" t="s">
        <v>240</v>
      </c>
    </row>
    <row r="7400" spans="1:8" x14ac:dyDescent="0.25">
      <c r="A7400" s="1">
        <v>430399</v>
      </c>
      <c r="B7400" s="1" t="s">
        <v>1529</v>
      </c>
      <c r="C7400" s="1">
        <v>121395703</v>
      </c>
      <c r="D7400" s="1">
        <v>399</v>
      </c>
      <c r="E7400" s="1" t="s">
        <v>1934</v>
      </c>
      <c r="F7400" s="1" t="s">
        <v>235</v>
      </c>
      <c r="G7400" s="1" t="s">
        <v>217</v>
      </c>
      <c r="H7400" s="1" t="s">
        <v>240</v>
      </c>
    </row>
    <row r="7401" spans="1:8" x14ac:dyDescent="0.25">
      <c r="A7401" s="1">
        <v>430400</v>
      </c>
      <c r="B7401" s="1" t="s">
        <v>1529</v>
      </c>
      <c r="C7401" s="1">
        <v>121397803</v>
      </c>
      <c r="D7401" s="1">
        <v>400</v>
      </c>
      <c r="E7401" s="1" t="s">
        <v>1935</v>
      </c>
      <c r="F7401" s="1" t="s">
        <v>235</v>
      </c>
      <c r="G7401" s="1" t="s">
        <v>217</v>
      </c>
      <c r="H7401" s="1" t="s">
        <v>240</v>
      </c>
    </row>
    <row r="7402" spans="1:8" x14ac:dyDescent="0.25">
      <c r="A7402" s="1">
        <v>430401</v>
      </c>
      <c r="B7402" s="1" t="s">
        <v>1529</v>
      </c>
      <c r="C7402" s="1">
        <v>122091002</v>
      </c>
      <c r="D7402" s="1">
        <v>401</v>
      </c>
      <c r="E7402" s="1" t="s">
        <v>1936</v>
      </c>
      <c r="F7402" s="1" t="s">
        <v>237</v>
      </c>
      <c r="G7402" s="1" t="s">
        <v>218</v>
      </c>
      <c r="H7402" s="1" t="s">
        <v>240</v>
      </c>
    </row>
    <row r="7403" spans="1:8" x14ac:dyDescent="0.25">
      <c r="A7403" s="1">
        <v>430402</v>
      </c>
      <c r="B7403" s="1" t="s">
        <v>1529</v>
      </c>
      <c r="C7403" s="1">
        <v>122091303</v>
      </c>
      <c r="D7403" s="1">
        <v>402</v>
      </c>
      <c r="E7403" s="1" t="s">
        <v>1937</v>
      </c>
      <c r="F7403" s="1" t="s">
        <v>237</v>
      </c>
      <c r="G7403" s="1" t="s">
        <v>218</v>
      </c>
      <c r="H7403" s="1" t="s">
        <v>240</v>
      </c>
    </row>
    <row r="7404" spans="1:8" x14ac:dyDescent="0.25">
      <c r="A7404" s="1">
        <v>430403</v>
      </c>
      <c r="B7404" s="1" t="s">
        <v>1529</v>
      </c>
      <c r="C7404" s="1">
        <v>122091352</v>
      </c>
      <c r="D7404" s="1">
        <v>403</v>
      </c>
      <c r="E7404" s="1" t="s">
        <v>1938</v>
      </c>
      <c r="F7404" s="1" t="s">
        <v>237</v>
      </c>
      <c r="G7404" s="1" t="s">
        <v>218</v>
      </c>
      <c r="H7404" s="1" t="s">
        <v>240</v>
      </c>
    </row>
    <row r="7405" spans="1:8" x14ac:dyDescent="0.25">
      <c r="A7405" s="1">
        <v>430404</v>
      </c>
      <c r="B7405" s="1" t="s">
        <v>1529</v>
      </c>
      <c r="C7405" s="1">
        <v>122092002</v>
      </c>
      <c r="D7405" s="1">
        <v>404</v>
      </c>
      <c r="E7405" s="1" t="s">
        <v>1939</v>
      </c>
      <c r="F7405" s="1" t="s">
        <v>237</v>
      </c>
      <c r="G7405" s="1" t="s">
        <v>218</v>
      </c>
      <c r="H7405" s="1" t="s">
        <v>240</v>
      </c>
    </row>
    <row r="7406" spans="1:8" x14ac:dyDescent="0.25">
      <c r="A7406" s="1">
        <v>430405</v>
      </c>
      <c r="B7406" s="1" t="s">
        <v>1529</v>
      </c>
      <c r="C7406" s="1">
        <v>122092102</v>
      </c>
      <c r="D7406" s="1">
        <v>405</v>
      </c>
      <c r="E7406" s="1" t="s">
        <v>1940</v>
      </c>
      <c r="F7406" s="1" t="s">
        <v>237</v>
      </c>
      <c r="G7406" s="1" t="s">
        <v>218</v>
      </c>
      <c r="H7406" s="1" t="s">
        <v>240</v>
      </c>
    </row>
    <row r="7407" spans="1:8" x14ac:dyDescent="0.25">
      <c r="A7407" s="1">
        <v>430406</v>
      </c>
      <c r="B7407" s="1" t="s">
        <v>1529</v>
      </c>
      <c r="C7407" s="1">
        <v>122092353</v>
      </c>
      <c r="D7407" s="1">
        <v>406</v>
      </c>
      <c r="E7407" s="1" t="s">
        <v>1941</v>
      </c>
      <c r="F7407" s="1" t="s">
        <v>237</v>
      </c>
      <c r="G7407" s="1" t="s">
        <v>218</v>
      </c>
      <c r="H7407" s="1" t="s">
        <v>240</v>
      </c>
    </row>
    <row r="7408" spans="1:8" x14ac:dyDescent="0.25">
      <c r="A7408" s="1">
        <v>430407</v>
      </c>
      <c r="B7408" s="1" t="s">
        <v>1529</v>
      </c>
      <c r="C7408" s="1">
        <v>122097203</v>
      </c>
      <c r="D7408" s="1">
        <v>407</v>
      </c>
      <c r="E7408" s="1" t="s">
        <v>1942</v>
      </c>
      <c r="F7408" s="1" t="s">
        <v>237</v>
      </c>
      <c r="G7408" s="1" t="s">
        <v>218</v>
      </c>
      <c r="H7408" s="1" t="s">
        <v>240</v>
      </c>
    </row>
    <row r="7409" spans="1:8" x14ac:dyDescent="0.25">
      <c r="A7409" s="1">
        <v>430408</v>
      </c>
      <c r="B7409" s="1" t="s">
        <v>1529</v>
      </c>
      <c r="C7409" s="1">
        <v>122097502</v>
      </c>
      <c r="D7409" s="1">
        <v>408</v>
      </c>
      <c r="E7409" s="1" t="s">
        <v>1943</v>
      </c>
      <c r="F7409" s="1" t="s">
        <v>237</v>
      </c>
      <c r="G7409" s="1" t="s">
        <v>218</v>
      </c>
      <c r="H7409" s="1" t="s">
        <v>240</v>
      </c>
    </row>
    <row r="7410" spans="1:8" x14ac:dyDescent="0.25">
      <c r="A7410" s="1">
        <v>430409</v>
      </c>
      <c r="B7410" s="1" t="s">
        <v>1529</v>
      </c>
      <c r="C7410" s="1">
        <v>122097604</v>
      </c>
      <c r="D7410" s="1">
        <v>409</v>
      </c>
      <c r="E7410" s="1" t="s">
        <v>1944</v>
      </c>
      <c r="F7410" s="1" t="s">
        <v>237</v>
      </c>
      <c r="G7410" s="1" t="s">
        <v>218</v>
      </c>
      <c r="H7410" s="1" t="s">
        <v>240</v>
      </c>
    </row>
    <row r="7411" spans="1:8" x14ac:dyDescent="0.25">
      <c r="A7411" s="1">
        <v>430410</v>
      </c>
      <c r="B7411" s="1" t="s">
        <v>1529</v>
      </c>
      <c r="C7411" s="1">
        <v>122098003</v>
      </c>
      <c r="D7411" s="1">
        <v>410</v>
      </c>
      <c r="E7411" s="1" t="s">
        <v>1945</v>
      </c>
      <c r="F7411" s="1" t="s">
        <v>237</v>
      </c>
      <c r="G7411" s="1" t="s">
        <v>218</v>
      </c>
      <c r="H7411" s="1" t="s">
        <v>240</v>
      </c>
    </row>
    <row r="7412" spans="1:8" x14ac:dyDescent="0.25">
      <c r="A7412" s="1">
        <v>430411</v>
      </c>
      <c r="B7412" s="1" t="s">
        <v>1529</v>
      </c>
      <c r="C7412" s="1">
        <v>122098103</v>
      </c>
      <c r="D7412" s="1">
        <v>411</v>
      </c>
      <c r="E7412" s="1" t="s">
        <v>1946</v>
      </c>
      <c r="F7412" s="1" t="s">
        <v>237</v>
      </c>
      <c r="G7412" s="1" t="s">
        <v>218</v>
      </c>
      <c r="H7412" s="1" t="s">
        <v>240</v>
      </c>
    </row>
    <row r="7413" spans="1:8" x14ac:dyDescent="0.25">
      <c r="A7413" s="1">
        <v>430412</v>
      </c>
      <c r="B7413" s="1" t="s">
        <v>1529</v>
      </c>
      <c r="C7413" s="1">
        <v>122098202</v>
      </c>
      <c r="D7413" s="1">
        <v>412</v>
      </c>
      <c r="E7413" s="1" t="s">
        <v>1947</v>
      </c>
      <c r="F7413" s="1" t="s">
        <v>237</v>
      </c>
      <c r="G7413" s="1" t="s">
        <v>218</v>
      </c>
      <c r="H7413" s="1" t="s">
        <v>240</v>
      </c>
    </row>
    <row r="7414" spans="1:8" x14ac:dyDescent="0.25">
      <c r="A7414" s="1">
        <v>430413</v>
      </c>
      <c r="B7414" s="1" t="s">
        <v>1529</v>
      </c>
      <c r="C7414" s="1">
        <v>122098403</v>
      </c>
      <c r="D7414" s="1">
        <v>413</v>
      </c>
      <c r="E7414" s="1" t="s">
        <v>1948</v>
      </c>
      <c r="F7414" s="1" t="s">
        <v>237</v>
      </c>
      <c r="G7414" s="1" t="s">
        <v>218</v>
      </c>
      <c r="H7414" s="1" t="s">
        <v>240</v>
      </c>
    </row>
    <row r="7415" spans="1:8" x14ac:dyDescent="0.25">
      <c r="A7415" s="1">
        <v>430414</v>
      </c>
      <c r="B7415" s="1" t="s">
        <v>1529</v>
      </c>
      <c r="C7415" s="1">
        <v>123460302</v>
      </c>
      <c r="D7415" s="1">
        <v>414</v>
      </c>
      <c r="E7415" s="1" t="s">
        <v>1949</v>
      </c>
      <c r="F7415" s="1" t="s">
        <v>237</v>
      </c>
      <c r="G7415" s="1" t="s">
        <v>219</v>
      </c>
      <c r="H7415" s="1" t="s">
        <v>240</v>
      </c>
    </row>
    <row r="7416" spans="1:8" x14ac:dyDescent="0.25">
      <c r="A7416" s="1">
        <v>430415</v>
      </c>
      <c r="B7416" s="1" t="s">
        <v>1529</v>
      </c>
      <c r="C7416" s="1">
        <v>123460504</v>
      </c>
      <c r="D7416" s="1">
        <v>415</v>
      </c>
      <c r="E7416" s="1" t="s">
        <v>1950</v>
      </c>
      <c r="F7416" s="1" t="s">
        <v>237</v>
      </c>
      <c r="G7416" s="1" t="s">
        <v>219</v>
      </c>
      <c r="H7416" s="1" t="s">
        <v>240</v>
      </c>
    </row>
    <row r="7417" spans="1:8" x14ac:dyDescent="0.25">
      <c r="A7417" s="1">
        <v>430416</v>
      </c>
      <c r="B7417" s="1" t="s">
        <v>1529</v>
      </c>
      <c r="C7417" s="1">
        <v>123461302</v>
      </c>
      <c r="D7417" s="1">
        <v>416</v>
      </c>
      <c r="E7417" s="1" t="s">
        <v>1951</v>
      </c>
      <c r="F7417" s="1" t="s">
        <v>237</v>
      </c>
      <c r="G7417" s="1" t="s">
        <v>219</v>
      </c>
      <c r="H7417" s="1" t="s">
        <v>240</v>
      </c>
    </row>
    <row r="7418" spans="1:8" x14ac:dyDescent="0.25">
      <c r="A7418" s="1">
        <v>430417</v>
      </c>
      <c r="B7418" s="1" t="s">
        <v>1529</v>
      </c>
      <c r="C7418" s="1">
        <v>123461602</v>
      </c>
      <c r="D7418" s="1">
        <v>417</v>
      </c>
      <c r="E7418" s="1" t="s">
        <v>1952</v>
      </c>
      <c r="F7418" s="1" t="s">
        <v>237</v>
      </c>
      <c r="G7418" s="1" t="s">
        <v>219</v>
      </c>
      <c r="H7418" s="1" t="s">
        <v>240</v>
      </c>
    </row>
    <row r="7419" spans="1:8" x14ac:dyDescent="0.25">
      <c r="A7419" s="1">
        <v>430418</v>
      </c>
      <c r="B7419" s="1" t="s">
        <v>1529</v>
      </c>
      <c r="C7419" s="1">
        <v>123463603</v>
      </c>
      <c r="D7419" s="1">
        <v>418</v>
      </c>
      <c r="E7419" s="1" t="s">
        <v>1953</v>
      </c>
      <c r="F7419" s="1" t="s">
        <v>237</v>
      </c>
      <c r="G7419" s="1" t="s">
        <v>219</v>
      </c>
      <c r="H7419" s="1" t="s">
        <v>240</v>
      </c>
    </row>
    <row r="7420" spans="1:8" x14ac:dyDescent="0.25">
      <c r="A7420" s="1">
        <v>430419</v>
      </c>
      <c r="B7420" s="1" t="s">
        <v>1529</v>
      </c>
      <c r="C7420" s="1">
        <v>123463803</v>
      </c>
      <c r="D7420" s="1">
        <v>419</v>
      </c>
      <c r="E7420" s="1" t="s">
        <v>1954</v>
      </c>
      <c r="F7420" s="1" t="s">
        <v>237</v>
      </c>
      <c r="G7420" s="1" t="s">
        <v>219</v>
      </c>
      <c r="H7420" s="1" t="s">
        <v>240</v>
      </c>
    </row>
    <row r="7421" spans="1:8" x14ac:dyDescent="0.25">
      <c r="A7421" s="1">
        <v>430420</v>
      </c>
      <c r="B7421" s="1" t="s">
        <v>1529</v>
      </c>
      <c r="C7421" s="1">
        <v>123464502</v>
      </c>
      <c r="D7421" s="1">
        <v>420</v>
      </c>
      <c r="E7421" s="1" t="s">
        <v>1955</v>
      </c>
      <c r="F7421" s="1" t="s">
        <v>237</v>
      </c>
      <c r="G7421" s="1" t="s">
        <v>219</v>
      </c>
      <c r="H7421" s="1" t="s">
        <v>240</v>
      </c>
    </row>
    <row r="7422" spans="1:8" x14ac:dyDescent="0.25">
      <c r="A7422" s="1">
        <v>430421</v>
      </c>
      <c r="B7422" s="1" t="s">
        <v>1529</v>
      </c>
      <c r="C7422" s="1">
        <v>123464603</v>
      </c>
      <c r="D7422" s="1">
        <v>421</v>
      </c>
      <c r="E7422" s="1" t="s">
        <v>1956</v>
      </c>
      <c r="F7422" s="1" t="s">
        <v>237</v>
      </c>
      <c r="G7422" s="1" t="s">
        <v>219</v>
      </c>
      <c r="H7422" s="1" t="s">
        <v>240</v>
      </c>
    </row>
    <row r="7423" spans="1:8" x14ac:dyDescent="0.25">
      <c r="A7423" s="1">
        <v>430422</v>
      </c>
      <c r="B7423" s="1" t="s">
        <v>1529</v>
      </c>
      <c r="C7423" s="1">
        <v>123465303</v>
      </c>
      <c r="D7423" s="1">
        <v>422</v>
      </c>
      <c r="E7423" s="1" t="s">
        <v>1957</v>
      </c>
      <c r="F7423" s="1" t="s">
        <v>237</v>
      </c>
      <c r="G7423" s="1" t="s">
        <v>219</v>
      </c>
      <c r="H7423" s="1" t="s">
        <v>240</v>
      </c>
    </row>
    <row r="7424" spans="1:8" x14ac:dyDescent="0.25">
      <c r="A7424" s="1">
        <v>430423</v>
      </c>
      <c r="B7424" s="1" t="s">
        <v>1529</v>
      </c>
      <c r="C7424" s="1">
        <v>123465602</v>
      </c>
      <c r="D7424" s="1">
        <v>423</v>
      </c>
      <c r="E7424" s="1" t="s">
        <v>1958</v>
      </c>
      <c r="F7424" s="1" t="s">
        <v>237</v>
      </c>
      <c r="G7424" s="1" t="s">
        <v>219</v>
      </c>
      <c r="H7424" s="1" t="s">
        <v>240</v>
      </c>
    </row>
    <row r="7425" spans="1:8" x14ac:dyDescent="0.25">
      <c r="A7425" s="1">
        <v>430424</v>
      </c>
      <c r="B7425" s="1" t="s">
        <v>1529</v>
      </c>
      <c r="C7425" s="1">
        <v>123465702</v>
      </c>
      <c r="D7425" s="1">
        <v>424</v>
      </c>
      <c r="E7425" s="1" t="s">
        <v>1959</v>
      </c>
      <c r="F7425" s="1" t="s">
        <v>237</v>
      </c>
      <c r="G7425" s="1" t="s">
        <v>219</v>
      </c>
      <c r="H7425" s="1" t="s">
        <v>240</v>
      </c>
    </row>
    <row r="7426" spans="1:8" x14ac:dyDescent="0.25">
      <c r="A7426" s="1">
        <v>430425</v>
      </c>
      <c r="B7426" s="1" t="s">
        <v>1529</v>
      </c>
      <c r="C7426" s="1">
        <v>123466103</v>
      </c>
      <c r="D7426" s="1">
        <v>425</v>
      </c>
      <c r="E7426" s="1" t="s">
        <v>1960</v>
      </c>
      <c r="F7426" s="1" t="s">
        <v>237</v>
      </c>
      <c r="G7426" s="1" t="s">
        <v>219</v>
      </c>
      <c r="H7426" s="1" t="s">
        <v>240</v>
      </c>
    </row>
    <row r="7427" spans="1:8" x14ac:dyDescent="0.25">
      <c r="A7427" s="1">
        <v>430426</v>
      </c>
      <c r="B7427" s="1" t="s">
        <v>1529</v>
      </c>
      <c r="C7427" s="1">
        <v>123466303</v>
      </c>
      <c r="D7427" s="1">
        <v>426</v>
      </c>
      <c r="E7427" s="1" t="s">
        <v>1961</v>
      </c>
      <c r="F7427" s="1" t="s">
        <v>237</v>
      </c>
      <c r="G7427" s="1" t="s">
        <v>219</v>
      </c>
      <c r="H7427" s="1" t="s">
        <v>240</v>
      </c>
    </row>
    <row r="7428" spans="1:8" x14ac:dyDescent="0.25">
      <c r="A7428" s="1">
        <v>430427</v>
      </c>
      <c r="B7428" s="1" t="s">
        <v>1529</v>
      </c>
      <c r="C7428" s="1">
        <v>123466403</v>
      </c>
      <c r="D7428" s="1">
        <v>427</v>
      </c>
      <c r="E7428" s="1" t="s">
        <v>1962</v>
      </c>
      <c r="F7428" s="1" t="s">
        <v>237</v>
      </c>
      <c r="G7428" s="1" t="s">
        <v>219</v>
      </c>
      <c r="H7428" s="1" t="s">
        <v>240</v>
      </c>
    </row>
    <row r="7429" spans="1:8" x14ac:dyDescent="0.25">
      <c r="A7429" s="1">
        <v>430428</v>
      </c>
      <c r="B7429" s="1" t="s">
        <v>1529</v>
      </c>
      <c r="C7429" s="1">
        <v>123467103</v>
      </c>
      <c r="D7429" s="1">
        <v>428</v>
      </c>
      <c r="E7429" s="1" t="s">
        <v>1963</v>
      </c>
      <c r="F7429" s="1" t="s">
        <v>237</v>
      </c>
      <c r="G7429" s="1" t="s">
        <v>219</v>
      </c>
      <c r="H7429" s="1" t="s">
        <v>240</v>
      </c>
    </row>
    <row r="7430" spans="1:8" x14ac:dyDescent="0.25">
      <c r="A7430" s="1">
        <v>430429</v>
      </c>
      <c r="B7430" s="1" t="s">
        <v>1529</v>
      </c>
      <c r="C7430" s="1">
        <v>123467203</v>
      </c>
      <c r="D7430" s="1">
        <v>429</v>
      </c>
      <c r="E7430" s="1" t="s">
        <v>1964</v>
      </c>
      <c r="F7430" s="1" t="s">
        <v>237</v>
      </c>
      <c r="G7430" s="1" t="s">
        <v>219</v>
      </c>
      <c r="H7430" s="1" t="s">
        <v>240</v>
      </c>
    </row>
    <row r="7431" spans="1:8" x14ac:dyDescent="0.25">
      <c r="A7431" s="1">
        <v>430430</v>
      </c>
      <c r="B7431" s="1" t="s">
        <v>1529</v>
      </c>
      <c r="C7431" s="1">
        <v>123467303</v>
      </c>
      <c r="D7431" s="1">
        <v>430</v>
      </c>
      <c r="E7431" s="1" t="s">
        <v>1965</v>
      </c>
      <c r="F7431" s="1" t="s">
        <v>237</v>
      </c>
      <c r="G7431" s="1" t="s">
        <v>219</v>
      </c>
      <c r="H7431" s="1" t="s">
        <v>240</v>
      </c>
    </row>
    <row r="7432" spans="1:8" x14ac:dyDescent="0.25">
      <c r="A7432" s="1">
        <v>430431</v>
      </c>
      <c r="B7432" s="1" t="s">
        <v>1529</v>
      </c>
      <c r="C7432" s="1">
        <v>123468303</v>
      </c>
      <c r="D7432" s="1">
        <v>431</v>
      </c>
      <c r="E7432" s="1" t="s">
        <v>1966</v>
      </c>
      <c r="F7432" s="1" t="s">
        <v>237</v>
      </c>
      <c r="G7432" s="1" t="s">
        <v>219</v>
      </c>
      <c r="H7432" s="1" t="s">
        <v>240</v>
      </c>
    </row>
    <row r="7433" spans="1:8" x14ac:dyDescent="0.25">
      <c r="A7433" s="1">
        <v>430432</v>
      </c>
      <c r="B7433" s="1" t="s">
        <v>1529</v>
      </c>
      <c r="C7433" s="1">
        <v>123468402</v>
      </c>
      <c r="D7433" s="1">
        <v>432</v>
      </c>
      <c r="E7433" s="1" t="s">
        <v>1967</v>
      </c>
      <c r="F7433" s="1" t="s">
        <v>237</v>
      </c>
      <c r="G7433" s="1" t="s">
        <v>219</v>
      </c>
      <c r="H7433" s="1" t="s">
        <v>240</v>
      </c>
    </row>
    <row r="7434" spans="1:8" x14ac:dyDescent="0.25">
      <c r="A7434" s="1">
        <v>430433</v>
      </c>
      <c r="B7434" s="1" t="s">
        <v>1529</v>
      </c>
      <c r="C7434" s="1">
        <v>123468503</v>
      </c>
      <c r="D7434" s="1">
        <v>433</v>
      </c>
      <c r="E7434" s="1" t="s">
        <v>1968</v>
      </c>
      <c r="F7434" s="1" t="s">
        <v>237</v>
      </c>
      <c r="G7434" s="1" t="s">
        <v>219</v>
      </c>
      <c r="H7434" s="1" t="s">
        <v>240</v>
      </c>
    </row>
    <row r="7435" spans="1:8" x14ac:dyDescent="0.25">
      <c r="A7435" s="1">
        <v>430434</v>
      </c>
      <c r="B7435" s="1" t="s">
        <v>1529</v>
      </c>
      <c r="C7435" s="1">
        <v>123468603</v>
      </c>
      <c r="D7435" s="1">
        <v>434</v>
      </c>
      <c r="E7435" s="1" t="s">
        <v>1969</v>
      </c>
      <c r="F7435" s="1" t="s">
        <v>237</v>
      </c>
      <c r="G7435" s="1" t="s">
        <v>219</v>
      </c>
      <c r="H7435" s="1" t="s">
        <v>240</v>
      </c>
    </row>
    <row r="7436" spans="1:8" x14ac:dyDescent="0.25">
      <c r="A7436" s="1">
        <v>430435</v>
      </c>
      <c r="B7436" s="1" t="s">
        <v>1529</v>
      </c>
      <c r="C7436" s="1">
        <v>123469303</v>
      </c>
      <c r="D7436" s="1">
        <v>435</v>
      </c>
      <c r="E7436" s="1" t="s">
        <v>1970</v>
      </c>
      <c r="F7436" s="1" t="s">
        <v>237</v>
      </c>
      <c r="G7436" s="1" t="s">
        <v>219</v>
      </c>
      <c r="H7436" s="1" t="s">
        <v>240</v>
      </c>
    </row>
    <row r="7437" spans="1:8" x14ac:dyDescent="0.25">
      <c r="A7437" s="1">
        <v>430436</v>
      </c>
      <c r="B7437" s="1" t="s">
        <v>1529</v>
      </c>
      <c r="C7437" s="1">
        <v>124150503</v>
      </c>
      <c r="D7437" s="1">
        <v>436</v>
      </c>
      <c r="E7437" s="1" t="s">
        <v>1971</v>
      </c>
      <c r="F7437" s="1" t="s">
        <v>238</v>
      </c>
      <c r="G7437" s="1" t="s">
        <v>220</v>
      </c>
      <c r="H7437" s="1" t="s">
        <v>240</v>
      </c>
    </row>
    <row r="7438" spans="1:8" x14ac:dyDescent="0.25">
      <c r="A7438" s="1">
        <v>430437</v>
      </c>
      <c r="B7438" s="1" t="s">
        <v>1529</v>
      </c>
      <c r="C7438" s="1">
        <v>124151902</v>
      </c>
      <c r="D7438" s="1">
        <v>437</v>
      </c>
      <c r="E7438" s="1" t="s">
        <v>1972</v>
      </c>
      <c r="F7438" s="1" t="s">
        <v>238</v>
      </c>
      <c r="G7438" s="1" t="s">
        <v>220</v>
      </c>
      <c r="H7438" s="1" t="s">
        <v>240</v>
      </c>
    </row>
    <row r="7439" spans="1:8" x14ac:dyDescent="0.25">
      <c r="A7439" s="1">
        <v>430438</v>
      </c>
      <c r="B7439" s="1" t="s">
        <v>1529</v>
      </c>
      <c r="C7439" s="1">
        <v>124152003</v>
      </c>
      <c r="D7439" s="1">
        <v>438</v>
      </c>
      <c r="E7439" s="1" t="s">
        <v>1973</v>
      </c>
      <c r="F7439" s="1" t="s">
        <v>238</v>
      </c>
      <c r="G7439" s="1" t="s">
        <v>220</v>
      </c>
      <c r="H7439" s="1" t="s">
        <v>240</v>
      </c>
    </row>
    <row r="7440" spans="1:8" x14ac:dyDescent="0.25">
      <c r="A7440" s="1">
        <v>430439</v>
      </c>
      <c r="B7440" s="1" t="s">
        <v>1529</v>
      </c>
      <c r="C7440" s="1">
        <v>124153503</v>
      </c>
      <c r="D7440" s="1">
        <v>439</v>
      </c>
      <c r="E7440" s="1" t="s">
        <v>1974</v>
      </c>
      <c r="F7440" s="1" t="s">
        <v>238</v>
      </c>
      <c r="G7440" s="1" t="s">
        <v>220</v>
      </c>
      <c r="H7440" s="1" t="s">
        <v>240</v>
      </c>
    </row>
    <row r="7441" spans="1:8" x14ac:dyDescent="0.25">
      <c r="A7441" s="1">
        <v>430440</v>
      </c>
      <c r="B7441" s="1" t="s">
        <v>1529</v>
      </c>
      <c r="C7441" s="1">
        <v>124154003</v>
      </c>
      <c r="D7441" s="1">
        <v>440</v>
      </c>
      <c r="E7441" s="1" t="s">
        <v>1975</v>
      </c>
      <c r="F7441" s="1" t="s">
        <v>238</v>
      </c>
      <c r="G7441" s="1" t="s">
        <v>220</v>
      </c>
      <c r="H7441" s="1" t="s">
        <v>240</v>
      </c>
    </row>
    <row r="7442" spans="1:8" x14ac:dyDescent="0.25">
      <c r="A7442" s="1">
        <v>430441</v>
      </c>
      <c r="B7442" s="1" t="s">
        <v>1529</v>
      </c>
      <c r="C7442" s="1">
        <v>124156503</v>
      </c>
      <c r="D7442" s="1">
        <v>441</v>
      </c>
      <c r="E7442" s="1" t="s">
        <v>1976</v>
      </c>
      <c r="F7442" s="1" t="s">
        <v>238</v>
      </c>
      <c r="G7442" s="1" t="s">
        <v>220</v>
      </c>
      <c r="H7442" s="1" t="s">
        <v>240</v>
      </c>
    </row>
    <row r="7443" spans="1:8" x14ac:dyDescent="0.25">
      <c r="A7443" s="1">
        <v>430442</v>
      </c>
      <c r="B7443" s="1" t="s">
        <v>1529</v>
      </c>
      <c r="C7443" s="1">
        <v>124156603</v>
      </c>
      <c r="D7443" s="1">
        <v>442</v>
      </c>
      <c r="E7443" s="1" t="s">
        <v>1977</v>
      </c>
      <c r="F7443" s="1" t="s">
        <v>238</v>
      </c>
      <c r="G7443" s="1" t="s">
        <v>220</v>
      </c>
      <c r="H7443" s="1" t="s">
        <v>240</v>
      </c>
    </row>
    <row r="7444" spans="1:8" x14ac:dyDescent="0.25">
      <c r="A7444" s="1">
        <v>430443</v>
      </c>
      <c r="B7444" s="1" t="s">
        <v>1529</v>
      </c>
      <c r="C7444" s="1">
        <v>124156703</v>
      </c>
      <c r="D7444" s="1">
        <v>443</v>
      </c>
      <c r="E7444" s="1" t="s">
        <v>1978</v>
      </c>
      <c r="F7444" s="1" t="s">
        <v>238</v>
      </c>
      <c r="G7444" s="1" t="s">
        <v>220</v>
      </c>
      <c r="H7444" s="1" t="s">
        <v>240</v>
      </c>
    </row>
    <row r="7445" spans="1:8" x14ac:dyDescent="0.25">
      <c r="A7445" s="1">
        <v>430444</v>
      </c>
      <c r="B7445" s="1" t="s">
        <v>1529</v>
      </c>
      <c r="C7445" s="1">
        <v>124157203</v>
      </c>
      <c r="D7445" s="1">
        <v>444</v>
      </c>
      <c r="E7445" s="1" t="s">
        <v>1979</v>
      </c>
      <c r="F7445" s="1" t="s">
        <v>238</v>
      </c>
      <c r="G7445" s="1" t="s">
        <v>220</v>
      </c>
      <c r="H7445" s="1" t="s">
        <v>240</v>
      </c>
    </row>
    <row r="7446" spans="1:8" x14ac:dyDescent="0.25">
      <c r="A7446" s="1">
        <v>430445</v>
      </c>
      <c r="B7446" s="1" t="s">
        <v>1529</v>
      </c>
      <c r="C7446" s="1">
        <v>124157802</v>
      </c>
      <c r="D7446" s="1">
        <v>445</v>
      </c>
      <c r="E7446" s="1" t="s">
        <v>1980</v>
      </c>
      <c r="F7446" s="1" t="s">
        <v>238</v>
      </c>
      <c r="G7446" s="1" t="s">
        <v>220</v>
      </c>
      <c r="H7446" s="1" t="s">
        <v>240</v>
      </c>
    </row>
    <row r="7447" spans="1:8" x14ac:dyDescent="0.25">
      <c r="A7447" s="1">
        <v>430446</v>
      </c>
      <c r="B7447" s="1" t="s">
        <v>1529</v>
      </c>
      <c r="C7447" s="1">
        <v>124158503</v>
      </c>
      <c r="D7447" s="1">
        <v>446</v>
      </c>
      <c r="E7447" s="1" t="s">
        <v>1981</v>
      </c>
      <c r="F7447" s="1" t="s">
        <v>238</v>
      </c>
      <c r="G7447" s="1" t="s">
        <v>220</v>
      </c>
      <c r="H7447" s="1" t="s">
        <v>240</v>
      </c>
    </row>
    <row r="7448" spans="1:8" x14ac:dyDescent="0.25">
      <c r="A7448" s="1">
        <v>430447</v>
      </c>
      <c r="B7448" s="1" t="s">
        <v>1529</v>
      </c>
      <c r="C7448" s="1">
        <v>124159002</v>
      </c>
      <c r="D7448" s="1">
        <v>447</v>
      </c>
      <c r="E7448" s="1" t="s">
        <v>1982</v>
      </c>
      <c r="F7448" s="1" t="s">
        <v>238</v>
      </c>
      <c r="G7448" s="1" t="s">
        <v>220</v>
      </c>
      <c r="H7448" s="1" t="s">
        <v>240</v>
      </c>
    </row>
    <row r="7449" spans="1:8" x14ac:dyDescent="0.25">
      <c r="A7449" s="1">
        <v>430448</v>
      </c>
      <c r="B7449" s="1" t="s">
        <v>1529</v>
      </c>
      <c r="C7449" s="1">
        <v>125231232</v>
      </c>
      <c r="D7449" s="1">
        <v>448</v>
      </c>
      <c r="E7449" s="1" t="s">
        <v>1983</v>
      </c>
      <c r="F7449" s="1" t="s">
        <v>238</v>
      </c>
      <c r="G7449" s="1" t="s">
        <v>221</v>
      </c>
      <c r="H7449" s="1" t="s">
        <v>240</v>
      </c>
    </row>
    <row r="7450" spans="1:8" x14ac:dyDescent="0.25">
      <c r="A7450" s="1">
        <v>430449</v>
      </c>
      <c r="B7450" s="1" t="s">
        <v>1529</v>
      </c>
      <c r="C7450" s="1">
        <v>125231303</v>
      </c>
      <c r="D7450" s="1">
        <v>449</v>
      </c>
      <c r="E7450" s="1" t="s">
        <v>1984</v>
      </c>
      <c r="F7450" s="1" t="s">
        <v>238</v>
      </c>
      <c r="G7450" s="1" t="s">
        <v>221</v>
      </c>
      <c r="H7450" s="1" t="s">
        <v>240</v>
      </c>
    </row>
    <row r="7451" spans="1:8" x14ac:dyDescent="0.25">
      <c r="A7451" s="1">
        <v>430450</v>
      </c>
      <c r="B7451" s="1" t="s">
        <v>1529</v>
      </c>
      <c r="C7451" s="1">
        <v>125234103</v>
      </c>
      <c r="D7451" s="1">
        <v>450</v>
      </c>
      <c r="E7451" s="1" t="s">
        <v>1985</v>
      </c>
      <c r="F7451" s="1" t="s">
        <v>238</v>
      </c>
      <c r="G7451" s="1" t="s">
        <v>221</v>
      </c>
      <c r="H7451" s="1" t="s">
        <v>240</v>
      </c>
    </row>
    <row r="7452" spans="1:8" x14ac:dyDescent="0.25">
      <c r="A7452" s="1">
        <v>430451</v>
      </c>
      <c r="B7452" s="1" t="s">
        <v>1529</v>
      </c>
      <c r="C7452" s="1">
        <v>125234502</v>
      </c>
      <c r="D7452" s="1">
        <v>451</v>
      </c>
      <c r="E7452" s="1" t="s">
        <v>1986</v>
      </c>
      <c r="F7452" s="1" t="s">
        <v>238</v>
      </c>
      <c r="G7452" s="1" t="s">
        <v>221</v>
      </c>
      <c r="H7452" s="1" t="s">
        <v>240</v>
      </c>
    </row>
    <row r="7453" spans="1:8" x14ac:dyDescent="0.25">
      <c r="A7453" s="1">
        <v>430452</v>
      </c>
      <c r="B7453" s="1" t="s">
        <v>1529</v>
      </c>
      <c r="C7453" s="1">
        <v>125235103</v>
      </c>
      <c r="D7453" s="1">
        <v>452</v>
      </c>
      <c r="E7453" s="1" t="s">
        <v>1987</v>
      </c>
      <c r="F7453" s="1" t="s">
        <v>238</v>
      </c>
      <c r="G7453" s="1" t="s">
        <v>221</v>
      </c>
      <c r="H7453" s="1" t="s">
        <v>240</v>
      </c>
    </row>
    <row r="7454" spans="1:8" x14ac:dyDescent="0.25">
      <c r="A7454" s="1">
        <v>430453</v>
      </c>
      <c r="B7454" s="1" t="s">
        <v>1529</v>
      </c>
      <c r="C7454" s="1">
        <v>125235502</v>
      </c>
      <c r="D7454" s="1">
        <v>453</v>
      </c>
      <c r="E7454" s="1" t="s">
        <v>1988</v>
      </c>
      <c r="F7454" s="1" t="s">
        <v>238</v>
      </c>
      <c r="G7454" s="1" t="s">
        <v>221</v>
      </c>
      <c r="H7454" s="1" t="s">
        <v>240</v>
      </c>
    </row>
    <row r="7455" spans="1:8" x14ac:dyDescent="0.25">
      <c r="A7455" s="1">
        <v>430454</v>
      </c>
      <c r="B7455" s="1" t="s">
        <v>1529</v>
      </c>
      <c r="C7455" s="1">
        <v>125236903</v>
      </c>
      <c r="D7455" s="1">
        <v>454</v>
      </c>
      <c r="E7455" s="1" t="s">
        <v>1989</v>
      </c>
      <c r="F7455" s="1" t="s">
        <v>238</v>
      </c>
      <c r="G7455" s="1" t="s">
        <v>221</v>
      </c>
      <c r="H7455" s="1" t="s">
        <v>240</v>
      </c>
    </row>
    <row r="7456" spans="1:8" x14ac:dyDescent="0.25">
      <c r="A7456" s="1">
        <v>430455</v>
      </c>
      <c r="B7456" s="1" t="s">
        <v>1529</v>
      </c>
      <c r="C7456" s="1">
        <v>125237603</v>
      </c>
      <c r="D7456" s="1">
        <v>455</v>
      </c>
      <c r="E7456" s="1" t="s">
        <v>1990</v>
      </c>
      <c r="F7456" s="1" t="s">
        <v>238</v>
      </c>
      <c r="G7456" s="1" t="s">
        <v>221</v>
      </c>
      <c r="H7456" s="1" t="s">
        <v>240</v>
      </c>
    </row>
    <row r="7457" spans="1:8" x14ac:dyDescent="0.25">
      <c r="A7457" s="1">
        <v>430456</v>
      </c>
      <c r="B7457" s="1" t="s">
        <v>1529</v>
      </c>
      <c r="C7457" s="1">
        <v>125237702</v>
      </c>
      <c r="D7457" s="1">
        <v>456</v>
      </c>
      <c r="E7457" s="1" t="s">
        <v>1991</v>
      </c>
      <c r="F7457" s="1" t="s">
        <v>238</v>
      </c>
      <c r="G7457" s="1" t="s">
        <v>221</v>
      </c>
      <c r="H7457" s="1" t="s">
        <v>240</v>
      </c>
    </row>
    <row r="7458" spans="1:8" x14ac:dyDescent="0.25">
      <c r="A7458" s="1">
        <v>430457</v>
      </c>
      <c r="B7458" s="1" t="s">
        <v>1529</v>
      </c>
      <c r="C7458" s="1">
        <v>125237903</v>
      </c>
      <c r="D7458" s="1">
        <v>457</v>
      </c>
      <c r="E7458" s="1" t="s">
        <v>1992</v>
      </c>
      <c r="F7458" s="1" t="s">
        <v>238</v>
      </c>
      <c r="G7458" s="1" t="s">
        <v>221</v>
      </c>
      <c r="H7458" s="1" t="s">
        <v>240</v>
      </c>
    </row>
    <row r="7459" spans="1:8" x14ac:dyDescent="0.25">
      <c r="A7459" s="1">
        <v>430458</v>
      </c>
      <c r="B7459" s="1" t="s">
        <v>1529</v>
      </c>
      <c r="C7459" s="1">
        <v>125238402</v>
      </c>
      <c r="D7459" s="1">
        <v>458</v>
      </c>
      <c r="E7459" s="1" t="s">
        <v>1993</v>
      </c>
      <c r="F7459" s="1" t="s">
        <v>238</v>
      </c>
      <c r="G7459" s="1" t="s">
        <v>221</v>
      </c>
      <c r="H7459" s="1" t="s">
        <v>240</v>
      </c>
    </row>
    <row r="7460" spans="1:8" x14ac:dyDescent="0.25">
      <c r="A7460" s="1">
        <v>430459</v>
      </c>
      <c r="B7460" s="1" t="s">
        <v>1529</v>
      </c>
      <c r="C7460" s="1">
        <v>125238502</v>
      </c>
      <c r="D7460" s="1">
        <v>459</v>
      </c>
      <c r="E7460" s="1" t="s">
        <v>1994</v>
      </c>
      <c r="F7460" s="1" t="s">
        <v>238</v>
      </c>
      <c r="G7460" s="1" t="s">
        <v>221</v>
      </c>
      <c r="H7460" s="1" t="s">
        <v>240</v>
      </c>
    </row>
    <row r="7461" spans="1:8" x14ac:dyDescent="0.25">
      <c r="A7461" s="1">
        <v>430460</v>
      </c>
      <c r="B7461" s="1" t="s">
        <v>1529</v>
      </c>
      <c r="C7461" s="1">
        <v>125239452</v>
      </c>
      <c r="D7461" s="1">
        <v>460</v>
      </c>
      <c r="E7461" s="1" t="s">
        <v>1995</v>
      </c>
      <c r="F7461" s="1" t="s">
        <v>238</v>
      </c>
      <c r="G7461" s="1" t="s">
        <v>221</v>
      </c>
      <c r="H7461" s="1" t="s">
        <v>240</v>
      </c>
    </row>
    <row r="7462" spans="1:8" x14ac:dyDescent="0.25">
      <c r="A7462" s="1">
        <v>430461</v>
      </c>
      <c r="B7462" s="1" t="s">
        <v>1529</v>
      </c>
      <c r="C7462" s="1">
        <v>125239603</v>
      </c>
      <c r="D7462" s="1">
        <v>461</v>
      </c>
      <c r="E7462" s="1" t="s">
        <v>1996</v>
      </c>
      <c r="F7462" s="1" t="s">
        <v>238</v>
      </c>
      <c r="G7462" s="1" t="s">
        <v>221</v>
      </c>
      <c r="H7462" s="1" t="s">
        <v>240</v>
      </c>
    </row>
    <row r="7463" spans="1:8" x14ac:dyDescent="0.25">
      <c r="A7463" s="1">
        <v>430462</v>
      </c>
      <c r="B7463" s="1" t="s">
        <v>1529</v>
      </c>
      <c r="C7463" s="1">
        <v>125239652</v>
      </c>
      <c r="D7463" s="1">
        <v>462</v>
      </c>
      <c r="E7463" s="1" t="s">
        <v>1997</v>
      </c>
      <c r="F7463" s="1" t="s">
        <v>238</v>
      </c>
      <c r="G7463" s="1" t="s">
        <v>221</v>
      </c>
      <c r="H7463" s="1" t="s">
        <v>240</v>
      </c>
    </row>
    <row r="7464" spans="1:8" x14ac:dyDescent="0.25">
      <c r="A7464" s="1">
        <v>430463</v>
      </c>
      <c r="B7464" s="1" t="s">
        <v>1529</v>
      </c>
      <c r="C7464" s="1">
        <v>126515001</v>
      </c>
      <c r="D7464" s="1">
        <v>463</v>
      </c>
      <c r="E7464" s="1" t="s">
        <v>1998</v>
      </c>
      <c r="F7464" s="1" t="s">
        <v>238</v>
      </c>
      <c r="G7464" s="1" t="s">
        <v>222</v>
      </c>
      <c r="H7464" s="1" t="s">
        <v>240</v>
      </c>
    </row>
    <row r="7465" spans="1:8" x14ac:dyDescent="0.25">
      <c r="A7465" s="1">
        <v>430464</v>
      </c>
      <c r="B7465" s="1" t="s">
        <v>1529</v>
      </c>
      <c r="C7465" s="1">
        <v>127040503</v>
      </c>
      <c r="D7465" s="1">
        <v>464</v>
      </c>
      <c r="E7465" s="1" t="s">
        <v>1999</v>
      </c>
      <c r="F7465" s="1" t="s">
        <v>230</v>
      </c>
      <c r="G7465" s="1" t="s">
        <v>223</v>
      </c>
      <c r="H7465" s="1" t="s">
        <v>240</v>
      </c>
    </row>
    <row r="7466" spans="1:8" x14ac:dyDescent="0.25">
      <c r="A7466" s="1">
        <v>430465</v>
      </c>
      <c r="B7466" s="1" t="s">
        <v>1529</v>
      </c>
      <c r="C7466" s="1">
        <v>127040703</v>
      </c>
      <c r="D7466" s="1">
        <v>465</v>
      </c>
      <c r="E7466" s="1" t="s">
        <v>2000</v>
      </c>
      <c r="F7466" s="1" t="s">
        <v>230</v>
      </c>
      <c r="G7466" s="1" t="s">
        <v>223</v>
      </c>
      <c r="H7466" s="1" t="s">
        <v>240</v>
      </c>
    </row>
    <row r="7467" spans="1:8" x14ac:dyDescent="0.25">
      <c r="A7467" s="1">
        <v>430466</v>
      </c>
      <c r="B7467" s="1" t="s">
        <v>1529</v>
      </c>
      <c r="C7467" s="1">
        <v>127041203</v>
      </c>
      <c r="D7467" s="1">
        <v>466</v>
      </c>
      <c r="E7467" s="1" t="s">
        <v>2001</v>
      </c>
      <c r="F7467" s="1" t="s">
        <v>230</v>
      </c>
      <c r="G7467" s="1" t="s">
        <v>223</v>
      </c>
      <c r="H7467" s="1" t="s">
        <v>240</v>
      </c>
    </row>
    <row r="7468" spans="1:8" x14ac:dyDescent="0.25">
      <c r="A7468" s="1">
        <v>430467</v>
      </c>
      <c r="B7468" s="1" t="s">
        <v>1529</v>
      </c>
      <c r="C7468" s="1">
        <v>127041503</v>
      </c>
      <c r="D7468" s="1">
        <v>467</v>
      </c>
      <c r="E7468" s="1" t="s">
        <v>2002</v>
      </c>
      <c r="F7468" s="1" t="s">
        <v>230</v>
      </c>
      <c r="G7468" s="1" t="s">
        <v>223</v>
      </c>
      <c r="H7468" s="1" t="s">
        <v>240</v>
      </c>
    </row>
    <row r="7469" spans="1:8" x14ac:dyDescent="0.25">
      <c r="A7469" s="1">
        <v>430468</v>
      </c>
      <c r="B7469" s="1" t="s">
        <v>1529</v>
      </c>
      <c r="C7469" s="1">
        <v>127041603</v>
      </c>
      <c r="D7469" s="1">
        <v>468</v>
      </c>
      <c r="E7469" s="1" t="s">
        <v>2003</v>
      </c>
      <c r="F7469" s="1" t="s">
        <v>230</v>
      </c>
      <c r="G7469" s="1" t="s">
        <v>223</v>
      </c>
      <c r="H7469" s="1" t="s">
        <v>240</v>
      </c>
    </row>
    <row r="7470" spans="1:8" x14ac:dyDescent="0.25">
      <c r="A7470" s="1">
        <v>430469</v>
      </c>
      <c r="B7470" s="1" t="s">
        <v>1529</v>
      </c>
      <c r="C7470" s="1">
        <v>127042003</v>
      </c>
      <c r="D7470" s="1">
        <v>469</v>
      </c>
      <c r="E7470" s="1" t="s">
        <v>2004</v>
      </c>
      <c r="F7470" s="1" t="s">
        <v>230</v>
      </c>
      <c r="G7470" s="1" t="s">
        <v>223</v>
      </c>
      <c r="H7470" s="1" t="s">
        <v>240</v>
      </c>
    </row>
    <row r="7471" spans="1:8" x14ac:dyDescent="0.25">
      <c r="A7471" s="1">
        <v>430470</v>
      </c>
      <c r="B7471" s="1" t="s">
        <v>1529</v>
      </c>
      <c r="C7471" s="1">
        <v>127042853</v>
      </c>
      <c r="D7471" s="1">
        <v>470</v>
      </c>
      <c r="E7471" s="1" t="s">
        <v>2005</v>
      </c>
      <c r="F7471" s="1" t="s">
        <v>230</v>
      </c>
      <c r="G7471" s="1" t="s">
        <v>223</v>
      </c>
      <c r="H7471" s="1" t="s">
        <v>240</v>
      </c>
    </row>
    <row r="7472" spans="1:8" x14ac:dyDescent="0.25">
      <c r="A7472" s="1">
        <v>430471</v>
      </c>
      <c r="B7472" s="1" t="s">
        <v>1529</v>
      </c>
      <c r="C7472" s="1">
        <v>127044103</v>
      </c>
      <c r="D7472" s="1">
        <v>471</v>
      </c>
      <c r="E7472" s="1" t="s">
        <v>2006</v>
      </c>
      <c r="F7472" s="1" t="s">
        <v>230</v>
      </c>
      <c r="G7472" s="1" t="s">
        <v>223</v>
      </c>
      <c r="H7472" s="1" t="s">
        <v>240</v>
      </c>
    </row>
    <row r="7473" spans="1:8" x14ac:dyDescent="0.25">
      <c r="A7473" s="1">
        <v>430472</v>
      </c>
      <c r="B7473" s="1" t="s">
        <v>1529</v>
      </c>
      <c r="C7473" s="1">
        <v>127045303</v>
      </c>
      <c r="D7473" s="1">
        <v>472</v>
      </c>
      <c r="E7473" s="1" t="s">
        <v>2007</v>
      </c>
      <c r="F7473" s="1" t="s">
        <v>230</v>
      </c>
      <c r="G7473" s="1" t="s">
        <v>223</v>
      </c>
      <c r="H7473" s="1" t="s">
        <v>240</v>
      </c>
    </row>
    <row r="7474" spans="1:8" x14ac:dyDescent="0.25">
      <c r="A7474" s="1">
        <v>430473</v>
      </c>
      <c r="B7474" s="1" t="s">
        <v>1529</v>
      </c>
      <c r="C7474" s="1">
        <v>127045653</v>
      </c>
      <c r="D7474" s="1">
        <v>473</v>
      </c>
      <c r="E7474" s="1" t="s">
        <v>2008</v>
      </c>
      <c r="F7474" s="1" t="s">
        <v>230</v>
      </c>
      <c r="G7474" s="1" t="s">
        <v>223</v>
      </c>
      <c r="H7474" s="1" t="s">
        <v>240</v>
      </c>
    </row>
    <row r="7475" spans="1:8" x14ac:dyDescent="0.25">
      <c r="A7475" s="1">
        <v>430474</v>
      </c>
      <c r="B7475" s="1" t="s">
        <v>1529</v>
      </c>
      <c r="C7475" s="1">
        <v>127045853</v>
      </c>
      <c r="D7475" s="1">
        <v>474</v>
      </c>
      <c r="E7475" s="1" t="s">
        <v>2009</v>
      </c>
      <c r="F7475" s="1" t="s">
        <v>230</v>
      </c>
      <c r="G7475" s="1" t="s">
        <v>223</v>
      </c>
      <c r="H7475" s="1" t="s">
        <v>240</v>
      </c>
    </row>
    <row r="7476" spans="1:8" x14ac:dyDescent="0.25">
      <c r="A7476" s="1">
        <v>430475</v>
      </c>
      <c r="B7476" s="1" t="s">
        <v>1529</v>
      </c>
      <c r="C7476" s="1">
        <v>127046903</v>
      </c>
      <c r="D7476" s="1">
        <v>475</v>
      </c>
      <c r="E7476" s="1" t="s">
        <v>2010</v>
      </c>
      <c r="F7476" s="1" t="s">
        <v>230</v>
      </c>
      <c r="G7476" s="1" t="s">
        <v>223</v>
      </c>
      <c r="H7476" s="1" t="s">
        <v>240</v>
      </c>
    </row>
    <row r="7477" spans="1:8" x14ac:dyDescent="0.25">
      <c r="A7477" s="1">
        <v>430476</v>
      </c>
      <c r="B7477" s="1" t="s">
        <v>1529</v>
      </c>
      <c r="C7477" s="1">
        <v>127047404</v>
      </c>
      <c r="D7477" s="1">
        <v>476</v>
      </c>
      <c r="E7477" s="1" t="s">
        <v>2011</v>
      </c>
      <c r="F7477" s="1" t="s">
        <v>230</v>
      </c>
      <c r="G7477" s="1" t="s">
        <v>223</v>
      </c>
      <c r="H7477" s="1" t="s">
        <v>240</v>
      </c>
    </row>
    <row r="7478" spans="1:8" x14ac:dyDescent="0.25">
      <c r="A7478" s="1">
        <v>430477</v>
      </c>
      <c r="B7478" s="1" t="s">
        <v>1529</v>
      </c>
      <c r="C7478" s="1">
        <v>127049303</v>
      </c>
      <c r="D7478" s="1">
        <v>477</v>
      </c>
      <c r="E7478" s="1" t="s">
        <v>2012</v>
      </c>
      <c r="F7478" s="1" t="s">
        <v>230</v>
      </c>
      <c r="G7478" s="1" t="s">
        <v>223</v>
      </c>
      <c r="H7478" s="1" t="s">
        <v>240</v>
      </c>
    </row>
    <row r="7479" spans="1:8" x14ac:dyDescent="0.25">
      <c r="A7479" s="1">
        <v>430478</v>
      </c>
      <c r="B7479" s="1" t="s">
        <v>1529</v>
      </c>
      <c r="C7479" s="1">
        <v>128030603</v>
      </c>
      <c r="D7479" s="1">
        <v>478</v>
      </c>
      <c r="E7479" s="1" t="s">
        <v>2013</v>
      </c>
      <c r="F7479" s="1" t="s">
        <v>233</v>
      </c>
      <c r="G7479" s="1" t="s">
        <v>224</v>
      </c>
      <c r="H7479" s="1" t="s">
        <v>240</v>
      </c>
    </row>
    <row r="7480" spans="1:8" x14ac:dyDescent="0.25">
      <c r="A7480" s="1">
        <v>430479</v>
      </c>
      <c r="B7480" s="1" t="s">
        <v>1529</v>
      </c>
      <c r="C7480" s="1">
        <v>128030852</v>
      </c>
      <c r="D7480" s="1">
        <v>479</v>
      </c>
      <c r="E7480" s="1" t="s">
        <v>2014</v>
      </c>
      <c r="F7480" s="1" t="s">
        <v>233</v>
      </c>
      <c r="G7480" s="1" t="s">
        <v>224</v>
      </c>
      <c r="H7480" s="1" t="s">
        <v>240</v>
      </c>
    </row>
    <row r="7481" spans="1:8" x14ac:dyDescent="0.25">
      <c r="A7481" s="1">
        <v>430480</v>
      </c>
      <c r="B7481" s="1" t="s">
        <v>1529</v>
      </c>
      <c r="C7481" s="1">
        <v>128033053</v>
      </c>
      <c r="D7481" s="1">
        <v>480</v>
      </c>
      <c r="E7481" s="1" t="s">
        <v>2015</v>
      </c>
      <c r="F7481" s="1" t="s">
        <v>233</v>
      </c>
      <c r="G7481" s="1" t="s">
        <v>224</v>
      </c>
      <c r="H7481" s="1" t="s">
        <v>240</v>
      </c>
    </row>
    <row r="7482" spans="1:8" x14ac:dyDescent="0.25">
      <c r="A7482" s="1">
        <v>430481</v>
      </c>
      <c r="B7482" s="1" t="s">
        <v>1529</v>
      </c>
      <c r="C7482" s="1">
        <v>128034503</v>
      </c>
      <c r="D7482" s="1">
        <v>481</v>
      </c>
      <c r="E7482" s="1" t="s">
        <v>2016</v>
      </c>
      <c r="F7482" s="1" t="s">
        <v>233</v>
      </c>
      <c r="G7482" s="1" t="s">
        <v>224</v>
      </c>
      <c r="H7482" s="1" t="s">
        <v>240</v>
      </c>
    </row>
    <row r="7483" spans="1:8" x14ac:dyDescent="0.25">
      <c r="A7483" s="1">
        <v>430482</v>
      </c>
      <c r="B7483" s="1" t="s">
        <v>1529</v>
      </c>
      <c r="C7483" s="1">
        <v>128321103</v>
      </c>
      <c r="D7483" s="1">
        <v>482</v>
      </c>
      <c r="E7483" s="1" t="s">
        <v>2017</v>
      </c>
      <c r="F7483" s="1" t="s">
        <v>233</v>
      </c>
      <c r="G7483" s="1" t="s">
        <v>225</v>
      </c>
      <c r="H7483" s="1" t="s">
        <v>240</v>
      </c>
    </row>
    <row r="7484" spans="1:8" x14ac:dyDescent="0.25">
      <c r="A7484" s="1">
        <v>430483</v>
      </c>
      <c r="B7484" s="1" t="s">
        <v>1529</v>
      </c>
      <c r="C7484" s="1">
        <v>128323303</v>
      </c>
      <c r="D7484" s="1">
        <v>483</v>
      </c>
      <c r="E7484" s="1" t="s">
        <v>2018</v>
      </c>
      <c r="F7484" s="1" t="s">
        <v>233</v>
      </c>
      <c r="G7484" s="1" t="s">
        <v>225</v>
      </c>
      <c r="H7484" s="1" t="s">
        <v>240</v>
      </c>
    </row>
    <row r="7485" spans="1:8" x14ac:dyDescent="0.25">
      <c r="A7485" s="1">
        <v>430484</v>
      </c>
      <c r="B7485" s="1" t="s">
        <v>1529</v>
      </c>
      <c r="C7485" s="1">
        <v>128323703</v>
      </c>
      <c r="D7485" s="1">
        <v>484</v>
      </c>
      <c r="E7485" s="1" t="s">
        <v>2019</v>
      </c>
      <c r="F7485" s="1" t="s">
        <v>233</v>
      </c>
      <c r="G7485" s="1" t="s">
        <v>225</v>
      </c>
      <c r="H7485" s="1" t="s">
        <v>240</v>
      </c>
    </row>
    <row r="7486" spans="1:8" x14ac:dyDescent="0.25">
      <c r="A7486" s="1">
        <v>430485</v>
      </c>
      <c r="B7486" s="1" t="s">
        <v>1529</v>
      </c>
      <c r="C7486" s="1">
        <v>128325203</v>
      </c>
      <c r="D7486" s="1">
        <v>485</v>
      </c>
      <c r="E7486" s="1" t="s">
        <v>2020</v>
      </c>
      <c r="F7486" s="1" t="s">
        <v>233</v>
      </c>
      <c r="G7486" s="1" t="s">
        <v>225</v>
      </c>
      <c r="H7486" s="1" t="s">
        <v>240</v>
      </c>
    </row>
    <row r="7487" spans="1:8" x14ac:dyDescent="0.25">
      <c r="A7487" s="1">
        <v>430486</v>
      </c>
      <c r="B7487" s="1" t="s">
        <v>1529</v>
      </c>
      <c r="C7487" s="1">
        <v>128326303</v>
      </c>
      <c r="D7487" s="1">
        <v>486</v>
      </c>
      <c r="E7487" s="1" t="s">
        <v>2021</v>
      </c>
      <c r="F7487" s="1" t="s">
        <v>233</v>
      </c>
      <c r="G7487" s="1" t="s">
        <v>225</v>
      </c>
      <c r="H7487" s="1" t="s">
        <v>240</v>
      </c>
    </row>
    <row r="7488" spans="1:8" x14ac:dyDescent="0.25">
      <c r="A7488" s="1">
        <v>430487</v>
      </c>
      <c r="B7488" s="1" t="s">
        <v>1529</v>
      </c>
      <c r="C7488" s="1">
        <v>128327303</v>
      </c>
      <c r="D7488" s="1">
        <v>487</v>
      </c>
      <c r="E7488" s="1" t="s">
        <v>2022</v>
      </c>
      <c r="F7488" s="1" t="s">
        <v>233</v>
      </c>
      <c r="G7488" s="1" t="s">
        <v>225</v>
      </c>
      <c r="H7488" s="1" t="s">
        <v>240</v>
      </c>
    </row>
    <row r="7489" spans="1:8" x14ac:dyDescent="0.25">
      <c r="A7489" s="1">
        <v>430488</v>
      </c>
      <c r="B7489" s="1" t="s">
        <v>1529</v>
      </c>
      <c r="C7489" s="1">
        <v>128328003</v>
      </c>
      <c r="D7489" s="1">
        <v>488</v>
      </c>
      <c r="E7489" s="1" t="s">
        <v>2023</v>
      </c>
      <c r="F7489" s="1" t="s">
        <v>233</v>
      </c>
      <c r="G7489" s="1" t="s">
        <v>225</v>
      </c>
      <c r="H7489" s="1" t="s">
        <v>240</v>
      </c>
    </row>
    <row r="7490" spans="1:8" x14ac:dyDescent="0.25">
      <c r="A7490" s="1">
        <v>430489</v>
      </c>
      <c r="B7490" s="1" t="s">
        <v>1529</v>
      </c>
      <c r="C7490" s="1">
        <v>129540803</v>
      </c>
      <c r="D7490" s="1">
        <v>489</v>
      </c>
      <c r="E7490" s="1" t="s">
        <v>2024</v>
      </c>
      <c r="F7490" s="1" t="s">
        <v>235</v>
      </c>
      <c r="G7490" s="1" t="s">
        <v>226</v>
      </c>
      <c r="H7490" s="1" t="s">
        <v>240</v>
      </c>
    </row>
    <row r="7491" spans="1:8" x14ac:dyDescent="0.25">
      <c r="A7491" s="1">
        <v>430490</v>
      </c>
      <c r="B7491" s="1" t="s">
        <v>1529</v>
      </c>
      <c r="C7491" s="1">
        <v>129544503</v>
      </c>
      <c r="D7491" s="1">
        <v>490</v>
      </c>
      <c r="E7491" s="1" t="s">
        <v>2025</v>
      </c>
      <c r="F7491" s="1" t="s">
        <v>235</v>
      </c>
      <c r="G7491" s="1" t="s">
        <v>226</v>
      </c>
      <c r="H7491" s="1" t="s">
        <v>240</v>
      </c>
    </row>
    <row r="7492" spans="1:8" x14ac:dyDescent="0.25">
      <c r="A7492" s="1">
        <v>430491</v>
      </c>
      <c r="B7492" s="1" t="s">
        <v>1529</v>
      </c>
      <c r="C7492" s="1">
        <v>129544703</v>
      </c>
      <c r="D7492" s="1">
        <v>491</v>
      </c>
      <c r="E7492" s="1" t="s">
        <v>2026</v>
      </c>
      <c r="F7492" s="1" t="s">
        <v>235</v>
      </c>
      <c r="G7492" s="1" t="s">
        <v>226</v>
      </c>
      <c r="H7492" s="1" t="s">
        <v>240</v>
      </c>
    </row>
    <row r="7493" spans="1:8" x14ac:dyDescent="0.25">
      <c r="A7493" s="1">
        <v>430492</v>
      </c>
      <c r="B7493" s="1" t="s">
        <v>1529</v>
      </c>
      <c r="C7493" s="1">
        <v>129545003</v>
      </c>
      <c r="D7493" s="1">
        <v>492</v>
      </c>
      <c r="E7493" s="1" t="s">
        <v>2027</v>
      </c>
      <c r="F7493" s="1" t="s">
        <v>235</v>
      </c>
      <c r="G7493" s="1" t="s">
        <v>226</v>
      </c>
      <c r="H7493" s="1" t="s">
        <v>240</v>
      </c>
    </row>
    <row r="7494" spans="1:8" x14ac:dyDescent="0.25">
      <c r="A7494" s="1">
        <v>430493</v>
      </c>
      <c r="B7494" s="1" t="s">
        <v>1529</v>
      </c>
      <c r="C7494" s="1">
        <v>129546003</v>
      </c>
      <c r="D7494" s="1">
        <v>493</v>
      </c>
      <c r="E7494" s="1" t="s">
        <v>2028</v>
      </c>
      <c r="F7494" s="1" t="s">
        <v>235</v>
      </c>
      <c r="G7494" s="1" t="s">
        <v>226</v>
      </c>
      <c r="H7494" s="1" t="s">
        <v>240</v>
      </c>
    </row>
    <row r="7495" spans="1:8" x14ac:dyDescent="0.25">
      <c r="A7495" s="1">
        <v>430494</v>
      </c>
      <c r="B7495" s="1" t="s">
        <v>1529</v>
      </c>
      <c r="C7495" s="1">
        <v>129546103</v>
      </c>
      <c r="D7495" s="1">
        <v>494</v>
      </c>
      <c r="E7495" s="1" t="s">
        <v>2029</v>
      </c>
      <c r="F7495" s="1" t="s">
        <v>235</v>
      </c>
      <c r="G7495" s="1" t="s">
        <v>226</v>
      </c>
      <c r="H7495" s="1" t="s">
        <v>240</v>
      </c>
    </row>
    <row r="7496" spans="1:8" x14ac:dyDescent="0.25">
      <c r="A7496" s="1">
        <v>430495</v>
      </c>
      <c r="B7496" s="1" t="s">
        <v>1529</v>
      </c>
      <c r="C7496" s="1">
        <v>129546803</v>
      </c>
      <c r="D7496" s="1">
        <v>495</v>
      </c>
      <c r="E7496" s="1" t="s">
        <v>2030</v>
      </c>
      <c r="F7496" s="1" t="s">
        <v>235</v>
      </c>
      <c r="G7496" s="1" t="s">
        <v>226</v>
      </c>
      <c r="H7496" s="1" t="s">
        <v>240</v>
      </c>
    </row>
    <row r="7497" spans="1:8" x14ac:dyDescent="0.25">
      <c r="A7497" s="1">
        <v>430496</v>
      </c>
      <c r="B7497" s="1" t="s">
        <v>1529</v>
      </c>
      <c r="C7497" s="1">
        <v>129547203</v>
      </c>
      <c r="D7497" s="1">
        <v>496</v>
      </c>
      <c r="E7497" s="1" t="s">
        <v>2031</v>
      </c>
      <c r="F7497" s="1" t="s">
        <v>235</v>
      </c>
      <c r="G7497" s="1" t="s">
        <v>226</v>
      </c>
      <c r="H7497" s="1" t="s">
        <v>240</v>
      </c>
    </row>
    <row r="7498" spans="1:8" x14ac:dyDescent="0.25">
      <c r="A7498" s="1">
        <v>430497</v>
      </c>
      <c r="B7498" s="1" t="s">
        <v>1529</v>
      </c>
      <c r="C7498" s="1">
        <v>129547303</v>
      </c>
      <c r="D7498" s="1">
        <v>497</v>
      </c>
      <c r="E7498" s="1" t="s">
        <v>2032</v>
      </c>
      <c r="F7498" s="1" t="s">
        <v>235</v>
      </c>
      <c r="G7498" s="1" t="s">
        <v>226</v>
      </c>
      <c r="H7498" s="1" t="s">
        <v>240</v>
      </c>
    </row>
    <row r="7499" spans="1:8" x14ac:dyDescent="0.25">
      <c r="A7499" s="1">
        <v>430498</v>
      </c>
      <c r="B7499" s="1" t="s">
        <v>1529</v>
      </c>
      <c r="C7499" s="1">
        <v>129547603</v>
      </c>
      <c r="D7499" s="1">
        <v>498</v>
      </c>
      <c r="E7499" s="1" t="s">
        <v>2033</v>
      </c>
      <c r="F7499" s="1" t="s">
        <v>235</v>
      </c>
      <c r="G7499" s="1" t="s">
        <v>226</v>
      </c>
      <c r="H7499" s="1" t="s">
        <v>240</v>
      </c>
    </row>
    <row r="7500" spans="1:8" x14ac:dyDescent="0.25">
      <c r="A7500" s="1">
        <v>430499</v>
      </c>
      <c r="B7500" s="1" t="s">
        <v>1529</v>
      </c>
      <c r="C7500" s="1">
        <v>129547803</v>
      </c>
      <c r="D7500" s="1">
        <v>499</v>
      </c>
      <c r="E7500" s="1" t="s">
        <v>2034</v>
      </c>
      <c r="F7500" s="1" t="s">
        <v>235</v>
      </c>
      <c r="G7500" s="1" t="s">
        <v>226</v>
      </c>
      <c r="H7500" s="1" t="s">
        <v>240</v>
      </c>
    </row>
    <row r="7501" spans="1:8" x14ac:dyDescent="0.25">
      <c r="A7501" s="1">
        <v>430500</v>
      </c>
      <c r="B7501" s="1" t="s">
        <v>1529</v>
      </c>
      <c r="C7501" s="1">
        <v>129548803</v>
      </c>
      <c r="D7501" s="1">
        <v>500</v>
      </c>
      <c r="E7501" s="1" t="s">
        <v>2035</v>
      </c>
      <c r="F7501" s="1" t="s">
        <v>235</v>
      </c>
      <c r="G7501" s="1" t="s">
        <v>226</v>
      </c>
      <c r="H7501" s="1" t="s">
        <v>240</v>
      </c>
    </row>
    <row r="7502" spans="1:8" x14ac:dyDescent="0.25">
      <c r="A7502" s="1">
        <v>440001</v>
      </c>
      <c r="B7502" s="1" t="s">
        <v>1530</v>
      </c>
      <c r="C7502" s="1">
        <v>101260303</v>
      </c>
      <c r="D7502" s="1">
        <v>1</v>
      </c>
      <c r="E7502" s="1" t="s">
        <v>1536</v>
      </c>
      <c r="F7502" s="1" t="s">
        <v>228</v>
      </c>
      <c r="G7502" s="1" t="s">
        <v>161</v>
      </c>
      <c r="H7502" s="1" t="s">
        <v>240</v>
      </c>
    </row>
    <row r="7503" spans="1:8" x14ac:dyDescent="0.25">
      <c r="A7503" s="1">
        <v>440002</v>
      </c>
      <c r="B7503" s="1" t="s">
        <v>1530</v>
      </c>
      <c r="C7503" s="1">
        <v>101260803</v>
      </c>
      <c r="D7503" s="1">
        <v>2</v>
      </c>
      <c r="E7503" s="1" t="s">
        <v>1537</v>
      </c>
      <c r="F7503" s="1" t="s">
        <v>228</v>
      </c>
      <c r="G7503" s="1" t="s">
        <v>161</v>
      </c>
      <c r="H7503" s="1" t="s">
        <v>240</v>
      </c>
    </row>
    <row r="7504" spans="1:8" x14ac:dyDescent="0.25">
      <c r="A7504" s="1">
        <v>440003</v>
      </c>
      <c r="B7504" s="1" t="s">
        <v>1530</v>
      </c>
      <c r="C7504" s="1">
        <v>101261302</v>
      </c>
      <c r="D7504" s="1">
        <v>3</v>
      </c>
      <c r="E7504" s="1" t="s">
        <v>1538</v>
      </c>
      <c r="F7504" s="1" t="s">
        <v>228</v>
      </c>
      <c r="G7504" s="1" t="s">
        <v>161</v>
      </c>
      <c r="H7504" s="1" t="s">
        <v>240</v>
      </c>
    </row>
    <row r="7505" spans="1:8" x14ac:dyDescent="0.25">
      <c r="A7505" s="1">
        <v>440004</v>
      </c>
      <c r="B7505" s="1" t="s">
        <v>1530</v>
      </c>
      <c r="C7505" s="1">
        <v>101262903</v>
      </c>
      <c r="D7505" s="1">
        <v>4</v>
      </c>
      <c r="E7505" s="1" t="s">
        <v>1539</v>
      </c>
      <c r="F7505" s="1" t="s">
        <v>228</v>
      </c>
      <c r="G7505" s="1" t="s">
        <v>161</v>
      </c>
      <c r="H7505" s="1" t="s">
        <v>240</v>
      </c>
    </row>
    <row r="7506" spans="1:8" x14ac:dyDescent="0.25">
      <c r="A7506" s="1">
        <v>440005</v>
      </c>
      <c r="B7506" s="1" t="s">
        <v>1530</v>
      </c>
      <c r="C7506" s="1">
        <v>101264003</v>
      </c>
      <c r="D7506" s="1">
        <v>5</v>
      </c>
      <c r="E7506" s="1" t="s">
        <v>1540</v>
      </c>
      <c r="F7506" s="1" t="s">
        <v>228</v>
      </c>
      <c r="G7506" s="1" t="s">
        <v>161</v>
      </c>
      <c r="H7506" s="1" t="s">
        <v>240</v>
      </c>
    </row>
    <row r="7507" spans="1:8" x14ac:dyDescent="0.25">
      <c r="A7507" s="1">
        <v>440006</v>
      </c>
      <c r="B7507" s="1" t="s">
        <v>1530</v>
      </c>
      <c r="C7507" s="1">
        <v>101268003</v>
      </c>
      <c r="D7507" s="1">
        <v>6</v>
      </c>
      <c r="E7507" s="1" t="s">
        <v>1541</v>
      </c>
      <c r="F7507" s="1" t="s">
        <v>228</v>
      </c>
      <c r="G7507" s="1" t="s">
        <v>161</v>
      </c>
      <c r="H7507" s="1" t="s">
        <v>240</v>
      </c>
    </row>
    <row r="7508" spans="1:8" x14ac:dyDescent="0.25">
      <c r="A7508" s="1">
        <v>440007</v>
      </c>
      <c r="B7508" s="1" t="s">
        <v>1530</v>
      </c>
      <c r="C7508" s="1">
        <v>101301303</v>
      </c>
      <c r="D7508" s="1">
        <v>7</v>
      </c>
      <c r="E7508" s="1" t="s">
        <v>1542</v>
      </c>
      <c r="F7508" s="1" t="s">
        <v>228</v>
      </c>
      <c r="G7508" s="1" t="s">
        <v>162</v>
      </c>
      <c r="H7508" s="1" t="s">
        <v>240</v>
      </c>
    </row>
    <row r="7509" spans="1:8" x14ac:dyDescent="0.25">
      <c r="A7509" s="1">
        <v>440008</v>
      </c>
      <c r="B7509" s="1" t="s">
        <v>1530</v>
      </c>
      <c r="C7509" s="1">
        <v>101301403</v>
      </c>
      <c r="D7509" s="1">
        <v>8</v>
      </c>
      <c r="E7509" s="1" t="s">
        <v>1543</v>
      </c>
      <c r="F7509" s="1" t="s">
        <v>228</v>
      </c>
      <c r="G7509" s="1" t="s">
        <v>162</v>
      </c>
      <c r="H7509" s="1" t="s">
        <v>240</v>
      </c>
    </row>
    <row r="7510" spans="1:8" x14ac:dyDescent="0.25">
      <c r="A7510" s="1">
        <v>440009</v>
      </c>
      <c r="B7510" s="1" t="s">
        <v>1530</v>
      </c>
      <c r="C7510" s="1">
        <v>101303503</v>
      </c>
      <c r="D7510" s="1">
        <v>9</v>
      </c>
      <c r="E7510" s="1" t="s">
        <v>1544</v>
      </c>
      <c r="F7510" s="1" t="s">
        <v>228</v>
      </c>
      <c r="G7510" s="1" t="s">
        <v>162</v>
      </c>
      <c r="H7510" s="1" t="s">
        <v>240</v>
      </c>
    </row>
    <row r="7511" spans="1:8" x14ac:dyDescent="0.25">
      <c r="A7511" s="1">
        <v>440010</v>
      </c>
      <c r="B7511" s="1" t="s">
        <v>1530</v>
      </c>
      <c r="C7511" s="1">
        <v>101306503</v>
      </c>
      <c r="D7511" s="1">
        <v>10</v>
      </c>
      <c r="E7511" s="1" t="s">
        <v>1545</v>
      </c>
      <c r="F7511" s="1" t="s">
        <v>228</v>
      </c>
      <c r="G7511" s="1" t="s">
        <v>162</v>
      </c>
      <c r="H7511" s="1" t="s">
        <v>240</v>
      </c>
    </row>
    <row r="7512" spans="1:8" x14ac:dyDescent="0.25">
      <c r="A7512" s="1">
        <v>440011</v>
      </c>
      <c r="B7512" s="1" t="s">
        <v>1530</v>
      </c>
      <c r="C7512" s="1">
        <v>101308503</v>
      </c>
      <c r="D7512" s="1">
        <v>11</v>
      </c>
      <c r="E7512" s="1" t="s">
        <v>1546</v>
      </c>
      <c r="F7512" s="1" t="s">
        <v>228</v>
      </c>
      <c r="G7512" s="1" t="s">
        <v>162</v>
      </c>
      <c r="H7512" s="1" t="s">
        <v>240</v>
      </c>
    </row>
    <row r="7513" spans="1:8" x14ac:dyDescent="0.25">
      <c r="A7513" s="1">
        <v>440012</v>
      </c>
      <c r="B7513" s="1" t="s">
        <v>1530</v>
      </c>
      <c r="C7513" s="1">
        <v>101630504</v>
      </c>
      <c r="D7513" s="1">
        <v>12</v>
      </c>
      <c r="E7513" s="1" t="s">
        <v>1547</v>
      </c>
      <c r="F7513" s="1" t="s">
        <v>228</v>
      </c>
      <c r="G7513" s="1" t="s">
        <v>163</v>
      </c>
      <c r="H7513" s="1" t="s">
        <v>240</v>
      </c>
    </row>
    <row r="7514" spans="1:8" x14ac:dyDescent="0.25">
      <c r="A7514" s="1">
        <v>440013</v>
      </c>
      <c r="B7514" s="1" t="s">
        <v>1530</v>
      </c>
      <c r="C7514" s="1">
        <v>101630903</v>
      </c>
      <c r="D7514" s="1">
        <v>13</v>
      </c>
      <c r="E7514" s="1" t="s">
        <v>1548</v>
      </c>
      <c r="F7514" s="1" t="s">
        <v>228</v>
      </c>
      <c r="G7514" s="1" t="s">
        <v>163</v>
      </c>
      <c r="H7514" s="1" t="s">
        <v>240</v>
      </c>
    </row>
    <row r="7515" spans="1:8" x14ac:dyDescent="0.25">
      <c r="A7515" s="1">
        <v>440014</v>
      </c>
      <c r="B7515" s="1" t="s">
        <v>1530</v>
      </c>
      <c r="C7515" s="1">
        <v>101631003</v>
      </c>
      <c r="D7515" s="1">
        <v>14</v>
      </c>
      <c r="E7515" s="1" t="s">
        <v>1549</v>
      </c>
      <c r="F7515" s="1" t="s">
        <v>228</v>
      </c>
      <c r="G7515" s="1" t="s">
        <v>163</v>
      </c>
      <c r="H7515" s="1" t="s">
        <v>240</v>
      </c>
    </row>
    <row r="7516" spans="1:8" x14ac:dyDescent="0.25">
      <c r="A7516" s="1">
        <v>440015</v>
      </c>
      <c r="B7516" s="1" t="s">
        <v>1530</v>
      </c>
      <c r="C7516" s="1">
        <v>101631203</v>
      </c>
      <c r="D7516" s="1">
        <v>15</v>
      </c>
      <c r="E7516" s="1" t="s">
        <v>1550</v>
      </c>
      <c r="F7516" s="1" t="s">
        <v>228</v>
      </c>
      <c r="G7516" s="1" t="s">
        <v>163</v>
      </c>
      <c r="H7516" s="1" t="s">
        <v>240</v>
      </c>
    </row>
    <row r="7517" spans="1:8" x14ac:dyDescent="0.25">
      <c r="A7517" s="1">
        <v>440016</v>
      </c>
      <c r="B7517" s="1" t="s">
        <v>1530</v>
      </c>
      <c r="C7517" s="1">
        <v>101631503</v>
      </c>
      <c r="D7517" s="1">
        <v>16</v>
      </c>
      <c r="E7517" s="1" t="s">
        <v>1551</v>
      </c>
      <c r="F7517" s="1" t="s">
        <v>228</v>
      </c>
      <c r="G7517" s="1" t="s">
        <v>163</v>
      </c>
      <c r="H7517" s="1" t="s">
        <v>240</v>
      </c>
    </row>
    <row r="7518" spans="1:8" x14ac:dyDescent="0.25">
      <c r="A7518" s="1">
        <v>440017</v>
      </c>
      <c r="B7518" s="1" t="s">
        <v>1530</v>
      </c>
      <c r="C7518" s="1">
        <v>101631703</v>
      </c>
      <c r="D7518" s="1">
        <v>17</v>
      </c>
      <c r="E7518" s="1" t="s">
        <v>1552</v>
      </c>
      <c r="F7518" s="1" t="s">
        <v>228</v>
      </c>
      <c r="G7518" s="1" t="s">
        <v>163</v>
      </c>
      <c r="H7518" s="1" t="s">
        <v>240</v>
      </c>
    </row>
    <row r="7519" spans="1:8" x14ac:dyDescent="0.25">
      <c r="A7519" s="1">
        <v>440018</v>
      </c>
      <c r="B7519" s="1" t="s">
        <v>1530</v>
      </c>
      <c r="C7519" s="1">
        <v>101631803</v>
      </c>
      <c r="D7519" s="1">
        <v>18</v>
      </c>
      <c r="E7519" s="1" t="s">
        <v>1553</v>
      </c>
      <c r="F7519" s="1" t="s">
        <v>228</v>
      </c>
      <c r="G7519" s="1" t="s">
        <v>163</v>
      </c>
      <c r="H7519" s="1" t="s">
        <v>240</v>
      </c>
    </row>
    <row r="7520" spans="1:8" x14ac:dyDescent="0.25">
      <c r="A7520" s="1">
        <v>440019</v>
      </c>
      <c r="B7520" s="1" t="s">
        <v>1530</v>
      </c>
      <c r="C7520" s="1">
        <v>101631903</v>
      </c>
      <c r="D7520" s="1">
        <v>19</v>
      </c>
      <c r="E7520" s="1" t="s">
        <v>1554</v>
      </c>
      <c r="F7520" s="1" t="s">
        <v>228</v>
      </c>
      <c r="G7520" s="1" t="s">
        <v>163</v>
      </c>
      <c r="H7520" s="1" t="s">
        <v>240</v>
      </c>
    </row>
    <row r="7521" spans="1:8" x14ac:dyDescent="0.25">
      <c r="A7521" s="1">
        <v>440020</v>
      </c>
      <c r="B7521" s="1" t="s">
        <v>1530</v>
      </c>
      <c r="C7521" s="1">
        <v>101632403</v>
      </c>
      <c r="D7521" s="1">
        <v>20</v>
      </c>
      <c r="E7521" s="1" t="s">
        <v>1555</v>
      </c>
      <c r="F7521" s="1" t="s">
        <v>228</v>
      </c>
      <c r="G7521" s="1" t="s">
        <v>163</v>
      </c>
      <c r="H7521" s="1" t="s">
        <v>240</v>
      </c>
    </row>
    <row r="7522" spans="1:8" x14ac:dyDescent="0.25">
      <c r="A7522" s="1">
        <v>440021</v>
      </c>
      <c r="B7522" s="1" t="s">
        <v>1530</v>
      </c>
      <c r="C7522" s="1">
        <v>101633903</v>
      </c>
      <c r="D7522" s="1">
        <v>21</v>
      </c>
      <c r="E7522" s="1" t="s">
        <v>1556</v>
      </c>
      <c r="F7522" s="1" t="s">
        <v>228</v>
      </c>
      <c r="G7522" s="1" t="s">
        <v>163</v>
      </c>
      <c r="H7522" s="1" t="s">
        <v>240</v>
      </c>
    </row>
    <row r="7523" spans="1:8" x14ac:dyDescent="0.25">
      <c r="A7523" s="1">
        <v>440022</v>
      </c>
      <c r="B7523" s="1" t="s">
        <v>1530</v>
      </c>
      <c r="C7523" s="1">
        <v>101636503</v>
      </c>
      <c r="D7523" s="1">
        <v>22</v>
      </c>
      <c r="E7523" s="1" t="s">
        <v>1557</v>
      </c>
      <c r="F7523" s="1" t="s">
        <v>228</v>
      </c>
      <c r="G7523" s="1" t="s">
        <v>163</v>
      </c>
      <c r="H7523" s="1" t="s">
        <v>240</v>
      </c>
    </row>
    <row r="7524" spans="1:8" x14ac:dyDescent="0.25">
      <c r="A7524" s="1">
        <v>440023</v>
      </c>
      <c r="B7524" s="1" t="s">
        <v>1530</v>
      </c>
      <c r="C7524" s="1">
        <v>101637002</v>
      </c>
      <c r="D7524" s="1">
        <v>23</v>
      </c>
      <c r="E7524" s="1" t="s">
        <v>1558</v>
      </c>
      <c r="F7524" s="1" t="s">
        <v>228</v>
      </c>
      <c r="G7524" s="1" t="s">
        <v>163</v>
      </c>
      <c r="H7524" s="1" t="s">
        <v>240</v>
      </c>
    </row>
    <row r="7525" spans="1:8" x14ac:dyDescent="0.25">
      <c r="A7525" s="1">
        <v>440024</v>
      </c>
      <c r="B7525" s="1" t="s">
        <v>1530</v>
      </c>
      <c r="C7525" s="1">
        <v>101638003</v>
      </c>
      <c r="D7525" s="1">
        <v>24</v>
      </c>
      <c r="E7525" s="1" t="s">
        <v>1559</v>
      </c>
      <c r="F7525" s="1" t="s">
        <v>228</v>
      </c>
      <c r="G7525" s="1" t="s">
        <v>163</v>
      </c>
      <c r="H7525" s="1" t="s">
        <v>240</v>
      </c>
    </row>
    <row r="7526" spans="1:8" x14ac:dyDescent="0.25">
      <c r="A7526" s="1">
        <v>440025</v>
      </c>
      <c r="B7526" s="1" t="s">
        <v>1530</v>
      </c>
      <c r="C7526" s="1">
        <v>101638803</v>
      </c>
      <c r="D7526" s="1">
        <v>25</v>
      </c>
      <c r="E7526" s="1" t="s">
        <v>1560</v>
      </c>
      <c r="F7526" s="1" t="s">
        <v>228</v>
      </c>
      <c r="G7526" s="1" t="s">
        <v>163</v>
      </c>
      <c r="H7526" s="1" t="s">
        <v>240</v>
      </c>
    </row>
    <row r="7527" spans="1:8" x14ac:dyDescent="0.25">
      <c r="A7527" s="1">
        <v>440026</v>
      </c>
      <c r="B7527" s="1" t="s">
        <v>1530</v>
      </c>
      <c r="C7527" s="1">
        <v>102027451</v>
      </c>
      <c r="D7527" s="1">
        <v>26</v>
      </c>
      <c r="E7527" s="1" t="s">
        <v>1561</v>
      </c>
      <c r="F7527" s="1" t="s">
        <v>229</v>
      </c>
      <c r="G7527" s="1" t="s">
        <v>164</v>
      </c>
      <c r="H7527" s="1" t="s">
        <v>240</v>
      </c>
    </row>
    <row r="7528" spans="1:8" x14ac:dyDescent="0.25">
      <c r="A7528" s="1">
        <v>440027</v>
      </c>
      <c r="B7528" s="1" t="s">
        <v>1530</v>
      </c>
      <c r="C7528" s="1">
        <v>103020603</v>
      </c>
      <c r="D7528" s="1">
        <v>27</v>
      </c>
      <c r="E7528" s="1" t="s">
        <v>1562</v>
      </c>
      <c r="F7528" s="1" t="s">
        <v>229</v>
      </c>
      <c r="G7528" s="1" t="s">
        <v>164</v>
      </c>
      <c r="H7528" s="1" t="s">
        <v>240</v>
      </c>
    </row>
    <row r="7529" spans="1:8" x14ac:dyDescent="0.25">
      <c r="A7529" s="1">
        <v>440028</v>
      </c>
      <c r="B7529" s="1" t="s">
        <v>1530</v>
      </c>
      <c r="C7529" s="1">
        <v>103020753</v>
      </c>
      <c r="D7529" s="1">
        <v>28</v>
      </c>
      <c r="E7529" s="1" t="s">
        <v>1563</v>
      </c>
      <c r="F7529" s="1" t="s">
        <v>229</v>
      </c>
      <c r="G7529" s="1" t="s">
        <v>164</v>
      </c>
      <c r="H7529" s="1" t="s">
        <v>240</v>
      </c>
    </row>
    <row r="7530" spans="1:8" x14ac:dyDescent="0.25">
      <c r="A7530" s="1">
        <v>440029</v>
      </c>
      <c r="B7530" s="1" t="s">
        <v>1530</v>
      </c>
      <c r="C7530" s="1">
        <v>103021003</v>
      </c>
      <c r="D7530" s="1">
        <v>29</v>
      </c>
      <c r="E7530" s="1" t="s">
        <v>1564</v>
      </c>
      <c r="F7530" s="1" t="s">
        <v>229</v>
      </c>
      <c r="G7530" s="1" t="s">
        <v>164</v>
      </c>
      <c r="H7530" s="1" t="s">
        <v>240</v>
      </c>
    </row>
    <row r="7531" spans="1:8" x14ac:dyDescent="0.25">
      <c r="A7531" s="1">
        <v>440030</v>
      </c>
      <c r="B7531" s="1" t="s">
        <v>1530</v>
      </c>
      <c r="C7531" s="1">
        <v>103021102</v>
      </c>
      <c r="D7531" s="1">
        <v>30</v>
      </c>
      <c r="E7531" s="1" t="s">
        <v>1565</v>
      </c>
      <c r="F7531" s="1" t="s">
        <v>229</v>
      </c>
      <c r="G7531" s="1" t="s">
        <v>164</v>
      </c>
      <c r="H7531" s="1" t="s">
        <v>240</v>
      </c>
    </row>
    <row r="7532" spans="1:8" x14ac:dyDescent="0.25">
      <c r="A7532" s="1">
        <v>440031</v>
      </c>
      <c r="B7532" s="1" t="s">
        <v>1530</v>
      </c>
      <c r="C7532" s="1">
        <v>103021252</v>
      </c>
      <c r="D7532" s="1">
        <v>31</v>
      </c>
      <c r="E7532" s="1" t="s">
        <v>1566</v>
      </c>
      <c r="F7532" s="1" t="s">
        <v>229</v>
      </c>
      <c r="G7532" s="1" t="s">
        <v>164</v>
      </c>
      <c r="H7532" s="1" t="s">
        <v>240</v>
      </c>
    </row>
    <row r="7533" spans="1:8" x14ac:dyDescent="0.25">
      <c r="A7533" s="1">
        <v>440032</v>
      </c>
      <c r="B7533" s="1" t="s">
        <v>1530</v>
      </c>
      <c r="C7533" s="1">
        <v>103021453</v>
      </c>
      <c r="D7533" s="1">
        <v>32</v>
      </c>
      <c r="E7533" s="1" t="s">
        <v>1567</v>
      </c>
      <c r="F7533" s="1" t="s">
        <v>229</v>
      </c>
      <c r="G7533" s="1" t="s">
        <v>164</v>
      </c>
      <c r="H7533" s="1" t="s">
        <v>240</v>
      </c>
    </row>
    <row r="7534" spans="1:8" x14ac:dyDescent="0.25">
      <c r="A7534" s="1">
        <v>440033</v>
      </c>
      <c r="B7534" s="1" t="s">
        <v>1530</v>
      </c>
      <c r="C7534" s="1">
        <v>103021603</v>
      </c>
      <c r="D7534" s="1">
        <v>33</v>
      </c>
      <c r="E7534" s="1" t="s">
        <v>1568</v>
      </c>
      <c r="F7534" s="1" t="s">
        <v>229</v>
      </c>
      <c r="G7534" s="1" t="s">
        <v>164</v>
      </c>
      <c r="H7534" s="1" t="s">
        <v>240</v>
      </c>
    </row>
    <row r="7535" spans="1:8" x14ac:dyDescent="0.25">
      <c r="A7535" s="1">
        <v>440034</v>
      </c>
      <c r="B7535" s="1" t="s">
        <v>1530</v>
      </c>
      <c r="C7535" s="1">
        <v>103021752</v>
      </c>
      <c r="D7535" s="1">
        <v>34</v>
      </c>
      <c r="E7535" s="1" t="s">
        <v>1569</v>
      </c>
      <c r="F7535" s="1" t="s">
        <v>229</v>
      </c>
      <c r="G7535" s="1" t="s">
        <v>164</v>
      </c>
      <c r="H7535" s="1" t="s">
        <v>240</v>
      </c>
    </row>
    <row r="7536" spans="1:8" x14ac:dyDescent="0.25">
      <c r="A7536" s="1">
        <v>440035</v>
      </c>
      <c r="B7536" s="1" t="s">
        <v>1530</v>
      </c>
      <c r="C7536" s="1">
        <v>103021903</v>
      </c>
      <c r="D7536" s="1">
        <v>35</v>
      </c>
      <c r="E7536" s="1" t="s">
        <v>1570</v>
      </c>
      <c r="F7536" s="1" t="s">
        <v>229</v>
      </c>
      <c r="G7536" s="1" t="s">
        <v>164</v>
      </c>
      <c r="H7536" s="1" t="s">
        <v>240</v>
      </c>
    </row>
    <row r="7537" spans="1:8" x14ac:dyDescent="0.25">
      <c r="A7537" s="1">
        <v>440036</v>
      </c>
      <c r="B7537" s="1" t="s">
        <v>1530</v>
      </c>
      <c r="C7537" s="1">
        <v>103022103</v>
      </c>
      <c r="D7537" s="1">
        <v>36</v>
      </c>
      <c r="E7537" s="1" t="s">
        <v>1571</v>
      </c>
      <c r="F7537" s="1" t="s">
        <v>229</v>
      </c>
      <c r="G7537" s="1" t="s">
        <v>164</v>
      </c>
      <c r="H7537" s="1" t="s">
        <v>240</v>
      </c>
    </row>
    <row r="7538" spans="1:8" x14ac:dyDescent="0.25">
      <c r="A7538" s="1">
        <v>440037</v>
      </c>
      <c r="B7538" s="1" t="s">
        <v>1530</v>
      </c>
      <c r="C7538" s="1">
        <v>103022253</v>
      </c>
      <c r="D7538" s="1">
        <v>37</v>
      </c>
      <c r="E7538" s="1" t="s">
        <v>1572</v>
      </c>
      <c r="F7538" s="1" t="s">
        <v>229</v>
      </c>
      <c r="G7538" s="1" t="s">
        <v>164</v>
      </c>
      <c r="H7538" s="1" t="s">
        <v>240</v>
      </c>
    </row>
    <row r="7539" spans="1:8" x14ac:dyDescent="0.25">
      <c r="A7539" s="1">
        <v>440038</v>
      </c>
      <c r="B7539" s="1" t="s">
        <v>1530</v>
      </c>
      <c r="C7539" s="1">
        <v>103022503</v>
      </c>
      <c r="D7539" s="1">
        <v>38</v>
      </c>
      <c r="E7539" s="1" t="s">
        <v>1573</v>
      </c>
      <c r="F7539" s="1" t="s">
        <v>229</v>
      </c>
      <c r="G7539" s="1" t="s">
        <v>164</v>
      </c>
      <c r="H7539" s="1" t="s">
        <v>240</v>
      </c>
    </row>
    <row r="7540" spans="1:8" x14ac:dyDescent="0.25">
      <c r="A7540" s="1">
        <v>440039</v>
      </c>
      <c r="B7540" s="1" t="s">
        <v>1530</v>
      </c>
      <c r="C7540" s="1">
        <v>103022803</v>
      </c>
      <c r="D7540" s="1">
        <v>39</v>
      </c>
      <c r="E7540" s="1" t="s">
        <v>1574</v>
      </c>
      <c r="F7540" s="1" t="s">
        <v>229</v>
      </c>
      <c r="G7540" s="1" t="s">
        <v>164</v>
      </c>
      <c r="H7540" s="1" t="s">
        <v>240</v>
      </c>
    </row>
    <row r="7541" spans="1:8" x14ac:dyDescent="0.25">
      <c r="A7541" s="1">
        <v>440040</v>
      </c>
      <c r="B7541" s="1" t="s">
        <v>1530</v>
      </c>
      <c r="C7541" s="1">
        <v>103023153</v>
      </c>
      <c r="D7541" s="1">
        <v>40</v>
      </c>
      <c r="E7541" s="1" t="s">
        <v>1575</v>
      </c>
      <c r="F7541" s="1" t="s">
        <v>229</v>
      </c>
      <c r="G7541" s="1" t="s">
        <v>164</v>
      </c>
      <c r="H7541" s="1" t="s">
        <v>240</v>
      </c>
    </row>
    <row r="7542" spans="1:8" x14ac:dyDescent="0.25">
      <c r="A7542" s="1">
        <v>440041</v>
      </c>
      <c r="B7542" s="1" t="s">
        <v>1530</v>
      </c>
      <c r="C7542" s="1">
        <v>103023912</v>
      </c>
      <c r="D7542" s="1">
        <v>41</v>
      </c>
      <c r="E7542" s="1" t="s">
        <v>1576</v>
      </c>
      <c r="F7542" s="1" t="s">
        <v>229</v>
      </c>
      <c r="G7542" s="1" t="s">
        <v>164</v>
      </c>
      <c r="H7542" s="1" t="s">
        <v>240</v>
      </c>
    </row>
    <row r="7543" spans="1:8" x14ac:dyDescent="0.25">
      <c r="A7543" s="1">
        <v>440042</v>
      </c>
      <c r="B7543" s="1" t="s">
        <v>1530</v>
      </c>
      <c r="C7543" s="1">
        <v>103024102</v>
      </c>
      <c r="D7543" s="1">
        <v>42</v>
      </c>
      <c r="E7543" s="1" t="s">
        <v>1577</v>
      </c>
      <c r="F7543" s="1" t="s">
        <v>229</v>
      </c>
      <c r="G7543" s="1" t="s">
        <v>164</v>
      </c>
      <c r="H7543" s="1" t="s">
        <v>240</v>
      </c>
    </row>
    <row r="7544" spans="1:8" x14ac:dyDescent="0.25">
      <c r="A7544" s="1">
        <v>440043</v>
      </c>
      <c r="B7544" s="1" t="s">
        <v>1530</v>
      </c>
      <c r="C7544" s="1">
        <v>103024603</v>
      </c>
      <c r="D7544" s="1">
        <v>43</v>
      </c>
      <c r="E7544" s="1" t="s">
        <v>1578</v>
      </c>
      <c r="F7544" s="1" t="s">
        <v>229</v>
      </c>
      <c r="G7544" s="1" t="s">
        <v>164</v>
      </c>
      <c r="H7544" s="1" t="s">
        <v>240</v>
      </c>
    </row>
    <row r="7545" spans="1:8" x14ac:dyDescent="0.25">
      <c r="A7545" s="1">
        <v>440044</v>
      </c>
      <c r="B7545" s="1" t="s">
        <v>1530</v>
      </c>
      <c r="C7545" s="1">
        <v>103024753</v>
      </c>
      <c r="D7545" s="1">
        <v>44</v>
      </c>
      <c r="E7545" s="1" t="s">
        <v>1579</v>
      </c>
      <c r="F7545" s="1" t="s">
        <v>229</v>
      </c>
      <c r="G7545" s="1" t="s">
        <v>164</v>
      </c>
      <c r="H7545" s="1" t="s">
        <v>240</v>
      </c>
    </row>
    <row r="7546" spans="1:8" x14ac:dyDescent="0.25">
      <c r="A7546" s="1">
        <v>440045</v>
      </c>
      <c r="B7546" s="1" t="s">
        <v>1530</v>
      </c>
      <c r="C7546" s="1">
        <v>103025002</v>
      </c>
      <c r="D7546" s="1">
        <v>45</v>
      </c>
      <c r="E7546" s="1" t="s">
        <v>1580</v>
      </c>
      <c r="F7546" s="1" t="s">
        <v>229</v>
      </c>
      <c r="G7546" s="1" t="s">
        <v>164</v>
      </c>
      <c r="H7546" s="1" t="s">
        <v>240</v>
      </c>
    </row>
    <row r="7547" spans="1:8" x14ac:dyDescent="0.25">
      <c r="A7547" s="1">
        <v>440046</v>
      </c>
      <c r="B7547" s="1" t="s">
        <v>1530</v>
      </c>
      <c r="C7547" s="1">
        <v>103026002</v>
      </c>
      <c r="D7547" s="1">
        <v>46</v>
      </c>
      <c r="E7547" s="1" t="s">
        <v>1581</v>
      </c>
      <c r="F7547" s="1" t="s">
        <v>229</v>
      </c>
      <c r="G7547" s="1" t="s">
        <v>164</v>
      </c>
      <c r="H7547" s="1" t="s">
        <v>240</v>
      </c>
    </row>
    <row r="7548" spans="1:8" x14ac:dyDescent="0.25">
      <c r="A7548" s="1">
        <v>440047</v>
      </c>
      <c r="B7548" s="1" t="s">
        <v>1530</v>
      </c>
      <c r="C7548" s="1">
        <v>103026303</v>
      </c>
      <c r="D7548" s="1">
        <v>47</v>
      </c>
      <c r="E7548" s="1" t="s">
        <v>1582</v>
      </c>
      <c r="F7548" s="1" t="s">
        <v>229</v>
      </c>
      <c r="G7548" s="1" t="s">
        <v>164</v>
      </c>
      <c r="H7548" s="1" t="s">
        <v>240</v>
      </c>
    </row>
    <row r="7549" spans="1:8" x14ac:dyDescent="0.25">
      <c r="A7549" s="1">
        <v>440048</v>
      </c>
      <c r="B7549" s="1" t="s">
        <v>1530</v>
      </c>
      <c r="C7549" s="1">
        <v>103026343</v>
      </c>
      <c r="D7549" s="1">
        <v>48</v>
      </c>
      <c r="E7549" s="1" t="s">
        <v>1583</v>
      </c>
      <c r="F7549" s="1" t="s">
        <v>229</v>
      </c>
      <c r="G7549" s="1" t="s">
        <v>164</v>
      </c>
      <c r="H7549" s="1" t="s">
        <v>240</v>
      </c>
    </row>
    <row r="7550" spans="1:8" x14ac:dyDescent="0.25">
      <c r="A7550" s="1">
        <v>440049</v>
      </c>
      <c r="B7550" s="1" t="s">
        <v>1530</v>
      </c>
      <c r="C7550" s="1">
        <v>103026402</v>
      </c>
      <c r="D7550" s="1">
        <v>49</v>
      </c>
      <c r="E7550" s="1" t="s">
        <v>1584</v>
      </c>
      <c r="F7550" s="1" t="s">
        <v>229</v>
      </c>
      <c r="G7550" s="1" t="s">
        <v>164</v>
      </c>
      <c r="H7550" s="1" t="s">
        <v>240</v>
      </c>
    </row>
    <row r="7551" spans="1:8" x14ac:dyDescent="0.25">
      <c r="A7551" s="1">
        <v>440050</v>
      </c>
      <c r="B7551" s="1" t="s">
        <v>1530</v>
      </c>
      <c r="C7551" s="1">
        <v>103026852</v>
      </c>
      <c r="D7551" s="1">
        <v>50</v>
      </c>
      <c r="E7551" s="1" t="s">
        <v>1585</v>
      </c>
      <c r="F7551" s="1" t="s">
        <v>229</v>
      </c>
      <c r="G7551" s="1" t="s">
        <v>164</v>
      </c>
      <c r="H7551" s="1" t="s">
        <v>240</v>
      </c>
    </row>
    <row r="7552" spans="1:8" x14ac:dyDescent="0.25">
      <c r="A7552" s="1">
        <v>440051</v>
      </c>
      <c r="B7552" s="1" t="s">
        <v>1530</v>
      </c>
      <c r="C7552" s="1">
        <v>103026873</v>
      </c>
      <c r="D7552" s="1">
        <v>51</v>
      </c>
      <c r="E7552" s="1" t="s">
        <v>1586</v>
      </c>
      <c r="F7552" s="1" t="s">
        <v>229</v>
      </c>
      <c r="G7552" s="1" t="s">
        <v>164</v>
      </c>
      <c r="H7552" s="1" t="s">
        <v>240</v>
      </c>
    </row>
    <row r="7553" spans="1:8" x14ac:dyDescent="0.25">
      <c r="A7553" s="1">
        <v>440052</v>
      </c>
      <c r="B7553" s="1" t="s">
        <v>1530</v>
      </c>
      <c r="C7553" s="1">
        <v>103026902</v>
      </c>
      <c r="D7553" s="1">
        <v>52</v>
      </c>
      <c r="E7553" s="1" t="s">
        <v>1587</v>
      </c>
      <c r="F7553" s="1" t="s">
        <v>229</v>
      </c>
      <c r="G7553" s="1" t="s">
        <v>164</v>
      </c>
      <c r="H7553" s="1" t="s">
        <v>240</v>
      </c>
    </row>
    <row r="7554" spans="1:8" x14ac:dyDescent="0.25">
      <c r="A7554" s="1">
        <v>440053</v>
      </c>
      <c r="B7554" s="1" t="s">
        <v>1530</v>
      </c>
      <c r="C7554" s="1">
        <v>103027352</v>
      </c>
      <c r="D7554" s="1">
        <v>53</v>
      </c>
      <c r="E7554" s="1" t="s">
        <v>1588</v>
      </c>
      <c r="F7554" s="1" t="s">
        <v>229</v>
      </c>
      <c r="G7554" s="1" t="s">
        <v>164</v>
      </c>
      <c r="H7554" s="1" t="s">
        <v>240</v>
      </c>
    </row>
    <row r="7555" spans="1:8" x14ac:dyDescent="0.25">
      <c r="A7555" s="1">
        <v>440054</v>
      </c>
      <c r="B7555" s="1" t="s">
        <v>1530</v>
      </c>
      <c r="C7555" s="1">
        <v>103027503</v>
      </c>
      <c r="D7555" s="1">
        <v>54</v>
      </c>
      <c r="E7555" s="1" t="s">
        <v>1589</v>
      </c>
      <c r="F7555" s="1" t="s">
        <v>229</v>
      </c>
      <c r="G7555" s="1" t="s">
        <v>164</v>
      </c>
      <c r="H7555" s="1" t="s">
        <v>240</v>
      </c>
    </row>
    <row r="7556" spans="1:8" x14ac:dyDescent="0.25">
      <c r="A7556" s="1">
        <v>440055</v>
      </c>
      <c r="B7556" s="1" t="s">
        <v>1530</v>
      </c>
      <c r="C7556" s="1">
        <v>103027753</v>
      </c>
      <c r="D7556" s="1">
        <v>55</v>
      </c>
      <c r="E7556" s="1" t="s">
        <v>1590</v>
      </c>
      <c r="F7556" s="1" t="s">
        <v>229</v>
      </c>
      <c r="G7556" s="1" t="s">
        <v>164</v>
      </c>
      <c r="H7556" s="1" t="s">
        <v>240</v>
      </c>
    </row>
    <row r="7557" spans="1:8" x14ac:dyDescent="0.25">
      <c r="A7557" s="1">
        <v>440056</v>
      </c>
      <c r="B7557" s="1" t="s">
        <v>1530</v>
      </c>
      <c r="C7557" s="1">
        <v>103028203</v>
      </c>
      <c r="D7557" s="1">
        <v>56</v>
      </c>
      <c r="E7557" s="1" t="s">
        <v>1591</v>
      </c>
      <c r="F7557" s="1" t="s">
        <v>229</v>
      </c>
      <c r="G7557" s="1" t="s">
        <v>164</v>
      </c>
      <c r="H7557" s="1" t="s">
        <v>240</v>
      </c>
    </row>
    <row r="7558" spans="1:8" x14ac:dyDescent="0.25">
      <c r="A7558" s="1">
        <v>440057</v>
      </c>
      <c r="B7558" s="1" t="s">
        <v>1530</v>
      </c>
      <c r="C7558" s="1">
        <v>103028302</v>
      </c>
      <c r="D7558" s="1">
        <v>57</v>
      </c>
      <c r="E7558" s="1" t="s">
        <v>1592</v>
      </c>
      <c r="F7558" s="1" t="s">
        <v>229</v>
      </c>
      <c r="G7558" s="1" t="s">
        <v>164</v>
      </c>
      <c r="H7558" s="1" t="s">
        <v>240</v>
      </c>
    </row>
    <row r="7559" spans="1:8" x14ac:dyDescent="0.25">
      <c r="A7559" s="1">
        <v>440058</v>
      </c>
      <c r="B7559" s="1" t="s">
        <v>1530</v>
      </c>
      <c r="C7559" s="1">
        <v>103028653</v>
      </c>
      <c r="D7559" s="1">
        <v>58</v>
      </c>
      <c r="E7559" s="1" t="s">
        <v>1593</v>
      </c>
      <c r="F7559" s="1" t="s">
        <v>229</v>
      </c>
      <c r="G7559" s="1" t="s">
        <v>164</v>
      </c>
      <c r="H7559" s="1" t="s">
        <v>240</v>
      </c>
    </row>
    <row r="7560" spans="1:8" x14ac:dyDescent="0.25">
      <c r="A7560" s="1">
        <v>440059</v>
      </c>
      <c r="B7560" s="1" t="s">
        <v>1530</v>
      </c>
      <c r="C7560" s="1">
        <v>103028703</v>
      </c>
      <c r="D7560" s="1">
        <v>59</v>
      </c>
      <c r="E7560" s="1" t="s">
        <v>1594</v>
      </c>
      <c r="F7560" s="1" t="s">
        <v>229</v>
      </c>
      <c r="G7560" s="1" t="s">
        <v>164</v>
      </c>
      <c r="H7560" s="1" t="s">
        <v>240</v>
      </c>
    </row>
    <row r="7561" spans="1:8" x14ac:dyDescent="0.25">
      <c r="A7561" s="1">
        <v>440060</v>
      </c>
      <c r="B7561" s="1" t="s">
        <v>1530</v>
      </c>
      <c r="C7561" s="1">
        <v>103028753</v>
      </c>
      <c r="D7561" s="1">
        <v>60</v>
      </c>
      <c r="E7561" s="1" t="s">
        <v>1595</v>
      </c>
      <c r="F7561" s="1" t="s">
        <v>229</v>
      </c>
      <c r="G7561" s="1" t="s">
        <v>164</v>
      </c>
      <c r="H7561" s="1" t="s">
        <v>240</v>
      </c>
    </row>
    <row r="7562" spans="1:8" x14ac:dyDescent="0.25">
      <c r="A7562" s="1">
        <v>440061</v>
      </c>
      <c r="B7562" s="1" t="s">
        <v>1530</v>
      </c>
      <c r="C7562" s="1">
        <v>103028833</v>
      </c>
      <c r="D7562" s="1">
        <v>61</v>
      </c>
      <c r="E7562" s="1" t="s">
        <v>1596</v>
      </c>
      <c r="F7562" s="1" t="s">
        <v>229</v>
      </c>
      <c r="G7562" s="1" t="s">
        <v>164</v>
      </c>
      <c r="H7562" s="1" t="s">
        <v>240</v>
      </c>
    </row>
    <row r="7563" spans="1:8" x14ac:dyDescent="0.25">
      <c r="A7563" s="1">
        <v>440062</v>
      </c>
      <c r="B7563" s="1" t="s">
        <v>1530</v>
      </c>
      <c r="C7563" s="1">
        <v>103028853</v>
      </c>
      <c r="D7563" s="1">
        <v>62</v>
      </c>
      <c r="E7563" s="1" t="s">
        <v>1597</v>
      </c>
      <c r="F7563" s="1" t="s">
        <v>229</v>
      </c>
      <c r="G7563" s="1" t="s">
        <v>164</v>
      </c>
      <c r="H7563" s="1" t="s">
        <v>240</v>
      </c>
    </row>
    <row r="7564" spans="1:8" x14ac:dyDescent="0.25">
      <c r="A7564" s="1">
        <v>440063</v>
      </c>
      <c r="B7564" s="1" t="s">
        <v>1530</v>
      </c>
      <c r="C7564" s="1">
        <v>103029203</v>
      </c>
      <c r="D7564" s="1">
        <v>63</v>
      </c>
      <c r="E7564" s="1" t="s">
        <v>1598</v>
      </c>
      <c r="F7564" s="1" t="s">
        <v>229</v>
      </c>
      <c r="G7564" s="1" t="s">
        <v>164</v>
      </c>
      <c r="H7564" s="1" t="s">
        <v>240</v>
      </c>
    </row>
    <row r="7565" spans="1:8" x14ac:dyDescent="0.25">
      <c r="A7565" s="1">
        <v>440064</v>
      </c>
      <c r="B7565" s="1" t="s">
        <v>1530</v>
      </c>
      <c r="C7565" s="1">
        <v>103029403</v>
      </c>
      <c r="D7565" s="1">
        <v>64</v>
      </c>
      <c r="E7565" s="1" t="s">
        <v>1599</v>
      </c>
      <c r="F7565" s="1" t="s">
        <v>229</v>
      </c>
      <c r="G7565" s="1" t="s">
        <v>164</v>
      </c>
      <c r="H7565" s="1" t="s">
        <v>240</v>
      </c>
    </row>
    <row r="7566" spans="1:8" x14ac:dyDescent="0.25">
      <c r="A7566" s="1">
        <v>440065</v>
      </c>
      <c r="B7566" s="1" t="s">
        <v>1530</v>
      </c>
      <c r="C7566" s="1">
        <v>103029553</v>
      </c>
      <c r="D7566" s="1">
        <v>65</v>
      </c>
      <c r="E7566" s="1" t="s">
        <v>1600</v>
      </c>
      <c r="F7566" s="1" t="s">
        <v>229</v>
      </c>
      <c r="G7566" s="1" t="s">
        <v>164</v>
      </c>
      <c r="H7566" s="1" t="s">
        <v>240</v>
      </c>
    </row>
    <row r="7567" spans="1:8" x14ac:dyDescent="0.25">
      <c r="A7567" s="1">
        <v>440066</v>
      </c>
      <c r="B7567" s="1" t="s">
        <v>1530</v>
      </c>
      <c r="C7567" s="1">
        <v>103029603</v>
      </c>
      <c r="D7567" s="1">
        <v>66</v>
      </c>
      <c r="E7567" s="1" t="s">
        <v>1601</v>
      </c>
      <c r="F7567" s="1" t="s">
        <v>229</v>
      </c>
      <c r="G7567" s="1" t="s">
        <v>164</v>
      </c>
      <c r="H7567" s="1" t="s">
        <v>240</v>
      </c>
    </row>
    <row r="7568" spans="1:8" x14ac:dyDescent="0.25">
      <c r="A7568" s="1">
        <v>440067</v>
      </c>
      <c r="B7568" s="1" t="s">
        <v>1530</v>
      </c>
      <c r="C7568" s="1">
        <v>103029803</v>
      </c>
      <c r="D7568" s="1">
        <v>67</v>
      </c>
      <c r="E7568" s="1" t="s">
        <v>1602</v>
      </c>
      <c r="F7568" s="1" t="s">
        <v>229</v>
      </c>
      <c r="G7568" s="1" t="s">
        <v>164</v>
      </c>
      <c r="H7568" s="1" t="s">
        <v>240</v>
      </c>
    </row>
    <row r="7569" spans="1:8" x14ac:dyDescent="0.25">
      <c r="A7569" s="1">
        <v>440068</v>
      </c>
      <c r="B7569" s="1" t="s">
        <v>1530</v>
      </c>
      <c r="C7569" s="1">
        <v>103029902</v>
      </c>
      <c r="D7569" s="1">
        <v>68</v>
      </c>
      <c r="E7569" s="1" t="s">
        <v>1603</v>
      </c>
      <c r="F7569" s="1" t="s">
        <v>229</v>
      </c>
      <c r="G7569" s="1" t="s">
        <v>164</v>
      </c>
      <c r="H7569" s="1" t="s">
        <v>240</v>
      </c>
    </row>
    <row r="7570" spans="1:8" x14ac:dyDescent="0.25">
      <c r="A7570" s="1">
        <v>440069</v>
      </c>
      <c r="B7570" s="1" t="s">
        <v>1530</v>
      </c>
      <c r="C7570" s="1">
        <v>104101252</v>
      </c>
      <c r="D7570" s="1">
        <v>69</v>
      </c>
      <c r="E7570" s="1" t="s">
        <v>1604</v>
      </c>
      <c r="F7570" s="1" t="s">
        <v>230</v>
      </c>
      <c r="G7570" s="1" t="s">
        <v>165</v>
      </c>
      <c r="H7570" s="1" t="s">
        <v>240</v>
      </c>
    </row>
    <row r="7571" spans="1:8" x14ac:dyDescent="0.25">
      <c r="A7571" s="1">
        <v>440070</v>
      </c>
      <c r="B7571" s="1" t="s">
        <v>1530</v>
      </c>
      <c r="C7571" s="1">
        <v>104103603</v>
      </c>
      <c r="D7571" s="1">
        <v>70</v>
      </c>
      <c r="E7571" s="1" t="s">
        <v>1605</v>
      </c>
      <c r="F7571" s="1" t="s">
        <v>230</v>
      </c>
      <c r="G7571" s="1" t="s">
        <v>165</v>
      </c>
      <c r="H7571" s="1" t="s">
        <v>240</v>
      </c>
    </row>
    <row r="7572" spans="1:8" x14ac:dyDescent="0.25">
      <c r="A7572" s="1">
        <v>440071</v>
      </c>
      <c r="B7572" s="1" t="s">
        <v>1530</v>
      </c>
      <c r="C7572" s="1">
        <v>104105003</v>
      </c>
      <c r="D7572" s="1">
        <v>71</v>
      </c>
      <c r="E7572" s="1" t="s">
        <v>1606</v>
      </c>
      <c r="F7572" s="1" t="s">
        <v>230</v>
      </c>
      <c r="G7572" s="1" t="s">
        <v>165</v>
      </c>
      <c r="H7572" s="1" t="s">
        <v>240</v>
      </c>
    </row>
    <row r="7573" spans="1:8" x14ac:dyDescent="0.25">
      <c r="A7573" s="1">
        <v>440072</v>
      </c>
      <c r="B7573" s="1" t="s">
        <v>1530</v>
      </c>
      <c r="C7573" s="1">
        <v>104105353</v>
      </c>
      <c r="D7573" s="1">
        <v>72</v>
      </c>
      <c r="E7573" s="1" t="s">
        <v>1607</v>
      </c>
      <c r="F7573" s="1" t="s">
        <v>230</v>
      </c>
      <c r="G7573" s="1" t="s">
        <v>165</v>
      </c>
      <c r="H7573" s="1" t="s">
        <v>240</v>
      </c>
    </row>
    <row r="7574" spans="1:8" x14ac:dyDescent="0.25">
      <c r="A7574" s="1">
        <v>440073</v>
      </c>
      <c r="B7574" s="1" t="s">
        <v>1530</v>
      </c>
      <c r="C7574" s="1">
        <v>104107503</v>
      </c>
      <c r="D7574" s="1">
        <v>73</v>
      </c>
      <c r="E7574" s="1" t="s">
        <v>1608</v>
      </c>
      <c r="F7574" s="1" t="s">
        <v>230</v>
      </c>
      <c r="G7574" s="1" t="s">
        <v>165</v>
      </c>
      <c r="H7574" s="1" t="s">
        <v>240</v>
      </c>
    </row>
    <row r="7575" spans="1:8" x14ac:dyDescent="0.25">
      <c r="A7575" s="1">
        <v>440074</v>
      </c>
      <c r="B7575" s="1" t="s">
        <v>1530</v>
      </c>
      <c r="C7575" s="1">
        <v>104107803</v>
      </c>
      <c r="D7575" s="1">
        <v>74</v>
      </c>
      <c r="E7575" s="1" t="s">
        <v>1609</v>
      </c>
      <c r="F7575" s="1" t="s">
        <v>230</v>
      </c>
      <c r="G7575" s="1" t="s">
        <v>165</v>
      </c>
      <c r="H7575" s="1" t="s">
        <v>240</v>
      </c>
    </row>
    <row r="7576" spans="1:8" x14ac:dyDescent="0.25">
      <c r="A7576" s="1">
        <v>440075</v>
      </c>
      <c r="B7576" s="1" t="s">
        <v>1530</v>
      </c>
      <c r="C7576" s="1">
        <v>104107903</v>
      </c>
      <c r="D7576" s="1">
        <v>75</v>
      </c>
      <c r="E7576" s="1" t="s">
        <v>1610</v>
      </c>
      <c r="F7576" s="1" t="s">
        <v>230</v>
      </c>
      <c r="G7576" s="1" t="s">
        <v>165</v>
      </c>
      <c r="H7576" s="1" t="s">
        <v>240</v>
      </c>
    </row>
    <row r="7577" spans="1:8" x14ac:dyDescent="0.25">
      <c r="A7577" s="1">
        <v>440076</v>
      </c>
      <c r="B7577" s="1" t="s">
        <v>1530</v>
      </c>
      <c r="C7577" s="1">
        <v>104372003</v>
      </c>
      <c r="D7577" s="1">
        <v>76</v>
      </c>
      <c r="E7577" s="1" t="s">
        <v>1611</v>
      </c>
      <c r="F7577" s="1" t="s">
        <v>230</v>
      </c>
      <c r="G7577" s="1" t="s">
        <v>166</v>
      </c>
      <c r="H7577" s="1" t="s">
        <v>240</v>
      </c>
    </row>
    <row r="7578" spans="1:8" x14ac:dyDescent="0.25">
      <c r="A7578" s="1">
        <v>440077</v>
      </c>
      <c r="B7578" s="1" t="s">
        <v>1530</v>
      </c>
      <c r="C7578" s="1">
        <v>104374003</v>
      </c>
      <c r="D7578" s="1">
        <v>77</v>
      </c>
      <c r="E7578" s="1" t="s">
        <v>1612</v>
      </c>
      <c r="F7578" s="1" t="s">
        <v>230</v>
      </c>
      <c r="G7578" s="1" t="s">
        <v>166</v>
      </c>
      <c r="H7578" s="1" t="s">
        <v>240</v>
      </c>
    </row>
    <row r="7579" spans="1:8" x14ac:dyDescent="0.25">
      <c r="A7579" s="1">
        <v>440078</v>
      </c>
      <c r="B7579" s="1" t="s">
        <v>1530</v>
      </c>
      <c r="C7579" s="1">
        <v>104375003</v>
      </c>
      <c r="D7579" s="1">
        <v>78</v>
      </c>
      <c r="E7579" s="1" t="s">
        <v>1613</v>
      </c>
      <c r="F7579" s="1" t="s">
        <v>230</v>
      </c>
      <c r="G7579" s="1" t="s">
        <v>166</v>
      </c>
      <c r="H7579" s="1" t="s">
        <v>240</v>
      </c>
    </row>
    <row r="7580" spans="1:8" x14ac:dyDescent="0.25">
      <c r="A7580" s="1">
        <v>440079</v>
      </c>
      <c r="B7580" s="1" t="s">
        <v>1530</v>
      </c>
      <c r="C7580" s="1">
        <v>104375203</v>
      </c>
      <c r="D7580" s="1">
        <v>79</v>
      </c>
      <c r="E7580" s="1" t="s">
        <v>1614</v>
      </c>
      <c r="F7580" s="1" t="s">
        <v>230</v>
      </c>
      <c r="G7580" s="1" t="s">
        <v>166</v>
      </c>
      <c r="H7580" s="1" t="s">
        <v>240</v>
      </c>
    </row>
    <row r="7581" spans="1:8" x14ac:dyDescent="0.25">
      <c r="A7581" s="1">
        <v>440080</v>
      </c>
      <c r="B7581" s="1" t="s">
        <v>1530</v>
      </c>
      <c r="C7581" s="1">
        <v>104375302</v>
      </c>
      <c r="D7581" s="1">
        <v>80</v>
      </c>
      <c r="E7581" s="1" t="s">
        <v>1615</v>
      </c>
      <c r="F7581" s="1" t="s">
        <v>230</v>
      </c>
      <c r="G7581" s="1" t="s">
        <v>166</v>
      </c>
      <c r="H7581" s="1" t="s">
        <v>240</v>
      </c>
    </row>
    <row r="7582" spans="1:8" x14ac:dyDescent="0.25">
      <c r="A7582" s="1">
        <v>440081</v>
      </c>
      <c r="B7582" s="1" t="s">
        <v>1530</v>
      </c>
      <c r="C7582" s="1">
        <v>104376203</v>
      </c>
      <c r="D7582" s="1">
        <v>81</v>
      </c>
      <c r="E7582" s="1" t="s">
        <v>1616</v>
      </c>
      <c r="F7582" s="1" t="s">
        <v>230</v>
      </c>
      <c r="G7582" s="1" t="s">
        <v>166</v>
      </c>
      <c r="H7582" s="1" t="s">
        <v>240</v>
      </c>
    </row>
    <row r="7583" spans="1:8" x14ac:dyDescent="0.25">
      <c r="A7583" s="1">
        <v>440082</v>
      </c>
      <c r="B7583" s="1" t="s">
        <v>1530</v>
      </c>
      <c r="C7583" s="1">
        <v>104377003</v>
      </c>
      <c r="D7583" s="1">
        <v>82</v>
      </c>
      <c r="E7583" s="1" t="s">
        <v>1617</v>
      </c>
      <c r="F7583" s="1" t="s">
        <v>230</v>
      </c>
      <c r="G7583" s="1" t="s">
        <v>166</v>
      </c>
      <c r="H7583" s="1" t="s">
        <v>240</v>
      </c>
    </row>
    <row r="7584" spans="1:8" x14ac:dyDescent="0.25">
      <c r="A7584" s="1">
        <v>440083</v>
      </c>
      <c r="B7584" s="1" t="s">
        <v>1530</v>
      </c>
      <c r="C7584" s="1">
        <v>104378003</v>
      </c>
      <c r="D7584" s="1">
        <v>83</v>
      </c>
      <c r="E7584" s="1" t="s">
        <v>1618</v>
      </c>
      <c r="F7584" s="1" t="s">
        <v>230</v>
      </c>
      <c r="G7584" s="1" t="s">
        <v>166</v>
      </c>
      <c r="H7584" s="1" t="s">
        <v>240</v>
      </c>
    </row>
    <row r="7585" spans="1:8" x14ac:dyDescent="0.25">
      <c r="A7585" s="1">
        <v>440084</v>
      </c>
      <c r="B7585" s="1" t="s">
        <v>1530</v>
      </c>
      <c r="C7585" s="1">
        <v>104431304</v>
      </c>
      <c r="D7585" s="1">
        <v>84</v>
      </c>
      <c r="E7585" s="1" t="s">
        <v>1619</v>
      </c>
      <c r="F7585" s="1" t="s">
        <v>230</v>
      </c>
      <c r="G7585" s="1" t="s">
        <v>167</v>
      </c>
      <c r="H7585" s="1" t="s">
        <v>240</v>
      </c>
    </row>
    <row r="7586" spans="1:8" x14ac:dyDescent="0.25">
      <c r="A7586" s="1">
        <v>440085</v>
      </c>
      <c r="B7586" s="1" t="s">
        <v>1530</v>
      </c>
      <c r="C7586" s="1">
        <v>104432503</v>
      </c>
      <c r="D7586" s="1">
        <v>85</v>
      </c>
      <c r="E7586" s="1" t="s">
        <v>1620</v>
      </c>
      <c r="F7586" s="1" t="s">
        <v>230</v>
      </c>
      <c r="G7586" s="1" t="s">
        <v>167</v>
      </c>
      <c r="H7586" s="1" t="s">
        <v>240</v>
      </c>
    </row>
    <row r="7587" spans="1:8" x14ac:dyDescent="0.25">
      <c r="A7587" s="1">
        <v>440086</v>
      </c>
      <c r="B7587" s="1" t="s">
        <v>1530</v>
      </c>
      <c r="C7587" s="1">
        <v>104432803</v>
      </c>
      <c r="D7587" s="1">
        <v>86</v>
      </c>
      <c r="E7587" s="1" t="s">
        <v>1621</v>
      </c>
      <c r="F7587" s="1" t="s">
        <v>230</v>
      </c>
      <c r="G7587" s="1" t="s">
        <v>167</v>
      </c>
      <c r="H7587" s="1" t="s">
        <v>240</v>
      </c>
    </row>
    <row r="7588" spans="1:8" x14ac:dyDescent="0.25">
      <c r="A7588" s="1">
        <v>440087</v>
      </c>
      <c r="B7588" s="1" t="s">
        <v>1530</v>
      </c>
      <c r="C7588" s="1">
        <v>104432903</v>
      </c>
      <c r="D7588" s="1">
        <v>87</v>
      </c>
      <c r="E7588" s="1" t="s">
        <v>1622</v>
      </c>
      <c r="F7588" s="1" t="s">
        <v>230</v>
      </c>
      <c r="G7588" s="1" t="s">
        <v>167</v>
      </c>
      <c r="H7588" s="1" t="s">
        <v>240</v>
      </c>
    </row>
    <row r="7589" spans="1:8" x14ac:dyDescent="0.25">
      <c r="A7589" s="1">
        <v>440088</v>
      </c>
      <c r="B7589" s="1" t="s">
        <v>1530</v>
      </c>
      <c r="C7589" s="1">
        <v>104433303</v>
      </c>
      <c r="D7589" s="1">
        <v>88</v>
      </c>
      <c r="E7589" s="1" t="s">
        <v>1623</v>
      </c>
      <c r="F7589" s="1" t="s">
        <v>230</v>
      </c>
      <c r="G7589" s="1" t="s">
        <v>167</v>
      </c>
      <c r="H7589" s="1" t="s">
        <v>240</v>
      </c>
    </row>
    <row r="7590" spans="1:8" x14ac:dyDescent="0.25">
      <c r="A7590" s="1">
        <v>440089</v>
      </c>
      <c r="B7590" s="1" t="s">
        <v>1530</v>
      </c>
      <c r="C7590" s="1">
        <v>104433604</v>
      </c>
      <c r="D7590" s="1">
        <v>89</v>
      </c>
      <c r="E7590" s="1" t="s">
        <v>1624</v>
      </c>
      <c r="F7590" s="1" t="s">
        <v>230</v>
      </c>
      <c r="G7590" s="1" t="s">
        <v>167</v>
      </c>
      <c r="H7590" s="1" t="s">
        <v>240</v>
      </c>
    </row>
    <row r="7591" spans="1:8" x14ac:dyDescent="0.25">
      <c r="A7591" s="1">
        <v>440090</v>
      </c>
      <c r="B7591" s="1" t="s">
        <v>1530</v>
      </c>
      <c r="C7591" s="1">
        <v>104433903</v>
      </c>
      <c r="D7591" s="1">
        <v>90</v>
      </c>
      <c r="E7591" s="1" t="s">
        <v>1625</v>
      </c>
      <c r="F7591" s="1" t="s">
        <v>230</v>
      </c>
      <c r="G7591" s="1" t="s">
        <v>167</v>
      </c>
      <c r="H7591" s="1" t="s">
        <v>240</v>
      </c>
    </row>
    <row r="7592" spans="1:8" x14ac:dyDescent="0.25">
      <c r="A7592" s="1">
        <v>440091</v>
      </c>
      <c r="B7592" s="1" t="s">
        <v>1530</v>
      </c>
      <c r="C7592" s="1">
        <v>104435003</v>
      </c>
      <c r="D7592" s="1">
        <v>91</v>
      </c>
      <c r="E7592" s="1" t="s">
        <v>1626</v>
      </c>
      <c r="F7592" s="1" t="s">
        <v>230</v>
      </c>
      <c r="G7592" s="1" t="s">
        <v>167</v>
      </c>
      <c r="H7592" s="1" t="s">
        <v>240</v>
      </c>
    </row>
    <row r="7593" spans="1:8" x14ac:dyDescent="0.25">
      <c r="A7593" s="1">
        <v>440092</v>
      </c>
      <c r="B7593" s="1" t="s">
        <v>1530</v>
      </c>
      <c r="C7593" s="1">
        <v>104435303</v>
      </c>
      <c r="D7593" s="1">
        <v>92</v>
      </c>
      <c r="E7593" s="1" t="s">
        <v>1627</v>
      </c>
      <c r="F7593" s="1" t="s">
        <v>230</v>
      </c>
      <c r="G7593" s="1" t="s">
        <v>167</v>
      </c>
      <c r="H7593" s="1" t="s">
        <v>240</v>
      </c>
    </row>
    <row r="7594" spans="1:8" x14ac:dyDescent="0.25">
      <c r="A7594" s="1">
        <v>440093</v>
      </c>
      <c r="B7594" s="1" t="s">
        <v>1530</v>
      </c>
      <c r="C7594" s="1">
        <v>104435603</v>
      </c>
      <c r="D7594" s="1">
        <v>93</v>
      </c>
      <c r="E7594" s="1" t="s">
        <v>1628</v>
      </c>
      <c r="F7594" s="1" t="s">
        <v>230</v>
      </c>
      <c r="G7594" s="1" t="s">
        <v>167</v>
      </c>
      <c r="H7594" s="1" t="s">
        <v>240</v>
      </c>
    </row>
    <row r="7595" spans="1:8" x14ac:dyDescent="0.25">
      <c r="A7595" s="1">
        <v>440094</v>
      </c>
      <c r="B7595" s="1" t="s">
        <v>1530</v>
      </c>
      <c r="C7595" s="1">
        <v>104435703</v>
      </c>
      <c r="D7595" s="1">
        <v>94</v>
      </c>
      <c r="E7595" s="1" t="s">
        <v>1629</v>
      </c>
      <c r="F7595" s="1" t="s">
        <v>230</v>
      </c>
      <c r="G7595" s="1" t="s">
        <v>167</v>
      </c>
      <c r="H7595" s="1" t="s">
        <v>240</v>
      </c>
    </row>
    <row r="7596" spans="1:8" x14ac:dyDescent="0.25">
      <c r="A7596" s="1">
        <v>440095</v>
      </c>
      <c r="B7596" s="1" t="s">
        <v>1530</v>
      </c>
      <c r="C7596" s="1">
        <v>104437503</v>
      </c>
      <c r="D7596" s="1">
        <v>95</v>
      </c>
      <c r="E7596" s="1" t="s">
        <v>1630</v>
      </c>
      <c r="F7596" s="1" t="s">
        <v>230</v>
      </c>
      <c r="G7596" s="1" t="s">
        <v>167</v>
      </c>
      <c r="H7596" s="1" t="s">
        <v>240</v>
      </c>
    </row>
    <row r="7597" spans="1:8" x14ac:dyDescent="0.25">
      <c r="A7597" s="1">
        <v>440096</v>
      </c>
      <c r="B7597" s="1" t="s">
        <v>1530</v>
      </c>
      <c r="C7597" s="1">
        <v>105201033</v>
      </c>
      <c r="D7597" s="1">
        <v>96</v>
      </c>
      <c r="E7597" s="1" t="s">
        <v>1631</v>
      </c>
      <c r="F7597" s="1" t="s">
        <v>231</v>
      </c>
      <c r="G7597" s="1" t="s">
        <v>168</v>
      </c>
      <c r="H7597" s="1" t="s">
        <v>240</v>
      </c>
    </row>
    <row r="7598" spans="1:8" x14ac:dyDescent="0.25">
      <c r="A7598" s="1">
        <v>440097</v>
      </c>
      <c r="B7598" s="1" t="s">
        <v>1530</v>
      </c>
      <c r="C7598" s="1">
        <v>105201352</v>
      </c>
      <c r="D7598" s="1">
        <v>97</v>
      </c>
      <c r="E7598" s="1" t="s">
        <v>1632</v>
      </c>
      <c r="F7598" s="1" t="s">
        <v>231</v>
      </c>
      <c r="G7598" s="1" t="s">
        <v>168</v>
      </c>
      <c r="H7598" s="1" t="s">
        <v>240</v>
      </c>
    </row>
    <row r="7599" spans="1:8" x14ac:dyDescent="0.25">
      <c r="A7599" s="1">
        <v>440098</v>
      </c>
      <c r="B7599" s="1" t="s">
        <v>1530</v>
      </c>
      <c r="C7599" s="1">
        <v>105204703</v>
      </c>
      <c r="D7599" s="1">
        <v>98</v>
      </c>
      <c r="E7599" s="1" t="s">
        <v>1633</v>
      </c>
      <c r="F7599" s="1" t="s">
        <v>231</v>
      </c>
      <c r="G7599" s="1" t="s">
        <v>168</v>
      </c>
      <c r="H7599" s="1" t="s">
        <v>240</v>
      </c>
    </row>
    <row r="7600" spans="1:8" x14ac:dyDescent="0.25">
      <c r="A7600" s="1">
        <v>440099</v>
      </c>
      <c r="B7600" s="1" t="s">
        <v>1530</v>
      </c>
      <c r="C7600" s="1">
        <v>105251453</v>
      </c>
      <c r="D7600" s="1">
        <v>99</v>
      </c>
      <c r="E7600" s="1" t="s">
        <v>1634</v>
      </c>
      <c r="F7600" s="1" t="s">
        <v>231</v>
      </c>
      <c r="G7600" s="1" t="s">
        <v>169</v>
      </c>
      <c r="H7600" s="1" t="s">
        <v>240</v>
      </c>
    </row>
    <row r="7601" spans="1:8" x14ac:dyDescent="0.25">
      <c r="A7601" s="1">
        <v>440100</v>
      </c>
      <c r="B7601" s="1" t="s">
        <v>1530</v>
      </c>
      <c r="C7601" s="1">
        <v>105252602</v>
      </c>
      <c r="D7601" s="1">
        <v>100</v>
      </c>
      <c r="E7601" s="1" t="s">
        <v>1635</v>
      </c>
      <c r="F7601" s="1" t="s">
        <v>231</v>
      </c>
      <c r="G7601" s="1" t="s">
        <v>169</v>
      </c>
      <c r="H7601" s="1" t="s">
        <v>240</v>
      </c>
    </row>
    <row r="7602" spans="1:8" x14ac:dyDescent="0.25">
      <c r="A7602" s="1">
        <v>440101</v>
      </c>
      <c r="B7602" s="1" t="s">
        <v>1530</v>
      </c>
      <c r="C7602" s="1">
        <v>105253303</v>
      </c>
      <c r="D7602" s="1">
        <v>101</v>
      </c>
      <c r="E7602" s="1" t="s">
        <v>1636</v>
      </c>
      <c r="F7602" s="1" t="s">
        <v>231</v>
      </c>
      <c r="G7602" s="1" t="s">
        <v>169</v>
      </c>
      <c r="H7602" s="1" t="s">
        <v>240</v>
      </c>
    </row>
    <row r="7603" spans="1:8" x14ac:dyDescent="0.25">
      <c r="A7603" s="1">
        <v>440102</v>
      </c>
      <c r="B7603" s="1" t="s">
        <v>1530</v>
      </c>
      <c r="C7603" s="1">
        <v>105253553</v>
      </c>
      <c r="D7603" s="1">
        <v>102</v>
      </c>
      <c r="E7603" s="1" t="s">
        <v>1637</v>
      </c>
      <c r="F7603" s="1" t="s">
        <v>231</v>
      </c>
      <c r="G7603" s="1" t="s">
        <v>169</v>
      </c>
      <c r="H7603" s="1" t="s">
        <v>240</v>
      </c>
    </row>
    <row r="7604" spans="1:8" x14ac:dyDescent="0.25">
      <c r="A7604" s="1">
        <v>440103</v>
      </c>
      <c r="B7604" s="1" t="s">
        <v>1530</v>
      </c>
      <c r="C7604" s="1">
        <v>105253903</v>
      </c>
      <c r="D7604" s="1">
        <v>103</v>
      </c>
      <c r="E7604" s="1" t="s">
        <v>1638</v>
      </c>
      <c r="F7604" s="1" t="s">
        <v>231</v>
      </c>
      <c r="G7604" s="1" t="s">
        <v>169</v>
      </c>
      <c r="H7604" s="1" t="s">
        <v>240</v>
      </c>
    </row>
    <row r="7605" spans="1:8" x14ac:dyDescent="0.25">
      <c r="A7605" s="1">
        <v>440104</v>
      </c>
      <c r="B7605" s="1" t="s">
        <v>1530</v>
      </c>
      <c r="C7605" s="1">
        <v>105254053</v>
      </c>
      <c r="D7605" s="1">
        <v>104</v>
      </c>
      <c r="E7605" s="1" t="s">
        <v>1639</v>
      </c>
      <c r="F7605" s="1" t="s">
        <v>231</v>
      </c>
      <c r="G7605" s="1" t="s">
        <v>169</v>
      </c>
      <c r="H7605" s="1" t="s">
        <v>240</v>
      </c>
    </row>
    <row r="7606" spans="1:8" x14ac:dyDescent="0.25">
      <c r="A7606" s="1">
        <v>440105</v>
      </c>
      <c r="B7606" s="1" t="s">
        <v>1530</v>
      </c>
      <c r="C7606" s="1">
        <v>105254353</v>
      </c>
      <c r="D7606" s="1">
        <v>105</v>
      </c>
      <c r="E7606" s="1" t="s">
        <v>1640</v>
      </c>
      <c r="F7606" s="1" t="s">
        <v>231</v>
      </c>
      <c r="G7606" s="1" t="s">
        <v>169</v>
      </c>
      <c r="H7606" s="1" t="s">
        <v>240</v>
      </c>
    </row>
    <row r="7607" spans="1:8" x14ac:dyDescent="0.25">
      <c r="A7607" s="1">
        <v>440106</v>
      </c>
      <c r="B7607" s="1" t="s">
        <v>1530</v>
      </c>
      <c r="C7607" s="1">
        <v>105256553</v>
      </c>
      <c r="D7607" s="1">
        <v>106</v>
      </c>
      <c r="E7607" s="1" t="s">
        <v>1641</v>
      </c>
      <c r="F7607" s="1" t="s">
        <v>231</v>
      </c>
      <c r="G7607" s="1" t="s">
        <v>169</v>
      </c>
      <c r="H7607" s="1" t="s">
        <v>240</v>
      </c>
    </row>
    <row r="7608" spans="1:8" x14ac:dyDescent="0.25">
      <c r="A7608" s="1">
        <v>440107</v>
      </c>
      <c r="B7608" s="1" t="s">
        <v>1530</v>
      </c>
      <c r="C7608" s="1">
        <v>105257602</v>
      </c>
      <c r="D7608" s="1">
        <v>107</v>
      </c>
      <c r="E7608" s="1" t="s">
        <v>1642</v>
      </c>
      <c r="F7608" s="1" t="s">
        <v>231</v>
      </c>
      <c r="G7608" s="1" t="s">
        <v>169</v>
      </c>
      <c r="H7608" s="1" t="s">
        <v>240</v>
      </c>
    </row>
    <row r="7609" spans="1:8" x14ac:dyDescent="0.25">
      <c r="A7609" s="1">
        <v>440108</v>
      </c>
      <c r="B7609" s="1" t="s">
        <v>1530</v>
      </c>
      <c r="C7609" s="1">
        <v>105258303</v>
      </c>
      <c r="D7609" s="1">
        <v>108</v>
      </c>
      <c r="E7609" s="1" t="s">
        <v>1643</v>
      </c>
      <c r="F7609" s="1" t="s">
        <v>231</v>
      </c>
      <c r="G7609" s="1" t="s">
        <v>169</v>
      </c>
      <c r="H7609" s="1" t="s">
        <v>240</v>
      </c>
    </row>
    <row r="7610" spans="1:8" x14ac:dyDescent="0.25">
      <c r="A7610" s="1">
        <v>440109</v>
      </c>
      <c r="B7610" s="1" t="s">
        <v>1530</v>
      </c>
      <c r="C7610" s="1">
        <v>105258503</v>
      </c>
      <c r="D7610" s="1">
        <v>109</v>
      </c>
      <c r="E7610" s="1" t="s">
        <v>1644</v>
      </c>
      <c r="F7610" s="1" t="s">
        <v>231</v>
      </c>
      <c r="G7610" s="1" t="s">
        <v>169</v>
      </c>
      <c r="H7610" s="1" t="s">
        <v>240</v>
      </c>
    </row>
    <row r="7611" spans="1:8" x14ac:dyDescent="0.25">
      <c r="A7611" s="1">
        <v>440110</v>
      </c>
      <c r="B7611" s="1" t="s">
        <v>1530</v>
      </c>
      <c r="C7611" s="1">
        <v>105259103</v>
      </c>
      <c r="D7611" s="1">
        <v>110</v>
      </c>
      <c r="E7611" s="1" t="s">
        <v>1645</v>
      </c>
      <c r="F7611" s="1" t="s">
        <v>231</v>
      </c>
      <c r="G7611" s="1" t="s">
        <v>169</v>
      </c>
      <c r="H7611" s="1" t="s">
        <v>240</v>
      </c>
    </row>
    <row r="7612" spans="1:8" x14ac:dyDescent="0.25">
      <c r="A7612" s="1">
        <v>440111</v>
      </c>
      <c r="B7612" s="1" t="s">
        <v>1530</v>
      </c>
      <c r="C7612" s="1">
        <v>105259703</v>
      </c>
      <c r="D7612" s="1">
        <v>111</v>
      </c>
      <c r="E7612" s="1" t="s">
        <v>1646</v>
      </c>
      <c r="F7612" s="1" t="s">
        <v>231</v>
      </c>
      <c r="G7612" s="1" t="s">
        <v>169</v>
      </c>
      <c r="H7612" s="1" t="s">
        <v>240</v>
      </c>
    </row>
    <row r="7613" spans="1:8" x14ac:dyDescent="0.25">
      <c r="A7613" s="1">
        <v>440112</v>
      </c>
      <c r="B7613" s="1" t="s">
        <v>1530</v>
      </c>
      <c r="C7613" s="1">
        <v>105628302</v>
      </c>
      <c r="D7613" s="1">
        <v>112</v>
      </c>
      <c r="E7613" s="1" t="s">
        <v>1647</v>
      </c>
      <c r="F7613" s="1" t="s">
        <v>231</v>
      </c>
      <c r="G7613" s="1" t="s">
        <v>170</v>
      </c>
      <c r="H7613" s="1" t="s">
        <v>240</v>
      </c>
    </row>
    <row r="7614" spans="1:8" x14ac:dyDescent="0.25">
      <c r="A7614" s="1">
        <v>440113</v>
      </c>
      <c r="B7614" s="1" t="s">
        <v>1530</v>
      </c>
      <c r="C7614" s="1">
        <v>106160303</v>
      </c>
      <c r="D7614" s="1">
        <v>113</v>
      </c>
      <c r="E7614" s="1" t="s">
        <v>1648</v>
      </c>
      <c r="F7614" s="1" t="s">
        <v>230</v>
      </c>
      <c r="G7614" s="1" t="s">
        <v>171</v>
      </c>
      <c r="H7614" s="1" t="s">
        <v>240</v>
      </c>
    </row>
    <row r="7615" spans="1:8" x14ac:dyDescent="0.25">
      <c r="A7615" s="1">
        <v>440114</v>
      </c>
      <c r="B7615" s="1" t="s">
        <v>1530</v>
      </c>
      <c r="C7615" s="1">
        <v>106161203</v>
      </c>
      <c r="D7615" s="1">
        <v>114</v>
      </c>
      <c r="E7615" s="1" t="s">
        <v>1649</v>
      </c>
      <c r="F7615" s="1" t="s">
        <v>230</v>
      </c>
      <c r="G7615" s="1" t="s">
        <v>171</v>
      </c>
      <c r="H7615" s="1" t="s">
        <v>240</v>
      </c>
    </row>
    <row r="7616" spans="1:8" x14ac:dyDescent="0.25">
      <c r="A7616" s="1">
        <v>440115</v>
      </c>
      <c r="B7616" s="1" t="s">
        <v>1530</v>
      </c>
      <c r="C7616" s="1">
        <v>106161703</v>
      </c>
      <c r="D7616" s="1">
        <v>115</v>
      </c>
      <c r="E7616" s="1" t="s">
        <v>1650</v>
      </c>
      <c r="F7616" s="1" t="s">
        <v>230</v>
      </c>
      <c r="G7616" s="1" t="s">
        <v>171</v>
      </c>
      <c r="H7616" s="1" t="s">
        <v>240</v>
      </c>
    </row>
    <row r="7617" spans="1:8" x14ac:dyDescent="0.25">
      <c r="A7617" s="1">
        <v>440116</v>
      </c>
      <c r="B7617" s="1" t="s">
        <v>1530</v>
      </c>
      <c r="C7617" s="1">
        <v>106166503</v>
      </c>
      <c r="D7617" s="1">
        <v>116</v>
      </c>
      <c r="E7617" s="1" t="s">
        <v>1651</v>
      </c>
      <c r="F7617" s="1" t="s">
        <v>230</v>
      </c>
      <c r="G7617" s="1" t="s">
        <v>171</v>
      </c>
      <c r="H7617" s="1" t="s">
        <v>240</v>
      </c>
    </row>
    <row r="7618" spans="1:8" x14ac:dyDescent="0.25">
      <c r="A7618" s="1">
        <v>440117</v>
      </c>
      <c r="B7618" s="1" t="s">
        <v>1530</v>
      </c>
      <c r="C7618" s="1">
        <v>106167504</v>
      </c>
      <c r="D7618" s="1">
        <v>117</v>
      </c>
      <c r="E7618" s="1" t="s">
        <v>1652</v>
      </c>
      <c r="F7618" s="1" t="s">
        <v>230</v>
      </c>
      <c r="G7618" s="1" t="s">
        <v>171</v>
      </c>
      <c r="H7618" s="1" t="s">
        <v>240</v>
      </c>
    </row>
    <row r="7619" spans="1:8" x14ac:dyDescent="0.25">
      <c r="A7619" s="1">
        <v>440118</v>
      </c>
      <c r="B7619" s="1" t="s">
        <v>1530</v>
      </c>
      <c r="C7619" s="1">
        <v>106168003</v>
      </c>
      <c r="D7619" s="1">
        <v>118</v>
      </c>
      <c r="E7619" s="1" t="s">
        <v>1653</v>
      </c>
      <c r="F7619" s="1" t="s">
        <v>230</v>
      </c>
      <c r="G7619" s="1" t="s">
        <v>171</v>
      </c>
      <c r="H7619" s="1" t="s">
        <v>240</v>
      </c>
    </row>
    <row r="7620" spans="1:8" x14ac:dyDescent="0.25">
      <c r="A7620" s="1">
        <v>440119</v>
      </c>
      <c r="B7620" s="1" t="s">
        <v>1530</v>
      </c>
      <c r="C7620" s="1">
        <v>106169003</v>
      </c>
      <c r="D7620" s="1">
        <v>119</v>
      </c>
      <c r="E7620" s="1" t="s">
        <v>1654</v>
      </c>
      <c r="F7620" s="1" t="s">
        <v>230</v>
      </c>
      <c r="G7620" s="1" t="s">
        <v>171</v>
      </c>
      <c r="H7620" s="1" t="s">
        <v>240</v>
      </c>
    </row>
    <row r="7621" spans="1:8" x14ac:dyDescent="0.25">
      <c r="A7621" s="1">
        <v>440120</v>
      </c>
      <c r="B7621" s="1" t="s">
        <v>1530</v>
      </c>
      <c r="C7621" s="1">
        <v>106172003</v>
      </c>
      <c r="D7621" s="1">
        <v>120</v>
      </c>
      <c r="E7621" s="1" t="s">
        <v>1655</v>
      </c>
      <c r="F7621" s="1" t="s">
        <v>232</v>
      </c>
      <c r="G7621" s="1" t="s">
        <v>172</v>
      </c>
      <c r="H7621" s="1" t="s">
        <v>240</v>
      </c>
    </row>
    <row r="7622" spans="1:8" x14ac:dyDescent="0.25">
      <c r="A7622" s="1">
        <v>440121</v>
      </c>
      <c r="B7622" s="1" t="s">
        <v>1530</v>
      </c>
      <c r="C7622" s="1">
        <v>106272003</v>
      </c>
      <c r="D7622" s="1">
        <v>121</v>
      </c>
      <c r="E7622" s="1" t="s">
        <v>1656</v>
      </c>
      <c r="F7622" s="1" t="s">
        <v>231</v>
      </c>
      <c r="G7622" s="1" t="s">
        <v>173</v>
      </c>
      <c r="H7622" s="1" t="s">
        <v>240</v>
      </c>
    </row>
    <row r="7623" spans="1:8" x14ac:dyDescent="0.25">
      <c r="A7623" s="1">
        <v>440122</v>
      </c>
      <c r="B7623" s="1" t="s">
        <v>1530</v>
      </c>
      <c r="C7623" s="1">
        <v>106330703</v>
      </c>
      <c r="D7623" s="1">
        <v>122</v>
      </c>
      <c r="E7623" s="1" t="s">
        <v>1657</v>
      </c>
      <c r="F7623" s="1" t="s">
        <v>233</v>
      </c>
      <c r="G7623" s="1" t="s">
        <v>174</v>
      </c>
      <c r="H7623" s="1" t="s">
        <v>240</v>
      </c>
    </row>
    <row r="7624" spans="1:8" x14ac:dyDescent="0.25">
      <c r="A7624" s="1">
        <v>440123</v>
      </c>
      <c r="B7624" s="1" t="s">
        <v>1530</v>
      </c>
      <c r="C7624" s="1">
        <v>106330803</v>
      </c>
      <c r="D7624" s="1">
        <v>123</v>
      </c>
      <c r="E7624" s="1" t="s">
        <v>1658</v>
      </c>
      <c r="F7624" s="1" t="s">
        <v>233</v>
      </c>
      <c r="G7624" s="1" t="s">
        <v>174</v>
      </c>
      <c r="H7624" s="1" t="s">
        <v>240</v>
      </c>
    </row>
    <row r="7625" spans="1:8" x14ac:dyDescent="0.25">
      <c r="A7625" s="1">
        <v>440124</v>
      </c>
      <c r="B7625" s="1" t="s">
        <v>1530</v>
      </c>
      <c r="C7625" s="1">
        <v>106338003</v>
      </c>
      <c r="D7625" s="1">
        <v>124</v>
      </c>
      <c r="E7625" s="1" t="s">
        <v>1659</v>
      </c>
      <c r="F7625" s="1" t="s">
        <v>233</v>
      </c>
      <c r="G7625" s="1" t="s">
        <v>174</v>
      </c>
      <c r="H7625" s="1" t="s">
        <v>240</v>
      </c>
    </row>
    <row r="7626" spans="1:8" x14ac:dyDescent="0.25">
      <c r="A7626" s="1">
        <v>440125</v>
      </c>
      <c r="B7626" s="1" t="s">
        <v>1530</v>
      </c>
      <c r="C7626" s="1">
        <v>106611303</v>
      </c>
      <c r="D7626" s="1">
        <v>125</v>
      </c>
      <c r="E7626" s="1" t="s">
        <v>1660</v>
      </c>
      <c r="F7626" s="1" t="s">
        <v>231</v>
      </c>
      <c r="G7626" s="1" t="s">
        <v>175</v>
      </c>
      <c r="H7626" s="1" t="s">
        <v>240</v>
      </c>
    </row>
    <row r="7627" spans="1:8" x14ac:dyDescent="0.25">
      <c r="A7627" s="1">
        <v>440126</v>
      </c>
      <c r="B7627" s="1" t="s">
        <v>1530</v>
      </c>
      <c r="C7627" s="1">
        <v>106612203</v>
      </c>
      <c r="D7627" s="1">
        <v>126</v>
      </c>
      <c r="E7627" s="1" t="s">
        <v>1661</v>
      </c>
      <c r="F7627" s="1" t="s">
        <v>231</v>
      </c>
      <c r="G7627" s="1" t="s">
        <v>175</v>
      </c>
      <c r="H7627" s="1" t="s">
        <v>240</v>
      </c>
    </row>
    <row r="7628" spans="1:8" x14ac:dyDescent="0.25">
      <c r="A7628" s="1">
        <v>440127</v>
      </c>
      <c r="B7628" s="1" t="s">
        <v>1530</v>
      </c>
      <c r="C7628" s="1">
        <v>106616203</v>
      </c>
      <c r="D7628" s="1">
        <v>127</v>
      </c>
      <c r="E7628" s="1" t="s">
        <v>1662</v>
      </c>
      <c r="F7628" s="1" t="s">
        <v>231</v>
      </c>
      <c r="G7628" s="1" t="s">
        <v>175</v>
      </c>
      <c r="H7628" s="1" t="s">
        <v>240</v>
      </c>
    </row>
    <row r="7629" spans="1:8" x14ac:dyDescent="0.25">
      <c r="A7629" s="1">
        <v>440128</v>
      </c>
      <c r="B7629" s="1" t="s">
        <v>1530</v>
      </c>
      <c r="C7629" s="1">
        <v>106617203</v>
      </c>
      <c r="D7629" s="1">
        <v>128</v>
      </c>
      <c r="E7629" s="1" t="s">
        <v>1663</v>
      </c>
      <c r="F7629" s="1" t="s">
        <v>231</v>
      </c>
      <c r="G7629" s="1" t="s">
        <v>175</v>
      </c>
      <c r="H7629" s="1" t="s">
        <v>240</v>
      </c>
    </row>
    <row r="7630" spans="1:8" x14ac:dyDescent="0.25">
      <c r="A7630" s="1">
        <v>440129</v>
      </c>
      <c r="B7630" s="1" t="s">
        <v>1530</v>
      </c>
      <c r="C7630" s="1">
        <v>106618603</v>
      </c>
      <c r="D7630" s="1">
        <v>129</v>
      </c>
      <c r="E7630" s="1" t="s">
        <v>1664</v>
      </c>
      <c r="F7630" s="1" t="s">
        <v>231</v>
      </c>
      <c r="G7630" s="1" t="s">
        <v>175</v>
      </c>
      <c r="H7630" s="1" t="s">
        <v>240</v>
      </c>
    </row>
    <row r="7631" spans="1:8" x14ac:dyDescent="0.25">
      <c r="A7631" s="1">
        <v>440130</v>
      </c>
      <c r="B7631" s="1" t="s">
        <v>1530</v>
      </c>
      <c r="C7631" s="1">
        <v>107650603</v>
      </c>
      <c r="D7631" s="1">
        <v>130</v>
      </c>
      <c r="E7631" s="1" t="s">
        <v>1665</v>
      </c>
      <c r="F7631" s="1" t="s">
        <v>228</v>
      </c>
      <c r="G7631" s="1" t="s">
        <v>176</v>
      </c>
      <c r="H7631" s="1" t="s">
        <v>240</v>
      </c>
    </row>
    <row r="7632" spans="1:8" x14ac:dyDescent="0.25">
      <c r="A7632" s="1">
        <v>440131</v>
      </c>
      <c r="B7632" s="1" t="s">
        <v>1530</v>
      </c>
      <c r="C7632" s="1">
        <v>107650703</v>
      </c>
      <c r="D7632" s="1">
        <v>131</v>
      </c>
      <c r="E7632" s="1" t="s">
        <v>1666</v>
      </c>
      <c r="F7632" s="1" t="s">
        <v>228</v>
      </c>
      <c r="G7632" s="1" t="s">
        <v>176</v>
      </c>
      <c r="H7632" s="1" t="s">
        <v>240</v>
      </c>
    </row>
    <row r="7633" spans="1:8" x14ac:dyDescent="0.25">
      <c r="A7633" s="1">
        <v>440132</v>
      </c>
      <c r="B7633" s="1" t="s">
        <v>1530</v>
      </c>
      <c r="C7633" s="1">
        <v>107651603</v>
      </c>
      <c r="D7633" s="1">
        <v>132</v>
      </c>
      <c r="E7633" s="1" t="s">
        <v>1667</v>
      </c>
      <c r="F7633" s="1" t="s">
        <v>228</v>
      </c>
      <c r="G7633" s="1" t="s">
        <v>176</v>
      </c>
      <c r="H7633" s="1" t="s">
        <v>240</v>
      </c>
    </row>
    <row r="7634" spans="1:8" x14ac:dyDescent="0.25">
      <c r="A7634" s="1">
        <v>440133</v>
      </c>
      <c r="B7634" s="1" t="s">
        <v>1530</v>
      </c>
      <c r="C7634" s="1">
        <v>107652603</v>
      </c>
      <c r="D7634" s="1">
        <v>133</v>
      </c>
      <c r="E7634" s="1" t="s">
        <v>1668</v>
      </c>
      <c r="F7634" s="1" t="s">
        <v>228</v>
      </c>
      <c r="G7634" s="1" t="s">
        <v>176</v>
      </c>
      <c r="H7634" s="1" t="s">
        <v>240</v>
      </c>
    </row>
    <row r="7635" spans="1:8" x14ac:dyDescent="0.25">
      <c r="A7635" s="1">
        <v>440134</v>
      </c>
      <c r="B7635" s="1" t="s">
        <v>1530</v>
      </c>
      <c r="C7635" s="1">
        <v>107653102</v>
      </c>
      <c r="D7635" s="1">
        <v>134</v>
      </c>
      <c r="E7635" s="1" t="s">
        <v>1669</v>
      </c>
      <c r="F7635" s="1" t="s">
        <v>228</v>
      </c>
      <c r="G7635" s="1" t="s">
        <v>176</v>
      </c>
      <c r="H7635" s="1" t="s">
        <v>240</v>
      </c>
    </row>
    <row r="7636" spans="1:8" x14ac:dyDescent="0.25">
      <c r="A7636" s="1">
        <v>440135</v>
      </c>
      <c r="B7636" s="1" t="s">
        <v>1530</v>
      </c>
      <c r="C7636" s="1">
        <v>107653203</v>
      </c>
      <c r="D7636" s="1">
        <v>135</v>
      </c>
      <c r="E7636" s="1" t="s">
        <v>1670</v>
      </c>
      <c r="F7636" s="1" t="s">
        <v>228</v>
      </c>
      <c r="G7636" s="1" t="s">
        <v>176</v>
      </c>
      <c r="H7636" s="1" t="s">
        <v>240</v>
      </c>
    </row>
    <row r="7637" spans="1:8" x14ac:dyDescent="0.25">
      <c r="A7637" s="1">
        <v>440136</v>
      </c>
      <c r="B7637" s="1" t="s">
        <v>1530</v>
      </c>
      <c r="C7637" s="1">
        <v>107653802</v>
      </c>
      <c r="D7637" s="1">
        <v>136</v>
      </c>
      <c r="E7637" s="1" t="s">
        <v>1671</v>
      </c>
      <c r="F7637" s="1" t="s">
        <v>228</v>
      </c>
      <c r="G7637" s="1" t="s">
        <v>176</v>
      </c>
      <c r="H7637" s="1" t="s">
        <v>240</v>
      </c>
    </row>
    <row r="7638" spans="1:8" x14ac:dyDescent="0.25">
      <c r="A7638" s="1">
        <v>440137</v>
      </c>
      <c r="B7638" s="1" t="s">
        <v>1530</v>
      </c>
      <c r="C7638" s="1">
        <v>107654103</v>
      </c>
      <c r="D7638" s="1">
        <v>137</v>
      </c>
      <c r="E7638" s="1" t="s">
        <v>1672</v>
      </c>
      <c r="F7638" s="1" t="s">
        <v>228</v>
      </c>
      <c r="G7638" s="1" t="s">
        <v>176</v>
      </c>
      <c r="H7638" s="1" t="s">
        <v>240</v>
      </c>
    </row>
    <row r="7639" spans="1:8" x14ac:dyDescent="0.25">
      <c r="A7639" s="1">
        <v>440138</v>
      </c>
      <c r="B7639" s="1" t="s">
        <v>1530</v>
      </c>
      <c r="C7639" s="1">
        <v>107654403</v>
      </c>
      <c r="D7639" s="1">
        <v>138</v>
      </c>
      <c r="E7639" s="1" t="s">
        <v>1673</v>
      </c>
      <c r="F7639" s="1" t="s">
        <v>228</v>
      </c>
      <c r="G7639" s="1" t="s">
        <v>176</v>
      </c>
      <c r="H7639" s="1" t="s">
        <v>240</v>
      </c>
    </row>
    <row r="7640" spans="1:8" x14ac:dyDescent="0.25">
      <c r="A7640" s="1">
        <v>440139</v>
      </c>
      <c r="B7640" s="1" t="s">
        <v>1530</v>
      </c>
      <c r="C7640" s="1">
        <v>107654903</v>
      </c>
      <c r="D7640" s="1">
        <v>139</v>
      </c>
      <c r="E7640" s="1" t="s">
        <v>1674</v>
      </c>
      <c r="F7640" s="1" t="s">
        <v>228</v>
      </c>
      <c r="G7640" s="1" t="s">
        <v>176</v>
      </c>
      <c r="H7640" s="1" t="s">
        <v>240</v>
      </c>
    </row>
    <row r="7641" spans="1:8" x14ac:dyDescent="0.25">
      <c r="A7641" s="1">
        <v>440140</v>
      </c>
      <c r="B7641" s="1" t="s">
        <v>1530</v>
      </c>
      <c r="C7641" s="1">
        <v>107655803</v>
      </c>
      <c r="D7641" s="1">
        <v>140</v>
      </c>
      <c r="E7641" s="1" t="s">
        <v>1675</v>
      </c>
      <c r="F7641" s="1" t="s">
        <v>228</v>
      </c>
      <c r="G7641" s="1" t="s">
        <v>176</v>
      </c>
      <c r="H7641" s="1" t="s">
        <v>240</v>
      </c>
    </row>
    <row r="7642" spans="1:8" x14ac:dyDescent="0.25">
      <c r="A7642" s="1">
        <v>440141</v>
      </c>
      <c r="B7642" s="1" t="s">
        <v>1530</v>
      </c>
      <c r="C7642" s="1">
        <v>107655903</v>
      </c>
      <c r="D7642" s="1">
        <v>141</v>
      </c>
      <c r="E7642" s="1" t="s">
        <v>1676</v>
      </c>
      <c r="F7642" s="1" t="s">
        <v>228</v>
      </c>
      <c r="G7642" s="1" t="s">
        <v>176</v>
      </c>
      <c r="H7642" s="1" t="s">
        <v>240</v>
      </c>
    </row>
    <row r="7643" spans="1:8" x14ac:dyDescent="0.25">
      <c r="A7643" s="1">
        <v>440142</v>
      </c>
      <c r="B7643" s="1" t="s">
        <v>1530</v>
      </c>
      <c r="C7643" s="1">
        <v>107656303</v>
      </c>
      <c r="D7643" s="1">
        <v>142</v>
      </c>
      <c r="E7643" s="1" t="s">
        <v>1677</v>
      </c>
      <c r="F7643" s="1" t="s">
        <v>228</v>
      </c>
      <c r="G7643" s="1" t="s">
        <v>176</v>
      </c>
      <c r="H7643" s="1" t="s">
        <v>240</v>
      </c>
    </row>
    <row r="7644" spans="1:8" x14ac:dyDescent="0.25">
      <c r="A7644" s="1">
        <v>440143</v>
      </c>
      <c r="B7644" s="1" t="s">
        <v>1530</v>
      </c>
      <c r="C7644" s="1">
        <v>107656502</v>
      </c>
      <c r="D7644" s="1">
        <v>143</v>
      </c>
      <c r="E7644" s="1" t="s">
        <v>1678</v>
      </c>
      <c r="F7644" s="1" t="s">
        <v>228</v>
      </c>
      <c r="G7644" s="1" t="s">
        <v>176</v>
      </c>
      <c r="H7644" s="1" t="s">
        <v>240</v>
      </c>
    </row>
    <row r="7645" spans="1:8" x14ac:dyDescent="0.25">
      <c r="A7645" s="1">
        <v>440144</v>
      </c>
      <c r="B7645" s="1" t="s">
        <v>1530</v>
      </c>
      <c r="C7645" s="1">
        <v>107657103</v>
      </c>
      <c r="D7645" s="1">
        <v>144</v>
      </c>
      <c r="E7645" s="1" t="s">
        <v>1679</v>
      </c>
      <c r="F7645" s="1" t="s">
        <v>228</v>
      </c>
      <c r="G7645" s="1" t="s">
        <v>176</v>
      </c>
      <c r="H7645" s="1" t="s">
        <v>240</v>
      </c>
    </row>
    <row r="7646" spans="1:8" x14ac:dyDescent="0.25">
      <c r="A7646" s="1">
        <v>440145</v>
      </c>
      <c r="B7646" s="1" t="s">
        <v>1530</v>
      </c>
      <c r="C7646" s="1">
        <v>107657503</v>
      </c>
      <c r="D7646" s="1">
        <v>145</v>
      </c>
      <c r="E7646" s="1" t="s">
        <v>1680</v>
      </c>
      <c r="F7646" s="1" t="s">
        <v>228</v>
      </c>
      <c r="G7646" s="1" t="s">
        <v>176</v>
      </c>
      <c r="H7646" s="1" t="s">
        <v>240</v>
      </c>
    </row>
    <row r="7647" spans="1:8" x14ac:dyDescent="0.25">
      <c r="A7647" s="1">
        <v>440146</v>
      </c>
      <c r="B7647" s="1" t="s">
        <v>1530</v>
      </c>
      <c r="C7647" s="1">
        <v>107658903</v>
      </c>
      <c r="D7647" s="1">
        <v>146</v>
      </c>
      <c r="E7647" s="1" t="s">
        <v>1681</v>
      </c>
      <c r="F7647" s="1" t="s">
        <v>228</v>
      </c>
      <c r="G7647" s="1" t="s">
        <v>176</v>
      </c>
      <c r="H7647" s="1" t="s">
        <v>240</v>
      </c>
    </row>
    <row r="7648" spans="1:8" x14ac:dyDescent="0.25">
      <c r="A7648" s="1">
        <v>440147</v>
      </c>
      <c r="B7648" s="1" t="s">
        <v>1530</v>
      </c>
      <c r="C7648" s="1">
        <v>108051003</v>
      </c>
      <c r="D7648" s="1">
        <v>147</v>
      </c>
      <c r="E7648" s="1" t="s">
        <v>1682</v>
      </c>
      <c r="F7648" s="1" t="s">
        <v>233</v>
      </c>
      <c r="G7648" s="1" t="s">
        <v>177</v>
      </c>
      <c r="H7648" s="1" t="s">
        <v>240</v>
      </c>
    </row>
    <row r="7649" spans="1:8" x14ac:dyDescent="0.25">
      <c r="A7649" s="1">
        <v>440148</v>
      </c>
      <c r="B7649" s="1" t="s">
        <v>1530</v>
      </c>
      <c r="C7649" s="1">
        <v>108051503</v>
      </c>
      <c r="D7649" s="1">
        <v>148</v>
      </c>
      <c r="E7649" s="1" t="s">
        <v>1683</v>
      </c>
      <c r="F7649" s="1" t="s">
        <v>233</v>
      </c>
      <c r="G7649" s="1" t="s">
        <v>177</v>
      </c>
      <c r="H7649" s="1" t="s">
        <v>240</v>
      </c>
    </row>
    <row r="7650" spans="1:8" x14ac:dyDescent="0.25">
      <c r="A7650" s="1">
        <v>440149</v>
      </c>
      <c r="B7650" s="1" t="s">
        <v>1530</v>
      </c>
      <c r="C7650" s="1">
        <v>108053003</v>
      </c>
      <c r="D7650" s="1">
        <v>149</v>
      </c>
      <c r="E7650" s="1" t="s">
        <v>1684</v>
      </c>
      <c r="F7650" s="1" t="s">
        <v>233</v>
      </c>
      <c r="G7650" s="1" t="s">
        <v>177</v>
      </c>
      <c r="H7650" s="1" t="s">
        <v>240</v>
      </c>
    </row>
    <row r="7651" spans="1:8" x14ac:dyDescent="0.25">
      <c r="A7651" s="1">
        <v>440150</v>
      </c>
      <c r="B7651" s="1" t="s">
        <v>1530</v>
      </c>
      <c r="C7651" s="1">
        <v>108056004</v>
      </c>
      <c r="D7651" s="1">
        <v>150</v>
      </c>
      <c r="E7651" s="1" t="s">
        <v>1685</v>
      </c>
      <c r="F7651" s="1" t="s">
        <v>233</v>
      </c>
      <c r="G7651" s="1" t="s">
        <v>177</v>
      </c>
      <c r="H7651" s="1" t="s">
        <v>240</v>
      </c>
    </row>
    <row r="7652" spans="1:8" x14ac:dyDescent="0.25">
      <c r="A7652" s="1">
        <v>440151</v>
      </c>
      <c r="B7652" s="1" t="s">
        <v>1530</v>
      </c>
      <c r="C7652" s="1">
        <v>108058003</v>
      </c>
      <c r="D7652" s="1">
        <v>151</v>
      </c>
      <c r="E7652" s="1" t="s">
        <v>1686</v>
      </c>
      <c r="F7652" s="1" t="s">
        <v>233</v>
      </c>
      <c r="G7652" s="1" t="s">
        <v>177</v>
      </c>
      <c r="H7652" s="1" t="s">
        <v>240</v>
      </c>
    </row>
    <row r="7653" spans="1:8" x14ac:dyDescent="0.25">
      <c r="A7653" s="1">
        <v>440152</v>
      </c>
      <c r="B7653" s="1" t="s">
        <v>1530</v>
      </c>
      <c r="C7653" s="1">
        <v>108070502</v>
      </c>
      <c r="D7653" s="1">
        <v>152</v>
      </c>
      <c r="E7653" s="1" t="s">
        <v>1687</v>
      </c>
      <c r="F7653" s="1" t="s">
        <v>232</v>
      </c>
      <c r="G7653" s="1" t="s">
        <v>178</v>
      </c>
      <c r="H7653" s="1" t="s">
        <v>240</v>
      </c>
    </row>
    <row r="7654" spans="1:8" x14ac:dyDescent="0.25">
      <c r="A7654" s="1">
        <v>440153</v>
      </c>
      <c r="B7654" s="1" t="s">
        <v>1530</v>
      </c>
      <c r="C7654" s="1">
        <v>108071003</v>
      </c>
      <c r="D7654" s="1">
        <v>153</v>
      </c>
      <c r="E7654" s="1" t="s">
        <v>1688</v>
      </c>
      <c r="F7654" s="1" t="s">
        <v>232</v>
      </c>
      <c r="G7654" s="1" t="s">
        <v>178</v>
      </c>
      <c r="H7654" s="1" t="s">
        <v>240</v>
      </c>
    </row>
    <row r="7655" spans="1:8" x14ac:dyDescent="0.25">
      <c r="A7655" s="1">
        <v>440154</v>
      </c>
      <c r="B7655" s="1" t="s">
        <v>1530</v>
      </c>
      <c r="C7655" s="1">
        <v>108071504</v>
      </c>
      <c r="D7655" s="1">
        <v>154</v>
      </c>
      <c r="E7655" s="1" t="s">
        <v>1689</v>
      </c>
      <c r="F7655" s="1" t="s">
        <v>232</v>
      </c>
      <c r="G7655" s="1" t="s">
        <v>178</v>
      </c>
      <c r="H7655" s="1" t="s">
        <v>240</v>
      </c>
    </row>
    <row r="7656" spans="1:8" x14ac:dyDescent="0.25">
      <c r="A7656" s="1">
        <v>440155</v>
      </c>
      <c r="B7656" s="1" t="s">
        <v>1530</v>
      </c>
      <c r="C7656" s="1">
        <v>108073503</v>
      </c>
      <c r="D7656" s="1">
        <v>155</v>
      </c>
      <c r="E7656" s="1" t="s">
        <v>1690</v>
      </c>
      <c r="F7656" s="1" t="s">
        <v>232</v>
      </c>
      <c r="G7656" s="1" t="s">
        <v>178</v>
      </c>
      <c r="H7656" s="1" t="s">
        <v>240</v>
      </c>
    </row>
    <row r="7657" spans="1:8" x14ac:dyDescent="0.25">
      <c r="A7657" s="1">
        <v>440156</v>
      </c>
      <c r="B7657" s="1" t="s">
        <v>1530</v>
      </c>
      <c r="C7657" s="1">
        <v>108077503</v>
      </c>
      <c r="D7657" s="1">
        <v>156</v>
      </c>
      <c r="E7657" s="1" t="s">
        <v>1691</v>
      </c>
      <c r="F7657" s="1" t="s">
        <v>232</v>
      </c>
      <c r="G7657" s="1" t="s">
        <v>178</v>
      </c>
      <c r="H7657" s="1" t="s">
        <v>240</v>
      </c>
    </row>
    <row r="7658" spans="1:8" x14ac:dyDescent="0.25">
      <c r="A7658" s="1">
        <v>440157</v>
      </c>
      <c r="B7658" s="1" t="s">
        <v>1530</v>
      </c>
      <c r="C7658" s="1">
        <v>108078003</v>
      </c>
      <c r="D7658" s="1">
        <v>157</v>
      </c>
      <c r="E7658" s="1" t="s">
        <v>1692</v>
      </c>
      <c r="F7658" s="1" t="s">
        <v>232</v>
      </c>
      <c r="G7658" s="1" t="s">
        <v>178</v>
      </c>
      <c r="H7658" s="1" t="s">
        <v>240</v>
      </c>
    </row>
    <row r="7659" spans="1:8" x14ac:dyDescent="0.25">
      <c r="A7659" s="1">
        <v>440158</v>
      </c>
      <c r="B7659" s="1" t="s">
        <v>1530</v>
      </c>
      <c r="C7659" s="1">
        <v>108079004</v>
      </c>
      <c r="D7659" s="1">
        <v>158</v>
      </c>
      <c r="E7659" s="1" t="s">
        <v>1693</v>
      </c>
      <c r="F7659" s="1" t="s">
        <v>232</v>
      </c>
      <c r="G7659" s="1" t="s">
        <v>178</v>
      </c>
      <c r="H7659" s="1" t="s">
        <v>240</v>
      </c>
    </row>
    <row r="7660" spans="1:8" x14ac:dyDescent="0.25">
      <c r="A7660" s="1">
        <v>440159</v>
      </c>
      <c r="B7660" s="1" t="s">
        <v>1530</v>
      </c>
      <c r="C7660" s="1">
        <v>108110603</v>
      </c>
      <c r="D7660" s="1">
        <v>159</v>
      </c>
      <c r="E7660" s="1" t="s">
        <v>1694</v>
      </c>
      <c r="F7660" s="1" t="s">
        <v>233</v>
      </c>
      <c r="G7660" s="1" t="s">
        <v>179</v>
      </c>
      <c r="H7660" s="1" t="s">
        <v>240</v>
      </c>
    </row>
    <row r="7661" spans="1:8" x14ac:dyDescent="0.25">
      <c r="A7661" s="1">
        <v>440160</v>
      </c>
      <c r="B7661" s="1" t="s">
        <v>1530</v>
      </c>
      <c r="C7661" s="1">
        <v>108111203</v>
      </c>
      <c r="D7661" s="1">
        <v>160</v>
      </c>
      <c r="E7661" s="1" t="s">
        <v>1695</v>
      </c>
      <c r="F7661" s="1" t="s">
        <v>233</v>
      </c>
      <c r="G7661" s="1" t="s">
        <v>179</v>
      </c>
      <c r="H7661" s="1" t="s">
        <v>240</v>
      </c>
    </row>
    <row r="7662" spans="1:8" x14ac:dyDescent="0.25">
      <c r="A7662" s="1">
        <v>440161</v>
      </c>
      <c r="B7662" s="1" t="s">
        <v>1530</v>
      </c>
      <c r="C7662" s="1">
        <v>108111303</v>
      </c>
      <c r="D7662" s="1">
        <v>161</v>
      </c>
      <c r="E7662" s="1" t="s">
        <v>1696</v>
      </c>
      <c r="F7662" s="1" t="s">
        <v>233</v>
      </c>
      <c r="G7662" s="1" t="s">
        <v>179</v>
      </c>
      <c r="H7662" s="1" t="s">
        <v>240</v>
      </c>
    </row>
    <row r="7663" spans="1:8" x14ac:dyDescent="0.25">
      <c r="A7663" s="1">
        <v>440162</v>
      </c>
      <c r="B7663" s="1" t="s">
        <v>1530</v>
      </c>
      <c r="C7663" s="1">
        <v>108111403</v>
      </c>
      <c r="D7663" s="1">
        <v>162</v>
      </c>
      <c r="E7663" s="1" t="s">
        <v>1697</v>
      </c>
      <c r="F7663" s="1" t="s">
        <v>233</v>
      </c>
      <c r="G7663" s="1" t="s">
        <v>179</v>
      </c>
      <c r="H7663" s="1" t="s">
        <v>240</v>
      </c>
    </row>
    <row r="7664" spans="1:8" x14ac:dyDescent="0.25">
      <c r="A7664" s="1">
        <v>440163</v>
      </c>
      <c r="B7664" s="1" t="s">
        <v>1530</v>
      </c>
      <c r="C7664" s="1">
        <v>108112003</v>
      </c>
      <c r="D7664" s="1">
        <v>163</v>
      </c>
      <c r="E7664" s="1" t="s">
        <v>1698</v>
      </c>
      <c r="F7664" s="1" t="s">
        <v>233</v>
      </c>
      <c r="G7664" s="1" t="s">
        <v>179</v>
      </c>
      <c r="H7664" s="1" t="s">
        <v>240</v>
      </c>
    </row>
    <row r="7665" spans="1:8" x14ac:dyDescent="0.25">
      <c r="A7665" s="1">
        <v>440164</v>
      </c>
      <c r="B7665" s="1" t="s">
        <v>1530</v>
      </c>
      <c r="C7665" s="1">
        <v>108112203</v>
      </c>
      <c r="D7665" s="1">
        <v>164</v>
      </c>
      <c r="E7665" s="1" t="s">
        <v>1699</v>
      </c>
      <c r="F7665" s="1" t="s">
        <v>233</v>
      </c>
      <c r="G7665" s="1" t="s">
        <v>179</v>
      </c>
      <c r="H7665" s="1" t="s">
        <v>240</v>
      </c>
    </row>
    <row r="7666" spans="1:8" x14ac:dyDescent="0.25">
      <c r="A7666" s="1">
        <v>440165</v>
      </c>
      <c r="B7666" s="1" t="s">
        <v>1530</v>
      </c>
      <c r="C7666" s="1">
        <v>108112502</v>
      </c>
      <c r="D7666" s="1">
        <v>165</v>
      </c>
      <c r="E7666" s="1" t="s">
        <v>1700</v>
      </c>
      <c r="F7666" s="1" t="s">
        <v>233</v>
      </c>
      <c r="G7666" s="1" t="s">
        <v>179</v>
      </c>
      <c r="H7666" s="1" t="s">
        <v>240</v>
      </c>
    </row>
    <row r="7667" spans="1:8" x14ac:dyDescent="0.25">
      <c r="A7667" s="1">
        <v>440166</v>
      </c>
      <c r="B7667" s="1" t="s">
        <v>1530</v>
      </c>
      <c r="C7667" s="1">
        <v>108114503</v>
      </c>
      <c r="D7667" s="1">
        <v>166</v>
      </c>
      <c r="E7667" s="1" t="s">
        <v>1701</v>
      </c>
      <c r="F7667" s="1" t="s">
        <v>233</v>
      </c>
      <c r="G7667" s="1" t="s">
        <v>179</v>
      </c>
      <c r="H7667" s="1" t="s">
        <v>240</v>
      </c>
    </row>
    <row r="7668" spans="1:8" x14ac:dyDescent="0.25">
      <c r="A7668" s="1">
        <v>440167</v>
      </c>
      <c r="B7668" s="1" t="s">
        <v>1530</v>
      </c>
      <c r="C7668" s="1">
        <v>108116003</v>
      </c>
      <c r="D7668" s="1">
        <v>167</v>
      </c>
      <c r="E7668" s="1" t="s">
        <v>1702</v>
      </c>
      <c r="F7668" s="1" t="s">
        <v>233</v>
      </c>
      <c r="G7668" s="1" t="s">
        <v>179</v>
      </c>
      <c r="H7668" s="1" t="s">
        <v>240</v>
      </c>
    </row>
    <row r="7669" spans="1:8" x14ac:dyDescent="0.25">
      <c r="A7669" s="1">
        <v>440168</v>
      </c>
      <c r="B7669" s="1" t="s">
        <v>1530</v>
      </c>
      <c r="C7669" s="1">
        <v>108116303</v>
      </c>
      <c r="D7669" s="1">
        <v>168</v>
      </c>
      <c r="E7669" s="1" t="s">
        <v>1703</v>
      </c>
      <c r="F7669" s="1" t="s">
        <v>233</v>
      </c>
      <c r="G7669" s="1" t="s">
        <v>179</v>
      </c>
      <c r="H7669" s="1" t="s">
        <v>240</v>
      </c>
    </row>
    <row r="7670" spans="1:8" x14ac:dyDescent="0.25">
      <c r="A7670" s="1">
        <v>440169</v>
      </c>
      <c r="B7670" s="1" t="s">
        <v>1530</v>
      </c>
      <c r="C7670" s="1">
        <v>108116503</v>
      </c>
      <c r="D7670" s="1">
        <v>169</v>
      </c>
      <c r="E7670" s="1" t="s">
        <v>1704</v>
      </c>
      <c r="F7670" s="1" t="s">
        <v>233</v>
      </c>
      <c r="G7670" s="1" t="s">
        <v>179</v>
      </c>
      <c r="H7670" s="1" t="s">
        <v>240</v>
      </c>
    </row>
    <row r="7671" spans="1:8" x14ac:dyDescent="0.25">
      <c r="A7671" s="1">
        <v>440170</v>
      </c>
      <c r="B7671" s="1" t="s">
        <v>1530</v>
      </c>
      <c r="C7671" s="1">
        <v>108118503</v>
      </c>
      <c r="D7671" s="1">
        <v>170</v>
      </c>
      <c r="E7671" s="1" t="s">
        <v>1705</v>
      </c>
      <c r="F7671" s="1" t="s">
        <v>233</v>
      </c>
      <c r="G7671" s="1" t="s">
        <v>179</v>
      </c>
      <c r="H7671" s="1" t="s">
        <v>240</v>
      </c>
    </row>
    <row r="7672" spans="1:8" x14ac:dyDescent="0.25">
      <c r="A7672" s="1">
        <v>440171</v>
      </c>
      <c r="B7672" s="1" t="s">
        <v>1530</v>
      </c>
      <c r="C7672" s="1">
        <v>108561003</v>
      </c>
      <c r="D7672" s="1">
        <v>171</v>
      </c>
      <c r="E7672" s="1" t="s">
        <v>1706</v>
      </c>
      <c r="F7672" s="1" t="s">
        <v>233</v>
      </c>
      <c r="G7672" s="1" t="s">
        <v>180</v>
      </c>
      <c r="H7672" s="1" t="s">
        <v>240</v>
      </c>
    </row>
    <row r="7673" spans="1:8" x14ac:dyDescent="0.25">
      <c r="A7673" s="1">
        <v>440172</v>
      </c>
      <c r="B7673" s="1" t="s">
        <v>1530</v>
      </c>
      <c r="C7673" s="1">
        <v>108561803</v>
      </c>
      <c r="D7673" s="1">
        <v>172</v>
      </c>
      <c r="E7673" s="1" t="s">
        <v>1707</v>
      </c>
      <c r="F7673" s="1" t="s">
        <v>233</v>
      </c>
      <c r="G7673" s="1" t="s">
        <v>180</v>
      </c>
      <c r="H7673" s="1" t="s">
        <v>240</v>
      </c>
    </row>
    <row r="7674" spans="1:8" x14ac:dyDescent="0.25">
      <c r="A7674" s="1">
        <v>440173</v>
      </c>
      <c r="B7674" s="1" t="s">
        <v>1530</v>
      </c>
      <c r="C7674" s="1">
        <v>108565203</v>
      </c>
      <c r="D7674" s="1">
        <v>173</v>
      </c>
      <c r="E7674" s="1" t="s">
        <v>1708</v>
      </c>
      <c r="F7674" s="1" t="s">
        <v>233</v>
      </c>
      <c r="G7674" s="1" t="s">
        <v>180</v>
      </c>
      <c r="H7674" s="1" t="s">
        <v>240</v>
      </c>
    </row>
    <row r="7675" spans="1:8" x14ac:dyDescent="0.25">
      <c r="A7675" s="1">
        <v>440174</v>
      </c>
      <c r="B7675" s="1" t="s">
        <v>1530</v>
      </c>
      <c r="C7675" s="1">
        <v>108565503</v>
      </c>
      <c r="D7675" s="1">
        <v>174</v>
      </c>
      <c r="E7675" s="1" t="s">
        <v>1709</v>
      </c>
      <c r="F7675" s="1" t="s">
        <v>233</v>
      </c>
      <c r="G7675" s="1" t="s">
        <v>180</v>
      </c>
      <c r="H7675" s="1" t="s">
        <v>240</v>
      </c>
    </row>
    <row r="7676" spans="1:8" x14ac:dyDescent="0.25">
      <c r="A7676" s="1">
        <v>440175</v>
      </c>
      <c r="B7676" s="1" t="s">
        <v>1530</v>
      </c>
      <c r="C7676" s="1">
        <v>108566303</v>
      </c>
      <c r="D7676" s="1">
        <v>175</v>
      </c>
      <c r="E7676" s="1" t="s">
        <v>1710</v>
      </c>
      <c r="F7676" s="1" t="s">
        <v>233</v>
      </c>
      <c r="G7676" s="1" t="s">
        <v>180</v>
      </c>
      <c r="H7676" s="1" t="s">
        <v>240</v>
      </c>
    </row>
    <row r="7677" spans="1:8" x14ac:dyDescent="0.25">
      <c r="A7677" s="1">
        <v>440176</v>
      </c>
      <c r="B7677" s="1" t="s">
        <v>1530</v>
      </c>
      <c r="C7677" s="1">
        <v>108567004</v>
      </c>
      <c r="D7677" s="1">
        <v>176</v>
      </c>
      <c r="E7677" s="1" t="s">
        <v>1711</v>
      </c>
      <c r="F7677" s="1" t="s">
        <v>233</v>
      </c>
      <c r="G7677" s="1" t="s">
        <v>180</v>
      </c>
      <c r="H7677" s="1" t="s">
        <v>240</v>
      </c>
    </row>
    <row r="7678" spans="1:8" x14ac:dyDescent="0.25">
      <c r="A7678" s="1">
        <v>440177</v>
      </c>
      <c r="B7678" s="1" t="s">
        <v>1530</v>
      </c>
      <c r="C7678" s="1">
        <v>108567204</v>
      </c>
      <c r="D7678" s="1">
        <v>177</v>
      </c>
      <c r="E7678" s="1" t="s">
        <v>1712</v>
      </c>
      <c r="F7678" s="1" t="s">
        <v>233</v>
      </c>
      <c r="G7678" s="1" t="s">
        <v>180</v>
      </c>
      <c r="H7678" s="1" t="s">
        <v>240</v>
      </c>
    </row>
    <row r="7679" spans="1:8" x14ac:dyDescent="0.25">
      <c r="A7679" s="1">
        <v>440178</v>
      </c>
      <c r="B7679" s="1" t="s">
        <v>1530</v>
      </c>
      <c r="C7679" s="1">
        <v>108567404</v>
      </c>
      <c r="D7679" s="1">
        <v>178</v>
      </c>
      <c r="E7679" s="1" t="s">
        <v>1713</v>
      </c>
      <c r="F7679" s="1" t="s">
        <v>233</v>
      </c>
      <c r="G7679" s="1" t="s">
        <v>180</v>
      </c>
      <c r="H7679" s="1" t="s">
        <v>240</v>
      </c>
    </row>
    <row r="7680" spans="1:8" x14ac:dyDescent="0.25">
      <c r="A7680" s="1">
        <v>440179</v>
      </c>
      <c r="B7680" s="1" t="s">
        <v>1530</v>
      </c>
      <c r="C7680" s="1">
        <v>108567703</v>
      </c>
      <c r="D7680" s="1">
        <v>179</v>
      </c>
      <c r="E7680" s="1" t="s">
        <v>1714</v>
      </c>
      <c r="F7680" s="1" t="s">
        <v>233</v>
      </c>
      <c r="G7680" s="1" t="s">
        <v>180</v>
      </c>
      <c r="H7680" s="1" t="s">
        <v>240</v>
      </c>
    </row>
    <row r="7681" spans="1:8" x14ac:dyDescent="0.25">
      <c r="A7681" s="1">
        <v>440180</v>
      </c>
      <c r="B7681" s="1" t="s">
        <v>1530</v>
      </c>
      <c r="C7681" s="1">
        <v>108568404</v>
      </c>
      <c r="D7681" s="1">
        <v>180</v>
      </c>
      <c r="E7681" s="1" t="s">
        <v>1715</v>
      </c>
      <c r="F7681" s="1" t="s">
        <v>233</v>
      </c>
      <c r="G7681" s="1" t="s">
        <v>180</v>
      </c>
      <c r="H7681" s="1" t="s">
        <v>240</v>
      </c>
    </row>
    <row r="7682" spans="1:8" x14ac:dyDescent="0.25">
      <c r="A7682" s="1">
        <v>440181</v>
      </c>
      <c r="B7682" s="1" t="s">
        <v>1530</v>
      </c>
      <c r="C7682" s="1">
        <v>108569103</v>
      </c>
      <c r="D7682" s="1">
        <v>181</v>
      </c>
      <c r="E7682" s="1" t="s">
        <v>1716</v>
      </c>
      <c r="F7682" s="1" t="s">
        <v>233</v>
      </c>
      <c r="G7682" s="1" t="s">
        <v>180</v>
      </c>
      <c r="H7682" s="1" t="s">
        <v>240</v>
      </c>
    </row>
    <row r="7683" spans="1:8" x14ac:dyDescent="0.25">
      <c r="A7683" s="1">
        <v>440182</v>
      </c>
      <c r="B7683" s="1" t="s">
        <v>1530</v>
      </c>
      <c r="C7683" s="1">
        <v>109122703</v>
      </c>
      <c r="D7683" s="1">
        <v>182</v>
      </c>
      <c r="E7683" s="1" t="s">
        <v>1717</v>
      </c>
      <c r="F7683" s="1" t="s">
        <v>232</v>
      </c>
      <c r="G7683" s="1" t="s">
        <v>181</v>
      </c>
      <c r="H7683" s="1" t="s">
        <v>240</v>
      </c>
    </row>
    <row r="7684" spans="1:8" x14ac:dyDescent="0.25">
      <c r="A7684" s="1">
        <v>440183</v>
      </c>
      <c r="B7684" s="1" t="s">
        <v>1530</v>
      </c>
      <c r="C7684" s="1">
        <v>109243503</v>
      </c>
      <c r="D7684" s="1">
        <v>183</v>
      </c>
      <c r="E7684" s="1" t="s">
        <v>1718</v>
      </c>
      <c r="F7684" s="1" t="s">
        <v>232</v>
      </c>
      <c r="G7684" s="1" t="s">
        <v>182</v>
      </c>
      <c r="H7684" s="1" t="s">
        <v>240</v>
      </c>
    </row>
    <row r="7685" spans="1:8" x14ac:dyDescent="0.25">
      <c r="A7685" s="1">
        <v>440184</v>
      </c>
      <c r="B7685" s="1" t="s">
        <v>1530</v>
      </c>
      <c r="C7685" s="1">
        <v>109246003</v>
      </c>
      <c r="D7685" s="1">
        <v>184</v>
      </c>
      <c r="E7685" s="1" t="s">
        <v>1719</v>
      </c>
      <c r="F7685" s="1" t="s">
        <v>232</v>
      </c>
      <c r="G7685" s="1" t="s">
        <v>182</v>
      </c>
      <c r="H7685" s="1" t="s">
        <v>240</v>
      </c>
    </row>
    <row r="7686" spans="1:8" x14ac:dyDescent="0.25">
      <c r="A7686" s="1">
        <v>440185</v>
      </c>
      <c r="B7686" s="1" t="s">
        <v>1530</v>
      </c>
      <c r="C7686" s="1">
        <v>109248003</v>
      </c>
      <c r="D7686" s="1">
        <v>185</v>
      </c>
      <c r="E7686" s="1" t="s">
        <v>1720</v>
      </c>
      <c r="F7686" s="1" t="s">
        <v>232</v>
      </c>
      <c r="G7686" s="1" t="s">
        <v>182</v>
      </c>
      <c r="H7686" s="1" t="s">
        <v>240</v>
      </c>
    </row>
    <row r="7687" spans="1:8" x14ac:dyDescent="0.25">
      <c r="A7687" s="1">
        <v>440186</v>
      </c>
      <c r="B7687" s="1" t="s">
        <v>1530</v>
      </c>
      <c r="C7687" s="1">
        <v>109420803</v>
      </c>
      <c r="D7687" s="1">
        <v>186</v>
      </c>
      <c r="E7687" s="1" t="s">
        <v>1721</v>
      </c>
      <c r="F7687" s="1" t="s">
        <v>232</v>
      </c>
      <c r="G7687" s="1" t="s">
        <v>2037</v>
      </c>
      <c r="H7687" s="1" t="s">
        <v>240</v>
      </c>
    </row>
    <row r="7688" spans="1:8" x14ac:dyDescent="0.25">
      <c r="A7688" s="1">
        <v>440187</v>
      </c>
      <c r="B7688" s="1" t="s">
        <v>1530</v>
      </c>
      <c r="C7688" s="1">
        <v>109422303</v>
      </c>
      <c r="D7688" s="1">
        <v>187</v>
      </c>
      <c r="E7688" s="1" t="s">
        <v>1722</v>
      </c>
      <c r="F7688" s="1" t="s">
        <v>232</v>
      </c>
      <c r="G7688" s="1" t="s">
        <v>2037</v>
      </c>
      <c r="H7688" s="1" t="s">
        <v>240</v>
      </c>
    </row>
    <row r="7689" spans="1:8" x14ac:dyDescent="0.25">
      <c r="A7689" s="1">
        <v>440188</v>
      </c>
      <c r="B7689" s="1" t="s">
        <v>1530</v>
      </c>
      <c r="C7689" s="1">
        <v>109426003</v>
      </c>
      <c r="D7689" s="1">
        <v>188</v>
      </c>
      <c r="E7689" s="1" t="s">
        <v>1723</v>
      </c>
      <c r="F7689" s="1" t="s">
        <v>232</v>
      </c>
      <c r="G7689" s="1" t="s">
        <v>2037</v>
      </c>
      <c r="H7689" s="1" t="s">
        <v>240</v>
      </c>
    </row>
    <row r="7690" spans="1:8" x14ac:dyDescent="0.25">
      <c r="A7690" s="1">
        <v>440189</v>
      </c>
      <c r="B7690" s="1" t="s">
        <v>1530</v>
      </c>
      <c r="C7690" s="1">
        <v>109426303</v>
      </c>
      <c r="D7690" s="1">
        <v>189</v>
      </c>
      <c r="E7690" s="1" t="s">
        <v>1724</v>
      </c>
      <c r="F7690" s="1" t="s">
        <v>232</v>
      </c>
      <c r="G7690" s="1" t="s">
        <v>2037</v>
      </c>
      <c r="H7690" s="1" t="s">
        <v>240</v>
      </c>
    </row>
    <row r="7691" spans="1:8" x14ac:dyDescent="0.25">
      <c r="A7691" s="1">
        <v>440190</v>
      </c>
      <c r="B7691" s="1" t="s">
        <v>1530</v>
      </c>
      <c r="C7691" s="1">
        <v>109427503</v>
      </c>
      <c r="D7691" s="1">
        <v>190</v>
      </c>
      <c r="E7691" s="1" t="s">
        <v>1725</v>
      </c>
      <c r="F7691" s="1" t="s">
        <v>232</v>
      </c>
      <c r="G7691" s="1" t="s">
        <v>2037</v>
      </c>
      <c r="H7691" s="1" t="s">
        <v>240</v>
      </c>
    </row>
    <row r="7692" spans="1:8" x14ac:dyDescent="0.25">
      <c r="A7692" s="1">
        <v>440191</v>
      </c>
      <c r="B7692" s="1" t="s">
        <v>1530</v>
      </c>
      <c r="C7692" s="1">
        <v>109530304</v>
      </c>
      <c r="D7692" s="1">
        <v>191</v>
      </c>
      <c r="E7692" s="1" t="s">
        <v>1726</v>
      </c>
      <c r="F7692" s="1" t="s">
        <v>232</v>
      </c>
      <c r="G7692" s="1" t="s">
        <v>183</v>
      </c>
      <c r="H7692" s="1" t="s">
        <v>240</v>
      </c>
    </row>
    <row r="7693" spans="1:8" x14ac:dyDescent="0.25">
      <c r="A7693" s="1">
        <v>440192</v>
      </c>
      <c r="B7693" s="1" t="s">
        <v>1530</v>
      </c>
      <c r="C7693" s="1">
        <v>109531304</v>
      </c>
      <c r="D7693" s="1">
        <v>192</v>
      </c>
      <c r="E7693" s="1" t="s">
        <v>1727</v>
      </c>
      <c r="F7693" s="1" t="s">
        <v>232</v>
      </c>
      <c r="G7693" s="1" t="s">
        <v>183</v>
      </c>
      <c r="H7693" s="1" t="s">
        <v>240</v>
      </c>
    </row>
    <row r="7694" spans="1:8" x14ac:dyDescent="0.25">
      <c r="A7694" s="1">
        <v>440193</v>
      </c>
      <c r="B7694" s="1" t="s">
        <v>1530</v>
      </c>
      <c r="C7694" s="1">
        <v>109532804</v>
      </c>
      <c r="D7694" s="1">
        <v>193</v>
      </c>
      <c r="E7694" s="1" t="s">
        <v>1728</v>
      </c>
      <c r="F7694" s="1" t="s">
        <v>232</v>
      </c>
      <c r="G7694" s="1" t="s">
        <v>183</v>
      </c>
      <c r="H7694" s="1" t="s">
        <v>240</v>
      </c>
    </row>
    <row r="7695" spans="1:8" x14ac:dyDescent="0.25">
      <c r="A7695" s="1">
        <v>440194</v>
      </c>
      <c r="B7695" s="1" t="s">
        <v>1530</v>
      </c>
      <c r="C7695" s="1">
        <v>109535504</v>
      </c>
      <c r="D7695" s="1">
        <v>194</v>
      </c>
      <c r="E7695" s="1" t="s">
        <v>1729</v>
      </c>
      <c r="F7695" s="1" t="s">
        <v>232</v>
      </c>
      <c r="G7695" s="1" t="s">
        <v>183</v>
      </c>
      <c r="H7695" s="1" t="s">
        <v>240</v>
      </c>
    </row>
    <row r="7696" spans="1:8" x14ac:dyDescent="0.25">
      <c r="A7696" s="1">
        <v>440195</v>
      </c>
      <c r="B7696" s="1" t="s">
        <v>1530</v>
      </c>
      <c r="C7696" s="1">
        <v>109537504</v>
      </c>
      <c r="D7696" s="1">
        <v>195</v>
      </c>
      <c r="E7696" s="1" t="s">
        <v>1730</v>
      </c>
      <c r="F7696" s="1" t="s">
        <v>232</v>
      </c>
      <c r="G7696" s="1" t="s">
        <v>183</v>
      </c>
      <c r="H7696" s="1" t="s">
        <v>240</v>
      </c>
    </row>
    <row r="7697" spans="1:8" x14ac:dyDescent="0.25">
      <c r="A7697" s="1">
        <v>440196</v>
      </c>
      <c r="B7697" s="1" t="s">
        <v>1530</v>
      </c>
      <c r="C7697" s="1">
        <v>110141003</v>
      </c>
      <c r="D7697" s="1">
        <v>196</v>
      </c>
      <c r="E7697" s="1" t="s">
        <v>1731</v>
      </c>
      <c r="F7697" s="1" t="s">
        <v>232</v>
      </c>
      <c r="G7697" s="1" t="s">
        <v>184</v>
      </c>
      <c r="H7697" s="1" t="s">
        <v>240</v>
      </c>
    </row>
    <row r="7698" spans="1:8" x14ac:dyDescent="0.25">
      <c r="A7698" s="1">
        <v>440197</v>
      </c>
      <c r="B7698" s="1" t="s">
        <v>1530</v>
      </c>
      <c r="C7698" s="1">
        <v>110141103</v>
      </c>
      <c r="D7698" s="1">
        <v>197</v>
      </c>
      <c r="E7698" s="1" t="s">
        <v>1732</v>
      </c>
      <c r="F7698" s="1" t="s">
        <v>232</v>
      </c>
      <c r="G7698" s="1" t="s">
        <v>184</v>
      </c>
      <c r="H7698" s="1" t="s">
        <v>240</v>
      </c>
    </row>
    <row r="7699" spans="1:8" x14ac:dyDescent="0.25">
      <c r="A7699" s="1">
        <v>440198</v>
      </c>
      <c r="B7699" s="1" t="s">
        <v>1530</v>
      </c>
      <c r="C7699" s="1">
        <v>110147003</v>
      </c>
      <c r="D7699" s="1">
        <v>198</v>
      </c>
      <c r="E7699" s="1" t="s">
        <v>1733</v>
      </c>
      <c r="F7699" s="1" t="s">
        <v>232</v>
      </c>
      <c r="G7699" s="1" t="s">
        <v>184</v>
      </c>
      <c r="H7699" s="1" t="s">
        <v>240</v>
      </c>
    </row>
    <row r="7700" spans="1:8" x14ac:dyDescent="0.25">
      <c r="A7700" s="1">
        <v>440199</v>
      </c>
      <c r="B7700" s="1" t="s">
        <v>1530</v>
      </c>
      <c r="C7700" s="1">
        <v>110148002</v>
      </c>
      <c r="D7700" s="1">
        <v>199</v>
      </c>
      <c r="E7700" s="1" t="s">
        <v>1734</v>
      </c>
      <c r="F7700" s="1" t="s">
        <v>232</v>
      </c>
      <c r="G7700" s="1" t="s">
        <v>184</v>
      </c>
      <c r="H7700" s="1" t="s">
        <v>240</v>
      </c>
    </row>
    <row r="7701" spans="1:8" x14ac:dyDescent="0.25">
      <c r="A7701" s="1">
        <v>440200</v>
      </c>
      <c r="B7701" s="1" t="s">
        <v>1530</v>
      </c>
      <c r="C7701" s="1">
        <v>110171003</v>
      </c>
      <c r="D7701" s="1">
        <v>200</v>
      </c>
      <c r="E7701" s="1" t="s">
        <v>1735</v>
      </c>
      <c r="F7701" s="1" t="s">
        <v>232</v>
      </c>
      <c r="G7701" s="1" t="s">
        <v>172</v>
      </c>
      <c r="H7701" s="1" t="s">
        <v>240</v>
      </c>
    </row>
    <row r="7702" spans="1:8" x14ac:dyDescent="0.25">
      <c r="A7702" s="1">
        <v>440201</v>
      </c>
      <c r="B7702" s="1" t="s">
        <v>1530</v>
      </c>
      <c r="C7702" s="1">
        <v>110171803</v>
      </c>
      <c r="D7702" s="1">
        <v>201</v>
      </c>
      <c r="E7702" s="1" t="s">
        <v>1736</v>
      </c>
      <c r="F7702" s="1" t="s">
        <v>232</v>
      </c>
      <c r="G7702" s="1" t="s">
        <v>172</v>
      </c>
      <c r="H7702" s="1" t="s">
        <v>240</v>
      </c>
    </row>
    <row r="7703" spans="1:8" x14ac:dyDescent="0.25">
      <c r="A7703" s="1">
        <v>440202</v>
      </c>
      <c r="B7703" s="1" t="s">
        <v>1530</v>
      </c>
      <c r="C7703" s="1">
        <v>110173003</v>
      </c>
      <c r="D7703" s="1">
        <v>202</v>
      </c>
      <c r="E7703" s="1" t="s">
        <v>1737</v>
      </c>
      <c r="F7703" s="1" t="s">
        <v>232</v>
      </c>
      <c r="G7703" s="1" t="s">
        <v>172</v>
      </c>
      <c r="H7703" s="1" t="s">
        <v>240</v>
      </c>
    </row>
    <row r="7704" spans="1:8" x14ac:dyDescent="0.25">
      <c r="A7704" s="1">
        <v>440203</v>
      </c>
      <c r="B7704" s="1" t="s">
        <v>1530</v>
      </c>
      <c r="C7704" s="1">
        <v>110173504</v>
      </c>
      <c r="D7704" s="1">
        <v>203</v>
      </c>
      <c r="E7704" s="1" t="s">
        <v>1738</v>
      </c>
      <c r="F7704" s="1" t="s">
        <v>232</v>
      </c>
      <c r="G7704" s="1" t="s">
        <v>172</v>
      </c>
      <c r="H7704" s="1" t="s">
        <v>240</v>
      </c>
    </row>
    <row r="7705" spans="1:8" x14ac:dyDescent="0.25">
      <c r="A7705" s="1">
        <v>440204</v>
      </c>
      <c r="B7705" s="1" t="s">
        <v>1530</v>
      </c>
      <c r="C7705" s="1">
        <v>110175003</v>
      </c>
      <c r="D7705" s="1">
        <v>204</v>
      </c>
      <c r="E7705" s="1" t="s">
        <v>1739</v>
      </c>
      <c r="F7705" s="1" t="s">
        <v>232</v>
      </c>
      <c r="G7705" s="1" t="s">
        <v>172</v>
      </c>
      <c r="H7705" s="1" t="s">
        <v>240</v>
      </c>
    </row>
    <row r="7706" spans="1:8" x14ac:dyDescent="0.25">
      <c r="A7706" s="1">
        <v>440205</v>
      </c>
      <c r="B7706" s="1" t="s">
        <v>1530</v>
      </c>
      <c r="C7706" s="1">
        <v>110177003</v>
      </c>
      <c r="D7706" s="1">
        <v>205</v>
      </c>
      <c r="E7706" s="1" t="s">
        <v>1740</v>
      </c>
      <c r="F7706" s="1" t="s">
        <v>232</v>
      </c>
      <c r="G7706" s="1" t="s">
        <v>172</v>
      </c>
      <c r="H7706" s="1" t="s">
        <v>240</v>
      </c>
    </row>
    <row r="7707" spans="1:8" x14ac:dyDescent="0.25">
      <c r="A7707" s="1">
        <v>440206</v>
      </c>
      <c r="B7707" s="1" t="s">
        <v>1530</v>
      </c>
      <c r="C7707" s="1">
        <v>110179003</v>
      </c>
      <c r="D7707" s="1">
        <v>206</v>
      </c>
      <c r="E7707" s="1" t="s">
        <v>1741</v>
      </c>
      <c r="F7707" s="1" t="s">
        <v>232</v>
      </c>
      <c r="G7707" s="1" t="s">
        <v>172</v>
      </c>
      <c r="H7707" s="1" t="s">
        <v>240</v>
      </c>
    </row>
    <row r="7708" spans="1:8" x14ac:dyDescent="0.25">
      <c r="A7708" s="1">
        <v>440207</v>
      </c>
      <c r="B7708" s="1" t="s">
        <v>1530</v>
      </c>
      <c r="C7708" s="1">
        <v>110183602</v>
      </c>
      <c r="D7708" s="1">
        <v>207</v>
      </c>
      <c r="E7708" s="1" t="s">
        <v>1742</v>
      </c>
      <c r="F7708" s="1" t="s">
        <v>232</v>
      </c>
      <c r="G7708" s="1" t="s">
        <v>185</v>
      </c>
      <c r="H7708" s="1" t="s">
        <v>240</v>
      </c>
    </row>
    <row r="7709" spans="1:8" x14ac:dyDescent="0.25">
      <c r="A7709" s="1">
        <v>440208</v>
      </c>
      <c r="B7709" s="1" t="s">
        <v>1530</v>
      </c>
      <c r="C7709" s="1">
        <v>111291304</v>
      </c>
      <c r="D7709" s="1">
        <v>208</v>
      </c>
      <c r="E7709" s="1" t="s">
        <v>1743</v>
      </c>
      <c r="F7709" s="1" t="s">
        <v>234</v>
      </c>
      <c r="G7709" s="1" t="s">
        <v>186</v>
      </c>
      <c r="H7709" s="1" t="s">
        <v>240</v>
      </c>
    </row>
    <row r="7710" spans="1:8" x14ac:dyDescent="0.25">
      <c r="A7710" s="1">
        <v>440209</v>
      </c>
      <c r="B7710" s="1" t="s">
        <v>1530</v>
      </c>
      <c r="C7710" s="1">
        <v>111292304</v>
      </c>
      <c r="D7710" s="1">
        <v>209</v>
      </c>
      <c r="E7710" s="1" t="s">
        <v>1744</v>
      </c>
      <c r="F7710" s="1" t="s">
        <v>234</v>
      </c>
      <c r="G7710" s="1" t="s">
        <v>186</v>
      </c>
      <c r="H7710" s="1" t="s">
        <v>240</v>
      </c>
    </row>
    <row r="7711" spans="1:8" x14ac:dyDescent="0.25">
      <c r="A7711" s="1">
        <v>440210</v>
      </c>
      <c r="B7711" s="1" t="s">
        <v>1530</v>
      </c>
      <c r="C7711" s="1">
        <v>111297504</v>
      </c>
      <c r="D7711" s="1">
        <v>210</v>
      </c>
      <c r="E7711" s="1" t="s">
        <v>1745</v>
      </c>
      <c r="F7711" s="1" t="s">
        <v>234</v>
      </c>
      <c r="G7711" s="1" t="s">
        <v>186</v>
      </c>
      <c r="H7711" s="1" t="s">
        <v>240</v>
      </c>
    </row>
    <row r="7712" spans="1:8" x14ac:dyDescent="0.25">
      <c r="A7712" s="1">
        <v>440211</v>
      </c>
      <c r="B7712" s="1" t="s">
        <v>1530</v>
      </c>
      <c r="C7712" s="1">
        <v>111312503</v>
      </c>
      <c r="D7712" s="1">
        <v>211</v>
      </c>
      <c r="E7712" s="1" t="s">
        <v>1746</v>
      </c>
      <c r="F7712" s="1" t="s">
        <v>232</v>
      </c>
      <c r="G7712" s="1" t="s">
        <v>187</v>
      </c>
      <c r="H7712" s="1" t="s">
        <v>240</v>
      </c>
    </row>
    <row r="7713" spans="1:8" x14ac:dyDescent="0.25">
      <c r="A7713" s="1">
        <v>440212</v>
      </c>
      <c r="B7713" s="1" t="s">
        <v>1530</v>
      </c>
      <c r="C7713" s="1">
        <v>111312804</v>
      </c>
      <c r="D7713" s="1">
        <v>212</v>
      </c>
      <c r="E7713" s="1" t="s">
        <v>1747</v>
      </c>
      <c r="F7713" s="1" t="s">
        <v>232</v>
      </c>
      <c r="G7713" s="1" t="s">
        <v>187</v>
      </c>
      <c r="H7713" s="1" t="s">
        <v>240</v>
      </c>
    </row>
    <row r="7714" spans="1:8" x14ac:dyDescent="0.25">
      <c r="A7714" s="1">
        <v>440213</v>
      </c>
      <c r="B7714" s="1" t="s">
        <v>1530</v>
      </c>
      <c r="C7714" s="1">
        <v>111316003</v>
      </c>
      <c r="D7714" s="1">
        <v>213</v>
      </c>
      <c r="E7714" s="1" t="s">
        <v>1748</v>
      </c>
      <c r="F7714" s="1" t="s">
        <v>232</v>
      </c>
      <c r="G7714" s="1" t="s">
        <v>187</v>
      </c>
      <c r="H7714" s="1" t="s">
        <v>240</v>
      </c>
    </row>
    <row r="7715" spans="1:8" x14ac:dyDescent="0.25">
      <c r="A7715" s="1">
        <v>440214</v>
      </c>
      <c r="B7715" s="1" t="s">
        <v>1530</v>
      </c>
      <c r="C7715" s="1">
        <v>111317503</v>
      </c>
      <c r="D7715" s="1">
        <v>214</v>
      </c>
      <c r="E7715" s="1" t="s">
        <v>1749</v>
      </c>
      <c r="F7715" s="1" t="s">
        <v>232</v>
      </c>
      <c r="G7715" s="1" t="s">
        <v>187</v>
      </c>
      <c r="H7715" s="1" t="s">
        <v>240</v>
      </c>
    </row>
    <row r="7716" spans="1:8" x14ac:dyDescent="0.25">
      <c r="A7716" s="1">
        <v>440215</v>
      </c>
      <c r="B7716" s="1" t="s">
        <v>1530</v>
      </c>
      <c r="C7716" s="1">
        <v>111343603</v>
      </c>
      <c r="D7716" s="1">
        <v>215</v>
      </c>
      <c r="E7716" s="1" t="s">
        <v>1750</v>
      </c>
      <c r="F7716" s="1" t="s">
        <v>234</v>
      </c>
      <c r="G7716" s="1" t="s">
        <v>188</v>
      </c>
      <c r="H7716" s="1" t="s">
        <v>240</v>
      </c>
    </row>
    <row r="7717" spans="1:8" x14ac:dyDescent="0.25">
      <c r="A7717" s="1">
        <v>440216</v>
      </c>
      <c r="B7717" s="1" t="s">
        <v>1530</v>
      </c>
      <c r="C7717" s="1">
        <v>111444602</v>
      </c>
      <c r="D7717" s="1">
        <v>216</v>
      </c>
      <c r="E7717" s="1" t="s">
        <v>1751</v>
      </c>
      <c r="F7717" s="1" t="s">
        <v>232</v>
      </c>
      <c r="G7717" s="1" t="s">
        <v>189</v>
      </c>
      <c r="H7717" s="1" t="s">
        <v>240</v>
      </c>
    </row>
    <row r="7718" spans="1:8" x14ac:dyDescent="0.25">
      <c r="A7718" s="1">
        <v>440217</v>
      </c>
      <c r="B7718" s="1" t="s">
        <v>1530</v>
      </c>
      <c r="C7718" s="1">
        <v>112011103</v>
      </c>
      <c r="D7718" s="1">
        <v>217</v>
      </c>
      <c r="E7718" s="1" t="s">
        <v>1752</v>
      </c>
      <c r="F7718" s="1" t="s">
        <v>234</v>
      </c>
      <c r="G7718" s="1" t="s">
        <v>190</v>
      </c>
      <c r="H7718" s="1" t="s">
        <v>240</v>
      </c>
    </row>
    <row r="7719" spans="1:8" x14ac:dyDescent="0.25">
      <c r="A7719" s="1">
        <v>440218</v>
      </c>
      <c r="B7719" s="1" t="s">
        <v>1530</v>
      </c>
      <c r="C7719" s="1">
        <v>112011603</v>
      </c>
      <c r="D7719" s="1">
        <v>218</v>
      </c>
      <c r="E7719" s="1" t="s">
        <v>1753</v>
      </c>
      <c r="F7719" s="1" t="s">
        <v>234</v>
      </c>
      <c r="G7719" s="1" t="s">
        <v>190</v>
      </c>
      <c r="H7719" s="1" t="s">
        <v>240</v>
      </c>
    </row>
    <row r="7720" spans="1:8" x14ac:dyDescent="0.25">
      <c r="A7720" s="1">
        <v>440219</v>
      </c>
      <c r="B7720" s="1" t="s">
        <v>1530</v>
      </c>
      <c r="C7720" s="1">
        <v>112013054</v>
      </c>
      <c r="D7720" s="1">
        <v>219</v>
      </c>
      <c r="E7720" s="1" t="s">
        <v>1754</v>
      </c>
      <c r="F7720" s="1" t="s">
        <v>234</v>
      </c>
      <c r="G7720" s="1" t="s">
        <v>190</v>
      </c>
      <c r="H7720" s="1" t="s">
        <v>240</v>
      </c>
    </row>
    <row r="7721" spans="1:8" x14ac:dyDescent="0.25">
      <c r="A7721" s="1">
        <v>440220</v>
      </c>
      <c r="B7721" s="1" t="s">
        <v>1530</v>
      </c>
      <c r="C7721" s="1">
        <v>112013753</v>
      </c>
      <c r="D7721" s="1">
        <v>220</v>
      </c>
      <c r="E7721" s="1" t="s">
        <v>1755</v>
      </c>
      <c r="F7721" s="1" t="s">
        <v>234</v>
      </c>
      <c r="G7721" s="1" t="s">
        <v>190</v>
      </c>
      <c r="H7721" s="1" t="s">
        <v>240</v>
      </c>
    </row>
    <row r="7722" spans="1:8" x14ac:dyDescent="0.25">
      <c r="A7722" s="1">
        <v>440221</v>
      </c>
      <c r="B7722" s="1" t="s">
        <v>1530</v>
      </c>
      <c r="C7722" s="1">
        <v>112015203</v>
      </c>
      <c r="D7722" s="1">
        <v>221</v>
      </c>
      <c r="E7722" s="1" t="s">
        <v>1756</v>
      </c>
      <c r="F7722" s="1" t="s">
        <v>234</v>
      </c>
      <c r="G7722" s="1" t="s">
        <v>190</v>
      </c>
      <c r="H7722" s="1" t="s">
        <v>240</v>
      </c>
    </row>
    <row r="7723" spans="1:8" x14ac:dyDescent="0.25">
      <c r="A7723" s="1">
        <v>440222</v>
      </c>
      <c r="B7723" s="1" t="s">
        <v>1530</v>
      </c>
      <c r="C7723" s="1">
        <v>112018523</v>
      </c>
      <c r="D7723" s="1">
        <v>222</v>
      </c>
      <c r="E7723" s="1" t="s">
        <v>1757</v>
      </c>
      <c r="F7723" s="1" t="s">
        <v>234</v>
      </c>
      <c r="G7723" s="1" t="s">
        <v>190</v>
      </c>
      <c r="H7723" s="1" t="s">
        <v>240</v>
      </c>
    </row>
    <row r="7724" spans="1:8" x14ac:dyDescent="0.25">
      <c r="A7724" s="1">
        <v>440223</v>
      </c>
      <c r="B7724" s="1" t="s">
        <v>1530</v>
      </c>
      <c r="C7724" s="1">
        <v>112281302</v>
      </c>
      <c r="D7724" s="1">
        <v>223</v>
      </c>
      <c r="E7724" s="1" t="s">
        <v>1758</v>
      </c>
      <c r="F7724" s="1" t="s">
        <v>234</v>
      </c>
      <c r="G7724" s="1" t="s">
        <v>191</v>
      </c>
      <c r="H7724" s="1" t="s">
        <v>240</v>
      </c>
    </row>
    <row r="7725" spans="1:8" x14ac:dyDescent="0.25">
      <c r="A7725" s="1">
        <v>440224</v>
      </c>
      <c r="B7725" s="1" t="s">
        <v>1530</v>
      </c>
      <c r="C7725" s="1">
        <v>112282004</v>
      </c>
      <c r="D7725" s="1">
        <v>224</v>
      </c>
      <c r="E7725" s="1" t="s">
        <v>1759</v>
      </c>
      <c r="F7725" s="1" t="s">
        <v>234</v>
      </c>
      <c r="G7725" s="1" t="s">
        <v>191</v>
      </c>
      <c r="H7725" s="1" t="s">
        <v>240</v>
      </c>
    </row>
    <row r="7726" spans="1:8" x14ac:dyDescent="0.25">
      <c r="A7726" s="1">
        <v>440225</v>
      </c>
      <c r="B7726" s="1" t="s">
        <v>1530</v>
      </c>
      <c r="C7726" s="1">
        <v>112283003</v>
      </c>
      <c r="D7726" s="1">
        <v>225</v>
      </c>
      <c r="E7726" s="1" t="s">
        <v>1760</v>
      </c>
      <c r="F7726" s="1" t="s">
        <v>234</v>
      </c>
      <c r="G7726" s="1" t="s">
        <v>191</v>
      </c>
      <c r="H7726" s="1" t="s">
        <v>240</v>
      </c>
    </row>
    <row r="7727" spans="1:8" x14ac:dyDescent="0.25">
      <c r="A7727" s="1">
        <v>440226</v>
      </c>
      <c r="B7727" s="1" t="s">
        <v>1530</v>
      </c>
      <c r="C7727" s="1">
        <v>112286003</v>
      </c>
      <c r="D7727" s="1">
        <v>226</v>
      </c>
      <c r="E7727" s="1" t="s">
        <v>1761</v>
      </c>
      <c r="F7727" s="1" t="s">
        <v>234</v>
      </c>
      <c r="G7727" s="1" t="s">
        <v>191</v>
      </c>
      <c r="H7727" s="1" t="s">
        <v>240</v>
      </c>
    </row>
    <row r="7728" spans="1:8" x14ac:dyDescent="0.25">
      <c r="A7728" s="1">
        <v>440227</v>
      </c>
      <c r="B7728" s="1" t="s">
        <v>1530</v>
      </c>
      <c r="C7728" s="1">
        <v>112289003</v>
      </c>
      <c r="D7728" s="1">
        <v>227</v>
      </c>
      <c r="E7728" s="1" t="s">
        <v>1762</v>
      </c>
      <c r="F7728" s="1" t="s">
        <v>234</v>
      </c>
      <c r="G7728" s="1" t="s">
        <v>191</v>
      </c>
      <c r="H7728" s="1" t="s">
        <v>240</v>
      </c>
    </row>
    <row r="7729" spans="1:8" x14ac:dyDescent="0.25">
      <c r="A7729" s="1">
        <v>440228</v>
      </c>
      <c r="B7729" s="1" t="s">
        <v>1530</v>
      </c>
      <c r="C7729" s="1">
        <v>112671303</v>
      </c>
      <c r="D7729" s="1">
        <v>228</v>
      </c>
      <c r="E7729" s="1" t="s">
        <v>1763</v>
      </c>
      <c r="F7729" s="1" t="s">
        <v>234</v>
      </c>
      <c r="G7729" s="1" t="s">
        <v>192</v>
      </c>
      <c r="H7729" s="1" t="s">
        <v>240</v>
      </c>
    </row>
    <row r="7730" spans="1:8" x14ac:dyDescent="0.25">
      <c r="A7730" s="1">
        <v>440229</v>
      </c>
      <c r="B7730" s="1" t="s">
        <v>1530</v>
      </c>
      <c r="C7730" s="1">
        <v>112671603</v>
      </c>
      <c r="D7730" s="1">
        <v>229</v>
      </c>
      <c r="E7730" s="1" t="s">
        <v>1764</v>
      </c>
      <c r="F7730" s="1" t="s">
        <v>234</v>
      </c>
      <c r="G7730" s="1" t="s">
        <v>192</v>
      </c>
      <c r="H7730" s="1" t="s">
        <v>240</v>
      </c>
    </row>
    <row r="7731" spans="1:8" x14ac:dyDescent="0.25">
      <c r="A7731" s="1">
        <v>440230</v>
      </c>
      <c r="B7731" s="1" t="s">
        <v>1530</v>
      </c>
      <c r="C7731" s="1">
        <v>112671803</v>
      </c>
      <c r="D7731" s="1">
        <v>230</v>
      </c>
      <c r="E7731" s="1" t="s">
        <v>1765</v>
      </c>
      <c r="F7731" s="1" t="s">
        <v>234</v>
      </c>
      <c r="G7731" s="1" t="s">
        <v>192</v>
      </c>
      <c r="H7731" s="1" t="s">
        <v>240</v>
      </c>
    </row>
    <row r="7732" spans="1:8" x14ac:dyDescent="0.25">
      <c r="A7732" s="1">
        <v>440231</v>
      </c>
      <c r="B7732" s="1" t="s">
        <v>1530</v>
      </c>
      <c r="C7732" s="1">
        <v>112672203</v>
      </c>
      <c r="D7732" s="1">
        <v>231</v>
      </c>
      <c r="E7732" s="1" t="s">
        <v>1766</v>
      </c>
      <c r="F7732" s="1" t="s">
        <v>234</v>
      </c>
      <c r="G7732" s="1" t="s">
        <v>192</v>
      </c>
      <c r="H7732" s="1" t="s">
        <v>240</v>
      </c>
    </row>
    <row r="7733" spans="1:8" x14ac:dyDescent="0.25">
      <c r="A7733" s="1">
        <v>440232</v>
      </c>
      <c r="B7733" s="1" t="s">
        <v>1530</v>
      </c>
      <c r="C7733" s="1">
        <v>112672803</v>
      </c>
      <c r="D7733" s="1">
        <v>232</v>
      </c>
      <c r="E7733" s="1" t="s">
        <v>1767</v>
      </c>
      <c r="F7733" s="1" t="s">
        <v>234</v>
      </c>
      <c r="G7733" s="1" t="s">
        <v>192</v>
      </c>
      <c r="H7733" s="1" t="s">
        <v>240</v>
      </c>
    </row>
    <row r="7734" spans="1:8" x14ac:dyDescent="0.25">
      <c r="A7734" s="1">
        <v>440233</v>
      </c>
      <c r="B7734" s="1" t="s">
        <v>1530</v>
      </c>
      <c r="C7734" s="1">
        <v>112674403</v>
      </c>
      <c r="D7734" s="1">
        <v>233</v>
      </c>
      <c r="E7734" s="1" t="s">
        <v>1768</v>
      </c>
      <c r="F7734" s="1" t="s">
        <v>234</v>
      </c>
      <c r="G7734" s="1" t="s">
        <v>192</v>
      </c>
      <c r="H7734" s="1" t="s">
        <v>240</v>
      </c>
    </row>
    <row r="7735" spans="1:8" x14ac:dyDescent="0.25">
      <c r="A7735" s="1">
        <v>440234</v>
      </c>
      <c r="B7735" s="1" t="s">
        <v>1530</v>
      </c>
      <c r="C7735" s="1">
        <v>112675503</v>
      </c>
      <c r="D7735" s="1">
        <v>234</v>
      </c>
      <c r="E7735" s="1" t="s">
        <v>1769</v>
      </c>
      <c r="F7735" s="1" t="s">
        <v>234</v>
      </c>
      <c r="G7735" s="1" t="s">
        <v>192</v>
      </c>
      <c r="H7735" s="1" t="s">
        <v>240</v>
      </c>
    </row>
    <row r="7736" spans="1:8" x14ac:dyDescent="0.25">
      <c r="A7736" s="1">
        <v>440235</v>
      </c>
      <c r="B7736" s="1" t="s">
        <v>1530</v>
      </c>
      <c r="C7736" s="1">
        <v>112676203</v>
      </c>
      <c r="D7736" s="1">
        <v>235</v>
      </c>
      <c r="E7736" s="1" t="s">
        <v>1770</v>
      </c>
      <c r="F7736" s="1" t="s">
        <v>234</v>
      </c>
      <c r="G7736" s="1" t="s">
        <v>192</v>
      </c>
      <c r="H7736" s="1" t="s">
        <v>240</v>
      </c>
    </row>
    <row r="7737" spans="1:8" x14ac:dyDescent="0.25">
      <c r="A7737" s="1">
        <v>440236</v>
      </c>
      <c r="B7737" s="1" t="s">
        <v>1530</v>
      </c>
      <c r="C7737" s="1">
        <v>112676403</v>
      </c>
      <c r="D7737" s="1">
        <v>236</v>
      </c>
      <c r="E7737" s="1" t="s">
        <v>1771</v>
      </c>
      <c r="F7737" s="1" t="s">
        <v>234</v>
      </c>
      <c r="G7737" s="1" t="s">
        <v>192</v>
      </c>
      <c r="H7737" s="1" t="s">
        <v>240</v>
      </c>
    </row>
    <row r="7738" spans="1:8" x14ac:dyDescent="0.25">
      <c r="A7738" s="1">
        <v>440237</v>
      </c>
      <c r="B7738" s="1" t="s">
        <v>1530</v>
      </c>
      <c r="C7738" s="1">
        <v>112676503</v>
      </c>
      <c r="D7738" s="1">
        <v>237</v>
      </c>
      <c r="E7738" s="1" t="s">
        <v>1772</v>
      </c>
      <c r="F7738" s="1" t="s">
        <v>234</v>
      </c>
      <c r="G7738" s="1" t="s">
        <v>192</v>
      </c>
      <c r="H7738" s="1" t="s">
        <v>240</v>
      </c>
    </row>
    <row r="7739" spans="1:8" x14ac:dyDescent="0.25">
      <c r="A7739" s="1">
        <v>440238</v>
      </c>
      <c r="B7739" s="1" t="s">
        <v>1530</v>
      </c>
      <c r="C7739" s="1">
        <v>112676703</v>
      </c>
      <c r="D7739" s="1">
        <v>238</v>
      </c>
      <c r="E7739" s="1" t="s">
        <v>1773</v>
      </c>
      <c r="F7739" s="1" t="s">
        <v>234</v>
      </c>
      <c r="G7739" s="1" t="s">
        <v>192</v>
      </c>
      <c r="H7739" s="1" t="s">
        <v>240</v>
      </c>
    </row>
    <row r="7740" spans="1:8" x14ac:dyDescent="0.25">
      <c r="A7740" s="1">
        <v>440239</v>
      </c>
      <c r="B7740" s="1" t="s">
        <v>1530</v>
      </c>
      <c r="C7740" s="1">
        <v>112678503</v>
      </c>
      <c r="D7740" s="1">
        <v>239</v>
      </c>
      <c r="E7740" s="1" t="s">
        <v>1774</v>
      </c>
      <c r="F7740" s="1" t="s">
        <v>234</v>
      </c>
      <c r="G7740" s="1" t="s">
        <v>192</v>
      </c>
      <c r="H7740" s="1" t="s">
        <v>240</v>
      </c>
    </row>
    <row r="7741" spans="1:8" x14ac:dyDescent="0.25">
      <c r="A7741" s="1">
        <v>440240</v>
      </c>
      <c r="B7741" s="1" t="s">
        <v>1530</v>
      </c>
      <c r="C7741" s="1">
        <v>112679002</v>
      </c>
      <c r="D7741" s="1">
        <v>240</v>
      </c>
      <c r="E7741" s="1" t="s">
        <v>1775</v>
      </c>
      <c r="F7741" s="1" t="s">
        <v>234</v>
      </c>
      <c r="G7741" s="1" t="s">
        <v>192</v>
      </c>
      <c r="H7741" s="1" t="s">
        <v>240</v>
      </c>
    </row>
    <row r="7742" spans="1:8" x14ac:dyDescent="0.25">
      <c r="A7742" s="1">
        <v>440241</v>
      </c>
      <c r="B7742" s="1" t="s">
        <v>1530</v>
      </c>
      <c r="C7742" s="1">
        <v>112679403</v>
      </c>
      <c r="D7742" s="1">
        <v>241</v>
      </c>
      <c r="E7742" s="1" t="s">
        <v>1776</v>
      </c>
      <c r="F7742" s="1" t="s">
        <v>234</v>
      </c>
      <c r="G7742" s="1" t="s">
        <v>192</v>
      </c>
      <c r="H7742" s="1" t="s">
        <v>240</v>
      </c>
    </row>
    <row r="7743" spans="1:8" x14ac:dyDescent="0.25">
      <c r="A7743" s="1">
        <v>440242</v>
      </c>
      <c r="B7743" s="1" t="s">
        <v>1530</v>
      </c>
      <c r="C7743" s="1">
        <v>113361303</v>
      </c>
      <c r="D7743" s="1">
        <v>242</v>
      </c>
      <c r="E7743" s="1" t="s">
        <v>1777</v>
      </c>
      <c r="F7743" s="1" t="s">
        <v>234</v>
      </c>
      <c r="G7743" s="1" t="s">
        <v>193</v>
      </c>
      <c r="H7743" s="1" t="s">
        <v>240</v>
      </c>
    </row>
    <row r="7744" spans="1:8" x14ac:dyDescent="0.25">
      <c r="A7744" s="1">
        <v>440243</v>
      </c>
      <c r="B7744" s="1" t="s">
        <v>1530</v>
      </c>
      <c r="C7744" s="1">
        <v>113361503</v>
      </c>
      <c r="D7744" s="1">
        <v>243</v>
      </c>
      <c r="E7744" s="1" t="s">
        <v>1778</v>
      </c>
      <c r="F7744" s="1" t="s">
        <v>234</v>
      </c>
      <c r="G7744" s="1" t="s">
        <v>193</v>
      </c>
      <c r="H7744" s="1" t="s">
        <v>240</v>
      </c>
    </row>
    <row r="7745" spans="1:8" x14ac:dyDescent="0.25">
      <c r="A7745" s="1">
        <v>440244</v>
      </c>
      <c r="B7745" s="1" t="s">
        <v>1530</v>
      </c>
      <c r="C7745" s="1">
        <v>113361703</v>
      </c>
      <c r="D7745" s="1">
        <v>244</v>
      </c>
      <c r="E7745" s="1" t="s">
        <v>1779</v>
      </c>
      <c r="F7745" s="1" t="s">
        <v>234</v>
      </c>
      <c r="G7745" s="1" t="s">
        <v>193</v>
      </c>
      <c r="H7745" s="1" t="s">
        <v>240</v>
      </c>
    </row>
    <row r="7746" spans="1:8" x14ac:dyDescent="0.25">
      <c r="A7746" s="1">
        <v>440245</v>
      </c>
      <c r="B7746" s="1" t="s">
        <v>1530</v>
      </c>
      <c r="C7746" s="1">
        <v>113362203</v>
      </c>
      <c r="D7746" s="1">
        <v>245</v>
      </c>
      <c r="E7746" s="1" t="s">
        <v>1780</v>
      </c>
      <c r="F7746" s="1" t="s">
        <v>234</v>
      </c>
      <c r="G7746" s="1" t="s">
        <v>193</v>
      </c>
      <c r="H7746" s="1" t="s">
        <v>240</v>
      </c>
    </row>
    <row r="7747" spans="1:8" x14ac:dyDescent="0.25">
      <c r="A7747" s="1">
        <v>440246</v>
      </c>
      <c r="B7747" s="1" t="s">
        <v>1530</v>
      </c>
      <c r="C7747" s="1">
        <v>113362303</v>
      </c>
      <c r="D7747" s="1">
        <v>246</v>
      </c>
      <c r="E7747" s="1" t="s">
        <v>1781</v>
      </c>
      <c r="F7747" s="1" t="s">
        <v>234</v>
      </c>
      <c r="G7747" s="1" t="s">
        <v>193</v>
      </c>
      <c r="H7747" s="1" t="s">
        <v>240</v>
      </c>
    </row>
    <row r="7748" spans="1:8" x14ac:dyDescent="0.25">
      <c r="A7748" s="1">
        <v>440247</v>
      </c>
      <c r="B7748" s="1" t="s">
        <v>1530</v>
      </c>
      <c r="C7748" s="1">
        <v>113362403</v>
      </c>
      <c r="D7748" s="1">
        <v>247</v>
      </c>
      <c r="E7748" s="1" t="s">
        <v>1782</v>
      </c>
      <c r="F7748" s="1" t="s">
        <v>234</v>
      </c>
      <c r="G7748" s="1" t="s">
        <v>193</v>
      </c>
      <c r="H7748" s="1" t="s">
        <v>240</v>
      </c>
    </row>
    <row r="7749" spans="1:8" x14ac:dyDescent="0.25">
      <c r="A7749" s="1">
        <v>440248</v>
      </c>
      <c r="B7749" s="1" t="s">
        <v>1530</v>
      </c>
      <c r="C7749" s="1">
        <v>113362603</v>
      </c>
      <c r="D7749" s="1">
        <v>248</v>
      </c>
      <c r="E7749" s="1" t="s">
        <v>1783</v>
      </c>
      <c r="F7749" s="1" t="s">
        <v>234</v>
      </c>
      <c r="G7749" s="1" t="s">
        <v>193</v>
      </c>
      <c r="H7749" s="1" t="s">
        <v>240</v>
      </c>
    </row>
    <row r="7750" spans="1:8" x14ac:dyDescent="0.25">
      <c r="A7750" s="1">
        <v>440249</v>
      </c>
      <c r="B7750" s="1" t="s">
        <v>1530</v>
      </c>
      <c r="C7750" s="1">
        <v>113363103</v>
      </c>
      <c r="D7750" s="1">
        <v>249</v>
      </c>
      <c r="E7750" s="1" t="s">
        <v>1784</v>
      </c>
      <c r="F7750" s="1" t="s">
        <v>234</v>
      </c>
      <c r="G7750" s="1" t="s">
        <v>193</v>
      </c>
      <c r="H7750" s="1" t="s">
        <v>240</v>
      </c>
    </row>
    <row r="7751" spans="1:8" x14ac:dyDescent="0.25">
      <c r="A7751" s="1">
        <v>440250</v>
      </c>
      <c r="B7751" s="1" t="s">
        <v>1530</v>
      </c>
      <c r="C7751" s="1">
        <v>113363603</v>
      </c>
      <c r="D7751" s="1">
        <v>250</v>
      </c>
      <c r="E7751" s="1" t="s">
        <v>1785</v>
      </c>
      <c r="F7751" s="1" t="s">
        <v>234</v>
      </c>
      <c r="G7751" s="1" t="s">
        <v>193</v>
      </c>
      <c r="H7751" s="1" t="s">
        <v>240</v>
      </c>
    </row>
    <row r="7752" spans="1:8" x14ac:dyDescent="0.25">
      <c r="A7752" s="1">
        <v>440251</v>
      </c>
      <c r="B7752" s="1" t="s">
        <v>1530</v>
      </c>
      <c r="C7752" s="1">
        <v>113364002</v>
      </c>
      <c r="D7752" s="1">
        <v>251</v>
      </c>
      <c r="E7752" s="1" t="s">
        <v>1786</v>
      </c>
      <c r="F7752" s="1" t="s">
        <v>234</v>
      </c>
      <c r="G7752" s="1" t="s">
        <v>193</v>
      </c>
      <c r="H7752" s="1" t="s">
        <v>240</v>
      </c>
    </row>
    <row r="7753" spans="1:8" x14ac:dyDescent="0.25">
      <c r="A7753" s="1">
        <v>440252</v>
      </c>
      <c r="B7753" s="1" t="s">
        <v>1530</v>
      </c>
      <c r="C7753" s="1">
        <v>113364403</v>
      </c>
      <c r="D7753" s="1">
        <v>252</v>
      </c>
      <c r="E7753" s="1" t="s">
        <v>1787</v>
      </c>
      <c r="F7753" s="1" t="s">
        <v>234</v>
      </c>
      <c r="G7753" s="1" t="s">
        <v>193</v>
      </c>
      <c r="H7753" s="1" t="s">
        <v>240</v>
      </c>
    </row>
    <row r="7754" spans="1:8" x14ac:dyDescent="0.25">
      <c r="A7754" s="1">
        <v>440253</v>
      </c>
      <c r="B7754" s="1" t="s">
        <v>1530</v>
      </c>
      <c r="C7754" s="1">
        <v>113364503</v>
      </c>
      <c r="D7754" s="1">
        <v>253</v>
      </c>
      <c r="E7754" s="1" t="s">
        <v>1788</v>
      </c>
      <c r="F7754" s="1" t="s">
        <v>234</v>
      </c>
      <c r="G7754" s="1" t="s">
        <v>193</v>
      </c>
      <c r="H7754" s="1" t="s">
        <v>240</v>
      </c>
    </row>
    <row r="7755" spans="1:8" x14ac:dyDescent="0.25">
      <c r="A7755" s="1">
        <v>440254</v>
      </c>
      <c r="B7755" s="1" t="s">
        <v>1530</v>
      </c>
      <c r="C7755" s="1">
        <v>113365203</v>
      </c>
      <c r="D7755" s="1">
        <v>254</v>
      </c>
      <c r="E7755" s="1" t="s">
        <v>1789</v>
      </c>
      <c r="F7755" s="1" t="s">
        <v>234</v>
      </c>
      <c r="G7755" s="1" t="s">
        <v>193</v>
      </c>
      <c r="H7755" s="1" t="s">
        <v>240</v>
      </c>
    </row>
    <row r="7756" spans="1:8" x14ac:dyDescent="0.25">
      <c r="A7756" s="1">
        <v>440255</v>
      </c>
      <c r="B7756" s="1" t="s">
        <v>1530</v>
      </c>
      <c r="C7756" s="1">
        <v>113365303</v>
      </c>
      <c r="D7756" s="1">
        <v>255</v>
      </c>
      <c r="E7756" s="1" t="s">
        <v>1790</v>
      </c>
      <c r="F7756" s="1" t="s">
        <v>234</v>
      </c>
      <c r="G7756" s="1" t="s">
        <v>193</v>
      </c>
      <c r="H7756" s="1" t="s">
        <v>240</v>
      </c>
    </row>
    <row r="7757" spans="1:8" x14ac:dyDescent="0.25">
      <c r="A7757" s="1">
        <v>440256</v>
      </c>
      <c r="B7757" s="1" t="s">
        <v>1530</v>
      </c>
      <c r="C7757" s="1">
        <v>113367003</v>
      </c>
      <c r="D7757" s="1">
        <v>256</v>
      </c>
      <c r="E7757" s="1" t="s">
        <v>1791</v>
      </c>
      <c r="F7757" s="1" t="s">
        <v>234</v>
      </c>
      <c r="G7757" s="1" t="s">
        <v>193</v>
      </c>
      <c r="H7757" s="1" t="s">
        <v>240</v>
      </c>
    </row>
    <row r="7758" spans="1:8" x14ac:dyDescent="0.25">
      <c r="A7758" s="1">
        <v>440257</v>
      </c>
      <c r="B7758" s="1" t="s">
        <v>1530</v>
      </c>
      <c r="C7758" s="1">
        <v>113369003</v>
      </c>
      <c r="D7758" s="1">
        <v>257</v>
      </c>
      <c r="E7758" s="1" t="s">
        <v>1792</v>
      </c>
      <c r="F7758" s="1" t="s">
        <v>234</v>
      </c>
      <c r="G7758" s="1" t="s">
        <v>193</v>
      </c>
      <c r="H7758" s="1" t="s">
        <v>240</v>
      </c>
    </row>
    <row r="7759" spans="1:8" x14ac:dyDescent="0.25">
      <c r="A7759" s="1">
        <v>440258</v>
      </c>
      <c r="B7759" s="1" t="s">
        <v>1530</v>
      </c>
      <c r="C7759" s="1">
        <v>113380303</v>
      </c>
      <c r="D7759" s="1">
        <v>258</v>
      </c>
      <c r="E7759" s="1" t="s">
        <v>1793</v>
      </c>
      <c r="F7759" s="1" t="s">
        <v>234</v>
      </c>
      <c r="G7759" s="1" t="s">
        <v>194</v>
      </c>
      <c r="H7759" s="1" t="s">
        <v>240</v>
      </c>
    </row>
    <row r="7760" spans="1:8" x14ac:dyDescent="0.25">
      <c r="A7760" s="1">
        <v>440259</v>
      </c>
      <c r="B7760" s="1" t="s">
        <v>1530</v>
      </c>
      <c r="C7760" s="1">
        <v>113381303</v>
      </c>
      <c r="D7760" s="1">
        <v>259</v>
      </c>
      <c r="E7760" s="1" t="s">
        <v>1794</v>
      </c>
      <c r="F7760" s="1" t="s">
        <v>234</v>
      </c>
      <c r="G7760" s="1" t="s">
        <v>194</v>
      </c>
      <c r="H7760" s="1" t="s">
        <v>240</v>
      </c>
    </row>
    <row r="7761" spans="1:8" x14ac:dyDescent="0.25">
      <c r="A7761" s="1">
        <v>440260</v>
      </c>
      <c r="B7761" s="1" t="s">
        <v>1530</v>
      </c>
      <c r="C7761" s="1">
        <v>113382303</v>
      </c>
      <c r="D7761" s="1">
        <v>260</v>
      </c>
      <c r="E7761" s="1" t="s">
        <v>1795</v>
      </c>
      <c r="F7761" s="1" t="s">
        <v>234</v>
      </c>
      <c r="G7761" s="1" t="s">
        <v>194</v>
      </c>
      <c r="H7761" s="1" t="s">
        <v>240</v>
      </c>
    </row>
    <row r="7762" spans="1:8" x14ac:dyDescent="0.25">
      <c r="A7762" s="1">
        <v>440261</v>
      </c>
      <c r="B7762" s="1" t="s">
        <v>1530</v>
      </c>
      <c r="C7762" s="1">
        <v>113384603</v>
      </c>
      <c r="D7762" s="1">
        <v>261</v>
      </c>
      <c r="E7762" s="1" t="s">
        <v>1796</v>
      </c>
      <c r="F7762" s="1" t="s">
        <v>234</v>
      </c>
      <c r="G7762" s="1" t="s">
        <v>194</v>
      </c>
      <c r="H7762" s="1" t="s">
        <v>240</v>
      </c>
    </row>
    <row r="7763" spans="1:8" x14ac:dyDescent="0.25">
      <c r="A7763" s="1">
        <v>440262</v>
      </c>
      <c r="B7763" s="1" t="s">
        <v>1530</v>
      </c>
      <c r="C7763" s="1">
        <v>113385003</v>
      </c>
      <c r="D7763" s="1">
        <v>262</v>
      </c>
      <c r="E7763" s="1" t="s">
        <v>1797</v>
      </c>
      <c r="F7763" s="1" t="s">
        <v>234</v>
      </c>
      <c r="G7763" s="1" t="s">
        <v>194</v>
      </c>
      <c r="H7763" s="1" t="s">
        <v>240</v>
      </c>
    </row>
    <row r="7764" spans="1:8" x14ac:dyDescent="0.25">
      <c r="A7764" s="1">
        <v>440263</v>
      </c>
      <c r="B7764" s="1" t="s">
        <v>1530</v>
      </c>
      <c r="C7764" s="1">
        <v>113385303</v>
      </c>
      <c r="D7764" s="1">
        <v>263</v>
      </c>
      <c r="E7764" s="1" t="s">
        <v>1798</v>
      </c>
      <c r="F7764" s="1" t="s">
        <v>234</v>
      </c>
      <c r="G7764" s="1" t="s">
        <v>194</v>
      </c>
      <c r="H7764" s="1" t="s">
        <v>240</v>
      </c>
    </row>
    <row r="7765" spans="1:8" x14ac:dyDescent="0.25">
      <c r="A7765" s="1">
        <v>440264</v>
      </c>
      <c r="B7765" s="1" t="s">
        <v>1530</v>
      </c>
      <c r="C7765" s="1">
        <v>114060503</v>
      </c>
      <c r="D7765" s="1">
        <v>264</v>
      </c>
      <c r="E7765" s="1" t="s">
        <v>1799</v>
      </c>
      <c r="F7765" s="1" t="s">
        <v>235</v>
      </c>
      <c r="G7765" s="1" t="s">
        <v>195</v>
      </c>
      <c r="H7765" s="1" t="s">
        <v>240</v>
      </c>
    </row>
    <row r="7766" spans="1:8" x14ac:dyDescent="0.25">
      <c r="A7766" s="1">
        <v>440265</v>
      </c>
      <c r="B7766" s="1" t="s">
        <v>1530</v>
      </c>
      <c r="C7766" s="1">
        <v>114060753</v>
      </c>
      <c r="D7766" s="1">
        <v>265</v>
      </c>
      <c r="E7766" s="1" t="s">
        <v>1800</v>
      </c>
      <c r="F7766" s="1" t="s">
        <v>235</v>
      </c>
      <c r="G7766" s="1" t="s">
        <v>195</v>
      </c>
      <c r="H7766" s="1" t="s">
        <v>240</v>
      </c>
    </row>
    <row r="7767" spans="1:8" x14ac:dyDescent="0.25">
      <c r="A7767" s="1">
        <v>440266</v>
      </c>
      <c r="B7767" s="1" t="s">
        <v>1530</v>
      </c>
      <c r="C7767" s="1">
        <v>114060853</v>
      </c>
      <c r="D7767" s="1">
        <v>266</v>
      </c>
      <c r="E7767" s="1" t="s">
        <v>1801</v>
      </c>
      <c r="F7767" s="1" t="s">
        <v>235</v>
      </c>
      <c r="G7767" s="1" t="s">
        <v>195</v>
      </c>
      <c r="H7767" s="1" t="s">
        <v>240</v>
      </c>
    </row>
    <row r="7768" spans="1:8" x14ac:dyDescent="0.25">
      <c r="A7768" s="1">
        <v>440267</v>
      </c>
      <c r="B7768" s="1" t="s">
        <v>1530</v>
      </c>
      <c r="C7768" s="1">
        <v>114061103</v>
      </c>
      <c r="D7768" s="1">
        <v>267</v>
      </c>
      <c r="E7768" s="1" t="s">
        <v>1802</v>
      </c>
      <c r="F7768" s="1" t="s">
        <v>235</v>
      </c>
      <c r="G7768" s="1" t="s">
        <v>195</v>
      </c>
      <c r="H7768" s="1" t="s">
        <v>240</v>
      </c>
    </row>
    <row r="7769" spans="1:8" x14ac:dyDescent="0.25">
      <c r="A7769" s="1">
        <v>440268</v>
      </c>
      <c r="B7769" s="1" t="s">
        <v>1530</v>
      </c>
      <c r="C7769" s="1">
        <v>114061503</v>
      </c>
      <c r="D7769" s="1">
        <v>268</v>
      </c>
      <c r="E7769" s="1" t="s">
        <v>1803</v>
      </c>
      <c r="F7769" s="1" t="s">
        <v>235</v>
      </c>
      <c r="G7769" s="1" t="s">
        <v>195</v>
      </c>
      <c r="H7769" s="1" t="s">
        <v>240</v>
      </c>
    </row>
    <row r="7770" spans="1:8" x14ac:dyDescent="0.25">
      <c r="A7770" s="1">
        <v>440269</v>
      </c>
      <c r="B7770" s="1" t="s">
        <v>1530</v>
      </c>
      <c r="C7770" s="1">
        <v>114062003</v>
      </c>
      <c r="D7770" s="1">
        <v>269</v>
      </c>
      <c r="E7770" s="1" t="s">
        <v>1804</v>
      </c>
      <c r="F7770" s="1" t="s">
        <v>235</v>
      </c>
      <c r="G7770" s="1" t="s">
        <v>195</v>
      </c>
      <c r="H7770" s="1" t="s">
        <v>240</v>
      </c>
    </row>
    <row r="7771" spans="1:8" x14ac:dyDescent="0.25">
      <c r="A7771" s="1">
        <v>440270</v>
      </c>
      <c r="B7771" s="1" t="s">
        <v>1530</v>
      </c>
      <c r="C7771" s="1">
        <v>114062503</v>
      </c>
      <c r="D7771" s="1">
        <v>270</v>
      </c>
      <c r="E7771" s="1" t="s">
        <v>1805</v>
      </c>
      <c r="F7771" s="1" t="s">
        <v>235</v>
      </c>
      <c r="G7771" s="1" t="s">
        <v>195</v>
      </c>
      <c r="H7771" s="1" t="s">
        <v>240</v>
      </c>
    </row>
    <row r="7772" spans="1:8" x14ac:dyDescent="0.25">
      <c r="A7772" s="1">
        <v>440271</v>
      </c>
      <c r="B7772" s="1" t="s">
        <v>1530</v>
      </c>
      <c r="C7772" s="1">
        <v>114063003</v>
      </c>
      <c r="D7772" s="1">
        <v>271</v>
      </c>
      <c r="E7772" s="1" t="s">
        <v>1806</v>
      </c>
      <c r="F7772" s="1" t="s">
        <v>235</v>
      </c>
      <c r="G7772" s="1" t="s">
        <v>195</v>
      </c>
      <c r="H7772" s="1" t="s">
        <v>240</v>
      </c>
    </row>
    <row r="7773" spans="1:8" x14ac:dyDescent="0.25">
      <c r="A7773" s="1">
        <v>440272</v>
      </c>
      <c r="B7773" s="1" t="s">
        <v>1530</v>
      </c>
      <c r="C7773" s="1">
        <v>114063503</v>
      </c>
      <c r="D7773" s="1">
        <v>272</v>
      </c>
      <c r="E7773" s="1" t="s">
        <v>1807</v>
      </c>
      <c r="F7773" s="1" t="s">
        <v>235</v>
      </c>
      <c r="G7773" s="1" t="s">
        <v>195</v>
      </c>
      <c r="H7773" s="1" t="s">
        <v>240</v>
      </c>
    </row>
    <row r="7774" spans="1:8" x14ac:dyDescent="0.25">
      <c r="A7774" s="1">
        <v>440273</v>
      </c>
      <c r="B7774" s="1" t="s">
        <v>1530</v>
      </c>
      <c r="C7774" s="1">
        <v>114064003</v>
      </c>
      <c r="D7774" s="1">
        <v>273</v>
      </c>
      <c r="E7774" s="1" t="s">
        <v>1808</v>
      </c>
      <c r="F7774" s="1" t="s">
        <v>235</v>
      </c>
      <c r="G7774" s="1" t="s">
        <v>195</v>
      </c>
      <c r="H7774" s="1" t="s">
        <v>240</v>
      </c>
    </row>
    <row r="7775" spans="1:8" x14ac:dyDescent="0.25">
      <c r="A7775" s="1">
        <v>440274</v>
      </c>
      <c r="B7775" s="1" t="s">
        <v>1530</v>
      </c>
      <c r="C7775" s="1">
        <v>114065503</v>
      </c>
      <c r="D7775" s="1">
        <v>274</v>
      </c>
      <c r="E7775" s="1" t="s">
        <v>1809</v>
      </c>
      <c r="F7775" s="1" t="s">
        <v>235</v>
      </c>
      <c r="G7775" s="1" t="s">
        <v>195</v>
      </c>
      <c r="H7775" s="1" t="s">
        <v>240</v>
      </c>
    </row>
    <row r="7776" spans="1:8" x14ac:dyDescent="0.25">
      <c r="A7776" s="1">
        <v>440275</v>
      </c>
      <c r="B7776" s="1" t="s">
        <v>1530</v>
      </c>
      <c r="C7776" s="1">
        <v>114066503</v>
      </c>
      <c r="D7776" s="1">
        <v>275</v>
      </c>
      <c r="E7776" s="1" t="s">
        <v>1810</v>
      </c>
      <c r="F7776" s="1" t="s">
        <v>235</v>
      </c>
      <c r="G7776" s="1" t="s">
        <v>195</v>
      </c>
      <c r="H7776" s="1" t="s">
        <v>240</v>
      </c>
    </row>
    <row r="7777" spans="1:8" x14ac:dyDescent="0.25">
      <c r="A7777" s="1">
        <v>440276</v>
      </c>
      <c r="B7777" s="1" t="s">
        <v>1530</v>
      </c>
      <c r="C7777" s="1">
        <v>114067002</v>
      </c>
      <c r="D7777" s="1">
        <v>276</v>
      </c>
      <c r="E7777" s="1" t="s">
        <v>1811</v>
      </c>
      <c r="F7777" s="1" t="s">
        <v>235</v>
      </c>
      <c r="G7777" s="1" t="s">
        <v>195</v>
      </c>
      <c r="H7777" s="1" t="s">
        <v>240</v>
      </c>
    </row>
    <row r="7778" spans="1:8" x14ac:dyDescent="0.25">
      <c r="A7778" s="1">
        <v>440277</v>
      </c>
      <c r="B7778" s="1" t="s">
        <v>1530</v>
      </c>
      <c r="C7778" s="1">
        <v>114067503</v>
      </c>
      <c r="D7778" s="1">
        <v>277</v>
      </c>
      <c r="E7778" s="1" t="s">
        <v>1812</v>
      </c>
      <c r="F7778" s="1" t="s">
        <v>235</v>
      </c>
      <c r="G7778" s="1" t="s">
        <v>195</v>
      </c>
      <c r="H7778" s="1" t="s">
        <v>240</v>
      </c>
    </row>
    <row r="7779" spans="1:8" x14ac:dyDescent="0.25">
      <c r="A7779" s="1">
        <v>440278</v>
      </c>
      <c r="B7779" s="1" t="s">
        <v>1530</v>
      </c>
      <c r="C7779" s="1">
        <v>114068003</v>
      </c>
      <c r="D7779" s="1">
        <v>278</v>
      </c>
      <c r="E7779" s="1" t="s">
        <v>1813</v>
      </c>
      <c r="F7779" s="1" t="s">
        <v>235</v>
      </c>
      <c r="G7779" s="1" t="s">
        <v>195</v>
      </c>
      <c r="H7779" s="1" t="s">
        <v>240</v>
      </c>
    </row>
    <row r="7780" spans="1:8" x14ac:dyDescent="0.25">
      <c r="A7780" s="1">
        <v>440279</v>
      </c>
      <c r="B7780" s="1" t="s">
        <v>1530</v>
      </c>
      <c r="C7780" s="1">
        <v>114068103</v>
      </c>
      <c r="D7780" s="1">
        <v>279</v>
      </c>
      <c r="E7780" s="1" t="s">
        <v>1814</v>
      </c>
      <c r="F7780" s="1" t="s">
        <v>235</v>
      </c>
      <c r="G7780" s="1" t="s">
        <v>195</v>
      </c>
      <c r="H7780" s="1" t="s">
        <v>240</v>
      </c>
    </row>
    <row r="7781" spans="1:8" x14ac:dyDescent="0.25">
      <c r="A7781" s="1">
        <v>440280</v>
      </c>
      <c r="B7781" s="1" t="s">
        <v>1530</v>
      </c>
      <c r="C7781" s="1">
        <v>114069103</v>
      </c>
      <c r="D7781" s="1">
        <v>280</v>
      </c>
      <c r="E7781" s="1" t="s">
        <v>1815</v>
      </c>
      <c r="F7781" s="1" t="s">
        <v>235</v>
      </c>
      <c r="G7781" s="1" t="s">
        <v>195</v>
      </c>
      <c r="H7781" s="1" t="s">
        <v>240</v>
      </c>
    </row>
    <row r="7782" spans="1:8" x14ac:dyDescent="0.25">
      <c r="A7782" s="1">
        <v>440281</v>
      </c>
      <c r="B7782" s="1" t="s">
        <v>1530</v>
      </c>
      <c r="C7782" s="1">
        <v>114069353</v>
      </c>
      <c r="D7782" s="1">
        <v>281</v>
      </c>
      <c r="E7782" s="1" t="s">
        <v>1816</v>
      </c>
      <c r="F7782" s="1" t="s">
        <v>235</v>
      </c>
      <c r="G7782" s="1" t="s">
        <v>195</v>
      </c>
      <c r="H7782" s="1" t="s">
        <v>240</v>
      </c>
    </row>
    <row r="7783" spans="1:8" x14ac:dyDescent="0.25">
      <c r="A7783" s="1">
        <v>440282</v>
      </c>
      <c r="B7783" s="1" t="s">
        <v>1530</v>
      </c>
      <c r="C7783" s="1">
        <v>115210503</v>
      </c>
      <c r="D7783" s="1">
        <v>282</v>
      </c>
      <c r="E7783" s="1" t="s">
        <v>1817</v>
      </c>
      <c r="F7783" s="1" t="s">
        <v>234</v>
      </c>
      <c r="G7783" s="1" t="s">
        <v>196</v>
      </c>
      <c r="H7783" s="1" t="s">
        <v>240</v>
      </c>
    </row>
    <row r="7784" spans="1:8" x14ac:dyDescent="0.25">
      <c r="A7784" s="1">
        <v>440283</v>
      </c>
      <c r="B7784" s="1" t="s">
        <v>1530</v>
      </c>
      <c r="C7784" s="1">
        <v>115211003</v>
      </c>
      <c r="D7784" s="1">
        <v>283</v>
      </c>
      <c r="E7784" s="1" t="s">
        <v>1818</v>
      </c>
      <c r="F7784" s="1" t="s">
        <v>234</v>
      </c>
      <c r="G7784" s="1" t="s">
        <v>196</v>
      </c>
      <c r="H7784" s="1" t="s">
        <v>240</v>
      </c>
    </row>
    <row r="7785" spans="1:8" x14ac:dyDescent="0.25">
      <c r="A7785" s="1">
        <v>440284</v>
      </c>
      <c r="B7785" s="1" t="s">
        <v>1530</v>
      </c>
      <c r="C7785" s="1">
        <v>115211103</v>
      </c>
      <c r="D7785" s="1">
        <v>284</v>
      </c>
      <c r="E7785" s="1" t="s">
        <v>1819</v>
      </c>
      <c r="F7785" s="1" t="s">
        <v>234</v>
      </c>
      <c r="G7785" s="1" t="s">
        <v>196</v>
      </c>
      <c r="H7785" s="1" t="s">
        <v>240</v>
      </c>
    </row>
    <row r="7786" spans="1:8" x14ac:dyDescent="0.25">
      <c r="A7786" s="1">
        <v>440285</v>
      </c>
      <c r="B7786" s="1" t="s">
        <v>1530</v>
      </c>
      <c r="C7786" s="1">
        <v>115211603</v>
      </c>
      <c r="D7786" s="1">
        <v>285</v>
      </c>
      <c r="E7786" s="1" t="s">
        <v>1820</v>
      </c>
      <c r="F7786" s="1" t="s">
        <v>234</v>
      </c>
      <c r="G7786" s="1" t="s">
        <v>196</v>
      </c>
      <c r="H7786" s="1" t="s">
        <v>240</v>
      </c>
    </row>
    <row r="7787" spans="1:8" x14ac:dyDescent="0.25">
      <c r="A7787" s="1">
        <v>440286</v>
      </c>
      <c r="B7787" s="1" t="s">
        <v>1530</v>
      </c>
      <c r="C7787" s="1">
        <v>115212503</v>
      </c>
      <c r="D7787" s="1">
        <v>286</v>
      </c>
      <c r="E7787" s="1" t="s">
        <v>1821</v>
      </c>
      <c r="F7787" s="1" t="s">
        <v>234</v>
      </c>
      <c r="G7787" s="1" t="s">
        <v>196</v>
      </c>
      <c r="H7787" s="1" t="s">
        <v>240</v>
      </c>
    </row>
    <row r="7788" spans="1:8" x14ac:dyDescent="0.25">
      <c r="A7788" s="1">
        <v>440287</v>
      </c>
      <c r="B7788" s="1" t="s">
        <v>1530</v>
      </c>
      <c r="C7788" s="1">
        <v>115216503</v>
      </c>
      <c r="D7788" s="1">
        <v>287</v>
      </c>
      <c r="E7788" s="1" t="s">
        <v>1822</v>
      </c>
      <c r="F7788" s="1" t="s">
        <v>234</v>
      </c>
      <c r="G7788" s="1" t="s">
        <v>196</v>
      </c>
      <c r="H7788" s="1" t="s">
        <v>240</v>
      </c>
    </row>
    <row r="7789" spans="1:8" x14ac:dyDescent="0.25">
      <c r="A7789" s="1">
        <v>440288</v>
      </c>
      <c r="B7789" s="1" t="s">
        <v>1530</v>
      </c>
      <c r="C7789" s="1">
        <v>115218003</v>
      </c>
      <c r="D7789" s="1">
        <v>288</v>
      </c>
      <c r="E7789" s="1" t="s">
        <v>1823</v>
      </c>
      <c r="F7789" s="1" t="s">
        <v>234</v>
      </c>
      <c r="G7789" s="1" t="s">
        <v>196</v>
      </c>
      <c r="H7789" s="1" t="s">
        <v>240</v>
      </c>
    </row>
    <row r="7790" spans="1:8" x14ac:dyDescent="0.25">
      <c r="A7790" s="1">
        <v>440289</v>
      </c>
      <c r="B7790" s="1" t="s">
        <v>1530</v>
      </c>
      <c r="C7790" s="1">
        <v>115218303</v>
      </c>
      <c r="D7790" s="1">
        <v>289</v>
      </c>
      <c r="E7790" s="1" t="s">
        <v>1824</v>
      </c>
      <c r="F7790" s="1" t="s">
        <v>234</v>
      </c>
      <c r="G7790" s="1" t="s">
        <v>196</v>
      </c>
      <c r="H7790" s="1" t="s">
        <v>240</v>
      </c>
    </row>
    <row r="7791" spans="1:8" x14ac:dyDescent="0.25">
      <c r="A7791" s="1">
        <v>440290</v>
      </c>
      <c r="B7791" s="1" t="s">
        <v>1530</v>
      </c>
      <c r="C7791" s="1">
        <v>115219002</v>
      </c>
      <c r="D7791" s="1">
        <v>290</v>
      </c>
      <c r="E7791" s="1" t="s">
        <v>1825</v>
      </c>
      <c r="F7791" s="1" t="s">
        <v>234</v>
      </c>
      <c r="G7791" s="1" t="s">
        <v>196</v>
      </c>
      <c r="H7791" s="1" t="s">
        <v>240</v>
      </c>
    </row>
    <row r="7792" spans="1:8" x14ac:dyDescent="0.25">
      <c r="A7792" s="1">
        <v>440291</v>
      </c>
      <c r="B7792" s="1" t="s">
        <v>1530</v>
      </c>
      <c r="C7792" s="1">
        <v>115221402</v>
      </c>
      <c r="D7792" s="1">
        <v>291</v>
      </c>
      <c r="E7792" s="1" t="s">
        <v>1826</v>
      </c>
      <c r="F7792" s="1" t="s">
        <v>234</v>
      </c>
      <c r="G7792" s="1" t="s">
        <v>197</v>
      </c>
      <c r="H7792" s="1" t="s">
        <v>240</v>
      </c>
    </row>
    <row r="7793" spans="1:8" x14ac:dyDescent="0.25">
      <c r="A7793" s="1">
        <v>440292</v>
      </c>
      <c r="B7793" s="1" t="s">
        <v>1530</v>
      </c>
      <c r="C7793" s="1">
        <v>115221753</v>
      </c>
      <c r="D7793" s="1">
        <v>292</v>
      </c>
      <c r="E7793" s="1" t="s">
        <v>1827</v>
      </c>
      <c r="F7793" s="1" t="s">
        <v>234</v>
      </c>
      <c r="G7793" s="1" t="s">
        <v>197</v>
      </c>
      <c r="H7793" s="1" t="s">
        <v>240</v>
      </c>
    </row>
    <row r="7794" spans="1:8" x14ac:dyDescent="0.25">
      <c r="A7794" s="1">
        <v>440293</v>
      </c>
      <c r="B7794" s="1" t="s">
        <v>1530</v>
      </c>
      <c r="C7794" s="1">
        <v>115222504</v>
      </c>
      <c r="D7794" s="1">
        <v>293</v>
      </c>
      <c r="E7794" s="1" t="s">
        <v>1828</v>
      </c>
      <c r="F7794" s="1" t="s">
        <v>234</v>
      </c>
      <c r="G7794" s="1" t="s">
        <v>197</v>
      </c>
      <c r="H7794" s="1" t="s">
        <v>240</v>
      </c>
    </row>
    <row r="7795" spans="1:8" x14ac:dyDescent="0.25">
      <c r="A7795" s="1">
        <v>440294</v>
      </c>
      <c r="B7795" s="1" t="s">
        <v>1530</v>
      </c>
      <c r="C7795" s="1">
        <v>115222752</v>
      </c>
      <c r="D7795" s="1">
        <v>294</v>
      </c>
      <c r="E7795" s="1" t="s">
        <v>1829</v>
      </c>
      <c r="F7795" s="1" t="s">
        <v>234</v>
      </c>
      <c r="G7795" s="1" t="s">
        <v>197</v>
      </c>
      <c r="H7795" s="1" t="s">
        <v>240</v>
      </c>
    </row>
    <row r="7796" spans="1:8" x14ac:dyDescent="0.25">
      <c r="A7796" s="1">
        <v>440295</v>
      </c>
      <c r="B7796" s="1" t="s">
        <v>1530</v>
      </c>
      <c r="C7796" s="1">
        <v>115224003</v>
      </c>
      <c r="D7796" s="1">
        <v>295</v>
      </c>
      <c r="E7796" s="1" t="s">
        <v>1830</v>
      </c>
      <c r="F7796" s="1" t="s">
        <v>234</v>
      </c>
      <c r="G7796" s="1" t="s">
        <v>197</v>
      </c>
      <c r="H7796" s="1" t="s">
        <v>240</v>
      </c>
    </row>
    <row r="7797" spans="1:8" x14ac:dyDescent="0.25">
      <c r="A7797" s="1">
        <v>440296</v>
      </c>
      <c r="B7797" s="1" t="s">
        <v>1530</v>
      </c>
      <c r="C7797" s="1">
        <v>115226003</v>
      </c>
      <c r="D7797" s="1">
        <v>296</v>
      </c>
      <c r="E7797" s="1" t="s">
        <v>1831</v>
      </c>
      <c r="F7797" s="1" t="s">
        <v>234</v>
      </c>
      <c r="G7797" s="1" t="s">
        <v>197</v>
      </c>
      <c r="H7797" s="1" t="s">
        <v>240</v>
      </c>
    </row>
    <row r="7798" spans="1:8" x14ac:dyDescent="0.25">
      <c r="A7798" s="1">
        <v>440297</v>
      </c>
      <c r="B7798" s="1" t="s">
        <v>1530</v>
      </c>
      <c r="C7798" s="1">
        <v>115226103</v>
      </c>
      <c r="D7798" s="1">
        <v>297</v>
      </c>
      <c r="E7798" s="1" t="s">
        <v>1832</v>
      </c>
      <c r="F7798" s="1" t="s">
        <v>234</v>
      </c>
      <c r="G7798" s="1" t="s">
        <v>197</v>
      </c>
      <c r="H7798" s="1" t="s">
        <v>240</v>
      </c>
    </row>
    <row r="7799" spans="1:8" x14ac:dyDescent="0.25">
      <c r="A7799" s="1">
        <v>440298</v>
      </c>
      <c r="B7799" s="1" t="s">
        <v>1530</v>
      </c>
      <c r="C7799" s="1">
        <v>115228003</v>
      </c>
      <c r="D7799" s="1">
        <v>298</v>
      </c>
      <c r="E7799" s="1" t="s">
        <v>1833</v>
      </c>
      <c r="F7799" s="1" t="s">
        <v>234</v>
      </c>
      <c r="G7799" s="1" t="s">
        <v>197</v>
      </c>
      <c r="H7799" s="1" t="s">
        <v>240</v>
      </c>
    </row>
    <row r="7800" spans="1:8" x14ac:dyDescent="0.25">
      <c r="A7800" s="1">
        <v>440299</v>
      </c>
      <c r="B7800" s="1" t="s">
        <v>1530</v>
      </c>
      <c r="C7800" s="1">
        <v>115228303</v>
      </c>
      <c r="D7800" s="1">
        <v>299</v>
      </c>
      <c r="E7800" s="1" t="s">
        <v>1834</v>
      </c>
      <c r="F7800" s="1" t="s">
        <v>234</v>
      </c>
      <c r="G7800" s="1" t="s">
        <v>197</v>
      </c>
      <c r="H7800" s="1" t="s">
        <v>240</v>
      </c>
    </row>
    <row r="7801" spans="1:8" x14ac:dyDescent="0.25">
      <c r="A7801" s="1">
        <v>440300</v>
      </c>
      <c r="B7801" s="1" t="s">
        <v>1530</v>
      </c>
      <c r="C7801" s="1">
        <v>115229003</v>
      </c>
      <c r="D7801" s="1">
        <v>300</v>
      </c>
      <c r="E7801" s="1" t="s">
        <v>1835</v>
      </c>
      <c r="F7801" s="1" t="s">
        <v>234</v>
      </c>
      <c r="G7801" s="1" t="s">
        <v>197</v>
      </c>
      <c r="H7801" s="1" t="s">
        <v>240</v>
      </c>
    </row>
    <row r="7802" spans="1:8" x14ac:dyDescent="0.25">
      <c r="A7802" s="1">
        <v>440301</v>
      </c>
      <c r="B7802" s="1" t="s">
        <v>1530</v>
      </c>
      <c r="C7802" s="1">
        <v>115503004</v>
      </c>
      <c r="D7802" s="1">
        <v>301</v>
      </c>
      <c r="E7802" s="1" t="s">
        <v>1836</v>
      </c>
      <c r="F7802" s="1" t="s">
        <v>234</v>
      </c>
      <c r="G7802" s="1" t="s">
        <v>198</v>
      </c>
      <c r="H7802" s="1" t="s">
        <v>240</v>
      </c>
    </row>
    <row r="7803" spans="1:8" x14ac:dyDescent="0.25">
      <c r="A7803" s="1">
        <v>440302</v>
      </c>
      <c r="B7803" s="1" t="s">
        <v>1530</v>
      </c>
      <c r="C7803" s="1">
        <v>115504003</v>
      </c>
      <c r="D7803" s="1">
        <v>302</v>
      </c>
      <c r="E7803" s="1" t="s">
        <v>1837</v>
      </c>
      <c r="F7803" s="1" t="s">
        <v>234</v>
      </c>
      <c r="G7803" s="1" t="s">
        <v>198</v>
      </c>
      <c r="H7803" s="1" t="s">
        <v>240</v>
      </c>
    </row>
    <row r="7804" spans="1:8" x14ac:dyDescent="0.25">
      <c r="A7804" s="1">
        <v>440303</v>
      </c>
      <c r="B7804" s="1" t="s">
        <v>1530</v>
      </c>
      <c r="C7804" s="1">
        <v>115506003</v>
      </c>
      <c r="D7804" s="1">
        <v>303</v>
      </c>
      <c r="E7804" s="1" t="s">
        <v>1838</v>
      </c>
      <c r="F7804" s="1" t="s">
        <v>234</v>
      </c>
      <c r="G7804" s="1" t="s">
        <v>198</v>
      </c>
      <c r="H7804" s="1" t="s">
        <v>240</v>
      </c>
    </row>
    <row r="7805" spans="1:8" x14ac:dyDescent="0.25">
      <c r="A7805" s="1">
        <v>440304</v>
      </c>
      <c r="B7805" s="1" t="s">
        <v>1530</v>
      </c>
      <c r="C7805" s="1">
        <v>115508003</v>
      </c>
      <c r="D7805" s="1">
        <v>304</v>
      </c>
      <c r="E7805" s="1" t="s">
        <v>1839</v>
      </c>
      <c r="F7805" s="1" t="s">
        <v>234</v>
      </c>
      <c r="G7805" s="1" t="s">
        <v>198</v>
      </c>
      <c r="H7805" s="1" t="s">
        <v>240</v>
      </c>
    </row>
    <row r="7806" spans="1:8" x14ac:dyDescent="0.25">
      <c r="A7806" s="1">
        <v>440305</v>
      </c>
      <c r="B7806" s="1" t="s">
        <v>1530</v>
      </c>
      <c r="C7806" s="1">
        <v>115674603</v>
      </c>
      <c r="D7806" s="1">
        <v>305</v>
      </c>
      <c r="E7806" s="1" t="s">
        <v>1840</v>
      </c>
      <c r="F7806" s="1" t="s">
        <v>234</v>
      </c>
      <c r="G7806" s="1" t="s">
        <v>192</v>
      </c>
      <c r="H7806" s="1" t="s">
        <v>240</v>
      </c>
    </row>
    <row r="7807" spans="1:8" x14ac:dyDescent="0.25">
      <c r="A7807" s="1">
        <v>440306</v>
      </c>
      <c r="B7807" s="1" t="s">
        <v>1530</v>
      </c>
      <c r="C7807" s="1">
        <v>116191004</v>
      </c>
      <c r="D7807" s="1">
        <v>306</v>
      </c>
      <c r="E7807" s="1" t="s">
        <v>1841</v>
      </c>
      <c r="F7807" s="1" t="s">
        <v>236</v>
      </c>
      <c r="G7807" s="1" t="s">
        <v>199</v>
      </c>
      <c r="H7807" s="1" t="s">
        <v>240</v>
      </c>
    </row>
    <row r="7808" spans="1:8" x14ac:dyDescent="0.25">
      <c r="A7808" s="1">
        <v>440307</v>
      </c>
      <c r="B7808" s="1" t="s">
        <v>1530</v>
      </c>
      <c r="C7808" s="1">
        <v>116191103</v>
      </c>
      <c r="D7808" s="1">
        <v>307</v>
      </c>
      <c r="E7808" s="1" t="s">
        <v>1842</v>
      </c>
      <c r="F7808" s="1" t="s">
        <v>236</v>
      </c>
      <c r="G7808" s="1" t="s">
        <v>199</v>
      </c>
      <c r="H7808" s="1" t="s">
        <v>240</v>
      </c>
    </row>
    <row r="7809" spans="1:8" x14ac:dyDescent="0.25">
      <c r="A7809" s="1">
        <v>440308</v>
      </c>
      <c r="B7809" s="1" t="s">
        <v>1530</v>
      </c>
      <c r="C7809" s="1">
        <v>116191203</v>
      </c>
      <c r="D7809" s="1">
        <v>308</v>
      </c>
      <c r="E7809" s="1" t="s">
        <v>1843</v>
      </c>
      <c r="F7809" s="1" t="s">
        <v>236</v>
      </c>
      <c r="G7809" s="1" t="s">
        <v>199</v>
      </c>
      <c r="H7809" s="1" t="s">
        <v>240</v>
      </c>
    </row>
    <row r="7810" spans="1:8" x14ac:dyDescent="0.25">
      <c r="A7810" s="1">
        <v>440309</v>
      </c>
      <c r="B7810" s="1" t="s">
        <v>1530</v>
      </c>
      <c r="C7810" s="1">
        <v>116191503</v>
      </c>
      <c r="D7810" s="1">
        <v>309</v>
      </c>
      <c r="E7810" s="1" t="s">
        <v>1844</v>
      </c>
      <c r="F7810" s="1" t="s">
        <v>236</v>
      </c>
      <c r="G7810" s="1" t="s">
        <v>199</v>
      </c>
      <c r="H7810" s="1" t="s">
        <v>240</v>
      </c>
    </row>
    <row r="7811" spans="1:8" x14ac:dyDescent="0.25">
      <c r="A7811" s="1">
        <v>440310</v>
      </c>
      <c r="B7811" s="1" t="s">
        <v>1530</v>
      </c>
      <c r="C7811" s="1">
        <v>116195004</v>
      </c>
      <c r="D7811" s="1">
        <v>310</v>
      </c>
      <c r="E7811" s="1" t="s">
        <v>1845</v>
      </c>
      <c r="F7811" s="1" t="s">
        <v>236</v>
      </c>
      <c r="G7811" s="1" t="s">
        <v>199</v>
      </c>
      <c r="H7811" s="1" t="s">
        <v>240</v>
      </c>
    </row>
    <row r="7812" spans="1:8" x14ac:dyDescent="0.25">
      <c r="A7812" s="1">
        <v>440311</v>
      </c>
      <c r="B7812" s="1" t="s">
        <v>1530</v>
      </c>
      <c r="C7812" s="1">
        <v>116197503</v>
      </c>
      <c r="D7812" s="1">
        <v>311</v>
      </c>
      <c r="E7812" s="1" t="s">
        <v>1846</v>
      </c>
      <c r="F7812" s="1" t="s">
        <v>236</v>
      </c>
      <c r="G7812" s="1" t="s">
        <v>199</v>
      </c>
      <c r="H7812" s="1" t="s">
        <v>240</v>
      </c>
    </row>
    <row r="7813" spans="1:8" x14ac:dyDescent="0.25">
      <c r="A7813" s="1">
        <v>440312</v>
      </c>
      <c r="B7813" s="1" t="s">
        <v>1530</v>
      </c>
      <c r="C7813" s="1">
        <v>116471803</v>
      </c>
      <c r="D7813" s="1">
        <v>312</v>
      </c>
      <c r="E7813" s="1" t="s">
        <v>1847</v>
      </c>
      <c r="F7813" s="1" t="s">
        <v>236</v>
      </c>
      <c r="G7813" s="1" t="s">
        <v>200</v>
      </c>
      <c r="H7813" s="1" t="s">
        <v>240</v>
      </c>
    </row>
    <row r="7814" spans="1:8" x14ac:dyDescent="0.25">
      <c r="A7814" s="1">
        <v>440313</v>
      </c>
      <c r="B7814" s="1" t="s">
        <v>1530</v>
      </c>
      <c r="C7814" s="1">
        <v>116493503</v>
      </c>
      <c r="D7814" s="1">
        <v>313</v>
      </c>
      <c r="E7814" s="1" t="s">
        <v>1848</v>
      </c>
      <c r="F7814" s="1" t="s">
        <v>236</v>
      </c>
      <c r="G7814" s="1" t="s">
        <v>201</v>
      </c>
      <c r="H7814" s="1" t="s">
        <v>240</v>
      </c>
    </row>
    <row r="7815" spans="1:8" x14ac:dyDescent="0.25">
      <c r="A7815" s="1">
        <v>440314</v>
      </c>
      <c r="B7815" s="1" t="s">
        <v>1530</v>
      </c>
      <c r="C7815" s="1">
        <v>116495003</v>
      </c>
      <c r="D7815" s="1">
        <v>314</v>
      </c>
      <c r="E7815" s="1" t="s">
        <v>1849</v>
      </c>
      <c r="F7815" s="1" t="s">
        <v>236</v>
      </c>
      <c r="G7815" s="1" t="s">
        <v>201</v>
      </c>
      <c r="H7815" s="1" t="s">
        <v>240</v>
      </c>
    </row>
    <row r="7816" spans="1:8" x14ac:dyDescent="0.25">
      <c r="A7816" s="1">
        <v>440315</v>
      </c>
      <c r="B7816" s="1" t="s">
        <v>1530</v>
      </c>
      <c r="C7816" s="1">
        <v>116495103</v>
      </c>
      <c r="D7816" s="1">
        <v>315</v>
      </c>
      <c r="E7816" s="1" t="s">
        <v>1850</v>
      </c>
      <c r="F7816" s="1" t="s">
        <v>236</v>
      </c>
      <c r="G7816" s="1" t="s">
        <v>201</v>
      </c>
      <c r="H7816" s="1" t="s">
        <v>240</v>
      </c>
    </row>
    <row r="7817" spans="1:8" x14ac:dyDescent="0.25">
      <c r="A7817" s="1">
        <v>440316</v>
      </c>
      <c r="B7817" s="1" t="s">
        <v>1530</v>
      </c>
      <c r="C7817" s="1">
        <v>116496503</v>
      </c>
      <c r="D7817" s="1">
        <v>316</v>
      </c>
      <c r="E7817" s="1" t="s">
        <v>1851</v>
      </c>
      <c r="F7817" s="1" t="s">
        <v>236</v>
      </c>
      <c r="G7817" s="1" t="s">
        <v>201</v>
      </c>
      <c r="H7817" s="1" t="s">
        <v>240</v>
      </c>
    </row>
    <row r="7818" spans="1:8" x14ac:dyDescent="0.25">
      <c r="A7818" s="1">
        <v>440317</v>
      </c>
      <c r="B7818" s="1" t="s">
        <v>1530</v>
      </c>
      <c r="C7818" s="1">
        <v>116496603</v>
      </c>
      <c r="D7818" s="1">
        <v>317</v>
      </c>
      <c r="E7818" s="1" t="s">
        <v>1852</v>
      </c>
      <c r="F7818" s="1" t="s">
        <v>236</v>
      </c>
      <c r="G7818" s="1" t="s">
        <v>201</v>
      </c>
      <c r="H7818" s="1" t="s">
        <v>240</v>
      </c>
    </row>
    <row r="7819" spans="1:8" x14ac:dyDescent="0.25">
      <c r="A7819" s="1">
        <v>440318</v>
      </c>
      <c r="B7819" s="1" t="s">
        <v>1530</v>
      </c>
      <c r="C7819" s="1">
        <v>116498003</v>
      </c>
      <c r="D7819" s="1">
        <v>318</v>
      </c>
      <c r="E7819" s="1" t="s">
        <v>1853</v>
      </c>
      <c r="F7819" s="1" t="s">
        <v>236</v>
      </c>
      <c r="G7819" s="1" t="s">
        <v>201</v>
      </c>
      <c r="H7819" s="1" t="s">
        <v>240</v>
      </c>
    </row>
    <row r="7820" spans="1:8" x14ac:dyDescent="0.25">
      <c r="A7820" s="1">
        <v>440319</v>
      </c>
      <c r="B7820" s="1" t="s">
        <v>1530</v>
      </c>
      <c r="C7820" s="1">
        <v>116555003</v>
      </c>
      <c r="D7820" s="1">
        <v>319</v>
      </c>
      <c r="E7820" s="1" t="s">
        <v>1854</v>
      </c>
      <c r="F7820" s="1" t="s">
        <v>232</v>
      </c>
      <c r="G7820" s="1" t="s">
        <v>202</v>
      </c>
      <c r="H7820" s="1" t="s">
        <v>240</v>
      </c>
    </row>
    <row r="7821" spans="1:8" x14ac:dyDescent="0.25">
      <c r="A7821" s="1">
        <v>440320</v>
      </c>
      <c r="B7821" s="1" t="s">
        <v>1530</v>
      </c>
      <c r="C7821" s="1">
        <v>116557103</v>
      </c>
      <c r="D7821" s="1">
        <v>320</v>
      </c>
      <c r="E7821" s="1" t="s">
        <v>1855</v>
      </c>
      <c r="F7821" s="1" t="s">
        <v>232</v>
      </c>
      <c r="G7821" s="1" t="s">
        <v>202</v>
      </c>
      <c r="H7821" s="1" t="s">
        <v>240</v>
      </c>
    </row>
    <row r="7822" spans="1:8" x14ac:dyDescent="0.25">
      <c r="A7822" s="1">
        <v>440321</v>
      </c>
      <c r="B7822" s="1" t="s">
        <v>1530</v>
      </c>
      <c r="C7822" s="1">
        <v>116604003</v>
      </c>
      <c r="D7822" s="1">
        <v>321</v>
      </c>
      <c r="E7822" s="1" t="s">
        <v>1856</v>
      </c>
      <c r="F7822" s="1" t="s">
        <v>232</v>
      </c>
      <c r="G7822" s="1" t="s">
        <v>203</v>
      </c>
      <c r="H7822" s="1" t="s">
        <v>240</v>
      </c>
    </row>
    <row r="7823" spans="1:8" x14ac:dyDescent="0.25">
      <c r="A7823" s="1">
        <v>440322</v>
      </c>
      <c r="B7823" s="1" t="s">
        <v>1530</v>
      </c>
      <c r="C7823" s="1">
        <v>116605003</v>
      </c>
      <c r="D7823" s="1">
        <v>322</v>
      </c>
      <c r="E7823" s="1" t="s">
        <v>1857</v>
      </c>
      <c r="F7823" s="1" t="s">
        <v>232</v>
      </c>
      <c r="G7823" s="1" t="s">
        <v>203</v>
      </c>
      <c r="H7823" s="1" t="s">
        <v>240</v>
      </c>
    </row>
    <row r="7824" spans="1:8" x14ac:dyDescent="0.25">
      <c r="A7824" s="1">
        <v>440323</v>
      </c>
      <c r="B7824" s="1" t="s">
        <v>1530</v>
      </c>
      <c r="C7824" s="1">
        <v>117080503</v>
      </c>
      <c r="D7824" s="1">
        <v>323</v>
      </c>
      <c r="E7824" s="1" t="s">
        <v>1858</v>
      </c>
      <c r="F7824" s="1" t="s">
        <v>236</v>
      </c>
      <c r="G7824" s="1" t="s">
        <v>204</v>
      </c>
      <c r="H7824" s="1" t="s">
        <v>240</v>
      </c>
    </row>
    <row r="7825" spans="1:8" x14ac:dyDescent="0.25">
      <c r="A7825" s="1">
        <v>440324</v>
      </c>
      <c r="B7825" s="1" t="s">
        <v>1530</v>
      </c>
      <c r="C7825" s="1">
        <v>117081003</v>
      </c>
      <c r="D7825" s="1">
        <v>324</v>
      </c>
      <c r="E7825" s="1" t="s">
        <v>1859</v>
      </c>
      <c r="F7825" s="1" t="s">
        <v>236</v>
      </c>
      <c r="G7825" s="1" t="s">
        <v>204</v>
      </c>
      <c r="H7825" s="1" t="s">
        <v>240</v>
      </c>
    </row>
    <row r="7826" spans="1:8" x14ac:dyDescent="0.25">
      <c r="A7826" s="1">
        <v>440325</v>
      </c>
      <c r="B7826" s="1" t="s">
        <v>1530</v>
      </c>
      <c r="C7826" s="1">
        <v>117083004</v>
      </c>
      <c r="D7826" s="1">
        <v>325</v>
      </c>
      <c r="E7826" s="1" t="s">
        <v>1860</v>
      </c>
      <c r="F7826" s="1" t="s">
        <v>236</v>
      </c>
      <c r="G7826" s="1" t="s">
        <v>204</v>
      </c>
      <c r="H7826" s="1" t="s">
        <v>240</v>
      </c>
    </row>
    <row r="7827" spans="1:8" x14ac:dyDescent="0.25">
      <c r="A7827" s="1">
        <v>440326</v>
      </c>
      <c r="B7827" s="1" t="s">
        <v>1530</v>
      </c>
      <c r="C7827" s="1">
        <v>117086003</v>
      </c>
      <c r="D7827" s="1">
        <v>326</v>
      </c>
      <c r="E7827" s="1" t="s">
        <v>1861</v>
      </c>
      <c r="F7827" s="1" t="s">
        <v>236</v>
      </c>
      <c r="G7827" s="1" t="s">
        <v>204</v>
      </c>
      <c r="H7827" s="1" t="s">
        <v>240</v>
      </c>
    </row>
    <row r="7828" spans="1:8" x14ac:dyDescent="0.25">
      <c r="A7828" s="1">
        <v>440327</v>
      </c>
      <c r="B7828" s="1" t="s">
        <v>1530</v>
      </c>
      <c r="C7828" s="1">
        <v>117086503</v>
      </c>
      <c r="D7828" s="1">
        <v>327</v>
      </c>
      <c r="E7828" s="1" t="s">
        <v>1862</v>
      </c>
      <c r="F7828" s="1" t="s">
        <v>236</v>
      </c>
      <c r="G7828" s="1" t="s">
        <v>204</v>
      </c>
      <c r="H7828" s="1" t="s">
        <v>240</v>
      </c>
    </row>
    <row r="7829" spans="1:8" x14ac:dyDescent="0.25">
      <c r="A7829" s="1">
        <v>440328</v>
      </c>
      <c r="B7829" s="1" t="s">
        <v>1530</v>
      </c>
      <c r="C7829" s="1">
        <v>117086653</v>
      </c>
      <c r="D7829" s="1">
        <v>328</v>
      </c>
      <c r="E7829" s="1" t="s">
        <v>1863</v>
      </c>
      <c r="F7829" s="1" t="s">
        <v>236</v>
      </c>
      <c r="G7829" s="1" t="s">
        <v>204</v>
      </c>
      <c r="H7829" s="1" t="s">
        <v>240</v>
      </c>
    </row>
    <row r="7830" spans="1:8" x14ac:dyDescent="0.25">
      <c r="A7830" s="1">
        <v>440329</v>
      </c>
      <c r="B7830" s="1" t="s">
        <v>1530</v>
      </c>
      <c r="C7830" s="1">
        <v>117089003</v>
      </c>
      <c r="D7830" s="1">
        <v>329</v>
      </c>
      <c r="E7830" s="1" t="s">
        <v>1864</v>
      </c>
      <c r="F7830" s="1" t="s">
        <v>236</v>
      </c>
      <c r="G7830" s="1" t="s">
        <v>204</v>
      </c>
      <c r="H7830" s="1" t="s">
        <v>240</v>
      </c>
    </row>
    <row r="7831" spans="1:8" x14ac:dyDescent="0.25">
      <c r="A7831" s="1">
        <v>440330</v>
      </c>
      <c r="B7831" s="1" t="s">
        <v>1530</v>
      </c>
      <c r="C7831" s="1">
        <v>117412003</v>
      </c>
      <c r="D7831" s="1">
        <v>330</v>
      </c>
      <c r="E7831" s="1" t="s">
        <v>1865</v>
      </c>
      <c r="F7831" s="1" t="s">
        <v>232</v>
      </c>
      <c r="G7831" s="1" t="s">
        <v>205</v>
      </c>
      <c r="H7831" s="1" t="s">
        <v>240</v>
      </c>
    </row>
    <row r="7832" spans="1:8" x14ac:dyDescent="0.25">
      <c r="A7832" s="1">
        <v>440331</v>
      </c>
      <c r="B7832" s="1" t="s">
        <v>1530</v>
      </c>
      <c r="C7832" s="1">
        <v>117414003</v>
      </c>
      <c r="D7832" s="1">
        <v>331</v>
      </c>
      <c r="E7832" s="1" t="s">
        <v>1866</v>
      </c>
      <c r="F7832" s="1" t="s">
        <v>232</v>
      </c>
      <c r="G7832" s="1" t="s">
        <v>205</v>
      </c>
      <c r="H7832" s="1" t="s">
        <v>240</v>
      </c>
    </row>
    <row r="7833" spans="1:8" x14ac:dyDescent="0.25">
      <c r="A7833" s="1">
        <v>440332</v>
      </c>
      <c r="B7833" s="1" t="s">
        <v>1530</v>
      </c>
      <c r="C7833" s="1">
        <v>117414203</v>
      </c>
      <c r="D7833" s="1">
        <v>332</v>
      </c>
      <c r="E7833" s="1" t="s">
        <v>1867</v>
      </c>
      <c r="F7833" s="1" t="s">
        <v>232</v>
      </c>
      <c r="G7833" s="1" t="s">
        <v>205</v>
      </c>
      <c r="H7833" s="1" t="s">
        <v>240</v>
      </c>
    </row>
    <row r="7834" spans="1:8" x14ac:dyDescent="0.25">
      <c r="A7834" s="1">
        <v>440333</v>
      </c>
      <c r="B7834" s="1" t="s">
        <v>1530</v>
      </c>
      <c r="C7834" s="1">
        <v>117415004</v>
      </c>
      <c r="D7834" s="1">
        <v>333</v>
      </c>
      <c r="E7834" s="1" t="s">
        <v>1868</v>
      </c>
      <c r="F7834" s="1" t="s">
        <v>232</v>
      </c>
      <c r="G7834" s="1" t="s">
        <v>205</v>
      </c>
      <c r="H7834" s="1" t="s">
        <v>240</v>
      </c>
    </row>
    <row r="7835" spans="1:8" x14ac:dyDescent="0.25">
      <c r="A7835" s="1">
        <v>440334</v>
      </c>
      <c r="B7835" s="1" t="s">
        <v>1530</v>
      </c>
      <c r="C7835" s="1">
        <v>117415103</v>
      </c>
      <c r="D7835" s="1">
        <v>334</v>
      </c>
      <c r="E7835" s="1" t="s">
        <v>1869</v>
      </c>
      <c r="F7835" s="1" t="s">
        <v>232</v>
      </c>
      <c r="G7835" s="1" t="s">
        <v>205</v>
      </c>
      <c r="H7835" s="1" t="s">
        <v>240</v>
      </c>
    </row>
    <row r="7836" spans="1:8" x14ac:dyDescent="0.25">
      <c r="A7836" s="1">
        <v>440335</v>
      </c>
      <c r="B7836" s="1" t="s">
        <v>1530</v>
      </c>
      <c r="C7836" s="1">
        <v>117415303</v>
      </c>
      <c r="D7836" s="1">
        <v>335</v>
      </c>
      <c r="E7836" s="1" t="s">
        <v>1870</v>
      </c>
      <c r="F7836" s="1" t="s">
        <v>232</v>
      </c>
      <c r="G7836" s="1" t="s">
        <v>205</v>
      </c>
      <c r="H7836" s="1" t="s">
        <v>240</v>
      </c>
    </row>
    <row r="7837" spans="1:8" x14ac:dyDescent="0.25">
      <c r="A7837" s="1">
        <v>440336</v>
      </c>
      <c r="B7837" s="1" t="s">
        <v>1530</v>
      </c>
      <c r="C7837" s="1">
        <v>117416103</v>
      </c>
      <c r="D7837" s="1">
        <v>336</v>
      </c>
      <c r="E7837" s="1" t="s">
        <v>1871</v>
      </c>
      <c r="F7837" s="1" t="s">
        <v>232</v>
      </c>
      <c r="G7837" s="1" t="s">
        <v>205</v>
      </c>
      <c r="H7837" s="1" t="s">
        <v>240</v>
      </c>
    </row>
    <row r="7838" spans="1:8" x14ac:dyDescent="0.25">
      <c r="A7838" s="1">
        <v>440337</v>
      </c>
      <c r="B7838" s="1" t="s">
        <v>1530</v>
      </c>
      <c r="C7838" s="1">
        <v>117417202</v>
      </c>
      <c r="D7838" s="1">
        <v>337</v>
      </c>
      <c r="E7838" s="1" t="s">
        <v>1872</v>
      </c>
      <c r="F7838" s="1" t="s">
        <v>232</v>
      </c>
      <c r="G7838" s="1" t="s">
        <v>205</v>
      </c>
      <c r="H7838" s="1" t="s">
        <v>240</v>
      </c>
    </row>
    <row r="7839" spans="1:8" x14ac:dyDescent="0.25">
      <c r="A7839" s="1">
        <v>440338</v>
      </c>
      <c r="B7839" s="1" t="s">
        <v>1530</v>
      </c>
      <c r="C7839" s="1">
        <v>117576303</v>
      </c>
      <c r="D7839" s="1">
        <v>338</v>
      </c>
      <c r="E7839" s="1" t="s">
        <v>1873</v>
      </c>
      <c r="F7839" s="1" t="s">
        <v>236</v>
      </c>
      <c r="G7839" s="1" t="s">
        <v>206</v>
      </c>
      <c r="H7839" s="1" t="s">
        <v>240</v>
      </c>
    </row>
    <row r="7840" spans="1:8" x14ac:dyDescent="0.25">
      <c r="A7840" s="1">
        <v>440339</v>
      </c>
      <c r="B7840" s="1" t="s">
        <v>1530</v>
      </c>
      <c r="C7840" s="1">
        <v>117596003</v>
      </c>
      <c r="D7840" s="1">
        <v>339</v>
      </c>
      <c r="E7840" s="1" t="s">
        <v>1874</v>
      </c>
      <c r="F7840" s="1" t="s">
        <v>232</v>
      </c>
      <c r="G7840" s="1" t="s">
        <v>207</v>
      </c>
      <c r="H7840" s="1" t="s">
        <v>240</v>
      </c>
    </row>
    <row r="7841" spans="1:8" x14ac:dyDescent="0.25">
      <c r="A7841" s="1">
        <v>440340</v>
      </c>
      <c r="B7841" s="1" t="s">
        <v>1530</v>
      </c>
      <c r="C7841" s="1">
        <v>117597003</v>
      </c>
      <c r="D7841" s="1">
        <v>340</v>
      </c>
      <c r="E7841" s="1" t="s">
        <v>1875</v>
      </c>
      <c r="F7841" s="1" t="s">
        <v>232</v>
      </c>
      <c r="G7841" s="1" t="s">
        <v>207</v>
      </c>
      <c r="H7841" s="1" t="s">
        <v>240</v>
      </c>
    </row>
    <row r="7842" spans="1:8" x14ac:dyDescent="0.25">
      <c r="A7842" s="1">
        <v>440341</v>
      </c>
      <c r="B7842" s="1" t="s">
        <v>1530</v>
      </c>
      <c r="C7842" s="1">
        <v>117598503</v>
      </c>
      <c r="D7842" s="1">
        <v>341</v>
      </c>
      <c r="E7842" s="1" t="s">
        <v>1876</v>
      </c>
      <c r="F7842" s="1" t="s">
        <v>232</v>
      </c>
      <c r="G7842" s="1" t="s">
        <v>207</v>
      </c>
      <c r="H7842" s="1" t="s">
        <v>240</v>
      </c>
    </row>
    <row r="7843" spans="1:8" x14ac:dyDescent="0.25">
      <c r="A7843" s="1">
        <v>440342</v>
      </c>
      <c r="B7843" s="1" t="s">
        <v>1530</v>
      </c>
      <c r="C7843" s="1">
        <v>118401403</v>
      </c>
      <c r="D7843" s="1">
        <v>342</v>
      </c>
      <c r="E7843" s="1" t="s">
        <v>1877</v>
      </c>
      <c r="F7843" s="1" t="s">
        <v>236</v>
      </c>
      <c r="G7843" s="1" t="s">
        <v>208</v>
      </c>
      <c r="H7843" s="1" t="s">
        <v>240</v>
      </c>
    </row>
    <row r="7844" spans="1:8" x14ac:dyDescent="0.25">
      <c r="A7844" s="1">
        <v>440343</v>
      </c>
      <c r="B7844" s="1" t="s">
        <v>1530</v>
      </c>
      <c r="C7844" s="1">
        <v>118401603</v>
      </c>
      <c r="D7844" s="1">
        <v>343</v>
      </c>
      <c r="E7844" s="1" t="s">
        <v>1878</v>
      </c>
      <c r="F7844" s="1" t="s">
        <v>236</v>
      </c>
      <c r="G7844" s="1" t="s">
        <v>208</v>
      </c>
      <c r="H7844" s="1" t="s">
        <v>240</v>
      </c>
    </row>
    <row r="7845" spans="1:8" x14ac:dyDescent="0.25">
      <c r="A7845" s="1">
        <v>440344</v>
      </c>
      <c r="B7845" s="1" t="s">
        <v>1530</v>
      </c>
      <c r="C7845" s="1">
        <v>118402603</v>
      </c>
      <c r="D7845" s="1">
        <v>344</v>
      </c>
      <c r="E7845" s="1" t="s">
        <v>1879</v>
      </c>
      <c r="F7845" s="1" t="s">
        <v>236</v>
      </c>
      <c r="G7845" s="1" t="s">
        <v>208</v>
      </c>
      <c r="H7845" s="1" t="s">
        <v>240</v>
      </c>
    </row>
    <row r="7846" spans="1:8" x14ac:dyDescent="0.25">
      <c r="A7846" s="1">
        <v>440345</v>
      </c>
      <c r="B7846" s="1" t="s">
        <v>1530</v>
      </c>
      <c r="C7846" s="1">
        <v>118403003</v>
      </c>
      <c r="D7846" s="1">
        <v>345</v>
      </c>
      <c r="E7846" s="1" t="s">
        <v>1880</v>
      </c>
      <c r="F7846" s="1" t="s">
        <v>236</v>
      </c>
      <c r="G7846" s="1" t="s">
        <v>208</v>
      </c>
      <c r="H7846" s="1" t="s">
        <v>240</v>
      </c>
    </row>
    <row r="7847" spans="1:8" x14ac:dyDescent="0.25">
      <c r="A7847" s="1">
        <v>440346</v>
      </c>
      <c r="B7847" s="1" t="s">
        <v>1530</v>
      </c>
      <c r="C7847" s="1">
        <v>118403302</v>
      </c>
      <c r="D7847" s="1">
        <v>346</v>
      </c>
      <c r="E7847" s="1" t="s">
        <v>1881</v>
      </c>
      <c r="F7847" s="1" t="s">
        <v>236</v>
      </c>
      <c r="G7847" s="1" t="s">
        <v>208</v>
      </c>
      <c r="H7847" s="1" t="s">
        <v>240</v>
      </c>
    </row>
    <row r="7848" spans="1:8" x14ac:dyDescent="0.25">
      <c r="A7848" s="1">
        <v>440347</v>
      </c>
      <c r="B7848" s="1" t="s">
        <v>1530</v>
      </c>
      <c r="C7848" s="1">
        <v>118403903</v>
      </c>
      <c r="D7848" s="1">
        <v>347</v>
      </c>
      <c r="E7848" s="1" t="s">
        <v>1882</v>
      </c>
      <c r="F7848" s="1" t="s">
        <v>236</v>
      </c>
      <c r="G7848" s="1" t="s">
        <v>208</v>
      </c>
      <c r="H7848" s="1" t="s">
        <v>240</v>
      </c>
    </row>
    <row r="7849" spans="1:8" x14ac:dyDescent="0.25">
      <c r="A7849" s="1">
        <v>440348</v>
      </c>
      <c r="B7849" s="1" t="s">
        <v>1530</v>
      </c>
      <c r="C7849" s="1">
        <v>118406003</v>
      </c>
      <c r="D7849" s="1">
        <v>348</v>
      </c>
      <c r="E7849" s="1" t="s">
        <v>1883</v>
      </c>
      <c r="F7849" s="1" t="s">
        <v>236</v>
      </c>
      <c r="G7849" s="1" t="s">
        <v>208</v>
      </c>
      <c r="H7849" s="1" t="s">
        <v>240</v>
      </c>
    </row>
    <row r="7850" spans="1:8" x14ac:dyDescent="0.25">
      <c r="A7850" s="1">
        <v>440349</v>
      </c>
      <c r="B7850" s="1" t="s">
        <v>1530</v>
      </c>
      <c r="C7850" s="1">
        <v>118406602</v>
      </c>
      <c r="D7850" s="1">
        <v>349</v>
      </c>
      <c r="E7850" s="1" t="s">
        <v>1884</v>
      </c>
      <c r="F7850" s="1" t="s">
        <v>236</v>
      </c>
      <c r="G7850" s="1" t="s">
        <v>208</v>
      </c>
      <c r="H7850" s="1" t="s">
        <v>240</v>
      </c>
    </row>
    <row r="7851" spans="1:8" x14ac:dyDescent="0.25">
      <c r="A7851" s="1">
        <v>440350</v>
      </c>
      <c r="B7851" s="1" t="s">
        <v>1530</v>
      </c>
      <c r="C7851" s="1">
        <v>118408852</v>
      </c>
      <c r="D7851" s="1">
        <v>350</v>
      </c>
      <c r="E7851" s="1" t="s">
        <v>1885</v>
      </c>
      <c r="F7851" s="1" t="s">
        <v>236</v>
      </c>
      <c r="G7851" s="1" t="s">
        <v>208</v>
      </c>
      <c r="H7851" s="1" t="s">
        <v>240</v>
      </c>
    </row>
    <row r="7852" spans="1:8" x14ac:dyDescent="0.25">
      <c r="A7852" s="1">
        <v>440351</v>
      </c>
      <c r="B7852" s="1" t="s">
        <v>1530</v>
      </c>
      <c r="C7852" s="1">
        <v>118409203</v>
      </c>
      <c r="D7852" s="1">
        <v>351</v>
      </c>
      <c r="E7852" s="1" t="s">
        <v>1886</v>
      </c>
      <c r="F7852" s="1" t="s">
        <v>236</v>
      </c>
      <c r="G7852" s="1" t="s">
        <v>208</v>
      </c>
      <c r="H7852" s="1" t="s">
        <v>240</v>
      </c>
    </row>
    <row r="7853" spans="1:8" x14ac:dyDescent="0.25">
      <c r="A7853" s="1">
        <v>440352</v>
      </c>
      <c r="B7853" s="1" t="s">
        <v>1530</v>
      </c>
      <c r="C7853" s="1">
        <v>118409302</v>
      </c>
      <c r="D7853" s="1">
        <v>352</v>
      </c>
      <c r="E7853" s="1" t="s">
        <v>1887</v>
      </c>
      <c r="F7853" s="1" t="s">
        <v>236</v>
      </c>
      <c r="G7853" s="1" t="s">
        <v>208</v>
      </c>
      <c r="H7853" s="1" t="s">
        <v>240</v>
      </c>
    </row>
    <row r="7854" spans="1:8" x14ac:dyDescent="0.25">
      <c r="A7854" s="1">
        <v>440353</v>
      </c>
      <c r="B7854" s="1" t="s">
        <v>1530</v>
      </c>
      <c r="C7854" s="1">
        <v>118667503</v>
      </c>
      <c r="D7854" s="1">
        <v>353</v>
      </c>
      <c r="E7854" s="1" t="s">
        <v>1888</v>
      </c>
      <c r="F7854" s="1" t="s">
        <v>236</v>
      </c>
      <c r="G7854" s="1" t="s">
        <v>209</v>
      </c>
      <c r="H7854" s="1" t="s">
        <v>240</v>
      </c>
    </row>
    <row r="7855" spans="1:8" x14ac:dyDescent="0.25">
      <c r="A7855" s="1">
        <v>440354</v>
      </c>
      <c r="B7855" s="1" t="s">
        <v>1530</v>
      </c>
      <c r="C7855" s="1">
        <v>119350303</v>
      </c>
      <c r="D7855" s="1">
        <v>354</v>
      </c>
      <c r="E7855" s="1" t="s">
        <v>1889</v>
      </c>
      <c r="F7855" s="1" t="s">
        <v>236</v>
      </c>
      <c r="G7855" s="1" t="s">
        <v>210</v>
      </c>
      <c r="H7855" s="1" t="s">
        <v>240</v>
      </c>
    </row>
    <row r="7856" spans="1:8" x14ac:dyDescent="0.25">
      <c r="A7856" s="1">
        <v>440355</v>
      </c>
      <c r="B7856" s="1" t="s">
        <v>1530</v>
      </c>
      <c r="C7856" s="1">
        <v>119351303</v>
      </c>
      <c r="D7856" s="1">
        <v>355</v>
      </c>
      <c r="E7856" s="1" t="s">
        <v>1890</v>
      </c>
      <c r="F7856" s="1" t="s">
        <v>236</v>
      </c>
      <c r="G7856" s="1" t="s">
        <v>210</v>
      </c>
      <c r="H7856" s="1" t="s">
        <v>240</v>
      </c>
    </row>
    <row r="7857" spans="1:8" x14ac:dyDescent="0.25">
      <c r="A7857" s="1">
        <v>440356</v>
      </c>
      <c r="B7857" s="1" t="s">
        <v>1530</v>
      </c>
      <c r="C7857" s="1">
        <v>119352203</v>
      </c>
      <c r="D7857" s="1">
        <v>356</v>
      </c>
      <c r="E7857" s="1" t="s">
        <v>1891</v>
      </c>
      <c r="F7857" s="1" t="s">
        <v>236</v>
      </c>
      <c r="G7857" s="1" t="s">
        <v>210</v>
      </c>
      <c r="H7857" s="1" t="s">
        <v>240</v>
      </c>
    </row>
    <row r="7858" spans="1:8" x14ac:dyDescent="0.25">
      <c r="A7858" s="1">
        <v>440357</v>
      </c>
      <c r="B7858" s="1" t="s">
        <v>1530</v>
      </c>
      <c r="C7858" s="1">
        <v>119354603</v>
      </c>
      <c r="D7858" s="1">
        <v>357</v>
      </c>
      <c r="E7858" s="1" t="s">
        <v>1892</v>
      </c>
      <c r="F7858" s="1" t="s">
        <v>236</v>
      </c>
      <c r="G7858" s="1" t="s">
        <v>210</v>
      </c>
      <c r="H7858" s="1" t="s">
        <v>240</v>
      </c>
    </row>
    <row r="7859" spans="1:8" x14ac:dyDescent="0.25">
      <c r="A7859" s="1">
        <v>440358</v>
      </c>
      <c r="B7859" s="1" t="s">
        <v>1530</v>
      </c>
      <c r="C7859" s="1">
        <v>119355503</v>
      </c>
      <c r="D7859" s="1">
        <v>358</v>
      </c>
      <c r="E7859" s="1" t="s">
        <v>1893</v>
      </c>
      <c r="F7859" s="1" t="s">
        <v>236</v>
      </c>
      <c r="G7859" s="1" t="s">
        <v>210</v>
      </c>
      <c r="H7859" s="1" t="s">
        <v>240</v>
      </c>
    </row>
    <row r="7860" spans="1:8" x14ac:dyDescent="0.25">
      <c r="A7860" s="1">
        <v>440359</v>
      </c>
      <c r="B7860" s="1" t="s">
        <v>1530</v>
      </c>
      <c r="C7860" s="1">
        <v>119356503</v>
      </c>
      <c r="D7860" s="1">
        <v>359</v>
      </c>
      <c r="E7860" s="1" t="s">
        <v>1894</v>
      </c>
      <c r="F7860" s="1" t="s">
        <v>236</v>
      </c>
      <c r="G7860" s="1" t="s">
        <v>210</v>
      </c>
      <c r="H7860" s="1" t="s">
        <v>240</v>
      </c>
    </row>
    <row r="7861" spans="1:8" x14ac:dyDescent="0.25">
      <c r="A7861" s="1">
        <v>440360</v>
      </c>
      <c r="B7861" s="1" t="s">
        <v>1530</v>
      </c>
      <c r="C7861" s="1">
        <v>119356603</v>
      </c>
      <c r="D7861" s="1">
        <v>360</v>
      </c>
      <c r="E7861" s="1" t="s">
        <v>1895</v>
      </c>
      <c r="F7861" s="1" t="s">
        <v>236</v>
      </c>
      <c r="G7861" s="1" t="s">
        <v>210</v>
      </c>
      <c r="H7861" s="1" t="s">
        <v>240</v>
      </c>
    </row>
    <row r="7862" spans="1:8" x14ac:dyDescent="0.25">
      <c r="A7862" s="1">
        <v>440361</v>
      </c>
      <c r="B7862" s="1" t="s">
        <v>1530</v>
      </c>
      <c r="C7862" s="1">
        <v>119357003</v>
      </c>
      <c r="D7862" s="1">
        <v>361</v>
      </c>
      <c r="E7862" s="1" t="s">
        <v>1896</v>
      </c>
      <c r="F7862" s="1" t="s">
        <v>236</v>
      </c>
      <c r="G7862" s="1" t="s">
        <v>210</v>
      </c>
      <c r="H7862" s="1" t="s">
        <v>240</v>
      </c>
    </row>
    <row r="7863" spans="1:8" x14ac:dyDescent="0.25">
      <c r="A7863" s="1">
        <v>440362</v>
      </c>
      <c r="B7863" s="1" t="s">
        <v>1530</v>
      </c>
      <c r="C7863" s="1">
        <v>119357402</v>
      </c>
      <c r="D7863" s="1">
        <v>362</v>
      </c>
      <c r="E7863" s="1" t="s">
        <v>1897</v>
      </c>
      <c r="F7863" s="1" t="s">
        <v>236</v>
      </c>
      <c r="G7863" s="1" t="s">
        <v>210</v>
      </c>
      <c r="H7863" s="1" t="s">
        <v>240</v>
      </c>
    </row>
    <row r="7864" spans="1:8" x14ac:dyDescent="0.25">
      <c r="A7864" s="1">
        <v>440363</v>
      </c>
      <c r="B7864" s="1" t="s">
        <v>1530</v>
      </c>
      <c r="C7864" s="1">
        <v>119358403</v>
      </c>
      <c r="D7864" s="1">
        <v>363</v>
      </c>
      <c r="E7864" s="1" t="s">
        <v>1898</v>
      </c>
      <c r="F7864" s="1" t="s">
        <v>236</v>
      </c>
      <c r="G7864" s="1" t="s">
        <v>210</v>
      </c>
      <c r="H7864" s="1" t="s">
        <v>240</v>
      </c>
    </row>
    <row r="7865" spans="1:8" x14ac:dyDescent="0.25">
      <c r="A7865" s="1">
        <v>440364</v>
      </c>
      <c r="B7865" s="1" t="s">
        <v>1530</v>
      </c>
      <c r="C7865" s="1">
        <v>119581003</v>
      </c>
      <c r="D7865" s="1">
        <v>364</v>
      </c>
      <c r="E7865" s="1" t="s">
        <v>1899</v>
      </c>
      <c r="F7865" s="1" t="s">
        <v>236</v>
      </c>
      <c r="G7865" s="1" t="s">
        <v>211</v>
      </c>
      <c r="H7865" s="1" t="s">
        <v>240</v>
      </c>
    </row>
    <row r="7866" spans="1:8" x14ac:dyDescent="0.25">
      <c r="A7866" s="1">
        <v>440365</v>
      </c>
      <c r="B7866" s="1" t="s">
        <v>1530</v>
      </c>
      <c r="C7866" s="1">
        <v>119582503</v>
      </c>
      <c r="D7866" s="1">
        <v>365</v>
      </c>
      <c r="E7866" s="1" t="s">
        <v>1900</v>
      </c>
      <c r="F7866" s="1" t="s">
        <v>236</v>
      </c>
      <c r="G7866" s="1" t="s">
        <v>211</v>
      </c>
      <c r="H7866" s="1" t="s">
        <v>240</v>
      </c>
    </row>
    <row r="7867" spans="1:8" x14ac:dyDescent="0.25">
      <c r="A7867" s="1">
        <v>440366</v>
      </c>
      <c r="B7867" s="1" t="s">
        <v>1530</v>
      </c>
      <c r="C7867" s="1">
        <v>119583003</v>
      </c>
      <c r="D7867" s="1">
        <v>366</v>
      </c>
      <c r="E7867" s="1" t="s">
        <v>1901</v>
      </c>
      <c r="F7867" s="1" t="s">
        <v>236</v>
      </c>
      <c r="G7867" s="1" t="s">
        <v>211</v>
      </c>
      <c r="H7867" s="1" t="s">
        <v>240</v>
      </c>
    </row>
    <row r="7868" spans="1:8" x14ac:dyDescent="0.25">
      <c r="A7868" s="1">
        <v>440367</v>
      </c>
      <c r="B7868" s="1" t="s">
        <v>1530</v>
      </c>
      <c r="C7868" s="1">
        <v>119584503</v>
      </c>
      <c r="D7868" s="1">
        <v>367</v>
      </c>
      <c r="E7868" s="1" t="s">
        <v>1902</v>
      </c>
      <c r="F7868" s="1" t="s">
        <v>236</v>
      </c>
      <c r="G7868" s="1" t="s">
        <v>211</v>
      </c>
      <c r="H7868" s="1" t="s">
        <v>240</v>
      </c>
    </row>
    <row r="7869" spans="1:8" x14ac:dyDescent="0.25">
      <c r="A7869" s="1">
        <v>440368</v>
      </c>
      <c r="B7869" s="1" t="s">
        <v>1530</v>
      </c>
      <c r="C7869" s="1">
        <v>119584603</v>
      </c>
      <c r="D7869" s="1">
        <v>368</v>
      </c>
      <c r="E7869" s="1" t="s">
        <v>1903</v>
      </c>
      <c r="F7869" s="1" t="s">
        <v>236</v>
      </c>
      <c r="G7869" s="1" t="s">
        <v>211</v>
      </c>
      <c r="H7869" s="1" t="s">
        <v>240</v>
      </c>
    </row>
    <row r="7870" spans="1:8" x14ac:dyDescent="0.25">
      <c r="A7870" s="1">
        <v>440369</v>
      </c>
      <c r="B7870" s="1" t="s">
        <v>1530</v>
      </c>
      <c r="C7870" s="1">
        <v>119586503</v>
      </c>
      <c r="D7870" s="1">
        <v>369</v>
      </c>
      <c r="E7870" s="1" t="s">
        <v>1904</v>
      </c>
      <c r="F7870" s="1" t="s">
        <v>236</v>
      </c>
      <c r="G7870" s="1" t="s">
        <v>211</v>
      </c>
      <c r="H7870" s="1" t="s">
        <v>240</v>
      </c>
    </row>
    <row r="7871" spans="1:8" x14ac:dyDescent="0.25">
      <c r="A7871" s="1">
        <v>440370</v>
      </c>
      <c r="B7871" s="1" t="s">
        <v>1530</v>
      </c>
      <c r="C7871" s="1">
        <v>119648303</v>
      </c>
      <c r="D7871" s="1">
        <v>370</v>
      </c>
      <c r="E7871" s="1" t="s">
        <v>1905</v>
      </c>
      <c r="F7871" s="1" t="s">
        <v>236</v>
      </c>
      <c r="G7871" s="1" t="s">
        <v>213</v>
      </c>
      <c r="H7871" s="1" t="s">
        <v>240</v>
      </c>
    </row>
    <row r="7872" spans="1:8" x14ac:dyDescent="0.25">
      <c r="A7872" s="1">
        <v>440371</v>
      </c>
      <c r="B7872" s="1" t="s">
        <v>1530</v>
      </c>
      <c r="C7872" s="1">
        <v>119648703</v>
      </c>
      <c r="D7872" s="1">
        <v>371</v>
      </c>
      <c r="E7872" s="1" t="s">
        <v>1906</v>
      </c>
      <c r="F7872" s="1" t="s">
        <v>236</v>
      </c>
      <c r="G7872" s="1" t="s">
        <v>213</v>
      </c>
      <c r="H7872" s="1" t="s">
        <v>240</v>
      </c>
    </row>
    <row r="7873" spans="1:8" x14ac:dyDescent="0.25">
      <c r="A7873" s="1">
        <v>440372</v>
      </c>
      <c r="B7873" s="1" t="s">
        <v>1530</v>
      </c>
      <c r="C7873" s="1">
        <v>119648903</v>
      </c>
      <c r="D7873" s="1">
        <v>372</v>
      </c>
      <c r="E7873" s="1" t="s">
        <v>1907</v>
      </c>
      <c r="F7873" s="1" t="s">
        <v>236</v>
      </c>
      <c r="G7873" s="1" t="s">
        <v>213</v>
      </c>
      <c r="H7873" s="1" t="s">
        <v>240</v>
      </c>
    </row>
    <row r="7874" spans="1:8" x14ac:dyDescent="0.25">
      <c r="A7874" s="1">
        <v>440373</v>
      </c>
      <c r="B7874" s="1" t="s">
        <v>1530</v>
      </c>
      <c r="C7874" s="1">
        <v>119665003</v>
      </c>
      <c r="D7874" s="1">
        <v>373</v>
      </c>
      <c r="E7874" s="1" t="s">
        <v>1908</v>
      </c>
      <c r="F7874" s="1" t="s">
        <v>236</v>
      </c>
      <c r="G7874" s="1" t="s">
        <v>209</v>
      </c>
      <c r="H7874" s="1" t="s">
        <v>240</v>
      </c>
    </row>
    <row r="7875" spans="1:8" x14ac:dyDescent="0.25">
      <c r="A7875" s="1">
        <v>440374</v>
      </c>
      <c r="B7875" s="1" t="s">
        <v>1530</v>
      </c>
      <c r="C7875" s="1">
        <v>120452003</v>
      </c>
      <c r="D7875" s="1">
        <v>374</v>
      </c>
      <c r="E7875" s="1" t="s">
        <v>1909</v>
      </c>
      <c r="F7875" s="1" t="s">
        <v>236</v>
      </c>
      <c r="G7875" s="1" t="s">
        <v>214</v>
      </c>
      <c r="H7875" s="1" t="s">
        <v>240</v>
      </c>
    </row>
    <row r="7876" spans="1:8" x14ac:dyDescent="0.25">
      <c r="A7876" s="1">
        <v>440375</v>
      </c>
      <c r="B7876" s="1" t="s">
        <v>1530</v>
      </c>
      <c r="C7876" s="1">
        <v>120455203</v>
      </c>
      <c r="D7876" s="1">
        <v>375</v>
      </c>
      <c r="E7876" s="1" t="s">
        <v>1910</v>
      </c>
      <c r="F7876" s="1" t="s">
        <v>236</v>
      </c>
      <c r="G7876" s="1" t="s">
        <v>214</v>
      </c>
      <c r="H7876" s="1" t="s">
        <v>240</v>
      </c>
    </row>
    <row r="7877" spans="1:8" x14ac:dyDescent="0.25">
      <c r="A7877" s="1">
        <v>440376</v>
      </c>
      <c r="B7877" s="1" t="s">
        <v>1530</v>
      </c>
      <c r="C7877" s="1">
        <v>120455403</v>
      </c>
      <c r="D7877" s="1">
        <v>376</v>
      </c>
      <c r="E7877" s="1" t="s">
        <v>1911</v>
      </c>
      <c r="F7877" s="1" t="s">
        <v>236</v>
      </c>
      <c r="G7877" s="1" t="s">
        <v>214</v>
      </c>
      <c r="H7877" s="1" t="s">
        <v>240</v>
      </c>
    </row>
    <row r="7878" spans="1:8" x14ac:dyDescent="0.25">
      <c r="A7878" s="1">
        <v>440377</v>
      </c>
      <c r="B7878" s="1" t="s">
        <v>1530</v>
      </c>
      <c r="C7878" s="1">
        <v>120456003</v>
      </c>
      <c r="D7878" s="1">
        <v>377</v>
      </c>
      <c r="E7878" s="1" t="s">
        <v>1912</v>
      </c>
      <c r="F7878" s="1" t="s">
        <v>236</v>
      </c>
      <c r="G7878" s="1" t="s">
        <v>214</v>
      </c>
      <c r="H7878" s="1" t="s">
        <v>240</v>
      </c>
    </row>
    <row r="7879" spans="1:8" x14ac:dyDescent="0.25">
      <c r="A7879" s="1">
        <v>440378</v>
      </c>
      <c r="B7879" s="1" t="s">
        <v>1530</v>
      </c>
      <c r="C7879" s="1">
        <v>120480803</v>
      </c>
      <c r="D7879" s="1">
        <v>378</v>
      </c>
      <c r="E7879" s="1" t="s">
        <v>1913</v>
      </c>
      <c r="F7879" s="1" t="s">
        <v>235</v>
      </c>
      <c r="G7879" s="1" t="s">
        <v>215</v>
      </c>
      <c r="H7879" s="1" t="s">
        <v>240</v>
      </c>
    </row>
    <row r="7880" spans="1:8" x14ac:dyDescent="0.25">
      <c r="A7880" s="1">
        <v>440379</v>
      </c>
      <c r="B7880" s="1" t="s">
        <v>1530</v>
      </c>
      <c r="C7880" s="1">
        <v>120481002</v>
      </c>
      <c r="D7880" s="1">
        <v>379</v>
      </c>
      <c r="E7880" s="1" t="s">
        <v>1914</v>
      </c>
      <c r="F7880" s="1" t="s">
        <v>235</v>
      </c>
      <c r="G7880" s="1" t="s">
        <v>215</v>
      </c>
      <c r="H7880" s="1" t="s">
        <v>240</v>
      </c>
    </row>
    <row r="7881" spans="1:8" x14ac:dyDescent="0.25">
      <c r="A7881" s="1">
        <v>440380</v>
      </c>
      <c r="B7881" s="1" t="s">
        <v>1530</v>
      </c>
      <c r="C7881" s="1">
        <v>120483302</v>
      </c>
      <c r="D7881" s="1">
        <v>380</v>
      </c>
      <c r="E7881" s="1" t="s">
        <v>1915</v>
      </c>
      <c r="F7881" s="1" t="s">
        <v>235</v>
      </c>
      <c r="G7881" s="1" t="s">
        <v>215</v>
      </c>
      <c r="H7881" s="1" t="s">
        <v>240</v>
      </c>
    </row>
    <row r="7882" spans="1:8" x14ac:dyDescent="0.25">
      <c r="A7882" s="1">
        <v>440381</v>
      </c>
      <c r="B7882" s="1" t="s">
        <v>1530</v>
      </c>
      <c r="C7882" s="1">
        <v>120484803</v>
      </c>
      <c r="D7882" s="1">
        <v>381</v>
      </c>
      <c r="E7882" s="1" t="s">
        <v>1916</v>
      </c>
      <c r="F7882" s="1" t="s">
        <v>235</v>
      </c>
      <c r="G7882" s="1" t="s">
        <v>215</v>
      </c>
      <c r="H7882" s="1" t="s">
        <v>240</v>
      </c>
    </row>
    <row r="7883" spans="1:8" x14ac:dyDescent="0.25">
      <c r="A7883" s="1">
        <v>440382</v>
      </c>
      <c r="B7883" s="1" t="s">
        <v>1530</v>
      </c>
      <c r="C7883" s="1">
        <v>120484903</v>
      </c>
      <c r="D7883" s="1">
        <v>382</v>
      </c>
      <c r="E7883" s="1" t="s">
        <v>1917</v>
      </c>
      <c r="F7883" s="1" t="s">
        <v>235</v>
      </c>
      <c r="G7883" s="1" t="s">
        <v>215</v>
      </c>
      <c r="H7883" s="1" t="s">
        <v>240</v>
      </c>
    </row>
    <row r="7884" spans="1:8" x14ac:dyDescent="0.25">
      <c r="A7884" s="1">
        <v>440383</v>
      </c>
      <c r="B7884" s="1" t="s">
        <v>1530</v>
      </c>
      <c r="C7884" s="1">
        <v>120485603</v>
      </c>
      <c r="D7884" s="1">
        <v>383</v>
      </c>
      <c r="E7884" s="1" t="s">
        <v>1918</v>
      </c>
      <c r="F7884" s="1" t="s">
        <v>235</v>
      </c>
      <c r="G7884" s="1" t="s">
        <v>215</v>
      </c>
      <c r="H7884" s="1" t="s">
        <v>240</v>
      </c>
    </row>
    <row r="7885" spans="1:8" x14ac:dyDescent="0.25">
      <c r="A7885" s="1">
        <v>440384</v>
      </c>
      <c r="B7885" s="1" t="s">
        <v>1530</v>
      </c>
      <c r="C7885" s="1">
        <v>120486003</v>
      </c>
      <c r="D7885" s="1">
        <v>384</v>
      </c>
      <c r="E7885" s="1" t="s">
        <v>1919</v>
      </c>
      <c r="F7885" s="1" t="s">
        <v>235</v>
      </c>
      <c r="G7885" s="1" t="s">
        <v>215</v>
      </c>
      <c r="H7885" s="1" t="s">
        <v>240</v>
      </c>
    </row>
    <row r="7886" spans="1:8" x14ac:dyDescent="0.25">
      <c r="A7886" s="1">
        <v>440385</v>
      </c>
      <c r="B7886" s="1" t="s">
        <v>1530</v>
      </c>
      <c r="C7886" s="1">
        <v>120488603</v>
      </c>
      <c r="D7886" s="1">
        <v>385</v>
      </c>
      <c r="E7886" s="1" t="s">
        <v>1920</v>
      </c>
      <c r="F7886" s="1" t="s">
        <v>235</v>
      </c>
      <c r="G7886" s="1" t="s">
        <v>215</v>
      </c>
      <c r="H7886" s="1" t="s">
        <v>240</v>
      </c>
    </row>
    <row r="7887" spans="1:8" x14ac:dyDescent="0.25">
      <c r="A7887" s="1">
        <v>440386</v>
      </c>
      <c r="B7887" s="1" t="s">
        <v>1530</v>
      </c>
      <c r="C7887" s="1">
        <v>120522003</v>
      </c>
      <c r="D7887" s="1">
        <v>386</v>
      </c>
      <c r="E7887" s="1" t="s">
        <v>1921</v>
      </c>
      <c r="F7887" s="1" t="s">
        <v>236</v>
      </c>
      <c r="G7887" s="1" t="s">
        <v>212</v>
      </c>
      <c r="H7887" s="1" t="s">
        <v>240</v>
      </c>
    </row>
    <row r="7888" spans="1:8" x14ac:dyDescent="0.25">
      <c r="A7888" s="1">
        <v>440387</v>
      </c>
      <c r="B7888" s="1" t="s">
        <v>1530</v>
      </c>
      <c r="C7888" s="1">
        <v>121135003</v>
      </c>
      <c r="D7888" s="1">
        <v>387</v>
      </c>
      <c r="E7888" s="1" t="s">
        <v>1922</v>
      </c>
      <c r="F7888" s="1" t="s">
        <v>235</v>
      </c>
      <c r="G7888" s="1" t="s">
        <v>216</v>
      </c>
      <c r="H7888" s="1" t="s">
        <v>240</v>
      </c>
    </row>
    <row r="7889" spans="1:8" x14ac:dyDescent="0.25">
      <c r="A7889" s="1">
        <v>440388</v>
      </c>
      <c r="B7889" s="1" t="s">
        <v>1530</v>
      </c>
      <c r="C7889" s="1">
        <v>121135503</v>
      </c>
      <c r="D7889" s="1">
        <v>388</v>
      </c>
      <c r="E7889" s="1" t="s">
        <v>1923</v>
      </c>
      <c r="F7889" s="1" t="s">
        <v>235</v>
      </c>
      <c r="G7889" s="1" t="s">
        <v>216</v>
      </c>
      <c r="H7889" s="1" t="s">
        <v>240</v>
      </c>
    </row>
    <row r="7890" spans="1:8" x14ac:dyDescent="0.25">
      <c r="A7890" s="1">
        <v>440389</v>
      </c>
      <c r="B7890" s="1" t="s">
        <v>1530</v>
      </c>
      <c r="C7890" s="1">
        <v>121136503</v>
      </c>
      <c r="D7890" s="1">
        <v>389</v>
      </c>
      <c r="E7890" s="1" t="s">
        <v>1924</v>
      </c>
      <c r="F7890" s="1" t="s">
        <v>235</v>
      </c>
      <c r="G7890" s="1" t="s">
        <v>216</v>
      </c>
      <c r="H7890" s="1" t="s">
        <v>240</v>
      </c>
    </row>
    <row r="7891" spans="1:8" x14ac:dyDescent="0.25">
      <c r="A7891" s="1">
        <v>440390</v>
      </c>
      <c r="B7891" s="1" t="s">
        <v>1530</v>
      </c>
      <c r="C7891" s="1">
        <v>121136603</v>
      </c>
      <c r="D7891" s="1">
        <v>390</v>
      </c>
      <c r="E7891" s="1" t="s">
        <v>1925</v>
      </c>
      <c r="F7891" s="1" t="s">
        <v>235</v>
      </c>
      <c r="G7891" s="1" t="s">
        <v>216</v>
      </c>
      <c r="H7891" s="1" t="s">
        <v>240</v>
      </c>
    </row>
    <row r="7892" spans="1:8" x14ac:dyDescent="0.25">
      <c r="A7892" s="1">
        <v>440391</v>
      </c>
      <c r="B7892" s="1" t="s">
        <v>1530</v>
      </c>
      <c r="C7892" s="1">
        <v>121139004</v>
      </c>
      <c r="D7892" s="1">
        <v>391</v>
      </c>
      <c r="E7892" s="1" t="s">
        <v>1926</v>
      </c>
      <c r="F7892" s="1" t="s">
        <v>235</v>
      </c>
      <c r="G7892" s="1" t="s">
        <v>216</v>
      </c>
      <c r="H7892" s="1" t="s">
        <v>240</v>
      </c>
    </row>
    <row r="7893" spans="1:8" x14ac:dyDescent="0.25">
      <c r="A7893" s="1">
        <v>440392</v>
      </c>
      <c r="B7893" s="1" t="s">
        <v>1530</v>
      </c>
      <c r="C7893" s="1">
        <v>121390302</v>
      </c>
      <c r="D7893" s="1">
        <v>392</v>
      </c>
      <c r="E7893" s="1" t="s">
        <v>1927</v>
      </c>
      <c r="F7893" s="1" t="s">
        <v>235</v>
      </c>
      <c r="G7893" s="1" t="s">
        <v>217</v>
      </c>
      <c r="H7893" s="1" t="s">
        <v>240</v>
      </c>
    </row>
    <row r="7894" spans="1:8" x14ac:dyDescent="0.25">
      <c r="A7894" s="1">
        <v>440393</v>
      </c>
      <c r="B7894" s="1" t="s">
        <v>1530</v>
      </c>
      <c r="C7894" s="1">
        <v>121391303</v>
      </c>
      <c r="D7894" s="1">
        <v>393</v>
      </c>
      <c r="E7894" s="1" t="s">
        <v>1928</v>
      </c>
      <c r="F7894" s="1" t="s">
        <v>235</v>
      </c>
      <c r="G7894" s="1" t="s">
        <v>217</v>
      </c>
      <c r="H7894" s="1" t="s">
        <v>240</v>
      </c>
    </row>
    <row r="7895" spans="1:8" x14ac:dyDescent="0.25">
      <c r="A7895" s="1">
        <v>440394</v>
      </c>
      <c r="B7895" s="1" t="s">
        <v>1530</v>
      </c>
      <c r="C7895" s="1">
        <v>121392303</v>
      </c>
      <c r="D7895" s="1">
        <v>394</v>
      </c>
      <c r="E7895" s="1" t="s">
        <v>1929</v>
      </c>
      <c r="F7895" s="1" t="s">
        <v>235</v>
      </c>
      <c r="G7895" s="1" t="s">
        <v>217</v>
      </c>
      <c r="H7895" s="1" t="s">
        <v>240</v>
      </c>
    </row>
    <row r="7896" spans="1:8" x14ac:dyDescent="0.25">
      <c r="A7896" s="1">
        <v>440395</v>
      </c>
      <c r="B7896" s="1" t="s">
        <v>1530</v>
      </c>
      <c r="C7896" s="1">
        <v>121394503</v>
      </c>
      <c r="D7896" s="1">
        <v>395</v>
      </c>
      <c r="E7896" s="1" t="s">
        <v>1930</v>
      </c>
      <c r="F7896" s="1" t="s">
        <v>235</v>
      </c>
      <c r="G7896" s="1" t="s">
        <v>217</v>
      </c>
      <c r="H7896" s="1" t="s">
        <v>240</v>
      </c>
    </row>
    <row r="7897" spans="1:8" x14ac:dyDescent="0.25">
      <c r="A7897" s="1">
        <v>440396</v>
      </c>
      <c r="B7897" s="1" t="s">
        <v>1530</v>
      </c>
      <c r="C7897" s="1">
        <v>121394603</v>
      </c>
      <c r="D7897" s="1">
        <v>396</v>
      </c>
      <c r="E7897" s="1" t="s">
        <v>1931</v>
      </c>
      <c r="F7897" s="1" t="s">
        <v>235</v>
      </c>
      <c r="G7897" s="1" t="s">
        <v>217</v>
      </c>
      <c r="H7897" s="1" t="s">
        <v>240</v>
      </c>
    </row>
    <row r="7898" spans="1:8" x14ac:dyDescent="0.25">
      <c r="A7898" s="1">
        <v>440397</v>
      </c>
      <c r="B7898" s="1" t="s">
        <v>1530</v>
      </c>
      <c r="C7898" s="1">
        <v>121395103</v>
      </c>
      <c r="D7898" s="1">
        <v>397</v>
      </c>
      <c r="E7898" s="1" t="s">
        <v>1932</v>
      </c>
      <c r="F7898" s="1" t="s">
        <v>235</v>
      </c>
      <c r="G7898" s="1" t="s">
        <v>217</v>
      </c>
      <c r="H7898" s="1" t="s">
        <v>240</v>
      </c>
    </row>
    <row r="7899" spans="1:8" x14ac:dyDescent="0.25">
      <c r="A7899" s="1">
        <v>440398</v>
      </c>
      <c r="B7899" s="1" t="s">
        <v>1530</v>
      </c>
      <c r="C7899" s="1">
        <v>121395603</v>
      </c>
      <c r="D7899" s="1">
        <v>398</v>
      </c>
      <c r="E7899" s="1" t="s">
        <v>1933</v>
      </c>
      <c r="F7899" s="1" t="s">
        <v>235</v>
      </c>
      <c r="G7899" s="1" t="s">
        <v>217</v>
      </c>
      <c r="H7899" s="1" t="s">
        <v>240</v>
      </c>
    </row>
    <row r="7900" spans="1:8" x14ac:dyDescent="0.25">
      <c r="A7900" s="1">
        <v>440399</v>
      </c>
      <c r="B7900" s="1" t="s">
        <v>1530</v>
      </c>
      <c r="C7900" s="1">
        <v>121395703</v>
      </c>
      <c r="D7900" s="1">
        <v>399</v>
      </c>
      <c r="E7900" s="1" t="s">
        <v>1934</v>
      </c>
      <c r="F7900" s="1" t="s">
        <v>235</v>
      </c>
      <c r="G7900" s="1" t="s">
        <v>217</v>
      </c>
      <c r="H7900" s="1" t="s">
        <v>240</v>
      </c>
    </row>
    <row r="7901" spans="1:8" x14ac:dyDescent="0.25">
      <c r="A7901" s="1">
        <v>440400</v>
      </c>
      <c r="B7901" s="1" t="s">
        <v>1530</v>
      </c>
      <c r="C7901" s="1">
        <v>121397803</v>
      </c>
      <c r="D7901" s="1">
        <v>400</v>
      </c>
      <c r="E7901" s="1" t="s">
        <v>1935</v>
      </c>
      <c r="F7901" s="1" t="s">
        <v>235</v>
      </c>
      <c r="G7901" s="1" t="s">
        <v>217</v>
      </c>
      <c r="H7901" s="1" t="s">
        <v>240</v>
      </c>
    </row>
    <row r="7902" spans="1:8" x14ac:dyDescent="0.25">
      <c r="A7902" s="1">
        <v>440401</v>
      </c>
      <c r="B7902" s="1" t="s">
        <v>1530</v>
      </c>
      <c r="C7902" s="1">
        <v>122091002</v>
      </c>
      <c r="D7902" s="1">
        <v>401</v>
      </c>
      <c r="E7902" s="1" t="s">
        <v>1936</v>
      </c>
      <c r="F7902" s="1" t="s">
        <v>237</v>
      </c>
      <c r="G7902" s="1" t="s">
        <v>218</v>
      </c>
      <c r="H7902" s="1" t="s">
        <v>240</v>
      </c>
    </row>
    <row r="7903" spans="1:8" x14ac:dyDescent="0.25">
      <c r="A7903" s="1">
        <v>440402</v>
      </c>
      <c r="B7903" s="1" t="s">
        <v>1530</v>
      </c>
      <c r="C7903" s="1">
        <v>122091303</v>
      </c>
      <c r="D7903" s="1">
        <v>402</v>
      </c>
      <c r="E7903" s="1" t="s">
        <v>1937</v>
      </c>
      <c r="F7903" s="1" t="s">
        <v>237</v>
      </c>
      <c r="G7903" s="1" t="s">
        <v>218</v>
      </c>
      <c r="H7903" s="1" t="s">
        <v>240</v>
      </c>
    </row>
    <row r="7904" spans="1:8" x14ac:dyDescent="0.25">
      <c r="A7904" s="1">
        <v>440403</v>
      </c>
      <c r="B7904" s="1" t="s">
        <v>1530</v>
      </c>
      <c r="C7904" s="1">
        <v>122091352</v>
      </c>
      <c r="D7904" s="1">
        <v>403</v>
      </c>
      <c r="E7904" s="1" t="s">
        <v>1938</v>
      </c>
      <c r="F7904" s="1" t="s">
        <v>237</v>
      </c>
      <c r="G7904" s="1" t="s">
        <v>218</v>
      </c>
      <c r="H7904" s="1" t="s">
        <v>240</v>
      </c>
    </row>
    <row r="7905" spans="1:8" x14ac:dyDescent="0.25">
      <c r="A7905" s="1">
        <v>440404</v>
      </c>
      <c r="B7905" s="1" t="s">
        <v>1530</v>
      </c>
      <c r="C7905" s="1">
        <v>122092002</v>
      </c>
      <c r="D7905" s="1">
        <v>404</v>
      </c>
      <c r="E7905" s="1" t="s">
        <v>1939</v>
      </c>
      <c r="F7905" s="1" t="s">
        <v>237</v>
      </c>
      <c r="G7905" s="1" t="s">
        <v>218</v>
      </c>
      <c r="H7905" s="1" t="s">
        <v>240</v>
      </c>
    </row>
    <row r="7906" spans="1:8" x14ac:dyDescent="0.25">
      <c r="A7906" s="1">
        <v>440405</v>
      </c>
      <c r="B7906" s="1" t="s">
        <v>1530</v>
      </c>
      <c r="C7906" s="1">
        <v>122092102</v>
      </c>
      <c r="D7906" s="1">
        <v>405</v>
      </c>
      <c r="E7906" s="1" t="s">
        <v>1940</v>
      </c>
      <c r="F7906" s="1" t="s">
        <v>237</v>
      </c>
      <c r="G7906" s="1" t="s">
        <v>218</v>
      </c>
      <c r="H7906" s="1" t="s">
        <v>240</v>
      </c>
    </row>
    <row r="7907" spans="1:8" x14ac:dyDescent="0.25">
      <c r="A7907" s="1">
        <v>440406</v>
      </c>
      <c r="B7907" s="1" t="s">
        <v>1530</v>
      </c>
      <c r="C7907" s="1">
        <v>122092353</v>
      </c>
      <c r="D7907" s="1">
        <v>406</v>
      </c>
      <c r="E7907" s="1" t="s">
        <v>1941</v>
      </c>
      <c r="F7907" s="1" t="s">
        <v>237</v>
      </c>
      <c r="G7907" s="1" t="s">
        <v>218</v>
      </c>
      <c r="H7907" s="1" t="s">
        <v>240</v>
      </c>
    </row>
    <row r="7908" spans="1:8" x14ac:dyDescent="0.25">
      <c r="A7908" s="1">
        <v>440407</v>
      </c>
      <c r="B7908" s="1" t="s">
        <v>1530</v>
      </c>
      <c r="C7908" s="1">
        <v>122097203</v>
      </c>
      <c r="D7908" s="1">
        <v>407</v>
      </c>
      <c r="E7908" s="1" t="s">
        <v>1942</v>
      </c>
      <c r="F7908" s="1" t="s">
        <v>237</v>
      </c>
      <c r="G7908" s="1" t="s">
        <v>218</v>
      </c>
      <c r="H7908" s="1" t="s">
        <v>240</v>
      </c>
    </row>
    <row r="7909" spans="1:8" x14ac:dyDescent="0.25">
      <c r="A7909" s="1">
        <v>440408</v>
      </c>
      <c r="B7909" s="1" t="s">
        <v>1530</v>
      </c>
      <c r="C7909" s="1">
        <v>122097502</v>
      </c>
      <c r="D7909" s="1">
        <v>408</v>
      </c>
      <c r="E7909" s="1" t="s">
        <v>1943</v>
      </c>
      <c r="F7909" s="1" t="s">
        <v>237</v>
      </c>
      <c r="G7909" s="1" t="s">
        <v>218</v>
      </c>
      <c r="H7909" s="1" t="s">
        <v>240</v>
      </c>
    </row>
    <row r="7910" spans="1:8" x14ac:dyDescent="0.25">
      <c r="A7910" s="1">
        <v>440409</v>
      </c>
      <c r="B7910" s="1" t="s">
        <v>1530</v>
      </c>
      <c r="C7910" s="1">
        <v>122097604</v>
      </c>
      <c r="D7910" s="1">
        <v>409</v>
      </c>
      <c r="E7910" s="1" t="s">
        <v>1944</v>
      </c>
      <c r="F7910" s="1" t="s">
        <v>237</v>
      </c>
      <c r="G7910" s="1" t="s">
        <v>218</v>
      </c>
      <c r="H7910" s="1" t="s">
        <v>240</v>
      </c>
    </row>
    <row r="7911" spans="1:8" x14ac:dyDescent="0.25">
      <c r="A7911" s="1">
        <v>440410</v>
      </c>
      <c r="B7911" s="1" t="s">
        <v>1530</v>
      </c>
      <c r="C7911" s="1">
        <v>122098003</v>
      </c>
      <c r="D7911" s="1">
        <v>410</v>
      </c>
      <c r="E7911" s="1" t="s">
        <v>1945</v>
      </c>
      <c r="F7911" s="1" t="s">
        <v>237</v>
      </c>
      <c r="G7911" s="1" t="s">
        <v>218</v>
      </c>
      <c r="H7911" s="1" t="s">
        <v>240</v>
      </c>
    </row>
    <row r="7912" spans="1:8" x14ac:dyDescent="0.25">
      <c r="A7912" s="1">
        <v>440411</v>
      </c>
      <c r="B7912" s="1" t="s">
        <v>1530</v>
      </c>
      <c r="C7912" s="1">
        <v>122098103</v>
      </c>
      <c r="D7912" s="1">
        <v>411</v>
      </c>
      <c r="E7912" s="1" t="s">
        <v>1946</v>
      </c>
      <c r="F7912" s="1" t="s">
        <v>237</v>
      </c>
      <c r="G7912" s="1" t="s">
        <v>218</v>
      </c>
      <c r="H7912" s="1" t="s">
        <v>240</v>
      </c>
    </row>
    <row r="7913" spans="1:8" x14ac:dyDescent="0.25">
      <c r="A7913" s="1">
        <v>440412</v>
      </c>
      <c r="B7913" s="1" t="s">
        <v>1530</v>
      </c>
      <c r="C7913" s="1">
        <v>122098202</v>
      </c>
      <c r="D7913" s="1">
        <v>412</v>
      </c>
      <c r="E7913" s="1" t="s">
        <v>1947</v>
      </c>
      <c r="F7913" s="1" t="s">
        <v>237</v>
      </c>
      <c r="G7913" s="1" t="s">
        <v>218</v>
      </c>
      <c r="H7913" s="1" t="s">
        <v>240</v>
      </c>
    </row>
    <row r="7914" spans="1:8" x14ac:dyDescent="0.25">
      <c r="A7914" s="1">
        <v>440413</v>
      </c>
      <c r="B7914" s="1" t="s">
        <v>1530</v>
      </c>
      <c r="C7914" s="1">
        <v>122098403</v>
      </c>
      <c r="D7914" s="1">
        <v>413</v>
      </c>
      <c r="E7914" s="1" t="s">
        <v>1948</v>
      </c>
      <c r="F7914" s="1" t="s">
        <v>237</v>
      </c>
      <c r="G7914" s="1" t="s">
        <v>218</v>
      </c>
      <c r="H7914" s="1" t="s">
        <v>240</v>
      </c>
    </row>
    <row r="7915" spans="1:8" x14ac:dyDescent="0.25">
      <c r="A7915" s="1">
        <v>440414</v>
      </c>
      <c r="B7915" s="1" t="s">
        <v>1530</v>
      </c>
      <c r="C7915" s="1">
        <v>123460302</v>
      </c>
      <c r="D7915" s="1">
        <v>414</v>
      </c>
      <c r="E7915" s="1" t="s">
        <v>1949</v>
      </c>
      <c r="F7915" s="1" t="s">
        <v>237</v>
      </c>
      <c r="G7915" s="1" t="s">
        <v>219</v>
      </c>
      <c r="H7915" s="1" t="s">
        <v>240</v>
      </c>
    </row>
    <row r="7916" spans="1:8" x14ac:dyDescent="0.25">
      <c r="A7916" s="1">
        <v>440415</v>
      </c>
      <c r="B7916" s="1" t="s">
        <v>1530</v>
      </c>
      <c r="C7916" s="1">
        <v>123460504</v>
      </c>
      <c r="D7916" s="1">
        <v>415</v>
      </c>
      <c r="E7916" s="1" t="s">
        <v>1950</v>
      </c>
      <c r="F7916" s="1" t="s">
        <v>237</v>
      </c>
      <c r="G7916" s="1" t="s">
        <v>219</v>
      </c>
      <c r="H7916" s="1" t="s">
        <v>240</v>
      </c>
    </row>
    <row r="7917" spans="1:8" x14ac:dyDescent="0.25">
      <c r="A7917" s="1">
        <v>440416</v>
      </c>
      <c r="B7917" s="1" t="s">
        <v>1530</v>
      </c>
      <c r="C7917" s="1">
        <v>123461302</v>
      </c>
      <c r="D7917" s="1">
        <v>416</v>
      </c>
      <c r="E7917" s="1" t="s">
        <v>1951</v>
      </c>
      <c r="F7917" s="1" t="s">
        <v>237</v>
      </c>
      <c r="G7917" s="1" t="s">
        <v>219</v>
      </c>
      <c r="H7917" s="1" t="s">
        <v>240</v>
      </c>
    </row>
    <row r="7918" spans="1:8" x14ac:dyDescent="0.25">
      <c r="A7918" s="1">
        <v>440417</v>
      </c>
      <c r="B7918" s="1" t="s">
        <v>1530</v>
      </c>
      <c r="C7918" s="1">
        <v>123461602</v>
      </c>
      <c r="D7918" s="1">
        <v>417</v>
      </c>
      <c r="E7918" s="1" t="s">
        <v>1952</v>
      </c>
      <c r="F7918" s="1" t="s">
        <v>237</v>
      </c>
      <c r="G7918" s="1" t="s">
        <v>219</v>
      </c>
      <c r="H7918" s="1" t="s">
        <v>240</v>
      </c>
    </row>
    <row r="7919" spans="1:8" x14ac:dyDescent="0.25">
      <c r="A7919" s="1">
        <v>440418</v>
      </c>
      <c r="B7919" s="1" t="s">
        <v>1530</v>
      </c>
      <c r="C7919" s="1">
        <v>123463603</v>
      </c>
      <c r="D7919" s="1">
        <v>418</v>
      </c>
      <c r="E7919" s="1" t="s">
        <v>1953</v>
      </c>
      <c r="F7919" s="1" t="s">
        <v>237</v>
      </c>
      <c r="G7919" s="1" t="s">
        <v>219</v>
      </c>
      <c r="H7919" s="1" t="s">
        <v>240</v>
      </c>
    </row>
    <row r="7920" spans="1:8" x14ac:dyDescent="0.25">
      <c r="A7920" s="1">
        <v>440419</v>
      </c>
      <c r="B7920" s="1" t="s">
        <v>1530</v>
      </c>
      <c r="C7920" s="1">
        <v>123463803</v>
      </c>
      <c r="D7920" s="1">
        <v>419</v>
      </c>
      <c r="E7920" s="1" t="s">
        <v>1954</v>
      </c>
      <c r="F7920" s="1" t="s">
        <v>237</v>
      </c>
      <c r="G7920" s="1" t="s">
        <v>219</v>
      </c>
      <c r="H7920" s="1" t="s">
        <v>240</v>
      </c>
    </row>
    <row r="7921" spans="1:8" x14ac:dyDescent="0.25">
      <c r="A7921" s="1">
        <v>440420</v>
      </c>
      <c r="B7921" s="1" t="s">
        <v>1530</v>
      </c>
      <c r="C7921" s="1">
        <v>123464502</v>
      </c>
      <c r="D7921" s="1">
        <v>420</v>
      </c>
      <c r="E7921" s="1" t="s">
        <v>1955</v>
      </c>
      <c r="F7921" s="1" t="s">
        <v>237</v>
      </c>
      <c r="G7921" s="1" t="s">
        <v>219</v>
      </c>
      <c r="H7921" s="1" t="s">
        <v>240</v>
      </c>
    </row>
    <row r="7922" spans="1:8" x14ac:dyDescent="0.25">
      <c r="A7922" s="1">
        <v>440421</v>
      </c>
      <c r="B7922" s="1" t="s">
        <v>1530</v>
      </c>
      <c r="C7922" s="1">
        <v>123464603</v>
      </c>
      <c r="D7922" s="1">
        <v>421</v>
      </c>
      <c r="E7922" s="1" t="s">
        <v>1956</v>
      </c>
      <c r="F7922" s="1" t="s">
        <v>237</v>
      </c>
      <c r="G7922" s="1" t="s">
        <v>219</v>
      </c>
      <c r="H7922" s="1" t="s">
        <v>240</v>
      </c>
    </row>
    <row r="7923" spans="1:8" x14ac:dyDescent="0.25">
      <c r="A7923" s="1">
        <v>440422</v>
      </c>
      <c r="B7923" s="1" t="s">
        <v>1530</v>
      </c>
      <c r="C7923" s="1">
        <v>123465303</v>
      </c>
      <c r="D7923" s="1">
        <v>422</v>
      </c>
      <c r="E7923" s="1" t="s">
        <v>1957</v>
      </c>
      <c r="F7923" s="1" t="s">
        <v>237</v>
      </c>
      <c r="G7923" s="1" t="s">
        <v>219</v>
      </c>
      <c r="H7923" s="1" t="s">
        <v>240</v>
      </c>
    </row>
    <row r="7924" spans="1:8" x14ac:dyDescent="0.25">
      <c r="A7924" s="1">
        <v>440423</v>
      </c>
      <c r="B7924" s="1" t="s">
        <v>1530</v>
      </c>
      <c r="C7924" s="1">
        <v>123465602</v>
      </c>
      <c r="D7924" s="1">
        <v>423</v>
      </c>
      <c r="E7924" s="1" t="s">
        <v>1958</v>
      </c>
      <c r="F7924" s="1" t="s">
        <v>237</v>
      </c>
      <c r="G7924" s="1" t="s">
        <v>219</v>
      </c>
      <c r="H7924" s="1" t="s">
        <v>240</v>
      </c>
    </row>
    <row r="7925" spans="1:8" x14ac:dyDescent="0.25">
      <c r="A7925" s="1">
        <v>440424</v>
      </c>
      <c r="B7925" s="1" t="s">
        <v>1530</v>
      </c>
      <c r="C7925" s="1">
        <v>123465702</v>
      </c>
      <c r="D7925" s="1">
        <v>424</v>
      </c>
      <c r="E7925" s="1" t="s">
        <v>1959</v>
      </c>
      <c r="F7925" s="1" t="s">
        <v>237</v>
      </c>
      <c r="G7925" s="1" t="s">
        <v>219</v>
      </c>
      <c r="H7925" s="1" t="s">
        <v>240</v>
      </c>
    </row>
    <row r="7926" spans="1:8" x14ac:dyDescent="0.25">
      <c r="A7926" s="1">
        <v>440425</v>
      </c>
      <c r="B7926" s="1" t="s">
        <v>1530</v>
      </c>
      <c r="C7926" s="1">
        <v>123466103</v>
      </c>
      <c r="D7926" s="1">
        <v>425</v>
      </c>
      <c r="E7926" s="1" t="s">
        <v>1960</v>
      </c>
      <c r="F7926" s="1" t="s">
        <v>237</v>
      </c>
      <c r="G7926" s="1" t="s">
        <v>219</v>
      </c>
      <c r="H7926" s="1" t="s">
        <v>240</v>
      </c>
    </row>
    <row r="7927" spans="1:8" x14ac:dyDescent="0.25">
      <c r="A7927" s="1">
        <v>440426</v>
      </c>
      <c r="B7927" s="1" t="s">
        <v>1530</v>
      </c>
      <c r="C7927" s="1">
        <v>123466303</v>
      </c>
      <c r="D7927" s="1">
        <v>426</v>
      </c>
      <c r="E7927" s="1" t="s">
        <v>1961</v>
      </c>
      <c r="F7927" s="1" t="s">
        <v>237</v>
      </c>
      <c r="G7927" s="1" t="s">
        <v>219</v>
      </c>
      <c r="H7927" s="1" t="s">
        <v>240</v>
      </c>
    </row>
    <row r="7928" spans="1:8" x14ac:dyDescent="0.25">
      <c r="A7928" s="1">
        <v>440427</v>
      </c>
      <c r="B7928" s="1" t="s">
        <v>1530</v>
      </c>
      <c r="C7928" s="1">
        <v>123466403</v>
      </c>
      <c r="D7928" s="1">
        <v>427</v>
      </c>
      <c r="E7928" s="1" t="s">
        <v>1962</v>
      </c>
      <c r="F7928" s="1" t="s">
        <v>237</v>
      </c>
      <c r="G7928" s="1" t="s">
        <v>219</v>
      </c>
      <c r="H7928" s="1" t="s">
        <v>240</v>
      </c>
    </row>
    <row r="7929" spans="1:8" x14ac:dyDescent="0.25">
      <c r="A7929" s="1">
        <v>440428</v>
      </c>
      <c r="B7929" s="1" t="s">
        <v>1530</v>
      </c>
      <c r="C7929" s="1">
        <v>123467103</v>
      </c>
      <c r="D7929" s="1">
        <v>428</v>
      </c>
      <c r="E7929" s="1" t="s">
        <v>1963</v>
      </c>
      <c r="F7929" s="1" t="s">
        <v>237</v>
      </c>
      <c r="G7929" s="1" t="s">
        <v>219</v>
      </c>
      <c r="H7929" s="1" t="s">
        <v>240</v>
      </c>
    </row>
    <row r="7930" spans="1:8" x14ac:dyDescent="0.25">
      <c r="A7930" s="1">
        <v>440429</v>
      </c>
      <c r="B7930" s="1" t="s">
        <v>1530</v>
      </c>
      <c r="C7930" s="1">
        <v>123467203</v>
      </c>
      <c r="D7930" s="1">
        <v>429</v>
      </c>
      <c r="E7930" s="1" t="s">
        <v>1964</v>
      </c>
      <c r="F7930" s="1" t="s">
        <v>237</v>
      </c>
      <c r="G7930" s="1" t="s">
        <v>219</v>
      </c>
      <c r="H7930" s="1" t="s">
        <v>240</v>
      </c>
    </row>
    <row r="7931" spans="1:8" x14ac:dyDescent="0.25">
      <c r="A7931" s="1">
        <v>440430</v>
      </c>
      <c r="B7931" s="1" t="s">
        <v>1530</v>
      </c>
      <c r="C7931" s="1">
        <v>123467303</v>
      </c>
      <c r="D7931" s="1">
        <v>430</v>
      </c>
      <c r="E7931" s="1" t="s">
        <v>1965</v>
      </c>
      <c r="F7931" s="1" t="s">
        <v>237</v>
      </c>
      <c r="G7931" s="1" t="s">
        <v>219</v>
      </c>
      <c r="H7931" s="1" t="s">
        <v>240</v>
      </c>
    </row>
    <row r="7932" spans="1:8" x14ac:dyDescent="0.25">
      <c r="A7932" s="1">
        <v>440431</v>
      </c>
      <c r="B7932" s="1" t="s">
        <v>1530</v>
      </c>
      <c r="C7932" s="1">
        <v>123468303</v>
      </c>
      <c r="D7932" s="1">
        <v>431</v>
      </c>
      <c r="E7932" s="1" t="s">
        <v>1966</v>
      </c>
      <c r="F7932" s="1" t="s">
        <v>237</v>
      </c>
      <c r="G7932" s="1" t="s">
        <v>219</v>
      </c>
      <c r="H7932" s="1" t="s">
        <v>240</v>
      </c>
    </row>
    <row r="7933" spans="1:8" x14ac:dyDescent="0.25">
      <c r="A7933" s="1">
        <v>440432</v>
      </c>
      <c r="B7933" s="1" t="s">
        <v>1530</v>
      </c>
      <c r="C7933" s="1">
        <v>123468402</v>
      </c>
      <c r="D7933" s="1">
        <v>432</v>
      </c>
      <c r="E7933" s="1" t="s">
        <v>1967</v>
      </c>
      <c r="F7933" s="1" t="s">
        <v>237</v>
      </c>
      <c r="G7933" s="1" t="s">
        <v>219</v>
      </c>
      <c r="H7933" s="1" t="s">
        <v>240</v>
      </c>
    </row>
    <row r="7934" spans="1:8" x14ac:dyDescent="0.25">
      <c r="A7934" s="1">
        <v>440433</v>
      </c>
      <c r="B7934" s="1" t="s">
        <v>1530</v>
      </c>
      <c r="C7934" s="1">
        <v>123468503</v>
      </c>
      <c r="D7934" s="1">
        <v>433</v>
      </c>
      <c r="E7934" s="1" t="s">
        <v>1968</v>
      </c>
      <c r="F7934" s="1" t="s">
        <v>237</v>
      </c>
      <c r="G7934" s="1" t="s">
        <v>219</v>
      </c>
      <c r="H7934" s="1" t="s">
        <v>240</v>
      </c>
    </row>
    <row r="7935" spans="1:8" x14ac:dyDescent="0.25">
      <c r="A7935" s="1">
        <v>440434</v>
      </c>
      <c r="B7935" s="1" t="s">
        <v>1530</v>
      </c>
      <c r="C7935" s="1">
        <v>123468603</v>
      </c>
      <c r="D7935" s="1">
        <v>434</v>
      </c>
      <c r="E7935" s="1" t="s">
        <v>1969</v>
      </c>
      <c r="F7935" s="1" t="s">
        <v>237</v>
      </c>
      <c r="G7935" s="1" t="s">
        <v>219</v>
      </c>
      <c r="H7935" s="1" t="s">
        <v>240</v>
      </c>
    </row>
    <row r="7936" spans="1:8" x14ac:dyDescent="0.25">
      <c r="A7936" s="1">
        <v>440435</v>
      </c>
      <c r="B7936" s="1" t="s">
        <v>1530</v>
      </c>
      <c r="C7936" s="1">
        <v>123469303</v>
      </c>
      <c r="D7936" s="1">
        <v>435</v>
      </c>
      <c r="E7936" s="1" t="s">
        <v>1970</v>
      </c>
      <c r="F7936" s="1" t="s">
        <v>237</v>
      </c>
      <c r="G7936" s="1" t="s">
        <v>219</v>
      </c>
      <c r="H7936" s="1" t="s">
        <v>240</v>
      </c>
    </row>
    <row r="7937" spans="1:8" x14ac:dyDescent="0.25">
      <c r="A7937" s="1">
        <v>440436</v>
      </c>
      <c r="B7937" s="1" t="s">
        <v>1530</v>
      </c>
      <c r="C7937" s="1">
        <v>124150503</v>
      </c>
      <c r="D7937" s="1">
        <v>436</v>
      </c>
      <c r="E7937" s="1" t="s">
        <v>1971</v>
      </c>
      <c r="F7937" s="1" t="s">
        <v>238</v>
      </c>
      <c r="G7937" s="1" t="s">
        <v>220</v>
      </c>
      <c r="H7937" s="1" t="s">
        <v>240</v>
      </c>
    </row>
    <row r="7938" spans="1:8" x14ac:dyDescent="0.25">
      <c r="A7938" s="1">
        <v>440437</v>
      </c>
      <c r="B7938" s="1" t="s">
        <v>1530</v>
      </c>
      <c r="C7938" s="1">
        <v>124151902</v>
      </c>
      <c r="D7938" s="1">
        <v>437</v>
      </c>
      <c r="E7938" s="1" t="s">
        <v>1972</v>
      </c>
      <c r="F7938" s="1" t="s">
        <v>238</v>
      </c>
      <c r="G7938" s="1" t="s">
        <v>220</v>
      </c>
      <c r="H7938" s="1" t="s">
        <v>240</v>
      </c>
    </row>
    <row r="7939" spans="1:8" x14ac:dyDescent="0.25">
      <c r="A7939" s="1">
        <v>440438</v>
      </c>
      <c r="B7939" s="1" t="s">
        <v>1530</v>
      </c>
      <c r="C7939" s="1">
        <v>124152003</v>
      </c>
      <c r="D7939" s="1">
        <v>438</v>
      </c>
      <c r="E7939" s="1" t="s">
        <v>1973</v>
      </c>
      <c r="F7939" s="1" t="s">
        <v>238</v>
      </c>
      <c r="G7939" s="1" t="s">
        <v>220</v>
      </c>
      <c r="H7939" s="1" t="s">
        <v>240</v>
      </c>
    </row>
    <row r="7940" spans="1:8" x14ac:dyDescent="0.25">
      <c r="A7940" s="1">
        <v>440439</v>
      </c>
      <c r="B7940" s="1" t="s">
        <v>1530</v>
      </c>
      <c r="C7940" s="1">
        <v>124153503</v>
      </c>
      <c r="D7940" s="1">
        <v>439</v>
      </c>
      <c r="E7940" s="1" t="s">
        <v>1974</v>
      </c>
      <c r="F7940" s="1" t="s">
        <v>238</v>
      </c>
      <c r="G7940" s="1" t="s">
        <v>220</v>
      </c>
      <c r="H7940" s="1" t="s">
        <v>240</v>
      </c>
    </row>
    <row r="7941" spans="1:8" x14ac:dyDescent="0.25">
      <c r="A7941" s="1">
        <v>440440</v>
      </c>
      <c r="B7941" s="1" t="s">
        <v>1530</v>
      </c>
      <c r="C7941" s="1">
        <v>124154003</v>
      </c>
      <c r="D7941" s="1">
        <v>440</v>
      </c>
      <c r="E7941" s="1" t="s">
        <v>1975</v>
      </c>
      <c r="F7941" s="1" t="s">
        <v>238</v>
      </c>
      <c r="G7941" s="1" t="s">
        <v>220</v>
      </c>
      <c r="H7941" s="1" t="s">
        <v>240</v>
      </c>
    </row>
    <row r="7942" spans="1:8" x14ac:dyDescent="0.25">
      <c r="A7942" s="1">
        <v>440441</v>
      </c>
      <c r="B7942" s="1" t="s">
        <v>1530</v>
      </c>
      <c r="C7942" s="1">
        <v>124156503</v>
      </c>
      <c r="D7942" s="1">
        <v>441</v>
      </c>
      <c r="E7942" s="1" t="s">
        <v>1976</v>
      </c>
      <c r="F7942" s="1" t="s">
        <v>238</v>
      </c>
      <c r="G7942" s="1" t="s">
        <v>220</v>
      </c>
      <c r="H7942" s="1" t="s">
        <v>240</v>
      </c>
    </row>
    <row r="7943" spans="1:8" x14ac:dyDescent="0.25">
      <c r="A7943" s="1">
        <v>440442</v>
      </c>
      <c r="B7943" s="1" t="s">
        <v>1530</v>
      </c>
      <c r="C7943" s="1">
        <v>124156603</v>
      </c>
      <c r="D7943" s="1">
        <v>442</v>
      </c>
      <c r="E7943" s="1" t="s">
        <v>1977</v>
      </c>
      <c r="F7943" s="1" t="s">
        <v>238</v>
      </c>
      <c r="G7943" s="1" t="s">
        <v>220</v>
      </c>
      <c r="H7943" s="1" t="s">
        <v>240</v>
      </c>
    </row>
    <row r="7944" spans="1:8" x14ac:dyDescent="0.25">
      <c r="A7944" s="1">
        <v>440443</v>
      </c>
      <c r="B7944" s="1" t="s">
        <v>1530</v>
      </c>
      <c r="C7944" s="1">
        <v>124156703</v>
      </c>
      <c r="D7944" s="1">
        <v>443</v>
      </c>
      <c r="E7944" s="1" t="s">
        <v>1978</v>
      </c>
      <c r="F7944" s="1" t="s">
        <v>238</v>
      </c>
      <c r="G7944" s="1" t="s">
        <v>220</v>
      </c>
      <c r="H7944" s="1" t="s">
        <v>240</v>
      </c>
    </row>
    <row r="7945" spans="1:8" x14ac:dyDescent="0.25">
      <c r="A7945" s="1">
        <v>440444</v>
      </c>
      <c r="B7945" s="1" t="s">
        <v>1530</v>
      </c>
      <c r="C7945" s="1">
        <v>124157203</v>
      </c>
      <c r="D7945" s="1">
        <v>444</v>
      </c>
      <c r="E7945" s="1" t="s">
        <v>1979</v>
      </c>
      <c r="F7945" s="1" t="s">
        <v>238</v>
      </c>
      <c r="G7945" s="1" t="s">
        <v>220</v>
      </c>
      <c r="H7945" s="1" t="s">
        <v>240</v>
      </c>
    </row>
    <row r="7946" spans="1:8" x14ac:dyDescent="0.25">
      <c r="A7946" s="1">
        <v>440445</v>
      </c>
      <c r="B7946" s="1" t="s">
        <v>1530</v>
      </c>
      <c r="C7946" s="1">
        <v>124157802</v>
      </c>
      <c r="D7946" s="1">
        <v>445</v>
      </c>
      <c r="E7946" s="1" t="s">
        <v>1980</v>
      </c>
      <c r="F7946" s="1" t="s">
        <v>238</v>
      </c>
      <c r="G7946" s="1" t="s">
        <v>220</v>
      </c>
      <c r="H7946" s="1" t="s">
        <v>240</v>
      </c>
    </row>
    <row r="7947" spans="1:8" x14ac:dyDescent="0.25">
      <c r="A7947" s="1">
        <v>440446</v>
      </c>
      <c r="B7947" s="1" t="s">
        <v>1530</v>
      </c>
      <c r="C7947" s="1">
        <v>124158503</v>
      </c>
      <c r="D7947" s="1">
        <v>446</v>
      </c>
      <c r="E7947" s="1" t="s">
        <v>1981</v>
      </c>
      <c r="F7947" s="1" t="s">
        <v>238</v>
      </c>
      <c r="G7947" s="1" t="s">
        <v>220</v>
      </c>
      <c r="H7947" s="1" t="s">
        <v>240</v>
      </c>
    </row>
    <row r="7948" spans="1:8" x14ac:dyDescent="0.25">
      <c r="A7948" s="1">
        <v>440447</v>
      </c>
      <c r="B7948" s="1" t="s">
        <v>1530</v>
      </c>
      <c r="C7948" s="1">
        <v>124159002</v>
      </c>
      <c r="D7948" s="1">
        <v>447</v>
      </c>
      <c r="E7948" s="1" t="s">
        <v>1982</v>
      </c>
      <c r="F7948" s="1" t="s">
        <v>238</v>
      </c>
      <c r="G7948" s="1" t="s">
        <v>220</v>
      </c>
      <c r="H7948" s="1" t="s">
        <v>240</v>
      </c>
    </row>
    <row r="7949" spans="1:8" x14ac:dyDescent="0.25">
      <c r="A7949" s="1">
        <v>440448</v>
      </c>
      <c r="B7949" s="1" t="s">
        <v>1530</v>
      </c>
      <c r="C7949" s="1">
        <v>125231232</v>
      </c>
      <c r="D7949" s="1">
        <v>448</v>
      </c>
      <c r="E7949" s="1" t="s">
        <v>1983</v>
      </c>
      <c r="F7949" s="1" t="s">
        <v>238</v>
      </c>
      <c r="G7949" s="1" t="s">
        <v>221</v>
      </c>
      <c r="H7949" s="1" t="s">
        <v>240</v>
      </c>
    </row>
    <row r="7950" spans="1:8" x14ac:dyDescent="0.25">
      <c r="A7950" s="1">
        <v>440449</v>
      </c>
      <c r="B7950" s="1" t="s">
        <v>1530</v>
      </c>
      <c r="C7950" s="1">
        <v>125231303</v>
      </c>
      <c r="D7950" s="1">
        <v>449</v>
      </c>
      <c r="E7950" s="1" t="s">
        <v>1984</v>
      </c>
      <c r="F7950" s="1" t="s">
        <v>238</v>
      </c>
      <c r="G7950" s="1" t="s">
        <v>221</v>
      </c>
      <c r="H7950" s="1" t="s">
        <v>240</v>
      </c>
    </row>
    <row r="7951" spans="1:8" x14ac:dyDescent="0.25">
      <c r="A7951" s="1">
        <v>440450</v>
      </c>
      <c r="B7951" s="1" t="s">
        <v>1530</v>
      </c>
      <c r="C7951" s="1">
        <v>125234103</v>
      </c>
      <c r="D7951" s="1">
        <v>450</v>
      </c>
      <c r="E7951" s="1" t="s">
        <v>1985</v>
      </c>
      <c r="F7951" s="1" t="s">
        <v>238</v>
      </c>
      <c r="G7951" s="1" t="s">
        <v>221</v>
      </c>
      <c r="H7951" s="1" t="s">
        <v>240</v>
      </c>
    </row>
    <row r="7952" spans="1:8" x14ac:dyDescent="0.25">
      <c r="A7952" s="1">
        <v>440451</v>
      </c>
      <c r="B7952" s="1" t="s">
        <v>1530</v>
      </c>
      <c r="C7952" s="1">
        <v>125234502</v>
      </c>
      <c r="D7952" s="1">
        <v>451</v>
      </c>
      <c r="E7952" s="1" t="s">
        <v>1986</v>
      </c>
      <c r="F7952" s="1" t="s">
        <v>238</v>
      </c>
      <c r="G7952" s="1" t="s">
        <v>221</v>
      </c>
      <c r="H7952" s="1" t="s">
        <v>240</v>
      </c>
    </row>
    <row r="7953" spans="1:8" x14ac:dyDescent="0.25">
      <c r="A7953" s="1">
        <v>440452</v>
      </c>
      <c r="B7953" s="1" t="s">
        <v>1530</v>
      </c>
      <c r="C7953" s="1">
        <v>125235103</v>
      </c>
      <c r="D7953" s="1">
        <v>452</v>
      </c>
      <c r="E7953" s="1" t="s">
        <v>1987</v>
      </c>
      <c r="F7953" s="1" t="s">
        <v>238</v>
      </c>
      <c r="G7953" s="1" t="s">
        <v>221</v>
      </c>
      <c r="H7953" s="1" t="s">
        <v>240</v>
      </c>
    </row>
    <row r="7954" spans="1:8" x14ac:dyDescent="0.25">
      <c r="A7954" s="1">
        <v>440453</v>
      </c>
      <c r="B7954" s="1" t="s">
        <v>1530</v>
      </c>
      <c r="C7954" s="1">
        <v>125235502</v>
      </c>
      <c r="D7954" s="1">
        <v>453</v>
      </c>
      <c r="E7954" s="1" t="s">
        <v>1988</v>
      </c>
      <c r="F7954" s="1" t="s">
        <v>238</v>
      </c>
      <c r="G7954" s="1" t="s">
        <v>221</v>
      </c>
      <c r="H7954" s="1" t="s">
        <v>240</v>
      </c>
    </row>
    <row r="7955" spans="1:8" x14ac:dyDescent="0.25">
      <c r="A7955" s="1">
        <v>440454</v>
      </c>
      <c r="B7955" s="1" t="s">
        <v>1530</v>
      </c>
      <c r="C7955" s="1">
        <v>125236903</v>
      </c>
      <c r="D7955" s="1">
        <v>454</v>
      </c>
      <c r="E7955" s="1" t="s">
        <v>1989</v>
      </c>
      <c r="F7955" s="1" t="s">
        <v>238</v>
      </c>
      <c r="G7955" s="1" t="s">
        <v>221</v>
      </c>
      <c r="H7955" s="1" t="s">
        <v>240</v>
      </c>
    </row>
    <row r="7956" spans="1:8" x14ac:dyDescent="0.25">
      <c r="A7956" s="1">
        <v>440455</v>
      </c>
      <c r="B7956" s="1" t="s">
        <v>1530</v>
      </c>
      <c r="C7956" s="1">
        <v>125237603</v>
      </c>
      <c r="D7956" s="1">
        <v>455</v>
      </c>
      <c r="E7956" s="1" t="s">
        <v>1990</v>
      </c>
      <c r="F7956" s="1" t="s">
        <v>238</v>
      </c>
      <c r="G7956" s="1" t="s">
        <v>221</v>
      </c>
      <c r="H7956" s="1" t="s">
        <v>240</v>
      </c>
    </row>
    <row r="7957" spans="1:8" x14ac:dyDescent="0.25">
      <c r="A7957" s="1">
        <v>440456</v>
      </c>
      <c r="B7957" s="1" t="s">
        <v>1530</v>
      </c>
      <c r="C7957" s="1">
        <v>125237702</v>
      </c>
      <c r="D7957" s="1">
        <v>456</v>
      </c>
      <c r="E7957" s="1" t="s">
        <v>1991</v>
      </c>
      <c r="F7957" s="1" t="s">
        <v>238</v>
      </c>
      <c r="G7957" s="1" t="s">
        <v>221</v>
      </c>
      <c r="H7957" s="1" t="s">
        <v>240</v>
      </c>
    </row>
    <row r="7958" spans="1:8" x14ac:dyDescent="0.25">
      <c r="A7958" s="1">
        <v>440457</v>
      </c>
      <c r="B7958" s="1" t="s">
        <v>1530</v>
      </c>
      <c r="C7958" s="1">
        <v>125237903</v>
      </c>
      <c r="D7958" s="1">
        <v>457</v>
      </c>
      <c r="E7958" s="1" t="s">
        <v>1992</v>
      </c>
      <c r="F7958" s="1" t="s">
        <v>238</v>
      </c>
      <c r="G7958" s="1" t="s">
        <v>221</v>
      </c>
      <c r="H7958" s="1" t="s">
        <v>240</v>
      </c>
    </row>
    <row r="7959" spans="1:8" x14ac:dyDescent="0.25">
      <c r="A7959" s="1">
        <v>440458</v>
      </c>
      <c r="B7959" s="1" t="s">
        <v>1530</v>
      </c>
      <c r="C7959" s="1">
        <v>125238402</v>
      </c>
      <c r="D7959" s="1">
        <v>458</v>
      </c>
      <c r="E7959" s="1" t="s">
        <v>1993</v>
      </c>
      <c r="F7959" s="1" t="s">
        <v>238</v>
      </c>
      <c r="G7959" s="1" t="s">
        <v>221</v>
      </c>
      <c r="H7959" s="1" t="s">
        <v>240</v>
      </c>
    </row>
    <row r="7960" spans="1:8" x14ac:dyDescent="0.25">
      <c r="A7960" s="1">
        <v>440459</v>
      </c>
      <c r="B7960" s="1" t="s">
        <v>1530</v>
      </c>
      <c r="C7960" s="1">
        <v>125238502</v>
      </c>
      <c r="D7960" s="1">
        <v>459</v>
      </c>
      <c r="E7960" s="1" t="s">
        <v>1994</v>
      </c>
      <c r="F7960" s="1" t="s">
        <v>238</v>
      </c>
      <c r="G7960" s="1" t="s">
        <v>221</v>
      </c>
      <c r="H7960" s="1" t="s">
        <v>240</v>
      </c>
    </row>
    <row r="7961" spans="1:8" x14ac:dyDescent="0.25">
      <c r="A7961" s="1">
        <v>440460</v>
      </c>
      <c r="B7961" s="1" t="s">
        <v>1530</v>
      </c>
      <c r="C7961" s="1">
        <v>125239452</v>
      </c>
      <c r="D7961" s="1">
        <v>460</v>
      </c>
      <c r="E7961" s="1" t="s">
        <v>1995</v>
      </c>
      <c r="F7961" s="1" t="s">
        <v>238</v>
      </c>
      <c r="G7961" s="1" t="s">
        <v>221</v>
      </c>
      <c r="H7961" s="1" t="s">
        <v>240</v>
      </c>
    </row>
    <row r="7962" spans="1:8" x14ac:dyDescent="0.25">
      <c r="A7962" s="1">
        <v>440461</v>
      </c>
      <c r="B7962" s="1" t="s">
        <v>1530</v>
      </c>
      <c r="C7962" s="1">
        <v>125239603</v>
      </c>
      <c r="D7962" s="1">
        <v>461</v>
      </c>
      <c r="E7962" s="1" t="s">
        <v>1996</v>
      </c>
      <c r="F7962" s="1" t="s">
        <v>238</v>
      </c>
      <c r="G7962" s="1" t="s">
        <v>221</v>
      </c>
      <c r="H7962" s="1" t="s">
        <v>240</v>
      </c>
    </row>
    <row r="7963" spans="1:8" x14ac:dyDescent="0.25">
      <c r="A7963" s="1">
        <v>440462</v>
      </c>
      <c r="B7963" s="1" t="s">
        <v>1530</v>
      </c>
      <c r="C7963" s="1">
        <v>125239652</v>
      </c>
      <c r="D7963" s="1">
        <v>462</v>
      </c>
      <c r="E7963" s="1" t="s">
        <v>1997</v>
      </c>
      <c r="F7963" s="1" t="s">
        <v>238</v>
      </c>
      <c r="G7963" s="1" t="s">
        <v>221</v>
      </c>
      <c r="H7963" s="1" t="s">
        <v>240</v>
      </c>
    </row>
    <row r="7964" spans="1:8" x14ac:dyDescent="0.25">
      <c r="A7964" s="1">
        <v>440463</v>
      </c>
      <c r="B7964" s="1" t="s">
        <v>1530</v>
      </c>
      <c r="C7964" s="1">
        <v>126515001</v>
      </c>
      <c r="D7964" s="1">
        <v>463</v>
      </c>
      <c r="E7964" s="1" t="s">
        <v>1998</v>
      </c>
      <c r="F7964" s="1" t="s">
        <v>238</v>
      </c>
      <c r="G7964" s="1" t="s">
        <v>222</v>
      </c>
      <c r="H7964" s="1" t="s">
        <v>240</v>
      </c>
    </row>
    <row r="7965" spans="1:8" x14ac:dyDescent="0.25">
      <c r="A7965" s="1">
        <v>440464</v>
      </c>
      <c r="B7965" s="1" t="s">
        <v>1530</v>
      </c>
      <c r="C7965" s="1">
        <v>127040503</v>
      </c>
      <c r="D7965" s="1">
        <v>464</v>
      </c>
      <c r="E7965" s="1" t="s">
        <v>1999</v>
      </c>
      <c r="F7965" s="1" t="s">
        <v>230</v>
      </c>
      <c r="G7965" s="1" t="s">
        <v>223</v>
      </c>
      <c r="H7965" s="1" t="s">
        <v>240</v>
      </c>
    </row>
    <row r="7966" spans="1:8" x14ac:dyDescent="0.25">
      <c r="A7966" s="1">
        <v>440465</v>
      </c>
      <c r="B7966" s="1" t="s">
        <v>1530</v>
      </c>
      <c r="C7966" s="1">
        <v>127040703</v>
      </c>
      <c r="D7966" s="1">
        <v>465</v>
      </c>
      <c r="E7966" s="1" t="s">
        <v>2000</v>
      </c>
      <c r="F7966" s="1" t="s">
        <v>230</v>
      </c>
      <c r="G7966" s="1" t="s">
        <v>223</v>
      </c>
      <c r="H7966" s="1" t="s">
        <v>240</v>
      </c>
    </row>
    <row r="7967" spans="1:8" x14ac:dyDescent="0.25">
      <c r="A7967" s="1">
        <v>440466</v>
      </c>
      <c r="B7967" s="1" t="s">
        <v>1530</v>
      </c>
      <c r="C7967" s="1">
        <v>127041203</v>
      </c>
      <c r="D7967" s="1">
        <v>466</v>
      </c>
      <c r="E7967" s="1" t="s">
        <v>2001</v>
      </c>
      <c r="F7967" s="1" t="s">
        <v>230</v>
      </c>
      <c r="G7967" s="1" t="s">
        <v>223</v>
      </c>
      <c r="H7967" s="1" t="s">
        <v>240</v>
      </c>
    </row>
    <row r="7968" spans="1:8" x14ac:dyDescent="0.25">
      <c r="A7968" s="1">
        <v>440467</v>
      </c>
      <c r="B7968" s="1" t="s">
        <v>1530</v>
      </c>
      <c r="C7968" s="1">
        <v>127041503</v>
      </c>
      <c r="D7968" s="1">
        <v>467</v>
      </c>
      <c r="E7968" s="1" t="s">
        <v>2002</v>
      </c>
      <c r="F7968" s="1" t="s">
        <v>230</v>
      </c>
      <c r="G7968" s="1" t="s">
        <v>223</v>
      </c>
      <c r="H7968" s="1" t="s">
        <v>240</v>
      </c>
    </row>
    <row r="7969" spans="1:8" x14ac:dyDescent="0.25">
      <c r="A7969" s="1">
        <v>440468</v>
      </c>
      <c r="B7969" s="1" t="s">
        <v>1530</v>
      </c>
      <c r="C7969" s="1">
        <v>127041603</v>
      </c>
      <c r="D7969" s="1">
        <v>468</v>
      </c>
      <c r="E7969" s="1" t="s">
        <v>2003</v>
      </c>
      <c r="F7969" s="1" t="s">
        <v>230</v>
      </c>
      <c r="G7969" s="1" t="s">
        <v>223</v>
      </c>
      <c r="H7969" s="1" t="s">
        <v>240</v>
      </c>
    </row>
    <row r="7970" spans="1:8" x14ac:dyDescent="0.25">
      <c r="A7970" s="1">
        <v>440469</v>
      </c>
      <c r="B7970" s="1" t="s">
        <v>1530</v>
      </c>
      <c r="C7970" s="1">
        <v>127042003</v>
      </c>
      <c r="D7970" s="1">
        <v>469</v>
      </c>
      <c r="E7970" s="1" t="s">
        <v>2004</v>
      </c>
      <c r="F7970" s="1" t="s">
        <v>230</v>
      </c>
      <c r="G7970" s="1" t="s">
        <v>223</v>
      </c>
      <c r="H7970" s="1" t="s">
        <v>240</v>
      </c>
    </row>
    <row r="7971" spans="1:8" x14ac:dyDescent="0.25">
      <c r="A7971" s="1">
        <v>440470</v>
      </c>
      <c r="B7971" s="1" t="s">
        <v>1530</v>
      </c>
      <c r="C7971" s="1">
        <v>127042853</v>
      </c>
      <c r="D7971" s="1">
        <v>470</v>
      </c>
      <c r="E7971" s="1" t="s">
        <v>2005</v>
      </c>
      <c r="F7971" s="1" t="s">
        <v>230</v>
      </c>
      <c r="G7971" s="1" t="s">
        <v>223</v>
      </c>
      <c r="H7971" s="1" t="s">
        <v>240</v>
      </c>
    </row>
    <row r="7972" spans="1:8" x14ac:dyDescent="0.25">
      <c r="A7972" s="1">
        <v>440471</v>
      </c>
      <c r="B7972" s="1" t="s">
        <v>1530</v>
      </c>
      <c r="C7972" s="1">
        <v>127044103</v>
      </c>
      <c r="D7972" s="1">
        <v>471</v>
      </c>
      <c r="E7972" s="1" t="s">
        <v>2006</v>
      </c>
      <c r="F7972" s="1" t="s">
        <v>230</v>
      </c>
      <c r="G7972" s="1" t="s">
        <v>223</v>
      </c>
      <c r="H7972" s="1" t="s">
        <v>240</v>
      </c>
    </row>
    <row r="7973" spans="1:8" x14ac:dyDescent="0.25">
      <c r="A7973" s="1">
        <v>440472</v>
      </c>
      <c r="B7973" s="1" t="s">
        <v>1530</v>
      </c>
      <c r="C7973" s="1">
        <v>127045303</v>
      </c>
      <c r="D7973" s="1">
        <v>472</v>
      </c>
      <c r="E7973" s="1" t="s">
        <v>2007</v>
      </c>
      <c r="F7973" s="1" t="s">
        <v>230</v>
      </c>
      <c r="G7973" s="1" t="s">
        <v>223</v>
      </c>
      <c r="H7973" s="1" t="s">
        <v>240</v>
      </c>
    </row>
    <row r="7974" spans="1:8" x14ac:dyDescent="0.25">
      <c r="A7974" s="1">
        <v>440473</v>
      </c>
      <c r="B7974" s="1" t="s">
        <v>1530</v>
      </c>
      <c r="C7974" s="1">
        <v>127045653</v>
      </c>
      <c r="D7974" s="1">
        <v>473</v>
      </c>
      <c r="E7974" s="1" t="s">
        <v>2008</v>
      </c>
      <c r="F7974" s="1" t="s">
        <v>230</v>
      </c>
      <c r="G7974" s="1" t="s">
        <v>223</v>
      </c>
      <c r="H7974" s="1" t="s">
        <v>240</v>
      </c>
    </row>
    <row r="7975" spans="1:8" x14ac:dyDescent="0.25">
      <c r="A7975" s="1">
        <v>440474</v>
      </c>
      <c r="B7975" s="1" t="s">
        <v>1530</v>
      </c>
      <c r="C7975" s="1">
        <v>127045853</v>
      </c>
      <c r="D7975" s="1">
        <v>474</v>
      </c>
      <c r="E7975" s="1" t="s">
        <v>2009</v>
      </c>
      <c r="F7975" s="1" t="s">
        <v>230</v>
      </c>
      <c r="G7975" s="1" t="s">
        <v>223</v>
      </c>
      <c r="H7975" s="1" t="s">
        <v>240</v>
      </c>
    </row>
    <row r="7976" spans="1:8" x14ac:dyDescent="0.25">
      <c r="A7976" s="1">
        <v>440475</v>
      </c>
      <c r="B7976" s="1" t="s">
        <v>1530</v>
      </c>
      <c r="C7976" s="1">
        <v>127046903</v>
      </c>
      <c r="D7976" s="1">
        <v>475</v>
      </c>
      <c r="E7976" s="1" t="s">
        <v>2010</v>
      </c>
      <c r="F7976" s="1" t="s">
        <v>230</v>
      </c>
      <c r="G7976" s="1" t="s">
        <v>223</v>
      </c>
      <c r="H7976" s="1" t="s">
        <v>240</v>
      </c>
    </row>
    <row r="7977" spans="1:8" x14ac:dyDescent="0.25">
      <c r="A7977" s="1">
        <v>440476</v>
      </c>
      <c r="B7977" s="1" t="s">
        <v>1530</v>
      </c>
      <c r="C7977" s="1">
        <v>127047404</v>
      </c>
      <c r="D7977" s="1">
        <v>476</v>
      </c>
      <c r="E7977" s="1" t="s">
        <v>2011</v>
      </c>
      <c r="F7977" s="1" t="s">
        <v>230</v>
      </c>
      <c r="G7977" s="1" t="s">
        <v>223</v>
      </c>
      <c r="H7977" s="1" t="s">
        <v>240</v>
      </c>
    </row>
    <row r="7978" spans="1:8" x14ac:dyDescent="0.25">
      <c r="A7978" s="1">
        <v>440477</v>
      </c>
      <c r="B7978" s="1" t="s">
        <v>1530</v>
      </c>
      <c r="C7978" s="1">
        <v>127049303</v>
      </c>
      <c r="D7978" s="1">
        <v>477</v>
      </c>
      <c r="E7978" s="1" t="s">
        <v>2012</v>
      </c>
      <c r="F7978" s="1" t="s">
        <v>230</v>
      </c>
      <c r="G7978" s="1" t="s">
        <v>223</v>
      </c>
      <c r="H7978" s="1" t="s">
        <v>240</v>
      </c>
    </row>
    <row r="7979" spans="1:8" x14ac:dyDescent="0.25">
      <c r="A7979" s="1">
        <v>440478</v>
      </c>
      <c r="B7979" s="1" t="s">
        <v>1530</v>
      </c>
      <c r="C7979" s="1">
        <v>128030603</v>
      </c>
      <c r="D7979" s="1">
        <v>478</v>
      </c>
      <c r="E7979" s="1" t="s">
        <v>2013</v>
      </c>
      <c r="F7979" s="1" t="s">
        <v>233</v>
      </c>
      <c r="G7979" s="1" t="s">
        <v>224</v>
      </c>
      <c r="H7979" s="1" t="s">
        <v>240</v>
      </c>
    </row>
    <row r="7980" spans="1:8" x14ac:dyDescent="0.25">
      <c r="A7980" s="1">
        <v>440479</v>
      </c>
      <c r="B7980" s="1" t="s">
        <v>1530</v>
      </c>
      <c r="C7980" s="1">
        <v>128030852</v>
      </c>
      <c r="D7980" s="1">
        <v>479</v>
      </c>
      <c r="E7980" s="1" t="s">
        <v>2014</v>
      </c>
      <c r="F7980" s="1" t="s">
        <v>233</v>
      </c>
      <c r="G7980" s="1" t="s">
        <v>224</v>
      </c>
      <c r="H7980" s="1" t="s">
        <v>240</v>
      </c>
    </row>
    <row r="7981" spans="1:8" x14ac:dyDescent="0.25">
      <c r="A7981" s="1">
        <v>440480</v>
      </c>
      <c r="B7981" s="1" t="s">
        <v>1530</v>
      </c>
      <c r="C7981" s="1">
        <v>128033053</v>
      </c>
      <c r="D7981" s="1">
        <v>480</v>
      </c>
      <c r="E7981" s="1" t="s">
        <v>2015</v>
      </c>
      <c r="F7981" s="1" t="s">
        <v>233</v>
      </c>
      <c r="G7981" s="1" t="s">
        <v>224</v>
      </c>
      <c r="H7981" s="1" t="s">
        <v>240</v>
      </c>
    </row>
    <row r="7982" spans="1:8" x14ac:dyDescent="0.25">
      <c r="A7982" s="1">
        <v>440481</v>
      </c>
      <c r="B7982" s="1" t="s">
        <v>1530</v>
      </c>
      <c r="C7982" s="1">
        <v>128034503</v>
      </c>
      <c r="D7982" s="1">
        <v>481</v>
      </c>
      <c r="E7982" s="1" t="s">
        <v>2016</v>
      </c>
      <c r="F7982" s="1" t="s">
        <v>233</v>
      </c>
      <c r="G7982" s="1" t="s">
        <v>224</v>
      </c>
      <c r="H7982" s="1" t="s">
        <v>240</v>
      </c>
    </row>
    <row r="7983" spans="1:8" x14ac:dyDescent="0.25">
      <c r="A7983" s="1">
        <v>440482</v>
      </c>
      <c r="B7983" s="1" t="s">
        <v>1530</v>
      </c>
      <c r="C7983" s="1">
        <v>128321103</v>
      </c>
      <c r="D7983" s="1">
        <v>482</v>
      </c>
      <c r="E7983" s="1" t="s">
        <v>2017</v>
      </c>
      <c r="F7983" s="1" t="s">
        <v>233</v>
      </c>
      <c r="G7983" s="1" t="s">
        <v>225</v>
      </c>
      <c r="H7983" s="1" t="s">
        <v>240</v>
      </c>
    </row>
    <row r="7984" spans="1:8" x14ac:dyDescent="0.25">
      <c r="A7984" s="1">
        <v>440483</v>
      </c>
      <c r="B7984" s="1" t="s">
        <v>1530</v>
      </c>
      <c r="C7984" s="1">
        <v>128323303</v>
      </c>
      <c r="D7984" s="1">
        <v>483</v>
      </c>
      <c r="E7984" s="1" t="s">
        <v>2018</v>
      </c>
      <c r="F7984" s="1" t="s">
        <v>233</v>
      </c>
      <c r="G7984" s="1" t="s">
        <v>225</v>
      </c>
      <c r="H7984" s="1" t="s">
        <v>240</v>
      </c>
    </row>
    <row r="7985" spans="1:8" x14ac:dyDescent="0.25">
      <c r="A7985" s="1">
        <v>440484</v>
      </c>
      <c r="B7985" s="1" t="s">
        <v>1530</v>
      </c>
      <c r="C7985" s="1">
        <v>128323703</v>
      </c>
      <c r="D7985" s="1">
        <v>484</v>
      </c>
      <c r="E7985" s="1" t="s">
        <v>2019</v>
      </c>
      <c r="F7985" s="1" t="s">
        <v>233</v>
      </c>
      <c r="G7985" s="1" t="s">
        <v>225</v>
      </c>
      <c r="H7985" s="1" t="s">
        <v>240</v>
      </c>
    </row>
    <row r="7986" spans="1:8" x14ac:dyDescent="0.25">
      <c r="A7986" s="1">
        <v>440485</v>
      </c>
      <c r="B7986" s="1" t="s">
        <v>1530</v>
      </c>
      <c r="C7986" s="1">
        <v>128325203</v>
      </c>
      <c r="D7986" s="1">
        <v>485</v>
      </c>
      <c r="E7986" s="1" t="s">
        <v>2020</v>
      </c>
      <c r="F7986" s="1" t="s">
        <v>233</v>
      </c>
      <c r="G7986" s="1" t="s">
        <v>225</v>
      </c>
      <c r="H7986" s="1" t="s">
        <v>240</v>
      </c>
    </row>
    <row r="7987" spans="1:8" x14ac:dyDescent="0.25">
      <c r="A7987" s="1">
        <v>440486</v>
      </c>
      <c r="B7987" s="1" t="s">
        <v>1530</v>
      </c>
      <c r="C7987" s="1">
        <v>128326303</v>
      </c>
      <c r="D7987" s="1">
        <v>486</v>
      </c>
      <c r="E7987" s="1" t="s">
        <v>2021</v>
      </c>
      <c r="F7987" s="1" t="s">
        <v>233</v>
      </c>
      <c r="G7987" s="1" t="s">
        <v>225</v>
      </c>
      <c r="H7987" s="1" t="s">
        <v>240</v>
      </c>
    </row>
    <row r="7988" spans="1:8" x14ac:dyDescent="0.25">
      <c r="A7988" s="1">
        <v>440487</v>
      </c>
      <c r="B7988" s="1" t="s">
        <v>1530</v>
      </c>
      <c r="C7988" s="1">
        <v>128327303</v>
      </c>
      <c r="D7988" s="1">
        <v>487</v>
      </c>
      <c r="E7988" s="1" t="s">
        <v>2022</v>
      </c>
      <c r="F7988" s="1" t="s">
        <v>233</v>
      </c>
      <c r="G7988" s="1" t="s">
        <v>225</v>
      </c>
      <c r="H7988" s="1" t="s">
        <v>240</v>
      </c>
    </row>
    <row r="7989" spans="1:8" x14ac:dyDescent="0.25">
      <c r="A7989" s="1">
        <v>440488</v>
      </c>
      <c r="B7989" s="1" t="s">
        <v>1530</v>
      </c>
      <c r="C7989" s="1">
        <v>128328003</v>
      </c>
      <c r="D7989" s="1">
        <v>488</v>
      </c>
      <c r="E7989" s="1" t="s">
        <v>2023</v>
      </c>
      <c r="F7989" s="1" t="s">
        <v>233</v>
      </c>
      <c r="G7989" s="1" t="s">
        <v>225</v>
      </c>
      <c r="H7989" s="1" t="s">
        <v>240</v>
      </c>
    </row>
    <row r="7990" spans="1:8" x14ac:dyDescent="0.25">
      <c r="A7990" s="1">
        <v>440489</v>
      </c>
      <c r="B7990" s="1" t="s">
        <v>1530</v>
      </c>
      <c r="C7990" s="1">
        <v>129540803</v>
      </c>
      <c r="D7990" s="1">
        <v>489</v>
      </c>
      <c r="E7990" s="1" t="s">
        <v>2024</v>
      </c>
      <c r="F7990" s="1" t="s">
        <v>235</v>
      </c>
      <c r="G7990" s="1" t="s">
        <v>226</v>
      </c>
      <c r="H7990" s="1" t="s">
        <v>240</v>
      </c>
    </row>
    <row r="7991" spans="1:8" x14ac:dyDescent="0.25">
      <c r="A7991" s="1">
        <v>440490</v>
      </c>
      <c r="B7991" s="1" t="s">
        <v>1530</v>
      </c>
      <c r="C7991" s="1">
        <v>129544503</v>
      </c>
      <c r="D7991" s="1">
        <v>490</v>
      </c>
      <c r="E7991" s="1" t="s">
        <v>2025</v>
      </c>
      <c r="F7991" s="1" t="s">
        <v>235</v>
      </c>
      <c r="G7991" s="1" t="s">
        <v>226</v>
      </c>
      <c r="H7991" s="1" t="s">
        <v>240</v>
      </c>
    </row>
    <row r="7992" spans="1:8" x14ac:dyDescent="0.25">
      <c r="A7992" s="1">
        <v>440491</v>
      </c>
      <c r="B7992" s="1" t="s">
        <v>1530</v>
      </c>
      <c r="C7992" s="1">
        <v>129544703</v>
      </c>
      <c r="D7992" s="1">
        <v>491</v>
      </c>
      <c r="E7992" s="1" t="s">
        <v>2026</v>
      </c>
      <c r="F7992" s="1" t="s">
        <v>235</v>
      </c>
      <c r="G7992" s="1" t="s">
        <v>226</v>
      </c>
      <c r="H7992" s="1" t="s">
        <v>240</v>
      </c>
    </row>
    <row r="7993" spans="1:8" x14ac:dyDescent="0.25">
      <c r="A7993" s="1">
        <v>440492</v>
      </c>
      <c r="B7993" s="1" t="s">
        <v>1530</v>
      </c>
      <c r="C7993" s="1">
        <v>129545003</v>
      </c>
      <c r="D7993" s="1">
        <v>492</v>
      </c>
      <c r="E7993" s="1" t="s">
        <v>2027</v>
      </c>
      <c r="F7993" s="1" t="s">
        <v>235</v>
      </c>
      <c r="G7993" s="1" t="s">
        <v>226</v>
      </c>
      <c r="H7993" s="1" t="s">
        <v>240</v>
      </c>
    </row>
    <row r="7994" spans="1:8" x14ac:dyDescent="0.25">
      <c r="A7994" s="1">
        <v>440493</v>
      </c>
      <c r="B7994" s="1" t="s">
        <v>1530</v>
      </c>
      <c r="C7994" s="1">
        <v>129546003</v>
      </c>
      <c r="D7994" s="1">
        <v>493</v>
      </c>
      <c r="E7994" s="1" t="s">
        <v>2028</v>
      </c>
      <c r="F7994" s="1" t="s">
        <v>235</v>
      </c>
      <c r="G7994" s="1" t="s">
        <v>226</v>
      </c>
      <c r="H7994" s="1" t="s">
        <v>240</v>
      </c>
    </row>
    <row r="7995" spans="1:8" x14ac:dyDescent="0.25">
      <c r="A7995" s="1">
        <v>440494</v>
      </c>
      <c r="B7995" s="1" t="s">
        <v>1530</v>
      </c>
      <c r="C7995" s="1">
        <v>129546103</v>
      </c>
      <c r="D7995" s="1">
        <v>494</v>
      </c>
      <c r="E7995" s="1" t="s">
        <v>2029</v>
      </c>
      <c r="F7995" s="1" t="s">
        <v>235</v>
      </c>
      <c r="G7995" s="1" t="s">
        <v>226</v>
      </c>
      <c r="H7995" s="1" t="s">
        <v>240</v>
      </c>
    </row>
    <row r="7996" spans="1:8" x14ac:dyDescent="0.25">
      <c r="A7996" s="1">
        <v>440495</v>
      </c>
      <c r="B7996" s="1" t="s">
        <v>1530</v>
      </c>
      <c r="C7996" s="1">
        <v>129546803</v>
      </c>
      <c r="D7996" s="1">
        <v>495</v>
      </c>
      <c r="E7996" s="1" t="s">
        <v>2030</v>
      </c>
      <c r="F7996" s="1" t="s">
        <v>235</v>
      </c>
      <c r="G7996" s="1" t="s">
        <v>226</v>
      </c>
      <c r="H7996" s="1" t="s">
        <v>240</v>
      </c>
    </row>
    <row r="7997" spans="1:8" x14ac:dyDescent="0.25">
      <c r="A7997" s="1">
        <v>440496</v>
      </c>
      <c r="B7997" s="1" t="s">
        <v>1530</v>
      </c>
      <c r="C7997" s="1">
        <v>129547203</v>
      </c>
      <c r="D7997" s="1">
        <v>496</v>
      </c>
      <c r="E7997" s="1" t="s">
        <v>2031</v>
      </c>
      <c r="F7997" s="1" t="s">
        <v>235</v>
      </c>
      <c r="G7997" s="1" t="s">
        <v>226</v>
      </c>
      <c r="H7997" s="1" t="s">
        <v>240</v>
      </c>
    </row>
    <row r="7998" spans="1:8" x14ac:dyDescent="0.25">
      <c r="A7998" s="1">
        <v>440497</v>
      </c>
      <c r="B7998" s="1" t="s">
        <v>1530</v>
      </c>
      <c r="C7998" s="1">
        <v>129547303</v>
      </c>
      <c r="D7998" s="1">
        <v>497</v>
      </c>
      <c r="E7998" s="1" t="s">
        <v>2032</v>
      </c>
      <c r="F7998" s="1" t="s">
        <v>235</v>
      </c>
      <c r="G7998" s="1" t="s">
        <v>226</v>
      </c>
      <c r="H7998" s="1" t="s">
        <v>240</v>
      </c>
    </row>
    <row r="7999" spans="1:8" x14ac:dyDescent="0.25">
      <c r="A7999" s="1">
        <v>440498</v>
      </c>
      <c r="B7999" s="1" t="s">
        <v>1530</v>
      </c>
      <c r="C7999" s="1">
        <v>129547603</v>
      </c>
      <c r="D7999" s="1">
        <v>498</v>
      </c>
      <c r="E7999" s="1" t="s">
        <v>2033</v>
      </c>
      <c r="F7999" s="1" t="s">
        <v>235</v>
      </c>
      <c r="G7999" s="1" t="s">
        <v>226</v>
      </c>
      <c r="H7999" s="1" t="s">
        <v>240</v>
      </c>
    </row>
    <row r="8000" spans="1:8" x14ac:dyDescent="0.25">
      <c r="A8000" s="1">
        <v>440499</v>
      </c>
      <c r="B8000" s="1" t="s">
        <v>1530</v>
      </c>
      <c r="C8000" s="1">
        <v>129547803</v>
      </c>
      <c r="D8000" s="1">
        <v>499</v>
      </c>
      <c r="E8000" s="1" t="s">
        <v>2034</v>
      </c>
      <c r="F8000" s="1" t="s">
        <v>235</v>
      </c>
      <c r="G8000" s="1" t="s">
        <v>226</v>
      </c>
      <c r="H8000" s="1" t="s">
        <v>240</v>
      </c>
    </row>
    <row r="8001" spans="1:8" x14ac:dyDescent="0.25">
      <c r="A8001" s="1">
        <v>440500</v>
      </c>
      <c r="B8001" s="1" t="s">
        <v>1530</v>
      </c>
      <c r="C8001" s="1">
        <v>129548803</v>
      </c>
      <c r="D8001" s="1">
        <v>500</v>
      </c>
      <c r="E8001" s="1" t="s">
        <v>2035</v>
      </c>
      <c r="F8001" s="1" t="s">
        <v>235</v>
      </c>
      <c r="G8001" s="1" t="s">
        <v>226</v>
      </c>
      <c r="H8001" s="1" t="s">
        <v>240</v>
      </c>
    </row>
    <row r="8002" spans="1:8" x14ac:dyDescent="0.25">
      <c r="A8002" s="1">
        <v>450001</v>
      </c>
      <c r="B8002" s="1" t="s">
        <v>1531</v>
      </c>
      <c r="C8002" s="1">
        <v>101260303</v>
      </c>
      <c r="D8002" s="1">
        <v>1</v>
      </c>
      <c r="E8002" s="1" t="s">
        <v>1536</v>
      </c>
      <c r="F8002" s="1" t="s">
        <v>228</v>
      </c>
      <c r="G8002" s="1" t="s">
        <v>161</v>
      </c>
      <c r="H8002" s="1" t="s">
        <v>240</v>
      </c>
    </row>
    <row r="8003" spans="1:8" x14ac:dyDescent="0.25">
      <c r="A8003" s="1">
        <v>450002</v>
      </c>
      <c r="B8003" s="1" t="s">
        <v>1531</v>
      </c>
      <c r="C8003" s="1">
        <v>101260803</v>
      </c>
      <c r="D8003" s="1">
        <v>2</v>
      </c>
      <c r="E8003" s="1" t="s">
        <v>1537</v>
      </c>
      <c r="F8003" s="1" t="s">
        <v>228</v>
      </c>
      <c r="G8003" s="1" t="s">
        <v>161</v>
      </c>
      <c r="H8003" s="1" t="s">
        <v>240</v>
      </c>
    </row>
    <row r="8004" spans="1:8" x14ac:dyDescent="0.25">
      <c r="A8004" s="1">
        <v>450003</v>
      </c>
      <c r="B8004" s="1" t="s">
        <v>1531</v>
      </c>
      <c r="C8004" s="1">
        <v>101261302</v>
      </c>
      <c r="D8004" s="1">
        <v>3</v>
      </c>
      <c r="E8004" s="1" t="s">
        <v>1538</v>
      </c>
      <c r="F8004" s="1" t="s">
        <v>228</v>
      </c>
      <c r="G8004" s="1" t="s">
        <v>161</v>
      </c>
      <c r="H8004" s="1" t="s">
        <v>240</v>
      </c>
    </row>
    <row r="8005" spans="1:8" x14ac:dyDescent="0.25">
      <c r="A8005" s="1">
        <v>450004</v>
      </c>
      <c r="B8005" s="1" t="s">
        <v>1531</v>
      </c>
      <c r="C8005" s="1">
        <v>101262903</v>
      </c>
      <c r="D8005" s="1">
        <v>4</v>
      </c>
      <c r="E8005" s="1" t="s">
        <v>1539</v>
      </c>
      <c r="F8005" s="1" t="s">
        <v>228</v>
      </c>
      <c r="G8005" s="1" t="s">
        <v>161</v>
      </c>
      <c r="H8005" s="1" t="s">
        <v>240</v>
      </c>
    </row>
    <row r="8006" spans="1:8" x14ac:dyDescent="0.25">
      <c r="A8006" s="1">
        <v>450005</v>
      </c>
      <c r="B8006" s="1" t="s">
        <v>1531</v>
      </c>
      <c r="C8006" s="1">
        <v>101264003</v>
      </c>
      <c r="D8006" s="1">
        <v>5</v>
      </c>
      <c r="E8006" s="1" t="s">
        <v>1540</v>
      </c>
      <c r="F8006" s="1" t="s">
        <v>228</v>
      </c>
      <c r="G8006" s="1" t="s">
        <v>161</v>
      </c>
      <c r="H8006" s="1" t="s">
        <v>240</v>
      </c>
    </row>
    <row r="8007" spans="1:8" x14ac:dyDescent="0.25">
      <c r="A8007" s="1">
        <v>450006</v>
      </c>
      <c r="B8007" s="1" t="s">
        <v>1531</v>
      </c>
      <c r="C8007" s="1">
        <v>101268003</v>
      </c>
      <c r="D8007" s="1">
        <v>6</v>
      </c>
      <c r="E8007" s="1" t="s">
        <v>1541</v>
      </c>
      <c r="F8007" s="1" t="s">
        <v>228</v>
      </c>
      <c r="G8007" s="1" t="s">
        <v>161</v>
      </c>
      <c r="H8007" s="1" t="s">
        <v>240</v>
      </c>
    </row>
    <row r="8008" spans="1:8" x14ac:dyDescent="0.25">
      <c r="A8008" s="1">
        <v>450007</v>
      </c>
      <c r="B8008" s="1" t="s">
        <v>1531</v>
      </c>
      <c r="C8008" s="1">
        <v>101301303</v>
      </c>
      <c r="D8008" s="1">
        <v>7</v>
      </c>
      <c r="E8008" s="1" t="s">
        <v>1542</v>
      </c>
      <c r="F8008" s="1" t="s">
        <v>228</v>
      </c>
      <c r="G8008" s="1" t="s">
        <v>162</v>
      </c>
      <c r="H8008" s="1" t="s">
        <v>240</v>
      </c>
    </row>
    <row r="8009" spans="1:8" x14ac:dyDescent="0.25">
      <c r="A8009" s="1">
        <v>450008</v>
      </c>
      <c r="B8009" s="1" t="s">
        <v>1531</v>
      </c>
      <c r="C8009" s="1">
        <v>101301403</v>
      </c>
      <c r="D8009" s="1">
        <v>8</v>
      </c>
      <c r="E8009" s="1" t="s">
        <v>1543</v>
      </c>
      <c r="F8009" s="1" t="s">
        <v>228</v>
      </c>
      <c r="G8009" s="1" t="s">
        <v>162</v>
      </c>
      <c r="H8009" s="1" t="s">
        <v>240</v>
      </c>
    </row>
    <row r="8010" spans="1:8" x14ac:dyDescent="0.25">
      <c r="A8010" s="1">
        <v>450009</v>
      </c>
      <c r="B8010" s="1" t="s">
        <v>1531</v>
      </c>
      <c r="C8010" s="1">
        <v>101303503</v>
      </c>
      <c r="D8010" s="1">
        <v>9</v>
      </c>
      <c r="E8010" s="1" t="s">
        <v>1544</v>
      </c>
      <c r="F8010" s="1" t="s">
        <v>228</v>
      </c>
      <c r="G8010" s="1" t="s">
        <v>162</v>
      </c>
      <c r="H8010" s="1" t="s">
        <v>240</v>
      </c>
    </row>
    <row r="8011" spans="1:8" x14ac:dyDescent="0.25">
      <c r="A8011" s="1">
        <v>450010</v>
      </c>
      <c r="B8011" s="1" t="s">
        <v>1531</v>
      </c>
      <c r="C8011" s="1">
        <v>101306503</v>
      </c>
      <c r="D8011" s="1">
        <v>10</v>
      </c>
      <c r="E8011" s="1" t="s">
        <v>1545</v>
      </c>
      <c r="F8011" s="1" t="s">
        <v>228</v>
      </c>
      <c r="G8011" s="1" t="s">
        <v>162</v>
      </c>
      <c r="H8011" s="1" t="s">
        <v>240</v>
      </c>
    </row>
    <row r="8012" spans="1:8" x14ac:dyDescent="0.25">
      <c r="A8012" s="1">
        <v>450011</v>
      </c>
      <c r="B8012" s="1" t="s">
        <v>1531</v>
      </c>
      <c r="C8012" s="1">
        <v>101308503</v>
      </c>
      <c r="D8012" s="1">
        <v>11</v>
      </c>
      <c r="E8012" s="1" t="s">
        <v>1546</v>
      </c>
      <c r="F8012" s="1" t="s">
        <v>228</v>
      </c>
      <c r="G8012" s="1" t="s">
        <v>162</v>
      </c>
      <c r="H8012" s="1" t="s">
        <v>240</v>
      </c>
    </row>
    <row r="8013" spans="1:8" x14ac:dyDescent="0.25">
      <c r="A8013" s="1">
        <v>450012</v>
      </c>
      <c r="B8013" s="1" t="s">
        <v>1531</v>
      </c>
      <c r="C8013" s="1">
        <v>101630504</v>
      </c>
      <c r="D8013" s="1">
        <v>12</v>
      </c>
      <c r="E8013" s="1" t="s">
        <v>1547</v>
      </c>
      <c r="F8013" s="1" t="s">
        <v>228</v>
      </c>
      <c r="G8013" s="1" t="s">
        <v>163</v>
      </c>
      <c r="H8013" s="1" t="s">
        <v>240</v>
      </c>
    </row>
    <row r="8014" spans="1:8" x14ac:dyDescent="0.25">
      <c r="A8014" s="1">
        <v>450013</v>
      </c>
      <c r="B8014" s="1" t="s">
        <v>1531</v>
      </c>
      <c r="C8014" s="1">
        <v>101630903</v>
      </c>
      <c r="D8014" s="1">
        <v>13</v>
      </c>
      <c r="E8014" s="1" t="s">
        <v>1548</v>
      </c>
      <c r="F8014" s="1" t="s">
        <v>228</v>
      </c>
      <c r="G8014" s="1" t="s">
        <v>163</v>
      </c>
      <c r="H8014" s="1" t="s">
        <v>240</v>
      </c>
    </row>
    <row r="8015" spans="1:8" x14ac:dyDescent="0.25">
      <c r="A8015" s="1">
        <v>450014</v>
      </c>
      <c r="B8015" s="1" t="s">
        <v>1531</v>
      </c>
      <c r="C8015" s="1">
        <v>101631003</v>
      </c>
      <c r="D8015" s="1">
        <v>14</v>
      </c>
      <c r="E8015" s="1" t="s">
        <v>1549</v>
      </c>
      <c r="F8015" s="1" t="s">
        <v>228</v>
      </c>
      <c r="G8015" s="1" t="s">
        <v>163</v>
      </c>
      <c r="H8015" s="1" t="s">
        <v>240</v>
      </c>
    </row>
    <row r="8016" spans="1:8" x14ac:dyDescent="0.25">
      <c r="A8016" s="1">
        <v>450015</v>
      </c>
      <c r="B8016" s="1" t="s">
        <v>1531</v>
      </c>
      <c r="C8016" s="1">
        <v>101631203</v>
      </c>
      <c r="D8016" s="1">
        <v>15</v>
      </c>
      <c r="E8016" s="1" t="s">
        <v>1550</v>
      </c>
      <c r="F8016" s="1" t="s">
        <v>228</v>
      </c>
      <c r="G8016" s="1" t="s">
        <v>163</v>
      </c>
      <c r="H8016" s="1" t="s">
        <v>240</v>
      </c>
    </row>
    <row r="8017" spans="1:8" x14ac:dyDescent="0.25">
      <c r="A8017" s="1">
        <v>450016</v>
      </c>
      <c r="B8017" s="1" t="s">
        <v>1531</v>
      </c>
      <c r="C8017" s="1">
        <v>101631503</v>
      </c>
      <c r="D8017" s="1">
        <v>16</v>
      </c>
      <c r="E8017" s="1" t="s">
        <v>1551</v>
      </c>
      <c r="F8017" s="1" t="s">
        <v>228</v>
      </c>
      <c r="G8017" s="1" t="s">
        <v>163</v>
      </c>
      <c r="H8017" s="1" t="s">
        <v>240</v>
      </c>
    </row>
    <row r="8018" spans="1:8" x14ac:dyDescent="0.25">
      <c r="A8018" s="1">
        <v>450017</v>
      </c>
      <c r="B8018" s="1" t="s">
        <v>1531</v>
      </c>
      <c r="C8018" s="1">
        <v>101631703</v>
      </c>
      <c r="D8018" s="1">
        <v>17</v>
      </c>
      <c r="E8018" s="1" t="s">
        <v>1552</v>
      </c>
      <c r="F8018" s="1" t="s">
        <v>228</v>
      </c>
      <c r="G8018" s="1" t="s">
        <v>163</v>
      </c>
      <c r="H8018" s="1" t="s">
        <v>240</v>
      </c>
    </row>
    <row r="8019" spans="1:8" x14ac:dyDescent="0.25">
      <c r="A8019" s="1">
        <v>450018</v>
      </c>
      <c r="B8019" s="1" t="s">
        <v>1531</v>
      </c>
      <c r="C8019" s="1">
        <v>101631803</v>
      </c>
      <c r="D8019" s="1">
        <v>18</v>
      </c>
      <c r="E8019" s="1" t="s">
        <v>1553</v>
      </c>
      <c r="F8019" s="1" t="s">
        <v>228</v>
      </c>
      <c r="G8019" s="1" t="s">
        <v>163</v>
      </c>
      <c r="H8019" s="1" t="s">
        <v>240</v>
      </c>
    </row>
    <row r="8020" spans="1:8" x14ac:dyDescent="0.25">
      <c r="A8020" s="1">
        <v>450019</v>
      </c>
      <c r="B8020" s="1" t="s">
        <v>1531</v>
      </c>
      <c r="C8020" s="1">
        <v>101631903</v>
      </c>
      <c r="D8020" s="1">
        <v>19</v>
      </c>
      <c r="E8020" s="1" t="s">
        <v>1554</v>
      </c>
      <c r="F8020" s="1" t="s">
        <v>228</v>
      </c>
      <c r="G8020" s="1" t="s">
        <v>163</v>
      </c>
      <c r="H8020" s="1" t="s">
        <v>240</v>
      </c>
    </row>
    <row r="8021" spans="1:8" x14ac:dyDescent="0.25">
      <c r="A8021" s="1">
        <v>450020</v>
      </c>
      <c r="B8021" s="1" t="s">
        <v>1531</v>
      </c>
      <c r="C8021" s="1">
        <v>101632403</v>
      </c>
      <c r="D8021" s="1">
        <v>20</v>
      </c>
      <c r="E8021" s="1" t="s">
        <v>1555</v>
      </c>
      <c r="F8021" s="1" t="s">
        <v>228</v>
      </c>
      <c r="G8021" s="1" t="s">
        <v>163</v>
      </c>
      <c r="H8021" s="1" t="s">
        <v>240</v>
      </c>
    </row>
    <row r="8022" spans="1:8" x14ac:dyDescent="0.25">
      <c r="A8022" s="1">
        <v>450021</v>
      </c>
      <c r="B8022" s="1" t="s">
        <v>1531</v>
      </c>
      <c r="C8022" s="1">
        <v>101633903</v>
      </c>
      <c r="D8022" s="1">
        <v>21</v>
      </c>
      <c r="E8022" s="1" t="s">
        <v>1556</v>
      </c>
      <c r="F8022" s="1" t="s">
        <v>228</v>
      </c>
      <c r="G8022" s="1" t="s">
        <v>163</v>
      </c>
      <c r="H8022" s="1" t="s">
        <v>240</v>
      </c>
    </row>
    <row r="8023" spans="1:8" x14ac:dyDescent="0.25">
      <c r="A8023" s="1">
        <v>450022</v>
      </c>
      <c r="B8023" s="1" t="s">
        <v>1531</v>
      </c>
      <c r="C8023" s="1">
        <v>101636503</v>
      </c>
      <c r="D8023" s="1">
        <v>22</v>
      </c>
      <c r="E8023" s="1" t="s">
        <v>1557</v>
      </c>
      <c r="F8023" s="1" t="s">
        <v>228</v>
      </c>
      <c r="G8023" s="1" t="s">
        <v>163</v>
      </c>
      <c r="H8023" s="1" t="s">
        <v>240</v>
      </c>
    </row>
    <row r="8024" spans="1:8" x14ac:dyDescent="0.25">
      <c r="A8024" s="1">
        <v>450023</v>
      </c>
      <c r="B8024" s="1" t="s">
        <v>1531</v>
      </c>
      <c r="C8024" s="1">
        <v>101637002</v>
      </c>
      <c r="D8024" s="1">
        <v>23</v>
      </c>
      <c r="E8024" s="1" t="s">
        <v>1558</v>
      </c>
      <c r="F8024" s="1" t="s">
        <v>228</v>
      </c>
      <c r="G8024" s="1" t="s">
        <v>163</v>
      </c>
      <c r="H8024" s="1" t="s">
        <v>240</v>
      </c>
    </row>
    <row r="8025" spans="1:8" x14ac:dyDescent="0.25">
      <c r="A8025" s="1">
        <v>450024</v>
      </c>
      <c r="B8025" s="1" t="s">
        <v>1531</v>
      </c>
      <c r="C8025" s="1">
        <v>101638003</v>
      </c>
      <c r="D8025" s="1">
        <v>24</v>
      </c>
      <c r="E8025" s="1" t="s">
        <v>1559</v>
      </c>
      <c r="F8025" s="1" t="s">
        <v>228</v>
      </c>
      <c r="G8025" s="1" t="s">
        <v>163</v>
      </c>
      <c r="H8025" s="1" t="s">
        <v>240</v>
      </c>
    </row>
    <row r="8026" spans="1:8" x14ac:dyDescent="0.25">
      <c r="A8026" s="1">
        <v>450025</v>
      </c>
      <c r="B8026" s="1" t="s">
        <v>1531</v>
      </c>
      <c r="C8026" s="1">
        <v>101638803</v>
      </c>
      <c r="D8026" s="1">
        <v>25</v>
      </c>
      <c r="E8026" s="1" t="s">
        <v>1560</v>
      </c>
      <c r="F8026" s="1" t="s">
        <v>228</v>
      </c>
      <c r="G8026" s="1" t="s">
        <v>163</v>
      </c>
      <c r="H8026" s="1" t="s">
        <v>240</v>
      </c>
    </row>
    <row r="8027" spans="1:8" x14ac:dyDescent="0.25">
      <c r="A8027" s="1">
        <v>450026</v>
      </c>
      <c r="B8027" s="1" t="s">
        <v>1531</v>
      </c>
      <c r="C8027" s="1">
        <v>102027451</v>
      </c>
      <c r="D8027" s="1">
        <v>26</v>
      </c>
      <c r="E8027" s="1" t="s">
        <v>1561</v>
      </c>
      <c r="F8027" s="1" t="s">
        <v>229</v>
      </c>
      <c r="G8027" s="1" t="s">
        <v>164</v>
      </c>
      <c r="H8027" s="1" t="s">
        <v>240</v>
      </c>
    </row>
    <row r="8028" spans="1:8" x14ac:dyDescent="0.25">
      <c r="A8028" s="1">
        <v>450027</v>
      </c>
      <c r="B8028" s="1" t="s">
        <v>1531</v>
      </c>
      <c r="C8028" s="1">
        <v>103020603</v>
      </c>
      <c r="D8028" s="1">
        <v>27</v>
      </c>
      <c r="E8028" s="1" t="s">
        <v>1562</v>
      </c>
      <c r="F8028" s="1" t="s">
        <v>229</v>
      </c>
      <c r="G8028" s="1" t="s">
        <v>164</v>
      </c>
      <c r="H8028" s="1" t="s">
        <v>240</v>
      </c>
    </row>
    <row r="8029" spans="1:8" x14ac:dyDescent="0.25">
      <c r="A8029" s="1">
        <v>450028</v>
      </c>
      <c r="B8029" s="1" t="s">
        <v>1531</v>
      </c>
      <c r="C8029" s="1">
        <v>103020753</v>
      </c>
      <c r="D8029" s="1">
        <v>28</v>
      </c>
      <c r="E8029" s="1" t="s">
        <v>1563</v>
      </c>
      <c r="F8029" s="1" t="s">
        <v>229</v>
      </c>
      <c r="G8029" s="1" t="s">
        <v>164</v>
      </c>
      <c r="H8029" s="1" t="s">
        <v>240</v>
      </c>
    </row>
    <row r="8030" spans="1:8" x14ac:dyDescent="0.25">
      <c r="A8030" s="1">
        <v>450029</v>
      </c>
      <c r="B8030" s="1" t="s">
        <v>1531</v>
      </c>
      <c r="C8030" s="1">
        <v>103021003</v>
      </c>
      <c r="D8030" s="1">
        <v>29</v>
      </c>
      <c r="E8030" s="1" t="s">
        <v>1564</v>
      </c>
      <c r="F8030" s="1" t="s">
        <v>229</v>
      </c>
      <c r="G8030" s="1" t="s">
        <v>164</v>
      </c>
      <c r="H8030" s="1" t="s">
        <v>240</v>
      </c>
    </row>
    <row r="8031" spans="1:8" x14ac:dyDescent="0.25">
      <c r="A8031" s="1">
        <v>450030</v>
      </c>
      <c r="B8031" s="1" t="s">
        <v>1531</v>
      </c>
      <c r="C8031" s="1">
        <v>103021102</v>
      </c>
      <c r="D8031" s="1">
        <v>30</v>
      </c>
      <c r="E8031" s="1" t="s">
        <v>1565</v>
      </c>
      <c r="F8031" s="1" t="s">
        <v>229</v>
      </c>
      <c r="G8031" s="1" t="s">
        <v>164</v>
      </c>
      <c r="H8031" s="1" t="s">
        <v>240</v>
      </c>
    </row>
    <row r="8032" spans="1:8" x14ac:dyDescent="0.25">
      <c r="A8032" s="1">
        <v>450031</v>
      </c>
      <c r="B8032" s="1" t="s">
        <v>1531</v>
      </c>
      <c r="C8032" s="1">
        <v>103021252</v>
      </c>
      <c r="D8032" s="1">
        <v>31</v>
      </c>
      <c r="E8032" s="1" t="s">
        <v>1566</v>
      </c>
      <c r="F8032" s="1" t="s">
        <v>229</v>
      </c>
      <c r="G8032" s="1" t="s">
        <v>164</v>
      </c>
      <c r="H8032" s="1" t="s">
        <v>240</v>
      </c>
    </row>
    <row r="8033" spans="1:8" x14ac:dyDescent="0.25">
      <c r="A8033" s="1">
        <v>450032</v>
      </c>
      <c r="B8033" s="1" t="s">
        <v>1531</v>
      </c>
      <c r="C8033" s="1">
        <v>103021453</v>
      </c>
      <c r="D8033" s="1">
        <v>32</v>
      </c>
      <c r="E8033" s="1" t="s">
        <v>1567</v>
      </c>
      <c r="F8033" s="1" t="s">
        <v>229</v>
      </c>
      <c r="G8033" s="1" t="s">
        <v>164</v>
      </c>
      <c r="H8033" s="1" t="s">
        <v>240</v>
      </c>
    </row>
    <row r="8034" spans="1:8" x14ac:dyDescent="0.25">
      <c r="A8034" s="1">
        <v>450033</v>
      </c>
      <c r="B8034" s="1" t="s">
        <v>1531</v>
      </c>
      <c r="C8034" s="1">
        <v>103021603</v>
      </c>
      <c r="D8034" s="1">
        <v>33</v>
      </c>
      <c r="E8034" s="1" t="s">
        <v>1568</v>
      </c>
      <c r="F8034" s="1" t="s">
        <v>229</v>
      </c>
      <c r="G8034" s="1" t="s">
        <v>164</v>
      </c>
      <c r="H8034" s="1" t="s">
        <v>240</v>
      </c>
    </row>
    <row r="8035" spans="1:8" x14ac:dyDescent="0.25">
      <c r="A8035" s="1">
        <v>450034</v>
      </c>
      <c r="B8035" s="1" t="s">
        <v>1531</v>
      </c>
      <c r="C8035" s="1">
        <v>103021752</v>
      </c>
      <c r="D8035" s="1">
        <v>34</v>
      </c>
      <c r="E8035" s="1" t="s">
        <v>1569</v>
      </c>
      <c r="F8035" s="1" t="s">
        <v>229</v>
      </c>
      <c r="G8035" s="1" t="s">
        <v>164</v>
      </c>
      <c r="H8035" s="1" t="s">
        <v>240</v>
      </c>
    </row>
    <row r="8036" spans="1:8" x14ac:dyDescent="0.25">
      <c r="A8036" s="1">
        <v>450035</v>
      </c>
      <c r="B8036" s="1" t="s">
        <v>1531</v>
      </c>
      <c r="C8036" s="1">
        <v>103021903</v>
      </c>
      <c r="D8036" s="1">
        <v>35</v>
      </c>
      <c r="E8036" s="1" t="s">
        <v>1570</v>
      </c>
      <c r="F8036" s="1" t="s">
        <v>229</v>
      </c>
      <c r="G8036" s="1" t="s">
        <v>164</v>
      </c>
      <c r="H8036" s="1" t="s">
        <v>240</v>
      </c>
    </row>
    <row r="8037" spans="1:8" x14ac:dyDescent="0.25">
      <c r="A8037" s="1">
        <v>450036</v>
      </c>
      <c r="B8037" s="1" t="s">
        <v>1531</v>
      </c>
      <c r="C8037" s="1">
        <v>103022103</v>
      </c>
      <c r="D8037" s="1">
        <v>36</v>
      </c>
      <c r="E8037" s="1" t="s">
        <v>1571</v>
      </c>
      <c r="F8037" s="1" t="s">
        <v>229</v>
      </c>
      <c r="G8037" s="1" t="s">
        <v>164</v>
      </c>
      <c r="H8037" s="1" t="s">
        <v>240</v>
      </c>
    </row>
    <row r="8038" spans="1:8" x14ac:dyDescent="0.25">
      <c r="A8038" s="1">
        <v>450037</v>
      </c>
      <c r="B8038" s="1" t="s">
        <v>1531</v>
      </c>
      <c r="C8038" s="1">
        <v>103022253</v>
      </c>
      <c r="D8038" s="1">
        <v>37</v>
      </c>
      <c r="E8038" s="1" t="s">
        <v>1572</v>
      </c>
      <c r="F8038" s="1" t="s">
        <v>229</v>
      </c>
      <c r="G8038" s="1" t="s">
        <v>164</v>
      </c>
      <c r="H8038" s="1" t="s">
        <v>240</v>
      </c>
    </row>
    <row r="8039" spans="1:8" x14ac:dyDescent="0.25">
      <c r="A8039" s="1">
        <v>450038</v>
      </c>
      <c r="B8039" s="1" t="s">
        <v>1531</v>
      </c>
      <c r="C8039" s="1">
        <v>103022503</v>
      </c>
      <c r="D8039" s="1">
        <v>38</v>
      </c>
      <c r="E8039" s="1" t="s">
        <v>1573</v>
      </c>
      <c r="F8039" s="1" t="s">
        <v>229</v>
      </c>
      <c r="G8039" s="1" t="s">
        <v>164</v>
      </c>
      <c r="H8039" s="1" t="s">
        <v>240</v>
      </c>
    </row>
    <row r="8040" spans="1:8" x14ac:dyDescent="0.25">
      <c r="A8040" s="1">
        <v>450039</v>
      </c>
      <c r="B8040" s="1" t="s">
        <v>1531</v>
      </c>
      <c r="C8040" s="1">
        <v>103022803</v>
      </c>
      <c r="D8040" s="1">
        <v>39</v>
      </c>
      <c r="E8040" s="1" t="s">
        <v>1574</v>
      </c>
      <c r="F8040" s="1" t="s">
        <v>229</v>
      </c>
      <c r="G8040" s="1" t="s">
        <v>164</v>
      </c>
      <c r="H8040" s="1" t="s">
        <v>240</v>
      </c>
    </row>
    <row r="8041" spans="1:8" x14ac:dyDescent="0.25">
      <c r="A8041" s="1">
        <v>450040</v>
      </c>
      <c r="B8041" s="1" t="s">
        <v>1531</v>
      </c>
      <c r="C8041" s="1">
        <v>103023153</v>
      </c>
      <c r="D8041" s="1">
        <v>40</v>
      </c>
      <c r="E8041" s="1" t="s">
        <v>1575</v>
      </c>
      <c r="F8041" s="1" t="s">
        <v>229</v>
      </c>
      <c r="G8041" s="1" t="s">
        <v>164</v>
      </c>
      <c r="H8041" s="1" t="s">
        <v>240</v>
      </c>
    </row>
    <row r="8042" spans="1:8" x14ac:dyDescent="0.25">
      <c r="A8042" s="1">
        <v>450041</v>
      </c>
      <c r="B8042" s="1" t="s">
        <v>1531</v>
      </c>
      <c r="C8042" s="1">
        <v>103023912</v>
      </c>
      <c r="D8042" s="1">
        <v>41</v>
      </c>
      <c r="E8042" s="1" t="s">
        <v>1576</v>
      </c>
      <c r="F8042" s="1" t="s">
        <v>229</v>
      </c>
      <c r="G8042" s="1" t="s">
        <v>164</v>
      </c>
      <c r="H8042" s="1" t="s">
        <v>240</v>
      </c>
    </row>
    <row r="8043" spans="1:8" x14ac:dyDescent="0.25">
      <c r="A8043" s="1">
        <v>450042</v>
      </c>
      <c r="B8043" s="1" t="s">
        <v>1531</v>
      </c>
      <c r="C8043" s="1">
        <v>103024102</v>
      </c>
      <c r="D8043" s="1">
        <v>42</v>
      </c>
      <c r="E8043" s="1" t="s">
        <v>1577</v>
      </c>
      <c r="F8043" s="1" t="s">
        <v>229</v>
      </c>
      <c r="G8043" s="1" t="s">
        <v>164</v>
      </c>
      <c r="H8043" s="1" t="s">
        <v>240</v>
      </c>
    </row>
    <row r="8044" spans="1:8" x14ac:dyDescent="0.25">
      <c r="A8044" s="1">
        <v>450043</v>
      </c>
      <c r="B8044" s="1" t="s">
        <v>1531</v>
      </c>
      <c r="C8044" s="1">
        <v>103024603</v>
      </c>
      <c r="D8044" s="1">
        <v>43</v>
      </c>
      <c r="E8044" s="1" t="s">
        <v>1578</v>
      </c>
      <c r="F8044" s="1" t="s">
        <v>229</v>
      </c>
      <c r="G8044" s="1" t="s">
        <v>164</v>
      </c>
      <c r="H8044" s="1" t="s">
        <v>240</v>
      </c>
    </row>
    <row r="8045" spans="1:8" x14ac:dyDescent="0.25">
      <c r="A8045" s="1">
        <v>450044</v>
      </c>
      <c r="B8045" s="1" t="s">
        <v>1531</v>
      </c>
      <c r="C8045" s="1">
        <v>103024753</v>
      </c>
      <c r="D8045" s="1">
        <v>44</v>
      </c>
      <c r="E8045" s="1" t="s">
        <v>1579</v>
      </c>
      <c r="F8045" s="1" t="s">
        <v>229</v>
      </c>
      <c r="G8045" s="1" t="s">
        <v>164</v>
      </c>
      <c r="H8045" s="1" t="s">
        <v>240</v>
      </c>
    </row>
    <row r="8046" spans="1:8" x14ac:dyDescent="0.25">
      <c r="A8046" s="1">
        <v>450045</v>
      </c>
      <c r="B8046" s="1" t="s">
        <v>1531</v>
      </c>
      <c r="C8046" s="1">
        <v>103025002</v>
      </c>
      <c r="D8046" s="1">
        <v>45</v>
      </c>
      <c r="E8046" s="1" t="s">
        <v>1580</v>
      </c>
      <c r="F8046" s="1" t="s">
        <v>229</v>
      </c>
      <c r="G8046" s="1" t="s">
        <v>164</v>
      </c>
      <c r="H8046" s="1" t="s">
        <v>240</v>
      </c>
    </row>
    <row r="8047" spans="1:8" x14ac:dyDescent="0.25">
      <c r="A8047" s="1">
        <v>450046</v>
      </c>
      <c r="B8047" s="1" t="s">
        <v>1531</v>
      </c>
      <c r="C8047" s="1">
        <v>103026002</v>
      </c>
      <c r="D8047" s="1">
        <v>46</v>
      </c>
      <c r="E8047" s="1" t="s">
        <v>1581</v>
      </c>
      <c r="F8047" s="1" t="s">
        <v>229</v>
      </c>
      <c r="G8047" s="1" t="s">
        <v>164</v>
      </c>
      <c r="H8047" s="1" t="s">
        <v>240</v>
      </c>
    </row>
    <row r="8048" spans="1:8" x14ac:dyDescent="0.25">
      <c r="A8048" s="1">
        <v>450047</v>
      </c>
      <c r="B8048" s="1" t="s">
        <v>1531</v>
      </c>
      <c r="C8048" s="1">
        <v>103026303</v>
      </c>
      <c r="D8048" s="1">
        <v>47</v>
      </c>
      <c r="E8048" s="1" t="s">
        <v>1582</v>
      </c>
      <c r="F8048" s="1" t="s">
        <v>229</v>
      </c>
      <c r="G8048" s="1" t="s">
        <v>164</v>
      </c>
      <c r="H8048" s="1" t="s">
        <v>240</v>
      </c>
    </row>
    <row r="8049" spans="1:8" x14ac:dyDescent="0.25">
      <c r="A8049" s="1">
        <v>450048</v>
      </c>
      <c r="B8049" s="1" t="s">
        <v>1531</v>
      </c>
      <c r="C8049" s="1">
        <v>103026343</v>
      </c>
      <c r="D8049" s="1">
        <v>48</v>
      </c>
      <c r="E8049" s="1" t="s">
        <v>1583</v>
      </c>
      <c r="F8049" s="1" t="s">
        <v>229</v>
      </c>
      <c r="G8049" s="1" t="s">
        <v>164</v>
      </c>
      <c r="H8049" s="1" t="s">
        <v>240</v>
      </c>
    </row>
    <row r="8050" spans="1:8" x14ac:dyDescent="0.25">
      <c r="A8050" s="1">
        <v>450049</v>
      </c>
      <c r="B8050" s="1" t="s">
        <v>1531</v>
      </c>
      <c r="C8050" s="1">
        <v>103026402</v>
      </c>
      <c r="D8050" s="1">
        <v>49</v>
      </c>
      <c r="E8050" s="1" t="s">
        <v>1584</v>
      </c>
      <c r="F8050" s="1" t="s">
        <v>229</v>
      </c>
      <c r="G8050" s="1" t="s">
        <v>164</v>
      </c>
      <c r="H8050" s="1" t="s">
        <v>240</v>
      </c>
    </row>
    <row r="8051" spans="1:8" x14ac:dyDescent="0.25">
      <c r="A8051" s="1">
        <v>450050</v>
      </c>
      <c r="B8051" s="1" t="s">
        <v>1531</v>
      </c>
      <c r="C8051" s="1">
        <v>103026852</v>
      </c>
      <c r="D8051" s="1">
        <v>50</v>
      </c>
      <c r="E8051" s="1" t="s">
        <v>1585</v>
      </c>
      <c r="F8051" s="1" t="s">
        <v>229</v>
      </c>
      <c r="G8051" s="1" t="s">
        <v>164</v>
      </c>
      <c r="H8051" s="1" t="s">
        <v>240</v>
      </c>
    </row>
    <row r="8052" spans="1:8" x14ac:dyDescent="0.25">
      <c r="A8052" s="1">
        <v>450051</v>
      </c>
      <c r="B8052" s="1" t="s">
        <v>1531</v>
      </c>
      <c r="C8052" s="1">
        <v>103026873</v>
      </c>
      <c r="D8052" s="1">
        <v>51</v>
      </c>
      <c r="E8052" s="1" t="s">
        <v>1586</v>
      </c>
      <c r="F8052" s="1" t="s">
        <v>229</v>
      </c>
      <c r="G8052" s="1" t="s">
        <v>164</v>
      </c>
      <c r="H8052" s="1" t="s">
        <v>240</v>
      </c>
    </row>
    <row r="8053" spans="1:8" x14ac:dyDescent="0.25">
      <c r="A8053" s="1">
        <v>450052</v>
      </c>
      <c r="B8053" s="1" t="s">
        <v>1531</v>
      </c>
      <c r="C8053" s="1">
        <v>103026902</v>
      </c>
      <c r="D8053" s="1">
        <v>52</v>
      </c>
      <c r="E8053" s="1" t="s">
        <v>1587</v>
      </c>
      <c r="F8053" s="1" t="s">
        <v>229</v>
      </c>
      <c r="G8053" s="1" t="s">
        <v>164</v>
      </c>
      <c r="H8053" s="1" t="s">
        <v>240</v>
      </c>
    </row>
    <row r="8054" spans="1:8" x14ac:dyDescent="0.25">
      <c r="A8054" s="1">
        <v>450053</v>
      </c>
      <c r="B8054" s="1" t="s">
        <v>1531</v>
      </c>
      <c r="C8054" s="1">
        <v>103027352</v>
      </c>
      <c r="D8054" s="1">
        <v>53</v>
      </c>
      <c r="E8054" s="1" t="s">
        <v>1588</v>
      </c>
      <c r="F8054" s="1" t="s">
        <v>229</v>
      </c>
      <c r="G8054" s="1" t="s">
        <v>164</v>
      </c>
      <c r="H8054" s="1" t="s">
        <v>240</v>
      </c>
    </row>
    <row r="8055" spans="1:8" x14ac:dyDescent="0.25">
      <c r="A8055" s="1">
        <v>450054</v>
      </c>
      <c r="B8055" s="1" t="s">
        <v>1531</v>
      </c>
      <c r="C8055" s="1">
        <v>103027503</v>
      </c>
      <c r="D8055" s="1">
        <v>54</v>
      </c>
      <c r="E8055" s="1" t="s">
        <v>1589</v>
      </c>
      <c r="F8055" s="1" t="s">
        <v>229</v>
      </c>
      <c r="G8055" s="1" t="s">
        <v>164</v>
      </c>
      <c r="H8055" s="1" t="s">
        <v>240</v>
      </c>
    </row>
    <row r="8056" spans="1:8" x14ac:dyDescent="0.25">
      <c r="A8056" s="1">
        <v>450055</v>
      </c>
      <c r="B8056" s="1" t="s">
        <v>1531</v>
      </c>
      <c r="C8056" s="1">
        <v>103027753</v>
      </c>
      <c r="D8056" s="1">
        <v>55</v>
      </c>
      <c r="E8056" s="1" t="s">
        <v>1590</v>
      </c>
      <c r="F8056" s="1" t="s">
        <v>229</v>
      </c>
      <c r="G8056" s="1" t="s">
        <v>164</v>
      </c>
      <c r="H8056" s="1" t="s">
        <v>240</v>
      </c>
    </row>
    <row r="8057" spans="1:8" x14ac:dyDescent="0.25">
      <c r="A8057" s="1">
        <v>450056</v>
      </c>
      <c r="B8057" s="1" t="s">
        <v>1531</v>
      </c>
      <c r="C8057" s="1">
        <v>103028203</v>
      </c>
      <c r="D8057" s="1">
        <v>56</v>
      </c>
      <c r="E8057" s="1" t="s">
        <v>1591</v>
      </c>
      <c r="F8057" s="1" t="s">
        <v>229</v>
      </c>
      <c r="G8057" s="1" t="s">
        <v>164</v>
      </c>
      <c r="H8057" s="1" t="s">
        <v>240</v>
      </c>
    </row>
    <row r="8058" spans="1:8" x14ac:dyDescent="0.25">
      <c r="A8058" s="1">
        <v>450057</v>
      </c>
      <c r="B8058" s="1" t="s">
        <v>1531</v>
      </c>
      <c r="C8058" s="1">
        <v>103028302</v>
      </c>
      <c r="D8058" s="1">
        <v>57</v>
      </c>
      <c r="E8058" s="1" t="s">
        <v>1592</v>
      </c>
      <c r="F8058" s="1" t="s">
        <v>229</v>
      </c>
      <c r="G8058" s="1" t="s">
        <v>164</v>
      </c>
      <c r="H8058" s="1" t="s">
        <v>240</v>
      </c>
    </row>
    <row r="8059" spans="1:8" x14ac:dyDescent="0.25">
      <c r="A8059" s="1">
        <v>450058</v>
      </c>
      <c r="B8059" s="1" t="s">
        <v>1531</v>
      </c>
      <c r="C8059" s="1">
        <v>103028653</v>
      </c>
      <c r="D8059" s="1">
        <v>58</v>
      </c>
      <c r="E8059" s="1" t="s">
        <v>1593</v>
      </c>
      <c r="F8059" s="1" t="s">
        <v>229</v>
      </c>
      <c r="G8059" s="1" t="s">
        <v>164</v>
      </c>
      <c r="H8059" s="1" t="s">
        <v>240</v>
      </c>
    </row>
    <row r="8060" spans="1:8" x14ac:dyDescent="0.25">
      <c r="A8060" s="1">
        <v>450059</v>
      </c>
      <c r="B8060" s="1" t="s">
        <v>1531</v>
      </c>
      <c r="C8060" s="1">
        <v>103028703</v>
      </c>
      <c r="D8060" s="1">
        <v>59</v>
      </c>
      <c r="E8060" s="1" t="s">
        <v>1594</v>
      </c>
      <c r="F8060" s="1" t="s">
        <v>229</v>
      </c>
      <c r="G8060" s="1" t="s">
        <v>164</v>
      </c>
      <c r="H8060" s="1" t="s">
        <v>240</v>
      </c>
    </row>
    <row r="8061" spans="1:8" x14ac:dyDescent="0.25">
      <c r="A8061" s="1">
        <v>450060</v>
      </c>
      <c r="B8061" s="1" t="s">
        <v>1531</v>
      </c>
      <c r="C8061" s="1">
        <v>103028753</v>
      </c>
      <c r="D8061" s="1">
        <v>60</v>
      </c>
      <c r="E8061" s="1" t="s">
        <v>1595</v>
      </c>
      <c r="F8061" s="1" t="s">
        <v>229</v>
      </c>
      <c r="G8061" s="1" t="s">
        <v>164</v>
      </c>
      <c r="H8061" s="1" t="s">
        <v>240</v>
      </c>
    </row>
    <row r="8062" spans="1:8" x14ac:dyDescent="0.25">
      <c r="A8062" s="1">
        <v>450061</v>
      </c>
      <c r="B8062" s="1" t="s">
        <v>1531</v>
      </c>
      <c r="C8062" s="1">
        <v>103028833</v>
      </c>
      <c r="D8062" s="1">
        <v>61</v>
      </c>
      <c r="E8062" s="1" t="s">
        <v>1596</v>
      </c>
      <c r="F8062" s="1" t="s">
        <v>229</v>
      </c>
      <c r="G8062" s="1" t="s">
        <v>164</v>
      </c>
      <c r="H8062" s="1" t="s">
        <v>240</v>
      </c>
    </row>
    <row r="8063" spans="1:8" x14ac:dyDescent="0.25">
      <c r="A8063" s="1">
        <v>450062</v>
      </c>
      <c r="B8063" s="1" t="s">
        <v>1531</v>
      </c>
      <c r="C8063" s="1">
        <v>103028853</v>
      </c>
      <c r="D8063" s="1">
        <v>62</v>
      </c>
      <c r="E8063" s="1" t="s">
        <v>1597</v>
      </c>
      <c r="F8063" s="1" t="s">
        <v>229</v>
      </c>
      <c r="G8063" s="1" t="s">
        <v>164</v>
      </c>
      <c r="H8063" s="1" t="s">
        <v>240</v>
      </c>
    </row>
    <row r="8064" spans="1:8" x14ac:dyDescent="0.25">
      <c r="A8064" s="1">
        <v>450063</v>
      </c>
      <c r="B8064" s="1" t="s">
        <v>1531</v>
      </c>
      <c r="C8064" s="1">
        <v>103029203</v>
      </c>
      <c r="D8064" s="1">
        <v>63</v>
      </c>
      <c r="E8064" s="1" t="s">
        <v>1598</v>
      </c>
      <c r="F8064" s="1" t="s">
        <v>229</v>
      </c>
      <c r="G8064" s="1" t="s">
        <v>164</v>
      </c>
      <c r="H8064" s="1" t="s">
        <v>240</v>
      </c>
    </row>
    <row r="8065" spans="1:8" x14ac:dyDescent="0.25">
      <c r="A8065" s="1">
        <v>450064</v>
      </c>
      <c r="B8065" s="1" t="s">
        <v>1531</v>
      </c>
      <c r="C8065" s="1">
        <v>103029403</v>
      </c>
      <c r="D8065" s="1">
        <v>64</v>
      </c>
      <c r="E8065" s="1" t="s">
        <v>1599</v>
      </c>
      <c r="F8065" s="1" t="s">
        <v>229</v>
      </c>
      <c r="G8065" s="1" t="s">
        <v>164</v>
      </c>
      <c r="H8065" s="1" t="s">
        <v>240</v>
      </c>
    </row>
    <row r="8066" spans="1:8" x14ac:dyDescent="0.25">
      <c r="A8066" s="1">
        <v>450065</v>
      </c>
      <c r="B8066" s="1" t="s">
        <v>1531</v>
      </c>
      <c r="C8066" s="1">
        <v>103029553</v>
      </c>
      <c r="D8066" s="1">
        <v>65</v>
      </c>
      <c r="E8066" s="1" t="s">
        <v>1600</v>
      </c>
      <c r="F8066" s="1" t="s">
        <v>229</v>
      </c>
      <c r="G8066" s="1" t="s">
        <v>164</v>
      </c>
      <c r="H8066" s="1" t="s">
        <v>240</v>
      </c>
    </row>
    <row r="8067" spans="1:8" x14ac:dyDescent="0.25">
      <c r="A8067" s="1">
        <v>450066</v>
      </c>
      <c r="B8067" s="1" t="s">
        <v>1531</v>
      </c>
      <c r="C8067" s="1">
        <v>103029603</v>
      </c>
      <c r="D8067" s="1">
        <v>66</v>
      </c>
      <c r="E8067" s="1" t="s">
        <v>1601</v>
      </c>
      <c r="F8067" s="1" t="s">
        <v>229</v>
      </c>
      <c r="G8067" s="1" t="s">
        <v>164</v>
      </c>
      <c r="H8067" s="1" t="s">
        <v>240</v>
      </c>
    </row>
    <row r="8068" spans="1:8" x14ac:dyDescent="0.25">
      <c r="A8068" s="1">
        <v>450067</v>
      </c>
      <c r="B8068" s="1" t="s">
        <v>1531</v>
      </c>
      <c r="C8068" s="1">
        <v>103029803</v>
      </c>
      <c r="D8068" s="1">
        <v>67</v>
      </c>
      <c r="E8068" s="1" t="s">
        <v>1602</v>
      </c>
      <c r="F8068" s="1" t="s">
        <v>229</v>
      </c>
      <c r="G8068" s="1" t="s">
        <v>164</v>
      </c>
      <c r="H8068" s="1" t="s">
        <v>240</v>
      </c>
    </row>
    <row r="8069" spans="1:8" x14ac:dyDescent="0.25">
      <c r="A8069" s="1">
        <v>450068</v>
      </c>
      <c r="B8069" s="1" t="s">
        <v>1531</v>
      </c>
      <c r="C8069" s="1">
        <v>103029902</v>
      </c>
      <c r="D8069" s="1">
        <v>68</v>
      </c>
      <c r="E8069" s="1" t="s">
        <v>1603</v>
      </c>
      <c r="F8069" s="1" t="s">
        <v>229</v>
      </c>
      <c r="G8069" s="1" t="s">
        <v>164</v>
      </c>
      <c r="H8069" s="1" t="s">
        <v>240</v>
      </c>
    </row>
    <row r="8070" spans="1:8" x14ac:dyDescent="0.25">
      <c r="A8070" s="1">
        <v>450069</v>
      </c>
      <c r="B8070" s="1" t="s">
        <v>1531</v>
      </c>
      <c r="C8070" s="1">
        <v>104101252</v>
      </c>
      <c r="D8070" s="1">
        <v>69</v>
      </c>
      <c r="E8070" s="1" t="s">
        <v>1604</v>
      </c>
      <c r="F8070" s="1" t="s">
        <v>230</v>
      </c>
      <c r="G8070" s="1" t="s">
        <v>165</v>
      </c>
      <c r="H8070" s="1" t="s">
        <v>240</v>
      </c>
    </row>
    <row r="8071" spans="1:8" x14ac:dyDescent="0.25">
      <c r="A8071" s="1">
        <v>450070</v>
      </c>
      <c r="B8071" s="1" t="s">
        <v>1531</v>
      </c>
      <c r="C8071" s="1">
        <v>104103603</v>
      </c>
      <c r="D8071" s="1">
        <v>70</v>
      </c>
      <c r="E8071" s="1" t="s">
        <v>1605</v>
      </c>
      <c r="F8071" s="1" t="s">
        <v>230</v>
      </c>
      <c r="G8071" s="1" t="s">
        <v>165</v>
      </c>
      <c r="H8071" s="1" t="s">
        <v>240</v>
      </c>
    </row>
    <row r="8072" spans="1:8" x14ac:dyDescent="0.25">
      <c r="A8072" s="1">
        <v>450071</v>
      </c>
      <c r="B8072" s="1" t="s">
        <v>1531</v>
      </c>
      <c r="C8072" s="1">
        <v>104105003</v>
      </c>
      <c r="D8072" s="1">
        <v>71</v>
      </c>
      <c r="E8072" s="1" t="s">
        <v>1606</v>
      </c>
      <c r="F8072" s="1" t="s">
        <v>230</v>
      </c>
      <c r="G8072" s="1" t="s">
        <v>165</v>
      </c>
      <c r="H8072" s="1" t="s">
        <v>240</v>
      </c>
    </row>
    <row r="8073" spans="1:8" x14ac:dyDescent="0.25">
      <c r="A8073" s="1">
        <v>450072</v>
      </c>
      <c r="B8073" s="1" t="s">
        <v>1531</v>
      </c>
      <c r="C8073" s="1">
        <v>104105353</v>
      </c>
      <c r="D8073" s="1">
        <v>72</v>
      </c>
      <c r="E8073" s="1" t="s">
        <v>1607</v>
      </c>
      <c r="F8073" s="1" t="s">
        <v>230</v>
      </c>
      <c r="G8073" s="1" t="s">
        <v>165</v>
      </c>
      <c r="H8073" s="1" t="s">
        <v>240</v>
      </c>
    </row>
    <row r="8074" spans="1:8" x14ac:dyDescent="0.25">
      <c r="A8074" s="1">
        <v>450073</v>
      </c>
      <c r="B8074" s="1" t="s">
        <v>1531</v>
      </c>
      <c r="C8074" s="1">
        <v>104107503</v>
      </c>
      <c r="D8074" s="1">
        <v>73</v>
      </c>
      <c r="E8074" s="1" t="s">
        <v>1608</v>
      </c>
      <c r="F8074" s="1" t="s">
        <v>230</v>
      </c>
      <c r="G8074" s="1" t="s">
        <v>165</v>
      </c>
      <c r="H8074" s="1" t="s">
        <v>240</v>
      </c>
    </row>
    <row r="8075" spans="1:8" x14ac:dyDescent="0.25">
      <c r="A8075" s="1">
        <v>450074</v>
      </c>
      <c r="B8075" s="1" t="s">
        <v>1531</v>
      </c>
      <c r="C8075" s="1">
        <v>104107803</v>
      </c>
      <c r="D8075" s="1">
        <v>74</v>
      </c>
      <c r="E8075" s="1" t="s">
        <v>1609</v>
      </c>
      <c r="F8075" s="1" t="s">
        <v>230</v>
      </c>
      <c r="G8075" s="1" t="s">
        <v>165</v>
      </c>
      <c r="H8075" s="1" t="s">
        <v>240</v>
      </c>
    </row>
    <row r="8076" spans="1:8" x14ac:dyDescent="0.25">
      <c r="A8076" s="1">
        <v>450075</v>
      </c>
      <c r="B8076" s="1" t="s">
        <v>1531</v>
      </c>
      <c r="C8076" s="1">
        <v>104107903</v>
      </c>
      <c r="D8076" s="1">
        <v>75</v>
      </c>
      <c r="E8076" s="1" t="s">
        <v>1610</v>
      </c>
      <c r="F8076" s="1" t="s">
        <v>230</v>
      </c>
      <c r="G8076" s="1" t="s">
        <v>165</v>
      </c>
      <c r="H8076" s="1" t="s">
        <v>240</v>
      </c>
    </row>
    <row r="8077" spans="1:8" x14ac:dyDescent="0.25">
      <c r="A8077" s="1">
        <v>450076</v>
      </c>
      <c r="B8077" s="1" t="s">
        <v>1531</v>
      </c>
      <c r="C8077" s="1">
        <v>104372003</v>
      </c>
      <c r="D8077" s="1">
        <v>76</v>
      </c>
      <c r="E8077" s="1" t="s">
        <v>1611</v>
      </c>
      <c r="F8077" s="1" t="s">
        <v>230</v>
      </c>
      <c r="G8077" s="1" t="s">
        <v>166</v>
      </c>
      <c r="H8077" s="1" t="s">
        <v>240</v>
      </c>
    </row>
    <row r="8078" spans="1:8" x14ac:dyDescent="0.25">
      <c r="A8078" s="1">
        <v>450077</v>
      </c>
      <c r="B8078" s="1" t="s">
        <v>1531</v>
      </c>
      <c r="C8078" s="1">
        <v>104374003</v>
      </c>
      <c r="D8078" s="1">
        <v>77</v>
      </c>
      <c r="E8078" s="1" t="s">
        <v>1612</v>
      </c>
      <c r="F8078" s="1" t="s">
        <v>230</v>
      </c>
      <c r="G8078" s="1" t="s">
        <v>166</v>
      </c>
      <c r="H8078" s="1" t="s">
        <v>240</v>
      </c>
    </row>
    <row r="8079" spans="1:8" x14ac:dyDescent="0.25">
      <c r="A8079" s="1">
        <v>450078</v>
      </c>
      <c r="B8079" s="1" t="s">
        <v>1531</v>
      </c>
      <c r="C8079" s="1">
        <v>104375003</v>
      </c>
      <c r="D8079" s="1">
        <v>78</v>
      </c>
      <c r="E8079" s="1" t="s">
        <v>1613</v>
      </c>
      <c r="F8079" s="1" t="s">
        <v>230</v>
      </c>
      <c r="G8079" s="1" t="s">
        <v>166</v>
      </c>
      <c r="H8079" s="1" t="s">
        <v>240</v>
      </c>
    </row>
    <row r="8080" spans="1:8" x14ac:dyDescent="0.25">
      <c r="A8080" s="1">
        <v>450079</v>
      </c>
      <c r="B8080" s="1" t="s">
        <v>1531</v>
      </c>
      <c r="C8080" s="1">
        <v>104375203</v>
      </c>
      <c r="D8080" s="1">
        <v>79</v>
      </c>
      <c r="E8080" s="1" t="s">
        <v>1614</v>
      </c>
      <c r="F8080" s="1" t="s">
        <v>230</v>
      </c>
      <c r="G8080" s="1" t="s">
        <v>166</v>
      </c>
      <c r="H8080" s="1" t="s">
        <v>240</v>
      </c>
    </row>
    <row r="8081" spans="1:8" x14ac:dyDescent="0.25">
      <c r="A8081" s="1">
        <v>450080</v>
      </c>
      <c r="B8081" s="1" t="s">
        <v>1531</v>
      </c>
      <c r="C8081" s="1">
        <v>104375302</v>
      </c>
      <c r="D8081" s="1">
        <v>80</v>
      </c>
      <c r="E8081" s="1" t="s">
        <v>1615</v>
      </c>
      <c r="F8081" s="1" t="s">
        <v>230</v>
      </c>
      <c r="G8081" s="1" t="s">
        <v>166</v>
      </c>
      <c r="H8081" s="1" t="s">
        <v>240</v>
      </c>
    </row>
    <row r="8082" spans="1:8" x14ac:dyDescent="0.25">
      <c r="A8082" s="1">
        <v>450081</v>
      </c>
      <c r="B8082" s="1" t="s">
        <v>1531</v>
      </c>
      <c r="C8082" s="1">
        <v>104376203</v>
      </c>
      <c r="D8082" s="1">
        <v>81</v>
      </c>
      <c r="E8082" s="1" t="s">
        <v>1616</v>
      </c>
      <c r="F8082" s="1" t="s">
        <v>230</v>
      </c>
      <c r="G8082" s="1" t="s">
        <v>166</v>
      </c>
      <c r="H8082" s="1" t="s">
        <v>240</v>
      </c>
    </row>
    <row r="8083" spans="1:8" x14ac:dyDescent="0.25">
      <c r="A8083" s="1">
        <v>450082</v>
      </c>
      <c r="B8083" s="1" t="s">
        <v>1531</v>
      </c>
      <c r="C8083" s="1">
        <v>104377003</v>
      </c>
      <c r="D8083" s="1">
        <v>82</v>
      </c>
      <c r="E8083" s="1" t="s">
        <v>1617</v>
      </c>
      <c r="F8083" s="1" t="s">
        <v>230</v>
      </c>
      <c r="G8083" s="1" t="s">
        <v>166</v>
      </c>
      <c r="H8083" s="1" t="s">
        <v>240</v>
      </c>
    </row>
    <row r="8084" spans="1:8" x14ac:dyDescent="0.25">
      <c r="A8084" s="1">
        <v>450083</v>
      </c>
      <c r="B8084" s="1" t="s">
        <v>1531</v>
      </c>
      <c r="C8084" s="1">
        <v>104378003</v>
      </c>
      <c r="D8084" s="1">
        <v>83</v>
      </c>
      <c r="E8084" s="1" t="s">
        <v>1618</v>
      </c>
      <c r="F8084" s="1" t="s">
        <v>230</v>
      </c>
      <c r="G8084" s="1" t="s">
        <v>166</v>
      </c>
      <c r="H8084" s="1" t="s">
        <v>240</v>
      </c>
    </row>
    <row r="8085" spans="1:8" x14ac:dyDescent="0.25">
      <c r="A8085" s="1">
        <v>450084</v>
      </c>
      <c r="B8085" s="1" t="s">
        <v>1531</v>
      </c>
      <c r="C8085" s="1">
        <v>104431304</v>
      </c>
      <c r="D8085" s="1">
        <v>84</v>
      </c>
      <c r="E8085" s="1" t="s">
        <v>1619</v>
      </c>
      <c r="F8085" s="1" t="s">
        <v>230</v>
      </c>
      <c r="G8085" s="1" t="s">
        <v>167</v>
      </c>
      <c r="H8085" s="1" t="s">
        <v>240</v>
      </c>
    </row>
    <row r="8086" spans="1:8" x14ac:dyDescent="0.25">
      <c r="A8086" s="1">
        <v>450085</v>
      </c>
      <c r="B8086" s="1" t="s">
        <v>1531</v>
      </c>
      <c r="C8086" s="1">
        <v>104432503</v>
      </c>
      <c r="D8086" s="1">
        <v>85</v>
      </c>
      <c r="E8086" s="1" t="s">
        <v>1620</v>
      </c>
      <c r="F8086" s="1" t="s">
        <v>230</v>
      </c>
      <c r="G8086" s="1" t="s">
        <v>167</v>
      </c>
      <c r="H8086" s="1" t="s">
        <v>240</v>
      </c>
    </row>
    <row r="8087" spans="1:8" x14ac:dyDescent="0.25">
      <c r="A8087" s="1">
        <v>450086</v>
      </c>
      <c r="B8087" s="1" t="s">
        <v>1531</v>
      </c>
      <c r="C8087" s="1">
        <v>104432803</v>
      </c>
      <c r="D8087" s="1">
        <v>86</v>
      </c>
      <c r="E8087" s="1" t="s">
        <v>1621</v>
      </c>
      <c r="F8087" s="1" t="s">
        <v>230</v>
      </c>
      <c r="G8087" s="1" t="s">
        <v>167</v>
      </c>
      <c r="H8087" s="1" t="s">
        <v>240</v>
      </c>
    </row>
    <row r="8088" spans="1:8" x14ac:dyDescent="0.25">
      <c r="A8088" s="1">
        <v>450087</v>
      </c>
      <c r="B8088" s="1" t="s">
        <v>1531</v>
      </c>
      <c r="C8088" s="1">
        <v>104432903</v>
      </c>
      <c r="D8088" s="1">
        <v>87</v>
      </c>
      <c r="E8088" s="1" t="s">
        <v>1622</v>
      </c>
      <c r="F8088" s="1" t="s">
        <v>230</v>
      </c>
      <c r="G8088" s="1" t="s">
        <v>167</v>
      </c>
      <c r="H8088" s="1" t="s">
        <v>240</v>
      </c>
    </row>
    <row r="8089" spans="1:8" x14ac:dyDescent="0.25">
      <c r="A8089" s="1">
        <v>450088</v>
      </c>
      <c r="B8089" s="1" t="s">
        <v>1531</v>
      </c>
      <c r="C8089" s="1">
        <v>104433303</v>
      </c>
      <c r="D8089" s="1">
        <v>88</v>
      </c>
      <c r="E8089" s="1" t="s">
        <v>1623</v>
      </c>
      <c r="F8089" s="1" t="s">
        <v>230</v>
      </c>
      <c r="G8089" s="1" t="s">
        <v>167</v>
      </c>
      <c r="H8089" s="1" t="s">
        <v>240</v>
      </c>
    </row>
    <row r="8090" spans="1:8" x14ac:dyDescent="0.25">
      <c r="A8090" s="1">
        <v>450089</v>
      </c>
      <c r="B8090" s="1" t="s">
        <v>1531</v>
      </c>
      <c r="C8090" s="1">
        <v>104433604</v>
      </c>
      <c r="D8090" s="1">
        <v>89</v>
      </c>
      <c r="E8090" s="1" t="s">
        <v>1624</v>
      </c>
      <c r="F8090" s="1" t="s">
        <v>230</v>
      </c>
      <c r="G8090" s="1" t="s">
        <v>167</v>
      </c>
      <c r="H8090" s="1" t="s">
        <v>240</v>
      </c>
    </row>
    <row r="8091" spans="1:8" x14ac:dyDescent="0.25">
      <c r="A8091" s="1">
        <v>450090</v>
      </c>
      <c r="B8091" s="1" t="s">
        <v>1531</v>
      </c>
      <c r="C8091" s="1">
        <v>104433903</v>
      </c>
      <c r="D8091" s="1">
        <v>90</v>
      </c>
      <c r="E8091" s="1" t="s">
        <v>1625</v>
      </c>
      <c r="F8091" s="1" t="s">
        <v>230</v>
      </c>
      <c r="G8091" s="1" t="s">
        <v>167</v>
      </c>
      <c r="H8091" s="1" t="s">
        <v>240</v>
      </c>
    </row>
    <row r="8092" spans="1:8" x14ac:dyDescent="0.25">
      <c r="A8092" s="1">
        <v>450091</v>
      </c>
      <c r="B8092" s="1" t="s">
        <v>1531</v>
      </c>
      <c r="C8092" s="1">
        <v>104435003</v>
      </c>
      <c r="D8092" s="1">
        <v>91</v>
      </c>
      <c r="E8092" s="1" t="s">
        <v>1626</v>
      </c>
      <c r="F8092" s="1" t="s">
        <v>230</v>
      </c>
      <c r="G8092" s="1" t="s">
        <v>167</v>
      </c>
      <c r="H8092" s="1" t="s">
        <v>240</v>
      </c>
    </row>
    <row r="8093" spans="1:8" x14ac:dyDescent="0.25">
      <c r="A8093" s="1">
        <v>450092</v>
      </c>
      <c r="B8093" s="1" t="s">
        <v>1531</v>
      </c>
      <c r="C8093" s="1">
        <v>104435303</v>
      </c>
      <c r="D8093" s="1">
        <v>92</v>
      </c>
      <c r="E8093" s="1" t="s">
        <v>1627</v>
      </c>
      <c r="F8093" s="1" t="s">
        <v>230</v>
      </c>
      <c r="G8093" s="1" t="s">
        <v>167</v>
      </c>
      <c r="H8093" s="1" t="s">
        <v>240</v>
      </c>
    </row>
    <row r="8094" spans="1:8" x14ac:dyDescent="0.25">
      <c r="A8094" s="1">
        <v>450093</v>
      </c>
      <c r="B8094" s="1" t="s">
        <v>1531</v>
      </c>
      <c r="C8094" s="1">
        <v>104435603</v>
      </c>
      <c r="D8094" s="1">
        <v>93</v>
      </c>
      <c r="E8094" s="1" t="s">
        <v>1628</v>
      </c>
      <c r="F8094" s="1" t="s">
        <v>230</v>
      </c>
      <c r="G8094" s="1" t="s">
        <v>167</v>
      </c>
      <c r="H8094" s="1" t="s">
        <v>240</v>
      </c>
    </row>
    <row r="8095" spans="1:8" x14ac:dyDescent="0.25">
      <c r="A8095" s="1">
        <v>450094</v>
      </c>
      <c r="B8095" s="1" t="s">
        <v>1531</v>
      </c>
      <c r="C8095" s="1">
        <v>104435703</v>
      </c>
      <c r="D8095" s="1">
        <v>94</v>
      </c>
      <c r="E8095" s="1" t="s">
        <v>1629</v>
      </c>
      <c r="F8095" s="1" t="s">
        <v>230</v>
      </c>
      <c r="G8095" s="1" t="s">
        <v>167</v>
      </c>
      <c r="H8095" s="1" t="s">
        <v>240</v>
      </c>
    </row>
    <row r="8096" spans="1:8" x14ac:dyDescent="0.25">
      <c r="A8096" s="1">
        <v>450095</v>
      </c>
      <c r="B8096" s="1" t="s">
        <v>1531</v>
      </c>
      <c r="C8096" s="1">
        <v>104437503</v>
      </c>
      <c r="D8096" s="1">
        <v>95</v>
      </c>
      <c r="E8096" s="1" t="s">
        <v>1630</v>
      </c>
      <c r="F8096" s="1" t="s">
        <v>230</v>
      </c>
      <c r="G8096" s="1" t="s">
        <v>167</v>
      </c>
      <c r="H8096" s="1" t="s">
        <v>240</v>
      </c>
    </row>
    <row r="8097" spans="1:8" x14ac:dyDescent="0.25">
      <c r="A8097" s="1">
        <v>450096</v>
      </c>
      <c r="B8097" s="1" t="s">
        <v>1531</v>
      </c>
      <c r="C8097" s="1">
        <v>105201033</v>
      </c>
      <c r="D8097" s="1">
        <v>96</v>
      </c>
      <c r="E8097" s="1" t="s">
        <v>1631</v>
      </c>
      <c r="F8097" s="1" t="s">
        <v>231</v>
      </c>
      <c r="G8097" s="1" t="s">
        <v>168</v>
      </c>
      <c r="H8097" s="1" t="s">
        <v>240</v>
      </c>
    </row>
    <row r="8098" spans="1:8" x14ac:dyDescent="0.25">
      <c r="A8098" s="1">
        <v>450097</v>
      </c>
      <c r="B8098" s="1" t="s">
        <v>1531</v>
      </c>
      <c r="C8098" s="1">
        <v>105201352</v>
      </c>
      <c r="D8098" s="1">
        <v>97</v>
      </c>
      <c r="E8098" s="1" t="s">
        <v>1632</v>
      </c>
      <c r="F8098" s="1" t="s">
        <v>231</v>
      </c>
      <c r="G8098" s="1" t="s">
        <v>168</v>
      </c>
      <c r="H8098" s="1" t="s">
        <v>240</v>
      </c>
    </row>
    <row r="8099" spans="1:8" x14ac:dyDescent="0.25">
      <c r="A8099" s="1">
        <v>450098</v>
      </c>
      <c r="B8099" s="1" t="s">
        <v>1531</v>
      </c>
      <c r="C8099" s="1">
        <v>105204703</v>
      </c>
      <c r="D8099" s="1">
        <v>98</v>
      </c>
      <c r="E8099" s="1" t="s">
        <v>1633</v>
      </c>
      <c r="F8099" s="1" t="s">
        <v>231</v>
      </c>
      <c r="G8099" s="1" t="s">
        <v>168</v>
      </c>
      <c r="H8099" s="1" t="s">
        <v>240</v>
      </c>
    </row>
    <row r="8100" spans="1:8" x14ac:dyDescent="0.25">
      <c r="A8100" s="1">
        <v>450099</v>
      </c>
      <c r="B8100" s="1" t="s">
        <v>1531</v>
      </c>
      <c r="C8100" s="1">
        <v>105251453</v>
      </c>
      <c r="D8100" s="1">
        <v>99</v>
      </c>
      <c r="E8100" s="1" t="s">
        <v>1634</v>
      </c>
      <c r="F8100" s="1" t="s">
        <v>231</v>
      </c>
      <c r="G8100" s="1" t="s">
        <v>169</v>
      </c>
      <c r="H8100" s="1" t="s">
        <v>240</v>
      </c>
    </row>
    <row r="8101" spans="1:8" x14ac:dyDescent="0.25">
      <c r="A8101" s="1">
        <v>450100</v>
      </c>
      <c r="B8101" s="1" t="s">
        <v>1531</v>
      </c>
      <c r="C8101" s="1">
        <v>105252602</v>
      </c>
      <c r="D8101" s="1">
        <v>100</v>
      </c>
      <c r="E8101" s="1" t="s">
        <v>1635</v>
      </c>
      <c r="F8101" s="1" t="s">
        <v>231</v>
      </c>
      <c r="G8101" s="1" t="s">
        <v>169</v>
      </c>
      <c r="H8101" s="1" t="s">
        <v>240</v>
      </c>
    </row>
    <row r="8102" spans="1:8" x14ac:dyDescent="0.25">
      <c r="A8102" s="1">
        <v>450101</v>
      </c>
      <c r="B8102" s="1" t="s">
        <v>1531</v>
      </c>
      <c r="C8102" s="1">
        <v>105253303</v>
      </c>
      <c r="D8102" s="1">
        <v>101</v>
      </c>
      <c r="E8102" s="1" t="s">
        <v>1636</v>
      </c>
      <c r="F8102" s="1" t="s">
        <v>231</v>
      </c>
      <c r="G8102" s="1" t="s">
        <v>169</v>
      </c>
      <c r="H8102" s="1" t="s">
        <v>240</v>
      </c>
    </row>
    <row r="8103" spans="1:8" x14ac:dyDescent="0.25">
      <c r="A8103" s="1">
        <v>450102</v>
      </c>
      <c r="B8103" s="1" t="s">
        <v>1531</v>
      </c>
      <c r="C8103" s="1">
        <v>105253553</v>
      </c>
      <c r="D8103" s="1">
        <v>102</v>
      </c>
      <c r="E8103" s="1" t="s">
        <v>1637</v>
      </c>
      <c r="F8103" s="1" t="s">
        <v>231</v>
      </c>
      <c r="G8103" s="1" t="s">
        <v>169</v>
      </c>
      <c r="H8103" s="1" t="s">
        <v>240</v>
      </c>
    </row>
    <row r="8104" spans="1:8" x14ac:dyDescent="0.25">
      <c r="A8104" s="1">
        <v>450103</v>
      </c>
      <c r="B8104" s="1" t="s">
        <v>1531</v>
      </c>
      <c r="C8104" s="1">
        <v>105253903</v>
      </c>
      <c r="D8104" s="1">
        <v>103</v>
      </c>
      <c r="E8104" s="1" t="s">
        <v>1638</v>
      </c>
      <c r="F8104" s="1" t="s">
        <v>231</v>
      </c>
      <c r="G8104" s="1" t="s">
        <v>169</v>
      </c>
      <c r="H8104" s="1" t="s">
        <v>240</v>
      </c>
    </row>
    <row r="8105" spans="1:8" x14ac:dyDescent="0.25">
      <c r="A8105" s="1">
        <v>450104</v>
      </c>
      <c r="B8105" s="1" t="s">
        <v>1531</v>
      </c>
      <c r="C8105" s="1">
        <v>105254053</v>
      </c>
      <c r="D8105" s="1">
        <v>104</v>
      </c>
      <c r="E8105" s="1" t="s">
        <v>1639</v>
      </c>
      <c r="F8105" s="1" t="s">
        <v>231</v>
      </c>
      <c r="G8105" s="1" t="s">
        <v>169</v>
      </c>
      <c r="H8105" s="1" t="s">
        <v>240</v>
      </c>
    </row>
    <row r="8106" spans="1:8" x14ac:dyDescent="0.25">
      <c r="A8106" s="1">
        <v>450105</v>
      </c>
      <c r="B8106" s="1" t="s">
        <v>1531</v>
      </c>
      <c r="C8106" s="1">
        <v>105254353</v>
      </c>
      <c r="D8106" s="1">
        <v>105</v>
      </c>
      <c r="E8106" s="1" t="s">
        <v>1640</v>
      </c>
      <c r="F8106" s="1" t="s">
        <v>231</v>
      </c>
      <c r="G8106" s="1" t="s">
        <v>169</v>
      </c>
      <c r="H8106" s="1" t="s">
        <v>240</v>
      </c>
    </row>
    <row r="8107" spans="1:8" x14ac:dyDescent="0.25">
      <c r="A8107" s="1">
        <v>450106</v>
      </c>
      <c r="B8107" s="1" t="s">
        <v>1531</v>
      </c>
      <c r="C8107" s="1">
        <v>105256553</v>
      </c>
      <c r="D8107" s="1">
        <v>106</v>
      </c>
      <c r="E8107" s="1" t="s">
        <v>1641</v>
      </c>
      <c r="F8107" s="1" t="s">
        <v>231</v>
      </c>
      <c r="G8107" s="1" t="s">
        <v>169</v>
      </c>
      <c r="H8107" s="1" t="s">
        <v>240</v>
      </c>
    </row>
    <row r="8108" spans="1:8" x14ac:dyDescent="0.25">
      <c r="A8108" s="1">
        <v>450107</v>
      </c>
      <c r="B8108" s="1" t="s">
        <v>1531</v>
      </c>
      <c r="C8108" s="1">
        <v>105257602</v>
      </c>
      <c r="D8108" s="1">
        <v>107</v>
      </c>
      <c r="E8108" s="1" t="s">
        <v>1642</v>
      </c>
      <c r="F8108" s="1" t="s">
        <v>231</v>
      </c>
      <c r="G8108" s="1" t="s">
        <v>169</v>
      </c>
      <c r="H8108" s="1" t="s">
        <v>240</v>
      </c>
    </row>
    <row r="8109" spans="1:8" x14ac:dyDescent="0.25">
      <c r="A8109" s="1">
        <v>450108</v>
      </c>
      <c r="B8109" s="1" t="s">
        <v>1531</v>
      </c>
      <c r="C8109" s="1">
        <v>105258303</v>
      </c>
      <c r="D8109" s="1">
        <v>108</v>
      </c>
      <c r="E8109" s="1" t="s">
        <v>1643</v>
      </c>
      <c r="F8109" s="1" t="s">
        <v>231</v>
      </c>
      <c r="G8109" s="1" t="s">
        <v>169</v>
      </c>
      <c r="H8109" s="1" t="s">
        <v>240</v>
      </c>
    </row>
    <row r="8110" spans="1:8" x14ac:dyDescent="0.25">
      <c r="A8110" s="1">
        <v>450109</v>
      </c>
      <c r="B8110" s="1" t="s">
        <v>1531</v>
      </c>
      <c r="C8110" s="1">
        <v>105258503</v>
      </c>
      <c r="D8110" s="1">
        <v>109</v>
      </c>
      <c r="E8110" s="1" t="s">
        <v>1644</v>
      </c>
      <c r="F8110" s="1" t="s">
        <v>231</v>
      </c>
      <c r="G8110" s="1" t="s">
        <v>169</v>
      </c>
      <c r="H8110" s="1" t="s">
        <v>240</v>
      </c>
    </row>
    <row r="8111" spans="1:8" x14ac:dyDescent="0.25">
      <c r="A8111" s="1">
        <v>450110</v>
      </c>
      <c r="B8111" s="1" t="s">
        <v>1531</v>
      </c>
      <c r="C8111" s="1">
        <v>105259103</v>
      </c>
      <c r="D8111" s="1">
        <v>110</v>
      </c>
      <c r="E8111" s="1" t="s">
        <v>1645</v>
      </c>
      <c r="F8111" s="1" t="s">
        <v>231</v>
      </c>
      <c r="G8111" s="1" t="s">
        <v>169</v>
      </c>
      <c r="H8111" s="1" t="s">
        <v>240</v>
      </c>
    </row>
    <row r="8112" spans="1:8" x14ac:dyDescent="0.25">
      <c r="A8112" s="1">
        <v>450111</v>
      </c>
      <c r="B8112" s="1" t="s">
        <v>1531</v>
      </c>
      <c r="C8112" s="1">
        <v>105259703</v>
      </c>
      <c r="D8112" s="1">
        <v>111</v>
      </c>
      <c r="E8112" s="1" t="s">
        <v>1646</v>
      </c>
      <c r="F8112" s="1" t="s">
        <v>231</v>
      </c>
      <c r="G8112" s="1" t="s">
        <v>169</v>
      </c>
      <c r="H8112" s="1" t="s">
        <v>240</v>
      </c>
    </row>
    <row r="8113" spans="1:8" x14ac:dyDescent="0.25">
      <c r="A8113" s="1">
        <v>450112</v>
      </c>
      <c r="B8113" s="1" t="s">
        <v>1531</v>
      </c>
      <c r="C8113" s="1">
        <v>105628302</v>
      </c>
      <c r="D8113" s="1">
        <v>112</v>
      </c>
      <c r="E8113" s="1" t="s">
        <v>1647</v>
      </c>
      <c r="F8113" s="1" t="s">
        <v>231</v>
      </c>
      <c r="G8113" s="1" t="s">
        <v>170</v>
      </c>
      <c r="H8113" s="1" t="s">
        <v>240</v>
      </c>
    </row>
    <row r="8114" spans="1:8" x14ac:dyDescent="0.25">
      <c r="A8114" s="1">
        <v>450113</v>
      </c>
      <c r="B8114" s="1" t="s">
        <v>1531</v>
      </c>
      <c r="C8114" s="1">
        <v>106160303</v>
      </c>
      <c r="D8114" s="1">
        <v>113</v>
      </c>
      <c r="E8114" s="1" t="s">
        <v>1648</v>
      </c>
      <c r="F8114" s="1" t="s">
        <v>230</v>
      </c>
      <c r="G8114" s="1" t="s">
        <v>171</v>
      </c>
      <c r="H8114" s="1" t="s">
        <v>240</v>
      </c>
    </row>
    <row r="8115" spans="1:8" x14ac:dyDescent="0.25">
      <c r="A8115" s="1">
        <v>450114</v>
      </c>
      <c r="B8115" s="1" t="s">
        <v>1531</v>
      </c>
      <c r="C8115" s="1">
        <v>106161203</v>
      </c>
      <c r="D8115" s="1">
        <v>114</v>
      </c>
      <c r="E8115" s="1" t="s">
        <v>1649</v>
      </c>
      <c r="F8115" s="1" t="s">
        <v>230</v>
      </c>
      <c r="G8115" s="1" t="s">
        <v>171</v>
      </c>
      <c r="H8115" s="1" t="s">
        <v>240</v>
      </c>
    </row>
    <row r="8116" spans="1:8" x14ac:dyDescent="0.25">
      <c r="A8116" s="1">
        <v>450115</v>
      </c>
      <c r="B8116" s="1" t="s">
        <v>1531</v>
      </c>
      <c r="C8116" s="1">
        <v>106161703</v>
      </c>
      <c r="D8116" s="1">
        <v>115</v>
      </c>
      <c r="E8116" s="1" t="s">
        <v>1650</v>
      </c>
      <c r="F8116" s="1" t="s">
        <v>230</v>
      </c>
      <c r="G8116" s="1" t="s">
        <v>171</v>
      </c>
      <c r="H8116" s="1" t="s">
        <v>240</v>
      </c>
    </row>
    <row r="8117" spans="1:8" x14ac:dyDescent="0.25">
      <c r="A8117" s="1">
        <v>450116</v>
      </c>
      <c r="B8117" s="1" t="s">
        <v>1531</v>
      </c>
      <c r="C8117" s="1">
        <v>106166503</v>
      </c>
      <c r="D8117" s="1">
        <v>116</v>
      </c>
      <c r="E8117" s="1" t="s">
        <v>1651</v>
      </c>
      <c r="F8117" s="1" t="s">
        <v>230</v>
      </c>
      <c r="G8117" s="1" t="s">
        <v>171</v>
      </c>
      <c r="H8117" s="1" t="s">
        <v>240</v>
      </c>
    </row>
    <row r="8118" spans="1:8" x14ac:dyDescent="0.25">
      <c r="A8118" s="1">
        <v>450117</v>
      </c>
      <c r="B8118" s="1" t="s">
        <v>1531</v>
      </c>
      <c r="C8118" s="1">
        <v>106167504</v>
      </c>
      <c r="D8118" s="1">
        <v>117</v>
      </c>
      <c r="E8118" s="1" t="s">
        <v>1652</v>
      </c>
      <c r="F8118" s="1" t="s">
        <v>230</v>
      </c>
      <c r="G8118" s="1" t="s">
        <v>171</v>
      </c>
      <c r="H8118" s="1" t="s">
        <v>240</v>
      </c>
    </row>
    <row r="8119" spans="1:8" x14ac:dyDescent="0.25">
      <c r="A8119" s="1">
        <v>450118</v>
      </c>
      <c r="B8119" s="1" t="s">
        <v>1531</v>
      </c>
      <c r="C8119" s="1">
        <v>106168003</v>
      </c>
      <c r="D8119" s="1">
        <v>118</v>
      </c>
      <c r="E8119" s="1" t="s">
        <v>1653</v>
      </c>
      <c r="F8119" s="1" t="s">
        <v>230</v>
      </c>
      <c r="G8119" s="1" t="s">
        <v>171</v>
      </c>
      <c r="H8119" s="1" t="s">
        <v>240</v>
      </c>
    </row>
    <row r="8120" spans="1:8" x14ac:dyDescent="0.25">
      <c r="A8120" s="1">
        <v>450119</v>
      </c>
      <c r="B8120" s="1" t="s">
        <v>1531</v>
      </c>
      <c r="C8120" s="1">
        <v>106169003</v>
      </c>
      <c r="D8120" s="1">
        <v>119</v>
      </c>
      <c r="E8120" s="1" t="s">
        <v>1654</v>
      </c>
      <c r="F8120" s="1" t="s">
        <v>230</v>
      </c>
      <c r="G8120" s="1" t="s">
        <v>171</v>
      </c>
      <c r="H8120" s="1" t="s">
        <v>240</v>
      </c>
    </row>
    <row r="8121" spans="1:8" x14ac:dyDescent="0.25">
      <c r="A8121" s="1">
        <v>450120</v>
      </c>
      <c r="B8121" s="1" t="s">
        <v>1531</v>
      </c>
      <c r="C8121" s="1">
        <v>106172003</v>
      </c>
      <c r="D8121" s="1">
        <v>120</v>
      </c>
      <c r="E8121" s="1" t="s">
        <v>1655</v>
      </c>
      <c r="F8121" s="1" t="s">
        <v>232</v>
      </c>
      <c r="G8121" s="1" t="s">
        <v>172</v>
      </c>
      <c r="H8121" s="1" t="s">
        <v>240</v>
      </c>
    </row>
    <row r="8122" spans="1:8" x14ac:dyDescent="0.25">
      <c r="A8122" s="1">
        <v>450121</v>
      </c>
      <c r="B8122" s="1" t="s">
        <v>1531</v>
      </c>
      <c r="C8122" s="1">
        <v>106272003</v>
      </c>
      <c r="D8122" s="1">
        <v>121</v>
      </c>
      <c r="E8122" s="1" t="s">
        <v>1656</v>
      </c>
      <c r="F8122" s="1" t="s">
        <v>231</v>
      </c>
      <c r="G8122" s="1" t="s">
        <v>173</v>
      </c>
      <c r="H8122" s="1" t="s">
        <v>240</v>
      </c>
    </row>
    <row r="8123" spans="1:8" x14ac:dyDescent="0.25">
      <c r="A8123" s="1">
        <v>450122</v>
      </c>
      <c r="B8123" s="1" t="s">
        <v>1531</v>
      </c>
      <c r="C8123" s="1">
        <v>106330703</v>
      </c>
      <c r="D8123" s="1">
        <v>122</v>
      </c>
      <c r="E8123" s="1" t="s">
        <v>1657</v>
      </c>
      <c r="F8123" s="1" t="s">
        <v>233</v>
      </c>
      <c r="G8123" s="1" t="s">
        <v>174</v>
      </c>
      <c r="H8123" s="1" t="s">
        <v>240</v>
      </c>
    </row>
    <row r="8124" spans="1:8" x14ac:dyDescent="0.25">
      <c r="A8124" s="1">
        <v>450123</v>
      </c>
      <c r="B8124" s="1" t="s">
        <v>1531</v>
      </c>
      <c r="C8124" s="1">
        <v>106330803</v>
      </c>
      <c r="D8124" s="1">
        <v>123</v>
      </c>
      <c r="E8124" s="1" t="s">
        <v>1658</v>
      </c>
      <c r="F8124" s="1" t="s">
        <v>233</v>
      </c>
      <c r="G8124" s="1" t="s">
        <v>174</v>
      </c>
      <c r="H8124" s="1" t="s">
        <v>240</v>
      </c>
    </row>
    <row r="8125" spans="1:8" x14ac:dyDescent="0.25">
      <c r="A8125" s="1">
        <v>450124</v>
      </c>
      <c r="B8125" s="1" t="s">
        <v>1531</v>
      </c>
      <c r="C8125" s="1">
        <v>106338003</v>
      </c>
      <c r="D8125" s="1">
        <v>124</v>
      </c>
      <c r="E8125" s="1" t="s">
        <v>1659</v>
      </c>
      <c r="F8125" s="1" t="s">
        <v>233</v>
      </c>
      <c r="G8125" s="1" t="s">
        <v>174</v>
      </c>
      <c r="H8125" s="1" t="s">
        <v>240</v>
      </c>
    </row>
    <row r="8126" spans="1:8" x14ac:dyDescent="0.25">
      <c r="A8126" s="1">
        <v>450125</v>
      </c>
      <c r="B8126" s="1" t="s">
        <v>1531</v>
      </c>
      <c r="C8126" s="1">
        <v>106611303</v>
      </c>
      <c r="D8126" s="1">
        <v>125</v>
      </c>
      <c r="E8126" s="1" t="s">
        <v>1660</v>
      </c>
      <c r="F8126" s="1" t="s">
        <v>231</v>
      </c>
      <c r="G8126" s="1" t="s">
        <v>175</v>
      </c>
      <c r="H8126" s="1" t="s">
        <v>240</v>
      </c>
    </row>
    <row r="8127" spans="1:8" x14ac:dyDescent="0.25">
      <c r="A8127" s="1">
        <v>450126</v>
      </c>
      <c r="B8127" s="1" t="s">
        <v>1531</v>
      </c>
      <c r="C8127" s="1">
        <v>106612203</v>
      </c>
      <c r="D8127" s="1">
        <v>126</v>
      </c>
      <c r="E8127" s="1" t="s">
        <v>1661</v>
      </c>
      <c r="F8127" s="1" t="s">
        <v>231</v>
      </c>
      <c r="G8127" s="1" t="s">
        <v>175</v>
      </c>
      <c r="H8127" s="1" t="s">
        <v>240</v>
      </c>
    </row>
    <row r="8128" spans="1:8" x14ac:dyDescent="0.25">
      <c r="A8128" s="1">
        <v>450127</v>
      </c>
      <c r="B8128" s="1" t="s">
        <v>1531</v>
      </c>
      <c r="C8128" s="1">
        <v>106616203</v>
      </c>
      <c r="D8128" s="1">
        <v>127</v>
      </c>
      <c r="E8128" s="1" t="s">
        <v>1662</v>
      </c>
      <c r="F8128" s="1" t="s">
        <v>231</v>
      </c>
      <c r="G8128" s="1" t="s">
        <v>175</v>
      </c>
      <c r="H8128" s="1" t="s">
        <v>240</v>
      </c>
    </row>
    <row r="8129" spans="1:8" x14ac:dyDescent="0.25">
      <c r="A8129" s="1">
        <v>450128</v>
      </c>
      <c r="B8129" s="1" t="s">
        <v>1531</v>
      </c>
      <c r="C8129" s="1">
        <v>106617203</v>
      </c>
      <c r="D8129" s="1">
        <v>128</v>
      </c>
      <c r="E8129" s="1" t="s">
        <v>1663</v>
      </c>
      <c r="F8129" s="1" t="s">
        <v>231</v>
      </c>
      <c r="G8129" s="1" t="s">
        <v>175</v>
      </c>
      <c r="H8129" s="1" t="s">
        <v>240</v>
      </c>
    </row>
    <row r="8130" spans="1:8" x14ac:dyDescent="0.25">
      <c r="A8130" s="1">
        <v>450129</v>
      </c>
      <c r="B8130" s="1" t="s">
        <v>1531</v>
      </c>
      <c r="C8130" s="1">
        <v>106618603</v>
      </c>
      <c r="D8130" s="1">
        <v>129</v>
      </c>
      <c r="E8130" s="1" t="s">
        <v>1664</v>
      </c>
      <c r="F8130" s="1" t="s">
        <v>231</v>
      </c>
      <c r="G8130" s="1" t="s">
        <v>175</v>
      </c>
      <c r="H8130" s="1" t="s">
        <v>240</v>
      </c>
    </row>
    <row r="8131" spans="1:8" x14ac:dyDescent="0.25">
      <c r="A8131" s="1">
        <v>450130</v>
      </c>
      <c r="B8131" s="1" t="s">
        <v>1531</v>
      </c>
      <c r="C8131" s="1">
        <v>107650603</v>
      </c>
      <c r="D8131" s="1">
        <v>130</v>
      </c>
      <c r="E8131" s="1" t="s">
        <v>1665</v>
      </c>
      <c r="F8131" s="1" t="s">
        <v>228</v>
      </c>
      <c r="G8131" s="1" t="s">
        <v>176</v>
      </c>
      <c r="H8131" s="1" t="s">
        <v>240</v>
      </c>
    </row>
    <row r="8132" spans="1:8" x14ac:dyDescent="0.25">
      <c r="A8132" s="1">
        <v>450131</v>
      </c>
      <c r="B8132" s="1" t="s">
        <v>1531</v>
      </c>
      <c r="C8132" s="1">
        <v>107650703</v>
      </c>
      <c r="D8132" s="1">
        <v>131</v>
      </c>
      <c r="E8132" s="1" t="s">
        <v>1666</v>
      </c>
      <c r="F8132" s="1" t="s">
        <v>228</v>
      </c>
      <c r="G8132" s="1" t="s">
        <v>176</v>
      </c>
      <c r="H8132" s="1" t="s">
        <v>240</v>
      </c>
    </row>
    <row r="8133" spans="1:8" x14ac:dyDescent="0.25">
      <c r="A8133" s="1">
        <v>450132</v>
      </c>
      <c r="B8133" s="1" t="s">
        <v>1531</v>
      </c>
      <c r="C8133" s="1">
        <v>107651603</v>
      </c>
      <c r="D8133" s="1">
        <v>132</v>
      </c>
      <c r="E8133" s="1" t="s">
        <v>1667</v>
      </c>
      <c r="F8133" s="1" t="s">
        <v>228</v>
      </c>
      <c r="G8133" s="1" t="s">
        <v>176</v>
      </c>
      <c r="H8133" s="1" t="s">
        <v>240</v>
      </c>
    </row>
    <row r="8134" spans="1:8" x14ac:dyDescent="0.25">
      <c r="A8134" s="1">
        <v>450133</v>
      </c>
      <c r="B8134" s="1" t="s">
        <v>1531</v>
      </c>
      <c r="C8134" s="1">
        <v>107652603</v>
      </c>
      <c r="D8134" s="1">
        <v>133</v>
      </c>
      <c r="E8134" s="1" t="s">
        <v>1668</v>
      </c>
      <c r="F8134" s="1" t="s">
        <v>228</v>
      </c>
      <c r="G8134" s="1" t="s">
        <v>176</v>
      </c>
      <c r="H8134" s="1" t="s">
        <v>240</v>
      </c>
    </row>
    <row r="8135" spans="1:8" x14ac:dyDescent="0.25">
      <c r="A8135" s="1">
        <v>450134</v>
      </c>
      <c r="B8135" s="1" t="s">
        <v>1531</v>
      </c>
      <c r="C8135" s="1">
        <v>107653102</v>
      </c>
      <c r="D8135" s="1">
        <v>134</v>
      </c>
      <c r="E8135" s="1" t="s">
        <v>1669</v>
      </c>
      <c r="F8135" s="1" t="s">
        <v>228</v>
      </c>
      <c r="G8135" s="1" t="s">
        <v>176</v>
      </c>
      <c r="H8135" s="1" t="s">
        <v>240</v>
      </c>
    </row>
    <row r="8136" spans="1:8" x14ac:dyDescent="0.25">
      <c r="A8136" s="1">
        <v>450135</v>
      </c>
      <c r="B8136" s="1" t="s">
        <v>1531</v>
      </c>
      <c r="C8136" s="1">
        <v>107653203</v>
      </c>
      <c r="D8136" s="1">
        <v>135</v>
      </c>
      <c r="E8136" s="1" t="s">
        <v>1670</v>
      </c>
      <c r="F8136" s="1" t="s">
        <v>228</v>
      </c>
      <c r="G8136" s="1" t="s">
        <v>176</v>
      </c>
      <c r="H8136" s="1" t="s">
        <v>240</v>
      </c>
    </row>
    <row r="8137" spans="1:8" x14ac:dyDescent="0.25">
      <c r="A8137" s="1">
        <v>450136</v>
      </c>
      <c r="B8137" s="1" t="s">
        <v>1531</v>
      </c>
      <c r="C8137" s="1">
        <v>107653802</v>
      </c>
      <c r="D8137" s="1">
        <v>136</v>
      </c>
      <c r="E8137" s="1" t="s">
        <v>1671</v>
      </c>
      <c r="F8137" s="1" t="s">
        <v>228</v>
      </c>
      <c r="G8137" s="1" t="s">
        <v>176</v>
      </c>
      <c r="H8137" s="1" t="s">
        <v>240</v>
      </c>
    </row>
    <row r="8138" spans="1:8" x14ac:dyDescent="0.25">
      <c r="A8138" s="1">
        <v>450137</v>
      </c>
      <c r="B8138" s="1" t="s">
        <v>1531</v>
      </c>
      <c r="C8138" s="1">
        <v>107654103</v>
      </c>
      <c r="D8138" s="1">
        <v>137</v>
      </c>
      <c r="E8138" s="1" t="s">
        <v>1672</v>
      </c>
      <c r="F8138" s="1" t="s">
        <v>228</v>
      </c>
      <c r="G8138" s="1" t="s">
        <v>176</v>
      </c>
      <c r="H8138" s="1" t="s">
        <v>240</v>
      </c>
    </row>
    <row r="8139" spans="1:8" x14ac:dyDescent="0.25">
      <c r="A8139" s="1">
        <v>450138</v>
      </c>
      <c r="B8139" s="1" t="s">
        <v>1531</v>
      </c>
      <c r="C8139" s="1">
        <v>107654403</v>
      </c>
      <c r="D8139" s="1">
        <v>138</v>
      </c>
      <c r="E8139" s="1" t="s">
        <v>1673</v>
      </c>
      <c r="F8139" s="1" t="s">
        <v>228</v>
      </c>
      <c r="G8139" s="1" t="s">
        <v>176</v>
      </c>
      <c r="H8139" s="1" t="s">
        <v>240</v>
      </c>
    </row>
    <row r="8140" spans="1:8" x14ac:dyDescent="0.25">
      <c r="A8140" s="1">
        <v>450139</v>
      </c>
      <c r="B8140" s="1" t="s">
        <v>1531</v>
      </c>
      <c r="C8140" s="1">
        <v>107654903</v>
      </c>
      <c r="D8140" s="1">
        <v>139</v>
      </c>
      <c r="E8140" s="1" t="s">
        <v>1674</v>
      </c>
      <c r="F8140" s="1" t="s">
        <v>228</v>
      </c>
      <c r="G8140" s="1" t="s">
        <v>176</v>
      </c>
      <c r="H8140" s="1" t="s">
        <v>240</v>
      </c>
    </row>
    <row r="8141" spans="1:8" x14ac:dyDescent="0.25">
      <c r="A8141" s="1">
        <v>450140</v>
      </c>
      <c r="B8141" s="1" t="s">
        <v>1531</v>
      </c>
      <c r="C8141" s="1">
        <v>107655803</v>
      </c>
      <c r="D8141" s="1">
        <v>140</v>
      </c>
      <c r="E8141" s="1" t="s">
        <v>1675</v>
      </c>
      <c r="F8141" s="1" t="s">
        <v>228</v>
      </c>
      <c r="G8141" s="1" t="s">
        <v>176</v>
      </c>
      <c r="H8141" s="1" t="s">
        <v>240</v>
      </c>
    </row>
    <row r="8142" spans="1:8" x14ac:dyDescent="0.25">
      <c r="A8142" s="1">
        <v>450141</v>
      </c>
      <c r="B8142" s="1" t="s">
        <v>1531</v>
      </c>
      <c r="C8142" s="1">
        <v>107655903</v>
      </c>
      <c r="D8142" s="1">
        <v>141</v>
      </c>
      <c r="E8142" s="1" t="s">
        <v>1676</v>
      </c>
      <c r="F8142" s="1" t="s">
        <v>228</v>
      </c>
      <c r="G8142" s="1" t="s">
        <v>176</v>
      </c>
      <c r="H8142" s="1" t="s">
        <v>240</v>
      </c>
    </row>
    <row r="8143" spans="1:8" x14ac:dyDescent="0.25">
      <c r="A8143" s="1">
        <v>450142</v>
      </c>
      <c r="B8143" s="1" t="s">
        <v>1531</v>
      </c>
      <c r="C8143" s="1">
        <v>107656303</v>
      </c>
      <c r="D8143" s="1">
        <v>142</v>
      </c>
      <c r="E8143" s="1" t="s">
        <v>1677</v>
      </c>
      <c r="F8143" s="1" t="s">
        <v>228</v>
      </c>
      <c r="G8143" s="1" t="s">
        <v>176</v>
      </c>
      <c r="H8143" s="1" t="s">
        <v>240</v>
      </c>
    </row>
    <row r="8144" spans="1:8" x14ac:dyDescent="0.25">
      <c r="A8144" s="1">
        <v>450143</v>
      </c>
      <c r="B8144" s="1" t="s">
        <v>1531</v>
      </c>
      <c r="C8144" s="1">
        <v>107656502</v>
      </c>
      <c r="D8144" s="1">
        <v>143</v>
      </c>
      <c r="E8144" s="1" t="s">
        <v>1678</v>
      </c>
      <c r="F8144" s="1" t="s">
        <v>228</v>
      </c>
      <c r="G8144" s="1" t="s">
        <v>176</v>
      </c>
      <c r="H8144" s="1" t="s">
        <v>240</v>
      </c>
    </row>
    <row r="8145" spans="1:8" x14ac:dyDescent="0.25">
      <c r="A8145" s="1">
        <v>450144</v>
      </c>
      <c r="B8145" s="1" t="s">
        <v>1531</v>
      </c>
      <c r="C8145" s="1">
        <v>107657103</v>
      </c>
      <c r="D8145" s="1">
        <v>144</v>
      </c>
      <c r="E8145" s="1" t="s">
        <v>1679</v>
      </c>
      <c r="F8145" s="1" t="s">
        <v>228</v>
      </c>
      <c r="G8145" s="1" t="s">
        <v>176</v>
      </c>
      <c r="H8145" s="1" t="s">
        <v>240</v>
      </c>
    </row>
    <row r="8146" spans="1:8" x14ac:dyDescent="0.25">
      <c r="A8146" s="1">
        <v>450145</v>
      </c>
      <c r="B8146" s="1" t="s">
        <v>1531</v>
      </c>
      <c r="C8146" s="1">
        <v>107657503</v>
      </c>
      <c r="D8146" s="1">
        <v>145</v>
      </c>
      <c r="E8146" s="1" t="s">
        <v>1680</v>
      </c>
      <c r="F8146" s="1" t="s">
        <v>228</v>
      </c>
      <c r="G8146" s="1" t="s">
        <v>176</v>
      </c>
      <c r="H8146" s="1" t="s">
        <v>240</v>
      </c>
    </row>
    <row r="8147" spans="1:8" x14ac:dyDescent="0.25">
      <c r="A8147" s="1">
        <v>450146</v>
      </c>
      <c r="B8147" s="1" t="s">
        <v>1531</v>
      </c>
      <c r="C8147" s="1">
        <v>107658903</v>
      </c>
      <c r="D8147" s="1">
        <v>146</v>
      </c>
      <c r="E8147" s="1" t="s">
        <v>1681</v>
      </c>
      <c r="F8147" s="1" t="s">
        <v>228</v>
      </c>
      <c r="G8147" s="1" t="s">
        <v>176</v>
      </c>
      <c r="H8147" s="1" t="s">
        <v>240</v>
      </c>
    </row>
    <row r="8148" spans="1:8" x14ac:dyDescent="0.25">
      <c r="A8148" s="1">
        <v>450147</v>
      </c>
      <c r="B8148" s="1" t="s">
        <v>1531</v>
      </c>
      <c r="C8148" s="1">
        <v>108051003</v>
      </c>
      <c r="D8148" s="1">
        <v>147</v>
      </c>
      <c r="E8148" s="1" t="s">
        <v>1682</v>
      </c>
      <c r="F8148" s="1" t="s">
        <v>233</v>
      </c>
      <c r="G8148" s="1" t="s">
        <v>177</v>
      </c>
      <c r="H8148" s="1" t="s">
        <v>240</v>
      </c>
    </row>
    <row r="8149" spans="1:8" x14ac:dyDescent="0.25">
      <c r="A8149" s="1">
        <v>450148</v>
      </c>
      <c r="B8149" s="1" t="s">
        <v>1531</v>
      </c>
      <c r="C8149" s="1">
        <v>108051503</v>
      </c>
      <c r="D8149" s="1">
        <v>148</v>
      </c>
      <c r="E8149" s="1" t="s">
        <v>1683</v>
      </c>
      <c r="F8149" s="1" t="s">
        <v>233</v>
      </c>
      <c r="G8149" s="1" t="s">
        <v>177</v>
      </c>
      <c r="H8149" s="1" t="s">
        <v>240</v>
      </c>
    </row>
    <row r="8150" spans="1:8" x14ac:dyDescent="0.25">
      <c r="A8150" s="1">
        <v>450149</v>
      </c>
      <c r="B8150" s="1" t="s">
        <v>1531</v>
      </c>
      <c r="C8150" s="1">
        <v>108053003</v>
      </c>
      <c r="D8150" s="1">
        <v>149</v>
      </c>
      <c r="E8150" s="1" t="s">
        <v>1684</v>
      </c>
      <c r="F8150" s="1" t="s">
        <v>233</v>
      </c>
      <c r="G8150" s="1" t="s">
        <v>177</v>
      </c>
      <c r="H8150" s="1" t="s">
        <v>240</v>
      </c>
    </row>
    <row r="8151" spans="1:8" x14ac:dyDescent="0.25">
      <c r="A8151" s="1">
        <v>450150</v>
      </c>
      <c r="B8151" s="1" t="s">
        <v>1531</v>
      </c>
      <c r="C8151" s="1">
        <v>108056004</v>
      </c>
      <c r="D8151" s="1">
        <v>150</v>
      </c>
      <c r="E8151" s="1" t="s">
        <v>1685</v>
      </c>
      <c r="F8151" s="1" t="s">
        <v>233</v>
      </c>
      <c r="G8151" s="1" t="s">
        <v>177</v>
      </c>
      <c r="H8151" s="1" t="s">
        <v>240</v>
      </c>
    </row>
    <row r="8152" spans="1:8" x14ac:dyDescent="0.25">
      <c r="A8152" s="1">
        <v>450151</v>
      </c>
      <c r="B8152" s="1" t="s">
        <v>1531</v>
      </c>
      <c r="C8152" s="1">
        <v>108058003</v>
      </c>
      <c r="D8152" s="1">
        <v>151</v>
      </c>
      <c r="E8152" s="1" t="s">
        <v>1686</v>
      </c>
      <c r="F8152" s="1" t="s">
        <v>233</v>
      </c>
      <c r="G8152" s="1" t="s">
        <v>177</v>
      </c>
      <c r="H8152" s="1" t="s">
        <v>240</v>
      </c>
    </row>
    <row r="8153" spans="1:8" x14ac:dyDescent="0.25">
      <c r="A8153" s="1">
        <v>450152</v>
      </c>
      <c r="B8153" s="1" t="s">
        <v>1531</v>
      </c>
      <c r="C8153" s="1">
        <v>108070502</v>
      </c>
      <c r="D8153" s="1">
        <v>152</v>
      </c>
      <c r="E8153" s="1" t="s">
        <v>1687</v>
      </c>
      <c r="F8153" s="1" t="s">
        <v>232</v>
      </c>
      <c r="G8153" s="1" t="s">
        <v>178</v>
      </c>
      <c r="H8153" s="1" t="s">
        <v>240</v>
      </c>
    </row>
    <row r="8154" spans="1:8" x14ac:dyDescent="0.25">
      <c r="A8154" s="1">
        <v>450153</v>
      </c>
      <c r="B8154" s="1" t="s">
        <v>1531</v>
      </c>
      <c r="C8154" s="1">
        <v>108071003</v>
      </c>
      <c r="D8154" s="1">
        <v>153</v>
      </c>
      <c r="E8154" s="1" t="s">
        <v>1688</v>
      </c>
      <c r="F8154" s="1" t="s">
        <v>232</v>
      </c>
      <c r="G8154" s="1" t="s">
        <v>178</v>
      </c>
      <c r="H8154" s="1" t="s">
        <v>240</v>
      </c>
    </row>
    <row r="8155" spans="1:8" x14ac:dyDescent="0.25">
      <c r="A8155" s="1">
        <v>450154</v>
      </c>
      <c r="B8155" s="1" t="s">
        <v>1531</v>
      </c>
      <c r="C8155" s="1">
        <v>108071504</v>
      </c>
      <c r="D8155" s="1">
        <v>154</v>
      </c>
      <c r="E8155" s="1" t="s">
        <v>1689</v>
      </c>
      <c r="F8155" s="1" t="s">
        <v>232</v>
      </c>
      <c r="G8155" s="1" t="s">
        <v>178</v>
      </c>
      <c r="H8155" s="1" t="s">
        <v>240</v>
      </c>
    </row>
    <row r="8156" spans="1:8" x14ac:dyDescent="0.25">
      <c r="A8156" s="1">
        <v>450155</v>
      </c>
      <c r="B8156" s="1" t="s">
        <v>1531</v>
      </c>
      <c r="C8156" s="1">
        <v>108073503</v>
      </c>
      <c r="D8156" s="1">
        <v>155</v>
      </c>
      <c r="E8156" s="1" t="s">
        <v>1690</v>
      </c>
      <c r="F8156" s="1" t="s">
        <v>232</v>
      </c>
      <c r="G8156" s="1" t="s">
        <v>178</v>
      </c>
      <c r="H8156" s="1" t="s">
        <v>240</v>
      </c>
    </row>
    <row r="8157" spans="1:8" x14ac:dyDescent="0.25">
      <c r="A8157" s="1">
        <v>450156</v>
      </c>
      <c r="B8157" s="1" t="s">
        <v>1531</v>
      </c>
      <c r="C8157" s="1">
        <v>108077503</v>
      </c>
      <c r="D8157" s="1">
        <v>156</v>
      </c>
      <c r="E8157" s="1" t="s">
        <v>1691</v>
      </c>
      <c r="F8157" s="1" t="s">
        <v>232</v>
      </c>
      <c r="G8157" s="1" t="s">
        <v>178</v>
      </c>
      <c r="H8157" s="1" t="s">
        <v>240</v>
      </c>
    </row>
    <row r="8158" spans="1:8" x14ac:dyDescent="0.25">
      <c r="A8158" s="1">
        <v>450157</v>
      </c>
      <c r="B8158" s="1" t="s">
        <v>1531</v>
      </c>
      <c r="C8158" s="1">
        <v>108078003</v>
      </c>
      <c r="D8158" s="1">
        <v>157</v>
      </c>
      <c r="E8158" s="1" t="s">
        <v>1692</v>
      </c>
      <c r="F8158" s="1" t="s">
        <v>232</v>
      </c>
      <c r="G8158" s="1" t="s">
        <v>178</v>
      </c>
      <c r="H8158" s="1" t="s">
        <v>240</v>
      </c>
    </row>
    <row r="8159" spans="1:8" x14ac:dyDescent="0.25">
      <c r="A8159" s="1">
        <v>450158</v>
      </c>
      <c r="B8159" s="1" t="s">
        <v>1531</v>
      </c>
      <c r="C8159" s="1">
        <v>108079004</v>
      </c>
      <c r="D8159" s="1">
        <v>158</v>
      </c>
      <c r="E8159" s="1" t="s">
        <v>1693</v>
      </c>
      <c r="F8159" s="1" t="s">
        <v>232</v>
      </c>
      <c r="G8159" s="1" t="s">
        <v>178</v>
      </c>
      <c r="H8159" s="1" t="s">
        <v>240</v>
      </c>
    </row>
    <row r="8160" spans="1:8" x14ac:dyDescent="0.25">
      <c r="A8160" s="1">
        <v>450159</v>
      </c>
      <c r="B8160" s="1" t="s">
        <v>1531</v>
      </c>
      <c r="C8160" s="1">
        <v>108110603</v>
      </c>
      <c r="D8160" s="1">
        <v>159</v>
      </c>
      <c r="E8160" s="1" t="s">
        <v>1694</v>
      </c>
      <c r="F8160" s="1" t="s">
        <v>233</v>
      </c>
      <c r="G8160" s="1" t="s">
        <v>179</v>
      </c>
      <c r="H8160" s="1" t="s">
        <v>240</v>
      </c>
    </row>
    <row r="8161" spans="1:8" x14ac:dyDescent="0.25">
      <c r="A8161" s="1">
        <v>450160</v>
      </c>
      <c r="B8161" s="1" t="s">
        <v>1531</v>
      </c>
      <c r="C8161" s="1">
        <v>108111203</v>
      </c>
      <c r="D8161" s="1">
        <v>160</v>
      </c>
      <c r="E8161" s="1" t="s">
        <v>1695</v>
      </c>
      <c r="F8161" s="1" t="s">
        <v>233</v>
      </c>
      <c r="G8161" s="1" t="s">
        <v>179</v>
      </c>
      <c r="H8161" s="1" t="s">
        <v>240</v>
      </c>
    </row>
    <row r="8162" spans="1:8" x14ac:dyDescent="0.25">
      <c r="A8162" s="1">
        <v>450161</v>
      </c>
      <c r="B8162" s="1" t="s">
        <v>1531</v>
      </c>
      <c r="C8162" s="1">
        <v>108111303</v>
      </c>
      <c r="D8162" s="1">
        <v>161</v>
      </c>
      <c r="E8162" s="1" t="s">
        <v>1696</v>
      </c>
      <c r="F8162" s="1" t="s">
        <v>233</v>
      </c>
      <c r="G8162" s="1" t="s">
        <v>179</v>
      </c>
      <c r="H8162" s="1" t="s">
        <v>240</v>
      </c>
    </row>
    <row r="8163" spans="1:8" x14ac:dyDescent="0.25">
      <c r="A8163" s="1">
        <v>450162</v>
      </c>
      <c r="B8163" s="1" t="s">
        <v>1531</v>
      </c>
      <c r="C8163" s="1">
        <v>108111403</v>
      </c>
      <c r="D8163" s="1">
        <v>162</v>
      </c>
      <c r="E8163" s="1" t="s">
        <v>1697</v>
      </c>
      <c r="F8163" s="1" t="s">
        <v>233</v>
      </c>
      <c r="G8163" s="1" t="s">
        <v>179</v>
      </c>
      <c r="H8163" s="1" t="s">
        <v>240</v>
      </c>
    </row>
    <row r="8164" spans="1:8" x14ac:dyDescent="0.25">
      <c r="A8164" s="1">
        <v>450163</v>
      </c>
      <c r="B8164" s="1" t="s">
        <v>1531</v>
      </c>
      <c r="C8164" s="1">
        <v>108112003</v>
      </c>
      <c r="D8164" s="1">
        <v>163</v>
      </c>
      <c r="E8164" s="1" t="s">
        <v>1698</v>
      </c>
      <c r="F8164" s="1" t="s">
        <v>233</v>
      </c>
      <c r="G8164" s="1" t="s">
        <v>179</v>
      </c>
      <c r="H8164" s="1" t="s">
        <v>240</v>
      </c>
    </row>
    <row r="8165" spans="1:8" x14ac:dyDescent="0.25">
      <c r="A8165" s="1">
        <v>450164</v>
      </c>
      <c r="B8165" s="1" t="s">
        <v>1531</v>
      </c>
      <c r="C8165" s="1">
        <v>108112203</v>
      </c>
      <c r="D8165" s="1">
        <v>164</v>
      </c>
      <c r="E8165" s="1" t="s">
        <v>1699</v>
      </c>
      <c r="F8165" s="1" t="s">
        <v>233</v>
      </c>
      <c r="G8165" s="1" t="s">
        <v>179</v>
      </c>
      <c r="H8165" s="1" t="s">
        <v>240</v>
      </c>
    </row>
    <row r="8166" spans="1:8" x14ac:dyDescent="0.25">
      <c r="A8166" s="1">
        <v>450165</v>
      </c>
      <c r="B8166" s="1" t="s">
        <v>1531</v>
      </c>
      <c r="C8166" s="1">
        <v>108112502</v>
      </c>
      <c r="D8166" s="1">
        <v>165</v>
      </c>
      <c r="E8166" s="1" t="s">
        <v>1700</v>
      </c>
      <c r="F8166" s="1" t="s">
        <v>233</v>
      </c>
      <c r="G8166" s="1" t="s">
        <v>179</v>
      </c>
      <c r="H8166" s="1" t="s">
        <v>240</v>
      </c>
    </row>
    <row r="8167" spans="1:8" x14ac:dyDescent="0.25">
      <c r="A8167" s="1">
        <v>450166</v>
      </c>
      <c r="B8167" s="1" t="s">
        <v>1531</v>
      </c>
      <c r="C8167" s="1">
        <v>108114503</v>
      </c>
      <c r="D8167" s="1">
        <v>166</v>
      </c>
      <c r="E8167" s="1" t="s">
        <v>1701</v>
      </c>
      <c r="F8167" s="1" t="s">
        <v>233</v>
      </c>
      <c r="G8167" s="1" t="s">
        <v>179</v>
      </c>
      <c r="H8167" s="1" t="s">
        <v>240</v>
      </c>
    </row>
    <row r="8168" spans="1:8" x14ac:dyDescent="0.25">
      <c r="A8168" s="1">
        <v>450167</v>
      </c>
      <c r="B8168" s="1" t="s">
        <v>1531</v>
      </c>
      <c r="C8168" s="1">
        <v>108116003</v>
      </c>
      <c r="D8168" s="1">
        <v>167</v>
      </c>
      <c r="E8168" s="1" t="s">
        <v>1702</v>
      </c>
      <c r="F8168" s="1" t="s">
        <v>233</v>
      </c>
      <c r="G8168" s="1" t="s">
        <v>179</v>
      </c>
      <c r="H8168" s="1" t="s">
        <v>240</v>
      </c>
    </row>
    <row r="8169" spans="1:8" x14ac:dyDescent="0.25">
      <c r="A8169" s="1">
        <v>450168</v>
      </c>
      <c r="B8169" s="1" t="s">
        <v>1531</v>
      </c>
      <c r="C8169" s="1">
        <v>108116303</v>
      </c>
      <c r="D8169" s="1">
        <v>168</v>
      </c>
      <c r="E8169" s="1" t="s">
        <v>1703</v>
      </c>
      <c r="F8169" s="1" t="s">
        <v>233</v>
      </c>
      <c r="G8169" s="1" t="s">
        <v>179</v>
      </c>
      <c r="H8169" s="1" t="s">
        <v>240</v>
      </c>
    </row>
    <row r="8170" spans="1:8" x14ac:dyDescent="0.25">
      <c r="A8170" s="1">
        <v>450169</v>
      </c>
      <c r="B8170" s="1" t="s">
        <v>1531</v>
      </c>
      <c r="C8170" s="1">
        <v>108116503</v>
      </c>
      <c r="D8170" s="1">
        <v>169</v>
      </c>
      <c r="E8170" s="1" t="s">
        <v>1704</v>
      </c>
      <c r="F8170" s="1" t="s">
        <v>233</v>
      </c>
      <c r="G8170" s="1" t="s">
        <v>179</v>
      </c>
      <c r="H8170" s="1" t="s">
        <v>240</v>
      </c>
    </row>
    <row r="8171" spans="1:8" x14ac:dyDescent="0.25">
      <c r="A8171" s="1">
        <v>450170</v>
      </c>
      <c r="B8171" s="1" t="s">
        <v>1531</v>
      </c>
      <c r="C8171" s="1">
        <v>108118503</v>
      </c>
      <c r="D8171" s="1">
        <v>170</v>
      </c>
      <c r="E8171" s="1" t="s">
        <v>1705</v>
      </c>
      <c r="F8171" s="1" t="s">
        <v>233</v>
      </c>
      <c r="G8171" s="1" t="s">
        <v>179</v>
      </c>
      <c r="H8171" s="1" t="s">
        <v>240</v>
      </c>
    </row>
    <row r="8172" spans="1:8" x14ac:dyDescent="0.25">
      <c r="A8172" s="1">
        <v>450171</v>
      </c>
      <c r="B8172" s="1" t="s">
        <v>1531</v>
      </c>
      <c r="C8172" s="1">
        <v>108561003</v>
      </c>
      <c r="D8172" s="1">
        <v>171</v>
      </c>
      <c r="E8172" s="1" t="s">
        <v>1706</v>
      </c>
      <c r="F8172" s="1" t="s">
        <v>233</v>
      </c>
      <c r="G8172" s="1" t="s">
        <v>180</v>
      </c>
      <c r="H8172" s="1" t="s">
        <v>240</v>
      </c>
    </row>
    <row r="8173" spans="1:8" x14ac:dyDescent="0.25">
      <c r="A8173" s="1">
        <v>450172</v>
      </c>
      <c r="B8173" s="1" t="s">
        <v>1531</v>
      </c>
      <c r="C8173" s="1">
        <v>108561803</v>
      </c>
      <c r="D8173" s="1">
        <v>172</v>
      </c>
      <c r="E8173" s="1" t="s">
        <v>1707</v>
      </c>
      <c r="F8173" s="1" t="s">
        <v>233</v>
      </c>
      <c r="G8173" s="1" t="s">
        <v>180</v>
      </c>
      <c r="H8173" s="1" t="s">
        <v>240</v>
      </c>
    </row>
    <row r="8174" spans="1:8" x14ac:dyDescent="0.25">
      <c r="A8174" s="1">
        <v>450173</v>
      </c>
      <c r="B8174" s="1" t="s">
        <v>1531</v>
      </c>
      <c r="C8174" s="1">
        <v>108565203</v>
      </c>
      <c r="D8174" s="1">
        <v>173</v>
      </c>
      <c r="E8174" s="1" t="s">
        <v>1708</v>
      </c>
      <c r="F8174" s="1" t="s">
        <v>233</v>
      </c>
      <c r="G8174" s="1" t="s">
        <v>180</v>
      </c>
      <c r="H8174" s="1" t="s">
        <v>240</v>
      </c>
    </row>
    <row r="8175" spans="1:8" x14ac:dyDescent="0.25">
      <c r="A8175" s="1">
        <v>450174</v>
      </c>
      <c r="B8175" s="1" t="s">
        <v>1531</v>
      </c>
      <c r="C8175" s="1">
        <v>108565503</v>
      </c>
      <c r="D8175" s="1">
        <v>174</v>
      </c>
      <c r="E8175" s="1" t="s">
        <v>1709</v>
      </c>
      <c r="F8175" s="1" t="s">
        <v>233</v>
      </c>
      <c r="G8175" s="1" t="s">
        <v>180</v>
      </c>
      <c r="H8175" s="1" t="s">
        <v>240</v>
      </c>
    </row>
    <row r="8176" spans="1:8" x14ac:dyDescent="0.25">
      <c r="A8176" s="1">
        <v>450175</v>
      </c>
      <c r="B8176" s="1" t="s">
        <v>1531</v>
      </c>
      <c r="C8176" s="1">
        <v>108566303</v>
      </c>
      <c r="D8176" s="1">
        <v>175</v>
      </c>
      <c r="E8176" s="1" t="s">
        <v>1710</v>
      </c>
      <c r="F8176" s="1" t="s">
        <v>233</v>
      </c>
      <c r="G8176" s="1" t="s">
        <v>180</v>
      </c>
      <c r="H8176" s="1" t="s">
        <v>240</v>
      </c>
    </row>
    <row r="8177" spans="1:8" x14ac:dyDescent="0.25">
      <c r="A8177" s="1">
        <v>450176</v>
      </c>
      <c r="B8177" s="1" t="s">
        <v>1531</v>
      </c>
      <c r="C8177" s="1">
        <v>108567004</v>
      </c>
      <c r="D8177" s="1">
        <v>176</v>
      </c>
      <c r="E8177" s="1" t="s">
        <v>1711</v>
      </c>
      <c r="F8177" s="1" t="s">
        <v>233</v>
      </c>
      <c r="G8177" s="1" t="s">
        <v>180</v>
      </c>
      <c r="H8177" s="1" t="s">
        <v>240</v>
      </c>
    </row>
    <row r="8178" spans="1:8" x14ac:dyDescent="0.25">
      <c r="A8178" s="1">
        <v>450177</v>
      </c>
      <c r="B8178" s="1" t="s">
        <v>1531</v>
      </c>
      <c r="C8178" s="1">
        <v>108567204</v>
      </c>
      <c r="D8178" s="1">
        <v>177</v>
      </c>
      <c r="E8178" s="1" t="s">
        <v>1712</v>
      </c>
      <c r="F8178" s="1" t="s">
        <v>233</v>
      </c>
      <c r="G8178" s="1" t="s">
        <v>180</v>
      </c>
      <c r="H8178" s="1" t="s">
        <v>240</v>
      </c>
    </row>
    <row r="8179" spans="1:8" x14ac:dyDescent="0.25">
      <c r="A8179" s="1">
        <v>450178</v>
      </c>
      <c r="B8179" s="1" t="s">
        <v>1531</v>
      </c>
      <c r="C8179" s="1">
        <v>108567404</v>
      </c>
      <c r="D8179" s="1">
        <v>178</v>
      </c>
      <c r="E8179" s="1" t="s">
        <v>1713</v>
      </c>
      <c r="F8179" s="1" t="s">
        <v>233</v>
      </c>
      <c r="G8179" s="1" t="s">
        <v>180</v>
      </c>
      <c r="H8179" s="1" t="s">
        <v>240</v>
      </c>
    </row>
    <row r="8180" spans="1:8" x14ac:dyDescent="0.25">
      <c r="A8180" s="1">
        <v>450179</v>
      </c>
      <c r="B8180" s="1" t="s">
        <v>1531</v>
      </c>
      <c r="C8180" s="1">
        <v>108567703</v>
      </c>
      <c r="D8180" s="1">
        <v>179</v>
      </c>
      <c r="E8180" s="1" t="s">
        <v>1714</v>
      </c>
      <c r="F8180" s="1" t="s">
        <v>233</v>
      </c>
      <c r="G8180" s="1" t="s">
        <v>180</v>
      </c>
      <c r="H8180" s="1" t="s">
        <v>240</v>
      </c>
    </row>
    <row r="8181" spans="1:8" x14ac:dyDescent="0.25">
      <c r="A8181" s="1">
        <v>450180</v>
      </c>
      <c r="B8181" s="1" t="s">
        <v>1531</v>
      </c>
      <c r="C8181" s="1">
        <v>108568404</v>
      </c>
      <c r="D8181" s="1">
        <v>180</v>
      </c>
      <c r="E8181" s="1" t="s">
        <v>1715</v>
      </c>
      <c r="F8181" s="1" t="s">
        <v>233</v>
      </c>
      <c r="G8181" s="1" t="s">
        <v>180</v>
      </c>
      <c r="H8181" s="1" t="s">
        <v>240</v>
      </c>
    </row>
    <row r="8182" spans="1:8" x14ac:dyDescent="0.25">
      <c r="A8182" s="1">
        <v>450181</v>
      </c>
      <c r="B8182" s="1" t="s">
        <v>1531</v>
      </c>
      <c r="C8182" s="1">
        <v>108569103</v>
      </c>
      <c r="D8182" s="1">
        <v>181</v>
      </c>
      <c r="E8182" s="1" t="s">
        <v>1716</v>
      </c>
      <c r="F8182" s="1" t="s">
        <v>233</v>
      </c>
      <c r="G8182" s="1" t="s">
        <v>180</v>
      </c>
      <c r="H8182" s="1" t="s">
        <v>240</v>
      </c>
    </row>
    <row r="8183" spans="1:8" x14ac:dyDescent="0.25">
      <c r="A8183" s="1">
        <v>450182</v>
      </c>
      <c r="B8183" s="1" t="s">
        <v>1531</v>
      </c>
      <c r="C8183" s="1">
        <v>109122703</v>
      </c>
      <c r="D8183" s="1">
        <v>182</v>
      </c>
      <c r="E8183" s="1" t="s">
        <v>1717</v>
      </c>
      <c r="F8183" s="1" t="s">
        <v>232</v>
      </c>
      <c r="G8183" s="1" t="s">
        <v>181</v>
      </c>
      <c r="H8183" s="1" t="s">
        <v>240</v>
      </c>
    </row>
    <row r="8184" spans="1:8" x14ac:dyDescent="0.25">
      <c r="A8184" s="1">
        <v>450183</v>
      </c>
      <c r="B8184" s="1" t="s">
        <v>1531</v>
      </c>
      <c r="C8184" s="1">
        <v>109243503</v>
      </c>
      <c r="D8184" s="1">
        <v>183</v>
      </c>
      <c r="E8184" s="1" t="s">
        <v>1718</v>
      </c>
      <c r="F8184" s="1" t="s">
        <v>232</v>
      </c>
      <c r="G8184" s="1" t="s">
        <v>182</v>
      </c>
      <c r="H8184" s="1" t="s">
        <v>240</v>
      </c>
    </row>
    <row r="8185" spans="1:8" x14ac:dyDescent="0.25">
      <c r="A8185" s="1">
        <v>450184</v>
      </c>
      <c r="B8185" s="1" t="s">
        <v>1531</v>
      </c>
      <c r="C8185" s="1">
        <v>109246003</v>
      </c>
      <c r="D8185" s="1">
        <v>184</v>
      </c>
      <c r="E8185" s="1" t="s">
        <v>1719</v>
      </c>
      <c r="F8185" s="1" t="s">
        <v>232</v>
      </c>
      <c r="G8185" s="1" t="s">
        <v>182</v>
      </c>
      <c r="H8185" s="1" t="s">
        <v>240</v>
      </c>
    </row>
    <row r="8186" spans="1:8" x14ac:dyDescent="0.25">
      <c r="A8186" s="1">
        <v>450185</v>
      </c>
      <c r="B8186" s="1" t="s">
        <v>1531</v>
      </c>
      <c r="C8186" s="1">
        <v>109248003</v>
      </c>
      <c r="D8186" s="1">
        <v>185</v>
      </c>
      <c r="E8186" s="1" t="s">
        <v>1720</v>
      </c>
      <c r="F8186" s="1" t="s">
        <v>232</v>
      </c>
      <c r="G8186" s="1" t="s">
        <v>182</v>
      </c>
      <c r="H8186" s="1" t="s">
        <v>240</v>
      </c>
    </row>
    <row r="8187" spans="1:8" x14ac:dyDescent="0.25">
      <c r="A8187" s="1">
        <v>450186</v>
      </c>
      <c r="B8187" s="1" t="s">
        <v>1531</v>
      </c>
      <c r="C8187" s="1">
        <v>109420803</v>
      </c>
      <c r="D8187" s="1">
        <v>186</v>
      </c>
      <c r="E8187" s="1" t="s">
        <v>1721</v>
      </c>
      <c r="F8187" s="1" t="s">
        <v>232</v>
      </c>
      <c r="G8187" s="1" t="s">
        <v>2037</v>
      </c>
      <c r="H8187" s="1" t="s">
        <v>240</v>
      </c>
    </row>
    <row r="8188" spans="1:8" x14ac:dyDescent="0.25">
      <c r="A8188" s="1">
        <v>450187</v>
      </c>
      <c r="B8188" s="1" t="s">
        <v>1531</v>
      </c>
      <c r="C8188" s="1">
        <v>109422303</v>
      </c>
      <c r="D8188" s="1">
        <v>187</v>
      </c>
      <c r="E8188" s="1" t="s">
        <v>1722</v>
      </c>
      <c r="F8188" s="1" t="s">
        <v>232</v>
      </c>
      <c r="G8188" s="1" t="s">
        <v>2037</v>
      </c>
      <c r="H8188" s="1" t="s">
        <v>240</v>
      </c>
    </row>
    <row r="8189" spans="1:8" x14ac:dyDescent="0.25">
      <c r="A8189" s="1">
        <v>450188</v>
      </c>
      <c r="B8189" s="1" t="s">
        <v>1531</v>
      </c>
      <c r="C8189" s="1">
        <v>109426003</v>
      </c>
      <c r="D8189" s="1">
        <v>188</v>
      </c>
      <c r="E8189" s="1" t="s">
        <v>1723</v>
      </c>
      <c r="F8189" s="1" t="s">
        <v>232</v>
      </c>
      <c r="G8189" s="1" t="s">
        <v>2037</v>
      </c>
      <c r="H8189" s="1" t="s">
        <v>240</v>
      </c>
    </row>
    <row r="8190" spans="1:8" x14ac:dyDescent="0.25">
      <c r="A8190" s="1">
        <v>450189</v>
      </c>
      <c r="B8190" s="1" t="s">
        <v>1531</v>
      </c>
      <c r="C8190" s="1">
        <v>109426303</v>
      </c>
      <c r="D8190" s="1">
        <v>189</v>
      </c>
      <c r="E8190" s="1" t="s">
        <v>1724</v>
      </c>
      <c r="F8190" s="1" t="s">
        <v>232</v>
      </c>
      <c r="G8190" s="1" t="s">
        <v>2037</v>
      </c>
      <c r="H8190" s="1" t="s">
        <v>240</v>
      </c>
    </row>
    <row r="8191" spans="1:8" x14ac:dyDescent="0.25">
      <c r="A8191" s="1">
        <v>450190</v>
      </c>
      <c r="B8191" s="1" t="s">
        <v>1531</v>
      </c>
      <c r="C8191" s="1">
        <v>109427503</v>
      </c>
      <c r="D8191" s="1">
        <v>190</v>
      </c>
      <c r="E8191" s="1" t="s">
        <v>1725</v>
      </c>
      <c r="F8191" s="1" t="s">
        <v>232</v>
      </c>
      <c r="G8191" s="1" t="s">
        <v>2037</v>
      </c>
      <c r="H8191" s="1" t="s">
        <v>240</v>
      </c>
    </row>
    <row r="8192" spans="1:8" x14ac:dyDescent="0.25">
      <c r="A8192" s="1">
        <v>450191</v>
      </c>
      <c r="B8192" s="1" t="s">
        <v>1531</v>
      </c>
      <c r="C8192" s="1">
        <v>109530304</v>
      </c>
      <c r="D8192" s="1">
        <v>191</v>
      </c>
      <c r="E8192" s="1" t="s">
        <v>1726</v>
      </c>
      <c r="F8192" s="1" t="s">
        <v>232</v>
      </c>
      <c r="G8192" s="1" t="s">
        <v>183</v>
      </c>
      <c r="H8192" s="1" t="s">
        <v>240</v>
      </c>
    </row>
    <row r="8193" spans="1:8" x14ac:dyDescent="0.25">
      <c r="A8193" s="1">
        <v>450192</v>
      </c>
      <c r="B8193" s="1" t="s">
        <v>1531</v>
      </c>
      <c r="C8193" s="1">
        <v>109531304</v>
      </c>
      <c r="D8193" s="1">
        <v>192</v>
      </c>
      <c r="E8193" s="1" t="s">
        <v>1727</v>
      </c>
      <c r="F8193" s="1" t="s">
        <v>232</v>
      </c>
      <c r="G8193" s="1" t="s">
        <v>183</v>
      </c>
      <c r="H8193" s="1" t="s">
        <v>240</v>
      </c>
    </row>
    <row r="8194" spans="1:8" x14ac:dyDescent="0.25">
      <c r="A8194" s="1">
        <v>450193</v>
      </c>
      <c r="B8194" s="1" t="s">
        <v>1531</v>
      </c>
      <c r="C8194" s="1">
        <v>109532804</v>
      </c>
      <c r="D8194" s="1">
        <v>193</v>
      </c>
      <c r="E8194" s="1" t="s">
        <v>1728</v>
      </c>
      <c r="F8194" s="1" t="s">
        <v>232</v>
      </c>
      <c r="G8194" s="1" t="s">
        <v>183</v>
      </c>
      <c r="H8194" s="1" t="s">
        <v>240</v>
      </c>
    </row>
    <row r="8195" spans="1:8" x14ac:dyDescent="0.25">
      <c r="A8195" s="1">
        <v>450194</v>
      </c>
      <c r="B8195" s="1" t="s">
        <v>1531</v>
      </c>
      <c r="C8195" s="1">
        <v>109535504</v>
      </c>
      <c r="D8195" s="1">
        <v>194</v>
      </c>
      <c r="E8195" s="1" t="s">
        <v>1729</v>
      </c>
      <c r="F8195" s="1" t="s">
        <v>232</v>
      </c>
      <c r="G8195" s="1" t="s">
        <v>183</v>
      </c>
      <c r="H8195" s="1" t="s">
        <v>240</v>
      </c>
    </row>
    <row r="8196" spans="1:8" x14ac:dyDescent="0.25">
      <c r="A8196" s="1">
        <v>450195</v>
      </c>
      <c r="B8196" s="1" t="s">
        <v>1531</v>
      </c>
      <c r="C8196" s="1">
        <v>109537504</v>
      </c>
      <c r="D8196" s="1">
        <v>195</v>
      </c>
      <c r="E8196" s="1" t="s">
        <v>1730</v>
      </c>
      <c r="F8196" s="1" t="s">
        <v>232</v>
      </c>
      <c r="G8196" s="1" t="s">
        <v>183</v>
      </c>
      <c r="H8196" s="1" t="s">
        <v>240</v>
      </c>
    </row>
    <row r="8197" spans="1:8" x14ac:dyDescent="0.25">
      <c r="A8197" s="1">
        <v>450196</v>
      </c>
      <c r="B8197" s="1" t="s">
        <v>1531</v>
      </c>
      <c r="C8197" s="1">
        <v>110141003</v>
      </c>
      <c r="D8197" s="1">
        <v>196</v>
      </c>
      <c r="E8197" s="1" t="s">
        <v>1731</v>
      </c>
      <c r="F8197" s="1" t="s">
        <v>232</v>
      </c>
      <c r="G8197" s="1" t="s">
        <v>184</v>
      </c>
      <c r="H8197" s="1" t="s">
        <v>240</v>
      </c>
    </row>
    <row r="8198" spans="1:8" x14ac:dyDescent="0.25">
      <c r="A8198" s="1">
        <v>450197</v>
      </c>
      <c r="B8198" s="1" t="s">
        <v>1531</v>
      </c>
      <c r="C8198" s="1">
        <v>110141103</v>
      </c>
      <c r="D8198" s="1">
        <v>197</v>
      </c>
      <c r="E8198" s="1" t="s">
        <v>1732</v>
      </c>
      <c r="F8198" s="1" t="s">
        <v>232</v>
      </c>
      <c r="G8198" s="1" t="s">
        <v>184</v>
      </c>
      <c r="H8198" s="1" t="s">
        <v>240</v>
      </c>
    </row>
    <row r="8199" spans="1:8" x14ac:dyDescent="0.25">
      <c r="A8199" s="1">
        <v>450198</v>
      </c>
      <c r="B8199" s="1" t="s">
        <v>1531</v>
      </c>
      <c r="C8199" s="1">
        <v>110147003</v>
      </c>
      <c r="D8199" s="1">
        <v>198</v>
      </c>
      <c r="E8199" s="1" t="s">
        <v>1733</v>
      </c>
      <c r="F8199" s="1" t="s">
        <v>232</v>
      </c>
      <c r="G8199" s="1" t="s">
        <v>184</v>
      </c>
      <c r="H8199" s="1" t="s">
        <v>240</v>
      </c>
    </row>
    <row r="8200" spans="1:8" x14ac:dyDescent="0.25">
      <c r="A8200" s="1">
        <v>450199</v>
      </c>
      <c r="B8200" s="1" t="s">
        <v>1531</v>
      </c>
      <c r="C8200" s="1">
        <v>110148002</v>
      </c>
      <c r="D8200" s="1">
        <v>199</v>
      </c>
      <c r="E8200" s="1" t="s">
        <v>1734</v>
      </c>
      <c r="F8200" s="1" t="s">
        <v>232</v>
      </c>
      <c r="G8200" s="1" t="s">
        <v>184</v>
      </c>
      <c r="H8200" s="1" t="s">
        <v>240</v>
      </c>
    </row>
    <row r="8201" spans="1:8" x14ac:dyDescent="0.25">
      <c r="A8201" s="1">
        <v>450200</v>
      </c>
      <c r="B8201" s="1" t="s">
        <v>1531</v>
      </c>
      <c r="C8201" s="1">
        <v>110171003</v>
      </c>
      <c r="D8201" s="1">
        <v>200</v>
      </c>
      <c r="E8201" s="1" t="s">
        <v>1735</v>
      </c>
      <c r="F8201" s="1" t="s">
        <v>232</v>
      </c>
      <c r="G8201" s="1" t="s">
        <v>172</v>
      </c>
      <c r="H8201" s="1" t="s">
        <v>240</v>
      </c>
    </row>
    <row r="8202" spans="1:8" x14ac:dyDescent="0.25">
      <c r="A8202" s="1">
        <v>450201</v>
      </c>
      <c r="B8202" s="1" t="s">
        <v>1531</v>
      </c>
      <c r="C8202" s="1">
        <v>110171803</v>
      </c>
      <c r="D8202" s="1">
        <v>201</v>
      </c>
      <c r="E8202" s="1" t="s">
        <v>1736</v>
      </c>
      <c r="F8202" s="1" t="s">
        <v>232</v>
      </c>
      <c r="G8202" s="1" t="s">
        <v>172</v>
      </c>
      <c r="H8202" s="1" t="s">
        <v>240</v>
      </c>
    </row>
    <row r="8203" spans="1:8" x14ac:dyDescent="0.25">
      <c r="A8203" s="1">
        <v>450202</v>
      </c>
      <c r="B8203" s="1" t="s">
        <v>1531</v>
      </c>
      <c r="C8203" s="1">
        <v>110173003</v>
      </c>
      <c r="D8203" s="1">
        <v>202</v>
      </c>
      <c r="E8203" s="1" t="s">
        <v>1737</v>
      </c>
      <c r="F8203" s="1" t="s">
        <v>232</v>
      </c>
      <c r="G8203" s="1" t="s">
        <v>172</v>
      </c>
      <c r="H8203" s="1" t="s">
        <v>240</v>
      </c>
    </row>
    <row r="8204" spans="1:8" x14ac:dyDescent="0.25">
      <c r="A8204" s="1">
        <v>450203</v>
      </c>
      <c r="B8204" s="1" t="s">
        <v>1531</v>
      </c>
      <c r="C8204" s="1">
        <v>110173504</v>
      </c>
      <c r="D8204" s="1">
        <v>203</v>
      </c>
      <c r="E8204" s="1" t="s">
        <v>1738</v>
      </c>
      <c r="F8204" s="1" t="s">
        <v>232</v>
      </c>
      <c r="G8204" s="1" t="s">
        <v>172</v>
      </c>
      <c r="H8204" s="1" t="s">
        <v>240</v>
      </c>
    </row>
    <row r="8205" spans="1:8" x14ac:dyDescent="0.25">
      <c r="A8205" s="1">
        <v>450204</v>
      </c>
      <c r="B8205" s="1" t="s">
        <v>1531</v>
      </c>
      <c r="C8205" s="1">
        <v>110175003</v>
      </c>
      <c r="D8205" s="1">
        <v>204</v>
      </c>
      <c r="E8205" s="1" t="s">
        <v>1739</v>
      </c>
      <c r="F8205" s="1" t="s">
        <v>232</v>
      </c>
      <c r="G8205" s="1" t="s">
        <v>172</v>
      </c>
      <c r="H8205" s="1" t="s">
        <v>240</v>
      </c>
    </row>
    <row r="8206" spans="1:8" x14ac:dyDescent="0.25">
      <c r="A8206" s="1">
        <v>450205</v>
      </c>
      <c r="B8206" s="1" t="s">
        <v>1531</v>
      </c>
      <c r="C8206" s="1">
        <v>110177003</v>
      </c>
      <c r="D8206" s="1">
        <v>205</v>
      </c>
      <c r="E8206" s="1" t="s">
        <v>1740</v>
      </c>
      <c r="F8206" s="1" t="s">
        <v>232</v>
      </c>
      <c r="G8206" s="1" t="s">
        <v>172</v>
      </c>
      <c r="H8206" s="1" t="s">
        <v>240</v>
      </c>
    </row>
    <row r="8207" spans="1:8" x14ac:dyDescent="0.25">
      <c r="A8207" s="1">
        <v>450206</v>
      </c>
      <c r="B8207" s="1" t="s">
        <v>1531</v>
      </c>
      <c r="C8207" s="1">
        <v>110179003</v>
      </c>
      <c r="D8207" s="1">
        <v>206</v>
      </c>
      <c r="E8207" s="1" t="s">
        <v>1741</v>
      </c>
      <c r="F8207" s="1" t="s">
        <v>232</v>
      </c>
      <c r="G8207" s="1" t="s">
        <v>172</v>
      </c>
      <c r="H8207" s="1" t="s">
        <v>240</v>
      </c>
    </row>
    <row r="8208" spans="1:8" x14ac:dyDescent="0.25">
      <c r="A8208" s="1">
        <v>450207</v>
      </c>
      <c r="B8208" s="1" t="s">
        <v>1531</v>
      </c>
      <c r="C8208" s="1">
        <v>110183602</v>
      </c>
      <c r="D8208" s="1">
        <v>207</v>
      </c>
      <c r="E8208" s="1" t="s">
        <v>1742</v>
      </c>
      <c r="F8208" s="1" t="s">
        <v>232</v>
      </c>
      <c r="G8208" s="1" t="s">
        <v>185</v>
      </c>
      <c r="H8208" s="1" t="s">
        <v>240</v>
      </c>
    </row>
    <row r="8209" spans="1:8" x14ac:dyDescent="0.25">
      <c r="A8209" s="1">
        <v>450208</v>
      </c>
      <c r="B8209" s="1" t="s">
        <v>1531</v>
      </c>
      <c r="C8209" s="1">
        <v>111291304</v>
      </c>
      <c r="D8209" s="1">
        <v>208</v>
      </c>
      <c r="E8209" s="1" t="s">
        <v>1743</v>
      </c>
      <c r="F8209" s="1" t="s">
        <v>234</v>
      </c>
      <c r="G8209" s="1" t="s">
        <v>186</v>
      </c>
      <c r="H8209" s="1" t="s">
        <v>240</v>
      </c>
    </row>
    <row r="8210" spans="1:8" x14ac:dyDescent="0.25">
      <c r="A8210" s="1">
        <v>450209</v>
      </c>
      <c r="B8210" s="1" t="s">
        <v>1531</v>
      </c>
      <c r="C8210" s="1">
        <v>111292304</v>
      </c>
      <c r="D8210" s="1">
        <v>209</v>
      </c>
      <c r="E8210" s="1" t="s">
        <v>1744</v>
      </c>
      <c r="F8210" s="1" t="s">
        <v>234</v>
      </c>
      <c r="G8210" s="1" t="s">
        <v>186</v>
      </c>
      <c r="H8210" s="1" t="s">
        <v>240</v>
      </c>
    </row>
    <row r="8211" spans="1:8" x14ac:dyDescent="0.25">
      <c r="A8211" s="1">
        <v>450210</v>
      </c>
      <c r="B8211" s="1" t="s">
        <v>1531</v>
      </c>
      <c r="C8211" s="1">
        <v>111297504</v>
      </c>
      <c r="D8211" s="1">
        <v>210</v>
      </c>
      <c r="E8211" s="1" t="s">
        <v>1745</v>
      </c>
      <c r="F8211" s="1" t="s">
        <v>234</v>
      </c>
      <c r="G8211" s="1" t="s">
        <v>186</v>
      </c>
      <c r="H8211" s="1" t="s">
        <v>240</v>
      </c>
    </row>
    <row r="8212" spans="1:8" x14ac:dyDescent="0.25">
      <c r="A8212" s="1">
        <v>450211</v>
      </c>
      <c r="B8212" s="1" t="s">
        <v>1531</v>
      </c>
      <c r="C8212" s="1">
        <v>111312503</v>
      </c>
      <c r="D8212" s="1">
        <v>211</v>
      </c>
      <c r="E8212" s="1" t="s">
        <v>1746</v>
      </c>
      <c r="F8212" s="1" t="s">
        <v>232</v>
      </c>
      <c r="G8212" s="1" t="s">
        <v>187</v>
      </c>
      <c r="H8212" s="1" t="s">
        <v>240</v>
      </c>
    </row>
    <row r="8213" spans="1:8" x14ac:dyDescent="0.25">
      <c r="A8213" s="1">
        <v>450212</v>
      </c>
      <c r="B8213" s="1" t="s">
        <v>1531</v>
      </c>
      <c r="C8213" s="1">
        <v>111312804</v>
      </c>
      <c r="D8213" s="1">
        <v>212</v>
      </c>
      <c r="E8213" s="1" t="s">
        <v>1747</v>
      </c>
      <c r="F8213" s="1" t="s">
        <v>232</v>
      </c>
      <c r="G8213" s="1" t="s">
        <v>187</v>
      </c>
      <c r="H8213" s="1" t="s">
        <v>240</v>
      </c>
    </row>
    <row r="8214" spans="1:8" x14ac:dyDescent="0.25">
      <c r="A8214" s="1">
        <v>450213</v>
      </c>
      <c r="B8214" s="1" t="s">
        <v>1531</v>
      </c>
      <c r="C8214" s="1">
        <v>111316003</v>
      </c>
      <c r="D8214" s="1">
        <v>213</v>
      </c>
      <c r="E8214" s="1" t="s">
        <v>1748</v>
      </c>
      <c r="F8214" s="1" t="s">
        <v>232</v>
      </c>
      <c r="G8214" s="1" t="s">
        <v>187</v>
      </c>
      <c r="H8214" s="1" t="s">
        <v>240</v>
      </c>
    </row>
    <row r="8215" spans="1:8" x14ac:dyDescent="0.25">
      <c r="A8215" s="1">
        <v>450214</v>
      </c>
      <c r="B8215" s="1" t="s">
        <v>1531</v>
      </c>
      <c r="C8215" s="1">
        <v>111317503</v>
      </c>
      <c r="D8215" s="1">
        <v>214</v>
      </c>
      <c r="E8215" s="1" t="s">
        <v>1749</v>
      </c>
      <c r="F8215" s="1" t="s">
        <v>232</v>
      </c>
      <c r="G8215" s="1" t="s">
        <v>187</v>
      </c>
      <c r="H8215" s="1" t="s">
        <v>240</v>
      </c>
    </row>
    <row r="8216" spans="1:8" x14ac:dyDescent="0.25">
      <c r="A8216" s="1">
        <v>450215</v>
      </c>
      <c r="B8216" s="1" t="s">
        <v>1531</v>
      </c>
      <c r="C8216" s="1">
        <v>111343603</v>
      </c>
      <c r="D8216" s="1">
        <v>215</v>
      </c>
      <c r="E8216" s="1" t="s">
        <v>1750</v>
      </c>
      <c r="F8216" s="1" t="s">
        <v>234</v>
      </c>
      <c r="G8216" s="1" t="s">
        <v>188</v>
      </c>
      <c r="H8216" s="1" t="s">
        <v>240</v>
      </c>
    </row>
    <row r="8217" spans="1:8" x14ac:dyDescent="0.25">
      <c r="A8217" s="1">
        <v>450216</v>
      </c>
      <c r="B8217" s="1" t="s">
        <v>1531</v>
      </c>
      <c r="C8217" s="1">
        <v>111444602</v>
      </c>
      <c r="D8217" s="1">
        <v>216</v>
      </c>
      <c r="E8217" s="1" t="s">
        <v>1751</v>
      </c>
      <c r="F8217" s="1" t="s">
        <v>232</v>
      </c>
      <c r="G8217" s="1" t="s">
        <v>189</v>
      </c>
      <c r="H8217" s="1" t="s">
        <v>240</v>
      </c>
    </row>
    <row r="8218" spans="1:8" x14ac:dyDescent="0.25">
      <c r="A8218" s="1">
        <v>450217</v>
      </c>
      <c r="B8218" s="1" t="s">
        <v>1531</v>
      </c>
      <c r="C8218" s="1">
        <v>112011103</v>
      </c>
      <c r="D8218" s="1">
        <v>217</v>
      </c>
      <c r="E8218" s="1" t="s">
        <v>1752</v>
      </c>
      <c r="F8218" s="1" t="s">
        <v>234</v>
      </c>
      <c r="G8218" s="1" t="s">
        <v>190</v>
      </c>
      <c r="H8218" s="1" t="s">
        <v>240</v>
      </c>
    </row>
    <row r="8219" spans="1:8" x14ac:dyDescent="0.25">
      <c r="A8219" s="1">
        <v>450218</v>
      </c>
      <c r="B8219" s="1" t="s">
        <v>1531</v>
      </c>
      <c r="C8219" s="1">
        <v>112011603</v>
      </c>
      <c r="D8219" s="1">
        <v>218</v>
      </c>
      <c r="E8219" s="1" t="s">
        <v>1753</v>
      </c>
      <c r="F8219" s="1" t="s">
        <v>234</v>
      </c>
      <c r="G8219" s="1" t="s">
        <v>190</v>
      </c>
      <c r="H8219" s="1" t="s">
        <v>240</v>
      </c>
    </row>
    <row r="8220" spans="1:8" x14ac:dyDescent="0.25">
      <c r="A8220" s="1">
        <v>450219</v>
      </c>
      <c r="B8220" s="1" t="s">
        <v>1531</v>
      </c>
      <c r="C8220" s="1">
        <v>112013054</v>
      </c>
      <c r="D8220" s="1">
        <v>219</v>
      </c>
      <c r="E8220" s="1" t="s">
        <v>1754</v>
      </c>
      <c r="F8220" s="1" t="s">
        <v>234</v>
      </c>
      <c r="G8220" s="1" t="s">
        <v>190</v>
      </c>
      <c r="H8220" s="1" t="s">
        <v>240</v>
      </c>
    </row>
    <row r="8221" spans="1:8" x14ac:dyDescent="0.25">
      <c r="A8221" s="1">
        <v>450220</v>
      </c>
      <c r="B8221" s="1" t="s">
        <v>1531</v>
      </c>
      <c r="C8221" s="1">
        <v>112013753</v>
      </c>
      <c r="D8221" s="1">
        <v>220</v>
      </c>
      <c r="E8221" s="1" t="s">
        <v>1755</v>
      </c>
      <c r="F8221" s="1" t="s">
        <v>234</v>
      </c>
      <c r="G8221" s="1" t="s">
        <v>190</v>
      </c>
      <c r="H8221" s="1" t="s">
        <v>240</v>
      </c>
    </row>
    <row r="8222" spans="1:8" x14ac:dyDescent="0.25">
      <c r="A8222" s="1">
        <v>450221</v>
      </c>
      <c r="B8222" s="1" t="s">
        <v>1531</v>
      </c>
      <c r="C8222" s="1">
        <v>112015203</v>
      </c>
      <c r="D8222" s="1">
        <v>221</v>
      </c>
      <c r="E8222" s="1" t="s">
        <v>1756</v>
      </c>
      <c r="F8222" s="1" t="s">
        <v>234</v>
      </c>
      <c r="G8222" s="1" t="s">
        <v>190</v>
      </c>
      <c r="H8222" s="1" t="s">
        <v>240</v>
      </c>
    </row>
    <row r="8223" spans="1:8" x14ac:dyDescent="0.25">
      <c r="A8223" s="1">
        <v>450222</v>
      </c>
      <c r="B8223" s="1" t="s">
        <v>1531</v>
      </c>
      <c r="C8223" s="1">
        <v>112018523</v>
      </c>
      <c r="D8223" s="1">
        <v>222</v>
      </c>
      <c r="E8223" s="1" t="s">
        <v>1757</v>
      </c>
      <c r="F8223" s="1" t="s">
        <v>234</v>
      </c>
      <c r="G8223" s="1" t="s">
        <v>190</v>
      </c>
      <c r="H8223" s="1" t="s">
        <v>240</v>
      </c>
    </row>
    <row r="8224" spans="1:8" x14ac:dyDescent="0.25">
      <c r="A8224" s="1">
        <v>450223</v>
      </c>
      <c r="B8224" s="1" t="s">
        <v>1531</v>
      </c>
      <c r="C8224" s="1">
        <v>112281302</v>
      </c>
      <c r="D8224" s="1">
        <v>223</v>
      </c>
      <c r="E8224" s="1" t="s">
        <v>1758</v>
      </c>
      <c r="F8224" s="1" t="s">
        <v>234</v>
      </c>
      <c r="G8224" s="1" t="s">
        <v>191</v>
      </c>
      <c r="H8224" s="1" t="s">
        <v>240</v>
      </c>
    </row>
    <row r="8225" spans="1:8" x14ac:dyDescent="0.25">
      <c r="A8225" s="1">
        <v>450224</v>
      </c>
      <c r="B8225" s="1" t="s">
        <v>1531</v>
      </c>
      <c r="C8225" s="1">
        <v>112282004</v>
      </c>
      <c r="D8225" s="1">
        <v>224</v>
      </c>
      <c r="E8225" s="1" t="s">
        <v>1759</v>
      </c>
      <c r="F8225" s="1" t="s">
        <v>234</v>
      </c>
      <c r="G8225" s="1" t="s">
        <v>191</v>
      </c>
      <c r="H8225" s="1" t="s">
        <v>240</v>
      </c>
    </row>
    <row r="8226" spans="1:8" x14ac:dyDescent="0.25">
      <c r="A8226" s="1">
        <v>450225</v>
      </c>
      <c r="B8226" s="1" t="s">
        <v>1531</v>
      </c>
      <c r="C8226" s="1">
        <v>112283003</v>
      </c>
      <c r="D8226" s="1">
        <v>225</v>
      </c>
      <c r="E8226" s="1" t="s">
        <v>1760</v>
      </c>
      <c r="F8226" s="1" t="s">
        <v>234</v>
      </c>
      <c r="G8226" s="1" t="s">
        <v>191</v>
      </c>
      <c r="H8226" s="1" t="s">
        <v>240</v>
      </c>
    </row>
    <row r="8227" spans="1:8" x14ac:dyDescent="0.25">
      <c r="A8227" s="1">
        <v>450226</v>
      </c>
      <c r="B8227" s="1" t="s">
        <v>1531</v>
      </c>
      <c r="C8227" s="1">
        <v>112286003</v>
      </c>
      <c r="D8227" s="1">
        <v>226</v>
      </c>
      <c r="E8227" s="1" t="s">
        <v>1761</v>
      </c>
      <c r="F8227" s="1" t="s">
        <v>234</v>
      </c>
      <c r="G8227" s="1" t="s">
        <v>191</v>
      </c>
      <c r="H8227" s="1" t="s">
        <v>240</v>
      </c>
    </row>
    <row r="8228" spans="1:8" x14ac:dyDescent="0.25">
      <c r="A8228" s="1">
        <v>450227</v>
      </c>
      <c r="B8228" s="1" t="s">
        <v>1531</v>
      </c>
      <c r="C8228" s="1">
        <v>112289003</v>
      </c>
      <c r="D8228" s="1">
        <v>227</v>
      </c>
      <c r="E8228" s="1" t="s">
        <v>1762</v>
      </c>
      <c r="F8228" s="1" t="s">
        <v>234</v>
      </c>
      <c r="G8228" s="1" t="s">
        <v>191</v>
      </c>
      <c r="H8228" s="1" t="s">
        <v>240</v>
      </c>
    </row>
    <row r="8229" spans="1:8" x14ac:dyDescent="0.25">
      <c r="A8229" s="1">
        <v>450228</v>
      </c>
      <c r="B8229" s="1" t="s">
        <v>1531</v>
      </c>
      <c r="C8229" s="1">
        <v>112671303</v>
      </c>
      <c r="D8229" s="1">
        <v>228</v>
      </c>
      <c r="E8229" s="1" t="s">
        <v>1763</v>
      </c>
      <c r="F8229" s="1" t="s">
        <v>234</v>
      </c>
      <c r="G8229" s="1" t="s">
        <v>192</v>
      </c>
      <c r="H8229" s="1" t="s">
        <v>240</v>
      </c>
    </row>
    <row r="8230" spans="1:8" x14ac:dyDescent="0.25">
      <c r="A8230" s="1">
        <v>450229</v>
      </c>
      <c r="B8230" s="1" t="s">
        <v>1531</v>
      </c>
      <c r="C8230" s="1">
        <v>112671603</v>
      </c>
      <c r="D8230" s="1">
        <v>229</v>
      </c>
      <c r="E8230" s="1" t="s">
        <v>1764</v>
      </c>
      <c r="F8230" s="1" t="s">
        <v>234</v>
      </c>
      <c r="G8230" s="1" t="s">
        <v>192</v>
      </c>
      <c r="H8230" s="1" t="s">
        <v>240</v>
      </c>
    </row>
    <row r="8231" spans="1:8" x14ac:dyDescent="0.25">
      <c r="A8231" s="1">
        <v>450230</v>
      </c>
      <c r="B8231" s="1" t="s">
        <v>1531</v>
      </c>
      <c r="C8231" s="1">
        <v>112671803</v>
      </c>
      <c r="D8231" s="1">
        <v>230</v>
      </c>
      <c r="E8231" s="1" t="s">
        <v>1765</v>
      </c>
      <c r="F8231" s="1" t="s">
        <v>234</v>
      </c>
      <c r="G8231" s="1" t="s">
        <v>192</v>
      </c>
      <c r="H8231" s="1" t="s">
        <v>240</v>
      </c>
    </row>
    <row r="8232" spans="1:8" x14ac:dyDescent="0.25">
      <c r="A8232" s="1">
        <v>450231</v>
      </c>
      <c r="B8232" s="1" t="s">
        <v>1531</v>
      </c>
      <c r="C8232" s="1">
        <v>112672203</v>
      </c>
      <c r="D8232" s="1">
        <v>231</v>
      </c>
      <c r="E8232" s="1" t="s">
        <v>1766</v>
      </c>
      <c r="F8232" s="1" t="s">
        <v>234</v>
      </c>
      <c r="G8232" s="1" t="s">
        <v>192</v>
      </c>
      <c r="H8232" s="1" t="s">
        <v>240</v>
      </c>
    </row>
    <row r="8233" spans="1:8" x14ac:dyDescent="0.25">
      <c r="A8233" s="1">
        <v>450232</v>
      </c>
      <c r="B8233" s="1" t="s">
        <v>1531</v>
      </c>
      <c r="C8233" s="1">
        <v>112672803</v>
      </c>
      <c r="D8233" s="1">
        <v>232</v>
      </c>
      <c r="E8233" s="1" t="s">
        <v>1767</v>
      </c>
      <c r="F8233" s="1" t="s">
        <v>234</v>
      </c>
      <c r="G8233" s="1" t="s">
        <v>192</v>
      </c>
      <c r="H8233" s="1" t="s">
        <v>240</v>
      </c>
    </row>
    <row r="8234" spans="1:8" x14ac:dyDescent="0.25">
      <c r="A8234" s="1">
        <v>450233</v>
      </c>
      <c r="B8234" s="1" t="s">
        <v>1531</v>
      </c>
      <c r="C8234" s="1">
        <v>112674403</v>
      </c>
      <c r="D8234" s="1">
        <v>233</v>
      </c>
      <c r="E8234" s="1" t="s">
        <v>1768</v>
      </c>
      <c r="F8234" s="1" t="s">
        <v>234</v>
      </c>
      <c r="G8234" s="1" t="s">
        <v>192</v>
      </c>
      <c r="H8234" s="1" t="s">
        <v>240</v>
      </c>
    </row>
    <row r="8235" spans="1:8" x14ac:dyDescent="0.25">
      <c r="A8235" s="1">
        <v>450234</v>
      </c>
      <c r="B8235" s="1" t="s">
        <v>1531</v>
      </c>
      <c r="C8235" s="1">
        <v>112675503</v>
      </c>
      <c r="D8235" s="1">
        <v>234</v>
      </c>
      <c r="E8235" s="1" t="s">
        <v>1769</v>
      </c>
      <c r="F8235" s="1" t="s">
        <v>234</v>
      </c>
      <c r="G8235" s="1" t="s">
        <v>192</v>
      </c>
      <c r="H8235" s="1" t="s">
        <v>240</v>
      </c>
    </row>
    <row r="8236" spans="1:8" x14ac:dyDescent="0.25">
      <c r="A8236" s="1">
        <v>450235</v>
      </c>
      <c r="B8236" s="1" t="s">
        <v>1531</v>
      </c>
      <c r="C8236" s="1">
        <v>112676203</v>
      </c>
      <c r="D8236" s="1">
        <v>235</v>
      </c>
      <c r="E8236" s="1" t="s">
        <v>1770</v>
      </c>
      <c r="F8236" s="1" t="s">
        <v>234</v>
      </c>
      <c r="G8236" s="1" t="s">
        <v>192</v>
      </c>
      <c r="H8236" s="1" t="s">
        <v>240</v>
      </c>
    </row>
    <row r="8237" spans="1:8" x14ac:dyDescent="0.25">
      <c r="A8237" s="1">
        <v>450236</v>
      </c>
      <c r="B8237" s="1" t="s">
        <v>1531</v>
      </c>
      <c r="C8237" s="1">
        <v>112676403</v>
      </c>
      <c r="D8237" s="1">
        <v>236</v>
      </c>
      <c r="E8237" s="1" t="s">
        <v>1771</v>
      </c>
      <c r="F8237" s="1" t="s">
        <v>234</v>
      </c>
      <c r="G8237" s="1" t="s">
        <v>192</v>
      </c>
      <c r="H8237" s="1" t="s">
        <v>240</v>
      </c>
    </row>
    <row r="8238" spans="1:8" x14ac:dyDescent="0.25">
      <c r="A8238" s="1">
        <v>450237</v>
      </c>
      <c r="B8238" s="1" t="s">
        <v>1531</v>
      </c>
      <c r="C8238" s="1">
        <v>112676503</v>
      </c>
      <c r="D8238" s="1">
        <v>237</v>
      </c>
      <c r="E8238" s="1" t="s">
        <v>1772</v>
      </c>
      <c r="F8238" s="1" t="s">
        <v>234</v>
      </c>
      <c r="G8238" s="1" t="s">
        <v>192</v>
      </c>
      <c r="H8238" s="1" t="s">
        <v>240</v>
      </c>
    </row>
    <row r="8239" spans="1:8" x14ac:dyDescent="0.25">
      <c r="A8239" s="1">
        <v>450238</v>
      </c>
      <c r="B8239" s="1" t="s">
        <v>1531</v>
      </c>
      <c r="C8239" s="1">
        <v>112676703</v>
      </c>
      <c r="D8239" s="1">
        <v>238</v>
      </c>
      <c r="E8239" s="1" t="s">
        <v>1773</v>
      </c>
      <c r="F8239" s="1" t="s">
        <v>234</v>
      </c>
      <c r="G8239" s="1" t="s">
        <v>192</v>
      </c>
      <c r="H8239" s="1" t="s">
        <v>240</v>
      </c>
    </row>
    <row r="8240" spans="1:8" x14ac:dyDescent="0.25">
      <c r="A8240" s="1">
        <v>450239</v>
      </c>
      <c r="B8240" s="1" t="s">
        <v>1531</v>
      </c>
      <c r="C8240" s="1">
        <v>112678503</v>
      </c>
      <c r="D8240" s="1">
        <v>239</v>
      </c>
      <c r="E8240" s="1" t="s">
        <v>1774</v>
      </c>
      <c r="F8240" s="1" t="s">
        <v>234</v>
      </c>
      <c r="G8240" s="1" t="s">
        <v>192</v>
      </c>
      <c r="H8240" s="1" t="s">
        <v>240</v>
      </c>
    </row>
    <row r="8241" spans="1:8" x14ac:dyDescent="0.25">
      <c r="A8241" s="1">
        <v>450240</v>
      </c>
      <c r="B8241" s="1" t="s">
        <v>1531</v>
      </c>
      <c r="C8241" s="1">
        <v>112679002</v>
      </c>
      <c r="D8241" s="1">
        <v>240</v>
      </c>
      <c r="E8241" s="1" t="s">
        <v>1775</v>
      </c>
      <c r="F8241" s="1" t="s">
        <v>234</v>
      </c>
      <c r="G8241" s="1" t="s">
        <v>192</v>
      </c>
      <c r="H8241" s="1" t="s">
        <v>240</v>
      </c>
    </row>
    <row r="8242" spans="1:8" x14ac:dyDescent="0.25">
      <c r="A8242" s="1">
        <v>450241</v>
      </c>
      <c r="B8242" s="1" t="s">
        <v>1531</v>
      </c>
      <c r="C8242" s="1">
        <v>112679403</v>
      </c>
      <c r="D8242" s="1">
        <v>241</v>
      </c>
      <c r="E8242" s="1" t="s">
        <v>1776</v>
      </c>
      <c r="F8242" s="1" t="s">
        <v>234</v>
      </c>
      <c r="G8242" s="1" t="s">
        <v>192</v>
      </c>
      <c r="H8242" s="1" t="s">
        <v>240</v>
      </c>
    </row>
    <row r="8243" spans="1:8" x14ac:dyDescent="0.25">
      <c r="A8243" s="1">
        <v>450242</v>
      </c>
      <c r="B8243" s="1" t="s">
        <v>1531</v>
      </c>
      <c r="C8243" s="1">
        <v>113361303</v>
      </c>
      <c r="D8243" s="1">
        <v>242</v>
      </c>
      <c r="E8243" s="1" t="s">
        <v>1777</v>
      </c>
      <c r="F8243" s="1" t="s">
        <v>234</v>
      </c>
      <c r="G8243" s="1" t="s">
        <v>193</v>
      </c>
      <c r="H8243" s="1" t="s">
        <v>240</v>
      </c>
    </row>
    <row r="8244" spans="1:8" x14ac:dyDescent="0.25">
      <c r="A8244" s="1">
        <v>450243</v>
      </c>
      <c r="B8244" s="1" t="s">
        <v>1531</v>
      </c>
      <c r="C8244" s="1">
        <v>113361503</v>
      </c>
      <c r="D8244" s="1">
        <v>243</v>
      </c>
      <c r="E8244" s="1" t="s">
        <v>1778</v>
      </c>
      <c r="F8244" s="1" t="s">
        <v>234</v>
      </c>
      <c r="G8244" s="1" t="s">
        <v>193</v>
      </c>
      <c r="H8244" s="1" t="s">
        <v>240</v>
      </c>
    </row>
    <row r="8245" spans="1:8" x14ac:dyDescent="0.25">
      <c r="A8245" s="1">
        <v>450244</v>
      </c>
      <c r="B8245" s="1" t="s">
        <v>1531</v>
      </c>
      <c r="C8245" s="1">
        <v>113361703</v>
      </c>
      <c r="D8245" s="1">
        <v>244</v>
      </c>
      <c r="E8245" s="1" t="s">
        <v>1779</v>
      </c>
      <c r="F8245" s="1" t="s">
        <v>234</v>
      </c>
      <c r="G8245" s="1" t="s">
        <v>193</v>
      </c>
      <c r="H8245" s="1" t="s">
        <v>240</v>
      </c>
    </row>
    <row r="8246" spans="1:8" x14ac:dyDescent="0.25">
      <c r="A8246" s="1">
        <v>450245</v>
      </c>
      <c r="B8246" s="1" t="s">
        <v>1531</v>
      </c>
      <c r="C8246" s="1">
        <v>113362203</v>
      </c>
      <c r="D8246" s="1">
        <v>245</v>
      </c>
      <c r="E8246" s="1" t="s">
        <v>1780</v>
      </c>
      <c r="F8246" s="1" t="s">
        <v>234</v>
      </c>
      <c r="G8246" s="1" t="s">
        <v>193</v>
      </c>
      <c r="H8246" s="1" t="s">
        <v>240</v>
      </c>
    </row>
    <row r="8247" spans="1:8" x14ac:dyDescent="0.25">
      <c r="A8247" s="1">
        <v>450246</v>
      </c>
      <c r="B8247" s="1" t="s">
        <v>1531</v>
      </c>
      <c r="C8247" s="1">
        <v>113362303</v>
      </c>
      <c r="D8247" s="1">
        <v>246</v>
      </c>
      <c r="E8247" s="1" t="s">
        <v>1781</v>
      </c>
      <c r="F8247" s="1" t="s">
        <v>234</v>
      </c>
      <c r="G8247" s="1" t="s">
        <v>193</v>
      </c>
      <c r="H8247" s="1" t="s">
        <v>240</v>
      </c>
    </row>
    <row r="8248" spans="1:8" x14ac:dyDescent="0.25">
      <c r="A8248" s="1">
        <v>450247</v>
      </c>
      <c r="B8248" s="1" t="s">
        <v>1531</v>
      </c>
      <c r="C8248" s="1">
        <v>113362403</v>
      </c>
      <c r="D8248" s="1">
        <v>247</v>
      </c>
      <c r="E8248" s="1" t="s">
        <v>1782</v>
      </c>
      <c r="F8248" s="1" t="s">
        <v>234</v>
      </c>
      <c r="G8248" s="1" t="s">
        <v>193</v>
      </c>
      <c r="H8248" s="1" t="s">
        <v>240</v>
      </c>
    </row>
    <row r="8249" spans="1:8" x14ac:dyDescent="0.25">
      <c r="A8249" s="1">
        <v>450248</v>
      </c>
      <c r="B8249" s="1" t="s">
        <v>1531</v>
      </c>
      <c r="C8249" s="1">
        <v>113362603</v>
      </c>
      <c r="D8249" s="1">
        <v>248</v>
      </c>
      <c r="E8249" s="1" t="s">
        <v>1783</v>
      </c>
      <c r="F8249" s="1" t="s">
        <v>234</v>
      </c>
      <c r="G8249" s="1" t="s">
        <v>193</v>
      </c>
      <c r="H8249" s="1" t="s">
        <v>240</v>
      </c>
    </row>
    <row r="8250" spans="1:8" x14ac:dyDescent="0.25">
      <c r="A8250" s="1">
        <v>450249</v>
      </c>
      <c r="B8250" s="1" t="s">
        <v>1531</v>
      </c>
      <c r="C8250" s="1">
        <v>113363103</v>
      </c>
      <c r="D8250" s="1">
        <v>249</v>
      </c>
      <c r="E8250" s="1" t="s">
        <v>1784</v>
      </c>
      <c r="F8250" s="1" t="s">
        <v>234</v>
      </c>
      <c r="G8250" s="1" t="s">
        <v>193</v>
      </c>
      <c r="H8250" s="1" t="s">
        <v>240</v>
      </c>
    </row>
    <row r="8251" spans="1:8" x14ac:dyDescent="0.25">
      <c r="A8251" s="1">
        <v>450250</v>
      </c>
      <c r="B8251" s="1" t="s">
        <v>1531</v>
      </c>
      <c r="C8251" s="1">
        <v>113363603</v>
      </c>
      <c r="D8251" s="1">
        <v>250</v>
      </c>
      <c r="E8251" s="1" t="s">
        <v>1785</v>
      </c>
      <c r="F8251" s="1" t="s">
        <v>234</v>
      </c>
      <c r="G8251" s="1" t="s">
        <v>193</v>
      </c>
      <c r="H8251" s="1" t="s">
        <v>240</v>
      </c>
    </row>
    <row r="8252" spans="1:8" x14ac:dyDescent="0.25">
      <c r="A8252" s="1">
        <v>450251</v>
      </c>
      <c r="B8252" s="1" t="s">
        <v>1531</v>
      </c>
      <c r="C8252" s="1">
        <v>113364002</v>
      </c>
      <c r="D8252" s="1">
        <v>251</v>
      </c>
      <c r="E8252" s="1" t="s">
        <v>1786</v>
      </c>
      <c r="F8252" s="1" t="s">
        <v>234</v>
      </c>
      <c r="G8252" s="1" t="s">
        <v>193</v>
      </c>
      <c r="H8252" s="1" t="s">
        <v>240</v>
      </c>
    </row>
    <row r="8253" spans="1:8" x14ac:dyDescent="0.25">
      <c r="A8253" s="1">
        <v>450252</v>
      </c>
      <c r="B8253" s="1" t="s">
        <v>1531</v>
      </c>
      <c r="C8253" s="1">
        <v>113364403</v>
      </c>
      <c r="D8253" s="1">
        <v>252</v>
      </c>
      <c r="E8253" s="1" t="s">
        <v>1787</v>
      </c>
      <c r="F8253" s="1" t="s">
        <v>234</v>
      </c>
      <c r="G8253" s="1" t="s">
        <v>193</v>
      </c>
      <c r="H8253" s="1" t="s">
        <v>240</v>
      </c>
    </row>
    <row r="8254" spans="1:8" x14ac:dyDescent="0.25">
      <c r="A8254" s="1">
        <v>450253</v>
      </c>
      <c r="B8254" s="1" t="s">
        <v>1531</v>
      </c>
      <c r="C8254" s="1">
        <v>113364503</v>
      </c>
      <c r="D8254" s="1">
        <v>253</v>
      </c>
      <c r="E8254" s="1" t="s">
        <v>1788</v>
      </c>
      <c r="F8254" s="1" t="s">
        <v>234</v>
      </c>
      <c r="G8254" s="1" t="s">
        <v>193</v>
      </c>
      <c r="H8254" s="1" t="s">
        <v>240</v>
      </c>
    </row>
    <row r="8255" spans="1:8" x14ac:dyDescent="0.25">
      <c r="A8255" s="1">
        <v>450254</v>
      </c>
      <c r="B8255" s="1" t="s">
        <v>1531</v>
      </c>
      <c r="C8255" s="1">
        <v>113365203</v>
      </c>
      <c r="D8255" s="1">
        <v>254</v>
      </c>
      <c r="E8255" s="1" t="s">
        <v>1789</v>
      </c>
      <c r="F8255" s="1" t="s">
        <v>234</v>
      </c>
      <c r="G8255" s="1" t="s">
        <v>193</v>
      </c>
      <c r="H8255" s="1" t="s">
        <v>240</v>
      </c>
    </row>
    <row r="8256" spans="1:8" x14ac:dyDescent="0.25">
      <c r="A8256" s="1">
        <v>450255</v>
      </c>
      <c r="B8256" s="1" t="s">
        <v>1531</v>
      </c>
      <c r="C8256" s="1">
        <v>113365303</v>
      </c>
      <c r="D8256" s="1">
        <v>255</v>
      </c>
      <c r="E8256" s="1" t="s">
        <v>1790</v>
      </c>
      <c r="F8256" s="1" t="s">
        <v>234</v>
      </c>
      <c r="G8256" s="1" t="s">
        <v>193</v>
      </c>
      <c r="H8256" s="1" t="s">
        <v>240</v>
      </c>
    </row>
    <row r="8257" spans="1:8" x14ac:dyDescent="0.25">
      <c r="A8257" s="1">
        <v>450256</v>
      </c>
      <c r="B8257" s="1" t="s">
        <v>1531</v>
      </c>
      <c r="C8257" s="1">
        <v>113367003</v>
      </c>
      <c r="D8257" s="1">
        <v>256</v>
      </c>
      <c r="E8257" s="1" t="s">
        <v>1791</v>
      </c>
      <c r="F8257" s="1" t="s">
        <v>234</v>
      </c>
      <c r="G8257" s="1" t="s">
        <v>193</v>
      </c>
      <c r="H8257" s="1" t="s">
        <v>240</v>
      </c>
    </row>
    <row r="8258" spans="1:8" x14ac:dyDescent="0.25">
      <c r="A8258" s="1">
        <v>450257</v>
      </c>
      <c r="B8258" s="1" t="s">
        <v>1531</v>
      </c>
      <c r="C8258" s="1">
        <v>113369003</v>
      </c>
      <c r="D8258" s="1">
        <v>257</v>
      </c>
      <c r="E8258" s="1" t="s">
        <v>1792</v>
      </c>
      <c r="F8258" s="1" t="s">
        <v>234</v>
      </c>
      <c r="G8258" s="1" t="s">
        <v>193</v>
      </c>
      <c r="H8258" s="1" t="s">
        <v>240</v>
      </c>
    </row>
    <row r="8259" spans="1:8" x14ac:dyDescent="0.25">
      <c r="A8259" s="1">
        <v>450258</v>
      </c>
      <c r="B8259" s="1" t="s">
        <v>1531</v>
      </c>
      <c r="C8259" s="1">
        <v>113380303</v>
      </c>
      <c r="D8259" s="1">
        <v>258</v>
      </c>
      <c r="E8259" s="1" t="s">
        <v>1793</v>
      </c>
      <c r="F8259" s="1" t="s">
        <v>234</v>
      </c>
      <c r="G8259" s="1" t="s">
        <v>194</v>
      </c>
      <c r="H8259" s="1" t="s">
        <v>240</v>
      </c>
    </row>
    <row r="8260" spans="1:8" x14ac:dyDescent="0.25">
      <c r="A8260" s="1">
        <v>450259</v>
      </c>
      <c r="B8260" s="1" t="s">
        <v>1531</v>
      </c>
      <c r="C8260" s="1">
        <v>113381303</v>
      </c>
      <c r="D8260" s="1">
        <v>259</v>
      </c>
      <c r="E8260" s="1" t="s">
        <v>1794</v>
      </c>
      <c r="F8260" s="1" t="s">
        <v>234</v>
      </c>
      <c r="G8260" s="1" t="s">
        <v>194</v>
      </c>
      <c r="H8260" s="1" t="s">
        <v>240</v>
      </c>
    </row>
    <row r="8261" spans="1:8" x14ac:dyDescent="0.25">
      <c r="A8261" s="1">
        <v>450260</v>
      </c>
      <c r="B8261" s="1" t="s">
        <v>1531</v>
      </c>
      <c r="C8261" s="1">
        <v>113382303</v>
      </c>
      <c r="D8261" s="1">
        <v>260</v>
      </c>
      <c r="E8261" s="1" t="s">
        <v>1795</v>
      </c>
      <c r="F8261" s="1" t="s">
        <v>234</v>
      </c>
      <c r="G8261" s="1" t="s">
        <v>194</v>
      </c>
      <c r="H8261" s="1" t="s">
        <v>240</v>
      </c>
    </row>
    <row r="8262" spans="1:8" x14ac:dyDescent="0.25">
      <c r="A8262" s="1">
        <v>450261</v>
      </c>
      <c r="B8262" s="1" t="s">
        <v>1531</v>
      </c>
      <c r="C8262" s="1">
        <v>113384603</v>
      </c>
      <c r="D8262" s="1">
        <v>261</v>
      </c>
      <c r="E8262" s="1" t="s">
        <v>1796</v>
      </c>
      <c r="F8262" s="1" t="s">
        <v>234</v>
      </c>
      <c r="G8262" s="1" t="s">
        <v>194</v>
      </c>
      <c r="H8262" s="1" t="s">
        <v>240</v>
      </c>
    </row>
    <row r="8263" spans="1:8" x14ac:dyDescent="0.25">
      <c r="A8263" s="1">
        <v>450262</v>
      </c>
      <c r="B8263" s="1" t="s">
        <v>1531</v>
      </c>
      <c r="C8263" s="1">
        <v>113385003</v>
      </c>
      <c r="D8263" s="1">
        <v>262</v>
      </c>
      <c r="E8263" s="1" t="s">
        <v>1797</v>
      </c>
      <c r="F8263" s="1" t="s">
        <v>234</v>
      </c>
      <c r="G8263" s="1" t="s">
        <v>194</v>
      </c>
      <c r="H8263" s="1" t="s">
        <v>240</v>
      </c>
    </row>
    <row r="8264" spans="1:8" x14ac:dyDescent="0.25">
      <c r="A8264" s="1">
        <v>450263</v>
      </c>
      <c r="B8264" s="1" t="s">
        <v>1531</v>
      </c>
      <c r="C8264" s="1">
        <v>113385303</v>
      </c>
      <c r="D8264" s="1">
        <v>263</v>
      </c>
      <c r="E8264" s="1" t="s">
        <v>1798</v>
      </c>
      <c r="F8264" s="1" t="s">
        <v>234</v>
      </c>
      <c r="G8264" s="1" t="s">
        <v>194</v>
      </c>
      <c r="H8264" s="1" t="s">
        <v>240</v>
      </c>
    </row>
    <row r="8265" spans="1:8" x14ac:dyDescent="0.25">
      <c r="A8265" s="1">
        <v>450264</v>
      </c>
      <c r="B8265" s="1" t="s">
        <v>1531</v>
      </c>
      <c r="C8265" s="1">
        <v>114060503</v>
      </c>
      <c r="D8265" s="1">
        <v>264</v>
      </c>
      <c r="E8265" s="1" t="s">
        <v>1799</v>
      </c>
      <c r="F8265" s="1" t="s">
        <v>235</v>
      </c>
      <c r="G8265" s="1" t="s">
        <v>195</v>
      </c>
      <c r="H8265" s="1" t="s">
        <v>240</v>
      </c>
    </row>
    <row r="8266" spans="1:8" x14ac:dyDescent="0.25">
      <c r="A8266" s="1">
        <v>450265</v>
      </c>
      <c r="B8266" s="1" t="s">
        <v>1531</v>
      </c>
      <c r="C8266" s="1">
        <v>114060753</v>
      </c>
      <c r="D8266" s="1">
        <v>265</v>
      </c>
      <c r="E8266" s="1" t="s">
        <v>1800</v>
      </c>
      <c r="F8266" s="1" t="s">
        <v>235</v>
      </c>
      <c r="G8266" s="1" t="s">
        <v>195</v>
      </c>
      <c r="H8266" s="1" t="s">
        <v>240</v>
      </c>
    </row>
    <row r="8267" spans="1:8" x14ac:dyDescent="0.25">
      <c r="A8267" s="1">
        <v>450266</v>
      </c>
      <c r="B8267" s="1" t="s">
        <v>1531</v>
      </c>
      <c r="C8267" s="1">
        <v>114060853</v>
      </c>
      <c r="D8267" s="1">
        <v>266</v>
      </c>
      <c r="E8267" s="1" t="s">
        <v>1801</v>
      </c>
      <c r="F8267" s="1" t="s">
        <v>235</v>
      </c>
      <c r="G8267" s="1" t="s">
        <v>195</v>
      </c>
      <c r="H8267" s="1" t="s">
        <v>240</v>
      </c>
    </row>
    <row r="8268" spans="1:8" x14ac:dyDescent="0.25">
      <c r="A8268" s="1">
        <v>450267</v>
      </c>
      <c r="B8268" s="1" t="s">
        <v>1531</v>
      </c>
      <c r="C8268" s="1">
        <v>114061103</v>
      </c>
      <c r="D8268" s="1">
        <v>267</v>
      </c>
      <c r="E8268" s="1" t="s">
        <v>1802</v>
      </c>
      <c r="F8268" s="1" t="s">
        <v>235</v>
      </c>
      <c r="G8268" s="1" t="s">
        <v>195</v>
      </c>
      <c r="H8268" s="1" t="s">
        <v>240</v>
      </c>
    </row>
    <row r="8269" spans="1:8" x14ac:dyDescent="0.25">
      <c r="A8269" s="1">
        <v>450268</v>
      </c>
      <c r="B8269" s="1" t="s">
        <v>1531</v>
      </c>
      <c r="C8269" s="1">
        <v>114061503</v>
      </c>
      <c r="D8269" s="1">
        <v>268</v>
      </c>
      <c r="E8269" s="1" t="s">
        <v>1803</v>
      </c>
      <c r="F8269" s="1" t="s">
        <v>235</v>
      </c>
      <c r="G8269" s="1" t="s">
        <v>195</v>
      </c>
      <c r="H8269" s="1" t="s">
        <v>240</v>
      </c>
    </row>
    <row r="8270" spans="1:8" x14ac:dyDescent="0.25">
      <c r="A8270" s="1">
        <v>450269</v>
      </c>
      <c r="B8270" s="1" t="s">
        <v>1531</v>
      </c>
      <c r="C8270" s="1">
        <v>114062003</v>
      </c>
      <c r="D8270" s="1">
        <v>269</v>
      </c>
      <c r="E8270" s="1" t="s">
        <v>1804</v>
      </c>
      <c r="F8270" s="1" t="s">
        <v>235</v>
      </c>
      <c r="G8270" s="1" t="s">
        <v>195</v>
      </c>
      <c r="H8270" s="1" t="s">
        <v>240</v>
      </c>
    </row>
    <row r="8271" spans="1:8" x14ac:dyDescent="0.25">
      <c r="A8271" s="1">
        <v>450270</v>
      </c>
      <c r="B8271" s="1" t="s">
        <v>1531</v>
      </c>
      <c r="C8271" s="1">
        <v>114062503</v>
      </c>
      <c r="D8271" s="1">
        <v>270</v>
      </c>
      <c r="E8271" s="1" t="s">
        <v>1805</v>
      </c>
      <c r="F8271" s="1" t="s">
        <v>235</v>
      </c>
      <c r="G8271" s="1" t="s">
        <v>195</v>
      </c>
      <c r="H8271" s="1" t="s">
        <v>240</v>
      </c>
    </row>
    <row r="8272" spans="1:8" x14ac:dyDescent="0.25">
      <c r="A8272" s="1">
        <v>450271</v>
      </c>
      <c r="B8272" s="1" t="s">
        <v>1531</v>
      </c>
      <c r="C8272" s="1">
        <v>114063003</v>
      </c>
      <c r="D8272" s="1">
        <v>271</v>
      </c>
      <c r="E8272" s="1" t="s">
        <v>1806</v>
      </c>
      <c r="F8272" s="1" t="s">
        <v>235</v>
      </c>
      <c r="G8272" s="1" t="s">
        <v>195</v>
      </c>
      <c r="H8272" s="1" t="s">
        <v>240</v>
      </c>
    </row>
    <row r="8273" spans="1:8" x14ac:dyDescent="0.25">
      <c r="A8273" s="1">
        <v>450272</v>
      </c>
      <c r="B8273" s="1" t="s">
        <v>1531</v>
      </c>
      <c r="C8273" s="1">
        <v>114063503</v>
      </c>
      <c r="D8273" s="1">
        <v>272</v>
      </c>
      <c r="E8273" s="1" t="s">
        <v>1807</v>
      </c>
      <c r="F8273" s="1" t="s">
        <v>235</v>
      </c>
      <c r="G8273" s="1" t="s">
        <v>195</v>
      </c>
      <c r="H8273" s="1" t="s">
        <v>240</v>
      </c>
    </row>
    <row r="8274" spans="1:8" x14ac:dyDescent="0.25">
      <c r="A8274" s="1">
        <v>450273</v>
      </c>
      <c r="B8274" s="1" t="s">
        <v>1531</v>
      </c>
      <c r="C8274" s="1">
        <v>114064003</v>
      </c>
      <c r="D8274" s="1">
        <v>273</v>
      </c>
      <c r="E8274" s="1" t="s">
        <v>1808</v>
      </c>
      <c r="F8274" s="1" t="s">
        <v>235</v>
      </c>
      <c r="G8274" s="1" t="s">
        <v>195</v>
      </c>
      <c r="H8274" s="1" t="s">
        <v>240</v>
      </c>
    </row>
    <row r="8275" spans="1:8" x14ac:dyDescent="0.25">
      <c r="A8275" s="1">
        <v>450274</v>
      </c>
      <c r="B8275" s="1" t="s">
        <v>1531</v>
      </c>
      <c r="C8275" s="1">
        <v>114065503</v>
      </c>
      <c r="D8275" s="1">
        <v>274</v>
      </c>
      <c r="E8275" s="1" t="s">
        <v>1809</v>
      </c>
      <c r="F8275" s="1" t="s">
        <v>235</v>
      </c>
      <c r="G8275" s="1" t="s">
        <v>195</v>
      </c>
      <c r="H8275" s="1" t="s">
        <v>240</v>
      </c>
    </row>
    <row r="8276" spans="1:8" x14ac:dyDescent="0.25">
      <c r="A8276" s="1">
        <v>450275</v>
      </c>
      <c r="B8276" s="1" t="s">
        <v>1531</v>
      </c>
      <c r="C8276" s="1">
        <v>114066503</v>
      </c>
      <c r="D8276" s="1">
        <v>275</v>
      </c>
      <c r="E8276" s="1" t="s">
        <v>1810</v>
      </c>
      <c r="F8276" s="1" t="s">
        <v>235</v>
      </c>
      <c r="G8276" s="1" t="s">
        <v>195</v>
      </c>
      <c r="H8276" s="1" t="s">
        <v>240</v>
      </c>
    </row>
    <row r="8277" spans="1:8" x14ac:dyDescent="0.25">
      <c r="A8277" s="1">
        <v>450276</v>
      </c>
      <c r="B8277" s="1" t="s">
        <v>1531</v>
      </c>
      <c r="C8277" s="1">
        <v>114067002</v>
      </c>
      <c r="D8277" s="1">
        <v>276</v>
      </c>
      <c r="E8277" s="1" t="s">
        <v>1811</v>
      </c>
      <c r="F8277" s="1" t="s">
        <v>235</v>
      </c>
      <c r="G8277" s="1" t="s">
        <v>195</v>
      </c>
      <c r="H8277" s="1" t="s">
        <v>240</v>
      </c>
    </row>
    <row r="8278" spans="1:8" x14ac:dyDescent="0.25">
      <c r="A8278" s="1">
        <v>450277</v>
      </c>
      <c r="B8278" s="1" t="s">
        <v>1531</v>
      </c>
      <c r="C8278" s="1">
        <v>114067503</v>
      </c>
      <c r="D8278" s="1">
        <v>277</v>
      </c>
      <c r="E8278" s="1" t="s">
        <v>1812</v>
      </c>
      <c r="F8278" s="1" t="s">
        <v>235</v>
      </c>
      <c r="G8278" s="1" t="s">
        <v>195</v>
      </c>
      <c r="H8278" s="1" t="s">
        <v>240</v>
      </c>
    </row>
    <row r="8279" spans="1:8" x14ac:dyDescent="0.25">
      <c r="A8279" s="1">
        <v>450278</v>
      </c>
      <c r="B8279" s="1" t="s">
        <v>1531</v>
      </c>
      <c r="C8279" s="1">
        <v>114068003</v>
      </c>
      <c r="D8279" s="1">
        <v>278</v>
      </c>
      <c r="E8279" s="1" t="s">
        <v>1813</v>
      </c>
      <c r="F8279" s="1" t="s">
        <v>235</v>
      </c>
      <c r="G8279" s="1" t="s">
        <v>195</v>
      </c>
      <c r="H8279" s="1" t="s">
        <v>240</v>
      </c>
    </row>
    <row r="8280" spans="1:8" x14ac:dyDescent="0.25">
      <c r="A8280" s="1">
        <v>450279</v>
      </c>
      <c r="B8280" s="1" t="s">
        <v>1531</v>
      </c>
      <c r="C8280" s="1">
        <v>114068103</v>
      </c>
      <c r="D8280" s="1">
        <v>279</v>
      </c>
      <c r="E8280" s="1" t="s">
        <v>1814</v>
      </c>
      <c r="F8280" s="1" t="s">
        <v>235</v>
      </c>
      <c r="G8280" s="1" t="s">
        <v>195</v>
      </c>
      <c r="H8280" s="1" t="s">
        <v>240</v>
      </c>
    </row>
    <row r="8281" spans="1:8" x14ac:dyDescent="0.25">
      <c r="A8281" s="1">
        <v>450280</v>
      </c>
      <c r="B8281" s="1" t="s">
        <v>1531</v>
      </c>
      <c r="C8281" s="1">
        <v>114069103</v>
      </c>
      <c r="D8281" s="1">
        <v>280</v>
      </c>
      <c r="E8281" s="1" t="s">
        <v>1815</v>
      </c>
      <c r="F8281" s="1" t="s">
        <v>235</v>
      </c>
      <c r="G8281" s="1" t="s">
        <v>195</v>
      </c>
      <c r="H8281" s="1" t="s">
        <v>240</v>
      </c>
    </row>
    <row r="8282" spans="1:8" x14ac:dyDescent="0.25">
      <c r="A8282" s="1">
        <v>450281</v>
      </c>
      <c r="B8282" s="1" t="s">
        <v>1531</v>
      </c>
      <c r="C8282" s="1">
        <v>114069353</v>
      </c>
      <c r="D8282" s="1">
        <v>281</v>
      </c>
      <c r="E8282" s="1" t="s">
        <v>1816</v>
      </c>
      <c r="F8282" s="1" t="s">
        <v>235</v>
      </c>
      <c r="G8282" s="1" t="s">
        <v>195</v>
      </c>
      <c r="H8282" s="1" t="s">
        <v>240</v>
      </c>
    </row>
    <row r="8283" spans="1:8" x14ac:dyDescent="0.25">
      <c r="A8283" s="1">
        <v>450282</v>
      </c>
      <c r="B8283" s="1" t="s">
        <v>1531</v>
      </c>
      <c r="C8283" s="1">
        <v>115210503</v>
      </c>
      <c r="D8283" s="1">
        <v>282</v>
      </c>
      <c r="E8283" s="1" t="s">
        <v>1817</v>
      </c>
      <c r="F8283" s="1" t="s">
        <v>234</v>
      </c>
      <c r="G8283" s="1" t="s">
        <v>196</v>
      </c>
      <c r="H8283" s="1" t="s">
        <v>240</v>
      </c>
    </row>
    <row r="8284" spans="1:8" x14ac:dyDescent="0.25">
      <c r="A8284" s="1">
        <v>450283</v>
      </c>
      <c r="B8284" s="1" t="s">
        <v>1531</v>
      </c>
      <c r="C8284" s="1">
        <v>115211003</v>
      </c>
      <c r="D8284" s="1">
        <v>283</v>
      </c>
      <c r="E8284" s="1" t="s">
        <v>1818</v>
      </c>
      <c r="F8284" s="1" t="s">
        <v>234</v>
      </c>
      <c r="G8284" s="1" t="s">
        <v>196</v>
      </c>
      <c r="H8284" s="1" t="s">
        <v>240</v>
      </c>
    </row>
    <row r="8285" spans="1:8" x14ac:dyDescent="0.25">
      <c r="A8285" s="1">
        <v>450284</v>
      </c>
      <c r="B8285" s="1" t="s">
        <v>1531</v>
      </c>
      <c r="C8285" s="1">
        <v>115211103</v>
      </c>
      <c r="D8285" s="1">
        <v>284</v>
      </c>
      <c r="E8285" s="1" t="s">
        <v>1819</v>
      </c>
      <c r="F8285" s="1" t="s">
        <v>234</v>
      </c>
      <c r="G8285" s="1" t="s">
        <v>196</v>
      </c>
      <c r="H8285" s="1" t="s">
        <v>240</v>
      </c>
    </row>
    <row r="8286" spans="1:8" x14ac:dyDescent="0.25">
      <c r="A8286" s="1">
        <v>450285</v>
      </c>
      <c r="B8286" s="1" t="s">
        <v>1531</v>
      </c>
      <c r="C8286" s="1">
        <v>115211603</v>
      </c>
      <c r="D8286" s="1">
        <v>285</v>
      </c>
      <c r="E8286" s="1" t="s">
        <v>1820</v>
      </c>
      <c r="F8286" s="1" t="s">
        <v>234</v>
      </c>
      <c r="G8286" s="1" t="s">
        <v>196</v>
      </c>
      <c r="H8286" s="1" t="s">
        <v>240</v>
      </c>
    </row>
    <row r="8287" spans="1:8" x14ac:dyDescent="0.25">
      <c r="A8287" s="1">
        <v>450286</v>
      </c>
      <c r="B8287" s="1" t="s">
        <v>1531</v>
      </c>
      <c r="C8287" s="1">
        <v>115212503</v>
      </c>
      <c r="D8287" s="1">
        <v>286</v>
      </c>
      <c r="E8287" s="1" t="s">
        <v>1821</v>
      </c>
      <c r="F8287" s="1" t="s">
        <v>234</v>
      </c>
      <c r="G8287" s="1" t="s">
        <v>196</v>
      </c>
      <c r="H8287" s="1" t="s">
        <v>240</v>
      </c>
    </row>
    <row r="8288" spans="1:8" x14ac:dyDescent="0.25">
      <c r="A8288" s="1">
        <v>450287</v>
      </c>
      <c r="B8288" s="1" t="s">
        <v>1531</v>
      </c>
      <c r="C8288" s="1">
        <v>115216503</v>
      </c>
      <c r="D8288" s="1">
        <v>287</v>
      </c>
      <c r="E8288" s="1" t="s">
        <v>1822</v>
      </c>
      <c r="F8288" s="1" t="s">
        <v>234</v>
      </c>
      <c r="G8288" s="1" t="s">
        <v>196</v>
      </c>
      <c r="H8288" s="1" t="s">
        <v>240</v>
      </c>
    </row>
    <row r="8289" spans="1:8" x14ac:dyDescent="0.25">
      <c r="A8289" s="1">
        <v>450288</v>
      </c>
      <c r="B8289" s="1" t="s">
        <v>1531</v>
      </c>
      <c r="C8289" s="1">
        <v>115218003</v>
      </c>
      <c r="D8289" s="1">
        <v>288</v>
      </c>
      <c r="E8289" s="1" t="s">
        <v>1823</v>
      </c>
      <c r="F8289" s="1" t="s">
        <v>234</v>
      </c>
      <c r="G8289" s="1" t="s">
        <v>196</v>
      </c>
      <c r="H8289" s="1" t="s">
        <v>240</v>
      </c>
    </row>
    <row r="8290" spans="1:8" x14ac:dyDescent="0.25">
      <c r="A8290" s="1">
        <v>450289</v>
      </c>
      <c r="B8290" s="1" t="s">
        <v>1531</v>
      </c>
      <c r="C8290" s="1">
        <v>115218303</v>
      </c>
      <c r="D8290" s="1">
        <v>289</v>
      </c>
      <c r="E8290" s="1" t="s">
        <v>1824</v>
      </c>
      <c r="F8290" s="1" t="s">
        <v>234</v>
      </c>
      <c r="G8290" s="1" t="s">
        <v>196</v>
      </c>
      <c r="H8290" s="1" t="s">
        <v>240</v>
      </c>
    </row>
    <row r="8291" spans="1:8" x14ac:dyDescent="0.25">
      <c r="A8291" s="1">
        <v>450290</v>
      </c>
      <c r="B8291" s="1" t="s">
        <v>1531</v>
      </c>
      <c r="C8291" s="1">
        <v>115219002</v>
      </c>
      <c r="D8291" s="1">
        <v>290</v>
      </c>
      <c r="E8291" s="1" t="s">
        <v>1825</v>
      </c>
      <c r="F8291" s="1" t="s">
        <v>234</v>
      </c>
      <c r="G8291" s="1" t="s">
        <v>196</v>
      </c>
      <c r="H8291" s="1" t="s">
        <v>240</v>
      </c>
    </row>
    <row r="8292" spans="1:8" x14ac:dyDescent="0.25">
      <c r="A8292" s="1">
        <v>450291</v>
      </c>
      <c r="B8292" s="1" t="s">
        <v>1531</v>
      </c>
      <c r="C8292" s="1">
        <v>115221402</v>
      </c>
      <c r="D8292" s="1">
        <v>291</v>
      </c>
      <c r="E8292" s="1" t="s">
        <v>1826</v>
      </c>
      <c r="F8292" s="1" t="s">
        <v>234</v>
      </c>
      <c r="G8292" s="1" t="s">
        <v>197</v>
      </c>
      <c r="H8292" s="1" t="s">
        <v>240</v>
      </c>
    </row>
    <row r="8293" spans="1:8" x14ac:dyDescent="0.25">
      <c r="A8293" s="1">
        <v>450292</v>
      </c>
      <c r="B8293" s="1" t="s">
        <v>1531</v>
      </c>
      <c r="C8293" s="1">
        <v>115221753</v>
      </c>
      <c r="D8293" s="1">
        <v>292</v>
      </c>
      <c r="E8293" s="1" t="s">
        <v>1827</v>
      </c>
      <c r="F8293" s="1" t="s">
        <v>234</v>
      </c>
      <c r="G8293" s="1" t="s">
        <v>197</v>
      </c>
      <c r="H8293" s="1" t="s">
        <v>240</v>
      </c>
    </row>
    <row r="8294" spans="1:8" x14ac:dyDescent="0.25">
      <c r="A8294" s="1">
        <v>450293</v>
      </c>
      <c r="B8294" s="1" t="s">
        <v>1531</v>
      </c>
      <c r="C8294" s="1">
        <v>115222504</v>
      </c>
      <c r="D8294" s="1">
        <v>293</v>
      </c>
      <c r="E8294" s="1" t="s">
        <v>1828</v>
      </c>
      <c r="F8294" s="1" t="s">
        <v>234</v>
      </c>
      <c r="G8294" s="1" t="s">
        <v>197</v>
      </c>
      <c r="H8294" s="1" t="s">
        <v>240</v>
      </c>
    </row>
    <row r="8295" spans="1:8" x14ac:dyDescent="0.25">
      <c r="A8295" s="1">
        <v>450294</v>
      </c>
      <c r="B8295" s="1" t="s">
        <v>1531</v>
      </c>
      <c r="C8295" s="1">
        <v>115222752</v>
      </c>
      <c r="D8295" s="1">
        <v>294</v>
      </c>
      <c r="E8295" s="1" t="s">
        <v>1829</v>
      </c>
      <c r="F8295" s="1" t="s">
        <v>234</v>
      </c>
      <c r="G8295" s="1" t="s">
        <v>197</v>
      </c>
      <c r="H8295" s="1" t="s">
        <v>240</v>
      </c>
    </row>
    <row r="8296" spans="1:8" x14ac:dyDescent="0.25">
      <c r="A8296" s="1">
        <v>450295</v>
      </c>
      <c r="B8296" s="1" t="s">
        <v>1531</v>
      </c>
      <c r="C8296" s="1">
        <v>115224003</v>
      </c>
      <c r="D8296" s="1">
        <v>295</v>
      </c>
      <c r="E8296" s="1" t="s">
        <v>1830</v>
      </c>
      <c r="F8296" s="1" t="s">
        <v>234</v>
      </c>
      <c r="G8296" s="1" t="s">
        <v>197</v>
      </c>
      <c r="H8296" s="1" t="s">
        <v>240</v>
      </c>
    </row>
    <row r="8297" spans="1:8" x14ac:dyDescent="0.25">
      <c r="A8297" s="1">
        <v>450296</v>
      </c>
      <c r="B8297" s="1" t="s">
        <v>1531</v>
      </c>
      <c r="C8297" s="1">
        <v>115226003</v>
      </c>
      <c r="D8297" s="1">
        <v>296</v>
      </c>
      <c r="E8297" s="1" t="s">
        <v>1831</v>
      </c>
      <c r="F8297" s="1" t="s">
        <v>234</v>
      </c>
      <c r="G8297" s="1" t="s">
        <v>197</v>
      </c>
      <c r="H8297" s="1" t="s">
        <v>240</v>
      </c>
    </row>
    <row r="8298" spans="1:8" x14ac:dyDescent="0.25">
      <c r="A8298" s="1">
        <v>450297</v>
      </c>
      <c r="B8298" s="1" t="s">
        <v>1531</v>
      </c>
      <c r="C8298" s="1">
        <v>115226103</v>
      </c>
      <c r="D8298" s="1">
        <v>297</v>
      </c>
      <c r="E8298" s="1" t="s">
        <v>1832</v>
      </c>
      <c r="F8298" s="1" t="s">
        <v>234</v>
      </c>
      <c r="G8298" s="1" t="s">
        <v>197</v>
      </c>
      <c r="H8298" s="1" t="s">
        <v>240</v>
      </c>
    </row>
    <row r="8299" spans="1:8" x14ac:dyDescent="0.25">
      <c r="A8299" s="1">
        <v>450298</v>
      </c>
      <c r="B8299" s="1" t="s">
        <v>1531</v>
      </c>
      <c r="C8299" s="1">
        <v>115228003</v>
      </c>
      <c r="D8299" s="1">
        <v>298</v>
      </c>
      <c r="E8299" s="1" t="s">
        <v>1833</v>
      </c>
      <c r="F8299" s="1" t="s">
        <v>234</v>
      </c>
      <c r="G8299" s="1" t="s">
        <v>197</v>
      </c>
      <c r="H8299" s="1" t="s">
        <v>240</v>
      </c>
    </row>
    <row r="8300" spans="1:8" x14ac:dyDescent="0.25">
      <c r="A8300" s="1">
        <v>450299</v>
      </c>
      <c r="B8300" s="1" t="s">
        <v>1531</v>
      </c>
      <c r="C8300" s="1">
        <v>115228303</v>
      </c>
      <c r="D8300" s="1">
        <v>299</v>
      </c>
      <c r="E8300" s="1" t="s">
        <v>1834</v>
      </c>
      <c r="F8300" s="1" t="s">
        <v>234</v>
      </c>
      <c r="G8300" s="1" t="s">
        <v>197</v>
      </c>
      <c r="H8300" s="1" t="s">
        <v>240</v>
      </c>
    </row>
    <row r="8301" spans="1:8" x14ac:dyDescent="0.25">
      <c r="A8301" s="1">
        <v>450300</v>
      </c>
      <c r="B8301" s="1" t="s">
        <v>1531</v>
      </c>
      <c r="C8301" s="1">
        <v>115229003</v>
      </c>
      <c r="D8301" s="1">
        <v>300</v>
      </c>
      <c r="E8301" s="1" t="s">
        <v>1835</v>
      </c>
      <c r="F8301" s="1" t="s">
        <v>234</v>
      </c>
      <c r="G8301" s="1" t="s">
        <v>197</v>
      </c>
      <c r="H8301" s="1" t="s">
        <v>240</v>
      </c>
    </row>
    <row r="8302" spans="1:8" x14ac:dyDescent="0.25">
      <c r="A8302" s="1">
        <v>450301</v>
      </c>
      <c r="B8302" s="1" t="s">
        <v>1531</v>
      </c>
      <c r="C8302" s="1">
        <v>115503004</v>
      </c>
      <c r="D8302" s="1">
        <v>301</v>
      </c>
      <c r="E8302" s="1" t="s">
        <v>1836</v>
      </c>
      <c r="F8302" s="1" t="s">
        <v>234</v>
      </c>
      <c r="G8302" s="1" t="s">
        <v>198</v>
      </c>
      <c r="H8302" s="1" t="s">
        <v>240</v>
      </c>
    </row>
    <row r="8303" spans="1:8" x14ac:dyDescent="0.25">
      <c r="A8303" s="1">
        <v>450302</v>
      </c>
      <c r="B8303" s="1" t="s">
        <v>1531</v>
      </c>
      <c r="C8303" s="1">
        <v>115504003</v>
      </c>
      <c r="D8303" s="1">
        <v>302</v>
      </c>
      <c r="E8303" s="1" t="s">
        <v>1837</v>
      </c>
      <c r="F8303" s="1" t="s">
        <v>234</v>
      </c>
      <c r="G8303" s="1" t="s">
        <v>198</v>
      </c>
      <c r="H8303" s="1" t="s">
        <v>240</v>
      </c>
    </row>
    <row r="8304" spans="1:8" x14ac:dyDescent="0.25">
      <c r="A8304" s="1">
        <v>450303</v>
      </c>
      <c r="B8304" s="1" t="s">
        <v>1531</v>
      </c>
      <c r="C8304" s="1">
        <v>115506003</v>
      </c>
      <c r="D8304" s="1">
        <v>303</v>
      </c>
      <c r="E8304" s="1" t="s">
        <v>1838</v>
      </c>
      <c r="F8304" s="1" t="s">
        <v>234</v>
      </c>
      <c r="G8304" s="1" t="s">
        <v>198</v>
      </c>
      <c r="H8304" s="1" t="s">
        <v>240</v>
      </c>
    </row>
    <row r="8305" spans="1:8" x14ac:dyDescent="0.25">
      <c r="A8305" s="1">
        <v>450304</v>
      </c>
      <c r="B8305" s="1" t="s">
        <v>1531</v>
      </c>
      <c r="C8305" s="1">
        <v>115508003</v>
      </c>
      <c r="D8305" s="1">
        <v>304</v>
      </c>
      <c r="E8305" s="1" t="s">
        <v>1839</v>
      </c>
      <c r="F8305" s="1" t="s">
        <v>234</v>
      </c>
      <c r="G8305" s="1" t="s">
        <v>198</v>
      </c>
      <c r="H8305" s="1" t="s">
        <v>240</v>
      </c>
    </row>
    <row r="8306" spans="1:8" x14ac:dyDescent="0.25">
      <c r="A8306" s="1">
        <v>450305</v>
      </c>
      <c r="B8306" s="1" t="s">
        <v>1531</v>
      </c>
      <c r="C8306" s="1">
        <v>115674603</v>
      </c>
      <c r="D8306" s="1">
        <v>305</v>
      </c>
      <c r="E8306" s="1" t="s">
        <v>1840</v>
      </c>
      <c r="F8306" s="1" t="s">
        <v>234</v>
      </c>
      <c r="G8306" s="1" t="s">
        <v>192</v>
      </c>
      <c r="H8306" s="1" t="s">
        <v>240</v>
      </c>
    </row>
    <row r="8307" spans="1:8" x14ac:dyDescent="0.25">
      <c r="A8307" s="1">
        <v>450306</v>
      </c>
      <c r="B8307" s="1" t="s">
        <v>1531</v>
      </c>
      <c r="C8307" s="1">
        <v>116191004</v>
      </c>
      <c r="D8307" s="1">
        <v>306</v>
      </c>
      <c r="E8307" s="1" t="s">
        <v>1841</v>
      </c>
      <c r="F8307" s="1" t="s">
        <v>236</v>
      </c>
      <c r="G8307" s="1" t="s">
        <v>199</v>
      </c>
      <c r="H8307" s="1" t="s">
        <v>240</v>
      </c>
    </row>
    <row r="8308" spans="1:8" x14ac:dyDescent="0.25">
      <c r="A8308" s="1">
        <v>450307</v>
      </c>
      <c r="B8308" s="1" t="s">
        <v>1531</v>
      </c>
      <c r="C8308" s="1">
        <v>116191103</v>
      </c>
      <c r="D8308" s="1">
        <v>307</v>
      </c>
      <c r="E8308" s="1" t="s">
        <v>1842</v>
      </c>
      <c r="F8308" s="1" t="s">
        <v>236</v>
      </c>
      <c r="G8308" s="1" t="s">
        <v>199</v>
      </c>
      <c r="H8308" s="1" t="s">
        <v>240</v>
      </c>
    </row>
    <row r="8309" spans="1:8" x14ac:dyDescent="0.25">
      <c r="A8309" s="1">
        <v>450308</v>
      </c>
      <c r="B8309" s="1" t="s">
        <v>1531</v>
      </c>
      <c r="C8309" s="1">
        <v>116191203</v>
      </c>
      <c r="D8309" s="1">
        <v>308</v>
      </c>
      <c r="E8309" s="1" t="s">
        <v>1843</v>
      </c>
      <c r="F8309" s="1" t="s">
        <v>236</v>
      </c>
      <c r="G8309" s="1" t="s">
        <v>199</v>
      </c>
      <c r="H8309" s="1" t="s">
        <v>240</v>
      </c>
    </row>
    <row r="8310" spans="1:8" x14ac:dyDescent="0.25">
      <c r="A8310" s="1">
        <v>450309</v>
      </c>
      <c r="B8310" s="1" t="s">
        <v>1531</v>
      </c>
      <c r="C8310" s="1">
        <v>116191503</v>
      </c>
      <c r="D8310" s="1">
        <v>309</v>
      </c>
      <c r="E8310" s="1" t="s">
        <v>1844</v>
      </c>
      <c r="F8310" s="1" t="s">
        <v>236</v>
      </c>
      <c r="G8310" s="1" t="s">
        <v>199</v>
      </c>
      <c r="H8310" s="1" t="s">
        <v>240</v>
      </c>
    </row>
    <row r="8311" spans="1:8" x14ac:dyDescent="0.25">
      <c r="A8311" s="1">
        <v>450310</v>
      </c>
      <c r="B8311" s="1" t="s">
        <v>1531</v>
      </c>
      <c r="C8311" s="1">
        <v>116195004</v>
      </c>
      <c r="D8311" s="1">
        <v>310</v>
      </c>
      <c r="E8311" s="1" t="s">
        <v>1845</v>
      </c>
      <c r="F8311" s="1" t="s">
        <v>236</v>
      </c>
      <c r="G8311" s="1" t="s">
        <v>199</v>
      </c>
      <c r="H8311" s="1" t="s">
        <v>240</v>
      </c>
    </row>
    <row r="8312" spans="1:8" x14ac:dyDescent="0.25">
      <c r="A8312" s="1">
        <v>450311</v>
      </c>
      <c r="B8312" s="1" t="s">
        <v>1531</v>
      </c>
      <c r="C8312" s="1">
        <v>116197503</v>
      </c>
      <c r="D8312" s="1">
        <v>311</v>
      </c>
      <c r="E8312" s="1" t="s">
        <v>1846</v>
      </c>
      <c r="F8312" s="1" t="s">
        <v>236</v>
      </c>
      <c r="G8312" s="1" t="s">
        <v>199</v>
      </c>
      <c r="H8312" s="1" t="s">
        <v>240</v>
      </c>
    </row>
    <row r="8313" spans="1:8" x14ac:dyDescent="0.25">
      <c r="A8313" s="1">
        <v>450312</v>
      </c>
      <c r="B8313" s="1" t="s">
        <v>1531</v>
      </c>
      <c r="C8313" s="1">
        <v>116471803</v>
      </c>
      <c r="D8313" s="1">
        <v>312</v>
      </c>
      <c r="E8313" s="1" t="s">
        <v>1847</v>
      </c>
      <c r="F8313" s="1" t="s">
        <v>236</v>
      </c>
      <c r="G8313" s="1" t="s">
        <v>200</v>
      </c>
      <c r="H8313" s="1" t="s">
        <v>240</v>
      </c>
    </row>
    <row r="8314" spans="1:8" x14ac:dyDescent="0.25">
      <c r="A8314" s="1">
        <v>450313</v>
      </c>
      <c r="B8314" s="1" t="s">
        <v>1531</v>
      </c>
      <c r="C8314" s="1">
        <v>116493503</v>
      </c>
      <c r="D8314" s="1">
        <v>313</v>
      </c>
      <c r="E8314" s="1" t="s">
        <v>1848</v>
      </c>
      <c r="F8314" s="1" t="s">
        <v>236</v>
      </c>
      <c r="G8314" s="1" t="s">
        <v>201</v>
      </c>
      <c r="H8314" s="1" t="s">
        <v>240</v>
      </c>
    </row>
    <row r="8315" spans="1:8" x14ac:dyDescent="0.25">
      <c r="A8315" s="1">
        <v>450314</v>
      </c>
      <c r="B8315" s="1" t="s">
        <v>1531</v>
      </c>
      <c r="C8315" s="1">
        <v>116495003</v>
      </c>
      <c r="D8315" s="1">
        <v>314</v>
      </c>
      <c r="E8315" s="1" t="s">
        <v>1849</v>
      </c>
      <c r="F8315" s="1" t="s">
        <v>236</v>
      </c>
      <c r="G8315" s="1" t="s">
        <v>201</v>
      </c>
      <c r="H8315" s="1" t="s">
        <v>240</v>
      </c>
    </row>
    <row r="8316" spans="1:8" x14ac:dyDescent="0.25">
      <c r="A8316" s="1">
        <v>450315</v>
      </c>
      <c r="B8316" s="1" t="s">
        <v>1531</v>
      </c>
      <c r="C8316" s="1">
        <v>116495103</v>
      </c>
      <c r="D8316" s="1">
        <v>315</v>
      </c>
      <c r="E8316" s="1" t="s">
        <v>1850</v>
      </c>
      <c r="F8316" s="1" t="s">
        <v>236</v>
      </c>
      <c r="G8316" s="1" t="s">
        <v>201</v>
      </c>
      <c r="H8316" s="1" t="s">
        <v>240</v>
      </c>
    </row>
    <row r="8317" spans="1:8" x14ac:dyDescent="0.25">
      <c r="A8317" s="1">
        <v>450316</v>
      </c>
      <c r="B8317" s="1" t="s">
        <v>1531</v>
      </c>
      <c r="C8317" s="1">
        <v>116496503</v>
      </c>
      <c r="D8317" s="1">
        <v>316</v>
      </c>
      <c r="E8317" s="1" t="s">
        <v>1851</v>
      </c>
      <c r="F8317" s="1" t="s">
        <v>236</v>
      </c>
      <c r="G8317" s="1" t="s">
        <v>201</v>
      </c>
      <c r="H8317" s="1" t="s">
        <v>240</v>
      </c>
    </row>
    <row r="8318" spans="1:8" x14ac:dyDescent="0.25">
      <c r="A8318" s="1">
        <v>450317</v>
      </c>
      <c r="B8318" s="1" t="s">
        <v>1531</v>
      </c>
      <c r="C8318" s="1">
        <v>116496603</v>
      </c>
      <c r="D8318" s="1">
        <v>317</v>
      </c>
      <c r="E8318" s="1" t="s">
        <v>1852</v>
      </c>
      <c r="F8318" s="1" t="s">
        <v>236</v>
      </c>
      <c r="G8318" s="1" t="s">
        <v>201</v>
      </c>
      <c r="H8318" s="1" t="s">
        <v>240</v>
      </c>
    </row>
    <row r="8319" spans="1:8" x14ac:dyDescent="0.25">
      <c r="A8319" s="1">
        <v>450318</v>
      </c>
      <c r="B8319" s="1" t="s">
        <v>1531</v>
      </c>
      <c r="C8319" s="1">
        <v>116498003</v>
      </c>
      <c r="D8319" s="1">
        <v>318</v>
      </c>
      <c r="E8319" s="1" t="s">
        <v>1853</v>
      </c>
      <c r="F8319" s="1" t="s">
        <v>236</v>
      </c>
      <c r="G8319" s="1" t="s">
        <v>201</v>
      </c>
      <c r="H8319" s="1" t="s">
        <v>240</v>
      </c>
    </row>
    <row r="8320" spans="1:8" x14ac:dyDescent="0.25">
      <c r="A8320" s="1">
        <v>450319</v>
      </c>
      <c r="B8320" s="1" t="s">
        <v>1531</v>
      </c>
      <c r="C8320" s="1">
        <v>116555003</v>
      </c>
      <c r="D8320" s="1">
        <v>319</v>
      </c>
      <c r="E8320" s="1" t="s">
        <v>1854</v>
      </c>
      <c r="F8320" s="1" t="s">
        <v>232</v>
      </c>
      <c r="G8320" s="1" t="s">
        <v>202</v>
      </c>
      <c r="H8320" s="1" t="s">
        <v>240</v>
      </c>
    </row>
    <row r="8321" spans="1:8" x14ac:dyDescent="0.25">
      <c r="A8321" s="1">
        <v>450320</v>
      </c>
      <c r="B8321" s="1" t="s">
        <v>1531</v>
      </c>
      <c r="C8321" s="1">
        <v>116557103</v>
      </c>
      <c r="D8321" s="1">
        <v>320</v>
      </c>
      <c r="E8321" s="1" t="s">
        <v>1855</v>
      </c>
      <c r="F8321" s="1" t="s">
        <v>232</v>
      </c>
      <c r="G8321" s="1" t="s">
        <v>202</v>
      </c>
      <c r="H8321" s="1" t="s">
        <v>240</v>
      </c>
    </row>
    <row r="8322" spans="1:8" x14ac:dyDescent="0.25">
      <c r="A8322" s="1">
        <v>450321</v>
      </c>
      <c r="B8322" s="1" t="s">
        <v>1531</v>
      </c>
      <c r="C8322" s="1">
        <v>116604003</v>
      </c>
      <c r="D8322" s="1">
        <v>321</v>
      </c>
      <c r="E8322" s="1" t="s">
        <v>1856</v>
      </c>
      <c r="F8322" s="1" t="s">
        <v>232</v>
      </c>
      <c r="G8322" s="1" t="s">
        <v>203</v>
      </c>
      <c r="H8322" s="1" t="s">
        <v>240</v>
      </c>
    </row>
    <row r="8323" spans="1:8" x14ac:dyDescent="0.25">
      <c r="A8323" s="1">
        <v>450322</v>
      </c>
      <c r="B8323" s="1" t="s">
        <v>1531</v>
      </c>
      <c r="C8323" s="1">
        <v>116605003</v>
      </c>
      <c r="D8323" s="1">
        <v>322</v>
      </c>
      <c r="E8323" s="1" t="s">
        <v>1857</v>
      </c>
      <c r="F8323" s="1" t="s">
        <v>232</v>
      </c>
      <c r="G8323" s="1" t="s">
        <v>203</v>
      </c>
      <c r="H8323" s="1" t="s">
        <v>240</v>
      </c>
    </row>
    <row r="8324" spans="1:8" x14ac:dyDescent="0.25">
      <c r="A8324" s="1">
        <v>450323</v>
      </c>
      <c r="B8324" s="1" t="s">
        <v>1531</v>
      </c>
      <c r="C8324" s="1">
        <v>117080503</v>
      </c>
      <c r="D8324" s="1">
        <v>323</v>
      </c>
      <c r="E8324" s="1" t="s">
        <v>1858</v>
      </c>
      <c r="F8324" s="1" t="s">
        <v>236</v>
      </c>
      <c r="G8324" s="1" t="s">
        <v>204</v>
      </c>
      <c r="H8324" s="1" t="s">
        <v>240</v>
      </c>
    </row>
    <row r="8325" spans="1:8" x14ac:dyDescent="0.25">
      <c r="A8325" s="1">
        <v>450324</v>
      </c>
      <c r="B8325" s="1" t="s">
        <v>1531</v>
      </c>
      <c r="C8325" s="1">
        <v>117081003</v>
      </c>
      <c r="D8325" s="1">
        <v>324</v>
      </c>
      <c r="E8325" s="1" t="s">
        <v>1859</v>
      </c>
      <c r="F8325" s="1" t="s">
        <v>236</v>
      </c>
      <c r="G8325" s="1" t="s">
        <v>204</v>
      </c>
      <c r="H8325" s="1" t="s">
        <v>240</v>
      </c>
    </row>
    <row r="8326" spans="1:8" x14ac:dyDescent="0.25">
      <c r="A8326" s="1">
        <v>450325</v>
      </c>
      <c r="B8326" s="1" t="s">
        <v>1531</v>
      </c>
      <c r="C8326" s="1">
        <v>117083004</v>
      </c>
      <c r="D8326" s="1">
        <v>325</v>
      </c>
      <c r="E8326" s="1" t="s">
        <v>1860</v>
      </c>
      <c r="F8326" s="1" t="s">
        <v>236</v>
      </c>
      <c r="G8326" s="1" t="s">
        <v>204</v>
      </c>
      <c r="H8326" s="1" t="s">
        <v>240</v>
      </c>
    </row>
    <row r="8327" spans="1:8" x14ac:dyDescent="0.25">
      <c r="A8327" s="1">
        <v>450326</v>
      </c>
      <c r="B8327" s="1" t="s">
        <v>1531</v>
      </c>
      <c r="C8327" s="1">
        <v>117086003</v>
      </c>
      <c r="D8327" s="1">
        <v>326</v>
      </c>
      <c r="E8327" s="1" t="s">
        <v>1861</v>
      </c>
      <c r="F8327" s="1" t="s">
        <v>236</v>
      </c>
      <c r="G8327" s="1" t="s">
        <v>204</v>
      </c>
      <c r="H8327" s="1" t="s">
        <v>240</v>
      </c>
    </row>
    <row r="8328" spans="1:8" x14ac:dyDescent="0.25">
      <c r="A8328" s="1">
        <v>450327</v>
      </c>
      <c r="B8328" s="1" t="s">
        <v>1531</v>
      </c>
      <c r="C8328" s="1">
        <v>117086503</v>
      </c>
      <c r="D8328" s="1">
        <v>327</v>
      </c>
      <c r="E8328" s="1" t="s">
        <v>1862</v>
      </c>
      <c r="F8328" s="1" t="s">
        <v>236</v>
      </c>
      <c r="G8328" s="1" t="s">
        <v>204</v>
      </c>
      <c r="H8328" s="1" t="s">
        <v>240</v>
      </c>
    </row>
    <row r="8329" spans="1:8" x14ac:dyDescent="0.25">
      <c r="A8329" s="1">
        <v>450328</v>
      </c>
      <c r="B8329" s="1" t="s">
        <v>1531</v>
      </c>
      <c r="C8329" s="1">
        <v>117086653</v>
      </c>
      <c r="D8329" s="1">
        <v>328</v>
      </c>
      <c r="E8329" s="1" t="s">
        <v>1863</v>
      </c>
      <c r="F8329" s="1" t="s">
        <v>236</v>
      </c>
      <c r="G8329" s="1" t="s">
        <v>204</v>
      </c>
      <c r="H8329" s="1" t="s">
        <v>240</v>
      </c>
    </row>
    <row r="8330" spans="1:8" x14ac:dyDescent="0.25">
      <c r="A8330" s="1">
        <v>450329</v>
      </c>
      <c r="B8330" s="1" t="s">
        <v>1531</v>
      </c>
      <c r="C8330" s="1">
        <v>117089003</v>
      </c>
      <c r="D8330" s="1">
        <v>329</v>
      </c>
      <c r="E8330" s="1" t="s">
        <v>1864</v>
      </c>
      <c r="F8330" s="1" t="s">
        <v>236</v>
      </c>
      <c r="G8330" s="1" t="s">
        <v>204</v>
      </c>
      <c r="H8330" s="1" t="s">
        <v>240</v>
      </c>
    </row>
    <row r="8331" spans="1:8" x14ac:dyDescent="0.25">
      <c r="A8331" s="1">
        <v>450330</v>
      </c>
      <c r="B8331" s="1" t="s">
        <v>1531</v>
      </c>
      <c r="C8331" s="1">
        <v>117412003</v>
      </c>
      <c r="D8331" s="1">
        <v>330</v>
      </c>
      <c r="E8331" s="1" t="s">
        <v>1865</v>
      </c>
      <c r="F8331" s="1" t="s">
        <v>232</v>
      </c>
      <c r="G8331" s="1" t="s">
        <v>205</v>
      </c>
      <c r="H8331" s="1" t="s">
        <v>240</v>
      </c>
    </row>
    <row r="8332" spans="1:8" x14ac:dyDescent="0.25">
      <c r="A8332" s="1">
        <v>450331</v>
      </c>
      <c r="B8332" s="1" t="s">
        <v>1531</v>
      </c>
      <c r="C8332" s="1">
        <v>117414003</v>
      </c>
      <c r="D8332" s="1">
        <v>331</v>
      </c>
      <c r="E8332" s="1" t="s">
        <v>1866</v>
      </c>
      <c r="F8332" s="1" t="s">
        <v>232</v>
      </c>
      <c r="G8332" s="1" t="s">
        <v>205</v>
      </c>
      <c r="H8332" s="1" t="s">
        <v>240</v>
      </c>
    </row>
    <row r="8333" spans="1:8" x14ac:dyDescent="0.25">
      <c r="A8333" s="1">
        <v>450332</v>
      </c>
      <c r="B8333" s="1" t="s">
        <v>1531</v>
      </c>
      <c r="C8333" s="1">
        <v>117414203</v>
      </c>
      <c r="D8333" s="1">
        <v>332</v>
      </c>
      <c r="E8333" s="1" t="s">
        <v>1867</v>
      </c>
      <c r="F8333" s="1" t="s">
        <v>232</v>
      </c>
      <c r="G8333" s="1" t="s">
        <v>205</v>
      </c>
      <c r="H8333" s="1" t="s">
        <v>240</v>
      </c>
    </row>
    <row r="8334" spans="1:8" x14ac:dyDescent="0.25">
      <c r="A8334" s="1">
        <v>450333</v>
      </c>
      <c r="B8334" s="1" t="s">
        <v>1531</v>
      </c>
      <c r="C8334" s="1">
        <v>117415004</v>
      </c>
      <c r="D8334" s="1">
        <v>333</v>
      </c>
      <c r="E8334" s="1" t="s">
        <v>1868</v>
      </c>
      <c r="F8334" s="1" t="s">
        <v>232</v>
      </c>
      <c r="G8334" s="1" t="s">
        <v>205</v>
      </c>
      <c r="H8334" s="1" t="s">
        <v>240</v>
      </c>
    </row>
    <row r="8335" spans="1:8" x14ac:dyDescent="0.25">
      <c r="A8335" s="1">
        <v>450334</v>
      </c>
      <c r="B8335" s="1" t="s">
        <v>1531</v>
      </c>
      <c r="C8335" s="1">
        <v>117415103</v>
      </c>
      <c r="D8335" s="1">
        <v>334</v>
      </c>
      <c r="E8335" s="1" t="s">
        <v>1869</v>
      </c>
      <c r="F8335" s="1" t="s">
        <v>232</v>
      </c>
      <c r="G8335" s="1" t="s">
        <v>205</v>
      </c>
      <c r="H8335" s="1" t="s">
        <v>240</v>
      </c>
    </row>
    <row r="8336" spans="1:8" x14ac:dyDescent="0.25">
      <c r="A8336" s="1">
        <v>450335</v>
      </c>
      <c r="B8336" s="1" t="s">
        <v>1531</v>
      </c>
      <c r="C8336" s="1">
        <v>117415303</v>
      </c>
      <c r="D8336" s="1">
        <v>335</v>
      </c>
      <c r="E8336" s="1" t="s">
        <v>1870</v>
      </c>
      <c r="F8336" s="1" t="s">
        <v>232</v>
      </c>
      <c r="G8336" s="1" t="s">
        <v>205</v>
      </c>
      <c r="H8336" s="1" t="s">
        <v>240</v>
      </c>
    </row>
    <row r="8337" spans="1:8" x14ac:dyDescent="0.25">
      <c r="A8337" s="1">
        <v>450336</v>
      </c>
      <c r="B8337" s="1" t="s">
        <v>1531</v>
      </c>
      <c r="C8337" s="1">
        <v>117416103</v>
      </c>
      <c r="D8337" s="1">
        <v>336</v>
      </c>
      <c r="E8337" s="1" t="s">
        <v>1871</v>
      </c>
      <c r="F8337" s="1" t="s">
        <v>232</v>
      </c>
      <c r="G8337" s="1" t="s">
        <v>205</v>
      </c>
      <c r="H8337" s="1" t="s">
        <v>240</v>
      </c>
    </row>
    <row r="8338" spans="1:8" x14ac:dyDescent="0.25">
      <c r="A8338" s="1">
        <v>450337</v>
      </c>
      <c r="B8338" s="1" t="s">
        <v>1531</v>
      </c>
      <c r="C8338" s="1">
        <v>117417202</v>
      </c>
      <c r="D8338" s="1">
        <v>337</v>
      </c>
      <c r="E8338" s="1" t="s">
        <v>1872</v>
      </c>
      <c r="F8338" s="1" t="s">
        <v>232</v>
      </c>
      <c r="G8338" s="1" t="s">
        <v>205</v>
      </c>
      <c r="H8338" s="1" t="s">
        <v>240</v>
      </c>
    </row>
    <row r="8339" spans="1:8" x14ac:dyDescent="0.25">
      <c r="A8339" s="1">
        <v>450338</v>
      </c>
      <c r="B8339" s="1" t="s">
        <v>1531</v>
      </c>
      <c r="C8339" s="1">
        <v>117576303</v>
      </c>
      <c r="D8339" s="1">
        <v>338</v>
      </c>
      <c r="E8339" s="1" t="s">
        <v>1873</v>
      </c>
      <c r="F8339" s="1" t="s">
        <v>236</v>
      </c>
      <c r="G8339" s="1" t="s">
        <v>206</v>
      </c>
      <c r="H8339" s="1" t="s">
        <v>240</v>
      </c>
    </row>
    <row r="8340" spans="1:8" x14ac:dyDescent="0.25">
      <c r="A8340" s="1">
        <v>450339</v>
      </c>
      <c r="B8340" s="1" t="s">
        <v>1531</v>
      </c>
      <c r="C8340" s="1">
        <v>117596003</v>
      </c>
      <c r="D8340" s="1">
        <v>339</v>
      </c>
      <c r="E8340" s="1" t="s">
        <v>1874</v>
      </c>
      <c r="F8340" s="1" t="s">
        <v>232</v>
      </c>
      <c r="G8340" s="1" t="s">
        <v>207</v>
      </c>
      <c r="H8340" s="1" t="s">
        <v>240</v>
      </c>
    </row>
    <row r="8341" spans="1:8" x14ac:dyDescent="0.25">
      <c r="A8341" s="1">
        <v>450340</v>
      </c>
      <c r="B8341" s="1" t="s">
        <v>1531</v>
      </c>
      <c r="C8341" s="1">
        <v>117597003</v>
      </c>
      <c r="D8341" s="1">
        <v>340</v>
      </c>
      <c r="E8341" s="1" t="s">
        <v>1875</v>
      </c>
      <c r="F8341" s="1" t="s">
        <v>232</v>
      </c>
      <c r="G8341" s="1" t="s">
        <v>207</v>
      </c>
      <c r="H8341" s="1" t="s">
        <v>240</v>
      </c>
    </row>
    <row r="8342" spans="1:8" x14ac:dyDescent="0.25">
      <c r="A8342" s="1">
        <v>450341</v>
      </c>
      <c r="B8342" s="1" t="s">
        <v>1531</v>
      </c>
      <c r="C8342" s="1">
        <v>117598503</v>
      </c>
      <c r="D8342" s="1">
        <v>341</v>
      </c>
      <c r="E8342" s="1" t="s">
        <v>1876</v>
      </c>
      <c r="F8342" s="1" t="s">
        <v>232</v>
      </c>
      <c r="G8342" s="1" t="s">
        <v>207</v>
      </c>
      <c r="H8342" s="1" t="s">
        <v>240</v>
      </c>
    </row>
    <row r="8343" spans="1:8" x14ac:dyDescent="0.25">
      <c r="A8343" s="1">
        <v>450342</v>
      </c>
      <c r="B8343" s="1" t="s">
        <v>1531</v>
      </c>
      <c r="C8343" s="1">
        <v>118401403</v>
      </c>
      <c r="D8343" s="1">
        <v>342</v>
      </c>
      <c r="E8343" s="1" t="s">
        <v>1877</v>
      </c>
      <c r="F8343" s="1" t="s">
        <v>236</v>
      </c>
      <c r="G8343" s="1" t="s">
        <v>208</v>
      </c>
      <c r="H8343" s="1" t="s">
        <v>240</v>
      </c>
    </row>
    <row r="8344" spans="1:8" x14ac:dyDescent="0.25">
      <c r="A8344" s="1">
        <v>450343</v>
      </c>
      <c r="B8344" s="1" t="s">
        <v>1531</v>
      </c>
      <c r="C8344" s="1">
        <v>118401603</v>
      </c>
      <c r="D8344" s="1">
        <v>343</v>
      </c>
      <c r="E8344" s="1" t="s">
        <v>1878</v>
      </c>
      <c r="F8344" s="1" t="s">
        <v>236</v>
      </c>
      <c r="G8344" s="1" t="s">
        <v>208</v>
      </c>
      <c r="H8344" s="1" t="s">
        <v>240</v>
      </c>
    </row>
    <row r="8345" spans="1:8" x14ac:dyDescent="0.25">
      <c r="A8345" s="1">
        <v>450344</v>
      </c>
      <c r="B8345" s="1" t="s">
        <v>1531</v>
      </c>
      <c r="C8345" s="1">
        <v>118402603</v>
      </c>
      <c r="D8345" s="1">
        <v>344</v>
      </c>
      <c r="E8345" s="1" t="s">
        <v>1879</v>
      </c>
      <c r="F8345" s="1" t="s">
        <v>236</v>
      </c>
      <c r="G8345" s="1" t="s">
        <v>208</v>
      </c>
      <c r="H8345" s="1" t="s">
        <v>240</v>
      </c>
    </row>
    <row r="8346" spans="1:8" x14ac:dyDescent="0.25">
      <c r="A8346" s="1">
        <v>450345</v>
      </c>
      <c r="B8346" s="1" t="s">
        <v>1531</v>
      </c>
      <c r="C8346" s="1">
        <v>118403003</v>
      </c>
      <c r="D8346" s="1">
        <v>345</v>
      </c>
      <c r="E8346" s="1" t="s">
        <v>1880</v>
      </c>
      <c r="F8346" s="1" t="s">
        <v>236</v>
      </c>
      <c r="G8346" s="1" t="s">
        <v>208</v>
      </c>
      <c r="H8346" s="1" t="s">
        <v>240</v>
      </c>
    </row>
    <row r="8347" spans="1:8" x14ac:dyDescent="0.25">
      <c r="A8347" s="1">
        <v>450346</v>
      </c>
      <c r="B8347" s="1" t="s">
        <v>1531</v>
      </c>
      <c r="C8347" s="1">
        <v>118403302</v>
      </c>
      <c r="D8347" s="1">
        <v>346</v>
      </c>
      <c r="E8347" s="1" t="s">
        <v>1881</v>
      </c>
      <c r="F8347" s="1" t="s">
        <v>236</v>
      </c>
      <c r="G8347" s="1" t="s">
        <v>208</v>
      </c>
      <c r="H8347" s="1" t="s">
        <v>240</v>
      </c>
    </row>
    <row r="8348" spans="1:8" x14ac:dyDescent="0.25">
      <c r="A8348" s="1">
        <v>450347</v>
      </c>
      <c r="B8348" s="1" t="s">
        <v>1531</v>
      </c>
      <c r="C8348" s="1">
        <v>118403903</v>
      </c>
      <c r="D8348" s="1">
        <v>347</v>
      </c>
      <c r="E8348" s="1" t="s">
        <v>1882</v>
      </c>
      <c r="F8348" s="1" t="s">
        <v>236</v>
      </c>
      <c r="G8348" s="1" t="s">
        <v>208</v>
      </c>
      <c r="H8348" s="1" t="s">
        <v>240</v>
      </c>
    </row>
    <row r="8349" spans="1:8" x14ac:dyDescent="0.25">
      <c r="A8349" s="1">
        <v>450348</v>
      </c>
      <c r="B8349" s="1" t="s">
        <v>1531</v>
      </c>
      <c r="C8349" s="1">
        <v>118406003</v>
      </c>
      <c r="D8349" s="1">
        <v>348</v>
      </c>
      <c r="E8349" s="1" t="s">
        <v>1883</v>
      </c>
      <c r="F8349" s="1" t="s">
        <v>236</v>
      </c>
      <c r="G8349" s="1" t="s">
        <v>208</v>
      </c>
      <c r="H8349" s="1" t="s">
        <v>240</v>
      </c>
    </row>
    <row r="8350" spans="1:8" x14ac:dyDescent="0.25">
      <c r="A8350" s="1">
        <v>450349</v>
      </c>
      <c r="B8350" s="1" t="s">
        <v>1531</v>
      </c>
      <c r="C8350" s="1">
        <v>118406602</v>
      </c>
      <c r="D8350" s="1">
        <v>349</v>
      </c>
      <c r="E8350" s="1" t="s">
        <v>1884</v>
      </c>
      <c r="F8350" s="1" t="s">
        <v>236</v>
      </c>
      <c r="G8350" s="1" t="s">
        <v>208</v>
      </c>
      <c r="H8350" s="1" t="s">
        <v>240</v>
      </c>
    </row>
    <row r="8351" spans="1:8" x14ac:dyDescent="0.25">
      <c r="A8351" s="1">
        <v>450350</v>
      </c>
      <c r="B8351" s="1" t="s">
        <v>1531</v>
      </c>
      <c r="C8351" s="1">
        <v>118408852</v>
      </c>
      <c r="D8351" s="1">
        <v>350</v>
      </c>
      <c r="E8351" s="1" t="s">
        <v>1885</v>
      </c>
      <c r="F8351" s="1" t="s">
        <v>236</v>
      </c>
      <c r="G8351" s="1" t="s">
        <v>208</v>
      </c>
      <c r="H8351" s="1" t="s">
        <v>240</v>
      </c>
    </row>
    <row r="8352" spans="1:8" x14ac:dyDescent="0.25">
      <c r="A8352" s="1">
        <v>450351</v>
      </c>
      <c r="B8352" s="1" t="s">
        <v>1531</v>
      </c>
      <c r="C8352" s="1">
        <v>118409203</v>
      </c>
      <c r="D8352" s="1">
        <v>351</v>
      </c>
      <c r="E8352" s="1" t="s">
        <v>1886</v>
      </c>
      <c r="F8352" s="1" t="s">
        <v>236</v>
      </c>
      <c r="G8352" s="1" t="s">
        <v>208</v>
      </c>
      <c r="H8352" s="1" t="s">
        <v>240</v>
      </c>
    </row>
    <row r="8353" spans="1:8" x14ac:dyDescent="0.25">
      <c r="A8353" s="1">
        <v>450352</v>
      </c>
      <c r="B8353" s="1" t="s">
        <v>1531</v>
      </c>
      <c r="C8353" s="1">
        <v>118409302</v>
      </c>
      <c r="D8353" s="1">
        <v>352</v>
      </c>
      <c r="E8353" s="1" t="s">
        <v>1887</v>
      </c>
      <c r="F8353" s="1" t="s">
        <v>236</v>
      </c>
      <c r="G8353" s="1" t="s">
        <v>208</v>
      </c>
      <c r="H8353" s="1" t="s">
        <v>240</v>
      </c>
    </row>
    <row r="8354" spans="1:8" x14ac:dyDescent="0.25">
      <c r="A8354" s="1">
        <v>450353</v>
      </c>
      <c r="B8354" s="1" t="s">
        <v>1531</v>
      </c>
      <c r="C8354" s="1">
        <v>118667503</v>
      </c>
      <c r="D8354" s="1">
        <v>353</v>
      </c>
      <c r="E8354" s="1" t="s">
        <v>1888</v>
      </c>
      <c r="F8354" s="1" t="s">
        <v>236</v>
      </c>
      <c r="G8354" s="1" t="s">
        <v>209</v>
      </c>
      <c r="H8354" s="1" t="s">
        <v>240</v>
      </c>
    </row>
    <row r="8355" spans="1:8" x14ac:dyDescent="0.25">
      <c r="A8355" s="1">
        <v>450354</v>
      </c>
      <c r="B8355" s="1" t="s">
        <v>1531</v>
      </c>
      <c r="C8355" s="1">
        <v>119350303</v>
      </c>
      <c r="D8355" s="1">
        <v>354</v>
      </c>
      <c r="E8355" s="1" t="s">
        <v>1889</v>
      </c>
      <c r="F8355" s="1" t="s">
        <v>236</v>
      </c>
      <c r="G8355" s="1" t="s">
        <v>210</v>
      </c>
      <c r="H8355" s="1" t="s">
        <v>240</v>
      </c>
    </row>
    <row r="8356" spans="1:8" x14ac:dyDescent="0.25">
      <c r="A8356" s="1">
        <v>450355</v>
      </c>
      <c r="B8356" s="1" t="s">
        <v>1531</v>
      </c>
      <c r="C8356" s="1">
        <v>119351303</v>
      </c>
      <c r="D8356" s="1">
        <v>355</v>
      </c>
      <c r="E8356" s="1" t="s">
        <v>1890</v>
      </c>
      <c r="F8356" s="1" t="s">
        <v>236</v>
      </c>
      <c r="G8356" s="1" t="s">
        <v>210</v>
      </c>
      <c r="H8356" s="1" t="s">
        <v>240</v>
      </c>
    </row>
    <row r="8357" spans="1:8" x14ac:dyDescent="0.25">
      <c r="A8357" s="1">
        <v>450356</v>
      </c>
      <c r="B8357" s="1" t="s">
        <v>1531</v>
      </c>
      <c r="C8357" s="1">
        <v>119352203</v>
      </c>
      <c r="D8357" s="1">
        <v>356</v>
      </c>
      <c r="E8357" s="1" t="s">
        <v>1891</v>
      </c>
      <c r="F8357" s="1" t="s">
        <v>236</v>
      </c>
      <c r="G8357" s="1" t="s">
        <v>210</v>
      </c>
      <c r="H8357" s="1" t="s">
        <v>240</v>
      </c>
    </row>
    <row r="8358" spans="1:8" x14ac:dyDescent="0.25">
      <c r="A8358" s="1">
        <v>450357</v>
      </c>
      <c r="B8358" s="1" t="s">
        <v>1531</v>
      </c>
      <c r="C8358" s="1">
        <v>119354603</v>
      </c>
      <c r="D8358" s="1">
        <v>357</v>
      </c>
      <c r="E8358" s="1" t="s">
        <v>1892</v>
      </c>
      <c r="F8358" s="1" t="s">
        <v>236</v>
      </c>
      <c r="G8358" s="1" t="s">
        <v>210</v>
      </c>
      <c r="H8358" s="1" t="s">
        <v>240</v>
      </c>
    </row>
    <row r="8359" spans="1:8" x14ac:dyDescent="0.25">
      <c r="A8359" s="1">
        <v>450358</v>
      </c>
      <c r="B8359" s="1" t="s">
        <v>1531</v>
      </c>
      <c r="C8359" s="1">
        <v>119355503</v>
      </c>
      <c r="D8359" s="1">
        <v>358</v>
      </c>
      <c r="E8359" s="1" t="s">
        <v>1893</v>
      </c>
      <c r="F8359" s="1" t="s">
        <v>236</v>
      </c>
      <c r="G8359" s="1" t="s">
        <v>210</v>
      </c>
      <c r="H8359" s="1" t="s">
        <v>240</v>
      </c>
    </row>
    <row r="8360" spans="1:8" x14ac:dyDescent="0.25">
      <c r="A8360" s="1">
        <v>450359</v>
      </c>
      <c r="B8360" s="1" t="s">
        <v>1531</v>
      </c>
      <c r="C8360" s="1">
        <v>119356503</v>
      </c>
      <c r="D8360" s="1">
        <v>359</v>
      </c>
      <c r="E8360" s="1" t="s">
        <v>1894</v>
      </c>
      <c r="F8360" s="1" t="s">
        <v>236</v>
      </c>
      <c r="G8360" s="1" t="s">
        <v>210</v>
      </c>
      <c r="H8360" s="1" t="s">
        <v>240</v>
      </c>
    </row>
    <row r="8361" spans="1:8" x14ac:dyDescent="0.25">
      <c r="A8361" s="1">
        <v>450360</v>
      </c>
      <c r="B8361" s="1" t="s">
        <v>1531</v>
      </c>
      <c r="C8361" s="1">
        <v>119356603</v>
      </c>
      <c r="D8361" s="1">
        <v>360</v>
      </c>
      <c r="E8361" s="1" t="s">
        <v>1895</v>
      </c>
      <c r="F8361" s="1" t="s">
        <v>236</v>
      </c>
      <c r="G8361" s="1" t="s">
        <v>210</v>
      </c>
      <c r="H8361" s="1" t="s">
        <v>240</v>
      </c>
    </row>
    <row r="8362" spans="1:8" x14ac:dyDescent="0.25">
      <c r="A8362" s="1">
        <v>450361</v>
      </c>
      <c r="B8362" s="1" t="s">
        <v>1531</v>
      </c>
      <c r="C8362" s="1">
        <v>119357003</v>
      </c>
      <c r="D8362" s="1">
        <v>361</v>
      </c>
      <c r="E8362" s="1" t="s">
        <v>1896</v>
      </c>
      <c r="F8362" s="1" t="s">
        <v>236</v>
      </c>
      <c r="G8362" s="1" t="s">
        <v>210</v>
      </c>
      <c r="H8362" s="1" t="s">
        <v>240</v>
      </c>
    </row>
    <row r="8363" spans="1:8" x14ac:dyDescent="0.25">
      <c r="A8363" s="1">
        <v>450362</v>
      </c>
      <c r="B8363" s="1" t="s">
        <v>1531</v>
      </c>
      <c r="C8363" s="1">
        <v>119357402</v>
      </c>
      <c r="D8363" s="1">
        <v>362</v>
      </c>
      <c r="E8363" s="1" t="s">
        <v>1897</v>
      </c>
      <c r="F8363" s="1" t="s">
        <v>236</v>
      </c>
      <c r="G8363" s="1" t="s">
        <v>210</v>
      </c>
      <c r="H8363" s="1" t="s">
        <v>240</v>
      </c>
    </row>
    <row r="8364" spans="1:8" x14ac:dyDescent="0.25">
      <c r="A8364" s="1">
        <v>450363</v>
      </c>
      <c r="B8364" s="1" t="s">
        <v>1531</v>
      </c>
      <c r="C8364" s="1">
        <v>119358403</v>
      </c>
      <c r="D8364" s="1">
        <v>363</v>
      </c>
      <c r="E8364" s="1" t="s">
        <v>1898</v>
      </c>
      <c r="F8364" s="1" t="s">
        <v>236</v>
      </c>
      <c r="G8364" s="1" t="s">
        <v>210</v>
      </c>
      <c r="H8364" s="1" t="s">
        <v>240</v>
      </c>
    </row>
    <row r="8365" spans="1:8" x14ac:dyDescent="0.25">
      <c r="A8365" s="1">
        <v>450364</v>
      </c>
      <c r="B8365" s="1" t="s">
        <v>1531</v>
      </c>
      <c r="C8365" s="1">
        <v>119581003</v>
      </c>
      <c r="D8365" s="1">
        <v>364</v>
      </c>
      <c r="E8365" s="1" t="s">
        <v>1899</v>
      </c>
      <c r="F8365" s="1" t="s">
        <v>236</v>
      </c>
      <c r="G8365" s="1" t="s">
        <v>211</v>
      </c>
      <c r="H8365" s="1" t="s">
        <v>240</v>
      </c>
    </row>
    <row r="8366" spans="1:8" x14ac:dyDescent="0.25">
      <c r="A8366" s="1">
        <v>450365</v>
      </c>
      <c r="B8366" s="1" t="s">
        <v>1531</v>
      </c>
      <c r="C8366" s="1">
        <v>119582503</v>
      </c>
      <c r="D8366" s="1">
        <v>365</v>
      </c>
      <c r="E8366" s="1" t="s">
        <v>1900</v>
      </c>
      <c r="F8366" s="1" t="s">
        <v>236</v>
      </c>
      <c r="G8366" s="1" t="s">
        <v>211</v>
      </c>
      <c r="H8366" s="1" t="s">
        <v>240</v>
      </c>
    </row>
    <row r="8367" spans="1:8" x14ac:dyDescent="0.25">
      <c r="A8367" s="1">
        <v>450366</v>
      </c>
      <c r="B8367" s="1" t="s">
        <v>1531</v>
      </c>
      <c r="C8367" s="1">
        <v>119583003</v>
      </c>
      <c r="D8367" s="1">
        <v>366</v>
      </c>
      <c r="E8367" s="1" t="s">
        <v>1901</v>
      </c>
      <c r="F8367" s="1" t="s">
        <v>236</v>
      </c>
      <c r="G8367" s="1" t="s">
        <v>211</v>
      </c>
      <c r="H8367" s="1" t="s">
        <v>240</v>
      </c>
    </row>
    <row r="8368" spans="1:8" x14ac:dyDescent="0.25">
      <c r="A8368" s="1">
        <v>450367</v>
      </c>
      <c r="B8368" s="1" t="s">
        <v>1531</v>
      </c>
      <c r="C8368" s="1">
        <v>119584503</v>
      </c>
      <c r="D8368" s="1">
        <v>367</v>
      </c>
      <c r="E8368" s="1" t="s">
        <v>1902</v>
      </c>
      <c r="F8368" s="1" t="s">
        <v>236</v>
      </c>
      <c r="G8368" s="1" t="s">
        <v>211</v>
      </c>
      <c r="H8368" s="1" t="s">
        <v>240</v>
      </c>
    </row>
    <row r="8369" spans="1:8" x14ac:dyDescent="0.25">
      <c r="A8369" s="1">
        <v>450368</v>
      </c>
      <c r="B8369" s="1" t="s">
        <v>1531</v>
      </c>
      <c r="C8369" s="1">
        <v>119584603</v>
      </c>
      <c r="D8369" s="1">
        <v>368</v>
      </c>
      <c r="E8369" s="1" t="s">
        <v>1903</v>
      </c>
      <c r="F8369" s="1" t="s">
        <v>236</v>
      </c>
      <c r="G8369" s="1" t="s">
        <v>211</v>
      </c>
      <c r="H8369" s="1" t="s">
        <v>240</v>
      </c>
    </row>
    <row r="8370" spans="1:8" x14ac:dyDescent="0.25">
      <c r="A8370" s="1">
        <v>450369</v>
      </c>
      <c r="B8370" s="1" t="s">
        <v>1531</v>
      </c>
      <c r="C8370" s="1">
        <v>119586503</v>
      </c>
      <c r="D8370" s="1">
        <v>369</v>
      </c>
      <c r="E8370" s="1" t="s">
        <v>1904</v>
      </c>
      <c r="F8370" s="1" t="s">
        <v>236</v>
      </c>
      <c r="G8370" s="1" t="s">
        <v>211</v>
      </c>
      <c r="H8370" s="1" t="s">
        <v>240</v>
      </c>
    </row>
    <row r="8371" spans="1:8" x14ac:dyDescent="0.25">
      <c r="A8371" s="1">
        <v>450370</v>
      </c>
      <c r="B8371" s="1" t="s">
        <v>1531</v>
      </c>
      <c r="C8371" s="1">
        <v>119648303</v>
      </c>
      <c r="D8371" s="1">
        <v>370</v>
      </c>
      <c r="E8371" s="1" t="s">
        <v>1905</v>
      </c>
      <c r="F8371" s="1" t="s">
        <v>236</v>
      </c>
      <c r="G8371" s="1" t="s">
        <v>213</v>
      </c>
      <c r="H8371" s="1" t="s">
        <v>240</v>
      </c>
    </row>
    <row r="8372" spans="1:8" x14ac:dyDescent="0.25">
      <c r="A8372" s="1">
        <v>450371</v>
      </c>
      <c r="B8372" s="1" t="s">
        <v>1531</v>
      </c>
      <c r="C8372" s="1">
        <v>119648703</v>
      </c>
      <c r="D8372" s="1">
        <v>371</v>
      </c>
      <c r="E8372" s="1" t="s">
        <v>1906</v>
      </c>
      <c r="F8372" s="1" t="s">
        <v>236</v>
      </c>
      <c r="G8372" s="1" t="s">
        <v>213</v>
      </c>
      <c r="H8372" s="1" t="s">
        <v>240</v>
      </c>
    </row>
    <row r="8373" spans="1:8" x14ac:dyDescent="0.25">
      <c r="A8373" s="1">
        <v>450372</v>
      </c>
      <c r="B8373" s="1" t="s">
        <v>1531</v>
      </c>
      <c r="C8373" s="1">
        <v>119648903</v>
      </c>
      <c r="D8373" s="1">
        <v>372</v>
      </c>
      <c r="E8373" s="1" t="s">
        <v>1907</v>
      </c>
      <c r="F8373" s="1" t="s">
        <v>236</v>
      </c>
      <c r="G8373" s="1" t="s">
        <v>213</v>
      </c>
      <c r="H8373" s="1" t="s">
        <v>240</v>
      </c>
    </row>
    <row r="8374" spans="1:8" x14ac:dyDescent="0.25">
      <c r="A8374" s="1">
        <v>450373</v>
      </c>
      <c r="B8374" s="1" t="s">
        <v>1531</v>
      </c>
      <c r="C8374" s="1">
        <v>119665003</v>
      </c>
      <c r="D8374" s="1">
        <v>373</v>
      </c>
      <c r="E8374" s="1" t="s">
        <v>1908</v>
      </c>
      <c r="F8374" s="1" t="s">
        <v>236</v>
      </c>
      <c r="G8374" s="1" t="s">
        <v>209</v>
      </c>
      <c r="H8374" s="1" t="s">
        <v>240</v>
      </c>
    </row>
    <row r="8375" spans="1:8" x14ac:dyDescent="0.25">
      <c r="A8375" s="1">
        <v>450374</v>
      </c>
      <c r="B8375" s="1" t="s">
        <v>1531</v>
      </c>
      <c r="C8375" s="1">
        <v>120452003</v>
      </c>
      <c r="D8375" s="1">
        <v>374</v>
      </c>
      <c r="E8375" s="1" t="s">
        <v>1909</v>
      </c>
      <c r="F8375" s="1" t="s">
        <v>236</v>
      </c>
      <c r="G8375" s="1" t="s">
        <v>214</v>
      </c>
      <c r="H8375" s="1" t="s">
        <v>240</v>
      </c>
    </row>
    <row r="8376" spans="1:8" x14ac:dyDescent="0.25">
      <c r="A8376" s="1">
        <v>450375</v>
      </c>
      <c r="B8376" s="1" t="s">
        <v>1531</v>
      </c>
      <c r="C8376" s="1">
        <v>120455203</v>
      </c>
      <c r="D8376" s="1">
        <v>375</v>
      </c>
      <c r="E8376" s="1" t="s">
        <v>1910</v>
      </c>
      <c r="F8376" s="1" t="s">
        <v>236</v>
      </c>
      <c r="G8376" s="1" t="s">
        <v>214</v>
      </c>
      <c r="H8376" s="1" t="s">
        <v>240</v>
      </c>
    </row>
    <row r="8377" spans="1:8" x14ac:dyDescent="0.25">
      <c r="A8377" s="1">
        <v>450376</v>
      </c>
      <c r="B8377" s="1" t="s">
        <v>1531</v>
      </c>
      <c r="C8377" s="1">
        <v>120455403</v>
      </c>
      <c r="D8377" s="1">
        <v>376</v>
      </c>
      <c r="E8377" s="1" t="s">
        <v>1911</v>
      </c>
      <c r="F8377" s="1" t="s">
        <v>236</v>
      </c>
      <c r="G8377" s="1" t="s">
        <v>214</v>
      </c>
      <c r="H8377" s="1" t="s">
        <v>240</v>
      </c>
    </row>
    <row r="8378" spans="1:8" x14ac:dyDescent="0.25">
      <c r="A8378" s="1">
        <v>450377</v>
      </c>
      <c r="B8378" s="1" t="s">
        <v>1531</v>
      </c>
      <c r="C8378" s="1">
        <v>120456003</v>
      </c>
      <c r="D8378" s="1">
        <v>377</v>
      </c>
      <c r="E8378" s="1" t="s">
        <v>1912</v>
      </c>
      <c r="F8378" s="1" t="s">
        <v>236</v>
      </c>
      <c r="G8378" s="1" t="s">
        <v>214</v>
      </c>
      <c r="H8378" s="1" t="s">
        <v>240</v>
      </c>
    </row>
    <row r="8379" spans="1:8" x14ac:dyDescent="0.25">
      <c r="A8379" s="1">
        <v>450378</v>
      </c>
      <c r="B8379" s="1" t="s">
        <v>1531</v>
      </c>
      <c r="C8379" s="1">
        <v>120480803</v>
      </c>
      <c r="D8379" s="1">
        <v>378</v>
      </c>
      <c r="E8379" s="1" t="s">
        <v>1913</v>
      </c>
      <c r="F8379" s="1" t="s">
        <v>235</v>
      </c>
      <c r="G8379" s="1" t="s">
        <v>215</v>
      </c>
      <c r="H8379" s="1" t="s">
        <v>240</v>
      </c>
    </row>
    <row r="8380" spans="1:8" x14ac:dyDescent="0.25">
      <c r="A8380" s="1">
        <v>450379</v>
      </c>
      <c r="B8380" s="1" t="s">
        <v>1531</v>
      </c>
      <c r="C8380" s="1">
        <v>120481002</v>
      </c>
      <c r="D8380" s="1">
        <v>379</v>
      </c>
      <c r="E8380" s="1" t="s">
        <v>1914</v>
      </c>
      <c r="F8380" s="1" t="s">
        <v>235</v>
      </c>
      <c r="G8380" s="1" t="s">
        <v>215</v>
      </c>
      <c r="H8380" s="1" t="s">
        <v>240</v>
      </c>
    </row>
    <row r="8381" spans="1:8" x14ac:dyDescent="0.25">
      <c r="A8381" s="1">
        <v>450380</v>
      </c>
      <c r="B8381" s="1" t="s">
        <v>1531</v>
      </c>
      <c r="C8381" s="1">
        <v>120483302</v>
      </c>
      <c r="D8381" s="1">
        <v>380</v>
      </c>
      <c r="E8381" s="1" t="s">
        <v>1915</v>
      </c>
      <c r="F8381" s="1" t="s">
        <v>235</v>
      </c>
      <c r="G8381" s="1" t="s">
        <v>215</v>
      </c>
      <c r="H8381" s="1" t="s">
        <v>240</v>
      </c>
    </row>
    <row r="8382" spans="1:8" x14ac:dyDescent="0.25">
      <c r="A8382" s="1">
        <v>450381</v>
      </c>
      <c r="B8382" s="1" t="s">
        <v>1531</v>
      </c>
      <c r="C8382" s="1">
        <v>120484803</v>
      </c>
      <c r="D8382" s="1">
        <v>381</v>
      </c>
      <c r="E8382" s="1" t="s">
        <v>1916</v>
      </c>
      <c r="F8382" s="1" t="s">
        <v>235</v>
      </c>
      <c r="G8382" s="1" t="s">
        <v>215</v>
      </c>
      <c r="H8382" s="1" t="s">
        <v>240</v>
      </c>
    </row>
    <row r="8383" spans="1:8" x14ac:dyDescent="0.25">
      <c r="A8383" s="1">
        <v>450382</v>
      </c>
      <c r="B8383" s="1" t="s">
        <v>1531</v>
      </c>
      <c r="C8383" s="1">
        <v>120484903</v>
      </c>
      <c r="D8383" s="1">
        <v>382</v>
      </c>
      <c r="E8383" s="1" t="s">
        <v>1917</v>
      </c>
      <c r="F8383" s="1" t="s">
        <v>235</v>
      </c>
      <c r="G8383" s="1" t="s">
        <v>215</v>
      </c>
      <c r="H8383" s="1" t="s">
        <v>240</v>
      </c>
    </row>
    <row r="8384" spans="1:8" x14ac:dyDescent="0.25">
      <c r="A8384" s="1">
        <v>450383</v>
      </c>
      <c r="B8384" s="1" t="s">
        <v>1531</v>
      </c>
      <c r="C8384" s="1">
        <v>120485603</v>
      </c>
      <c r="D8384" s="1">
        <v>383</v>
      </c>
      <c r="E8384" s="1" t="s">
        <v>1918</v>
      </c>
      <c r="F8384" s="1" t="s">
        <v>235</v>
      </c>
      <c r="G8384" s="1" t="s">
        <v>215</v>
      </c>
      <c r="H8384" s="1" t="s">
        <v>240</v>
      </c>
    </row>
    <row r="8385" spans="1:8" x14ac:dyDescent="0.25">
      <c r="A8385" s="1">
        <v>450384</v>
      </c>
      <c r="B8385" s="1" t="s">
        <v>1531</v>
      </c>
      <c r="C8385" s="1">
        <v>120486003</v>
      </c>
      <c r="D8385" s="1">
        <v>384</v>
      </c>
      <c r="E8385" s="1" t="s">
        <v>1919</v>
      </c>
      <c r="F8385" s="1" t="s">
        <v>235</v>
      </c>
      <c r="G8385" s="1" t="s">
        <v>215</v>
      </c>
      <c r="H8385" s="1" t="s">
        <v>240</v>
      </c>
    </row>
    <row r="8386" spans="1:8" x14ac:dyDescent="0.25">
      <c r="A8386" s="1">
        <v>450385</v>
      </c>
      <c r="B8386" s="1" t="s">
        <v>1531</v>
      </c>
      <c r="C8386" s="1">
        <v>120488603</v>
      </c>
      <c r="D8386" s="1">
        <v>385</v>
      </c>
      <c r="E8386" s="1" t="s">
        <v>1920</v>
      </c>
      <c r="F8386" s="1" t="s">
        <v>235</v>
      </c>
      <c r="G8386" s="1" t="s">
        <v>215</v>
      </c>
      <c r="H8386" s="1" t="s">
        <v>240</v>
      </c>
    </row>
    <row r="8387" spans="1:8" x14ac:dyDescent="0.25">
      <c r="A8387" s="1">
        <v>450386</v>
      </c>
      <c r="B8387" s="1" t="s">
        <v>1531</v>
      </c>
      <c r="C8387" s="1">
        <v>120522003</v>
      </c>
      <c r="D8387" s="1">
        <v>386</v>
      </c>
      <c r="E8387" s="1" t="s">
        <v>1921</v>
      </c>
      <c r="F8387" s="1" t="s">
        <v>236</v>
      </c>
      <c r="G8387" s="1" t="s">
        <v>212</v>
      </c>
      <c r="H8387" s="1" t="s">
        <v>240</v>
      </c>
    </row>
    <row r="8388" spans="1:8" x14ac:dyDescent="0.25">
      <c r="A8388" s="1">
        <v>450387</v>
      </c>
      <c r="B8388" s="1" t="s">
        <v>1531</v>
      </c>
      <c r="C8388" s="1">
        <v>121135003</v>
      </c>
      <c r="D8388" s="1">
        <v>387</v>
      </c>
      <c r="E8388" s="1" t="s">
        <v>1922</v>
      </c>
      <c r="F8388" s="1" t="s">
        <v>235</v>
      </c>
      <c r="G8388" s="1" t="s">
        <v>216</v>
      </c>
      <c r="H8388" s="1" t="s">
        <v>240</v>
      </c>
    </row>
    <row r="8389" spans="1:8" x14ac:dyDescent="0.25">
      <c r="A8389" s="1">
        <v>450388</v>
      </c>
      <c r="B8389" s="1" t="s">
        <v>1531</v>
      </c>
      <c r="C8389" s="1">
        <v>121135503</v>
      </c>
      <c r="D8389" s="1">
        <v>388</v>
      </c>
      <c r="E8389" s="1" t="s">
        <v>1923</v>
      </c>
      <c r="F8389" s="1" t="s">
        <v>235</v>
      </c>
      <c r="G8389" s="1" t="s">
        <v>216</v>
      </c>
      <c r="H8389" s="1" t="s">
        <v>240</v>
      </c>
    </row>
    <row r="8390" spans="1:8" x14ac:dyDescent="0.25">
      <c r="A8390" s="1">
        <v>450389</v>
      </c>
      <c r="B8390" s="1" t="s">
        <v>1531</v>
      </c>
      <c r="C8390" s="1">
        <v>121136503</v>
      </c>
      <c r="D8390" s="1">
        <v>389</v>
      </c>
      <c r="E8390" s="1" t="s">
        <v>1924</v>
      </c>
      <c r="F8390" s="1" t="s">
        <v>235</v>
      </c>
      <c r="G8390" s="1" t="s">
        <v>216</v>
      </c>
      <c r="H8390" s="1" t="s">
        <v>240</v>
      </c>
    </row>
    <row r="8391" spans="1:8" x14ac:dyDescent="0.25">
      <c r="A8391" s="1">
        <v>450390</v>
      </c>
      <c r="B8391" s="1" t="s">
        <v>1531</v>
      </c>
      <c r="C8391" s="1">
        <v>121136603</v>
      </c>
      <c r="D8391" s="1">
        <v>390</v>
      </c>
      <c r="E8391" s="1" t="s">
        <v>1925</v>
      </c>
      <c r="F8391" s="1" t="s">
        <v>235</v>
      </c>
      <c r="G8391" s="1" t="s">
        <v>216</v>
      </c>
      <c r="H8391" s="1" t="s">
        <v>240</v>
      </c>
    </row>
    <row r="8392" spans="1:8" x14ac:dyDescent="0.25">
      <c r="A8392" s="1">
        <v>450391</v>
      </c>
      <c r="B8392" s="1" t="s">
        <v>1531</v>
      </c>
      <c r="C8392" s="1">
        <v>121139004</v>
      </c>
      <c r="D8392" s="1">
        <v>391</v>
      </c>
      <c r="E8392" s="1" t="s">
        <v>1926</v>
      </c>
      <c r="F8392" s="1" t="s">
        <v>235</v>
      </c>
      <c r="G8392" s="1" t="s">
        <v>216</v>
      </c>
      <c r="H8392" s="1" t="s">
        <v>240</v>
      </c>
    </row>
    <row r="8393" spans="1:8" x14ac:dyDescent="0.25">
      <c r="A8393" s="1">
        <v>450392</v>
      </c>
      <c r="B8393" s="1" t="s">
        <v>1531</v>
      </c>
      <c r="C8393" s="1">
        <v>121390302</v>
      </c>
      <c r="D8393" s="1">
        <v>392</v>
      </c>
      <c r="E8393" s="1" t="s">
        <v>1927</v>
      </c>
      <c r="F8393" s="1" t="s">
        <v>235</v>
      </c>
      <c r="G8393" s="1" t="s">
        <v>217</v>
      </c>
      <c r="H8393" s="1" t="s">
        <v>240</v>
      </c>
    </row>
    <row r="8394" spans="1:8" x14ac:dyDescent="0.25">
      <c r="A8394" s="1">
        <v>450393</v>
      </c>
      <c r="B8394" s="1" t="s">
        <v>1531</v>
      </c>
      <c r="C8394" s="1">
        <v>121391303</v>
      </c>
      <c r="D8394" s="1">
        <v>393</v>
      </c>
      <c r="E8394" s="1" t="s">
        <v>1928</v>
      </c>
      <c r="F8394" s="1" t="s">
        <v>235</v>
      </c>
      <c r="G8394" s="1" t="s">
        <v>217</v>
      </c>
      <c r="H8394" s="1" t="s">
        <v>240</v>
      </c>
    </row>
    <row r="8395" spans="1:8" x14ac:dyDescent="0.25">
      <c r="A8395" s="1">
        <v>450394</v>
      </c>
      <c r="B8395" s="1" t="s">
        <v>1531</v>
      </c>
      <c r="C8395" s="1">
        <v>121392303</v>
      </c>
      <c r="D8395" s="1">
        <v>394</v>
      </c>
      <c r="E8395" s="1" t="s">
        <v>1929</v>
      </c>
      <c r="F8395" s="1" t="s">
        <v>235</v>
      </c>
      <c r="G8395" s="1" t="s">
        <v>217</v>
      </c>
      <c r="H8395" s="1" t="s">
        <v>240</v>
      </c>
    </row>
    <row r="8396" spans="1:8" x14ac:dyDescent="0.25">
      <c r="A8396" s="1">
        <v>450395</v>
      </c>
      <c r="B8396" s="1" t="s">
        <v>1531</v>
      </c>
      <c r="C8396" s="1">
        <v>121394503</v>
      </c>
      <c r="D8396" s="1">
        <v>395</v>
      </c>
      <c r="E8396" s="1" t="s">
        <v>1930</v>
      </c>
      <c r="F8396" s="1" t="s">
        <v>235</v>
      </c>
      <c r="G8396" s="1" t="s">
        <v>217</v>
      </c>
      <c r="H8396" s="1" t="s">
        <v>240</v>
      </c>
    </row>
    <row r="8397" spans="1:8" x14ac:dyDescent="0.25">
      <c r="A8397" s="1">
        <v>450396</v>
      </c>
      <c r="B8397" s="1" t="s">
        <v>1531</v>
      </c>
      <c r="C8397" s="1">
        <v>121394603</v>
      </c>
      <c r="D8397" s="1">
        <v>396</v>
      </c>
      <c r="E8397" s="1" t="s">
        <v>1931</v>
      </c>
      <c r="F8397" s="1" t="s">
        <v>235</v>
      </c>
      <c r="G8397" s="1" t="s">
        <v>217</v>
      </c>
      <c r="H8397" s="1" t="s">
        <v>240</v>
      </c>
    </row>
    <row r="8398" spans="1:8" x14ac:dyDescent="0.25">
      <c r="A8398" s="1">
        <v>450397</v>
      </c>
      <c r="B8398" s="1" t="s">
        <v>1531</v>
      </c>
      <c r="C8398" s="1">
        <v>121395103</v>
      </c>
      <c r="D8398" s="1">
        <v>397</v>
      </c>
      <c r="E8398" s="1" t="s">
        <v>1932</v>
      </c>
      <c r="F8398" s="1" t="s">
        <v>235</v>
      </c>
      <c r="G8398" s="1" t="s">
        <v>217</v>
      </c>
      <c r="H8398" s="1" t="s">
        <v>240</v>
      </c>
    </row>
    <row r="8399" spans="1:8" x14ac:dyDescent="0.25">
      <c r="A8399" s="1">
        <v>450398</v>
      </c>
      <c r="B8399" s="1" t="s">
        <v>1531</v>
      </c>
      <c r="C8399" s="1">
        <v>121395603</v>
      </c>
      <c r="D8399" s="1">
        <v>398</v>
      </c>
      <c r="E8399" s="1" t="s">
        <v>1933</v>
      </c>
      <c r="F8399" s="1" t="s">
        <v>235</v>
      </c>
      <c r="G8399" s="1" t="s">
        <v>217</v>
      </c>
      <c r="H8399" s="1" t="s">
        <v>240</v>
      </c>
    </row>
    <row r="8400" spans="1:8" x14ac:dyDescent="0.25">
      <c r="A8400" s="1">
        <v>450399</v>
      </c>
      <c r="B8400" s="1" t="s">
        <v>1531</v>
      </c>
      <c r="C8400" s="1">
        <v>121395703</v>
      </c>
      <c r="D8400" s="1">
        <v>399</v>
      </c>
      <c r="E8400" s="1" t="s">
        <v>1934</v>
      </c>
      <c r="F8400" s="1" t="s">
        <v>235</v>
      </c>
      <c r="G8400" s="1" t="s">
        <v>217</v>
      </c>
      <c r="H8400" s="1" t="s">
        <v>240</v>
      </c>
    </row>
    <row r="8401" spans="1:8" x14ac:dyDescent="0.25">
      <c r="A8401" s="1">
        <v>450400</v>
      </c>
      <c r="B8401" s="1" t="s">
        <v>1531</v>
      </c>
      <c r="C8401" s="1">
        <v>121397803</v>
      </c>
      <c r="D8401" s="1">
        <v>400</v>
      </c>
      <c r="E8401" s="1" t="s">
        <v>1935</v>
      </c>
      <c r="F8401" s="1" t="s">
        <v>235</v>
      </c>
      <c r="G8401" s="1" t="s">
        <v>217</v>
      </c>
      <c r="H8401" s="1" t="s">
        <v>240</v>
      </c>
    </row>
    <row r="8402" spans="1:8" x14ac:dyDescent="0.25">
      <c r="A8402" s="1">
        <v>450401</v>
      </c>
      <c r="B8402" s="1" t="s">
        <v>1531</v>
      </c>
      <c r="C8402" s="1">
        <v>122091002</v>
      </c>
      <c r="D8402" s="1">
        <v>401</v>
      </c>
      <c r="E8402" s="1" t="s">
        <v>1936</v>
      </c>
      <c r="F8402" s="1" t="s">
        <v>237</v>
      </c>
      <c r="G8402" s="1" t="s">
        <v>218</v>
      </c>
      <c r="H8402" s="1" t="s">
        <v>240</v>
      </c>
    </row>
    <row r="8403" spans="1:8" x14ac:dyDescent="0.25">
      <c r="A8403" s="1">
        <v>450402</v>
      </c>
      <c r="B8403" s="1" t="s">
        <v>1531</v>
      </c>
      <c r="C8403" s="1">
        <v>122091303</v>
      </c>
      <c r="D8403" s="1">
        <v>402</v>
      </c>
      <c r="E8403" s="1" t="s">
        <v>1937</v>
      </c>
      <c r="F8403" s="1" t="s">
        <v>237</v>
      </c>
      <c r="G8403" s="1" t="s">
        <v>218</v>
      </c>
      <c r="H8403" s="1" t="s">
        <v>240</v>
      </c>
    </row>
    <row r="8404" spans="1:8" x14ac:dyDescent="0.25">
      <c r="A8404" s="1">
        <v>450403</v>
      </c>
      <c r="B8404" s="1" t="s">
        <v>1531</v>
      </c>
      <c r="C8404" s="1">
        <v>122091352</v>
      </c>
      <c r="D8404" s="1">
        <v>403</v>
      </c>
      <c r="E8404" s="1" t="s">
        <v>1938</v>
      </c>
      <c r="F8404" s="1" t="s">
        <v>237</v>
      </c>
      <c r="G8404" s="1" t="s">
        <v>218</v>
      </c>
      <c r="H8404" s="1" t="s">
        <v>240</v>
      </c>
    </row>
    <row r="8405" spans="1:8" x14ac:dyDescent="0.25">
      <c r="A8405" s="1">
        <v>450404</v>
      </c>
      <c r="B8405" s="1" t="s">
        <v>1531</v>
      </c>
      <c r="C8405" s="1">
        <v>122092002</v>
      </c>
      <c r="D8405" s="1">
        <v>404</v>
      </c>
      <c r="E8405" s="1" t="s">
        <v>1939</v>
      </c>
      <c r="F8405" s="1" t="s">
        <v>237</v>
      </c>
      <c r="G8405" s="1" t="s">
        <v>218</v>
      </c>
      <c r="H8405" s="1" t="s">
        <v>240</v>
      </c>
    </row>
    <row r="8406" spans="1:8" x14ac:dyDescent="0.25">
      <c r="A8406" s="1">
        <v>450405</v>
      </c>
      <c r="B8406" s="1" t="s">
        <v>1531</v>
      </c>
      <c r="C8406" s="1">
        <v>122092102</v>
      </c>
      <c r="D8406" s="1">
        <v>405</v>
      </c>
      <c r="E8406" s="1" t="s">
        <v>1940</v>
      </c>
      <c r="F8406" s="1" t="s">
        <v>237</v>
      </c>
      <c r="G8406" s="1" t="s">
        <v>218</v>
      </c>
      <c r="H8406" s="1" t="s">
        <v>240</v>
      </c>
    </row>
    <row r="8407" spans="1:8" x14ac:dyDescent="0.25">
      <c r="A8407" s="1">
        <v>450406</v>
      </c>
      <c r="B8407" s="1" t="s">
        <v>1531</v>
      </c>
      <c r="C8407" s="1">
        <v>122092353</v>
      </c>
      <c r="D8407" s="1">
        <v>406</v>
      </c>
      <c r="E8407" s="1" t="s">
        <v>1941</v>
      </c>
      <c r="F8407" s="1" t="s">
        <v>237</v>
      </c>
      <c r="G8407" s="1" t="s">
        <v>218</v>
      </c>
      <c r="H8407" s="1" t="s">
        <v>240</v>
      </c>
    </row>
    <row r="8408" spans="1:8" x14ac:dyDescent="0.25">
      <c r="A8408" s="1">
        <v>450407</v>
      </c>
      <c r="B8408" s="1" t="s">
        <v>1531</v>
      </c>
      <c r="C8408" s="1">
        <v>122097203</v>
      </c>
      <c r="D8408" s="1">
        <v>407</v>
      </c>
      <c r="E8408" s="1" t="s">
        <v>1942</v>
      </c>
      <c r="F8408" s="1" t="s">
        <v>237</v>
      </c>
      <c r="G8408" s="1" t="s">
        <v>218</v>
      </c>
      <c r="H8408" s="1" t="s">
        <v>240</v>
      </c>
    </row>
    <row r="8409" spans="1:8" x14ac:dyDescent="0.25">
      <c r="A8409" s="1">
        <v>450408</v>
      </c>
      <c r="B8409" s="1" t="s">
        <v>1531</v>
      </c>
      <c r="C8409" s="1">
        <v>122097502</v>
      </c>
      <c r="D8409" s="1">
        <v>408</v>
      </c>
      <c r="E8409" s="1" t="s">
        <v>1943</v>
      </c>
      <c r="F8409" s="1" t="s">
        <v>237</v>
      </c>
      <c r="G8409" s="1" t="s">
        <v>218</v>
      </c>
      <c r="H8409" s="1" t="s">
        <v>240</v>
      </c>
    </row>
    <row r="8410" spans="1:8" x14ac:dyDescent="0.25">
      <c r="A8410" s="1">
        <v>450409</v>
      </c>
      <c r="B8410" s="1" t="s">
        <v>1531</v>
      </c>
      <c r="C8410" s="1">
        <v>122097604</v>
      </c>
      <c r="D8410" s="1">
        <v>409</v>
      </c>
      <c r="E8410" s="1" t="s">
        <v>1944</v>
      </c>
      <c r="F8410" s="1" t="s">
        <v>237</v>
      </c>
      <c r="G8410" s="1" t="s">
        <v>218</v>
      </c>
      <c r="H8410" s="1" t="s">
        <v>240</v>
      </c>
    </row>
    <row r="8411" spans="1:8" x14ac:dyDescent="0.25">
      <c r="A8411" s="1">
        <v>450410</v>
      </c>
      <c r="B8411" s="1" t="s">
        <v>1531</v>
      </c>
      <c r="C8411" s="1">
        <v>122098003</v>
      </c>
      <c r="D8411" s="1">
        <v>410</v>
      </c>
      <c r="E8411" s="1" t="s">
        <v>1945</v>
      </c>
      <c r="F8411" s="1" t="s">
        <v>237</v>
      </c>
      <c r="G8411" s="1" t="s">
        <v>218</v>
      </c>
      <c r="H8411" s="1" t="s">
        <v>240</v>
      </c>
    </row>
    <row r="8412" spans="1:8" x14ac:dyDescent="0.25">
      <c r="A8412" s="1">
        <v>450411</v>
      </c>
      <c r="B8412" s="1" t="s">
        <v>1531</v>
      </c>
      <c r="C8412" s="1">
        <v>122098103</v>
      </c>
      <c r="D8412" s="1">
        <v>411</v>
      </c>
      <c r="E8412" s="1" t="s">
        <v>1946</v>
      </c>
      <c r="F8412" s="1" t="s">
        <v>237</v>
      </c>
      <c r="G8412" s="1" t="s">
        <v>218</v>
      </c>
      <c r="H8412" s="1" t="s">
        <v>240</v>
      </c>
    </row>
    <row r="8413" spans="1:8" x14ac:dyDescent="0.25">
      <c r="A8413" s="1">
        <v>450412</v>
      </c>
      <c r="B8413" s="1" t="s">
        <v>1531</v>
      </c>
      <c r="C8413" s="1">
        <v>122098202</v>
      </c>
      <c r="D8413" s="1">
        <v>412</v>
      </c>
      <c r="E8413" s="1" t="s">
        <v>1947</v>
      </c>
      <c r="F8413" s="1" t="s">
        <v>237</v>
      </c>
      <c r="G8413" s="1" t="s">
        <v>218</v>
      </c>
      <c r="H8413" s="1" t="s">
        <v>240</v>
      </c>
    </row>
    <row r="8414" spans="1:8" x14ac:dyDescent="0.25">
      <c r="A8414" s="1">
        <v>450413</v>
      </c>
      <c r="B8414" s="1" t="s">
        <v>1531</v>
      </c>
      <c r="C8414" s="1">
        <v>122098403</v>
      </c>
      <c r="D8414" s="1">
        <v>413</v>
      </c>
      <c r="E8414" s="1" t="s">
        <v>1948</v>
      </c>
      <c r="F8414" s="1" t="s">
        <v>237</v>
      </c>
      <c r="G8414" s="1" t="s">
        <v>218</v>
      </c>
      <c r="H8414" s="1" t="s">
        <v>240</v>
      </c>
    </row>
    <row r="8415" spans="1:8" x14ac:dyDescent="0.25">
      <c r="A8415" s="1">
        <v>450414</v>
      </c>
      <c r="B8415" s="1" t="s">
        <v>1531</v>
      </c>
      <c r="C8415" s="1">
        <v>123460302</v>
      </c>
      <c r="D8415" s="1">
        <v>414</v>
      </c>
      <c r="E8415" s="1" t="s">
        <v>1949</v>
      </c>
      <c r="F8415" s="1" t="s">
        <v>237</v>
      </c>
      <c r="G8415" s="1" t="s">
        <v>219</v>
      </c>
      <c r="H8415" s="1" t="s">
        <v>240</v>
      </c>
    </row>
    <row r="8416" spans="1:8" x14ac:dyDescent="0.25">
      <c r="A8416" s="1">
        <v>450415</v>
      </c>
      <c r="B8416" s="1" t="s">
        <v>1531</v>
      </c>
      <c r="C8416" s="1">
        <v>123460504</v>
      </c>
      <c r="D8416" s="1">
        <v>415</v>
      </c>
      <c r="E8416" s="1" t="s">
        <v>1950</v>
      </c>
      <c r="F8416" s="1" t="s">
        <v>237</v>
      </c>
      <c r="G8416" s="1" t="s">
        <v>219</v>
      </c>
      <c r="H8416" s="1" t="s">
        <v>240</v>
      </c>
    </row>
    <row r="8417" spans="1:8" x14ac:dyDescent="0.25">
      <c r="A8417" s="1">
        <v>450416</v>
      </c>
      <c r="B8417" s="1" t="s">
        <v>1531</v>
      </c>
      <c r="C8417" s="1">
        <v>123461302</v>
      </c>
      <c r="D8417" s="1">
        <v>416</v>
      </c>
      <c r="E8417" s="1" t="s">
        <v>1951</v>
      </c>
      <c r="F8417" s="1" t="s">
        <v>237</v>
      </c>
      <c r="G8417" s="1" t="s">
        <v>219</v>
      </c>
      <c r="H8417" s="1" t="s">
        <v>240</v>
      </c>
    </row>
    <row r="8418" spans="1:8" x14ac:dyDescent="0.25">
      <c r="A8418" s="1">
        <v>450417</v>
      </c>
      <c r="B8418" s="1" t="s">
        <v>1531</v>
      </c>
      <c r="C8418" s="1">
        <v>123461602</v>
      </c>
      <c r="D8418" s="1">
        <v>417</v>
      </c>
      <c r="E8418" s="1" t="s">
        <v>1952</v>
      </c>
      <c r="F8418" s="1" t="s">
        <v>237</v>
      </c>
      <c r="G8418" s="1" t="s">
        <v>219</v>
      </c>
      <c r="H8418" s="1" t="s">
        <v>240</v>
      </c>
    </row>
    <row r="8419" spans="1:8" x14ac:dyDescent="0.25">
      <c r="A8419" s="1">
        <v>450418</v>
      </c>
      <c r="B8419" s="1" t="s">
        <v>1531</v>
      </c>
      <c r="C8419" s="1">
        <v>123463603</v>
      </c>
      <c r="D8419" s="1">
        <v>418</v>
      </c>
      <c r="E8419" s="1" t="s">
        <v>1953</v>
      </c>
      <c r="F8419" s="1" t="s">
        <v>237</v>
      </c>
      <c r="G8419" s="1" t="s">
        <v>219</v>
      </c>
      <c r="H8419" s="1" t="s">
        <v>240</v>
      </c>
    </row>
    <row r="8420" spans="1:8" x14ac:dyDescent="0.25">
      <c r="A8420" s="1">
        <v>450419</v>
      </c>
      <c r="B8420" s="1" t="s">
        <v>1531</v>
      </c>
      <c r="C8420" s="1">
        <v>123463803</v>
      </c>
      <c r="D8420" s="1">
        <v>419</v>
      </c>
      <c r="E8420" s="1" t="s">
        <v>1954</v>
      </c>
      <c r="F8420" s="1" t="s">
        <v>237</v>
      </c>
      <c r="G8420" s="1" t="s">
        <v>219</v>
      </c>
      <c r="H8420" s="1" t="s">
        <v>240</v>
      </c>
    </row>
    <row r="8421" spans="1:8" x14ac:dyDescent="0.25">
      <c r="A8421" s="1">
        <v>450420</v>
      </c>
      <c r="B8421" s="1" t="s">
        <v>1531</v>
      </c>
      <c r="C8421" s="1">
        <v>123464502</v>
      </c>
      <c r="D8421" s="1">
        <v>420</v>
      </c>
      <c r="E8421" s="1" t="s">
        <v>1955</v>
      </c>
      <c r="F8421" s="1" t="s">
        <v>237</v>
      </c>
      <c r="G8421" s="1" t="s">
        <v>219</v>
      </c>
      <c r="H8421" s="1" t="s">
        <v>240</v>
      </c>
    </row>
    <row r="8422" spans="1:8" x14ac:dyDescent="0.25">
      <c r="A8422" s="1">
        <v>450421</v>
      </c>
      <c r="B8422" s="1" t="s">
        <v>1531</v>
      </c>
      <c r="C8422" s="1">
        <v>123464603</v>
      </c>
      <c r="D8422" s="1">
        <v>421</v>
      </c>
      <c r="E8422" s="1" t="s">
        <v>1956</v>
      </c>
      <c r="F8422" s="1" t="s">
        <v>237</v>
      </c>
      <c r="G8422" s="1" t="s">
        <v>219</v>
      </c>
      <c r="H8422" s="1" t="s">
        <v>240</v>
      </c>
    </row>
    <row r="8423" spans="1:8" x14ac:dyDescent="0.25">
      <c r="A8423" s="1">
        <v>450422</v>
      </c>
      <c r="B8423" s="1" t="s">
        <v>1531</v>
      </c>
      <c r="C8423" s="1">
        <v>123465303</v>
      </c>
      <c r="D8423" s="1">
        <v>422</v>
      </c>
      <c r="E8423" s="1" t="s">
        <v>1957</v>
      </c>
      <c r="F8423" s="1" t="s">
        <v>237</v>
      </c>
      <c r="G8423" s="1" t="s">
        <v>219</v>
      </c>
      <c r="H8423" s="1" t="s">
        <v>240</v>
      </c>
    </row>
    <row r="8424" spans="1:8" x14ac:dyDescent="0.25">
      <c r="A8424" s="1">
        <v>450423</v>
      </c>
      <c r="B8424" s="1" t="s">
        <v>1531</v>
      </c>
      <c r="C8424" s="1">
        <v>123465602</v>
      </c>
      <c r="D8424" s="1">
        <v>423</v>
      </c>
      <c r="E8424" s="1" t="s">
        <v>1958</v>
      </c>
      <c r="F8424" s="1" t="s">
        <v>237</v>
      </c>
      <c r="G8424" s="1" t="s">
        <v>219</v>
      </c>
      <c r="H8424" s="1" t="s">
        <v>240</v>
      </c>
    </row>
    <row r="8425" spans="1:8" x14ac:dyDescent="0.25">
      <c r="A8425" s="1">
        <v>450424</v>
      </c>
      <c r="B8425" s="1" t="s">
        <v>1531</v>
      </c>
      <c r="C8425" s="1">
        <v>123465702</v>
      </c>
      <c r="D8425" s="1">
        <v>424</v>
      </c>
      <c r="E8425" s="1" t="s">
        <v>1959</v>
      </c>
      <c r="F8425" s="1" t="s">
        <v>237</v>
      </c>
      <c r="G8425" s="1" t="s">
        <v>219</v>
      </c>
      <c r="H8425" s="1" t="s">
        <v>240</v>
      </c>
    </row>
    <row r="8426" spans="1:8" x14ac:dyDescent="0.25">
      <c r="A8426" s="1">
        <v>450425</v>
      </c>
      <c r="B8426" s="1" t="s">
        <v>1531</v>
      </c>
      <c r="C8426" s="1">
        <v>123466103</v>
      </c>
      <c r="D8426" s="1">
        <v>425</v>
      </c>
      <c r="E8426" s="1" t="s">
        <v>1960</v>
      </c>
      <c r="F8426" s="1" t="s">
        <v>237</v>
      </c>
      <c r="G8426" s="1" t="s">
        <v>219</v>
      </c>
      <c r="H8426" s="1" t="s">
        <v>240</v>
      </c>
    </row>
    <row r="8427" spans="1:8" x14ac:dyDescent="0.25">
      <c r="A8427" s="1">
        <v>450426</v>
      </c>
      <c r="B8427" s="1" t="s">
        <v>1531</v>
      </c>
      <c r="C8427" s="1">
        <v>123466303</v>
      </c>
      <c r="D8427" s="1">
        <v>426</v>
      </c>
      <c r="E8427" s="1" t="s">
        <v>1961</v>
      </c>
      <c r="F8427" s="1" t="s">
        <v>237</v>
      </c>
      <c r="G8427" s="1" t="s">
        <v>219</v>
      </c>
      <c r="H8427" s="1" t="s">
        <v>240</v>
      </c>
    </row>
    <row r="8428" spans="1:8" x14ac:dyDescent="0.25">
      <c r="A8428" s="1">
        <v>450427</v>
      </c>
      <c r="B8428" s="1" t="s">
        <v>1531</v>
      </c>
      <c r="C8428" s="1">
        <v>123466403</v>
      </c>
      <c r="D8428" s="1">
        <v>427</v>
      </c>
      <c r="E8428" s="1" t="s">
        <v>1962</v>
      </c>
      <c r="F8428" s="1" t="s">
        <v>237</v>
      </c>
      <c r="G8428" s="1" t="s">
        <v>219</v>
      </c>
      <c r="H8428" s="1" t="s">
        <v>240</v>
      </c>
    </row>
    <row r="8429" spans="1:8" x14ac:dyDescent="0.25">
      <c r="A8429" s="1">
        <v>450428</v>
      </c>
      <c r="B8429" s="1" t="s">
        <v>1531</v>
      </c>
      <c r="C8429" s="1">
        <v>123467103</v>
      </c>
      <c r="D8429" s="1">
        <v>428</v>
      </c>
      <c r="E8429" s="1" t="s">
        <v>1963</v>
      </c>
      <c r="F8429" s="1" t="s">
        <v>237</v>
      </c>
      <c r="G8429" s="1" t="s">
        <v>219</v>
      </c>
      <c r="H8429" s="1" t="s">
        <v>240</v>
      </c>
    </row>
    <row r="8430" spans="1:8" x14ac:dyDescent="0.25">
      <c r="A8430" s="1">
        <v>450429</v>
      </c>
      <c r="B8430" s="1" t="s">
        <v>1531</v>
      </c>
      <c r="C8430" s="1">
        <v>123467203</v>
      </c>
      <c r="D8430" s="1">
        <v>429</v>
      </c>
      <c r="E8430" s="1" t="s">
        <v>1964</v>
      </c>
      <c r="F8430" s="1" t="s">
        <v>237</v>
      </c>
      <c r="G8430" s="1" t="s">
        <v>219</v>
      </c>
      <c r="H8430" s="1" t="s">
        <v>240</v>
      </c>
    </row>
    <row r="8431" spans="1:8" x14ac:dyDescent="0.25">
      <c r="A8431" s="1">
        <v>450430</v>
      </c>
      <c r="B8431" s="1" t="s">
        <v>1531</v>
      </c>
      <c r="C8431" s="1">
        <v>123467303</v>
      </c>
      <c r="D8431" s="1">
        <v>430</v>
      </c>
      <c r="E8431" s="1" t="s">
        <v>1965</v>
      </c>
      <c r="F8431" s="1" t="s">
        <v>237</v>
      </c>
      <c r="G8431" s="1" t="s">
        <v>219</v>
      </c>
      <c r="H8431" s="1" t="s">
        <v>240</v>
      </c>
    </row>
    <row r="8432" spans="1:8" x14ac:dyDescent="0.25">
      <c r="A8432" s="1">
        <v>450431</v>
      </c>
      <c r="B8432" s="1" t="s">
        <v>1531</v>
      </c>
      <c r="C8432" s="1">
        <v>123468303</v>
      </c>
      <c r="D8432" s="1">
        <v>431</v>
      </c>
      <c r="E8432" s="1" t="s">
        <v>1966</v>
      </c>
      <c r="F8432" s="1" t="s">
        <v>237</v>
      </c>
      <c r="G8432" s="1" t="s">
        <v>219</v>
      </c>
      <c r="H8432" s="1" t="s">
        <v>240</v>
      </c>
    </row>
    <row r="8433" spans="1:8" x14ac:dyDescent="0.25">
      <c r="A8433" s="1">
        <v>450432</v>
      </c>
      <c r="B8433" s="1" t="s">
        <v>1531</v>
      </c>
      <c r="C8433" s="1">
        <v>123468402</v>
      </c>
      <c r="D8433" s="1">
        <v>432</v>
      </c>
      <c r="E8433" s="1" t="s">
        <v>1967</v>
      </c>
      <c r="F8433" s="1" t="s">
        <v>237</v>
      </c>
      <c r="G8433" s="1" t="s">
        <v>219</v>
      </c>
      <c r="H8433" s="1" t="s">
        <v>240</v>
      </c>
    </row>
    <row r="8434" spans="1:8" x14ac:dyDescent="0.25">
      <c r="A8434" s="1">
        <v>450433</v>
      </c>
      <c r="B8434" s="1" t="s">
        <v>1531</v>
      </c>
      <c r="C8434" s="1">
        <v>123468503</v>
      </c>
      <c r="D8434" s="1">
        <v>433</v>
      </c>
      <c r="E8434" s="1" t="s">
        <v>1968</v>
      </c>
      <c r="F8434" s="1" t="s">
        <v>237</v>
      </c>
      <c r="G8434" s="1" t="s">
        <v>219</v>
      </c>
      <c r="H8434" s="1" t="s">
        <v>240</v>
      </c>
    </row>
    <row r="8435" spans="1:8" x14ac:dyDescent="0.25">
      <c r="A8435" s="1">
        <v>450434</v>
      </c>
      <c r="B8435" s="1" t="s">
        <v>1531</v>
      </c>
      <c r="C8435" s="1">
        <v>123468603</v>
      </c>
      <c r="D8435" s="1">
        <v>434</v>
      </c>
      <c r="E8435" s="1" t="s">
        <v>1969</v>
      </c>
      <c r="F8435" s="1" t="s">
        <v>237</v>
      </c>
      <c r="G8435" s="1" t="s">
        <v>219</v>
      </c>
      <c r="H8435" s="1" t="s">
        <v>240</v>
      </c>
    </row>
    <row r="8436" spans="1:8" x14ac:dyDescent="0.25">
      <c r="A8436" s="1">
        <v>450435</v>
      </c>
      <c r="B8436" s="1" t="s">
        <v>1531</v>
      </c>
      <c r="C8436" s="1">
        <v>123469303</v>
      </c>
      <c r="D8436" s="1">
        <v>435</v>
      </c>
      <c r="E8436" s="1" t="s">
        <v>1970</v>
      </c>
      <c r="F8436" s="1" t="s">
        <v>237</v>
      </c>
      <c r="G8436" s="1" t="s">
        <v>219</v>
      </c>
      <c r="H8436" s="1" t="s">
        <v>240</v>
      </c>
    </row>
    <row r="8437" spans="1:8" x14ac:dyDescent="0.25">
      <c r="A8437" s="1">
        <v>450436</v>
      </c>
      <c r="B8437" s="1" t="s">
        <v>1531</v>
      </c>
      <c r="C8437" s="1">
        <v>124150503</v>
      </c>
      <c r="D8437" s="1">
        <v>436</v>
      </c>
      <c r="E8437" s="1" t="s">
        <v>1971</v>
      </c>
      <c r="F8437" s="1" t="s">
        <v>238</v>
      </c>
      <c r="G8437" s="1" t="s">
        <v>220</v>
      </c>
      <c r="H8437" s="1" t="s">
        <v>240</v>
      </c>
    </row>
    <row r="8438" spans="1:8" x14ac:dyDescent="0.25">
      <c r="A8438" s="1">
        <v>450437</v>
      </c>
      <c r="B8438" s="1" t="s">
        <v>1531</v>
      </c>
      <c r="C8438" s="1">
        <v>124151902</v>
      </c>
      <c r="D8438" s="1">
        <v>437</v>
      </c>
      <c r="E8438" s="1" t="s">
        <v>1972</v>
      </c>
      <c r="F8438" s="1" t="s">
        <v>238</v>
      </c>
      <c r="G8438" s="1" t="s">
        <v>220</v>
      </c>
      <c r="H8438" s="1" t="s">
        <v>240</v>
      </c>
    </row>
    <row r="8439" spans="1:8" x14ac:dyDescent="0.25">
      <c r="A8439" s="1">
        <v>450438</v>
      </c>
      <c r="B8439" s="1" t="s">
        <v>1531</v>
      </c>
      <c r="C8439" s="1">
        <v>124152003</v>
      </c>
      <c r="D8439" s="1">
        <v>438</v>
      </c>
      <c r="E8439" s="1" t="s">
        <v>1973</v>
      </c>
      <c r="F8439" s="1" t="s">
        <v>238</v>
      </c>
      <c r="G8439" s="1" t="s">
        <v>220</v>
      </c>
      <c r="H8439" s="1" t="s">
        <v>240</v>
      </c>
    </row>
    <row r="8440" spans="1:8" x14ac:dyDescent="0.25">
      <c r="A8440" s="1">
        <v>450439</v>
      </c>
      <c r="B8440" s="1" t="s">
        <v>1531</v>
      </c>
      <c r="C8440" s="1">
        <v>124153503</v>
      </c>
      <c r="D8440" s="1">
        <v>439</v>
      </c>
      <c r="E8440" s="1" t="s">
        <v>1974</v>
      </c>
      <c r="F8440" s="1" t="s">
        <v>238</v>
      </c>
      <c r="G8440" s="1" t="s">
        <v>220</v>
      </c>
      <c r="H8440" s="1" t="s">
        <v>240</v>
      </c>
    </row>
    <row r="8441" spans="1:8" x14ac:dyDescent="0.25">
      <c r="A8441" s="1">
        <v>450440</v>
      </c>
      <c r="B8441" s="1" t="s">
        <v>1531</v>
      </c>
      <c r="C8441" s="1">
        <v>124154003</v>
      </c>
      <c r="D8441" s="1">
        <v>440</v>
      </c>
      <c r="E8441" s="1" t="s">
        <v>1975</v>
      </c>
      <c r="F8441" s="1" t="s">
        <v>238</v>
      </c>
      <c r="G8441" s="1" t="s">
        <v>220</v>
      </c>
      <c r="H8441" s="1" t="s">
        <v>240</v>
      </c>
    </row>
    <row r="8442" spans="1:8" x14ac:dyDescent="0.25">
      <c r="A8442" s="1">
        <v>450441</v>
      </c>
      <c r="B8442" s="1" t="s">
        <v>1531</v>
      </c>
      <c r="C8442" s="1">
        <v>124156503</v>
      </c>
      <c r="D8442" s="1">
        <v>441</v>
      </c>
      <c r="E8442" s="1" t="s">
        <v>1976</v>
      </c>
      <c r="F8442" s="1" t="s">
        <v>238</v>
      </c>
      <c r="G8442" s="1" t="s">
        <v>220</v>
      </c>
      <c r="H8442" s="1" t="s">
        <v>240</v>
      </c>
    </row>
    <row r="8443" spans="1:8" x14ac:dyDescent="0.25">
      <c r="A8443" s="1">
        <v>450442</v>
      </c>
      <c r="B8443" s="1" t="s">
        <v>1531</v>
      </c>
      <c r="C8443" s="1">
        <v>124156603</v>
      </c>
      <c r="D8443" s="1">
        <v>442</v>
      </c>
      <c r="E8443" s="1" t="s">
        <v>1977</v>
      </c>
      <c r="F8443" s="1" t="s">
        <v>238</v>
      </c>
      <c r="G8443" s="1" t="s">
        <v>220</v>
      </c>
      <c r="H8443" s="1" t="s">
        <v>240</v>
      </c>
    </row>
    <row r="8444" spans="1:8" x14ac:dyDescent="0.25">
      <c r="A8444" s="1">
        <v>450443</v>
      </c>
      <c r="B8444" s="1" t="s">
        <v>1531</v>
      </c>
      <c r="C8444" s="1">
        <v>124156703</v>
      </c>
      <c r="D8444" s="1">
        <v>443</v>
      </c>
      <c r="E8444" s="1" t="s">
        <v>1978</v>
      </c>
      <c r="F8444" s="1" t="s">
        <v>238</v>
      </c>
      <c r="G8444" s="1" t="s">
        <v>220</v>
      </c>
      <c r="H8444" s="1" t="s">
        <v>240</v>
      </c>
    </row>
    <row r="8445" spans="1:8" x14ac:dyDescent="0.25">
      <c r="A8445" s="1">
        <v>450444</v>
      </c>
      <c r="B8445" s="1" t="s">
        <v>1531</v>
      </c>
      <c r="C8445" s="1">
        <v>124157203</v>
      </c>
      <c r="D8445" s="1">
        <v>444</v>
      </c>
      <c r="E8445" s="1" t="s">
        <v>1979</v>
      </c>
      <c r="F8445" s="1" t="s">
        <v>238</v>
      </c>
      <c r="G8445" s="1" t="s">
        <v>220</v>
      </c>
      <c r="H8445" s="1" t="s">
        <v>240</v>
      </c>
    </row>
    <row r="8446" spans="1:8" x14ac:dyDescent="0.25">
      <c r="A8446" s="1">
        <v>450445</v>
      </c>
      <c r="B8446" s="1" t="s">
        <v>1531</v>
      </c>
      <c r="C8446" s="1">
        <v>124157802</v>
      </c>
      <c r="D8446" s="1">
        <v>445</v>
      </c>
      <c r="E8446" s="1" t="s">
        <v>1980</v>
      </c>
      <c r="F8446" s="1" t="s">
        <v>238</v>
      </c>
      <c r="G8446" s="1" t="s">
        <v>220</v>
      </c>
      <c r="H8446" s="1" t="s">
        <v>240</v>
      </c>
    </row>
    <row r="8447" spans="1:8" x14ac:dyDescent="0.25">
      <c r="A8447" s="1">
        <v>450446</v>
      </c>
      <c r="B8447" s="1" t="s">
        <v>1531</v>
      </c>
      <c r="C8447" s="1">
        <v>124158503</v>
      </c>
      <c r="D8447" s="1">
        <v>446</v>
      </c>
      <c r="E8447" s="1" t="s">
        <v>1981</v>
      </c>
      <c r="F8447" s="1" t="s">
        <v>238</v>
      </c>
      <c r="G8447" s="1" t="s">
        <v>220</v>
      </c>
      <c r="H8447" s="1" t="s">
        <v>240</v>
      </c>
    </row>
    <row r="8448" spans="1:8" x14ac:dyDescent="0.25">
      <c r="A8448" s="1">
        <v>450447</v>
      </c>
      <c r="B8448" s="1" t="s">
        <v>1531</v>
      </c>
      <c r="C8448" s="1">
        <v>124159002</v>
      </c>
      <c r="D8448" s="1">
        <v>447</v>
      </c>
      <c r="E8448" s="1" t="s">
        <v>1982</v>
      </c>
      <c r="F8448" s="1" t="s">
        <v>238</v>
      </c>
      <c r="G8448" s="1" t="s">
        <v>220</v>
      </c>
      <c r="H8448" s="1" t="s">
        <v>240</v>
      </c>
    </row>
    <row r="8449" spans="1:8" x14ac:dyDescent="0.25">
      <c r="A8449" s="1">
        <v>450448</v>
      </c>
      <c r="B8449" s="1" t="s">
        <v>1531</v>
      </c>
      <c r="C8449" s="1">
        <v>125231232</v>
      </c>
      <c r="D8449" s="1">
        <v>448</v>
      </c>
      <c r="E8449" s="1" t="s">
        <v>1983</v>
      </c>
      <c r="F8449" s="1" t="s">
        <v>238</v>
      </c>
      <c r="G8449" s="1" t="s">
        <v>221</v>
      </c>
      <c r="H8449" s="1" t="s">
        <v>240</v>
      </c>
    </row>
    <row r="8450" spans="1:8" x14ac:dyDescent="0.25">
      <c r="A8450" s="1">
        <v>450449</v>
      </c>
      <c r="B8450" s="1" t="s">
        <v>1531</v>
      </c>
      <c r="C8450" s="1">
        <v>125231303</v>
      </c>
      <c r="D8450" s="1">
        <v>449</v>
      </c>
      <c r="E8450" s="1" t="s">
        <v>1984</v>
      </c>
      <c r="F8450" s="1" t="s">
        <v>238</v>
      </c>
      <c r="G8450" s="1" t="s">
        <v>221</v>
      </c>
      <c r="H8450" s="1" t="s">
        <v>240</v>
      </c>
    </row>
    <row r="8451" spans="1:8" x14ac:dyDescent="0.25">
      <c r="A8451" s="1">
        <v>450450</v>
      </c>
      <c r="B8451" s="1" t="s">
        <v>1531</v>
      </c>
      <c r="C8451" s="1">
        <v>125234103</v>
      </c>
      <c r="D8451" s="1">
        <v>450</v>
      </c>
      <c r="E8451" s="1" t="s">
        <v>1985</v>
      </c>
      <c r="F8451" s="1" t="s">
        <v>238</v>
      </c>
      <c r="G8451" s="1" t="s">
        <v>221</v>
      </c>
      <c r="H8451" s="1" t="s">
        <v>240</v>
      </c>
    </row>
    <row r="8452" spans="1:8" x14ac:dyDescent="0.25">
      <c r="A8452" s="1">
        <v>450451</v>
      </c>
      <c r="B8452" s="1" t="s">
        <v>1531</v>
      </c>
      <c r="C8452" s="1">
        <v>125234502</v>
      </c>
      <c r="D8452" s="1">
        <v>451</v>
      </c>
      <c r="E8452" s="1" t="s">
        <v>1986</v>
      </c>
      <c r="F8452" s="1" t="s">
        <v>238</v>
      </c>
      <c r="G8452" s="1" t="s">
        <v>221</v>
      </c>
      <c r="H8452" s="1" t="s">
        <v>240</v>
      </c>
    </row>
    <row r="8453" spans="1:8" x14ac:dyDescent="0.25">
      <c r="A8453" s="1">
        <v>450452</v>
      </c>
      <c r="B8453" s="1" t="s">
        <v>1531</v>
      </c>
      <c r="C8453" s="1">
        <v>125235103</v>
      </c>
      <c r="D8453" s="1">
        <v>452</v>
      </c>
      <c r="E8453" s="1" t="s">
        <v>1987</v>
      </c>
      <c r="F8453" s="1" t="s">
        <v>238</v>
      </c>
      <c r="G8453" s="1" t="s">
        <v>221</v>
      </c>
      <c r="H8453" s="1" t="s">
        <v>240</v>
      </c>
    </row>
    <row r="8454" spans="1:8" x14ac:dyDescent="0.25">
      <c r="A8454" s="1">
        <v>450453</v>
      </c>
      <c r="B8454" s="1" t="s">
        <v>1531</v>
      </c>
      <c r="C8454" s="1">
        <v>125235502</v>
      </c>
      <c r="D8454" s="1">
        <v>453</v>
      </c>
      <c r="E8454" s="1" t="s">
        <v>1988</v>
      </c>
      <c r="F8454" s="1" t="s">
        <v>238</v>
      </c>
      <c r="G8454" s="1" t="s">
        <v>221</v>
      </c>
      <c r="H8454" s="1" t="s">
        <v>240</v>
      </c>
    </row>
    <row r="8455" spans="1:8" x14ac:dyDescent="0.25">
      <c r="A8455" s="1">
        <v>450454</v>
      </c>
      <c r="B8455" s="1" t="s">
        <v>1531</v>
      </c>
      <c r="C8455" s="1">
        <v>125236903</v>
      </c>
      <c r="D8455" s="1">
        <v>454</v>
      </c>
      <c r="E8455" s="1" t="s">
        <v>1989</v>
      </c>
      <c r="F8455" s="1" t="s">
        <v>238</v>
      </c>
      <c r="G8455" s="1" t="s">
        <v>221</v>
      </c>
      <c r="H8455" s="1" t="s">
        <v>240</v>
      </c>
    </row>
    <row r="8456" spans="1:8" x14ac:dyDescent="0.25">
      <c r="A8456" s="1">
        <v>450455</v>
      </c>
      <c r="B8456" s="1" t="s">
        <v>1531</v>
      </c>
      <c r="C8456" s="1">
        <v>125237603</v>
      </c>
      <c r="D8456" s="1">
        <v>455</v>
      </c>
      <c r="E8456" s="1" t="s">
        <v>1990</v>
      </c>
      <c r="F8456" s="1" t="s">
        <v>238</v>
      </c>
      <c r="G8456" s="1" t="s">
        <v>221</v>
      </c>
      <c r="H8456" s="1" t="s">
        <v>240</v>
      </c>
    </row>
    <row r="8457" spans="1:8" x14ac:dyDescent="0.25">
      <c r="A8457" s="1">
        <v>450456</v>
      </c>
      <c r="B8457" s="1" t="s">
        <v>1531</v>
      </c>
      <c r="C8457" s="1">
        <v>125237702</v>
      </c>
      <c r="D8457" s="1">
        <v>456</v>
      </c>
      <c r="E8457" s="1" t="s">
        <v>1991</v>
      </c>
      <c r="F8457" s="1" t="s">
        <v>238</v>
      </c>
      <c r="G8457" s="1" t="s">
        <v>221</v>
      </c>
      <c r="H8457" s="1" t="s">
        <v>240</v>
      </c>
    </row>
    <row r="8458" spans="1:8" x14ac:dyDescent="0.25">
      <c r="A8458" s="1">
        <v>450457</v>
      </c>
      <c r="B8458" s="1" t="s">
        <v>1531</v>
      </c>
      <c r="C8458" s="1">
        <v>125237903</v>
      </c>
      <c r="D8458" s="1">
        <v>457</v>
      </c>
      <c r="E8458" s="1" t="s">
        <v>1992</v>
      </c>
      <c r="F8458" s="1" t="s">
        <v>238</v>
      </c>
      <c r="G8458" s="1" t="s">
        <v>221</v>
      </c>
      <c r="H8458" s="1" t="s">
        <v>240</v>
      </c>
    </row>
    <row r="8459" spans="1:8" x14ac:dyDescent="0.25">
      <c r="A8459" s="1">
        <v>450458</v>
      </c>
      <c r="B8459" s="1" t="s">
        <v>1531</v>
      </c>
      <c r="C8459" s="1">
        <v>125238402</v>
      </c>
      <c r="D8459" s="1">
        <v>458</v>
      </c>
      <c r="E8459" s="1" t="s">
        <v>1993</v>
      </c>
      <c r="F8459" s="1" t="s">
        <v>238</v>
      </c>
      <c r="G8459" s="1" t="s">
        <v>221</v>
      </c>
      <c r="H8459" s="1" t="s">
        <v>240</v>
      </c>
    </row>
    <row r="8460" spans="1:8" x14ac:dyDescent="0.25">
      <c r="A8460" s="1">
        <v>450459</v>
      </c>
      <c r="B8460" s="1" t="s">
        <v>1531</v>
      </c>
      <c r="C8460" s="1">
        <v>125238502</v>
      </c>
      <c r="D8460" s="1">
        <v>459</v>
      </c>
      <c r="E8460" s="1" t="s">
        <v>1994</v>
      </c>
      <c r="F8460" s="1" t="s">
        <v>238</v>
      </c>
      <c r="G8460" s="1" t="s">
        <v>221</v>
      </c>
      <c r="H8460" s="1" t="s">
        <v>240</v>
      </c>
    </row>
    <row r="8461" spans="1:8" x14ac:dyDescent="0.25">
      <c r="A8461" s="1">
        <v>450460</v>
      </c>
      <c r="B8461" s="1" t="s">
        <v>1531</v>
      </c>
      <c r="C8461" s="1">
        <v>125239452</v>
      </c>
      <c r="D8461" s="1">
        <v>460</v>
      </c>
      <c r="E8461" s="1" t="s">
        <v>1995</v>
      </c>
      <c r="F8461" s="1" t="s">
        <v>238</v>
      </c>
      <c r="G8461" s="1" t="s">
        <v>221</v>
      </c>
      <c r="H8461" s="1" t="s">
        <v>240</v>
      </c>
    </row>
    <row r="8462" spans="1:8" x14ac:dyDescent="0.25">
      <c r="A8462" s="1">
        <v>450461</v>
      </c>
      <c r="B8462" s="1" t="s">
        <v>1531</v>
      </c>
      <c r="C8462" s="1">
        <v>125239603</v>
      </c>
      <c r="D8462" s="1">
        <v>461</v>
      </c>
      <c r="E8462" s="1" t="s">
        <v>1996</v>
      </c>
      <c r="F8462" s="1" t="s">
        <v>238</v>
      </c>
      <c r="G8462" s="1" t="s">
        <v>221</v>
      </c>
      <c r="H8462" s="1" t="s">
        <v>240</v>
      </c>
    </row>
    <row r="8463" spans="1:8" x14ac:dyDescent="0.25">
      <c r="A8463" s="1">
        <v>450462</v>
      </c>
      <c r="B8463" s="1" t="s">
        <v>1531</v>
      </c>
      <c r="C8463" s="1">
        <v>125239652</v>
      </c>
      <c r="D8463" s="1">
        <v>462</v>
      </c>
      <c r="E8463" s="1" t="s">
        <v>1997</v>
      </c>
      <c r="F8463" s="1" t="s">
        <v>238</v>
      </c>
      <c r="G8463" s="1" t="s">
        <v>221</v>
      </c>
      <c r="H8463" s="1" t="s">
        <v>240</v>
      </c>
    </row>
    <row r="8464" spans="1:8" x14ac:dyDescent="0.25">
      <c r="A8464" s="1">
        <v>450463</v>
      </c>
      <c r="B8464" s="1" t="s">
        <v>1531</v>
      </c>
      <c r="C8464" s="1">
        <v>126515001</v>
      </c>
      <c r="D8464" s="1">
        <v>463</v>
      </c>
      <c r="E8464" s="1" t="s">
        <v>1998</v>
      </c>
      <c r="F8464" s="1" t="s">
        <v>238</v>
      </c>
      <c r="G8464" s="1" t="s">
        <v>222</v>
      </c>
      <c r="H8464" s="1" t="s">
        <v>240</v>
      </c>
    </row>
    <row r="8465" spans="1:8" x14ac:dyDescent="0.25">
      <c r="A8465" s="1">
        <v>450464</v>
      </c>
      <c r="B8465" s="1" t="s">
        <v>1531</v>
      </c>
      <c r="C8465" s="1">
        <v>127040503</v>
      </c>
      <c r="D8465" s="1">
        <v>464</v>
      </c>
      <c r="E8465" s="1" t="s">
        <v>1999</v>
      </c>
      <c r="F8465" s="1" t="s">
        <v>230</v>
      </c>
      <c r="G8465" s="1" t="s">
        <v>223</v>
      </c>
      <c r="H8465" s="1" t="s">
        <v>240</v>
      </c>
    </row>
    <row r="8466" spans="1:8" x14ac:dyDescent="0.25">
      <c r="A8466" s="1">
        <v>450465</v>
      </c>
      <c r="B8466" s="1" t="s">
        <v>1531</v>
      </c>
      <c r="C8466" s="1">
        <v>127040703</v>
      </c>
      <c r="D8466" s="1">
        <v>465</v>
      </c>
      <c r="E8466" s="1" t="s">
        <v>2000</v>
      </c>
      <c r="F8466" s="1" t="s">
        <v>230</v>
      </c>
      <c r="G8466" s="1" t="s">
        <v>223</v>
      </c>
      <c r="H8466" s="1" t="s">
        <v>240</v>
      </c>
    </row>
    <row r="8467" spans="1:8" x14ac:dyDescent="0.25">
      <c r="A8467" s="1">
        <v>450466</v>
      </c>
      <c r="B8467" s="1" t="s">
        <v>1531</v>
      </c>
      <c r="C8467" s="1">
        <v>127041203</v>
      </c>
      <c r="D8467" s="1">
        <v>466</v>
      </c>
      <c r="E8467" s="1" t="s">
        <v>2001</v>
      </c>
      <c r="F8467" s="1" t="s">
        <v>230</v>
      </c>
      <c r="G8467" s="1" t="s">
        <v>223</v>
      </c>
      <c r="H8467" s="1" t="s">
        <v>240</v>
      </c>
    </row>
    <row r="8468" spans="1:8" x14ac:dyDescent="0.25">
      <c r="A8468" s="1">
        <v>450467</v>
      </c>
      <c r="B8468" s="1" t="s">
        <v>1531</v>
      </c>
      <c r="C8468" s="1">
        <v>127041503</v>
      </c>
      <c r="D8468" s="1">
        <v>467</v>
      </c>
      <c r="E8468" s="1" t="s">
        <v>2002</v>
      </c>
      <c r="F8468" s="1" t="s">
        <v>230</v>
      </c>
      <c r="G8468" s="1" t="s">
        <v>223</v>
      </c>
      <c r="H8468" s="1" t="s">
        <v>240</v>
      </c>
    </row>
    <row r="8469" spans="1:8" x14ac:dyDescent="0.25">
      <c r="A8469" s="1">
        <v>450468</v>
      </c>
      <c r="B8469" s="1" t="s">
        <v>1531</v>
      </c>
      <c r="C8469" s="1">
        <v>127041603</v>
      </c>
      <c r="D8469" s="1">
        <v>468</v>
      </c>
      <c r="E8469" s="1" t="s">
        <v>2003</v>
      </c>
      <c r="F8469" s="1" t="s">
        <v>230</v>
      </c>
      <c r="G8469" s="1" t="s">
        <v>223</v>
      </c>
      <c r="H8469" s="1" t="s">
        <v>240</v>
      </c>
    </row>
    <row r="8470" spans="1:8" x14ac:dyDescent="0.25">
      <c r="A8470" s="1">
        <v>450469</v>
      </c>
      <c r="B8470" s="1" t="s">
        <v>1531</v>
      </c>
      <c r="C8470" s="1">
        <v>127042003</v>
      </c>
      <c r="D8470" s="1">
        <v>469</v>
      </c>
      <c r="E8470" s="1" t="s">
        <v>2004</v>
      </c>
      <c r="F8470" s="1" t="s">
        <v>230</v>
      </c>
      <c r="G8470" s="1" t="s">
        <v>223</v>
      </c>
      <c r="H8470" s="1" t="s">
        <v>240</v>
      </c>
    </row>
    <row r="8471" spans="1:8" x14ac:dyDescent="0.25">
      <c r="A8471" s="1">
        <v>450470</v>
      </c>
      <c r="B8471" s="1" t="s">
        <v>1531</v>
      </c>
      <c r="C8471" s="1">
        <v>127042853</v>
      </c>
      <c r="D8471" s="1">
        <v>470</v>
      </c>
      <c r="E8471" s="1" t="s">
        <v>2005</v>
      </c>
      <c r="F8471" s="1" t="s">
        <v>230</v>
      </c>
      <c r="G8471" s="1" t="s">
        <v>223</v>
      </c>
      <c r="H8471" s="1" t="s">
        <v>240</v>
      </c>
    </row>
    <row r="8472" spans="1:8" x14ac:dyDescent="0.25">
      <c r="A8472" s="1">
        <v>450471</v>
      </c>
      <c r="B8472" s="1" t="s">
        <v>1531</v>
      </c>
      <c r="C8472" s="1">
        <v>127044103</v>
      </c>
      <c r="D8472" s="1">
        <v>471</v>
      </c>
      <c r="E8472" s="1" t="s">
        <v>2006</v>
      </c>
      <c r="F8472" s="1" t="s">
        <v>230</v>
      </c>
      <c r="G8472" s="1" t="s">
        <v>223</v>
      </c>
      <c r="H8472" s="1" t="s">
        <v>240</v>
      </c>
    </row>
    <row r="8473" spans="1:8" x14ac:dyDescent="0.25">
      <c r="A8473" s="1">
        <v>450472</v>
      </c>
      <c r="B8473" s="1" t="s">
        <v>1531</v>
      </c>
      <c r="C8473" s="1">
        <v>127045303</v>
      </c>
      <c r="D8473" s="1">
        <v>472</v>
      </c>
      <c r="E8473" s="1" t="s">
        <v>2007</v>
      </c>
      <c r="F8473" s="1" t="s">
        <v>230</v>
      </c>
      <c r="G8473" s="1" t="s">
        <v>223</v>
      </c>
      <c r="H8473" s="1" t="s">
        <v>240</v>
      </c>
    </row>
    <row r="8474" spans="1:8" x14ac:dyDescent="0.25">
      <c r="A8474" s="1">
        <v>450473</v>
      </c>
      <c r="B8474" s="1" t="s">
        <v>1531</v>
      </c>
      <c r="C8474" s="1">
        <v>127045653</v>
      </c>
      <c r="D8474" s="1">
        <v>473</v>
      </c>
      <c r="E8474" s="1" t="s">
        <v>2008</v>
      </c>
      <c r="F8474" s="1" t="s">
        <v>230</v>
      </c>
      <c r="G8474" s="1" t="s">
        <v>223</v>
      </c>
      <c r="H8474" s="1" t="s">
        <v>240</v>
      </c>
    </row>
    <row r="8475" spans="1:8" x14ac:dyDescent="0.25">
      <c r="A8475" s="1">
        <v>450474</v>
      </c>
      <c r="B8475" s="1" t="s">
        <v>1531</v>
      </c>
      <c r="C8475" s="1">
        <v>127045853</v>
      </c>
      <c r="D8475" s="1">
        <v>474</v>
      </c>
      <c r="E8475" s="1" t="s">
        <v>2009</v>
      </c>
      <c r="F8475" s="1" t="s">
        <v>230</v>
      </c>
      <c r="G8475" s="1" t="s">
        <v>223</v>
      </c>
      <c r="H8475" s="1" t="s">
        <v>240</v>
      </c>
    </row>
    <row r="8476" spans="1:8" x14ac:dyDescent="0.25">
      <c r="A8476" s="1">
        <v>450475</v>
      </c>
      <c r="B8476" s="1" t="s">
        <v>1531</v>
      </c>
      <c r="C8476" s="1">
        <v>127046903</v>
      </c>
      <c r="D8476" s="1">
        <v>475</v>
      </c>
      <c r="E8476" s="1" t="s">
        <v>2010</v>
      </c>
      <c r="F8476" s="1" t="s">
        <v>230</v>
      </c>
      <c r="G8476" s="1" t="s">
        <v>223</v>
      </c>
      <c r="H8476" s="1" t="s">
        <v>240</v>
      </c>
    </row>
    <row r="8477" spans="1:8" x14ac:dyDescent="0.25">
      <c r="A8477" s="1">
        <v>450476</v>
      </c>
      <c r="B8477" s="1" t="s">
        <v>1531</v>
      </c>
      <c r="C8477" s="1">
        <v>127047404</v>
      </c>
      <c r="D8477" s="1">
        <v>476</v>
      </c>
      <c r="E8477" s="1" t="s">
        <v>2011</v>
      </c>
      <c r="F8477" s="1" t="s">
        <v>230</v>
      </c>
      <c r="G8477" s="1" t="s">
        <v>223</v>
      </c>
      <c r="H8477" s="1" t="s">
        <v>240</v>
      </c>
    </row>
    <row r="8478" spans="1:8" x14ac:dyDescent="0.25">
      <c r="A8478" s="1">
        <v>450477</v>
      </c>
      <c r="B8478" s="1" t="s">
        <v>1531</v>
      </c>
      <c r="C8478" s="1">
        <v>127049303</v>
      </c>
      <c r="D8478" s="1">
        <v>477</v>
      </c>
      <c r="E8478" s="1" t="s">
        <v>2012</v>
      </c>
      <c r="F8478" s="1" t="s">
        <v>230</v>
      </c>
      <c r="G8478" s="1" t="s">
        <v>223</v>
      </c>
      <c r="H8478" s="1" t="s">
        <v>240</v>
      </c>
    </row>
    <row r="8479" spans="1:8" x14ac:dyDescent="0.25">
      <c r="A8479" s="1">
        <v>450478</v>
      </c>
      <c r="B8479" s="1" t="s">
        <v>1531</v>
      </c>
      <c r="C8479" s="1">
        <v>128030603</v>
      </c>
      <c r="D8479" s="1">
        <v>478</v>
      </c>
      <c r="E8479" s="1" t="s">
        <v>2013</v>
      </c>
      <c r="F8479" s="1" t="s">
        <v>233</v>
      </c>
      <c r="G8479" s="1" t="s">
        <v>224</v>
      </c>
      <c r="H8479" s="1" t="s">
        <v>240</v>
      </c>
    </row>
    <row r="8480" spans="1:8" x14ac:dyDescent="0.25">
      <c r="A8480" s="1">
        <v>450479</v>
      </c>
      <c r="B8480" s="1" t="s">
        <v>1531</v>
      </c>
      <c r="C8480" s="1">
        <v>128030852</v>
      </c>
      <c r="D8480" s="1">
        <v>479</v>
      </c>
      <c r="E8480" s="1" t="s">
        <v>2014</v>
      </c>
      <c r="F8480" s="1" t="s">
        <v>233</v>
      </c>
      <c r="G8480" s="1" t="s">
        <v>224</v>
      </c>
      <c r="H8480" s="1" t="s">
        <v>240</v>
      </c>
    </row>
    <row r="8481" spans="1:8" x14ac:dyDescent="0.25">
      <c r="A8481" s="1">
        <v>450480</v>
      </c>
      <c r="B8481" s="1" t="s">
        <v>1531</v>
      </c>
      <c r="C8481" s="1">
        <v>128033053</v>
      </c>
      <c r="D8481" s="1">
        <v>480</v>
      </c>
      <c r="E8481" s="1" t="s">
        <v>2015</v>
      </c>
      <c r="F8481" s="1" t="s">
        <v>233</v>
      </c>
      <c r="G8481" s="1" t="s">
        <v>224</v>
      </c>
      <c r="H8481" s="1" t="s">
        <v>240</v>
      </c>
    </row>
    <row r="8482" spans="1:8" x14ac:dyDescent="0.25">
      <c r="A8482" s="1">
        <v>450481</v>
      </c>
      <c r="B8482" s="1" t="s">
        <v>1531</v>
      </c>
      <c r="C8482" s="1">
        <v>128034503</v>
      </c>
      <c r="D8482" s="1">
        <v>481</v>
      </c>
      <c r="E8482" s="1" t="s">
        <v>2016</v>
      </c>
      <c r="F8482" s="1" t="s">
        <v>233</v>
      </c>
      <c r="G8482" s="1" t="s">
        <v>224</v>
      </c>
      <c r="H8482" s="1" t="s">
        <v>240</v>
      </c>
    </row>
    <row r="8483" spans="1:8" x14ac:dyDescent="0.25">
      <c r="A8483" s="1">
        <v>450482</v>
      </c>
      <c r="B8483" s="1" t="s">
        <v>1531</v>
      </c>
      <c r="C8483" s="1">
        <v>128321103</v>
      </c>
      <c r="D8483" s="1">
        <v>482</v>
      </c>
      <c r="E8483" s="1" t="s">
        <v>2017</v>
      </c>
      <c r="F8483" s="1" t="s">
        <v>233</v>
      </c>
      <c r="G8483" s="1" t="s">
        <v>225</v>
      </c>
      <c r="H8483" s="1" t="s">
        <v>240</v>
      </c>
    </row>
    <row r="8484" spans="1:8" x14ac:dyDescent="0.25">
      <c r="A8484" s="1">
        <v>450483</v>
      </c>
      <c r="B8484" s="1" t="s">
        <v>1531</v>
      </c>
      <c r="C8484" s="1">
        <v>128323303</v>
      </c>
      <c r="D8484" s="1">
        <v>483</v>
      </c>
      <c r="E8484" s="1" t="s">
        <v>2018</v>
      </c>
      <c r="F8484" s="1" t="s">
        <v>233</v>
      </c>
      <c r="G8484" s="1" t="s">
        <v>225</v>
      </c>
      <c r="H8484" s="1" t="s">
        <v>240</v>
      </c>
    </row>
    <row r="8485" spans="1:8" x14ac:dyDescent="0.25">
      <c r="A8485" s="1">
        <v>450484</v>
      </c>
      <c r="B8485" s="1" t="s">
        <v>1531</v>
      </c>
      <c r="C8485" s="1">
        <v>128323703</v>
      </c>
      <c r="D8485" s="1">
        <v>484</v>
      </c>
      <c r="E8485" s="1" t="s">
        <v>2019</v>
      </c>
      <c r="F8485" s="1" t="s">
        <v>233</v>
      </c>
      <c r="G8485" s="1" t="s">
        <v>225</v>
      </c>
      <c r="H8485" s="1" t="s">
        <v>240</v>
      </c>
    </row>
    <row r="8486" spans="1:8" x14ac:dyDescent="0.25">
      <c r="A8486" s="1">
        <v>450485</v>
      </c>
      <c r="B8486" s="1" t="s">
        <v>1531</v>
      </c>
      <c r="C8486" s="1">
        <v>128325203</v>
      </c>
      <c r="D8486" s="1">
        <v>485</v>
      </c>
      <c r="E8486" s="1" t="s">
        <v>2020</v>
      </c>
      <c r="F8486" s="1" t="s">
        <v>233</v>
      </c>
      <c r="G8486" s="1" t="s">
        <v>225</v>
      </c>
      <c r="H8486" s="1" t="s">
        <v>240</v>
      </c>
    </row>
    <row r="8487" spans="1:8" x14ac:dyDescent="0.25">
      <c r="A8487" s="1">
        <v>450486</v>
      </c>
      <c r="B8487" s="1" t="s">
        <v>1531</v>
      </c>
      <c r="C8487" s="1">
        <v>128326303</v>
      </c>
      <c r="D8487" s="1">
        <v>486</v>
      </c>
      <c r="E8487" s="1" t="s">
        <v>2021</v>
      </c>
      <c r="F8487" s="1" t="s">
        <v>233</v>
      </c>
      <c r="G8487" s="1" t="s">
        <v>225</v>
      </c>
      <c r="H8487" s="1" t="s">
        <v>240</v>
      </c>
    </row>
    <row r="8488" spans="1:8" x14ac:dyDescent="0.25">
      <c r="A8488" s="1">
        <v>450487</v>
      </c>
      <c r="B8488" s="1" t="s">
        <v>1531</v>
      </c>
      <c r="C8488" s="1">
        <v>128327303</v>
      </c>
      <c r="D8488" s="1">
        <v>487</v>
      </c>
      <c r="E8488" s="1" t="s">
        <v>2022</v>
      </c>
      <c r="F8488" s="1" t="s">
        <v>233</v>
      </c>
      <c r="G8488" s="1" t="s">
        <v>225</v>
      </c>
      <c r="H8488" s="1" t="s">
        <v>240</v>
      </c>
    </row>
    <row r="8489" spans="1:8" x14ac:dyDescent="0.25">
      <c r="A8489" s="1">
        <v>450488</v>
      </c>
      <c r="B8489" s="1" t="s">
        <v>1531</v>
      </c>
      <c r="C8489" s="1">
        <v>128328003</v>
      </c>
      <c r="D8489" s="1">
        <v>488</v>
      </c>
      <c r="E8489" s="1" t="s">
        <v>2023</v>
      </c>
      <c r="F8489" s="1" t="s">
        <v>233</v>
      </c>
      <c r="G8489" s="1" t="s">
        <v>225</v>
      </c>
      <c r="H8489" s="1" t="s">
        <v>240</v>
      </c>
    </row>
    <row r="8490" spans="1:8" x14ac:dyDescent="0.25">
      <c r="A8490" s="1">
        <v>450489</v>
      </c>
      <c r="B8490" s="1" t="s">
        <v>1531</v>
      </c>
      <c r="C8490" s="1">
        <v>129540803</v>
      </c>
      <c r="D8490" s="1">
        <v>489</v>
      </c>
      <c r="E8490" s="1" t="s">
        <v>2024</v>
      </c>
      <c r="F8490" s="1" t="s">
        <v>235</v>
      </c>
      <c r="G8490" s="1" t="s">
        <v>226</v>
      </c>
      <c r="H8490" s="1" t="s">
        <v>240</v>
      </c>
    </row>
    <row r="8491" spans="1:8" x14ac:dyDescent="0.25">
      <c r="A8491" s="1">
        <v>450490</v>
      </c>
      <c r="B8491" s="1" t="s">
        <v>1531</v>
      </c>
      <c r="C8491" s="1">
        <v>129544503</v>
      </c>
      <c r="D8491" s="1">
        <v>490</v>
      </c>
      <c r="E8491" s="1" t="s">
        <v>2025</v>
      </c>
      <c r="F8491" s="1" t="s">
        <v>235</v>
      </c>
      <c r="G8491" s="1" t="s">
        <v>226</v>
      </c>
      <c r="H8491" s="1" t="s">
        <v>240</v>
      </c>
    </row>
    <row r="8492" spans="1:8" x14ac:dyDescent="0.25">
      <c r="A8492" s="1">
        <v>450491</v>
      </c>
      <c r="B8492" s="1" t="s">
        <v>1531</v>
      </c>
      <c r="C8492" s="1">
        <v>129544703</v>
      </c>
      <c r="D8492" s="1">
        <v>491</v>
      </c>
      <c r="E8492" s="1" t="s">
        <v>2026</v>
      </c>
      <c r="F8492" s="1" t="s">
        <v>235</v>
      </c>
      <c r="G8492" s="1" t="s">
        <v>226</v>
      </c>
      <c r="H8492" s="1" t="s">
        <v>240</v>
      </c>
    </row>
    <row r="8493" spans="1:8" x14ac:dyDescent="0.25">
      <c r="A8493" s="1">
        <v>450492</v>
      </c>
      <c r="B8493" s="1" t="s">
        <v>1531</v>
      </c>
      <c r="C8493" s="1">
        <v>129545003</v>
      </c>
      <c r="D8493" s="1">
        <v>492</v>
      </c>
      <c r="E8493" s="1" t="s">
        <v>2027</v>
      </c>
      <c r="F8493" s="1" t="s">
        <v>235</v>
      </c>
      <c r="G8493" s="1" t="s">
        <v>226</v>
      </c>
      <c r="H8493" s="1" t="s">
        <v>240</v>
      </c>
    </row>
    <row r="8494" spans="1:8" x14ac:dyDescent="0.25">
      <c r="A8494" s="1">
        <v>450493</v>
      </c>
      <c r="B8494" s="1" t="s">
        <v>1531</v>
      </c>
      <c r="C8494" s="1">
        <v>129546003</v>
      </c>
      <c r="D8494" s="1">
        <v>493</v>
      </c>
      <c r="E8494" s="1" t="s">
        <v>2028</v>
      </c>
      <c r="F8494" s="1" t="s">
        <v>235</v>
      </c>
      <c r="G8494" s="1" t="s">
        <v>226</v>
      </c>
      <c r="H8494" s="1" t="s">
        <v>240</v>
      </c>
    </row>
    <row r="8495" spans="1:8" x14ac:dyDescent="0.25">
      <c r="A8495" s="1">
        <v>450494</v>
      </c>
      <c r="B8495" s="1" t="s">
        <v>1531</v>
      </c>
      <c r="C8495" s="1">
        <v>129546103</v>
      </c>
      <c r="D8495" s="1">
        <v>494</v>
      </c>
      <c r="E8495" s="1" t="s">
        <v>2029</v>
      </c>
      <c r="F8495" s="1" t="s">
        <v>235</v>
      </c>
      <c r="G8495" s="1" t="s">
        <v>226</v>
      </c>
      <c r="H8495" s="1" t="s">
        <v>240</v>
      </c>
    </row>
    <row r="8496" spans="1:8" x14ac:dyDescent="0.25">
      <c r="A8496" s="1">
        <v>450495</v>
      </c>
      <c r="B8496" s="1" t="s">
        <v>1531</v>
      </c>
      <c r="C8496" s="1">
        <v>129546803</v>
      </c>
      <c r="D8496" s="1">
        <v>495</v>
      </c>
      <c r="E8496" s="1" t="s">
        <v>2030</v>
      </c>
      <c r="F8496" s="1" t="s">
        <v>235</v>
      </c>
      <c r="G8496" s="1" t="s">
        <v>226</v>
      </c>
      <c r="H8496" s="1" t="s">
        <v>240</v>
      </c>
    </row>
    <row r="8497" spans="1:8" x14ac:dyDescent="0.25">
      <c r="A8497" s="1">
        <v>450496</v>
      </c>
      <c r="B8497" s="1" t="s">
        <v>1531</v>
      </c>
      <c r="C8497" s="1">
        <v>129547203</v>
      </c>
      <c r="D8497" s="1">
        <v>496</v>
      </c>
      <c r="E8497" s="1" t="s">
        <v>2031</v>
      </c>
      <c r="F8497" s="1" t="s">
        <v>235</v>
      </c>
      <c r="G8497" s="1" t="s">
        <v>226</v>
      </c>
      <c r="H8497" s="1" t="s">
        <v>240</v>
      </c>
    </row>
    <row r="8498" spans="1:8" x14ac:dyDescent="0.25">
      <c r="A8498" s="1">
        <v>450497</v>
      </c>
      <c r="B8498" s="1" t="s">
        <v>1531</v>
      </c>
      <c r="C8498" s="1">
        <v>129547303</v>
      </c>
      <c r="D8498" s="1">
        <v>497</v>
      </c>
      <c r="E8498" s="1" t="s">
        <v>2032</v>
      </c>
      <c r="F8498" s="1" t="s">
        <v>235</v>
      </c>
      <c r="G8498" s="1" t="s">
        <v>226</v>
      </c>
      <c r="H8498" s="1" t="s">
        <v>240</v>
      </c>
    </row>
    <row r="8499" spans="1:8" x14ac:dyDescent="0.25">
      <c r="A8499" s="1">
        <v>450498</v>
      </c>
      <c r="B8499" s="1" t="s">
        <v>1531</v>
      </c>
      <c r="C8499" s="1">
        <v>129547603</v>
      </c>
      <c r="D8499" s="1">
        <v>498</v>
      </c>
      <c r="E8499" s="1" t="s">
        <v>2033</v>
      </c>
      <c r="F8499" s="1" t="s">
        <v>235</v>
      </c>
      <c r="G8499" s="1" t="s">
        <v>226</v>
      </c>
      <c r="H8499" s="1" t="s">
        <v>240</v>
      </c>
    </row>
    <row r="8500" spans="1:8" x14ac:dyDescent="0.25">
      <c r="A8500" s="1">
        <v>450499</v>
      </c>
      <c r="B8500" s="1" t="s">
        <v>1531</v>
      </c>
      <c r="C8500" s="1">
        <v>129547803</v>
      </c>
      <c r="D8500" s="1">
        <v>499</v>
      </c>
      <c r="E8500" s="1" t="s">
        <v>2034</v>
      </c>
      <c r="F8500" s="1" t="s">
        <v>235</v>
      </c>
      <c r="G8500" s="1" t="s">
        <v>226</v>
      </c>
      <c r="H8500" s="1" t="s">
        <v>240</v>
      </c>
    </row>
    <row r="8501" spans="1:8" x14ac:dyDescent="0.25">
      <c r="A8501" s="1">
        <v>450500</v>
      </c>
      <c r="B8501" s="1" t="s">
        <v>1531</v>
      </c>
      <c r="C8501" s="1">
        <v>129548803</v>
      </c>
      <c r="D8501" s="1">
        <v>500</v>
      </c>
      <c r="E8501" s="1" t="s">
        <v>2035</v>
      </c>
      <c r="F8501" s="1" t="s">
        <v>235</v>
      </c>
      <c r="G8501" s="1" t="s">
        <v>226</v>
      </c>
      <c r="H8501" s="1" t="s">
        <v>240</v>
      </c>
    </row>
    <row r="8502" spans="1:8" x14ac:dyDescent="0.25">
      <c r="A8502" s="1">
        <v>460001</v>
      </c>
      <c r="B8502" s="1" t="s">
        <v>1532</v>
      </c>
      <c r="C8502" s="1">
        <v>101260303</v>
      </c>
      <c r="D8502" s="1">
        <v>1</v>
      </c>
      <c r="E8502" s="1" t="s">
        <v>1536</v>
      </c>
      <c r="F8502" s="1" t="s">
        <v>228</v>
      </c>
      <c r="G8502" s="1" t="s">
        <v>161</v>
      </c>
      <c r="H8502" s="1" t="s">
        <v>240</v>
      </c>
    </row>
    <row r="8503" spans="1:8" x14ac:dyDescent="0.25">
      <c r="A8503" s="1">
        <v>460002</v>
      </c>
      <c r="B8503" s="1" t="s">
        <v>1532</v>
      </c>
      <c r="C8503" s="1">
        <v>101260803</v>
      </c>
      <c r="D8503" s="1">
        <v>2</v>
      </c>
      <c r="E8503" s="1" t="s">
        <v>1537</v>
      </c>
      <c r="F8503" s="1" t="s">
        <v>228</v>
      </c>
      <c r="G8503" s="1" t="s">
        <v>161</v>
      </c>
      <c r="H8503" s="1" t="s">
        <v>240</v>
      </c>
    </row>
    <row r="8504" spans="1:8" x14ac:dyDescent="0.25">
      <c r="A8504" s="1">
        <v>460003</v>
      </c>
      <c r="B8504" s="1" t="s">
        <v>1532</v>
      </c>
      <c r="C8504" s="1">
        <v>101261302</v>
      </c>
      <c r="D8504" s="1">
        <v>3</v>
      </c>
      <c r="E8504" s="1" t="s">
        <v>1538</v>
      </c>
      <c r="F8504" s="1" t="s">
        <v>228</v>
      </c>
      <c r="G8504" s="1" t="s">
        <v>161</v>
      </c>
      <c r="H8504" s="1" t="s">
        <v>240</v>
      </c>
    </row>
    <row r="8505" spans="1:8" x14ac:dyDescent="0.25">
      <c r="A8505" s="1">
        <v>460004</v>
      </c>
      <c r="B8505" s="1" t="s">
        <v>1532</v>
      </c>
      <c r="C8505" s="1">
        <v>101262903</v>
      </c>
      <c r="D8505" s="1">
        <v>4</v>
      </c>
      <c r="E8505" s="1" t="s">
        <v>1539</v>
      </c>
      <c r="F8505" s="1" t="s">
        <v>228</v>
      </c>
      <c r="G8505" s="1" t="s">
        <v>161</v>
      </c>
      <c r="H8505" s="1" t="s">
        <v>240</v>
      </c>
    </row>
    <row r="8506" spans="1:8" x14ac:dyDescent="0.25">
      <c r="A8506" s="1">
        <v>460005</v>
      </c>
      <c r="B8506" s="1" t="s">
        <v>1532</v>
      </c>
      <c r="C8506" s="1">
        <v>101264003</v>
      </c>
      <c r="D8506" s="1">
        <v>5</v>
      </c>
      <c r="E8506" s="1" t="s">
        <v>1540</v>
      </c>
      <c r="F8506" s="1" t="s">
        <v>228</v>
      </c>
      <c r="G8506" s="1" t="s">
        <v>161</v>
      </c>
      <c r="H8506" s="1" t="s">
        <v>240</v>
      </c>
    </row>
    <row r="8507" spans="1:8" x14ac:dyDescent="0.25">
      <c r="A8507" s="1">
        <v>460006</v>
      </c>
      <c r="B8507" s="1" t="s">
        <v>1532</v>
      </c>
      <c r="C8507" s="1">
        <v>101268003</v>
      </c>
      <c r="D8507" s="1">
        <v>6</v>
      </c>
      <c r="E8507" s="1" t="s">
        <v>1541</v>
      </c>
      <c r="F8507" s="1" t="s">
        <v>228</v>
      </c>
      <c r="G8507" s="1" t="s">
        <v>161</v>
      </c>
      <c r="H8507" s="1" t="s">
        <v>240</v>
      </c>
    </row>
    <row r="8508" spans="1:8" x14ac:dyDescent="0.25">
      <c r="A8508" s="1">
        <v>460007</v>
      </c>
      <c r="B8508" s="1" t="s">
        <v>1532</v>
      </c>
      <c r="C8508" s="1">
        <v>101301303</v>
      </c>
      <c r="D8508" s="1">
        <v>7</v>
      </c>
      <c r="E8508" s="1" t="s">
        <v>1542</v>
      </c>
      <c r="F8508" s="1" t="s">
        <v>228</v>
      </c>
      <c r="G8508" s="1" t="s">
        <v>162</v>
      </c>
      <c r="H8508" s="1" t="s">
        <v>240</v>
      </c>
    </row>
    <row r="8509" spans="1:8" x14ac:dyDescent="0.25">
      <c r="A8509" s="1">
        <v>460008</v>
      </c>
      <c r="B8509" s="1" t="s">
        <v>1532</v>
      </c>
      <c r="C8509" s="1">
        <v>101301403</v>
      </c>
      <c r="D8509" s="1">
        <v>8</v>
      </c>
      <c r="E8509" s="1" t="s">
        <v>1543</v>
      </c>
      <c r="F8509" s="1" t="s">
        <v>228</v>
      </c>
      <c r="G8509" s="1" t="s">
        <v>162</v>
      </c>
      <c r="H8509" s="1" t="s">
        <v>240</v>
      </c>
    </row>
    <row r="8510" spans="1:8" x14ac:dyDescent="0.25">
      <c r="A8510" s="1">
        <v>460009</v>
      </c>
      <c r="B8510" s="1" t="s">
        <v>1532</v>
      </c>
      <c r="C8510" s="1">
        <v>101303503</v>
      </c>
      <c r="D8510" s="1">
        <v>9</v>
      </c>
      <c r="E8510" s="1" t="s">
        <v>1544</v>
      </c>
      <c r="F8510" s="1" t="s">
        <v>228</v>
      </c>
      <c r="G8510" s="1" t="s">
        <v>162</v>
      </c>
      <c r="H8510" s="1" t="s">
        <v>240</v>
      </c>
    </row>
    <row r="8511" spans="1:8" x14ac:dyDescent="0.25">
      <c r="A8511" s="1">
        <v>460010</v>
      </c>
      <c r="B8511" s="1" t="s">
        <v>1532</v>
      </c>
      <c r="C8511" s="1">
        <v>101306503</v>
      </c>
      <c r="D8511" s="1">
        <v>10</v>
      </c>
      <c r="E8511" s="1" t="s">
        <v>1545</v>
      </c>
      <c r="F8511" s="1" t="s">
        <v>228</v>
      </c>
      <c r="G8511" s="1" t="s">
        <v>162</v>
      </c>
      <c r="H8511" s="1" t="s">
        <v>240</v>
      </c>
    </row>
    <row r="8512" spans="1:8" x14ac:dyDescent="0.25">
      <c r="A8512" s="1">
        <v>460011</v>
      </c>
      <c r="B8512" s="1" t="s">
        <v>1532</v>
      </c>
      <c r="C8512" s="1">
        <v>101308503</v>
      </c>
      <c r="D8512" s="1">
        <v>11</v>
      </c>
      <c r="E8512" s="1" t="s">
        <v>1546</v>
      </c>
      <c r="F8512" s="1" t="s">
        <v>228</v>
      </c>
      <c r="G8512" s="1" t="s">
        <v>162</v>
      </c>
      <c r="H8512" s="1" t="s">
        <v>240</v>
      </c>
    </row>
    <row r="8513" spans="1:8" x14ac:dyDescent="0.25">
      <c r="A8513" s="1">
        <v>460012</v>
      </c>
      <c r="B8513" s="1" t="s">
        <v>1532</v>
      </c>
      <c r="C8513" s="1">
        <v>101630504</v>
      </c>
      <c r="D8513" s="1">
        <v>12</v>
      </c>
      <c r="E8513" s="1" t="s">
        <v>1547</v>
      </c>
      <c r="F8513" s="1" t="s">
        <v>228</v>
      </c>
      <c r="G8513" s="1" t="s">
        <v>163</v>
      </c>
      <c r="H8513" s="1" t="s">
        <v>240</v>
      </c>
    </row>
    <row r="8514" spans="1:8" x14ac:dyDescent="0.25">
      <c r="A8514" s="1">
        <v>460013</v>
      </c>
      <c r="B8514" s="1" t="s">
        <v>1532</v>
      </c>
      <c r="C8514" s="1">
        <v>101630903</v>
      </c>
      <c r="D8514" s="1">
        <v>13</v>
      </c>
      <c r="E8514" s="1" t="s">
        <v>1548</v>
      </c>
      <c r="F8514" s="1" t="s">
        <v>228</v>
      </c>
      <c r="G8514" s="1" t="s">
        <v>163</v>
      </c>
      <c r="H8514" s="1" t="s">
        <v>240</v>
      </c>
    </row>
    <row r="8515" spans="1:8" x14ac:dyDescent="0.25">
      <c r="A8515" s="1">
        <v>460014</v>
      </c>
      <c r="B8515" s="1" t="s">
        <v>1532</v>
      </c>
      <c r="C8515" s="1">
        <v>101631003</v>
      </c>
      <c r="D8515" s="1">
        <v>14</v>
      </c>
      <c r="E8515" s="1" t="s">
        <v>1549</v>
      </c>
      <c r="F8515" s="1" t="s">
        <v>228</v>
      </c>
      <c r="G8515" s="1" t="s">
        <v>163</v>
      </c>
      <c r="H8515" s="1" t="s">
        <v>240</v>
      </c>
    </row>
    <row r="8516" spans="1:8" x14ac:dyDescent="0.25">
      <c r="A8516" s="1">
        <v>460015</v>
      </c>
      <c r="B8516" s="1" t="s">
        <v>1532</v>
      </c>
      <c r="C8516" s="1">
        <v>101631203</v>
      </c>
      <c r="D8516" s="1">
        <v>15</v>
      </c>
      <c r="E8516" s="1" t="s">
        <v>1550</v>
      </c>
      <c r="F8516" s="1" t="s">
        <v>228</v>
      </c>
      <c r="G8516" s="1" t="s">
        <v>163</v>
      </c>
      <c r="H8516" s="1" t="s">
        <v>240</v>
      </c>
    </row>
    <row r="8517" spans="1:8" x14ac:dyDescent="0.25">
      <c r="A8517" s="1">
        <v>460016</v>
      </c>
      <c r="B8517" s="1" t="s">
        <v>1532</v>
      </c>
      <c r="C8517" s="1">
        <v>101631503</v>
      </c>
      <c r="D8517" s="1">
        <v>16</v>
      </c>
      <c r="E8517" s="1" t="s">
        <v>1551</v>
      </c>
      <c r="F8517" s="1" t="s">
        <v>228</v>
      </c>
      <c r="G8517" s="1" t="s">
        <v>163</v>
      </c>
      <c r="H8517" s="1" t="s">
        <v>240</v>
      </c>
    </row>
    <row r="8518" spans="1:8" x14ac:dyDescent="0.25">
      <c r="A8518" s="1">
        <v>460017</v>
      </c>
      <c r="B8518" s="1" t="s">
        <v>1532</v>
      </c>
      <c r="C8518" s="1">
        <v>101631703</v>
      </c>
      <c r="D8518" s="1">
        <v>17</v>
      </c>
      <c r="E8518" s="1" t="s">
        <v>1552</v>
      </c>
      <c r="F8518" s="1" t="s">
        <v>228</v>
      </c>
      <c r="G8518" s="1" t="s">
        <v>163</v>
      </c>
      <c r="H8518" s="1" t="s">
        <v>240</v>
      </c>
    </row>
    <row r="8519" spans="1:8" x14ac:dyDescent="0.25">
      <c r="A8519" s="1">
        <v>460018</v>
      </c>
      <c r="B8519" s="1" t="s">
        <v>1532</v>
      </c>
      <c r="C8519" s="1">
        <v>101631803</v>
      </c>
      <c r="D8519" s="1">
        <v>18</v>
      </c>
      <c r="E8519" s="1" t="s">
        <v>1553</v>
      </c>
      <c r="F8519" s="1" t="s">
        <v>228</v>
      </c>
      <c r="G8519" s="1" t="s">
        <v>163</v>
      </c>
      <c r="H8519" s="1" t="s">
        <v>240</v>
      </c>
    </row>
    <row r="8520" spans="1:8" x14ac:dyDescent="0.25">
      <c r="A8520" s="1">
        <v>460019</v>
      </c>
      <c r="B8520" s="1" t="s">
        <v>1532</v>
      </c>
      <c r="C8520" s="1">
        <v>101631903</v>
      </c>
      <c r="D8520" s="1">
        <v>19</v>
      </c>
      <c r="E8520" s="1" t="s">
        <v>1554</v>
      </c>
      <c r="F8520" s="1" t="s">
        <v>228</v>
      </c>
      <c r="G8520" s="1" t="s">
        <v>163</v>
      </c>
      <c r="H8520" s="1" t="s">
        <v>240</v>
      </c>
    </row>
    <row r="8521" spans="1:8" x14ac:dyDescent="0.25">
      <c r="A8521" s="1">
        <v>460020</v>
      </c>
      <c r="B8521" s="1" t="s">
        <v>1532</v>
      </c>
      <c r="C8521" s="1">
        <v>101632403</v>
      </c>
      <c r="D8521" s="1">
        <v>20</v>
      </c>
      <c r="E8521" s="1" t="s">
        <v>1555</v>
      </c>
      <c r="F8521" s="1" t="s">
        <v>228</v>
      </c>
      <c r="G8521" s="1" t="s">
        <v>163</v>
      </c>
      <c r="H8521" s="1" t="s">
        <v>240</v>
      </c>
    </row>
    <row r="8522" spans="1:8" x14ac:dyDescent="0.25">
      <c r="A8522" s="1">
        <v>460021</v>
      </c>
      <c r="B8522" s="1" t="s">
        <v>1532</v>
      </c>
      <c r="C8522" s="1">
        <v>101633903</v>
      </c>
      <c r="D8522" s="1">
        <v>21</v>
      </c>
      <c r="E8522" s="1" t="s">
        <v>1556</v>
      </c>
      <c r="F8522" s="1" t="s">
        <v>228</v>
      </c>
      <c r="G8522" s="1" t="s">
        <v>163</v>
      </c>
      <c r="H8522" s="1" t="s">
        <v>240</v>
      </c>
    </row>
    <row r="8523" spans="1:8" x14ac:dyDescent="0.25">
      <c r="A8523" s="1">
        <v>460022</v>
      </c>
      <c r="B8523" s="1" t="s">
        <v>1532</v>
      </c>
      <c r="C8523" s="1">
        <v>101636503</v>
      </c>
      <c r="D8523" s="1">
        <v>22</v>
      </c>
      <c r="E8523" s="1" t="s">
        <v>1557</v>
      </c>
      <c r="F8523" s="1" t="s">
        <v>228</v>
      </c>
      <c r="G8523" s="1" t="s">
        <v>163</v>
      </c>
      <c r="H8523" s="1" t="s">
        <v>240</v>
      </c>
    </row>
    <row r="8524" spans="1:8" x14ac:dyDescent="0.25">
      <c r="A8524" s="1">
        <v>460023</v>
      </c>
      <c r="B8524" s="1" t="s">
        <v>1532</v>
      </c>
      <c r="C8524" s="1">
        <v>101637002</v>
      </c>
      <c r="D8524" s="1">
        <v>23</v>
      </c>
      <c r="E8524" s="1" t="s">
        <v>1558</v>
      </c>
      <c r="F8524" s="1" t="s">
        <v>228</v>
      </c>
      <c r="G8524" s="1" t="s">
        <v>163</v>
      </c>
      <c r="H8524" s="1" t="s">
        <v>240</v>
      </c>
    </row>
    <row r="8525" spans="1:8" x14ac:dyDescent="0.25">
      <c r="A8525" s="1">
        <v>460024</v>
      </c>
      <c r="B8525" s="1" t="s">
        <v>1532</v>
      </c>
      <c r="C8525" s="1">
        <v>101638003</v>
      </c>
      <c r="D8525" s="1">
        <v>24</v>
      </c>
      <c r="E8525" s="1" t="s">
        <v>1559</v>
      </c>
      <c r="F8525" s="1" t="s">
        <v>228</v>
      </c>
      <c r="G8525" s="1" t="s">
        <v>163</v>
      </c>
      <c r="H8525" s="1" t="s">
        <v>240</v>
      </c>
    </row>
    <row r="8526" spans="1:8" x14ac:dyDescent="0.25">
      <c r="A8526" s="1">
        <v>460025</v>
      </c>
      <c r="B8526" s="1" t="s">
        <v>1532</v>
      </c>
      <c r="C8526" s="1">
        <v>101638803</v>
      </c>
      <c r="D8526" s="1">
        <v>25</v>
      </c>
      <c r="E8526" s="1" t="s">
        <v>1560</v>
      </c>
      <c r="F8526" s="1" t="s">
        <v>228</v>
      </c>
      <c r="G8526" s="1" t="s">
        <v>163</v>
      </c>
      <c r="H8526" s="1" t="s">
        <v>240</v>
      </c>
    </row>
    <row r="8527" spans="1:8" x14ac:dyDescent="0.25">
      <c r="A8527" s="1">
        <v>460026</v>
      </c>
      <c r="B8527" s="1" t="s">
        <v>1532</v>
      </c>
      <c r="C8527" s="1">
        <v>102027451</v>
      </c>
      <c r="D8527" s="1">
        <v>26</v>
      </c>
      <c r="E8527" s="1" t="s">
        <v>1561</v>
      </c>
      <c r="F8527" s="1" t="s">
        <v>229</v>
      </c>
      <c r="G8527" s="1" t="s">
        <v>164</v>
      </c>
      <c r="H8527" s="1" t="s">
        <v>240</v>
      </c>
    </row>
    <row r="8528" spans="1:8" x14ac:dyDescent="0.25">
      <c r="A8528" s="1">
        <v>460027</v>
      </c>
      <c r="B8528" s="1" t="s">
        <v>1532</v>
      </c>
      <c r="C8528" s="1">
        <v>103020603</v>
      </c>
      <c r="D8528" s="1">
        <v>27</v>
      </c>
      <c r="E8528" s="1" t="s">
        <v>1562</v>
      </c>
      <c r="F8528" s="1" t="s">
        <v>229</v>
      </c>
      <c r="G8528" s="1" t="s">
        <v>164</v>
      </c>
      <c r="H8528" s="1" t="s">
        <v>240</v>
      </c>
    </row>
    <row r="8529" spans="1:8" x14ac:dyDescent="0.25">
      <c r="A8529" s="1">
        <v>460028</v>
      </c>
      <c r="B8529" s="1" t="s">
        <v>1532</v>
      </c>
      <c r="C8529" s="1">
        <v>103020753</v>
      </c>
      <c r="D8529" s="1">
        <v>28</v>
      </c>
      <c r="E8529" s="1" t="s">
        <v>1563</v>
      </c>
      <c r="F8529" s="1" t="s">
        <v>229</v>
      </c>
      <c r="G8529" s="1" t="s">
        <v>164</v>
      </c>
      <c r="H8529" s="1" t="s">
        <v>240</v>
      </c>
    </row>
    <row r="8530" spans="1:8" x14ac:dyDescent="0.25">
      <c r="A8530" s="1">
        <v>460029</v>
      </c>
      <c r="B8530" s="1" t="s">
        <v>1532</v>
      </c>
      <c r="C8530" s="1">
        <v>103021003</v>
      </c>
      <c r="D8530" s="1">
        <v>29</v>
      </c>
      <c r="E8530" s="1" t="s">
        <v>1564</v>
      </c>
      <c r="F8530" s="1" t="s">
        <v>229</v>
      </c>
      <c r="G8530" s="1" t="s">
        <v>164</v>
      </c>
      <c r="H8530" s="1" t="s">
        <v>240</v>
      </c>
    </row>
    <row r="8531" spans="1:8" x14ac:dyDescent="0.25">
      <c r="A8531" s="1">
        <v>460030</v>
      </c>
      <c r="B8531" s="1" t="s">
        <v>1532</v>
      </c>
      <c r="C8531" s="1">
        <v>103021102</v>
      </c>
      <c r="D8531" s="1">
        <v>30</v>
      </c>
      <c r="E8531" s="1" t="s">
        <v>1565</v>
      </c>
      <c r="F8531" s="1" t="s">
        <v>229</v>
      </c>
      <c r="G8531" s="1" t="s">
        <v>164</v>
      </c>
      <c r="H8531" s="1" t="s">
        <v>240</v>
      </c>
    </row>
    <row r="8532" spans="1:8" x14ac:dyDescent="0.25">
      <c r="A8532" s="1">
        <v>460031</v>
      </c>
      <c r="B8532" s="1" t="s">
        <v>1532</v>
      </c>
      <c r="C8532" s="1">
        <v>103021252</v>
      </c>
      <c r="D8532" s="1">
        <v>31</v>
      </c>
      <c r="E8532" s="1" t="s">
        <v>1566</v>
      </c>
      <c r="F8532" s="1" t="s">
        <v>229</v>
      </c>
      <c r="G8532" s="1" t="s">
        <v>164</v>
      </c>
      <c r="H8532" s="1" t="s">
        <v>240</v>
      </c>
    </row>
    <row r="8533" spans="1:8" x14ac:dyDescent="0.25">
      <c r="A8533" s="1">
        <v>460032</v>
      </c>
      <c r="B8533" s="1" t="s">
        <v>1532</v>
      </c>
      <c r="C8533" s="1">
        <v>103021453</v>
      </c>
      <c r="D8533" s="1">
        <v>32</v>
      </c>
      <c r="E8533" s="1" t="s">
        <v>1567</v>
      </c>
      <c r="F8533" s="1" t="s">
        <v>229</v>
      </c>
      <c r="G8533" s="1" t="s">
        <v>164</v>
      </c>
      <c r="H8533" s="1" t="s">
        <v>240</v>
      </c>
    </row>
    <row r="8534" spans="1:8" x14ac:dyDescent="0.25">
      <c r="A8534" s="1">
        <v>460033</v>
      </c>
      <c r="B8534" s="1" t="s">
        <v>1532</v>
      </c>
      <c r="C8534" s="1">
        <v>103021603</v>
      </c>
      <c r="D8534" s="1">
        <v>33</v>
      </c>
      <c r="E8534" s="1" t="s">
        <v>1568</v>
      </c>
      <c r="F8534" s="1" t="s">
        <v>229</v>
      </c>
      <c r="G8534" s="1" t="s">
        <v>164</v>
      </c>
      <c r="H8534" s="1" t="s">
        <v>240</v>
      </c>
    </row>
    <row r="8535" spans="1:8" x14ac:dyDescent="0.25">
      <c r="A8535" s="1">
        <v>460034</v>
      </c>
      <c r="B8535" s="1" t="s">
        <v>1532</v>
      </c>
      <c r="C8535" s="1">
        <v>103021752</v>
      </c>
      <c r="D8535" s="1">
        <v>34</v>
      </c>
      <c r="E8535" s="1" t="s">
        <v>1569</v>
      </c>
      <c r="F8535" s="1" t="s">
        <v>229</v>
      </c>
      <c r="G8535" s="1" t="s">
        <v>164</v>
      </c>
      <c r="H8535" s="1" t="s">
        <v>240</v>
      </c>
    </row>
    <row r="8536" spans="1:8" x14ac:dyDescent="0.25">
      <c r="A8536" s="1">
        <v>460035</v>
      </c>
      <c r="B8536" s="1" t="s">
        <v>1532</v>
      </c>
      <c r="C8536" s="1">
        <v>103021903</v>
      </c>
      <c r="D8536" s="1">
        <v>35</v>
      </c>
      <c r="E8536" s="1" t="s">
        <v>1570</v>
      </c>
      <c r="F8536" s="1" t="s">
        <v>229</v>
      </c>
      <c r="G8536" s="1" t="s">
        <v>164</v>
      </c>
      <c r="H8536" s="1" t="s">
        <v>240</v>
      </c>
    </row>
    <row r="8537" spans="1:8" x14ac:dyDescent="0.25">
      <c r="A8537" s="1">
        <v>460036</v>
      </c>
      <c r="B8537" s="1" t="s">
        <v>1532</v>
      </c>
      <c r="C8537" s="1">
        <v>103022103</v>
      </c>
      <c r="D8537" s="1">
        <v>36</v>
      </c>
      <c r="E8537" s="1" t="s">
        <v>1571</v>
      </c>
      <c r="F8537" s="1" t="s">
        <v>229</v>
      </c>
      <c r="G8537" s="1" t="s">
        <v>164</v>
      </c>
      <c r="H8537" s="1" t="s">
        <v>240</v>
      </c>
    </row>
    <row r="8538" spans="1:8" x14ac:dyDescent="0.25">
      <c r="A8538" s="1">
        <v>460037</v>
      </c>
      <c r="B8538" s="1" t="s">
        <v>1532</v>
      </c>
      <c r="C8538" s="1">
        <v>103022253</v>
      </c>
      <c r="D8538" s="1">
        <v>37</v>
      </c>
      <c r="E8538" s="1" t="s">
        <v>1572</v>
      </c>
      <c r="F8538" s="1" t="s">
        <v>229</v>
      </c>
      <c r="G8538" s="1" t="s">
        <v>164</v>
      </c>
      <c r="H8538" s="1" t="s">
        <v>240</v>
      </c>
    </row>
    <row r="8539" spans="1:8" x14ac:dyDescent="0.25">
      <c r="A8539" s="1">
        <v>460038</v>
      </c>
      <c r="B8539" s="1" t="s">
        <v>1532</v>
      </c>
      <c r="C8539" s="1">
        <v>103022503</v>
      </c>
      <c r="D8539" s="1">
        <v>38</v>
      </c>
      <c r="E8539" s="1" t="s">
        <v>1573</v>
      </c>
      <c r="F8539" s="1" t="s">
        <v>229</v>
      </c>
      <c r="G8539" s="1" t="s">
        <v>164</v>
      </c>
      <c r="H8539" s="1" t="s">
        <v>240</v>
      </c>
    </row>
    <row r="8540" spans="1:8" x14ac:dyDescent="0.25">
      <c r="A8540" s="1">
        <v>460039</v>
      </c>
      <c r="B8540" s="1" t="s">
        <v>1532</v>
      </c>
      <c r="C8540" s="1">
        <v>103022803</v>
      </c>
      <c r="D8540" s="1">
        <v>39</v>
      </c>
      <c r="E8540" s="1" t="s">
        <v>1574</v>
      </c>
      <c r="F8540" s="1" t="s">
        <v>229</v>
      </c>
      <c r="G8540" s="1" t="s">
        <v>164</v>
      </c>
      <c r="H8540" s="1" t="s">
        <v>240</v>
      </c>
    </row>
    <row r="8541" spans="1:8" x14ac:dyDescent="0.25">
      <c r="A8541" s="1">
        <v>460040</v>
      </c>
      <c r="B8541" s="1" t="s">
        <v>1532</v>
      </c>
      <c r="C8541" s="1">
        <v>103023153</v>
      </c>
      <c r="D8541" s="1">
        <v>40</v>
      </c>
      <c r="E8541" s="1" t="s">
        <v>1575</v>
      </c>
      <c r="F8541" s="1" t="s">
        <v>229</v>
      </c>
      <c r="G8541" s="1" t="s">
        <v>164</v>
      </c>
      <c r="H8541" s="1" t="s">
        <v>240</v>
      </c>
    </row>
    <row r="8542" spans="1:8" x14ac:dyDescent="0.25">
      <c r="A8542" s="1">
        <v>460041</v>
      </c>
      <c r="B8542" s="1" t="s">
        <v>1532</v>
      </c>
      <c r="C8542" s="1">
        <v>103023912</v>
      </c>
      <c r="D8542" s="1">
        <v>41</v>
      </c>
      <c r="E8542" s="1" t="s">
        <v>1576</v>
      </c>
      <c r="F8542" s="1" t="s">
        <v>229</v>
      </c>
      <c r="G8542" s="1" t="s">
        <v>164</v>
      </c>
      <c r="H8542" s="1" t="s">
        <v>240</v>
      </c>
    </row>
    <row r="8543" spans="1:8" x14ac:dyDescent="0.25">
      <c r="A8543" s="1">
        <v>460042</v>
      </c>
      <c r="B8543" s="1" t="s">
        <v>1532</v>
      </c>
      <c r="C8543" s="1">
        <v>103024102</v>
      </c>
      <c r="D8543" s="1">
        <v>42</v>
      </c>
      <c r="E8543" s="1" t="s">
        <v>1577</v>
      </c>
      <c r="F8543" s="1" t="s">
        <v>229</v>
      </c>
      <c r="G8543" s="1" t="s">
        <v>164</v>
      </c>
      <c r="H8543" s="1" t="s">
        <v>240</v>
      </c>
    </row>
    <row r="8544" spans="1:8" x14ac:dyDescent="0.25">
      <c r="A8544" s="1">
        <v>460043</v>
      </c>
      <c r="B8544" s="1" t="s">
        <v>1532</v>
      </c>
      <c r="C8544" s="1">
        <v>103024603</v>
      </c>
      <c r="D8544" s="1">
        <v>43</v>
      </c>
      <c r="E8544" s="1" t="s">
        <v>1578</v>
      </c>
      <c r="F8544" s="1" t="s">
        <v>229</v>
      </c>
      <c r="G8544" s="1" t="s">
        <v>164</v>
      </c>
      <c r="H8544" s="1" t="s">
        <v>240</v>
      </c>
    </row>
    <row r="8545" spans="1:8" x14ac:dyDescent="0.25">
      <c r="A8545" s="1">
        <v>460044</v>
      </c>
      <c r="B8545" s="1" t="s">
        <v>1532</v>
      </c>
      <c r="C8545" s="1">
        <v>103024753</v>
      </c>
      <c r="D8545" s="1">
        <v>44</v>
      </c>
      <c r="E8545" s="1" t="s">
        <v>1579</v>
      </c>
      <c r="F8545" s="1" t="s">
        <v>229</v>
      </c>
      <c r="G8545" s="1" t="s">
        <v>164</v>
      </c>
      <c r="H8545" s="1" t="s">
        <v>240</v>
      </c>
    </row>
    <row r="8546" spans="1:8" x14ac:dyDescent="0.25">
      <c r="A8546" s="1">
        <v>460045</v>
      </c>
      <c r="B8546" s="1" t="s">
        <v>1532</v>
      </c>
      <c r="C8546" s="1">
        <v>103025002</v>
      </c>
      <c r="D8546" s="1">
        <v>45</v>
      </c>
      <c r="E8546" s="1" t="s">
        <v>1580</v>
      </c>
      <c r="F8546" s="1" t="s">
        <v>229</v>
      </c>
      <c r="G8546" s="1" t="s">
        <v>164</v>
      </c>
      <c r="H8546" s="1" t="s">
        <v>240</v>
      </c>
    </row>
    <row r="8547" spans="1:8" x14ac:dyDescent="0.25">
      <c r="A8547" s="1">
        <v>460046</v>
      </c>
      <c r="B8547" s="1" t="s">
        <v>1532</v>
      </c>
      <c r="C8547" s="1">
        <v>103026002</v>
      </c>
      <c r="D8547" s="1">
        <v>46</v>
      </c>
      <c r="E8547" s="1" t="s">
        <v>1581</v>
      </c>
      <c r="F8547" s="1" t="s">
        <v>229</v>
      </c>
      <c r="G8547" s="1" t="s">
        <v>164</v>
      </c>
      <c r="H8547" s="1" t="s">
        <v>240</v>
      </c>
    </row>
    <row r="8548" spans="1:8" x14ac:dyDescent="0.25">
      <c r="A8548" s="1">
        <v>460047</v>
      </c>
      <c r="B8548" s="1" t="s">
        <v>1532</v>
      </c>
      <c r="C8548" s="1">
        <v>103026303</v>
      </c>
      <c r="D8548" s="1">
        <v>47</v>
      </c>
      <c r="E8548" s="1" t="s">
        <v>1582</v>
      </c>
      <c r="F8548" s="1" t="s">
        <v>229</v>
      </c>
      <c r="G8548" s="1" t="s">
        <v>164</v>
      </c>
      <c r="H8548" s="1" t="s">
        <v>240</v>
      </c>
    </row>
    <row r="8549" spans="1:8" x14ac:dyDescent="0.25">
      <c r="A8549" s="1">
        <v>460048</v>
      </c>
      <c r="B8549" s="1" t="s">
        <v>1532</v>
      </c>
      <c r="C8549" s="1">
        <v>103026343</v>
      </c>
      <c r="D8549" s="1">
        <v>48</v>
      </c>
      <c r="E8549" s="1" t="s">
        <v>1583</v>
      </c>
      <c r="F8549" s="1" t="s">
        <v>229</v>
      </c>
      <c r="G8549" s="1" t="s">
        <v>164</v>
      </c>
      <c r="H8549" s="1" t="s">
        <v>240</v>
      </c>
    </row>
    <row r="8550" spans="1:8" x14ac:dyDescent="0.25">
      <c r="A8550" s="1">
        <v>460049</v>
      </c>
      <c r="B8550" s="1" t="s">
        <v>1532</v>
      </c>
      <c r="C8550" s="1">
        <v>103026402</v>
      </c>
      <c r="D8550" s="1">
        <v>49</v>
      </c>
      <c r="E8550" s="1" t="s">
        <v>1584</v>
      </c>
      <c r="F8550" s="1" t="s">
        <v>229</v>
      </c>
      <c r="G8550" s="1" t="s">
        <v>164</v>
      </c>
      <c r="H8550" s="1" t="s">
        <v>240</v>
      </c>
    </row>
    <row r="8551" spans="1:8" x14ac:dyDescent="0.25">
      <c r="A8551" s="1">
        <v>460050</v>
      </c>
      <c r="B8551" s="1" t="s">
        <v>1532</v>
      </c>
      <c r="C8551" s="1">
        <v>103026852</v>
      </c>
      <c r="D8551" s="1">
        <v>50</v>
      </c>
      <c r="E8551" s="1" t="s">
        <v>1585</v>
      </c>
      <c r="F8551" s="1" t="s">
        <v>229</v>
      </c>
      <c r="G8551" s="1" t="s">
        <v>164</v>
      </c>
      <c r="H8551" s="1" t="s">
        <v>240</v>
      </c>
    </row>
    <row r="8552" spans="1:8" x14ac:dyDescent="0.25">
      <c r="A8552" s="1">
        <v>460051</v>
      </c>
      <c r="B8552" s="1" t="s">
        <v>1532</v>
      </c>
      <c r="C8552" s="1">
        <v>103026873</v>
      </c>
      <c r="D8552" s="1">
        <v>51</v>
      </c>
      <c r="E8552" s="1" t="s">
        <v>1586</v>
      </c>
      <c r="F8552" s="1" t="s">
        <v>229</v>
      </c>
      <c r="G8552" s="1" t="s">
        <v>164</v>
      </c>
      <c r="H8552" s="1" t="s">
        <v>240</v>
      </c>
    </row>
    <row r="8553" spans="1:8" x14ac:dyDescent="0.25">
      <c r="A8553" s="1">
        <v>460052</v>
      </c>
      <c r="B8553" s="1" t="s">
        <v>1532</v>
      </c>
      <c r="C8553" s="1">
        <v>103026902</v>
      </c>
      <c r="D8553" s="1">
        <v>52</v>
      </c>
      <c r="E8553" s="1" t="s">
        <v>1587</v>
      </c>
      <c r="F8553" s="1" t="s">
        <v>229</v>
      </c>
      <c r="G8553" s="1" t="s">
        <v>164</v>
      </c>
      <c r="H8553" s="1" t="s">
        <v>240</v>
      </c>
    </row>
    <row r="8554" spans="1:8" x14ac:dyDescent="0.25">
      <c r="A8554" s="1">
        <v>460053</v>
      </c>
      <c r="B8554" s="1" t="s">
        <v>1532</v>
      </c>
      <c r="C8554" s="1">
        <v>103027352</v>
      </c>
      <c r="D8554" s="1">
        <v>53</v>
      </c>
      <c r="E8554" s="1" t="s">
        <v>1588</v>
      </c>
      <c r="F8554" s="1" t="s">
        <v>229</v>
      </c>
      <c r="G8554" s="1" t="s">
        <v>164</v>
      </c>
      <c r="H8554" s="1" t="s">
        <v>240</v>
      </c>
    </row>
    <row r="8555" spans="1:8" x14ac:dyDescent="0.25">
      <c r="A8555" s="1">
        <v>460054</v>
      </c>
      <c r="B8555" s="1" t="s">
        <v>1532</v>
      </c>
      <c r="C8555" s="1">
        <v>103027503</v>
      </c>
      <c r="D8555" s="1">
        <v>54</v>
      </c>
      <c r="E8555" s="1" t="s">
        <v>1589</v>
      </c>
      <c r="F8555" s="1" t="s">
        <v>229</v>
      </c>
      <c r="G8555" s="1" t="s">
        <v>164</v>
      </c>
      <c r="H8555" s="1" t="s">
        <v>240</v>
      </c>
    </row>
    <row r="8556" spans="1:8" x14ac:dyDescent="0.25">
      <c r="A8556" s="1">
        <v>460055</v>
      </c>
      <c r="B8556" s="1" t="s">
        <v>1532</v>
      </c>
      <c r="C8556" s="1">
        <v>103027753</v>
      </c>
      <c r="D8556" s="1">
        <v>55</v>
      </c>
      <c r="E8556" s="1" t="s">
        <v>1590</v>
      </c>
      <c r="F8556" s="1" t="s">
        <v>229</v>
      </c>
      <c r="G8556" s="1" t="s">
        <v>164</v>
      </c>
      <c r="H8556" s="1" t="s">
        <v>240</v>
      </c>
    </row>
    <row r="8557" spans="1:8" x14ac:dyDescent="0.25">
      <c r="A8557" s="1">
        <v>460056</v>
      </c>
      <c r="B8557" s="1" t="s">
        <v>1532</v>
      </c>
      <c r="C8557" s="1">
        <v>103028203</v>
      </c>
      <c r="D8557" s="1">
        <v>56</v>
      </c>
      <c r="E8557" s="1" t="s">
        <v>1591</v>
      </c>
      <c r="F8557" s="1" t="s">
        <v>229</v>
      </c>
      <c r="G8557" s="1" t="s">
        <v>164</v>
      </c>
      <c r="H8557" s="1" t="s">
        <v>240</v>
      </c>
    </row>
    <row r="8558" spans="1:8" x14ac:dyDescent="0.25">
      <c r="A8558" s="1">
        <v>460057</v>
      </c>
      <c r="B8558" s="1" t="s">
        <v>1532</v>
      </c>
      <c r="C8558" s="1">
        <v>103028302</v>
      </c>
      <c r="D8558" s="1">
        <v>57</v>
      </c>
      <c r="E8558" s="1" t="s">
        <v>1592</v>
      </c>
      <c r="F8558" s="1" t="s">
        <v>229</v>
      </c>
      <c r="G8558" s="1" t="s">
        <v>164</v>
      </c>
      <c r="H8558" s="1" t="s">
        <v>240</v>
      </c>
    </row>
    <row r="8559" spans="1:8" x14ac:dyDescent="0.25">
      <c r="A8559" s="1">
        <v>460058</v>
      </c>
      <c r="B8559" s="1" t="s">
        <v>1532</v>
      </c>
      <c r="C8559" s="1">
        <v>103028653</v>
      </c>
      <c r="D8559" s="1">
        <v>58</v>
      </c>
      <c r="E8559" s="1" t="s">
        <v>1593</v>
      </c>
      <c r="F8559" s="1" t="s">
        <v>229</v>
      </c>
      <c r="G8559" s="1" t="s">
        <v>164</v>
      </c>
      <c r="H8559" s="1" t="s">
        <v>240</v>
      </c>
    </row>
    <row r="8560" spans="1:8" x14ac:dyDescent="0.25">
      <c r="A8560" s="1">
        <v>460059</v>
      </c>
      <c r="B8560" s="1" t="s">
        <v>1532</v>
      </c>
      <c r="C8560" s="1">
        <v>103028703</v>
      </c>
      <c r="D8560" s="1">
        <v>59</v>
      </c>
      <c r="E8560" s="1" t="s">
        <v>1594</v>
      </c>
      <c r="F8560" s="1" t="s">
        <v>229</v>
      </c>
      <c r="G8560" s="1" t="s">
        <v>164</v>
      </c>
      <c r="H8560" s="1" t="s">
        <v>240</v>
      </c>
    </row>
    <row r="8561" spans="1:8" x14ac:dyDescent="0.25">
      <c r="A8561" s="1">
        <v>460060</v>
      </c>
      <c r="B8561" s="1" t="s">
        <v>1532</v>
      </c>
      <c r="C8561" s="1">
        <v>103028753</v>
      </c>
      <c r="D8561" s="1">
        <v>60</v>
      </c>
      <c r="E8561" s="1" t="s">
        <v>1595</v>
      </c>
      <c r="F8561" s="1" t="s">
        <v>229</v>
      </c>
      <c r="G8561" s="1" t="s">
        <v>164</v>
      </c>
      <c r="H8561" s="1" t="s">
        <v>240</v>
      </c>
    </row>
    <row r="8562" spans="1:8" x14ac:dyDescent="0.25">
      <c r="A8562" s="1">
        <v>460061</v>
      </c>
      <c r="B8562" s="1" t="s">
        <v>1532</v>
      </c>
      <c r="C8562" s="1">
        <v>103028833</v>
      </c>
      <c r="D8562" s="1">
        <v>61</v>
      </c>
      <c r="E8562" s="1" t="s">
        <v>1596</v>
      </c>
      <c r="F8562" s="1" t="s">
        <v>229</v>
      </c>
      <c r="G8562" s="1" t="s">
        <v>164</v>
      </c>
      <c r="H8562" s="1" t="s">
        <v>240</v>
      </c>
    </row>
    <row r="8563" spans="1:8" x14ac:dyDescent="0.25">
      <c r="A8563" s="1">
        <v>460062</v>
      </c>
      <c r="B8563" s="1" t="s">
        <v>1532</v>
      </c>
      <c r="C8563" s="1">
        <v>103028853</v>
      </c>
      <c r="D8563" s="1">
        <v>62</v>
      </c>
      <c r="E8563" s="1" t="s">
        <v>1597</v>
      </c>
      <c r="F8563" s="1" t="s">
        <v>229</v>
      </c>
      <c r="G8563" s="1" t="s">
        <v>164</v>
      </c>
      <c r="H8563" s="1" t="s">
        <v>240</v>
      </c>
    </row>
    <row r="8564" spans="1:8" x14ac:dyDescent="0.25">
      <c r="A8564" s="1">
        <v>460063</v>
      </c>
      <c r="B8564" s="1" t="s">
        <v>1532</v>
      </c>
      <c r="C8564" s="1">
        <v>103029203</v>
      </c>
      <c r="D8564" s="1">
        <v>63</v>
      </c>
      <c r="E8564" s="1" t="s">
        <v>1598</v>
      </c>
      <c r="F8564" s="1" t="s">
        <v>229</v>
      </c>
      <c r="G8564" s="1" t="s">
        <v>164</v>
      </c>
      <c r="H8564" s="1" t="s">
        <v>240</v>
      </c>
    </row>
    <row r="8565" spans="1:8" x14ac:dyDescent="0.25">
      <c r="A8565" s="1">
        <v>460064</v>
      </c>
      <c r="B8565" s="1" t="s">
        <v>1532</v>
      </c>
      <c r="C8565" s="1">
        <v>103029403</v>
      </c>
      <c r="D8565" s="1">
        <v>64</v>
      </c>
      <c r="E8565" s="1" t="s">
        <v>1599</v>
      </c>
      <c r="F8565" s="1" t="s">
        <v>229</v>
      </c>
      <c r="G8565" s="1" t="s">
        <v>164</v>
      </c>
      <c r="H8565" s="1" t="s">
        <v>240</v>
      </c>
    </row>
    <row r="8566" spans="1:8" x14ac:dyDescent="0.25">
      <c r="A8566" s="1">
        <v>460065</v>
      </c>
      <c r="B8566" s="1" t="s">
        <v>1532</v>
      </c>
      <c r="C8566" s="1">
        <v>103029553</v>
      </c>
      <c r="D8566" s="1">
        <v>65</v>
      </c>
      <c r="E8566" s="1" t="s">
        <v>1600</v>
      </c>
      <c r="F8566" s="1" t="s">
        <v>229</v>
      </c>
      <c r="G8566" s="1" t="s">
        <v>164</v>
      </c>
      <c r="H8566" s="1" t="s">
        <v>240</v>
      </c>
    </row>
    <row r="8567" spans="1:8" x14ac:dyDescent="0.25">
      <c r="A8567" s="1">
        <v>460066</v>
      </c>
      <c r="B8567" s="1" t="s">
        <v>1532</v>
      </c>
      <c r="C8567" s="1">
        <v>103029603</v>
      </c>
      <c r="D8567" s="1">
        <v>66</v>
      </c>
      <c r="E8567" s="1" t="s">
        <v>1601</v>
      </c>
      <c r="F8567" s="1" t="s">
        <v>229</v>
      </c>
      <c r="G8567" s="1" t="s">
        <v>164</v>
      </c>
      <c r="H8567" s="1" t="s">
        <v>240</v>
      </c>
    </row>
    <row r="8568" spans="1:8" x14ac:dyDescent="0.25">
      <c r="A8568" s="1">
        <v>460067</v>
      </c>
      <c r="B8568" s="1" t="s">
        <v>1532</v>
      </c>
      <c r="C8568" s="1">
        <v>103029803</v>
      </c>
      <c r="D8568" s="1">
        <v>67</v>
      </c>
      <c r="E8568" s="1" t="s">
        <v>1602</v>
      </c>
      <c r="F8568" s="1" t="s">
        <v>229</v>
      </c>
      <c r="G8568" s="1" t="s">
        <v>164</v>
      </c>
      <c r="H8568" s="1" t="s">
        <v>240</v>
      </c>
    </row>
    <row r="8569" spans="1:8" x14ac:dyDescent="0.25">
      <c r="A8569" s="1">
        <v>460068</v>
      </c>
      <c r="B8569" s="1" t="s">
        <v>1532</v>
      </c>
      <c r="C8569" s="1">
        <v>103029902</v>
      </c>
      <c r="D8569" s="1">
        <v>68</v>
      </c>
      <c r="E8569" s="1" t="s">
        <v>1603</v>
      </c>
      <c r="F8569" s="1" t="s">
        <v>229</v>
      </c>
      <c r="G8569" s="1" t="s">
        <v>164</v>
      </c>
      <c r="H8569" s="1" t="s">
        <v>240</v>
      </c>
    </row>
    <row r="8570" spans="1:8" x14ac:dyDescent="0.25">
      <c r="A8570" s="1">
        <v>460069</v>
      </c>
      <c r="B8570" s="1" t="s">
        <v>1532</v>
      </c>
      <c r="C8570" s="1">
        <v>104101252</v>
      </c>
      <c r="D8570" s="1">
        <v>69</v>
      </c>
      <c r="E8570" s="1" t="s">
        <v>1604</v>
      </c>
      <c r="F8570" s="1" t="s">
        <v>230</v>
      </c>
      <c r="G8570" s="1" t="s">
        <v>165</v>
      </c>
      <c r="H8570" s="1" t="s">
        <v>240</v>
      </c>
    </row>
    <row r="8571" spans="1:8" x14ac:dyDescent="0.25">
      <c r="A8571" s="1">
        <v>460070</v>
      </c>
      <c r="B8571" s="1" t="s">
        <v>1532</v>
      </c>
      <c r="C8571" s="1">
        <v>104103603</v>
      </c>
      <c r="D8571" s="1">
        <v>70</v>
      </c>
      <c r="E8571" s="1" t="s">
        <v>1605</v>
      </c>
      <c r="F8571" s="1" t="s">
        <v>230</v>
      </c>
      <c r="G8571" s="1" t="s">
        <v>165</v>
      </c>
      <c r="H8571" s="1" t="s">
        <v>240</v>
      </c>
    </row>
    <row r="8572" spans="1:8" x14ac:dyDescent="0.25">
      <c r="A8572" s="1">
        <v>460071</v>
      </c>
      <c r="B8572" s="1" t="s">
        <v>1532</v>
      </c>
      <c r="C8572" s="1">
        <v>104105003</v>
      </c>
      <c r="D8572" s="1">
        <v>71</v>
      </c>
      <c r="E8572" s="1" t="s">
        <v>1606</v>
      </c>
      <c r="F8572" s="1" t="s">
        <v>230</v>
      </c>
      <c r="G8572" s="1" t="s">
        <v>165</v>
      </c>
      <c r="H8572" s="1" t="s">
        <v>240</v>
      </c>
    </row>
    <row r="8573" spans="1:8" x14ac:dyDescent="0.25">
      <c r="A8573" s="1">
        <v>460072</v>
      </c>
      <c r="B8573" s="1" t="s">
        <v>1532</v>
      </c>
      <c r="C8573" s="1">
        <v>104105353</v>
      </c>
      <c r="D8573" s="1">
        <v>72</v>
      </c>
      <c r="E8573" s="1" t="s">
        <v>1607</v>
      </c>
      <c r="F8573" s="1" t="s">
        <v>230</v>
      </c>
      <c r="G8573" s="1" t="s">
        <v>165</v>
      </c>
      <c r="H8573" s="1" t="s">
        <v>240</v>
      </c>
    </row>
    <row r="8574" spans="1:8" x14ac:dyDescent="0.25">
      <c r="A8574" s="1">
        <v>460073</v>
      </c>
      <c r="B8574" s="1" t="s">
        <v>1532</v>
      </c>
      <c r="C8574" s="1">
        <v>104107503</v>
      </c>
      <c r="D8574" s="1">
        <v>73</v>
      </c>
      <c r="E8574" s="1" t="s">
        <v>1608</v>
      </c>
      <c r="F8574" s="1" t="s">
        <v>230</v>
      </c>
      <c r="G8574" s="1" t="s">
        <v>165</v>
      </c>
      <c r="H8574" s="1" t="s">
        <v>240</v>
      </c>
    </row>
    <row r="8575" spans="1:8" x14ac:dyDescent="0.25">
      <c r="A8575" s="1">
        <v>460074</v>
      </c>
      <c r="B8575" s="1" t="s">
        <v>1532</v>
      </c>
      <c r="C8575" s="1">
        <v>104107803</v>
      </c>
      <c r="D8575" s="1">
        <v>74</v>
      </c>
      <c r="E8575" s="1" t="s">
        <v>1609</v>
      </c>
      <c r="F8575" s="1" t="s">
        <v>230</v>
      </c>
      <c r="G8575" s="1" t="s">
        <v>165</v>
      </c>
      <c r="H8575" s="1" t="s">
        <v>240</v>
      </c>
    </row>
    <row r="8576" spans="1:8" x14ac:dyDescent="0.25">
      <c r="A8576" s="1">
        <v>460075</v>
      </c>
      <c r="B8576" s="1" t="s">
        <v>1532</v>
      </c>
      <c r="C8576" s="1">
        <v>104107903</v>
      </c>
      <c r="D8576" s="1">
        <v>75</v>
      </c>
      <c r="E8576" s="1" t="s">
        <v>1610</v>
      </c>
      <c r="F8576" s="1" t="s">
        <v>230</v>
      </c>
      <c r="G8576" s="1" t="s">
        <v>165</v>
      </c>
      <c r="H8576" s="1" t="s">
        <v>240</v>
      </c>
    </row>
    <row r="8577" spans="1:8" x14ac:dyDescent="0.25">
      <c r="A8577" s="1">
        <v>460076</v>
      </c>
      <c r="B8577" s="1" t="s">
        <v>1532</v>
      </c>
      <c r="C8577" s="1">
        <v>104372003</v>
      </c>
      <c r="D8577" s="1">
        <v>76</v>
      </c>
      <c r="E8577" s="1" t="s">
        <v>1611</v>
      </c>
      <c r="F8577" s="1" t="s">
        <v>230</v>
      </c>
      <c r="G8577" s="1" t="s">
        <v>166</v>
      </c>
      <c r="H8577" s="1" t="s">
        <v>240</v>
      </c>
    </row>
    <row r="8578" spans="1:8" x14ac:dyDescent="0.25">
      <c r="A8578" s="1">
        <v>460077</v>
      </c>
      <c r="B8578" s="1" t="s">
        <v>1532</v>
      </c>
      <c r="C8578" s="1">
        <v>104374003</v>
      </c>
      <c r="D8578" s="1">
        <v>77</v>
      </c>
      <c r="E8578" s="1" t="s">
        <v>1612</v>
      </c>
      <c r="F8578" s="1" t="s">
        <v>230</v>
      </c>
      <c r="G8578" s="1" t="s">
        <v>166</v>
      </c>
      <c r="H8578" s="1" t="s">
        <v>240</v>
      </c>
    </row>
    <row r="8579" spans="1:8" x14ac:dyDescent="0.25">
      <c r="A8579" s="1">
        <v>460078</v>
      </c>
      <c r="B8579" s="1" t="s">
        <v>1532</v>
      </c>
      <c r="C8579" s="1">
        <v>104375003</v>
      </c>
      <c r="D8579" s="1">
        <v>78</v>
      </c>
      <c r="E8579" s="1" t="s">
        <v>1613</v>
      </c>
      <c r="F8579" s="1" t="s">
        <v>230</v>
      </c>
      <c r="G8579" s="1" t="s">
        <v>166</v>
      </c>
      <c r="H8579" s="1" t="s">
        <v>240</v>
      </c>
    </row>
    <row r="8580" spans="1:8" x14ac:dyDescent="0.25">
      <c r="A8580" s="1">
        <v>460079</v>
      </c>
      <c r="B8580" s="1" t="s">
        <v>1532</v>
      </c>
      <c r="C8580" s="1">
        <v>104375203</v>
      </c>
      <c r="D8580" s="1">
        <v>79</v>
      </c>
      <c r="E8580" s="1" t="s">
        <v>1614</v>
      </c>
      <c r="F8580" s="1" t="s">
        <v>230</v>
      </c>
      <c r="G8580" s="1" t="s">
        <v>166</v>
      </c>
      <c r="H8580" s="1" t="s">
        <v>240</v>
      </c>
    </row>
    <row r="8581" spans="1:8" x14ac:dyDescent="0.25">
      <c r="A8581" s="1">
        <v>460080</v>
      </c>
      <c r="B8581" s="1" t="s">
        <v>1532</v>
      </c>
      <c r="C8581" s="1">
        <v>104375302</v>
      </c>
      <c r="D8581" s="1">
        <v>80</v>
      </c>
      <c r="E8581" s="1" t="s">
        <v>1615</v>
      </c>
      <c r="F8581" s="1" t="s">
        <v>230</v>
      </c>
      <c r="G8581" s="1" t="s">
        <v>166</v>
      </c>
      <c r="H8581" s="1" t="s">
        <v>240</v>
      </c>
    </row>
    <row r="8582" spans="1:8" x14ac:dyDescent="0.25">
      <c r="A8582" s="1">
        <v>460081</v>
      </c>
      <c r="B8582" s="1" t="s">
        <v>1532</v>
      </c>
      <c r="C8582" s="1">
        <v>104376203</v>
      </c>
      <c r="D8582" s="1">
        <v>81</v>
      </c>
      <c r="E8582" s="1" t="s">
        <v>1616</v>
      </c>
      <c r="F8582" s="1" t="s">
        <v>230</v>
      </c>
      <c r="G8582" s="1" t="s">
        <v>166</v>
      </c>
      <c r="H8582" s="1" t="s">
        <v>240</v>
      </c>
    </row>
    <row r="8583" spans="1:8" x14ac:dyDescent="0.25">
      <c r="A8583" s="1">
        <v>460082</v>
      </c>
      <c r="B8583" s="1" t="s">
        <v>1532</v>
      </c>
      <c r="C8583" s="1">
        <v>104377003</v>
      </c>
      <c r="D8583" s="1">
        <v>82</v>
      </c>
      <c r="E8583" s="1" t="s">
        <v>1617</v>
      </c>
      <c r="F8583" s="1" t="s">
        <v>230</v>
      </c>
      <c r="G8583" s="1" t="s">
        <v>166</v>
      </c>
      <c r="H8583" s="1" t="s">
        <v>240</v>
      </c>
    </row>
    <row r="8584" spans="1:8" x14ac:dyDescent="0.25">
      <c r="A8584" s="1">
        <v>460083</v>
      </c>
      <c r="B8584" s="1" t="s">
        <v>1532</v>
      </c>
      <c r="C8584" s="1">
        <v>104378003</v>
      </c>
      <c r="D8584" s="1">
        <v>83</v>
      </c>
      <c r="E8584" s="1" t="s">
        <v>1618</v>
      </c>
      <c r="F8584" s="1" t="s">
        <v>230</v>
      </c>
      <c r="G8584" s="1" t="s">
        <v>166</v>
      </c>
      <c r="H8584" s="1" t="s">
        <v>240</v>
      </c>
    </row>
    <row r="8585" spans="1:8" x14ac:dyDescent="0.25">
      <c r="A8585" s="1">
        <v>460084</v>
      </c>
      <c r="B8585" s="1" t="s">
        <v>1532</v>
      </c>
      <c r="C8585" s="1">
        <v>104431304</v>
      </c>
      <c r="D8585" s="1">
        <v>84</v>
      </c>
      <c r="E8585" s="1" t="s">
        <v>1619</v>
      </c>
      <c r="F8585" s="1" t="s">
        <v>230</v>
      </c>
      <c r="G8585" s="1" t="s">
        <v>167</v>
      </c>
      <c r="H8585" s="1" t="s">
        <v>240</v>
      </c>
    </row>
    <row r="8586" spans="1:8" x14ac:dyDescent="0.25">
      <c r="A8586" s="1">
        <v>460085</v>
      </c>
      <c r="B8586" s="1" t="s">
        <v>1532</v>
      </c>
      <c r="C8586" s="1">
        <v>104432503</v>
      </c>
      <c r="D8586" s="1">
        <v>85</v>
      </c>
      <c r="E8586" s="1" t="s">
        <v>1620</v>
      </c>
      <c r="F8586" s="1" t="s">
        <v>230</v>
      </c>
      <c r="G8586" s="1" t="s">
        <v>167</v>
      </c>
      <c r="H8586" s="1" t="s">
        <v>240</v>
      </c>
    </row>
    <row r="8587" spans="1:8" x14ac:dyDescent="0.25">
      <c r="A8587" s="1">
        <v>460086</v>
      </c>
      <c r="B8587" s="1" t="s">
        <v>1532</v>
      </c>
      <c r="C8587" s="1">
        <v>104432803</v>
      </c>
      <c r="D8587" s="1">
        <v>86</v>
      </c>
      <c r="E8587" s="1" t="s">
        <v>1621</v>
      </c>
      <c r="F8587" s="1" t="s">
        <v>230</v>
      </c>
      <c r="G8587" s="1" t="s">
        <v>167</v>
      </c>
      <c r="H8587" s="1" t="s">
        <v>240</v>
      </c>
    </row>
    <row r="8588" spans="1:8" x14ac:dyDescent="0.25">
      <c r="A8588" s="1">
        <v>460087</v>
      </c>
      <c r="B8588" s="1" t="s">
        <v>1532</v>
      </c>
      <c r="C8588" s="1">
        <v>104432903</v>
      </c>
      <c r="D8588" s="1">
        <v>87</v>
      </c>
      <c r="E8588" s="1" t="s">
        <v>1622</v>
      </c>
      <c r="F8588" s="1" t="s">
        <v>230</v>
      </c>
      <c r="G8588" s="1" t="s">
        <v>167</v>
      </c>
      <c r="H8588" s="1" t="s">
        <v>240</v>
      </c>
    </row>
    <row r="8589" spans="1:8" x14ac:dyDescent="0.25">
      <c r="A8589" s="1">
        <v>460088</v>
      </c>
      <c r="B8589" s="1" t="s">
        <v>1532</v>
      </c>
      <c r="C8589" s="1">
        <v>104433303</v>
      </c>
      <c r="D8589" s="1">
        <v>88</v>
      </c>
      <c r="E8589" s="1" t="s">
        <v>1623</v>
      </c>
      <c r="F8589" s="1" t="s">
        <v>230</v>
      </c>
      <c r="G8589" s="1" t="s">
        <v>167</v>
      </c>
      <c r="H8589" s="1" t="s">
        <v>240</v>
      </c>
    </row>
    <row r="8590" spans="1:8" x14ac:dyDescent="0.25">
      <c r="A8590" s="1">
        <v>460089</v>
      </c>
      <c r="B8590" s="1" t="s">
        <v>1532</v>
      </c>
      <c r="C8590" s="1">
        <v>104433604</v>
      </c>
      <c r="D8590" s="1">
        <v>89</v>
      </c>
      <c r="E8590" s="1" t="s">
        <v>1624</v>
      </c>
      <c r="F8590" s="1" t="s">
        <v>230</v>
      </c>
      <c r="G8590" s="1" t="s">
        <v>167</v>
      </c>
      <c r="H8590" s="1" t="s">
        <v>240</v>
      </c>
    </row>
    <row r="8591" spans="1:8" x14ac:dyDescent="0.25">
      <c r="A8591" s="1">
        <v>460090</v>
      </c>
      <c r="B8591" s="1" t="s">
        <v>1532</v>
      </c>
      <c r="C8591" s="1">
        <v>104433903</v>
      </c>
      <c r="D8591" s="1">
        <v>90</v>
      </c>
      <c r="E8591" s="1" t="s">
        <v>1625</v>
      </c>
      <c r="F8591" s="1" t="s">
        <v>230</v>
      </c>
      <c r="G8591" s="1" t="s">
        <v>167</v>
      </c>
      <c r="H8591" s="1" t="s">
        <v>240</v>
      </c>
    </row>
    <row r="8592" spans="1:8" x14ac:dyDescent="0.25">
      <c r="A8592" s="1">
        <v>460091</v>
      </c>
      <c r="B8592" s="1" t="s">
        <v>1532</v>
      </c>
      <c r="C8592" s="1">
        <v>104435003</v>
      </c>
      <c r="D8592" s="1">
        <v>91</v>
      </c>
      <c r="E8592" s="1" t="s">
        <v>1626</v>
      </c>
      <c r="F8592" s="1" t="s">
        <v>230</v>
      </c>
      <c r="G8592" s="1" t="s">
        <v>167</v>
      </c>
      <c r="H8592" s="1" t="s">
        <v>240</v>
      </c>
    </row>
    <row r="8593" spans="1:8" x14ac:dyDescent="0.25">
      <c r="A8593" s="1">
        <v>460092</v>
      </c>
      <c r="B8593" s="1" t="s">
        <v>1532</v>
      </c>
      <c r="C8593" s="1">
        <v>104435303</v>
      </c>
      <c r="D8593" s="1">
        <v>92</v>
      </c>
      <c r="E8593" s="1" t="s">
        <v>1627</v>
      </c>
      <c r="F8593" s="1" t="s">
        <v>230</v>
      </c>
      <c r="G8593" s="1" t="s">
        <v>167</v>
      </c>
      <c r="H8593" s="1" t="s">
        <v>240</v>
      </c>
    </row>
    <row r="8594" spans="1:8" x14ac:dyDescent="0.25">
      <c r="A8594" s="1">
        <v>460093</v>
      </c>
      <c r="B8594" s="1" t="s">
        <v>1532</v>
      </c>
      <c r="C8594" s="1">
        <v>104435603</v>
      </c>
      <c r="D8594" s="1">
        <v>93</v>
      </c>
      <c r="E8594" s="1" t="s">
        <v>1628</v>
      </c>
      <c r="F8594" s="1" t="s">
        <v>230</v>
      </c>
      <c r="G8594" s="1" t="s">
        <v>167</v>
      </c>
      <c r="H8594" s="1" t="s">
        <v>240</v>
      </c>
    </row>
    <row r="8595" spans="1:8" x14ac:dyDescent="0.25">
      <c r="A8595" s="1">
        <v>460094</v>
      </c>
      <c r="B8595" s="1" t="s">
        <v>1532</v>
      </c>
      <c r="C8595" s="1">
        <v>104435703</v>
      </c>
      <c r="D8595" s="1">
        <v>94</v>
      </c>
      <c r="E8595" s="1" t="s">
        <v>1629</v>
      </c>
      <c r="F8595" s="1" t="s">
        <v>230</v>
      </c>
      <c r="G8595" s="1" t="s">
        <v>167</v>
      </c>
      <c r="H8595" s="1" t="s">
        <v>240</v>
      </c>
    </row>
    <row r="8596" spans="1:8" x14ac:dyDescent="0.25">
      <c r="A8596" s="1">
        <v>460095</v>
      </c>
      <c r="B8596" s="1" t="s">
        <v>1532</v>
      </c>
      <c r="C8596" s="1">
        <v>104437503</v>
      </c>
      <c r="D8596" s="1">
        <v>95</v>
      </c>
      <c r="E8596" s="1" t="s">
        <v>1630</v>
      </c>
      <c r="F8596" s="1" t="s">
        <v>230</v>
      </c>
      <c r="G8596" s="1" t="s">
        <v>167</v>
      </c>
      <c r="H8596" s="1" t="s">
        <v>240</v>
      </c>
    </row>
    <row r="8597" spans="1:8" x14ac:dyDescent="0.25">
      <c r="A8597" s="1">
        <v>460096</v>
      </c>
      <c r="B8597" s="1" t="s">
        <v>1532</v>
      </c>
      <c r="C8597" s="1">
        <v>105201033</v>
      </c>
      <c r="D8597" s="1">
        <v>96</v>
      </c>
      <c r="E8597" s="1" t="s">
        <v>1631</v>
      </c>
      <c r="F8597" s="1" t="s">
        <v>231</v>
      </c>
      <c r="G8597" s="1" t="s">
        <v>168</v>
      </c>
      <c r="H8597" s="1" t="s">
        <v>240</v>
      </c>
    </row>
    <row r="8598" spans="1:8" x14ac:dyDescent="0.25">
      <c r="A8598" s="1">
        <v>460097</v>
      </c>
      <c r="B8598" s="1" t="s">
        <v>1532</v>
      </c>
      <c r="C8598" s="1">
        <v>105201352</v>
      </c>
      <c r="D8598" s="1">
        <v>97</v>
      </c>
      <c r="E8598" s="1" t="s">
        <v>1632</v>
      </c>
      <c r="F8598" s="1" t="s">
        <v>231</v>
      </c>
      <c r="G8598" s="1" t="s">
        <v>168</v>
      </c>
      <c r="H8598" s="1" t="s">
        <v>240</v>
      </c>
    </row>
    <row r="8599" spans="1:8" x14ac:dyDescent="0.25">
      <c r="A8599" s="1">
        <v>460098</v>
      </c>
      <c r="B8599" s="1" t="s">
        <v>1532</v>
      </c>
      <c r="C8599" s="1">
        <v>105204703</v>
      </c>
      <c r="D8599" s="1">
        <v>98</v>
      </c>
      <c r="E8599" s="1" t="s">
        <v>1633</v>
      </c>
      <c r="F8599" s="1" t="s">
        <v>231</v>
      </c>
      <c r="G8599" s="1" t="s">
        <v>168</v>
      </c>
      <c r="H8599" s="1" t="s">
        <v>240</v>
      </c>
    </row>
    <row r="8600" spans="1:8" x14ac:dyDescent="0.25">
      <c r="A8600" s="1">
        <v>460099</v>
      </c>
      <c r="B8600" s="1" t="s">
        <v>1532</v>
      </c>
      <c r="C8600" s="1">
        <v>105251453</v>
      </c>
      <c r="D8600" s="1">
        <v>99</v>
      </c>
      <c r="E8600" s="1" t="s">
        <v>1634</v>
      </c>
      <c r="F8600" s="1" t="s">
        <v>231</v>
      </c>
      <c r="G8600" s="1" t="s">
        <v>169</v>
      </c>
      <c r="H8600" s="1" t="s">
        <v>240</v>
      </c>
    </row>
    <row r="8601" spans="1:8" x14ac:dyDescent="0.25">
      <c r="A8601" s="1">
        <v>460100</v>
      </c>
      <c r="B8601" s="1" t="s">
        <v>1532</v>
      </c>
      <c r="C8601" s="1">
        <v>105252602</v>
      </c>
      <c r="D8601" s="1">
        <v>100</v>
      </c>
      <c r="E8601" s="1" t="s">
        <v>1635</v>
      </c>
      <c r="F8601" s="1" t="s">
        <v>231</v>
      </c>
      <c r="G8601" s="1" t="s">
        <v>169</v>
      </c>
      <c r="H8601" s="1" t="s">
        <v>240</v>
      </c>
    </row>
    <row r="8602" spans="1:8" x14ac:dyDescent="0.25">
      <c r="A8602" s="1">
        <v>460101</v>
      </c>
      <c r="B8602" s="1" t="s">
        <v>1532</v>
      </c>
      <c r="C8602" s="1">
        <v>105253303</v>
      </c>
      <c r="D8602" s="1">
        <v>101</v>
      </c>
      <c r="E8602" s="1" t="s">
        <v>1636</v>
      </c>
      <c r="F8602" s="1" t="s">
        <v>231</v>
      </c>
      <c r="G8602" s="1" t="s">
        <v>169</v>
      </c>
      <c r="H8602" s="1" t="s">
        <v>240</v>
      </c>
    </row>
    <row r="8603" spans="1:8" x14ac:dyDescent="0.25">
      <c r="A8603" s="1">
        <v>460102</v>
      </c>
      <c r="B8603" s="1" t="s">
        <v>1532</v>
      </c>
      <c r="C8603" s="1">
        <v>105253553</v>
      </c>
      <c r="D8603" s="1">
        <v>102</v>
      </c>
      <c r="E8603" s="1" t="s">
        <v>1637</v>
      </c>
      <c r="F8603" s="1" t="s">
        <v>231</v>
      </c>
      <c r="G8603" s="1" t="s">
        <v>169</v>
      </c>
      <c r="H8603" s="1" t="s">
        <v>240</v>
      </c>
    </row>
    <row r="8604" spans="1:8" x14ac:dyDescent="0.25">
      <c r="A8604" s="1">
        <v>460103</v>
      </c>
      <c r="B8604" s="1" t="s">
        <v>1532</v>
      </c>
      <c r="C8604" s="1">
        <v>105253903</v>
      </c>
      <c r="D8604" s="1">
        <v>103</v>
      </c>
      <c r="E8604" s="1" t="s">
        <v>1638</v>
      </c>
      <c r="F8604" s="1" t="s">
        <v>231</v>
      </c>
      <c r="G8604" s="1" t="s">
        <v>169</v>
      </c>
      <c r="H8604" s="1" t="s">
        <v>240</v>
      </c>
    </row>
    <row r="8605" spans="1:8" x14ac:dyDescent="0.25">
      <c r="A8605" s="1">
        <v>460104</v>
      </c>
      <c r="B8605" s="1" t="s">
        <v>1532</v>
      </c>
      <c r="C8605" s="1">
        <v>105254053</v>
      </c>
      <c r="D8605" s="1">
        <v>104</v>
      </c>
      <c r="E8605" s="1" t="s">
        <v>1639</v>
      </c>
      <c r="F8605" s="1" t="s">
        <v>231</v>
      </c>
      <c r="G8605" s="1" t="s">
        <v>169</v>
      </c>
      <c r="H8605" s="1" t="s">
        <v>240</v>
      </c>
    </row>
    <row r="8606" spans="1:8" x14ac:dyDescent="0.25">
      <c r="A8606" s="1">
        <v>460105</v>
      </c>
      <c r="B8606" s="1" t="s">
        <v>1532</v>
      </c>
      <c r="C8606" s="1">
        <v>105254353</v>
      </c>
      <c r="D8606" s="1">
        <v>105</v>
      </c>
      <c r="E8606" s="1" t="s">
        <v>1640</v>
      </c>
      <c r="F8606" s="1" t="s">
        <v>231</v>
      </c>
      <c r="G8606" s="1" t="s">
        <v>169</v>
      </c>
      <c r="H8606" s="1" t="s">
        <v>240</v>
      </c>
    </row>
    <row r="8607" spans="1:8" x14ac:dyDescent="0.25">
      <c r="A8607" s="1">
        <v>460106</v>
      </c>
      <c r="B8607" s="1" t="s">
        <v>1532</v>
      </c>
      <c r="C8607" s="1">
        <v>105256553</v>
      </c>
      <c r="D8607" s="1">
        <v>106</v>
      </c>
      <c r="E8607" s="1" t="s">
        <v>1641</v>
      </c>
      <c r="F8607" s="1" t="s">
        <v>231</v>
      </c>
      <c r="G8607" s="1" t="s">
        <v>169</v>
      </c>
      <c r="H8607" s="1" t="s">
        <v>240</v>
      </c>
    </row>
    <row r="8608" spans="1:8" x14ac:dyDescent="0.25">
      <c r="A8608" s="1">
        <v>460107</v>
      </c>
      <c r="B8608" s="1" t="s">
        <v>1532</v>
      </c>
      <c r="C8608" s="1">
        <v>105257602</v>
      </c>
      <c r="D8608" s="1">
        <v>107</v>
      </c>
      <c r="E8608" s="1" t="s">
        <v>1642</v>
      </c>
      <c r="F8608" s="1" t="s">
        <v>231</v>
      </c>
      <c r="G8608" s="1" t="s">
        <v>169</v>
      </c>
      <c r="H8608" s="1" t="s">
        <v>240</v>
      </c>
    </row>
    <row r="8609" spans="1:8" x14ac:dyDescent="0.25">
      <c r="A8609" s="1">
        <v>460108</v>
      </c>
      <c r="B8609" s="1" t="s">
        <v>1532</v>
      </c>
      <c r="C8609" s="1">
        <v>105258303</v>
      </c>
      <c r="D8609" s="1">
        <v>108</v>
      </c>
      <c r="E8609" s="1" t="s">
        <v>1643</v>
      </c>
      <c r="F8609" s="1" t="s">
        <v>231</v>
      </c>
      <c r="G8609" s="1" t="s">
        <v>169</v>
      </c>
      <c r="H8609" s="1" t="s">
        <v>240</v>
      </c>
    </row>
    <row r="8610" spans="1:8" x14ac:dyDescent="0.25">
      <c r="A8610" s="1">
        <v>460109</v>
      </c>
      <c r="B8610" s="1" t="s">
        <v>1532</v>
      </c>
      <c r="C8610" s="1">
        <v>105258503</v>
      </c>
      <c r="D8610" s="1">
        <v>109</v>
      </c>
      <c r="E8610" s="1" t="s">
        <v>1644</v>
      </c>
      <c r="F8610" s="1" t="s">
        <v>231</v>
      </c>
      <c r="G8610" s="1" t="s">
        <v>169</v>
      </c>
      <c r="H8610" s="1" t="s">
        <v>240</v>
      </c>
    </row>
    <row r="8611" spans="1:8" x14ac:dyDescent="0.25">
      <c r="A8611" s="1">
        <v>460110</v>
      </c>
      <c r="B8611" s="1" t="s">
        <v>1532</v>
      </c>
      <c r="C8611" s="1">
        <v>105259103</v>
      </c>
      <c r="D8611" s="1">
        <v>110</v>
      </c>
      <c r="E8611" s="1" t="s">
        <v>1645</v>
      </c>
      <c r="F8611" s="1" t="s">
        <v>231</v>
      </c>
      <c r="G8611" s="1" t="s">
        <v>169</v>
      </c>
      <c r="H8611" s="1" t="s">
        <v>240</v>
      </c>
    </row>
    <row r="8612" spans="1:8" x14ac:dyDescent="0.25">
      <c r="A8612" s="1">
        <v>460111</v>
      </c>
      <c r="B8612" s="1" t="s">
        <v>1532</v>
      </c>
      <c r="C8612" s="1">
        <v>105259703</v>
      </c>
      <c r="D8612" s="1">
        <v>111</v>
      </c>
      <c r="E8612" s="1" t="s">
        <v>1646</v>
      </c>
      <c r="F8612" s="1" t="s">
        <v>231</v>
      </c>
      <c r="G8612" s="1" t="s">
        <v>169</v>
      </c>
      <c r="H8612" s="1" t="s">
        <v>240</v>
      </c>
    </row>
    <row r="8613" spans="1:8" x14ac:dyDescent="0.25">
      <c r="A8613" s="1">
        <v>460112</v>
      </c>
      <c r="B8613" s="1" t="s">
        <v>1532</v>
      </c>
      <c r="C8613" s="1">
        <v>105628302</v>
      </c>
      <c r="D8613" s="1">
        <v>112</v>
      </c>
      <c r="E8613" s="1" t="s">
        <v>1647</v>
      </c>
      <c r="F8613" s="1" t="s">
        <v>231</v>
      </c>
      <c r="G8613" s="1" t="s">
        <v>170</v>
      </c>
      <c r="H8613" s="1" t="s">
        <v>240</v>
      </c>
    </row>
    <row r="8614" spans="1:8" x14ac:dyDescent="0.25">
      <c r="A8614" s="1">
        <v>460113</v>
      </c>
      <c r="B8614" s="1" t="s">
        <v>1532</v>
      </c>
      <c r="C8614" s="1">
        <v>106160303</v>
      </c>
      <c r="D8614" s="1">
        <v>113</v>
      </c>
      <c r="E8614" s="1" t="s">
        <v>1648</v>
      </c>
      <c r="F8614" s="1" t="s">
        <v>230</v>
      </c>
      <c r="G8614" s="1" t="s">
        <v>171</v>
      </c>
      <c r="H8614" s="1" t="s">
        <v>240</v>
      </c>
    </row>
    <row r="8615" spans="1:8" x14ac:dyDescent="0.25">
      <c r="A8615" s="1">
        <v>460114</v>
      </c>
      <c r="B8615" s="1" t="s">
        <v>1532</v>
      </c>
      <c r="C8615" s="1">
        <v>106161203</v>
      </c>
      <c r="D8615" s="1">
        <v>114</v>
      </c>
      <c r="E8615" s="1" t="s">
        <v>1649</v>
      </c>
      <c r="F8615" s="1" t="s">
        <v>230</v>
      </c>
      <c r="G8615" s="1" t="s">
        <v>171</v>
      </c>
      <c r="H8615" s="1" t="s">
        <v>240</v>
      </c>
    </row>
    <row r="8616" spans="1:8" x14ac:dyDescent="0.25">
      <c r="A8616" s="1">
        <v>460115</v>
      </c>
      <c r="B8616" s="1" t="s">
        <v>1532</v>
      </c>
      <c r="C8616" s="1">
        <v>106161703</v>
      </c>
      <c r="D8616" s="1">
        <v>115</v>
      </c>
      <c r="E8616" s="1" t="s">
        <v>1650</v>
      </c>
      <c r="F8616" s="1" t="s">
        <v>230</v>
      </c>
      <c r="G8616" s="1" t="s">
        <v>171</v>
      </c>
      <c r="H8616" s="1" t="s">
        <v>240</v>
      </c>
    </row>
    <row r="8617" spans="1:8" x14ac:dyDescent="0.25">
      <c r="A8617" s="1">
        <v>460116</v>
      </c>
      <c r="B8617" s="1" t="s">
        <v>1532</v>
      </c>
      <c r="C8617" s="1">
        <v>106166503</v>
      </c>
      <c r="D8617" s="1">
        <v>116</v>
      </c>
      <c r="E8617" s="1" t="s">
        <v>1651</v>
      </c>
      <c r="F8617" s="1" t="s">
        <v>230</v>
      </c>
      <c r="G8617" s="1" t="s">
        <v>171</v>
      </c>
      <c r="H8617" s="1" t="s">
        <v>240</v>
      </c>
    </row>
    <row r="8618" spans="1:8" x14ac:dyDescent="0.25">
      <c r="A8618" s="1">
        <v>460117</v>
      </c>
      <c r="B8618" s="1" t="s">
        <v>1532</v>
      </c>
      <c r="C8618" s="1">
        <v>106167504</v>
      </c>
      <c r="D8618" s="1">
        <v>117</v>
      </c>
      <c r="E8618" s="1" t="s">
        <v>1652</v>
      </c>
      <c r="F8618" s="1" t="s">
        <v>230</v>
      </c>
      <c r="G8618" s="1" t="s">
        <v>171</v>
      </c>
      <c r="H8618" s="1" t="s">
        <v>240</v>
      </c>
    </row>
    <row r="8619" spans="1:8" x14ac:dyDescent="0.25">
      <c r="A8619" s="1">
        <v>460118</v>
      </c>
      <c r="B8619" s="1" t="s">
        <v>1532</v>
      </c>
      <c r="C8619" s="1">
        <v>106168003</v>
      </c>
      <c r="D8619" s="1">
        <v>118</v>
      </c>
      <c r="E8619" s="1" t="s">
        <v>1653</v>
      </c>
      <c r="F8619" s="1" t="s">
        <v>230</v>
      </c>
      <c r="G8619" s="1" t="s">
        <v>171</v>
      </c>
      <c r="H8619" s="1" t="s">
        <v>240</v>
      </c>
    </row>
    <row r="8620" spans="1:8" x14ac:dyDescent="0.25">
      <c r="A8620" s="1">
        <v>460119</v>
      </c>
      <c r="B8620" s="1" t="s">
        <v>1532</v>
      </c>
      <c r="C8620" s="1">
        <v>106169003</v>
      </c>
      <c r="D8620" s="1">
        <v>119</v>
      </c>
      <c r="E8620" s="1" t="s">
        <v>1654</v>
      </c>
      <c r="F8620" s="1" t="s">
        <v>230</v>
      </c>
      <c r="G8620" s="1" t="s">
        <v>171</v>
      </c>
      <c r="H8620" s="1" t="s">
        <v>240</v>
      </c>
    </row>
    <row r="8621" spans="1:8" x14ac:dyDescent="0.25">
      <c r="A8621" s="1">
        <v>460120</v>
      </c>
      <c r="B8621" s="1" t="s">
        <v>1532</v>
      </c>
      <c r="C8621" s="1">
        <v>106172003</v>
      </c>
      <c r="D8621" s="1">
        <v>120</v>
      </c>
      <c r="E8621" s="1" t="s">
        <v>1655</v>
      </c>
      <c r="F8621" s="1" t="s">
        <v>232</v>
      </c>
      <c r="G8621" s="1" t="s">
        <v>172</v>
      </c>
      <c r="H8621" s="1" t="s">
        <v>240</v>
      </c>
    </row>
    <row r="8622" spans="1:8" x14ac:dyDescent="0.25">
      <c r="A8622" s="1">
        <v>460121</v>
      </c>
      <c r="B8622" s="1" t="s">
        <v>1532</v>
      </c>
      <c r="C8622" s="1">
        <v>106272003</v>
      </c>
      <c r="D8622" s="1">
        <v>121</v>
      </c>
      <c r="E8622" s="1" t="s">
        <v>1656</v>
      </c>
      <c r="F8622" s="1" t="s">
        <v>231</v>
      </c>
      <c r="G8622" s="1" t="s">
        <v>173</v>
      </c>
      <c r="H8622" s="1" t="s">
        <v>240</v>
      </c>
    </row>
    <row r="8623" spans="1:8" x14ac:dyDescent="0.25">
      <c r="A8623" s="1">
        <v>460122</v>
      </c>
      <c r="B8623" s="1" t="s">
        <v>1532</v>
      </c>
      <c r="C8623" s="1">
        <v>106330703</v>
      </c>
      <c r="D8623" s="1">
        <v>122</v>
      </c>
      <c r="E8623" s="1" t="s">
        <v>1657</v>
      </c>
      <c r="F8623" s="1" t="s">
        <v>233</v>
      </c>
      <c r="G8623" s="1" t="s">
        <v>174</v>
      </c>
      <c r="H8623" s="1" t="s">
        <v>240</v>
      </c>
    </row>
    <row r="8624" spans="1:8" x14ac:dyDescent="0.25">
      <c r="A8624" s="1">
        <v>460123</v>
      </c>
      <c r="B8624" s="1" t="s">
        <v>1532</v>
      </c>
      <c r="C8624" s="1">
        <v>106330803</v>
      </c>
      <c r="D8624" s="1">
        <v>123</v>
      </c>
      <c r="E8624" s="1" t="s">
        <v>1658</v>
      </c>
      <c r="F8624" s="1" t="s">
        <v>233</v>
      </c>
      <c r="G8624" s="1" t="s">
        <v>174</v>
      </c>
      <c r="H8624" s="1" t="s">
        <v>240</v>
      </c>
    </row>
    <row r="8625" spans="1:8" x14ac:dyDescent="0.25">
      <c r="A8625" s="1">
        <v>460124</v>
      </c>
      <c r="B8625" s="1" t="s">
        <v>1532</v>
      </c>
      <c r="C8625" s="1">
        <v>106338003</v>
      </c>
      <c r="D8625" s="1">
        <v>124</v>
      </c>
      <c r="E8625" s="1" t="s">
        <v>1659</v>
      </c>
      <c r="F8625" s="1" t="s">
        <v>233</v>
      </c>
      <c r="G8625" s="1" t="s">
        <v>174</v>
      </c>
      <c r="H8625" s="1" t="s">
        <v>240</v>
      </c>
    </row>
    <row r="8626" spans="1:8" x14ac:dyDescent="0.25">
      <c r="A8626" s="1">
        <v>460125</v>
      </c>
      <c r="B8626" s="1" t="s">
        <v>1532</v>
      </c>
      <c r="C8626" s="1">
        <v>106611303</v>
      </c>
      <c r="D8626" s="1">
        <v>125</v>
      </c>
      <c r="E8626" s="1" t="s">
        <v>1660</v>
      </c>
      <c r="F8626" s="1" t="s">
        <v>231</v>
      </c>
      <c r="G8626" s="1" t="s">
        <v>175</v>
      </c>
      <c r="H8626" s="1" t="s">
        <v>240</v>
      </c>
    </row>
    <row r="8627" spans="1:8" x14ac:dyDescent="0.25">
      <c r="A8627" s="1">
        <v>460126</v>
      </c>
      <c r="B8627" s="1" t="s">
        <v>1532</v>
      </c>
      <c r="C8627" s="1">
        <v>106612203</v>
      </c>
      <c r="D8627" s="1">
        <v>126</v>
      </c>
      <c r="E8627" s="1" t="s">
        <v>1661</v>
      </c>
      <c r="F8627" s="1" t="s">
        <v>231</v>
      </c>
      <c r="G8627" s="1" t="s">
        <v>175</v>
      </c>
      <c r="H8627" s="1" t="s">
        <v>240</v>
      </c>
    </row>
    <row r="8628" spans="1:8" x14ac:dyDescent="0.25">
      <c r="A8628" s="1">
        <v>460127</v>
      </c>
      <c r="B8628" s="1" t="s">
        <v>1532</v>
      </c>
      <c r="C8628" s="1">
        <v>106616203</v>
      </c>
      <c r="D8628" s="1">
        <v>127</v>
      </c>
      <c r="E8628" s="1" t="s">
        <v>1662</v>
      </c>
      <c r="F8628" s="1" t="s">
        <v>231</v>
      </c>
      <c r="G8628" s="1" t="s">
        <v>175</v>
      </c>
      <c r="H8628" s="1" t="s">
        <v>240</v>
      </c>
    </row>
    <row r="8629" spans="1:8" x14ac:dyDescent="0.25">
      <c r="A8629" s="1">
        <v>460128</v>
      </c>
      <c r="B8629" s="1" t="s">
        <v>1532</v>
      </c>
      <c r="C8629" s="1">
        <v>106617203</v>
      </c>
      <c r="D8629" s="1">
        <v>128</v>
      </c>
      <c r="E8629" s="1" t="s">
        <v>1663</v>
      </c>
      <c r="F8629" s="1" t="s">
        <v>231</v>
      </c>
      <c r="G8629" s="1" t="s">
        <v>175</v>
      </c>
      <c r="H8629" s="1" t="s">
        <v>240</v>
      </c>
    </row>
    <row r="8630" spans="1:8" x14ac:dyDescent="0.25">
      <c r="A8630" s="1">
        <v>460129</v>
      </c>
      <c r="B8630" s="1" t="s">
        <v>1532</v>
      </c>
      <c r="C8630" s="1">
        <v>106618603</v>
      </c>
      <c r="D8630" s="1">
        <v>129</v>
      </c>
      <c r="E8630" s="1" t="s">
        <v>1664</v>
      </c>
      <c r="F8630" s="1" t="s">
        <v>231</v>
      </c>
      <c r="G8630" s="1" t="s">
        <v>175</v>
      </c>
      <c r="H8630" s="1" t="s">
        <v>240</v>
      </c>
    </row>
    <row r="8631" spans="1:8" x14ac:dyDescent="0.25">
      <c r="A8631" s="1">
        <v>460130</v>
      </c>
      <c r="B8631" s="1" t="s">
        <v>1532</v>
      </c>
      <c r="C8631" s="1">
        <v>107650603</v>
      </c>
      <c r="D8631" s="1">
        <v>130</v>
      </c>
      <c r="E8631" s="1" t="s">
        <v>1665</v>
      </c>
      <c r="F8631" s="1" t="s">
        <v>228</v>
      </c>
      <c r="G8631" s="1" t="s">
        <v>176</v>
      </c>
      <c r="H8631" s="1" t="s">
        <v>240</v>
      </c>
    </row>
    <row r="8632" spans="1:8" x14ac:dyDescent="0.25">
      <c r="A8632" s="1">
        <v>460131</v>
      </c>
      <c r="B8632" s="1" t="s">
        <v>1532</v>
      </c>
      <c r="C8632" s="1">
        <v>107650703</v>
      </c>
      <c r="D8632" s="1">
        <v>131</v>
      </c>
      <c r="E8632" s="1" t="s">
        <v>1666</v>
      </c>
      <c r="F8632" s="1" t="s">
        <v>228</v>
      </c>
      <c r="G8632" s="1" t="s">
        <v>176</v>
      </c>
      <c r="H8632" s="1" t="s">
        <v>240</v>
      </c>
    </row>
    <row r="8633" spans="1:8" x14ac:dyDescent="0.25">
      <c r="A8633" s="1">
        <v>460132</v>
      </c>
      <c r="B8633" s="1" t="s">
        <v>1532</v>
      </c>
      <c r="C8633" s="1">
        <v>107651603</v>
      </c>
      <c r="D8633" s="1">
        <v>132</v>
      </c>
      <c r="E8633" s="1" t="s">
        <v>1667</v>
      </c>
      <c r="F8633" s="1" t="s">
        <v>228</v>
      </c>
      <c r="G8633" s="1" t="s">
        <v>176</v>
      </c>
      <c r="H8633" s="1" t="s">
        <v>240</v>
      </c>
    </row>
    <row r="8634" spans="1:8" x14ac:dyDescent="0.25">
      <c r="A8634" s="1">
        <v>460133</v>
      </c>
      <c r="B8634" s="1" t="s">
        <v>1532</v>
      </c>
      <c r="C8634" s="1">
        <v>107652603</v>
      </c>
      <c r="D8634" s="1">
        <v>133</v>
      </c>
      <c r="E8634" s="1" t="s">
        <v>1668</v>
      </c>
      <c r="F8634" s="1" t="s">
        <v>228</v>
      </c>
      <c r="G8634" s="1" t="s">
        <v>176</v>
      </c>
      <c r="H8634" s="1" t="s">
        <v>240</v>
      </c>
    </row>
    <row r="8635" spans="1:8" x14ac:dyDescent="0.25">
      <c r="A8635" s="1">
        <v>460134</v>
      </c>
      <c r="B8635" s="1" t="s">
        <v>1532</v>
      </c>
      <c r="C8635" s="1">
        <v>107653102</v>
      </c>
      <c r="D8635" s="1">
        <v>134</v>
      </c>
      <c r="E8635" s="1" t="s">
        <v>1669</v>
      </c>
      <c r="F8635" s="1" t="s">
        <v>228</v>
      </c>
      <c r="G8635" s="1" t="s">
        <v>176</v>
      </c>
      <c r="H8635" s="1" t="s">
        <v>240</v>
      </c>
    </row>
    <row r="8636" spans="1:8" x14ac:dyDescent="0.25">
      <c r="A8636" s="1">
        <v>460135</v>
      </c>
      <c r="B8636" s="1" t="s">
        <v>1532</v>
      </c>
      <c r="C8636" s="1">
        <v>107653203</v>
      </c>
      <c r="D8636" s="1">
        <v>135</v>
      </c>
      <c r="E8636" s="1" t="s">
        <v>1670</v>
      </c>
      <c r="F8636" s="1" t="s">
        <v>228</v>
      </c>
      <c r="G8636" s="1" t="s">
        <v>176</v>
      </c>
      <c r="H8636" s="1" t="s">
        <v>240</v>
      </c>
    </row>
    <row r="8637" spans="1:8" x14ac:dyDescent="0.25">
      <c r="A8637" s="1">
        <v>460136</v>
      </c>
      <c r="B8637" s="1" t="s">
        <v>1532</v>
      </c>
      <c r="C8637" s="1">
        <v>107653802</v>
      </c>
      <c r="D8637" s="1">
        <v>136</v>
      </c>
      <c r="E8637" s="1" t="s">
        <v>1671</v>
      </c>
      <c r="F8637" s="1" t="s">
        <v>228</v>
      </c>
      <c r="G8637" s="1" t="s">
        <v>176</v>
      </c>
      <c r="H8637" s="1" t="s">
        <v>240</v>
      </c>
    </row>
    <row r="8638" spans="1:8" x14ac:dyDescent="0.25">
      <c r="A8638" s="1">
        <v>460137</v>
      </c>
      <c r="B8638" s="1" t="s">
        <v>1532</v>
      </c>
      <c r="C8638" s="1">
        <v>107654103</v>
      </c>
      <c r="D8638" s="1">
        <v>137</v>
      </c>
      <c r="E8638" s="1" t="s">
        <v>1672</v>
      </c>
      <c r="F8638" s="1" t="s">
        <v>228</v>
      </c>
      <c r="G8638" s="1" t="s">
        <v>176</v>
      </c>
      <c r="H8638" s="1" t="s">
        <v>240</v>
      </c>
    </row>
    <row r="8639" spans="1:8" x14ac:dyDescent="0.25">
      <c r="A8639" s="1">
        <v>460138</v>
      </c>
      <c r="B8639" s="1" t="s">
        <v>1532</v>
      </c>
      <c r="C8639" s="1">
        <v>107654403</v>
      </c>
      <c r="D8639" s="1">
        <v>138</v>
      </c>
      <c r="E8639" s="1" t="s">
        <v>1673</v>
      </c>
      <c r="F8639" s="1" t="s">
        <v>228</v>
      </c>
      <c r="G8639" s="1" t="s">
        <v>176</v>
      </c>
      <c r="H8639" s="1" t="s">
        <v>240</v>
      </c>
    </row>
    <row r="8640" spans="1:8" x14ac:dyDescent="0.25">
      <c r="A8640" s="1">
        <v>460139</v>
      </c>
      <c r="B8640" s="1" t="s">
        <v>1532</v>
      </c>
      <c r="C8640" s="1">
        <v>107654903</v>
      </c>
      <c r="D8640" s="1">
        <v>139</v>
      </c>
      <c r="E8640" s="1" t="s">
        <v>1674</v>
      </c>
      <c r="F8640" s="1" t="s">
        <v>228</v>
      </c>
      <c r="G8640" s="1" t="s">
        <v>176</v>
      </c>
      <c r="H8640" s="1" t="s">
        <v>240</v>
      </c>
    </row>
    <row r="8641" spans="1:8" x14ac:dyDescent="0.25">
      <c r="A8641" s="1">
        <v>460140</v>
      </c>
      <c r="B8641" s="1" t="s">
        <v>1532</v>
      </c>
      <c r="C8641" s="1">
        <v>107655803</v>
      </c>
      <c r="D8641" s="1">
        <v>140</v>
      </c>
      <c r="E8641" s="1" t="s">
        <v>1675</v>
      </c>
      <c r="F8641" s="1" t="s">
        <v>228</v>
      </c>
      <c r="G8641" s="1" t="s">
        <v>176</v>
      </c>
      <c r="H8641" s="1" t="s">
        <v>240</v>
      </c>
    </row>
    <row r="8642" spans="1:8" x14ac:dyDescent="0.25">
      <c r="A8642" s="1">
        <v>460141</v>
      </c>
      <c r="B8642" s="1" t="s">
        <v>1532</v>
      </c>
      <c r="C8642" s="1">
        <v>107655903</v>
      </c>
      <c r="D8642" s="1">
        <v>141</v>
      </c>
      <c r="E8642" s="1" t="s">
        <v>1676</v>
      </c>
      <c r="F8642" s="1" t="s">
        <v>228</v>
      </c>
      <c r="G8642" s="1" t="s">
        <v>176</v>
      </c>
      <c r="H8642" s="1" t="s">
        <v>240</v>
      </c>
    </row>
    <row r="8643" spans="1:8" x14ac:dyDescent="0.25">
      <c r="A8643" s="1">
        <v>460142</v>
      </c>
      <c r="B8643" s="1" t="s">
        <v>1532</v>
      </c>
      <c r="C8643" s="1">
        <v>107656303</v>
      </c>
      <c r="D8643" s="1">
        <v>142</v>
      </c>
      <c r="E8643" s="1" t="s">
        <v>1677</v>
      </c>
      <c r="F8643" s="1" t="s">
        <v>228</v>
      </c>
      <c r="G8643" s="1" t="s">
        <v>176</v>
      </c>
      <c r="H8643" s="1" t="s">
        <v>240</v>
      </c>
    </row>
    <row r="8644" spans="1:8" x14ac:dyDescent="0.25">
      <c r="A8644" s="1">
        <v>460143</v>
      </c>
      <c r="B8644" s="1" t="s">
        <v>1532</v>
      </c>
      <c r="C8644" s="1">
        <v>107656502</v>
      </c>
      <c r="D8644" s="1">
        <v>143</v>
      </c>
      <c r="E8644" s="1" t="s">
        <v>1678</v>
      </c>
      <c r="F8644" s="1" t="s">
        <v>228</v>
      </c>
      <c r="G8644" s="1" t="s">
        <v>176</v>
      </c>
      <c r="H8644" s="1" t="s">
        <v>240</v>
      </c>
    </row>
    <row r="8645" spans="1:8" x14ac:dyDescent="0.25">
      <c r="A8645" s="1">
        <v>460144</v>
      </c>
      <c r="B8645" s="1" t="s">
        <v>1532</v>
      </c>
      <c r="C8645" s="1">
        <v>107657103</v>
      </c>
      <c r="D8645" s="1">
        <v>144</v>
      </c>
      <c r="E8645" s="1" t="s">
        <v>1679</v>
      </c>
      <c r="F8645" s="1" t="s">
        <v>228</v>
      </c>
      <c r="G8645" s="1" t="s">
        <v>176</v>
      </c>
      <c r="H8645" s="1" t="s">
        <v>240</v>
      </c>
    </row>
    <row r="8646" spans="1:8" x14ac:dyDescent="0.25">
      <c r="A8646" s="1">
        <v>460145</v>
      </c>
      <c r="B8646" s="1" t="s">
        <v>1532</v>
      </c>
      <c r="C8646" s="1">
        <v>107657503</v>
      </c>
      <c r="D8646" s="1">
        <v>145</v>
      </c>
      <c r="E8646" s="1" t="s">
        <v>1680</v>
      </c>
      <c r="F8646" s="1" t="s">
        <v>228</v>
      </c>
      <c r="G8646" s="1" t="s">
        <v>176</v>
      </c>
      <c r="H8646" s="1" t="s">
        <v>240</v>
      </c>
    </row>
    <row r="8647" spans="1:8" x14ac:dyDescent="0.25">
      <c r="A8647" s="1">
        <v>460146</v>
      </c>
      <c r="B8647" s="1" t="s">
        <v>1532</v>
      </c>
      <c r="C8647" s="1">
        <v>107658903</v>
      </c>
      <c r="D8647" s="1">
        <v>146</v>
      </c>
      <c r="E8647" s="1" t="s">
        <v>1681</v>
      </c>
      <c r="F8647" s="1" t="s">
        <v>228</v>
      </c>
      <c r="G8647" s="1" t="s">
        <v>176</v>
      </c>
      <c r="H8647" s="1" t="s">
        <v>240</v>
      </c>
    </row>
    <row r="8648" spans="1:8" x14ac:dyDescent="0.25">
      <c r="A8648" s="1">
        <v>460147</v>
      </c>
      <c r="B8648" s="1" t="s">
        <v>1532</v>
      </c>
      <c r="C8648" s="1">
        <v>108051003</v>
      </c>
      <c r="D8648" s="1">
        <v>147</v>
      </c>
      <c r="E8648" s="1" t="s">
        <v>1682</v>
      </c>
      <c r="F8648" s="1" t="s">
        <v>233</v>
      </c>
      <c r="G8648" s="1" t="s">
        <v>177</v>
      </c>
      <c r="H8648" s="1" t="s">
        <v>240</v>
      </c>
    </row>
    <row r="8649" spans="1:8" x14ac:dyDescent="0.25">
      <c r="A8649" s="1">
        <v>460148</v>
      </c>
      <c r="B8649" s="1" t="s">
        <v>1532</v>
      </c>
      <c r="C8649" s="1">
        <v>108051503</v>
      </c>
      <c r="D8649" s="1">
        <v>148</v>
      </c>
      <c r="E8649" s="1" t="s">
        <v>1683</v>
      </c>
      <c r="F8649" s="1" t="s">
        <v>233</v>
      </c>
      <c r="G8649" s="1" t="s">
        <v>177</v>
      </c>
      <c r="H8649" s="1" t="s">
        <v>240</v>
      </c>
    </row>
    <row r="8650" spans="1:8" x14ac:dyDescent="0.25">
      <c r="A8650" s="1">
        <v>460149</v>
      </c>
      <c r="B8650" s="1" t="s">
        <v>1532</v>
      </c>
      <c r="C8650" s="1">
        <v>108053003</v>
      </c>
      <c r="D8650" s="1">
        <v>149</v>
      </c>
      <c r="E8650" s="1" t="s">
        <v>1684</v>
      </c>
      <c r="F8650" s="1" t="s">
        <v>233</v>
      </c>
      <c r="G8650" s="1" t="s">
        <v>177</v>
      </c>
      <c r="H8650" s="1" t="s">
        <v>240</v>
      </c>
    </row>
    <row r="8651" spans="1:8" x14ac:dyDescent="0.25">
      <c r="A8651" s="1">
        <v>460150</v>
      </c>
      <c r="B8651" s="1" t="s">
        <v>1532</v>
      </c>
      <c r="C8651" s="1">
        <v>108056004</v>
      </c>
      <c r="D8651" s="1">
        <v>150</v>
      </c>
      <c r="E8651" s="1" t="s">
        <v>1685</v>
      </c>
      <c r="F8651" s="1" t="s">
        <v>233</v>
      </c>
      <c r="G8651" s="1" t="s">
        <v>177</v>
      </c>
      <c r="H8651" s="1" t="s">
        <v>240</v>
      </c>
    </row>
    <row r="8652" spans="1:8" x14ac:dyDescent="0.25">
      <c r="A8652" s="1">
        <v>460151</v>
      </c>
      <c r="B8652" s="1" t="s">
        <v>1532</v>
      </c>
      <c r="C8652" s="1">
        <v>108058003</v>
      </c>
      <c r="D8652" s="1">
        <v>151</v>
      </c>
      <c r="E8652" s="1" t="s">
        <v>1686</v>
      </c>
      <c r="F8652" s="1" t="s">
        <v>233</v>
      </c>
      <c r="G8652" s="1" t="s">
        <v>177</v>
      </c>
      <c r="H8652" s="1" t="s">
        <v>240</v>
      </c>
    </row>
    <row r="8653" spans="1:8" x14ac:dyDescent="0.25">
      <c r="A8653" s="1">
        <v>460152</v>
      </c>
      <c r="B8653" s="1" t="s">
        <v>1532</v>
      </c>
      <c r="C8653" s="1">
        <v>108070502</v>
      </c>
      <c r="D8653" s="1">
        <v>152</v>
      </c>
      <c r="E8653" s="1" t="s">
        <v>1687</v>
      </c>
      <c r="F8653" s="1" t="s">
        <v>232</v>
      </c>
      <c r="G8653" s="1" t="s">
        <v>178</v>
      </c>
      <c r="H8653" s="1" t="s">
        <v>240</v>
      </c>
    </row>
    <row r="8654" spans="1:8" x14ac:dyDescent="0.25">
      <c r="A8654" s="1">
        <v>460153</v>
      </c>
      <c r="B8654" s="1" t="s">
        <v>1532</v>
      </c>
      <c r="C8654" s="1">
        <v>108071003</v>
      </c>
      <c r="D8654" s="1">
        <v>153</v>
      </c>
      <c r="E8654" s="1" t="s">
        <v>1688</v>
      </c>
      <c r="F8654" s="1" t="s">
        <v>232</v>
      </c>
      <c r="G8654" s="1" t="s">
        <v>178</v>
      </c>
      <c r="H8654" s="1" t="s">
        <v>240</v>
      </c>
    </row>
    <row r="8655" spans="1:8" x14ac:dyDescent="0.25">
      <c r="A8655" s="1">
        <v>460154</v>
      </c>
      <c r="B8655" s="1" t="s">
        <v>1532</v>
      </c>
      <c r="C8655" s="1">
        <v>108071504</v>
      </c>
      <c r="D8655" s="1">
        <v>154</v>
      </c>
      <c r="E8655" s="1" t="s">
        <v>1689</v>
      </c>
      <c r="F8655" s="1" t="s">
        <v>232</v>
      </c>
      <c r="G8655" s="1" t="s">
        <v>178</v>
      </c>
      <c r="H8655" s="1" t="s">
        <v>240</v>
      </c>
    </row>
    <row r="8656" spans="1:8" x14ac:dyDescent="0.25">
      <c r="A8656" s="1">
        <v>460155</v>
      </c>
      <c r="B8656" s="1" t="s">
        <v>1532</v>
      </c>
      <c r="C8656" s="1">
        <v>108073503</v>
      </c>
      <c r="D8656" s="1">
        <v>155</v>
      </c>
      <c r="E8656" s="1" t="s">
        <v>1690</v>
      </c>
      <c r="F8656" s="1" t="s">
        <v>232</v>
      </c>
      <c r="G8656" s="1" t="s">
        <v>178</v>
      </c>
      <c r="H8656" s="1" t="s">
        <v>240</v>
      </c>
    </row>
    <row r="8657" spans="1:8" x14ac:dyDescent="0.25">
      <c r="A8657" s="1">
        <v>460156</v>
      </c>
      <c r="B8657" s="1" t="s">
        <v>1532</v>
      </c>
      <c r="C8657" s="1">
        <v>108077503</v>
      </c>
      <c r="D8657" s="1">
        <v>156</v>
      </c>
      <c r="E8657" s="1" t="s">
        <v>1691</v>
      </c>
      <c r="F8657" s="1" t="s">
        <v>232</v>
      </c>
      <c r="G8657" s="1" t="s">
        <v>178</v>
      </c>
      <c r="H8657" s="1" t="s">
        <v>240</v>
      </c>
    </row>
    <row r="8658" spans="1:8" x14ac:dyDescent="0.25">
      <c r="A8658" s="1">
        <v>460157</v>
      </c>
      <c r="B8658" s="1" t="s">
        <v>1532</v>
      </c>
      <c r="C8658" s="1">
        <v>108078003</v>
      </c>
      <c r="D8658" s="1">
        <v>157</v>
      </c>
      <c r="E8658" s="1" t="s">
        <v>1692</v>
      </c>
      <c r="F8658" s="1" t="s">
        <v>232</v>
      </c>
      <c r="G8658" s="1" t="s">
        <v>178</v>
      </c>
      <c r="H8658" s="1" t="s">
        <v>240</v>
      </c>
    </row>
    <row r="8659" spans="1:8" x14ac:dyDescent="0.25">
      <c r="A8659" s="1">
        <v>460158</v>
      </c>
      <c r="B8659" s="1" t="s">
        <v>1532</v>
      </c>
      <c r="C8659" s="1">
        <v>108079004</v>
      </c>
      <c r="D8659" s="1">
        <v>158</v>
      </c>
      <c r="E8659" s="1" t="s">
        <v>1693</v>
      </c>
      <c r="F8659" s="1" t="s">
        <v>232</v>
      </c>
      <c r="G8659" s="1" t="s">
        <v>178</v>
      </c>
      <c r="H8659" s="1" t="s">
        <v>240</v>
      </c>
    </row>
    <row r="8660" spans="1:8" x14ac:dyDescent="0.25">
      <c r="A8660" s="1">
        <v>460159</v>
      </c>
      <c r="B8660" s="1" t="s">
        <v>1532</v>
      </c>
      <c r="C8660" s="1">
        <v>108110603</v>
      </c>
      <c r="D8660" s="1">
        <v>159</v>
      </c>
      <c r="E8660" s="1" t="s">
        <v>1694</v>
      </c>
      <c r="F8660" s="1" t="s">
        <v>233</v>
      </c>
      <c r="G8660" s="1" t="s">
        <v>179</v>
      </c>
      <c r="H8660" s="1" t="s">
        <v>240</v>
      </c>
    </row>
    <row r="8661" spans="1:8" x14ac:dyDescent="0.25">
      <c r="A8661" s="1">
        <v>460160</v>
      </c>
      <c r="B8661" s="1" t="s">
        <v>1532</v>
      </c>
      <c r="C8661" s="1">
        <v>108111203</v>
      </c>
      <c r="D8661" s="1">
        <v>160</v>
      </c>
      <c r="E8661" s="1" t="s">
        <v>1695</v>
      </c>
      <c r="F8661" s="1" t="s">
        <v>233</v>
      </c>
      <c r="G8661" s="1" t="s">
        <v>179</v>
      </c>
      <c r="H8661" s="1" t="s">
        <v>240</v>
      </c>
    </row>
    <row r="8662" spans="1:8" x14ac:dyDescent="0.25">
      <c r="A8662" s="1">
        <v>460161</v>
      </c>
      <c r="B8662" s="1" t="s">
        <v>1532</v>
      </c>
      <c r="C8662" s="1">
        <v>108111303</v>
      </c>
      <c r="D8662" s="1">
        <v>161</v>
      </c>
      <c r="E8662" s="1" t="s">
        <v>1696</v>
      </c>
      <c r="F8662" s="1" t="s">
        <v>233</v>
      </c>
      <c r="G8662" s="1" t="s">
        <v>179</v>
      </c>
      <c r="H8662" s="1" t="s">
        <v>240</v>
      </c>
    </row>
    <row r="8663" spans="1:8" x14ac:dyDescent="0.25">
      <c r="A8663" s="1">
        <v>460162</v>
      </c>
      <c r="B8663" s="1" t="s">
        <v>1532</v>
      </c>
      <c r="C8663" s="1">
        <v>108111403</v>
      </c>
      <c r="D8663" s="1">
        <v>162</v>
      </c>
      <c r="E8663" s="1" t="s">
        <v>1697</v>
      </c>
      <c r="F8663" s="1" t="s">
        <v>233</v>
      </c>
      <c r="G8663" s="1" t="s">
        <v>179</v>
      </c>
      <c r="H8663" s="1" t="s">
        <v>240</v>
      </c>
    </row>
    <row r="8664" spans="1:8" x14ac:dyDescent="0.25">
      <c r="A8664" s="1">
        <v>460163</v>
      </c>
      <c r="B8664" s="1" t="s">
        <v>1532</v>
      </c>
      <c r="C8664" s="1">
        <v>108112003</v>
      </c>
      <c r="D8664" s="1">
        <v>163</v>
      </c>
      <c r="E8664" s="1" t="s">
        <v>1698</v>
      </c>
      <c r="F8664" s="1" t="s">
        <v>233</v>
      </c>
      <c r="G8664" s="1" t="s">
        <v>179</v>
      </c>
      <c r="H8664" s="1" t="s">
        <v>240</v>
      </c>
    </row>
    <row r="8665" spans="1:8" x14ac:dyDescent="0.25">
      <c r="A8665" s="1">
        <v>460164</v>
      </c>
      <c r="B8665" s="1" t="s">
        <v>1532</v>
      </c>
      <c r="C8665" s="1">
        <v>108112203</v>
      </c>
      <c r="D8665" s="1">
        <v>164</v>
      </c>
      <c r="E8665" s="1" t="s">
        <v>1699</v>
      </c>
      <c r="F8665" s="1" t="s">
        <v>233</v>
      </c>
      <c r="G8665" s="1" t="s">
        <v>179</v>
      </c>
      <c r="H8665" s="1" t="s">
        <v>240</v>
      </c>
    </row>
    <row r="8666" spans="1:8" x14ac:dyDescent="0.25">
      <c r="A8666" s="1">
        <v>460165</v>
      </c>
      <c r="B8666" s="1" t="s">
        <v>1532</v>
      </c>
      <c r="C8666" s="1">
        <v>108112502</v>
      </c>
      <c r="D8666" s="1">
        <v>165</v>
      </c>
      <c r="E8666" s="1" t="s">
        <v>1700</v>
      </c>
      <c r="F8666" s="1" t="s">
        <v>233</v>
      </c>
      <c r="G8666" s="1" t="s">
        <v>179</v>
      </c>
      <c r="H8666" s="1" t="s">
        <v>240</v>
      </c>
    </row>
    <row r="8667" spans="1:8" x14ac:dyDescent="0.25">
      <c r="A8667" s="1">
        <v>460166</v>
      </c>
      <c r="B8667" s="1" t="s">
        <v>1532</v>
      </c>
      <c r="C8667" s="1">
        <v>108114503</v>
      </c>
      <c r="D8667" s="1">
        <v>166</v>
      </c>
      <c r="E8667" s="1" t="s">
        <v>1701</v>
      </c>
      <c r="F8667" s="1" t="s">
        <v>233</v>
      </c>
      <c r="G8667" s="1" t="s">
        <v>179</v>
      </c>
      <c r="H8667" s="1" t="s">
        <v>240</v>
      </c>
    </row>
    <row r="8668" spans="1:8" x14ac:dyDescent="0.25">
      <c r="A8668" s="1">
        <v>460167</v>
      </c>
      <c r="B8668" s="1" t="s">
        <v>1532</v>
      </c>
      <c r="C8668" s="1">
        <v>108116003</v>
      </c>
      <c r="D8668" s="1">
        <v>167</v>
      </c>
      <c r="E8668" s="1" t="s">
        <v>1702</v>
      </c>
      <c r="F8668" s="1" t="s">
        <v>233</v>
      </c>
      <c r="G8668" s="1" t="s">
        <v>179</v>
      </c>
      <c r="H8668" s="1" t="s">
        <v>240</v>
      </c>
    </row>
    <row r="8669" spans="1:8" x14ac:dyDescent="0.25">
      <c r="A8669" s="1">
        <v>460168</v>
      </c>
      <c r="B8669" s="1" t="s">
        <v>1532</v>
      </c>
      <c r="C8669" s="1">
        <v>108116303</v>
      </c>
      <c r="D8669" s="1">
        <v>168</v>
      </c>
      <c r="E8669" s="1" t="s">
        <v>1703</v>
      </c>
      <c r="F8669" s="1" t="s">
        <v>233</v>
      </c>
      <c r="G8669" s="1" t="s">
        <v>179</v>
      </c>
      <c r="H8669" s="1" t="s">
        <v>240</v>
      </c>
    </row>
    <row r="8670" spans="1:8" x14ac:dyDescent="0.25">
      <c r="A8670" s="1">
        <v>460169</v>
      </c>
      <c r="B8670" s="1" t="s">
        <v>1532</v>
      </c>
      <c r="C8670" s="1">
        <v>108116503</v>
      </c>
      <c r="D8670" s="1">
        <v>169</v>
      </c>
      <c r="E8670" s="1" t="s">
        <v>1704</v>
      </c>
      <c r="F8670" s="1" t="s">
        <v>233</v>
      </c>
      <c r="G8670" s="1" t="s">
        <v>179</v>
      </c>
      <c r="H8670" s="1" t="s">
        <v>240</v>
      </c>
    </row>
    <row r="8671" spans="1:8" x14ac:dyDescent="0.25">
      <c r="A8671" s="1">
        <v>460170</v>
      </c>
      <c r="B8671" s="1" t="s">
        <v>1532</v>
      </c>
      <c r="C8671" s="1">
        <v>108118503</v>
      </c>
      <c r="D8671" s="1">
        <v>170</v>
      </c>
      <c r="E8671" s="1" t="s">
        <v>1705</v>
      </c>
      <c r="F8671" s="1" t="s">
        <v>233</v>
      </c>
      <c r="G8671" s="1" t="s">
        <v>179</v>
      </c>
      <c r="H8671" s="1" t="s">
        <v>240</v>
      </c>
    </row>
    <row r="8672" spans="1:8" x14ac:dyDescent="0.25">
      <c r="A8672" s="1">
        <v>460171</v>
      </c>
      <c r="B8672" s="1" t="s">
        <v>1532</v>
      </c>
      <c r="C8672" s="1">
        <v>108561003</v>
      </c>
      <c r="D8672" s="1">
        <v>171</v>
      </c>
      <c r="E8672" s="1" t="s">
        <v>1706</v>
      </c>
      <c r="F8672" s="1" t="s">
        <v>233</v>
      </c>
      <c r="G8672" s="1" t="s">
        <v>180</v>
      </c>
      <c r="H8672" s="1" t="s">
        <v>240</v>
      </c>
    </row>
    <row r="8673" spans="1:8" x14ac:dyDescent="0.25">
      <c r="A8673" s="1">
        <v>460172</v>
      </c>
      <c r="B8673" s="1" t="s">
        <v>1532</v>
      </c>
      <c r="C8673" s="1">
        <v>108561803</v>
      </c>
      <c r="D8673" s="1">
        <v>172</v>
      </c>
      <c r="E8673" s="1" t="s">
        <v>1707</v>
      </c>
      <c r="F8673" s="1" t="s">
        <v>233</v>
      </c>
      <c r="G8673" s="1" t="s">
        <v>180</v>
      </c>
      <c r="H8673" s="1" t="s">
        <v>240</v>
      </c>
    </row>
    <row r="8674" spans="1:8" x14ac:dyDescent="0.25">
      <c r="A8674" s="1">
        <v>460173</v>
      </c>
      <c r="B8674" s="1" t="s">
        <v>1532</v>
      </c>
      <c r="C8674" s="1">
        <v>108565203</v>
      </c>
      <c r="D8674" s="1">
        <v>173</v>
      </c>
      <c r="E8674" s="1" t="s">
        <v>1708</v>
      </c>
      <c r="F8674" s="1" t="s">
        <v>233</v>
      </c>
      <c r="G8674" s="1" t="s">
        <v>180</v>
      </c>
      <c r="H8674" s="1" t="s">
        <v>240</v>
      </c>
    </row>
    <row r="8675" spans="1:8" x14ac:dyDescent="0.25">
      <c r="A8675" s="1">
        <v>460174</v>
      </c>
      <c r="B8675" s="1" t="s">
        <v>1532</v>
      </c>
      <c r="C8675" s="1">
        <v>108565503</v>
      </c>
      <c r="D8675" s="1">
        <v>174</v>
      </c>
      <c r="E8675" s="1" t="s">
        <v>1709</v>
      </c>
      <c r="F8675" s="1" t="s">
        <v>233</v>
      </c>
      <c r="G8675" s="1" t="s">
        <v>180</v>
      </c>
      <c r="H8675" s="1" t="s">
        <v>240</v>
      </c>
    </row>
    <row r="8676" spans="1:8" x14ac:dyDescent="0.25">
      <c r="A8676" s="1">
        <v>460175</v>
      </c>
      <c r="B8676" s="1" t="s">
        <v>1532</v>
      </c>
      <c r="C8676" s="1">
        <v>108566303</v>
      </c>
      <c r="D8676" s="1">
        <v>175</v>
      </c>
      <c r="E8676" s="1" t="s">
        <v>1710</v>
      </c>
      <c r="F8676" s="1" t="s">
        <v>233</v>
      </c>
      <c r="G8676" s="1" t="s">
        <v>180</v>
      </c>
      <c r="H8676" s="1" t="s">
        <v>240</v>
      </c>
    </row>
    <row r="8677" spans="1:8" x14ac:dyDescent="0.25">
      <c r="A8677" s="1">
        <v>460176</v>
      </c>
      <c r="B8677" s="1" t="s">
        <v>1532</v>
      </c>
      <c r="C8677" s="1">
        <v>108567004</v>
      </c>
      <c r="D8677" s="1">
        <v>176</v>
      </c>
      <c r="E8677" s="1" t="s">
        <v>1711</v>
      </c>
      <c r="F8677" s="1" t="s">
        <v>233</v>
      </c>
      <c r="G8677" s="1" t="s">
        <v>180</v>
      </c>
      <c r="H8677" s="1" t="s">
        <v>240</v>
      </c>
    </row>
    <row r="8678" spans="1:8" x14ac:dyDescent="0.25">
      <c r="A8678" s="1">
        <v>460177</v>
      </c>
      <c r="B8678" s="1" t="s">
        <v>1532</v>
      </c>
      <c r="C8678" s="1">
        <v>108567204</v>
      </c>
      <c r="D8678" s="1">
        <v>177</v>
      </c>
      <c r="E8678" s="1" t="s">
        <v>1712</v>
      </c>
      <c r="F8678" s="1" t="s">
        <v>233</v>
      </c>
      <c r="G8678" s="1" t="s">
        <v>180</v>
      </c>
      <c r="H8678" s="1" t="s">
        <v>240</v>
      </c>
    </row>
    <row r="8679" spans="1:8" x14ac:dyDescent="0.25">
      <c r="A8679" s="1">
        <v>460178</v>
      </c>
      <c r="B8679" s="1" t="s">
        <v>1532</v>
      </c>
      <c r="C8679" s="1">
        <v>108567404</v>
      </c>
      <c r="D8679" s="1">
        <v>178</v>
      </c>
      <c r="E8679" s="1" t="s">
        <v>1713</v>
      </c>
      <c r="F8679" s="1" t="s">
        <v>233</v>
      </c>
      <c r="G8679" s="1" t="s">
        <v>180</v>
      </c>
      <c r="H8679" s="1" t="s">
        <v>240</v>
      </c>
    </row>
    <row r="8680" spans="1:8" x14ac:dyDescent="0.25">
      <c r="A8680" s="1">
        <v>460179</v>
      </c>
      <c r="B8680" s="1" t="s">
        <v>1532</v>
      </c>
      <c r="C8680" s="1">
        <v>108567703</v>
      </c>
      <c r="D8680" s="1">
        <v>179</v>
      </c>
      <c r="E8680" s="1" t="s">
        <v>1714</v>
      </c>
      <c r="F8680" s="1" t="s">
        <v>233</v>
      </c>
      <c r="G8680" s="1" t="s">
        <v>180</v>
      </c>
      <c r="H8680" s="1" t="s">
        <v>240</v>
      </c>
    </row>
    <row r="8681" spans="1:8" x14ac:dyDescent="0.25">
      <c r="A8681" s="1">
        <v>460180</v>
      </c>
      <c r="B8681" s="1" t="s">
        <v>1532</v>
      </c>
      <c r="C8681" s="1">
        <v>108568404</v>
      </c>
      <c r="D8681" s="1">
        <v>180</v>
      </c>
      <c r="E8681" s="1" t="s">
        <v>1715</v>
      </c>
      <c r="F8681" s="1" t="s">
        <v>233</v>
      </c>
      <c r="G8681" s="1" t="s">
        <v>180</v>
      </c>
      <c r="H8681" s="1" t="s">
        <v>240</v>
      </c>
    </row>
    <row r="8682" spans="1:8" x14ac:dyDescent="0.25">
      <c r="A8682" s="1">
        <v>460181</v>
      </c>
      <c r="B8682" s="1" t="s">
        <v>1532</v>
      </c>
      <c r="C8682" s="1">
        <v>108569103</v>
      </c>
      <c r="D8682" s="1">
        <v>181</v>
      </c>
      <c r="E8682" s="1" t="s">
        <v>1716</v>
      </c>
      <c r="F8682" s="1" t="s">
        <v>233</v>
      </c>
      <c r="G8682" s="1" t="s">
        <v>180</v>
      </c>
      <c r="H8682" s="1" t="s">
        <v>240</v>
      </c>
    </row>
    <row r="8683" spans="1:8" x14ac:dyDescent="0.25">
      <c r="A8683" s="1">
        <v>460182</v>
      </c>
      <c r="B8683" s="1" t="s">
        <v>1532</v>
      </c>
      <c r="C8683" s="1">
        <v>109122703</v>
      </c>
      <c r="D8683" s="1">
        <v>182</v>
      </c>
      <c r="E8683" s="1" t="s">
        <v>1717</v>
      </c>
      <c r="F8683" s="1" t="s">
        <v>232</v>
      </c>
      <c r="G8683" s="1" t="s">
        <v>181</v>
      </c>
      <c r="H8683" s="1" t="s">
        <v>240</v>
      </c>
    </row>
    <row r="8684" spans="1:8" x14ac:dyDescent="0.25">
      <c r="A8684" s="1">
        <v>460183</v>
      </c>
      <c r="B8684" s="1" t="s">
        <v>1532</v>
      </c>
      <c r="C8684" s="1">
        <v>109243503</v>
      </c>
      <c r="D8684" s="1">
        <v>183</v>
      </c>
      <c r="E8684" s="1" t="s">
        <v>1718</v>
      </c>
      <c r="F8684" s="1" t="s">
        <v>232</v>
      </c>
      <c r="G8684" s="1" t="s">
        <v>182</v>
      </c>
      <c r="H8684" s="1" t="s">
        <v>240</v>
      </c>
    </row>
    <row r="8685" spans="1:8" x14ac:dyDescent="0.25">
      <c r="A8685" s="1">
        <v>460184</v>
      </c>
      <c r="B8685" s="1" t="s">
        <v>1532</v>
      </c>
      <c r="C8685" s="1">
        <v>109246003</v>
      </c>
      <c r="D8685" s="1">
        <v>184</v>
      </c>
      <c r="E8685" s="1" t="s">
        <v>1719</v>
      </c>
      <c r="F8685" s="1" t="s">
        <v>232</v>
      </c>
      <c r="G8685" s="1" t="s">
        <v>182</v>
      </c>
      <c r="H8685" s="1" t="s">
        <v>240</v>
      </c>
    </row>
    <row r="8686" spans="1:8" x14ac:dyDescent="0.25">
      <c r="A8686" s="1">
        <v>460185</v>
      </c>
      <c r="B8686" s="1" t="s">
        <v>1532</v>
      </c>
      <c r="C8686" s="1">
        <v>109248003</v>
      </c>
      <c r="D8686" s="1">
        <v>185</v>
      </c>
      <c r="E8686" s="1" t="s">
        <v>1720</v>
      </c>
      <c r="F8686" s="1" t="s">
        <v>232</v>
      </c>
      <c r="G8686" s="1" t="s">
        <v>182</v>
      </c>
      <c r="H8686" s="1" t="s">
        <v>240</v>
      </c>
    </row>
    <row r="8687" spans="1:8" x14ac:dyDescent="0.25">
      <c r="A8687" s="1">
        <v>460186</v>
      </c>
      <c r="B8687" s="1" t="s">
        <v>1532</v>
      </c>
      <c r="C8687" s="1">
        <v>109420803</v>
      </c>
      <c r="D8687" s="1">
        <v>186</v>
      </c>
      <c r="E8687" s="1" t="s">
        <v>1721</v>
      </c>
      <c r="F8687" s="1" t="s">
        <v>232</v>
      </c>
      <c r="G8687" s="1" t="s">
        <v>2037</v>
      </c>
      <c r="H8687" s="1" t="s">
        <v>240</v>
      </c>
    </row>
    <row r="8688" spans="1:8" x14ac:dyDescent="0.25">
      <c r="A8688" s="1">
        <v>460187</v>
      </c>
      <c r="B8688" s="1" t="s">
        <v>1532</v>
      </c>
      <c r="C8688" s="1">
        <v>109422303</v>
      </c>
      <c r="D8688" s="1">
        <v>187</v>
      </c>
      <c r="E8688" s="1" t="s">
        <v>1722</v>
      </c>
      <c r="F8688" s="1" t="s">
        <v>232</v>
      </c>
      <c r="G8688" s="1" t="s">
        <v>2037</v>
      </c>
      <c r="H8688" s="1" t="s">
        <v>240</v>
      </c>
    </row>
    <row r="8689" spans="1:8" x14ac:dyDescent="0.25">
      <c r="A8689" s="1">
        <v>460188</v>
      </c>
      <c r="B8689" s="1" t="s">
        <v>1532</v>
      </c>
      <c r="C8689" s="1">
        <v>109426003</v>
      </c>
      <c r="D8689" s="1">
        <v>188</v>
      </c>
      <c r="E8689" s="1" t="s">
        <v>1723</v>
      </c>
      <c r="F8689" s="1" t="s">
        <v>232</v>
      </c>
      <c r="G8689" s="1" t="s">
        <v>2037</v>
      </c>
      <c r="H8689" s="1" t="s">
        <v>240</v>
      </c>
    </row>
    <row r="8690" spans="1:8" x14ac:dyDescent="0.25">
      <c r="A8690" s="1">
        <v>460189</v>
      </c>
      <c r="B8690" s="1" t="s">
        <v>1532</v>
      </c>
      <c r="C8690" s="1">
        <v>109426303</v>
      </c>
      <c r="D8690" s="1">
        <v>189</v>
      </c>
      <c r="E8690" s="1" t="s">
        <v>1724</v>
      </c>
      <c r="F8690" s="1" t="s">
        <v>232</v>
      </c>
      <c r="G8690" s="1" t="s">
        <v>2037</v>
      </c>
      <c r="H8690" s="1" t="s">
        <v>240</v>
      </c>
    </row>
    <row r="8691" spans="1:8" x14ac:dyDescent="0.25">
      <c r="A8691" s="1">
        <v>460190</v>
      </c>
      <c r="B8691" s="1" t="s">
        <v>1532</v>
      </c>
      <c r="C8691" s="1">
        <v>109427503</v>
      </c>
      <c r="D8691" s="1">
        <v>190</v>
      </c>
      <c r="E8691" s="1" t="s">
        <v>1725</v>
      </c>
      <c r="F8691" s="1" t="s">
        <v>232</v>
      </c>
      <c r="G8691" s="1" t="s">
        <v>2037</v>
      </c>
      <c r="H8691" s="1" t="s">
        <v>240</v>
      </c>
    </row>
    <row r="8692" spans="1:8" x14ac:dyDescent="0.25">
      <c r="A8692" s="1">
        <v>460191</v>
      </c>
      <c r="B8692" s="1" t="s">
        <v>1532</v>
      </c>
      <c r="C8692" s="1">
        <v>109530304</v>
      </c>
      <c r="D8692" s="1">
        <v>191</v>
      </c>
      <c r="E8692" s="1" t="s">
        <v>1726</v>
      </c>
      <c r="F8692" s="1" t="s">
        <v>232</v>
      </c>
      <c r="G8692" s="1" t="s">
        <v>183</v>
      </c>
      <c r="H8692" s="1" t="s">
        <v>240</v>
      </c>
    </row>
    <row r="8693" spans="1:8" x14ac:dyDescent="0.25">
      <c r="A8693" s="1">
        <v>460192</v>
      </c>
      <c r="B8693" s="1" t="s">
        <v>1532</v>
      </c>
      <c r="C8693" s="1">
        <v>109531304</v>
      </c>
      <c r="D8693" s="1">
        <v>192</v>
      </c>
      <c r="E8693" s="1" t="s">
        <v>1727</v>
      </c>
      <c r="F8693" s="1" t="s">
        <v>232</v>
      </c>
      <c r="G8693" s="1" t="s">
        <v>183</v>
      </c>
      <c r="H8693" s="1" t="s">
        <v>240</v>
      </c>
    </row>
    <row r="8694" spans="1:8" x14ac:dyDescent="0.25">
      <c r="A8694" s="1">
        <v>460193</v>
      </c>
      <c r="B8694" s="1" t="s">
        <v>1532</v>
      </c>
      <c r="C8694" s="1">
        <v>109532804</v>
      </c>
      <c r="D8694" s="1">
        <v>193</v>
      </c>
      <c r="E8694" s="1" t="s">
        <v>1728</v>
      </c>
      <c r="F8694" s="1" t="s">
        <v>232</v>
      </c>
      <c r="G8694" s="1" t="s">
        <v>183</v>
      </c>
      <c r="H8694" s="1" t="s">
        <v>240</v>
      </c>
    </row>
    <row r="8695" spans="1:8" x14ac:dyDescent="0.25">
      <c r="A8695" s="1">
        <v>460194</v>
      </c>
      <c r="B8695" s="1" t="s">
        <v>1532</v>
      </c>
      <c r="C8695" s="1">
        <v>109535504</v>
      </c>
      <c r="D8695" s="1">
        <v>194</v>
      </c>
      <c r="E8695" s="1" t="s">
        <v>1729</v>
      </c>
      <c r="F8695" s="1" t="s">
        <v>232</v>
      </c>
      <c r="G8695" s="1" t="s">
        <v>183</v>
      </c>
      <c r="H8695" s="1" t="s">
        <v>240</v>
      </c>
    </row>
    <row r="8696" spans="1:8" x14ac:dyDescent="0.25">
      <c r="A8696" s="1">
        <v>460195</v>
      </c>
      <c r="B8696" s="1" t="s">
        <v>1532</v>
      </c>
      <c r="C8696" s="1">
        <v>109537504</v>
      </c>
      <c r="D8696" s="1">
        <v>195</v>
      </c>
      <c r="E8696" s="1" t="s">
        <v>1730</v>
      </c>
      <c r="F8696" s="1" t="s">
        <v>232</v>
      </c>
      <c r="G8696" s="1" t="s">
        <v>183</v>
      </c>
      <c r="H8696" s="1" t="s">
        <v>240</v>
      </c>
    </row>
    <row r="8697" spans="1:8" x14ac:dyDescent="0.25">
      <c r="A8697" s="1">
        <v>460196</v>
      </c>
      <c r="B8697" s="1" t="s">
        <v>1532</v>
      </c>
      <c r="C8697" s="1">
        <v>110141003</v>
      </c>
      <c r="D8697" s="1">
        <v>196</v>
      </c>
      <c r="E8697" s="1" t="s">
        <v>1731</v>
      </c>
      <c r="F8697" s="1" t="s">
        <v>232</v>
      </c>
      <c r="G8697" s="1" t="s">
        <v>184</v>
      </c>
      <c r="H8697" s="1" t="s">
        <v>240</v>
      </c>
    </row>
    <row r="8698" spans="1:8" x14ac:dyDescent="0.25">
      <c r="A8698" s="1">
        <v>460197</v>
      </c>
      <c r="B8698" s="1" t="s">
        <v>1532</v>
      </c>
      <c r="C8698" s="1">
        <v>110141103</v>
      </c>
      <c r="D8698" s="1">
        <v>197</v>
      </c>
      <c r="E8698" s="1" t="s">
        <v>1732</v>
      </c>
      <c r="F8698" s="1" t="s">
        <v>232</v>
      </c>
      <c r="G8698" s="1" t="s">
        <v>184</v>
      </c>
      <c r="H8698" s="1" t="s">
        <v>240</v>
      </c>
    </row>
    <row r="8699" spans="1:8" x14ac:dyDescent="0.25">
      <c r="A8699" s="1">
        <v>460198</v>
      </c>
      <c r="B8699" s="1" t="s">
        <v>1532</v>
      </c>
      <c r="C8699" s="1">
        <v>110147003</v>
      </c>
      <c r="D8699" s="1">
        <v>198</v>
      </c>
      <c r="E8699" s="1" t="s">
        <v>1733</v>
      </c>
      <c r="F8699" s="1" t="s">
        <v>232</v>
      </c>
      <c r="G8699" s="1" t="s">
        <v>184</v>
      </c>
      <c r="H8699" s="1" t="s">
        <v>240</v>
      </c>
    </row>
    <row r="8700" spans="1:8" x14ac:dyDescent="0.25">
      <c r="A8700" s="1">
        <v>460199</v>
      </c>
      <c r="B8700" s="1" t="s">
        <v>1532</v>
      </c>
      <c r="C8700" s="1">
        <v>110148002</v>
      </c>
      <c r="D8700" s="1">
        <v>199</v>
      </c>
      <c r="E8700" s="1" t="s">
        <v>1734</v>
      </c>
      <c r="F8700" s="1" t="s">
        <v>232</v>
      </c>
      <c r="G8700" s="1" t="s">
        <v>184</v>
      </c>
      <c r="H8700" s="1" t="s">
        <v>240</v>
      </c>
    </row>
    <row r="8701" spans="1:8" x14ac:dyDescent="0.25">
      <c r="A8701" s="1">
        <v>460200</v>
      </c>
      <c r="B8701" s="1" t="s">
        <v>1532</v>
      </c>
      <c r="C8701" s="1">
        <v>110171003</v>
      </c>
      <c r="D8701" s="1">
        <v>200</v>
      </c>
      <c r="E8701" s="1" t="s">
        <v>1735</v>
      </c>
      <c r="F8701" s="1" t="s">
        <v>232</v>
      </c>
      <c r="G8701" s="1" t="s">
        <v>172</v>
      </c>
      <c r="H8701" s="1" t="s">
        <v>240</v>
      </c>
    </row>
    <row r="8702" spans="1:8" x14ac:dyDescent="0.25">
      <c r="A8702" s="1">
        <v>460201</v>
      </c>
      <c r="B8702" s="1" t="s">
        <v>1532</v>
      </c>
      <c r="C8702" s="1">
        <v>110171803</v>
      </c>
      <c r="D8702" s="1">
        <v>201</v>
      </c>
      <c r="E8702" s="1" t="s">
        <v>1736</v>
      </c>
      <c r="F8702" s="1" t="s">
        <v>232</v>
      </c>
      <c r="G8702" s="1" t="s">
        <v>172</v>
      </c>
      <c r="H8702" s="1" t="s">
        <v>240</v>
      </c>
    </row>
    <row r="8703" spans="1:8" x14ac:dyDescent="0.25">
      <c r="A8703" s="1">
        <v>460202</v>
      </c>
      <c r="B8703" s="1" t="s">
        <v>1532</v>
      </c>
      <c r="C8703" s="1">
        <v>110173003</v>
      </c>
      <c r="D8703" s="1">
        <v>202</v>
      </c>
      <c r="E8703" s="1" t="s">
        <v>1737</v>
      </c>
      <c r="F8703" s="1" t="s">
        <v>232</v>
      </c>
      <c r="G8703" s="1" t="s">
        <v>172</v>
      </c>
      <c r="H8703" s="1" t="s">
        <v>240</v>
      </c>
    </row>
    <row r="8704" spans="1:8" x14ac:dyDescent="0.25">
      <c r="A8704" s="1">
        <v>460203</v>
      </c>
      <c r="B8704" s="1" t="s">
        <v>1532</v>
      </c>
      <c r="C8704" s="1">
        <v>110173504</v>
      </c>
      <c r="D8704" s="1">
        <v>203</v>
      </c>
      <c r="E8704" s="1" t="s">
        <v>1738</v>
      </c>
      <c r="F8704" s="1" t="s">
        <v>232</v>
      </c>
      <c r="G8704" s="1" t="s">
        <v>172</v>
      </c>
      <c r="H8704" s="1" t="s">
        <v>240</v>
      </c>
    </row>
    <row r="8705" spans="1:8" x14ac:dyDescent="0.25">
      <c r="A8705" s="1">
        <v>460204</v>
      </c>
      <c r="B8705" s="1" t="s">
        <v>1532</v>
      </c>
      <c r="C8705" s="1">
        <v>110175003</v>
      </c>
      <c r="D8705" s="1">
        <v>204</v>
      </c>
      <c r="E8705" s="1" t="s">
        <v>1739</v>
      </c>
      <c r="F8705" s="1" t="s">
        <v>232</v>
      </c>
      <c r="G8705" s="1" t="s">
        <v>172</v>
      </c>
      <c r="H8705" s="1" t="s">
        <v>240</v>
      </c>
    </row>
    <row r="8706" spans="1:8" x14ac:dyDescent="0.25">
      <c r="A8706" s="1">
        <v>460205</v>
      </c>
      <c r="B8706" s="1" t="s">
        <v>1532</v>
      </c>
      <c r="C8706" s="1">
        <v>110177003</v>
      </c>
      <c r="D8706" s="1">
        <v>205</v>
      </c>
      <c r="E8706" s="1" t="s">
        <v>1740</v>
      </c>
      <c r="F8706" s="1" t="s">
        <v>232</v>
      </c>
      <c r="G8706" s="1" t="s">
        <v>172</v>
      </c>
      <c r="H8706" s="1" t="s">
        <v>240</v>
      </c>
    </row>
    <row r="8707" spans="1:8" x14ac:dyDescent="0.25">
      <c r="A8707" s="1">
        <v>460206</v>
      </c>
      <c r="B8707" s="1" t="s">
        <v>1532</v>
      </c>
      <c r="C8707" s="1">
        <v>110179003</v>
      </c>
      <c r="D8707" s="1">
        <v>206</v>
      </c>
      <c r="E8707" s="1" t="s">
        <v>1741</v>
      </c>
      <c r="F8707" s="1" t="s">
        <v>232</v>
      </c>
      <c r="G8707" s="1" t="s">
        <v>172</v>
      </c>
      <c r="H8707" s="1" t="s">
        <v>240</v>
      </c>
    </row>
    <row r="8708" spans="1:8" x14ac:dyDescent="0.25">
      <c r="A8708" s="1">
        <v>460207</v>
      </c>
      <c r="B8708" s="1" t="s">
        <v>1532</v>
      </c>
      <c r="C8708" s="1">
        <v>110183602</v>
      </c>
      <c r="D8708" s="1">
        <v>207</v>
      </c>
      <c r="E8708" s="1" t="s">
        <v>1742</v>
      </c>
      <c r="F8708" s="1" t="s">
        <v>232</v>
      </c>
      <c r="G8708" s="1" t="s">
        <v>185</v>
      </c>
      <c r="H8708" s="1" t="s">
        <v>240</v>
      </c>
    </row>
    <row r="8709" spans="1:8" x14ac:dyDescent="0.25">
      <c r="A8709" s="1">
        <v>460208</v>
      </c>
      <c r="B8709" s="1" t="s">
        <v>1532</v>
      </c>
      <c r="C8709" s="1">
        <v>111291304</v>
      </c>
      <c r="D8709" s="1">
        <v>208</v>
      </c>
      <c r="E8709" s="1" t="s">
        <v>1743</v>
      </c>
      <c r="F8709" s="1" t="s">
        <v>234</v>
      </c>
      <c r="G8709" s="1" t="s">
        <v>186</v>
      </c>
      <c r="H8709" s="1" t="s">
        <v>240</v>
      </c>
    </row>
    <row r="8710" spans="1:8" x14ac:dyDescent="0.25">
      <c r="A8710" s="1">
        <v>460209</v>
      </c>
      <c r="B8710" s="1" t="s">
        <v>1532</v>
      </c>
      <c r="C8710" s="1">
        <v>111292304</v>
      </c>
      <c r="D8710" s="1">
        <v>209</v>
      </c>
      <c r="E8710" s="1" t="s">
        <v>1744</v>
      </c>
      <c r="F8710" s="1" t="s">
        <v>234</v>
      </c>
      <c r="G8710" s="1" t="s">
        <v>186</v>
      </c>
      <c r="H8710" s="1" t="s">
        <v>240</v>
      </c>
    </row>
    <row r="8711" spans="1:8" x14ac:dyDescent="0.25">
      <c r="A8711" s="1">
        <v>460210</v>
      </c>
      <c r="B8711" s="1" t="s">
        <v>1532</v>
      </c>
      <c r="C8711" s="1">
        <v>111297504</v>
      </c>
      <c r="D8711" s="1">
        <v>210</v>
      </c>
      <c r="E8711" s="1" t="s">
        <v>1745</v>
      </c>
      <c r="F8711" s="1" t="s">
        <v>234</v>
      </c>
      <c r="G8711" s="1" t="s">
        <v>186</v>
      </c>
      <c r="H8711" s="1" t="s">
        <v>240</v>
      </c>
    </row>
    <row r="8712" spans="1:8" x14ac:dyDescent="0.25">
      <c r="A8712" s="1">
        <v>460211</v>
      </c>
      <c r="B8712" s="1" t="s">
        <v>1532</v>
      </c>
      <c r="C8712" s="1">
        <v>111312503</v>
      </c>
      <c r="D8712" s="1">
        <v>211</v>
      </c>
      <c r="E8712" s="1" t="s">
        <v>1746</v>
      </c>
      <c r="F8712" s="1" t="s">
        <v>232</v>
      </c>
      <c r="G8712" s="1" t="s">
        <v>187</v>
      </c>
      <c r="H8712" s="1" t="s">
        <v>240</v>
      </c>
    </row>
    <row r="8713" spans="1:8" x14ac:dyDescent="0.25">
      <c r="A8713" s="1">
        <v>460212</v>
      </c>
      <c r="B8713" s="1" t="s">
        <v>1532</v>
      </c>
      <c r="C8713" s="1">
        <v>111312804</v>
      </c>
      <c r="D8713" s="1">
        <v>212</v>
      </c>
      <c r="E8713" s="1" t="s">
        <v>1747</v>
      </c>
      <c r="F8713" s="1" t="s">
        <v>232</v>
      </c>
      <c r="G8713" s="1" t="s">
        <v>187</v>
      </c>
      <c r="H8713" s="1" t="s">
        <v>240</v>
      </c>
    </row>
    <row r="8714" spans="1:8" x14ac:dyDescent="0.25">
      <c r="A8714" s="1">
        <v>460213</v>
      </c>
      <c r="B8714" s="1" t="s">
        <v>1532</v>
      </c>
      <c r="C8714" s="1">
        <v>111316003</v>
      </c>
      <c r="D8714" s="1">
        <v>213</v>
      </c>
      <c r="E8714" s="1" t="s">
        <v>1748</v>
      </c>
      <c r="F8714" s="1" t="s">
        <v>232</v>
      </c>
      <c r="G8714" s="1" t="s">
        <v>187</v>
      </c>
      <c r="H8714" s="1" t="s">
        <v>240</v>
      </c>
    </row>
    <row r="8715" spans="1:8" x14ac:dyDescent="0.25">
      <c r="A8715" s="1">
        <v>460214</v>
      </c>
      <c r="B8715" s="1" t="s">
        <v>1532</v>
      </c>
      <c r="C8715" s="1">
        <v>111317503</v>
      </c>
      <c r="D8715" s="1">
        <v>214</v>
      </c>
      <c r="E8715" s="1" t="s">
        <v>1749</v>
      </c>
      <c r="F8715" s="1" t="s">
        <v>232</v>
      </c>
      <c r="G8715" s="1" t="s">
        <v>187</v>
      </c>
      <c r="H8715" s="1" t="s">
        <v>240</v>
      </c>
    </row>
    <row r="8716" spans="1:8" x14ac:dyDescent="0.25">
      <c r="A8716" s="1">
        <v>460215</v>
      </c>
      <c r="B8716" s="1" t="s">
        <v>1532</v>
      </c>
      <c r="C8716" s="1">
        <v>111343603</v>
      </c>
      <c r="D8716" s="1">
        <v>215</v>
      </c>
      <c r="E8716" s="1" t="s">
        <v>1750</v>
      </c>
      <c r="F8716" s="1" t="s">
        <v>234</v>
      </c>
      <c r="G8716" s="1" t="s">
        <v>188</v>
      </c>
      <c r="H8716" s="1" t="s">
        <v>240</v>
      </c>
    </row>
    <row r="8717" spans="1:8" x14ac:dyDescent="0.25">
      <c r="A8717" s="1">
        <v>460216</v>
      </c>
      <c r="B8717" s="1" t="s">
        <v>1532</v>
      </c>
      <c r="C8717" s="1">
        <v>111444602</v>
      </c>
      <c r="D8717" s="1">
        <v>216</v>
      </c>
      <c r="E8717" s="1" t="s">
        <v>1751</v>
      </c>
      <c r="F8717" s="1" t="s">
        <v>232</v>
      </c>
      <c r="G8717" s="1" t="s">
        <v>189</v>
      </c>
      <c r="H8717" s="1" t="s">
        <v>240</v>
      </c>
    </row>
    <row r="8718" spans="1:8" x14ac:dyDescent="0.25">
      <c r="A8718" s="1">
        <v>460217</v>
      </c>
      <c r="B8718" s="1" t="s">
        <v>1532</v>
      </c>
      <c r="C8718" s="1">
        <v>112011103</v>
      </c>
      <c r="D8718" s="1">
        <v>217</v>
      </c>
      <c r="E8718" s="1" t="s">
        <v>1752</v>
      </c>
      <c r="F8718" s="1" t="s">
        <v>234</v>
      </c>
      <c r="G8718" s="1" t="s">
        <v>190</v>
      </c>
      <c r="H8718" s="1" t="s">
        <v>240</v>
      </c>
    </row>
    <row r="8719" spans="1:8" x14ac:dyDescent="0.25">
      <c r="A8719" s="1">
        <v>460218</v>
      </c>
      <c r="B8719" s="1" t="s">
        <v>1532</v>
      </c>
      <c r="C8719" s="1">
        <v>112011603</v>
      </c>
      <c r="D8719" s="1">
        <v>218</v>
      </c>
      <c r="E8719" s="1" t="s">
        <v>1753</v>
      </c>
      <c r="F8719" s="1" t="s">
        <v>234</v>
      </c>
      <c r="G8719" s="1" t="s">
        <v>190</v>
      </c>
      <c r="H8719" s="1" t="s">
        <v>240</v>
      </c>
    </row>
    <row r="8720" spans="1:8" x14ac:dyDescent="0.25">
      <c r="A8720" s="1">
        <v>460219</v>
      </c>
      <c r="B8720" s="1" t="s">
        <v>1532</v>
      </c>
      <c r="C8720" s="1">
        <v>112013054</v>
      </c>
      <c r="D8720" s="1">
        <v>219</v>
      </c>
      <c r="E8720" s="1" t="s">
        <v>1754</v>
      </c>
      <c r="F8720" s="1" t="s">
        <v>234</v>
      </c>
      <c r="G8720" s="1" t="s">
        <v>190</v>
      </c>
      <c r="H8720" s="1" t="s">
        <v>240</v>
      </c>
    </row>
    <row r="8721" spans="1:8" x14ac:dyDescent="0.25">
      <c r="A8721" s="1">
        <v>460220</v>
      </c>
      <c r="B8721" s="1" t="s">
        <v>1532</v>
      </c>
      <c r="C8721" s="1">
        <v>112013753</v>
      </c>
      <c r="D8721" s="1">
        <v>220</v>
      </c>
      <c r="E8721" s="1" t="s">
        <v>1755</v>
      </c>
      <c r="F8721" s="1" t="s">
        <v>234</v>
      </c>
      <c r="G8721" s="1" t="s">
        <v>190</v>
      </c>
      <c r="H8721" s="1" t="s">
        <v>240</v>
      </c>
    </row>
    <row r="8722" spans="1:8" x14ac:dyDescent="0.25">
      <c r="A8722" s="1">
        <v>460221</v>
      </c>
      <c r="B8722" s="1" t="s">
        <v>1532</v>
      </c>
      <c r="C8722" s="1">
        <v>112015203</v>
      </c>
      <c r="D8722" s="1">
        <v>221</v>
      </c>
      <c r="E8722" s="1" t="s">
        <v>1756</v>
      </c>
      <c r="F8722" s="1" t="s">
        <v>234</v>
      </c>
      <c r="G8722" s="1" t="s">
        <v>190</v>
      </c>
      <c r="H8722" s="1" t="s">
        <v>240</v>
      </c>
    </row>
    <row r="8723" spans="1:8" x14ac:dyDescent="0.25">
      <c r="A8723" s="1">
        <v>460222</v>
      </c>
      <c r="B8723" s="1" t="s">
        <v>1532</v>
      </c>
      <c r="C8723" s="1">
        <v>112018523</v>
      </c>
      <c r="D8723" s="1">
        <v>222</v>
      </c>
      <c r="E8723" s="1" t="s">
        <v>1757</v>
      </c>
      <c r="F8723" s="1" t="s">
        <v>234</v>
      </c>
      <c r="G8723" s="1" t="s">
        <v>190</v>
      </c>
      <c r="H8723" s="1" t="s">
        <v>240</v>
      </c>
    </row>
    <row r="8724" spans="1:8" x14ac:dyDescent="0.25">
      <c r="A8724" s="1">
        <v>460223</v>
      </c>
      <c r="B8724" s="1" t="s">
        <v>1532</v>
      </c>
      <c r="C8724" s="1">
        <v>112281302</v>
      </c>
      <c r="D8724" s="1">
        <v>223</v>
      </c>
      <c r="E8724" s="1" t="s">
        <v>1758</v>
      </c>
      <c r="F8724" s="1" t="s">
        <v>234</v>
      </c>
      <c r="G8724" s="1" t="s">
        <v>191</v>
      </c>
      <c r="H8724" s="1" t="s">
        <v>240</v>
      </c>
    </row>
    <row r="8725" spans="1:8" x14ac:dyDescent="0.25">
      <c r="A8725" s="1">
        <v>460224</v>
      </c>
      <c r="B8725" s="1" t="s">
        <v>1532</v>
      </c>
      <c r="C8725" s="1">
        <v>112282004</v>
      </c>
      <c r="D8725" s="1">
        <v>224</v>
      </c>
      <c r="E8725" s="1" t="s">
        <v>1759</v>
      </c>
      <c r="F8725" s="1" t="s">
        <v>234</v>
      </c>
      <c r="G8725" s="1" t="s">
        <v>191</v>
      </c>
      <c r="H8725" s="1" t="s">
        <v>240</v>
      </c>
    </row>
    <row r="8726" spans="1:8" x14ac:dyDescent="0.25">
      <c r="A8726" s="1">
        <v>460225</v>
      </c>
      <c r="B8726" s="1" t="s">
        <v>1532</v>
      </c>
      <c r="C8726" s="1">
        <v>112283003</v>
      </c>
      <c r="D8726" s="1">
        <v>225</v>
      </c>
      <c r="E8726" s="1" t="s">
        <v>1760</v>
      </c>
      <c r="F8726" s="1" t="s">
        <v>234</v>
      </c>
      <c r="G8726" s="1" t="s">
        <v>191</v>
      </c>
      <c r="H8726" s="1" t="s">
        <v>240</v>
      </c>
    </row>
    <row r="8727" spans="1:8" x14ac:dyDescent="0.25">
      <c r="A8727" s="1">
        <v>460226</v>
      </c>
      <c r="B8727" s="1" t="s">
        <v>1532</v>
      </c>
      <c r="C8727" s="1">
        <v>112286003</v>
      </c>
      <c r="D8727" s="1">
        <v>226</v>
      </c>
      <c r="E8727" s="1" t="s">
        <v>1761</v>
      </c>
      <c r="F8727" s="1" t="s">
        <v>234</v>
      </c>
      <c r="G8727" s="1" t="s">
        <v>191</v>
      </c>
      <c r="H8727" s="1" t="s">
        <v>240</v>
      </c>
    </row>
    <row r="8728" spans="1:8" x14ac:dyDescent="0.25">
      <c r="A8728" s="1">
        <v>460227</v>
      </c>
      <c r="B8728" s="1" t="s">
        <v>1532</v>
      </c>
      <c r="C8728" s="1">
        <v>112289003</v>
      </c>
      <c r="D8728" s="1">
        <v>227</v>
      </c>
      <c r="E8728" s="1" t="s">
        <v>1762</v>
      </c>
      <c r="F8728" s="1" t="s">
        <v>234</v>
      </c>
      <c r="G8728" s="1" t="s">
        <v>191</v>
      </c>
      <c r="H8728" s="1" t="s">
        <v>240</v>
      </c>
    </row>
    <row r="8729" spans="1:8" x14ac:dyDescent="0.25">
      <c r="A8729" s="1">
        <v>460228</v>
      </c>
      <c r="B8729" s="1" t="s">
        <v>1532</v>
      </c>
      <c r="C8729" s="1">
        <v>112671303</v>
      </c>
      <c r="D8729" s="1">
        <v>228</v>
      </c>
      <c r="E8729" s="1" t="s">
        <v>1763</v>
      </c>
      <c r="F8729" s="1" t="s">
        <v>234</v>
      </c>
      <c r="G8729" s="1" t="s">
        <v>192</v>
      </c>
      <c r="H8729" s="1" t="s">
        <v>240</v>
      </c>
    </row>
    <row r="8730" spans="1:8" x14ac:dyDescent="0.25">
      <c r="A8730" s="1">
        <v>460229</v>
      </c>
      <c r="B8730" s="1" t="s">
        <v>1532</v>
      </c>
      <c r="C8730" s="1">
        <v>112671603</v>
      </c>
      <c r="D8730" s="1">
        <v>229</v>
      </c>
      <c r="E8730" s="1" t="s">
        <v>1764</v>
      </c>
      <c r="F8730" s="1" t="s">
        <v>234</v>
      </c>
      <c r="G8730" s="1" t="s">
        <v>192</v>
      </c>
      <c r="H8730" s="1" t="s">
        <v>240</v>
      </c>
    </row>
    <row r="8731" spans="1:8" x14ac:dyDescent="0.25">
      <c r="A8731" s="1">
        <v>460230</v>
      </c>
      <c r="B8731" s="1" t="s">
        <v>1532</v>
      </c>
      <c r="C8731" s="1">
        <v>112671803</v>
      </c>
      <c r="D8731" s="1">
        <v>230</v>
      </c>
      <c r="E8731" s="1" t="s">
        <v>1765</v>
      </c>
      <c r="F8731" s="1" t="s">
        <v>234</v>
      </c>
      <c r="G8731" s="1" t="s">
        <v>192</v>
      </c>
      <c r="H8731" s="1" t="s">
        <v>240</v>
      </c>
    </row>
    <row r="8732" spans="1:8" x14ac:dyDescent="0.25">
      <c r="A8732" s="1">
        <v>460231</v>
      </c>
      <c r="B8732" s="1" t="s">
        <v>1532</v>
      </c>
      <c r="C8732" s="1">
        <v>112672203</v>
      </c>
      <c r="D8732" s="1">
        <v>231</v>
      </c>
      <c r="E8732" s="1" t="s">
        <v>1766</v>
      </c>
      <c r="F8732" s="1" t="s">
        <v>234</v>
      </c>
      <c r="G8732" s="1" t="s">
        <v>192</v>
      </c>
      <c r="H8732" s="1" t="s">
        <v>240</v>
      </c>
    </row>
    <row r="8733" spans="1:8" x14ac:dyDescent="0.25">
      <c r="A8733" s="1">
        <v>460232</v>
      </c>
      <c r="B8733" s="1" t="s">
        <v>1532</v>
      </c>
      <c r="C8733" s="1">
        <v>112672803</v>
      </c>
      <c r="D8733" s="1">
        <v>232</v>
      </c>
      <c r="E8733" s="1" t="s">
        <v>1767</v>
      </c>
      <c r="F8733" s="1" t="s">
        <v>234</v>
      </c>
      <c r="G8733" s="1" t="s">
        <v>192</v>
      </c>
      <c r="H8733" s="1" t="s">
        <v>240</v>
      </c>
    </row>
    <row r="8734" spans="1:8" x14ac:dyDescent="0.25">
      <c r="A8734" s="1">
        <v>460233</v>
      </c>
      <c r="B8734" s="1" t="s">
        <v>1532</v>
      </c>
      <c r="C8734" s="1">
        <v>112674403</v>
      </c>
      <c r="D8734" s="1">
        <v>233</v>
      </c>
      <c r="E8734" s="1" t="s">
        <v>1768</v>
      </c>
      <c r="F8734" s="1" t="s">
        <v>234</v>
      </c>
      <c r="G8734" s="1" t="s">
        <v>192</v>
      </c>
      <c r="H8734" s="1" t="s">
        <v>240</v>
      </c>
    </row>
    <row r="8735" spans="1:8" x14ac:dyDescent="0.25">
      <c r="A8735" s="1">
        <v>460234</v>
      </c>
      <c r="B8735" s="1" t="s">
        <v>1532</v>
      </c>
      <c r="C8735" s="1">
        <v>112675503</v>
      </c>
      <c r="D8735" s="1">
        <v>234</v>
      </c>
      <c r="E8735" s="1" t="s">
        <v>1769</v>
      </c>
      <c r="F8735" s="1" t="s">
        <v>234</v>
      </c>
      <c r="G8735" s="1" t="s">
        <v>192</v>
      </c>
      <c r="H8735" s="1" t="s">
        <v>240</v>
      </c>
    </row>
    <row r="8736" spans="1:8" x14ac:dyDescent="0.25">
      <c r="A8736" s="1">
        <v>460235</v>
      </c>
      <c r="B8736" s="1" t="s">
        <v>1532</v>
      </c>
      <c r="C8736" s="1">
        <v>112676203</v>
      </c>
      <c r="D8736" s="1">
        <v>235</v>
      </c>
      <c r="E8736" s="1" t="s">
        <v>1770</v>
      </c>
      <c r="F8736" s="1" t="s">
        <v>234</v>
      </c>
      <c r="G8736" s="1" t="s">
        <v>192</v>
      </c>
      <c r="H8736" s="1" t="s">
        <v>240</v>
      </c>
    </row>
    <row r="8737" spans="1:8" x14ac:dyDescent="0.25">
      <c r="A8737" s="1">
        <v>460236</v>
      </c>
      <c r="B8737" s="1" t="s">
        <v>1532</v>
      </c>
      <c r="C8737" s="1">
        <v>112676403</v>
      </c>
      <c r="D8737" s="1">
        <v>236</v>
      </c>
      <c r="E8737" s="1" t="s">
        <v>1771</v>
      </c>
      <c r="F8737" s="1" t="s">
        <v>234</v>
      </c>
      <c r="G8737" s="1" t="s">
        <v>192</v>
      </c>
      <c r="H8737" s="1" t="s">
        <v>240</v>
      </c>
    </row>
    <row r="8738" spans="1:8" x14ac:dyDescent="0.25">
      <c r="A8738" s="1">
        <v>460237</v>
      </c>
      <c r="B8738" s="1" t="s">
        <v>1532</v>
      </c>
      <c r="C8738" s="1">
        <v>112676503</v>
      </c>
      <c r="D8738" s="1">
        <v>237</v>
      </c>
      <c r="E8738" s="1" t="s">
        <v>1772</v>
      </c>
      <c r="F8738" s="1" t="s">
        <v>234</v>
      </c>
      <c r="G8738" s="1" t="s">
        <v>192</v>
      </c>
      <c r="H8738" s="1" t="s">
        <v>240</v>
      </c>
    </row>
    <row r="8739" spans="1:8" x14ac:dyDescent="0.25">
      <c r="A8739" s="1">
        <v>460238</v>
      </c>
      <c r="B8739" s="1" t="s">
        <v>1532</v>
      </c>
      <c r="C8739" s="1">
        <v>112676703</v>
      </c>
      <c r="D8739" s="1">
        <v>238</v>
      </c>
      <c r="E8739" s="1" t="s">
        <v>1773</v>
      </c>
      <c r="F8739" s="1" t="s">
        <v>234</v>
      </c>
      <c r="G8739" s="1" t="s">
        <v>192</v>
      </c>
      <c r="H8739" s="1" t="s">
        <v>240</v>
      </c>
    </row>
    <row r="8740" spans="1:8" x14ac:dyDescent="0.25">
      <c r="A8740" s="1">
        <v>460239</v>
      </c>
      <c r="B8740" s="1" t="s">
        <v>1532</v>
      </c>
      <c r="C8740" s="1">
        <v>112678503</v>
      </c>
      <c r="D8740" s="1">
        <v>239</v>
      </c>
      <c r="E8740" s="1" t="s">
        <v>1774</v>
      </c>
      <c r="F8740" s="1" t="s">
        <v>234</v>
      </c>
      <c r="G8740" s="1" t="s">
        <v>192</v>
      </c>
      <c r="H8740" s="1" t="s">
        <v>240</v>
      </c>
    </row>
    <row r="8741" spans="1:8" x14ac:dyDescent="0.25">
      <c r="A8741" s="1">
        <v>460240</v>
      </c>
      <c r="B8741" s="1" t="s">
        <v>1532</v>
      </c>
      <c r="C8741" s="1">
        <v>112679002</v>
      </c>
      <c r="D8741" s="1">
        <v>240</v>
      </c>
      <c r="E8741" s="1" t="s">
        <v>1775</v>
      </c>
      <c r="F8741" s="1" t="s">
        <v>234</v>
      </c>
      <c r="G8741" s="1" t="s">
        <v>192</v>
      </c>
      <c r="H8741" s="1" t="s">
        <v>240</v>
      </c>
    </row>
    <row r="8742" spans="1:8" x14ac:dyDescent="0.25">
      <c r="A8742" s="1">
        <v>460241</v>
      </c>
      <c r="B8742" s="1" t="s">
        <v>1532</v>
      </c>
      <c r="C8742" s="1">
        <v>112679403</v>
      </c>
      <c r="D8742" s="1">
        <v>241</v>
      </c>
      <c r="E8742" s="1" t="s">
        <v>1776</v>
      </c>
      <c r="F8742" s="1" t="s">
        <v>234</v>
      </c>
      <c r="G8742" s="1" t="s">
        <v>192</v>
      </c>
      <c r="H8742" s="1" t="s">
        <v>240</v>
      </c>
    </row>
    <row r="8743" spans="1:8" x14ac:dyDescent="0.25">
      <c r="A8743" s="1">
        <v>460242</v>
      </c>
      <c r="B8743" s="1" t="s">
        <v>1532</v>
      </c>
      <c r="C8743" s="1">
        <v>113361303</v>
      </c>
      <c r="D8743" s="1">
        <v>242</v>
      </c>
      <c r="E8743" s="1" t="s">
        <v>1777</v>
      </c>
      <c r="F8743" s="1" t="s">
        <v>234</v>
      </c>
      <c r="G8743" s="1" t="s">
        <v>193</v>
      </c>
      <c r="H8743" s="1" t="s">
        <v>240</v>
      </c>
    </row>
    <row r="8744" spans="1:8" x14ac:dyDescent="0.25">
      <c r="A8744" s="1">
        <v>460243</v>
      </c>
      <c r="B8744" s="1" t="s">
        <v>1532</v>
      </c>
      <c r="C8744" s="1">
        <v>113361503</v>
      </c>
      <c r="D8744" s="1">
        <v>243</v>
      </c>
      <c r="E8744" s="1" t="s">
        <v>1778</v>
      </c>
      <c r="F8744" s="1" t="s">
        <v>234</v>
      </c>
      <c r="G8744" s="1" t="s">
        <v>193</v>
      </c>
      <c r="H8744" s="1" t="s">
        <v>240</v>
      </c>
    </row>
    <row r="8745" spans="1:8" x14ac:dyDescent="0.25">
      <c r="A8745" s="1">
        <v>460244</v>
      </c>
      <c r="B8745" s="1" t="s">
        <v>1532</v>
      </c>
      <c r="C8745" s="1">
        <v>113361703</v>
      </c>
      <c r="D8745" s="1">
        <v>244</v>
      </c>
      <c r="E8745" s="1" t="s">
        <v>1779</v>
      </c>
      <c r="F8745" s="1" t="s">
        <v>234</v>
      </c>
      <c r="G8745" s="1" t="s">
        <v>193</v>
      </c>
      <c r="H8745" s="1" t="s">
        <v>240</v>
      </c>
    </row>
    <row r="8746" spans="1:8" x14ac:dyDescent="0.25">
      <c r="A8746" s="1">
        <v>460245</v>
      </c>
      <c r="B8746" s="1" t="s">
        <v>1532</v>
      </c>
      <c r="C8746" s="1">
        <v>113362203</v>
      </c>
      <c r="D8746" s="1">
        <v>245</v>
      </c>
      <c r="E8746" s="1" t="s">
        <v>1780</v>
      </c>
      <c r="F8746" s="1" t="s">
        <v>234</v>
      </c>
      <c r="G8746" s="1" t="s">
        <v>193</v>
      </c>
      <c r="H8746" s="1" t="s">
        <v>240</v>
      </c>
    </row>
    <row r="8747" spans="1:8" x14ac:dyDescent="0.25">
      <c r="A8747" s="1">
        <v>460246</v>
      </c>
      <c r="B8747" s="1" t="s">
        <v>1532</v>
      </c>
      <c r="C8747" s="1">
        <v>113362303</v>
      </c>
      <c r="D8747" s="1">
        <v>246</v>
      </c>
      <c r="E8747" s="1" t="s">
        <v>1781</v>
      </c>
      <c r="F8747" s="1" t="s">
        <v>234</v>
      </c>
      <c r="G8747" s="1" t="s">
        <v>193</v>
      </c>
      <c r="H8747" s="1" t="s">
        <v>240</v>
      </c>
    </row>
    <row r="8748" spans="1:8" x14ac:dyDescent="0.25">
      <c r="A8748" s="1">
        <v>460247</v>
      </c>
      <c r="B8748" s="1" t="s">
        <v>1532</v>
      </c>
      <c r="C8748" s="1">
        <v>113362403</v>
      </c>
      <c r="D8748" s="1">
        <v>247</v>
      </c>
      <c r="E8748" s="1" t="s">
        <v>1782</v>
      </c>
      <c r="F8748" s="1" t="s">
        <v>234</v>
      </c>
      <c r="G8748" s="1" t="s">
        <v>193</v>
      </c>
      <c r="H8748" s="1" t="s">
        <v>240</v>
      </c>
    </row>
    <row r="8749" spans="1:8" x14ac:dyDescent="0.25">
      <c r="A8749" s="1">
        <v>460248</v>
      </c>
      <c r="B8749" s="1" t="s">
        <v>1532</v>
      </c>
      <c r="C8749" s="1">
        <v>113362603</v>
      </c>
      <c r="D8749" s="1">
        <v>248</v>
      </c>
      <c r="E8749" s="1" t="s">
        <v>1783</v>
      </c>
      <c r="F8749" s="1" t="s">
        <v>234</v>
      </c>
      <c r="G8749" s="1" t="s">
        <v>193</v>
      </c>
      <c r="H8749" s="1" t="s">
        <v>240</v>
      </c>
    </row>
    <row r="8750" spans="1:8" x14ac:dyDescent="0.25">
      <c r="A8750" s="1">
        <v>460249</v>
      </c>
      <c r="B8750" s="1" t="s">
        <v>1532</v>
      </c>
      <c r="C8750" s="1">
        <v>113363103</v>
      </c>
      <c r="D8750" s="1">
        <v>249</v>
      </c>
      <c r="E8750" s="1" t="s">
        <v>1784</v>
      </c>
      <c r="F8750" s="1" t="s">
        <v>234</v>
      </c>
      <c r="G8750" s="1" t="s">
        <v>193</v>
      </c>
      <c r="H8750" s="1" t="s">
        <v>240</v>
      </c>
    </row>
    <row r="8751" spans="1:8" x14ac:dyDescent="0.25">
      <c r="A8751" s="1">
        <v>460250</v>
      </c>
      <c r="B8751" s="1" t="s">
        <v>1532</v>
      </c>
      <c r="C8751" s="1">
        <v>113363603</v>
      </c>
      <c r="D8751" s="1">
        <v>250</v>
      </c>
      <c r="E8751" s="1" t="s">
        <v>1785</v>
      </c>
      <c r="F8751" s="1" t="s">
        <v>234</v>
      </c>
      <c r="G8751" s="1" t="s">
        <v>193</v>
      </c>
      <c r="H8751" s="1" t="s">
        <v>240</v>
      </c>
    </row>
    <row r="8752" spans="1:8" x14ac:dyDescent="0.25">
      <c r="A8752" s="1">
        <v>460251</v>
      </c>
      <c r="B8752" s="1" t="s">
        <v>1532</v>
      </c>
      <c r="C8752" s="1">
        <v>113364002</v>
      </c>
      <c r="D8752" s="1">
        <v>251</v>
      </c>
      <c r="E8752" s="1" t="s">
        <v>1786</v>
      </c>
      <c r="F8752" s="1" t="s">
        <v>234</v>
      </c>
      <c r="G8752" s="1" t="s">
        <v>193</v>
      </c>
      <c r="H8752" s="1" t="s">
        <v>240</v>
      </c>
    </row>
    <row r="8753" spans="1:8" x14ac:dyDescent="0.25">
      <c r="A8753" s="1">
        <v>460252</v>
      </c>
      <c r="B8753" s="1" t="s">
        <v>1532</v>
      </c>
      <c r="C8753" s="1">
        <v>113364403</v>
      </c>
      <c r="D8753" s="1">
        <v>252</v>
      </c>
      <c r="E8753" s="1" t="s">
        <v>1787</v>
      </c>
      <c r="F8753" s="1" t="s">
        <v>234</v>
      </c>
      <c r="G8753" s="1" t="s">
        <v>193</v>
      </c>
      <c r="H8753" s="1" t="s">
        <v>240</v>
      </c>
    </row>
    <row r="8754" spans="1:8" x14ac:dyDescent="0.25">
      <c r="A8754" s="1">
        <v>460253</v>
      </c>
      <c r="B8754" s="1" t="s">
        <v>1532</v>
      </c>
      <c r="C8754" s="1">
        <v>113364503</v>
      </c>
      <c r="D8754" s="1">
        <v>253</v>
      </c>
      <c r="E8754" s="1" t="s">
        <v>1788</v>
      </c>
      <c r="F8754" s="1" t="s">
        <v>234</v>
      </c>
      <c r="G8754" s="1" t="s">
        <v>193</v>
      </c>
      <c r="H8754" s="1" t="s">
        <v>240</v>
      </c>
    </row>
    <row r="8755" spans="1:8" x14ac:dyDescent="0.25">
      <c r="A8755" s="1">
        <v>460254</v>
      </c>
      <c r="B8755" s="1" t="s">
        <v>1532</v>
      </c>
      <c r="C8755" s="1">
        <v>113365203</v>
      </c>
      <c r="D8755" s="1">
        <v>254</v>
      </c>
      <c r="E8755" s="1" t="s">
        <v>1789</v>
      </c>
      <c r="F8755" s="1" t="s">
        <v>234</v>
      </c>
      <c r="G8755" s="1" t="s">
        <v>193</v>
      </c>
      <c r="H8755" s="1" t="s">
        <v>240</v>
      </c>
    </row>
    <row r="8756" spans="1:8" x14ac:dyDescent="0.25">
      <c r="A8756" s="1">
        <v>460255</v>
      </c>
      <c r="B8756" s="1" t="s">
        <v>1532</v>
      </c>
      <c r="C8756" s="1">
        <v>113365303</v>
      </c>
      <c r="D8756" s="1">
        <v>255</v>
      </c>
      <c r="E8756" s="1" t="s">
        <v>1790</v>
      </c>
      <c r="F8756" s="1" t="s">
        <v>234</v>
      </c>
      <c r="G8756" s="1" t="s">
        <v>193</v>
      </c>
      <c r="H8756" s="1" t="s">
        <v>240</v>
      </c>
    </row>
    <row r="8757" spans="1:8" x14ac:dyDescent="0.25">
      <c r="A8757" s="1">
        <v>460256</v>
      </c>
      <c r="B8757" s="1" t="s">
        <v>1532</v>
      </c>
      <c r="C8757" s="1">
        <v>113367003</v>
      </c>
      <c r="D8757" s="1">
        <v>256</v>
      </c>
      <c r="E8757" s="1" t="s">
        <v>1791</v>
      </c>
      <c r="F8757" s="1" t="s">
        <v>234</v>
      </c>
      <c r="G8757" s="1" t="s">
        <v>193</v>
      </c>
      <c r="H8757" s="1" t="s">
        <v>240</v>
      </c>
    </row>
    <row r="8758" spans="1:8" x14ac:dyDescent="0.25">
      <c r="A8758" s="1">
        <v>460257</v>
      </c>
      <c r="B8758" s="1" t="s">
        <v>1532</v>
      </c>
      <c r="C8758" s="1">
        <v>113369003</v>
      </c>
      <c r="D8758" s="1">
        <v>257</v>
      </c>
      <c r="E8758" s="1" t="s">
        <v>1792</v>
      </c>
      <c r="F8758" s="1" t="s">
        <v>234</v>
      </c>
      <c r="G8758" s="1" t="s">
        <v>193</v>
      </c>
      <c r="H8758" s="1" t="s">
        <v>240</v>
      </c>
    </row>
    <row r="8759" spans="1:8" x14ac:dyDescent="0.25">
      <c r="A8759" s="1">
        <v>460258</v>
      </c>
      <c r="B8759" s="1" t="s">
        <v>1532</v>
      </c>
      <c r="C8759" s="1">
        <v>113380303</v>
      </c>
      <c r="D8759" s="1">
        <v>258</v>
      </c>
      <c r="E8759" s="1" t="s">
        <v>1793</v>
      </c>
      <c r="F8759" s="1" t="s">
        <v>234</v>
      </c>
      <c r="G8759" s="1" t="s">
        <v>194</v>
      </c>
      <c r="H8759" s="1" t="s">
        <v>240</v>
      </c>
    </row>
    <row r="8760" spans="1:8" x14ac:dyDescent="0.25">
      <c r="A8760" s="1">
        <v>460259</v>
      </c>
      <c r="B8760" s="1" t="s">
        <v>1532</v>
      </c>
      <c r="C8760" s="1">
        <v>113381303</v>
      </c>
      <c r="D8760" s="1">
        <v>259</v>
      </c>
      <c r="E8760" s="1" t="s">
        <v>1794</v>
      </c>
      <c r="F8760" s="1" t="s">
        <v>234</v>
      </c>
      <c r="G8760" s="1" t="s">
        <v>194</v>
      </c>
      <c r="H8760" s="1" t="s">
        <v>240</v>
      </c>
    </row>
    <row r="8761" spans="1:8" x14ac:dyDescent="0.25">
      <c r="A8761" s="1">
        <v>460260</v>
      </c>
      <c r="B8761" s="1" t="s">
        <v>1532</v>
      </c>
      <c r="C8761" s="1">
        <v>113382303</v>
      </c>
      <c r="D8761" s="1">
        <v>260</v>
      </c>
      <c r="E8761" s="1" t="s">
        <v>1795</v>
      </c>
      <c r="F8761" s="1" t="s">
        <v>234</v>
      </c>
      <c r="G8761" s="1" t="s">
        <v>194</v>
      </c>
      <c r="H8761" s="1" t="s">
        <v>240</v>
      </c>
    </row>
    <row r="8762" spans="1:8" x14ac:dyDescent="0.25">
      <c r="A8762" s="1">
        <v>460261</v>
      </c>
      <c r="B8762" s="1" t="s">
        <v>1532</v>
      </c>
      <c r="C8762" s="1">
        <v>113384603</v>
      </c>
      <c r="D8762" s="1">
        <v>261</v>
      </c>
      <c r="E8762" s="1" t="s">
        <v>1796</v>
      </c>
      <c r="F8762" s="1" t="s">
        <v>234</v>
      </c>
      <c r="G8762" s="1" t="s">
        <v>194</v>
      </c>
      <c r="H8762" s="1" t="s">
        <v>240</v>
      </c>
    </row>
    <row r="8763" spans="1:8" x14ac:dyDescent="0.25">
      <c r="A8763" s="1">
        <v>460262</v>
      </c>
      <c r="B8763" s="1" t="s">
        <v>1532</v>
      </c>
      <c r="C8763" s="1">
        <v>113385003</v>
      </c>
      <c r="D8763" s="1">
        <v>262</v>
      </c>
      <c r="E8763" s="1" t="s">
        <v>1797</v>
      </c>
      <c r="F8763" s="1" t="s">
        <v>234</v>
      </c>
      <c r="G8763" s="1" t="s">
        <v>194</v>
      </c>
      <c r="H8763" s="1" t="s">
        <v>240</v>
      </c>
    </row>
    <row r="8764" spans="1:8" x14ac:dyDescent="0.25">
      <c r="A8764" s="1">
        <v>460263</v>
      </c>
      <c r="B8764" s="1" t="s">
        <v>1532</v>
      </c>
      <c r="C8764" s="1">
        <v>113385303</v>
      </c>
      <c r="D8764" s="1">
        <v>263</v>
      </c>
      <c r="E8764" s="1" t="s">
        <v>1798</v>
      </c>
      <c r="F8764" s="1" t="s">
        <v>234</v>
      </c>
      <c r="G8764" s="1" t="s">
        <v>194</v>
      </c>
      <c r="H8764" s="1" t="s">
        <v>240</v>
      </c>
    </row>
    <row r="8765" spans="1:8" x14ac:dyDescent="0.25">
      <c r="A8765" s="1">
        <v>460264</v>
      </c>
      <c r="B8765" s="1" t="s">
        <v>1532</v>
      </c>
      <c r="C8765" s="1">
        <v>114060503</v>
      </c>
      <c r="D8765" s="1">
        <v>264</v>
      </c>
      <c r="E8765" s="1" t="s">
        <v>1799</v>
      </c>
      <c r="F8765" s="1" t="s">
        <v>235</v>
      </c>
      <c r="G8765" s="1" t="s">
        <v>195</v>
      </c>
      <c r="H8765" s="1" t="s">
        <v>240</v>
      </c>
    </row>
    <row r="8766" spans="1:8" x14ac:dyDescent="0.25">
      <c r="A8766" s="1">
        <v>460265</v>
      </c>
      <c r="B8766" s="1" t="s">
        <v>1532</v>
      </c>
      <c r="C8766" s="1">
        <v>114060753</v>
      </c>
      <c r="D8766" s="1">
        <v>265</v>
      </c>
      <c r="E8766" s="1" t="s">
        <v>1800</v>
      </c>
      <c r="F8766" s="1" t="s">
        <v>235</v>
      </c>
      <c r="G8766" s="1" t="s">
        <v>195</v>
      </c>
      <c r="H8766" s="1" t="s">
        <v>240</v>
      </c>
    </row>
    <row r="8767" spans="1:8" x14ac:dyDescent="0.25">
      <c r="A8767" s="1">
        <v>460266</v>
      </c>
      <c r="B8767" s="1" t="s">
        <v>1532</v>
      </c>
      <c r="C8767" s="1">
        <v>114060853</v>
      </c>
      <c r="D8767" s="1">
        <v>266</v>
      </c>
      <c r="E8767" s="1" t="s">
        <v>1801</v>
      </c>
      <c r="F8767" s="1" t="s">
        <v>235</v>
      </c>
      <c r="G8767" s="1" t="s">
        <v>195</v>
      </c>
      <c r="H8767" s="1" t="s">
        <v>240</v>
      </c>
    </row>
    <row r="8768" spans="1:8" x14ac:dyDescent="0.25">
      <c r="A8768" s="1">
        <v>460267</v>
      </c>
      <c r="B8768" s="1" t="s">
        <v>1532</v>
      </c>
      <c r="C8768" s="1">
        <v>114061103</v>
      </c>
      <c r="D8768" s="1">
        <v>267</v>
      </c>
      <c r="E8768" s="1" t="s">
        <v>1802</v>
      </c>
      <c r="F8768" s="1" t="s">
        <v>235</v>
      </c>
      <c r="G8768" s="1" t="s">
        <v>195</v>
      </c>
      <c r="H8768" s="1" t="s">
        <v>240</v>
      </c>
    </row>
    <row r="8769" spans="1:8" x14ac:dyDescent="0.25">
      <c r="A8769" s="1">
        <v>460268</v>
      </c>
      <c r="B8769" s="1" t="s">
        <v>1532</v>
      </c>
      <c r="C8769" s="1">
        <v>114061503</v>
      </c>
      <c r="D8769" s="1">
        <v>268</v>
      </c>
      <c r="E8769" s="1" t="s">
        <v>1803</v>
      </c>
      <c r="F8769" s="1" t="s">
        <v>235</v>
      </c>
      <c r="G8769" s="1" t="s">
        <v>195</v>
      </c>
      <c r="H8769" s="1" t="s">
        <v>240</v>
      </c>
    </row>
    <row r="8770" spans="1:8" x14ac:dyDescent="0.25">
      <c r="A8770" s="1">
        <v>460269</v>
      </c>
      <c r="B8770" s="1" t="s">
        <v>1532</v>
      </c>
      <c r="C8770" s="1">
        <v>114062003</v>
      </c>
      <c r="D8770" s="1">
        <v>269</v>
      </c>
      <c r="E8770" s="1" t="s">
        <v>1804</v>
      </c>
      <c r="F8770" s="1" t="s">
        <v>235</v>
      </c>
      <c r="G8770" s="1" t="s">
        <v>195</v>
      </c>
      <c r="H8770" s="1" t="s">
        <v>240</v>
      </c>
    </row>
    <row r="8771" spans="1:8" x14ac:dyDescent="0.25">
      <c r="A8771" s="1">
        <v>460270</v>
      </c>
      <c r="B8771" s="1" t="s">
        <v>1532</v>
      </c>
      <c r="C8771" s="1">
        <v>114062503</v>
      </c>
      <c r="D8771" s="1">
        <v>270</v>
      </c>
      <c r="E8771" s="1" t="s">
        <v>1805</v>
      </c>
      <c r="F8771" s="1" t="s">
        <v>235</v>
      </c>
      <c r="G8771" s="1" t="s">
        <v>195</v>
      </c>
      <c r="H8771" s="1" t="s">
        <v>240</v>
      </c>
    </row>
    <row r="8772" spans="1:8" x14ac:dyDescent="0.25">
      <c r="A8772" s="1">
        <v>460271</v>
      </c>
      <c r="B8772" s="1" t="s">
        <v>1532</v>
      </c>
      <c r="C8772" s="1">
        <v>114063003</v>
      </c>
      <c r="D8772" s="1">
        <v>271</v>
      </c>
      <c r="E8772" s="1" t="s">
        <v>1806</v>
      </c>
      <c r="F8772" s="1" t="s">
        <v>235</v>
      </c>
      <c r="G8772" s="1" t="s">
        <v>195</v>
      </c>
      <c r="H8772" s="1" t="s">
        <v>240</v>
      </c>
    </row>
    <row r="8773" spans="1:8" x14ac:dyDescent="0.25">
      <c r="A8773" s="1">
        <v>460272</v>
      </c>
      <c r="B8773" s="1" t="s">
        <v>1532</v>
      </c>
      <c r="C8773" s="1">
        <v>114063503</v>
      </c>
      <c r="D8773" s="1">
        <v>272</v>
      </c>
      <c r="E8773" s="1" t="s">
        <v>1807</v>
      </c>
      <c r="F8773" s="1" t="s">
        <v>235</v>
      </c>
      <c r="G8773" s="1" t="s">
        <v>195</v>
      </c>
      <c r="H8773" s="1" t="s">
        <v>240</v>
      </c>
    </row>
    <row r="8774" spans="1:8" x14ac:dyDescent="0.25">
      <c r="A8774" s="1">
        <v>460273</v>
      </c>
      <c r="B8774" s="1" t="s">
        <v>1532</v>
      </c>
      <c r="C8774" s="1">
        <v>114064003</v>
      </c>
      <c r="D8774" s="1">
        <v>273</v>
      </c>
      <c r="E8774" s="1" t="s">
        <v>1808</v>
      </c>
      <c r="F8774" s="1" t="s">
        <v>235</v>
      </c>
      <c r="G8774" s="1" t="s">
        <v>195</v>
      </c>
      <c r="H8774" s="1" t="s">
        <v>240</v>
      </c>
    </row>
    <row r="8775" spans="1:8" x14ac:dyDescent="0.25">
      <c r="A8775" s="1">
        <v>460274</v>
      </c>
      <c r="B8775" s="1" t="s">
        <v>1532</v>
      </c>
      <c r="C8775" s="1">
        <v>114065503</v>
      </c>
      <c r="D8775" s="1">
        <v>274</v>
      </c>
      <c r="E8775" s="1" t="s">
        <v>1809</v>
      </c>
      <c r="F8775" s="1" t="s">
        <v>235</v>
      </c>
      <c r="G8775" s="1" t="s">
        <v>195</v>
      </c>
      <c r="H8775" s="1" t="s">
        <v>240</v>
      </c>
    </row>
    <row r="8776" spans="1:8" x14ac:dyDescent="0.25">
      <c r="A8776" s="1">
        <v>460275</v>
      </c>
      <c r="B8776" s="1" t="s">
        <v>1532</v>
      </c>
      <c r="C8776" s="1">
        <v>114066503</v>
      </c>
      <c r="D8776" s="1">
        <v>275</v>
      </c>
      <c r="E8776" s="1" t="s">
        <v>1810</v>
      </c>
      <c r="F8776" s="1" t="s">
        <v>235</v>
      </c>
      <c r="G8776" s="1" t="s">
        <v>195</v>
      </c>
      <c r="H8776" s="1" t="s">
        <v>240</v>
      </c>
    </row>
    <row r="8777" spans="1:8" x14ac:dyDescent="0.25">
      <c r="A8777" s="1">
        <v>460276</v>
      </c>
      <c r="B8777" s="1" t="s">
        <v>1532</v>
      </c>
      <c r="C8777" s="1">
        <v>114067002</v>
      </c>
      <c r="D8777" s="1">
        <v>276</v>
      </c>
      <c r="E8777" s="1" t="s">
        <v>1811</v>
      </c>
      <c r="F8777" s="1" t="s">
        <v>235</v>
      </c>
      <c r="G8777" s="1" t="s">
        <v>195</v>
      </c>
      <c r="H8777" s="1" t="s">
        <v>240</v>
      </c>
    </row>
    <row r="8778" spans="1:8" x14ac:dyDescent="0.25">
      <c r="A8778" s="1">
        <v>460277</v>
      </c>
      <c r="B8778" s="1" t="s">
        <v>1532</v>
      </c>
      <c r="C8778" s="1">
        <v>114067503</v>
      </c>
      <c r="D8778" s="1">
        <v>277</v>
      </c>
      <c r="E8778" s="1" t="s">
        <v>1812</v>
      </c>
      <c r="F8778" s="1" t="s">
        <v>235</v>
      </c>
      <c r="G8778" s="1" t="s">
        <v>195</v>
      </c>
      <c r="H8778" s="1" t="s">
        <v>240</v>
      </c>
    </row>
    <row r="8779" spans="1:8" x14ac:dyDescent="0.25">
      <c r="A8779" s="1">
        <v>460278</v>
      </c>
      <c r="B8779" s="1" t="s">
        <v>1532</v>
      </c>
      <c r="C8779" s="1">
        <v>114068003</v>
      </c>
      <c r="D8779" s="1">
        <v>278</v>
      </c>
      <c r="E8779" s="1" t="s">
        <v>1813</v>
      </c>
      <c r="F8779" s="1" t="s">
        <v>235</v>
      </c>
      <c r="G8779" s="1" t="s">
        <v>195</v>
      </c>
      <c r="H8779" s="1" t="s">
        <v>240</v>
      </c>
    </row>
    <row r="8780" spans="1:8" x14ac:dyDescent="0.25">
      <c r="A8780" s="1">
        <v>460279</v>
      </c>
      <c r="B8780" s="1" t="s">
        <v>1532</v>
      </c>
      <c r="C8780" s="1">
        <v>114068103</v>
      </c>
      <c r="D8780" s="1">
        <v>279</v>
      </c>
      <c r="E8780" s="1" t="s">
        <v>1814</v>
      </c>
      <c r="F8780" s="1" t="s">
        <v>235</v>
      </c>
      <c r="G8780" s="1" t="s">
        <v>195</v>
      </c>
      <c r="H8780" s="1" t="s">
        <v>240</v>
      </c>
    </row>
    <row r="8781" spans="1:8" x14ac:dyDescent="0.25">
      <c r="A8781" s="1">
        <v>460280</v>
      </c>
      <c r="B8781" s="1" t="s">
        <v>1532</v>
      </c>
      <c r="C8781" s="1">
        <v>114069103</v>
      </c>
      <c r="D8781" s="1">
        <v>280</v>
      </c>
      <c r="E8781" s="1" t="s">
        <v>1815</v>
      </c>
      <c r="F8781" s="1" t="s">
        <v>235</v>
      </c>
      <c r="G8781" s="1" t="s">
        <v>195</v>
      </c>
      <c r="H8781" s="1" t="s">
        <v>240</v>
      </c>
    </row>
    <row r="8782" spans="1:8" x14ac:dyDescent="0.25">
      <c r="A8782" s="1">
        <v>460281</v>
      </c>
      <c r="B8782" s="1" t="s">
        <v>1532</v>
      </c>
      <c r="C8782" s="1">
        <v>114069353</v>
      </c>
      <c r="D8782" s="1">
        <v>281</v>
      </c>
      <c r="E8782" s="1" t="s">
        <v>1816</v>
      </c>
      <c r="F8782" s="1" t="s">
        <v>235</v>
      </c>
      <c r="G8782" s="1" t="s">
        <v>195</v>
      </c>
      <c r="H8782" s="1" t="s">
        <v>240</v>
      </c>
    </row>
    <row r="8783" spans="1:8" x14ac:dyDescent="0.25">
      <c r="A8783" s="1">
        <v>460282</v>
      </c>
      <c r="B8783" s="1" t="s">
        <v>1532</v>
      </c>
      <c r="C8783" s="1">
        <v>115210503</v>
      </c>
      <c r="D8783" s="1">
        <v>282</v>
      </c>
      <c r="E8783" s="1" t="s">
        <v>1817</v>
      </c>
      <c r="F8783" s="1" t="s">
        <v>234</v>
      </c>
      <c r="G8783" s="1" t="s">
        <v>196</v>
      </c>
      <c r="H8783" s="1" t="s">
        <v>240</v>
      </c>
    </row>
    <row r="8784" spans="1:8" x14ac:dyDescent="0.25">
      <c r="A8784" s="1">
        <v>460283</v>
      </c>
      <c r="B8784" s="1" t="s">
        <v>1532</v>
      </c>
      <c r="C8784" s="1">
        <v>115211003</v>
      </c>
      <c r="D8784" s="1">
        <v>283</v>
      </c>
      <c r="E8784" s="1" t="s">
        <v>1818</v>
      </c>
      <c r="F8784" s="1" t="s">
        <v>234</v>
      </c>
      <c r="G8784" s="1" t="s">
        <v>196</v>
      </c>
      <c r="H8784" s="1" t="s">
        <v>240</v>
      </c>
    </row>
    <row r="8785" spans="1:8" x14ac:dyDescent="0.25">
      <c r="A8785" s="1">
        <v>460284</v>
      </c>
      <c r="B8785" s="1" t="s">
        <v>1532</v>
      </c>
      <c r="C8785" s="1">
        <v>115211103</v>
      </c>
      <c r="D8785" s="1">
        <v>284</v>
      </c>
      <c r="E8785" s="1" t="s">
        <v>1819</v>
      </c>
      <c r="F8785" s="1" t="s">
        <v>234</v>
      </c>
      <c r="G8785" s="1" t="s">
        <v>196</v>
      </c>
      <c r="H8785" s="1" t="s">
        <v>240</v>
      </c>
    </row>
    <row r="8786" spans="1:8" x14ac:dyDescent="0.25">
      <c r="A8786" s="1">
        <v>460285</v>
      </c>
      <c r="B8786" s="1" t="s">
        <v>1532</v>
      </c>
      <c r="C8786" s="1">
        <v>115211603</v>
      </c>
      <c r="D8786" s="1">
        <v>285</v>
      </c>
      <c r="E8786" s="1" t="s">
        <v>1820</v>
      </c>
      <c r="F8786" s="1" t="s">
        <v>234</v>
      </c>
      <c r="G8786" s="1" t="s">
        <v>196</v>
      </c>
      <c r="H8786" s="1" t="s">
        <v>240</v>
      </c>
    </row>
    <row r="8787" spans="1:8" x14ac:dyDescent="0.25">
      <c r="A8787" s="1">
        <v>460286</v>
      </c>
      <c r="B8787" s="1" t="s">
        <v>1532</v>
      </c>
      <c r="C8787" s="1">
        <v>115212503</v>
      </c>
      <c r="D8787" s="1">
        <v>286</v>
      </c>
      <c r="E8787" s="1" t="s">
        <v>1821</v>
      </c>
      <c r="F8787" s="1" t="s">
        <v>234</v>
      </c>
      <c r="G8787" s="1" t="s">
        <v>196</v>
      </c>
      <c r="H8787" s="1" t="s">
        <v>240</v>
      </c>
    </row>
    <row r="8788" spans="1:8" x14ac:dyDescent="0.25">
      <c r="A8788" s="1">
        <v>460287</v>
      </c>
      <c r="B8788" s="1" t="s">
        <v>1532</v>
      </c>
      <c r="C8788" s="1">
        <v>115216503</v>
      </c>
      <c r="D8788" s="1">
        <v>287</v>
      </c>
      <c r="E8788" s="1" t="s">
        <v>1822</v>
      </c>
      <c r="F8788" s="1" t="s">
        <v>234</v>
      </c>
      <c r="G8788" s="1" t="s">
        <v>196</v>
      </c>
      <c r="H8788" s="1" t="s">
        <v>240</v>
      </c>
    </row>
    <row r="8789" spans="1:8" x14ac:dyDescent="0.25">
      <c r="A8789" s="1">
        <v>460288</v>
      </c>
      <c r="B8789" s="1" t="s">
        <v>1532</v>
      </c>
      <c r="C8789" s="1">
        <v>115218003</v>
      </c>
      <c r="D8789" s="1">
        <v>288</v>
      </c>
      <c r="E8789" s="1" t="s">
        <v>1823</v>
      </c>
      <c r="F8789" s="1" t="s">
        <v>234</v>
      </c>
      <c r="G8789" s="1" t="s">
        <v>196</v>
      </c>
      <c r="H8789" s="1" t="s">
        <v>240</v>
      </c>
    </row>
    <row r="8790" spans="1:8" x14ac:dyDescent="0.25">
      <c r="A8790" s="1">
        <v>460289</v>
      </c>
      <c r="B8790" s="1" t="s">
        <v>1532</v>
      </c>
      <c r="C8790" s="1">
        <v>115218303</v>
      </c>
      <c r="D8790" s="1">
        <v>289</v>
      </c>
      <c r="E8790" s="1" t="s">
        <v>1824</v>
      </c>
      <c r="F8790" s="1" t="s">
        <v>234</v>
      </c>
      <c r="G8790" s="1" t="s">
        <v>196</v>
      </c>
      <c r="H8790" s="1" t="s">
        <v>240</v>
      </c>
    </row>
    <row r="8791" spans="1:8" x14ac:dyDescent="0.25">
      <c r="A8791" s="1">
        <v>460290</v>
      </c>
      <c r="B8791" s="1" t="s">
        <v>1532</v>
      </c>
      <c r="C8791" s="1">
        <v>115219002</v>
      </c>
      <c r="D8791" s="1">
        <v>290</v>
      </c>
      <c r="E8791" s="1" t="s">
        <v>1825</v>
      </c>
      <c r="F8791" s="1" t="s">
        <v>234</v>
      </c>
      <c r="G8791" s="1" t="s">
        <v>196</v>
      </c>
      <c r="H8791" s="1" t="s">
        <v>240</v>
      </c>
    </row>
    <row r="8792" spans="1:8" x14ac:dyDescent="0.25">
      <c r="A8792" s="1">
        <v>460291</v>
      </c>
      <c r="B8792" s="1" t="s">
        <v>1532</v>
      </c>
      <c r="C8792" s="1">
        <v>115221402</v>
      </c>
      <c r="D8792" s="1">
        <v>291</v>
      </c>
      <c r="E8792" s="1" t="s">
        <v>1826</v>
      </c>
      <c r="F8792" s="1" t="s">
        <v>234</v>
      </c>
      <c r="G8792" s="1" t="s">
        <v>197</v>
      </c>
      <c r="H8792" s="1" t="s">
        <v>240</v>
      </c>
    </row>
    <row r="8793" spans="1:8" x14ac:dyDescent="0.25">
      <c r="A8793" s="1">
        <v>460292</v>
      </c>
      <c r="B8793" s="1" t="s">
        <v>1532</v>
      </c>
      <c r="C8793" s="1">
        <v>115221753</v>
      </c>
      <c r="D8793" s="1">
        <v>292</v>
      </c>
      <c r="E8793" s="1" t="s">
        <v>1827</v>
      </c>
      <c r="F8793" s="1" t="s">
        <v>234</v>
      </c>
      <c r="G8793" s="1" t="s">
        <v>197</v>
      </c>
      <c r="H8793" s="1" t="s">
        <v>240</v>
      </c>
    </row>
    <row r="8794" spans="1:8" x14ac:dyDescent="0.25">
      <c r="A8794" s="1">
        <v>460293</v>
      </c>
      <c r="B8794" s="1" t="s">
        <v>1532</v>
      </c>
      <c r="C8794" s="1">
        <v>115222504</v>
      </c>
      <c r="D8794" s="1">
        <v>293</v>
      </c>
      <c r="E8794" s="1" t="s">
        <v>1828</v>
      </c>
      <c r="F8794" s="1" t="s">
        <v>234</v>
      </c>
      <c r="G8794" s="1" t="s">
        <v>197</v>
      </c>
      <c r="H8794" s="1" t="s">
        <v>240</v>
      </c>
    </row>
    <row r="8795" spans="1:8" x14ac:dyDescent="0.25">
      <c r="A8795" s="1">
        <v>460294</v>
      </c>
      <c r="B8795" s="1" t="s">
        <v>1532</v>
      </c>
      <c r="C8795" s="1">
        <v>115222752</v>
      </c>
      <c r="D8795" s="1">
        <v>294</v>
      </c>
      <c r="E8795" s="1" t="s">
        <v>1829</v>
      </c>
      <c r="F8795" s="1" t="s">
        <v>234</v>
      </c>
      <c r="G8795" s="1" t="s">
        <v>197</v>
      </c>
      <c r="H8795" s="1" t="s">
        <v>240</v>
      </c>
    </row>
    <row r="8796" spans="1:8" x14ac:dyDescent="0.25">
      <c r="A8796" s="1">
        <v>460295</v>
      </c>
      <c r="B8796" s="1" t="s">
        <v>1532</v>
      </c>
      <c r="C8796" s="1">
        <v>115224003</v>
      </c>
      <c r="D8796" s="1">
        <v>295</v>
      </c>
      <c r="E8796" s="1" t="s">
        <v>1830</v>
      </c>
      <c r="F8796" s="1" t="s">
        <v>234</v>
      </c>
      <c r="G8796" s="1" t="s">
        <v>197</v>
      </c>
      <c r="H8796" s="1" t="s">
        <v>240</v>
      </c>
    </row>
    <row r="8797" spans="1:8" x14ac:dyDescent="0.25">
      <c r="A8797" s="1">
        <v>460296</v>
      </c>
      <c r="B8797" s="1" t="s">
        <v>1532</v>
      </c>
      <c r="C8797" s="1">
        <v>115226003</v>
      </c>
      <c r="D8797" s="1">
        <v>296</v>
      </c>
      <c r="E8797" s="1" t="s">
        <v>1831</v>
      </c>
      <c r="F8797" s="1" t="s">
        <v>234</v>
      </c>
      <c r="G8797" s="1" t="s">
        <v>197</v>
      </c>
      <c r="H8797" s="1" t="s">
        <v>240</v>
      </c>
    </row>
    <row r="8798" spans="1:8" x14ac:dyDescent="0.25">
      <c r="A8798" s="1">
        <v>460297</v>
      </c>
      <c r="B8798" s="1" t="s">
        <v>1532</v>
      </c>
      <c r="C8798" s="1">
        <v>115226103</v>
      </c>
      <c r="D8798" s="1">
        <v>297</v>
      </c>
      <c r="E8798" s="1" t="s">
        <v>1832</v>
      </c>
      <c r="F8798" s="1" t="s">
        <v>234</v>
      </c>
      <c r="G8798" s="1" t="s">
        <v>197</v>
      </c>
      <c r="H8798" s="1" t="s">
        <v>240</v>
      </c>
    </row>
    <row r="8799" spans="1:8" x14ac:dyDescent="0.25">
      <c r="A8799" s="1">
        <v>460298</v>
      </c>
      <c r="B8799" s="1" t="s">
        <v>1532</v>
      </c>
      <c r="C8799" s="1">
        <v>115228003</v>
      </c>
      <c r="D8799" s="1">
        <v>298</v>
      </c>
      <c r="E8799" s="1" t="s">
        <v>1833</v>
      </c>
      <c r="F8799" s="1" t="s">
        <v>234</v>
      </c>
      <c r="G8799" s="1" t="s">
        <v>197</v>
      </c>
      <c r="H8799" s="1" t="s">
        <v>240</v>
      </c>
    </row>
    <row r="8800" spans="1:8" x14ac:dyDescent="0.25">
      <c r="A8800" s="1">
        <v>460299</v>
      </c>
      <c r="B8800" s="1" t="s">
        <v>1532</v>
      </c>
      <c r="C8800" s="1">
        <v>115228303</v>
      </c>
      <c r="D8800" s="1">
        <v>299</v>
      </c>
      <c r="E8800" s="1" t="s">
        <v>1834</v>
      </c>
      <c r="F8800" s="1" t="s">
        <v>234</v>
      </c>
      <c r="G8800" s="1" t="s">
        <v>197</v>
      </c>
      <c r="H8800" s="1" t="s">
        <v>240</v>
      </c>
    </row>
    <row r="8801" spans="1:8" x14ac:dyDescent="0.25">
      <c r="A8801" s="1">
        <v>460300</v>
      </c>
      <c r="B8801" s="1" t="s">
        <v>1532</v>
      </c>
      <c r="C8801" s="1">
        <v>115229003</v>
      </c>
      <c r="D8801" s="1">
        <v>300</v>
      </c>
      <c r="E8801" s="1" t="s">
        <v>1835</v>
      </c>
      <c r="F8801" s="1" t="s">
        <v>234</v>
      </c>
      <c r="G8801" s="1" t="s">
        <v>197</v>
      </c>
      <c r="H8801" s="1" t="s">
        <v>240</v>
      </c>
    </row>
    <row r="8802" spans="1:8" x14ac:dyDescent="0.25">
      <c r="A8802" s="1">
        <v>460301</v>
      </c>
      <c r="B8802" s="1" t="s">
        <v>1532</v>
      </c>
      <c r="C8802" s="1">
        <v>115503004</v>
      </c>
      <c r="D8802" s="1">
        <v>301</v>
      </c>
      <c r="E8802" s="1" t="s">
        <v>1836</v>
      </c>
      <c r="F8802" s="1" t="s">
        <v>234</v>
      </c>
      <c r="G8802" s="1" t="s">
        <v>198</v>
      </c>
      <c r="H8802" s="1" t="s">
        <v>240</v>
      </c>
    </row>
    <row r="8803" spans="1:8" x14ac:dyDescent="0.25">
      <c r="A8803" s="1">
        <v>460302</v>
      </c>
      <c r="B8803" s="1" t="s">
        <v>1532</v>
      </c>
      <c r="C8803" s="1">
        <v>115504003</v>
      </c>
      <c r="D8803" s="1">
        <v>302</v>
      </c>
      <c r="E8803" s="1" t="s">
        <v>1837</v>
      </c>
      <c r="F8803" s="1" t="s">
        <v>234</v>
      </c>
      <c r="G8803" s="1" t="s">
        <v>198</v>
      </c>
      <c r="H8803" s="1" t="s">
        <v>240</v>
      </c>
    </row>
    <row r="8804" spans="1:8" x14ac:dyDescent="0.25">
      <c r="A8804" s="1">
        <v>460303</v>
      </c>
      <c r="B8804" s="1" t="s">
        <v>1532</v>
      </c>
      <c r="C8804" s="1">
        <v>115506003</v>
      </c>
      <c r="D8804" s="1">
        <v>303</v>
      </c>
      <c r="E8804" s="1" t="s">
        <v>1838</v>
      </c>
      <c r="F8804" s="1" t="s">
        <v>234</v>
      </c>
      <c r="G8804" s="1" t="s">
        <v>198</v>
      </c>
      <c r="H8804" s="1" t="s">
        <v>240</v>
      </c>
    </row>
    <row r="8805" spans="1:8" x14ac:dyDescent="0.25">
      <c r="A8805" s="1">
        <v>460304</v>
      </c>
      <c r="B8805" s="1" t="s">
        <v>1532</v>
      </c>
      <c r="C8805" s="1">
        <v>115508003</v>
      </c>
      <c r="D8805" s="1">
        <v>304</v>
      </c>
      <c r="E8805" s="1" t="s">
        <v>1839</v>
      </c>
      <c r="F8805" s="1" t="s">
        <v>234</v>
      </c>
      <c r="G8805" s="1" t="s">
        <v>198</v>
      </c>
      <c r="H8805" s="1" t="s">
        <v>240</v>
      </c>
    </row>
    <row r="8806" spans="1:8" x14ac:dyDescent="0.25">
      <c r="A8806" s="1">
        <v>460305</v>
      </c>
      <c r="B8806" s="1" t="s">
        <v>1532</v>
      </c>
      <c r="C8806" s="1">
        <v>115674603</v>
      </c>
      <c r="D8806" s="1">
        <v>305</v>
      </c>
      <c r="E8806" s="1" t="s">
        <v>1840</v>
      </c>
      <c r="F8806" s="1" t="s">
        <v>234</v>
      </c>
      <c r="G8806" s="1" t="s">
        <v>192</v>
      </c>
      <c r="H8806" s="1" t="s">
        <v>240</v>
      </c>
    </row>
    <row r="8807" spans="1:8" x14ac:dyDescent="0.25">
      <c r="A8807" s="1">
        <v>460306</v>
      </c>
      <c r="B8807" s="1" t="s">
        <v>1532</v>
      </c>
      <c r="C8807" s="1">
        <v>116191004</v>
      </c>
      <c r="D8807" s="1">
        <v>306</v>
      </c>
      <c r="E8807" s="1" t="s">
        <v>1841</v>
      </c>
      <c r="F8807" s="1" t="s">
        <v>236</v>
      </c>
      <c r="G8807" s="1" t="s">
        <v>199</v>
      </c>
      <c r="H8807" s="1" t="s">
        <v>240</v>
      </c>
    </row>
    <row r="8808" spans="1:8" x14ac:dyDescent="0.25">
      <c r="A8808" s="1">
        <v>460307</v>
      </c>
      <c r="B8808" s="1" t="s">
        <v>1532</v>
      </c>
      <c r="C8808" s="1">
        <v>116191103</v>
      </c>
      <c r="D8808" s="1">
        <v>307</v>
      </c>
      <c r="E8808" s="1" t="s">
        <v>1842</v>
      </c>
      <c r="F8808" s="1" t="s">
        <v>236</v>
      </c>
      <c r="G8808" s="1" t="s">
        <v>199</v>
      </c>
      <c r="H8808" s="1" t="s">
        <v>240</v>
      </c>
    </row>
    <row r="8809" spans="1:8" x14ac:dyDescent="0.25">
      <c r="A8809" s="1">
        <v>460308</v>
      </c>
      <c r="B8809" s="1" t="s">
        <v>1532</v>
      </c>
      <c r="C8809" s="1">
        <v>116191203</v>
      </c>
      <c r="D8809" s="1">
        <v>308</v>
      </c>
      <c r="E8809" s="1" t="s">
        <v>1843</v>
      </c>
      <c r="F8809" s="1" t="s">
        <v>236</v>
      </c>
      <c r="G8809" s="1" t="s">
        <v>199</v>
      </c>
      <c r="H8809" s="1" t="s">
        <v>240</v>
      </c>
    </row>
    <row r="8810" spans="1:8" x14ac:dyDescent="0.25">
      <c r="A8810" s="1">
        <v>460309</v>
      </c>
      <c r="B8810" s="1" t="s">
        <v>1532</v>
      </c>
      <c r="C8810" s="1">
        <v>116191503</v>
      </c>
      <c r="D8810" s="1">
        <v>309</v>
      </c>
      <c r="E8810" s="1" t="s">
        <v>1844</v>
      </c>
      <c r="F8810" s="1" t="s">
        <v>236</v>
      </c>
      <c r="G8810" s="1" t="s">
        <v>199</v>
      </c>
      <c r="H8810" s="1" t="s">
        <v>240</v>
      </c>
    </row>
    <row r="8811" spans="1:8" x14ac:dyDescent="0.25">
      <c r="A8811" s="1">
        <v>460310</v>
      </c>
      <c r="B8811" s="1" t="s">
        <v>1532</v>
      </c>
      <c r="C8811" s="1">
        <v>116195004</v>
      </c>
      <c r="D8811" s="1">
        <v>310</v>
      </c>
      <c r="E8811" s="1" t="s">
        <v>1845</v>
      </c>
      <c r="F8811" s="1" t="s">
        <v>236</v>
      </c>
      <c r="G8811" s="1" t="s">
        <v>199</v>
      </c>
      <c r="H8811" s="1" t="s">
        <v>240</v>
      </c>
    </row>
    <row r="8812" spans="1:8" x14ac:dyDescent="0.25">
      <c r="A8812" s="1">
        <v>460311</v>
      </c>
      <c r="B8812" s="1" t="s">
        <v>1532</v>
      </c>
      <c r="C8812" s="1">
        <v>116197503</v>
      </c>
      <c r="D8812" s="1">
        <v>311</v>
      </c>
      <c r="E8812" s="1" t="s">
        <v>1846</v>
      </c>
      <c r="F8812" s="1" t="s">
        <v>236</v>
      </c>
      <c r="G8812" s="1" t="s">
        <v>199</v>
      </c>
      <c r="H8812" s="1" t="s">
        <v>240</v>
      </c>
    </row>
    <row r="8813" spans="1:8" x14ac:dyDescent="0.25">
      <c r="A8813" s="1">
        <v>460312</v>
      </c>
      <c r="B8813" s="1" t="s">
        <v>1532</v>
      </c>
      <c r="C8813" s="1">
        <v>116471803</v>
      </c>
      <c r="D8813" s="1">
        <v>312</v>
      </c>
      <c r="E8813" s="1" t="s">
        <v>1847</v>
      </c>
      <c r="F8813" s="1" t="s">
        <v>236</v>
      </c>
      <c r="G8813" s="1" t="s">
        <v>200</v>
      </c>
      <c r="H8813" s="1" t="s">
        <v>240</v>
      </c>
    </row>
    <row r="8814" spans="1:8" x14ac:dyDescent="0.25">
      <c r="A8814" s="1">
        <v>460313</v>
      </c>
      <c r="B8814" s="1" t="s">
        <v>1532</v>
      </c>
      <c r="C8814" s="1">
        <v>116493503</v>
      </c>
      <c r="D8814" s="1">
        <v>313</v>
      </c>
      <c r="E8814" s="1" t="s">
        <v>1848</v>
      </c>
      <c r="F8814" s="1" t="s">
        <v>236</v>
      </c>
      <c r="G8814" s="1" t="s">
        <v>201</v>
      </c>
      <c r="H8814" s="1" t="s">
        <v>240</v>
      </c>
    </row>
    <row r="8815" spans="1:8" x14ac:dyDescent="0.25">
      <c r="A8815" s="1">
        <v>460314</v>
      </c>
      <c r="B8815" s="1" t="s">
        <v>1532</v>
      </c>
      <c r="C8815" s="1">
        <v>116495003</v>
      </c>
      <c r="D8815" s="1">
        <v>314</v>
      </c>
      <c r="E8815" s="1" t="s">
        <v>1849</v>
      </c>
      <c r="F8815" s="1" t="s">
        <v>236</v>
      </c>
      <c r="G8815" s="1" t="s">
        <v>201</v>
      </c>
      <c r="H8815" s="1" t="s">
        <v>240</v>
      </c>
    </row>
    <row r="8816" spans="1:8" x14ac:dyDescent="0.25">
      <c r="A8816" s="1">
        <v>460315</v>
      </c>
      <c r="B8816" s="1" t="s">
        <v>1532</v>
      </c>
      <c r="C8816" s="1">
        <v>116495103</v>
      </c>
      <c r="D8816" s="1">
        <v>315</v>
      </c>
      <c r="E8816" s="1" t="s">
        <v>1850</v>
      </c>
      <c r="F8816" s="1" t="s">
        <v>236</v>
      </c>
      <c r="G8816" s="1" t="s">
        <v>201</v>
      </c>
      <c r="H8816" s="1" t="s">
        <v>240</v>
      </c>
    </row>
    <row r="8817" spans="1:8" x14ac:dyDescent="0.25">
      <c r="A8817" s="1">
        <v>460316</v>
      </c>
      <c r="B8817" s="1" t="s">
        <v>1532</v>
      </c>
      <c r="C8817" s="1">
        <v>116496503</v>
      </c>
      <c r="D8817" s="1">
        <v>316</v>
      </c>
      <c r="E8817" s="1" t="s">
        <v>1851</v>
      </c>
      <c r="F8817" s="1" t="s">
        <v>236</v>
      </c>
      <c r="G8817" s="1" t="s">
        <v>201</v>
      </c>
      <c r="H8817" s="1" t="s">
        <v>240</v>
      </c>
    </row>
    <row r="8818" spans="1:8" x14ac:dyDescent="0.25">
      <c r="A8818" s="1">
        <v>460317</v>
      </c>
      <c r="B8818" s="1" t="s">
        <v>1532</v>
      </c>
      <c r="C8818" s="1">
        <v>116496603</v>
      </c>
      <c r="D8818" s="1">
        <v>317</v>
      </c>
      <c r="E8818" s="1" t="s">
        <v>1852</v>
      </c>
      <c r="F8818" s="1" t="s">
        <v>236</v>
      </c>
      <c r="G8818" s="1" t="s">
        <v>201</v>
      </c>
      <c r="H8818" s="1" t="s">
        <v>240</v>
      </c>
    </row>
    <row r="8819" spans="1:8" x14ac:dyDescent="0.25">
      <c r="A8819" s="1">
        <v>460318</v>
      </c>
      <c r="B8819" s="1" t="s">
        <v>1532</v>
      </c>
      <c r="C8819" s="1">
        <v>116498003</v>
      </c>
      <c r="D8819" s="1">
        <v>318</v>
      </c>
      <c r="E8819" s="1" t="s">
        <v>1853</v>
      </c>
      <c r="F8819" s="1" t="s">
        <v>236</v>
      </c>
      <c r="G8819" s="1" t="s">
        <v>201</v>
      </c>
      <c r="H8819" s="1" t="s">
        <v>240</v>
      </c>
    </row>
    <row r="8820" spans="1:8" x14ac:dyDescent="0.25">
      <c r="A8820" s="1">
        <v>460319</v>
      </c>
      <c r="B8820" s="1" t="s">
        <v>1532</v>
      </c>
      <c r="C8820" s="1">
        <v>116555003</v>
      </c>
      <c r="D8820" s="1">
        <v>319</v>
      </c>
      <c r="E8820" s="1" t="s">
        <v>1854</v>
      </c>
      <c r="F8820" s="1" t="s">
        <v>232</v>
      </c>
      <c r="G8820" s="1" t="s">
        <v>202</v>
      </c>
      <c r="H8820" s="1" t="s">
        <v>240</v>
      </c>
    </row>
    <row r="8821" spans="1:8" x14ac:dyDescent="0.25">
      <c r="A8821" s="1">
        <v>460320</v>
      </c>
      <c r="B8821" s="1" t="s">
        <v>1532</v>
      </c>
      <c r="C8821" s="1">
        <v>116557103</v>
      </c>
      <c r="D8821" s="1">
        <v>320</v>
      </c>
      <c r="E8821" s="1" t="s">
        <v>1855</v>
      </c>
      <c r="F8821" s="1" t="s">
        <v>232</v>
      </c>
      <c r="G8821" s="1" t="s">
        <v>202</v>
      </c>
      <c r="H8821" s="1" t="s">
        <v>240</v>
      </c>
    </row>
    <row r="8822" spans="1:8" x14ac:dyDescent="0.25">
      <c r="A8822" s="1">
        <v>460321</v>
      </c>
      <c r="B8822" s="1" t="s">
        <v>1532</v>
      </c>
      <c r="C8822" s="1">
        <v>116604003</v>
      </c>
      <c r="D8822" s="1">
        <v>321</v>
      </c>
      <c r="E8822" s="1" t="s">
        <v>1856</v>
      </c>
      <c r="F8822" s="1" t="s">
        <v>232</v>
      </c>
      <c r="G8822" s="1" t="s">
        <v>203</v>
      </c>
      <c r="H8822" s="1" t="s">
        <v>240</v>
      </c>
    </row>
    <row r="8823" spans="1:8" x14ac:dyDescent="0.25">
      <c r="A8823" s="1">
        <v>460322</v>
      </c>
      <c r="B8823" s="1" t="s">
        <v>1532</v>
      </c>
      <c r="C8823" s="1">
        <v>116605003</v>
      </c>
      <c r="D8823" s="1">
        <v>322</v>
      </c>
      <c r="E8823" s="1" t="s">
        <v>1857</v>
      </c>
      <c r="F8823" s="1" t="s">
        <v>232</v>
      </c>
      <c r="G8823" s="1" t="s">
        <v>203</v>
      </c>
      <c r="H8823" s="1" t="s">
        <v>240</v>
      </c>
    </row>
    <row r="8824" spans="1:8" x14ac:dyDescent="0.25">
      <c r="A8824" s="1">
        <v>460323</v>
      </c>
      <c r="B8824" s="1" t="s">
        <v>1532</v>
      </c>
      <c r="C8824" s="1">
        <v>117080503</v>
      </c>
      <c r="D8824" s="1">
        <v>323</v>
      </c>
      <c r="E8824" s="1" t="s">
        <v>1858</v>
      </c>
      <c r="F8824" s="1" t="s">
        <v>236</v>
      </c>
      <c r="G8824" s="1" t="s">
        <v>204</v>
      </c>
      <c r="H8824" s="1" t="s">
        <v>240</v>
      </c>
    </row>
    <row r="8825" spans="1:8" x14ac:dyDescent="0.25">
      <c r="A8825" s="1">
        <v>460324</v>
      </c>
      <c r="B8825" s="1" t="s">
        <v>1532</v>
      </c>
      <c r="C8825" s="1">
        <v>117081003</v>
      </c>
      <c r="D8825" s="1">
        <v>324</v>
      </c>
      <c r="E8825" s="1" t="s">
        <v>1859</v>
      </c>
      <c r="F8825" s="1" t="s">
        <v>236</v>
      </c>
      <c r="G8825" s="1" t="s">
        <v>204</v>
      </c>
      <c r="H8825" s="1" t="s">
        <v>240</v>
      </c>
    </row>
    <row r="8826" spans="1:8" x14ac:dyDescent="0.25">
      <c r="A8826" s="1">
        <v>460325</v>
      </c>
      <c r="B8826" s="1" t="s">
        <v>1532</v>
      </c>
      <c r="C8826" s="1">
        <v>117083004</v>
      </c>
      <c r="D8826" s="1">
        <v>325</v>
      </c>
      <c r="E8826" s="1" t="s">
        <v>1860</v>
      </c>
      <c r="F8826" s="1" t="s">
        <v>236</v>
      </c>
      <c r="G8826" s="1" t="s">
        <v>204</v>
      </c>
      <c r="H8826" s="1" t="s">
        <v>240</v>
      </c>
    </row>
    <row r="8827" spans="1:8" x14ac:dyDescent="0.25">
      <c r="A8827" s="1">
        <v>460326</v>
      </c>
      <c r="B8827" s="1" t="s">
        <v>1532</v>
      </c>
      <c r="C8827" s="1">
        <v>117086003</v>
      </c>
      <c r="D8827" s="1">
        <v>326</v>
      </c>
      <c r="E8827" s="1" t="s">
        <v>1861</v>
      </c>
      <c r="F8827" s="1" t="s">
        <v>236</v>
      </c>
      <c r="G8827" s="1" t="s">
        <v>204</v>
      </c>
      <c r="H8827" s="1" t="s">
        <v>240</v>
      </c>
    </row>
    <row r="8828" spans="1:8" x14ac:dyDescent="0.25">
      <c r="A8828" s="1">
        <v>460327</v>
      </c>
      <c r="B8828" s="1" t="s">
        <v>1532</v>
      </c>
      <c r="C8828" s="1">
        <v>117086503</v>
      </c>
      <c r="D8828" s="1">
        <v>327</v>
      </c>
      <c r="E8828" s="1" t="s">
        <v>1862</v>
      </c>
      <c r="F8828" s="1" t="s">
        <v>236</v>
      </c>
      <c r="G8828" s="1" t="s">
        <v>204</v>
      </c>
      <c r="H8828" s="1" t="s">
        <v>240</v>
      </c>
    </row>
    <row r="8829" spans="1:8" x14ac:dyDescent="0.25">
      <c r="A8829" s="1">
        <v>460328</v>
      </c>
      <c r="B8829" s="1" t="s">
        <v>1532</v>
      </c>
      <c r="C8829" s="1">
        <v>117086653</v>
      </c>
      <c r="D8829" s="1">
        <v>328</v>
      </c>
      <c r="E8829" s="1" t="s">
        <v>1863</v>
      </c>
      <c r="F8829" s="1" t="s">
        <v>236</v>
      </c>
      <c r="G8829" s="1" t="s">
        <v>204</v>
      </c>
      <c r="H8829" s="1" t="s">
        <v>240</v>
      </c>
    </row>
    <row r="8830" spans="1:8" x14ac:dyDescent="0.25">
      <c r="A8830" s="1">
        <v>460329</v>
      </c>
      <c r="B8830" s="1" t="s">
        <v>1532</v>
      </c>
      <c r="C8830" s="1">
        <v>117089003</v>
      </c>
      <c r="D8830" s="1">
        <v>329</v>
      </c>
      <c r="E8830" s="1" t="s">
        <v>1864</v>
      </c>
      <c r="F8830" s="1" t="s">
        <v>236</v>
      </c>
      <c r="G8830" s="1" t="s">
        <v>204</v>
      </c>
      <c r="H8830" s="1" t="s">
        <v>240</v>
      </c>
    </row>
    <row r="8831" spans="1:8" x14ac:dyDescent="0.25">
      <c r="A8831" s="1">
        <v>460330</v>
      </c>
      <c r="B8831" s="1" t="s">
        <v>1532</v>
      </c>
      <c r="C8831" s="1">
        <v>117412003</v>
      </c>
      <c r="D8831" s="1">
        <v>330</v>
      </c>
      <c r="E8831" s="1" t="s">
        <v>1865</v>
      </c>
      <c r="F8831" s="1" t="s">
        <v>232</v>
      </c>
      <c r="G8831" s="1" t="s">
        <v>205</v>
      </c>
      <c r="H8831" s="1" t="s">
        <v>240</v>
      </c>
    </row>
    <row r="8832" spans="1:8" x14ac:dyDescent="0.25">
      <c r="A8832" s="1">
        <v>460331</v>
      </c>
      <c r="B8832" s="1" t="s">
        <v>1532</v>
      </c>
      <c r="C8832" s="1">
        <v>117414003</v>
      </c>
      <c r="D8832" s="1">
        <v>331</v>
      </c>
      <c r="E8832" s="1" t="s">
        <v>1866</v>
      </c>
      <c r="F8832" s="1" t="s">
        <v>232</v>
      </c>
      <c r="G8832" s="1" t="s">
        <v>205</v>
      </c>
      <c r="H8832" s="1" t="s">
        <v>240</v>
      </c>
    </row>
    <row r="8833" spans="1:8" x14ac:dyDescent="0.25">
      <c r="A8833" s="1">
        <v>460332</v>
      </c>
      <c r="B8833" s="1" t="s">
        <v>1532</v>
      </c>
      <c r="C8833" s="1">
        <v>117414203</v>
      </c>
      <c r="D8833" s="1">
        <v>332</v>
      </c>
      <c r="E8833" s="1" t="s">
        <v>1867</v>
      </c>
      <c r="F8833" s="1" t="s">
        <v>232</v>
      </c>
      <c r="G8833" s="1" t="s">
        <v>205</v>
      </c>
      <c r="H8833" s="1" t="s">
        <v>240</v>
      </c>
    </row>
    <row r="8834" spans="1:8" x14ac:dyDescent="0.25">
      <c r="A8834" s="1">
        <v>460333</v>
      </c>
      <c r="B8834" s="1" t="s">
        <v>1532</v>
      </c>
      <c r="C8834" s="1">
        <v>117415004</v>
      </c>
      <c r="D8834" s="1">
        <v>333</v>
      </c>
      <c r="E8834" s="1" t="s">
        <v>1868</v>
      </c>
      <c r="F8834" s="1" t="s">
        <v>232</v>
      </c>
      <c r="G8834" s="1" t="s">
        <v>205</v>
      </c>
      <c r="H8834" s="1" t="s">
        <v>240</v>
      </c>
    </row>
    <row r="8835" spans="1:8" x14ac:dyDescent="0.25">
      <c r="A8835" s="1">
        <v>460334</v>
      </c>
      <c r="B8835" s="1" t="s">
        <v>1532</v>
      </c>
      <c r="C8835" s="1">
        <v>117415103</v>
      </c>
      <c r="D8835" s="1">
        <v>334</v>
      </c>
      <c r="E8835" s="1" t="s">
        <v>1869</v>
      </c>
      <c r="F8835" s="1" t="s">
        <v>232</v>
      </c>
      <c r="G8835" s="1" t="s">
        <v>205</v>
      </c>
      <c r="H8835" s="1" t="s">
        <v>240</v>
      </c>
    </row>
    <row r="8836" spans="1:8" x14ac:dyDescent="0.25">
      <c r="A8836" s="1">
        <v>460335</v>
      </c>
      <c r="B8836" s="1" t="s">
        <v>1532</v>
      </c>
      <c r="C8836" s="1">
        <v>117415303</v>
      </c>
      <c r="D8836" s="1">
        <v>335</v>
      </c>
      <c r="E8836" s="1" t="s">
        <v>1870</v>
      </c>
      <c r="F8836" s="1" t="s">
        <v>232</v>
      </c>
      <c r="G8836" s="1" t="s">
        <v>205</v>
      </c>
      <c r="H8836" s="1" t="s">
        <v>240</v>
      </c>
    </row>
    <row r="8837" spans="1:8" x14ac:dyDescent="0.25">
      <c r="A8837" s="1">
        <v>460336</v>
      </c>
      <c r="B8837" s="1" t="s">
        <v>1532</v>
      </c>
      <c r="C8837" s="1">
        <v>117416103</v>
      </c>
      <c r="D8837" s="1">
        <v>336</v>
      </c>
      <c r="E8837" s="1" t="s">
        <v>1871</v>
      </c>
      <c r="F8837" s="1" t="s">
        <v>232</v>
      </c>
      <c r="G8837" s="1" t="s">
        <v>205</v>
      </c>
      <c r="H8837" s="1" t="s">
        <v>240</v>
      </c>
    </row>
    <row r="8838" spans="1:8" x14ac:dyDescent="0.25">
      <c r="A8838" s="1">
        <v>460337</v>
      </c>
      <c r="B8838" s="1" t="s">
        <v>1532</v>
      </c>
      <c r="C8838" s="1">
        <v>117417202</v>
      </c>
      <c r="D8838" s="1">
        <v>337</v>
      </c>
      <c r="E8838" s="1" t="s">
        <v>1872</v>
      </c>
      <c r="F8838" s="1" t="s">
        <v>232</v>
      </c>
      <c r="G8838" s="1" t="s">
        <v>205</v>
      </c>
      <c r="H8838" s="1" t="s">
        <v>240</v>
      </c>
    </row>
    <row r="8839" spans="1:8" x14ac:dyDescent="0.25">
      <c r="A8839" s="1">
        <v>460338</v>
      </c>
      <c r="B8839" s="1" t="s">
        <v>1532</v>
      </c>
      <c r="C8839" s="1">
        <v>117576303</v>
      </c>
      <c r="D8839" s="1">
        <v>338</v>
      </c>
      <c r="E8839" s="1" t="s">
        <v>1873</v>
      </c>
      <c r="F8839" s="1" t="s">
        <v>236</v>
      </c>
      <c r="G8839" s="1" t="s">
        <v>206</v>
      </c>
      <c r="H8839" s="1" t="s">
        <v>240</v>
      </c>
    </row>
    <row r="8840" spans="1:8" x14ac:dyDescent="0.25">
      <c r="A8840" s="1">
        <v>460339</v>
      </c>
      <c r="B8840" s="1" t="s">
        <v>1532</v>
      </c>
      <c r="C8840" s="1">
        <v>117596003</v>
      </c>
      <c r="D8840" s="1">
        <v>339</v>
      </c>
      <c r="E8840" s="1" t="s">
        <v>1874</v>
      </c>
      <c r="F8840" s="1" t="s">
        <v>232</v>
      </c>
      <c r="G8840" s="1" t="s">
        <v>207</v>
      </c>
      <c r="H8840" s="1" t="s">
        <v>240</v>
      </c>
    </row>
    <row r="8841" spans="1:8" x14ac:dyDescent="0.25">
      <c r="A8841" s="1">
        <v>460340</v>
      </c>
      <c r="B8841" s="1" t="s">
        <v>1532</v>
      </c>
      <c r="C8841" s="1">
        <v>117597003</v>
      </c>
      <c r="D8841" s="1">
        <v>340</v>
      </c>
      <c r="E8841" s="1" t="s">
        <v>1875</v>
      </c>
      <c r="F8841" s="1" t="s">
        <v>232</v>
      </c>
      <c r="G8841" s="1" t="s">
        <v>207</v>
      </c>
      <c r="H8841" s="1" t="s">
        <v>240</v>
      </c>
    </row>
    <row r="8842" spans="1:8" x14ac:dyDescent="0.25">
      <c r="A8842" s="1">
        <v>460341</v>
      </c>
      <c r="B8842" s="1" t="s">
        <v>1532</v>
      </c>
      <c r="C8842" s="1">
        <v>117598503</v>
      </c>
      <c r="D8842" s="1">
        <v>341</v>
      </c>
      <c r="E8842" s="1" t="s">
        <v>1876</v>
      </c>
      <c r="F8842" s="1" t="s">
        <v>232</v>
      </c>
      <c r="G8842" s="1" t="s">
        <v>207</v>
      </c>
      <c r="H8842" s="1" t="s">
        <v>240</v>
      </c>
    </row>
    <row r="8843" spans="1:8" x14ac:dyDescent="0.25">
      <c r="A8843" s="1">
        <v>460342</v>
      </c>
      <c r="B8843" s="1" t="s">
        <v>1532</v>
      </c>
      <c r="C8843" s="1">
        <v>118401403</v>
      </c>
      <c r="D8843" s="1">
        <v>342</v>
      </c>
      <c r="E8843" s="1" t="s">
        <v>1877</v>
      </c>
      <c r="F8843" s="1" t="s">
        <v>236</v>
      </c>
      <c r="G8843" s="1" t="s">
        <v>208</v>
      </c>
      <c r="H8843" s="1" t="s">
        <v>240</v>
      </c>
    </row>
    <row r="8844" spans="1:8" x14ac:dyDescent="0.25">
      <c r="A8844" s="1">
        <v>460343</v>
      </c>
      <c r="B8844" s="1" t="s">
        <v>1532</v>
      </c>
      <c r="C8844" s="1">
        <v>118401603</v>
      </c>
      <c r="D8844" s="1">
        <v>343</v>
      </c>
      <c r="E8844" s="1" t="s">
        <v>1878</v>
      </c>
      <c r="F8844" s="1" t="s">
        <v>236</v>
      </c>
      <c r="G8844" s="1" t="s">
        <v>208</v>
      </c>
      <c r="H8844" s="1" t="s">
        <v>240</v>
      </c>
    </row>
    <row r="8845" spans="1:8" x14ac:dyDescent="0.25">
      <c r="A8845" s="1">
        <v>460344</v>
      </c>
      <c r="B8845" s="1" t="s">
        <v>1532</v>
      </c>
      <c r="C8845" s="1">
        <v>118402603</v>
      </c>
      <c r="D8845" s="1">
        <v>344</v>
      </c>
      <c r="E8845" s="1" t="s">
        <v>1879</v>
      </c>
      <c r="F8845" s="1" t="s">
        <v>236</v>
      </c>
      <c r="G8845" s="1" t="s">
        <v>208</v>
      </c>
      <c r="H8845" s="1" t="s">
        <v>240</v>
      </c>
    </row>
    <row r="8846" spans="1:8" x14ac:dyDescent="0.25">
      <c r="A8846" s="1">
        <v>460345</v>
      </c>
      <c r="B8846" s="1" t="s">
        <v>1532</v>
      </c>
      <c r="C8846" s="1">
        <v>118403003</v>
      </c>
      <c r="D8846" s="1">
        <v>345</v>
      </c>
      <c r="E8846" s="1" t="s">
        <v>1880</v>
      </c>
      <c r="F8846" s="1" t="s">
        <v>236</v>
      </c>
      <c r="G8846" s="1" t="s">
        <v>208</v>
      </c>
      <c r="H8846" s="1" t="s">
        <v>240</v>
      </c>
    </row>
    <row r="8847" spans="1:8" x14ac:dyDescent="0.25">
      <c r="A8847" s="1">
        <v>460346</v>
      </c>
      <c r="B8847" s="1" t="s">
        <v>1532</v>
      </c>
      <c r="C8847" s="1">
        <v>118403302</v>
      </c>
      <c r="D8847" s="1">
        <v>346</v>
      </c>
      <c r="E8847" s="1" t="s">
        <v>1881</v>
      </c>
      <c r="F8847" s="1" t="s">
        <v>236</v>
      </c>
      <c r="G8847" s="1" t="s">
        <v>208</v>
      </c>
      <c r="H8847" s="1" t="s">
        <v>240</v>
      </c>
    </row>
    <row r="8848" spans="1:8" x14ac:dyDescent="0.25">
      <c r="A8848" s="1">
        <v>460347</v>
      </c>
      <c r="B8848" s="1" t="s">
        <v>1532</v>
      </c>
      <c r="C8848" s="1">
        <v>118403903</v>
      </c>
      <c r="D8848" s="1">
        <v>347</v>
      </c>
      <c r="E8848" s="1" t="s">
        <v>1882</v>
      </c>
      <c r="F8848" s="1" t="s">
        <v>236</v>
      </c>
      <c r="G8848" s="1" t="s">
        <v>208</v>
      </c>
      <c r="H8848" s="1" t="s">
        <v>240</v>
      </c>
    </row>
    <row r="8849" spans="1:8" x14ac:dyDescent="0.25">
      <c r="A8849" s="1">
        <v>460348</v>
      </c>
      <c r="B8849" s="1" t="s">
        <v>1532</v>
      </c>
      <c r="C8849" s="1">
        <v>118406003</v>
      </c>
      <c r="D8849" s="1">
        <v>348</v>
      </c>
      <c r="E8849" s="1" t="s">
        <v>1883</v>
      </c>
      <c r="F8849" s="1" t="s">
        <v>236</v>
      </c>
      <c r="G8849" s="1" t="s">
        <v>208</v>
      </c>
      <c r="H8849" s="1" t="s">
        <v>240</v>
      </c>
    </row>
    <row r="8850" spans="1:8" x14ac:dyDescent="0.25">
      <c r="A8850" s="1">
        <v>460349</v>
      </c>
      <c r="B8850" s="1" t="s">
        <v>1532</v>
      </c>
      <c r="C8850" s="1">
        <v>118406602</v>
      </c>
      <c r="D8850" s="1">
        <v>349</v>
      </c>
      <c r="E8850" s="1" t="s">
        <v>1884</v>
      </c>
      <c r="F8850" s="1" t="s">
        <v>236</v>
      </c>
      <c r="G8850" s="1" t="s">
        <v>208</v>
      </c>
      <c r="H8850" s="1" t="s">
        <v>240</v>
      </c>
    </row>
    <row r="8851" spans="1:8" x14ac:dyDescent="0.25">
      <c r="A8851" s="1">
        <v>460350</v>
      </c>
      <c r="B8851" s="1" t="s">
        <v>1532</v>
      </c>
      <c r="C8851" s="1">
        <v>118408852</v>
      </c>
      <c r="D8851" s="1">
        <v>350</v>
      </c>
      <c r="E8851" s="1" t="s">
        <v>1885</v>
      </c>
      <c r="F8851" s="1" t="s">
        <v>236</v>
      </c>
      <c r="G8851" s="1" t="s">
        <v>208</v>
      </c>
      <c r="H8851" s="1" t="s">
        <v>240</v>
      </c>
    </row>
    <row r="8852" spans="1:8" x14ac:dyDescent="0.25">
      <c r="A8852" s="1">
        <v>460351</v>
      </c>
      <c r="B8852" s="1" t="s">
        <v>1532</v>
      </c>
      <c r="C8852" s="1">
        <v>118409203</v>
      </c>
      <c r="D8852" s="1">
        <v>351</v>
      </c>
      <c r="E8852" s="1" t="s">
        <v>1886</v>
      </c>
      <c r="F8852" s="1" t="s">
        <v>236</v>
      </c>
      <c r="G8852" s="1" t="s">
        <v>208</v>
      </c>
      <c r="H8852" s="1" t="s">
        <v>240</v>
      </c>
    </row>
    <row r="8853" spans="1:8" x14ac:dyDescent="0.25">
      <c r="A8853" s="1">
        <v>460352</v>
      </c>
      <c r="B8853" s="1" t="s">
        <v>1532</v>
      </c>
      <c r="C8853" s="1">
        <v>118409302</v>
      </c>
      <c r="D8853" s="1">
        <v>352</v>
      </c>
      <c r="E8853" s="1" t="s">
        <v>1887</v>
      </c>
      <c r="F8853" s="1" t="s">
        <v>236</v>
      </c>
      <c r="G8853" s="1" t="s">
        <v>208</v>
      </c>
      <c r="H8853" s="1" t="s">
        <v>240</v>
      </c>
    </row>
    <row r="8854" spans="1:8" x14ac:dyDescent="0.25">
      <c r="A8854" s="1">
        <v>460353</v>
      </c>
      <c r="B8854" s="1" t="s">
        <v>1532</v>
      </c>
      <c r="C8854" s="1">
        <v>118667503</v>
      </c>
      <c r="D8854" s="1">
        <v>353</v>
      </c>
      <c r="E8854" s="1" t="s">
        <v>1888</v>
      </c>
      <c r="F8854" s="1" t="s">
        <v>236</v>
      </c>
      <c r="G8854" s="1" t="s">
        <v>209</v>
      </c>
      <c r="H8854" s="1" t="s">
        <v>240</v>
      </c>
    </row>
    <row r="8855" spans="1:8" x14ac:dyDescent="0.25">
      <c r="A8855" s="1">
        <v>460354</v>
      </c>
      <c r="B8855" s="1" t="s">
        <v>1532</v>
      </c>
      <c r="C8855" s="1">
        <v>119350303</v>
      </c>
      <c r="D8855" s="1">
        <v>354</v>
      </c>
      <c r="E8855" s="1" t="s">
        <v>1889</v>
      </c>
      <c r="F8855" s="1" t="s">
        <v>236</v>
      </c>
      <c r="G8855" s="1" t="s">
        <v>210</v>
      </c>
      <c r="H8855" s="1" t="s">
        <v>240</v>
      </c>
    </row>
    <row r="8856" spans="1:8" x14ac:dyDescent="0.25">
      <c r="A8856" s="1">
        <v>460355</v>
      </c>
      <c r="B8856" s="1" t="s">
        <v>1532</v>
      </c>
      <c r="C8856" s="1">
        <v>119351303</v>
      </c>
      <c r="D8856" s="1">
        <v>355</v>
      </c>
      <c r="E8856" s="1" t="s">
        <v>1890</v>
      </c>
      <c r="F8856" s="1" t="s">
        <v>236</v>
      </c>
      <c r="G8856" s="1" t="s">
        <v>210</v>
      </c>
      <c r="H8856" s="1" t="s">
        <v>240</v>
      </c>
    </row>
    <row r="8857" spans="1:8" x14ac:dyDescent="0.25">
      <c r="A8857" s="1">
        <v>460356</v>
      </c>
      <c r="B8857" s="1" t="s">
        <v>1532</v>
      </c>
      <c r="C8857" s="1">
        <v>119352203</v>
      </c>
      <c r="D8857" s="1">
        <v>356</v>
      </c>
      <c r="E8857" s="1" t="s">
        <v>1891</v>
      </c>
      <c r="F8857" s="1" t="s">
        <v>236</v>
      </c>
      <c r="G8857" s="1" t="s">
        <v>210</v>
      </c>
      <c r="H8857" s="1" t="s">
        <v>240</v>
      </c>
    </row>
    <row r="8858" spans="1:8" x14ac:dyDescent="0.25">
      <c r="A8858" s="1">
        <v>460357</v>
      </c>
      <c r="B8858" s="1" t="s">
        <v>1532</v>
      </c>
      <c r="C8858" s="1">
        <v>119354603</v>
      </c>
      <c r="D8858" s="1">
        <v>357</v>
      </c>
      <c r="E8858" s="1" t="s">
        <v>1892</v>
      </c>
      <c r="F8858" s="1" t="s">
        <v>236</v>
      </c>
      <c r="G8858" s="1" t="s">
        <v>210</v>
      </c>
      <c r="H8858" s="1" t="s">
        <v>240</v>
      </c>
    </row>
    <row r="8859" spans="1:8" x14ac:dyDescent="0.25">
      <c r="A8859" s="1">
        <v>460358</v>
      </c>
      <c r="B8859" s="1" t="s">
        <v>1532</v>
      </c>
      <c r="C8859" s="1">
        <v>119355503</v>
      </c>
      <c r="D8859" s="1">
        <v>358</v>
      </c>
      <c r="E8859" s="1" t="s">
        <v>1893</v>
      </c>
      <c r="F8859" s="1" t="s">
        <v>236</v>
      </c>
      <c r="G8859" s="1" t="s">
        <v>210</v>
      </c>
      <c r="H8859" s="1" t="s">
        <v>240</v>
      </c>
    </row>
    <row r="8860" spans="1:8" x14ac:dyDescent="0.25">
      <c r="A8860" s="1">
        <v>460359</v>
      </c>
      <c r="B8860" s="1" t="s">
        <v>1532</v>
      </c>
      <c r="C8860" s="1">
        <v>119356503</v>
      </c>
      <c r="D8860" s="1">
        <v>359</v>
      </c>
      <c r="E8860" s="1" t="s">
        <v>1894</v>
      </c>
      <c r="F8860" s="1" t="s">
        <v>236</v>
      </c>
      <c r="G8860" s="1" t="s">
        <v>210</v>
      </c>
      <c r="H8860" s="1" t="s">
        <v>240</v>
      </c>
    </row>
    <row r="8861" spans="1:8" x14ac:dyDescent="0.25">
      <c r="A8861" s="1">
        <v>460360</v>
      </c>
      <c r="B8861" s="1" t="s">
        <v>1532</v>
      </c>
      <c r="C8861" s="1">
        <v>119356603</v>
      </c>
      <c r="D8861" s="1">
        <v>360</v>
      </c>
      <c r="E8861" s="1" t="s">
        <v>1895</v>
      </c>
      <c r="F8861" s="1" t="s">
        <v>236</v>
      </c>
      <c r="G8861" s="1" t="s">
        <v>210</v>
      </c>
      <c r="H8861" s="1" t="s">
        <v>240</v>
      </c>
    </row>
    <row r="8862" spans="1:8" x14ac:dyDescent="0.25">
      <c r="A8862" s="1">
        <v>460361</v>
      </c>
      <c r="B8862" s="1" t="s">
        <v>1532</v>
      </c>
      <c r="C8862" s="1">
        <v>119357003</v>
      </c>
      <c r="D8862" s="1">
        <v>361</v>
      </c>
      <c r="E8862" s="1" t="s">
        <v>1896</v>
      </c>
      <c r="F8862" s="1" t="s">
        <v>236</v>
      </c>
      <c r="G8862" s="1" t="s">
        <v>210</v>
      </c>
      <c r="H8862" s="1" t="s">
        <v>240</v>
      </c>
    </row>
    <row r="8863" spans="1:8" x14ac:dyDescent="0.25">
      <c r="A8863" s="1">
        <v>460362</v>
      </c>
      <c r="B8863" s="1" t="s">
        <v>1532</v>
      </c>
      <c r="C8863" s="1">
        <v>119357402</v>
      </c>
      <c r="D8863" s="1">
        <v>362</v>
      </c>
      <c r="E8863" s="1" t="s">
        <v>1897</v>
      </c>
      <c r="F8863" s="1" t="s">
        <v>236</v>
      </c>
      <c r="G8863" s="1" t="s">
        <v>210</v>
      </c>
      <c r="H8863" s="1" t="s">
        <v>240</v>
      </c>
    </row>
    <row r="8864" spans="1:8" x14ac:dyDescent="0.25">
      <c r="A8864" s="1">
        <v>460363</v>
      </c>
      <c r="B8864" s="1" t="s">
        <v>1532</v>
      </c>
      <c r="C8864" s="1">
        <v>119358403</v>
      </c>
      <c r="D8864" s="1">
        <v>363</v>
      </c>
      <c r="E8864" s="1" t="s">
        <v>1898</v>
      </c>
      <c r="F8864" s="1" t="s">
        <v>236</v>
      </c>
      <c r="G8864" s="1" t="s">
        <v>210</v>
      </c>
      <c r="H8864" s="1" t="s">
        <v>240</v>
      </c>
    </row>
    <row r="8865" spans="1:8" x14ac:dyDescent="0.25">
      <c r="A8865" s="1">
        <v>460364</v>
      </c>
      <c r="B8865" s="1" t="s">
        <v>1532</v>
      </c>
      <c r="C8865" s="1">
        <v>119581003</v>
      </c>
      <c r="D8865" s="1">
        <v>364</v>
      </c>
      <c r="E8865" s="1" t="s">
        <v>1899</v>
      </c>
      <c r="F8865" s="1" t="s">
        <v>236</v>
      </c>
      <c r="G8865" s="1" t="s">
        <v>211</v>
      </c>
      <c r="H8865" s="1" t="s">
        <v>240</v>
      </c>
    </row>
    <row r="8866" spans="1:8" x14ac:dyDescent="0.25">
      <c r="A8866" s="1">
        <v>460365</v>
      </c>
      <c r="B8866" s="1" t="s">
        <v>1532</v>
      </c>
      <c r="C8866" s="1">
        <v>119582503</v>
      </c>
      <c r="D8866" s="1">
        <v>365</v>
      </c>
      <c r="E8866" s="1" t="s">
        <v>1900</v>
      </c>
      <c r="F8866" s="1" t="s">
        <v>236</v>
      </c>
      <c r="G8866" s="1" t="s">
        <v>211</v>
      </c>
      <c r="H8866" s="1" t="s">
        <v>240</v>
      </c>
    </row>
    <row r="8867" spans="1:8" x14ac:dyDescent="0.25">
      <c r="A8867" s="1">
        <v>460366</v>
      </c>
      <c r="B8867" s="1" t="s">
        <v>1532</v>
      </c>
      <c r="C8867" s="1">
        <v>119583003</v>
      </c>
      <c r="D8867" s="1">
        <v>366</v>
      </c>
      <c r="E8867" s="1" t="s">
        <v>1901</v>
      </c>
      <c r="F8867" s="1" t="s">
        <v>236</v>
      </c>
      <c r="G8867" s="1" t="s">
        <v>211</v>
      </c>
      <c r="H8867" s="1" t="s">
        <v>240</v>
      </c>
    </row>
    <row r="8868" spans="1:8" x14ac:dyDescent="0.25">
      <c r="A8868" s="1">
        <v>460367</v>
      </c>
      <c r="B8868" s="1" t="s">
        <v>1532</v>
      </c>
      <c r="C8868" s="1">
        <v>119584503</v>
      </c>
      <c r="D8868" s="1">
        <v>367</v>
      </c>
      <c r="E8868" s="1" t="s">
        <v>1902</v>
      </c>
      <c r="F8868" s="1" t="s">
        <v>236</v>
      </c>
      <c r="G8868" s="1" t="s">
        <v>211</v>
      </c>
      <c r="H8868" s="1" t="s">
        <v>240</v>
      </c>
    </row>
    <row r="8869" spans="1:8" x14ac:dyDescent="0.25">
      <c r="A8869" s="1">
        <v>460368</v>
      </c>
      <c r="B8869" s="1" t="s">
        <v>1532</v>
      </c>
      <c r="C8869" s="1">
        <v>119584603</v>
      </c>
      <c r="D8869" s="1">
        <v>368</v>
      </c>
      <c r="E8869" s="1" t="s">
        <v>1903</v>
      </c>
      <c r="F8869" s="1" t="s">
        <v>236</v>
      </c>
      <c r="G8869" s="1" t="s">
        <v>211</v>
      </c>
      <c r="H8869" s="1" t="s">
        <v>240</v>
      </c>
    </row>
    <row r="8870" spans="1:8" x14ac:dyDescent="0.25">
      <c r="A8870" s="1">
        <v>460369</v>
      </c>
      <c r="B8870" s="1" t="s">
        <v>1532</v>
      </c>
      <c r="C8870" s="1">
        <v>119586503</v>
      </c>
      <c r="D8870" s="1">
        <v>369</v>
      </c>
      <c r="E8870" s="1" t="s">
        <v>1904</v>
      </c>
      <c r="F8870" s="1" t="s">
        <v>236</v>
      </c>
      <c r="G8870" s="1" t="s">
        <v>211</v>
      </c>
      <c r="H8870" s="1" t="s">
        <v>240</v>
      </c>
    </row>
    <row r="8871" spans="1:8" x14ac:dyDescent="0.25">
      <c r="A8871" s="1">
        <v>460370</v>
      </c>
      <c r="B8871" s="1" t="s">
        <v>1532</v>
      </c>
      <c r="C8871" s="1">
        <v>119648303</v>
      </c>
      <c r="D8871" s="1">
        <v>370</v>
      </c>
      <c r="E8871" s="1" t="s">
        <v>1905</v>
      </c>
      <c r="F8871" s="1" t="s">
        <v>236</v>
      </c>
      <c r="G8871" s="1" t="s">
        <v>213</v>
      </c>
      <c r="H8871" s="1" t="s">
        <v>240</v>
      </c>
    </row>
    <row r="8872" spans="1:8" x14ac:dyDescent="0.25">
      <c r="A8872" s="1">
        <v>460371</v>
      </c>
      <c r="B8872" s="1" t="s">
        <v>1532</v>
      </c>
      <c r="C8872" s="1">
        <v>119648703</v>
      </c>
      <c r="D8872" s="1">
        <v>371</v>
      </c>
      <c r="E8872" s="1" t="s">
        <v>1906</v>
      </c>
      <c r="F8872" s="1" t="s">
        <v>236</v>
      </c>
      <c r="G8872" s="1" t="s">
        <v>213</v>
      </c>
      <c r="H8872" s="1" t="s">
        <v>240</v>
      </c>
    </row>
    <row r="8873" spans="1:8" x14ac:dyDescent="0.25">
      <c r="A8873" s="1">
        <v>460372</v>
      </c>
      <c r="B8873" s="1" t="s">
        <v>1532</v>
      </c>
      <c r="C8873" s="1">
        <v>119648903</v>
      </c>
      <c r="D8873" s="1">
        <v>372</v>
      </c>
      <c r="E8873" s="1" t="s">
        <v>1907</v>
      </c>
      <c r="F8873" s="1" t="s">
        <v>236</v>
      </c>
      <c r="G8873" s="1" t="s">
        <v>213</v>
      </c>
      <c r="H8873" s="1" t="s">
        <v>240</v>
      </c>
    </row>
    <row r="8874" spans="1:8" x14ac:dyDescent="0.25">
      <c r="A8874" s="1">
        <v>460373</v>
      </c>
      <c r="B8874" s="1" t="s">
        <v>1532</v>
      </c>
      <c r="C8874" s="1">
        <v>119665003</v>
      </c>
      <c r="D8874" s="1">
        <v>373</v>
      </c>
      <c r="E8874" s="1" t="s">
        <v>1908</v>
      </c>
      <c r="F8874" s="1" t="s">
        <v>236</v>
      </c>
      <c r="G8874" s="1" t="s">
        <v>209</v>
      </c>
      <c r="H8874" s="1" t="s">
        <v>240</v>
      </c>
    </row>
    <row r="8875" spans="1:8" x14ac:dyDescent="0.25">
      <c r="A8875" s="1">
        <v>460374</v>
      </c>
      <c r="B8875" s="1" t="s">
        <v>1532</v>
      </c>
      <c r="C8875" s="1">
        <v>120452003</v>
      </c>
      <c r="D8875" s="1">
        <v>374</v>
      </c>
      <c r="E8875" s="1" t="s">
        <v>1909</v>
      </c>
      <c r="F8875" s="1" t="s">
        <v>236</v>
      </c>
      <c r="G8875" s="1" t="s">
        <v>214</v>
      </c>
      <c r="H8875" s="1" t="s">
        <v>240</v>
      </c>
    </row>
    <row r="8876" spans="1:8" x14ac:dyDescent="0.25">
      <c r="A8876" s="1">
        <v>460375</v>
      </c>
      <c r="B8876" s="1" t="s">
        <v>1532</v>
      </c>
      <c r="C8876" s="1">
        <v>120455203</v>
      </c>
      <c r="D8876" s="1">
        <v>375</v>
      </c>
      <c r="E8876" s="1" t="s">
        <v>1910</v>
      </c>
      <c r="F8876" s="1" t="s">
        <v>236</v>
      </c>
      <c r="G8876" s="1" t="s">
        <v>214</v>
      </c>
      <c r="H8876" s="1" t="s">
        <v>240</v>
      </c>
    </row>
    <row r="8877" spans="1:8" x14ac:dyDescent="0.25">
      <c r="A8877" s="1">
        <v>460376</v>
      </c>
      <c r="B8877" s="1" t="s">
        <v>1532</v>
      </c>
      <c r="C8877" s="1">
        <v>120455403</v>
      </c>
      <c r="D8877" s="1">
        <v>376</v>
      </c>
      <c r="E8877" s="1" t="s">
        <v>1911</v>
      </c>
      <c r="F8877" s="1" t="s">
        <v>236</v>
      </c>
      <c r="G8877" s="1" t="s">
        <v>214</v>
      </c>
      <c r="H8877" s="1" t="s">
        <v>240</v>
      </c>
    </row>
    <row r="8878" spans="1:8" x14ac:dyDescent="0.25">
      <c r="A8878" s="1">
        <v>460377</v>
      </c>
      <c r="B8878" s="1" t="s">
        <v>1532</v>
      </c>
      <c r="C8878" s="1">
        <v>120456003</v>
      </c>
      <c r="D8878" s="1">
        <v>377</v>
      </c>
      <c r="E8878" s="1" t="s">
        <v>1912</v>
      </c>
      <c r="F8878" s="1" t="s">
        <v>236</v>
      </c>
      <c r="G8878" s="1" t="s">
        <v>214</v>
      </c>
      <c r="H8878" s="1" t="s">
        <v>240</v>
      </c>
    </row>
    <row r="8879" spans="1:8" x14ac:dyDescent="0.25">
      <c r="A8879" s="1">
        <v>460378</v>
      </c>
      <c r="B8879" s="1" t="s">
        <v>1532</v>
      </c>
      <c r="C8879" s="1">
        <v>120480803</v>
      </c>
      <c r="D8879" s="1">
        <v>378</v>
      </c>
      <c r="E8879" s="1" t="s">
        <v>1913</v>
      </c>
      <c r="F8879" s="1" t="s">
        <v>235</v>
      </c>
      <c r="G8879" s="1" t="s">
        <v>215</v>
      </c>
      <c r="H8879" s="1" t="s">
        <v>240</v>
      </c>
    </row>
    <row r="8880" spans="1:8" x14ac:dyDescent="0.25">
      <c r="A8880" s="1">
        <v>460379</v>
      </c>
      <c r="B8880" s="1" t="s">
        <v>1532</v>
      </c>
      <c r="C8880" s="1">
        <v>120481002</v>
      </c>
      <c r="D8880" s="1">
        <v>379</v>
      </c>
      <c r="E8880" s="1" t="s">
        <v>1914</v>
      </c>
      <c r="F8880" s="1" t="s">
        <v>235</v>
      </c>
      <c r="G8880" s="1" t="s">
        <v>215</v>
      </c>
      <c r="H8880" s="1" t="s">
        <v>240</v>
      </c>
    </row>
    <row r="8881" spans="1:8" x14ac:dyDescent="0.25">
      <c r="A8881" s="1">
        <v>460380</v>
      </c>
      <c r="B8881" s="1" t="s">
        <v>1532</v>
      </c>
      <c r="C8881" s="1">
        <v>120483302</v>
      </c>
      <c r="D8881" s="1">
        <v>380</v>
      </c>
      <c r="E8881" s="1" t="s">
        <v>1915</v>
      </c>
      <c r="F8881" s="1" t="s">
        <v>235</v>
      </c>
      <c r="G8881" s="1" t="s">
        <v>215</v>
      </c>
      <c r="H8881" s="1" t="s">
        <v>240</v>
      </c>
    </row>
    <row r="8882" spans="1:8" x14ac:dyDescent="0.25">
      <c r="A8882" s="1">
        <v>460381</v>
      </c>
      <c r="B8882" s="1" t="s">
        <v>1532</v>
      </c>
      <c r="C8882" s="1">
        <v>120484803</v>
      </c>
      <c r="D8882" s="1">
        <v>381</v>
      </c>
      <c r="E8882" s="1" t="s">
        <v>1916</v>
      </c>
      <c r="F8882" s="1" t="s">
        <v>235</v>
      </c>
      <c r="G8882" s="1" t="s">
        <v>215</v>
      </c>
      <c r="H8882" s="1" t="s">
        <v>240</v>
      </c>
    </row>
    <row r="8883" spans="1:8" x14ac:dyDescent="0.25">
      <c r="A8883" s="1">
        <v>460382</v>
      </c>
      <c r="B8883" s="1" t="s">
        <v>1532</v>
      </c>
      <c r="C8883" s="1">
        <v>120484903</v>
      </c>
      <c r="D8883" s="1">
        <v>382</v>
      </c>
      <c r="E8883" s="1" t="s">
        <v>1917</v>
      </c>
      <c r="F8883" s="1" t="s">
        <v>235</v>
      </c>
      <c r="G8883" s="1" t="s">
        <v>215</v>
      </c>
      <c r="H8883" s="1" t="s">
        <v>240</v>
      </c>
    </row>
    <row r="8884" spans="1:8" x14ac:dyDescent="0.25">
      <c r="A8884" s="1">
        <v>460383</v>
      </c>
      <c r="B8884" s="1" t="s">
        <v>1532</v>
      </c>
      <c r="C8884" s="1">
        <v>120485603</v>
      </c>
      <c r="D8884" s="1">
        <v>383</v>
      </c>
      <c r="E8884" s="1" t="s">
        <v>1918</v>
      </c>
      <c r="F8884" s="1" t="s">
        <v>235</v>
      </c>
      <c r="G8884" s="1" t="s">
        <v>215</v>
      </c>
      <c r="H8884" s="1" t="s">
        <v>240</v>
      </c>
    </row>
    <row r="8885" spans="1:8" x14ac:dyDescent="0.25">
      <c r="A8885" s="1">
        <v>460384</v>
      </c>
      <c r="B8885" s="1" t="s">
        <v>1532</v>
      </c>
      <c r="C8885" s="1">
        <v>120486003</v>
      </c>
      <c r="D8885" s="1">
        <v>384</v>
      </c>
      <c r="E8885" s="1" t="s">
        <v>1919</v>
      </c>
      <c r="F8885" s="1" t="s">
        <v>235</v>
      </c>
      <c r="G8885" s="1" t="s">
        <v>215</v>
      </c>
      <c r="H8885" s="1" t="s">
        <v>240</v>
      </c>
    </row>
    <row r="8886" spans="1:8" x14ac:dyDescent="0.25">
      <c r="A8886" s="1">
        <v>460385</v>
      </c>
      <c r="B8886" s="1" t="s">
        <v>1532</v>
      </c>
      <c r="C8886" s="1">
        <v>120488603</v>
      </c>
      <c r="D8886" s="1">
        <v>385</v>
      </c>
      <c r="E8886" s="1" t="s">
        <v>1920</v>
      </c>
      <c r="F8886" s="1" t="s">
        <v>235</v>
      </c>
      <c r="G8886" s="1" t="s">
        <v>215</v>
      </c>
      <c r="H8886" s="1" t="s">
        <v>240</v>
      </c>
    </row>
    <row r="8887" spans="1:8" x14ac:dyDescent="0.25">
      <c r="A8887" s="1">
        <v>460386</v>
      </c>
      <c r="B8887" s="1" t="s">
        <v>1532</v>
      </c>
      <c r="C8887" s="1">
        <v>120522003</v>
      </c>
      <c r="D8887" s="1">
        <v>386</v>
      </c>
      <c r="E8887" s="1" t="s">
        <v>1921</v>
      </c>
      <c r="F8887" s="1" t="s">
        <v>236</v>
      </c>
      <c r="G8887" s="1" t="s">
        <v>212</v>
      </c>
      <c r="H8887" s="1" t="s">
        <v>240</v>
      </c>
    </row>
    <row r="8888" spans="1:8" x14ac:dyDescent="0.25">
      <c r="A8888" s="1">
        <v>460387</v>
      </c>
      <c r="B8888" s="1" t="s">
        <v>1532</v>
      </c>
      <c r="C8888" s="1">
        <v>121135003</v>
      </c>
      <c r="D8888" s="1">
        <v>387</v>
      </c>
      <c r="E8888" s="1" t="s">
        <v>1922</v>
      </c>
      <c r="F8888" s="1" t="s">
        <v>235</v>
      </c>
      <c r="G8888" s="1" t="s">
        <v>216</v>
      </c>
      <c r="H8888" s="1" t="s">
        <v>240</v>
      </c>
    </row>
    <row r="8889" spans="1:8" x14ac:dyDescent="0.25">
      <c r="A8889" s="1">
        <v>460388</v>
      </c>
      <c r="B8889" s="1" t="s">
        <v>1532</v>
      </c>
      <c r="C8889" s="1">
        <v>121135503</v>
      </c>
      <c r="D8889" s="1">
        <v>388</v>
      </c>
      <c r="E8889" s="1" t="s">
        <v>1923</v>
      </c>
      <c r="F8889" s="1" t="s">
        <v>235</v>
      </c>
      <c r="G8889" s="1" t="s">
        <v>216</v>
      </c>
      <c r="H8889" s="1" t="s">
        <v>240</v>
      </c>
    </row>
    <row r="8890" spans="1:8" x14ac:dyDescent="0.25">
      <c r="A8890" s="1">
        <v>460389</v>
      </c>
      <c r="B8890" s="1" t="s">
        <v>1532</v>
      </c>
      <c r="C8890" s="1">
        <v>121136503</v>
      </c>
      <c r="D8890" s="1">
        <v>389</v>
      </c>
      <c r="E8890" s="1" t="s">
        <v>1924</v>
      </c>
      <c r="F8890" s="1" t="s">
        <v>235</v>
      </c>
      <c r="G8890" s="1" t="s">
        <v>216</v>
      </c>
      <c r="H8890" s="1" t="s">
        <v>240</v>
      </c>
    </row>
    <row r="8891" spans="1:8" x14ac:dyDescent="0.25">
      <c r="A8891" s="1">
        <v>460390</v>
      </c>
      <c r="B8891" s="1" t="s">
        <v>1532</v>
      </c>
      <c r="C8891" s="1">
        <v>121136603</v>
      </c>
      <c r="D8891" s="1">
        <v>390</v>
      </c>
      <c r="E8891" s="1" t="s">
        <v>1925</v>
      </c>
      <c r="F8891" s="1" t="s">
        <v>235</v>
      </c>
      <c r="G8891" s="1" t="s">
        <v>216</v>
      </c>
      <c r="H8891" s="1" t="s">
        <v>240</v>
      </c>
    </row>
    <row r="8892" spans="1:8" x14ac:dyDescent="0.25">
      <c r="A8892" s="1">
        <v>460391</v>
      </c>
      <c r="B8892" s="1" t="s">
        <v>1532</v>
      </c>
      <c r="C8892" s="1">
        <v>121139004</v>
      </c>
      <c r="D8892" s="1">
        <v>391</v>
      </c>
      <c r="E8892" s="1" t="s">
        <v>1926</v>
      </c>
      <c r="F8892" s="1" t="s">
        <v>235</v>
      </c>
      <c r="G8892" s="1" t="s">
        <v>216</v>
      </c>
      <c r="H8892" s="1" t="s">
        <v>240</v>
      </c>
    </row>
    <row r="8893" spans="1:8" x14ac:dyDescent="0.25">
      <c r="A8893" s="1">
        <v>460392</v>
      </c>
      <c r="B8893" s="1" t="s">
        <v>1532</v>
      </c>
      <c r="C8893" s="1">
        <v>121390302</v>
      </c>
      <c r="D8893" s="1">
        <v>392</v>
      </c>
      <c r="E8893" s="1" t="s">
        <v>1927</v>
      </c>
      <c r="F8893" s="1" t="s">
        <v>235</v>
      </c>
      <c r="G8893" s="1" t="s">
        <v>217</v>
      </c>
      <c r="H8893" s="1" t="s">
        <v>240</v>
      </c>
    </row>
    <row r="8894" spans="1:8" x14ac:dyDescent="0.25">
      <c r="A8894" s="1">
        <v>460393</v>
      </c>
      <c r="B8894" s="1" t="s">
        <v>1532</v>
      </c>
      <c r="C8894" s="1">
        <v>121391303</v>
      </c>
      <c r="D8894" s="1">
        <v>393</v>
      </c>
      <c r="E8894" s="1" t="s">
        <v>1928</v>
      </c>
      <c r="F8894" s="1" t="s">
        <v>235</v>
      </c>
      <c r="G8894" s="1" t="s">
        <v>217</v>
      </c>
      <c r="H8894" s="1" t="s">
        <v>240</v>
      </c>
    </row>
    <row r="8895" spans="1:8" x14ac:dyDescent="0.25">
      <c r="A8895" s="1">
        <v>460394</v>
      </c>
      <c r="B8895" s="1" t="s">
        <v>1532</v>
      </c>
      <c r="C8895" s="1">
        <v>121392303</v>
      </c>
      <c r="D8895" s="1">
        <v>394</v>
      </c>
      <c r="E8895" s="1" t="s">
        <v>1929</v>
      </c>
      <c r="F8895" s="1" t="s">
        <v>235</v>
      </c>
      <c r="G8895" s="1" t="s">
        <v>217</v>
      </c>
      <c r="H8895" s="1" t="s">
        <v>240</v>
      </c>
    </row>
    <row r="8896" spans="1:8" x14ac:dyDescent="0.25">
      <c r="A8896" s="1">
        <v>460395</v>
      </c>
      <c r="B8896" s="1" t="s">
        <v>1532</v>
      </c>
      <c r="C8896" s="1">
        <v>121394503</v>
      </c>
      <c r="D8896" s="1">
        <v>395</v>
      </c>
      <c r="E8896" s="1" t="s">
        <v>1930</v>
      </c>
      <c r="F8896" s="1" t="s">
        <v>235</v>
      </c>
      <c r="G8896" s="1" t="s">
        <v>217</v>
      </c>
      <c r="H8896" s="1" t="s">
        <v>240</v>
      </c>
    </row>
    <row r="8897" spans="1:8" x14ac:dyDescent="0.25">
      <c r="A8897" s="1">
        <v>460396</v>
      </c>
      <c r="B8897" s="1" t="s">
        <v>1532</v>
      </c>
      <c r="C8897" s="1">
        <v>121394603</v>
      </c>
      <c r="D8897" s="1">
        <v>396</v>
      </c>
      <c r="E8897" s="1" t="s">
        <v>1931</v>
      </c>
      <c r="F8897" s="1" t="s">
        <v>235</v>
      </c>
      <c r="G8897" s="1" t="s">
        <v>217</v>
      </c>
      <c r="H8897" s="1" t="s">
        <v>240</v>
      </c>
    </row>
    <row r="8898" spans="1:8" x14ac:dyDescent="0.25">
      <c r="A8898" s="1">
        <v>460397</v>
      </c>
      <c r="B8898" s="1" t="s">
        <v>1532</v>
      </c>
      <c r="C8898" s="1">
        <v>121395103</v>
      </c>
      <c r="D8898" s="1">
        <v>397</v>
      </c>
      <c r="E8898" s="1" t="s">
        <v>1932</v>
      </c>
      <c r="F8898" s="1" t="s">
        <v>235</v>
      </c>
      <c r="G8898" s="1" t="s">
        <v>217</v>
      </c>
      <c r="H8898" s="1" t="s">
        <v>240</v>
      </c>
    </row>
    <row r="8899" spans="1:8" x14ac:dyDescent="0.25">
      <c r="A8899" s="1">
        <v>460398</v>
      </c>
      <c r="B8899" s="1" t="s">
        <v>1532</v>
      </c>
      <c r="C8899" s="1">
        <v>121395603</v>
      </c>
      <c r="D8899" s="1">
        <v>398</v>
      </c>
      <c r="E8899" s="1" t="s">
        <v>1933</v>
      </c>
      <c r="F8899" s="1" t="s">
        <v>235</v>
      </c>
      <c r="G8899" s="1" t="s">
        <v>217</v>
      </c>
      <c r="H8899" s="1" t="s">
        <v>240</v>
      </c>
    </row>
    <row r="8900" spans="1:8" x14ac:dyDescent="0.25">
      <c r="A8900" s="1">
        <v>460399</v>
      </c>
      <c r="B8900" s="1" t="s">
        <v>1532</v>
      </c>
      <c r="C8900" s="1">
        <v>121395703</v>
      </c>
      <c r="D8900" s="1">
        <v>399</v>
      </c>
      <c r="E8900" s="1" t="s">
        <v>1934</v>
      </c>
      <c r="F8900" s="1" t="s">
        <v>235</v>
      </c>
      <c r="G8900" s="1" t="s">
        <v>217</v>
      </c>
      <c r="H8900" s="1" t="s">
        <v>240</v>
      </c>
    </row>
    <row r="8901" spans="1:8" x14ac:dyDescent="0.25">
      <c r="A8901" s="1">
        <v>460400</v>
      </c>
      <c r="B8901" s="1" t="s">
        <v>1532</v>
      </c>
      <c r="C8901" s="1">
        <v>121397803</v>
      </c>
      <c r="D8901" s="1">
        <v>400</v>
      </c>
      <c r="E8901" s="1" t="s">
        <v>1935</v>
      </c>
      <c r="F8901" s="1" t="s">
        <v>235</v>
      </c>
      <c r="G8901" s="1" t="s">
        <v>217</v>
      </c>
      <c r="H8901" s="1" t="s">
        <v>240</v>
      </c>
    </row>
    <row r="8902" spans="1:8" x14ac:dyDescent="0.25">
      <c r="A8902" s="1">
        <v>460401</v>
      </c>
      <c r="B8902" s="1" t="s">
        <v>1532</v>
      </c>
      <c r="C8902" s="1">
        <v>122091002</v>
      </c>
      <c r="D8902" s="1">
        <v>401</v>
      </c>
      <c r="E8902" s="1" t="s">
        <v>1936</v>
      </c>
      <c r="F8902" s="1" t="s">
        <v>237</v>
      </c>
      <c r="G8902" s="1" t="s">
        <v>218</v>
      </c>
      <c r="H8902" s="1" t="s">
        <v>240</v>
      </c>
    </row>
    <row r="8903" spans="1:8" x14ac:dyDescent="0.25">
      <c r="A8903" s="1">
        <v>460402</v>
      </c>
      <c r="B8903" s="1" t="s">
        <v>1532</v>
      </c>
      <c r="C8903" s="1">
        <v>122091303</v>
      </c>
      <c r="D8903" s="1">
        <v>402</v>
      </c>
      <c r="E8903" s="1" t="s">
        <v>1937</v>
      </c>
      <c r="F8903" s="1" t="s">
        <v>237</v>
      </c>
      <c r="G8903" s="1" t="s">
        <v>218</v>
      </c>
      <c r="H8903" s="1" t="s">
        <v>240</v>
      </c>
    </row>
    <row r="8904" spans="1:8" x14ac:dyDescent="0.25">
      <c r="A8904" s="1">
        <v>460403</v>
      </c>
      <c r="B8904" s="1" t="s">
        <v>1532</v>
      </c>
      <c r="C8904" s="1">
        <v>122091352</v>
      </c>
      <c r="D8904" s="1">
        <v>403</v>
      </c>
      <c r="E8904" s="1" t="s">
        <v>1938</v>
      </c>
      <c r="F8904" s="1" t="s">
        <v>237</v>
      </c>
      <c r="G8904" s="1" t="s">
        <v>218</v>
      </c>
      <c r="H8904" s="1" t="s">
        <v>240</v>
      </c>
    </row>
    <row r="8905" spans="1:8" x14ac:dyDescent="0.25">
      <c r="A8905" s="1">
        <v>460404</v>
      </c>
      <c r="B8905" s="1" t="s">
        <v>1532</v>
      </c>
      <c r="C8905" s="1">
        <v>122092002</v>
      </c>
      <c r="D8905" s="1">
        <v>404</v>
      </c>
      <c r="E8905" s="1" t="s">
        <v>1939</v>
      </c>
      <c r="F8905" s="1" t="s">
        <v>237</v>
      </c>
      <c r="G8905" s="1" t="s">
        <v>218</v>
      </c>
      <c r="H8905" s="1" t="s">
        <v>240</v>
      </c>
    </row>
    <row r="8906" spans="1:8" x14ac:dyDescent="0.25">
      <c r="A8906" s="1">
        <v>460405</v>
      </c>
      <c r="B8906" s="1" t="s">
        <v>1532</v>
      </c>
      <c r="C8906" s="1">
        <v>122092102</v>
      </c>
      <c r="D8906" s="1">
        <v>405</v>
      </c>
      <c r="E8906" s="1" t="s">
        <v>1940</v>
      </c>
      <c r="F8906" s="1" t="s">
        <v>237</v>
      </c>
      <c r="G8906" s="1" t="s">
        <v>218</v>
      </c>
      <c r="H8906" s="1" t="s">
        <v>240</v>
      </c>
    </row>
    <row r="8907" spans="1:8" x14ac:dyDescent="0.25">
      <c r="A8907" s="1">
        <v>460406</v>
      </c>
      <c r="B8907" s="1" t="s">
        <v>1532</v>
      </c>
      <c r="C8907" s="1">
        <v>122092353</v>
      </c>
      <c r="D8907" s="1">
        <v>406</v>
      </c>
      <c r="E8907" s="1" t="s">
        <v>1941</v>
      </c>
      <c r="F8907" s="1" t="s">
        <v>237</v>
      </c>
      <c r="G8907" s="1" t="s">
        <v>218</v>
      </c>
      <c r="H8907" s="1" t="s">
        <v>240</v>
      </c>
    </row>
    <row r="8908" spans="1:8" x14ac:dyDescent="0.25">
      <c r="A8908" s="1">
        <v>460407</v>
      </c>
      <c r="B8908" s="1" t="s">
        <v>1532</v>
      </c>
      <c r="C8908" s="1">
        <v>122097203</v>
      </c>
      <c r="D8908" s="1">
        <v>407</v>
      </c>
      <c r="E8908" s="1" t="s">
        <v>1942</v>
      </c>
      <c r="F8908" s="1" t="s">
        <v>237</v>
      </c>
      <c r="G8908" s="1" t="s">
        <v>218</v>
      </c>
      <c r="H8908" s="1" t="s">
        <v>240</v>
      </c>
    </row>
    <row r="8909" spans="1:8" x14ac:dyDescent="0.25">
      <c r="A8909" s="1">
        <v>460408</v>
      </c>
      <c r="B8909" s="1" t="s">
        <v>1532</v>
      </c>
      <c r="C8909" s="1">
        <v>122097502</v>
      </c>
      <c r="D8909" s="1">
        <v>408</v>
      </c>
      <c r="E8909" s="1" t="s">
        <v>1943</v>
      </c>
      <c r="F8909" s="1" t="s">
        <v>237</v>
      </c>
      <c r="G8909" s="1" t="s">
        <v>218</v>
      </c>
      <c r="H8909" s="1" t="s">
        <v>240</v>
      </c>
    </row>
    <row r="8910" spans="1:8" x14ac:dyDescent="0.25">
      <c r="A8910" s="1">
        <v>460409</v>
      </c>
      <c r="B8910" s="1" t="s">
        <v>1532</v>
      </c>
      <c r="C8910" s="1">
        <v>122097604</v>
      </c>
      <c r="D8910" s="1">
        <v>409</v>
      </c>
      <c r="E8910" s="1" t="s">
        <v>1944</v>
      </c>
      <c r="F8910" s="1" t="s">
        <v>237</v>
      </c>
      <c r="G8910" s="1" t="s">
        <v>218</v>
      </c>
      <c r="H8910" s="1" t="s">
        <v>240</v>
      </c>
    </row>
    <row r="8911" spans="1:8" x14ac:dyDescent="0.25">
      <c r="A8911" s="1">
        <v>460410</v>
      </c>
      <c r="B8911" s="1" t="s">
        <v>1532</v>
      </c>
      <c r="C8911" s="1">
        <v>122098003</v>
      </c>
      <c r="D8911" s="1">
        <v>410</v>
      </c>
      <c r="E8911" s="1" t="s">
        <v>1945</v>
      </c>
      <c r="F8911" s="1" t="s">
        <v>237</v>
      </c>
      <c r="G8911" s="1" t="s">
        <v>218</v>
      </c>
      <c r="H8911" s="1" t="s">
        <v>240</v>
      </c>
    </row>
    <row r="8912" spans="1:8" x14ac:dyDescent="0.25">
      <c r="A8912" s="1">
        <v>460411</v>
      </c>
      <c r="B8912" s="1" t="s">
        <v>1532</v>
      </c>
      <c r="C8912" s="1">
        <v>122098103</v>
      </c>
      <c r="D8912" s="1">
        <v>411</v>
      </c>
      <c r="E8912" s="1" t="s">
        <v>1946</v>
      </c>
      <c r="F8912" s="1" t="s">
        <v>237</v>
      </c>
      <c r="G8912" s="1" t="s">
        <v>218</v>
      </c>
      <c r="H8912" s="1" t="s">
        <v>240</v>
      </c>
    </row>
    <row r="8913" spans="1:8" x14ac:dyDescent="0.25">
      <c r="A8913" s="1">
        <v>460412</v>
      </c>
      <c r="B8913" s="1" t="s">
        <v>1532</v>
      </c>
      <c r="C8913" s="1">
        <v>122098202</v>
      </c>
      <c r="D8913" s="1">
        <v>412</v>
      </c>
      <c r="E8913" s="1" t="s">
        <v>1947</v>
      </c>
      <c r="F8913" s="1" t="s">
        <v>237</v>
      </c>
      <c r="G8913" s="1" t="s">
        <v>218</v>
      </c>
      <c r="H8913" s="1" t="s">
        <v>240</v>
      </c>
    </row>
    <row r="8914" spans="1:8" x14ac:dyDescent="0.25">
      <c r="A8914" s="1">
        <v>460413</v>
      </c>
      <c r="B8914" s="1" t="s">
        <v>1532</v>
      </c>
      <c r="C8914" s="1">
        <v>122098403</v>
      </c>
      <c r="D8914" s="1">
        <v>413</v>
      </c>
      <c r="E8914" s="1" t="s">
        <v>1948</v>
      </c>
      <c r="F8914" s="1" t="s">
        <v>237</v>
      </c>
      <c r="G8914" s="1" t="s">
        <v>218</v>
      </c>
      <c r="H8914" s="1" t="s">
        <v>240</v>
      </c>
    </row>
    <row r="8915" spans="1:8" x14ac:dyDescent="0.25">
      <c r="A8915" s="1">
        <v>460414</v>
      </c>
      <c r="B8915" s="1" t="s">
        <v>1532</v>
      </c>
      <c r="C8915" s="1">
        <v>123460302</v>
      </c>
      <c r="D8915" s="1">
        <v>414</v>
      </c>
      <c r="E8915" s="1" t="s">
        <v>1949</v>
      </c>
      <c r="F8915" s="1" t="s">
        <v>237</v>
      </c>
      <c r="G8915" s="1" t="s">
        <v>219</v>
      </c>
      <c r="H8915" s="1" t="s">
        <v>240</v>
      </c>
    </row>
    <row r="8916" spans="1:8" x14ac:dyDescent="0.25">
      <c r="A8916" s="1">
        <v>460415</v>
      </c>
      <c r="B8916" s="1" t="s">
        <v>1532</v>
      </c>
      <c r="C8916" s="1">
        <v>123460504</v>
      </c>
      <c r="D8916" s="1">
        <v>415</v>
      </c>
      <c r="E8916" s="1" t="s">
        <v>1950</v>
      </c>
      <c r="F8916" s="1" t="s">
        <v>237</v>
      </c>
      <c r="G8916" s="1" t="s">
        <v>219</v>
      </c>
      <c r="H8916" s="1" t="s">
        <v>240</v>
      </c>
    </row>
    <row r="8917" spans="1:8" x14ac:dyDescent="0.25">
      <c r="A8917" s="1">
        <v>460416</v>
      </c>
      <c r="B8917" s="1" t="s">
        <v>1532</v>
      </c>
      <c r="C8917" s="1">
        <v>123461302</v>
      </c>
      <c r="D8917" s="1">
        <v>416</v>
      </c>
      <c r="E8917" s="1" t="s">
        <v>1951</v>
      </c>
      <c r="F8917" s="1" t="s">
        <v>237</v>
      </c>
      <c r="G8917" s="1" t="s">
        <v>219</v>
      </c>
      <c r="H8917" s="1" t="s">
        <v>240</v>
      </c>
    </row>
    <row r="8918" spans="1:8" x14ac:dyDescent="0.25">
      <c r="A8918" s="1">
        <v>460417</v>
      </c>
      <c r="B8918" s="1" t="s">
        <v>1532</v>
      </c>
      <c r="C8918" s="1">
        <v>123461602</v>
      </c>
      <c r="D8918" s="1">
        <v>417</v>
      </c>
      <c r="E8918" s="1" t="s">
        <v>1952</v>
      </c>
      <c r="F8918" s="1" t="s">
        <v>237</v>
      </c>
      <c r="G8918" s="1" t="s">
        <v>219</v>
      </c>
      <c r="H8918" s="1" t="s">
        <v>240</v>
      </c>
    </row>
    <row r="8919" spans="1:8" x14ac:dyDescent="0.25">
      <c r="A8919" s="1">
        <v>460418</v>
      </c>
      <c r="B8919" s="1" t="s">
        <v>1532</v>
      </c>
      <c r="C8919" s="1">
        <v>123463603</v>
      </c>
      <c r="D8919" s="1">
        <v>418</v>
      </c>
      <c r="E8919" s="1" t="s">
        <v>1953</v>
      </c>
      <c r="F8919" s="1" t="s">
        <v>237</v>
      </c>
      <c r="G8919" s="1" t="s">
        <v>219</v>
      </c>
      <c r="H8919" s="1" t="s">
        <v>240</v>
      </c>
    </row>
    <row r="8920" spans="1:8" x14ac:dyDescent="0.25">
      <c r="A8920" s="1">
        <v>460419</v>
      </c>
      <c r="B8920" s="1" t="s">
        <v>1532</v>
      </c>
      <c r="C8920" s="1">
        <v>123463803</v>
      </c>
      <c r="D8920" s="1">
        <v>419</v>
      </c>
      <c r="E8920" s="1" t="s">
        <v>1954</v>
      </c>
      <c r="F8920" s="1" t="s">
        <v>237</v>
      </c>
      <c r="G8920" s="1" t="s">
        <v>219</v>
      </c>
      <c r="H8920" s="1" t="s">
        <v>240</v>
      </c>
    </row>
    <row r="8921" spans="1:8" x14ac:dyDescent="0.25">
      <c r="A8921" s="1">
        <v>460420</v>
      </c>
      <c r="B8921" s="1" t="s">
        <v>1532</v>
      </c>
      <c r="C8921" s="1">
        <v>123464502</v>
      </c>
      <c r="D8921" s="1">
        <v>420</v>
      </c>
      <c r="E8921" s="1" t="s">
        <v>1955</v>
      </c>
      <c r="F8921" s="1" t="s">
        <v>237</v>
      </c>
      <c r="G8921" s="1" t="s">
        <v>219</v>
      </c>
      <c r="H8921" s="1" t="s">
        <v>240</v>
      </c>
    </row>
    <row r="8922" spans="1:8" x14ac:dyDescent="0.25">
      <c r="A8922" s="1">
        <v>460421</v>
      </c>
      <c r="B8922" s="1" t="s">
        <v>1532</v>
      </c>
      <c r="C8922" s="1">
        <v>123464603</v>
      </c>
      <c r="D8922" s="1">
        <v>421</v>
      </c>
      <c r="E8922" s="1" t="s">
        <v>1956</v>
      </c>
      <c r="F8922" s="1" t="s">
        <v>237</v>
      </c>
      <c r="G8922" s="1" t="s">
        <v>219</v>
      </c>
      <c r="H8922" s="1" t="s">
        <v>240</v>
      </c>
    </row>
    <row r="8923" spans="1:8" x14ac:dyDescent="0.25">
      <c r="A8923" s="1">
        <v>460422</v>
      </c>
      <c r="B8923" s="1" t="s">
        <v>1532</v>
      </c>
      <c r="C8923" s="1">
        <v>123465303</v>
      </c>
      <c r="D8923" s="1">
        <v>422</v>
      </c>
      <c r="E8923" s="1" t="s">
        <v>1957</v>
      </c>
      <c r="F8923" s="1" t="s">
        <v>237</v>
      </c>
      <c r="G8923" s="1" t="s">
        <v>219</v>
      </c>
      <c r="H8923" s="1" t="s">
        <v>240</v>
      </c>
    </row>
    <row r="8924" spans="1:8" x14ac:dyDescent="0.25">
      <c r="A8924" s="1">
        <v>460423</v>
      </c>
      <c r="B8924" s="1" t="s">
        <v>1532</v>
      </c>
      <c r="C8924" s="1">
        <v>123465602</v>
      </c>
      <c r="D8924" s="1">
        <v>423</v>
      </c>
      <c r="E8924" s="1" t="s">
        <v>1958</v>
      </c>
      <c r="F8924" s="1" t="s">
        <v>237</v>
      </c>
      <c r="G8924" s="1" t="s">
        <v>219</v>
      </c>
      <c r="H8924" s="1" t="s">
        <v>240</v>
      </c>
    </row>
    <row r="8925" spans="1:8" x14ac:dyDescent="0.25">
      <c r="A8925" s="1">
        <v>460424</v>
      </c>
      <c r="B8925" s="1" t="s">
        <v>1532</v>
      </c>
      <c r="C8925" s="1">
        <v>123465702</v>
      </c>
      <c r="D8925" s="1">
        <v>424</v>
      </c>
      <c r="E8925" s="1" t="s">
        <v>1959</v>
      </c>
      <c r="F8925" s="1" t="s">
        <v>237</v>
      </c>
      <c r="G8925" s="1" t="s">
        <v>219</v>
      </c>
      <c r="H8925" s="1" t="s">
        <v>240</v>
      </c>
    </row>
    <row r="8926" spans="1:8" x14ac:dyDescent="0.25">
      <c r="A8926" s="1">
        <v>460425</v>
      </c>
      <c r="B8926" s="1" t="s">
        <v>1532</v>
      </c>
      <c r="C8926" s="1">
        <v>123466103</v>
      </c>
      <c r="D8926" s="1">
        <v>425</v>
      </c>
      <c r="E8926" s="1" t="s">
        <v>1960</v>
      </c>
      <c r="F8926" s="1" t="s">
        <v>237</v>
      </c>
      <c r="G8926" s="1" t="s">
        <v>219</v>
      </c>
      <c r="H8926" s="1" t="s">
        <v>240</v>
      </c>
    </row>
    <row r="8927" spans="1:8" x14ac:dyDescent="0.25">
      <c r="A8927" s="1">
        <v>460426</v>
      </c>
      <c r="B8927" s="1" t="s">
        <v>1532</v>
      </c>
      <c r="C8927" s="1">
        <v>123466303</v>
      </c>
      <c r="D8927" s="1">
        <v>426</v>
      </c>
      <c r="E8927" s="1" t="s">
        <v>1961</v>
      </c>
      <c r="F8927" s="1" t="s">
        <v>237</v>
      </c>
      <c r="G8927" s="1" t="s">
        <v>219</v>
      </c>
      <c r="H8927" s="1" t="s">
        <v>240</v>
      </c>
    </row>
    <row r="8928" spans="1:8" x14ac:dyDescent="0.25">
      <c r="A8928" s="1">
        <v>460427</v>
      </c>
      <c r="B8928" s="1" t="s">
        <v>1532</v>
      </c>
      <c r="C8928" s="1">
        <v>123466403</v>
      </c>
      <c r="D8928" s="1">
        <v>427</v>
      </c>
      <c r="E8928" s="1" t="s">
        <v>1962</v>
      </c>
      <c r="F8928" s="1" t="s">
        <v>237</v>
      </c>
      <c r="G8928" s="1" t="s">
        <v>219</v>
      </c>
      <c r="H8928" s="1" t="s">
        <v>240</v>
      </c>
    </row>
    <row r="8929" spans="1:8" x14ac:dyDescent="0.25">
      <c r="A8929" s="1">
        <v>460428</v>
      </c>
      <c r="B8929" s="1" t="s">
        <v>1532</v>
      </c>
      <c r="C8929" s="1">
        <v>123467103</v>
      </c>
      <c r="D8929" s="1">
        <v>428</v>
      </c>
      <c r="E8929" s="1" t="s">
        <v>1963</v>
      </c>
      <c r="F8929" s="1" t="s">
        <v>237</v>
      </c>
      <c r="G8929" s="1" t="s">
        <v>219</v>
      </c>
      <c r="H8929" s="1" t="s">
        <v>240</v>
      </c>
    </row>
    <row r="8930" spans="1:8" x14ac:dyDescent="0.25">
      <c r="A8930" s="1">
        <v>460429</v>
      </c>
      <c r="B8930" s="1" t="s">
        <v>1532</v>
      </c>
      <c r="C8930" s="1">
        <v>123467203</v>
      </c>
      <c r="D8930" s="1">
        <v>429</v>
      </c>
      <c r="E8930" s="1" t="s">
        <v>1964</v>
      </c>
      <c r="F8930" s="1" t="s">
        <v>237</v>
      </c>
      <c r="G8930" s="1" t="s">
        <v>219</v>
      </c>
      <c r="H8930" s="1" t="s">
        <v>240</v>
      </c>
    </row>
    <row r="8931" spans="1:8" x14ac:dyDescent="0.25">
      <c r="A8931" s="1">
        <v>460430</v>
      </c>
      <c r="B8931" s="1" t="s">
        <v>1532</v>
      </c>
      <c r="C8931" s="1">
        <v>123467303</v>
      </c>
      <c r="D8931" s="1">
        <v>430</v>
      </c>
      <c r="E8931" s="1" t="s">
        <v>1965</v>
      </c>
      <c r="F8931" s="1" t="s">
        <v>237</v>
      </c>
      <c r="G8931" s="1" t="s">
        <v>219</v>
      </c>
      <c r="H8931" s="1" t="s">
        <v>240</v>
      </c>
    </row>
    <row r="8932" spans="1:8" x14ac:dyDescent="0.25">
      <c r="A8932" s="1">
        <v>460431</v>
      </c>
      <c r="B8932" s="1" t="s">
        <v>1532</v>
      </c>
      <c r="C8932" s="1">
        <v>123468303</v>
      </c>
      <c r="D8932" s="1">
        <v>431</v>
      </c>
      <c r="E8932" s="1" t="s">
        <v>1966</v>
      </c>
      <c r="F8932" s="1" t="s">
        <v>237</v>
      </c>
      <c r="G8932" s="1" t="s">
        <v>219</v>
      </c>
      <c r="H8932" s="1" t="s">
        <v>240</v>
      </c>
    </row>
    <row r="8933" spans="1:8" x14ac:dyDescent="0.25">
      <c r="A8933" s="1">
        <v>460432</v>
      </c>
      <c r="B8933" s="1" t="s">
        <v>1532</v>
      </c>
      <c r="C8933" s="1">
        <v>123468402</v>
      </c>
      <c r="D8933" s="1">
        <v>432</v>
      </c>
      <c r="E8933" s="1" t="s">
        <v>1967</v>
      </c>
      <c r="F8933" s="1" t="s">
        <v>237</v>
      </c>
      <c r="G8933" s="1" t="s">
        <v>219</v>
      </c>
      <c r="H8933" s="1" t="s">
        <v>240</v>
      </c>
    </row>
    <row r="8934" spans="1:8" x14ac:dyDescent="0.25">
      <c r="A8934" s="1">
        <v>460433</v>
      </c>
      <c r="B8934" s="1" t="s">
        <v>1532</v>
      </c>
      <c r="C8934" s="1">
        <v>123468503</v>
      </c>
      <c r="D8934" s="1">
        <v>433</v>
      </c>
      <c r="E8934" s="1" t="s">
        <v>1968</v>
      </c>
      <c r="F8934" s="1" t="s">
        <v>237</v>
      </c>
      <c r="G8934" s="1" t="s">
        <v>219</v>
      </c>
      <c r="H8934" s="1" t="s">
        <v>240</v>
      </c>
    </row>
    <row r="8935" spans="1:8" x14ac:dyDescent="0.25">
      <c r="A8935" s="1">
        <v>460434</v>
      </c>
      <c r="B8935" s="1" t="s">
        <v>1532</v>
      </c>
      <c r="C8935" s="1">
        <v>123468603</v>
      </c>
      <c r="D8935" s="1">
        <v>434</v>
      </c>
      <c r="E8935" s="1" t="s">
        <v>1969</v>
      </c>
      <c r="F8935" s="1" t="s">
        <v>237</v>
      </c>
      <c r="G8935" s="1" t="s">
        <v>219</v>
      </c>
      <c r="H8935" s="1" t="s">
        <v>240</v>
      </c>
    </row>
    <row r="8936" spans="1:8" x14ac:dyDescent="0.25">
      <c r="A8936" s="1">
        <v>460435</v>
      </c>
      <c r="B8936" s="1" t="s">
        <v>1532</v>
      </c>
      <c r="C8936" s="1">
        <v>123469303</v>
      </c>
      <c r="D8936" s="1">
        <v>435</v>
      </c>
      <c r="E8936" s="1" t="s">
        <v>1970</v>
      </c>
      <c r="F8936" s="1" t="s">
        <v>237</v>
      </c>
      <c r="G8936" s="1" t="s">
        <v>219</v>
      </c>
      <c r="H8936" s="1" t="s">
        <v>240</v>
      </c>
    </row>
    <row r="8937" spans="1:8" x14ac:dyDescent="0.25">
      <c r="A8937" s="1">
        <v>460436</v>
      </c>
      <c r="B8937" s="1" t="s">
        <v>1532</v>
      </c>
      <c r="C8937" s="1">
        <v>124150503</v>
      </c>
      <c r="D8937" s="1">
        <v>436</v>
      </c>
      <c r="E8937" s="1" t="s">
        <v>1971</v>
      </c>
      <c r="F8937" s="1" t="s">
        <v>238</v>
      </c>
      <c r="G8937" s="1" t="s">
        <v>220</v>
      </c>
      <c r="H8937" s="1" t="s">
        <v>240</v>
      </c>
    </row>
    <row r="8938" spans="1:8" x14ac:dyDescent="0.25">
      <c r="A8938" s="1">
        <v>460437</v>
      </c>
      <c r="B8938" s="1" t="s">
        <v>1532</v>
      </c>
      <c r="C8938" s="1">
        <v>124151902</v>
      </c>
      <c r="D8938" s="1">
        <v>437</v>
      </c>
      <c r="E8938" s="1" t="s">
        <v>1972</v>
      </c>
      <c r="F8938" s="1" t="s">
        <v>238</v>
      </c>
      <c r="G8938" s="1" t="s">
        <v>220</v>
      </c>
      <c r="H8938" s="1" t="s">
        <v>240</v>
      </c>
    </row>
    <row r="8939" spans="1:8" x14ac:dyDescent="0.25">
      <c r="A8939" s="1">
        <v>460438</v>
      </c>
      <c r="B8939" s="1" t="s">
        <v>1532</v>
      </c>
      <c r="C8939" s="1">
        <v>124152003</v>
      </c>
      <c r="D8939" s="1">
        <v>438</v>
      </c>
      <c r="E8939" s="1" t="s">
        <v>1973</v>
      </c>
      <c r="F8939" s="1" t="s">
        <v>238</v>
      </c>
      <c r="G8939" s="1" t="s">
        <v>220</v>
      </c>
      <c r="H8939" s="1" t="s">
        <v>240</v>
      </c>
    </row>
    <row r="8940" spans="1:8" x14ac:dyDescent="0.25">
      <c r="A8940" s="1">
        <v>460439</v>
      </c>
      <c r="B8940" s="1" t="s">
        <v>1532</v>
      </c>
      <c r="C8940" s="1">
        <v>124153503</v>
      </c>
      <c r="D8940" s="1">
        <v>439</v>
      </c>
      <c r="E8940" s="1" t="s">
        <v>1974</v>
      </c>
      <c r="F8940" s="1" t="s">
        <v>238</v>
      </c>
      <c r="G8940" s="1" t="s">
        <v>220</v>
      </c>
      <c r="H8940" s="1" t="s">
        <v>240</v>
      </c>
    </row>
    <row r="8941" spans="1:8" x14ac:dyDescent="0.25">
      <c r="A8941" s="1">
        <v>460440</v>
      </c>
      <c r="B8941" s="1" t="s">
        <v>1532</v>
      </c>
      <c r="C8941" s="1">
        <v>124154003</v>
      </c>
      <c r="D8941" s="1">
        <v>440</v>
      </c>
      <c r="E8941" s="1" t="s">
        <v>1975</v>
      </c>
      <c r="F8941" s="1" t="s">
        <v>238</v>
      </c>
      <c r="G8941" s="1" t="s">
        <v>220</v>
      </c>
      <c r="H8941" s="1" t="s">
        <v>240</v>
      </c>
    </row>
    <row r="8942" spans="1:8" x14ac:dyDescent="0.25">
      <c r="A8942" s="1">
        <v>460441</v>
      </c>
      <c r="B8942" s="1" t="s">
        <v>1532</v>
      </c>
      <c r="C8942" s="1">
        <v>124156503</v>
      </c>
      <c r="D8942" s="1">
        <v>441</v>
      </c>
      <c r="E8942" s="1" t="s">
        <v>1976</v>
      </c>
      <c r="F8942" s="1" t="s">
        <v>238</v>
      </c>
      <c r="G8942" s="1" t="s">
        <v>220</v>
      </c>
      <c r="H8942" s="1" t="s">
        <v>240</v>
      </c>
    </row>
    <row r="8943" spans="1:8" x14ac:dyDescent="0.25">
      <c r="A8943" s="1">
        <v>460442</v>
      </c>
      <c r="B8943" s="1" t="s">
        <v>1532</v>
      </c>
      <c r="C8943" s="1">
        <v>124156603</v>
      </c>
      <c r="D8943" s="1">
        <v>442</v>
      </c>
      <c r="E8943" s="1" t="s">
        <v>1977</v>
      </c>
      <c r="F8943" s="1" t="s">
        <v>238</v>
      </c>
      <c r="G8943" s="1" t="s">
        <v>220</v>
      </c>
      <c r="H8943" s="1" t="s">
        <v>240</v>
      </c>
    </row>
    <row r="8944" spans="1:8" x14ac:dyDescent="0.25">
      <c r="A8944" s="1">
        <v>460443</v>
      </c>
      <c r="B8944" s="1" t="s">
        <v>1532</v>
      </c>
      <c r="C8944" s="1">
        <v>124156703</v>
      </c>
      <c r="D8944" s="1">
        <v>443</v>
      </c>
      <c r="E8944" s="1" t="s">
        <v>1978</v>
      </c>
      <c r="F8944" s="1" t="s">
        <v>238</v>
      </c>
      <c r="G8944" s="1" t="s">
        <v>220</v>
      </c>
      <c r="H8944" s="1" t="s">
        <v>240</v>
      </c>
    </row>
    <row r="8945" spans="1:8" x14ac:dyDescent="0.25">
      <c r="A8945" s="1">
        <v>460444</v>
      </c>
      <c r="B8945" s="1" t="s">
        <v>1532</v>
      </c>
      <c r="C8945" s="1">
        <v>124157203</v>
      </c>
      <c r="D8945" s="1">
        <v>444</v>
      </c>
      <c r="E8945" s="1" t="s">
        <v>1979</v>
      </c>
      <c r="F8945" s="1" t="s">
        <v>238</v>
      </c>
      <c r="G8945" s="1" t="s">
        <v>220</v>
      </c>
      <c r="H8945" s="1" t="s">
        <v>240</v>
      </c>
    </row>
    <row r="8946" spans="1:8" x14ac:dyDescent="0.25">
      <c r="A8946" s="1">
        <v>460445</v>
      </c>
      <c r="B8946" s="1" t="s">
        <v>1532</v>
      </c>
      <c r="C8946" s="1">
        <v>124157802</v>
      </c>
      <c r="D8946" s="1">
        <v>445</v>
      </c>
      <c r="E8946" s="1" t="s">
        <v>1980</v>
      </c>
      <c r="F8946" s="1" t="s">
        <v>238</v>
      </c>
      <c r="G8946" s="1" t="s">
        <v>220</v>
      </c>
      <c r="H8946" s="1" t="s">
        <v>240</v>
      </c>
    </row>
    <row r="8947" spans="1:8" x14ac:dyDescent="0.25">
      <c r="A8947" s="1">
        <v>460446</v>
      </c>
      <c r="B8947" s="1" t="s">
        <v>1532</v>
      </c>
      <c r="C8947" s="1">
        <v>124158503</v>
      </c>
      <c r="D8947" s="1">
        <v>446</v>
      </c>
      <c r="E8947" s="1" t="s">
        <v>1981</v>
      </c>
      <c r="F8947" s="1" t="s">
        <v>238</v>
      </c>
      <c r="G8947" s="1" t="s">
        <v>220</v>
      </c>
      <c r="H8947" s="1" t="s">
        <v>240</v>
      </c>
    </row>
    <row r="8948" spans="1:8" x14ac:dyDescent="0.25">
      <c r="A8948" s="1">
        <v>460447</v>
      </c>
      <c r="B8948" s="1" t="s">
        <v>1532</v>
      </c>
      <c r="C8948" s="1">
        <v>124159002</v>
      </c>
      <c r="D8948" s="1">
        <v>447</v>
      </c>
      <c r="E8948" s="1" t="s">
        <v>1982</v>
      </c>
      <c r="F8948" s="1" t="s">
        <v>238</v>
      </c>
      <c r="G8948" s="1" t="s">
        <v>220</v>
      </c>
      <c r="H8948" s="1" t="s">
        <v>240</v>
      </c>
    </row>
    <row r="8949" spans="1:8" x14ac:dyDescent="0.25">
      <c r="A8949" s="1">
        <v>460448</v>
      </c>
      <c r="B8949" s="1" t="s">
        <v>1532</v>
      </c>
      <c r="C8949" s="1">
        <v>125231232</v>
      </c>
      <c r="D8949" s="1">
        <v>448</v>
      </c>
      <c r="E8949" s="1" t="s">
        <v>1983</v>
      </c>
      <c r="F8949" s="1" t="s">
        <v>238</v>
      </c>
      <c r="G8949" s="1" t="s">
        <v>221</v>
      </c>
      <c r="H8949" s="1" t="s">
        <v>240</v>
      </c>
    </row>
    <row r="8950" spans="1:8" x14ac:dyDescent="0.25">
      <c r="A8950" s="1">
        <v>460449</v>
      </c>
      <c r="B8950" s="1" t="s">
        <v>1532</v>
      </c>
      <c r="C8950" s="1">
        <v>125231303</v>
      </c>
      <c r="D8950" s="1">
        <v>449</v>
      </c>
      <c r="E8950" s="1" t="s">
        <v>1984</v>
      </c>
      <c r="F8950" s="1" t="s">
        <v>238</v>
      </c>
      <c r="G8950" s="1" t="s">
        <v>221</v>
      </c>
      <c r="H8950" s="1" t="s">
        <v>240</v>
      </c>
    </row>
    <row r="8951" spans="1:8" x14ac:dyDescent="0.25">
      <c r="A8951" s="1">
        <v>460450</v>
      </c>
      <c r="B8951" s="1" t="s">
        <v>1532</v>
      </c>
      <c r="C8951" s="1">
        <v>125234103</v>
      </c>
      <c r="D8951" s="1">
        <v>450</v>
      </c>
      <c r="E8951" s="1" t="s">
        <v>1985</v>
      </c>
      <c r="F8951" s="1" t="s">
        <v>238</v>
      </c>
      <c r="G8951" s="1" t="s">
        <v>221</v>
      </c>
      <c r="H8951" s="1" t="s">
        <v>240</v>
      </c>
    </row>
    <row r="8952" spans="1:8" x14ac:dyDescent="0.25">
      <c r="A8952" s="1">
        <v>460451</v>
      </c>
      <c r="B8952" s="1" t="s">
        <v>1532</v>
      </c>
      <c r="C8952" s="1">
        <v>125234502</v>
      </c>
      <c r="D8952" s="1">
        <v>451</v>
      </c>
      <c r="E8952" s="1" t="s">
        <v>1986</v>
      </c>
      <c r="F8952" s="1" t="s">
        <v>238</v>
      </c>
      <c r="G8952" s="1" t="s">
        <v>221</v>
      </c>
      <c r="H8952" s="1" t="s">
        <v>240</v>
      </c>
    </row>
    <row r="8953" spans="1:8" x14ac:dyDescent="0.25">
      <c r="A8953" s="1">
        <v>460452</v>
      </c>
      <c r="B8953" s="1" t="s">
        <v>1532</v>
      </c>
      <c r="C8953" s="1">
        <v>125235103</v>
      </c>
      <c r="D8953" s="1">
        <v>452</v>
      </c>
      <c r="E8953" s="1" t="s">
        <v>1987</v>
      </c>
      <c r="F8953" s="1" t="s">
        <v>238</v>
      </c>
      <c r="G8953" s="1" t="s">
        <v>221</v>
      </c>
      <c r="H8953" s="1" t="s">
        <v>240</v>
      </c>
    </row>
    <row r="8954" spans="1:8" x14ac:dyDescent="0.25">
      <c r="A8954" s="1">
        <v>460453</v>
      </c>
      <c r="B8954" s="1" t="s">
        <v>1532</v>
      </c>
      <c r="C8954" s="1">
        <v>125235502</v>
      </c>
      <c r="D8954" s="1">
        <v>453</v>
      </c>
      <c r="E8954" s="1" t="s">
        <v>1988</v>
      </c>
      <c r="F8954" s="1" t="s">
        <v>238</v>
      </c>
      <c r="G8954" s="1" t="s">
        <v>221</v>
      </c>
      <c r="H8954" s="1" t="s">
        <v>240</v>
      </c>
    </row>
    <row r="8955" spans="1:8" x14ac:dyDescent="0.25">
      <c r="A8955" s="1">
        <v>460454</v>
      </c>
      <c r="B8955" s="1" t="s">
        <v>1532</v>
      </c>
      <c r="C8955" s="1">
        <v>125236903</v>
      </c>
      <c r="D8955" s="1">
        <v>454</v>
      </c>
      <c r="E8955" s="1" t="s">
        <v>1989</v>
      </c>
      <c r="F8955" s="1" t="s">
        <v>238</v>
      </c>
      <c r="G8955" s="1" t="s">
        <v>221</v>
      </c>
      <c r="H8955" s="1" t="s">
        <v>240</v>
      </c>
    </row>
    <row r="8956" spans="1:8" x14ac:dyDescent="0.25">
      <c r="A8956" s="1">
        <v>460455</v>
      </c>
      <c r="B8956" s="1" t="s">
        <v>1532</v>
      </c>
      <c r="C8956" s="1">
        <v>125237603</v>
      </c>
      <c r="D8956" s="1">
        <v>455</v>
      </c>
      <c r="E8956" s="1" t="s">
        <v>1990</v>
      </c>
      <c r="F8956" s="1" t="s">
        <v>238</v>
      </c>
      <c r="G8956" s="1" t="s">
        <v>221</v>
      </c>
      <c r="H8956" s="1" t="s">
        <v>240</v>
      </c>
    </row>
    <row r="8957" spans="1:8" x14ac:dyDescent="0.25">
      <c r="A8957" s="1">
        <v>460456</v>
      </c>
      <c r="B8957" s="1" t="s">
        <v>1532</v>
      </c>
      <c r="C8957" s="1">
        <v>125237702</v>
      </c>
      <c r="D8957" s="1">
        <v>456</v>
      </c>
      <c r="E8957" s="1" t="s">
        <v>1991</v>
      </c>
      <c r="F8957" s="1" t="s">
        <v>238</v>
      </c>
      <c r="G8957" s="1" t="s">
        <v>221</v>
      </c>
      <c r="H8957" s="1" t="s">
        <v>240</v>
      </c>
    </row>
    <row r="8958" spans="1:8" x14ac:dyDescent="0.25">
      <c r="A8958" s="1">
        <v>460457</v>
      </c>
      <c r="B8958" s="1" t="s">
        <v>1532</v>
      </c>
      <c r="C8958" s="1">
        <v>125237903</v>
      </c>
      <c r="D8958" s="1">
        <v>457</v>
      </c>
      <c r="E8958" s="1" t="s">
        <v>1992</v>
      </c>
      <c r="F8958" s="1" t="s">
        <v>238</v>
      </c>
      <c r="G8958" s="1" t="s">
        <v>221</v>
      </c>
      <c r="H8958" s="1" t="s">
        <v>240</v>
      </c>
    </row>
    <row r="8959" spans="1:8" x14ac:dyDescent="0.25">
      <c r="A8959" s="1">
        <v>460458</v>
      </c>
      <c r="B8959" s="1" t="s">
        <v>1532</v>
      </c>
      <c r="C8959" s="1">
        <v>125238402</v>
      </c>
      <c r="D8959" s="1">
        <v>458</v>
      </c>
      <c r="E8959" s="1" t="s">
        <v>1993</v>
      </c>
      <c r="F8959" s="1" t="s">
        <v>238</v>
      </c>
      <c r="G8959" s="1" t="s">
        <v>221</v>
      </c>
      <c r="H8959" s="1" t="s">
        <v>240</v>
      </c>
    </row>
    <row r="8960" spans="1:8" x14ac:dyDescent="0.25">
      <c r="A8960" s="1">
        <v>460459</v>
      </c>
      <c r="B8960" s="1" t="s">
        <v>1532</v>
      </c>
      <c r="C8960" s="1">
        <v>125238502</v>
      </c>
      <c r="D8960" s="1">
        <v>459</v>
      </c>
      <c r="E8960" s="1" t="s">
        <v>1994</v>
      </c>
      <c r="F8960" s="1" t="s">
        <v>238</v>
      </c>
      <c r="G8960" s="1" t="s">
        <v>221</v>
      </c>
      <c r="H8960" s="1" t="s">
        <v>240</v>
      </c>
    </row>
    <row r="8961" spans="1:8" x14ac:dyDescent="0.25">
      <c r="A8961" s="1">
        <v>460460</v>
      </c>
      <c r="B8961" s="1" t="s">
        <v>1532</v>
      </c>
      <c r="C8961" s="1">
        <v>125239452</v>
      </c>
      <c r="D8961" s="1">
        <v>460</v>
      </c>
      <c r="E8961" s="1" t="s">
        <v>1995</v>
      </c>
      <c r="F8961" s="1" t="s">
        <v>238</v>
      </c>
      <c r="G8961" s="1" t="s">
        <v>221</v>
      </c>
      <c r="H8961" s="1" t="s">
        <v>240</v>
      </c>
    </row>
    <row r="8962" spans="1:8" x14ac:dyDescent="0.25">
      <c r="A8962" s="1">
        <v>460461</v>
      </c>
      <c r="B8962" s="1" t="s">
        <v>1532</v>
      </c>
      <c r="C8962" s="1">
        <v>125239603</v>
      </c>
      <c r="D8962" s="1">
        <v>461</v>
      </c>
      <c r="E8962" s="1" t="s">
        <v>1996</v>
      </c>
      <c r="F8962" s="1" t="s">
        <v>238</v>
      </c>
      <c r="G8962" s="1" t="s">
        <v>221</v>
      </c>
      <c r="H8962" s="1" t="s">
        <v>240</v>
      </c>
    </row>
    <row r="8963" spans="1:8" x14ac:dyDescent="0.25">
      <c r="A8963" s="1">
        <v>460462</v>
      </c>
      <c r="B8963" s="1" t="s">
        <v>1532</v>
      </c>
      <c r="C8963" s="1">
        <v>125239652</v>
      </c>
      <c r="D8963" s="1">
        <v>462</v>
      </c>
      <c r="E8963" s="1" t="s">
        <v>1997</v>
      </c>
      <c r="F8963" s="1" t="s">
        <v>238</v>
      </c>
      <c r="G8963" s="1" t="s">
        <v>221</v>
      </c>
      <c r="H8963" s="1" t="s">
        <v>240</v>
      </c>
    </row>
    <row r="8964" spans="1:8" x14ac:dyDescent="0.25">
      <c r="A8964" s="1">
        <v>460463</v>
      </c>
      <c r="B8964" s="1" t="s">
        <v>1532</v>
      </c>
      <c r="C8964" s="1">
        <v>126515001</v>
      </c>
      <c r="D8964" s="1">
        <v>463</v>
      </c>
      <c r="E8964" s="1" t="s">
        <v>1998</v>
      </c>
      <c r="F8964" s="1" t="s">
        <v>238</v>
      </c>
      <c r="G8964" s="1" t="s">
        <v>222</v>
      </c>
      <c r="H8964" s="1" t="s">
        <v>240</v>
      </c>
    </row>
    <row r="8965" spans="1:8" x14ac:dyDescent="0.25">
      <c r="A8965" s="1">
        <v>460464</v>
      </c>
      <c r="B8965" s="1" t="s">
        <v>1532</v>
      </c>
      <c r="C8965" s="1">
        <v>127040503</v>
      </c>
      <c r="D8965" s="1">
        <v>464</v>
      </c>
      <c r="E8965" s="1" t="s">
        <v>1999</v>
      </c>
      <c r="F8965" s="1" t="s">
        <v>230</v>
      </c>
      <c r="G8965" s="1" t="s">
        <v>223</v>
      </c>
      <c r="H8965" s="1" t="s">
        <v>240</v>
      </c>
    </row>
    <row r="8966" spans="1:8" x14ac:dyDescent="0.25">
      <c r="A8966" s="1">
        <v>460465</v>
      </c>
      <c r="B8966" s="1" t="s">
        <v>1532</v>
      </c>
      <c r="C8966" s="1">
        <v>127040703</v>
      </c>
      <c r="D8966" s="1">
        <v>465</v>
      </c>
      <c r="E8966" s="1" t="s">
        <v>2000</v>
      </c>
      <c r="F8966" s="1" t="s">
        <v>230</v>
      </c>
      <c r="G8966" s="1" t="s">
        <v>223</v>
      </c>
      <c r="H8966" s="1" t="s">
        <v>240</v>
      </c>
    </row>
    <row r="8967" spans="1:8" x14ac:dyDescent="0.25">
      <c r="A8967" s="1">
        <v>460466</v>
      </c>
      <c r="B8967" s="1" t="s">
        <v>1532</v>
      </c>
      <c r="C8967" s="1">
        <v>127041203</v>
      </c>
      <c r="D8967" s="1">
        <v>466</v>
      </c>
      <c r="E8967" s="1" t="s">
        <v>2001</v>
      </c>
      <c r="F8967" s="1" t="s">
        <v>230</v>
      </c>
      <c r="G8967" s="1" t="s">
        <v>223</v>
      </c>
      <c r="H8967" s="1" t="s">
        <v>240</v>
      </c>
    </row>
    <row r="8968" spans="1:8" x14ac:dyDescent="0.25">
      <c r="A8968" s="1">
        <v>460467</v>
      </c>
      <c r="B8968" s="1" t="s">
        <v>1532</v>
      </c>
      <c r="C8968" s="1">
        <v>127041503</v>
      </c>
      <c r="D8968" s="1">
        <v>467</v>
      </c>
      <c r="E8968" s="1" t="s">
        <v>2002</v>
      </c>
      <c r="F8968" s="1" t="s">
        <v>230</v>
      </c>
      <c r="G8968" s="1" t="s">
        <v>223</v>
      </c>
      <c r="H8968" s="1" t="s">
        <v>240</v>
      </c>
    </row>
    <row r="8969" spans="1:8" x14ac:dyDescent="0.25">
      <c r="A8969" s="1">
        <v>460468</v>
      </c>
      <c r="B8969" s="1" t="s">
        <v>1532</v>
      </c>
      <c r="C8969" s="1">
        <v>127041603</v>
      </c>
      <c r="D8969" s="1">
        <v>468</v>
      </c>
      <c r="E8969" s="1" t="s">
        <v>2003</v>
      </c>
      <c r="F8969" s="1" t="s">
        <v>230</v>
      </c>
      <c r="G8969" s="1" t="s">
        <v>223</v>
      </c>
      <c r="H8969" s="1" t="s">
        <v>240</v>
      </c>
    </row>
    <row r="8970" spans="1:8" x14ac:dyDescent="0.25">
      <c r="A8970" s="1">
        <v>460469</v>
      </c>
      <c r="B8970" s="1" t="s">
        <v>1532</v>
      </c>
      <c r="C8970" s="1">
        <v>127042003</v>
      </c>
      <c r="D8970" s="1">
        <v>469</v>
      </c>
      <c r="E8970" s="1" t="s">
        <v>2004</v>
      </c>
      <c r="F8970" s="1" t="s">
        <v>230</v>
      </c>
      <c r="G8970" s="1" t="s">
        <v>223</v>
      </c>
      <c r="H8970" s="1" t="s">
        <v>240</v>
      </c>
    </row>
    <row r="8971" spans="1:8" x14ac:dyDescent="0.25">
      <c r="A8971" s="1">
        <v>460470</v>
      </c>
      <c r="B8971" s="1" t="s">
        <v>1532</v>
      </c>
      <c r="C8971" s="1">
        <v>127042853</v>
      </c>
      <c r="D8971" s="1">
        <v>470</v>
      </c>
      <c r="E8971" s="1" t="s">
        <v>2005</v>
      </c>
      <c r="F8971" s="1" t="s">
        <v>230</v>
      </c>
      <c r="G8971" s="1" t="s">
        <v>223</v>
      </c>
      <c r="H8971" s="1" t="s">
        <v>240</v>
      </c>
    </row>
    <row r="8972" spans="1:8" x14ac:dyDescent="0.25">
      <c r="A8972" s="1">
        <v>460471</v>
      </c>
      <c r="B8972" s="1" t="s">
        <v>1532</v>
      </c>
      <c r="C8972" s="1">
        <v>127044103</v>
      </c>
      <c r="D8972" s="1">
        <v>471</v>
      </c>
      <c r="E8972" s="1" t="s">
        <v>2006</v>
      </c>
      <c r="F8972" s="1" t="s">
        <v>230</v>
      </c>
      <c r="G8972" s="1" t="s">
        <v>223</v>
      </c>
      <c r="H8972" s="1" t="s">
        <v>240</v>
      </c>
    </row>
    <row r="8973" spans="1:8" x14ac:dyDescent="0.25">
      <c r="A8973" s="1">
        <v>460472</v>
      </c>
      <c r="B8973" s="1" t="s">
        <v>1532</v>
      </c>
      <c r="C8973" s="1">
        <v>127045303</v>
      </c>
      <c r="D8973" s="1">
        <v>472</v>
      </c>
      <c r="E8973" s="1" t="s">
        <v>2007</v>
      </c>
      <c r="F8973" s="1" t="s">
        <v>230</v>
      </c>
      <c r="G8973" s="1" t="s">
        <v>223</v>
      </c>
      <c r="H8973" s="1" t="s">
        <v>240</v>
      </c>
    </row>
    <row r="8974" spans="1:8" x14ac:dyDescent="0.25">
      <c r="A8974" s="1">
        <v>460473</v>
      </c>
      <c r="B8974" s="1" t="s">
        <v>1532</v>
      </c>
      <c r="C8974" s="1">
        <v>127045653</v>
      </c>
      <c r="D8974" s="1">
        <v>473</v>
      </c>
      <c r="E8974" s="1" t="s">
        <v>2008</v>
      </c>
      <c r="F8974" s="1" t="s">
        <v>230</v>
      </c>
      <c r="G8974" s="1" t="s">
        <v>223</v>
      </c>
      <c r="H8974" s="1" t="s">
        <v>240</v>
      </c>
    </row>
    <row r="8975" spans="1:8" x14ac:dyDescent="0.25">
      <c r="A8975" s="1">
        <v>460474</v>
      </c>
      <c r="B8975" s="1" t="s">
        <v>1532</v>
      </c>
      <c r="C8975" s="1">
        <v>127045853</v>
      </c>
      <c r="D8975" s="1">
        <v>474</v>
      </c>
      <c r="E8975" s="1" t="s">
        <v>2009</v>
      </c>
      <c r="F8975" s="1" t="s">
        <v>230</v>
      </c>
      <c r="G8975" s="1" t="s">
        <v>223</v>
      </c>
      <c r="H8975" s="1" t="s">
        <v>240</v>
      </c>
    </row>
    <row r="8976" spans="1:8" x14ac:dyDescent="0.25">
      <c r="A8976" s="1">
        <v>460475</v>
      </c>
      <c r="B8976" s="1" t="s">
        <v>1532</v>
      </c>
      <c r="C8976" s="1">
        <v>127046903</v>
      </c>
      <c r="D8976" s="1">
        <v>475</v>
      </c>
      <c r="E8976" s="1" t="s">
        <v>2010</v>
      </c>
      <c r="F8976" s="1" t="s">
        <v>230</v>
      </c>
      <c r="G8976" s="1" t="s">
        <v>223</v>
      </c>
      <c r="H8976" s="1" t="s">
        <v>240</v>
      </c>
    </row>
    <row r="8977" spans="1:8" x14ac:dyDescent="0.25">
      <c r="A8977" s="1">
        <v>460476</v>
      </c>
      <c r="B8977" s="1" t="s">
        <v>1532</v>
      </c>
      <c r="C8977" s="1">
        <v>127047404</v>
      </c>
      <c r="D8977" s="1">
        <v>476</v>
      </c>
      <c r="E8977" s="1" t="s">
        <v>2011</v>
      </c>
      <c r="F8977" s="1" t="s">
        <v>230</v>
      </c>
      <c r="G8977" s="1" t="s">
        <v>223</v>
      </c>
      <c r="H8977" s="1" t="s">
        <v>240</v>
      </c>
    </row>
    <row r="8978" spans="1:8" x14ac:dyDescent="0.25">
      <c r="A8978" s="1">
        <v>460477</v>
      </c>
      <c r="B8978" s="1" t="s">
        <v>1532</v>
      </c>
      <c r="C8978" s="1">
        <v>127049303</v>
      </c>
      <c r="D8978" s="1">
        <v>477</v>
      </c>
      <c r="E8978" s="1" t="s">
        <v>2012</v>
      </c>
      <c r="F8978" s="1" t="s">
        <v>230</v>
      </c>
      <c r="G8978" s="1" t="s">
        <v>223</v>
      </c>
      <c r="H8978" s="1" t="s">
        <v>240</v>
      </c>
    </row>
    <row r="8979" spans="1:8" x14ac:dyDescent="0.25">
      <c r="A8979" s="1">
        <v>460478</v>
      </c>
      <c r="B8979" s="1" t="s">
        <v>1532</v>
      </c>
      <c r="C8979" s="1">
        <v>128030603</v>
      </c>
      <c r="D8979" s="1">
        <v>478</v>
      </c>
      <c r="E8979" s="1" t="s">
        <v>2013</v>
      </c>
      <c r="F8979" s="1" t="s">
        <v>233</v>
      </c>
      <c r="G8979" s="1" t="s">
        <v>224</v>
      </c>
      <c r="H8979" s="1" t="s">
        <v>240</v>
      </c>
    </row>
    <row r="8980" spans="1:8" x14ac:dyDescent="0.25">
      <c r="A8980" s="1">
        <v>460479</v>
      </c>
      <c r="B8980" s="1" t="s">
        <v>1532</v>
      </c>
      <c r="C8980" s="1">
        <v>128030852</v>
      </c>
      <c r="D8980" s="1">
        <v>479</v>
      </c>
      <c r="E8980" s="1" t="s">
        <v>2014</v>
      </c>
      <c r="F8980" s="1" t="s">
        <v>233</v>
      </c>
      <c r="G8980" s="1" t="s">
        <v>224</v>
      </c>
      <c r="H8980" s="1" t="s">
        <v>240</v>
      </c>
    </row>
    <row r="8981" spans="1:8" x14ac:dyDescent="0.25">
      <c r="A8981" s="1">
        <v>460480</v>
      </c>
      <c r="B8981" s="1" t="s">
        <v>1532</v>
      </c>
      <c r="C8981" s="1">
        <v>128033053</v>
      </c>
      <c r="D8981" s="1">
        <v>480</v>
      </c>
      <c r="E8981" s="1" t="s">
        <v>2015</v>
      </c>
      <c r="F8981" s="1" t="s">
        <v>233</v>
      </c>
      <c r="G8981" s="1" t="s">
        <v>224</v>
      </c>
      <c r="H8981" s="1" t="s">
        <v>240</v>
      </c>
    </row>
    <row r="8982" spans="1:8" x14ac:dyDescent="0.25">
      <c r="A8982" s="1">
        <v>460481</v>
      </c>
      <c r="B8982" s="1" t="s">
        <v>1532</v>
      </c>
      <c r="C8982" s="1">
        <v>128034503</v>
      </c>
      <c r="D8982" s="1">
        <v>481</v>
      </c>
      <c r="E8982" s="1" t="s">
        <v>2016</v>
      </c>
      <c r="F8982" s="1" t="s">
        <v>233</v>
      </c>
      <c r="G8982" s="1" t="s">
        <v>224</v>
      </c>
      <c r="H8982" s="1" t="s">
        <v>240</v>
      </c>
    </row>
    <row r="8983" spans="1:8" x14ac:dyDescent="0.25">
      <c r="A8983" s="1">
        <v>460482</v>
      </c>
      <c r="B8983" s="1" t="s">
        <v>1532</v>
      </c>
      <c r="C8983" s="1">
        <v>128321103</v>
      </c>
      <c r="D8983" s="1">
        <v>482</v>
      </c>
      <c r="E8983" s="1" t="s">
        <v>2017</v>
      </c>
      <c r="F8983" s="1" t="s">
        <v>233</v>
      </c>
      <c r="G8983" s="1" t="s">
        <v>225</v>
      </c>
      <c r="H8983" s="1" t="s">
        <v>240</v>
      </c>
    </row>
    <row r="8984" spans="1:8" x14ac:dyDescent="0.25">
      <c r="A8984" s="1">
        <v>460483</v>
      </c>
      <c r="B8984" s="1" t="s">
        <v>1532</v>
      </c>
      <c r="C8984" s="1">
        <v>128323303</v>
      </c>
      <c r="D8984" s="1">
        <v>483</v>
      </c>
      <c r="E8984" s="1" t="s">
        <v>2018</v>
      </c>
      <c r="F8984" s="1" t="s">
        <v>233</v>
      </c>
      <c r="G8984" s="1" t="s">
        <v>225</v>
      </c>
      <c r="H8984" s="1" t="s">
        <v>240</v>
      </c>
    </row>
    <row r="8985" spans="1:8" x14ac:dyDescent="0.25">
      <c r="A8985" s="1">
        <v>460484</v>
      </c>
      <c r="B8985" s="1" t="s">
        <v>1532</v>
      </c>
      <c r="C8985" s="1">
        <v>128323703</v>
      </c>
      <c r="D8985" s="1">
        <v>484</v>
      </c>
      <c r="E8985" s="1" t="s">
        <v>2019</v>
      </c>
      <c r="F8985" s="1" t="s">
        <v>233</v>
      </c>
      <c r="G8985" s="1" t="s">
        <v>225</v>
      </c>
      <c r="H8985" s="1" t="s">
        <v>240</v>
      </c>
    </row>
    <row r="8986" spans="1:8" x14ac:dyDescent="0.25">
      <c r="A8986" s="1">
        <v>460485</v>
      </c>
      <c r="B8986" s="1" t="s">
        <v>1532</v>
      </c>
      <c r="C8986" s="1">
        <v>128325203</v>
      </c>
      <c r="D8986" s="1">
        <v>485</v>
      </c>
      <c r="E8986" s="1" t="s">
        <v>2020</v>
      </c>
      <c r="F8986" s="1" t="s">
        <v>233</v>
      </c>
      <c r="G8986" s="1" t="s">
        <v>225</v>
      </c>
      <c r="H8986" s="1" t="s">
        <v>240</v>
      </c>
    </row>
    <row r="8987" spans="1:8" x14ac:dyDescent="0.25">
      <c r="A8987" s="1">
        <v>460486</v>
      </c>
      <c r="B8987" s="1" t="s">
        <v>1532</v>
      </c>
      <c r="C8987" s="1">
        <v>128326303</v>
      </c>
      <c r="D8987" s="1">
        <v>486</v>
      </c>
      <c r="E8987" s="1" t="s">
        <v>2021</v>
      </c>
      <c r="F8987" s="1" t="s">
        <v>233</v>
      </c>
      <c r="G8987" s="1" t="s">
        <v>225</v>
      </c>
      <c r="H8987" s="1" t="s">
        <v>240</v>
      </c>
    </row>
    <row r="8988" spans="1:8" x14ac:dyDescent="0.25">
      <c r="A8988" s="1">
        <v>460487</v>
      </c>
      <c r="B8988" s="1" t="s">
        <v>1532</v>
      </c>
      <c r="C8988" s="1">
        <v>128327303</v>
      </c>
      <c r="D8988" s="1">
        <v>487</v>
      </c>
      <c r="E8988" s="1" t="s">
        <v>2022</v>
      </c>
      <c r="F8988" s="1" t="s">
        <v>233</v>
      </c>
      <c r="G8988" s="1" t="s">
        <v>225</v>
      </c>
      <c r="H8988" s="1" t="s">
        <v>240</v>
      </c>
    </row>
    <row r="8989" spans="1:8" x14ac:dyDescent="0.25">
      <c r="A8989" s="1">
        <v>460488</v>
      </c>
      <c r="B8989" s="1" t="s">
        <v>1532</v>
      </c>
      <c r="C8989" s="1">
        <v>128328003</v>
      </c>
      <c r="D8989" s="1">
        <v>488</v>
      </c>
      <c r="E8989" s="1" t="s">
        <v>2023</v>
      </c>
      <c r="F8989" s="1" t="s">
        <v>233</v>
      </c>
      <c r="G8989" s="1" t="s">
        <v>225</v>
      </c>
      <c r="H8989" s="1" t="s">
        <v>240</v>
      </c>
    </row>
    <row r="8990" spans="1:8" x14ac:dyDescent="0.25">
      <c r="A8990" s="1">
        <v>460489</v>
      </c>
      <c r="B8990" s="1" t="s">
        <v>1532</v>
      </c>
      <c r="C8990" s="1">
        <v>129540803</v>
      </c>
      <c r="D8990" s="1">
        <v>489</v>
      </c>
      <c r="E8990" s="1" t="s">
        <v>2024</v>
      </c>
      <c r="F8990" s="1" t="s">
        <v>235</v>
      </c>
      <c r="G8990" s="1" t="s">
        <v>226</v>
      </c>
      <c r="H8990" s="1" t="s">
        <v>240</v>
      </c>
    </row>
    <row r="8991" spans="1:8" x14ac:dyDescent="0.25">
      <c r="A8991" s="1">
        <v>460490</v>
      </c>
      <c r="B8991" s="1" t="s">
        <v>1532</v>
      </c>
      <c r="C8991" s="1">
        <v>129544503</v>
      </c>
      <c r="D8991" s="1">
        <v>490</v>
      </c>
      <c r="E8991" s="1" t="s">
        <v>2025</v>
      </c>
      <c r="F8991" s="1" t="s">
        <v>235</v>
      </c>
      <c r="G8991" s="1" t="s">
        <v>226</v>
      </c>
      <c r="H8991" s="1" t="s">
        <v>240</v>
      </c>
    </row>
    <row r="8992" spans="1:8" x14ac:dyDescent="0.25">
      <c r="A8992" s="1">
        <v>460491</v>
      </c>
      <c r="B8992" s="1" t="s">
        <v>1532</v>
      </c>
      <c r="C8992" s="1">
        <v>129544703</v>
      </c>
      <c r="D8992" s="1">
        <v>491</v>
      </c>
      <c r="E8992" s="1" t="s">
        <v>2026</v>
      </c>
      <c r="F8992" s="1" t="s">
        <v>235</v>
      </c>
      <c r="G8992" s="1" t="s">
        <v>226</v>
      </c>
      <c r="H8992" s="1" t="s">
        <v>240</v>
      </c>
    </row>
    <row r="8993" spans="1:8" x14ac:dyDescent="0.25">
      <c r="A8993" s="1">
        <v>460492</v>
      </c>
      <c r="B8993" s="1" t="s">
        <v>1532</v>
      </c>
      <c r="C8993" s="1">
        <v>129545003</v>
      </c>
      <c r="D8993" s="1">
        <v>492</v>
      </c>
      <c r="E8993" s="1" t="s">
        <v>2027</v>
      </c>
      <c r="F8993" s="1" t="s">
        <v>235</v>
      </c>
      <c r="G8993" s="1" t="s">
        <v>226</v>
      </c>
      <c r="H8993" s="1" t="s">
        <v>240</v>
      </c>
    </row>
    <row r="8994" spans="1:8" x14ac:dyDescent="0.25">
      <c r="A8994" s="1">
        <v>460493</v>
      </c>
      <c r="B8994" s="1" t="s">
        <v>1532</v>
      </c>
      <c r="C8994" s="1">
        <v>129546003</v>
      </c>
      <c r="D8994" s="1">
        <v>493</v>
      </c>
      <c r="E8994" s="1" t="s">
        <v>2028</v>
      </c>
      <c r="F8994" s="1" t="s">
        <v>235</v>
      </c>
      <c r="G8994" s="1" t="s">
        <v>226</v>
      </c>
      <c r="H8994" s="1" t="s">
        <v>240</v>
      </c>
    </row>
    <row r="8995" spans="1:8" x14ac:dyDescent="0.25">
      <c r="A8995" s="1">
        <v>460494</v>
      </c>
      <c r="B8995" s="1" t="s">
        <v>1532</v>
      </c>
      <c r="C8995" s="1">
        <v>129546103</v>
      </c>
      <c r="D8995" s="1">
        <v>494</v>
      </c>
      <c r="E8995" s="1" t="s">
        <v>2029</v>
      </c>
      <c r="F8995" s="1" t="s">
        <v>235</v>
      </c>
      <c r="G8995" s="1" t="s">
        <v>226</v>
      </c>
      <c r="H8995" s="1" t="s">
        <v>240</v>
      </c>
    </row>
    <row r="8996" spans="1:8" x14ac:dyDescent="0.25">
      <c r="A8996" s="1">
        <v>460495</v>
      </c>
      <c r="B8996" s="1" t="s">
        <v>1532</v>
      </c>
      <c r="C8996" s="1">
        <v>129546803</v>
      </c>
      <c r="D8996" s="1">
        <v>495</v>
      </c>
      <c r="E8996" s="1" t="s">
        <v>2030</v>
      </c>
      <c r="F8996" s="1" t="s">
        <v>235</v>
      </c>
      <c r="G8996" s="1" t="s">
        <v>226</v>
      </c>
      <c r="H8996" s="1" t="s">
        <v>240</v>
      </c>
    </row>
    <row r="8997" spans="1:8" x14ac:dyDescent="0.25">
      <c r="A8997" s="1">
        <v>460496</v>
      </c>
      <c r="B8997" s="1" t="s">
        <v>1532</v>
      </c>
      <c r="C8997" s="1">
        <v>129547203</v>
      </c>
      <c r="D8997" s="1">
        <v>496</v>
      </c>
      <c r="E8997" s="1" t="s">
        <v>2031</v>
      </c>
      <c r="F8997" s="1" t="s">
        <v>235</v>
      </c>
      <c r="G8997" s="1" t="s">
        <v>226</v>
      </c>
      <c r="H8997" s="1" t="s">
        <v>240</v>
      </c>
    </row>
    <row r="8998" spans="1:8" x14ac:dyDescent="0.25">
      <c r="A8998" s="1">
        <v>460497</v>
      </c>
      <c r="B8998" s="1" t="s">
        <v>1532</v>
      </c>
      <c r="C8998" s="1">
        <v>129547303</v>
      </c>
      <c r="D8998" s="1">
        <v>497</v>
      </c>
      <c r="E8998" s="1" t="s">
        <v>2032</v>
      </c>
      <c r="F8998" s="1" t="s">
        <v>235</v>
      </c>
      <c r="G8998" s="1" t="s">
        <v>226</v>
      </c>
      <c r="H8998" s="1" t="s">
        <v>240</v>
      </c>
    </row>
    <row r="8999" spans="1:8" x14ac:dyDescent="0.25">
      <c r="A8999" s="1">
        <v>460498</v>
      </c>
      <c r="B8999" s="1" t="s">
        <v>1532</v>
      </c>
      <c r="C8999" s="1">
        <v>129547603</v>
      </c>
      <c r="D8999" s="1">
        <v>498</v>
      </c>
      <c r="E8999" s="1" t="s">
        <v>2033</v>
      </c>
      <c r="F8999" s="1" t="s">
        <v>235</v>
      </c>
      <c r="G8999" s="1" t="s">
        <v>226</v>
      </c>
      <c r="H8999" s="1" t="s">
        <v>240</v>
      </c>
    </row>
    <row r="9000" spans="1:8" x14ac:dyDescent="0.25">
      <c r="A9000" s="1">
        <v>460499</v>
      </c>
      <c r="B9000" s="1" t="s">
        <v>1532</v>
      </c>
      <c r="C9000" s="1">
        <v>129547803</v>
      </c>
      <c r="D9000" s="1">
        <v>499</v>
      </c>
      <c r="E9000" s="1" t="s">
        <v>2034</v>
      </c>
      <c r="F9000" s="1" t="s">
        <v>235</v>
      </c>
      <c r="G9000" s="1" t="s">
        <v>226</v>
      </c>
      <c r="H9000" s="1" t="s">
        <v>240</v>
      </c>
    </row>
    <row r="9001" spans="1:8" x14ac:dyDescent="0.25">
      <c r="A9001" s="1">
        <v>460500</v>
      </c>
      <c r="B9001" s="1" t="s">
        <v>1532</v>
      </c>
      <c r="C9001" s="1">
        <v>129548803</v>
      </c>
      <c r="D9001" s="1">
        <v>500</v>
      </c>
      <c r="E9001" s="1" t="s">
        <v>2035</v>
      </c>
      <c r="F9001" s="1" t="s">
        <v>235</v>
      </c>
      <c r="G9001" s="1" t="s">
        <v>226</v>
      </c>
      <c r="H9001" s="1" t="s">
        <v>240</v>
      </c>
    </row>
    <row r="9002" spans="1:8" x14ac:dyDescent="0.25">
      <c r="A9002" s="1">
        <v>470001</v>
      </c>
      <c r="B9002" s="1" t="s">
        <v>1533</v>
      </c>
      <c r="C9002" s="1">
        <v>101260303</v>
      </c>
      <c r="D9002" s="1">
        <v>1</v>
      </c>
      <c r="E9002" s="1" t="s">
        <v>1536</v>
      </c>
      <c r="F9002" s="1" t="s">
        <v>228</v>
      </c>
      <c r="G9002" s="1" t="s">
        <v>161</v>
      </c>
      <c r="H9002" s="1" t="s">
        <v>240</v>
      </c>
    </row>
    <row r="9003" spans="1:8" x14ac:dyDescent="0.25">
      <c r="A9003" s="1">
        <v>470002</v>
      </c>
      <c r="B9003" s="1" t="s">
        <v>1533</v>
      </c>
      <c r="C9003" s="1">
        <v>101260803</v>
      </c>
      <c r="D9003" s="1">
        <v>2</v>
      </c>
      <c r="E9003" s="1" t="s">
        <v>1537</v>
      </c>
      <c r="F9003" s="1" t="s">
        <v>228</v>
      </c>
      <c r="G9003" s="1" t="s">
        <v>161</v>
      </c>
      <c r="H9003" s="1" t="s">
        <v>240</v>
      </c>
    </row>
    <row r="9004" spans="1:8" x14ac:dyDescent="0.25">
      <c r="A9004" s="1">
        <v>470003</v>
      </c>
      <c r="B9004" s="1" t="s">
        <v>1533</v>
      </c>
      <c r="C9004" s="1">
        <v>101261302</v>
      </c>
      <c r="D9004" s="1">
        <v>3</v>
      </c>
      <c r="E9004" s="1" t="s">
        <v>1538</v>
      </c>
      <c r="F9004" s="1" t="s">
        <v>228</v>
      </c>
      <c r="G9004" s="1" t="s">
        <v>161</v>
      </c>
      <c r="H9004" s="1" t="s">
        <v>240</v>
      </c>
    </row>
    <row r="9005" spans="1:8" x14ac:dyDescent="0.25">
      <c r="A9005" s="1">
        <v>470004</v>
      </c>
      <c r="B9005" s="1" t="s">
        <v>1533</v>
      </c>
      <c r="C9005" s="1">
        <v>101262903</v>
      </c>
      <c r="D9005" s="1">
        <v>4</v>
      </c>
      <c r="E9005" s="1" t="s">
        <v>1539</v>
      </c>
      <c r="F9005" s="1" t="s">
        <v>228</v>
      </c>
      <c r="G9005" s="1" t="s">
        <v>161</v>
      </c>
      <c r="H9005" s="1" t="s">
        <v>240</v>
      </c>
    </row>
    <row r="9006" spans="1:8" x14ac:dyDescent="0.25">
      <c r="A9006" s="1">
        <v>470005</v>
      </c>
      <c r="B9006" s="1" t="s">
        <v>1533</v>
      </c>
      <c r="C9006" s="1">
        <v>101264003</v>
      </c>
      <c r="D9006" s="1">
        <v>5</v>
      </c>
      <c r="E9006" s="1" t="s">
        <v>1540</v>
      </c>
      <c r="F9006" s="1" t="s">
        <v>228</v>
      </c>
      <c r="G9006" s="1" t="s">
        <v>161</v>
      </c>
      <c r="H9006" s="1" t="s">
        <v>240</v>
      </c>
    </row>
    <row r="9007" spans="1:8" x14ac:dyDescent="0.25">
      <c r="A9007" s="1">
        <v>470006</v>
      </c>
      <c r="B9007" s="1" t="s">
        <v>1533</v>
      </c>
      <c r="C9007" s="1">
        <v>101268003</v>
      </c>
      <c r="D9007" s="1">
        <v>6</v>
      </c>
      <c r="E9007" s="1" t="s">
        <v>1541</v>
      </c>
      <c r="F9007" s="1" t="s">
        <v>228</v>
      </c>
      <c r="G9007" s="1" t="s">
        <v>161</v>
      </c>
      <c r="H9007" s="1" t="s">
        <v>240</v>
      </c>
    </row>
    <row r="9008" spans="1:8" x14ac:dyDescent="0.25">
      <c r="A9008" s="1">
        <v>470007</v>
      </c>
      <c r="B9008" s="1" t="s">
        <v>1533</v>
      </c>
      <c r="C9008" s="1">
        <v>101301303</v>
      </c>
      <c r="D9008" s="1">
        <v>7</v>
      </c>
      <c r="E9008" s="1" t="s">
        <v>1542</v>
      </c>
      <c r="F9008" s="1" t="s">
        <v>228</v>
      </c>
      <c r="G9008" s="1" t="s">
        <v>162</v>
      </c>
      <c r="H9008" s="1" t="s">
        <v>240</v>
      </c>
    </row>
    <row r="9009" spans="1:8" x14ac:dyDescent="0.25">
      <c r="A9009" s="1">
        <v>470008</v>
      </c>
      <c r="B9009" s="1" t="s">
        <v>1533</v>
      </c>
      <c r="C9009" s="1">
        <v>101301403</v>
      </c>
      <c r="D9009" s="1">
        <v>8</v>
      </c>
      <c r="E9009" s="1" t="s">
        <v>1543</v>
      </c>
      <c r="F9009" s="1" t="s">
        <v>228</v>
      </c>
      <c r="G9009" s="1" t="s">
        <v>162</v>
      </c>
      <c r="H9009" s="1" t="s">
        <v>240</v>
      </c>
    </row>
    <row r="9010" spans="1:8" x14ac:dyDescent="0.25">
      <c r="A9010" s="1">
        <v>470009</v>
      </c>
      <c r="B9010" s="1" t="s">
        <v>1533</v>
      </c>
      <c r="C9010" s="1">
        <v>101303503</v>
      </c>
      <c r="D9010" s="1">
        <v>9</v>
      </c>
      <c r="E9010" s="1" t="s">
        <v>1544</v>
      </c>
      <c r="F9010" s="1" t="s">
        <v>228</v>
      </c>
      <c r="G9010" s="1" t="s">
        <v>162</v>
      </c>
      <c r="H9010" s="1" t="s">
        <v>240</v>
      </c>
    </row>
    <row r="9011" spans="1:8" x14ac:dyDescent="0.25">
      <c r="A9011" s="1">
        <v>470010</v>
      </c>
      <c r="B9011" s="1" t="s">
        <v>1533</v>
      </c>
      <c r="C9011" s="1">
        <v>101306503</v>
      </c>
      <c r="D9011" s="1">
        <v>10</v>
      </c>
      <c r="E9011" s="1" t="s">
        <v>1545</v>
      </c>
      <c r="F9011" s="1" t="s">
        <v>228</v>
      </c>
      <c r="G9011" s="1" t="s">
        <v>162</v>
      </c>
      <c r="H9011" s="1" t="s">
        <v>240</v>
      </c>
    </row>
    <row r="9012" spans="1:8" x14ac:dyDescent="0.25">
      <c r="A9012" s="1">
        <v>470011</v>
      </c>
      <c r="B9012" s="1" t="s">
        <v>1533</v>
      </c>
      <c r="C9012" s="1">
        <v>101308503</v>
      </c>
      <c r="D9012" s="1">
        <v>11</v>
      </c>
      <c r="E9012" s="1" t="s">
        <v>1546</v>
      </c>
      <c r="F9012" s="1" t="s">
        <v>228</v>
      </c>
      <c r="G9012" s="1" t="s">
        <v>162</v>
      </c>
      <c r="H9012" s="1" t="s">
        <v>240</v>
      </c>
    </row>
    <row r="9013" spans="1:8" x14ac:dyDescent="0.25">
      <c r="A9013" s="1">
        <v>470012</v>
      </c>
      <c r="B9013" s="1" t="s">
        <v>1533</v>
      </c>
      <c r="C9013" s="1">
        <v>101630504</v>
      </c>
      <c r="D9013" s="1">
        <v>12</v>
      </c>
      <c r="E9013" s="1" t="s">
        <v>1547</v>
      </c>
      <c r="F9013" s="1" t="s">
        <v>228</v>
      </c>
      <c r="G9013" s="1" t="s">
        <v>163</v>
      </c>
      <c r="H9013" s="1" t="s">
        <v>240</v>
      </c>
    </row>
    <row r="9014" spans="1:8" x14ac:dyDescent="0.25">
      <c r="A9014" s="1">
        <v>470013</v>
      </c>
      <c r="B9014" s="1" t="s">
        <v>1533</v>
      </c>
      <c r="C9014" s="1">
        <v>101630903</v>
      </c>
      <c r="D9014" s="1">
        <v>13</v>
      </c>
      <c r="E9014" s="1" t="s">
        <v>1548</v>
      </c>
      <c r="F9014" s="1" t="s">
        <v>228</v>
      </c>
      <c r="G9014" s="1" t="s">
        <v>163</v>
      </c>
      <c r="H9014" s="1" t="s">
        <v>240</v>
      </c>
    </row>
    <row r="9015" spans="1:8" x14ac:dyDescent="0.25">
      <c r="A9015" s="1">
        <v>470014</v>
      </c>
      <c r="B9015" s="1" t="s">
        <v>1533</v>
      </c>
      <c r="C9015" s="1">
        <v>101631003</v>
      </c>
      <c r="D9015" s="1">
        <v>14</v>
      </c>
      <c r="E9015" s="1" t="s">
        <v>1549</v>
      </c>
      <c r="F9015" s="1" t="s">
        <v>228</v>
      </c>
      <c r="G9015" s="1" t="s">
        <v>163</v>
      </c>
      <c r="H9015" s="1" t="s">
        <v>240</v>
      </c>
    </row>
    <row r="9016" spans="1:8" x14ac:dyDescent="0.25">
      <c r="A9016" s="1">
        <v>470015</v>
      </c>
      <c r="B9016" s="1" t="s">
        <v>1533</v>
      </c>
      <c r="C9016" s="1">
        <v>101631203</v>
      </c>
      <c r="D9016" s="1">
        <v>15</v>
      </c>
      <c r="E9016" s="1" t="s">
        <v>1550</v>
      </c>
      <c r="F9016" s="1" t="s">
        <v>228</v>
      </c>
      <c r="G9016" s="1" t="s">
        <v>163</v>
      </c>
      <c r="H9016" s="1" t="s">
        <v>240</v>
      </c>
    </row>
    <row r="9017" spans="1:8" x14ac:dyDescent="0.25">
      <c r="A9017" s="1">
        <v>470016</v>
      </c>
      <c r="B9017" s="1" t="s">
        <v>1533</v>
      </c>
      <c r="C9017" s="1">
        <v>101631503</v>
      </c>
      <c r="D9017" s="1">
        <v>16</v>
      </c>
      <c r="E9017" s="1" t="s">
        <v>1551</v>
      </c>
      <c r="F9017" s="1" t="s">
        <v>228</v>
      </c>
      <c r="G9017" s="1" t="s">
        <v>163</v>
      </c>
      <c r="H9017" s="1" t="s">
        <v>240</v>
      </c>
    </row>
    <row r="9018" spans="1:8" x14ac:dyDescent="0.25">
      <c r="A9018" s="1">
        <v>470017</v>
      </c>
      <c r="B9018" s="1" t="s">
        <v>1533</v>
      </c>
      <c r="C9018" s="1">
        <v>101631703</v>
      </c>
      <c r="D9018" s="1">
        <v>17</v>
      </c>
      <c r="E9018" s="1" t="s">
        <v>1552</v>
      </c>
      <c r="F9018" s="1" t="s">
        <v>228</v>
      </c>
      <c r="G9018" s="1" t="s">
        <v>163</v>
      </c>
      <c r="H9018" s="1" t="s">
        <v>240</v>
      </c>
    </row>
    <row r="9019" spans="1:8" x14ac:dyDescent="0.25">
      <c r="A9019" s="1">
        <v>470018</v>
      </c>
      <c r="B9019" s="1" t="s">
        <v>1533</v>
      </c>
      <c r="C9019" s="1">
        <v>101631803</v>
      </c>
      <c r="D9019" s="1">
        <v>18</v>
      </c>
      <c r="E9019" s="1" t="s">
        <v>1553</v>
      </c>
      <c r="F9019" s="1" t="s">
        <v>228</v>
      </c>
      <c r="G9019" s="1" t="s">
        <v>163</v>
      </c>
      <c r="H9019" s="1" t="s">
        <v>240</v>
      </c>
    </row>
    <row r="9020" spans="1:8" x14ac:dyDescent="0.25">
      <c r="A9020" s="1">
        <v>470019</v>
      </c>
      <c r="B9020" s="1" t="s">
        <v>1533</v>
      </c>
      <c r="C9020" s="1">
        <v>101631903</v>
      </c>
      <c r="D9020" s="1">
        <v>19</v>
      </c>
      <c r="E9020" s="1" t="s">
        <v>1554</v>
      </c>
      <c r="F9020" s="1" t="s">
        <v>228</v>
      </c>
      <c r="G9020" s="1" t="s">
        <v>163</v>
      </c>
      <c r="H9020" s="1" t="s">
        <v>240</v>
      </c>
    </row>
    <row r="9021" spans="1:8" x14ac:dyDescent="0.25">
      <c r="A9021" s="1">
        <v>470020</v>
      </c>
      <c r="B9021" s="1" t="s">
        <v>1533</v>
      </c>
      <c r="C9021" s="1">
        <v>101632403</v>
      </c>
      <c r="D9021" s="1">
        <v>20</v>
      </c>
      <c r="E9021" s="1" t="s">
        <v>1555</v>
      </c>
      <c r="F9021" s="1" t="s">
        <v>228</v>
      </c>
      <c r="G9021" s="1" t="s">
        <v>163</v>
      </c>
      <c r="H9021" s="1" t="s">
        <v>240</v>
      </c>
    </row>
    <row r="9022" spans="1:8" x14ac:dyDescent="0.25">
      <c r="A9022" s="1">
        <v>470021</v>
      </c>
      <c r="B9022" s="1" t="s">
        <v>1533</v>
      </c>
      <c r="C9022" s="1">
        <v>101633903</v>
      </c>
      <c r="D9022" s="1">
        <v>21</v>
      </c>
      <c r="E9022" s="1" t="s">
        <v>1556</v>
      </c>
      <c r="F9022" s="1" t="s">
        <v>228</v>
      </c>
      <c r="G9022" s="1" t="s">
        <v>163</v>
      </c>
      <c r="H9022" s="1" t="s">
        <v>240</v>
      </c>
    </row>
    <row r="9023" spans="1:8" x14ac:dyDescent="0.25">
      <c r="A9023" s="1">
        <v>470022</v>
      </c>
      <c r="B9023" s="1" t="s">
        <v>1533</v>
      </c>
      <c r="C9023" s="1">
        <v>101636503</v>
      </c>
      <c r="D9023" s="1">
        <v>22</v>
      </c>
      <c r="E9023" s="1" t="s">
        <v>1557</v>
      </c>
      <c r="F9023" s="1" t="s">
        <v>228</v>
      </c>
      <c r="G9023" s="1" t="s">
        <v>163</v>
      </c>
      <c r="H9023" s="1" t="s">
        <v>240</v>
      </c>
    </row>
    <row r="9024" spans="1:8" x14ac:dyDescent="0.25">
      <c r="A9024" s="1">
        <v>470023</v>
      </c>
      <c r="B9024" s="1" t="s">
        <v>1533</v>
      </c>
      <c r="C9024" s="1">
        <v>101637002</v>
      </c>
      <c r="D9024" s="1">
        <v>23</v>
      </c>
      <c r="E9024" s="1" t="s">
        <v>1558</v>
      </c>
      <c r="F9024" s="1" t="s">
        <v>228</v>
      </c>
      <c r="G9024" s="1" t="s">
        <v>163</v>
      </c>
      <c r="H9024" s="1" t="s">
        <v>240</v>
      </c>
    </row>
    <row r="9025" spans="1:8" x14ac:dyDescent="0.25">
      <c r="A9025" s="1">
        <v>470024</v>
      </c>
      <c r="B9025" s="1" t="s">
        <v>1533</v>
      </c>
      <c r="C9025" s="1">
        <v>101638003</v>
      </c>
      <c r="D9025" s="1">
        <v>24</v>
      </c>
      <c r="E9025" s="1" t="s">
        <v>1559</v>
      </c>
      <c r="F9025" s="1" t="s">
        <v>228</v>
      </c>
      <c r="G9025" s="1" t="s">
        <v>163</v>
      </c>
      <c r="H9025" s="1" t="s">
        <v>240</v>
      </c>
    </row>
    <row r="9026" spans="1:8" x14ac:dyDescent="0.25">
      <c r="A9026" s="1">
        <v>470025</v>
      </c>
      <c r="B9026" s="1" t="s">
        <v>1533</v>
      </c>
      <c r="C9026" s="1">
        <v>101638803</v>
      </c>
      <c r="D9026" s="1">
        <v>25</v>
      </c>
      <c r="E9026" s="1" t="s">
        <v>1560</v>
      </c>
      <c r="F9026" s="1" t="s">
        <v>228</v>
      </c>
      <c r="G9026" s="1" t="s">
        <v>163</v>
      </c>
      <c r="H9026" s="1" t="s">
        <v>240</v>
      </c>
    </row>
    <row r="9027" spans="1:8" x14ac:dyDescent="0.25">
      <c r="A9027" s="1">
        <v>470026</v>
      </c>
      <c r="B9027" s="1" t="s">
        <v>1533</v>
      </c>
      <c r="C9027" s="1">
        <v>102027451</v>
      </c>
      <c r="D9027" s="1">
        <v>26</v>
      </c>
      <c r="E9027" s="1" t="s">
        <v>1561</v>
      </c>
      <c r="F9027" s="1" t="s">
        <v>229</v>
      </c>
      <c r="G9027" s="1" t="s">
        <v>164</v>
      </c>
      <c r="H9027" s="1" t="s">
        <v>240</v>
      </c>
    </row>
    <row r="9028" spans="1:8" x14ac:dyDescent="0.25">
      <c r="A9028" s="1">
        <v>470027</v>
      </c>
      <c r="B9028" s="1" t="s">
        <v>1533</v>
      </c>
      <c r="C9028" s="1">
        <v>103020603</v>
      </c>
      <c r="D9028" s="1">
        <v>27</v>
      </c>
      <c r="E9028" s="1" t="s">
        <v>1562</v>
      </c>
      <c r="F9028" s="1" t="s">
        <v>229</v>
      </c>
      <c r="G9028" s="1" t="s">
        <v>164</v>
      </c>
      <c r="H9028" s="1" t="s">
        <v>240</v>
      </c>
    </row>
    <row r="9029" spans="1:8" x14ac:dyDescent="0.25">
      <c r="A9029" s="1">
        <v>470028</v>
      </c>
      <c r="B9029" s="1" t="s">
        <v>1533</v>
      </c>
      <c r="C9029" s="1">
        <v>103020753</v>
      </c>
      <c r="D9029" s="1">
        <v>28</v>
      </c>
      <c r="E9029" s="1" t="s">
        <v>1563</v>
      </c>
      <c r="F9029" s="1" t="s">
        <v>229</v>
      </c>
      <c r="G9029" s="1" t="s">
        <v>164</v>
      </c>
      <c r="H9029" s="1" t="s">
        <v>240</v>
      </c>
    </row>
    <row r="9030" spans="1:8" x14ac:dyDescent="0.25">
      <c r="A9030" s="1">
        <v>470029</v>
      </c>
      <c r="B9030" s="1" t="s">
        <v>1533</v>
      </c>
      <c r="C9030" s="1">
        <v>103021003</v>
      </c>
      <c r="D9030" s="1">
        <v>29</v>
      </c>
      <c r="E9030" s="1" t="s">
        <v>1564</v>
      </c>
      <c r="F9030" s="1" t="s">
        <v>229</v>
      </c>
      <c r="G9030" s="1" t="s">
        <v>164</v>
      </c>
      <c r="H9030" s="1" t="s">
        <v>240</v>
      </c>
    </row>
    <row r="9031" spans="1:8" x14ac:dyDescent="0.25">
      <c r="A9031" s="1">
        <v>470030</v>
      </c>
      <c r="B9031" s="1" t="s">
        <v>1533</v>
      </c>
      <c r="C9031" s="1">
        <v>103021102</v>
      </c>
      <c r="D9031" s="1">
        <v>30</v>
      </c>
      <c r="E9031" s="1" t="s">
        <v>1565</v>
      </c>
      <c r="F9031" s="1" t="s">
        <v>229</v>
      </c>
      <c r="G9031" s="1" t="s">
        <v>164</v>
      </c>
      <c r="H9031" s="1" t="s">
        <v>240</v>
      </c>
    </row>
    <row r="9032" spans="1:8" x14ac:dyDescent="0.25">
      <c r="A9032" s="1">
        <v>470031</v>
      </c>
      <c r="B9032" s="1" t="s">
        <v>1533</v>
      </c>
      <c r="C9032" s="1">
        <v>103021252</v>
      </c>
      <c r="D9032" s="1">
        <v>31</v>
      </c>
      <c r="E9032" s="1" t="s">
        <v>1566</v>
      </c>
      <c r="F9032" s="1" t="s">
        <v>229</v>
      </c>
      <c r="G9032" s="1" t="s">
        <v>164</v>
      </c>
      <c r="H9032" s="1" t="s">
        <v>240</v>
      </c>
    </row>
    <row r="9033" spans="1:8" x14ac:dyDescent="0.25">
      <c r="A9033" s="1">
        <v>470032</v>
      </c>
      <c r="B9033" s="1" t="s">
        <v>1533</v>
      </c>
      <c r="C9033" s="1">
        <v>103021453</v>
      </c>
      <c r="D9033" s="1">
        <v>32</v>
      </c>
      <c r="E9033" s="1" t="s">
        <v>1567</v>
      </c>
      <c r="F9033" s="1" t="s">
        <v>229</v>
      </c>
      <c r="G9033" s="1" t="s">
        <v>164</v>
      </c>
      <c r="H9033" s="1" t="s">
        <v>240</v>
      </c>
    </row>
    <row r="9034" spans="1:8" x14ac:dyDescent="0.25">
      <c r="A9034" s="1">
        <v>470033</v>
      </c>
      <c r="B9034" s="1" t="s">
        <v>1533</v>
      </c>
      <c r="C9034" s="1">
        <v>103021603</v>
      </c>
      <c r="D9034" s="1">
        <v>33</v>
      </c>
      <c r="E9034" s="1" t="s">
        <v>1568</v>
      </c>
      <c r="F9034" s="1" t="s">
        <v>229</v>
      </c>
      <c r="G9034" s="1" t="s">
        <v>164</v>
      </c>
      <c r="H9034" s="1" t="s">
        <v>240</v>
      </c>
    </row>
    <row r="9035" spans="1:8" x14ac:dyDescent="0.25">
      <c r="A9035" s="1">
        <v>470034</v>
      </c>
      <c r="B9035" s="1" t="s">
        <v>1533</v>
      </c>
      <c r="C9035" s="1">
        <v>103021752</v>
      </c>
      <c r="D9035" s="1">
        <v>34</v>
      </c>
      <c r="E9035" s="1" t="s">
        <v>1569</v>
      </c>
      <c r="F9035" s="1" t="s">
        <v>229</v>
      </c>
      <c r="G9035" s="1" t="s">
        <v>164</v>
      </c>
      <c r="H9035" s="1" t="s">
        <v>240</v>
      </c>
    </row>
    <row r="9036" spans="1:8" x14ac:dyDescent="0.25">
      <c r="A9036" s="1">
        <v>470035</v>
      </c>
      <c r="B9036" s="1" t="s">
        <v>1533</v>
      </c>
      <c r="C9036" s="1">
        <v>103021903</v>
      </c>
      <c r="D9036" s="1">
        <v>35</v>
      </c>
      <c r="E9036" s="1" t="s">
        <v>1570</v>
      </c>
      <c r="F9036" s="1" t="s">
        <v>229</v>
      </c>
      <c r="G9036" s="1" t="s">
        <v>164</v>
      </c>
      <c r="H9036" s="1" t="s">
        <v>240</v>
      </c>
    </row>
    <row r="9037" spans="1:8" x14ac:dyDescent="0.25">
      <c r="A9037" s="1">
        <v>470036</v>
      </c>
      <c r="B9037" s="1" t="s">
        <v>1533</v>
      </c>
      <c r="C9037" s="1">
        <v>103022103</v>
      </c>
      <c r="D9037" s="1">
        <v>36</v>
      </c>
      <c r="E9037" s="1" t="s">
        <v>1571</v>
      </c>
      <c r="F9037" s="1" t="s">
        <v>229</v>
      </c>
      <c r="G9037" s="1" t="s">
        <v>164</v>
      </c>
      <c r="H9037" s="1" t="s">
        <v>240</v>
      </c>
    </row>
    <row r="9038" spans="1:8" x14ac:dyDescent="0.25">
      <c r="A9038" s="1">
        <v>470037</v>
      </c>
      <c r="B9038" s="1" t="s">
        <v>1533</v>
      </c>
      <c r="C9038" s="1">
        <v>103022253</v>
      </c>
      <c r="D9038" s="1">
        <v>37</v>
      </c>
      <c r="E9038" s="1" t="s">
        <v>1572</v>
      </c>
      <c r="F9038" s="1" t="s">
        <v>229</v>
      </c>
      <c r="G9038" s="1" t="s">
        <v>164</v>
      </c>
      <c r="H9038" s="1" t="s">
        <v>240</v>
      </c>
    </row>
    <row r="9039" spans="1:8" x14ac:dyDescent="0.25">
      <c r="A9039" s="1">
        <v>470038</v>
      </c>
      <c r="B9039" s="1" t="s">
        <v>1533</v>
      </c>
      <c r="C9039" s="1">
        <v>103022503</v>
      </c>
      <c r="D9039" s="1">
        <v>38</v>
      </c>
      <c r="E9039" s="1" t="s">
        <v>1573</v>
      </c>
      <c r="F9039" s="1" t="s">
        <v>229</v>
      </c>
      <c r="G9039" s="1" t="s">
        <v>164</v>
      </c>
      <c r="H9039" s="1" t="s">
        <v>240</v>
      </c>
    </row>
    <row r="9040" spans="1:8" x14ac:dyDescent="0.25">
      <c r="A9040" s="1">
        <v>470039</v>
      </c>
      <c r="B9040" s="1" t="s">
        <v>1533</v>
      </c>
      <c r="C9040" s="1">
        <v>103022803</v>
      </c>
      <c r="D9040" s="1">
        <v>39</v>
      </c>
      <c r="E9040" s="1" t="s">
        <v>1574</v>
      </c>
      <c r="F9040" s="1" t="s">
        <v>229</v>
      </c>
      <c r="G9040" s="1" t="s">
        <v>164</v>
      </c>
      <c r="H9040" s="1" t="s">
        <v>240</v>
      </c>
    </row>
    <row r="9041" spans="1:8" x14ac:dyDescent="0.25">
      <c r="A9041" s="1">
        <v>470040</v>
      </c>
      <c r="B9041" s="1" t="s">
        <v>1533</v>
      </c>
      <c r="C9041" s="1">
        <v>103023153</v>
      </c>
      <c r="D9041" s="1">
        <v>40</v>
      </c>
      <c r="E9041" s="1" t="s">
        <v>1575</v>
      </c>
      <c r="F9041" s="1" t="s">
        <v>229</v>
      </c>
      <c r="G9041" s="1" t="s">
        <v>164</v>
      </c>
      <c r="H9041" s="1" t="s">
        <v>240</v>
      </c>
    </row>
    <row r="9042" spans="1:8" x14ac:dyDescent="0.25">
      <c r="A9042" s="1">
        <v>470041</v>
      </c>
      <c r="B9042" s="1" t="s">
        <v>1533</v>
      </c>
      <c r="C9042" s="1">
        <v>103023912</v>
      </c>
      <c r="D9042" s="1">
        <v>41</v>
      </c>
      <c r="E9042" s="1" t="s">
        <v>1576</v>
      </c>
      <c r="F9042" s="1" t="s">
        <v>229</v>
      </c>
      <c r="G9042" s="1" t="s">
        <v>164</v>
      </c>
      <c r="H9042" s="1" t="s">
        <v>240</v>
      </c>
    </row>
    <row r="9043" spans="1:8" x14ac:dyDescent="0.25">
      <c r="A9043" s="1">
        <v>470042</v>
      </c>
      <c r="B9043" s="1" t="s">
        <v>1533</v>
      </c>
      <c r="C9043" s="1">
        <v>103024102</v>
      </c>
      <c r="D9043" s="1">
        <v>42</v>
      </c>
      <c r="E9043" s="1" t="s">
        <v>1577</v>
      </c>
      <c r="F9043" s="1" t="s">
        <v>229</v>
      </c>
      <c r="G9043" s="1" t="s">
        <v>164</v>
      </c>
      <c r="H9043" s="1" t="s">
        <v>240</v>
      </c>
    </row>
    <row r="9044" spans="1:8" x14ac:dyDescent="0.25">
      <c r="A9044" s="1">
        <v>470043</v>
      </c>
      <c r="B9044" s="1" t="s">
        <v>1533</v>
      </c>
      <c r="C9044" s="1">
        <v>103024603</v>
      </c>
      <c r="D9044" s="1">
        <v>43</v>
      </c>
      <c r="E9044" s="1" t="s">
        <v>1578</v>
      </c>
      <c r="F9044" s="1" t="s">
        <v>229</v>
      </c>
      <c r="G9044" s="1" t="s">
        <v>164</v>
      </c>
      <c r="H9044" s="1" t="s">
        <v>240</v>
      </c>
    </row>
    <row r="9045" spans="1:8" x14ac:dyDescent="0.25">
      <c r="A9045" s="1">
        <v>470044</v>
      </c>
      <c r="B9045" s="1" t="s">
        <v>1533</v>
      </c>
      <c r="C9045" s="1">
        <v>103024753</v>
      </c>
      <c r="D9045" s="1">
        <v>44</v>
      </c>
      <c r="E9045" s="1" t="s">
        <v>1579</v>
      </c>
      <c r="F9045" s="1" t="s">
        <v>229</v>
      </c>
      <c r="G9045" s="1" t="s">
        <v>164</v>
      </c>
      <c r="H9045" s="1" t="s">
        <v>240</v>
      </c>
    </row>
    <row r="9046" spans="1:8" x14ac:dyDescent="0.25">
      <c r="A9046" s="1">
        <v>470045</v>
      </c>
      <c r="B9046" s="1" t="s">
        <v>1533</v>
      </c>
      <c r="C9046" s="1">
        <v>103025002</v>
      </c>
      <c r="D9046" s="1">
        <v>45</v>
      </c>
      <c r="E9046" s="1" t="s">
        <v>1580</v>
      </c>
      <c r="F9046" s="1" t="s">
        <v>229</v>
      </c>
      <c r="G9046" s="1" t="s">
        <v>164</v>
      </c>
      <c r="H9046" s="1" t="s">
        <v>240</v>
      </c>
    </row>
    <row r="9047" spans="1:8" x14ac:dyDescent="0.25">
      <c r="A9047" s="1">
        <v>470046</v>
      </c>
      <c r="B9047" s="1" t="s">
        <v>1533</v>
      </c>
      <c r="C9047" s="1">
        <v>103026002</v>
      </c>
      <c r="D9047" s="1">
        <v>46</v>
      </c>
      <c r="E9047" s="1" t="s">
        <v>1581</v>
      </c>
      <c r="F9047" s="1" t="s">
        <v>229</v>
      </c>
      <c r="G9047" s="1" t="s">
        <v>164</v>
      </c>
      <c r="H9047" s="1" t="s">
        <v>240</v>
      </c>
    </row>
    <row r="9048" spans="1:8" x14ac:dyDescent="0.25">
      <c r="A9048" s="1">
        <v>470047</v>
      </c>
      <c r="B9048" s="1" t="s">
        <v>1533</v>
      </c>
      <c r="C9048" s="1">
        <v>103026303</v>
      </c>
      <c r="D9048" s="1">
        <v>47</v>
      </c>
      <c r="E9048" s="1" t="s">
        <v>1582</v>
      </c>
      <c r="F9048" s="1" t="s">
        <v>229</v>
      </c>
      <c r="G9048" s="1" t="s">
        <v>164</v>
      </c>
      <c r="H9048" s="1" t="s">
        <v>240</v>
      </c>
    </row>
    <row r="9049" spans="1:8" x14ac:dyDescent="0.25">
      <c r="A9049" s="1">
        <v>470048</v>
      </c>
      <c r="B9049" s="1" t="s">
        <v>1533</v>
      </c>
      <c r="C9049" s="1">
        <v>103026343</v>
      </c>
      <c r="D9049" s="1">
        <v>48</v>
      </c>
      <c r="E9049" s="1" t="s">
        <v>1583</v>
      </c>
      <c r="F9049" s="1" t="s">
        <v>229</v>
      </c>
      <c r="G9049" s="1" t="s">
        <v>164</v>
      </c>
      <c r="H9049" s="1" t="s">
        <v>240</v>
      </c>
    </row>
    <row r="9050" spans="1:8" x14ac:dyDescent="0.25">
      <c r="A9050" s="1">
        <v>470049</v>
      </c>
      <c r="B9050" s="1" t="s">
        <v>1533</v>
      </c>
      <c r="C9050" s="1">
        <v>103026402</v>
      </c>
      <c r="D9050" s="1">
        <v>49</v>
      </c>
      <c r="E9050" s="1" t="s">
        <v>1584</v>
      </c>
      <c r="F9050" s="1" t="s">
        <v>229</v>
      </c>
      <c r="G9050" s="1" t="s">
        <v>164</v>
      </c>
      <c r="H9050" s="1" t="s">
        <v>240</v>
      </c>
    </row>
    <row r="9051" spans="1:8" x14ac:dyDescent="0.25">
      <c r="A9051" s="1">
        <v>470050</v>
      </c>
      <c r="B9051" s="1" t="s">
        <v>1533</v>
      </c>
      <c r="C9051" s="1">
        <v>103026852</v>
      </c>
      <c r="D9051" s="1">
        <v>50</v>
      </c>
      <c r="E9051" s="1" t="s">
        <v>1585</v>
      </c>
      <c r="F9051" s="1" t="s">
        <v>229</v>
      </c>
      <c r="G9051" s="1" t="s">
        <v>164</v>
      </c>
      <c r="H9051" s="1" t="s">
        <v>240</v>
      </c>
    </row>
    <row r="9052" spans="1:8" x14ac:dyDescent="0.25">
      <c r="A9052" s="1">
        <v>470051</v>
      </c>
      <c r="B9052" s="1" t="s">
        <v>1533</v>
      </c>
      <c r="C9052" s="1">
        <v>103026873</v>
      </c>
      <c r="D9052" s="1">
        <v>51</v>
      </c>
      <c r="E9052" s="1" t="s">
        <v>1586</v>
      </c>
      <c r="F9052" s="1" t="s">
        <v>229</v>
      </c>
      <c r="G9052" s="1" t="s">
        <v>164</v>
      </c>
      <c r="H9052" s="1" t="s">
        <v>240</v>
      </c>
    </row>
    <row r="9053" spans="1:8" x14ac:dyDescent="0.25">
      <c r="A9053" s="1">
        <v>470052</v>
      </c>
      <c r="B9053" s="1" t="s">
        <v>1533</v>
      </c>
      <c r="C9053" s="1">
        <v>103026902</v>
      </c>
      <c r="D9053" s="1">
        <v>52</v>
      </c>
      <c r="E9053" s="1" t="s">
        <v>1587</v>
      </c>
      <c r="F9053" s="1" t="s">
        <v>229</v>
      </c>
      <c r="G9053" s="1" t="s">
        <v>164</v>
      </c>
      <c r="H9053" s="1" t="s">
        <v>240</v>
      </c>
    </row>
    <row r="9054" spans="1:8" x14ac:dyDescent="0.25">
      <c r="A9054" s="1">
        <v>470053</v>
      </c>
      <c r="B9054" s="1" t="s">
        <v>1533</v>
      </c>
      <c r="C9054" s="1">
        <v>103027352</v>
      </c>
      <c r="D9054" s="1">
        <v>53</v>
      </c>
      <c r="E9054" s="1" t="s">
        <v>1588</v>
      </c>
      <c r="F9054" s="1" t="s">
        <v>229</v>
      </c>
      <c r="G9054" s="1" t="s">
        <v>164</v>
      </c>
      <c r="H9054" s="1" t="s">
        <v>240</v>
      </c>
    </row>
    <row r="9055" spans="1:8" x14ac:dyDescent="0.25">
      <c r="A9055" s="1">
        <v>470054</v>
      </c>
      <c r="B9055" s="1" t="s">
        <v>1533</v>
      </c>
      <c r="C9055" s="1">
        <v>103027503</v>
      </c>
      <c r="D9055" s="1">
        <v>54</v>
      </c>
      <c r="E9055" s="1" t="s">
        <v>1589</v>
      </c>
      <c r="F9055" s="1" t="s">
        <v>229</v>
      </c>
      <c r="G9055" s="1" t="s">
        <v>164</v>
      </c>
      <c r="H9055" s="1" t="s">
        <v>240</v>
      </c>
    </row>
    <row r="9056" spans="1:8" x14ac:dyDescent="0.25">
      <c r="A9056" s="1">
        <v>470055</v>
      </c>
      <c r="B9056" s="1" t="s">
        <v>1533</v>
      </c>
      <c r="C9056" s="1">
        <v>103027753</v>
      </c>
      <c r="D9056" s="1">
        <v>55</v>
      </c>
      <c r="E9056" s="1" t="s">
        <v>1590</v>
      </c>
      <c r="F9056" s="1" t="s">
        <v>229</v>
      </c>
      <c r="G9056" s="1" t="s">
        <v>164</v>
      </c>
      <c r="H9056" s="1" t="s">
        <v>240</v>
      </c>
    </row>
    <row r="9057" spans="1:8" x14ac:dyDescent="0.25">
      <c r="A9057" s="1">
        <v>470056</v>
      </c>
      <c r="B9057" s="1" t="s">
        <v>1533</v>
      </c>
      <c r="C9057" s="1">
        <v>103028203</v>
      </c>
      <c r="D9057" s="1">
        <v>56</v>
      </c>
      <c r="E9057" s="1" t="s">
        <v>1591</v>
      </c>
      <c r="F9057" s="1" t="s">
        <v>229</v>
      </c>
      <c r="G9057" s="1" t="s">
        <v>164</v>
      </c>
      <c r="H9057" s="1" t="s">
        <v>240</v>
      </c>
    </row>
    <row r="9058" spans="1:8" x14ac:dyDescent="0.25">
      <c r="A9058" s="1">
        <v>470057</v>
      </c>
      <c r="B9058" s="1" t="s">
        <v>1533</v>
      </c>
      <c r="C9058" s="1">
        <v>103028302</v>
      </c>
      <c r="D9058" s="1">
        <v>57</v>
      </c>
      <c r="E9058" s="1" t="s">
        <v>1592</v>
      </c>
      <c r="F9058" s="1" t="s">
        <v>229</v>
      </c>
      <c r="G9058" s="1" t="s">
        <v>164</v>
      </c>
      <c r="H9058" s="1" t="s">
        <v>240</v>
      </c>
    </row>
    <row r="9059" spans="1:8" x14ac:dyDescent="0.25">
      <c r="A9059" s="1">
        <v>470058</v>
      </c>
      <c r="B9059" s="1" t="s">
        <v>1533</v>
      </c>
      <c r="C9059" s="1">
        <v>103028653</v>
      </c>
      <c r="D9059" s="1">
        <v>58</v>
      </c>
      <c r="E9059" s="1" t="s">
        <v>1593</v>
      </c>
      <c r="F9059" s="1" t="s">
        <v>229</v>
      </c>
      <c r="G9059" s="1" t="s">
        <v>164</v>
      </c>
      <c r="H9059" s="1" t="s">
        <v>240</v>
      </c>
    </row>
    <row r="9060" spans="1:8" x14ac:dyDescent="0.25">
      <c r="A9060" s="1">
        <v>470059</v>
      </c>
      <c r="B9060" s="1" t="s">
        <v>1533</v>
      </c>
      <c r="C9060" s="1">
        <v>103028703</v>
      </c>
      <c r="D9060" s="1">
        <v>59</v>
      </c>
      <c r="E9060" s="1" t="s">
        <v>1594</v>
      </c>
      <c r="F9060" s="1" t="s">
        <v>229</v>
      </c>
      <c r="G9060" s="1" t="s">
        <v>164</v>
      </c>
      <c r="H9060" s="1" t="s">
        <v>240</v>
      </c>
    </row>
    <row r="9061" spans="1:8" x14ac:dyDescent="0.25">
      <c r="A9061" s="1">
        <v>470060</v>
      </c>
      <c r="B9061" s="1" t="s">
        <v>1533</v>
      </c>
      <c r="C9061" s="1">
        <v>103028753</v>
      </c>
      <c r="D9061" s="1">
        <v>60</v>
      </c>
      <c r="E9061" s="1" t="s">
        <v>1595</v>
      </c>
      <c r="F9061" s="1" t="s">
        <v>229</v>
      </c>
      <c r="G9061" s="1" t="s">
        <v>164</v>
      </c>
      <c r="H9061" s="1" t="s">
        <v>240</v>
      </c>
    </row>
    <row r="9062" spans="1:8" x14ac:dyDescent="0.25">
      <c r="A9062" s="1">
        <v>470061</v>
      </c>
      <c r="B9062" s="1" t="s">
        <v>1533</v>
      </c>
      <c r="C9062" s="1">
        <v>103028833</v>
      </c>
      <c r="D9062" s="1">
        <v>61</v>
      </c>
      <c r="E9062" s="1" t="s">
        <v>1596</v>
      </c>
      <c r="F9062" s="1" t="s">
        <v>229</v>
      </c>
      <c r="G9062" s="1" t="s">
        <v>164</v>
      </c>
      <c r="H9062" s="1" t="s">
        <v>240</v>
      </c>
    </row>
    <row r="9063" spans="1:8" x14ac:dyDescent="0.25">
      <c r="A9063" s="1">
        <v>470062</v>
      </c>
      <c r="B9063" s="1" t="s">
        <v>1533</v>
      </c>
      <c r="C9063" s="1">
        <v>103028853</v>
      </c>
      <c r="D9063" s="1">
        <v>62</v>
      </c>
      <c r="E9063" s="1" t="s">
        <v>1597</v>
      </c>
      <c r="F9063" s="1" t="s">
        <v>229</v>
      </c>
      <c r="G9063" s="1" t="s">
        <v>164</v>
      </c>
      <c r="H9063" s="1" t="s">
        <v>240</v>
      </c>
    </row>
    <row r="9064" spans="1:8" x14ac:dyDescent="0.25">
      <c r="A9064" s="1">
        <v>470063</v>
      </c>
      <c r="B9064" s="1" t="s">
        <v>1533</v>
      </c>
      <c r="C9064" s="1">
        <v>103029203</v>
      </c>
      <c r="D9064" s="1">
        <v>63</v>
      </c>
      <c r="E9064" s="1" t="s">
        <v>1598</v>
      </c>
      <c r="F9064" s="1" t="s">
        <v>229</v>
      </c>
      <c r="G9064" s="1" t="s">
        <v>164</v>
      </c>
      <c r="H9064" s="1" t="s">
        <v>240</v>
      </c>
    </row>
    <row r="9065" spans="1:8" x14ac:dyDescent="0.25">
      <c r="A9065" s="1">
        <v>470064</v>
      </c>
      <c r="B9065" s="1" t="s">
        <v>1533</v>
      </c>
      <c r="C9065" s="1">
        <v>103029403</v>
      </c>
      <c r="D9065" s="1">
        <v>64</v>
      </c>
      <c r="E9065" s="1" t="s">
        <v>1599</v>
      </c>
      <c r="F9065" s="1" t="s">
        <v>229</v>
      </c>
      <c r="G9065" s="1" t="s">
        <v>164</v>
      </c>
      <c r="H9065" s="1" t="s">
        <v>240</v>
      </c>
    </row>
    <row r="9066" spans="1:8" x14ac:dyDescent="0.25">
      <c r="A9066" s="1">
        <v>470065</v>
      </c>
      <c r="B9066" s="1" t="s">
        <v>1533</v>
      </c>
      <c r="C9066" s="1">
        <v>103029553</v>
      </c>
      <c r="D9066" s="1">
        <v>65</v>
      </c>
      <c r="E9066" s="1" t="s">
        <v>1600</v>
      </c>
      <c r="F9066" s="1" t="s">
        <v>229</v>
      </c>
      <c r="G9066" s="1" t="s">
        <v>164</v>
      </c>
      <c r="H9066" s="1" t="s">
        <v>240</v>
      </c>
    </row>
    <row r="9067" spans="1:8" x14ac:dyDescent="0.25">
      <c r="A9067" s="1">
        <v>470066</v>
      </c>
      <c r="B9067" s="1" t="s">
        <v>1533</v>
      </c>
      <c r="C9067" s="1">
        <v>103029603</v>
      </c>
      <c r="D9067" s="1">
        <v>66</v>
      </c>
      <c r="E9067" s="1" t="s">
        <v>1601</v>
      </c>
      <c r="F9067" s="1" t="s">
        <v>229</v>
      </c>
      <c r="G9067" s="1" t="s">
        <v>164</v>
      </c>
      <c r="H9067" s="1" t="s">
        <v>240</v>
      </c>
    </row>
    <row r="9068" spans="1:8" x14ac:dyDescent="0.25">
      <c r="A9068" s="1">
        <v>470067</v>
      </c>
      <c r="B9068" s="1" t="s">
        <v>1533</v>
      </c>
      <c r="C9068" s="1">
        <v>103029803</v>
      </c>
      <c r="D9068" s="1">
        <v>67</v>
      </c>
      <c r="E9068" s="1" t="s">
        <v>1602</v>
      </c>
      <c r="F9068" s="1" t="s">
        <v>229</v>
      </c>
      <c r="G9068" s="1" t="s">
        <v>164</v>
      </c>
      <c r="H9068" s="1" t="s">
        <v>240</v>
      </c>
    </row>
    <row r="9069" spans="1:8" x14ac:dyDescent="0.25">
      <c r="A9069" s="1">
        <v>470068</v>
      </c>
      <c r="B9069" s="1" t="s">
        <v>1533</v>
      </c>
      <c r="C9069" s="1">
        <v>103029902</v>
      </c>
      <c r="D9069" s="1">
        <v>68</v>
      </c>
      <c r="E9069" s="1" t="s">
        <v>1603</v>
      </c>
      <c r="F9069" s="1" t="s">
        <v>229</v>
      </c>
      <c r="G9069" s="1" t="s">
        <v>164</v>
      </c>
      <c r="H9069" s="1" t="s">
        <v>240</v>
      </c>
    </row>
    <row r="9070" spans="1:8" x14ac:dyDescent="0.25">
      <c r="A9070" s="1">
        <v>470069</v>
      </c>
      <c r="B9070" s="1" t="s">
        <v>1533</v>
      </c>
      <c r="C9070" s="1">
        <v>104101252</v>
      </c>
      <c r="D9070" s="1">
        <v>69</v>
      </c>
      <c r="E9070" s="1" t="s">
        <v>1604</v>
      </c>
      <c r="F9070" s="1" t="s">
        <v>230</v>
      </c>
      <c r="G9070" s="1" t="s">
        <v>165</v>
      </c>
      <c r="H9070" s="1" t="s">
        <v>240</v>
      </c>
    </row>
    <row r="9071" spans="1:8" x14ac:dyDescent="0.25">
      <c r="A9071" s="1">
        <v>470070</v>
      </c>
      <c r="B9071" s="1" t="s">
        <v>1533</v>
      </c>
      <c r="C9071" s="1">
        <v>104103603</v>
      </c>
      <c r="D9071" s="1">
        <v>70</v>
      </c>
      <c r="E9071" s="1" t="s">
        <v>1605</v>
      </c>
      <c r="F9071" s="1" t="s">
        <v>230</v>
      </c>
      <c r="G9071" s="1" t="s">
        <v>165</v>
      </c>
      <c r="H9071" s="1" t="s">
        <v>240</v>
      </c>
    </row>
    <row r="9072" spans="1:8" x14ac:dyDescent="0.25">
      <c r="A9072" s="1">
        <v>470071</v>
      </c>
      <c r="B9072" s="1" t="s">
        <v>1533</v>
      </c>
      <c r="C9072" s="1">
        <v>104105003</v>
      </c>
      <c r="D9072" s="1">
        <v>71</v>
      </c>
      <c r="E9072" s="1" t="s">
        <v>1606</v>
      </c>
      <c r="F9072" s="1" t="s">
        <v>230</v>
      </c>
      <c r="G9072" s="1" t="s">
        <v>165</v>
      </c>
      <c r="H9072" s="1" t="s">
        <v>240</v>
      </c>
    </row>
    <row r="9073" spans="1:8" x14ac:dyDescent="0.25">
      <c r="A9073" s="1">
        <v>470072</v>
      </c>
      <c r="B9073" s="1" t="s">
        <v>1533</v>
      </c>
      <c r="C9073" s="1">
        <v>104105353</v>
      </c>
      <c r="D9073" s="1">
        <v>72</v>
      </c>
      <c r="E9073" s="1" t="s">
        <v>1607</v>
      </c>
      <c r="F9073" s="1" t="s">
        <v>230</v>
      </c>
      <c r="G9073" s="1" t="s">
        <v>165</v>
      </c>
      <c r="H9073" s="1" t="s">
        <v>240</v>
      </c>
    </row>
    <row r="9074" spans="1:8" x14ac:dyDescent="0.25">
      <c r="A9074" s="1">
        <v>470073</v>
      </c>
      <c r="B9074" s="1" t="s">
        <v>1533</v>
      </c>
      <c r="C9074" s="1">
        <v>104107503</v>
      </c>
      <c r="D9074" s="1">
        <v>73</v>
      </c>
      <c r="E9074" s="1" t="s">
        <v>1608</v>
      </c>
      <c r="F9074" s="1" t="s">
        <v>230</v>
      </c>
      <c r="G9074" s="1" t="s">
        <v>165</v>
      </c>
      <c r="H9074" s="1" t="s">
        <v>240</v>
      </c>
    </row>
    <row r="9075" spans="1:8" x14ac:dyDescent="0.25">
      <c r="A9075" s="1">
        <v>470074</v>
      </c>
      <c r="B9075" s="1" t="s">
        <v>1533</v>
      </c>
      <c r="C9075" s="1">
        <v>104107803</v>
      </c>
      <c r="D9075" s="1">
        <v>74</v>
      </c>
      <c r="E9075" s="1" t="s">
        <v>1609</v>
      </c>
      <c r="F9075" s="1" t="s">
        <v>230</v>
      </c>
      <c r="G9075" s="1" t="s">
        <v>165</v>
      </c>
      <c r="H9075" s="1" t="s">
        <v>240</v>
      </c>
    </row>
    <row r="9076" spans="1:8" x14ac:dyDescent="0.25">
      <c r="A9076" s="1">
        <v>470075</v>
      </c>
      <c r="B9076" s="1" t="s">
        <v>1533</v>
      </c>
      <c r="C9076" s="1">
        <v>104107903</v>
      </c>
      <c r="D9076" s="1">
        <v>75</v>
      </c>
      <c r="E9076" s="1" t="s">
        <v>1610</v>
      </c>
      <c r="F9076" s="1" t="s">
        <v>230</v>
      </c>
      <c r="G9076" s="1" t="s">
        <v>165</v>
      </c>
      <c r="H9076" s="1" t="s">
        <v>240</v>
      </c>
    </row>
    <row r="9077" spans="1:8" x14ac:dyDescent="0.25">
      <c r="A9077" s="1">
        <v>470076</v>
      </c>
      <c r="B9077" s="1" t="s">
        <v>1533</v>
      </c>
      <c r="C9077" s="1">
        <v>104372003</v>
      </c>
      <c r="D9077" s="1">
        <v>76</v>
      </c>
      <c r="E9077" s="1" t="s">
        <v>1611</v>
      </c>
      <c r="F9077" s="1" t="s">
        <v>230</v>
      </c>
      <c r="G9077" s="1" t="s">
        <v>166</v>
      </c>
      <c r="H9077" s="1" t="s">
        <v>240</v>
      </c>
    </row>
    <row r="9078" spans="1:8" x14ac:dyDescent="0.25">
      <c r="A9078" s="1">
        <v>470077</v>
      </c>
      <c r="B9078" s="1" t="s">
        <v>1533</v>
      </c>
      <c r="C9078" s="1">
        <v>104374003</v>
      </c>
      <c r="D9078" s="1">
        <v>77</v>
      </c>
      <c r="E9078" s="1" t="s">
        <v>1612</v>
      </c>
      <c r="F9078" s="1" t="s">
        <v>230</v>
      </c>
      <c r="G9078" s="1" t="s">
        <v>166</v>
      </c>
      <c r="H9078" s="1" t="s">
        <v>240</v>
      </c>
    </row>
    <row r="9079" spans="1:8" x14ac:dyDescent="0.25">
      <c r="A9079" s="1">
        <v>470078</v>
      </c>
      <c r="B9079" s="1" t="s">
        <v>1533</v>
      </c>
      <c r="C9079" s="1">
        <v>104375003</v>
      </c>
      <c r="D9079" s="1">
        <v>78</v>
      </c>
      <c r="E9079" s="1" t="s">
        <v>1613</v>
      </c>
      <c r="F9079" s="1" t="s">
        <v>230</v>
      </c>
      <c r="G9079" s="1" t="s">
        <v>166</v>
      </c>
      <c r="H9079" s="1" t="s">
        <v>240</v>
      </c>
    </row>
    <row r="9080" spans="1:8" x14ac:dyDescent="0.25">
      <c r="A9080" s="1">
        <v>470079</v>
      </c>
      <c r="B9080" s="1" t="s">
        <v>1533</v>
      </c>
      <c r="C9080" s="1">
        <v>104375203</v>
      </c>
      <c r="D9080" s="1">
        <v>79</v>
      </c>
      <c r="E9080" s="1" t="s">
        <v>1614</v>
      </c>
      <c r="F9080" s="1" t="s">
        <v>230</v>
      </c>
      <c r="G9080" s="1" t="s">
        <v>166</v>
      </c>
      <c r="H9080" s="1" t="s">
        <v>240</v>
      </c>
    </row>
    <row r="9081" spans="1:8" x14ac:dyDescent="0.25">
      <c r="A9081" s="1">
        <v>470080</v>
      </c>
      <c r="B9081" s="1" t="s">
        <v>1533</v>
      </c>
      <c r="C9081" s="1">
        <v>104375302</v>
      </c>
      <c r="D9081" s="1">
        <v>80</v>
      </c>
      <c r="E9081" s="1" t="s">
        <v>1615</v>
      </c>
      <c r="F9081" s="1" t="s">
        <v>230</v>
      </c>
      <c r="G9081" s="1" t="s">
        <v>166</v>
      </c>
      <c r="H9081" s="1" t="s">
        <v>240</v>
      </c>
    </row>
    <row r="9082" spans="1:8" x14ac:dyDescent="0.25">
      <c r="A9082" s="1">
        <v>470081</v>
      </c>
      <c r="B9082" s="1" t="s">
        <v>1533</v>
      </c>
      <c r="C9082" s="1">
        <v>104376203</v>
      </c>
      <c r="D9082" s="1">
        <v>81</v>
      </c>
      <c r="E9082" s="1" t="s">
        <v>1616</v>
      </c>
      <c r="F9082" s="1" t="s">
        <v>230</v>
      </c>
      <c r="G9082" s="1" t="s">
        <v>166</v>
      </c>
      <c r="H9082" s="1" t="s">
        <v>240</v>
      </c>
    </row>
    <row r="9083" spans="1:8" x14ac:dyDescent="0.25">
      <c r="A9083" s="1">
        <v>470082</v>
      </c>
      <c r="B9083" s="1" t="s">
        <v>1533</v>
      </c>
      <c r="C9083" s="1">
        <v>104377003</v>
      </c>
      <c r="D9083" s="1">
        <v>82</v>
      </c>
      <c r="E9083" s="1" t="s">
        <v>1617</v>
      </c>
      <c r="F9083" s="1" t="s">
        <v>230</v>
      </c>
      <c r="G9083" s="1" t="s">
        <v>166</v>
      </c>
      <c r="H9083" s="1" t="s">
        <v>240</v>
      </c>
    </row>
    <row r="9084" spans="1:8" x14ac:dyDescent="0.25">
      <c r="A9084" s="1">
        <v>470083</v>
      </c>
      <c r="B9084" s="1" t="s">
        <v>1533</v>
      </c>
      <c r="C9084" s="1">
        <v>104378003</v>
      </c>
      <c r="D9084" s="1">
        <v>83</v>
      </c>
      <c r="E9084" s="1" t="s">
        <v>1618</v>
      </c>
      <c r="F9084" s="1" t="s">
        <v>230</v>
      </c>
      <c r="G9084" s="1" t="s">
        <v>166</v>
      </c>
      <c r="H9084" s="1" t="s">
        <v>240</v>
      </c>
    </row>
    <row r="9085" spans="1:8" x14ac:dyDescent="0.25">
      <c r="A9085" s="1">
        <v>470084</v>
      </c>
      <c r="B9085" s="1" t="s">
        <v>1533</v>
      </c>
      <c r="C9085" s="1">
        <v>104431304</v>
      </c>
      <c r="D9085" s="1">
        <v>84</v>
      </c>
      <c r="E9085" s="1" t="s">
        <v>1619</v>
      </c>
      <c r="F9085" s="1" t="s">
        <v>230</v>
      </c>
      <c r="G9085" s="1" t="s">
        <v>167</v>
      </c>
      <c r="H9085" s="1" t="s">
        <v>240</v>
      </c>
    </row>
    <row r="9086" spans="1:8" x14ac:dyDescent="0.25">
      <c r="A9086" s="1">
        <v>470085</v>
      </c>
      <c r="B9086" s="1" t="s">
        <v>1533</v>
      </c>
      <c r="C9086" s="1">
        <v>104432503</v>
      </c>
      <c r="D9086" s="1">
        <v>85</v>
      </c>
      <c r="E9086" s="1" t="s">
        <v>1620</v>
      </c>
      <c r="F9086" s="1" t="s">
        <v>230</v>
      </c>
      <c r="G9086" s="1" t="s">
        <v>167</v>
      </c>
      <c r="H9086" s="1" t="s">
        <v>240</v>
      </c>
    </row>
    <row r="9087" spans="1:8" x14ac:dyDescent="0.25">
      <c r="A9087" s="1">
        <v>470086</v>
      </c>
      <c r="B9087" s="1" t="s">
        <v>1533</v>
      </c>
      <c r="C9087" s="1">
        <v>104432803</v>
      </c>
      <c r="D9087" s="1">
        <v>86</v>
      </c>
      <c r="E9087" s="1" t="s">
        <v>1621</v>
      </c>
      <c r="F9087" s="1" t="s">
        <v>230</v>
      </c>
      <c r="G9087" s="1" t="s">
        <v>167</v>
      </c>
      <c r="H9087" s="1" t="s">
        <v>240</v>
      </c>
    </row>
    <row r="9088" spans="1:8" x14ac:dyDescent="0.25">
      <c r="A9088" s="1">
        <v>470087</v>
      </c>
      <c r="B9088" s="1" t="s">
        <v>1533</v>
      </c>
      <c r="C9088" s="1">
        <v>104432903</v>
      </c>
      <c r="D9088" s="1">
        <v>87</v>
      </c>
      <c r="E9088" s="1" t="s">
        <v>1622</v>
      </c>
      <c r="F9088" s="1" t="s">
        <v>230</v>
      </c>
      <c r="G9088" s="1" t="s">
        <v>167</v>
      </c>
      <c r="H9088" s="1" t="s">
        <v>240</v>
      </c>
    </row>
    <row r="9089" spans="1:8" x14ac:dyDescent="0.25">
      <c r="A9089" s="1">
        <v>470088</v>
      </c>
      <c r="B9089" s="1" t="s">
        <v>1533</v>
      </c>
      <c r="C9089" s="1">
        <v>104433303</v>
      </c>
      <c r="D9089" s="1">
        <v>88</v>
      </c>
      <c r="E9089" s="1" t="s">
        <v>1623</v>
      </c>
      <c r="F9089" s="1" t="s">
        <v>230</v>
      </c>
      <c r="G9089" s="1" t="s">
        <v>167</v>
      </c>
      <c r="H9089" s="1" t="s">
        <v>240</v>
      </c>
    </row>
    <row r="9090" spans="1:8" x14ac:dyDescent="0.25">
      <c r="A9090" s="1">
        <v>470089</v>
      </c>
      <c r="B9090" s="1" t="s">
        <v>1533</v>
      </c>
      <c r="C9090" s="1">
        <v>104433604</v>
      </c>
      <c r="D9090" s="1">
        <v>89</v>
      </c>
      <c r="E9090" s="1" t="s">
        <v>1624</v>
      </c>
      <c r="F9090" s="1" t="s">
        <v>230</v>
      </c>
      <c r="G9090" s="1" t="s">
        <v>167</v>
      </c>
      <c r="H9090" s="1" t="s">
        <v>240</v>
      </c>
    </row>
    <row r="9091" spans="1:8" x14ac:dyDescent="0.25">
      <c r="A9091" s="1">
        <v>470090</v>
      </c>
      <c r="B9091" s="1" t="s">
        <v>1533</v>
      </c>
      <c r="C9091" s="1">
        <v>104433903</v>
      </c>
      <c r="D9091" s="1">
        <v>90</v>
      </c>
      <c r="E9091" s="1" t="s">
        <v>1625</v>
      </c>
      <c r="F9091" s="1" t="s">
        <v>230</v>
      </c>
      <c r="G9091" s="1" t="s">
        <v>167</v>
      </c>
      <c r="H9091" s="1" t="s">
        <v>240</v>
      </c>
    </row>
    <row r="9092" spans="1:8" x14ac:dyDescent="0.25">
      <c r="A9092" s="1">
        <v>470091</v>
      </c>
      <c r="B9092" s="1" t="s">
        <v>1533</v>
      </c>
      <c r="C9092" s="1">
        <v>104435003</v>
      </c>
      <c r="D9092" s="1">
        <v>91</v>
      </c>
      <c r="E9092" s="1" t="s">
        <v>1626</v>
      </c>
      <c r="F9092" s="1" t="s">
        <v>230</v>
      </c>
      <c r="G9092" s="1" t="s">
        <v>167</v>
      </c>
      <c r="H9092" s="1" t="s">
        <v>240</v>
      </c>
    </row>
    <row r="9093" spans="1:8" x14ac:dyDescent="0.25">
      <c r="A9093" s="1">
        <v>470092</v>
      </c>
      <c r="B9093" s="1" t="s">
        <v>1533</v>
      </c>
      <c r="C9093" s="1">
        <v>104435303</v>
      </c>
      <c r="D9093" s="1">
        <v>92</v>
      </c>
      <c r="E9093" s="1" t="s">
        <v>1627</v>
      </c>
      <c r="F9093" s="1" t="s">
        <v>230</v>
      </c>
      <c r="G9093" s="1" t="s">
        <v>167</v>
      </c>
      <c r="H9093" s="1" t="s">
        <v>240</v>
      </c>
    </row>
    <row r="9094" spans="1:8" x14ac:dyDescent="0.25">
      <c r="A9094" s="1">
        <v>470093</v>
      </c>
      <c r="B9094" s="1" t="s">
        <v>1533</v>
      </c>
      <c r="C9094" s="1">
        <v>104435603</v>
      </c>
      <c r="D9094" s="1">
        <v>93</v>
      </c>
      <c r="E9094" s="1" t="s">
        <v>1628</v>
      </c>
      <c r="F9094" s="1" t="s">
        <v>230</v>
      </c>
      <c r="G9094" s="1" t="s">
        <v>167</v>
      </c>
      <c r="H9094" s="1" t="s">
        <v>240</v>
      </c>
    </row>
    <row r="9095" spans="1:8" x14ac:dyDescent="0.25">
      <c r="A9095" s="1">
        <v>470094</v>
      </c>
      <c r="B9095" s="1" t="s">
        <v>1533</v>
      </c>
      <c r="C9095" s="1">
        <v>104435703</v>
      </c>
      <c r="D9095" s="1">
        <v>94</v>
      </c>
      <c r="E9095" s="1" t="s">
        <v>1629</v>
      </c>
      <c r="F9095" s="1" t="s">
        <v>230</v>
      </c>
      <c r="G9095" s="1" t="s">
        <v>167</v>
      </c>
      <c r="H9095" s="1" t="s">
        <v>240</v>
      </c>
    </row>
    <row r="9096" spans="1:8" x14ac:dyDescent="0.25">
      <c r="A9096" s="1">
        <v>470095</v>
      </c>
      <c r="B9096" s="1" t="s">
        <v>1533</v>
      </c>
      <c r="C9096" s="1">
        <v>104437503</v>
      </c>
      <c r="D9096" s="1">
        <v>95</v>
      </c>
      <c r="E9096" s="1" t="s">
        <v>1630</v>
      </c>
      <c r="F9096" s="1" t="s">
        <v>230</v>
      </c>
      <c r="G9096" s="1" t="s">
        <v>167</v>
      </c>
      <c r="H9096" s="1" t="s">
        <v>240</v>
      </c>
    </row>
    <row r="9097" spans="1:8" x14ac:dyDescent="0.25">
      <c r="A9097" s="1">
        <v>470096</v>
      </c>
      <c r="B9097" s="1" t="s">
        <v>1533</v>
      </c>
      <c r="C9097" s="1">
        <v>105201033</v>
      </c>
      <c r="D9097" s="1">
        <v>96</v>
      </c>
      <c r="E9097" s="1" t="s">
        <v>1631</v>
      </c>
      <c r="F9097" s="1" t="s">
        <v>231</v>
      </c>
      <c r="G9097" s="1" t="s">
        <v>168</v>
      </c>
      <c r="H9097" s="1" t="s">
        <v>240</v>
      </c>
    </row>
    <row r="9098" spans="1:8" x14ac:dyDescent="0.25">
      <c r="A9098" s="1">
        <v>470097</v>
      </c>
      <c r="B9098" s="1" t="s">
        <v>1533</v>
      </c>
      <c r="C9098" s="1">
        <v>105201352</v>
      </c>
      <c r="D9098" s="1">
        <v>97</v>
      </c>
      <c r="E9098" s="1" t="s">
        <v>1632</v>
      </c>
      <c r="F9098" s="1" t="s">
        <v>231</v>
      </c>
      <c r="G9098" s="1" t="s">
        <v>168</v>
      </c>
      <c r="H9098" s="1" t="s">
        <v>240</v>
      </c>
    </row>
    <row r="9099" spans="1:8" x14ac:dyDescent="0.25">
      <c r="A9099" s="1">
        <v>470098</v>
      </c>
      <c r="B9099" s="1" t="s">
        <v>1533</v>
      </c>
      <c r="C9099" s="1">
        <v>105204703</v>
      </c>
      <c r="D9099" s="1">
        <v>98</v>
      </c>
      <c r="E9099" s="1" t="s">
        <v>1633</v>
      </c>
      <c r="F9099" s="1" t="s">
        <v>231</v>
      </c>
      <c r="G9099" s="1" t="s">
        <v>168</v>
      </c>
      <c r="H9099" s="1" t="s">
        <v>240</v>
      </c>
    </row>
    <row r="9100" spans="1:8" x14ac:dyDescent="0.25">
      <c r="A9100" s="1">
        <v>470099</v>
      </c>
      <c r="B9100" s="1" t="s">
        <v>1533</v>
      </c>
      <c r="C9100" s="1">
        <v>105251453</v>
      </c>
      <c r="D9100" s="1">
        <v>99</v>
      </c>
      <c r="E9100" s="1" t="s">
        <v>1634</v>
      </c>
      <c r="F9100" s="1" t="s">
        <v>231</v>
      </c>
      <c r="G9100" s="1" t="s">
        <v>169</v>
      </c>
      <c r="H9100" s="1" t="s">
        <v>240</v>
      </c>
    </row>
    <row r="9101" spans="1:8" x14ac:dyDescent="0.25">
      <c r="A9101" s="1">
        <v>470100</v>
      </c>
      <c r="B9101" s="1" t="s">
        <v>1533</v>
      </c>
      <c r="C9101" s="1">
        <v>105252602</v>
      </c>
      <c r="D9101" s="1">
        <v>100</v>
      </c>
      <c r="E9101" s="1" t="s">
        <v>1635</v>
      </c>
      <c r="F9101" s="1" t="s">
        <v>231</v>
      </c>
      <c r="G9101" s="1" t="s">
        <v>169</v>
      </c>
      <c r="H9101" s="1" t="s">
        <v>240</v>
      </c>
    </row>
    <row r="9102" spans="1:8" x14ac:dyDescent="0.25">
      <c r="A9102" s="1">
        <v>470101</v>
      </c>
      <c r="B9102" s="1" t="s">
        <v>1533</v>
      </c>
      <c r="C9102" s="1">
        <v>105253303</v>
      </c>
      <c r="D9102" s="1">
        <v>101</v>
      </c>
      <c r="E9102" s="1" t="s">
        <v>1636</v>
      </c>
      <c r="F9102" s="1" t="s">
        <v>231</v>
      </c>
      <c r="G9102" s="1" t="s">
        <v>169</v>
      </c>
      <c r="H9102" s="1" t="s">
        <v>240</v>
      </c>
    </row>
    <row r="9103" spans="1:8" x14ac:dyDescent="0.25">
      <c r="A9103" s="1">
        <v>470102</v>
      </c>
      <c r="B9103" s="1" t="s">
        <v>1533</v>
      </c>
      <c r="C9103" s="1">
        <v>105253553</v>
      </c>
      <c r="D9103" s="1">
        <v>102</v>
      </c>
      <c r="E9103" s="1" t="s">
        <v>1637</v>
      </c>
      <c r="F9103" s="1" t="s">
        <v>231</v>
      </c>
      <c r="G9103" s="1" t="s">
        <v>169</v>
      </c>
      <c r="H9103" s="1" t="s">
        <v>240</v>
      </c>
    </row>
    <row r="9104" spans="1:8" x14ac:dyDescent="0.25">
      <c r="A9104" s="1">
        <v>470103</v>
      </c>
      <c r="B9104" s="1" t="s">
        <v>1533</v>
      </c>
      <c r="C9104" s="1">
        <v>105253903</v>
      </c>
      <c r="D9104" s="1">
        <v>103</v>
      </c>
      <c r="E9104" s="1" t="s">
        <v>1638</v>
      </c>
      <c r="F9104" s="1" t="s">
        <v>231</v>
      </c>
      <c r="G9104" s="1" t="s">
        <v>169</v>
      </c>
      <c r="H9104" s="1" t="s">
        <v>240</v>
      </c>
    </row>
    <row r="9105" spans="1:8" x14ac:dyDescent="0.25">
      <c r="A9105" s="1">
        <v>470104</v>
      </c>
      <c r="B9105" s="1" t="s">
        <v>1533</v>
      </c>
      <c r="C9105" s="1">
        <v>105254053</v>
      </c>
      <c r="D9105" s="1">
        <v>104</v>
      </c>
      <c r="E9105" s="1" t="s">
        <v>1639</v>
      </c>
      <c r="F9105" s="1" t="s">
        <v>231</v>
      </c>
      <c r="G9105" s="1" t="s">
        <v>169</v>
      </c>
      <c r="H9105" s="1" t="s">
        <v>240</v>
      </c>
    </row>
    <row r="9106" spans="1:8" x14ac:dyDescent="0.25">
      <c r="A9106" s="1">
        <v>470105</v>
      </c>
      <c r="B9106" s="1" t="s">
        <v>1533</v>
      </c>
      <c r="C9106" s="1">
        <v>105254353</v>
      </c>
      <c r="D9106" s="1">
        <v>105</v>
      </c>
      <c r="E9106" s="1" t="s">
        <v>1640</v>
      </c>
      <c r="F9106" s="1" t="s">
        <v>231</v>
      </c>
      <c r="G9106" s="1" t="s">
        <v>169</v>
      </c>
      <c r="H9106" s="1" t="s">
        <v>240</v>
      </c>
    </row>
    <row r="9107" spans="1:8" x14ac:dyDescent="0.25">
      <c r="A9107" s="1">
        <v>470106</v>
      </c>
      <c r="B9107" s="1" t="s">
        <v>1533</v>
      </c>
      <c r="C9107" s="1">
        <v>105256553</v>
      </c>
      <c r="D9107" s="1">
        <v>106</v>
      </c>
      <c r="E9107" s="1" t="s">
        <v>1641</v>
      </c>
      <c r="F9107" s="1" t="s">
        <v>231</v>
      </c>
      <c r="G9107" s="1" t="s">
        <v>169</v>
      </c>
      <c r="H9107" s="1" t="s">
        <v>240</v>
      </c>
    </row>
    <row r="9108" spans="1:8" x14ac:dyDescent="0.25">
      <c r="A9108" s="1">
        <v>470107</v>
      </c>
      <c r="B9108" s="1" t="s">
        <v>1533</v>
      </c>
      <c r="C9108" s="1">
        <v>105257602</v>
      </c>
      <c r="D9108" s="1">
        <v>107</v>
      </c>
      <c r="E9108" s="1" t="s">
        <v>1642</v>
      </c>
      <c r="F9108" s="1" t="s">
        <v>231</v>
      </c>
      <c r="G9108" s="1" t="s">
        <v>169</v>
      </c>
      <c r="H9108" s="1" t="s">
        <v>240</v>
      </c>
    </row>
    <row r="9109" spans="1:8" x14ac:dyDescent="0.25">
      <c r="A9109" s="1">
        <v>470108</v>
      </c>
      <c r="B9109" s="1" t="s">
        <v>1533</v>
      </c>
      <c r="C9109" s="1">
        <v>105258303</v>
      </c>
      <c r="D9109" s="1">
        <v>108</v>
      </c>
      <c r="E9109" s="1" t="s">
        <v>1643</v>
      </c>
      <c r="F9109" s="1" t="s">
        <v>231</v>
      </c>
      <c r="G9109" s="1" t="s">
        <v>169</v>
      </c>
      <c r="H9109" s="1" t="s">
        <v>240</v>
      </c>
    </row>
    <row r="9110" spans="1:8" x14ac:dyDescent="0.25">
      <c r="A9110" s="1">
        <v>470109</v>
      </c>
      <c r="B9110" s="1" t="s">
        <v>1533</v>
      </c>
      <c r="C9110" s="1">
        <v>105258503</v>
      </c>
      <c r="D9110" s="1">
        <v>109</v>
      </c>
      <c r="E9110" s="1" t="s">
        <v>1644</v>
      </c>
      <c r="F9110" s="1" t="s">
        <v>231</v>
      </c>
      <c r="G9110" s="1" t="s">
        <v>169</v>
      </c>
      <c r="H9110" s="1" t="s">
        <v>240</v>
      </c>
    </row>
    <row r="9111" spans="1:8" x14ac:dyDescent="0.25">
      <c r="A9111" s="1">
        <v>470110</v>
      </c>
      <c r="B9111" s="1" t="s">
        <v>1533</v>
      </c>
      <c r="C9111" s="1">
        <v>105259103</v>
      </c>
      <c r="D9111" s="1">
        <v>110</v>
      </c>
      <c r="E9111" s="1" t="s">
        <v>1645</v>
      </c>
      <c r="F9111" s="1" t="s">
        <v>231</v>
      </c>
      <c r="G9111" s="1" t="s">
        <v>169</v>
      </c>
      <c r="H9111" s="1" t="s">
        <v>240</v>
      </c>
    </row>
    <row r="9112" spans="1:8" x14ac:dyDescent="0.25">
      <c r="A9112" s="1">
        <v>470111</v>
      </c>
      <c r="B9112" s="1" t="s">
        <v>1533</v>
      </c>
      <c r="C9112" s="1">
        <v>105259703</v>
      </c>
      <c r="D9112" s="1">
        <v>111</v>
      </c>
      <c r="E9112" s="1" t="s">
        <v>1646</v>
      </c>
      <c r="F9112" s="1" t="s">
        <v>231</v>
      </c>
      <c r="G9112" s="1" t="s">
        <v>169</v>
      </c>
      <c r="H9112" s="1" t="s">
        <v>240</v>
      </c>
    </row>
    <row r="9113" spans="1:8" x14ac:dyDescent="0.25">
      <c r="A9113" s="1">
        <v>470112</v>
      </c>
      <c r="B9113" s="1" t="s">
        <v>1533</v>
      </c>
      <c r="C9113" s="1">
        <v>105628302</v>
      </c>
      <c r="D9113" s="1">
        <v>112</v>
      </c>
      <c r="E9113" s="1" t="s">
        <v>1647</v>
      </c>
      <c r="F9113" s="1" t="s">
        <v>231</v>
      </c>
      <c r="G9113" s="1" t="s">
        <v>170</v>
      </c>
      <c r="H9113" s="1" t="s">
        <v>240</v>
      </c>
    </row>
    <row r="9114" spans="1:8" x14ac:dyDescent="0.25">
      <c r="A9114" s="1">
        <v>470113</v>
      </c>
      <c r="B9114" s="1" t="s">
        <v>1533</v>
      </c>
      <c r="C9114" s="1">
        <v>106160303</v>
      </c>
      <c r="D9114" s="1">
        <v>113</v>
      </c>
      <c r="E9114" s="1" t="s">
        <v>1648</v>
      </c>
      <c r="F9114" s="1" t="s">
        <v>230</v>
      </c>
      <c r="G9114" s="1" t="s">
        <v>171</v>
      </c>
      <c r="H9114" s="1" t="s">
        <v>240</v>
      </c>
    </row>
    <row r="9115" spans="1:8" x14ac:dyDescent="0.25">
      <c r="A9115" s="1">
        <v>470114</v>
      </c>
      <c r="B9115" s="1" t="s">
        <v>1533</v>
      </c>
      <c r="C9115" s="1">
        <v>106161203</v>
      </c>
      <c r="D9115" s="1">
        <v>114</v>
      </c>
      <c r="E9115" s="1" t="s">
        <v>1649</v>
      </c>
      <c r="F9115" s="1" t="s">
        <v>230</v>
      </c>
      <c r="G9115" s="1" t="s">
        <v>171</v>
      </c>
      <c r="H9115" s="1" t="s">
        <v>240</v>
      </c>
    </row>
    <row r="9116" spans="1:8" x14ac:dyDescent="0.25">
      <c r="A9116" s="1">
        <v>470115</v>
      </c>
      <c r="B9116" s="1" t="s">
        <v>1533</v>
      </c>
      <c r="C9116" s="1">
        <v>106161703</v>
      </c>
      <c r="D9116" s="1">
        <v>115</v>
      </c>
      <c r="E9116" s="1" t="s">
        <v>1650</v>
      </c>
      <c r="F9116" s="1" t="s">
        <v>230</v>
      </c>
      <c r="G9116" s="1" t="s">
        <v>171</v>
      </c>
      <c r="H9116" s="1" t="s">
        <v>240</v>
      </c>
    </row>
    <row r="9117" spans="1:8" x14ac:dyDescent="0.25">
      <c r="A9117" s="1">
        <v>470116</v>
      </c>
      <c r="B9117" s="1" t="s">
        <v>1533</v>
      </c>
      <c r="C9117" s="1">
        <v>106166503</v>
      </c>
      <c r="D9117" s="1">
        <v>116</v>
      </c>
      <c r="E9117" s="1" t="s">
        <v>1651</v>
      </c>
      <c r="F9117" s="1" t="s">
        <v>230</v>
      </c>
      <c r="G9117" s="1" t="s">
        <v>171</v>
      </c>
      <c r="H9117" s="1" t="s">
        <v>240</v>
      </c>
    </row>
    <row r="9118" spans="1:8" x14ac:dyDescent="0.25">
      <c r="A9118" s="1">
        <v>470117</v>
      </c>
      <c r="B9118" s="1" t="s">
        <v>1533</v>
      </c>
      <c r="C9118" s="1">
        <v>106167504</v>
      </c>
      <c r="D9118" s="1">
        <v>117</v>
      </c>
      <c r="E9118" s="1" t="s">
        <v>1652</v>
      </c>
      <c r="F9118" s="1" t="s">
        <v>230</v>
      </c>
      <c r="G9118" s="1" t="s">
        <v>171</v>
      </c>
      <c r="H9118" s="1" t="s">
        <v>240</v>
      </c>
    </row>
    <row r="9119" spans="1:8" x14ac:dyDescent="0.25">
      <c r="A9119" s="1">
        <v>470118</v>
      </c>
      <c r="B9119" s="1" t="s">
        <v>1533</v>
      </c>
      <c r="C9119" s="1">
        <v>106168003</v>
      </c>
      <c r="D9119" s="1">
        <v>118</v>
      </c>
      <c r="E9119" s="1" t="s">
        <v>1653</v>
      </c>
      <c r="F9119" s="1" t="s">
        <v>230</v>
      </c>
      <c r="G9119" s="1" t="s">
        <v>171</v>
      </c>
      <c r="H9119" s="1" t="s">
        <v>240</v>
      </c>
    </row>
    <row r="9120" spans="1:8" x14ac:dyDescent="0.25">
      <c r="A9120" s="1">
        <v>470119</v>
      </c>
      <c r="B9120" s="1" t="s">
        <v>1533</v>
      </c>
      <c r="C9120" s="1">
        <v>106169003</v>
      </c>
      <c r="D9120" s="1">
        <v>119</v>
      </c>
      <c r="E9120" s="1" t="s">
        <v>1654</v>
      </c>
      <c r="F9120" s="1" t="s">
        <v>230</v>
      </c>
      <c r="G9120" s="1" t="s">
        <v>171</v>
      </c>
      <c r="H9120" s="1" t="s">
        <v>240</v>
      </c>
    </row>
    <row r="9121" spans="1:8" x14ac:dyDescent="0.25">
      <c r="A9121" s="1">
        <v>470120</v>
      </c>
      <c r="B9121" s="1" t="s">
        <v>1533</v>
      </c>
      <c r="C9121" s="1">
        <v>106172003</v>
      </c>
      <c r="D9121" s="1">
        <v>120</v>
      </c>
      <c r="E9121" s="1" t="s">
        <v>1655</v>
      </c>
      <c r="F9121" s="1" t="s">
        <v>232</v>
      </c>
      <c r="G9121" s="1" t="s">
        <v>172</v>
      </c>
      <c r="H9121" s="1" t="s">
        <v>240</v>
      </c>
    </row>
    <row r="9122" spans="1:8" x14ac:dyDescent="0.25">
      <c r="A9122" s="1">
        <v>470121</v>
      </c>
      <c r="B9122" s="1" t="s">
        <v>1533</v>
      </c>
      <c r="C9122" s="1">
        <v>106272003</v>
      </c>
      <c r="D9122" s="1">
        <v>121</v>
      </c>
      <c r="E9122" s="1" t="s">
        <v>1656</v>
      </c>
      <c r="F9122" s="1" t="s">
        <v>231</v>
      </c>
      <c r="G9122" s="1" t="s">
        <v>173</v>
      </c>
      <c r="H9122" s="1" t="s">
        <v>240</v>
      </c>
    </row>
    <row r="9123" spans="1:8" x14ac:dyDescent="0.25">
      <c r="A9123" s="1">
        <v>470122</v>
      </c>
      <c r="B9123" s="1" t="s">
        <v>1533</v>
      </c>
      <c r="C9123" s="1">
        <v>106330703</v>
      </c>
      <c r="D9123" s="1">
        <v>122</v>
      </c>
      <c r="E9123" s="1" t="s">
        <v>1657</v>
      </c>
      <c r="F9123" s="1" t="s">
        <v>233</v>
      </c>
      <c r="G9123" s="1" t="s">
        <v>174</v>
      </c>
      <c r="H9123" s="1" t="s">
        <v>240</v>
      </c>
    </row>
    <row r="9124" spans="1:8" x14ac:dyDescent="0.25">
      <c r="A9124" s="1">
        <v>470123</v>
      </c>
      <c r="B9124" s="1" t="s">
        <v>1533</v>
      </c>
      <c r="C9124" s="1">
        <v>106330803</v>
      </c>
      <c r="D9124" s="1">
        <v>123</v>
      </c>
      <c r="E9124" s="1" t="s">
        <v>1658</v>
      </c>
      <c r="F9124" s="1" t="s">
        <v>233</v>
      </c>
      <c r="G9124" s="1" t="s">
        <v>174</v>
      </c>
      <c r="H9124" s="1" t="s">
        <v>240</v>
      </c>
    </row>
    <row r="9125" spans="1:8" x14ac:dyDescent="0.25">
      <c r="A9125" s="1">
        <v>470124</v>
      </c>
      <c r="B9125" s="1" t="s">
        <v>1533</v>
      </c>
      <c r="C9125" s="1">
        <v>106338003</v>
      </c>
      <c r="D9125" s="1">
        <v>124</v>
      </c>
      <c r="E9125" s="1" t="s">
        <v>1659</v>
      </c>
      <c r="F9125" s="1" t="s">
        <v>233</v>
      </c>
      <c r="G9125" s="1" t="s">
        <v>174</v>
      </c>
      <c r="H9125" s="1" t="s">
        <v>240</v>
      </c>
    </row>
    <row r="9126" spans="1:8" x14ac:dyDescent="0.25">
      <c r="A9126" s="1">
        <v>470125</v>
      </c>
      <c r="B9126" s="1" t="s">
        <v>1533</v>
      </c>
      <c r="C9126" s="1">
        <v>106611303</v>
      </c>
      <c r="D9126" s="1">
        <v>125</v>
      </c>
      <c r="E9126" s="1" t="s">
        <v>1660</v>
      </c>
      <c r="F9126" s="1" t="s">
        <v>231</v>
      </c>
      <c r="G9126" s="1" t="s">
        <v>175</v>
      </c>
      <c r="H9126" s="1" t="s">
        <v>240</v>
      </c>
    </row>
    <row r="9127" spans="1:8" x14ac:dyDescent="0.25">
      <c r="A9127" s="1">
        <v>470126</v>
      </c>
      <c r="B9127" s="1" t="s">
        <v>1533</v>
      </c>
      <c r="C9127" s="1">
        <v>106612203</v>
      </c>
      <c r="D9127" s="1">
        <v>126</v>
      </c>
      <c r="E9127" s="1" t="s">
        <v>1661</v>
      </c>
      <c r="F9127" s="1" t="s">
        <v>231</v>
      </c>
      <c r="G9127" s="1" t="s">
        <v>175</v>
      </c>
      <c r="H9127" s="1" t="s">
        <v>240</v>
      </c>
    </row>
    <row r="9128" spans="1:8" x14ac:dyDescent="0.25">
      <c r="A9128" s="1">
        <v>470127</v>
      </c>
      <c r="B9128" s="1" t="s">
        <v>1533</v>
      </c>
      <c r="C9128" s="1">
        <v>106616203</v>
      </c>
      <c r="D9128" s="1">
        <v>127</v>
      </c>
      <c r="E9128" s="1" t="s">
        <v>1662</v>
      </c>
      <c r="F9128" s="1" t="s">
        <v>231</v>
      </c>
      <c r="G9128" s="1" t="s">
        <v>175</v>
      </c>
      <c r="H9128" s="1" t="s">
        <v>240</v>
      </c>
    </row>
    <row r="9129" spans="1:8" x14ac:dyDescent="0.25">
      <c r="A9129" s="1">
        <v>470128</v>
      </c>
      <c r="B9129" s="1" t="s">
        <v>1533</v>
      </c>
      <c r="C9129" s="1">
        <v>106617203</v>
      </c>
      <c r="D9129" s="1">
        <v>128</v>
      </c>
      <c r="E9129" s="1" t="s">
        <v>1663</v>
      </c>
      <c r="F9129" s="1" t="s">
        <v>231</v>
      </c>
      <c r="G9129" s="1" t="s">
        <v>175</v>
      </c>
      <c r="H9129" s="1" t="s">
        <v>240</v>
      </c>
    </row>
    <row r="9130" spans="1:8" x14ac:dyDescent="0.25">
      <c r="A9130" s="1">
        <v>470129</v>
      </c>
      <c r="B9130" s="1" t="s">
        <v>1533</v>
      </c>
      <c r="C9130" s="1">
        <v>106618603</v>
      </c>
      <c r="D9130" s="1">
        <v>129</v>
      </c>
      <c r="E9130" s="1" t="s">
        <v>1664</v>
      </c>
      <c r="F9130" s="1" t="s">
        <v>231</v>
      </c>
      <c r="G9130" s="1" t="s">
        <v>175</v>
      </c>
      <c r="H9130" s="1" t="s">
        <v>240</v>
      </c>
    </row>
    <row r="9131" spans="1:8" x14ac:dyDescent="0.25">
      <c r="A9131" s="1">
        <v>470130</v>
      </c>
      <c r="B9131" s="1" t="s">
        <v>1533</v>
      </c>
      <c r="C9131" s="1">
        <v>107650603</v>
      </c>
      <c r="D9131" s="1">
        <v>130</v>
      </c>
      <c r="E9131" s="1" t="s">
        <v>1665</v>
      </c>
      <c r="F9131" s="1" t="s">
        <v>228</v>
      </c>
      <c r="G9131" s="1" t="s">
        <v>176</v>
      </c>
      <c r="H9131" s="1" t="s">
        <v>240</v>
      </c>
    </row>
    <row r="9132" spans="1:8" x14ac:dyDescent="0.25">
      <c r="A9132" s="1">
        <v>470131</v>
      </c>
      <c r="B9132" s="1" t="s">
        <v>1533</v>
      </c>
      <c r="C9132" s="1">
        <v>107650703</v>
      </c>
      <c r="D9132" s="1">
        <v>131</v>
      </c>
      <c r="E9132" s="1" t="s">
        <v>1666</v>
      </c>
      <c r="F9132" s="1" t="s">
        <v>228</v>
      </c>
      <c r="G9132" s="1" t="s">
        <v>176</v>
      </c>
      <c r="H9132" s="1" t="s">
        <v>240</v>
      </c>
    </row>
    <row r="9133" spans="1:8" x14ac:dyDescent="0.25">
      <c r="A9133" s="1">
        <v>470132</v>
      </c>
      <c r="B9133" s="1" t="s">
        <v>1533</v>
      </c>
      <c r="C9133" s="1">
        <v>107651603</v>
      </c>
      <c r="D9133" s="1">
        <v>132</v>
      </c>
      <c r="E9133" s="1" t="s">
        <v>1667</v>
      </c>
      <c r="F9133" s="1" t="s">
        <v>228</v>
      </c>
      <c r="G9133" s="1" t="s">
        <v>176</v>
      </c>
      <c r="H9133" s="1" t="s">
        <v>240</v>
      </c>
    </row>
    <row r="9134" spans="1:8" x14ac:dyDescent="0.25">
      <c r="A9134" s="1">
        <v>470133</v>
      </c>
      <c r="B9134" s="1" t="s">
        <v>1533</v>
      </c>
      <c r="C9134" s="1">
        <v>107652603</v>
      </c>
      <c r="D9134" s="1">
        <v>133</v>
      </c>
      <c r="E9134" s="1" t="s">
        <v>1668</v>
      </c>
      <c r="F9134" s="1" t="s">
        <v>228</v>
      </c>
      <c r="G9134" s="1" t="s">
        <v>176</v>
      </c>
      <c r="H9134" s="1" t="s">
        <v>240</v>
      </c>
    </row>
    <row r="9135" spans="1:8" x14ac:dyDescent="0.25">
      <c r="A9135" s="1">
        <v>470134</v>
      </c>
      <c r="B9135" s="1" t="s">
        <v>1533</v>
      </c>
      <c r="C9135" s="1">
        <v>107653102</v>
      </c>
      <c r="D9135" s="1">
        <v>134</v>
      </c>
      <c r="E9135" s="1" t="s">
        <v>1669</v>
      </c>
      <c r="F9135" s="1" t="s">
        <v>228</v>
      </c>
      <c r="G9135" s="1" t="s">
        <v>176</v>
      </c>
      <c r="H9135" s="1" t="s">
        <v>240</v>
      </c>
    </row>
    <row r="9136" spans="1:8" x14ac:dyDescent="0.25">
      <c r="A9136" s="1">
        <v>470135</v>
      </c>
      <c r="B9136" s="1" t="s">
        <v>1533</v>
      </c>
      <c r="C9136" s="1">
        <v>107653203</v>
      </c>
      <c r="D9136" s="1">
        <v>135</v>
      </c>
      <c r="E9136" s="1" t="s">
        <v>1670</v>
      </c>
      <c r="F9136" s="1" t="s">
        <v>228</v>
      </c>
      <c r="G9136" s="1" t="s">
        <v>176</v>
      </c>
      <c r="H9136" s="1" t="s">
        <v>240</v>
      </c>
    </row>
    <row r="9137" spans="1:8" x14ac:dyDescent="0.25">
      <c r="A9137" s="1">
        <v>470136</v>
      </c>
      <c r="B9137" s="1" t="s">
        <v>1533</v>
      </c>
      <c r="C9137" s="1">
        <v>107653802</v>
      </c>
      <c r="D9137" s="1">
        <v>136</v>
      </c>
      <c r="E9137" s="1" t="s">
        <v>1671</v>
      </c>
      <c r="F9137" s="1" t="s">
        <v>228</v>
      </c>
      <c r="G9137" s="1" t="s">
        <v>176</v>
      </c>
      <c r="H9137" s="1" t="s">
        <v>240</v>
      </c>
    </row>
    <row r="9138" spans="1:8" x14ac:dyDescent="0.25">
      <c r="A9138" s="1">
        <v>470137</v>
      </c>
      <c r="B9138" s="1" t="s">
        <v>1533</v>
      </c>
      <c r="C9138" s="1">
        <v>107654103</v>
      </c>
      <c r="D9138" s="1">
        <v>137</v>
      </c>
      <c r="E9138" s="1" t="s">
        <v>1672</v>
      </c>
      <c r="F9138" s="1" t="s">
        <v>228</v>
      </c>
      <c r="G9138" s="1" t="s">
        <v>176</v>
      </c>
      <c r="H9138" s="1" t="s">
        <v>240</v>
      </c>
    </row>
    <row r="9139" spans="1:8" x14ac:dyDescent="0.25">
      <c r="A9139" s="1">
        <v>470138</v>
      </c>
      <c r="B9139" s="1" t="s">
        <v>1533</v>
      </c>
      <c r="C9139" s="1">
        <v>107654403</v>
      </c>
      <c r="D9139" s="1">
        <v>138</v>
      </c>
      <c r="E9139" s="1" t="s">
        <v>1673</v>
      </c>
      <c r="F9139" s="1" t="s">
        <v>228</v>
      </c>
      <c r="G9139" s="1" t="s">
        <v>176</v>
      </c>
      <c r="H9139" s="1" t="s">
        <v>240</v>
      </c>
    </row>
    <row r="9140" spans="1:8" x14ac:dyDescent="0.25">
      <c r="A9140" s="1">
        <v>470139</v>
      </c>
      <c r="B9140" s="1" t="s">
        <v>1533</v>
      </c>
      <c r="C9140" s="1">
        <v>107654903</v>
      </c>
      <c r="D9140" s="1">
        <v>139</v>
      </c>
      <c r="E9140" s="1" t="s">
        <v>1674</v>
      </c>
      <c r="F9140" s="1" t="s">
        <v>228</v>
      </c>
      <c r="G9140" s="1" t="s">
        <v>176</v>
      </c>
      <c r="H9140" s="1" t="s">
        <v>240</v>
      </c>
    </row>
    <row r="9141" spans="1:8" x14ac:dyDescent="0.25">
      <c r="A9141" s="1">
        <v>470140</v>
      </c>
      <c r="B9141" s="1" t="s">
        <v>1533</v>
      </c>
      <c r="C9141" s="1">
        <v>107655803</v>
      </c>
      <c r="D9141" s="1">
        <v>140</v>
      </c>
      <c r="E9141" s="1" t="s">
        <v>1675</v>
      </c>
      <c r="F9141" s="1" t="s">
        <v>228</v>
      </c>
      <c r="G9141" s="1" t="s">
        <v>176</v>
      </c>
      <c r="H9141" s="1" t="s">
        <v>240</v>
      </c>
    </row>
    <row r="9142" spans="1:8" x14ac:dyDescent="0.25">
      <c r="A9142" s="1">
        <v>470141</v>
      </c>
      <c r="B9142" s="1" t="s">
        <v>1533</v>
      </c>
      <c r="C9142" s="1">
        <v>107655903</v>
      </c>
      <c r="D9142" s="1">
        <v>141</v>
      </c>
      <c r="E9142" s="1" t="s">
        <v>1676</v>
      </c>
      <c r="F9142" s="1" t="s">
        <v>228</v>
      </c>
      <c r="G9142" s="1" t="s">
        <v>176</v>
      </c>
      <c r="H9142" s="1" t="s">
        <v>240</v>
      </c>
    </row>
    <row r="9143" spans="1:8" x14ac:dyDescent="0.25">
      <c r="A9143" s="1">
        <v>470142</v>
      </c>
      <c r="B9143" s="1" t="s">
        <v>1533</v>
      </c>
      <c r="C9143" s="1">
        <v>107656303</v>
      </c>
      <c r="D9143" s="1">
        <v>142</v>
      </c>
      <c r="E9143" s="1" t="s">
        <v>1677</v>
      </c>
      <c r="F9143" s="1" t="s">
        <v>228</v>
      </c>
      <c r="G9143" s="1" t="s">
        <v>176</v>
      </c>
      <c r="H9143" s="1" t="s">
        <v>240</v>
      </c>
    </row>
    <row r="9144" spans="1:8" x14ac:dyDescent="0.25">
      <c r="A9144" s="1">
        <v>470143</v>
      </c>
      <c r="B9144" s="1" t="s">
        <v>1533</v>
      </c>
      <c r="C9144" s="1">
        <v>107656502</v>
      </c>
      <c r="D9144" s="1">
        <v>143</v>
      </c>
      <c r="E9144" s="1" t="s">
        <v>1678</v>
      </c>
      <c r="F9144" s="1" t="s">
        <v>228</v>
      </c>
      <c r="G9144" s="1" t="s">
        <v>176</v>
      </c>
      <c r="H9144" s="1" t="s">
        <v>240</v>
      </c>
    </row>
    <row r="9145" spans="1:8" x14ac:dyDescent="0.25">
      <c r="A9145" s="1">
        <v>470144</v>
      </c>
      <c r="B9145" s="1" t="s">
        <v>1533</v>
      </c>
      <c r="C9145" s="1">
        <v>107657103</v>
      </c>
      <c r="D9145" s="1">
        <v>144</v>
      </c>
      <c r="E9145" s="1" t="s">
        <v>1679</v>
      </c>
      <c r="F9145" s="1" t="s">
        <v>228</v>
      </c>
      <c r="G9145" s="1" t="s">
        <v>176</v>
      </c>
      <c r="H9145" s="1" t="s">
        <v>240</v>
      </c>
    </row>
    <row r="9146" spans="1:8" x14ac:dyDescent="0.25">
      <c r="A9146" s="1">
        <v>470145</v>
      </c>
      <c r="B9146" s="1" t="s">
        <v>1533</v>
      </c>
      <c r="C9146" s="1">
        <v>107657503</v>
      </c>
      <c r="D9146" s="1">
        <v>145</v>
      </c>
      <c r="E9146" s="1" t="s">
        <v>1680</v>
      </c>
      <c r="F9146" s="1" t="s">
        <v>228</v>
      </c>
      <c r="G9146" s="1" t="s">
        <v>176</v>
      </c>
      <c r="H9146" s="1" t="s">
        <v>240</v>
      </c>
    </row>
    <row r="9147" spans="1:8" x14ac:dyDescent="0.25">
      <c r="A9147" s="1">
        <v>470146</v>
      </c>
      <c r="B9147" s="1" t="s">
        <v>1533</v>
      </c>
      <c r="C9147" s="1">
        <v>107658903</v>
      </c>
      <c r="D9147" s="1">
        <v>146</v>
      </c>
      <c r="E9147" s="1" t="s">
        <v>1681</v>
      </c>
      <c r="F9147" s="1" t="s">
        <v>228</v>
      </c>
      <c r="G9147" s="1" t="s">
        <v>176</v>
      </c>
      <c r="H9147" s="1" t="s">
        <v>240</v>
      </c>
    </row>
    <row r="9148" spans="1:8" x14ac:dyDescent="0.25">
      <c r="A9148" s="1">
        <v>470147</v>
      </c>
      <c r="B9148" s="1" t="s">
        <v>1533</v>
      </c>
      <c r="C9148" s="1">
        <v>108051003</v>
      </c>
      <c r="D9148" s="1">
        <v>147</v>
      </c>
      <c r="E9148" s="1" t="s">
        <v>1682</v>
      </c>
      <c r="F9148" s="1" t="s">
        <v>233</v>
      </c>
      <c r="G9148" s="1" t="s">
        <v>177</v>
      </c>
      <c r="H9148" s="1" t="s">
        <v>240</v>
      </c>
    </row>
    <row r="9149" spans="1:8" x14ac:dyDescent="0.25">
      <c r="A9149" s="1">
        <v>470148</v>
      </c>
      <c r="B9149" s="1" t="s">
        <v>1533</v>
      </c>
      <c r="C9149" s="1">
        <v>108051503</v>
      </c>
      <c r="D9149" s="1">
        <v>148</v>
      </c>
      <c r="E9149" s="1" t="s">
        <v>1683</v>
      </c>
      <c r="F9149" s="1" t="s">
        <v>233</v>
      </c>
      <c r="G9149" s="1" t="s">
        <v>177</v>
      </c>
      <c r="H9149" s="1" t="s">
        <v>240</v>
      </c>
    </row>
    <row r="9150" spans="1:8" x14ac:dyDescent="0.25">
      <c r="A9150" s="1">
        <v>470149</v>
      </c>
      <c r="B9150" s="1" t="s">
        <v>1533</v>
      </c>
      <c r="C9150" s="1">
        <v>108053003</v>
      </c>
      <c r="D9150" s="1">
        <v>149</v>
      </c>
      <c r="E9150" s="1" t="s">
        <v>1684</v>
      </c>
      <c r="F9150" s="1" t="s">
        <v>233</v>
      </c>
      <c r="G9150" s="1" t="s">
        <v>177</v>
      </c>
      <c r="H9150" s="1" t="s">
        <v>240</v>
      </c>
    </row>
    <row r="9151" spans="1:8" x14ac:dyDescent="0.25">
      <c r="A9151" s="1">
        <v>470150</v>
      </c>
      <c r="B9151" s="1" t="s">
        <v>1533</v>
      </c>
      <c r="C9151" s="1">
        <v>108056004</v>
      </c>
      <c r="D9151" s="1">
        <v>150</v>
      </c>
      <c r="E9151" s="1" t="s">
        <v>1685</v>
      </c>
      <c r="F9151" s="1" t="s">
        <v>233</v>
      </c>
      <c r="G9151" s="1" t="s">
        <v>177</v>
      </c>
      <c r="H9151" s="1" t="s">
        <v>240</v>
      </c>
    </row>
    <row r="9152" spans="1:8" x14ac:dyDescent="0.25">
      <c r="A9152" s="1">
        <v>470151</v>
      </c>
      <c r="B9152" s="1" t="s">
        <v>1533</v>
      </c>
      <c r="C9152" s="1">
        <v>108058003</v>
      </c>
      <c r="D9152" s="1">
        <v>151</v>
      </c>
      <c r="E9152" s="1" t="s">
        <v>1686</v>
      </c>
      <c r="F9152" s="1" t="s">
        <v>233</v>
      </c>
      <c r="G9152" s="1" t="s">
        <v>177</v>
      </c>
      <c r="H9152" s="1" t="s">
        <v>240</v>
      </c>
    </row>
    <row r="9153" spans="1:8" x14ac:dyDescent="0.25">
      <c r="A9153" s="1">
        <v>470152</v>
      </c>
      <c r="B9153" s="1" t="s">
        <v>1533</v>
      </c>
      <c r="C9153" s="1">
        <v>108070502</v>
      </c>
      <c r="D9153" s="1">
        <v>152</v>
      </c>
      <c r="E9153" s="1" t="s">
        <v>1687</v>
      </c>
      <c r="F9153" s="1" t="s">
        <v>232</v>
      </c>
      <c r="G9153" s="1" t="s">
        <v>178</v>
      </c>
      <c r="H9153" s="1" t="s">
        <v>240</v>
      </c>
    </row>
    <row r="9154" spans="1:8" x14ac:dyDescent="0.25">
      <c r="A9154" s="1">
        <v>470153</v>
      </c>
      <c r="B9154" s="1" t="s">
        <v>1533</v>
      </c>
      <c r="C9154" s="1">
        <v>108071003</v>
      </c>
      <c r="D9154" s="1">
        <v>153</v>
      </c>
      <c r="E9154" s="1" t="s">
        <v>1688</v>
      </c>
      <c r="F9154" s="1" t="s">
        <v>232</v>
      </c>
      <c r="G9154" s="1" t="s">
        <v>178</v>
      </c>
      <c r="H9154" s="1" t="s">
        <v>240</v>
      </c>
    </row>
    <row r="9155" spans="1:8" x14ac:dyDescent="0.25">
      <c r="A9155" s="1">
        <v>470154</v>
      </c>
      <c r="B9155" s="1" t="s">
        <v>1533</v>
      </c>
      <c r="C9155" s="1">
        <v>108071504</v>
      </c>
      <c r="D9155" s="1">
        <v>154</v>
      </c>
      <c r="E9155" s="1" t="s">
        <v>1689</v>
      </c>
      <c r="F9155" s="1" t="s">
        <v>232</v>
      </c>
      <c r="G9155" s="1" t="s">
        <v>178</v>
      </c>
      <c r="H9155" s="1" t="s">
        <v>240</v>
      </c>
    </row>
    <row r="9156" spans="1:8" x14ac:dyDescent="0.25">
      <c r="A9156" s="1">
        <v>470155</v>
      </c>
      <c r="B9156" s="1" t="s">
        <v>1533</v>
      </c>
      <c r="C9156" s="1">
        <v>108073503</v>
      </c>
      <c r="D9156" s="1">
        <v>155</v>
      </c>
      <c r="E9156" s="1" t="s">
        <v>1690</v>
      </c>
      <c r="F9156" s="1" t="s">
        <v>232</v>
      </c>
      <c r="G9156" s="1" t="s">
        <v>178</v>
      </c>
      <c r="H9156" s="1" t="s">
        <v>240</v>
      </c>
    </row>
    <row r="9157" spans="1:8" x14ac:dyDescent="0.25">
      <c r="A9157" s="1">
        <v>470156</v>
      </c>
      <c r="B9157" s="1" t="s">
        <v>1533</v>
      </c>
      <c r="C9157" s="1">
        <v>108077503</v>
      </c>
      <c r="D9157" s="1">
        <v>156</v>
      </c>
      <c r="E9157" s="1" t="s">
        <v>1691</v>
      </c>
      <c r="F9157" s="1" t="s">
        <v>232</v>
      </c>
      <c r="G9157" s="1" t="s">
        <v>178</v>
      </c>
      <c r="H9157" s="1" t="s">
        <v>240</v>
      </c>
    </row>
    <row r="9158" spans="1:8" x14ac:dyDescent="0.25">
      <c r="A9158" s="1">
        <v>470157</v>
      </c>
      <c r="B9158" s="1" t="s">
        <v>1533</v>
      </c>
      <c r="C9158" s="1">
        <v>108078003</v>
      </c>
      <c r="D9158" s="1">
        <v>157</v>
      </c>
      <c r="E9158" s="1" t="s">
        <v>1692</v>
      </c>
      <c r="F9158" s="1" t="s">
        <v>232</v>
      </c>
      <c r="G9158" s="1" t="s">
        <v>178</v>
      </c>
      <c r="H9158" s="1" t="s">
        <v>240</v>
      </c>
    </row>
    <row r="9159" spans="1:8" x14ac:dyDescent="0.25">
      <c r="A9159" s="1">
        <v>470158</v>
      </c>
      <c r="B9159" s="1" t="s">
        <v>1533</v>
      </c>
      <c r="C9159" s="1">
        <v>108079004</v>
      </c>
      <c r="D9159" s="1">
        <v>158</v>
      </c>
      <c r="E9159" s="1" t="s">
        <v>1693</v>
      </c>
      <c r="F9159" s="1" t="s">
        <v>232</v>
      </c>
      <c r="G9159" s="1" t="s">
        <v>178</v>
      </c>
      <c r="H9159" s="1" t="s">
        <v>240</v>
      </c>
    </row>
    <row r="9160" spans="1:8" x14ac:dyDescent="0.25">
      <c r="A9160" s="1">
        <v>470159</v>
      </c>
      <c r="B9160" s="1" t="s">
        <v>1533</v>
      </c>
      <c r="C9160" s="1">
        <v>108110603</v>
      </c>
      <c r="D9160" s="1">
        <v>159</v>
      </c>
      <c r="E9160" s="1" t="s">
        <v>1694</v>
      </c>
      <c r="F9160" s="1" t="s">
        <v>233</v>
      </c>
      <c r="G9160" s="1" t="s">
        <v>179</v>
      </c>
      <c r="H9160" s="1" t="s">
        <v>240</v>
      </c>
    </row>
    <row r="9161" spans="1:8" x14ac:dyDescent="0.25">
      <c r="A9161" s="1">
        <v>470160</v>
      </c>
      <c r="B9161" s="1" t="s">
        <v>1533</v>
      </c>
      <c r="C9161" s="1">
        <v>108111203</v>
      </c>
      <c r="D9161" s="1">
        <v>160</v>
      </c>
      <c r="E9161" s="1" t="s">
        <v>1695</v>
      </c>
      <c r="F9161" s="1" t="s">
        <v>233</v>
      </c>
      <c r="G9161" s="1" t="s">
        <v>179</v>
      </c>
      <c r="H9161" s="1" t="s">
        <v>240</v>
      </c>
    </row>
    <row r="9162" spans="1:8" x14ac:dyDescent="0.25">
      <c r="A9162" s="1">
        <v>470161</v>
      </c>
      <c r="B9162" s="1" t="s">
        <v>1533</v>
      </c>
      <c r="C9162" s="1">
        <v>108111303</v>
      </c>
      <c r="D9162" s="1">
        <v>161</v>
      </c>
      <c r="E9162" s="1" t="s">
        <v>1696</v>
      </c>
      <c r="F9162" s="1" t="s">
        <v>233</v>
      </c>
      <c r="G9162" s="1" t="s">
        <v>179</v>
      </c>
      <c r="H9162" s="1" t="s">
        <v>240</v>
      </c>
    </row>
    <row r="9163" spans="1:8" x14ac:dyDescent="0.25">
      <c r="A9163" s="1">
        <v>470162</v>
      </c>
      <c r="B9163" s="1" t="s">
        <v>1533</v>
      </c>
      <c r="C9163" s="1">
        <v>108111403</v>
      </c>
      <c r="D9163" s="1">
        <v>162</v>
      </c>
      <c r="E9163" s="1" t="s">
        <v>1697</v>
      </c>
      <c r="F9163" s="1" t="s">
        <v>233</v>
      </c>
      <c r="G9163" s="1" t="s">
        <v>179</v>
      </c>
      <c r="H9163" s="1" t="s">
        <v>240</v>
      </c>
    </row>
    <row r="9164" spans="1:8" x14ac:dyDescent="0.25">
      <c r="A9164" s="1">
        <v>470163</v>
      </c>
      <c r="B9164" s="1" t="s">
        <v>1533</v>
      </c>
      <c r="C9164" s="1">
        <v>108112003</v>
      </c>
      <c r="D9164" s="1">
        <v>163</v>
      </c>
      <c r="E9164" s="1" t="s">
        <v>1698</v>
      </c>
      <c r="F9164" s="1" t="s">
        <v>233</v>
      </c>
      <c r="G9164" s="1" t="s">
        <v>179</v>
      </c>
      <c r="H9164" s="1" t="s">
        <v>240</v>
      </c>
    </row>
    <row r="9165" spans="1:8" x14ac:dyDescent="0.25">
      <c r="A9165" s="1">
        <v>470164</v>
      </c>
      <c r="B9165" s="1" t="s">
        <v>1533</v>
      </c>
      <c r="C9165" s="1">
        <v>108112203</v>
      </c>
      <c r="D9165" s="1">
        <v>164</v>
      </c>
      <c r="E9165" s="1" t="s">
        <v>1699</v>
      </c>
      <c r="F9165" s="1" t="s">
        <v>233</v>
      </c>
      <c r="G9165" s="1" t="s">
        <v>179</v>
      </c>
      <c r="H9165" s="1" t="s">
        <v>240</v>
      </c>
    </row>
    <row r="9166" spans="1:8" x14ac:dyDescent="0.25">
      <c r="A9166" s="1">
        <v>470165</v>
      </c>
      <c r="B9166" s="1" t="s">
        <v>1533</v>
      </c>
      <c r="C9166" s="1">
        <v>108112502</v>
      </c>
      <c r="D9166" s="1">
        <v>165</v>
      </c>
      <c r="E9166" s="1" t="s">
        <v>1700</v>
      </c>
      <c r="F9166" s="1" t="s">
        <v>233</v>
      </c>
      <c r="G9166" s="1" t="s">
        <v>179</v>
      </c>
      <c r="H9166" s="1" t="s">
        <v>240</v>
      </c>
    </row>
    <row r="9167" spans="1:8" x14ac:dyDescent="0.25">
      <c r="A9167" s="1">
        <v>470166</v>
      </c>
      <c r="B9167" s="1" t="s">
        <v>1533</v>
      </c>
      <c r="C9167" s="1">
        <v>108114503</v>
      </c>
      <c r="D9167" s="1">
        <v>166</v>
      </c>
      <c r="E9167" s="1" t="s">
        <v>1701</v>
      </c>
      <c r="F9167" s="1" t="s">
        <v>233</v>
      </c>
      <c r="G9167" s="1" t="s">
        <v>179</v>
      </c>
      <c r="H9167" s="1" t="s">
        <v>240</v>
      </c>
    </row>
    <row r="9168" spans="1:8" x14ac:dyDescent="0.25">
      <c r="A9168" s="1">
        <v>470167</v>
      </c>
      <c r="B9168" s="1" t="s">
        <v>1533</v>
      </c>
      <c r="C9168" s="1">
        <v>108116003</v>
      </c>
      <c r="D9168" s="1">
        <v>167</v>
      </c>
      <c r="E9168" s="1" t="s">
        <v>1702</v>
      </c>
      <c r="F9168" s="1" t="s">
        <v>233</v>
      </c>
      <c r="G9168" s="1" t="s">
        <v>179</v>
      </c>
      <c r="H9168" s="1" t="s">
        <v>240</v>
      </c>
    </row>
    <row r="9169" spans="1:8" x14ac:dyDescent="0.25">
      <c r="A9169" s="1">
        <v>470168</v>
      </c>
      <c r="B9169" s="1" t="s">
        <v>1533</v>
      </c>
      <c r="C9169" s="1">
        <v>108116303</v>
      </c>
      <c r="D9169" s="1">
        <v>168</v>
      </c>
      <c r="E9169" s="1" t="s">
        <v>1703</v>
      </c>
      <c r="F9169" s="1" t="s">
        <v>233</v>
      </c>
      <c r="G9169" s="1" t="s">
        <v>179</v>
      </c>
      <c r="H9169" s="1" t="s">
        <v>240</v>
      </c>
    </row>
    <row r="9170" spans="1:8" x14ac:dyDescent="0.25">
      <c r="A9170" s="1">
        <v>470169</v>
      </c>
      <c r="B9170" s="1" t="s">
        <v>1533</v>
      </c>
      <c r="C9170" s="1">
        <v>108116503</v>
      </c>
      <c r="D9170" s="1">
        <v>169</v>
      </c>
      <c r="E9170" s="1" t="s">
        <v>1704</v>
      </c>
      <c r="F9170" s="1" t="s">
        <v>233</v>
      </c>
      <c r="G9170" s="1" t="s">
        <v>179</v>
      </c>
      <c r="H9170" s="1" t="s">
        <v>240</v>
      </c>
    </row>
    <row r="9171" spans="1:8" x14ac:dyDescent="0.25">
      <c r="A9171" s="1">
        <v>470170</v>
      </c>
      <c r="B9171" s="1" t="s">
        <v>1533</v>
      </c>
      <c r="C9171" s="1">
        <v>108118503</v>
      </c>
      <c r="D9171" s="1">
        <v>170</v>
      </c>
      <c r="E9171" s="1" t="s">
        <v>1705</v>
      </c>
      <c r="F9171" s="1" t="s">
        <v>233</v>
      </c>
      <c r="G9171" s="1" t="s">
        <v>179</v>
      </c>
      <c r="H9171" s="1" t="s">
        <v>240</v>
      </c>
    </row>
    <row r="9172" spans="1:8" x14ac:dyDescent="0.25">
      <c r="A9172" s="1">
        <v>470171</v>
      </c>
      <c r="B9172" s="1" t="s">
        <v>1533</v>
      </c>
      <c r="C9172" s="1">
        <v>108561003</v>
      </c>
      <c r="D9172" s="1">
        <v>171</v>
      </c>
      <c r="E9172" s="1" t="s">
        <v>1706</v>
      </c>
      <c r="F9172" s="1" t="s">
        <v>233</v>
      </c>
      <c r="G9172" s="1" t="s">
        <v>180</v>
      </c>
      <c r="H9172" s="1" t="s">
        <v>240</v>
      </c>
    </row>
    <row r="9173" spans="1:8" x14ac:dyDescent="0.25">
      <c r="A9173" s="1">
        <v>470172</v>
      </c>
      <c r="B9173" s="1" t="s">
        <v>1533</v>
      </c>
      <c r="C9173" s="1">
        <v>108561803</v>
      </c>
      <c r="D9173" s="1">
        <v>172</v>
      </c>
      <c r="E9173" s="1" t="s">
        <v>1707</v>
      </c>
      <c r="F9173" s="1" t="s">
        <v>233</v>
      </c>
      <c r="G9173" s="1" t="s">
        <v>180</v>
      </c>
      <c r="H9173" s="1" t="s">
        <v>240</v>
      </c>
    </row>
    <row r="9174" spans="1:8" x14ac:dyDescent="0.25">
      <c r="A9174" s="1">
        <v>470173</v>
      </c>
      <c r="B9174" s="1" t="s">
        <v>1533</v>
      </c>
      <c r="C9174" s="1">
        <v>108565203</v>
      </c>
      <c r="D9174" s="1">
        <v>173</v>
      </c>
      <c r="E9174" s="1" t="s">
        <v>1708</v>
      </c>
      <c r="F9174" s="1" t="s">
        <v>233</v>
      </c>
      <c r="G9174" s="1" t="s">
        <v>180</v>
      </c>
      <c r="H9174" s="1" t="s">
        <v>240</v>
      </c>
    </row>
    <row r="9175" spans="1:8" x14ac:dyDescent="0.25">
      <c r="A9175" s="1">
        <v>470174</v>
      </c>
      <c r="B9175" s="1" t="s">
        <v>1533</v>
      </c>
      <c r="C9175" s="1">
        <v>108565503</v>
      </c>
      <c r="D9175" s="1">
        <v>174</v>
      </c>
      <c r="E9175" s="1" t="s">
        <v>1709</v>
      </c>
      <c r="F9175" s="1" t="s">
        <v>233</v>
      </c>
      <c r="G9175" s="1" t="s">
        <v>180</v>
      </c>
      <c r="H9175" s="1" t="s">
        <v>240</v>
      </c>
    </row>
    <row r="9176" spans="1:8" x14ac:dyDescent="0.25">
      <c r="A9176" s="1">
        <v>470175</v>
      </c>
      <c r="B9176" s="1" t="s">
        <v>1533</v>
      </c>
      <c r="C9176" s="1">
        <v>108566303</v>
      </c>
      <c r="D9176" s="1">
        <v>175</v>
      </c>
      <c r="E9176" s="1" t="s">
        <v>1710</v>
      </c>
      <c r="F9176" s="1" t="s">
        <v>233</v>
      </c>
      <c r="G9176" s="1" t="s">
        <v>180</v>
      </c>
      <c r="H9176" s="1" t="s">
        <v>240</v>
      </c>
    </row>
    <row r="9177" spans="1:8" x14ac:dyDescent="0.25">
      <c r="A9177" s="1">
        <v>470176</v>
      </c>
      <c r="B9177" s="1" t="s">
        <v>1533</v>
      </c>
      <c r="C9177" s="1">
        <v>108567004</v>
      </c>
      <c r="D9177" s="1">
        <v>176</v>
      </c>
      <c r="E9177" s="1" t="s">
        <v>1711</v>
      </c>
      <c r="F9177" s="1" t="s">
        <v>233</v>
      </c>
      <c r="G9177" s="1" t="s">
        <v>180</v>
      </c>
      <c r="H9177" s="1" t="s">
        <v>240</v>
      </c>
    </row>
    <row r="9178" spans="1:8" x14ac:dyDescent="0.25">
      <c r="A9178" s="1">
        <v>470177</v>
      </c>
      <c r="B9178" s="1" t="s">
        <v>1533</v>
      </c>
      <c r="C9178" s="1">
        <v>108567204</v>
      </c>
      <c r="D9178" s="1">
        <v>177</v>
      </c>
      <c r="E9178" s="1" t="s">
        <v>1712</v>
      </c>
      <c r="F9178" s="1" t="s">
        <v>233</v>
      </c>
      <c r="G9178" s="1" t="s">
        <v>180</v>
      </c>
      <c r="H9178" s="1" t="s">
        <v>240</v>
      </c>
    </row>
    <row r="9179" spans="1:8" x14ac:dyDescent="0.25">
      <c r="A9179" s="1">
        <v>470178</v>
      </c>
      <c r="B9179" s="1" t="s">
        <v>1533</v>
      </c>
      <c r="C9179" s="1">
        <v>108567404</v>
      </c>
      <c r="D9179" s="1">
        <v>178</v>
      </c>
      <c r="E9179" s="1" t="s">
        <v>1713</v>
      </c>
      <c r="F9179" s="1" t="s">
        <v>233</v>
      </c>
      <c r="G9179" s="1" t="s">
        <v>180</v>
      </c>
      <c r="H9179" s="1" t="s">
        <v>240</v>
      </c>
    </row>
    <row r="9180" spans="1:8" x14ac:dyDescent="0.25">
      <c r="A9180" s="1">
        <v>470179</v>
      </c>
      <c r="B9180" s="1" t="s">
        <v>1533</v>
      </c>
      <c r="C9180" s="1">
        <v>108567703</v>
      </c>
      <c r="D9180" s="1">
        <v>179</v>
      </c>
      <c r="E9180" s="1" t="s">
        <v>1714</v>
      </c>
      <c r="F9180" s="1" t="s">
        <v>233</v>
      </c>
      <c r="G9180" s="1" t="s">
        <v>180</v>
      </c>
      <c r="H9180" s="1" t="s">
        <v>240</v>
      </c>
    </row>
    <row r="9181" spans="1:8" x14ac:dyDescent="0.25">
      <c r="A9181" s="1">
        <v>470180</v>
      </c>
      <c r="B9181" s="1" t="s">
        <v>1533</v>
      </c>
      <c r="C9181" s="1">
        <v>108568404</v>
      </c>
      <c r="D9181" s="1">
        <v>180</v>
      </c>
      <c r="E9181" s="1" t="s">
        <v>1715</v>
      </c>
      <c r="F9181" s="1" t="s">
        <v>233</v>
      </c>
      <c r="G9181" s="1" t="s">
        <v>180</v>
      </c>
      <c r="H9181" s="1" t="s">
        <v>240</v>
      </c>
    </row>
    <row r="9182" spans="1:8" x14ac:dyDescent="0.25">
      <c r="A9182" s="1">
        <v>470181</v>
      </c>
      <c r="B9182" s="1" t="s">
        <v>1533</v>
      </c>
      <c r="C9182" s="1">
        <v>108569103</v>
      </c>
      <c r="D9182" s="1">
        <v>181</v>
      </c>
      <c r="E9182" s="1" t="s">
        <v>1716</v>
      </c>
      <c r="F9182" s="1" t="s">
        <v>233</v>
      </c>
      <c r="G9182" s="1" t="s">
        <v>180</v>
      </c>
      <c r="H9182" s="1" t="s">
        <v>240</v>
      </c>
    </row>
    <row r="9183" spans="1:8" x14ac:dyDescent="0.25">
      <c r="A9183" s="1">
        <v>470182</v>
      </c>
      <c r="B9183" s="1" t="s">
        <v>1533</v>
      </c>
      <c r="C9183" s="1">
        <v>109122703</v>
      </c>
      <c r="D9183" s="1">
        <v>182</v>
      </c>
      <c r="E9183" s="1" t="s">
        <v>1717</v>
      </c>
      <c r="F9183" s="1" t="s">
        <v>232</v>
      </c>
      <c r="G9183" s="1" t="s">
        <v>181</v>
      </c>
      <c r="H9183" s="1" t="s">
        <v>240</v>
      </c>
    </row>
    <row r="9184" spans="1:8" x14ac:dyDescent="0.25">
      <c r="A9184" s="1">
        <v>470183</v>
      </c>
      <c r="B9184" s="1" t="s">
        <v>1533</v>
      </c>
      <c r="C9184" s="1">
        <v>109243503</v>
      </c>
      <c r="D9184" s="1">
        <v>183</v>
      </c>
      <c r="E9184" s="1" t="s">
        <v>1718</v>
      </c>
      <c r="F9184" s="1" t="s">
        <v>232</v>
      </c>
      <c r="G9184" s="1" t="s">
        <v>182</v>
      </c>
      <c r="H9184" s="1" t="s">
        <v>240</v>
      </c>
    </row>
    <row r="9185" spans="1:8" x14ac:dyDescent="0.25">
      <c r="A9185" s="1">
        <v>470184</v>
      </c>
      <c r="B9185" s="1" t="s">
        <v>1533</v>
      </c>
      <c r="C9185" s="1">
        <v>109246003</v>
      </c>
      <c r="D9185" s="1">
        <v>184</v>
      </c>
      <c r="E9185" s="1" t="s">
        <v>1719</v>
      </c>
      <c r="F9185" s="1" t="s">
        <v>232</v>
      </c>
      <c r="G9185" s="1" t="s">
        <v>182</v>
      </c>
      <c r="H9185" s="1" t="s">
        <v>240</v>
      </c>
    </row>
    <row r="9186" spans="1:8" x14ac:dyDescent="0.25">
      <c r="A9186" s="1">
        <v>470185</v>
      </c>
      <c r="B9186" s="1" t="s">
        <v>1533</v>
      </c>
      <c r="C9186" s="1">
        <v>109248003</v>
      </c>
      <c r="D9186" s="1">
        <v>185</v>
      </c>
      <c r="E9186" s="1" t="s">
        <v>1720</v>
      </c>
      <c r="F9186" s="1" t="s">
        <v>232</v>
      </c>
      <c r="G9186" s="1" t="s">
        <v>182</v>
      </c>
      <c r="H9186" s="1" t="s">
        <v>240</v>
      </c>
    </row>
    <row r="9187" spans="1:8" x14ac:dyDescent="0.25">
      <c r="A9187" s="1">
        <v>470186</v>
      </c>
      <c r="B9187" s="1" t="s">
        <v>1533</v>
      </c>
      <c r="C9187" s="1">
        <v>109420803</v>
      </c>
      <c r="D9187" s="1">
        <v>186</v>
      </c>
      <c r="E9187" s="1" t="s">
        <v>1721</v>
      </c>
      <c r="F9187" s="1" t="s">
        <v>232</v>
      </c>
      <c r="G9187" s="1" t="s">
        <v>2037</v>
      </c>
      <c r="H9187" s="1" t="s">
        <v>240</v>
      </c>
    </row>
    <row r="9188" spans="1:8" x14ac:dyDescent="0.25">
      <c r="A9188" s="1">
        <v>470187</v>
      </c>
      <c r="B9188" s="1" t="s">
        <v>1533</v>
      </c>
      <c r="C9188" s="1">
        <v>109422303</v>
      </c>
      <c r="D9188" s="1">
        <v>187</v>
      </c>
      <c r="E9188" s="1" t="s">
        <v>1722</v>
      </c>
      <c r="F9188" s="1" t="s">
        <v>232</v>
      </c>
      <c r="G9188" s="1" t="s">
        <v>2037</v>
      </c>
      <c r="H9188" s="1" t="s">
        <v>240</v>
      </c>
    </row>
    <row r="9189" spans="1:8" x14ac:dyDescent="0.25">
      <c r="A9189" s="1">
        <v>470188</v>
      </c>
      <c r="B9189" s="1" t="s">
        <v>1533</v>
      </c>
      <c r="C9189" s="1">
        <v>109426003</v>
      </c>
      <c r="D9189" s="1">
        <v>188</v>
      </c>
      <c r="E9189" s="1" t="s">
        <v>1723</v>
      </c>
      <c r="F9189" s="1" t="s">
        <v>232</v>
      </c>
      <c r="G9189" s="1" t="s">
        <v>2037</v>
      </c>
      <c r="H9189" s="1" t="s">
        <v>240</v>
      </c>
    </row>
    <row r="9190" spans="1:8" x14ac:dyDescent="0.25">
      <c r="A9190" s="1">
        <v>470189</v>
      </c>
      <c r="B9190" s="1" t="s">
        <v>1533</v>
      </c>
      <c r="C9190" s="1">
        <v>109426303</v>
      </c>
      <c r="D9190" s="1">
        <v>189</v>
      </c>
      <c r="E9190" s="1" t="s">
        <v>1724</v>
      </c>
      <c r="F9190" s="1" t="s">
        <v>232</v>
      </c>
      <c r="G9190" s="1" t="s">
        <v>2037</v>
      </c>
      <c r="H9190" s="1" t="s">
        <v>240</v>
      </c>
    </row>
    <row r="9191" spans="1:8" x14ac:dyDescent="0.25">
      <c r="A9191" s="1">
        <v>470190</v>
      </c>
      <c r="B9191" s="1" t="s">
        <v>1533</v>
      </c>
      <c r="C9191" s="1">
        <v>109427503</v>
      </c>
      <c r="D9191" s="1">
        <v>190</v>
      </c>
      <c r="E9191" s="1" t="s">
        <v>1725</v>
      </c>
      <c r="F9191" s="1" t="s">
        <v>232</v>
      </c>
      <c r="G9191" s="1" t="s">
        <v>2037</v>
      </c>
      <c r="H9191" s="1" t="s">
        <v>240</v>
      </c>
    </row>
    <row r="9192" spans="1:8" x14ac:dyDescent="0.25">
      <c r="A9192" s="1">
        <v>470191</v>
      </c>
      <c r="B9192" s="1" t="s">
        <v>1533</v>
      </c>
      <c r="C9192" s="1">
        <v>109530304</v>
      </c>
      <c r="D9192" s="1">
        <v>191</v>
      </c>
      <c r="E9192" s="1" t="s">
        <v>1726</v>
      </c>
      <c r="F9192" s="1" t="s">
        <v>232</v>
      </c>
      <c r="G9192" s="1" t="s">
        <v>183</v>
      </c>
      <c r="H9192" s="1" t="s">
        <v>240</v>
      </c>
    </row>
    <row r="9193" spans="1:8" x14ac:dyDescent="0.25">
      <c r="A9193" s="1">
        <v>470192</v>
      </c>
      <c r="B9193" s="1" t="s">
        <v>1533</v>
      </c>
      <c r="C9193" s="1">
        <v>109531304</v>
      </c>
      <c r="D9193" s="1">
        <v>192</v>
      </c>
      <c r="E9193" s="1" t="s">
        <v>1727</v>
      </c>
      <c r="F9193" s="1" t="s">
        <v>232</v>
      </c>
      <c r="G9193" s="1" t="s">
        <v>183</v>
      </c>
      <c r="H9193" s="1" t="s">
        <v>240</v>
      </c>
    </row>
    <row r="9194" spans="1:8" x14ac:dyDescent="0.25">
      <c r="A9194" s="1">
        <v>470193</v>
      </c>
      <c r="B9194" s="1" t="s">
        <v>1533</v>
      </c>
      <c r="C9194" s="1">
        <v>109532804</v>
      </c>
      <c r="D9194" s="1">
        <v>193</v>
      </c>
      <c r="E9194" s="1" t="s">
        <v>1728</v>
      </c>
      <c r="F9194" s="1" t="s">
        <v>232</v>
      </c>
      <c r="G9194" s="1" t="s">
        <v>183</v>
      </c>
      <c r="H9194" s="1" t="s">
        <v>240</v>
      </c>
    </row>
    <row r="9195" spans="1:8" x14ac:dyDescent="0.25">
      <c r="A9195" s="1">
        <v>470194</v>
      </c>
      <c r="B9195" s="1" t="s">
        <v>1533</v>
      </c>
      <c r="C9195" s="1">
        <v>109535504</v>
      </c>
      <c r="D9195" s="1">
        <v>194</v>
      </c>
      <c r="E9195" s="1" t="s">
        <v>1729</v>
      </c>
      <c r="F9195" s="1" t="s">
        <v>232</v>
      </c>
      <c r="G9195" s="1" t="s">
        <v>183</v>
      </c>
      <c r="H9195" s="1" t="s">
        <v>240</v>
      </c>
    </row>
    <row r="9196" spans="1:8" x14ac:dyDescent="0.25">
      <c r="A9196" s="1">
        <v>470195</v>
      </c>
      <c r="B9196" s="1" t="s">
        <v>1533</v>
      </c>
      <c r="C9196" s="1">
        <v>109537504</v>
      </c>
      <c r="D9196" s="1">
        <v>195</v>
      </c>
      <c r="E9196" s="1" t="s">
        <v>1730</v>
      </c>
      <c r="F9196" s="1" t="s">
        <v>232</v>
      </c>
      <c r="G9196" s="1" t="s">
        <v>183</v>
      </c>
      <c r="H9196" s="1" t="s">
        <v>240</v>
      </c>
    </row>
    <row r="9197" spans="1:8" x14ac:dyDescent="0.25">
      <c r="A9197" s="1">
        <v>470196</v>
      </c>
      <c r="B9197" s="1" t="s">
        <v>1533</v>
      </c>
      <c r="C9197" s="1">
        <v>110141003</v>
      </c>
      <c r="D9197" s="1">
        <v>196</v>
      </c>
      <c r="E9197" s="1" t="s">
        <v>1731</v>
      </c>
      <c r="F9197" s="1" t="s">
        <v>232</v>
      </c>
      <c r="G9197" s="1" t="s">
        <v>184</v>
      </c>
      <c r="H9197" s="1" t="s">
        <v>240</v>
      </c>
    </row>
    <row r="9198" spans="1:8" x14ac:dyDescent="0.25">
      <c r="A9198" s="1">
        <v>470197</v>
      </c>
      <c r="B9198" s="1" t="s">
        <v>1533</v>
      </c>
      <c r="C9198" s="1">
        <v>110141103</v>
      </c>
      <c r="D9198" s="1">
        <v>197</v>
      </c>
      <c r="E9198" s="1" t="s">
        <v>1732</v>
      </c>
      <c r="F9198" s="1" t="s">
        <v>232</v>
      </c>
      <c r="G9198" s="1" t="s">
        <v>184</v>
      </c>
      <c r="H9198" s="1" t="s">
        <v>240</v>
      </c>
    </row>
    <row r="9199" spans="1:8" x14ac:dyDescent="0.25">
      <c r="A9199" s="1">
        <v>470198</v>
      </c>
      <c r="B9199" s="1" t="s">
        <v>1533</v>
      </c>
      <c r="C9199" s="1">
        <v>110147003</v>
      </c>
      <c r="D9199" s="1">
        <v>198</v>
      </c>
      <c r="E9199" s="1" t="s">
        <v>1733</v>
      </c>
      <c r="F9199" s="1" t="s">
        <v>232</v>
      </c>
      <c r="G9199" s="1" t="s">
        <v>184</v>
      </c>
      <c r="H9199" s="1" t="s">
        <v>240</v>
      </c>
    </row>
    <row r="9200" spans="1:8" x14ac:dyDescent="0.25">
      <c r="A9200" s="1">
        <v>470199</v>
      </c>
      <c r="B9200" s="1" t="s">
        <v>1533</v>
      </c>
      <c r="C9200" s="1">
        <v>110148002</v>
      </c>
      <c r="D9200" s="1">
        <v>199</v>
      </c>
      <c r="E9200" s="1" t="s">
        <v>1734</v>
      </c>
      <c r="F9200" s="1" t="s">
        <v>232</v>
      </c>
      <c r="G9200" s="1" t="s">
        <v>184</v>
      </c>
      <c r="H9200" s="1" t="s">
        <v>240</v>
      </c>
    </row>
    <row r="9201" spans="1:8" x14ac:dyDescent="0.25">
      <c r="A9201" s="1">
        <v>470200</v>
      </c>
      <c r="B9201" s="1" t="s">
        <v>1533</v>
      </c>
      <c r="C9201" s="1">
        <v>110171003</v>
      </c>
      <c r="D9201" s="1">
        <v>200</v>
      </c>
      <c r="E9201" s="1" t="s">
        <v>1735</v>
      </c>
      <c r="F9201" s="1" t="s">
        <v>232</v>
      </c>
      <c r="G9201" s="1" t="s">
        <v>172</v>
      </c>
      <c r="H9201" s="1" t="s">
        <v>240</v>
      </c>
    </row>
    <row r="9202" spans="1:8" x14ac:dyDescent="0.25">
      <c r="A9202" s="1">
        <v>470201</v>
      </c>
      <c r="B9202" s="1" t="s">
        <v>1533</v>
      </c>
      <c r="C9202" s="1">
        <v>110171803</v>
      </c>
      <c r="D9202" s="1">
        <v>201</v>
      </c>
      <c r="E9202" s="1" t="s">
        <v>1736</v>
      </c>
      <c r="F9202" s="1" t="s">
        <v>232</v>
      </c>
      <c r="G9202" s="1" t="s">
        <v>172</v>
      </c>
      <c r="H9202" s="1" t="s">
        <v>240</v>
      </c>
    </row>
    <row r="9203" spans="1:8" x14ac:dyDescent="0.25">
      <c r="A9203" s="1">
        <v>470202</v>
      </c>
      <c r="B9203" s="1" t="s">
        <v>1533</v>
      </c>
      <c r="C9203" s="1">
        <v>110173003</v>
      </c>
      <c r="D9203" s="1">
        <v>202</v>
      </c>
      <c r="E9203" s="1" t="s">
        <v>1737</v>
      </c>
      <c r="F9203" s="1" t="s">
        <v>232</v>
      </c>
      <c r="G9203" s="1" t="s">
        <v>172</v>
      </c>
      <c r="H9203" s="1" t="s">
        <v>240</v>
      </c>
    </row>
    <row r="9204" spans="1:8" x14ac:dyDescent="0.25">
      <c r="A9204" s="1">
        <v>470203</v>
      </c>
      <c r="B9204" s="1" t="s">
        <v>1533</v>
      </c>
      <c r="C9204" s="1">
        <v>110173504</v>
      </c>
      <c r="D9204" s="1">
        <v>203</v>
      </c>
      <c r="E9204" s="1" t="s">
        <v>1738</v>
      </c>
      <c r="F9204" s="1" t="s">
        <v>232</v>
      </c>
      <c r="G9204" s="1" t="s">
        <v>172</v>
      </c>
      <c r="H9204" s="1" t="s">
        <v>240</v>
      </c>
    </row>
    <row r="9205" spans="1:8" x14ac:dyDescent="0.25">
      <c r="A9205" s="1">
        <v>470204</v>
      </c>
      <c r="B9205" s="1" t="s">
        <v>1533</v>
      </c>
      <c r="C9205" s="1">
        <v>110175003</v>
      </c>
      <c r="D9205" s="1">
        <v>204</v>
      </c>
      <c r="E9205" s="1" t="s">
        <v>1739</v>
      </c>
      <c r="F9205" s="1" t="s">
        <v>232</v>
      </c>
      <c r="G9205" s="1" t="s">
        <v>172</v>
      </c>
      <c r="H9205" s="1" t="s">
        <v>240</v>
      </c>
    </row>
    <row r="9206" spans="1:8" x14ac:dyDescent="0.25">
      <c r="A9206" s="1">
        <v>470205</v>
      </c>
      <c r="B9206" s="1" t="s">
        <v>1533</v>
      </c>
      <c r="C9206" s="1">
        <v>110177003</v>
      </c>
      <c r="D9206" s="1">
        <v>205</v>
      </c>
      <c r="E9206" s="1" t="s">
        <v>1740</v>
      </c>
      <c r="F9206" s="1" t="s">
        <v>232</v>
      </c>
      <c r="G9206" s="1" t="s">
        <v>172</v>
      </c>
      <c r="H9206" s="1" t="s">
        <v>240</v>
      </c>
    </row>
    <row r="9207" spans="1:8" x14ac:dyDescent="0.25">
      <c r="A9207" s="1">
        <v>470206</v>
      </c>
      <c r="B9207" s="1" t="s">
        <v>1533</v>
      </c>
      <c r="C9207" s="1">
        <v>110179003</v>
      </c>
      <c r="D9207" s="1">
        <v>206</v>
      </c>
      <c r="E9207" s="1" t="s">
        <v>1741</v>
      </c>
      <c r="F9207" s="1" t="s">
        <v>232</v>
      </c>
      <c r="G9207" s="1" t="s">
        <v>172</v>
      </c>
      <c r="H9207" s="1" t="s">
        <v>240</v>
      </c>
    </row>
    <row r="9208" spans="1:8" x14ac:dyDescent="0.25">
      <c r="A9208" s="1">
        <v>470207</v>
      </c>
      <c r="B9208" s="1" t="s">
        <v>1533</v>
      </c>
      <c r="C9208" s="1">
        <v>110183602</v>
      </c>
      <c r="D9208" s="1">
        <v>207</v>
      </c>
      <c r="E9208" s="1" t="s">
        <v>1742</v>
      </c>
      <c r="F9208" s="1" t="s">
        <v>232</v>
      </c>
      <c r="G9208" s="1" t="s">
        <v>185</v>
      </c>
      <c r="H9208" s="1" t="s">
        <v>240</v>
      </c>
    </row>
    <row r="9209" spans="1:8" x14ac:dyDescent="0.25">
      <c r="A9209" s="1">
        <v>470208</v>
      </c>
      <c r="B9209" s="1" t="s">
        <v>1533</v>
      </c>
      <c r="C9209" s="1">
        <v>111291304</v>
      </c>
      <c r="D9209" s="1">
        <v>208</v>
      </c>
      <c r="E9209" s="1" t="s">
        <v>1743</v>
      </c>
      <c r="F9209" s="1" t="s">
        <v>234</v>
      </c>
      <c r="G9209" s="1" t="s">
        <v>186</v>
      </c>
      <c r="H9209" s="1" t="s">
        <v>240</v>
      </c>
    </row>
    <row r="9210" spans="1:8" x14ac:dyDescent="0.25">
      <c r="A9210" s="1">
        <v>470209</v>
      </c>
      <c r="B9210" s="1" t="s">
        <v>1533</v>
      </c>
      <c r="C9210" s="1">
        <v>111292304</v>
      </c>
      <c r="D9210" s="1">
        <v>209</v>
      </c>
      <c r="E9210" s="1" t="s">
        <v>1744</v>
      </c>
      <c r="F9210" s="1" t="s">
        <v>234</v>
      </c>
      <c r="G9210" s="1" t="s">
        <v>186</v>
      </c>
      <c r="H9210" s="1" t="s">
        <v>240</v>
      </c>
    </row>
    <row r="9211" spans="1:8" x14ac:dyDescent="0.25">
      <c r="A9211" s="1">
        <v>470210</v>
      </c>
      <c r="B9211" s="1" t="s">
        <v>1533</v>
      </c>
      <c r="C9211" s="1">
        <v>111297504</v>
      </c>
      <c r="D9211" s="1">
        <v>210</v>
      </c>
      <c r="E9211" s="1" t="s">
        <v>1745</v>
      </c>
      <c r="F9211" s="1" t="s">
        <v>234</v>
      </c>
      <c r="G9211" s="1" t="s">
        <v>186</v>
      </c>
      <c r="H9211" s="1" t="s">
        <v>240</v>
      </c>
    </row>
    <row r="9212" spans="1:8" x14ac:dyDescent="0.25">
      <c r="A9212" s="1">
        <v>470211</v>
      </c>
      <c r="B9212" s="1" t="s">
        <v>1533</v>
      </c>
      <c r="C9212" s="1">
        <v>111312503</v>
      </c>
      <c r="D9212" s="1">
        <v>211</v>
      </c>
      <c r="E9212" s="1" t="s">
        <v>1746</v>
      </c>
      <c r="F9212" s="1" t="s">
        <v>232</v>
      </c>
      <c r="G9212" s="1" t="s">
        <v>187</v>
      </c>
      <c r="H9212" s="1" t="s">
        <v>240</v>
      </c>
    </row>
    <row r="9213" spans="1:8" x14ac:dyDescent="0.25">
      <c r="A9213" s="1">
        <v>470212</v>
      </c>
      <c r="B9213" s="1" t="s">
        <v>1533</v>
      </c>
      <c r="C9213" s="1">
        <v>111312804</v>
      </c>
      <c r="D9213" s="1">
        <v>212</v>
      </c>
      <c r="E9213" s="1" t="s">
        <v>1747</v>
      </c>
      <c r="F9213" s="1" t="s">
        <v>232</v>
      </c>
      <c r="G9213" s="1" t="s">
        <v>187</v>
      </c>
      <c r="H9213" s="1" t="s">
        <v>240</v>
      </c>
    </row>
    <row r="9214" spans="1:8" x14ac:dyDescent="0.25">
      <c r="A9214" s="1">
        <v>470213</v>
      </c>
      <c r="B9214" s="1" t="s">
        <v>1533</v>
      </c>
      <c r="C9214" s="1">
        <v>111316003</v>
      </c>
      <c r="D9214" s="1">
        <v>213</v>
      </c>
      <c r="E9214" s="1" t="s">
        <v>1748</v>
      </c>
      <c r="F9214" s="1" t="s">
        <v>232</v>
      </c>
      <c r="G9214" s="1" t="s">
        <v>187</v>
      </c>
      <c r="H9214" s="1" t="s">
        <v>240</v>
      </c>
    </row>
    <row r="9215" spans="1:8" x14ac:dyDescent="0.25">
      <c r="A9215" s="1">
        <v>470214</v>
      </c>
      <c r="B9215" s="1" t="s">
        <v>1533</v>
      </c>
      <c r="C9215" s="1">
        <v>111317503</v>
      </c>
      <c r="D9215" s="1">
        <v>214</v>
      </c>
      <c r="E9215" s="1" t="s">
        <v>1749</v>
      </c>
      <c r="F9215" s="1" t="s">
        <v>232</v>
      </c>
      <c r="G9215" s="1" t="s">
        <v>187</v>
      </c>
      <c r="H9215" s="1" t="s">
        <v>240</v>
      </c>
    </row>
    <row r="9216" spans="1:8" x14ac:dyDescent="0.25">
      <c r="A9216" s="1">
        <v>470215</v>
      </c>
      <c r="B9216" s="1" t="s">
        <v>1533</v>
      </c>
      <c r="C9216" s="1">
        <v>111343603</v>
      </c>
      <c r="D9216" s="1">
        <v>215</v>
      </c>
      <c r="E9216" s="1" t="s">
        <v>1750</v>
      </c>
      <c r="F9216" s="1" t="s">
        <v>234</v>
      </c>
      <c r="G9216" s="1" t="s">
        <v>188</v>
      </c>
      <c r="H9216" s="1" t="s">
        <v>240</v>
      </c>
    </row>
    <row r="9217" spans="1:8" x14ac:dyDescent="0.25">
      <c r="A9217" s="1">
        <v>470216</v>
      </c>
      <c r="B9217" s="1" t="s">
        <v>1533</v>
      </c>
      <c r="C9217" s="1">
        <v>111444602</v>
      </c>
      <c r="D9217" s="1">
        <v>216</v>
      </c>
      <c r="E9217" s="1" t="s">
        <v>1751</v>
      </c>
      <c r="F9217" s="1" t="s">
        <v>232</v>
      </c>
      <c r="G9217" s="1" t="s">
        <v>189</v>
      </c>
      <c r="H9217" s="1" t="s">
        <v>240</v>
      </c>
    </row>
    <row r="9218" spans="1:8" x14ac:dyDescent="0.25">
      <c r="A9218" s="1">
        <v>470217</v>
      </c>
      <c r="B9218" s="1" t="s">
        <v>1533</v>
      </c>
      <c r="C9218" s="1">
        <v>112011103</v>
      </c>
      <c r="D9218" s="1">
        <v>217</v>
      </c>
      <c r="E9218" s="1" t="s">
        <v>1752</v>
      </c>
      <c r="F9218" s="1" t="s">
        <v>234</v>
      </c>
      <c r="G9218" s="1" t="s">
        <v>190</v>
      </c>
      <c r="H9218" s="1" t="s">
        <v>240</v>
      </c>
    </row>
    <row r="9219" spans="1:8" x14ac:dyDescent="0.25">
      <c r="A9219" s="1">
        <v>470218</v>
      </c>
      <c r="B9219" s="1" t="s">
        <v>1533</v>
      </c>
      <c r="C9219" s="1">
        <v>112011603</v>
      </c>
      <c r="D9219" s="1">
        <v>218</v>
      </c>
      <c r="E9219" s="1" t="s">
        <v>1753</v>
      </c>
      <c r="F9219" s="1" t="s">
        <v>234</v>
      </c>
      <c r="G9219" s="1" t="s">
        <v>190</v>
      </c>
      <c r="H9219" s="1" t="s">
        <v>240</v>
      </c>
    </row>
    <row r="9220" spans="1:8" x14ac:dyDescent="0.25">
      <c r="A9220" s="1">
        <v>470219</v>
      </c>
      <c r="B9220" s="1" t="s">
        <v>1533</v>
      </c>
      <c r="C9220" s="1">
        <v>112013054</v>
      </c>
      <c r="D9220" s="1">
        <v>219</v>
      </c>
      <c r="E9220" s="1" t="s">
        <v>1754</v>
      </c>
      <c r="F9220" s="1" t="s">
        <v>234</v>
      </c>
      <c r="G9220" s="1" t="s">
        <v>190</v>
      </c>
      <c r="H9220" s="1" t="s">
        <v>240</v>
      </c>
    </row>
    <row r="9221" spans="1:8" x14ac:dyDescent="0.25">
      <c r="A9221" s="1">
        <v>470220</v>
      </c>
      <c r="B9221" s="1" t="s">
        <v>1533</v>
      </c>
      <c r="C9221" s="1">
        <v>112013753</v>
      </c>
      <c r="D9221" s="1">
        <v>220</v>
      </c>
      <c r="E9221" s="1" t="s">
        <v>1755</v>
      </c>
      <c r="F9221" s="1" t="s">
        <v>234</v>
      </c>
      <c r="G9221" s="1" t="s">
        <v>190</v>
      </c>
      <c r="H9221" s="1" t="s">
        <v>240</v>
      </c>
    </row>
    <row r="9222" spans="1:8" x14ac:dyDescent="0.25">
      <c r="A9222" s="1">
        <v>470221</v>
      </c>
      <c r="B9222" s="1" t="s">
        <v>1533</v>
      </c>
      <c r="C9222" s="1">
        <v>112015203</v>
      </c>
      <c r="D9222" s="1">
        <v>221</v>
      </c>
      <c r="E9222" s="1" t="s">
        <v>1756</v>
      </c>
      <c r="F9222" s="1" t="s">
        <v>234</v>
      </c>
      <c r="G9222" s="1" t="s">
        <v>190</v>
      </c>
      <c r="H9222" s="1" t="s">
        <v>240</v>
      </c>
    </row>
    <row r="9223" spans="1:8" x14ac:dyDescent="0.25">
      <c r="A9223" s="1">
        <v>470222</v>
      </c>
      <c r="B9223" s="1" t="s">
        <v>1533</v>
      </c>
      <c r="C9223" s="1">
        <v>112018523</v>
      </c>
      <c r="D9223" s="1">
        <v>222</v>
      </c>
      <c r="E9223" s="1" t="s">
        <v>1757</v>
      </c>
      <c r="F9223" s="1" t="s">
        <v>234</v>
      </c>
      <c r="G9223" s="1" t="s">
        <v>190</v>
      </c>
      <c r="H9223" s="1" t="s">
        <v>240</v>
      </c>
    </row>
    <row r="9224" spans="1:8" x14ac:dyDescent="0.25">
      <c r="A9224" s="1">
        <v>470223</v>
      </c>
      <c r="B9224" s="1" t="s">
        <v>1533</v>
      </c>
      <c r="C9224" s="1">
        <v>112281302</v>
      </c>
      <c r="D9224" s="1">
        <v>223</v>
      </c>
      <c r="E9224" s="1" t="s">
        <v>1758</v>
      </c>
      <c r="F9224" s="1" t="s">
        <v>234</v>
      </c>
      <c r="G9224" s="1" t="s">
        <v>191</v>
      </c>
      <c r="H9224" s="1" t="s">
        <v>240</v>
      </c>
    </row>
    <row r="9225" spans="1:8" x14ac:dyDescent="0.25">
      <c r="A9225" s="1">
        <v>470224</v>
      </c>
      <c r="B9225" s="1" t="s">
        <v>1533</v>
      </c>
      <c r="C9225" s="1">
        <v>112282004</v>
      </c>
      <c r="D9225" s="1">
        <v>224</v>
      </c>
      <c r="E9225" s="1" t="s">
        <v>1759</v>
      </c>
      <c r="F9225" s="1" t="s">
        <v>234</v>
      </c>
      <c r="G9225" s="1" t="s">
        <v>191</v>
      </c>
      <c r="H9225" s="1" t="s">
        <v>240</v>
      </c>
    </row>
    <row r="9226" spans="1:8" x14ac:dyDescent="0.25">
      <c r="A9226" s="1">
        <v>470225</v>
      </c>
      <c r="B9226" s="1" t="s">
        <v>1533</v>
      </c>
      <c r="C9226" s="1">
        <v>112283003</v>
      </c>
      <c r="D9226" s="1">
        <v>225</v>
      </c>
      <c r="E9226" s="1" t="s">
        <v>1760</v>
      </c>
      <c r="F9226" s="1" t="s">
        <v>234</v>
      </c>
      <c r="G9226" s="1" t="s">
        <v>191</v>
      </c>
      <c r="H9226" s="1" t="s">
        <v>240</v>
      </c>
    </row>
    <row r="9227" spans="1:8" x14ac:dyDescent="0.25">
      <c r="A9227" s="1">
        <v>470226</v>
      </c>
      <c r="B9227" s="1" t="s">
        <v>1533</v>
      </c>
      <c r="C9227" s="1">
        <v>112286003</v>
      </c>
      <c r="D9227" s="1">
        <v>226</v>
      </c>
      <c r="E9227" s="1" t="s">
        <v>1761</v>
      </c>
      <c r="F9227" s="1" t="s">
        <v>234</v>
      </c>
      <c r="G9227" s="1" t="s">
        <v>191</v>
      </c>
      <c r="H9227" s="1" t="s">
        <v>240</v>
      </c>
    </row>
    <row r="9228" spans="1:8" x14ac:dyDescent="0.25">
      <c r="A9228" s="1">
        <v>470227</v>
      </c>
      <c r="B9228" s="1" t="s">
        <v>1533</v>
      </c>
      <c r="C9228" s="1">
        <v>112289003</v>
      </c>
      <c r="D9228" s="1">
        <v>227</v>
      </c>
      <c r="E9228" s="1" t="s">
        <v>1762</v>
      </c>
      <c r="F9228" s="1" t="s">
        <v>234</v>
      </c>
      <c r="G9228" s="1" t="s">
        <v>191</v>
      </c>
      <c r="H9228" s="1" t="s">
        <v>240</v>
      </c>
    </row>
    <row r="9229" spans="1:8" x14ac:dyDescent="0.25">
      <c r="A9229" s="1">
        <v>470228</v>
      </c>
      <c r="B9229" s="1" t="s">
        <v>1533</v>
      </c>
      <c r="C9229" s="1">
        <v>112671303</v>
      </c>
      <c r="D9229" s="1">
        <v>228</v>
      </c>
      <c r="E9229" s="1" t="s">
        <v>1763</v>
      </c>
      <c r="F9229" s="1" t="s">
        <v>234</v>
      </c>
      <c r="G9229" s="1" t="s">
        <v>192</v>
      </c>
      <c r="H9229" s="1" t="s">
        <v>240</v>
      </c>
    </row>
    <row r="9230" spans="1:8" x14ac:dyDescent="0.25">
      <c r="A9230" s="1">
        <v>470229</v>
      </c>
      <c r="B9230" s="1" t="s">
        <v>1533</v>
      </c>
      <c r="C9230" s="1">
        <v>112671603</v>
      </c>
      <c r="D9230" s="1">
        <v>229</v>
      </c>
      <c r="E9230" s="1" t="s">
        <v>1764</v>
      </c>
      <c r="F9230" s="1" t="s">
        <v>234</v>
      </c>
      <c r="G9230" s="1" t="s">
        <v>192</v>
      </c>
      <c r="H9230" s="1" t="s">
        <v>240</v>
      </c>
    </row>
    <row r="9231" spans="1:8" x14ac:dyDescent="0.25">
      <c r="A9231" s="1">
        <v>470230</v>
      </c>
      <c r="B9231" s="1" t="s">
        <v>1533</v>
      </c>
      <c r="C9231" s="1">
        <v>112671803</v>
      </c>
      <c r="D9231" s="1">
        <v>230</v>
      </c>
      <c r="E9231" s="1" t="s">
        <v>1765</v>
      </c>
      <c r="F9231" s="1" t="s">
        <v>234</v>
      </c>
      <c r="G9231" s="1" t="s">
        <v>192</v>
      </c>
      <c r="H9231" s="1" t="s">
        <v>240</v>
      </c>
    </row>
    <row r="9232" spans="1:8" x14ac:dyDescent="0.25">
      <c r="A9232" s="1">
        <v>470231</v>
      </c>
      <c r="B9232" s="1" t="s">
        <v>1533</v>
      </c>
      <c r="C9232" s="1">
        <v>112672203</v>
      </c>
      <c r="D9232" s="1">
        <v>231</v>
      </c>
      <c r="E9232" s="1" t="s">
        <v>1766</v>
      </c>
      <c r="F9232" s="1" t="s">
        <v>234</v>
      </c>
      <c r="G9232" s="1" t="s">
        <v>192</v>
      </c>
      <c r="H9232" s="1" t="s">
        <v>240</v>
      </c>
    </row>
    <row r="9233" spans="1:8" x14ac:dyDescent="0.25">
      <c r="A9233" s="1">
        <v>470232</v>
      </c>
      <c r="B9233" s="1" t="s">
        <v>1533</v>
      </c>
      <c r="C9233" s="1">
        <v>112672803</v>
      </c>
      <c r="D9233" s="1">
        <v>232</v>
      </c>
      <c r="E9233" s="1" t="s">
        <v>1767</v>
      </c>
      <c r="F9233" s="1" t="s">
        <v>234</v>
      </c>
      <c r="G9233" s="1" t="s">
        <v>192</v>
      </c>
      <c r="H9233" s="1" t="s">
        <v>240</v>
      </c>
    </row>
    <row r="9234" spans="1:8" x14ac:dyDescent="0.25">
      <c r="A9234" s="1">
        <v>470233</v>
      </c>
      <c r="B9234" s="1" t="s">
        <v>1533</v>
      </c>
      <c r="C9234" s="1">
        <v>112674403</v>
      </c>
      <c r="D9234" s="1">
        <v>233</v>
      </c>
      <c r="E9234" s="1" t="s">
        <v>1768</v>
      </c>
      <c r="F9234" s="1" t="s">
        <v>234</v>
      </c>
      <c r="G9234" s="1" t="s">
        <v>192</v>
      </c>
      <c r="H9234" s="1" t="s">
        <v>240</v>
      </c>
    </row>
    <row r="9235" spans="1:8" x14ac:dyDescent="0.25">
      <c r="A9235" s="1">
        <v>470234</v>
      </c>
      <c r="B9235" s="1" t="s">
        <v>1533</v>
      </c>
      <c r="C9235" s="1">
        <v>112675503</v>
      </c>
      <c r="D9235" s="1">
        <v>234</v>
      </c>
      <c r="E9235" s="1" t="s">
        <v>1769</v>
      </c>
      <c r="F9235" s="1" t="s">
        <v>234</v>
      </c>
      <c r="G9235" s="1" t="s">
        <v>192</v>
      </c>
      <c r="H9235" s="1" t="s">
        <v>240</v>
      </c>
    </row>
    <row r="9236" spans="1:8" x14ac:dyDescent="0.25">
      <c r="A9236" s="1">
        <v>470235</v>
      </c>
      <c r="B9236" s="1" t="s">
        <v>1533</v>
      </c>
      <c r="C9236" s="1">
        <v>112676203</v>
      </c>
      <c r="D9236" s="1">
        <v>235</v>
      </c>
      <c r="E9236" s="1" t="s">
        <v>1770</v>
      </c>
      <c r="F9236" s="1" t="s">
        <v>234</v>
      </c>
      <c r="G9236" s="1" t="s">
        <v>192</v>
      </c>
      <c r="H9236" s="1" t="s">
        <v>240</v>
      </c>
    </row>
    <row r="9237" spans="1:8" x14ac:dyDescent="0.25">
      <c r="A9237" s="1">
        <v>470236</v>
      </c>
      <c r="B9237" s="1" t="s">
        <v>1533</v>
      </c>
      <c r="C9237" s="1">
        <v>112676403</v>
      </c>
      <c r="D9237" s="1">
        <v>236</v>
      </c>
      <c r="E9237" s="1" t="s">
        <v>1771</v>
      </c>
      <c r="F9237" s="1" t="s">
        <v>234</v>
      </c>
      <c r="G9237" s="1" t="s">
        <v>192</v>
      </c>
      <c r="H9237" s="1" t="s">
        <v>240</v>
      </c>
    </row>
    <row r="9238" spans="1:8" x14ac:dyDescent="0.25">
      <c r="A9238" s="1">
        <v>470237</v>
      </c>
      <c r="B9238" s="1" t="s">
        <v>1533</v>
      </c>
      <c r="C9238" s="1">
        <v>112676503</v>
      </c>
      <c r="D9238" s="1">
        <v>237</v>
      </c>
      <c r="E9238" s="1" t="s">
        <v>1772</v>
      </c>
      <c r="F9238" s="1" t="s">
        <v>234</v>
      </c>
      <c r="G9238" s="1" t="s">
        <v>192</v>
      </c>
      <c r="H9238" s="1" t="s">
        <v>240</v>
      </c>
    </row>
    <row r="9239" spans="1:8" x14ac:dyDescent="0.25">
      <c r="A9239" s="1">
        <v>470238</v>
      </c>
      <c r="B9239" s="1" t="s">
        <v>1533</v>
      </c>
      <c r="C9239" s="1">
        <v>112676703</v>
      </c>
      <c r="D9239" s="1">
        <v>238</v>
      </c>
      <c r="E9239" s="1" t="s">
        <v>1773</v>
      </c>
      <c r="F9239" s="1" t="s">
        <v>234</v>
      </c>
      <c r="G9239" s="1" t="s">
        <v>192</v>
      </c>
      <c r="H9239" s="1" t="s">
        <v>240</v>
      </c>
    </row>
    <row r="9240" spans="1:8" x14ac:dyDescent="0.25">
      <c r="A9240" s="1">
        <v>470239</v>
      </c>
      <c r="B9240" s="1" t="s">
        <v>1533</v>
      </c>
      <c r="C9240" s="1">
        <v>112678503</v>
      </c>
      <c r="D9240" s="1">
        <v>239</v>
      </c>
      <c r="E9240" s="1" t="s">
        <v>1774</v>
      </c>
      <c r="F9240" s="1" t="s">
        <v>234</v>
      </c>
      <c r="G9240" s="1" t="s">
        <v>192</v>
      </c>
      <c r="H9240" s="1" t="s">
        <v>240</v>
      </c>
    </row>
    <row r="9241" spans="1:8" x14ac:dyDescent="0.25">
      <c r="A9241" s="1">
        <v>470240</v>
      </c>
      <c r="B9241" s="1" t="s">
        <v>1533</v>
      </c>
      <c r="C9241" s="1">
        <v>112679002</v>
      </c>
      <c r="D9241" s="1">
        <v>240</v>
      </c>
      <c r="E9241" s="1" t="s">
        <v>1775</v>
      </c>
      <c r="F9241" s="1" t="s">
        <v>234</v>
      </c>
      <c r="G9241" s="1" t="s">
        <v>192</v>
      </c>
      <c r="H9241" s="1" t="s">
        <v>240</v>
      </c>
    </row>
    <row r="9242" spans="1:8" x14ac:dyDescent="0.25">
      <c r="A9242" s="1">
        <v>470241</v>
      </c>
      <c r="B9242" s="1" t="s">
        <v>1533</v>
      </c>
      <c r="C9242" s="1">
        <v>112679403</v>
      </c>
      <c r="D9242" s="1">
        <v>241</v>
      </c>
      <c r="E9242" s="1" t="s">
        <v>1776</v>
      </c>
      <c r="F9242" s="1" t="s">
        <v>234</v>
      </c>
      <c r="G9242" s="1" t="s">
        <v>192</v>
      </c>
      <c r="H9242" s="1" t="s">
        <v>240</v>
      </c>
    </row>
    <row r="9243" spans="1:8" x14ac:dyDescent="0.25">
      <c r="A9243" s="1">
        <v>470242</v>
      </c>
      <c r="B9243" s="1" t="s">
        <v>1533</v>
      </c>
      <c r="C9243" s="1">
        <v>113361303</v>
      </c>
      <c r="D9243" s="1">
        <v>242</v>
      </c>
      <c r="E9243" s="1" t="s">
        <v>1777</v>
      </c>
      <c r="F9243" s="1" t="s">
        <v>234</v>
      </c>
      <c r="G9243" s="1" t="s">
        <v>193</v>
      </c>
      <c r="H9243" s="1" t="s">
        <v>240</v>
      </c>
    </row>
    <row r="9244" spans="1:8" x14ac:dyDescent="0.25">
      <c r="A9244" s="1">
        <v>470243</v>
      </c>
      <c r="B9244" s="1" t="s">
        <v>1533</v>
      </c>
      <c r="C9244" s="1">
        <v>113361503</v>
      </c>
      <c r="D9244" s="1">
        <v>243</v>
      </c>
      <c r="E9244" s="1" t="s">
        <v>1778</v>
      </c>
      <c r="F9244" s="1" t="s">
        <v>234</v>
      </c>
      <c r="G9244" s="1" t="s">
        <v>193</v>
      </c>
      <c r="H9244" s="1" t="s">
        <v>240</v>
      </c>
    </row>
    <row r="9245" spans="1:8" x14ac:dyDescent="0.25">
      <c r="A9245" s="1">
        <v>470244</v>
      </c>
      <c r="B9245" s="1" t="s">
        <v>1533</v>
      </c>
      <c r="C9245" s="1">
        <v>113361703</v>
      </c>
      <c r="D9245" s="1">
        <v>244</v>
      </c>
      <c r="E9245" s="1" t="s">
        <v>1779</v>
      </c>
      <c r="F9245" s="1" t="s">
        <v>234</v>
      </c>
      <c r="G9245" s="1" t="s">
        <v>193</v>
      </c>
      <c r="H9245" s="1" t="s">
        <v>240</v>
      </c>
    </row>
    <row r="9246" spans="1:8" x14ac:dyDescent="0.25">
      <c r="A9246" s="1">
        <v>470245</v>
      </c>
      <c r="B9246" s="1" t="s">
        <v>1533</v>
      </c>
      <c r="C9246" s="1">
        <v>113362203</v>
      </c>
      <c r="D9246" s="1">
        <v>245</v>
      </c>
      <c r="E9246" s="1" t="s">
        <v>1780</v>
      </c>
      <c r="F9246" s="1" t="s">
        <v>234</v>
      </c>
      <c r="G9246" s="1" t="s">
        <v>193</v>
      </c>
      <c r="H9246" s="1" t="s">
        <v>240</v>
      </c>
    </row>
    <row r="9247" spans="1:8" x14ac:dyDescent="0.25">
      <c r="A9247" s="1">
        <v>470246</v>
      </c>
      <c r="B9247" s="1" t="s">
        <v>1533</v>
      </c>
      <c r="C9247" s="1">
        <v>113362303</v>
      </c>
      <c r="D9247" s="1">
        <v>246</v>
      </c>
      <c r="E9247" s="1" t="s">
        <v>1781</v>
      </c>
      <c r="F9247" s="1" t="s">
        <v>234</v>
      </c>
      <c r="G9247" s="1" t="s">
        <v>193</v>
      </c>
      <c r="H9247" s="1" t="s">
        <v>240</v>
      </c>
    </row>
    <row r="9248" spans="1:8" x14ac:dyDescent="0.25">
      <c r="A9248" s="1">
        <v>470247</v>
      </c>
      <c r="B9248" s="1" t="s">
        <v>1533</v>
      </c>
      <c r="C9248" s="1">
        <v>113362403</v>
      </c>
      <c r="D9248" s="1">
        <v>247</v>
      </c>
      <c r="E9248" s="1" t="s">
        <v>1782</v>
      </c>
      <c r="F9248" s="1" t="s">
        <v>234</v>
      </c>
      <c r="G9248" s="1" t="s">
        <v>193</v>
      </c>
      <c r="H9248" s="1" t="s">
        <v>240</v>
      </c>
    </row>
    <row r="9249" spans="1:8" x14ac:dyDescent="0.25">
      <c r="A9249" s="1">
        <v>470248</v>
      </c>
      <c r="B9249" s="1" t="s">
        <v>1533</v>
      </c>
      <c r="C9249" s="1">
        <v>113362603</v>
      </c>
      <c r="D9249" s="1">
        <v>248</v>
      </c>
      <c r="E9249" s="1" t="s">
        <v>1783</v>
      </c>
      <c r="F9249" s="1" t="s">
        <v>234</v>
      </c>
      <c r="G9249" s="1" t="s">
        <v>193</v>
      </c>
      <c r="H9249" s="1" t="s">
        <v>240</v>
      </c>
    </row>
    <row r="9250" spans="1:8" x14ac:dyDescent="0.25">
      <c r="A9250" s="1">
        <v>470249</v>
      </c>
      <c r="B9250" s="1" t="s">
        <v>1533</v>
      </c>
      <c r="C9250" s="1">
        <v>113363103</v>
      </c>
      <c r="D9250" s="1">
        <v>249</v>
      </c>
      <c r="E9250" s="1" t="s">
        <v>1784</v>
      </c>
      <c r="F9250" s="1" t="s">
        <v>234</v>
      </c>
      <c r="G9250" s="1" t="s">
        <v>193</v>
      </c>
      <c r="H9250" s="1" t="s">
        <v>240</v>
      </c>
    </row>
    <row r="9251" spans="1:8" x14ac:dyDescent="0.25">
      <c r="A9251" s="1">
        <v>470250</v>
      </c>
      <c r="B9251" s="1" t="s">
        <v>1533</v>
      </c>
      <c r="C9251" s="1">
        <v>113363603</v>
      </c>
      <c r="D9251" s="1">
        <v>250</v>
      </c>
      <c r="E9251" s="1" t="s">
        <v>1785</v>
      </c>
      <c r="F9251" s="1" t="s">
        <v>234</v>
      </c>
      <c r="G9251" s="1" t="s">
        <v>193</v>
      </c>
      <c r="H9251" s="1" t="s">
        <v>240</v>
      </c>
    </row>
    <row r="9252" spans="1:8" x14ac:dyDescent="0.25">
      <c r="A9252" s="1">
        <v>470251</v>
      </c>
      <c r="B9252" s="1" t="s">
        <v>1533</v>
      </c>
      <c r="C9252" s="1">
        <v>113364002</v>
      </c>
      <c r="D9252" s="1">
        <v>251</v>
      </c>
      <c r="E9252" s="1" t="s">
        <v>1786</v>
      </c>
      <c r="F9252" s="1" t="s">
        <v>234</v>
      </c>
      <c r="G9252" s="1" t="s">
        <v>193</v>
      </c>
      <c r="H9252" s="1" t="s">
        <v>240</v>
      </c>
    </row>
    <row r="9253" spans="1:8" x14ac:dyDescent="0.25">
      <c r="A9253" s="1">
        <v>470252</v>
      </c>
      <c r="B9253" s="1" t="s">
        <v>1533</v>
      </c>
      <c r="C9253" s="1">
        <v>113364403</v>
      </c>
      <c r="D9253" s="1">
        <v>252</v>
      </c>
      <c r="E9253" s="1" t="s">
        <v>1787</v>
      </c>
      <c r="F9253" s="1" t="s">
        <v>234</v>
      </c>
      <c r="G9253" s="1" t="s">
        <v>193</v>
      </c>
      <c r="H9253" s="1" t="s">
        <v>240</v>
      </c>
    </row>
    <row r="9254" spans="1:8" x14ac:dyDescent="0.25">
      <c r="A9254" s="1">
        <v>470253</v>
      </c>
      <c r="B9254" s="1" t="s">
        <v>1533</v>
      </c>
      <c r="C9254" s="1">
        <v>113364503</v>
      </c>
      <c r="D9254" s="1">
        <v>253</v>
      </c>
      <c r="E9254" s="1" t="s">
        <v>1788</v>
      </c>
      <c r="F9254" s="1" t="s">
        <v>234</v>
      </c>
      <c r="G9254" s="1" t="s">
        <v>193</v>
      </c>
      <c r="H9254" s="1" t="s">
        <v>240</v>
      </c>
    </row>
    <row r="9255" spans="1:8" x14ac:dyDescent="0.25">
      <c r="A9255" s="1">
        <v>470254</v>
      </c>
      <c r="B9255" s="1" t="s">
        <v>1533</v>
      </c>
      <c r="C9255" s="1">
        <v>113365203</v>
      </c>
      <c r="D9255" s="1">
        <v>254</v>
      </c>
      <c r="E9255" s="1" t="s">
        <v>1789</v>
      </c>
      <c r="F9255" s="1" t="s">
        <v>234</v>
      </c>
      <c r="G9255" s="1" t="s">
        <v>193</v>
      </c>
      <c r="H9255" s="1" t="s">
        <v>240</v>
      </c>
    </row>
    <row r="9256" spans="1:8" x14ac:dyDescent="0.25">
      <c r="A9256" s="1">
        <v>470255</v>
      </c>
      <c r="B9256" s="1" t="s">
        <v>1533</v>
      </c>
      <c r="C9256" s="1">
        <v>113365303</v>
      </c>
      <c r="D9256" s="1">
        <v>255</v>
      </c>
      <c r="E9256" s="1" t="s">
        <v>1790</v>
      </c>
      <c r="F9256" s="1" t="s">
        <v>234</v>
      </c>
      <c r="G9256" s="1" t="s">
        <v>193</v>
      </c>
      <c r="H9256" s="1" t="s">
        <v>240</v>
      </c>
    </row>
    <row r="9257" spans="1:8" x14ac:dyDescent="0.25">
      <c r="A9257" s="1">
        <v>470256</v>
      </c>
      <c r="B9257" s="1" t="s">
        <v>1533</v>
      </c>
      <c r="C9257" s="1">
        <v>113367003</v>
      </c>
      <c r="D9257" s="1">
        <v>256</v>
      </c>
      <c r="E9257" s="1" t="s">
        <v>1791</v>
      </c>
      <c r="F9257" s="1" t="s">
        <v>234</v>
      </c>
      <c r="G9257" s="1" t="s">
        <v>193</v>
      </c>
      <c r="H9257" s="1" t="s">
        <v>240</v>
      </c>
    </row>
    <row r="9258" spans="1:8" x14ac:dyDescent="0.25">
      <c r="A9258" s="1">
        <v>470257</v>
      </c>
      <c r="B9258" s="1" t="s">
        <v>1533</v>
      </c>
      <c r="C9258" s="1">
        <v>113369003</v>
      </c>
      <c r="D9258" s="1">
        <v>257</v>
      </c>
      <c r="E9258" s="1" t="s">
        <v>1792</v>
      </c>
      <c r="F9258" s="1" t="s">
        <v>234</v>
      </c>
      <c r="G9258" s="1" t="s">
        <v>193</v>
      </c>
      <c r="H9258" s="1" t="s">
        <v>240</v>
      </c>
    </row>
    <row r="9259" spans="1:8" x14ac:dyDescent="0.25">
      <c r="A9259" s="1">
        <v>470258</v>
      </c>
      <c r="B9259" s="1" t="s">
        <v>1533</v>
      </c>
      <c r="C9259" s="1">
        <v>113380303</v>
      </c>
      <c r="D9259" s="1">
        <v>258</v>
      </c>
      <c r="E9259" s="1" t="s">
        <v>1793</v>
      </c>
      <c r="F9259" s="1" t="s">
        <v>234</v>
      </c>
      <c r="G9259" s="1" t="s">
        <v>194</v>
      </c>
      <c r="H9259" s="1" t="s">
        <v>240</v>
      </c>
    </row>
    <row r="9260" spans="1:8" x14ac:dyDescent="0.25">
      <c r="A9260" s="1">
        <v>470259</v>
      </c>
      <c r="B9260" s="1" t="s">
        <v>1533</v>
      </c>
      <c r="C9260" s="1">
        <v>113381303</v>
      </c>
      <c r="D9260" s="1">
        <v>259</v>
      </c>
      <c r="E9260" s="1" t="s">
        <v>1794</v>
      </c>
      <c r="F9260" s="1" t="s">
        <v>234</v>
      </c>
      <c r="G9260" s="1" t="s">
        <v>194</v>
      </c>
      <c r="H9260" s="1" t="s">
        <v>240</v>
      </c>
    </row>
    <row r="9261" spans="1:8" x14ac:dyDescent="0.25">
      <c r="A9261" s="1">
        <v>470260</v>
      </c>
      <c r="B9261" s="1" t="s">
        <v>1533</v>
      </c>
      <c r="C9261" s="1">
        <v>113382303</v>
      </c>
      <c r="D9261" s="1">
        <v>260</v>
      </c>
      <c r="E9261" s="1" t="s">
        <v>1795</v>
      </c>
      <c r="F9261" s="1" t="s">
        <v>234</v>
      </c>
      <c r="G9261" s="1" t="s">
        <v>194</v>
      </c>
      <c r="H9261" s="1" t="s">
        <v>240</v>
      </c>
    </row>
    <row r="9262" spans="1:8" x14ac:dyDescent="0.25">
      <c r="A9262" s="1">
        <v>470261</v>
      </c>
      <c r="B9262" s="1" t="s">
        <v>1533</v>
      </c>
      <c r="C9262" s="1">
        <v>113384603</v>
      </c>
      <c r="D9262" s="1">
        <v>261</v>
      </c>
      <c r="E9262" s="1" t="s">
        <v>1796</v>
      </c>
      <c r="F9262" s="1" t="s">
        <v>234</v>
      </c>
      <c r="G9262" s="1" t="s">
        <v>194</v>
      </c>
      <c r="H9262" s="1" t="s">
        <v>240</v>
      </c>
    </row>
    <row r="9263" spans="1:8" x14ac:dyDescent="0.25">
      <c r="A9263" s="1">
        <v>470262</v>
      </c>
      <c r="B9263" s="1" t="s">
        <v>1533</v>
      </c>
      <c r="C9263" s="1">
        <v>113385003</v>
      </c>
      <c r="D9263" s="1">
        <v>262</v>
      </c>
      <c r="E9263" s="1" t="s">
        <v>1797</v>
      </c>
      <c r="F9263" s="1" t="s">
        <v>234</v>
      </c>
      <c r="G9263" s="1" t="s">
        <v>194</v>
      </c>
      <c r="H9263" s="1" t="s">
        <v>240</v>
      </c>
    </row>
    <row r="9264" spans="1:8" x14ac:dyDescent="0.25">
      <c r="A9264" s="1">
        <v>470263</v>
      </c>
      <c r="B9264" s="1" t="s">
        <v>1533</v>
      </c>
      <c r="C9264" s="1">
        <v>113385303</v>
      </c>
      <c r="D9264" s="1">
        <v>263</v>
      </c>
      <c r="E9264" s="1" t="s">
        <v>1798</v>
      </c>
      <c r="F9264" s="1" t="s">
        <v>234</v>
      </c>
      <c r="G9264" s="1" t="s">
        <v>194</v>
      </c>
      <c r="H9264" s="1" t="s">
        <v>240</v>
      </c>
    </row>
    <row r="9265" spans="1:8" x14ac:dyDescent="0.25">
      <c r="A9265" s="1">
        <v>470264</v>
      </c>
      <c r="B9265" s="1" t="s">
        <v>1533</v>
      </c>
      <c r="C9265" s="1">
        <v>114060503</v>
      </c>
      <c r="D9265" s="1">
        <v>264</v>
      </c>
      <c r="E9265" s="1" t="s">
        <v>1799</v>
      </c>
      <c r="F9265" s="1" t="s">
        <v>235</v>
      </c>
      <c r="G9265" s="1" t="s">
        <v>195</v>
      </c>
      <c r="H9265" s="1" t="s">
        <v>240</v>
      </c>
    </row>
    <row r="9266" spans="1:8" x14ac:dyDescent="0.25">
      <c r="A9266" s="1">
        <v>470265</v>
      </c>
      <c r="B9266" s="1" t="s">
        <v>1533</v>
      </c>
      <c r="C9266" s="1">
        <v>114060753</v>
      </c>
      <c r="D9266" s="1">
        <v>265</v>
      </c>
      <c r="E9266" s="1" t="s">
        <v>1800</v>
      </c>
      <c r="F9266" s="1" t="s">
        <v>235</v>
      </c>
      <c r="G9266" s="1" t="s">
        <v>195</v>
      </c>
      <c r="H9266" s="1" t="s">
        <v>240</v>
      </c>
    </row>
    <row r="9267" spans="1:8" x14ac:dyDescent="0.25">
      <c r="A9267" s="1">
        <v>470266</v>
      </c>
      <c r="B9267" s="1" t="s">
        <v>1533</v>
      </c>
      <c r="C9267" s="1">
        <v>114060853</v>
      </c>
      <c r="D9267" s="1">
        <v>266</v>
      </c>
      <c r="E9267" s="1" t="s">
        <v>1801</v>
      </c>
      <c r="F9267" s="1" t="s">
        <v>235</v>
      </c>
      <c r="G9267" s="1" t="s">
        <v>195</v>
      </c>
      <c r="H9267" s="1" t="s">
        <v>240</v>
      </c>
    </row>
    <row r="9268" spans="1:8" x14ac:dyDescent="0.25">
      <c r="A9268" s="1">
        <v>470267</v>
      </c>
      <c r="B9268" s="1" t="s">
        <v>1533</v>
      </c>
      <c r="C9268" s="1">
        <v>114061103</v>
      </c>
      <c r="D9268" s="1">
        <v>267</v>
      </c>
      <c r="E9268" s="1" t="s">
        <v>1802</v>
      </c>
      <c r="F9268" s="1" t="s">
        <v>235</v>
      </c>
      <c r="G9268" s="1" t="s">
        <v>195</v>
      </c>
      <c r="H9268" s="1" t="s">
        <v>240</v>
      </c>
    </row>
    <row r="9269" spans="1:8" x14ac:dyDescent="0.25">
      <c r="A9269" s="1">
        <v>470268</v>
      </c>
      <c r="B9269" s="1" t="s">
        <v>1533</v>
      </c>
      <c r="C9269" s="1">
        <v>114061503</v>
      </c>
      <c r="D9269" s="1">
        <v>268</v>
      </c>
      <c r="E9269" s="1" t="s">
        <v>1803</v>
      </c>
      <c r="F9269" s="1" t="s">
        <v>235</v>
      </c>
      <c r="G9269" s="1" t="s">
        <v>195</v>
      </c>
      <c r="H9269" s="1" t="s">
        <v>240</v>
      </c>
    </row>
    <row r="9270" spans="1:8" x14ac:dyDescent="0.25">
      <c r="A9270" s="1">
        <v>470269</v>
      </c>
      <c r="B9270" s="1" t="s">
        <v>1533</v>
      </c>
      <c r="C9270" s="1">
        <v>114062003</v>
      </c>
      <c r="D9270" s="1">
        <v>269</v>
      </c>
      <c r="E9270" s="1" t="s">
        <v>1804</v>
      </c>
      <c r="F9270" s="1" t="s">
        <v>235</v>
      </c>
      <c r="G9270" s="1" t="s">
        <v>195</v>
      </c>
      <c r="H9270" s="1" t="s">
        <v>240</v>
      </c>
    </row>
    <row r="9271" spans="1:8" x14ac:dyDescent="0.25">
      <c r="A9271" s="1">
        <v>470270</v>
      </c>
      <c r="B9271" s="1" t="s">
        <v>1533</v>
      </c>
      <c r="C9271" s="1">
        <v>114062503</v>
      </c>
      <c r="D9271" s="1">
        <v>270</v>
      </c>
      <c r="E9271" s="1" t="s">
        <v>1805</v>
      </c>
      <c r="F9271" s="1" t="s">
        <v>235</v>
      </c>
      <c r="G9271" s="1" t="s">
        <v>195</v>
      </c>
      <c r="H9271" s="1" t="s">
        <v>240</v>
      </c>
    </row>
    <row r="9272" spans="1:8" x14ac:dyDescent="0.25">
      <c r="A9272" s="1">
        <v>470271</v>
      </c>
      <c r="B9272" s="1" t="s">
        <v>1533</v>
      </c>
      <c r="C9272" s="1">
        <v>114063003</v>
      </c>
      <c r="D9272" s="1">
        <v>271</v>
      </c>
      <c r="E9272" s="1" t="s">
        <v>1806</v>
      </c>
      <c r="F9272" s="1" t="s">
        <v>235</v>
      </c>
      <c r="G9272" s="1" t="s">
        <v>195</v>
      </c>
      <c r="H9272" s="1" t="s">
        <v>240</v>
      </c>
    </row>
    <row r="9273" spans="1:8" x14ac:dyDescent="0.25">
      <c r="A9273" s="1">
        <v>470272</v>
      </c>
      <c r="B9273" s="1" t="s">
        <v>1533</v>
      </c>
      <c r="C9273" s="1">
        <v>114063503</v>
      </c>
      <c r="D9273" s="1">
        <v>272</v>
      </c>
      <c r="E9273" s="1" t="s">
        <v>1807</v>
      </c>
      <c r="F9273" s="1" t="s">
        <v>235</v>
      </c>
      <c r="G9273" s="1" t="s">
        <v>195</v>
      </c>
      <c r="H9273" s="1" t="s">
        <v>240</v>
      </c>
    </row>
    <row r="9274" spans="1:8" x14ac:dyDescent="0.25">
      <c r="A9274" s="1">
        <v>470273</v>
      </c>
      <c r="B9274" s="1" t="s">
        <v>1533</v>
      </c>
      <c r="C9274" s="1">
        <v>114064003</v>
      </c>
      <c r="D9274" s="1">
        <v>273</v>
      </c>
      <c r="E9274" s="1" t="s">
        <v>1808</v>
      </c>
      <c r="F9274" s="1" t="s">
        <v>235</v>
      </c>
      <c r="G9274" s="1" t="s">
        <v>195</v>
      </c>
      <c r="H9274" s="1" t="s">
        <v>240</v>
      </c>
    </row>
    <row r="9275" spans="1:8" x14ac:dyDescent="0.25">
      <c r="A9275" s="1">
        <v>470274</v>
      </c>
      <c r="B9275" s="1" t="s">
        <v>1533</v>
      </c>
      <c r="C9275" s="1">
        <v>114065503</v>
      </c>
      <c r="D9275" s="1">
        <v>274</v>
      </c>
      <c r="E9275" s="1" t="s">
        <v>1809</v>
      </c>
      <c r="F9275" s="1" t="s">
        <v>235</v>
      </c>
      <c r="G9275" s="1" t="s">
        <v>195</v>
      </c>
      <c r="H9275" s="1" t="s">
        <v>240</v>
      </c>
    </row>
    <row r="9276" spans="1:8" x14ac:dyDescent="0.25">
      <c r="A9276" s="1">
        <v>470275</v>
      </c>
      <c r="B9276" s="1" t="s">
        <v>1533</v>
      </c>
      <c r="C9276" s="1">
        <v>114066503</v>
      </c>
      <c r="D9276" s="1">
        <v>275</v>
      </c>
      <c r="E9276" s="1" t="s">
        <v>1810</v>
      </c>
      <c r="F9276" s="1" t="s">
        <v>235</v>
      </c>
      <c r="G9276" s="1" t="s">
        <v>195</v>
      </c>
      <c r="H9276" s="1" t="s">
        <v>240</v>
      </c>
    </row>
    <row r="9277" spans="1:8" x14ac:dyDescent="0.25">
      <c r="A9277" s="1">
        <v>470276</v>
      </c>
      <c r="B9277" s="1" t="s">
        <v>1533</v>
      </c>
      <c r="C9277" s="1">
        <v>114067002</v>
      </c>
      <c r="D9277" s="1">
        <v>276</v>
      </c>
      <c r="E9277" s="1" t="s">
        <v>1811</v>
      </c>
      <c r="F9277" s="1" t="s">
        <v>235</v>
      </c>
      <c r="G9277" s="1" t="s">
        <v>195</v>
      </c>
      <c r="H9277" s="1" t="s">
        <v>240</v>
      </c>
    </row>
    <row r="9278" spans="1:8" x14ac:dyDescent="0.25">
      <c r="A9278" s="1">
        <v>470277</v>
      </c>
      <c r="B9278" s="1" t="s">
        <v>1533</v>
      </c>
      <c r="C9278" s="1">
        <v>114067503</v>
      </c>
      <c r="D9278" s="1">
        <v>277</v>
      </c>
      <c r="E9278" s="1" t="s">
        <v>1812</v>
      </c>
      <c r="F9278" s="1" t="s">
        <v>235</v>
      </c>
      <c r="G9278" s="1" t="s">
        <v>195</v>
      </c>
      <c r="H9278" s="1" t="s">
        <v>240</v>
      </c>
    </row>
    <row r="9279" spans="1:8" x14ac:dyDescent="0.25">
      <c r="A9279" s="1">
        <v>470278</v>
      </c>
      <c r="B9279" s="1" t="s">
        <v>1533</v>
      </c>
      <c r="C9279" s="1">
        <v>114068003</v>
      </c>
      <c r="D9279" s="1">
        <v>278</v>
      </c>
      <c r="E9279" s="1" t="s">
        <v>1813</v>
      </c>
      <c r="F9279" s="1" t="s">
        <v>235</v>
      </c>
      <c r="G9279" s="1" t="s">
        <v>195</v>
      </c>
      <c r="H9279" s="1" t="s">
        <v>240</v>
      </c>
    </row>
    <row r="9280" spans="1:8" x14ac:dyDescent="0.25">
      <c r="A9280" s="1">
        <v>470279</v>
      </c>
      <c r="B9280" s="1" t="s">
        <v>1533</v>
      </c>
      <c r="C9280" s="1">
        <v>114068103</v>
      </c>
      <c r="D9280" s="1">
        <v>279</v>
      </c>
      <c r="E9280" s="1" t="s">
        <v>1814</v>
      </c>
      <c r="F9280" s="1" t="s">
        <v>235</v>
      </c>
      <c r="G9280" s="1" t="s">
        <v>195</v>
      </c>
      <c r="H9280" s="1" t="s">
        <v>240</v>
      </c>
    </row>
    <row r="9281" spans="1:8" x14ac:dyDescent="0.25">
      <c r="A9281" s="1">
        <v>470280</v>
      </c>
      <c r="B9281" s="1" t="s">
        <v>1533</v>
      </c>
      <c r="C9281" s="1">
        <v>114069103</v>
      </c>
      <c r="D9281" s="1">
        <v>280</v>
      </c>
      <c r="E9281" s="1" t="s">
        <v>1815</v>
      </c>
      <c r="F9281" s="1" t="s">
        <v>235</v>
      </c>
      <c r="G9281" s="1" t="s">
        <v>195</v>
      </c>
      <c r="H9281" s="1" t="s">
        <v>240</v>
      </c>
    </row>
    <row r="9282" spans="1:8" x14ac:dyDescent="0.25">
      <c r="A9282" s="1">
        <v>470281</v>
      </c>
      <c r="B9282" s="1" t="s">
        <v>1533</v>
      </c>
      <c r="C9282" s="1">
        <v>114069353</v>
      </c>
      <c r="D9282" s="1">
        <v>281</v>
      </c>
      <c r="E9282" s="1" t="s">
        <v>1816</v>
      </c>
      <c r="F9282" s="1" t="s">
        <v>235</v>
      </c>
      <c r="G9282" s="1" t="s">
        <v>195</v>
      </c>
      <c r="H9282" s="1" t="s">
        <v>240</v>
      </c>
    </row>
    <row r="9283" spans="1:8" x14ac:dyDescent="0.25">
      <c r="A9283" s="1">
        <v>470282</v>
      </c>
      <c r="B9283" s="1" t="s">
        <v>1533</v>
      </c>
      <c r="C9283" s="1">
        <v>115210503</v>
      </c>
      <c r="D9283" s="1">
        <v>282</v>
      </c>
      <c r="E9283" s="1" t="s">
        <v>1817</v>
      </c>
      <c r="F9283" s="1" t="s">
        <v>234</v>
      </c>
      <c r="G9283" s="1" t="s">
        <v>196</v>
      </c>
      <c r="H9283" s="1" t="s">
        <v>240</v>
      </c>
    </row>
    <row r="9284" spans="1:8" x14ac:dyDescent="0.25">
      <c r="A9284" s="1">
        <v>470283</v>
      </c>
      <c r="B9284" s="1" t="s">
        <v>1533</v>
      </c>
      <c r="C9284" s="1">
        <v>115211003</v>
      </c>
      <c r="D9284" s="1">
        <v>283</v>
      </c>
      <c r="E9284" s="1" t="s">
        <v>1818</v>
      </c>
      <c r="F9284" s="1" t="s">
        <v>234</v>
      </c>
      <c r="G9284" s="1" t="s">
        <v>196</v>
      </c>
      <c r="H9284" s="1" t="s">
        <v>240</v>
      </c>
    </row>
    <row r="9285" spans="1:8" x14ac:dyDescent="0.25">
      <c r="A9285" s="1">
        <v>470284</v>
      </c>
      <c r="B9285" s="1" t="s">
        <v>1533</v>
      </c>
      <c r="C9285" s="1">
        <v>115211103</v>
      </c>
      <c r="D9285" s="1">
        <v>284</v>
      </c>
      <c r="E9285" s="1" t="s">
        <v>1819</v>
      </c>
      <c r="F9285" s="1" t="s">
        <v>234</v>
      </c>
      <c r="G9285" s="1" t="s">
        <v>196</v>
      </c>
      <c r="H9285" s="1" t="s">
        <v>240</v>
      </c>
    </row>
    <row r="9286" spans="1:8" x14ac:dyDescent="0.25">
      <c r="A9286" s="1">
        <v>470285</v>
      </c>
      <c r="B9286" s="1" t="s">
        <v>1533</v>
      </c>
      <c r="C9286" s="1">
        <v>115211603</v>
      </c>
      <c r="D9286" s="1">
        <v>285</v>
      </c>
      <c r="E9286" s="1" t="s">
        <v>1820</v>
      </c>
      <c r="F9286" s="1" t="s">
        <v>234</v>
      </c>
      <c r="G9286" s="1" t="s">
        <v>196</v>
      </c>
      <c r="H9286" s="1" t="s">
        <v>240</v>
      </c>
    </row>
    <row r="9287" spans="1:8" x14ac:dyDescent="0.25">
      <c r="A9287" s="1">
        <v>470286</v>
      </c>
      <c r="B9287" s="1" t="s">
        <v>1533</v>
      </c>
      <c r="C9287" s="1">
        <v>115212503</v>
      </c>
      <c r="D9287" s="1">
        <v>286</v>
      </c>
      <c r="E9287" s="1" t="s">
        <v>1821</v>
      </c>
      <c r="F9287" s="1" t="s">
        <v>234</v>
      </c>
      <c r="G9287" s="1" t="s">
        <v>196</v>
      </c>
      <c r="H9287" s="1" t="s">
        <v>240</v>
      </c>
    </row>
    <row r="9288" spans="1:8" x14ac:dyDescent="0.25">
      <c r="A9288" s="1">
        <v>470287</v>
      </c>
      <c r="B9288" s="1" t="s">
        <v>1533</v>
      </c>
      <c r="C9288" s="1">
        <v>115216503</v>
      </c>
      <c r="D9288" s="1">
        <v>287</v>
      </c>
      <c r="E9288" s="1" t="s">
        <v>1822</v>
      </c>
      <c r="F9288" s="1" t="s">
        <v>234</v>
      </c>
      <c r="G9288" s="1" t="s">
        <v>196</v>
      </c>
      <c r="H9288" s="1" t="s">
        <v>240</v>
      </c>
    </row>
    <row r="9289" spans="1:8" x14ac:dyDescent="0.25">
      <c r="A9289" s="1">
        <v>470288</v>
      </c>
      <c r="B9289" s="1" t="s">
        <v>1533</v>
      </c>
      <c r="C9289" s="1">
        <v>115218003</v>
      </c>
      <c r="D9289" s="1">
        <v>288</v>
      </c>
      <c r="E9289" s="1" t="s">
        <v>1823</v>
      </c>
      <c r="F9289" s="1" t="s">
        <v>234</v>
      </c>
      <c r="G9289" s="1" t="s">
        <v>196</v>
      </c>
      <c r="H9289" s="1" t="s">
        <v>240</v>
      </c>
    </row>
    <row r="9290" spans="1:8" x14ac:dyDescent="0.25">
      <c r="A9290" s="1">
        <v>470289</v>
      </c>
      <c r="B9290" s="1" t="s">
        <v>1533</v>
      </c>
      <c r="C9290" s="1">
        <v>115218303</v>
      </c>
      <c r="D9290" s="1">
        <v>289</v>
      </c>
      <c r="E9290" s="1" t="s">
        <v>1824</v>
      </c>
      <c r="F9290" s="1" t="s">
        <v>234</v>
      </c>
      <c r="G9290" s="1" t="s">
        <v>196</v>
      </c>
      <c r="H9290" s="1" t="s">
        <v>240</v>
      </c>
    </row>
    <row r="9291" spans="1:8" x14ac:dyDescent="0.25">
      <c r="A9291" s="1">
        <v>470290</v>
      </c>
      <c r="B9291" s="1" t="s">
        <v>1533</v>
      </c>
      <c r="C9291" s="1">
        <v>115219002</v>
      </c>
      <c r="D9291" s="1">
        <v>290</v>
      </c>
      <c r="E9291" s="1" t="s">
        <v>1825</v>
      </c>
      <c r="F9291" s="1" t="s">
        <v>234</v>
      </c>
      <c r="G9291" s="1" t="s">
        <v>196</v>
      </c>
      <c r="H9291" s="1" t="s">
        <v>240</v>
      </c>
    </row>
    <row r="9292" spans="1:8" x14ac:dyDescent="0.25">
      <c r="A9292" s="1">
        <v>470291</v>
      </c>
      <c r="B9292" s="1" t="s">
        <v>1533</v>
      </c>
      <c r="C9292" s="1">
        <v>115221402</v>
      </c>
      <c r="D9292" s="1">
        <v>291</v>
      </c>
      <c r="E9292" s="1" t="s">
        <v>1826</v>
      </c>
      <c r="F9292" s="1" t="s">
        <v>234</v>
      </c>
      <c r="G9292" s="1" t="s">
        <v>197</v>
      </c>
      <c r="H9292" s="1" t="s">
        <v>240</v>
      </c>
    </row>
    <row r="9293" spans="1:8" x14ac:dyDescent="0.25">
      <c r="A9293" s="1">
        <v>470292</v>
      </c>
      <c r="B9293" s="1" t="s">
        <v>1533</v>
      </c>
      <c r="C9293" s="1">
        <v>115221753</v>
      </c>
      <c r="D9293" s="1">
        <v>292</v>
      </c>
      <c r="E9293" s="1" t="s">
        <v>1827</v>
      </c>
      <c r="F9293" s="1" t="s">
        <v>234</v>
      </c>
      <c r="G9293" s="1" t="s">
        <v>197</v>
      </c>
      <c r="H9293" s="1" t="s">
        <v>240</v>
      </c>
    </row>
    <row r="9294" spans="1:8" x14ac:dyDescent="0.25">
      <c r="A9294" s="1">
        <v>470293</v>
      </c>
      <c r="B9294" s="1" t="s">
        <v>1533</v>
      </c>
      <c r="C9294" s="1">
        <v>115222504</v>
      </c>
      <c r="D9294" s="1">
        <v>293</v>
      </c>
      <c r="E9294" s="1" t="s">
        <v>1828</v>
      </c>
      <c r="F9294" s="1" t="s">
        <v>234</v>
      </c>
      <c r="G9294" s="1" t="s">
        <v>197</v>
      </c>
      <c r="H9294" s="1" t="s">
        <v>240</v>
      </c>
    </row>
    <row r="9295" spans="1:8" x14ac:dyDescent="0.25">
      <c r="A9295" s="1">
        <v>470294</v>
      </c>
      <c r="B9295" s="1" t="s">
        <v>1533</v>
      </c>
      <c r="C9295" s="1">
        <v>115222752</v>
      </c>
      <c r="D9295" s="1">
        <v>294</v>
      </c>
      <c r="E9295" s="1" t="s">
        <v>1829</v>
      </c>
      <c r="F9295" s="1" t="s">
        <v>234</v>
      </c>
      <c r="G9295" s="1" t="s">
        <v>197</v>
      </c>
      <c r="H9295" s="1" t="s">
        <v>240</v>
      </c>
    </row>
    <row r="9296" spans="1:8" x14ac:dyDescent="0.25">
      <c r="A9296" s="1">
        <v>470295</v>
      </c>
      <c r="B9296" s="1" t="s">
        <v>1533</v>
      </c>
      <c r="C9296" s="1">
        <v>115224003</v>
      </c>
      <c r="D9296" s="1">
        <v>295</v>
      </c>
      <c r="E9296" s="1" t="s">
        <v>1830</v>
      </c>
      <c r="F9296" s="1" t="s">
        <v>234</v>
      </c>
      <c r="G9296" s="1" t="s">
        <v>197</v>
      </c>
      <c r="H9296" s="1" t="s">
        <v>240</v>
      </c>
    </row>
    <row r="9297" spans="1:8" x14ac:dyDescent="0.25">
      <c r="A9297" s="1">
        <v>470296</v>
      </c>
      <c r="B9297" s="1" t="s">
        <v>1533</v>
      </c>
      <c r="C9297" s="1">
        <v>115226003</v>
      </c>
      <c r="D9297" s="1">
        <v>296</v>
      </c>
      <c r="E9297" s="1" t="s">
        <v>1831</v>
      </c>
      <c r="F9297" s="1" t="s">
        <v>234</v>
      </c>
      <c r="G9297" s="1" t="s">
        <v>197</v>
      </c>
      <c r="H9297" s="1" t="s">
        <v>240</v>
      </c>
    </row>
    <row r="9298" spans="1:8" x14ac:dyDescent="0.25">
      <c r="A9298" s="1">
        <v>470297</v>
      </c>
      <c r="B9298" s="1" t="s">
        <v>1533</v>
      </c>
      <c r="C9298" s="1">
        <v>115226103</v>
      </c>
      <c r="D9298" s="1">
        <v>297</v>
      </c>
      <c r="E9298" s="1" t="s">
        <v>1832</v>
      </c>
      <c r="F9298" s="1" t="s">
        <v>234</v>
      </c>
      <c r="G9298" s="1" t="s">
        <v>197</v>
      </c>
      <c r="H9298" s="1" t="s">
        <v>240</v>
      </c>
    </row>
    <row r="9299" spans="1:8" x14ac:dyDescent="0.25">
      <c r="A9299" s="1">
        <v>470298</v>
      </c>
      <c r="B9299" s="1" t="s">
        <v>1533</v>
      </c>
      <c r="C9299" s="1">
        <v>115228003</v>
      </c>
      <c r="D9299" s="1">
        <v>298</v>
      </c>
      <c r="E9299" s="1" t="s">
        <v>1833</v>
      </c>
      <c r="F9299" s="1" t="s">
        <v>234</v>
      </c>
      <c r="G9299" s="1" t="s">
        <v>197</v>
      </c>
      <c r="H9299" s="1" t="s">
        <v>240</v>
      </c>
    </row>
    <row r="9300" spans="1:8" x14ac:dyDescent="0.25">
      <c r="A9300" s="1">
        <v>470299</v>
      </c>
      <c r="B9300" s="1" t="s">
        <v>1533</v>
      </c>
      <c r="C9300" s="1">
        <v>115228303</v>
      </c>
      <c r="D9300" s="1">
        <v>299</v>
      </c>
      <c r="E9300" s="1" t="s">
        <v>1834</v>
      </c>
      <c r="F9300" s="1" t="s">
        <v>234</v>
      </c>
      <c r="G9300" s="1" t="s">
        <v>197</v>
      </c>
      <c r="H9300" s="1" t="s">
        <v>240</v>
      </c>
    </row>
    <row r="9301" spans="1:8" x14ac:dyDescent="0.25">
      <c r="A9301" s="1">
        <v>470300</v>
      </c>
      <c r="B9301" s="1" t="s">
        <v>1533</v>
      </c>
      <c r="C9301" s="1">
        <v>115229003</v>
      </c>
      <c r="D9301" s="1">
        <v>300</v>
      </c>
      <c r="E9301" s="1" t="s">
        <v>1835</v>
      </c>
      <c r="F9301" s="1" t="s">
        <v>234</v>
      </c>
      <c r="G9301" s="1" t="s">
        <v>197</v>
      </c>
      <c r="H9301" s="1" t="s">
        <v>240</v>
      </c>
    </row>
    <row r="9302" spans="1:8" x14ac:dyDescent="0.25">
      <c r="A9302" s="1">
        <v>470301</v>
      </c>
      <c r="B9302" s="1" t="s">
        <v>1533</v>
      </c>
      <c r="C9302" s="1">
        <v>115503004</v>
      </c>
      <c r="D9302" s="1">
        <v>301</v>
      </c>
      <c r="E9302" s="1" t="s">
        <v>1836</v>
      </c>
      <c r="F9302" s="1" t="s">
        <v>234</v>
      </c>
      <c r="G9302" s="1" t="s">
        <v>198</v>
      </c>
      <c r="H9302" s="1" t="s">
        <v>240</v>
      </c>
    </row>
    <row r="9303" spans="1:8" x14ac:dyDescent="0.25">
      <c r="A9303" s="1">
        <v>470302</v>
      </c>
      <c r="B9303" s="1" t="s">
        <v>1533</v>
      </c>
      <c r="C9303" s="1">
        <v>115504003</v>
      </c>
      <c r="D9303" s="1">
        <v>302</v>
      </c>
      <c r="E9303" s="1" t="s">
        <v>1837</v>
      </c>
      <c r="F9303" s="1" t="s">
        <v>234</v>
      </c>
      <c r="G9303" s="1" t="s">
        <v>198</v>
      </c>
      <c r="H9303" s="1" t="s">
        <v>240</v>
      </c>
    </row>
    <row r="9304" spans="1:8" x14ac:dyDescent="0.25">
      <c r="A9304" s="1">
        <v>470303</v>
      </c>
      <c r="B9304" s="1" t="s">
        <v>1533</v>
      </c>
      <c r="C9304" s="1">
        <v>115506003</v>
      </c>
      <c r="D9304" s="1">
        <v>303</v>
      </c>
      <c r="E9304" s="1" t="s">
        <v>1838</v>
      </c>
      <c r="F9304" s="1" t="s">
        <v>234</v>
      </c>
      <c r="G9304" s="1" t="s">
        <v>198</v>
      </c>
      <c r="H9304" s="1" t="s">
        <v>240</v>
      </c>
    </row>
    <row r="9305" spans="1:8" x14ac:dyDescent="0.25">
      <c r="A9305" s="1">
        <v>470304</v>
      </c>
      <c r="B9305" s="1" t="s">
        <v>1533</v>
      </c>
      <c r="C9305" s="1">
        <v>115508003</v>
      </c>
      <c r="D9305" s="1">
        <v>304</v>
      </c>
      <c r="E9305" s="1" t="s">
        <v>1839</v>
      </c>
      <c r="F9305" s="1" t="s">
        <v>234</v>
      </c>
      <c r="G9305" s="1" t="s">
        <v>198</v>
      </c>
      <c r="H9305" s="1" t="s">
        <v>240</v>
      </c>
    </row>
    <row r="9306" spans="1:8" x14ac:dyDescent="0.25">
      <c r="A9306" s="1">
        <v>470305</v>
      </c>
      <c r="B9306" s="1" t="s">
        <v>1533</v>
      </c>
      <c r="C9306" s="1">
        <v>115674603</v>
      </c>
      <c r="D9306" s="1">
        <v>305</v>
      </c>
      <c r="E9306" s="1" t="s">
        <v>1840</v>
      </c>
      <c r="F9306" s="1" t="s">
        <v>234</v>
      </c>
      <c r="G9306" s="1" t="s">
        <v>192</v>
      </c>
      <c r="H9306" s="1" t="s">
        <v>240</v>
      </c>
    </row>
    <row r="9307" spans="1:8" x14ac:dyDescent="0.25">
      <c r="A9307" s="1">
        <v>470306</v>
      </c>
      <c r="B9307" s="1" t="s">
        <v>1533</v>
      </c>
      <c r="C9307" s="1">
        <v>116191004</v>
      </c>
      <c r="D9307" s="1">
        <v>306</v>
      </c>
      <c r="E9307" s="1" t="s">
        <v>1841</v>
      </c>
      <c r="F9307" s="1" t="s">
        <v>236</v>
      </c>
      <c r="G9307" s="1" t="s">
        <v>199</v>
      </c>
      <c r="H9307" s="1" t="s">
        <v>240</v>
      </c>
    </row>
    <row r="9308" spans="1:8" x14ac:dyDescent="0.25">
      <c r="A9308" s="1">
        <v>470307</v>
      </c>
      <c r="B9308" s="1" t="s">
        <v>1533</v>
      </c>
      <c r="C9308" s="1">
        <v>116191103</v>
      </c>
      <c r="D9308" s="1">
        <v>307</v>
      </c>
      <c r="E9308" s="1" t="s">
        <v>1842</v>
      </c>
      <c r="F9308" s="1" t="s">
        <v>236</v>
      </c>
      <c r="G9308" s="1" t="s">
        <v>199</v>
      </c>
      <c r="H9308" s="1" t="s">
        <v>240</v>
      </c>
    </row>
    <row r="9309" spans="1:8" x14ac:dyDescent="0.25">
      <c r="A9309" s="1">
        <v>470308</v>
      </c>
      <c r="B9309" s="1" t="s">
        <v>1533</v>
      </c>
      <c r="C9309" s="1">
        <v>116191203</v>
      </c>
      <c r="D9309" s="1">
        <v>308</v>
      </c>
      <c r="E9309" s="1" t="s">
        <v>1843</v>
      </c>
      <c r="F9309" s="1" t="s">
        <v>236</v>
      </c>
      <c r="G9309" s="1" t="s">
        <v>199</v>
      </c>
      <c r="H9309" s="1" t="s">
        <v>240</v>
      </c>
    </row>
    <row r="9310" spans="1:8" x14ac:dyDescent="0.25">
      <c r="A9310" s="1">
        <v>470309</v>
      </c>
      <c r="B9310" s="1" t="s">
        <v>1533</v>
      </c>
      <c r="C9310" s="1">
        <v>116191503</v>
      </c>
      <c r="D9310" s="1">
        <v>309</v>
      </c>
      <c r="E9310" s="1" t="s">
        <v>1844</v>
      </c>
      <c r="F9310" s="1" t="s">
        <v>236</v>
      </c>
      <c r="G9310" s="1" t="s">
        <v>199</v>
      </c>
      <c r="H9310" s="1" t="s">
        <v>240</v>
      </c>
    </row>
    <row r="9311" spans="1:8" x14ac:dyDescent="0.25">
      <c r="A9311" s="1">
        <v>470310</v>
      </c>
      <c r="B9311" s="1" t="s">
        <v>1533</v>
      </c>
      <c r="C9311" s="1">
        <v>116195004</v>
      </c>
      <c r="D9311" s="1">
        <v>310</v>
      </c>
      <c r="E9311" s="1" t="s">
        <v>1845</v>
      </c>
      <c r="F9311" s="1" t="s">
        <v>236</v>
      </c>
      <c r="G9311" s="1" t="s">
        <v>199</v>
      </c>
      <c r="H9311" s="1" t="s">
        <v>240</v>
      </c>
    </row>
    <row r="9312" spans="1:8" x14ac:dyDescent="0.25">
      <c r="A9312" s="1">
        <v>470311</v>
      </c>
      <c r="B9312" s="1" t="s">
        <v>1533</v>
      </c>
      <c r="C9312" s="1">
        <v>116197503</v>
      </c>
      <c r="D9312" s="1">
        <v>311</v>
      </c>
      <c r="E9312" s="1" t="s">
        <v>1846</v>
      </c>
      <c r="F9312" s="1" t="s">
        <v>236</v>
      </c>
      <c r="G9312" s="1" t="s">
        <v>199</v>
      </c>
      <c r="H9312" s="1" t="s">
        <v>240</v>
      </c>
    </row>
    <row r="9313" spans="1:8" x14ac:dyDescent="0.25">
      <c r="A9313" s="1">
        <v>470312</v>
      </c>
      <c r="B9313" s="1" t="s">
        <v>1533</v>
      </c>
      <c r="C9313" s="1">
        <v>116471803</v>
      </c>
      <c r="D9313" s="1">
        <v>312</v>
      </c>
      <c r="E9313" s="1" t="s">
        <v>1847</v>
      </c>
      <c r="F9313" s="1" t="s">
        <v>236</v>
      </c>
      <c r="G9313" s="1" t="s">
        <v>200</v>
      </c>
      <c r="H9313" s="1" t="s">
        <v>240</v>
      </c>
    </row>
    <row r="9314" spans="1:8" x14ac:dyDescent="0.25">
      <c r="A9314" s="1">
        <v>470313</v>
      </c>
      <c r="B9314" s="1" t="s">
        <v>1533</v>
      </c>
      <c r="C9314" s="1">
        <v>116493503</v>
      </c>
      <c r="D9314" s="1">
        <v>313</v>
      </c>
      <c r="E9314" s="1" t="s">
        <v>1848</v>
      </c>
      <c r="F9314" s="1" t="s">
        <v>236</v>
      </c>
      <c r="G9314" s="1" t="s">
        <v>201</v>
      </c>
      <c r="H9314" s="1" t="s">
        <v>240</v>
      </c>
    </row>
    <row r="9315" spans="1:8" x14ac:dyDescent="0.25">
      <c r="A9315" s="1">
        <v>470314</v>
      </c>
      <c r="B9315" s="1" t="s">
        <v>1533</v>
      </c>
      <c r="C9315" s="1">
        <v>116495003</v>
      </c>
      <c r="D9315" s="1">
        <v>314</v>
      </c>
      <c r="E9315" s="1" t="s">
        <v>1849</v>
      </c>
      <c r="F9315" s="1" t="s">
        <v>236</v>
      </c>
      <c r="G9315" s="1" t="s">
        <v>201</v>
      </c>
      <c r="H9315" s="1" t="s">
        <v>240</v>
      </c>
    </row>
    <row r="9316" spans="1:8" x14ac:dyDescent="0.25">
      <c r="A9316" s="1">
        <v>470315</v>
      </c>
      <c r="B9316" s="1" t="s">
        <v>1533</v>
      </c>
      <c r="C9316" s="1">
        <v>116495103</v>
      </c>
      <c r="D9316" s="1">
        <v>315</v>
      </c>
      <c r="E9316" s="1" t="s">
        <v>1850</v>
      </c>
      <c r="F9316" s="1" t="s">
        <v>236</v>
      </c>
      <c r="G9316" s="1" t="s">
        <v>201</v>
      </c>
      <c r="H9316" s="1" t="s">
        <v>240</v>
      </c>
    </row>
    <row r="9317" spans="1:8" x14ac:dyDescent="0.25">
      <c r="A9317" s="1">
        <v>470316</v>
      </c>
      <c r="B9317" s="1" t="s">
        <v>1533</v>
      </c>
      <c r="C9317" s="1">
        <v>116496503</v>
      </c>
      <c r="D9317" s="1">
        <v>316</v>
      </c>
      <c r="E9317" s="1" t="s">
        <v>1851</v>
      </c>
      <c r="F9317" s="1" t="s">
        <v>236</v>
      </c>
      <c r="G9317" s="1" t="s">
        <v>201</v>
      </c>
      <c r="H9317" s="1" t="s">
        <v>240</v>
      </c>
    </row>
    <row r="9318" spans="1:8" x14ac:dyDescent="0.25">
      <c r="A9318" s="1">
        <v>470317</v>
      </c>
      <c r="B9318" s="1" t="s">
        <v>1533</v>
      </c>
      <c r="C9318" s="1">
        <v>116496603</v>
      </c>
      <c r="D9318" s="1">
        <v>317</v>
      </c>
      <c r="E9318" s="1" t="s">
        <v>1852</v>
      </c>
      <c r="F9318" s="1" t="s">
        <v>236</v>
      </c>
      <c r="G9318" s="1" t="s">
        <v>201</v>
      </c>
      <c r="H9318" s="1" t="s">
        <v>240</v>
      </c>
    </row>
    <row r="9319" spans="1:8" x14ac:dyDescent="0.25">
      <c r="A9319" s="1">
        <v>470318</v>
      </c>
      <c r="B9319" s="1" t="s">
        <v>1533</v>
      </c>
      <c r="C9319" s="1">
        <v>116498003</v>
      </c>
      <c r="D9319" s="1">
        <v>318</v>
      </c>
      <c r="E9319" s="1" t="s">
        <v>1853</v>
      </c>
      <c r="F9319" s="1" t="s">
        <v>236</v>
      </c>
      <c r="G9319" s="1" t="s">
        <v>201</v>
      </c>
      <c r="H9319" s="1" t="s">
        <v>240</v>
      </c>
    </row>
    <row r="9320" spans="1:8" x14ac:dyDescent="0.25">
      <c r="A9320" s="1">
        <v>470319</v>
      </c>
      <c r="B9320" s="1" t="s">
        <v>1533</v>
      </c>
      <c r="C9320" s="1">
        <v>116555003</v>
      </c>
      <c r="D9320" s="1">
        <v>319</v>
      </c>
      <c r="E9320" s="1" t="s">
        <v>1854</v>
      </c>
      <c r="F9320" s="1" t="s">
        <v>232</v>
      </c>
      <c r="G9320" s="1" t="s">
        <v>202</v>
      </c>
      <c r="H9320" s="1" t="s">
        <v>240</v>
      </c>
    </row>
    <row r="9321" spans="1:8" x14ac:dyDescent="0.25">
      <c r="A9321" s="1">
        <v>470320</v>
      </c>
      <c r="B9321" s="1" t="s">
        <v>1533</v>
      </c>
      <c r="C9321" s="1">
        <v>116557103</v>
      </c>
      <c r="D9321" s="1">
        <v>320</v>
      </c>
      <c r="E9321" s="1" t="s">
        <v>1855</v>
      </c>
      <c r="F9321" s="1" t="s">
        <v>232</v>
      </c>
      <c r="G9321" s="1" t="s">
        <v>202</v>
      </c>
      <c r="H9321" s="1" t="s">
        <v>240</v>
      </c>
    </row>
    <row r="9322" spans="1:8" x14ac:dyDescent="0.25">
      <c r="A9322" s="1">
        <v>470321</v>
      </c>
      <c r="B9322" s="1" t="s">
        <v>1533</v>
      </c>
      <c r="C9322" s="1">
        <v>116604003</v>
      </c>
      <c r="D9322" s="1">
        <v>321</v>
      </c>
      <c r="E9322" s="1" t="s">
        <v>1856</v>
      </c>
      <c r="F9322" s="1" t="s">
        <v>232</v>
      </c>
      <c r="G9322" s="1" t="s">
        <v>203</v>
      </c>
      <c r="H9322" s="1" t="s">
        <v>240</v>
      </c>
    </row>
    <row r="9323" spans="1:8" x14ac:dyDescent="0.25">
      <c r="A9323" s="1">
        <v>470322</v>
      </c>
      <c r="B9323" s="1" t="s">
        <v>1533</v>
      </c>
      <c r="C9323" s="1">
        <v>116605003</v>
      </c>
      <c r="D9323" s="1">
        <v>322</v>
      </c>
      <c r="E9323" s="1" t="s">
        <v>1857</v>
      </c>
      <c r="F9323" s="1" t="s">
        <v>232</v>
      </c>
      <c r="G9323" s="1" t="s">
        <v>203</v>
      </c>
      <c r="H9323" s="1" t="s">
        <v>240</v>
      </c>
    </row>
    <row r="9324" spans="1:8" x14ac:dyDescent="0.25">
      <c r="A9324" s="1">
        <v>470323</v>
      </c>
      <c r="B9324" s="1" t="s">
        <v>1533</v>
      </c>
      <c r="C9324" s="1">
        <v>117080503</v>
      </c>
      <c r="D9324" s="1">
        <v>323</v>
      </c>
      <c r="E9324" s="1" t="s">
        <v>1858</v>
      </c>
      <c r="F9324" s="1" t="s">
        <v>236</v>
      </c>
      <c r="G9324" s="1" t="s">
        <v>204</v>
      </c>
      <c r="H9324" s="1" t="s">
        <v>240</v>
      </c>
    </row>
    <row r="9325" spans="1:8" x14ac:dyDescent="0.25">
      <c r="A9325" s="1">
        <v>470324</v>
      </c>
      <c r="B9325" s="1" t="s">
        <v>1533</v>
      </c>
      <c r="C9325" s="1">
        <v>117081003</v>
      </c>
      <c r="D9325" s="1">
        <v>324</v>
      </c>
      <c r="E9325" s="1" t="s">
        <v>1859</v>
      </c>
      <c r="F9325" s="1" t="s">
        <v>236</v>
      </c>
      <c r="G9325" s="1" t="s">
        <v>204</v>
      </c>
      <c r="H9325" s="1" t="s">
        <v>240</v>
      </c>
    </row>
    <row r="9326" spans="1:8" x14ac:dyDescent="0.25">
      <c r="A9326" s="1">
        <v>470325</v>
      </c>
      <c r="B9326" s="1" t="s">
        <v>1533</v>
      </c>
      <c r="C9326" s="1">
        <v>117083004</v>
      </c>
      <c r="D9326" s="1">
        <v>325</v>
      </c>
      <c r="E9326" s="1" t="s">
        <v>1860</v>
      </c>
      <c r="F9326" s="1" t="s">
        <v>236</v>
      </c>
      <c r="G9326" s="1" t="s">
        <v>204</v>
      </c>
      <c r="H9326" s="1" t="s">
        <v>240</v>
      </c>
    </row>
    <row r="9327" spans="1:8" x14ac:dyDescent="0.25">
      <c r="A9327" s="1">
        <v>470326</v>
      </c>
      <c r="B9327" s="1" t="s">
        <v>1533</v>
      </c>
      <c r="C9327" s="1">
        <v>117086003</v>
      </c>
      <c r="D9327" s="1">
        <v>326</v>
      </c>
      <c r="E9327" s="1" t="s">
        <v>1861</v>
      </c>
      <c r="F9327" s="1" t="s">
        <v>236</v>
      </c>
      <c r="G9327" s="1" t="s">
        <v>204</v>
      </c>
      <c r="H9327" s="1" t="s">
        <v>240</v>
      </c>
    </row>
    <row r="9328" spans="1:8" x14ac:dyDescent="0.25">
      <c r="A9328" s="1">
        <v>470327</v>
      </c>
      <c r="B9328" s="1" t="s">
        <v>1533</v>
      </c>
      <c r="C9328" s="1">
        <v>117086503</v>
      </c>
      <c r="D9328" s="1">
        <v>327</v>
      </c>
      <c r="E9328" s="1" t="s">
        <v>1862</v>
      </c>
      <c r="F9328" s="1" t="s">
        <v>236</v>
      </c>
      <c r="G9328" s="1" t="s">
        <v>204</v>
      </c>
      <c r="H9328" s="1" t="s">
        <v>240</v>
      </c>
    </row>
    <row r="9329" spans="1:8" x14ac:dyDescent="0.25">
      <c r="A9329" s="1">
        <v>470328</v>
      </c>
      <c r="B9329" s="1" t="s">
        <v>1533</v>
      </c>
      <c r="C9329" s="1">
        <v>117086653</v>
      </c>
      <c r="D9329" s="1">
        <v>328</v>
      </c>
      <c r="E9329" s="1" t="s">
        <v>1863</v>
      </c>
      <c r="F9329" s="1" t="s">
        <v>236</v>
      </c>
      <c r="G9329" s="1" t="s">
        <v>204</v>
      </c>
      <c r="H9329" s="1" t="s">
        <v>240</v>
      </c>
    </row>
    <row r="9330" spans="1:8" x14ac:dyDescent="0.25">
      <c r="A9330" s="1">
        <v>470329</v>
      </c>
      <c r="B9330" s="1" t="s">
        <v>1533</v>
      </c>
      <c r="C9330" s="1">
        <v>117089003</v>
      </c>
      <c r="D9330" s="1">
        <v>329</v>
      </c>
      <c r="E9330" s="1" t="s">
        <v>1864</v>
      </c>
      <c r="F9330" s="1" t="s">
        <v>236</v>
      </c>
      <c r="G9330" s="1" t="s">
        <v>204</v>
      </c>
      <c r="H9330" s="1" t="s">
        <v>240</v>
      </c>
    </row>
    <row r="9331" spans="1:8" x14ac:dyDescent="0.25">
      <c r="A9331" s="1">
        <v>470330</v>
      </c>
      <c r="B9331" s="1" t="s">
        <v>1533</v>
      </c>
      <c r="C9331" s="1">
        <v>117412003</v>
      </c>
      <c r="D9331" s="1">
        <v>330</v>
      </c>
      <c r="E9331" s="1" t="s">
        <v>1865</v>
      </c>
      <c r="F9331" s="1" t="s">
        <v>232</v>
      </c>
      <c r="G9331" s="1" t="s">
        <v>205</v>
      </c>
      <c r="H9331" s="1" t="s">
        <v>240</v>
      </c>
    </row>
    <row r="9332" spans="1:8" x14ac:dyDescent="0.25">
      <c r="A9332" s="1">
        <v>470331</v>
      </c>
      <c r="B9332" s="1" t="s">
        <v>1533</v>
      </c>
      <c r="C9332" s="1">
        <v>117414003</v>
      </c>
      <c r="D9332" s="1">
        <v>331</v>
      </c>
      <c r="E9332" s="1" t="s">
        <v>1866</v>
      </c>
      <c r="F9332" s="1" t="s">
        <v>232</v>
      </c>
      <c r="G9332" s="1" t="s">
        <v>205</v>
      </c>
      <c r="H9332" s="1" t="s">
        <v>240</v>
      </c>
    </row>
    <row r="9333" spans="1:8" x14ac:dyDescent="0.25">
      <c r="A9333" s="1">
        <v>470332</v>
      </c>
      <c r="B9333" s="1" t="s">
        <v>1533</v>
      </c>
      <c r="C9333" s="1">
        <v>117414203</v>
      </c>
      <c r="D9333" s="1">
        <v>332</v>
      </c>
      <c r="E9333" s="1" t="s">
        <v>1867</v>
      </c>
      <c r="F9333" s="1" t="s">
        <v>232</v>
      </c>
      <c r="G9333" s="1" t="s">
        <v>205</v>
      </c>
      <c r="H9333" s="1" t="s">
        <v>240</v>
      </c>
    </row>
    <row r="9334" spans="1:8" x14ac:dyDescent="0.25">
      <c r="A9334" s="1">
        <v>470333</v>
      </c>
      <c r="B9334" s="1" t="s">
        <v>1533</v>
      </c>
      <c r="C9334" s="1">
        <v>117415004</v>
      </c>
      <c r="D9334" s="1">
        <v>333</v>
      </c>
      <c r="E9334" s="1" t="s">
        <v>1868</v>
      </c>
      <c r="F9334" s="1" t="s">
        <v>232</v>
      </c>
      <c r="G9334" s="1" t="s">
        <v>205</v>
      </c>
      <c r="H9334" s="1" t="s">
        <v>240</v>
      </c>
    </row>
    <row r="9335" spans="1:8" x14ac:dyDescent="0.25">
      <c r="A9335" s="1">
        <v>470334</v>
      </c>
      <c r="B9335" s="1" t="s">
        <v>1533</v>
      </c>
      <c r="C9335" s="1">
        <v>117415103</v>
      </c>
      <c r="D9335" s="1">
        <v>334</v>
      </c>
      <c r="E9335" s="1" t="s">
        <v>1869</v>
      </c>
      <c r="F9335" s="1" t="s">
        <v>232</v>
      </c>
      <c r="G9335" s="1" t="s">
        <v>205</v>
      </c>
      <c r="H9335" s="1" t="s">
        <v>240</v>
      </c>
    </row>
    <row r="9336" spans="1:8" x14ac:dyDescent="0.25">
      <c r="A9336" s="1">
        <v>470335</v>
      </c>
      <c r="B9336" s="1" t="s">
        <v>1533</v>
      </c>
      <c r="C9336" s="1">
        <v>117415303</v>
      </c>
      <c r="D9336" s="1">
        <v>335</v>
      </c>
      <c r="E9336" s="1" t="s">
        <v>1870</v>
      </c>
      <c r="F9336" s="1" t="s">
        <v>232</v>
      </c>
      <c r="G9336" s="1" t="s">
        <v>205</v>
      </c>
      <c r="H9336" s="1" t="s">
        <v>240</v>
      </c>
    </row>
    <row r="9337" spans="1:8" x14ac:dyDescent="0.25">
      <c r="A9337" s="1">
        <v>470336</v>
      </c>
      <c r="B9337" s="1" t="s">
        <v>1533</v>
      </c>
      <c r="C9337" s="1">
        <v>117416103</v>
      </c>
      <c r="D9337" s="1">
        <v>336</v>
      </c>
      <c r="E9337" s="1" t="s">
        <v>1871</v>
      </c>
      <c r="F9337" s="1" t="s">
        <v>232</v>
      </c>
      <c r="G9337" s="1" t="s">
        <v>205</v>
      </c>
      <c r="H9337" s="1" t="s">
        <v>240</v>
      </c>
    </row>
    <row r="9338" spans="1:8" x14ac:dyDescent="0.25">
      <c r="A9338" s="1">
        <v>470337</v>
      </c>
      <c r="B9338" s="1" t="s">
        <v>1533</v>
      </c>
      <c r="C9338" s="1">
        <v>117417202</v>
      </c>
      <c r="D9338" s="1">
        <v>337</v>
      </c>
      <c r="E9338" s="1" t="s">
        <v>1872</v>
      </c>
      <c r="F9338" s="1" t="s">
        <v>232</v>
      </c>
      <c r="G9338" s="1" t="s">
        <v>205</v>
      </c>
      <c r="H9338" s="1" t="s">
        <v>240</v>
      </c>
    </row>
    <row r="9339" spans="1:8" x14ac:dyDescent="0.25">
      <c r="A9339" s="1">
        <v>470338</v>
      </c>
      <c r="B9339" s="1" t="s">
        <v>1533</v>
      </c>
      <c r="C9339" s="1">
        <v>117576303</v>
      </c>
      <c r="D9339" s="1">
        <v>338</v>
      </c>
      <c r="E9339" s="1" t="s">
        <v>1873</v>
      </c>
      <c r="F9339" s="1" t="s">
        <v>236</v>
      </c>
      <c r="G9339" s="1" t="s">
        <v>206</v>
      </c>
      <c r="H9339" s="1" t="s">
        <v>240</v>
      </c>
    </row>
    <row r="9340" spans="1:8" x14ac:dyDescent="0.25">
      <c r="A9340" s="1">
        <v>470339</v>
      </c>
      <c r="B9340" s="1" t="s">
        <v>1533</v>
      </c>
      <c r="C9340" s="1">
        <v>117596003</v>
      </c>
      <c r="D9340" s="1">
        <v>339</v>
      </c>
      <c r="E9340" s="1" t="s">
        <v>1874</v>
      </c>
      <c r="F9340" s="1" t="s">
        <v>232</v>
      </c>
      <c r="G9340" s="1" t="s">
        <v>207</v>
      </c>
      <c r="H9340" s="1" t="s">
        <v>240</v>
      </c>
    </row>
    <row r="9341" spans="1:8" x14ac:dyDescent="0.25">
      <c r="A9341" s="1">
        <v>470340</v>
      </c>
      <c r="B9341" s="1" t="s">
        <v>1533</v>
      </c>
      <c r="C9341" s="1">
        <v>117597003</v>
      </c>
      <c r="D9341" s="1">
        <v>340</v>
      </c>
      <c r="E9341" s="1" t="s">
        <v>1875</v>
      </c>
      <c r="F9341" s="1" t="s">
        <v>232</v>
      </c>
      <c r="G9341" s="1" t="s">
        <v>207</v>
      </c>
      <c r="H9341" s="1" t="s">
        <v>240</v>
      </c>
    </row>
    <row r="9342" spans="1:8" x14ac:dyDescent="0.25">
      <c r="A9342" s="1">
        <v>470341</v>
      </c>
      <c r="B9342" s="1" t="s">
        <v>1533</v>
      </c>
      <c r="C9342" s="1">
        <v>117598503</v>
      </c>
      <c r="D9342" s="1">
        <v>341</v>
      </c>
      <c r="E9342" s="1" t="s">
        <v>1876</v>
      </c>
      <c r="F9342" s="1" t="s">
        <v>232</v>
      </c>
      <c r="G9342" s="1" t="s">
        <v>207</v>
      </c>
      <c r="H9342" s="1" t="s">
        <v>240</v>
      </c>
    </row>
    <row r="9343" spans="1:8" x14ac:dyDescent="0.25">
      <c r="A9343" s="1">
        <v>470342</v>
      </c>
      <c r="B9343" s="1" t="s">
        <v>1533</v>
      </c>
      <c r="C9343" s="1">
        <v>118401403</v>
      </c>
      <c r="D9343" s="1">
        <v>342</v>
      </c>
      <c r="E9343" s="1" t="s">
        <v>1877</v>
      </c>
      <c r="F9343" s="1" t="s">
        <v>236</v>
      </c>
      <c r="G9343" s="1" t="s">
        <v>208</v>
      </c>
      <c r="H9343" s="1" t="s">
        <v>240</v>
      </c>
    </row>
    <row r="9344" spans="1:8" x14ac:dyDescent="0.25">
      <c r="A9344" s="1">
        <v>470343</v>
      </c>
      <c r="B9344" s="1" t="s">
        <v>1533</v>
      </c>
      <c r="C9344" s="1">
        <v>118401603</v>
      </c>
      <c r="D9344" s="1">
        <v>343</v>
      </c>
      <c r="E9344" s="1" t="s">
        <v>1878</v>
      </c>
      <c r="F9344" s="1" t="s">
        <v>236</v>
      </c>
      <c r="G9344" s="1" t="s">
        <v>208</v>
      </c>
      <c r="H9344" s="1" t="s">
        <v>240</v>
      </c>
    </row>
    <row r="9345" spans="1:8" x14ac:dyDescent="0.25">
      <c r="A9345" s="1">
        <v>470344</v>
      </c>
      <c r="B9345" s="1" t="s">
        <v>1533</v>
      </c>
      <c r="C9345" s="1">
        <v>118402603</v>
      </c>
      <c r="D9345" s="1">
        <v>344</v>
      </c>
      <c r="E9345" s="1" t="s">
        <v>1879</v>
      </c>
      <c r="F9345" s="1" t="s">
        <v>236</v>
      </c>
      <c r="G9345" s="1" t="s">
        <v>208</v>
      </c>
      <c r="H9345" s="1" t="s">
        <v>240</v>
      </c>
    </row>
    <row r="9346" spans="1:8" x14ac:dyDescent="0.25">
      <c r="A9346" s="1">
        <v>470345</v>
      </c>
      <c r="B9346" s="1" t="s">
        <v>1533</v>
      </c>
      <c r="C9346" s="1">
        <v>118403003</v>
      </c>
      <c r="D9346" s="1">
        <v>345</v>
      </c>
      <c r="E9346" s="1" t="s">
        <v>1880</v>
      </c>
      <c r="F9346" s="1" t="s">
        <v>236</v>
      </c>
      <c r="G9346" s="1" t="s">
        <v>208</v>
      </c>
      <c r="H9346" s="1" t="s">
        <v>240</v>
      </c>
    </row>
    <row r="9347" spans="1:8" x14ac:dyDescent="0.25">
      <c r="A9347" s="1">
        <v>470346</v>
      </c>
      <c r="B9347" s="1" t="s">
        <v>1533</v>
      </c>
      <c r="C9347" s="1">
        <v>118403302</v>
      </c>
      <c r="D9347" s="1">
        <v>346</v>
      </c>
      <c r="E9347" s="1" t="s">
        <v>1881</v>
      </c>
      <c r="F9347" s="1" t="s">
        <v>236</v>
      </c>
      <c r="G9347" s="1" t="s">
        <v>208</v>
      </c>
      <c r="H9347" s="1" t="s">
        <v>240</v>
      </c>
    </row>
    <row r="9348" spans="1:8" x14ac:dyDescent="0.25">
      <c r="A9348" s="1">
        <v>470347</v>
      </c>
      <c r="B9348" s="1" t="s">
        <v>1533</v>
      </c>
      <c r="C9348" s="1">
        <v>118403903</v>
      </c>
      <c r="D9348" s="1">
        <v>347</v>
      </c>
      <c r="E9348" s="1" t="s">
        <v>1882</v>
      </c>
      <c r="F9348" s="1" t="s">
        <v>236</v>
      </c>
      <c r="G9348" s="1" t="s">
        <v>208</v>
      </c>
      <c r="H9348" s="1" t="s">
        <v>240</v>
      </c>
    </row>
    <row r="9349" spans="1:8" x14ac:dyDescent="0.25">
      <c r="A9349" s="1">
        <v>470348</v>
      </c>
      <c r="B9349" s="1" t="s">
        <v>1533</v>
      </c>
      <c r="C9349" s="1">
        <v>118406003</v>
      </c>
      <c r="D9349" s="1">
        <v>348</v>
      </c>
      <c r="E9349" s="1" t="s">
        <v>1883</v>
      </c>
      <c r="F9349" s="1" t="s">
        <v>236</v>
      </c>
      <c r="G9349" s="1" t="s">
        <v>208</v>
      </c>
      <c r="H9349" s="1" t="s">
        <v>240</v>
      </c>
    </row>
    <row r="9350" spans="1:8" x14ac:dyDescent="0.25">
      <c r="A9350" s="1">
        <v>470349</v>
      </c>
      <c r="B9350" s="1" t="s">
        <v>1533</v>
      </c>
      <c r="C9350" s="1">
        <v>118406602</v>
      </c>
      <c r="D9350" s="1">
        <v>349</v>
      </c>
      <c r="E9350" s="1" t="s">
        <v>1884</v>
      </c>
      <c r="F9350" s="1" t="s">
        <v>236</v>
      </c>
      <c r="G9350" s="1" t="s">
        <v>208</v>
      </c>
      <c r="H9350" s="1" t="s">
        <v>240</v>
      </c>
    </row>
    <row r="9351" spans="1:8" x14ac:dyDescent="0.25">
      <c r="A9351" s="1">
        <v>470350</v>
      </c>
      <c r="B9351" s="1" t="s">
        <v>1533</v>
      </c>
      <c r="C9351" s="1">
        <v>118408852</v>
      </c>
      <c r="D9351" s="1">
        <v>350</v>
      </c>
      <c r="E9351" s="1" t="s">
        <v>1885</v>
      </c>
      <c r="F9351" s="1" t="s">
        <v>236</v>
      </c>
      <c r="G9351" s="1" t="s">
        <v>208</v>
      </c>
      <c r="H9351" s="1" t="s">
        <v>240</v>
      </c>
    </row>
    <row r="9352" spans="1:8" x14ac:dyDescent="0.25">
      <c r="A9352" s="1">
        <v>470351</v>
      </c>
      <c r="B9352" s="1" t="s">
        <v>1533</v>
      </c>
      <c r="C9352" s="1">
        <v>118409203</v>
      </c>
      <c r="D9352" s="1">
        <v>351</v>
      </c>
      <c r="E9352" s="1" t="s">
        <v>1886</v>
      </c>
      <c r="F9352" s="1" t="s">
        <v>236</v>
      </c>
      <c r="G9352" s="1" t="s">
        <v>208</v>
      </c>
      <c r="H9352" s="1" t="s">
        <v>240</v>
      </c>
    </row>
    <row r="9353" spans="1:8" x14ac:dyDescent="0.25">
      <c r="A9353" s="1">
        <v>470352</v>
      </c>
      <c r="B9353" s="1" t="s">
        <v>1533</v>
      </c>
      <c r="C9353" s="1">
        <v>118409302</v>
      </c>
      <c r="D9353" s="1">
        <v>352</v>
      </c>
      <c r="E9353" s="1" t="s">
        <v>1887</v>
      </c>
      <c r="F9353" s="1" t="s">
        <v>236</v>
      </c>
      <c r="G9353" s="1" t="s">
        <v>208</v>
      </c>
      <c r="H9353" s="1" t="s">
        <v>240</v>
      </c>
    </row>
    <row r="9354" spans="1:8" x14ac:dyDescent="0.25">
      <c r="A9354" s="1">
        <v>470353</v>
      </c>
      <c r="B9354" s="1" t="s">
        <v>1533</v>
      </c>
      <c r="C9354" s="1">
        <v>118667503</v>
      </c>
      <c r="D9354" s="1">
        <v>353</v>
      </c>
      <c r="E9354" s="1" t="s">
        <v>1888</v>
      </c>
      <c r="F9354" s="1" t="s">
        <v>236</v>
      </c>
      <c r="G9354" s="1" t="s">
        <v>209</v>
      </c>
      <c r="H9354" s="1" t="s">
        <v>240</v>
      </c>
    </row>
    <row r="9355" spans="1:8" x14ac:dyDescent="0.25">
      <c r="A9355" s="1">
        <v>470354</v>
      </c>
      <c r="B9355" s="1" t="s">
        <v>1533</v>
      </c>
      <c r="C9355" s="1">
        <v>119350303</v>
      </c>
      <c r="D9355" s="1">
        <v>354</v>
      </c>
      <c r="E9355" s="1" t="s">
        <v>1889</v>
      </c>
      <c r="F9355" s="1" t="s">
        <v>236</v>
      </c>
      <c r="G9355" s="1" t="s">
        <v>210</v>
      </c>
      <c r="H9355" s="1" t="s">
        <v>240</v>
      </c>
    </row>
    <row r="9356" spans="1:8" x14ac:dyDescent="0.25">
      <c r="A9356" s="1">
        <v>470355</v>
      </c>
      <c r="B9356" s="1" t="s">
        <v>1533</v>
      </c>
      <c r="C9356" s="1">
        <v>119351303</v>
      </c>
      <c r="D9356" s="1">
        <v>355</v>
      </c>
      <c r="E9356" s="1" t="s">
        <v>1890</v>
      </c>
      <c r="F9356" s="1" t="s">
        <v>236</v>
      </c>
      <c r="G9356" s="1" t="s">
        <v>210</v>
      </c>
      <c r="H9356" s="1" t="s">
        <v>240</v>
      </c>
    </row>
    <row r="9357" spans="1:8" x14ac:dyDescent="0.25">
      <c r="A9357" s="1">
        <v>470356</v>
      </c>
      <c r="B9357" s="1" t="s">
        <v>1533</v>
      </c>
      <c r="C9357" s="1">
        <v>119352203</v>
      </c>
      <c r="D9357" s="1">
        <v>356</v>
      </c>
      <c r="E9357" s="1" t="s">
        <v>1891</v>
      </c>
      <c r="F9357" s="1" t="s">
        <v>236</v>
      </c>
      <c r="G9357" s="1" t="s">
        <v>210</v>
      </c>
      <c r="H9357" s="1" t="s">
        <v>240</v>
      </c>
    </row>
    <row r="9358" spans="1:8" x14ac:dyDescent="0.25">
      <c r="A9358" s="1">
        <v>470357</v>
      </c>
      <c r="B9358" s="1" t="s">
        <v>1533</v>
      </c>
      <c r="C9358" s="1">
        <v>119354603</v>
      </c>
      <c r="D9358" s="1">
        <v>357</v>
      </c>
      <c r="E9358" s="1" t="s">
        <v>1892</v>
      </c>
      <c r="F9358" s="1" t="s">
        <v>236</v>
      </c>
      <c r="G9358" s="1" t="s">
        <v>210</v>
      </c>
      <c r="H9358" s="1" t="s">
        <v>240</v>
      </c>
    </row>
    <row r="9359" spans="1:8" x14ac:dyDescent="0.25">
      <c r="A9359" s="1">
        <v>470358</v>
      </c>
      <c r="B9359" s="1" t="s">
        <v>1533</v>
      </c>
      <c r="C9359" s="1">
        <v>119355503</v>
      </c>
      <c r="D9359" s="1">
        <v>358</v>
      </c>
      <c r="E9359" s="1" t="s">
        <v>1893</v>
      </c>
      <c r="F9359" s="1" t="s">
        <v>236</v>
      </c>
      <c r="G9359" s="1" t="s">
        <v>210</v>
      </c>
      <c r="H9359" s="1" t="s">
        <v>240</v>
      </c>
    </row>
    <row r="9360" spans="1:8" x14ac:dyDescent="0.25">
      <c r="A9360" s="1">
        <v>470359</v>
      </c>
      <c r="B9360" s="1" t="s">
        <v>1533</v>
      </c>
      <c r="C9360" s="1">
        <v>119356503</v>
      </c>
      <c r="D9360" s="1">
        <v>359</v>
      </c>
      <c r="E9360" s="1" t="s">
        <v>1894</v>
      </c>
      <c r="F9360" s="1" t="s">
        <v>236</v>
      </c>
      <c r="G9360" s="1" t="s">
        <v>210</v>
      </c>
      <c r="H9360" s="1" t="s">
        <v>240</v>
      </c>
    </row>
    <row r="9361" spans="1:8" x14ac:dyDescent="0.25">
      <c r="A9361" s="1">
        <v>470360</v>
      </c>
      <c r="B9361" s="1" t="s">
        <v>1533</v>
      </c>
      <c r="C9361" s="1">
        <v>119356603</v>
      </c>
      <c r="D9361" s="1">
        <v>360</v>
      </c>
      <c r="E9361" s="1" t="s">
        <v>1895</v>
      </c>
      <c r="F9361" s="1" t="s">
        <v>236</v>
      </c>
      <c r="G9361" s="1" t="s">
        <v>210</v>
      </c>
      <c r="H9361" s="1" t="s">
        <v>240</v>
      </c>
    </row>
    <row r="9362" spans="1:8" x14ac:dyDescent="0.25">
      <c r="A9362" s="1">
        <v>470361</v>
      </c>
      <c r="B9362" s="1" t="s">
        <v>1533</v>
      </c>
      <c r="C9362" s="1">
        <v>119357003</v>
      </c>
      <c r="D9362" s="1">
        <v>361</v>
      </c>
      <c r="E9362" s="1" t="s">
        <v>1896</v>
      </c>
      <c r="F9362" s="1" t="s">
        <v>236</v>
      </c>
      <c r="G9362" s="1" t="s">
        <v>210</v>
      </c>
      <c r="H9362" s="1" t="s">
        <v>240</v>
      </c>
    </row>
    <row r="9363" spans="1:8" x14ac:dyDescent="0.25">
      <c r="A9363" s="1">
        <v>470362</v>
      </c>
      <c r="B9363" s="1" t="s">
        <v>1533</v>
      </c>
      <c r="C9363" s="1">
        <v>119357402</v>
      </c>
      <c r="D9363" s="1">
        <v>362</v>
      </c>
      <c r="E9363" s="1" t="s">
        <v>1897</v>
      </c>
      <c r="F9363" s="1" t="s">
        <v>236</v>
      </c>
      <c r="G9363" s="1" t="s">
        <v>210</v>
      </c>
      <c r="H9363" s="1" t="s">
        <v>240</v>
      </c>
    </row>
    <row r="9364" spans="1:8" x14ac:dyDescent="0.25">
      <c r="A9364" s="1">
        <v>470363</v>
      </c>
      <c r="B9364" s="1" t="s">
        <v>1533</v>
      </c>
      <c r="C9364" s="1">
        <v>119358403</v>
      </c>
      <c r="D9364" s="1">
        <v>363</v>
      </c>
      <c r="E9364" s="1" t="s">
        <v>1898</v>
      </c>
      <c r="F9364" s="1" t="s">
        <v>236</v>
      </c>
      <c r="G9364" s="1" t="s">
        <v>210</v>
      </c>
      <c r="H9364" s="1" t="s">
        <v>240</v>
      </c>
    </row>
    <row r="9365" spans="1:8" x14ac:dyDescent="0.25">
      <c r="A9365" s="1">
        <v>470364</v>
      </c>
      <c r="B9365" s="1" t="s">
        <v>1533</v>
      </c>
      <c r="C9365" s="1">
        <v>119581003</v>
      </c>
      <c r="D9365" s="1">
        <v>364</v>
      </c>
      <c r="E9365" s="1" t="s">
        <v>1899</v>
      </c>
      <c r="F9365" s="1" t="s">
        <v>236</v>
      </c>
      <c r="G9365" s="1" t="s">
        <v>211</v>
      </c>
      <c r="H9365" s="1" t="s">
        <v>240</v>
      </c>
    </row>
    <row r="9366" spans="1:8" x14ac:dyDescent="0.25">
      <c r="A9366" s="1">
        <v>470365</v>
      </c>
      <c r="B9366" s="1" t="s">
        <v>1533</v>
      </c>
      <c r="C9366" s="1">
        <v>119582503</v>
      </c>
      <c r="D9366" s="1">
        <v>365</v>
      </c>
      <c r="E9366" s="1" t="s">
        <v>1900</v>
      </c>
      <c r="F9366" s="1" t="s">
        <v>236</v>
      </c>
      <c r="G9366" s="1" t="s">
        <v>211</v>
      </c>
      <c r="H9366" s="1" t="s">
        <v>240</v>
      </c>
    </row>
    <row r="9367" spans="1:8" x14ac:dyDescent="0.25">
      <c r="A9367" s="1">
        <v>470366</v>
      </c>
      <c r="B9367" s="1" t="s">
        <v>1533</v>
      </c>
      <c r="C9367" s="1">
        <v>119583003</v>
      </c>
      <c r="D9367" s="1">
        <v>366</v>
      </c>
      <c r="E9367" s="1" t="s">
        <v>1901</v>
      </c>
      <c r="F9367" s="1" t="s">
        <v>236</v>
      </c>
      <c r="G9367" s="1" t="s">
        <v>211</v>
      </c>
      <c r="H9367" s="1" t="s">
        <v>240</v>
      </c>
    </row>
    <row r="9368" spans="1:8" x14ac:dyDescent="0.25">
      <c r="A9368" s="1">
        <v>470367</v>
      </c>
      <c r="B9368" s="1" t="s">
        <v>1533</v>
      </c>
      <c r="C9368" s="1">
        <v>119584503</v>
      </c>
      <c r="D9368" s="1">
        <v>367</v>
      </c>
      <c r="E9368" s="1" t="s">
        <v>1902</v>
      </c>
      <c r="F9368" s="1" t="s">
        <v>236</v>
      </c>
      <c r="G9368" s="1" t="s">
        <v>211</v>
      </c>
      <c r="H9368" s="1" t="s">
        <v>240</v>
      </c>
    </row>
    <row r="9369" spans="1:8" x14ac:dyDescent="0.25">
      <c r="A9369" s="1">
        <v>470368</v>
      </c>
      <c r="B9369" s="1" t="s">
        <v>1533</v>
      </c>
      <c r="C9369" s="1">
        <v>119584603</v>
      </c>
      <c r="D9369" s="1">
        <v>368</v>
      </c>
      <c r="E9369" s="1" t="s">
        <v>1903</v>
      </c>
      <c r="F9369" s="1" t="s">
        <v>236</v>
      </c>
      <c r="G9369" s="1" t="s">
        <v>211</v>
      </c>
      <c r="H9369" s="1" t="s">
        <v>240</v>
      </c>
    </row>
    <row r="9370" spans="1:8" x14ac:dyDescent="0.25">
      <c r="A9370" s="1">
        <v>470369</v>
      </c>
      <c r="B9370" s="1" t="s">
        <v>1533</v>
      </c>
      <c r="C9370" s="1">
        <v>119586503</v>
      </c>
      <c r="D9370" s="1">
        <v>369</v>
      </c>
      <c r="E9370" s="1" t="s">
        <v>1904</v>
      </c>
      <c r="F9370" s="1" t="s">
        <v>236</v>
      </c>
      <c r="G9370" s="1" t="s">
        <v>211</v>
      </c>
      <c r="H9370" s="1" t="s">
        <v>240</v>
      </c>
    </row>
    <row r="9371" spans="1:8" x14ac:dyDescent="0.25">
      <c r="A9371" s="1">
        <v>470370</v>
      </c>
      <c r="B9371" s="1" t="s">
        <v>1533</v>
      </c>
      <c r="C9371" s="1">
        <v>119648303</v>
      </c>
      <c r="D9371" s="1">
        <v>370</v>
      </c>
      <c r="E9371" s="1" t="s">
        <v>1905</v>
      </c>
      <c r="F9371" s="1" t="s">
        <v>236</v>
      </c>
      <c r="G9371" s="1" t="s">
        <v>213</v>
      </c>
      <c r="H9371" s="1" t="s">
        <v>240</v>
      </c>
    </row>
    <row r="9372" spans="1:8" x14ac:dyDescent="0.25">
      <c r="A9372" s="1">
        <v>470371</v>
      </c>
      <c r="B9372" s="1" t="s">
        <v>1533</v>
      </c>
      <c r="C9372" s="1">
        <v>119648703</v>
      </c>
      <c r="D9372" s="1">
        <v>371</v>
      </c>
      <c r="E9372" s="1" t="s">
        <v>1906</v>
      </c>
      <c r="F9372" s="1" t="s">
        <v>236</v>
      </c>
      <c r="G9372" s="1" t="s">
        <v>213</v>
      </c>
      <c r="H9372" s="1" t="s">
        <v>240</v>
      </c>
    </row>
    <row r="9373" spans="1:8" x14ac:dyDescent="0.25">
      <c r="A9373" s="1">
        <v>470372</v>
      </c>
      <c r="B9373" s="1" t="s">
        <v>1533</v>
      </c>
      <c r="C9373" s="1">
        <v>119648903</v>
      </c>
      <c r="D9373" s="1">
        <v>372</v>
      </c>
      <c r="E9373" s="1" t="s">
        <v>1907</v>
      </c>
      <c r="F9373" s="1" t="s">
        <v>236</v>
      </c>
      <c r="G9373" s="1" t="s">
        <v>213</v>
      </c>
      <c r="H9373" s="1" t="s">
        <v>240</v>
      </c>
    </row>
    <row r="9374" spans="1:8" x14ac:dyDescent="0.25">
      <c r="A9374" s="1">
        <v>470373</v>
      </c>
      <c r="B9374" s="1" t="s">
        <v>1533</v>
      </c>
      <c r="C9374" s="1">
        <v>119665003</v>
      </c>
      <c r="D9374" s="1">
        <v>373</v>
      </c>
      <c r="E9374" s="1" t="s">
        <v>1908</v>
      </c>
      <c r="F9374" s="1" t="s">
        <v>236</v>
      </c>
      <c r="G9374" s="1" t="s">
        <v>209</v>
      </c>
      <c r="H9374" s="1" t="s">
        <v>240</v>
      </c>
    </row>
    <row r="9375" spans="1:8" x14ac:dyDescent="0.25">
      <c r="A9375" s="1">
        <v>470374</v>
      </c>
      <c r="B9375" s="1" t="s">
        <v>1533</v>
      </c>
      <c r="C9375" s="1">
        <v>120452003</v>
      </c>
      <c r="D9375" s="1">
        <v>374</v>
      </c>
      <c r="E9375" s="1" t="s">
        <v>1909</v>
      </c>
      <c r="F9375" s="1" t="s">
        <v>236</v>
      </c>
      <c r="G9375" s="1" t="s">
        <v>214</v>
      </c>
      <c r="H9375" s="1" t="s">
        <v>240</v>
      </c>
    </row>
    <row r="9376" spans="1:8" x14ac:dyDescent="0.25">
      <c r="A9376" s="1">
        <v>470375</v>
      </c>
      <c r="B9376" s="1" t="s">
        <v>1533</v>
      </c>
      <c r="C9376" s="1">
        <v>120455203</v>
      </c>
      <c r="D9376" s="1">
        <v>375</v>
      </c>
      <c r="E9376" s="1" t="s">
        <v>1910</v>
      </c>
      <c r="F9376" s="1" t="s">
        <v>236</v>
      </c>
      <c r="G9376" s="1" t="s">
        <v>214</v>
      </c>
      <c r="H9376" s="1" t="s">
        <v>240</v>
      </c>
    </row>
    <row r="9377" spans="1:8" x14ac:dyDescent="0.25">
      <c r="A9377" s="1">
        <v>470376</v>
      </c>
      <c r="B9377" s="1" t="s">
        <v>1533</v>
      </c>
      <c r="C9377" s="1">
        <v>120455403</v>
      </c>
      <c r="D9377" s="1">
        <v>376</v>
      </c>
      <c r="E9377" s="1" t="s">
        <v>1911</v>
      </c>
      <c r="F9377" s="1" t="s">
        <v>236</v>
      </c>
      <c r="G9377" s="1" t="s">
        <v>214</v>
      </c>
      <c r="H9377" s="1" t="s">
        <v>240</v>
      </c>
    </row>
    <row r="9378" spans="1:8" x14ac:dyDescent="0.25">
      <c r="A9378" s="1">
        <v>470377</v>
      </c>
      <c r="B9378" s="1" t="s">
        <v>1533</v>
      </c>
      <c r="C9378" s="1">
        <v>120456003</v>
      </c>
      <c r="D9378" s="1">
        <v>377</v>
      </c>
      <c r="E9378" s="1" t="s">
        <v>1912</v>
      </c>
      <c r="F9378" s="1" t="s">
        <v>236</v>
      </c>
      <c r="G9378" s="1" t="s">
        <v>214</v>
      </c>
      <c r="H9378" s="1" t="s">
        <v>240</v>
      </c>
    </row>
    <row r="9379" spans="1:8" x14ac:dyDescent="0.25">
      <c r="A9379" s="1">
        <v>470378</v>
      </c>
      <c r="B9379" s="1" t="s">
        <v>1533</v>
      </c>
      <c r="C9379" s="1">
        <v>120480803</v>
      </c>
      <c r="D9379" s="1">
        <v>378</v>
      </c>
      <c r="E9379" s="1" t="s">
        <v>1913</v>
      </c>
      <c r="F9379" s="1" t="s">
        <v>235</v>
      </c>
      <c r="G9379" s="1" t="s">
        <v>215</v>
      </c>
      <c r="H9379" s="1" t="s">
        <v>240</v>
      </c>
    </row>
    <row r="9380" spans="1:8" x14ac:dyDescent="0.25">
      <c r="A9380" s="1">
        <v>470379</v>
      </c>
      <c r="B9380" s="1" t="s">
        <v>1533</v>
      </c>
      <c r="C9380" s="1">
        <v>120481002</v>
      </c>
      <c r="D9380" s="1">
        <v>379</v>
      </c>
      <c r="E9380" s="1" t="s">
        <v>1914</v>
      </c>
      <c r="F9380" s="1" t="s">
        <v>235</v>
      </c>
      <c r="G9380" s="1" t="s">
        <v>215</v>
      </c>
      <c r="H9380" s="1" t="s">
        <v>240</v>
      </c>
    </row>
    <row r="9381" spans="1:8" x14ac:dyDescent="0.25">
      <c r="A9381" s="1">
        <v>470380</v>
      </c>
      <c r="B9381" s="1" t="s">
        <v>1533</v>
      </c>
      <c r="C9381" s="1">
        <v>120483302</v>
      </c>
      <c r="D9381" s="1">
        <v>380</v>
      </c>
      <c r="E9381" s="1" t="s">
        <v>1915</v>
      </c>
      <c r="F9381" s="1" t="s">
        <v>235</v>
      </c>
      <c r="G9381" s="1" t="s">
        <v>215</v>
      </c>
      <c r="H9381" s="1" t="s">
        <v>240</v>
      </c>
    </row>
    <row r="9382" spans="1:8" x14ac:dyDescent="0.25">
      <c r="A9382" s="1">
        <v>470381</v>
      </c>
      <c r="B9382" s="1" t="s">
        <v>1533</v>
      </c>
      <c r="C9382" s="1">
        <v>120484803</v>
      </c>
      <c r="D9382" s="1">
        <v>381</v>
      </c>
      <c r="E9382" s="1" t="s">
        <v>1916</v>
      </c>
      <c r="F9382" s="1" t="s">
        <v>235</v>
      </c>
      <c r="G9382" s="1" t="s">
        <v>215</v>
      </c>
      <c r="H9382" s="1" t="s">
        <v>240</v>
      </c>
    </row>
    <row r="9383" spans="1:8" x14ac:dyDescent="0.25">
      <c r="A9383" s="1">
        <v>470382</v>
      </c>
      <c r="B9383" s="1" t="s">
        <v>1533</v>
      </c>
      <c r="C9383" s="1">
        <v>120484903</v>
      </c>
      <c r="D9383" s="1">
        <v>382</v>
      </c>
      <c r="E9383" s="1" t="s">
        <v>1917</v>
      </c>
      <c r="F9383" s="1" t="s">
        <v>235</v>
      </c>
      <c r="G9383" s="1" t="s">
        <v>215</v>
      </c>
      <c r="H9383" s="1" t="s">
        <v>240</v>
      </c>
    </row>
    <row r="9384" spans="1:8" x14ac:dyDescent="0.25">
      <c r="A9384" s="1">
        <v>470383</v>
      </c>
      <c r="B9384" s="1" t="s">
        <v>1533</v>
      </c>
      <c r="C9384" s="1">
        <v>120485603</v>
      </c>
      <c r="D9384" s="1">
        <v>383</v>
      </c>
      <c r="E9384" s="1" t="s">
        <v>1918</v>
      </c>
      <c r="F9384" s="1" t="s">
        <v>235</v>
      </c>
      <c r="G9384" s="1" t="s">
        <v>215</v>
      </c>
      <c r="H9384" s="1" t="s">
        <v>240</v>
      </c>
    </row>
    <row r="9385" spans="1:8" x14ac:dyDescent="0.25">
      <c r="A9385" s="1">
        <v>470384</v>
      </c>
      <c r="B9385" s="1" t="s">
        <v>1533</v>
      </c>
      <c r="C9385" s="1">
        <v>120486003</v>
      </c>
      <c r="D9385" s="1">
        <v>384</v>
      </c>
      <c r="E9385" s="1" t="s">
        <v>1919</v>
      </c>
      <c r="F9385" s="1" t="s">
        <v>235</v>
      </c>
      <c r="G9385" s="1" t="s">
        <v>215</v>
      </c>
      <c r="H9385" s="1" t="s">
        <v>240</v>
      </c>
    </row>
    <row r="9386" spans="1:8" x14ac:dyDescent="0.25">
      <c r="A9386" s="1">
        <v>470385</v>
      </c>
      <c r="B9386" s="1" t="s">
        <v>1533</v>
      </c>
      <c r="C9386" s="1">
        <v>120488603</v>
      </c>
      <c r="D9386" s="1">
        <v>385</v>
      </c>
      <c r="E9386" s="1" t="s">
        <v>1920</v>
      </c>
      <c r="F9386" s="1" t="s">
        <v>235</v>
      </c>
      <c r="G9386" s="1" t="s">
        <v>215</v>
      </c>
      <c r="H9386" s="1" t="s">
        <v>240</v>
      </c>
    </row>
    <row r="9387" spans="1:8" x14ac:dyDescent="0.25">
      <c r="A9387" s="1">
        <v>470386</v>
      </c>
      <c r="B9387" s="1" t="s">
        <v>1533</v>
      </c>
      <c r="C9387" s="1">
        <v>120522003</v>
      </c>
      <c r="D9387" s="1">
        <v>386</v>
      </c>
      <c r="E9387" s="1" t="s">
        <v>1921</v>
      </c>
      <c r="F9387" s="1" t="s">
        <v>236</v>
      </c>
      <c r="G9387" s="1" t="s">
        <v>212</v>
      </c>
      <c r="H9387" s="1" t="s">
        <v>240</v>
      </c>
    </row>
    <row r="9388" spans="1:8" x14ac:dyDescent="0.25">
      <c r="A9388" s="1">
        <v>470387</v>
      </c>
      <c r="B9388" s="1" t="s">
        <v>1533</v>
      </c>
      <c r="C9388" s="1">
        <v>121135003</v>
      </c>
      <c r="D9388" s="1">
        <v>387</v>
      </c>
      <c r="E9388" s="1" t="s">
        <v>1922</v>
      </c>
      <c r="F9388" s="1" t="s">
        <v>235</v>
      </c>
      <c r="G9388" s="1" t="s">
        <v>216</v>
      </c>
      <c r="H9388" s="1" t="s">
        <v>240</v>
      </c>
    </row>
    <row r="9389" spans="1:8" x14ac:dyDescent="0.25">
      <c r="A9389" s="1">
        <v>470388</v>
      </c>
      <c r="B9389" s="1" t="s">
        <v>1533</v>
      </c>
      <c r="C9389" s="1">
        <v>121135503</v>
      </c>
      <c r="D9389" s="1">
        <v>388</v>
      </c>
      <c r="E9389" s="1" t="s">
        <v>1923</v>
      </c>
      <c r="F9389" s="1" t="s">
        <v>235</v>
      </c>
      <c r="G9389" s="1" t="s">
        <v>216</v>
      </c>
      <c r="H9389" s="1" t="s">
        <v>240</v>
      </c>
    </row>
    <row r="9390" spans="1:8" x14ac:dyDescent="0.25">
      <c r="A9390" s="1">
        <v>470389</v>
      </c>
      <c r="B9390" s="1" t="s">
        <v>1533</v>
      </c>
      <c r="C9390" s="1">
        <v>121136503</v>
      </c>
      <c r="D9390" s="1">
        <v>389</v>
      </c>
      <c r="E9390" s="1" t="s">
        <v>1924</v>
      </c>
      <c r="F9390" s="1" t="s">
        <v>235</v>
      </c>
      <c r="G9390" s="1" t="s">
        <v>216</v>
      </c>
      <c r="H9390" s="1" t="s">
        <v>240</v>
      </c>
    </row>
    <row r="9391" spans="1:8" x14ac:dyDescent="0.25">
      <c r="A9391" s="1">
        <v>470390</v>
      </c>
      <c r="B9391" s="1" t="s">
        <v>1533</v>
      </c>
      <c r="C9391" s="1">
        <v>121136603</v>
      </c>
      <c r="D9391" s="1">
        <v>390</v>
      </c>
      <c r="E9391" s="1" t="s">
        <v>1925</v>
      </c>
      <c r="F9391" s="1" t="s">
        <v>235</v>
      </c>
      <c r="G9391" s="1" t="s">
        <v>216</v>
      </c>
      <c r="H9391" s="1" t="s">
        <v>240</v>
      </c>
    </row>
    <row r="9392" spans="1:8" x14ac:dyDescent="0.25">
      <c r="A9392" s="1">
        <v>470391</v>
      </c>
      <c r="B9392" s="1" t="s">
        <v>1533</v>
      </c>
      <c r="C9392" s="1">
        <v>121139004</v>
      </c>
      <c r="D9392" s="1">
        <v>391</v>
      </c>
      <c r="E9392" s="1" t="s">
        <v>1926</v>
      </c>
      <c r="F9392" s="1" t="s">
        <v>235</v>
      </c>
      <c r="G9392" s="1" t="s">
        <v>216</v>
      </c>
      <c r="H9392" s="1" t="s">
        <v>240</v>
      </c>
    </row>
    <row r="9393" spans="1:8" x14ac:dyDescent="0.25">
      <c r="A9393" s="1">
        <v>470392</v>
      </c>
      <c r="B9393" s="1" t="s">
        <v>1533</v>
      </c>
      <c r="C9393" s="1">
        <v>121390302</v>
      </c>
      <c r="D9393" s="1">
        <v>392</v>
      </c>
      <c r="E9393" s="1" t="s">
        <v>1927</v>
      </c>
      <c r="F9393" s="1" t="s">
        <v>235</v>
      </c>
      <c r="G9393" s="1" t="s">
        <v>217</v>
      </c>
      <c r="H9393" s="1" t="s">
        <v>240</v>
      </c>
    </row>
    <row r="9394" spans="1:8" x14ac:dyDescent="0.25">
      <c r="A9394" s="1">
        <v>470393</v>
      </c>
      <c r="B9394" s="1" t="s">
        <v>1533</v>
      </c>
      <c r="C9394" s="1">
        <v>121391303</v>
      </c>
      <c r="D9394" s="1">
        <v>393</v>
      </c>
      <c r="E9394" s="1" t="s">
        <v>1928</v>
      </c>
      <c r="F9394" s="1" t="s">
        <v>235</v>
      </c>
      <c r="G9394" s="1" t="s">
        <v>217</v>
      </c>
      <c r="H9394" s="1" t="s">
        <v>240</v>
      </c>
    </row>
    <row r="9395" spans="1:8" x14ac:dyDescent="0.25">
      <c r="A9395" s="1">
        <v>470394</v>
      </c>
      <c r="B9395" s="1" t="s">
        <v>1533</v>
      </c>
      <c r="C9395" s="1">
        <v>121392303</v>
      </c>
      <c r="D9395" s="1">
        <v>394</v>
      </c>
      <c r="E9395" s="1" t="s">
        <v>1929</v>
      </c>
      <c r="F9395" s="1" t="s">
        <v>235</v>
      </c>
      <c r="G9395" s="1" t="s">
        <v>217</v>
      </c>
      <c r="H9395" s="1" t="s">
        <v>240</v>
      </c>
    </row>
    <row r="9396" spans="1:8" x14ac:dyDescent="0.25">
      <c r="A9396" s="1">
        <v>470395</v>
      </c>
      <c r="B9396" s="1" t="s">
        <v>1533</v>
      </c>
      <c r="C9396" s="1">
        <v>121394503</v>
      </c>
      <c r="D9396" s="1">
        <v>395</v>
      </c>
      <c r="E9396" s="1" t="s">
        <v>1930</v>
      </c>
      <c r="F9396" s="1" t="s">
        <v>235</v>
      </c>
      <c r="G9396" s="1" t="s">
        <v>217</v>
      </c>
      <c r="H9396" s="1" t="s">
        <v>240</v>
      </c>
    </row>
    <row r="9397" spans="1:8" x14ac:dyDescent="0.25">
      <c r="A9397" s="1">
        <v>470396</v>
      </c>
      <c r="B9397" s="1" t="s">
        <v>1533</v>
      </c>
      <c r="C9397" s="1">
        <v>121394603</v>
      </c>
      <c r="D9397" s="1">
        <v>396</v>
      </c>
      <c r="E9397" s="1" t="s">
        <v>1931</v>
      </c>
      <c r="F9397" s="1" t="s">
        <v>235</v>
      </c>
      <c r="G9397" s="1" t="s">
        <v>217</v>
      </c>
      <c r="H9397" s="1" t="s">
        <v>240</v>
      </c>
    </row>
    <row r="9398" spans="1:8" x14ac:dyDescent="0.25">
      <c r="A9398" s="1">
        <v>470397</v>
      </c>
      <c r="B9398" s="1" t="s">
        <v>1533</v>
      </c>
      <c r="C9398" s="1">
        <v>121395103</v>
      </c>
      <c r="D9398" s="1">
        <v>397</v>
      </c>
      <c r="E9398" s="1" t="s">
        <v>1932</v>
      </c>
      <c r="F9398" s="1" t="s">
        <v>235</v>
      </c>
      <c r="G9398" s="1" t="s">
        <v>217</v>
      </c>
      <c r="H9398" s="1" t="s">
        <v>240</v>
      </c>
    </row>
    <row r="9399" spans="1:8" x14ac:dyDescent="0.25">
      <c r="A9399" s="1">
        <v>470398</v>
      </c>
      <c r="B9399" s="1" t="s">
        <v>1533</v>
      </c>
      <c r="C9399" s="1">
        <v>121395603</v>
      </c>
      <c r="D9399" s="1">
        <v>398</v>
      </c>
      <c r="E9399" s="1" t="s">
        <v>1933</v>
      </c>
      <c r="F9399" s="1" t="s">
        <v>235</v>
      </c>
      <c r="G9399" s="1" t="s">
        <v>217</v>
      </c>
      <c r="H9399" s="1" t="s">
        <v>240</v>
      </c>
    </row>
    <row r="9400" spans="1:8" x14ac:dyDescent="0.25">
      <c r="A9400" s="1">
        <v>470399</v>
      </c>
      <c r="B9400" s="1" t="s">
        <v>1533</v>
      </c>
      <c r="C9400" s="1">
        <v>121395703</v>
      </c>
      <c r="D9400" s="1">
        <v>399</v>
      </c>
      <c r="E9400" s="1" t="s">
        <v>1934</v>
      </c>
      <c r="F9400" s="1" t="s">
        <v>235</v>
      </c>
      <c r="G9400" s="1" t="s">
        <v>217</v>
      </c>
      <c r="H9400" s="1" t="s">
        <v>240</v>
      </c>
    </row>
    <row r="9401" spans="1:8" x14ac:dyDescent="0.25">
      <c r="A9401" s="1">
        <v>470400</v>
      </c>
      <c r="B9401" s="1" t="s">
        <v>1533</v>
      </c>
      <c r="C9401" s="1">
        <v>121397803</v>
      </c>
      <c r="D9401" s="1">
        <v>400</v>
      </c>
      <c r="E9401" s="1" t="s">
        <v>1935</v>
      </c>
      <c r="F9401" s="1" t="s">
        <v>235</v>
      </c>
      <c r="G9401" s="1" t="s">
        <v>217</v>
      </c>
      <c r="H9401" s="1" t="s">
        <v>240</v>
      </c>
    </row>
    <row r="9402" spans="1:8" x14ac:dyDescent="0.25">
      <c r="A9402" s="1">
        <v>470401</v>
      </c>
      <c r="B9402" s="1" t="s">
        <v>1533</v>
      </c>
      <c r="C9402" s="1">
        <v>122091002</v>
      </c>
      <c r="D9402" s="1">
        <v>401</v>
      </c>
      <c r="E9402" s="1" t="s">
        <v>1936</v>
      </c>
      <c r="F9402" s="1" t="s">
        <v>237</v>
      </c>
      <c r="G9402" s="1" t="s">
        <v>218</v>
      </c>
      <c r="H9402" s="1" t="s">
        <v>240</v>
      </c>
    </row>
    <row r="9403" spans="1:8" x14ac:dyDescent="0.25">
      <c r="A9403" s="1">
        <v>470402</v>
      </c>
      <c r="B9403" s="1" t="s">
        <v>1533</v>
      </c>
      <c r="C9403" s="1">
        <v>122091303</v>
      </c>
      <c r="D9403" s="1">
        <v>402</v>
      </c>
      <c r="E9403" s="1" t="s">
        <v>1937</v>
      </c>
      <c r="F9403" s="1" t="s">
        <v>237</v>
      </c>
      <c r="G9403" s="1" t="s">
        <v>218</v>
      </c>
      <c r="H9403" s="1" t="s">
        <v>240</v>
      </c>
    </row>
    <row r="9404" spans="1:8" x14ac:dyDescent="0.25">
      <c r="A9404" s="1">
        <v>470403</v>
      </c>
      <c r="B9404" s="1" t="s">
        <v>1533</v>
      </c>
      <c r="C9404" s="1">
        <v>122091352</v>
      </c>
      <c r="D9404" s="1">
        <v>403</v>
      </c>
      <c r="E9404" s="1" t="s">
        <v>1938</v>
      </c>
      <c r="F9404" s="1" t="s">
        <v>237</v>
      </c>
      <c r="G9404" s="1" t="s">
        <v>218</v>
      </c>
      <c r="H9404" s="1" t="s">
        <v>240</v>
      </c>
    </row>
    <row r="9405" spans="1:8" x14ac:dyDescent="0.25">
      <c r="A9405" s="1">
        <v>470404</v>
      </c>
      <c r="B9405" s="1" t="s">
        <v>1533</v>
      </c>
      <c r="C9405" s="1">
        <v>122092002</v>
      </c>
      <c r="D9405" s="1">
        <v>404</v>
      </c>
      <c r="E9405" s="1" t="s">
        <v>1939</v>
      </c>
      <c r="F9405" s="1" t="s">
        <v>237</v>
      </c>
      <c r="G9405" s="1" t="s">
        <v>218</v>
      </c>
      <c r="H9405" s="1" t="s">
        <v>240</v>
      </c>
    </row>
    <row r="9406" spans="1:8" x14ac:dyDescent="0.25">
      <c r="A9406" s="1">
        <v>470405</v>
      </c>
      <c r="B9406" s="1" t="s">
        <v>1533</v>
      </c>
      <c r="C9406" s="1">
        <v>122092102</v>
      </c>
      <c r="D9406" s="1">
        <v>405</v>
      </c>
      <c r="E9406" s="1" t="s">
        <v>1940</v>
      </c>
      <c r="F9406" s="1" t="s">
        <v>237</v>
      </c>
      <c r="G9406" s="1" t="s">
        <v>218</v>
      </c>
      <c r="H9406" s="1" t="s">
        <v>240</v>
      </c>
    </row>
    <row r="9407" spans="1:8" x14ac:dyDescent="0.25">
      <c r="A9407" s="1">
        <v>470406</v>
      </c>
      <c r="B9407" s="1" t="s">
        <v>1533</v>
      </c>
      <c r="C9407" s="1">
        <v>122092353</v>
      </c>
      <c r="D9407" s="1">
        <v>406</v>
      </c>
      <c r="E9407" s="1" t="s">
        <v>1941</v>
      </c>
      <c r="F9407" s="1" t="s">
        <v>237</v>
      </c>
      <c r="G9407" s="1" t="s">
        <v>218</v>
      </c>
      <c r="H9407" s="1" t="s">
        <v>240</v>
      </c>
    </row>
    <row r="9408" spans="1:8" x14ac:dyDescent="0.25">
      <c r="A9408" s="1">
        <v>470407</v>
      </c>
      <c r="B9408" s="1" t="s">
        <v>1533</v>
      </c>
      <c r="C9408" s="1">
        <v>122097203</v>
      </c>
      <c r="D9408" s="1">
        <v>407</v>
      </c>
      <c r="E9408" s="1" t="s">
        <v>1942</v>
      </c>
      <c r="F9408" s="1" t="s">
        <v>237</v>
      </c>
      <c r="G9408" s="1" t="s">
        <v>218</v>
      </c>
      <c r="H9408" s="1" t="s">
        <v>240</v>
      </c>
    </row>
    <row r="9409" spans="1:8" x14ac:dyDescent="0.25">
      <c r="A9409" s="1">
        <v>470408</v>
      </c>
      <c r="B9409" s="1" t="s">
        <v>1533</v>
      </c>
      <c r="C9409" s="1">
        <v>122097502</v>
      </c>
      <c r="D9409" s="1">
        <v>408</v>
      </c>
      <c r="E9409" s="1" t="s">
        <v>1943</v>
      </c>
      <c r="F9409" s="1" t="s">
        <v>237</v>
      </c>
      <c r="G9409" s="1" t="s">
        <v>218</v>
      </c>
      <c r="H9409" s="1" t="s">
        <v>240</v>
      </c>
    </row>
    <row r="9410" spans="1:8" x14ac:dyDescent="0.25">
      <c r="A9410" s="1">
        <v>470409</v>
      </c>
      <c r="B9410" s="1" t="s">
        <v>1533</v>
      </c>
      <c r="C9410" s="1">
        <v>122097604</v>
      </c>
      <c r="D9410" s="1">
        <v>409</v>
      </c>
      <c r="E9410" s="1" t="s">
        <v>1944</v>
      </c>
      <c r="F9410" s="1" t="s">
        <v>237</v>
      </c>
      <c r="G9410" s="1" t="s">
        <v>218</v>
      </c>
      <c r="H9410" s="1" t="s">
        <v>240</v>
      </c>
    </row>
    <row r="9411" spans="1:8" x14ac:dyDescent="0.25">
      <c r="A9411" s="1">
        <v>470410</v>
      </c>
      <c r="B9411" s="1" t="s">
        <v>1533</v>
      </c>
      <c r="C9411" s="1">
        <v>122098003</v>
      </c>
      <c r="D9411" s="1">
        <v>410</v>
      </c>
      <c r="E9411" s="1" t="s">
        <v>1945</v>
      </c>
      <c r="F9411" s="1" t="s">
        <v>237</v>
      </c>
      <c r="G9411" s="1" t="s">
        <v>218</v>
      </c>
      <c r="H9411" s="1" t="s">
        <v>240</v>
      </c>
    </row>
    <row r="9412" spans="1:8" x14ac:dyDescent="0.25">
      <c r="A9412" s="1">
        <v>470411</v>
      </c>
      <c r="B9412" s="1" t="s">
        <v>1533</v>
      </c>
      <c r="C9412" s="1">
        <v>122098103</v>
      </c>
      <c r="D9412" s="1">
        <v>411</v>
      </c>
      <c r="E9412" s="1" t="s">
        <v>1946</v>
      </c>
      <c r="F9412" s="1" t="s">
        <v>237</v>
      </c>
      <c r="G9412" s="1" t="s">
        <v>218</v>
      </c>
      <c r="H9412" s="1" t="s">
        <v>240</v>
      </c>
    </row>
    <row r="9413" spans="1:8" x14ac:dyDescent="0.25">
      <c r="A9413" s="1">
        <v>470412</v>
      </c>
      <c r="B9413" s="1" t="s">
        <v>1533</v>
      </c>
      <c r="C9413" s="1">
        <v>122098202</v>
      </c>
      <c r="D9413" s="1">
        <v>412</v>
      </c>
      <c r="E9413" s="1" t="s">
        <v>1947</v>
      </c>
      <c r="F9413" s="1" t="s">
        <v>237</v>
      </c>
      <c r="G9413" s="1" t="s">
        <v>218</v>
      </c>
      <c r="H9413" s="1" t="s">
        <v>240</v>
      </c>
    </row>
    <row r="9414" spans="1:8" x14ac:dyDescent="0.25">
      <c r="A9414" s="1">
        <v>470413</v>
      </c>
      <c r="B9414" s="1" t="s">
        <v>1533</v>
      </c>
      <c r="C9414" s="1">
        <v>122098403</v>
      </c>
      <c r="D9414" s="1">
        <v>413</v>
      </c>
      <c r="E9414" s="1" t="s">
        <v>1948</v>
      </c>
      <c r="F9414" s="1" t="s">
        <v>237</v>
      </c>
      <c r="G9414" s="1" t="s">
        <v>218</v>
      </c>
      <c r="H9414" s="1" t="s">
        <v>240</v>
      </c>
    </row>
    <row r="9415" spans="1:8" x14ac:dyDescent="0.25">
      <c r="A9415" s="1">
        <v>470414</v>
      </c>
      <c r="B9415" s="1" t="s">
        <v>1533</v>
      </c>
      <c r="C9415" s="1">
        <v>123460302</v>
      </c>
      <c r="D9415" s="1">
        <v>414</v>
      </c>
      <c r="E9415" s="1" t="s">
        <v>1949</v>
      </c>
      <c r="F9415" s="1" t="s">
        <v>237</v>
      </c>
      <c r="G9415" s="1" t="s">
        <v>219</v>
      </c>
      <c r="H9415" s="1" t="s">
        <v>240</v>
      </c>
    </row>
    <row r="9416" spans="1:8" x14ac:dyDescent="0.25">
      <c r="A9416" s="1">
        <v>470415</v>
      </c>
      <c r="B9416" s="1" t="s">
        <v>1533</v>
      </c>
      <c r="C9416" s="1">
        <v>123460504</v>
      </c>
      <c r="D9416" s="1">
        <v>415</v>
      </c>
      <c r="E9416" s="1" t="s">
        <v>1950</v>
      </c>
      <c r="F9416" s="1" t="s">
        <v>237</v>
      </c>
      <c r="G9416" s="1" t="s">
        <v>219</v>
      </c>
      <c r="H9416" s="1" t="s">
        <v>240</v>
      </c>
    </row>
    <row r="9417" spans="1:8" x14ac:dyDescent="0.25">
      <c r="A9417" s="1">
        <v>470416</v>
      </c>
      <c r="B9417" s="1" t="s">
        <v>1533</v>
      </c>
      <c r="C9417" s="1">
        <v>123461302</v>
      </c>
      <c r="D9417" s="1">
        <v>416</v>
      </c>
      <c r="E9417" s="1" t="s">
        <v>1951</v>
      </c>
      <c r="F9417" s="1" t="s">
        <v>237</v>
      </c>
      <c r="G9417" s="1" t="s">
        <v>219</v>
      </c>
      <c r="H9417" s="1" t="s">
        <v>240</v>
      </c>
    </row>
    <row r="9418" spans="1:8" x14ac:dyDescent="0.25">
      <c r="A9418" s="1">
        <v>470417</v>
      </c>
      <c r="B9418" s="1" t="s">
        <v>1533</v>
      </c>
      <c r="C9418" s="1">
        <v>123461602</v>
      </c>
      <c r="D9418" s="1">
        <v>417</v>
      </c>
      <c r="E9418" s="1" t="s">
        <v>1952</v>
      </c>
      <c r="F9418" s="1" t="s">
        <v>237</v>
      </c>
      <c r="G9418" s="1" t="s">
        <v>219</v>
      </c>
      <c r="H9418" s="1" t="s">
        <v>240</v>
      </c>
    </row>
    <row r="9419" spans="1:8" x14ac:dyDescent="0.25">
      <c r="A9419" s="1">
        <v>470418</v>
      </c>
      <c r="B9419" s="1" t="s">
        <v>1533</v>
      </c>
      <c r="C9419" s="1">
        <v>123463603</v>
      </c>
      <c r="D9419" s="1">
        <v>418</v>
      </c>
      <c r="E9419" s="1" t="s">
        <v>1953</v>
      </c>
      <c r="F9419" s="1" t="s">
        <v>237</v>
      </c>
      <c r="G9419" s="1" t="s">
        <v>219</v>
      </c>
      <c r="H9419" s="1" t="s">
        <v>240</v>
      </c>
    </row>
    <row r="9420" spans="1:8" x14ac:dyDescent="0.25">
      <c r="A9420" s="1">
        <v>470419</v>
      </c>
      <c r="B9420" s="1" t="s">
        <v>1533</v>
      </c>
      <c r="C9420" s="1">
        <v>123463803</v>
      </c>
      <c r="D9420" s="1">
        <v>419</v>
      </c>
      <c r="E9420" s="1" t="s">
        <v>1954</v>
      </c>
      <c r="F9420" s="1" t="s">
        <v>237</v>
      </c>
      <c r="G9420" s="1" t="s">
        <v>219</v>
      </c>
      <c r="H9420" s="1" t="s">
        <v>240</v>
      </c>
    </row>
    <row r="9421" spans="1:8" x14ac:dyDescent="0.25">
      <c r="A9421" s="1">
        <v>470420</v>
      </c>
      <c r="B9421" s="1" t="s">
        <v>1533</v>
      </c>
      <c r="C9421" s="1">
        <v>123464502</v>
      </c>
      <c r="D9421" s="1">
        <v>420</v>
      </c>
      <c r="E9421" s="1" t="s">
        <v>1955</v>
      </c>
      <c r="F9421" s="1" t="s">
        <v>237</v>
      </c>
      <c r="G9421" s="1" t="s">
        <v>219</v>
      </c>
      <c r="H9421" s="1" t="s">
        <v>240</v>
      </c>
    </row>
    <row r="9422" spans="1:8" x14ac:dyDescent="0.25">
      <c r="A9422" s="1">
        <v>470421</v>
      </c>
      <c r="B9422" s="1" t="s">
        <v>1533</v>
      </c>
      <c r="C9422" s="1">
        <v>123464603</v>
      </c>
      <c r="D9422" s="1">
        <v>421</v>
      </c>
      <c r="E9422" s="1" t="s">
        <v>1956</v>
      </c>
      <c r="F9422" s="1" t="s">
        <v>237</v>
      </c>
      <c r="G9422" s="1" t="s">
        <v>219</v>
      </c>
      <c r="H9422" s="1" t="s">
        <v>240</v>
      </c>
    </row>
    <row r="9423" spans="1:8" x14ac:dyDescent="0.25">
      <c r="A9423" s="1">
        <v>470422</v>
      </c>
      <c r="B9423" s="1" t="s">
        <v>1533</v>
      </c>
      <c r="C9423" s="1">
        <v>123465303</v>
      </c>
      <c r="D9423" s="1">
        <v>422</v>
      </c>
      <c r="E9423" s="1" t="s">
        <v>1957</v>
      </c>
      <c r="F9423" s="1" t="s">
        <v>237</v>
      </c>
      <c r="G9423" s="1" t="s">
        <v>219</v>
      </c>
      <c r="H9423" s="1" t="s">
        <v>240</v>
      </c>
    </row>
    <row r="9424" spans="1:8" x14ac:dyDescent="0.25">
      <c r="A9424" s="1">
        <v>470423</v>
      </c>
      <c r="B9424" s="1" t="s">
        <v>1533</v>
      </c>
      <c r="C9424" s="1">
        <v>123465602</v>
      </c>
      <c r="D9424" s="1">
        <v>423</v>
      </c>
      <c r="E9424" s="1" t="s">
        <v>1958</v>
      </c>
      <c r="F9424" s="1" t="s">
        <v>237</v>
      </c>
      <c r="G9424" s="1" t="s">
        <v>219</v>
      </c>
      <c r="H9424" s="1" t="s">
        <v>240</v>
      </c>
    </row>
    <row r="9425" spans="1:8" x14ac:dyDescent="0.25">
      <c r="A9425" s="1">
        <v>470424</v>
      </c>
      <c r="B9425" s="1" t="s">
        <v>1533</v>
      </c>
      <c r="C9425" s="1">
        <v>123465702</v>
      </c>
      <c r="D9425" s="1">
        <v>424</v>
      </c>
      <c r="E9425" s="1" t="s">
        <v>1959</v>
      </c>
      <c r="F9425" s="1" t="s">
        <v>237</v>
      </c>
      <c r="G9425" s="1" t="s">
        <v>219</v>
      </c>
      <c r="H9425" s="1" t="s">
        <v>240</v>
      </c>
    </row>
    <row r="9426" spans="1:8" x14ac:dyDescent="0.25">
      <c r="A9426" s="1">
        <v>470425</v>
      </c>
      <c r="B9426" s="1" t="s">
        <v>1533</v>
      </c>
      <c r="C9426" s="1">
        <v>123466103</v>
      </c>
      <c r="D9426" s="1">
        <v>425</v>
      </c>
      <c r="E9426" s="1" t="s">
        <v>1960</v>
      </c>
      <c r="F9426" s="1" t="s">
        <v>237</v>
      </c>
      <c r="G9426" s="1" t="s">
        <v>219</v>
      </c>
      <c r="H9426" s="1" t="s">
        <v>240</v>
      </c>
    </row>
    <row r="9427" spans="1:8" x14ac:dyDescent="0.25">
      <c r="A9427" s="1">
        <v>470426</v>
      </c>
      <c r="B9427" s="1" t="s">
        <v>1533</v>
      </c>
      <c r="C9427" s="1">
        <v>123466303</v>
      </c>
      <c r="D9427" s="1">
        <v>426</v>
      </c>
      <c r="E9427" s="1" t="s">
        <v>1961</v>
      </c>
      <c r="F9427" s="1" t="s">
        <v>237</v>
      </c>
      <c r="G9427" s="1" t="s">
        <v>219</v>
      </c>
      <c r="H9427" s="1" t="s">
        <v>240</v>
      </c>
    </row>
    <row r="9428" spans="1:8" x14ac:dyDescent="0.25">
      <c r="A9428" s="1">
        <v>470427</v>
      </c>
      <c r="B9428" s="1" t="s">
        <v>1533</v>
      </c>
      <c r="C9428" s="1">
        <v>123466403</v>
      </c>
      <c r="D9428" s="1">
        <v>427</v>
      </c>
      <c r="E9428" s="1" t="s">
        <v>1962</v>
      </c>
      <c r="F9428" s="1" t="s">
        <v>237</v>
      </c>
      <c r="G9428" s="1" t="s">
        <v>219</v>
      </c>
      <c r="H9428" s="1" t="s">
        <v>240</v>
      </c>
    </row>
    <row r="9429" spans="1:8" x14ac:dyDescent="0.25">
      <c r="A9429" s="1">
        <v>470428</v>
      </c>
      <c r="B9429" s="1" t="s">
        <v>1533</v>
      </c>
      <c r="C9429" s="1">
        <v>123467103</v>
      </c>
      <c r="D9429" s="1">
        <v>428</v>
      </c>
      <c r="E9429" s="1" t="s">
        <v>1963</v>
      </c>
      <c r="F9429" s="1" t="s">
        <v>237</v>
      </c>
      <c r="G9429" s="1" t="s">
        <v>219</v>
      </c>
      <c r="H9429" s="1" t="s">
        <v>240</v>
      </c>
    </row>
    <row r="9430" spans="1:8" x14ac:dyDescent="0.25">
      <c r="A9430" s="1">
        <v>470429</v>
      </c>
      <c r="B9430" s="1" t="s">
        <v>1533</v>
      </c>
      <c r="C9430" s="1">
        <v>123467203</v>
      </c>
      <c r="D9430" s="1">
        <v>429</v>
      </c>
      <c r="E9430" s="1" t="s">
        <v>1964</v>
      </c>
      <c r="F9430" s="1" t="s">
        <v>237</v>
      </c>
      <c r="G9430" s="1" t="s">
        <v>219</v>
      </c>
      <c r="H9430" s="1" t="s">
        <v>240</v>
      </c>
    </row>
    <row r="9431" spans="1:8" x14ac:dyDescent="0.25">
      <c r="A9431" s="1">
        <v>470430</v>
      </c>
      <c r="B9431" s="1" t="s">
        <v>1533</v>
      </c>
      <c r="C9431" s="1">
        <v>123467303</v>
      </c>
      <c r="D9431" s="1">
        <v>430</v>
      </c>
      <c r="E9431" s="1" t="s">
        <v>1965</v>
      </c>
      <c r="F9431" s="1" t="s">
        <v>237</v>
      </c>
      <c r="G9431" s="1" t="s">
        <v>219</v>
      </c>
      <c r="H9431" s="1" t="s">
        <v>240</v>
      </c>
    </row>
    <row r="9432" spans="1:8" x14ac:dyDescent="0.25">
      <c r="A9432" s="1">
        <v>470431</v>
      </c>
      <c r="B9432" s="1" t="s">
        <v>1533</v>
      </c>
      <c r="C9432" s="1">
        <v>123468303</v>
      </c>
      <c r="D9432" s="1">
        <v>431</v>
      </c>
      <c r="E9432" s="1" t="s">
        <v>1966</v>
      </c>
      <c r="F9432" s="1" t="s">
        <v>237</v>
      </c>
      <c r="G9432" s="1" t="s">
        <v>219</v>
      </c>
      <c r="H9432" s="1" t="s">
        <v>240</v>
      </c>
    </row>
    <row r="9433" spans="1:8" x14ac:dyDescent="0.25">
      <c r="A9433" s="1">
        <v>470432</v>
      </c>
      <c r="B9433" s="1" t="s">
        <v>1533</v>
      </c>
      <c r="C9433" s="1">
        <v>123468402</v>
      </c>
      <c r="D9433" s="1">
        <v>432</v>
      </c>
      <c r="E9433" s="1" t="s">
        <v>1967</v>
      </c>
      <c r="F9433" s="1" t="s">
        <v>237</v>
      </c>
      <c r="G9433" s="1" t="s">
        <v>219</v>
      </c>
      <c r="H9433" s="1" t="s">
        <v>240</v>
      </c>
    </row>
    <row r="9434" spans="1:8" x14ac:dyDescent="0.25">
      <c r="A9434" s="1">
        <v>470433</v>
      </c>
      <c r="B9434" s="1" t="s">
        <v>1533</v>
      </c>
      <c r="C9434" s="1">
        <v>123468503</v>
      </c>
      <c r="D9434" s="1">
        <v>433</v>
      </c>
      <c r="E9434" s="1" t="s">
        <v>1968</v>
      </c>
      <c r="F9434" s="1" t="s">
        <v>237</v>
      </c>
      <c r="G9434" s="1" t="s">
        <v>219</v>
      </c>
      <c r="H9434" s="1" t="s">
        <v>240</v>
      </c>
    </row>
    <row r="9435" spans="1:8" x14ac:dyDescent="0.25">
      <c r="A9435" s="1">
        <v>470434</v>
      </c>
      <c r="B9435" s="1" t="s">
        <v>1533</v>
      </c>
      <c r="C9435" s="1">
        <v>123468603</v>
      </c>
      <c r="D9435" s="1">
        <v>434</v>
      </c>
      <c r="E9435" s="1" t="s">
        <v>1969</v>
      </c>
      <c r="F9435" s="1" t="s">
        <v>237</v>
      </c>
      <c r="G9435" s="1" t="s">
        <v>219</v>
      </c>
      <c r="H9435" s="1" t="s">
        <v>240</v>
      </c>
    </row>
    <row r="9436" spans="1:8" x14ac:dyDescent="0.25">
      <c r="A9436" s="1">
        <v>470435</v>
      </c>
      <c r="B9436" s="1" t="s">
        <v>1533</v>
      </c>
      <c r="C9436" s="1">
        <v>123469303</v>
      </c>
      <c r="D9436" s="1">
        <v>435</v>
      </c>
      <c r="E9436" s="1" t="s">
        <v>1970</v>
      </c>
      <c r="F9436" s="1" t="s">
        <v>237</v>
      </c>
      <c r="G9436" s="1" t="s">
        <v>219</v>
      </c>
      <c r="H9436" s="1" t="s">
        <v>240</v>
      </c>
    </row>
    <row r="9437" spans="1:8" x14ac:dyDescent="0.25">
      <c r="A9437" s="1">
        <v>470436</v>
      </c>
      <c r="B9437" s="1" t="s">
        <v>1533</v>
      </c>
      <c r="C9437" s="1">
        <v>124150503</v>
      </c>
      <c r="D9437" s="1">
        <v>436</v>
      </c>
      <c r="E9437" s="1" t="s">
        <v>1971</v>
      </c>
      <c r="F9437" s="1" t="s">
        <v>238</v>
      </c>
      <c r="G9437" s="1" t="s">
        <v>220</v>
      </c>
      <c r="H9437" s="1" t="s">
        <v>240</v>
      </c>
    </row>
    <row r="9438" spans="1:8" x14ac:dyDescent="0.25">
      <c r="A9438" s="1">
        <v>470437</v>
      </c>
      <c r="B9438" s="1" t="s">
        <v>1533</v>
      </c>
      <c r="C9438" s="1">
        <v>124151902</v>
      </c>
      <c r="D9438" s="1">
        <v>437</v>
      </c>
      <c r="E9438" s="1" t="s">
        <v>1972</v>
      </c>
      <c r="F9438" s="1" t="s">
        <v>238</v>
      </c>
      <c r="G9438" s="1" t="s">
        <v>220</v>
      </c>
      <c r="H9438" s="1" t="s">
        <v>240</v>
      </c>
    </row>
    <row r="9439" spans="1:8" x14ac:dyDescent="0.25">
      <c r="A9439" s="1">
        <v>470438</v>
      </c>
      <c r="B9439" s="1" t="s">
        <v>1533</v>
      </c>
      <c r="C9439" s="1">
        <v>124152003</v>
      </c>
      <c r="D9439" s="1">
        <v>438</v>
      </c>
      <c r="E9439" s="1" t="s">
        <v>1973</v>
      </c>
      <c r="F9439" s="1" t="s">
        <v>238</v>
      </c>
      <c r="G9439" s="1" t="s">
        <v>220</v>
      </c>
      <c r="H9439" s="1" t="s">
        <v>240</v>
      </c>
    </row>
    <row r="9440" spans="1:8" x14ac:dyDescent="0.25">
      <c r="A9440" s="1">
        <v>470439</v>
      </c>
      <c r="B9440" s="1" t="s">
        <v>1533</v>
      </c>
      <c r="C9440" s="1">
        <v>124153503</v>
      </c>
      <c r="D9440" s="1">
        <v>439</v>
      </c>
      <c r="E9440" s="1" t="s">
        <v>1974</v>
      </c>
      <c r="F9440" s="1" t="s">
        <v>238</v>
      </c>
      <c r="G9440" s="1" t="s">
        <v>220</v>
      </c>
      <c r="H9440" s="1" t="s">
        <v>240</v>
      </c>
    </row>
    <row r="9441" spans="1:8" x14ac:dyDescent="0.25">
      <c r="A9441" s="1">
        <v>470440</v>
      </c>
      <c r="B9441" s="1" t="s">
        <v>1533</v>
      </c>
      <c r="C9441" s="1">
        <v>124154003</v>
      </c>
      <c r="D9441" s="1">
        <v>440</v>
      </c>
      <c r="E9441" s="1" t="s">
        <v>1975</v>
      </c>
      <c r="F9441" s="1" t="s">
        <v>238</v>
      </c>
      <c r="G9441" s="1" t="s">
        <v>220</v>
      </c>
      <c r="H9441" s="1" t="s">
        <v>240</v>
      </c>
    </row>
    <row r="9442" spans="1:8" x14ac:dyDescent="0.25">
      <c r="A9442" s="1">
        <v>470441</v>
      </c>
      <c r="B9442" s="1" t="s">
        <v>1533</v>
      </c>
      <c r="C9442" s="1">
        <v>124156503</v>
      </c>
      <c r="D9442" s="1">
        <v>441</v>
      </c>
      <c r="E9442" s="1" t="s">
        <v>1976</v>
      </c>
      <c r="F9442" s="1" t="s">
        <v>238</v>
      </c>
      <c r="G9442" s="1" t="s">
        <v>220</v>
      </c>
      <c r="H9442" s="1" t="s">
        <v>240</v>
      </c>
    </row>
    <row r="9443" spans="1:8" x14ac:dyDescent="0.25">
      <c r="A9443" s="1">
        <v>470442</v>
      </c>
      <c r="B9443" s="1" t="s">
        <v>1533</v>
      </c>
      <c r="C9443" s="1">
        <v>124156603</v>
      </c>
      <c r="D9443" s="1">
        <v>442</v>
      </c>
      <c r="E9443" s="1" t="s">
        <v>1977</v>
      </c>
      <c r="F9443" s="1" t="s">
        <v>238</v>
      </c>
      <c r="G9443" s="1" t="s">
        <v>220</v>
      </c>
      <c r="H9443" s="1" t="s">
        <v>240</v>
      </c>
    </row>
    <row r="9444" spans="1:8" x14ac:dyDescent="0.25">
      <c r="A9444" s="1">
        <v>470443</v>
      </c>
      <c r="B9444" s="1" t="s">
        <v>1533</v>
      </c>
      <c r="C9444" s="1">
        <v>124156703</v>
      </c>
      <c r="D9444" s="1">
        <v>443</v>
      </c>
      <c r="E9444" s="1" t="s">
        <v>1978</v>
      </c>
      <c r="F9444" s="1" t="s">
        <v>238</v>
      </c>
      <c r="G9444" s="1" t="s">
        <v>220</v>
      </c>
      <c r="H9444" s="1" t="s">
        <v>240</v>
      </c>
    </row>
    <row r="9445" spans="1:8" x14ac:dyDescent="0.25">
      <c r="A9445" s="1">
        <v>470444</v>
      </c>
      <c r="B9445" s="1" t="s">
        <v>1533</v>
      </c>
      <c r="C9445" s="1">
        <v>124157203</v>
      </c>
      <c r="D9445" s="1">
        <v>444</v>
      </c>
      <c r="E9445" s="1" t="s">
        <v>1979</v>
      </c>
      <c r="F9445" s="1" t="s">
        <v>238</v>
      </c>
      <c r="G9445" s="1" t="s">
        <v>220</v>
      </c>
      <c r="H9445" s="1" t="s">
        <v>240</v>
      </c>
    </row>
    <row r="9446" spans="1:8" x14ac:dyDescent="0.25">
      <c r="A9446" s="1">
        <v>470445</v>
      </c>
      <c r="B9446" s="1" t="s">
        <v>1533</v>
      </c>
      <c r="C9446" s="1">
        <v>124157802</v>
      </c>
      <c r="D9446" s="1">
        <v>445</v>
      </c>
      <c r="E9446" s="1" t="s">
        <v>1980</v>
      </c>
      <c r="F9446" s="1" t="s">
        <v>238</v>
      </c>
      <c r="G9446" s="1" t="s">
        <v>220</v>
      </c>
      <c r="H9446" s="1" t="s">
        <v>240</v>
      </c>
    </row>
    <row r="9447" spans="1:8" x14ac:dyDescent="0.25">
      <c r="A9447" s="1">
        <v>470446</v>
      </c>
      <c r="B9447" s="1" t="s">
        <v>1533</v>
      </c>
      <c r="C9447" s="1">
        <v>124158503</v>
      </c>
      <c r="D9447" s="1">
        <v>446</v>
      </c>
      <c r="E9447" s="1" t="s">
        <v>1981</v>
      </c>
      <c r="F9447" s="1" t="s">
        <v>238</v>
      </c>
      <c r="G9447" s="1" t="s">
        <v>220</v>
      </c>
      <c r="H9447" s="1" t="s">
        <v>240</v>
      </c>
    </row>
    <row r="9448" spans="1:8" x14ac:dyDescent="0.25">
      <c r="A9448" s="1">
        <v>470447</v>
      </c>
      <c r="B9448" s="1" t="s">
        <v>1533</v>
      </c>
      <c r="C9448" s="1">
        <v>124159002</v>
      </c>
      <c r="D9448" s="1">
        <v>447</v>
      </c>
      <c r="E9448" s="1" t="s">
        <v>1982</v>
      </c>
      <c r="F9448" s="1" t="s">
        <v>238</v>
      </c>
      <c r="G9448" s="1" t="s">
        <v>220</v>
      </c>
      <c r="H9448" s="1" t="s">
        <v>240</v>
      </c>
    </row>
    <row r="9449" spans="1:8" x14ac:dyDescent="0.25">
      <c r="A9449" s="1">
        <v>470448</v>
      </c>
      <c r="B9449" s="1" t="s">
        <v>1533</v>
      </c>
      <c r="C9449" s="1">
        <v>125231232</v>
      </c>
      <c r="D9449" s="1">
        <v>448</v>
      </c>
      <c r="E9449" s="1" t="s">
        <v>1983</v>
      </c>
      <c r="F9449" s="1" t="s">
        <v>238</v>
      </c>
      <c r="G9449" s="1" t="s">
        <v>221</v>
      </c>
      <c r="H9449" s="1" t="s">
        <v>240</v>
      </c>
    </row>
    <row r="9450" spans="1:8" x14ac:dyDescent="0.25">
      <c r="A9450" s="1">
        <v>470449</v>
      </c>
      <c r="B9450" s="1" t="s">
        <v>1533</v>
      </c>
      <c r="C9450" s="1">
        <v>125231303</v>
      </c>
      <c r="D9450" s="1">
        <v>449</v>
      </c>
      <c r="E9450" s="1" t="s">
        <v>1984</v>
      </c>
      <c r="F9450" s="1" t="s">
        <v>238</v>
      </c>
      <c r="G9450" s="1" t="s">
        <v>221</v>
      </c>
      <c r="H9450" s="1" t="s">
        <v>240</v>
      </c>
    </row>
    <row r="9451" spans="1:8" x14ac:dyDescent="0.25">
      <c r="A9451" s="1">
        <v>470450</v>
      </c>
      <c r="B9451" s="1" t="s">
        <v>1533</v>
      </c>
      <c r="C9451" s="1">
        <v>125234103</v>
      </c>
      <c r="D9451" s="1">
        <v>450</v>
      </c>
      <c r="E9451" s="1" t="s">
        <v>1985</v>
      </c>
      <c r="F9451" s="1" t="s">
        <v>238</v>
      </c>
      <c r="G9451" s="1" t="s">
        <v>221</v>
      </c>
      <c r="H9451" s="1" t="s">
        <v>240</v>
      </c>
    </row>
    <row r="9452" spans="1:8" x14ac:dyDescent="0.25">
      <c r="A9452" s="1">
        <v>470451</v>
      </c>
      <c r="B9452" s="1" t="s">
        <v>1533</v>
      </c>
      <c r="C9452" s="1">
        <v>125234502</v>
      </c>
      <c r="D9452" s="1">
        <v>451</v>
      </c>
      <c r="E9452" s="1" t="s">
        <v>1986</v>
      </c>
      <c r="F9452" s="1" t="s">
        <v>238</v>
      </c>
      <c r="G9452" s="1" t="s">
        <v>221</v>
      </c>
      <c r="H9452" s="1" t="s">
        <v>240</v>
      </c>
    </row>
    <row r="9453" spans="1:8" x14ac:dyDescent="0.25">
      <c r="A9453" s="1">
        <v>470452</v>
      </c>
      <c r="B9453" s="1" t="s">
        <v>1533</v>
      </c>
      <c r="C9453" s="1">
        <v>125235103</v>
      </c>
      <c r="D9453" s="1">
        <v>452</v>
      </c>
      <c r="E9453" s="1" t="s">
        <v>1987</v>
      </c>
      <c r="F9453" s="1" t="s">
        <v>238</v>
      </c>
      <c r="G9453" s="1" t="s">
        <v>221</v>
      </c>
      <c r="H9453" s="1" t="s">
        <v>240</v>
      </c>
    </row>
    <row r="9454" spans="1:8" x14ac:dyDescent="0.25">
      <c r="A9454" s="1">
        <v>470453</v>
      </c>
      <c r="B9454" s="1" t="s">
        <v>1533</v>
      </c>
      <c r="C9454" s="1">
        <v>125235502</v>
      </c>
      <c r="D9454" s="1">
        <v>453</v>
      </c>
      <c r="E9454" s="1" t="s">
        <v>1988</v>
      </c>
      <c r="F9454" s="1" t="s">
        <v>238</v>
      </c>
      <c r="G9454" s="1" t="s">
        <v>221</v>
      </c>
      <c r="H9454" s="1" t="s">
        <v>240</v>
      </c>
    </row>
    <row r="9455" spans="1:8" x14ac:dyDescent="0.25">
      <c r="A9455" s="1">
        <v>470454</v>
      </c>
      <c r="B9455" s="1" t="s">
        <v>1533</v>
      </c>
      <c r="C9455" s="1">
        <v>125236903</v>
      </c>
      <c r="D9455" s="1">
        <v>454</v>
      </c>
      <c r="E9455" s="1" t="s">
        <v>1989</v>
      </c>
      <c r="F9455" s="1" t="s">
        <v>238</v>
      </c>
      <c r="G9455" s="1" t="s">
        <v>221</v>
      </c>
      <c r="H9455" s="1" t="s">
        <v>240</v>
      </c>
    </row>
    <row r="9456" spans="1:8" x14ac:dyDescent="0.25">
      <c r="A9456" s="1">
        <v>470455</v>
      </c>
      <c r="B9456" s="1" t="s">
        <v>1533</v>
      </c>
      <c r="C9456" s="1">
        <v>125237603</v>
      </c>
      <c r="D9456" s="1">
        <v>455</v>
      </c>
      <c r="E9456" s="1" t="s">
        <v>1990</v>
      </c>
      <c r="F9456" s="1" t="s">
        <v>238</v>
      </c>
      <c r="G9456" s="1" t="s">
        <v>221</v>
      </c>
      <c r="H9456" s="1" t="s">
        <v>240</v>
      </c>
    </row>
    <row r="9457" spans="1:8" x14ac:dyDescent="0.25">
      <c r="A9457" s="1">
        <v>470456</v>
      </c>
      <c r="B9457" s="1" t="s">
        <v>1533</v>
      </c>
      <c r="C9457" s="1">
        <v>125237702</v>
      </c>
      <c r="D9457" s="1">
        <v>456</v>
      </c>
      <c r="E9457" s="1" t="s">
        <v>1991</v>
      </c>
      <c r="F9457" s="1" t="s">
        <v>238</v>
      </c>
      <c r="G9457" s="1" t="s">
        <v>221</v>
      </c>
      <c r="H9457" s="1" t="s">
        <v>240</v>
      </c>
    </row>
    <row r="9458" spans="1:8" x14ac:dyDescent="0.25">
      <c r="A9458" s="1">
        <v>470457</v>
      </c>
      <c r="B9458" s="1" t="s">
        <v>1533</v>
      </c>
      <c r="C9458" s="1">
        <v>125237903</v>
      </c>
      <c r="D9458" s="1">
        <v>457</v>
      </c>
      <c r="E9458" s="1" t="s">
        <v>1992</v>
      </c>
      <c r="F9458" s="1" t="s">
        <v>238</v>
      </c>
      <c r="G9458" s="1" t="s">
        <v>221</v>
      </c>
      <c r="H9458" s="1" t="s">
        <v>240</v>
      </c>
    </row>
    <row r="9459" spans="1:8" x14ac:dyDescent="0.25">
      <c r="A9459" s="1">
        <v>470458</v>
      </c>
      <c r="B9459" s="1" t="s">
        <v>1533</v>
      </c>
      <c r="C9459" s="1">
        <v>125238402</v>
      </c>
      <c r="D9459" s="1">
        <v>458</v>
      </c>
      <c r="E9459" s="1" t="s">
        <v>1993</v>
      </c>
      <c r="F9459" s="1" t="s">
        <v>238</v>
      </c>
      <c r="G9459" s="1" t="s">
        <v>221</v>
      </c>
      <c r="H9459" s="1" t="s">
        <v>240</v>
      </c>
    </row>
    <row r="9460" spans="1:8" x14ac:dyDescent="0.25">
      <c r="A9460" s="1">
        <v>470459</v>
      </c>
      <c r="B9460" s="1" t="s">
        <v>1533</v>
      </c>
      <c r="C9460" s="1">
        <v>125238502</v>
      </c>
      <c r="D9460" s="1">
        <v>459</v>
      </c>
      <c r="E9460" s="1" t="s">
        <v>1994</v>
      </c>
      <c r="F9460" s="1" t="s">
        <v>238</v>
      </c>
      <c r="G9460" s="1" t="s">
        <v>221</v>
      </c>
      <c r="H9460" s="1" t="s">
        <v>240</v>
      </c>
    </row>
    <row r="9461" spans="1:8" x14ac:dyDescent="0.25">
      <c r="A9461" s="1">
        <v>470460</v>
      </c>
      <c r="B9461" s="1" t="s">
        <v>1533</v>
      </c>
      <c r="C9461" s="1">
        <v>125239452</v>
      </c>
      <c r="D9461" s="1">
        <v>460</v>
      </c>
      <c r="E9461" s="1" t="s">
        <v>1995</v>
      </c>
      <c r="F9461" s="1" t="s">
        <v>238</v>
      </c>
      <c r="G9461" s="1" t="s">
        <v>221</v>
      </c>
      <c r="H9461" s="1" t="s">
        <v>240</v>
      </c>
    </row>
    <row r="9462" spans="1:8" x14ac:dyDescent="0.25">
      <c r="A9462" s="1">
        <v>470461</v>
      </c>
      <c r="B9462" s="1" t="s">
        <v>1533</v>
      </c>
      <c r="C9462" s="1">
        <v>125239603</v>
      </c>
      <c r="D9462" s="1">
        <v>461</v>
      </c>
      <c r="E9462" s="1" t="s">
        <v>1996</v>
      </c>
      <c r="F9462" s="1" t="s">
        <v>238</v>
      </c>
      <c r="G9462" s="1" t="s">
        <v>221</v>
      </c>
      <c r="H9462" s="1" t="s">
        <v>240</v>
      </c>
    </row>
    <row r="9463" spans="1:8" x14ac:dyDescent="0.25">
      <c r="A9463" s="1">
        <v>470462</v>
      </c>
      <c r="B9463" s="1" t="s">
        <v>1533</v>
      </c>
      <c r="C9463" s="1">
        <v>125239652</v>
      </c>
      <c r="D9463" s="1">
        <v>462</v>
      </c>
      <c r="E9463" s="1" t="s">
        <v>1997</v>
      </c>
      <c r="F9463" s="1" t="s">
        <v>238</v>
      </c>
      <c r="G9463" s="1" t="s">
        <v>221</v>
      </c>
      <c r="H9463" s="1" t="s">
        <v>240</v>
      </c>
    </row>
    <row r="9464" spans="1:8" x14ac:dyDescent="0.25">
      <c r="A9464" s="1">
        <v>470463</v>
      </c>
      <c r="B9464" s="1" t="s">
        <v>1533</v>
      </c>
      <c r="C9464" s="1">
        <v>126515001</v>
      </c>
      <c r="D9464" s="1">
        <v>463</v>
      </c>
      <c r="E9464" s="1" t="s">
        <v>1998</v>
      </c>
      <c r="F9464" s="1" t="s">
        <v>238</v>
      </c>
      <c r="G9464" s="1" t="s">
        <v>222</v>
      </c>
      <c r="H9464" s="1" t="s">
        <v>240</v>
      </c>
    </row>
    <row r="9465" spans="1:8" x14ac:dyDescent="0.25">
      <c r="A9465" s="1">
        <v>470464</v>
      </c>
      <c r="B9465" s="1" t="s">
        <v>1533</v>
      </c>
      <c r="C9465" s="1">
        <v>127040503</v>
      </c>
      <c r="D9465" s="1">
        <v>464</v>
      </c>
      <c r="E9465" s="1" t="s">
        <v>1999</v>
      </c>
      <c r="F9465" s="1" t="s">
        <v>230</v>
      </c>
      <c r="G9465" s="1" t="s">
        <v>223</v>
      </c>
      <c r="H9465" s="1" t="s">
        <v>240</v>
      </c>
    </row>
    <row r="9466" spans="1:8" x14ac:dyDescent="0.25">
      <c r="A9466" s="1">
        <v>470465</v>
      </c>
      <c r="B9466" s="1" t="s">
        <v>1533</v>
      </c>
      <c r="C9466" s="1">
        <v>127040703</v>
      </c>
      <c r="D9466" s="1">
        <v>465</v>
      </c>
      <c r="E9466" s="1" t="s">
        <v>2000</v>
      </c>
      <c r="F9466" s="1" t="s">
        <v>230</v>
      </c>
      <c r="G9466" s="1" t="s">
        <v>223</v>
      </c>
      <c r="H9466" s="1" t="s">
        <v>240</v>
      </c>
    </row>
    <row r="9467" spans="1:8" x14ac:dyDescent="0.25">
      <c r="A9467" s="1">
        <v>470466</v>
      </c>
      <c r="B9467" s="1" t="s">
        <v>1533</v>
      </c>
      <c r="C9467" s="1">
        <v>127041203</v>
      </c>
      <c r="D9467" s="1">
        <v>466</v>
      </c>
      <c r="E9467" s="1" t="s">
        <v>2001</v>
      </c>
      <c r="F9467" s="1" t="s">
        <v>230</v>
      </c>
      <c r="G9467" s="1" t="s">
        <v>223</v>
      </c>
      <c r="H9467" s="1" t="s">
        <v>240</v>
      </c>
    </row>
    <row r="9468" spans="1:8" x14ac:dyDescent="0.25">
      <c r="A9468" s="1">
        <v>470467</v>
      </c>
      <c r="B9468" s="1" t="s">
        <v>1533</v>
      </c>
      <c r="C9468" s="1">
        <v>127041503</v>
      </c>
      <c r="D9468" s="1">
        <v>467</v>
      </c>
      <c r="E9468" s="1" t="s">
        <v>2002</v>
      </c>
      <c r="F9468" s="1" t="s">
        <v>230</v>
      </c>
      <c r="G9468" s="1" t="s">
        <v>223</v>
      </c>
      <c r="H9468" s="1" t="s">
        <v>240</v>
      </c>
    </row>
    <row r="9469" spans="1:8" x14ac:dyDescent="0.25">
      <c r="A9469" s="1">
        <v>470468</v>
      </c>
      <c r="B9469" s="1" t="s">
        <v>1533</v>
      </c>
      <c r="C9469" s="1">
        <v>127041603</v>
      </c>
      <c r="D9469" s="1">
        <v>468</v>
      </c>
      <c r="E9469" s="1" t="s">
        <v>2003</v>
      </c>
      <c r="F9469" s="1" t="s">
        <v>230</v>
      </c>
      <c r="G9469" s="1" t="s">
        <v>223</v>
      </c>
      <c r="H9469" s="1" t="s">
        <v>240</v>
      </c>
    </row>
    <row r="9470" spans="1:8" x14ac:dyDescent="0.25">
      <c r="A9470" s="1">
        <v>470469</v>
      </c>
      <c r="B9470" s="1" t="s">
        <v>1533</v>
      </c>
      <c r="C9470" s="1">
        <v>127042003</v>
      </c>
      <c r="D9470" s="1">
        <v>469</v>
      </c>
      <c r="E9470" s="1" t="s">
        <v>2004</v>
      </c>
      <c r="F9470" s="1" t="s">
        <v>230</v>
      </c>
      <c r="G9470" s="1" t="s">
        <v>223</v>
      </c>
      <c r="H9470" s="1" t="s">
        <v>240</v>
      </c>
    </row>
    <row r="9471" spans="1:8" x14ac:dyDescent="0.25">
      <c r="A9471" s="1">
        <v>470470</v>
      </c>
      <c r="B9471" s="1" t="s">
        <v>1533</v>
      </c>
      <c r="C9471" s="1">
        <v>127042853</v>
      </c>
      <c r="D9471" s="1">
        <v>470</v>
      </c>
      <c r="E9471" s="1" t="s">
        <v>2005</v>
      </c>
      <c r="F9471" s="1" t="s">
        <v>230</v>
      </c>
      <c r="G9471" s="1" t="s">
        <v>223</v>
      </c>
      <c r="H9471" s="1" t="s">
        <v>240</v>
      </c>
    </row>
    <row r="9472" spans="1:8" x14ac:dyDescent="0.25">
      <c r="A9472" s="1">
        <v>470471</v>
      </c>
      <c r="B9472" s="1" t="s">
        <v>1533</v>
      </c>
      <c r="C9472" s="1">
        <v>127044103</v>
      </c>
      <c r="D9472" s="1">
        <v>471</v>
      </c>
      <c r="E9472" s="1" t="s">
        <v>2006</v>
      </c>
      <c r="F9472" s="1" t="s">
        <v>230</v>
      </c>
      <c r="G9472" s="1" t="s">
        <v>223</v>
      </c>
      <c r="H9472" s="1" t="s">
        <v>240</v>
      </c>
    </row>
    <row r="9473" spans="1:8" x14ac:dyDescent="0.25">
      <c r="A9473" s="1">
        <v>470472</v>
      </c>
      <c r="B9473" s="1" t="s">
        <v>1533</v>
      </c>
      <c r="C9473" s="1">
        <v>127045303</v>
      </c>
      <c r="D9473" s="1">
        <v>472</v>
      </c>
      <c r="E9473" s="1" t="s">
        <v>2007</v>
      </c>
      <c r="F9473" s="1" t="s">
        <v>230</v>
      </c>
      <c r="G9473" s="1" t="s">
        <v>223</v>
      </c>
      <c r="H9473" s="1" t="s">
        <v>240</v>
      </c>
    </row>
    <row r="9474" spans="1:8" x14ac:dyDescent="0.25">
      <c r="A9474" s="1">
        <v>470473</v>
      </c>
      <c r="B9474" s="1" t="s">
        <v>1533</v>
      </c>
      <c r="C9474" s="1">
        <v>127045653</v>
      </c>
      <c r="D9474" s="1">
        <v>473</v>
      </c>
      <c r="E9474" s="1" t="s">
        <v>2008</v>
      </c>
      <c r="F9474" s="1" t="s">
        <v>230</v>
      </c>
      <c r="G9474" s="1" t="s">
        <v>223</v>
      </c>
      <c r="H9474" s="1" t="s">
        <v>240</v>
      </c>
    </row>
    <row r="9475" spans="1:8" x14ac:dyDescent="0.25">
      <c r="A9475" s="1">
        <v>470474</v>
      </c>
      <c r="B9475" s="1" t="s">
        <v>1533</v>
      </c>
      <c r="C9475" s="1">
        <v>127045853</v>
      </c>
      <c r="D9475" s="1">
        <v>474</v>
      </c>
      <c r="E9475" s="1" t="s">
        <v>2009</v>
      </c>
      <c r="F9475" s="1" t="s">
        <v>230</v>
      </c>
      <c r="G9475" s="1" t="s">
        <v>223</v>
      </c>
      <c r="H9475" s="1" t="s">
        <v>240</v>
      </c>
    </row>
    <row r="9476" spans="1:8" x14ac:dyDescent="0.25">
      <c r="A9476" s="1">
        <v>470475</v>
      </c>
      <c r="B9476" s="1" t="s">
        <v>1533</v>
      </c>
      <c r="C9476" s="1">
        <v>127046903</v>
      </c>
      <c r="D9476" s="1">
        <v>475</v>
      </c>
      <c r="E9476" s="1" t="s">
        <v>2010</v>
      </c>
      <c r="F9476" s="1" t="s">
        <v>230</v>
      </c>
      <c r="G9476" s="1" t="s">
        <v>223</v>
      </c>
      <c r="H9476" s="1" t="s">
        <v>240</v>
      </c>
    </row>
    <row r="9477" spans="1:8" x14ac:dyDescent="0.25">
      <c r="A9477" s="1">
        <v>470476</v>
      </c>
      <c r="B9477" s="1" t="s">
        <v>1533</v>
      </c>
      <c r="C9477" s="1">
        <v>127047404</v>
      </c>
      <c r="D9477" s="1">
        <v>476</v>
      </c>
      <c r="E9477" s="1" t="s">
        <v>2011</v>
      </c>
      <c r="F9477" s="1" t="s">
        <v>230</v>
      </c>
      <c r="G9477" s="1" t="s">
        <v>223</v>
      </c>
      <c r="H9477" s="1" t="s">
        <v>240</v>
      </c>
    </row>
    <row r="9478" spans="1:8" x14ac:dyDescent="0.25">
      <c r="A9478" s="1">
        <v>470477</v>
      </c>
      <c r="B9478" s="1" t="s">
        <v>1533</v>
      </c>
      <c r="C9478" s="1">
        <v>127049303</v>
      </c>
      <c r="D9478" s="1">
        <v>477</v>
      </c>
      <c r="E9478" s="1" t="s">
        <v>2012</v>
      </c>
      <c r="F9478" s="1" t="s">
        <v>230</v>
      </c>
      <c r="G9478" s="1" t="s">
        <v>223</v>
      </c>
      <c r="H9478" s="1" t="s">
        <v>240</v>
      </c>
    </row>
    <row r="9479" spans="1:8" x14ac:dyDescent="0.25">
      <c r="A9479" s="1">
        <v>470478</v>
      </c>
      <c r="B9479" s="1" t="s">
        <v>1533</v>
      </c>
      <c r="C9479" s="1">
        <v>128030603</v>
      </c>
      <c r="D9479" s="1">
        <v>478</v>
      </c>
      <c r="E9479" s="1" t="s">
        <v>2013</v>
      </c>
      <c r="F9479" s="1" t="s">
        <v>233</v>
      </c>
      <c r="G9479" s="1" t="s">
        <v>224</v>
      </c>
      <c r="H9479" s="1" t="s">
        <v>240</v>
      </c>
    </row>
    <row r="9480" spans="1:8" x14ac:dyDescent="0.25">
      <c r="A9480" s="1">
        <v>470479</v>
      </c>
      <c r="B9480" s="1" t="s">
        <v>1533</v>
      </c>
      <c r="C9480" s="1">
        <v>128030852</v>
      </c>
      <c r="D9480" s="1">
        <v>479</v>
      </c>
      <c r="E9480" s="1" t="s">
        <v>2014</v>
      </c>
      <c r="F9480" s="1" t="s">
        <v>233</v>
      </c>
      <c r="G9480" s="1" t="s">
        <v>224</v>
      </c>
      <c r="H9480" s="1" t="s">
        <v>240</v>
      </c>
    </row>
    <row r="9481" spans="1:8" x14ac:dyDescent="0.25">
      <c r="A9481" s="1">
        <v>470480</v>
      </c>
      <c r="B9481" s="1" t="s">
        <v>1533</v>
      </c>
      <c r="C9481" s="1">
        <v>128033053</v>
      </c>
      <c r="D9481" s="1">
        <v>480</v>
      </c>
      <c r="E9481" s="1" t="s">
        <v>2015</v>
      </c>
      <c r="F9481" s="1" t="s">
        <v>233</v>
      </c>
      <c r="G9481" s="1" t="s">
        <v>224</v>
      </c>
      <c r="H9481" s="1" t="s">
        <v>240</v>
      </c>
    </row>
    <row r="9482" spans="1:8" x14ac:dyDescent="0.25">
      <c r="A9482" s="1">
        <v>470481</v>
      </c>
      <c r="B9482" s="1" t="s">
        <v>1533</v>
      </c>
      <c r="C9482" s="1">
        <v>128034503</v>
      </c>
      <c r="D9482" s="1">
        <v>481</v>
      </c>
      <c r="E9482" s="1" t="s">
        <v>2016</v>
      </c>
      <c r="F9482" s="1" t="s">
        <v>233</v>
      </c>
      <c r="G9482" s="1" t="s">
        <v>224</v>
      </c>
      <c r="H9482" s="1" t="s">
        <v>240</v>
      </c>
    </row>
    <row r="9483" spans="1:8" x14ac:dyDescent="0.25">
      <c r="A9483" s="1">
        <v>470482</v>
      </c>
      <c r="B9483" s="1" t="s">
        <v>1533</v>
      </c>
      <c r="C9483" s="1">
        <v>128321103</v>
      </c>
      <c r="D9483" s="1">
        <v>482</v>
      </c>
      <c r="E9483" s="1" t="s">
        <v>2017</v>
      </c>
      <c r="F9483" s="1" t="s">
        <v>233</v>
      </c>
      <c r="G9483" s="1" t="s">
        <v>225</v>
      </c>
      <c r="H9483" s="1" t="s">
        <v>240</v>
      </c>
    </row>
    <row r="9484" spans="1:8" x14ac:dyDescent="0.25">
      <c r="A9484" s="1">
        <v>470483</v>
      </c>
      <c r="B9484" s="1" t="s">
        <v>1533</v>
      </c>
      <c r="C9484" s="1">
        <v>128323303</v>
      </c>
      <c r="D9484" s="1">
        <v>483</v>
      </c>
      <c r="E9484" s="1" t="s">
        <v>2018</v>
      </c>
      <c r="F9484" s="1" t="s">
        <v>233</v>
      </c>
      <c r="G9484" s="1" t="s">
        <v>225</v>
      </c>
      <c r="H9484" s="1" t="s">
        <v>240</v>
      </c>
    </row>
    <row r="9485" spans="1:8" x14ac:dyDescent="0.25">
      <c r="A9485" s="1">
        <v>470484</v>
      </c>
      <c r="B9485" s="1" t="s">
        <v>1533</v>
      </c>
      <c r="C9485" s="1">
        <v>128323703</v>
      </c>
      <c r="D9485" s="1">
        <v>484</v>
      </c>
      <c r="E9485" s="1" t="s">
        <v>2019</v>
      </c>
      <c r="F9485" s="1" t="s">
        <v>233</v>
      </c>
      <c r="G9485" s="1" t="s">
        <v>225</v>
      </c>
      <c r="H9485" s="1" t="s">
        <v>240</v>
      </c>
    </row>
    <row r="9486" spans="1:8" x14ac:dyDescent="0.25">
      <c r="A9486" s="1">
        <v>470485</v>
      </c>
      <c r="B9486" s="1" t="s">
        <v>1533</v>
      </c>
      <c r="C9486" s="1">
        <v>128325203</v>
      </c>
      <c r="D9486" s="1">
        <v>485</v>
      </c>
      <c r="E9486" s="1" t="s">
        <v>2020</v>
      </c>
      <c r="F9486" s="1" t="s">
        <v>233</v>
      </c>
      <c r="G9486" s="1" t="s">
        <v>225</v>
      </c>
      <c r="H9486" s="1" t="s">
        <v>240</v>
      </c>
    </row>
    <row r="9487" spans="1:8" x14ac:dyDescent="0.25">
      <c r="A9487" s="1">
        <v>470486</v>
      </c>
      <c r="B9487" s="1" t="s">
        <v>1533</v>
      </c>
      <c r="C9487" s="1">
        <v>128326303</v>
      </c>
      <c r="D9487" s="1">
        <v>486</v>
      </c>
      <c r="E9487" s="1" t="s">
        <v>2021</v>
      </c>
      <c r="F9487" s="1" t="s">
        <v>233</v>
      </c>
      <c r="G9487" s="1" t="s">
        <v>225</v>
      </c>
      <c r="H9487" s="1" t="s">
        <v>240</v>
      </c>
    </row>
    <row r="9488" spans="1:8" x14ac:dyDescent="0.25">
      <c r="A9488" s="1">
        <v>470487</v>
      </c>
      <c r="B9488" s="1" t="s">
        <v>1533</v>
      </c>
      <c r="C9488" s="1">
        <v>128327303</v>
      </c>
      <c r="D9488" s="1">
        <v>487</v>
      </c>
      <c r="E9488" s="1" t="s">
        <v>2022</v>
      </c>
      <c r="F9488" s="1" t="s">
        <v>233</v>
      </c>
      <c r="G9488" s="1" t="s">
        <v>225</v>
      </c>
      <c r="H9488" s="1" t="s">
        <v>240</v>
      </c>
    </row>
    <row r="9489" spans="1:8" x14ac:dyDescent="0.25">
      <c r="A9489" s="1">
        <v>470488</v>
      </c>
      <c r="B9489" s="1" t="s">
        <v>1533</v>
      </c>
      <c r="C9489" s="1">
        <v>128328003</v>
      </c>
      <c r="D9489" s="1">
        <v>488</v>
      </c>
      <c r="E9489" s="1" t="s">
        <v>2023</v>
      </c>
      <c r="F9489" s="1" t="s">
        <v>233</v>
      </c>
      <c r="G9489" s="1" t="s">
        <v>225</v>
      </c>
      <c r="H9489" s="1" t="s">
        <v>240</v>
      </c>
    </row>
    <row r="9490" spans="1:8" x14ac:dyDescent="0.25">
      <c r="A9490" s="1">
        <v>470489</v>
      </c>
      <c r="B9490" s="1" t="s">
        <v>1533</v>
      </c>
      <c r="C9490" s="1">
        <v>129540803</v>
      </c>
      <c r="D9490" s="1">
        <v>489</v>
      </c>
      <c r="E9490" s="1" t="s">
        <v>2024</v>
      </c>
      <c r="F9490" s="1" t="s">
        <v>235</v>
      </c>
      <c r="G9490" s="1" t="s">
        <v>226</v>
      </c>
      <c r="H9490" s="1" t="s">
        <v>240</v>
      </c>
    </row>
    <row r="9491" spans="1:8" x14ac:dyDescent="0.25">
      <c r="A9491" s="1">
        <v>470490</v>
      </c>
      <c r="B9491" s="1" t="s">
        <v>1533</v>
      </c>
      <c r="C9491" s="1">
        <v>129544503</v>
      </c>
      <c r="D9491" s="1">
        <v>490</v>
      </c>
      <c r="E9491" s="1" t="s">
        <v>2025</v>
      </c>
      <c r="F9491" s="1" t="s">
        <v>235</v>
      </c>
      <c r="G9491" s="1" t="s">
        <v>226</v>
      </c>
      <c r="H9491" s="1" t="s">
        <v>240</v>
      </c>
    </row>
    <row r="9492" spans="1:8" x14ac:dyDescent="0.25">
      <c r="A9492" s="1">
        <v>470491</v>
      </c>
      <c r="B9492" s="1" t="s">
        <v>1533</v>
      </c>
      <c r="C9492" s="1">
        <v>129544703</v>
      </c>
      <c r="D9492" s="1">
        <v>491</v>
      </c>
      <c r="E9492" s="1" t="s">
        <v>2026</v>
      </c>
      <c r="F9492" s="1" t="s">
        <v>235</v>
      </c>
      <c r="G9492" s="1" t="s">
        <v>226</v>
      </c>
      <c r="H9492" s="1" t="s">
        <v>240</v>
      </c>
    </row>
    <row r="9493" spans="1:8" x14ac:dyDescent="0.25">
      <c r="A9493" s="1">
        <v>470492</v>
      </c>
      <c r="B9493" s="1" t="s">
        <v>1533</v>
      </c>
      <c r="C9493" s="1">
        <v>129545003</v>
      </c>
      <c r="D9493" s="1">
        <v>492</v>
      </c>
      <c r="E9493" s="1" t="s">
        <v>2027</v>
      </c>
      <c r="F9493" s="1" t="s">
        <v>235</v>
      </c>
      <c r="G9493" s="1" t="s">
        <v>226</v>
      </c>
      <c r="H9493" s="1" t="s">
        <v>240</v>
      </c>
    </row>
    <row r="9494" spans="1:8" x14ac:dyDescent="0.25">
      <c r="A9494" s="1">
        <v>470493</v>
      </c>
      <c r="B9494" s="1" t="s">
        <v>1533</v>
      </c>
      <c r="C9494" s="1">
        <v>129546003</v>
      </c>
      <c r="D9494" s="1">
        <v>493</v>
      </c>
      <c r="E9494" s="1" t="s">
        <v>2028</v>
      </c>
      <c r="F9494" s="1" t="s">
        <v>235</v>
      </c>
      <c r="G9494" s="1" t="s">
        <v>226</v>
      </c>
      <c r="H9494" s="1" t="s">
        <v>240</v>
      </c>
    </row>
    <row r="9495" spans="1:8" x14ac:dyDescent="0.25">
      <c r="A9495" s="1">
        <v>470494</v>
      </c>
      <c r="B9495" s="1" t="s">
        <v>1533</v>
      </c>
      <c r="C9495" s="1">
        <v>129546103</v>
      </c>
      <c r="D9495" s="1">
        <v>494</v>
      </c>
      <c r="E9495" s="1" t="s">
        <v>2029</v>
      </c>
      <c r="F9495" s="1" t="s">
        <v>235</v>
      </c>
      <c r="G9495" s="1" t="s">
        <v>226</v>
      </c>
      <c r="H9495" s="1" t="s">
        <v>240</v>
      </c>
    </row>
    <row r="9496" spans="1:8" x14ac:dyDescent="0.25">
      <c r="A9496" s="1">
        <v>470495</v>
      </c>
      <c r="B9496" s="1" t="s">
        <v>1533</v>
      </c>
      <c r="C9496" s="1">
        <v>129546803</v>
      </c>
      <c r="D9496" s="1">
        <v>495</v>
      </c>
      <c r="E9496" s="1" t="s">
        <v>2030</v>
      </c>
      <c r="F9496" s="1" t="s">
        <v>235</v>
      </c>
      <c r="G9496" s="1" t="s">
        <v>226</v>
      </c>
      <c r="H9496" s="1" t="s">
        <v>240</v>
      </c>
    </row>
    <row r="9497" spans="1:8" x14ac:dyDescent="0.25">
      <c r="A9497" s="1">
        <v>470496</v>
      </c>
      <c r="B9497" s="1" t="s">
        <v>1533</v>
      </c>
      <c r="C9497" s="1">
        <v>129547203</v>
      </c>
      <c r="D9497" s="1">
        <v>496</v>
      </c>
      <c r="E9497" s="1" t="s">
        <v>2031</v>
      </c>
      <c r="F9497" s="1" t="s">
        <v>235</v>
      </c>
      <c r="G9497" s="1" t="s">
        <v>226</v>
      </c>
      <c r="H9497" s="1" t="s">
        <v>240</v>
      </c>
    </row>
    <row r="9498" spans="1:8" x14ac:dyDescent="0.25">
      <c r="A9498" s="1">
        <v>470497</v>
      </c>
      <c r="B9498" s="1" t="s">
        <v>1533</v>
      </c>
      <c r="C9498" s="1">
        <v>129547303</v>
      </c>
      <c r="D9498" s="1">
        <v>497</v>
      </c>
      <c r="E9498" s="1" t="s">
        <v>2032</v>
      </c>
      <c r="F9498" s="1" t="s">
        <v>235</v>
      </c>
      <c r="G9498" s="1" t="s">
        <v>226</v>
      </c>
      <c r="H9498" s="1" t="s">
        <v>240</v>
      </c>
    </row>
    <row r="9499" spans="1:8" x14ac:dyDescent="0.25">
      <c r="A9499" s="1">
        <v>470498</v>
      </c>
      <c r="B9499" s="1" t="s">
        <v>1533</v>
      </c>
      <c r="C9499" s="1">
        <v>129547603</v>
      </c>
      <c r="D9499" s="1">
        <v>498</v>
      </c>
      <c r="E9499" s="1" t="s">
        <v>2033</v>
      </c>
      <c r="F9499" s="1" t="s">
        <v>235</v>
      </c>
      <c r="G9499" s="1" t="s">
        <v>226</v>
      </c>
      <c r="H9499" s="1" t="s">
        <v>240</v>
      </c>
    </row>
    <row r="9500" spans="1:8" x14ac:dyDescent="0.25">
      <c r="A9500" s="1">
        <v>470499</v>
      </c>
      <c r="B9500" s="1" t="s">
        <v>1533</v>
      </c>
      <c r="C9500" s="1">
        <v>129547803</v>
      </c>
      <c r="D9500" s="1">
        <v>499</v>
      </c>
      <c r="E9500" s="1" t="s">
        <v>2034</v>
      </c>
      <c r="F9500" s="1" t="s">
        <v>235</v>
      </c>
      <c r="G9500" s="1" t="s">
        <v>226</v>
      </c>
      <c r="H9500" s="1" t="s">
        <v>240</v>
      </c>
    </row>
    <row r="9501" spans="1:8" x14ac:dyDescent="0.25">
      <c r="A9501" s="1">
        <v>470500</v>
      </c>
      <c r="B9501" s="1" t="s">
        <v>1533</v>
      </c>
      <c r="C9501" s="1">
        <v>129548803</v>
      </c>
      <c r="D9501" s="1">
        <v>500</v>
      </c>
      <c r="E9501" s="1" t="s">
        <v>2035</v>
      </c>
      <c r="F9501" s="1" t="s">
        <v>235</v>
      </c>
      <c r="G9501" s="1" t="s">
        <v>226</v>
      </c>
      <c r="H9501" s="1" t="s">
        <v>240</v>
      </c>
    </row>
  </sheetData>
  <sortState xmlns:xlrd2="http://schemas.microsoft.com/office/spreadsheetml/2017/richdata2" ref="A5001:N9501">
    <sortCondition ref="A5001:A950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609A1-BA25-4229-B2F0-E31AD7858DCA}">
  <sheetPr>
    <tabColor rgb="FF00B0F0"/>
  </sheetPr>
  <dimension ref="A1:N204"/>
  <sheetViews>
    <sheetView workbookViewId="0">
      <selection activeCell="A26" sqref="A26"/>
    </sheetView>
  </sheetViews>
  <sheetFormatPr defaultColWidth="9.109375" defaultRowHeight="13.8" x14ac:dyDescent="0.25"/>
  <cols>
    <col min="1" max="1" width="6.44140625" style="26" bestFit="1" customWidth="1"/>
    <col min="2" max="2" width="10.88671875" style="26" bestFit="1" customWidth="1"/>
    <col min="3" max="14" width="11.33203125" style="26" bestFit="1" customWidth="1"/>
    <col min="15" max="16384" width="9.109375" style="26"/>
  </cols>
  <sheetData>
    <row r="1" spans="1:14" x14ac:dyDescent="0.25">
      <c r="A1" s="26" t="s">
        <v>327</v>
      </c>
      <c r="B1" s="26" t="s">
        <v>328</v>
      </c>
      <c r="C1" s="26" t="s">
        <v>79</v>
      </c>
      <c r="D1" s="26" t="s">
        <v>80</v>
      </c>
      <c r="E1" s="26" t="s">
        <v>81</v>
      </c>
      <c r="F1" s="26" t="s">
        <v>82</v>
      </c>
      <c r="G1" s="26" t="s">
        <v>83</v>
      </c>
      <c r="H1" s="26" t="s">
        <v>84</v>
      </c>
      <c r="I1" s="26" t="s">
        <v>85</v>
      </c>
      <c r="J1" s="26" t="s">
        <v>86</v>
      </c>
      <c r="K1" s="26" t="s">
        <v>87</v>
      </c>
      <c r="L1" s="26" t="s">
        <v>88</v>
      </c>
      <c r="M1" s="26" t="s">
        <v>89</v>
      </c>
      <c r="N1" s="26" t="s">
        <v>90</v>
      </c>
    </row>
    <row r="2" spans="1:14" x14ac:dyDescent="0.25">
      <c r="A2" s="26">
        <v>1</v>
      </c>
      <c r="B2" s="26">
        <v>2</v>
      </c>
      <c r="C2" s="26">
        <v>105252602</v>
      </c>
      <c r="D2" s="26">
        <v>105256553</v>
      </c>
    </row>
    <row r="3" spans="1:14" x14ac:dyDescent="0.25">
      <c r="A3" s="26">
        <v>2</v>
      </c>
      <c r="B3" s="26">
        <v>5</v>
      </c>
      <c r="C3" s="26">
        <v>105252602</v>
      </c>
      <c r="D3" s="26">
        <v>105253553</v>
      </c>
      <c r="E3" s="26">
        <v>105254353</v>
      </c>
      <c r="F3" s="26">
        <v>105256553</v>
      </c>
      <c r="G3" s="26">
        <v>105259703</v>
      </c>
    </row>
    <row r="4" spans="1:14" x14ac:dyDescent="0.25">
      <c r="A4" s="26">
        <v>3</v>
      </c>
      <c r="B4" s="26">
        <v>2</v>
      </c>
      <c r="C4" s="26">
        <v>105253303</v>
      </c>
      <c r="D4" s="26">
        <v>105257602</v>
      </c>
    </row>
    <row r="5" spans="1:14" x14ac:dyDescent="0.25">
      <c r="A5" s="26">
        <v>4</v>
      </c>
      <c r="B5" s="26">
        <v>8</v>
      </c>
      <c r="C5" s="26">
        <v>105251453</v>
      </c>
      <c r="D5" s="26">
        <v>105253553</v>
      </c>
      <c r="E5" s="26">
        <v>105253903</v>
      </c>
      <c r="F5" s="26">
        <v>105254053</v>
      </c>
      <c r="G5" s="26">
        <v>105258303</v>
      </c>
      <c r="H5" s="26">
        <v>105258503</v>
      </c>
      <c r="I5" s="26">
        <v>105259103</v>
      </c>
      <c r="J5" s="26">
        <v>105259703</v>
      </c>
    </row>
    <row r="6" spans="1:14" x14ac:dyDescent="0.25">
      <c r="A6" s="26">
        <v>5</v>
      </c>
      <c r="B6" s="26">
        <v>5</v>
      </c>
      <c r="C6" s="26">
        <v>114061103</v>
      </c>
      <c r="D6" s="26">
        <v>114063503</v>
      </c>
      <c r="E6" s="26">
        <v>114067503</v>
      </c>
      <c r="F6" s="26">
        <v>114068003</v>
      </c>
      <c r="G6" s="26">
        <v>114069103</v>
      </c>
    </row>
    <row r="7" spans="1:14" x14ac:dyDescent="0.25">
      <c r="A7" s="26">
        <v>6</v>
      </c>
      <c r="B7" s="26">
        <v>5</v>
      </c>
      <c r="C7" s="26">
        <v>105201033</v>
      </c>
      <c r="D7" s="26">
        <v>105201352</v>
      </c>
      <c r="E7" s="26">
        <v>104433604</v>
      </c>
      <c r="F7" s="26">
        <v>105258503</v>
      </c>
      <c r="G7" s="26">
        <v>105204703</v>
      </c>
    </row>
    <row r="8" spans="1:14" x14ac:dyDescent="0.25">
      <c r="A8" s="26">
        <v>7</v>
      </c>
      <c r="B8" s="26">
        <v>8</v>
      </c>
      <c r="C8" s="26">
        <v>104432503</v>
      </c>
      <c r="D8" s="26">
        <v>104432803</v>
      </c>
      <c r="E8" s="26">
        <v>104433303</v>
      </c>
      <c r="F8" s="26">
        <v>104433604</v>
      </c>
      <c r="G8" s="26">
        <v>104435303</v>
      </c>
      <c r="H8" s="26">
        <v>104435603</v>
      </c>
      <c r="I8" s="26">
        <v>104435703</v>
      </c>
      <c r="J8" s="26">
        <v>104437503</v>
      </c>
    </row>
    <row r="9" spans="1:14" x14ac:dyDescent="0.25">
      <c r="A9" s="26">
        <v>8</v>
      </c>
      <c r="B9" s="26">
        <v>11</v>
      </c>
      <c r="C9" s="26">
        <v>127041603</v>
      </c>
      <c r="D9" s="26">
        <v>104101252</v>
      </c>
      <c r="E9" s="26">
        <v>104372003</v>
      </c>
      <c r="F9" s="26">
        <v>104374003</v>
      </c>
      <c r="G9" s="26">
        <v>104105003</v>
      </c>
      <c r="H9" s="26">
        <v>104375003</v>
      </c>
      <c r="I9" s="26">
        <v>104105353</v>
      </c>
      <c r="J9" s="26">
        <v>104107903</v>
      </c>
      <c r="K9" s="26">
        <v>104107503</v>
      </c>
      <c r="L9" s="26">
        <v>104107803</v>
      </c>
      <c r="M9" s="26">
        <v>104378003</v>
      </c>
    </row>
    <row r="10" spans="1:14" x14ac:dyDescent="0.25">
      <c r="A10" s="26">
        <v>9</v>
      </c>
      <c r="B10" s="26">
        <v>7</v>
      </c>
      <c r="C10" s="26">
        <v>104374003</v>
      </c>
      <c r="D10" s="26">
        <v>104375003</v>
      </c>
      <c r="E10" s="26">
        <v>104375203</v>
      </c>
      <c r="F10" s="26">
        <v>104375302</v>
      </c>
      <c r="G10" s="26">
        <v>104376203</v>
      </c>
      <c r="H10" s="26">
        <v>104377003</v>
      </c>
      <c r="I10" s="26">
        <v>104378003</v>
      </c>
    </row>
    <row r="11" spans="1:14" x14ac:dyDescent="0.25">
      <c r="A11" s="26">
        <v>10</v>
      </c>
      <c r="B11" s="26">
        <v>1</v>
      </c>
      <c r="C11" s="26">
        <v>126515001</v>
      </c>
    </row>
    <row r="12" spans="1:14" x14ac:dyDescent="0.25">
      <c r="A12" s="26">
        <v>11</v>
      </c>
      <c r="B12" s="26">
        <v>4</v>
      </c>
      <c r="C12" s="26">
        <v>104101252</v>
      </c>
      <c r="D12" s="26">
        <v>128033053</v>
      </c>
      <c r="E12" s="26">
        <v>104103603</v>
      </c>
      <c r="F12" s="26">
        <v>104107803</v>
      </c>
    </row>
    <row r="13" spans="1:14" x14ac:dyDescent="0.25">
      <c r="A13" s="26">
        <v>12</v>
      </c>
      <c r="B13" s="26">
        <v>2</v>
      </c>
      <c r="C13" s="26">
        <v>104105003</v>
      </c>
      <c r="D13" s="26">
        <v>104107903</v>
      </c>
    </row>
    <row r="14" spans="1:14" x14ac:dyDescent="0.25">
      <c r="A14" s="26">
        <v>13</v>
      </c>
      <c r="B14" s="26">
        <v>3</v>
      </c>
      <c r="C14" s="26">
        <v>124150503</v>
      </c>
      <c r="D14" s="26">
        <v>124156503</v>
      </c>
      <c r="E14" s="26">
        <v>124156703</v>
      </c>
    </row>
    <row r="15" spans="1:14" x14ac:dyDescent="0.25">
      <c r="A15" s="26">
        <v>14</v>
      </c>
      <c r="B15" s="26">
        <v>8</v>
      </c>
      <c r="C15" s="26">
        <v>127040703</v>
      </c>
      <c r="D15" s="26">
        <v>127041203</v>
      </c>
      <c r="E15" s="26">
        <v>127041503</v>
      </c>
      <c r="F15" s="26">
        <v>127041603</v>
      </c>
      <c r="G15" s="26">
        <v>104372003</v>
      </c>
      <c r="H15" s="26">
        <v>127042853</v>
      </c>
      <c r="I15" s="26">
        <v>127045653</v>
      </c>
      <c r="J15" s="26">
        <v>127045853</v>
      </c>
    </row>
    <row r="16" spans="1:14" x14ac:dyDescent="0.25">
      <c r="A16" s="26">
        <v>15</v>
      </c>
      <c r="B16" s="26">
        <v>12</v>
      </c>
      <c r="C16" s="26">
        <v>101630504</v>
      </c>
      <c r="D16" s="26">
        <v>127041203</v>
      </c>
      <c r="E16" s="26">
        <v>127041603</v>
      </c>
      <c r="F16" s="26">
        <v>101631203</v>
      </c>
      <c r="G16" s="26">
        <v>127042003</v>
      </c>
      <c r="H16" s="26">
        <v>101632403</v>
      </c>
      <c r="I16" s="26">
        <v>127044103</v>
      </c>
      <c r="J16" s="26">
        <v>101633903</v>
      </c>
      <c r="K16" s="26">
        <v>127045303</v>
      </c>
      <c r="L16" s="26">
        <v>127047404</v>
      </c>
      <c r="M16" s="26">
        <v>101638003</v>
      </c>
      <c r="N16" s="26">
        <v>127049303</v>
      </c>
    </row>
    <row r="17" spans="1:14" x14ac:dyDescent="0.25">
      <c r="A17" s="26">
        <v>16</v>
      </c>
      <c r="B17" s="26">
        <v>6</v>
      </c>
      <c r="C17" s="26">
        <v>127040503</v>
      </c>
      <c r="D17" s="26">
        <v>127040703</v>
      </c>
      <c r="E17" s="26">
        <v>127042003</v>
      </c>
      <c r="F17" s="26">
        <v>127042853</v>
      </c>
      <c r="G17" s="26">
        <v>127044103</v>
      </c>
      <c r="H17" s="26">
        <v>127046903</v>
      </c>
    </row>
    <row r="18" spans="1:14" x14ac:dyDescent="0.25">
      <c r="A18" s="26">
        <v>17</v>
      </c>
      <c r="B18" s="26">
        <v>12</v>
      </c>
      <c r="C18" s="26">
        <v>106160303</v>
      </c>
      <c r="D18" s="26">
        <v>104431304</v>
      </c>
      <c r="E18" s="26">
        <v>105201352</v>
      </c>
      <c r="F18" s="26">
        <v>104432803</v>
      </c>
      <c r="G18" s="26">
        <v>104432903</v>
      </c>
      <c r="H18" s="26">
        <v>104103603</v>
      </c>
      <c r="I18" s="26">
        <v>104433903</v>
      </c>
      <c r="J18" s="26">
        <v>104435003</v>
      </c>
      <c r="K18" s="26">
        <v>104105353</v>
      </c>
      <c r="L18" s="26">
        <v>104435303</v>
      </c>
      <c r="M18" s="26">
        <v>104107503</v>
      </c>
      <c r="N18" s="26">
        <v>104378003</v>
      </c>
    </row>
    <row r="19" spans="1:14" x14ac:dyDescent="0.25">
      <c r="A19" s="26">
        <v>18</v>
      </c>
      <c r="B19" s="26">
        <v>2</v>
      </c>
      <c r="C19" s="26">
        <v>122091002</v>
      </c>
      <c r="D19" s="26">
        <v>122097502</v>
      </c>
    </row>
    <row r="20" spans="1:14" x14ac:dyDescent="0.25">
      <c r="A20" s="26">
        <v>19</v>
      </c>
      <c r="B20" s="26">
        <v>1</v>
      </c>
      <c r="C20" s="26">
        <v>102027451</v>
      </c>
    </row>
    <row r="21" spans="1:14" x14ac:dyDescent="0.25">
      <c r="A21" s="26">
        <v>20</v>
      </c>
      <c r="B21" s="26">
        <v>3</v>
      </c>
      <c r="C21" s="26">
        <v>103026902</v>
      </c>
      <c r="D21" s="26">
        <v>103026873</v>
      </c>
      <c r="E21" s="26">
        <v>102027451</v>
      </c>
    </row>
    <row r="22" spans="1:14" x14ac:dyDescent="0.25">
      <c r="A22" s="26">
        <v>21</v>
      </c>
      <c r="B22" s="26">
        <v>2</v>
      </c>
      <c r="C22" s="26">
        <v>102027451</v>
      </c>
      <c r="D22" s="26">
        <v>103028302</v>
      </c>
    </row>
    <row r="23" spans="1:14" x14ac:dyDescent="0.25">
      <c r="A23" s="26">
        <v>22</v>
      </c>
      <c r="B23" s="26">
        <v>3</v>
      </c>
      <c r="C23" s="26">
        <v>121390302</v>
      </c>
      <c r="D23" s="26">
        <v>121391303</v>
      </c>
      <c r="E23" s="26">
        <v>121395603</v>
      </c>
    </row>
    <row r="24" spans="1:14" x14ac:dyDescent="0.25">
      <c r="A24" s="26">
        <v>23</v>
      </c>
      <c r="B24" s="26">
        <v>1</v>
      </c>
      <c r="C24" s="26">
        <v>102027451</v>
      </c>
    </row>
    <row r="25" spans="1:14" x14ac:dyDescent="0.25">
      <c r="A25" s="26">
        <v>24</v>
      </c>
      <c r="B25" s="26">
        <v>1</v>
      </c>
      <c r="C25" s="26">
        <v>102027451</v>
      </c>
    </row>
    <row r="26" spans="1:14" x14ac:dyDescent="0.25">
      <c r="A26" s="26">
        <v>25</v>
      </c>
      <c r="B26" s="26">
        <v>5</v>
      </c>
      <c r="C26" s="26">
        <v>103022803</v>
      </c>
      <c r="D26" s="26">
        <v>103024102</v>
      </c>
      <c r="E26" s="26">
        <v>107657103</v>
      </c>
      <c r="F26" s="26">
        <v>103027503</v>
      </c>
      <c r="G26" s="26">
        <v>103029902</v>
      </c>
    </row>
    <row r="27" spans="1:14" x14ac:dyDescent="0.25">
      <c r="A27" s="26">
        <v>26</v>
      </c>
      <c r="B27" s="26">
        <v>4</v>
      </c>
      <c r="C27" s="26">
        <v>124156603</v>
      </c>
      <c r="D27" s="26">
        <v>124157203</v>
      </c>
      <c r="E27" s="26">
        <v>123467303</v>
      </c>
      <c r="F27" s="26">
        <v>114068103</v>
      </c>
    </row>
    <row r="28" spans="1:14" x14ac:dyDescent="0.25">
      <c r="A28" s="26">
        <v>27</v>
      </c>
      <c r="B28" s="26">
        <v>5</v>
      </c>
      <c r="C28" s="26">
        <v>103021603</v>
      </c>
      <c r="D28" s="26">
        <v>103021752</v>
      </c>
      <c r="E28" s="26">
        <v>103025002</v>
      </c>
      <c r="F28" s="26">
        <v>103026303</v>
      </c>
      <c r="G28" s="26">
        <v>102027451</v>
      </c>
    </row>
    <row r="29" spans="1:14" x14ac:dyDescent="0.25">
      <c r="A29" s="26">
        <v>28</v>
      </c>
      <c r="B29" s="26">
        <v>4</v>
      </c>
      <c r="C29" s="26">
        <v>103022253</v>
      </c>
      <c r="D29" s="26">
        <v>103024603</v>
      </c>
      <c r="E29" s="26">
        <v>103026852</v>
      </c>
      <c r="F29" s="26">
        <v>103021003</v>
      </c>
    </row>
    <row r="30" spans="1:14" x14ac:dyDescent="0.25">
      <c r="A30" s="26">
        <v>29</v>
      </c>
      <c r="B30" s="26">
        <v>2</v>
      </c>
      <c r="C30" s="26">
        <v>122092102</v>
      </c>
      <c r="D30" s="26">
        <v>122097604</v>
      </c>
    </row>
    <row r="31" spans="1:14" x14ac:dyDescent="0.25">
      <c r="A31" s="26">
        <v>30</v>
      </c>
      <c r="B31" s="26">
        <v>3</v>
      </c>
      <c r="C31" s="26">
        <v>103020753</v>
      </c>
      <c r="D31" s="26">
        <v>103024603</v>
      </c>
      <c r="E31" s="26">
        <v>103026852</v>
      </c>
    </row>
    <row r="32" spans="1:14" x14ac:dyDescent="0.25">
      <c r="A32" s="26">
        <v>31</v>
      </c>
      <c r="B32" s="26">
        <v>2</v>
      </c>
      <c r="C32" s="26">
        <v>122092353</v>
      </c>
      <c r="D32" s="26">
        <v>122098202</v>
      </c>
    </row>
    <row r="33" spans="1:9" x14ac:dyDescent="0.25">
      <c r="A33" s="26">
        <v>32</v>
      </c>
      <c r="B33" s="26">
        <v>3</v>
      </c>
      <c r="C33" s="26">
        <v>103027352</v>
      </c>
      <c r="D33" s="26">
        <v>103027503</v>
      </c>
      <c r="E33" s="26">
        <v>103028203</v>
      </c>
    </row>
    <row r="34" spans="1:9" x14ac:dyDescent="0.25">
      <c r="A34" s="26">
        <v>33</v>
      </c>
      <c r="B34" s="26">
        <v>4</v>
      </c>
      <c r="C34" s="26">
        <v>103020603</v>
      </c>
      <c r="D34" s="26">
        <v>103022253</v>
      </c>
      <c r="E34" s="26">
        <v>103023912</v>
      </c>
      <c r="F34" s="26">
        <v>103024753</v>
      </c>
    </row>
    <row r="35" spans="1:9" x14ac:dyDescent="0.25">
      <c r="A35" s="26">
        <v>34</v>
      </c>
      <c r="B35" s="26">
        <v>4</v>
      </c>
      <c r="C35" s="26">
        <v>103027352</v>
      </c>
      <c r="D35" s="26">
        <v>102027451</v>
      </c>
      <c r="E35" s="26">
        <v>103029803</v>
      </c>
      <c r="F35" s="26">
        <v>103029902</v>
      </c>
    </row>
    <row r="36" spans="1:9" x14ac:dyDescent="0.25">
      <c r="A36" s="26">
        <v>35</v>
      </c>
      <c r="B36" s="26">
        <v>7</v>
      </c>
      <c r="C36" s="26">
        <v>103021903</v>
      </c>
      <c r="D36" s="26">
        <v>103022503</v>
      </c>
      <c r="E36" s="26">
        <v>103026002</v>
      </c>
      <c r="F36" s="26">
        <v>107656502</v>
      </c>
      <c r="G36" s="26">
        <v>103028653</v>
      </c>
      <c r="H36" s="26">
        <v>103028833</v>
      </c>
      <c r="I36" s="26">
        <v>103029603</v>
      </c>
    </row>
    <row r="37" spans="1:9" x14ac:dyDescent="0.25">
      <c r="A37" s="26">
        <v>36</v>
      </c>
      <c r="B37" s="26">
        <v>2</v>
      </c>
      <c r="C37" s="26">
        <v>103021453</v>
      </c>
      <c r="D37" s="26">
        <v>102027451</v>
      </c>
    </row>
    <row r="38" spans="1:9" x14ac:dyDescent="0.25">
      <c r="A38" s="26">
        <v>37</v>
      </c>
      <c r="B38" s="26">
        <v>3</v>
      </c>
      <c r="C38" s="26">
        <v>113362603</v>
      </c>
      <c r="D38" s="26">
        <v>113364403</v>
      </c>
      <c r="E38" s="26">
        <v>113369003</v>
      </c>
    </row>
    <row r="39" spans="1:9" x14ac:dyDescent="0.25">
      <c r="A39" s="26">
        <v>38</v>
      </c>
      <c r="B39" s="26">
        <v>5</v>
      </c>
      <c r="C39" s="26">
        <v>103021102</v>
      </c>
      <c r="D39" s="26">
        <v>103026002</v>
      </c>
      <c r="E39" s="26">
        <v>102027451</v>
      </c>
      <c r="F39" s="26">
        <v>103028653</v>
      </c>
      <c r="G39" s="26">
        <v>103029603</v>
      </c>
    </row>
    <row r="40" spans="1:9" x14ac:dyDescent="0.25">
      <c r="A40" s="26">
        <v>39</v>
      </c>
      <c r="B40" s="26">
        <v>4</v>
      </c>
      <c r="C40" s="26">
        <v>103023153</v>
      </c>
      <c r="D40" s="26">
        <v>101637002</v>
      </c>
      <c r="E40" s="26">
        <v>103028753</v>
      </c>
      <c r="F40" s="26">
        <v>103029553</v>
      </c>
    </row>
    <row r="41" spans="1:9" x14ac:dyDescent="0.25">
      <c r="A41" s="26">
        <v>40</v>
      </c>
      <c r="B41" s="26">
        <v>3</v>
      </c>
      <c r="C41" s="26">
        <v>103021252</v>
      </c>
      <c r="D41" s="26">
        <v>101636503</v>
      </c>
      <c r="E41" s="26">
        <v>103029203</v>
      </c>
    </row>
    <row r="42" spans="1:9" x14ac:dyDescent="0.25">
      <c r="A42" s="26">
        <v>41</v>
      </c>
      <c r="B42" s="26">
        <v>3</v>
      </c>
      <c r="C42" s="26">
        <v>113361503</v>
      </c>
      <c r="D42" s="26">
        <v>113363103</v>
      </c>
      <c r="E42" s="26">
        <v>113365203</v>
      </c>
    </row>
    <row r="43" spans="1:9" x14ac:dyDescent="0.25">
      <c r="A43" s="26">
        <v>42</v>
      </c>
      <c r="B43" s="26">
        <v>5</v>
      </c>
      <c r="C43" s="26">
        <v>103021102</v>
      </c>
      <c r="D43" s="26">
        <v>103021252</v>
      </c>
      <c r="E43" s="26">
        <v>103025002</v>
      </c>
      <c r="F43" s="26">
        <v>103026402</v>
      </c>
      <c r="G43" s="26">
        <v>103029203</v>
      </c>
    </row>
    <row r="44" spans="1:9" x14ac:dyDescent="0.25">
      <c r="A44" s="26">
        <v>43</v>
      </c>
      <c r="B44" s="26">
        <v>4</v>
      </c>
      <c r="C44" s="26">
        <v>113361703</v>
      </c>
      <c r="D44" s="26">
        <v>113362303</v>
      </c>
      <c r="E44" s="26">
        <v>113362603</v>
      </c>
      <c r="F44" s="26">
        <v>113365303</v>
      </c>
    </row>
    <row r="45" spans="1:9" x14ac:dyDescent="0.25">
      <c r="A45" s="26">
        <v>44</v>
      </c>
      <c r="B45" s="26">
        <v>3</v>
      </c>
      <c r="C45" s="26">
        <v>103026343</v>
      </c>
      <c r="D45" s="26">
        <v>103027753</v>
      </c>
      <c r="E45" s="26">
        <v>103029403</v>
      </c>
    </row>
    <row r="46" spans="1:9" x14ac:dyDescent="0.25">
      <c r="A46" s="26">
        <v>45</v>
      </c>
      <c r="B46" s="26">
        <v>5</v>
      </c>
      <c r="C46" s="26">
        <v>103021603</v>
      </c>
      <c r="D46" s="26">
        <v>103021752</v>
      </c>
      <c r="E46" s="26">
        <v>103022103</v>
      </c>
      <c r="F46" s="26">
        <v>103026303</v>
      </c>
      <c r="G46" s="26">
        <v>103028853</v>
      </c>
    </row>
    <row r="47" spans="1:9" x14ac:dyDescent="0.25">
      <c r="A47" s="26">
        <v>46</v>
      </c>
      <c r="B47" s="26">
        <v>5</v>
      </c>
      <c r="C47" s="26">
        <v>101631703</v>
      </c>
      <c r="D47" s="26">
        <v>101631903</v>
      </c>
      <c r="E47" s="26">
        <v>101632403</v>
      </c>
      <c r="F47" s="26">
        <v>103028703</v>
      </c>
      <c r="G47" s="26">
        <v>103029403</v>
      </c>
    </row>
    <row r="48" spans="1:9" x14ac:dyDescent="0.25">
      <c r="A48" s="26">
        <v>47</v>
      </c>
      <c r="B48" s="26">
        <v>4</v>
      </c>
      <c r="C48" s="26">
        <v>112671303</v>
      </c>
      <c r="D48" s="26">
        <v>112672203</v>
      </c>
      <c r="E48" s="26">
        <v>112674403</v>
      </c>
      <c r="F48" s="26">
        <v>112679403</v>
      </c>
    </row>
    <row r="49" spans="1:12" x14ac:dyDescent="0.25">
      <c r="A49" s="26">
        <v>48</v>
      </c>
      <c r="B49" s="26">
        <v>7</v>
      </c>
      <c r="C49" s="26">
        <v>101630903</v>
      </c>
      <c r="D49" s="26">
        <v>101631703</v>
      </c>
      <c r="E49" s="26">
        <v>101631803</v>
      </c>
      <c r="F49" s="26">
        <v>101633903</v>
      </c>
      <c r="G49" s="26">
        <v>101637002</v>
      </c>
      <c r="H49" s="26">
        <v>101638003</v>
      </c>
      <c r="I49" s="26">
        <v>101638803</v>
      </c>
    </row>
    <row r="50" spans="1:12" x14ac:dyDescent="0.25">
      <c r="A50" s="26">
        <v>49</v>
      </c>
      <c r="B50" s="26">
        <v>3</v>
      </c>
      <c r="C50" s="26">
        <v>113363603</v>
      </c>
      <c r="D50" s="26">
        <v>113364002</v>
      </c>
      <c r="E50" s="26">
        <v>113365203</v>
      </c>
    </row>
    <row r="51" spans="1:12" x14ac:dyDescent="0.25">
      <c r="A51" s="26">
        <v>50</v>
      </c>
      <c r="B51" s="26">
        <v>10</v>
      </c>
      <c r="C51" s="26">
        <v>101630903</v>
      </c>
      <c r="D51" s="26">
        <v>101631003</v>
      </c>
      <c r="E51" s="26">
        <v>101260803</v>
      </c>
      <c r="F51" s="26">
        <v>101631503</v>
      </c>
      <c r="G51" s="26">
        <v>101301303</v>
      </c>
      <c r="H51" s="26">
        <v>101301403</v>
      </c>
      <c r="I51" s="26">
        <v>101631803</v>
      </c>
      <c r="J51" s="26">
        <v>101303503</v>
      </c>
      <c r="K51" s="26">
        <v>101306503</v>
      </c>
      <c r="L51" s="26">
        <v>101308503</v>
      </c>
    </row>
    <row r="52" spans="1:12" x14ac:dyDescent="0.25">
      <c r="A52" s="26">
        <v>51</v>
      </c>
      <c r="B52" s="26">
        <v>3</v>
      </c>
      <c r="C52" s="26">
        <v>101260303</v>
      </c>
      <c r="D52" s="26">
        <v>101264003</v>
      </c>
      <c r="E52" s="26">
        <v>101268003</v>
      </c>
    </row>
    <row r="53" spans="1:12" x14ac:dyDescent="0.25">
      <c r="A53" s="26">
        <v>52</v>
      </c>
      <c r="B53" s="26">
        <v>6</v>
      </c>
      <c r="C53" s="26">
        <v>107650603</v>
      </c>
      <c r="D53" s="26">
        <v>101260803</v>
      </c>
      <c r="E53" s="26">
        <v>101261302</v>
      </c>
      <c r="F53" s="26">
        <v>101262903</v>
      </c>
      <c r="G53" s="26">
        <v>107657503</v>
      </c>
      <c r="H53" s="26">
        <v>101268003</v>
      </c>
    </row>
    <row r="54" spans="1:12" x14ac:dyDescent="0.25">
      <c r="A54" s="26">
        <v>53</v>
      </c>
      <c r="B54" s="26">
        <v>2</v>
      </c>
      <c r="C54" s="26">
        <v>123465702</v>
      </c>
      <c r="D54" s="26">
        <v>123467103</v>
      </c>
    </row>
    <row r="55" spans="1:12" x14ac:dyDescent="0.25">
      <c r="A55" s="26">
        <v>54</v>
      </c>
      <c r="B55" s="26">
        <v>2</v>
      </c>
      <c r="C55" s="26">
        <v>123461602</v>
      </c>
      <c r="D55" s="26">
        <v>123465602</v>
      </c>
    </row>
    <row r="56" spans="1:12" x14ac:dyDescent="0.25">
      <c r="A56" s="26">
        <v>55</v>
      </c>
      <c r="B56" s="26">
        <v>7</v>
      </c>
      <c r="C56" s="26">
        <v>128321103</v>
      </c>
      <c r="D56" s="26">
        <v>107650703</v>
      </c>
      <c r="E56" s="26">
        <v>107651603</v>
      </c>
      <c r="F56" s="26">
        <v>107652603</v>
      </c>
      <c r="G56" s="26">
        <v>107653203</v>
      </c>
      <c r="H56" s="26">
        <v>107654403</v>
      </c>
      <c r="I56" s="26">
        <v>107656303</v>
      </c>
    </row>
    <row r="57" spans="1:12" x14ac:dyDescent="0.25">
      <c r="A57" s="26">
        <v>56</v>
      </c>
      <c r="B57" s="26">
        <v>4</v>
      </c>
      <c r="C57" s="26">
        <v>107653802</v>
      </c>
      <c r="D57" s="26">
        <v>107654103</v>
      </c>
      <c r="E57" s="26">
        <v>107656502</v>
      </c>
      <c r="F57" s="26">
        <v>107657103</v>
      </c>
    </row>
    <row r="58" spans="1:12" x14ac:dyDescent="0.25">
      <c r="A58" s="26">
        <v>57</v>
      </c>
      <c r="B58" s="26">
        <v>3</v>
      </c>
      <c r="C58" s="26">
        <v>107653203</v>
      </c>
      <c r="D58" s="26">
        <v>107653802</v>
      </c>
      <c r="E58" s="26">
        <v>107658903</v>
      </c>
    </row>
    <row r="59" spans="1:12" x14ac:dyDescent="0.25">
      <c r="A59" s="26">
        <v>58</v>
      </c>
      <c r="B59" s="26">
        <v>7</v>
      </c>
      <c r="C59" s="26">
        <v>107650603</v>
      </c>
      <c r="D59" s="26">
        <v>107653802</v>
      </c>
      <c r="E59" s="26">
        <v>107655803</v>
      </c>
      <c r="F59" s="26">
        <v>107655903</v>
      </c>
      <c r="G59" s="26">
        <v>107656502</v>
      </c>
      <c r="H59" s="26">
        <v>107657503</v>
      </c>
      <c r="I59" s="26">
        <v>107658903</v>
      </c>
    </row>
    <row r="60" spans="1:12" x14ac:dyDescent="0.25">
      <c r="A60" s="26">
        <v>59</v>
      </c>
      <c r="B60" s="26">
        <v>4</v>
      </c>
      <c r="C60" s="26">
        <v>107651603</v>
      </c>
      <c r="D60" s="26">
        <v>107653102</v>
      </c>
      <c r="E60" s="26">
        <v>107654903</v>
      </c>
      <c r="F60" s="26">
        <v>107655903</v>
      </c>
    </row>
    <row r="61" spans="1:12" x14ac:dyDescent="0.25">
      <c r="A61" s="26">
        <v>60</v>
      </c>
      <c r="B61" s="26">
        <v>6</v>
      </c>
      <c r="C61" s="26">
        <v>128030603</v>
      </c>
      <c r="D61" s="26">
        <v>128030852</v>
      </c>
      <c r="E61" s="26">
        <v>107650703</v>
      </c>
      <c r="F61" s="26">
        <v>128033053</v>
      </c>
      <c r="G61" s="26">
        <v>107654403</v>
      </c>
      <c r="H61" s="26">
        <v>128034503</v>
      </c>
    </row>
    <row r="62" spans="1:12" x14ac:dyDescent="0.25">
      <c r="A62" s="26">
        <v>61</v>
      </c>
      <c r="B62" s="26">
        <v>2</v>
      </c>
      <c r="C62" s="26">
        <v>123465702</v>
      </c>
      <c r="D62" s="26">
        <v>123469303</v>
      </c>
    </row>
    <row r="63" spans="1:12" x14ac:dyDescent="0.25">
      <c r="A63" s="26">
        <v>62</v>
      </c>
      <c r="B63" s="26">
        <v>7</v>
      </c>
      <c r="C63" s="26">
        <v>128030603</v>
      </c>
      <c r="D63" s="26">
        <v>128321103</v>
      </c>
      <c r="E63" s="26">
        <v>128323303</v>
      </c>
      <c r="F63" s="26">
        <v>128323703</v>
      </c>
      <c r="G63" s="26">
        <v>128325203</v>
      </c>
      <c r="H63" s="26">
        <v>128326303</v>
      </c>
      <c r="I63" s="26">
        <v>128328003</v>
      </c>
    </row>
    <row r="64" spans="1:12" x14ac:dyDescent="0.25">
      <c r="A64" s="26">
        <v>63</v>
      </c>
      <c r="B64" s="26">
        <v>9</v>
      </c>
      <c r="C64" s="26">
        <v>106160303</v>
      </c>
      <c r="D64" s="26">
        <v>128030852</v>
      </c>
      <c r="E64" s="26">
        <v>106161203</v>
      </c>
      <c r="F64" s="26">
        <v>106161703</v>
      </c>
      <c r="G64" s="26">
        <v>104103603</v>
      </c>
      <c r="H64" s="26">
        <v>106166503</v>
      </c>
      <c r="I64" s="26">
        <v>106167504</v>
      </c>
      <c r="J64" s="26">
        <v>106168003</v>
      </c>
      <c r="K64" s="26">
        <v>106169003</v>
      </c>
    </row>
    <row r="65" spans="1:14" x14ac:dyDescent="0.25">
      <c r="A65" s="26">
        <v>64</v>
      </c>
      <c r="B65" s="26">
        <v>8</v>
      </c>
      <c r="C65" s="26">
        <v>106160303</v>
      </c>
      <c r="D65" s="26">
        <v>106611303</v>
      </c>
      <c r="E65" s="26">
        <v>106272003</v>
      </c>
      <c r="F65" s="26">
        <v>106612203</v>
      </c>
      <c r="G65" s="26">
        <v>106616203</v>
      </c>
      <c r="H65" s="26">
        <v>105204703</v>
      </c>
      <c r="I65" s="26">
        <v>106617203</v>
      </c>
      <c r="J65" s="26">
        <v>106618603</v>
      </c>
    </row>
    <row r="66" spans="1:14" x14ac:dyDescent="0.25">
      <c r="A66" s="26">
        <v>65</v>
      </c>
      <c r="B66" s="26">
        <v>6</v>
      </c>
      <c r="C66" s="26">
        <v>105251453</v>
      </c>
      <c r="D66" s="26">
        <v>106272003</v>
      </c>
      <c r="E66" s="26">
        <v>105204703</v>
      </c>
      <c r="F66" s="26">
        <v>106617203</v>
      </c>
      <c r="G66" s="26">
        <v>105259103</v>
      </c>
      <c r="H66" s="26">
        <v>105628302</v>
      </c>
    </row>
    <row r="67" spans="1:14" x14ac:dyDescent="0.25">
      <c r="A67" s="26">
        <v>66</v>
      </c>
      <c r="B67" s="26">
        <v>9</v>
      </c>
      <c r="C67" s="26">
        <v>128030852</v>
      </c>
      <c r="D67" s="26">
        <v>106330703</v>
      </c>
      <c r="E67" s="26">
        <v>106330803</v>
      </c>
      <c r="F67" s="26">
        <v>106161703</v>
      </c>
      <c r="G67" s="26">
        <v>106172003</v>
      </c>
      <c r="H67" s="26">
        <v>110173504</v>
      </c>
      <c r="I67" s="26">
        <v>128325203</v>
      </c>
      <c r="J67" s="26">
        <v>106338003</v>
      </c>
      <c r="K67" s="26">
        <v>128327303</v>
      </c>
    </row>
    <row r="68" spans="1:14" x14ac:dyDescent="0.25">
      <c r="A68" s="26">
        <v>67</v>
      </c>
      <c r="B68" s="26">
        <v>12</v>
      </c>
      <c r="C68" s="26">
        <v>109530304</v>
      </c>
      <c r="D68" s="26">
        <v>109420803</v>
      </c>
      <c r="E68" s="26">
        <v>109122703</v>
      </c>
      <c r="F68" s="26">
        <v>109531304</v>
      </c>
      <c r="G68" s="26">
        <v>109532804</v>
      </c>
      <c r="H68" s="26">
        <v>109422303</v>
      </c>
      <c r="I68" s="26">
        <v>110183602</v>
      </c>
      <c r="J68" s="26">
        <v>109535504</v>
      </c>
      <c r="K68" s="26">
        <v>109537504</v>
      </c>
      <c r="L68" s="26">
        <v>109426003</v>
      </c>
      <c r="M68" s="26">
        <v>109426303</v>
      </c>
      <c r="N68" s="26">
        <v>109427503</v>
      </c>
    </row>
    <row r="69" spans="1:14" x14ac:dyDescent="0.25">
      <c r="A69" s="26">
        <v>68</v>
      </c>
      <c r="B69" s="26">
        <v>9</v>
      </c>
      <c r="C69" s="26">
        <v>117080503</v>
      </c>
      <c r="D69" s="26">
        <v>117081003</v>
      </c>
      <c r="E69" s="26">
        <v>109532804</v>
      </c>
      <c r="F69" s="26">
        <v>117596003</v>
      </c>
      <c r="G69" s="26">
        <v>117597003</v>
      </c>
      <c r="H69" s="26">
        <v>117086503</v>
      </c>
      <c r="I69" s="26">
        <v>117086653</v>
      </c>
      <c r="J69" s="26">
        <v>117598503</v>
      </c>
      <c r="K69" s="26">
        <v>117089003</v>
      </c>
    </row>
    <row r="70" spans="1:14" x14ac:dyDescent="0.25">
      <c r="A70" s="26">
        <v>69</v>
      </c>
      <c r="B70" s="26">
        <v>10</v>
      </c>
      <c r="C70" s="26">
        <v>108561003</v>
      </c>
      <c r="D70" s="26">
        <v>108561803</v>
      </c>
      <c r="E70" s="26">
        <v>108565203</v>
      </c>
      <c r="F70" s="26">
        <v>108565503</v>
      </c>
      <c r="G70" s="26">
        <v>108566303</v>
      </c>
      <c r="H70" s="26">
        <v>108567004</v>
      </c>
      <c r="I70" s="26">
        <v>108567204</v>
      </c>
      <c r="J70" s="26">
        <v>108567404</v>
      </c>
      <c r="K70" s="26">
        <v>108567703</v>
      </c>
      <c r="L70" s="26">
        <v>108568404</v>
      </c>
    </row>
    <row r="71" spans="1:14" x14ac:dyDescent="0.25">
      <c r="A71" s="26">
        <v>70</v>
      </c>
      <c r="B71" s="26">
        <v>4</v>
      </c>
      <c r="C71" s="26">
        <v>123465303</v>
      </c>
      <c r="D71" s="26">
        <v>123465602</v>
      </c>
      <c r="E71" s="26">
        <v>123466103</v>
      </c>
      <c r="F71" s="26">
        <v>123469303</v>
      </c>
    </row>
    <row r="72" spans="1:14" x14ac:dyDescent="0.25">
      <c r="A72" s="26">
        <v>71</v>
      </c>
      <c r="B72" s="26">
        <v>10</v>
      </c>
      <c r="C72" s="26">
        <v>108111203</v>
      </c>
      <c r="D72" s="26">
        <v>108561803</v>
      </c>
      <c r="E72" s="26">
        <v>108112003</v>
      </c>
      <c r="F72" s="26">
        <v>108112203</v>
      </c>
      <c r="G72" s="26">
        <v>110173003</v>
      </c>
      <c r="H72" s="26">
        <v>108112502</v>
      </c>
      <c r="I72" s="26">
        <v>108116003</v>
      </c>
      <c r="J72" s="26">
        <v>108116303</v>
      </c>
      <c r="K72" s="26">
        <v>108116503</v>
      </c>
      <c r="L72" s="26">
        <v>108569103</v>
      </c>
    </row>
    <row r="73" spans="1:14" x14ac:dyDescent="0.25">
      <c r="A73" s="26">
        <v>72</v>
      </c>
      <c r="B73" s="26">
        <v>7</v>
      </c>
      <c r="C73" s="26">
        <v>108110603</v>
      </c>
      <c r="D73" s="26">
        <v>108111303</v>
      </c>
      <c r="E73" s="26">
        <v>108111403</v>
      </c>
      <c r="F73" s="26">
        <v>108112003</v>
      </c>
      <c r="G73" s="26">
        <v>108112203</v>
      </c>
      <c r="H73" s="26">
        <v>108112502</v>
      </c>
      <c r="I73" s="26">
        <v>108118503</v>
      </c>
    </row>
    <row r="74" spans="1:14" x14ac:dyDescent="0.25">
      <c r="A74" s="26">
        <v>73</v>
      </c>
      <c r="B74" s="26">
        <v>9</v>
      </c>
      <c r="C74" s="26">
        <v>108111203</v>
      </c>
      <c r="D74" s="26">
        <v>110171003</v>
      </c>
      <c r="E74" s="26">
        <v>110173003</v>
      </c>
      <c r="F74" s="26">
        <v>110173504</v>
      </c>
      <c r="G74" s="26">
        <v>110175003</v>
      </c>
      <c r="H74" s="26">
        <v>108114503</v>
      </c>
      <c r="I74" s="26">
        <v>110177003</v>
      </c>
      <c r="J74" s="26">
        <v>128327303</v>
      </c>
      <c r="K74" s="26">
        <v>110179003</v>
      </c>
    </row>
    <row r="75" spans="1:14" x14ac:dyDescent="0.25">
      <c r="A75" s="26">
        <v>74</v>
      </c>
      <c r="B75" s="26">
        <v>3</v>
      </c>
      <c r="C75" s="26">
        <v>124151902</v>
      </c>
      <c r="D75" s="26">
        <v>124156503</v>
      </c>
      <c r="E75" s="26">
        <v>114068103</v>
      </c>
    </row>
    <row r="76" spans="1:14" x14ac:dyDescent="0.25">
      <c r="A76" s="26">
        <v>75</v>
      </c>
      <c r="B76" s="26">
        <v>9</v>
      </c>
      <c r="C76" s="26">
        <v>106330703</v>
      </c>
      <c r="D76" s="26">
        <v>110171803</v>
      </c>
      <c r="E76" s="26">
        <v>106172003</v>
      </c>
      <c r="F76" s="26">
        <v>106272003</v>
      </c>
      <c r="G76" s="26">
        <v>109243503</v>
      </c>
      <c r="H76" s="26">
        <v>109422303</v>
      </c>
      <c r="I76" s="26">
        <v>128327303</v>
      </c>
      <c r="J76" s="26">
        <v>109246003</v>
      </c>
      <c r="K76" s="26">
        <v>109248003</v>
      </c>
    </row>
    <row r="77" spans="1:14" x14ac:dyDescent="0.25">
      <c r="A77" s="26">
        <v>76</v>
      </c>
      <c r="B77" s="26">
        <v>5</v>
      </c>
      <c r="C77" s="26">
        <v>117414003</v>
      </c>
      <c r="D77" s="26">
        <v>110183602</v>
      </c>
      <c r="E77" s="26">
        <v>116604003</v>
      </c>
      <c r="F77" s="26">
        <v>116605003</v>
      </c>
      <c r="G77" s="26">
        <v>110179003</v>
      </c>
    </row>
    <row r="78" spans="1:14" x14ac:dyDescent="0.25">
      <c r="A78" s="26">
        <v>77</v>
      </c>
      <c r="B78" s="26">
        <v>4</v>
      </c>
      <c r="C78" s="26">
        <v>110141003</v>
      </c>
      <c r="D78" s="26">
        <v>110177003</v>
      </c>
      <c r="E78" s="26">
        <v>110148002</v>
      </c>
      <c r="F78" s="26">
        <v>108078003</v>
      </c>
    </row>
    <row r="79" spans="1:14" x14ac:dyDescent="0.25">
      <c r="A79" s="26">
        <v>78</v>
      </c>
      <c r="B79" s="26">
        <v>9</v>
      </c>
      <c r="C79" s="26">
        <v>108051003</v>
      </c>
      <c r="D79" s="26">
        <v>111291304</v>
      </c>
      <c r="E79" s="26">
        <v>108051503</v>
      </c>
      <c r="F79" s="26">
        <v>108071504</v>
      </c>
      <c r="G79" s="26">
        <v>108053003</v>
      </c>
      <c r="H79" s="26">
        <v>111292304</v>
      </c>
      <c r="I79" s="26">
        <v>108056004</v>
      </c>
      <c r="J79" s="26">
        <v>111297504</v>
      </c>
      <c r="K79" s="26">
        <v>108058003</v>
      </c>
    </row>
    <row r="80" spans="1:14" x14ac:dyDescent="0.25">
      <c r="A80" s="26">
        <v>79</v>
      </c>
      <c r="B80" s="26">
        <v>3</v>
      </c>
      <c r="C80" s="26">
        <v>108070502</v>
      </c>
      <c r="D80" s="26">
        <v>108073503</v>
      </c>
      <c r="E80" s="26">
        <v>108116003</v>
      </c>
    </row>
    <row r="81" spans="1:11" x14ac:dyDescent="0.25">
      <c r="A81" s="26">
        <v>80</v>
      </c>
      <c r="B81" s="26">
        <v>7</v>
      </c>
      <c r="C81" s="26">
        <v>108070502</v>
      </c>
      <c r="D81" s="26">
        <v>108071003</v>
      </c>
      <c r="E81" s="26">
        <v>108071504</v>
      </c>
      <c r="F81" s="26">
        <v>108073503</v>
      </c>
      <c r="G81" s="26">
        <v>108077503</v>
      </c>
      <c r="H81" s="26">
        <v>108078003</v>
      </c>
      <c r="I81" s="26">
        <v>108079004</v>
      </c>
    </row>
    <row r="82" spans="1:11" x14ac:dyDescent="0.25">
      <c r="A82" s="26">
        <v>81</v>
      </c>
      <c r="B82" s="26">
        <v>9</v>
      </c>
      <c r="C82" s="26">
        <v>112281302</v>
      </c>
      <c r="D82" s="26">
        <v>112282004</v>
      </c>
      <c r="E82" s="26">
        <v>111312503</v>
      </c>
      <c r="F82" s="26">
        <v>111312804</v>
      </c>
      <c r="G82" s="26">
        <v>111316003</v>
      </c>
      <c r="H82" s="26">
        <v>115218003</v>
      </c>
      <c r="I82" s="26">
        <v>111317503</v>
      </c>
      <c r="J82" s="26">
        <v>112286003</v>
      </c>
      <c r="K82" s="26">
        <v>108058003</v>
      </c>
    </row>
    <row r="83" spans="1:11" x14ac:dyDescent="0.25">
      <c r="A83" s="26">
        <v>82</v>
      </c>
      <c r="B83" s="26">
        <v>4</v>
      </c>
      <c r="C83" s="26">
        <v>110141003</v>
      </c>
      <c r="D83" s="26">
        <v>110141103</v>
      </c>
      <c r="E83" s="26">
        <v>110183602</v>
      </c>
      <c r="F83" s="26">
        <v>110148002</v>
      </c>
    </row>
    <row r="84" spans="1:11" x14ac:dyDescent="0.25">
      <c r="A84" s="26">
        <v>83</v>
      </c>
      <c r="B84" s="26">
        <v>6</v>
      </c>
      <c r="C84" s="26">
        <v>117414203</v>
      </c>
      <c r="D84" s="26">
        <v>116495003</v>
      </c>
      <c r="E84" s="26">
        <v>117415004</v>
      </c>
      <c r="F84" s="26">
        <v>117416103</v>
      </c>
      <c r="G84" s="26">
        <v>116498003</v>
      </c>
      <c r="H84" s="26">
        <v>117417202</v>
      </c>
    </row>
    <row r="85" spans="1:11" x14ac:dyDescent="0.25">
      <c r="A85" s="26">
        <v>84</v>
      </c>
      <c r="B85" s="26">
        <v>9</v>
      </c>
      <c r="C85" s="26">
        <v>117081003</v>
      </c>
      <c r="D85" s="26">
        <v>117412003</v>
      </c>
      <c r="E85" s="26">
        <v>117414003</v>
      </c>
      <c r="F85" s="26">
        <v>117415103</v>
      </c>
      <c r="G85" s="26">
        <v>117415303</v>
      </c>
      <c r="H85" s="26">
        <v>117597003</v>
      </c>
      <c r="I85" s="26">
        <v>117576303</v>
      </c>
      <c r="J85" s="26">
        <v>117598503</v>
      </c>
      <c r="K85" s="26">
        <v>117417202</v>
      </c>
    </row>
    <row r="86" spans="1:11" x14ac:dyDescent="0.25">
      <c r="A86" s="26">
        <v>85</v>
      </c>
      <c r="B86" s="26">
        <v>6</v>
      </c>
      <c r="C86" s="26">
        <v>111343603</v>
      </c>
      <c r="D86" s="26">
        <v>116604003</v>
      </c>
      <c r="E86" s="26">
        <v>116555003</v>
      </c>
      <c r="F86" s="26">
        <v>111444602</v>
      </c>
      <c r="G86" s="26">
        <v>116605003</v>
      </c>
      <c r="H86" s="26">
        <v>116557103</v>
      </c>
    </row>
    <row r="87" spans="1:11" x14ac:dyDescent="0.25">
      <c r="A87" s="26">
        <v>86</v>
      </c>
      <c r="B87" s="26">
        <v>6</v>
      </c>
      <c r="C87" s="26">
        <v>112282004</v>
      </c>
      <c r="D87" s="26">
        <v>115503004</v>
      </c>
      <c r="E87" s="26">
        <v>111343603</v>
      </c>
      <c r="F87" s="26">
        <v>115504003</v>
      </c>
      <c r="G87" s="26">
        <v>115506003</v>
      </c>
      <c r="H87" s="26">
        <v>115508003</v>
      </c>
    </row>
    <row r="88" spans="1:11" x14ac:dyDescent="0.25">
      <c r="A88" s="26">
        <v>87</v>
      </c>
      <c r="B88" s="26">
        <v>5</v>
      </c>
      <c r="C88" s="26">
        <v>115211103</v>
      </c>
      <c r="D88" s="26">
        <v>115211603</v>
      </c>
      <c r="E88" s="26">
        <v>115216503</v>
      </c>
      <c r="F88" s="26">
        <v>115218303</v>
      </c>
      <c r="G88" s="26">
        <v>115219002</v>
      </c>
    </row>
    <row r="89" spans="1:11" x14ac:dyDescent="0.25">
      <c r="A89" s="26">
        <v>88</v>
      </c>
      <c r="B89" s="26">
        <v>3</v>
      </c>
      <c r="C89" s="26">
        <v>115211603</v>
      </c>
      <c r="D89" s="26">
        <v>115216503</v>
      </c>
      <c r="E89" s="26">
        <v>115219002</v>
      </c>
    </row>
    <row r="90" spans="1:11" x14ac:dyDescent="0.25">
      <c r="A90" s="26">
        <v>89</v>
      </c>
      <c r="B90" s="26">
        <v>2</v>
      </c>
      <c r="C90" s="26">
        <v>112281302</v>
      </c>
      <c r="D90" s="26">
        <v>112289003</v>
      </c>
    </row>
    <row r="91" spans="1:11" x14ac:dyDescent="0.25">
      <c r="A91" s="26">
        <v>90</v>
      </c>
      <c r="B91" s="26">
        <v>3</v>
      </c>
      <c r="C91" s="26">
        <v>112283003</v>
      </c>
      <c r="D91" s="26">
        <v>112286003</v>
      </c>
      <c r="E91" s="26">
        <v>112289003</v>
      </c>
    </row>
    <row r="92" spans="1:11" x14ac:dyDescent="0.25">
      <c r="A92" s="26">
        <v>91</v>
      </c>
      <c r="B92" s="26">
        <v>4</v>
      </c>
      <c r="C92" s="26">
        <v>112011603</v>
      </c>
      <c r="D92" s="26">
        <v>112013054</v>
      </c>
      <c r="E92" s="26">
        <v>112013753</v>
      </c>
      <c r="F92" s="26">
        <v>112015203</v>
      </c>
    </row>
    <row r="93" spans="1:11" x14ac:dyDescent="0.25">
      <c r="A93" s="26">
        <v>92</v>
      </c>
      <c r="B93" s="26">
        <v>4</v>
      </c>
      <c r="C93" s="26">
        <v>112671803</v>
      </c>
      <c r="D93" s="26">
        <v>112674403</v>
      </c>
      <c r="E93" s="26">
        <v>115674603</v>
      </c>
      <c r="F93" s="26">
        <v>115219002</v>
      </c>
    </row>
    <row r="94" spans="1:11" x14ac:dyDescent="0.25">
      <c r="A94" s="26">
        <v>93</v>
      </c>
      <c r="B94" s="26">
        <v>4</v>
      </c>
      <c r="C94" s="26">
        <v>112671603</v>
      </c>
      <c r="D94" s="26">
        <v>112675503</v>
      </c>
      <c r="E94" s="26">
        <v>112676203</v>
      </c>
      <c r="F94" s="26">
        <v>112676503</v>
      </c>
    </row>
    <row r="95" spans="1:11" x14ac:dyDescent="0.25">
      <c r="A95" s="26">
        <v>94</v>
      </c>
      <c r="B95" s="26">
        <v>5</v>
      </c>
      <c r="C95" s="26">
        <v>112671303</v>
      </c>
      <c r="D95" s="26">
        <v>112672203</v>
      </c>
      <c r="E95" s="26">
        <v>112675503</v>
      </c>
      <c r="F95" s="26">
        <v>112676203</v>
      </c>
      <c r="G95" s="26">
        <v>112679403</v>
      </c>
    </row>
    <row r="96" spans="1:11" x14ac:dyDescent="0.25">
      <c r="A96" s="26">
        <v>95</v>
      </c>
      <c r="B96" s="26">
        <v>4</v>
      </c>
      <c r="C96" s="26">
        <v>112671303</v>
      </c>
      <c r="D96" s="26">
        <v>112678503</v>
      </c>
      <c r="E96" s="26">
        <v>112679002</v>
      </c>
      <c r="F96" s="26">
        <v>112679403</v>
      </c>
    </row>
    <row r="97" spans="1:12" x14ac:dyDescent="0.25">
      <c r="A97" s="26">
        <v>96</v>
      </c>
      <c r="B97" s="26">
        <v>3</v>
      </c>
      <c r="C97" s="26">
        <v>113363103</v>
      </c>
      <c r="D97" s="26">
        <v>113364002</v>
      </c>
      <c r="E97" s="26">
        <v>113364503</v>
      </c>
    </row>
    <row r="98" spans="1:12" x14ac:dyDescent="0.25">
      <c r="A98" s="26">
        <v>97</v>
      </c>
      <c r="B98" s="26">
        <v>4</v>
      </c>
      <c r="C98" s="26">
        <v>113361703</v>
      </c>
      <c r="D98" s="26">
        <v>113363603</v>
      </c>
      <c r="E98" s="26">
        <v>113364503</v>
      </c>
      <c r="F98" s="26">
        <v>113365203</v>
      </c>
    </row>
    <row r="99" spans="1:12" x14ac:dyDescent="0.25">
      <c r="A99" s="26">
        <v>98</v>
      </c>
      <c r="B99" s="26">
        <v>5</v>
      </c>
      <c r="C99" s="26">
        <v>113380303</v>
      </c>
      <c r="D99" s="26">
        <v>113381303</v>
      </c>
      <c r="E99" s="26">
        <v>113362203</v>
      </c>
      <c r="F99" s="26">
        <v>113362403</v>
      </c>
      <c r="G99" s="26">
        <v>113385303</v>
      </c>
    </row>
    <row r="100" spans="1:12" x14ac:dyDescent="0.25">
      <c r="A100" s="26">
        <v>99</v>
      </c>
      <c r="B100" s="26">
        <v>6</v>
      </c>
      <c r="C100" s="26">
        <v>113361303</v>
      </c>
      <c r="D100" s="26">
        <v>114061103</v>
      </c>
      <c r="E100" s="26">
        <v>113362303</v>
      </c>
      <c r="F100" s="26">
        <v>114063003</v>
      </c>
      <c r="G100" s="26">
        <v>113365303</v>
      </c>
      <c r="H100" s="26">
        <v>114069103</v>
      </c>
    </row>
    <row r="101" spans="1:12" x14ac:dyDescent="0.25">
      <c r="A101" s="26">
        <v>100</v>
      </c>
      <c r="B101" s="26">
        <v>5</v>
      </c>
      <c r="C101" s="26">
        <v>113363603</v>
      </c>
      <c r="D101" s="26">
        <v>124156503</v>
      </c>
      <c r="E101" s="26">
        <v>113365203</v>
      </c>
      <c r="F101" s="26">
        <v>113365303</v>
      </c>
      <c r="G101" s="26">
        <v>113367003</v>
      </c>
    </row>
    <row r="102" spans="1:12" x14ac:dyDescent="0.25">
      <c r="A102" s="26">
        <v>101</v>
      </c>
      <c r="B102" s="26">
        <v>2</v>
      </c>
      <c r="C102" s="26">
        <v>113381303</v>
      </c>
      <c r="D102" s="26">
        <v>113384603</v>
      </c>
    </row>
    <row r="103" spans="1:12" x14ac:dyDescent="0.25">
      <c r="A103" s="26">
        <v>102</v>
      </c>
      <c r="B103" s="26">
        <v>4</v>
      </c>
      <c r="C103" s="26">
        <v>113380303</v>
      </c>
      <c r="D103" s="26">
        <v>113382303</v>
      </c>
      <c r="E103" s="26">
        <v>113385003</v>
      </c>
      <c r="F103" s="26">
        <v>113385303</v>
      </c>
    </row>
    <row r="104" spans="1:12" x14ac:dyDescent="0.25">
      <c r="A104" s="26">
        <v>103</v>
      </c>
      <c r="B104" s="26">
        <v>4</v>
      </c>
      <c r="C104" s="26">
        <v>115211003</v>
      </c>
      <c r="D104" s="26">
        <v>115212503</v>
      </c>
      <c r="E104" s="26">
        <v>115222752</v>
      </c>
      <c r="F104" s="26">
        <v>115219002</v>
      </c>
    </row>
    <row r="105" spans="1:12" x14ac:dyDescent="0.25">
      <c r="A105" s="26">
        <v>104</v>
      </c>
      <c r="B105" s="26">
        <v>4</v>
      </c>
      <c r="C105" s="26">
        <v>115221402</v>
      </c>
      <c r="D105" s="26">
        <v>115222752</v>
      </c>
      <c r="E105" s="26">
        <v>115226003</v>
      </c>
      <c r="F105" s="26">
        <v>115228003</v>
      </c>
    </row>
    <row r="106" spans="1:12" x14ac:dyDescent="0.25">
      <c r="A106" s="26">
        <v>105</v>
      </c>
      <c r="B106" s="26">
        <v>2</v>
      </c>
      <c r="C106" s="26">
        <v>115221402</v>
      </c>
      <c r="D106" s="26">
        <v>115228303</v>
      </c>
    </row>
    <row r="107" spans="1:12" x14ac:dyDescent="0.25">
      <c r="A107" s="26">
        <v>106</v>
      </c>
      <c r="B107" s="26">
        <v>3</v>
      </c>
      <c r="C107" s="26">
        <v>115221753</v>
      </c>
      <c r="D107" s="26">
        <v>115224003</v>
      </c>
      <c r="E107" s="26">
        <v>115226003</v>
      </c>
    </row>
    <row r="108" spans="1:12" x14ac:dyDescent="0.25">
      <c r="A108" s="26">
        <v>107</v>
      </c>
      <c r="B108" s="26">
        <v>8</v>
      </c>
      <c r="C108" s="26">
        <v>116493503</v>
      </c>
      <c r="D108" s="26">
        <v>129544703</v>
      </c>
      <c r="E108" s="26">
        <v>116495103</v>
      </c>
      <c r="F108" s="26">
        <v>129546003</v>
      </c>
      <c r="G108" s="26">
        <v>116496503</v>
      </c>
      <c r="H108" s="26">
        <v>116197503</v>
      </c>
      <c r="I108" s="26">
        <v>129547803</v>
      </c>
      <c r="J108" s="26">
        <v>129548803</v>
      </c>
    </row>
    <row r="109" spans="1:12" x14ac:dyDescent="0.25">
      <c r="A109" s="26">
        <v>108</v>
      </c>
      <c r="B109" s="26">
        <v>4</v>
      </c>
      <c r="C109" s="26">
        <v>116471803</v>
      </c>
      <c r="D109" s="26">
        <v>116495003</v>
      </c>
      <c r="E109" s="26">
        <v>116496603</v>
      </c>
      <c r="F109" s="26">
        <v>116498003</v>
      </c>
    </row>
    <row r="110" spans="1:12" x14ac:dyDescent="0.25">
      <c r="A110" s="26">
        <v>109</v>
      </c>
      <c r="B110" s="26">
        <v>8</v>
      </c>
      <c r="C110" s="26">
        <v>116191004</v>
      </c>
      <c r="D110" s="26">
        <v>116191103</v>
      </c>
      <c r="E110" s="26">
        <v>116191203</v>
      </c>
      <c r="F110" s="26">
        <v>116191503</v>
      </c>
      <c r="G110" s="26">
        <v>116195004</v>
      </c>
      <c r="H110" s="26">
        <v>116495103</v>
      </c>
      <c r="I110" s="26">
        <v>129545003</v>
      </c>
      <c r="J110" s="26">
        <v>116197503</v>
      </c>
    </row>
    <row r="111" spans="1:12" x14ac:dyDescent="0.25">
      <c r="A111" s="26">
        <v>110</v>
      </c>
      <c r="B111" s="26">
        <v>10</v>
      </c>
      <c r="C111" s="26">
        <v>117080503</v>
      </c>
      <c r="D111" s="26">
        <v>119582503</v>
      </c>
      <c r="E111" s="26">
        <v>119665003</v>
      </c>
      <c r="F111" s="26">
        <v>118403903</v>
      </c>
      <c r="G111" s="26">
        <v>117083004</v>
      </c>
      <c r="H111" s="26">
        <v>117086003</v>
      </c>
      <c r="I111" s="26">
        <v>117086503</v>
      </c>
      <c r="J111" s="26">
        <v>118667503</v>
      </c>
      <c r="K111" s="26">
        <v>117089003</v>
      </c>
      <c r="L111" s="26">
        <v>118409203</v>
      </c>
    </row>
    <row r="112" spans="1:12" x14ac:dyDescent="0.25">
      <c r="A112" s="26">
        <v>111</v>
      </c>
      <c r="B112" s="26">
        <v>9</v>
      </c>
      <c r="C112" s="26">
        <v>119581003</v>
      </c>
      <c r="D112" s="26">
        <v>119582503</v>
      </c>
      <c r="E112" s="26">
        <v>119583003</v>
      </c>
      <c r="F112" s="26">
        <v>119584503</v>
      </c>
      <c r="G112" s="26">
        <v>119584603</v>
      </c>
      <c r="H112" s="26">
        <v>119586503</v>
      </c>
      <c r="I112" s="26">
        <v>119648303</v>
      </c>
      <c r="J112" s="26">
        <v>119648703</v>
      </c>
      <c r="K112" s="26">
        <v>119648903</v>
      </c>
    </row>
    <row r="113" spans="1:10" x14ac:dyDescent="0.25">
      <c r="A113" s="26">
        <v>112</v>
      </c>
      <c r="B113" s="26">
        <v>7</v>
      </c>
      <c r="C113" s="26">
        <v>119351303</v>
      </c>
      <c r="D113" s="26">
        <v>119352203</v>
      </c>
      <c r="E113" s="26">
        <v>119583003</v>
      </c>
      <c r="F113" s="26">
        <v>119354603</v>
      </c>
      <c r="G113" s="26">
        <v>119355503</v>
      </c>
      <c r="H113" s="26">
        <v>119356503</v>
      </c>
      <c r="I113" s="26">
        <v>119358403</v>
      </c>
    </row>
    <row r="114" spans="1:10" x14ac:dyDescent="0.25">
      <c r="A114" s="26">
        <v>113</v>
      </c>
      <c r="B114" s="26">
        <v>2</v>
      </c>
      <c r="C114" s="26">
        <v>119356503</v>
      </c>
      <c r="D114" s="26">
        <v>119357402</v>
      </c>
    </row>
    <row r="115" spans="1:10" x14ac:dyDescent="0.25">
      <c r="A115" s="26">
        <v>114</v>
      </c>
      <c r="B115" s="26">
        <v>5</v>
      </c>
      <c r="C115" s="26">
        <v>119350303</v>
      </c>
      <c r="D115" s="26">
        <v>119665003</v>
      </c>
      <c r="E115" s="26">
        <v>119354603</v>
      </c>
      <c r="F115" s="26">
        <v>119355503</v>
      </c>
      <c r="G115" s="26">
        <v>119357402</v>
      </c>
    </row>
    <row r="116" spans="1:10" x14ac:dyDescent="0.25">
      <c r="A116" s="26">
        <v>115</v>
      </c>
      <c r="B116" s="26">
        <v>3</v>
      </c>
      <c r="C116" s="26">
        <v>120452003</v>
      </c>
      <c r="D116" s="26">
        <v>120455403</v>
      </c>
      <c r="E116" s="26">
        <v>120456003</v>
      </c>
    </row>
    <row r="117" spans="1:10" x14ac:dyDescent="0.25">
      <c r="A117" s="26">
        <v>116</v>
      </c>
      <c r="B117" s="26">
        <v>4</v>
      </c>
      <c r="C117" s="26">
        <v>118403302</v>
      </c>
      <c r="D117" s="26">
        <v>129544503</v>
      </c>
      <c r="E117" s="26">
        <v>129545003</v>
      </c>
      <c r="F117" s="26">
        <v>129547203</v>
      </c>
    </row>
    <row r="118" spans="1:10" x14ac:dyDescent="0.25">
      <c r="A118" s="26">
        <v>117</v>
      </c>
      <c r="B118" s="26">
        <v>7</v>
      </c>
      <c r="C118" s="26">
        <v>116191103</v>
      </c>
      <c r="D118" s="26">
        <v>118401403</v>
      </c>
      <c r="E118" s="26">
        <v>118401603</v>
      </c>
      <c r="F118" s="26">
        <v>118402603</v>
      </c>
      <c r="G118" s="26">
        <v>118403302</v>
      </c>
      <c r="H118" s="26">
        <v>118403903</v>
      </c>
      <c r="I118" s="26">
        <v>118406003</v>
      </c>
    </row>
    <row r="119" spans="1:10" x14ac:dyDescent="0.25">
      <c r="A119" s="26">
        <v>118</v>
      </c>
      <c r="B119" s="26">
        <v>8</v>
      </c>
      <c r="C119" s="26">
        <v>119350303</v>
      </c>
      <c r="D119" s="26">
        <v>119665003</v>
      </c>
      <c r="E119" s="26">
        <v>119356603</v>
      </c>
      <c r="F119" s="26">
        <v>118406602</v>
      </c>
      <c r="G119" s="26">
        <v>119357003</v>
      </c>
      <c r="H119" s="26">
        <v>118667503</v>
      </c>
      <c r="I119" s="26">
        <v>118408852</v>
      </c>
      <c r="J119" s="26">
        <v>118409203</v>
      </c>
    </row>
    <row r="120" spans="1:10" x14ac:dyDescent="0.25">
      <c r="A120" s="26">
        <v>119</v>
      </c>
      <c r="B120" s="26">
        <v>4</v>
      </c>
      <c r="C120" s="26">
        <v>118401403</v>
      </c>
      <c r="D120" s="26">
        <v>118402603</v>
      </c>
      <c r="E120" s="26">
        <v>118403003</v>
      </c>
      <c r="F120" s="26">
        <v>118409302</v>
      </c>
    </row>
    <row r="121" spans="1:10" x14ac:dyDescent="0.25">
      <c r="A121" s="26">
        <v>120</v>
      </c>
      <c r="B121" s="26">
        <v>4</v>
      </c>
      <c r="C121" s="26">
        <v>118401603</v>
      </c>
      <c r="D121" s="26">
        <v>118403903</v>
      </c>
      <c r="E121" s="26">
        <v>118409203</v>
      </c>
      <c r="F121" s="26">
        <v>118409302</v>
      </c>
    </row>
    <row r="122" spans="1:10" x14ac:dyDescent="0.25">
      <c r="A122" s="26">
        <v>121</v>
      </c>
      <c r="B122" s="26">
        <v>1</v>
      </c>
      <c r="C122" s="26">
        <v>118408852</v>
      </c>
    </row>
    <row r="123" spans="1:10" x14ac:dyDescent="0.25">
      <c r="A123" s="26">
        <v>122</v>
      </c>
      <c r="B123" s="26">
        <v>6</v>
      </c>
      <c r="C123" s="26">
        <v>118403302</v>
      </c>
      <c r="D123" s="26">
        <v>121135003</v>
      </c>
      <c r="E123" s="26">
        <v>121135503</v>
      </c>
      <c r="F123" s="26">
        <v>121136503</v>
      </c>
      <c r="G123" s="26">
        <v>121136603</v>
      </c>
      <c r="H123" s="26">
        <v>121139004</v>
      </c>
    </row>
    <row r="124" spans="1:10" x14ac:dyDescent="0.25">
      <c r="A124" s="26">
        <v>123</v>
      </c>
      <c r="B124" s="26">
        <v>8</v>
      </c>
      <c r="C124" s="26">
        <v>129540803</v>
      </c>
      <c r="D124" s="26">
        <v>129544503</v>
      </c>
      <c r="E124" s="26">
        <v>129544703</v>
      </c>
      <c r="F124" s="26">
        <v>129545003</v>
      </c>
      <c r="G124" s="26">
        <v>129546103</v>
      </c>
      <c r="H124" s="26">
        <v>129546803</v>
      </c>
      <c r="I124" s="26">
        <v>129547303</v>
      </c>
      <c r="J124" s="26">
        <v>129547203</v>
      </c>
    </row>
    <row r="125" spans="1:10" x14ac:dyDescent="0.25">
      <c r="A125" s="26">
        <v>124</v>
      </c>
      <c r="B125" s="26">
        <v>7</v>
      </c>
      <c r="C125" s="26">
        <v>129540803</v>
      </c>
      <c r="D125" s="26">
        <v>114063503</v>
      </c>
      <c r="E125" s="26">
        <v>114064003</v>
      </c>
      <c r="F125" s="26">
        <v>129544503</v>
      </c>
      <c r="G125" s="26">
        <v>121136603</v>
      </c>
      <c r="H125" s="26">
        <v>129547303</v>
      </c>
      <c r="I125" s="26">
        <v>129547603</v>
      </c>
    </row>
    <row r="126" spans="1:10" x14ac:dyDescent="0.25">
      <c r="A126" s="26">
        <v>125</v>
      </c>
      <c r="B126" s="26">
        <v>6</v>
      </c>
      <c r="C126" s="26">
        <v>115221402</v>
      </c>
      <c r="D126" s="26">
        <v>115222504</v>
      </c>
      <c r="E126" s="26">
        <v>115226103</v>
      </c>
      <c r="F126" s="26">
        <v>115506003</v>
      </c>
      <c r="G126" s="26">
        <v>115229003</v>
      </c>
      <c r="H126" s="26">
        <v>129548803</v>
      </c>
    </row>
    <row r="127" spans="1:10" x14ac:dyDescent="0.25">
      <c r="A127" s="26">
        <v>126</v>
      </c>
      <c r="B127" s="26">
        <v>4</v>
      </c>
      <c r="C127" s="26">
        <v>114060503</v>
      </c>
      <c r="D127" s="26">
        <v>114062003</v>
      </c>
      <c r="E127" s="26">
        <v>114065503</v>
      </c>
      <c r="F127" s="26">
        <v>114067002</v>
      </c>
    </row>
    <row r="128" spans="1:10" x14ac:dyDescent="0.25">
      <c r="A128" s="26">
        <v>127</v>
      </c>
      <c r="B128" s="26">
        <v>2</v>
      </c>
      <c r="C128" s="26">
        <v>114063003</v>
      </c>
      <c r="D128" s="26">
        <v>114067002</v>
      </c>
    </row>
    <row r="129" spans="1:8" x14ac:dyDescent="0.25">
      <c r="A129" s="26">
        <v>128</v>
      </c>
      <c r="B129" s="26">
        <v>5</v>
      </c>
      <c r="C129" s="26">
        <v>114060753</v>
      </c>
      <c r="D129" s="26">
        <v>114061503</v>
      </c>
      <c r="E129" s="26">
        <v>114062003</v>
      </c>
      <c r="F129" s="26">
        <v>114063003</v>
      </c>
      <c r="G129" s="26">
        <v>114068103</v>
      </c>
    </row>
    <row r="130" spans="1:8" x14ac:dyDescent="0.25">
      <c r="A130" s="26">
        <v>129</v>
      </c>
      <c r="B130" s="26">
        <v>3</v>
      </c>
      <c r="C130" s="26">
        <v>114067002</v>
      </c>
      <c r="D130" s="26">
        <v>114069103</v>
      </c>
      <c r="E130" s="26">
        <v>114069353</v>
      </c>
    </row>
    <row r="131" spans="1:8" x14ac:dyDescent="0.25">
      <c r="A131" s="26">
        <v>130</v>
      </c>
      <c r="B131" s="26">
        <v>6</v>
      </c>
      <c r="C131" s="26">
        <v>114060753</v>
      </c>
      <c r="D131" s="26">
        <v>114060853</v>
      </c>
      <c r="E131" s="26">
        <v>114062503</v>
      </c>
      <c r="F131" s="26">
        <v>114064003</v>
      </c>
      <c r="G131" s="26">
        <v>114066503</v>
      </c>
      <c r="H131" s="26">
        <v>123468603</v>
      </c>
    </row>
    <row r="132" spans="1:8" x14ac:dyDescent="0.25">
      <c r="A132" s="26">
        <v>131</v>
      </c>
      <c r="B132" s="26">
        <v>6</v>
      </c>
      <c r="C132" s="26">
        <v>121392303</v>
      </c>
      <c r="D132" s="26">
        <v>121395603</v>
      </c>
      <c r="E132" s="26">
        <v>120486003</v>
      </c>
      <c r="F132" s="26">
        <v>123467103</v>
      </c>
      <c r="G132" s="26">
        <v>121395703</v>
      </c>
      <c r="H132" s="26">
        <v>123468603</v>
      </c>
    </row>
    <row r="133" spans="1:8" x14ac:dyDescent="0.25">
      <c r="A133" s="26">
        <v>132</v>
      </c>
      <c r="B133" s="26">
        <v>2</v>
      </c>
      <c r="C133" s="26">
        <v>121390302</v>
      </c>
      <c r="D133" s="26">
        <v>121395103</v>
      </c>
    </row>
    <row r="134" spans="1:8" x14ac:dyDescent="0.25">
      <c r="A134" s="26">
        <v>133</v>
      </c>
      <c r="B134" s="26">
        <v>4</v>
      </c>
      <c r="C134" s="26">
        <v>121390302</v>
      </c>
      <c r="D134" s="26">
        <v>120481002</v>
      </c>
      <c r="E134" s="26">
        <v>121391303</v>
      </c>
      <c r="F134" s="26">
        <v>121397803</v>
      </c>
    </row>
    <row r="135" spans="1:8" x14ac:dyDescent="0.25">
      <c r="A135" s="26">
        <v>134</v>
      </c>
      <c r="B135" s="26">
        <v>3</v>
      </c>
      <c r="C135" s="26">
        <v>121390302</v>
      </c>
      <c r="D135" s="26">
        <v>121392303</v>
      </c>
      <c r="E135" s="26">
        <v>121395603</v>
      </c>
    </row>
    <row r="136" spans="1:8" x14ac:dyDescent="0.25">
      <c r="A136" s="26">
        <v>135</v>
      </c>
      <c r="B136" s="26">
        <v>1</v>
      </c>
      <c r="C136" s="26">
        <v>120481002</v>
      </c>
    </row>
    <row r="137" spans="1:8" x14ac:dyDescent="0.25">
      <c r="A137" s="26">
        <v>136</v>
      </c>
      <c r="B137" s="26">
        <v>4</v>
      </c>
      <c r="C137" s="26">
        <v>120481002</v>
      </c>
      <c r="D137" s="26">
        <v>120483302</v>
      </c>
      <c r="E137" s="26">
        <v>120486003</v>
      </c>
      <c r="F137" s="26">
        <v>120488603</v>
      </c>
    </row>
    <row r="138" spans="1:8" x14ac:dyDescent="0.25">
      <c r="A138" s="26">
        <v>137</v>
      </c>
      <c r="B138" s="26">
        <v>3</v>
      </c>
      <c r="C138" s="26">
        <v>120481002</v>
      </c>
      <c r="D138" s="26">
        <v>120483302</v>
      </c>
      <c r="E138" s="26">
        <v>120484803</v>
      </c>
    </row>
    <row r="139" spans="1:8" x14ac:dyDescent="0.25">
      <c r="A139" s="26">
        <v>138</v>
      </c>
      <c r="B139" s="26">
        <v>5</v>
      </c>
      <c r="C139" s="26">
        <v>120480803</v>
      </c>
      <c r="D139" s="26">
        <v>120483302</v>
      </c>
      <c r="E139" s="26">
        <v>120484803</v>
      </c>
      <c r="F139" s="26">
        <v>120484903</v>
      </c>
      <c r="G139" s="26">
        <v>120485603</v>
      </c>
    </row>
    <row r="140" spans="1:8" x14ac:dyDescent="0.25">
      <c r="A140" s="26">
        <v>139</v>
      </c>
      <c r="B140" s="26">
        <v>5</v>
      </c>
      <c r="C140" s="26">
        <v>120522003</v>
      </c>
      <c r="D140" s="26">
        <v>119356503</v>
      </c>
      <c r="E140" s="26">
        <v>119648303</v>
      </c>
      <c r="F140" s="26">
        <v>119648703</v>
      </c>
      <c r="G140" s="26">
        <v>119648903</v>
      </c>
    </row>
    <row r="141" spans="1:8" x14ac:dyDescent="0.25">
      <c r="A141" s="26">
        <v>140</v>
      </c>
      <c r="B141" s="26">
        <v>3</v>
      </c>
      <c r="C141" s="26">
        <v>122097203</v>
      </c>
      <c r="D141" s="26">
        <v>122097502</v>
      </c>
      <c r="E141" s="26">
        <v>122098202</v>
      </c>
    </row>
    <row r="142" spans="1:8" x14ac:dyDescent="0.25">
      <c r="A142" s="26">
        <v>141</v>
      </c>
      <c r="B142" s="26">
        <v>2</v>
      </c>
      <c r="C142" s="26">
        <v>122091303</v>
      </c>
      <c r="D142" s="26">
        <v>122091352</v>
      </c>
    </row>
    <row r="143" spans="1:8" x14ac:dyDescent="0.25">
      <c r="A143" s="26">
        <v>142</v>
      </c>
      <c r="B143" s="26">
        <v>2</v>
      </c>
      <c r="C143" s="26">
        <v>122092353</v>
      </c>
      <c r="D143" s="26">
        <v>122097502</v>
      </c>
    </row>
    <row r="144" spans="1:8" x14ac:dyDescent="0.25">
      <c r="A144" s="26">
        <v>143</v>
      </c>
      <c r="B144" s="26">
        <v>4</v>
      </c>
      <c r="C144" s="26">
        <v>122092102</v>
      </c>
      <c r="D144" s="26">
        <v>123465702</v>
      </c>
      <c r="E144" s="26">
        <v>122098003</v>
      </c>
      <c r="F144" s="26">
        <v>122098103</v>
      </c>
    </row>
    <row r="145" spans="1:8" x14ac:dyDescent="0.25">
      <c r="A145" s="26">
        <v>144</v>
      </c>
      <c r="B145" s="26">
        <v>2</v>
      </c>
      <c r="C145" s="26">
        <v>122092002</v>
      </c>
      <c r="D145" s="26">
        <v>122092102</v>
      </c>
    </row>
    <row r="146" spans="1:8" x14ac:dyDescent="0.25">
      <c r="A146" s="26">
        <v>145</v>
      </c>
      <c r="B146" s="26">
        <v>4</v>
      </c>
      <c r="C146" s="26">
        <v>122098003</v>
      </c>
      <c r="D146" s="26">
        <v>122098103</v>
      </c>
      <c r="E146" s="26">
        <v>122098403</v>
      </c>
      <c r="F146" s="26">
        <v>123467103</v>
      </c>
    </row>
    <row r="147" spans="1:8" x14ac:dyDescent="0.25">
      <c r="A147" s="26">
        <v>146</v>
      </c>
      <c r="B147" s="26">
        <v>3</v>
      </c>
      <c r="C147" s="26">
        <v>123466303</v>
      </c>
      <c r="D147" s="26">
        <v>123466403</v>
      </c>
      <c r="E147" s="26">
        <v>123467303</v>
      </c>
    </row>
    <row r="148" spans="1:8" x14ac:dyDescent="0.25">
      <c r="A148" s="26">
        <v>147</v>
      </c>
      <c r="B148" s="26">
        <v>4</v>
      </c>
      <c r="C148" s="26">
        <v>114060753</v>
      </c>
      <c r="D148" s="26">
        <v>123466103</v>
      </c>
      <c r="E148" s="26">
        <v>123466303</v>
      </c>
      <c r="F148" s="26">
        <v>123467103</v>
      </c>
    </row>
    <row r="149" spans="1:8" x14ac:dyDescent="0.25">
      <c r="A149" s="26">
        <v>148</v>
      </c>
      <c r="B149" s="26">
        <v>2</v>
      </c>
      <c r="C149" s="26">
        <v>123461602</v>
      </c>
      <c r="D149" s="26">
        <v>123464502</v>
      </c>
    </row>
    <row r="150" spans="1:8" x14ac:dyDescent="0.25">
      <c r="A150" s="26">
        <v>149</v>
      </c>
      <c r="B150" s="26">
        <v>2</v>
      </c>
      <c r="C150" s="26">
        <v>123464502</v>
      </c>
      <c r="D150" s="26">
        <v>123468402</v>
      </c>
    </row>
    <row r="151" spans="1:8" x14ac:dyDescent="0.25">
      <c r="A151" s="26">
        <v>150</v>
      </c>
      <c r="B151" s="26">
        <v>4</v>
      </c>
      <c r="C151" s="26">
        <v>123465303</v>
      </c>
      <c r="D151" s="26">
        <v>123465602</v>
      </c>
      <c r="E151" s="26">
        <v>123466103</v>
      </c>
      <c r="F151" s="26">
        <v>123467303</v>
      </c>
    </row>
    <row r="152" spans="1:8" x14ac:dyDescent="0.25">
      <c r="A152" s="26">
        <v>151</v>
      </c>
      <c r="B152" s="26">
        <v>4</v>
      </c>
      <c r="C152" s="26">
        <v>123463603</v>
      </c>
      <c r="D152" s="26">
        <v>123465702</v>
      </c>
      <c r="E152" s="26">
        <v>123468303</v>
      </c>
      <c r="F152" s="26">
        <v>123469303</v>
      </c>
    </row>
    <row r="153" spans="1:8" x14ac:dyDescent="0.25">
      <c r="A153" s="26">
        <v>152</v>
      </c>
      <c r="B153" s="26">
        <v>6</v>
      </c>
      <c r="C153" s="26">
        <v>123460302</v>
      </c>
      <c r="D153" s="26">
        <v>123460504</v>
      </c>
      <c r="E153" s="26">
        <v>123463603</v>
      </c>
      <c r="F153" s="26">
        <v>123464603</v>
      </c>
      <c r="G153" s="26">
        <v>123468303</v>
      </c>
      <c r="H153" s="26">
        <v>123468503</v>
      </c>
    </row>
    <row r="154" spans="1:8" x14ac:dyDescent="0.25">
      <c r="A154" s="26">
        <v>153</v>
      </c>
      <c r="B154" s="26">
        <v>2</v>
      </c>
      <c r="C154" s="26">
        <v>123460302</v>
      </c>
      <c r="D154" s="26">
        <v>123468303</v>
      </c>
    </row>
    <row r="155" spans="1:8" x14ac:dyDescent="0.25">
      <c r="A155" s="26">
        <v>154</v>
      </c>
      <c r="B155" s="26">
        <v>4</v>
      </c>
      <c r="C155" s="26">
        <v>123460302</v>
      </c>
      <c r="D155" s="26">
        <v>123461302</v>
      </c>
      <c r="E155" s="26">
        <v>123463803</v>
      </c>
      <c r="F155" s="26">
        <v>123467203</v>
      </c>
    </row>
    <row r="156" spans="1:8" x14ac:dyDescent="0.25">
      <c r="A156" s="26">
        <v>155</v>
      </c>
      <c r="B156" s="26">
        <v>2</v>
      </c>
      <c r="C156" s="26">
        <v>124151902</v>
      </c>
      <c r="D156" s="26">
        <v>124152003</v>
      </c>
    </row>
    <row r="157" spans="1:8" x14ac:dyDescent="0.25">
      <c r="A157" s="26">
        <v>156</v>
      </c>
      <c r="B157" s="26">
        <v>1</v>
      </c>
      <c r="C157" s="26">
        <v>124159002</v>
      </c>
    </row>
    <row r="158" spans="1:8" x14ac:dyDescent="0.25">
      <c r="A158" s="26">
        <v>157</v>
      </c>
      <c r="B158" s="26">
        <v>3</v>
      </c>
      <c r="C158" s="26">
        <v>124153503</v>
      </c>
      <c r="D158" s="26">
        <v>124157203</v>
      </c>
      <c r="E158" s="26">
        <v>124157802</v>
      </c>
    </row>
    <row r="159" spans="1:8" x14ac:dyDescent="0.25">
      <c r="A159" s="26">
        <v>158</v>
      </c>
      <c r="B159" s="26">
        <v>5</v>
      </c>
      <c r="C159" s="26">
        <v>124150503</v>
      </c>
      <c r="D159" s="26">
        <v>124151902</v>
      </c>
      <c r="E159" s="26">
        <v>124152003</v>
      </c>
      <c r="F159" s="26">
        <v>124154003</v>
      </c>
      <c r="G159" s="26">
        <v>124158503</v>
      </c>
    </row>
    <row r="160" spans="1:8" x14ac:dyDescent="0.25">
      <c r="A160" s="26">
        <v>159</v>
      </c>
      <c r="B160" s="26">
        <v>4</v>
      </c>
      <c r="C160" s="26">
        <v>125231232</v>
      </c>
      <c r="D160" s="26">
        <v>125231303</v>
      </c>
      <c r="E160" s="26">
        <v>125236903</v>
      </c>
      <c r="F160" s="26">
        <v>125237702</v>
      </c>
    </row>
    <row r="161" spans="1:7" x14ac:dyDescent="0.25">
      <c r="A161" s="26">
        <v>160</v>
      </c>
      <c r="B161" s="26">
        <v>3</v>
      </c>
      <c r="C161" s="26">
        <v>125234103</v>
      </c>
      <c r="D161" s="26">
        <v>124158503</v>
      </c>
      <c r="E161" s="26">
        <v>124159002</v>
      </c>
    </row>
    <row r="162" spans="1:7" x14ac:dyDescent="0.25">
      <c r="A162" s="26">
        <v>161</v>
      </c>
      <c r="B162" s="26">
        <v>5</v>
      </c>
      <c r="C162" s="26">
        <v>125231232</v>
      </c>
      <c r="D162" s="26">
        <v>125236903</v>
      </c>
      <c r="E162" s="26">
        <v>125237702</v>
      </c>
      <c r="F162" s="26">
        <v>125237903</v>
      </c>
      <c r="G162" s="26">
        <v>125239603</v>
      </c>
    </row>
    <row r="163" spans="1:7" x14ac:dyDescent="0.25">
      <c r="A163" s="26">
        <v>162</v>
      </c>
      <c r="B163" s="26">
        <v>4</v>
      </c>
      <c r="C163" s="26">
        <v>125235103</v>
      </c>
      <c r="D163" s="26">
        <v>125237702</v>
      </c>
      <c r="E163" s="26">
        <v>125238402</v>
      </c>
      <c r="F163" s="26">
        <v>125239603</v>
      </c>
    </row>
    <row r="164" spans="1:7" x14ac:dyDescent="0.25">
      <c r="A164" s="26">
        <v>163</v>
      </c>
      <c r="B164" s="26">
        <v>3</v>
      </c>
      <c r="C164" s="26">
        <v>125238402</v>
      </c>
      <c r="D164" s="26">
        <v>125239452</v>
      </c>
      <c r="E164" s="26">
        <v>125239652</v>
      </c>
    </row>
    <row r="165" spans="1:7" x14ac:dyDescent="0.25">
      <c r="A165" s="26">
        <v>164</v>
      </c>
      <c r="B165" s="26">
        <v>2</v>
      </c>
      <c r="C165" s="26">
        <v>125239452</v>
      </c>
      <c r="D165" s="26">
        <v>125239652</v>
      </c>
    </row>
    <row r="166" spans="1:7" x14ac:dyDescent="0.25">
      <c r="A166" s="26">
        <v>165</v>
      </c>
      <c r="B166" s="26">
        <v>4</v>
      </c>
      <c r="C166" s="26">
        <v>125235502</v>
      </c>
      <c r="D166" s="26">
        <v>125237903</v>
      </c>
      <c r="E166" s="26">
        <v>125238502</v>
      </c>
      <c r="F166" s="26">
        <v>125239603</v>
      </c>
    </row>
    <row r="167" spans="1:7" x14ac:dyDescent="0.25">
      <c r="A167" s="26">
        <v>166</v>
      </c>
      <c r="B167" s="26">
        <v>2</v>
      </c>
      <c r="C167" s="26">
        <v>125234502</v>
      </c>
      <c r="D167" s="26">
        <v>125235502</v>
      </c>
    </row>
    <row r="168" spans="1:7" x14ac:dyDescent="0.25">
      <c r="A168" s="26">
        <v>167</v>
      </c>
      <c r="B168" s="26">
        <v>4</v>
      </c>
      <c r="C168" s="26">
        <v>124152003</v>
      </c>
      <c r="D168" s="26">
        <v>124153503</v>
      </c>
      <c r="E168" s="26">
        <v>124156603</v>
      </c>
      <c r="F168" s="26">
        <v>124159002</v>
      </c>
    </row>
    <row r="169" spans="1:7" x14ac:dyDescent="0.25">
      <c r="A169" s="26">
        <v>168</v>
      </c>
      <c r="B169" s="26">
        <v>4</v>
      </c>
      <c r="C169" s="26">
        <v>125234502</v>
      </c>
      <c r="D169" s="26">
        <v>125235502</v>
      </c>
      <c r="E169" s="26">
        <v>125237603</v>
      </c>
      <c r="F169" s="26">
        <v>125237903</v>
      </c>
    </row>
    <row r="170" spans="1:7" x14ac:dyDescent="0.25">
      <c r="A170" s="26">
        <v>169</v>
      </c>
      <c r="B170" s="26">
        <v>4</v>
      </c>
      <c r="C170" s="26">
        <v>112672803</v>
      </c>
      <c r="D170" s="26">
        <v>112676403</v>
      </c>
      <c r="E170" s="26">
        <v>112676503</v>
      </c>
      <c r="F170" s="26">
        <v>112676703</v>
      </c>
    </row>
    <row r="171" spans="1:7" x14ac:dyDescent="0.25">
      <c r="A171" s="26">
        <v>170</v>
      </c>
      <c r="B171" s="26">
        <v>1</v>
      </c>
      <c r="C171" s="26">
        <v>126515001</v>
      </c>
    </row>
    <row r="172" spans="1:7" x14ac:dyDescent="0.25">
      <c r="A172" s="26">
        <v>171</v>
      </c>
      <c r="B172" s="26">
        <v>4</v>
      </c>
      <c r="C172" s="26">
        <v>110141103</v>
      </c>
      <c r="D172" s="26">
        <v>111444602</v>
      </c>
      <c r="E172" s="26">
        <v>111316003</v>
      </c>
      <c r="F172" s="26">
        <v>110147003</v>
      </c>
    </row>
    <row r="173" spans="1:7" x14ac:dyDescent="0.25">
      <c r="A173" s="26">
        <v>172</v>
      </c>
      <c r="B173" s="26">
        <v>1</v>
      </c>
      <c r="C173" s="26">
        <v>126515001</v>
      </c>
    </row>
    <row r="174" spans="1:7" x14ac:dyDescent="0.25">
      <c r="A174" s="26">
        <v>173</v>
      </c>
      <c r="B174" s="26">
        <v>1</v>
      </c>
      <c r="C174" s="26">
        <v>126515001</v>
      </c>
    </row>
    <row r="175" spans="1:7" x14ac:dyDescent="0.25">
      <c r="A175" s="26">
        <v>174</v>
      </c>
      <c r="B175" s="26">
        <v>1</v>
      </c>
      <c r="C175" s="26">
        <v>126515001</v>
      </c>
    </row>
    <row r="176" spans="1:7" x14ac:dyDescent="0.25">
      <c r="A176" s="26">
        <v>175</v>
      </c>
      <c r="B176" s="26">
        <v>1</v>
      </c>
      <c r="C176" s="26">
        <v>126515001</v>
      </c>
    </row>
    <row r="177" spans="1:7" x14ac:dyDescent="0.25">
      <c r="A177" s="26">
        <v>176</v>
      </c>
      <c r="B177" s="26">
        <v>3</v>
      </c>
      <c r="C177" s="26">
        <v>120455203</v>
      </c>
      <c r="D177" s="26">
        <v>120455403</v>
      </c>
      <c r="E177" s="26">
        <v>120456003</v>
      </c>
    </row>
    <row r="178" spans="1:7" x14ac:dyDescent="0.25">
      <c r="A178" s="26">
        <v>177</v>
      </c>
      <c r="B178" s="26">
        <v>1</v>
      </c>
      <c r="C178" s="26">
        <v>126515001</v>
      </c>
    </row>
    <row r="179" spans="1:7" x14ac:dyDescent="0.25">
      <c r="A179" s="26">
        <v>178</v>
      </c>
      <c r="B179" s="26">
        <v>3</v>
      </c>
      <c r="C179" s="26">
        <v>122092002</v>
      </c>
      <c r="D179" s="26">
        <v>122092102</v>
      </c>
      <c r="E179" s="26">
        <v>122092353</v>
      </c>
    </row>
    <row r="180" spans="1:7" x14ac:dyDescent="0.25">
      <c r="A180" s="26">
        <v>179</v>
      </c>
      <c r="B180" s="26">
        <v>1</v>
      </c>
      <c r="C180" s="26">
        <v>126515001</v>
      </c>
    </row>
    <row r="181" spans="1:7" x14ac:dyDescent="0.25">
      <c r="A181" s="26">
        <v>180</v>
      </c>
      <c r="B181" s="26">
        <v>1</v>
      </c>
      <c r="C181" s="26">
        <v>126515001</v>
      </c>
    </row>
    <row r="182" spans="1:7" x14ac:dyDescent="0.25">
      <c r="A182" s="26">
        <v>181</v>
      </c>
      <c r="B182" s="26">
        <v>1</v>
      </c>
      <c r="C182" s="26">
        <v>126515001</v>
      </c>
    </row>
    <row r="183" spans="1:7" x14ac:dyDescent="0.25">
      <c r="A183" s="26">
        <v>182</v>
      </c>
      <c r="B183" s="26">
        <v>1</v>
      </c>
      <c r="C183" s="26">
        <v>126515001</v>
      </c>
    </row>
    <row r="184" spans="1:7" x14ac:dyDescent="0.25">
      <c r="A184" s="26">
        <v>183</v>
      </c>
      <c r="B184" s="26">
        <v>5</v>
      </c>
      <c r="C184" s="26">
        <v>121391303</v>
      </c>
      <c r="D184" s="26">
        <v>120484903</v>
      </c>
      <c r="E184" s="26">
        <v>121394503</v>
      </c>
      <c r="F184" s="26">
        <v>121394603</v>
      </c>
      <c r="G184" s="26">
        <v>121395103</v>
      </c>
    </row>
    <row r="185" spans="1:7" x14ac:dyDescent="0.25">
      <c r="A185" s="26">
        <v>184</v>
      </c>
      <c r="B185" s="26">
        <v>1</v>
      </c>
      <c r="C185" s="26">
        <v>126515001</v>
      </c>
    </row>
    <row r="186" spans="1:7" x14ac:dyDescent="0.25">
      <c r="A186" s="26">
        <v>185</v>
      </c>
      <c r="B186" s="26">
        <v>3</v>
      </c>
      <c r="C186" s="26">
        <v>125235103</v>
      </c>
      <c r="D186" s="26">
        <v>126515001</v>
      </c>
      <c r="E186" s="26">
        <v>125239652</v>
      </c>
    </row>
    <row r="187" spans="1:7" x14ac:dyDescent="0.25">
      <c r="A187" s="26">
        <v>186</v>
      </c>
      <c r="B187" s="26">
        <v>1</v>
      </c>
      <c r="C187" s="26">
        <v>126515001</v>
      </c>
    </row>
    <row r="188" spans="1:7" x14ac:dyDescent="0.25">
      <c r="A188" s="26">
        <v>187</v>
      </c>
      <c r="B188" s="26">
        <v>4</v>
      </c>
      <c r="C188" s="26">
        <v>121392303</v>
      </c>
      <c r="D188" s="26">
        <v>121394503</v>
      </c>
      <c r="E188" s="26">
        <v>121394603</v>
      </c>
      <c r="F188" s="26">
        <v>121395103</v>
      </c>
    </row>
    <row r="189" spans="1:7" x14ac:dyDescent="0.25">
      <c r="A189" s="26">
        <v>188</v>
      </c>
      <c r="B189" s="26">
        <v>1</v>
      </c>
      <c r="C189" s="26">
        <v>126515001</v>
      </c>
    </row>
    <row r="190" spans="1:7" x14ac:dyDescent="0.25">
      <c r="A190" s="26">
        <v>189</v>
      </c>
      <c r="B190" s="26">
        <v>3</v>
      </c>
      <c r="C190" s="26">
        <v>120522003</v>
      </c>
      <c r="D190" s="26">
        <v>120452003</v>
      </c>
      <c r="E190" s="26">
        <v>120456003</v>
      </c>
    </row>
    <row r="191" spans="1:7" x14ac:dyDescent="0.25">
      <c r="A191" s="26">
        <v>190</v>
      </c>
      <c r="B191" s="26">
        <v>1</v>
      </c>
      <c r="C191" s="26">
        <v>126515001</v>
      </c>
    </row>
    <row r="192" spans="1:7" x14ac:dyDescent="0.25">
      <c r="A192" s="26">
        <v>191</v>
      </c>
      <c r="B192" s="26">
        <v>2</v>
      </c>
      <c r="C192" s="26">
        <v>126515001</v>
      </c>
      <c r="D192" s="26">
        <v>125239652</v>
      </c>
    </row>
    <row r="193" spans="1:8" x14ac:dyDescent="0.25">
      <c r="A193" s="26">
        <v>192</v>
      </c>
      <c r="B193" s="26">
        <v>1</v>
      </c>
      <c r="C193" s="26">
        <v>126515001</v>
      </c>
    </row>
    <row r="194" spans="1:8" x14ac:dyDescent="0.25">
      <c r="A194" s="26">
        <v>193</v>
      </c>
      <c r="B194" s="26">
        <v>6</v>
      </c>
      <c r="C194" s="26">
        <v>112011103</v>
      </c>
      <c r="D194" s="26">
        <v>115210503</v>
      </c>
      <c r="E194" s="26">
        <v>115211103</v>
      </c>
      <c r="F194" s="26">
        <v>112011603</v>
      </c>
      <c r="G194" s="26">
        <v>115218003</v>
      </c>
      <c r="H194" s="26">
        <v>112018523</v>
      </c>
    </row>
    <row r="195" spans="1:8" x14ac:dyDescent="0.25">
      <c r="A195" s="26">
        <v>194</v>
      </c>
      <c r="B195" s="26">
        <v>1</v>
      </c>
      <c r="C195" s="26">
        <v>126515001</v>
      </c>
    </row>
    <row r="196" spans="1:8" x14ac:dyDescent="0.25">
      <c r="A196" s="26">
        <v>195</v>
      </c>
      <c r="B196" s="26">
        <v>1</v>
      </c>
      <c r="C196" s="26">
        <v>126515001</v>
      </c>
    </row>
    <row r="197" spans="1:8" x14ac:dyDescent="0.25">
      <c r="A197" s="26">
        <v>196</v>
      </c>
      <c r="B197" s="26">
        <v>3</v>
      </c>
      <c r="C197" s="26">
        <v>112671803</v>
      </c>
      <c r="D197" s="26">
        <v>112676703</v>
      </c>
      <c r="E197" s="26">
        <v>112678503</v>
      </c>
    </row>
    <row r="198" spans="1:8" x14ac:dyDescent="0.25">
      <c r="A198" s="26">
        <v>197</v>
      </c>
      <c r="B198" s="26">
        <v>1</v>
      </c>
      <c r="C198" s="26">
        <v>126515001</v>
      </c>
    </row>
    <row r="199" spans="1:8" x14ac:dyDescent="0.25">
      <c r="A199" s="26">
        <v>198</v>
      </c>
      <c r="B199" s="26">
        <v>1</v>
      </c>
      <c r="C199" s="26">
        <v>126515001</v>
      </c>
    </row>
    <row r="200" spans="1:8" x14ac:dyDescent="0.25">
      <c r="A200" s="26">
        <v>199</v>
      </c>
      <c r="B200" s="26">
        <v>5</v>
      </c>
      <c r="C200" s="26">
        <v>115210503</v>
      </c>
      <c r="D200" s="26">
        <v>115211103</v>
      </c>
      <c r="E200" s="26">
        <v>115211603</v>
      </c>
      <c r="F200" s="26">
        <v>115218003</v>
      </c>
      <c r="G200" s="26">
        <v>115218303</v>
      </c>
    </row>
    <row r="201" spans="1:8" x14ac:dyDescent="0.25">
      <c r="A201" s="26">
        <v>200</v>
      </c>
      <c r="B201" s="26">
        <v>1</v>
      </c>
      <c r="C201" s="26">
        <v>126515001</v>
      </c>
    </row>
    <row r="202" spans="1:8" x14ac:dyDescent="0.25">
      <c r="A202" s="26">
        <v>201</v>
      </c>
      <c r="B202" s="26">
        <v>1</v>
      </c>
      <c r="C202" s="26">
        <v>126515001</v>
      </c>
    </row>
    <row r="203" spans="1:8" x14ac:dyDescent="0.25">
      <c r="A203" s="26">
        <v>202</v>
      </c>
      <c r="B203" s="26">
        <v>1</v>
      </c>
      <c r="C203" s="26">
        <v>126515001</v>
      </c>
    </row>
    <row r="204" spans="1:8" x14ac:dyDescent="0.25">
      <c r="A204" s="26">
        <v>203</v>
      </c>
      <c r="B204" s="26">
        <v>1</v>
      </c>
      <c r="C204" s="26">
        <v>126515001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232E8-E23E-4BBE-8975-9E63D2A107C2}">
  <sheetPr>
    <tabColor rgb="FF00B0F0"/>
  </sheetPr>
  <dimension ref="A1:AB51"/>
  <sheetViews>
    <sheetView topLeftCell="A13" workbookViewId="0">
      <selection activeCell="A26" sqref="A26"/>
    </sheetView>
  </sheetViews>
  <sheetFormatPr defaultColWidth="9.109375" defaultRowHeight="13.8" x14ac:dyDescent="0.25"/>
  <cols>
    <col min="1" max="2" width="9.33203125" style="26" bestFit="1" customWidth="1"/>
    <col min="3" max="28" width="11.33203125" style="26" bestFit="1" customWidth="1"/>
    <col min="29" max="16384" width="9.109375" style="26"/>
  </cols>
  <sheetData>
    <row r="1" spans="1:28" x14ac:dyDescent="0.25">
      <c r="A1" s="26" t="s">
        <v>329</v>
      </c>
      <c r="B1" s="26" t="s">
        <v>328</v>
      </c>
      <c r="C1" s="26" t="s">
        <v>79</v>
      </c>
      <c r="D1" s="26" t="s">
        <v>80</v>
      </c>
      <c r="E1" s="26" t="s">
        <v>81</v>
      </c>
      <c r="F1" s="26" t="s">
        <v>82</v>
      </c>
      <c r="G1" s="26" t="s">
        <v>83</v>
      </c>
      <c r="H1" s="26" t="s">
        <v>84</v>
      </c>
      <c r="I1" s="26" t="s">
        <v>85</v>
      </c>
      <c r="J1" s="26" t="s">
        <v>86</v>
      </c>
      <c r="K1" s="26" t="s">
        <v>87</v>
      </c>
      <c r="L1" s="26" t="s">
        <v>88</v>
      </c>
      <c r="M1" s="26" t="s">
        <v>89</v>
      </c>
      <c r="N1" s="26" t="s">
        <v>90</v>
      </c>
      <c r="O1" s="26" t="s">
        <v>251</v>
      </c>
      <c r="P1" s="26" t="s">
        <v>252</v>
      </c>
      <c r="Q1" s="26" t="s">
        <v>253</v>
      </c>
      <c r="R1" s="26" t="s">
        <v>254</v>
      </c>
      <c r="S1" s="26" t="s">
        <v>255</v>
      </c>
      <c r="T1" s="26" t="s">
        <v>256</v>
      </c>
      <c r="U1" s="26" t="s">
        <v>257</v>
      </c>
      <c r="V1" s="26" t="s">
        <v>258</v>
      </c>
      <c r="W1" s="26" t="s">
        <v>259</v>
      </c>
      <c r="X1" s="26" t="s">
        <v>260</v>
      </c>
      <c r="Y1" s="26" t="s">
        <v>261</v>
      </c>
      <c r="Z1" s="26" t="s">
        <v>262</v>
      </c>
      <c r="AA1" s="26" t="s">
        <v>263</v>
      </c>
      <c r="AB1" s="26" t="s">
        <v>264</v>
      </c>
    </row>
    <row r="2" spans="1:28" x14ac:dyDescent="0.25">
      <c r="A2" s="26">
        <v>1</v>
      </c>
      <c r="B2" s="26">
        <v>1</v>
      </c>
      <c r="C2" s="26">
        <v>126515001</v>
      </c>
    </row>
    <row r="3" spans="1:28" x14ac:dyDescent="0.25">
      <c r="A3" s="26">
        <v>2</v>
      </c>
      <c r="B3" s="26">
        <v>1</v>
      </c>
      <c r="C3" s="26">
        <v>126515001</v>
      </c>
    </row>
    <row r="4" spans="1:28" x14ac:dyDescent="0.25">
      <c r="A4" s="26">
        <v>3</v>
      </c>
      <c r="B4" s="26">
        <v>1</v>
      </c>
      <c r="C4" s="26">
        <v>126515001</v>
      </c>
    </row>
    <row r="5" spans="1:28" x14ac:dyDescent="0.25">
      <c r="A5" s="26">
        <v>4</v>
      </c>
      <c r="B5" s="26">
        <v>6</v>
      </c>
      <c r="C5" s="26">
        <v>123460302</v>
      </c>
      <c r="D5" s="26">
        <v>123461302</v>
      </c>
      <c r="E5" s="26">
        <v>123463803</v>
      </c>
      <c r="F5" s="26">
        <v>126515001</v>
      </c>
      <c r="G5" s="26">
        <v>123467203</v>
      </c>
      <c r="H5" s="26">
        <v>123468303</v>
      </c>
    </row>
    <row r="6" spans="1:28" x14ac:dyDescent="0.25">
      <c r="A6" s="26">
        <v>5</v>
      </c>
      <c r="B6" s="26">
        <v>1</v>
      </c>
      <c r="C6" s="26">
        <v>126515001</v>
      </c>
    </row>
    <row r="7" spans="1:28" x14ac:dyDescent="0.25">
      <c r="A7" s="26">
        <v>6</v>
      </c>
      <c r="B7" s="26">
        <v>5</v>
      </c>
      <c r="C7" s="26">
        <v>122091002</v>
      </c>
      <c r="D7" s="26">
        <v>122092002</v>
      </c>
      <c r="E7" s="26">
        <v>122092102</v>
      </c>
      <c r="F7" s="26">
        <v>122092353</v>
      </c>
      <c r="G7" s="26">
        <v>122097502</v>
      </c>
    </row>
    <row r="8" spans="1:28" x14ac:dyDescent="0.25">
      <c r="A8" s="26">
        <v>7</v>
      </c>
      <c r="B8" s="26">
        <v>2</v>
      </c>
      <c r="C8" s="26">
        <v>123461602</v>
      </c>
      <c r="D8" s="26">
        <v>126515001</v>
      </c>
    </row>
    <row r="9" spans="1:28" x14ac:dyDescent="0.25">
      <c r="A9" s="26">
        <v>8</v>
      </c>
      <c r="B9" s="26">
        <v>4</v>
      </c>
      <c r="C9" s="26">
        <v>125235103</v>
      </c>
      <c r="D9" s="26">
        <v>126515001</v>
      </c>
      <c r="E9" s="26">
        <v>125238402</v>
      </c>
      <c r="F9" s="26">
        <v>125239652</v>
      </c>
    </row>
    <row r="10" spans="1:28" x14ac:dyDescent="0.25">
      <c r="A10" s="26">
        <v>9</v>
      </c>
      <c r="B10" s="26">
        <v>11</v>
      </c>
      <c r="C10" s="26">
        <v>124150503</v>
      </c>
      <c r="D10" s="26">
        <v>125231232</v>
      </c>
      <c r="E10" s="26">
        <v>125231303</v>
      </c>
      <c r="F10" s="26">
        <v>125234103</v>
      </c>
      <c r="G10" s="26">
        <v>124154003</v>
      </c>
      <c r="H10" s="26">
        <v>125236903</v>
      </c>
      <c r="I10" s="26">
        <v>125237702</v>
      </c>
      <c r="J10" s="26">
        <v>125237903</v>
      </c>
      <c r="K10" s="26">
        <v>124158503</v>
      </c>
      <c r="L10" s="26">
        <v>125239603</v>
      </c>
      <c r="M10" s="26">
        <v>124159002</v>
      </c>
    </row>
    <row r="11" spans="1:28" x14ac:dyDescent="0.25">
      <c r="A11" s="26">
        <v>10</v>
      </c>
      <c r="B11" s="26">
        <v>8</v>
      </c>
      <c r="C11" s="26">
        <v>122091303</v>
      </c>
      <c r="D11" s="26">
        <v>122091352</v>
      </c>
      <c r="E11" s="26">
        <v>122092102</v>
      </c>
      <c r="F11" s="26">
        <v>122092353</v>
      </c>
      <c r="G11" s="26">
        <v>122097203</v>
      </c>
      <c r="H11" s="26">
        <v>122097604</v>
      </c>
      <c r="I11" s="26">
        <v>123465702</v>
      </c>
      <c r="J11" s="26">
        <v>122098202</v>
      </c>
    </row>
    <row r="12" spans="1:28" x14ac:dyDescent="0.25">
      <c r="A12" s="26">
        <v>11</v>
      </c>
      <c r="B12" s="26">
        <v>10</v>
      </c>
      <c r="C12" s="26">
        <v>114060503</v>
      </c>
      <c r="D12" s="26">
        <v>114062003</v>
      </c>
      <c r="E12" s="26">
        <v>114062503</v>
      </c>
      <c r="F12" s="26">
        <v>114063003</v>
      </c>
      <c r="G12" s="26">
        <v>114064003</v>
      </c>
      <c r="H12" s="26">
        <v>114065503</v>
      </c>
      <c r="I12" s="26">
        <v>114066503</v>
      </c>
      <c r="J12" s="26">
        <v>114067002</v>
      </c>
      <c r="K12" s="26">
        <v>114069103</v>
      </c>
      <c r="L12" s="26">
        <v>114069353</v>
      </c>
    </row>
    <row r="13" spans="1:28" x14ac:dyDescent="0.25">
      <c r="A13" s="26">
        <v>12</v>
      </c>
      <c r="B13" s="26">
        <v>11</v>
      </c>
      <c r="C13" s="26">
        <v>123460302</v>
      </c>
      <c r="D13" s="26">
        <v>123460504</v>
      </c>
      <c r="E13" s="26">
        <v>123461602</v>
      </c>
      <c r="F13" s="26">
        <v>123463603</v>
      </c>
      <c r="G13" s="26">
        <v>123464603</v>
      </c>
      <c r="H13" s="26">
        <v>123465303</v>
      </c>
      <c r="I13" s="26">
        <v>123465702</v>
      </c>
      <c r="J13" s="26">
        <v>123467103</v>
      </c>
      <c r="K13" s="26">
        <v>123468303</v>
      </c>
      <c r="L13" s="26">
        <v>123468503</v>
      </c>
      <c r="M13" s="26">
        <v>123469303</v>
      </c>
    </row>
    <row r="14" spans="1:28" x14ac:dyDescent="0.25">
      <c r="A14" s="26">
        <v>13</v>
      </c>
      <c r="B14" s="26">
        <v>10</v>
      </c>
      <c r="C14" s="26">
        <v>113361703</v>
      </c>
      <c r="D14" s="26">
        <v>113362303</v>
      </c>
      <c r="E14" s="26">
        <v>114063003</v>
      </c>
      <c r="F14" s="26">
        <v>113363603</v>
      </c>
      <c r="G14" s="26">
        <v>113364002</v>
      </c>
      <c r="H14" s="26">
        <v>124156503</v>
      </c>
      <c r="I14" s="26">
        <v>113365203</v>
      </c>
      <c r="J14" s="26">
        <v>113365303</v>
      </c>
      <c r="K14" s="26">
        <v>113367003</v>
      </c>
      <c r="L14" s="26">
        <v>114068103</v>
      </c>
    </row>
    <row r="15" spans="1:28" x14ac:dyDescent="0.25">
      <c r="A15" s="26">
        <v>14</v>
      </c>
      <c r="B15" s="26">
        <v>10</v>
      </c>
      <c r="C15" s="26">
        <v>121390302</v>
      </c>
      <c r="D15" s="26">
        <v>120481002</v>
      </c>
      <c r="E15" s="26">
        <v>121391303</v>
      </c>
      <c r="F15" s="26">
        <v>121392303</v>
      </c>
      <c r="G15" s="26">
        <v>120484803</v>
      </c>
      <c r="H15" s="26">
        <v>120484903</v>
      </c>
      <c r="I15" s="26">
        <v>121394503</v>
      </c>
      <c r="J15" s="26">
        <v>121395103</v>
      </c>
      <c r="K15" s="26">
        <v>121395603</v>
      </c>
      <c r="L15" s="26">
        <v>121397803</v>
      </c>
    </row>
    <row r="16" spans="1:28" x14ac:dyDescent="0.25">
      <c r="A16" s="26">
        <v>15</v>
      </c>
      <c r="B16" s="26">
        <v>7</v>
      </c>
      <c r="C16" s="26">
        <v>115221402</v>
      </c>
      <c r="D16" s="26">
        <v>115221753</v>
      </c>
      <c r="E16" s="26">
        <v>115222752</v>
      </c>
      <c r="F16" s="26">
        <v>115224003</v>
      </c>
      <c r="G16" s="26">
        <v>115226003</v>
      </c>
      <c r="H16" s="26">
        <v>115228003</v>
      </c>
      <c r="I16" s="26">
        <v>115228303</v>
      </c>
    </row>
    <row r="17" spans="1:28" x14ac:dyDescent="0.25">
      <c r="A17" s="26">
        <v>16</v>
      </c>
      <c r="B17" s="26">
        <v>11</v>
      </c>
      <c r="C17" s="26">
        <v>121390302</v>
      </c>
      <c r="D17" s="26">
        <v>121392303</v>
      </c>
      <c r="E17" s="26">
        <v>123465702</v>
      </c>
      <c r="F17" s="26">
        <v>121394503</v>
      </c>
      <c r="G17" s="26">
        <v>121394603</v>
      </c>
      <c r="H17" s="26">
        <v>122098003</v>
      </c>
      <c r="I17" s="26">
        <v>121395103</v>
      </c>
      <c r="J17" s="26">
        <v>122098103</v>
      </c>
      <c r="K17" s="26">
        <v>122098403</v>
      </c>
      <c r="L17" s="26">
        <v>123467103</v>
      </c>
      <c r="M17" s="26">
        <v>121395703</v>
      </c>
    </row>
    <row r="18" spans="1:28" x14ac:dyDescent="0.25">
      <c r="A18" s="26">
        <v>17</v>
      </c>
      <c r="B18" s="26">
        <v>5</v>
      </c>
      <c r="C18" s="26">
        <v>125234502</v>
      </c>
      <c r="D18" s="26">
        <v>123464502</v>
      </c>
      <c r="E18" s="26">
        <v>123465602</v>
      </c>
      <c r="F18" s="26">
        <v>125237603</v>
      </c>
      <c r="G18" s="26">
        <v>123468402</v>
      </c>
    </row>
    <row r="19" spans="1:28" x14ac:dyDescent="0.25">
      <c r="A19" s="26">
        <v>18</v>
      </c>
      <c r="B19" s="26">
        <v>7</v>
      </c>
      <c r="C19" s="26">
        <v>120480803</v>
      </c>
      <c r="D19" s="26">
        <v>120481002</v>
      </c>
      <c r="E19" s="26">
        <v>120483302</v>
      </c>
      <c r="F19" s="26">
        <v>120484803</v>
      </c>
      <c r="G19" s="26">
        <v>120485603</v>
      </c>
      <c r="H19" s="26">
        <v>120486003</v>
      </c>
      <c r="I19" s="26">
        <v>120488603</v>
      </c>
    </row>
    <row r="20" spans="1:28" x14ac:dyDescent="0.25">
      <c r="A20" s="26">
        <v>19</v>
      </c>
      <c r="B20" s="26">
        <v>9</v>
      </c>
      <c r="C20" s="26">
        <v>124150503</v>
      </c>
      <c r="D20" s="26">
        <v>124151902</v>
      </c>
      <c r="E20" s="26">
        <v>124152003</v>
      </c>
      <c r="F20" s="26">
        <v>124153503</v>
      </c>
      <c r="G20" s="26">
        <v>124156503</v>
      </c>
      <c r="H20" s="26">
        <v>124156703</v>
      </c>
      <c r="I20" s="26">
        <v>124157802</v>
      </c>
      <c r="J20" s="26">
        <v>124158503</v>
      </c>
      <c r="K20" s="26">
        <v>124159002</v>
      </c>
    </row>
    <row r="21" spans="1:28" x14ac:dyDescent="0.25">
      <c r="A21" s="26">
        <v>20</v>
      </c>
      <c r="B21" s="26">
        <v>21</v>
      </c>
      <c r="C21" s="26">
        <v>119581003</v>
      </c>
      <c r="D21" s="26">
        <v>118401603</v>
      </c>
      <c r="E21" s="26">
        <v>120522003</v>
      </c>
      <c r="F21" s="26">
        <v>120452003</v>
      </c>
      <c r="G21" s="26">
        <v>119582503</v>
      </c>
      <c r="H21" s="26">
        <v>119583003</v>
      </c>
      <c r="I21" s="26">
        <v>118402603</v>
      </c>
      <c r="J21" s="26">
        <v>118403003</v>
      </c>
      <c r="K21" s="26">
        <v>119665003</v>
      </c>
      <c r="L21" s="26">
        <v>118403903</v>
      </c>
      <c r="M21" s="26">
        <v>119584503</v>
      </c>
      <c r="N21" s="26">
        <v>119584603</v>
      </c>
      <c r="O21" s="26">
        <v>118406003</v>
      </c>
      <c r="P21" s="26">
        <v>119586503</v>
      </c>
      <c r="Q21" s="26">
        <v>118667503</v>
      </c>
      <c r="R21" s="26">
        <v>119648303</v>
      </c>
      <c r="S21" s="26">
        <v>119648703</v>
      </c>
      <c r="T21" s="26">
        <v>119648903</v>
      </c>
      <c r="U21" s="26">
        <v>117089003</v>
      </c>
      <c r="V21" s="26">
        <v>118409203</v>
      </c>
      <c r="W21" s="26">
        <v>118409302</v>
      </c>
    </row>
    <row r="22" spans="1:28" x14ac:dyDescent="0.25">
      <c r="A22" s="26">
        <v>21</v>
      </c>
      <c r="B22" s="26">
        <v>22</v>
      </c>
      <c r="C22" s="26">
        <v>106160303</v>
      </c>
      <c r="D22" s="26">
        <v>104101252</v>
      </c>
      <c r="E22" s="26">
        <v>106161203</v>
      </c>
      <c r="F22" s="26">
        <v>106161703</v>
      </c>
      <c r="G22" s="26">
        <v>105251453</v>
      </c>
      <c r="H22" s="26">
        <v>106611303</v>
      </c>
      <c r="I22" s="26">
        <v>106272003</v>
      </c>
      <c r="J22" s="26">
        <v>106612203</v>
      </c>
      <c r="K22" s="26">
        <v>128033053</v>
      </c>
      <c r="L22" s="26">
        <v>104103603</v>
      </c>
      <c r="M22" s="26">
        <v>106166503</v>
      </c>
      <c r="N22" s="26">
        <v>104105353</v>
      </c>
      <c r="O22" s="26">
        <v>106167504</v>
      </c>
      <c r="P22" s="26">
        <v>106616203</v>
      </c>
      <c r="Q22" s="26">
        <v>105204703</v>
      </c>
      <c r="R22" s="26">
        <v>106168003</v>
      </c>
      <c r="S22" s="26">
        <v>104107503</v>
      </c>
      <c r="T22" s="26">
        <v>104107803</v>
      </c>
      <c r="U22" s="26">
        <v>106617203</v>
      </c>
      <c r="V22" s="26">
        <v>106169003</v>
      </c>
      <c r="W22" s="26">
        <v>106618603</v>
      </c>
      <c r="X22" s="26">
        <v>105628302</v>
      </c>
    </row>
    <row r="23" spans="1:28" x14ac:dyDescent="0.25">
      <c r="A23" s="26">
        <v>22</v>
      </c>
      <c r="B23" s="26">
        <v>12</v>
      </c>
      <c r="C23" s="26">
        <v>119350303</v>
      </c>
      <c r="D23" s="26">
        <v>119352203</v>
      </c>
      <c r="E23" s="26">
        <v>119665003</v>
      </c>
      <c r="F23" s="26">
        <v>119354603</v>
      </c>
      <c r="G23" s="26">
        <v>119355503</v>
      </c>
      <c r="H23" s="26">
        <v>119356603</v>
      </c>
      <c r="I23" s="26">
        <v>118406602</v>
      </c>
      <c r="J23" s="26">
        <v>119357003</v>
      </c>
      <c r="K23" s="26">
        <v>119357402</v>
      </c>
      <c r="L23" s="26">
        <v>118667503</v>
      </c>
      <c r="M23" s="26">
        <v>118408852</v>
      </c>
      <c r="N23" s="26">
        <v>118409203</v>
      </c>
    </row>
    <row r="24" spans="1:28" x14ac:dyDescent="0.25">
      <c r="A24" s="26">
        <v>23</v>
      </c>
      <c r="B24" s="26">
        <v>24</v>
      </c>
      <c r="C24" s="26">
        <v>117080503</v>
      </c>
      <c r="D24" s="26">
        <v>117081003</v>
      </c>
      <c r="E24" s="26">
        <v>117412003</v>
      </c>
      <c r="F24" s="26">
        <v>109532804</v>
      </c>
      <c r="G24" s="26">
        <v>117414003</v>
      </c>
      <c r="H24" s="26">
        <v>116604003</v>
      </c>
      <c r="I24" s="26">
        <v>117414203</v>
      </c>
      <c r="J24" s="26">
        <v>116605003</v>
      </c>
      <c r="K24" s="26">
        <v>116495003</v>
      </c>
      <c r="L24" s="26">
        <v>117415004</v>
      </c>
      <c r="M24" s="26">
        <v>117415103</v>
      </c>
      <c r="N24" s="26">
        <v>117415303</v>
      </c>
      <c r="O24" s="26">
        <v>117083004</v>
      </c>
      <c r="P24" s="26">
        <v>117596003</v>
      </c>
      <c r="Q24" s="26">
        <v>117086003</v>
      </c>
      <c r="R24" s="26">
        <v>117416103</v>
      </c>
      <c r="S24" s="26">
        <v>117597003</v>
      </c>
      <c r="T24" s="26">
        <v>117576303</v>
      </c>
      <c r="U24" s="26">
        <v>117086503</v>
      </c>
      <c r="V24" s="26">
        <v>117086653</v>
      </c>
      <c r="W24" s="26">
        <v>116498003</v>
      </c>
      <c r="X24" s="26">
        <v>117598503</v>
      </c>
      <c r="Y24" s="26">
        <v>117417202</v>
      </c>
      <c r="Z24" s="26">
        <v>117089003</v>
      </c>
    </row>
    <row r="25" spans="1:28" x14ac:dyDescent="0.25">
      <c r="A25" s="26">
        <v>24</v>
      </c>
      <c r="B25" s="26">
        <v>11</v>
      </c>
      <c r="C25" s="26">
        <v>114060753</v>
      </c>
      <c r="D25" s="26">
        <v>114060853</v>
      </c>
      <c r="E25" s="26">
        <v>114061503</v>
      </c>
      <c r="F25" s="26">
        <v>123465702</v>
      </c>
      <c r="G25" s="26">
        <v>114066503</v>
      </c>
      <c r="H25" s="26">
        <v>123466103</v>
      </c>
      <c r="I25" s="26">
        <v>123466303</v>
      </c>
      <c r="J25" s="26">
        <v>123466403</v>
      </c>
      <c r="K25" s="26">
        <v>123467103</v>
      </c>
      <c r="L25" s="26">
        <v>123467303</v>
      </c>
      <c r="M25" s="26">
        <v>123468603</v>
      </c>
    </row>
    <row r="26" spans="1:28" x14ac:dyDescent="0.25">
      <c r="A26" s="26">
        <v>25</v>
      </c>
      <c r="B26" s="26">
        <v>26</v>
      </c>
      <c r="C26" s="26">
        <v>109530304</v>
      </c>
      <c r="D26" s="26">
        <v>110141003</v>
      </c>
      <c r="E26" s="26">
        <v>110141103</v>
      </c>
      <c r="F26" s="26">
        <v>109420803</v>
      </c>
      <c r="G26" s="26">
        <v>106330703</v>
      </c>
      <c r="H26" s="26">
        <v>106330803</v>
      </c>
      <c r="I26" s="26">
        <v>109122703</v>
      </c>
      <c r="J26" s="26">
        <v>106161703</v>
      </c>
      <c r="K26" s="26">
        <v>109531304</v>
      </c>
      <c r="L26" s="26">
        <v>106172003</v>
      </c>
      <c r="M26" s="26">
        <v>106272003</v>
      </c>
      <c r="N26" s="26">
        <v>109532804</v>
      </c>
      <c r="O26" s="26">
        <v>117414003</v>
      </c>
      <c r="P26" s="26">
        <v>109243503</v>
      </c>
      <c r="Q26" s="26">
        <v>109422303</v>
      </c>
      <c r="R26" s="26">
        <v>110183602</v>
      </c>
      <c r="S26" s="26">
        <v>109535504</v>
      </c>
      <c r="T26" s="26">
        <v>109537504</v>
      </c>
      <c r="U26" s="26">
        <v>109426003</v>
      </c>
      <c r="V26" s="26">
        <v>110147003</v>
      </c>
      <c r="W26" s="26">
        <v>109426303</v>
      </c>
      <c r="X26" s="26">
        <v>109246003</v>
      </c>
      <c r="Y26" s="26">
        <v>109248003</v>
      </c>
      <c r="Z26" s="26">
        <v>109427503</v>
      </c>
      <c r="AA26" s="26">
        <v>110148002</v>
      </c>
      <c r="AB26" s="26">
        <v>110179003</v>
      </c>
    </row>
    <row r="27" spans="1:28" x14ac:dyDescent="0.25">
      <c r="A27" s="26">
        <v>26</v>
      </c>
      <c r="B27" s="26">
        <v>8</v>
      </c>
      <c r="C27" s="26">
        <v>125235103</v>
      </c>
      <c r="D27" s="26">
        <v>125235502</v>
      </c>
      <c r="E27" s="26">
        <v>125237702</v>
      </c>
      <c r="F27" s="26">
        <v>125237903</v>
      </c>
      <c r="G27" s="26">
        <v>125238502</v>
      </c>
      <c r="H27" s="26">
        <v>125239452</v>
      </c>
      <c r="I27" s="26">
        <v>125239603</v>
      </c>
      <c r="J27" s="26">
        <v>125239652</v>
      </c>
    </row>
    <row r="28" spans="1:28" x14ac:dyDescent="0.25">
      <c r="A28" s="26">
        <v>27</v>
      </c>
      <c r="B28" s="26">
        <v>20</v>
      </c>
      <c r="C28" s="26">
        <v>116191004</v>
      </c>
      <c r="D28" s="26">
        <v>116191103</v>
      </c>
      <c r="E28" s="26">
        <v>116191203</v>
      </c>
      <c r="F28" s="26">
        <v>116191503</v>
      </c>
      <c r="G28" s="26">
        <v>118401403</v>
      </c>
      <c r="H28" s="26">
        <v>116471803</v>
      </c>
      <c r="I28" s="26">
        <v>118402603</v>
      </c>
      <c r="J28" s="26">
        <v>118403302</v>
      </c>
      <c r="K28" s="26">
        <v>116493503</v>
      </c>
      <c r="L28" s="26">
        <v>116555003</v>
      </c>
      <c r="M28" s="26">
        <v>116195004</v>
      </c>
      <c r="N28" s="26">
        <v>116495003</v>
      </c>
      <c r="O28" s="26">
        <v>116495103</v>
      </c>
      <c r="P28" s="26">
        <v>129545003</v>
      </c>
      <c r="Q28" s="26">
        <v>118406003</v>
      </c>
      <c r="R28" s="26">
        <v>116557103</v>
      </c>
      <c r="S28" s="26">
        <v>116496503</v>
      </c>
      <c r="T28" s="26">
        <v>116496603</v>
      </c>
      <c r="U28" s="26">
        <v>116197503</v>
      </c>
      <c r="V28" s="26">
        <v>116498003</v>
      </c>
    </row>
    <row r="29" spans="1:28" x14ac:dyDescent="0.25">
      <c r="A29" s="26">
        <v>28</v>
      </c>
      <c r="B29" s="26">
        <v>10</v>
      </c>
      <c r="C29" s="26">
        <v>112671303</v>
      </c>
      <c r="D29" s="26">
        <v>112671603</v>
      </c>
      <c r="E29" s="26">
        <v>112672203</v>
      </c>
      <c r="F29" s="26">
        <v>112672803</v>
      </c>
      <c r="G29" s="26">
        <v>112675503</v>
      </c>
      <c r="H29" s="26">
        <v>112676203</v>
      </c>
      <c r="I29" s="26">
        <v>112676403</v>
      </c>
      <c r="J29" s="26">
        <v>112676503</v>
      </c>
      <c r="K29" s="26">
        <v>112676703</v>
      </c>
      <c r="L29" s="26">
        <v>112679403</v>
      </c>
    </row>
    <row r="30" spans="1:28" x14ac:dyDescent="0.25">
      <c r="A30" s="26">
        <v>29</v>
      </c>
      <c r="B30" s="26">
        <v>20</v>
      </c>
      <c r="C30" s="26">
        <v>129540803</v>
      </c>
      <c r="D30" s="26">
        <v>118401403</v>
      </c>
      <c r="E30" s="26">
        <v>118403302</v>
      </c>
      <c r="F30" s="26">
        <v>121135003</v>
      </c>
      <c r="G30" s="26">
        <v>121135503</v>
      </c>
      <c r="H30" s="26">
        <v>129544503</v>
      </c>
      <c r="I30" s="26">
        <v>129544703</v>
      </c>
      <c r="J30" s="26">
        <v>129545003</v>
      </c>
      <c r="K30" s="26">
        <v>121136503</v>
      </c>
      <c r="L30" s="26">
        <v>121136603</v>
      </c>
      <c r="M30" s="26">
        <v>129546003</v>
      </c>
      <c r="N30" s="26">
        <v>129546103</v>
      </c>
      <c r="O30" s="26">
        <v>129546803</v>
      </c>
      <c r="P30" s="26">
        <v>129547303</v>
      </c>
      <c r="Q30" s="26">
        <v>129547203</v>
      </c>
      <c r="R30" s="26">
        <v>129547603</v>
      </c>
      <c r="S30" s="26">
        <v>129547803</v>
      </c>
      <c r="T30" s="26">
        <v>121139004</v>
      </c>
      <c r="U30" s="26">
        <v>118408852</v>
      </c>
      <c r="V30" s="26">
        <v>129548803</v>
      </c>
    </row>
    <row r="31" spans="1:28" x14ac:dyDescent="0.25">
      <c r="A31" s="26">
        <v>30</v>
      </c>
      <c r="B31" s="26">
        <v>19</v>
      </c>
      <c r="C31" s="26">
        <v>108070502</v>
      </c>
      <c r="D31" s="26">
        <v>108071003</v>
      </c>
      <c r="E31" s="26">
        <v>111291304</v>
      </c>
      <c r="F31" s="26">
        <v>108071504</v>
      </c>
      <c r="G31" s="26">
        <v>111292304</v>
      </c>
      <c r="H31" s="26">
        <v>115503004</v>
      </c>
      <c r="I31" s="26">
        <v>108073503</v>
      </c>
      <c r="J31" s="26">
        <v>111312503</v>
      </c>
      <c r="K31" s="26">
        <v>111343603</v>
      </c>
      <c r="L31" s="26">
        <v>111312804</v>
      </c>
      <c r="M31" s="26">
        <v>111444602</v>
      </c>
      <c r="N31" s="26">
        <v>111316003</v>
      </c>
      <c r="O31" s="26">
        <v>108116003</v>
      </c>
      <c r="P31" s="26">
        <v>111297504</v>
      </c>
      <c r="Q31" s="26">
        <v>111317503</v>
      </c>
      <c r="R31" s="26">
        <v>108077503</v>
      </c>
      <c r="S31" s="26">
        <v>108058003</v>
      </c>
      <c r="T31" s="26">
        <v>108078003</v>
      </c>
      <c r="U31" s="26">
        <v>108079004</v>
      </c>
    </row>
    <row r="32" spans="1:28" x14ac:dyDescent="0.25">
      <c r="A32" s="26">
        <v>31</v>
      </c>
      <c r="B32" s="26">
        <v>8</v>
      </c>
      <c r="C32" s="26">
        <v>112671303</v>
      </c>
      <c r="D32" s="26">
        <v>112671803</v>
      </c>
      <c r="E32" s="26">
        <v>115216503</v>
      </c>
      <c r="F32" s="26">
        <v>112674403</v>
      </c>
      <c r="G32" s="26">
        <v>115674603</v>
      </c>
      <c r="H32" s="26">
        <v>115219002</v>
      </c>
      <c r="I32" s="26">
        <v>112678503</v>
      </c>
      <c r="J32" s="26">
        <v>112679002</v>
      </c>
    </row>
    <row r="33" spans="1:27" x14ac:dyDescent="0.25">
      <c r="A33" s="26">
        <v>32</v>
      </c>
      <c r="B33" s="26">
        <v>25</v>
      </c>
      <c r="C33" s="26">
        <v>101260303</v>
      </c>
      <c r="D33" s="26">
        <v>108051003</v>
      </c>
      <c r="E33" s="26">
        <v>107650603</v>
      </c>
      <c r="F33" s="26">
        <v>108561003</v>
      </c>
      <c r="G33" s="26">
        <v>101260803</v>
      </c>
      <c r="H33" s="26">
        <v>108051503</v>
      </c>
      <c r="I33" s="26">
        <v>108071504</v>
      </c>
      <c r="J33" s="26">
        <v>108561803</v>
      </c>
      <c r="K33" s="26">
        <v>101261302</v>
      </c>
      <c r="L33" s="26">
        <v>108053003</v>
      </c>
      <c r="M33" s="26">
        <v>101262903</v>
      </c>
      <c r="N33" s="26">
        <v>101264003</v>
      </c>
      <c r="O33" s="26">
        <v>108565203</v>
      </c>
      <c r="P33" s="26">
        <v>108565503</v>
      </c>
      <c r="Q33" s="26">
        <v>108056004</v>
      </c>
      <c r="R33" s="26">
        <v>108566303</v>
      </c>
      <c r="S33" s="26">
        <v>108567004</v>
      </c>
      <c r="T33" s="26">
        <v>108567204</v>
      </c>
      <c r="U33" s="26">
        <v>108567404</v>
      </c>
      <c r="V33" s="26">
        <v>108567703</v>
      </c>
      <c r="W33" s="26">
        <v>107657503</v>
      </c>
      <c r="X33" s="26">
        <v>108568404</v>
      </c>
      <c r="Y33" s="26">
        <v>108058003</v>
      </c>
      <c r="Z33" s="26">
        <v>101268003</v>
      </c>
      <c r="AA33" s="26">
        <v>108569103</v>
      </c>
    </row>
    <row r="34" spans="1:27" x14ac:dyDescent="0.25">
      <c r="A34" s="26">
        <v>33</v>
      </c>
      <c r="B34" s="26">
        <v>12</v>
      </c>
      <c r="C34" s="26">
        <v>112011103</v>
      </c>
      <c r="D34" s="26">
        <v>112281302</v>
      </c>
      <c r="E34" s="26">
        <v>112011603</v>
      </c>
      <c r="F34" s="26">
        <v>112013054</v>
      </c>
      <c r="G34" s="26">
        <v>112282004</v>
      </c>
      <c r="H34" s="26">
        <v>112013753</v>
      </c>
      <c r="I34" s="26">
        <v>112283003</v>
      </c>
      <c r="J34" s="26">
        <v>112015203</v>
      </c>
      <c r="K34" s="26">
        <v>115218003</v>
      </c>
      <c r="L34" s="26">
        <v>112286003</v>
      </c>
      <c r="M34" s="26">
        <v>112018523</v>
      </c>
      <c r="N34" s="26">
        <v>112289003</v>
      </c>
    </row>
    <row r="35" spans="1:27" x14ac:dyDescent="0.25">
      <c r="A35" s="26">
        <v>34</v>
      </c>
      <c r="B35" s="26">
        <v>17</v>
      </c>
      <c r="C35" s="26">
        <v>115210503</v>
      </c>
      <c r="D35" s="26">
        <v>115211003</v>
      </c>
      <c r="E35" s="26">
        <v>115211103</v>
      </c>
      <c r="F35" s="26">
        <v>115211603</v>
      </c>
      <c r="G35" s="26">
        <v>115212503</v>
      </c>
      <c r="H35" s="26">
        <v>112282004</v>
      </c>
      <c r="I35" s="26">
        <v>115503004</v>
      </c>
      <c r="J35" s="26">
        <v>115222504</v>
      </c>
      <c r="K35" s="26">
        <v>115226103</v>
      </c>
      <c r="L35" s="26">
        <v>115504003</v>
      </c>
      <c r="M35" s="26">
        <v>115218003</v>
      </c>
      <c r="N35" s="26">
        <v>115218303</v>
      </c>
      <c r="O35" s="26">
        <v>115506003</v>
      </c>
      <c r="P35" s="26">
        <v>115229003</v>
      </c>
      <c r="Q35" s="26">
        <v>115508003</v>
      </c>
      <c r="R35" s="26">
        <v>115219002</v>
      </c>
      <c r="S35" s="26">
        <v>129548803</v>
      </c>
    </row>
    <row r="36" spans="1:27" x14ac:dyDescent="0.25">
      <c r="A36" s="26">
        <v>35</v>
      </c>
      <c r="B36" s="26">
        <v>25</v>
      </c>
      <c r="C36" s="26">
        <v>110141003</v>
      </c>
      <c r="D36" s="26">
        <v>108110603</v>
      </c>
      <c r="E36" s="26">
        <v>108111203</v>
      </c>
      <c r="F36" s="26">
        <v>108111303</v>
      </c>
      <c r="G36" s="26">
        <v>110171003</v>
      </c>
      <c r="H36" s="26">
        <v>108111403</v>
      </c>
      <c r="I36" s="26">
        <v>110171803</v>
      </c>
      <c r="J36" s="26">
        <v>106172003</v>
      </c>
      <c r="K36" s="26">
        <v>108112003</v>
      </c>
      <c r="L36" s="26">
        <v>108112203</v>
      </c>
      <c r="M36" s="26">
        <v>110173003</v>
      </c>
      <c r="N36" s="26">
        <v>108112502</v>
      </c>
      <c r="O36" s="26">
        <v>110173504</v>
      </c>
      <c r="P36" s="26">
        <v>110175003</v>
      </c>
      <c r="Q36" s="26">
        <v>108114503</v>
      </c>
      <c r="R36" s="26">
        <v>108116003</v>
      </c>
      <c r="S36" s="26">
        <v>110177003</v>
      </c>
      <c r="T36" s="26">
        <v>108116303</v>
      </c>
      <c r="U36" s="26">
        <v>128327303</v>
      </c>
      <c r="V36" s="26">
        <v>108116503</v>
      </c>
      <c r="W36" s="26">
        <v>110148002</v>
      </c>
      <c r="X36" s="26">
        <v>108078003</v>
      </c>
      <c r="Y36" s="26">
        <v>110179003</v>
      </c>
      <c r="Z36" s="26">
        <v>108118503</v>
      </c>
      <c r="AA36" s="26">
        <v>108569103</v>
      </c>
    </row>
    <row r="37" spans="1:27" x14ac:dyDescent="0.25">
      <c r="A37" s="26">
        <v>36</v>
      </c>
      <c r="B37" s="26">
        <v>10</v>
      </c>
      <c r="C37" s="26">
        <v>113361503</v>
      </c>
      <c r="D37" s="26">
        <v>113361703</v>
      </c>
      <c r="E37" s="26">
        <v>113362203</v>
      </c>
      <c r="F37" s="26">
        <v>113362303</v>
      </c>
      <c r="G37" s="26">
        <v>113362403</v>
      </c>
      <c r="H37" s="26">
        <v>113362603</v>
      </c>
      <c r="I37" s="26">
        <v>113363103</v>
      </c>
      <c r="J37" s="26">
        <v>113364403</v>
      </c>
      <c r="K37" s="26">
        <v>113364503</v>
      </c>
      <c r="L37" s="26">
        <v>113369003</v>
      </c>
    </row>
    <row r="38" spans="1:27" x14ac:dyDescent="0.25">
      <c r="A38" s="26">
        <v>37</v>
      </c>
      <c r="B38" s="26">
        <v>15</v>
      </c>
      <c r="C38" s="26">
        <v>103020753</v>
      </c>
      <c r="D38" s="26">
        <v>103021252</v>
      </c>
      <c r="E38" s="26">
        <v>103021603</v>
      </c>
      <c r="F38" s="26">
        <v>103021752</v>
      </c>
      <c r="G38" s="26">
        <v>103022103</v>
      </c>
      <c r="H38" s="26">
        <v>101632403</v>
      </c>
      <c r="I38" s="26">
        <v>103026303</v>
      </c>
      <c r="J38" s="26">
        <v>103026343</v>
      </c>
      <c r="K38" s="26">
        <v>103026852</v>
      </c>
      <c r="L38" s="26">
        <v>103027753</v>
      </c>
      <c r="M38" s="26">
        <v>103028703</v>
      </c>
      <c r="N38" s="26">
        <v>103028753</v>
      </c>
      <c r="O38" s="26">
        <v>103029203</v>
      </c>
      <c r="P38" s="26">
        <v>103029403</v>
      </c>
      <c r="Q38" s="26">
        <v>103029553</v>
      </c>
    </row>
    <row r="39" spans="1:27" x14ac:dyDescent="0.25">
      <c r="A39" s="26">
        <v>38</v>
      </c>
      <c r="B39" s="26">
        <v>10</v>
      </c>
      <c r="C39" s="26">
        <v>103020603</v>
      </c>
      <c r="D39" s="26">
        <v>103022253</v>
      </c>
      <c r="E39" s="26">
        <v>103023912</v>
      </c>
      <c r="F39" s="26">
        <v>103024603</v>
      </c>
      <c r="G39" s="26">
        <v>103024753</v>
      </c>
      <c r="H39" s="26">
        <v>103026852</v>
      </c>
      <c r="I39" s="26">
        <v>103026902</v>
      </c>
      <c r="J39" s="26">
        <v>103021003</v>
      </c>
      <c r="K39" s="26">
        <v>102027451</v>
      </c>
      <c r="L39" s="26">
        <v>103028302</v>
      </c>
    </row>
    <row r="40" spans="1:27" x14ac:dyDescent="0.25">
      <c r="A40" s="26">
        <v>39</v>
      </c>
      <c r="B40" s="26">
        <v>13</v>
      </c>
      <c r="C40" s="26">
        <v>107650603</v>
      </c>
      <c r="D40" s="26">
        <v>107652603</v>
      </c>
      <c r="E40" s="26">
        <v>107653102</v>
      </c>
      <c r="F40" s="26">
        <v>107653203</v>
      </c>
      <c r="G40" s="26">
        <v>107653802</v>
      </c>
      <c r="H40" s="26">
        <v>107654103</v>
      </c>
      <c r="I40" s="26">
        <v>107654903</v>
      </c>
      <c r="J40" s="26">
        <v>107655803</v>
      </c>
      <c r="K40" s="26">
        <v>107655903</v>
      </c>
      <c r="L40" s="26">
        <v>107656502</v>
      </c>
      <c r="M40" s="26">
        <v>107657103</v>
      </c>
      <c r="N40" s="26">
        <v>107657503</v>
      </c>
      <c r="O40" s="26">
        <v>107658903</v>
      </c>
    </row>
    <row r="41" spans="1:27" x14ac:dyDescent="0.25">
      <c r="A41" s="26">
        <v>40</v>
      </c>
      <c r="B41" s="26">
        <v>13</v>
      </c>
      <c r="C41" s="26">
        <v>119351303</v>
      </c>
      <c r="D41" s="26">
        <v>120452003</v>
      </c>
      <c r="E41" s="26">
        <v>119583003</v>
      </c>
      <c r="F41" s="26">
        <v>119354603</v>
      </c>
      <c r="G41" s="26">
        <v>119355503</v>
      </c>
      <c r="H41" s="26">
        <v>119356503</v>
      </c>
      <c r="I41" s="26">
        <v>120455203</v>
      </c>
      <c r="J41" s="26">
        <v>120455403</v>
      </c>
      <c r="K41" s="26">
        <v>120456003</v>
      </c>
      <c r="L41" s="26">
        <v>119358403</v>
      </c>
      <c r="M41" s="26">
        <v>119648303</v>
      </c>
      <c r="N41" s="26">
        <v>119648703</v>
      </c>
      <c r="O41" s="26">
        <v>119648903</v>
      </c>
    </row>
    <row r="42" spans="1:27" x14ac:dyDescent="0.25">
      <c r="A42" s="26">
        <v>41</v>
      </c>
      <c r="B42" s="26">
        <v>21</v>
      </c>
      <c r="C42" s="26">
        <v>106160303</v>
      </c>
      <c r="D42" s="26">
        <v>128030603</v>
      </c>
      <c r="E42" s="26">
        <v>128030852</v>
      </c>
      <c r="F42" s="26">
        <v>128321103</v>
      </c>
      <c r="G42" s="26">
        <v>107650703</v>
      </c>
      <c r="H42" s="26">
        <v>107651603</v>
      </c>
      <c r="I42" s="26">
        <v>128033053</v>
      </c>
      <c r="J42" s="26">
        <v>110173504</v>
      </c>
      <c r="K42" s="26">
        <v>128323303</v>
      </c>
      <c r="L42" s="26">
        <v>128323703</v>
      </c>
      <c r="M42" s="26">
        <v>104103603</v>
      </c>
      <c r="N42" s="26">
        <v>107654403</v>
      </c>
      <c r="O42" s="26">
        <v>128034503</v>
      </c>
      <c r="P42" s="26">
        <v>107654903</v>
      </c>
      <c r="Q42" s="26">
        <v>128325203</v>
      </c>
      <c r="R42" s="26">
        <v>107656303</v>
      </c>
      <c r="S42" s="26">
        <v>128326303</v>
      </c>
      <c r="T42" s="26">
        <v>106338003</v>
      </c>
      <c r="U42" s="26">
        <v>128327303</v>
      </c>
      <c r="V42" s="26">
        <v>106168003</v>
      </c>
      <c r="W42" s="26">
        <v>128328003</v>
      </c>
    </row>
    <row r="43" spans="1:27" x14ac:dyDescent="0.25">
      <c r="A43" s="26">
        <v>42</v>
      </c>
      <c r="B43" s="26">
        <v>11</v>
      </c>
      <c r="C43" s="26">
        <v>103020753</v>
      </c>
      <c r="D43" s="26">
        <v>103021603</v>
      </c>
      <c r="E43" s="26">
        <v>103021752</v>
      </c>
      <c r="F43" s="26">
        <v>103022103</v>
      </c>
      <c r="G43" s="26">
        <v>103025002</v>
      </c>
      <c r="H43" s="26">
        <v>103026303</v>
      </c>
      <c r="I43" s="26">
        <v>103026402</v>
      </c>
      <c r="J43" s="26">
        <v>103026873</v>
      </c>
      <c r="K43" s="26">
        <v>102027451</v>
      </c>
      <c r="L43" s="26">
        <v>103028302</v>
      </c>
      <c r="M43" s="26">
        <v>103028853</v>
      </c>
    </row>
    <row r="44" spans="1:27" x14ac:dyDescent="0.25">
      <c r="A44" s="26">
        <v>43</v>
      </c>
      <c r="B44" s="26">
        <v>6</v>
      </c>
      <c r="C44" s="26">
        <v>103021102</v>
      </c>
      <c r="D44" s="26">
        <v>103027352</v>
      </c>
      <c r="E44" s="26">
        <v>102027451</v>
      </c>
      <c r="F44" s="26">
        <v>103028203</v>
      </c>
      <c r="G44" s="26">
        <v>103029803</v>
      </c>
      <c r="H44" s="26">
        <v>103029902</v>
      </c>
    </row>
    <row r="45" spans="1:27" x14ac:dyDescent="0.25">
      <c r="A45" s="26">
        <v>44</v>
      </c>
      <c r="B45" s="26">
        <v>10</v>
      </c>
      <c r="C45" s="26">
        <v>124151902</v>
      </c>
      <c r="D45" s="26">
        <v>114061503</v>
      </c>
      <c r="E45" s="26">
        <v>124152003</v>
      </c>
      <c r="F45" s="26">
        <v>124153503</v>
      </c>
      <c r="G45" s="26">
        <v>123465303</v>
      </c>
      <c r="H45" s="26">
        <v>124156503</v>
      </c>
      <c r="I45" s="26">
        <v>124156603</v>
      </c>
      <c r="J45" s="26">
        <v>124157203</v>
      </c>
      <c r="K45" s="26">
        <v>123467303</v>
      </c>
      <c r="L45" s="26">
        <v>114068103</v>
      </c>
    </row>
    <row r="46" spans="1:27" x14ac:dyDescent="0.25">
      <c r="A46" s="26">
        <v>45</v>
      </c>
      <c r="B46" s="26">
        <v>18</v>
      </c>
      <c r="C46" s="26">
        <v>103021102</v>
      </c>
      <c r="D46" s="26">
        <v>103021252</v>
      </c>
      <c r="E46" s="26">
        <v>103021453</v>
      </c>
      <c r="F46" s="26">
        <v>103021903</v>
      </c>
      <c r="G46" s="26">
        <v>103022503</v>
      </c>
      <c r="H46" s="26">
        <v>103022803</v>
      </c>
      <c r="I46" s="26">
        <v>103023153</v>
      </c>
      <c r="J46" s="26">
        <v>103024102</v>
      </c>
      <c r="K46" s="26">
        <v>103025002</v>
      </c>
      <c r="L46" s="26">
        <v>103026002</v>
      </c>
      <c r="M46" s="26">
        <v>107656502</v>
      </c>
      <c r="N46" s="26">
        <v>107657103</v>
      </c>
      <c r="O46" s="26">
        <v>103027503</v>
      </c>
      <c r="P46" s="26">
        <v>103028653</v>
      </c>
      <c r="Q46" s="26">
        <v>103028833</v>
      </c>
      <c r="R46" s="26">
        <v>103029553</v>
      </c>
      <c r="S46" s="26">
        <v>103029603</v>
      </c>
      <c r="T46" s="26">
        <v>103029902</v>
      </c>
    </row>
    <row r="47" spans="1:27" x14ac:dyDescent="0.25">
      <c r="A47" s="26">
        <v>46</v>
      </c>
      <c r="B47" s="26">
        <v>22</v>
      </c>
      <c r="C47" s="26">
        <v>101630504</v>
      </c>
      <c r="D47" s="26">
        <v>101630903</v>
      </c>
      <c r="E47" s="26">
        <v>101631003</v>
      </c>
      <c r="F47" s="26">
        <v>101260803</v>
      </c>
      <c r="G47" s="26">
        <v>101631203</v>
      </c>
      <c r="H47" s="26">
        <v>101631503</v>
      </c>
      <c r="I47" s="26">
        <v>101631703</v>
      </c>
      <c r="J47" s="26">
        <v>101301303</v>
      </c>
      <c r="K47" s="26">
        <v>101301403</v>
      </c>
      <c r="L47" s="26">
        <v>101631803</v>
      </c>
      <c r="M47" s="26">
        <v>101631903</v>
      </c>
      <c r="N47" s="26">
        <v>101632403</v>
      </c>
      <c r="O47" s="26">
        <v>127044103</v>
      </c>
      <c r="P47" s="26">
        <v>101303503</v>
      </c>
      <c r="Q47" s="26">
        <v>101633903</v>
      </c>
      <c r="R47" s="26">
        <v>101636503</v>
      </c>
      <c r="S47" s="26">
        <v>101637002</v>
      </c>
      <c r="T47" s="26">
        <v>127047404</v>
      </c>
      <c r="U47" s="26">
        <v>101306503</v>
      </c>
      <c r="V47" s="26">
        <v>101638003</v>
      </c>
      <c r="W47" s="26">
        <v>101638803</v>
      </c>
      <c r="X47" s="26">
        <v>101308503</v>
      </c>
    </row>
    <row r="48" spans="1:27" x14ac:dyDescent="0.25">
      <c r="A48" s="26">
        <v>47</v>
      </c>
      <c r="B48" s="26">
        <v>18</v>
      </c>
      <c r="C48" s="26">
        <v>127040503</v>
      </c>
      <c r="D48" s="26">
        <v>127040703</v>
      </c>
      <c r="E48" s="26">
        <v>127041203</v>
      </c>
      <c r="F48" s="26">
        <v>127041503</v>
      </c>
      <c r="G48" s="26">
        <v>127041603</v>
      </c>
      <c r="H48" s="26">
        <v>127042003</v>
      </c>
      <c r="I48" s="26">
        <v>104372003</v>
      </c>
      <c r="J48" s="26">
        <v>127042853</v>
      </c>
      <c r="K48" s="26">
        <v>127044103</v>
      </c>
      <c r="L48" s="26">
        <v>104105003</v>
      </c>
      <c r="M48" s="26">
        <v>127045303</v>
      </c>
      <c r="N48" s="26">
        <v>104375003</v>
      </c>
      <c r="O48" s="26">
        <v>127045653</v>
      </c>
      <c r="P48" s="26">
        <v>127045853</v>
      </c>
      <c r="Q48" s="26">
        <v>127046903</v>
      </c>
      <c r="R48" s="26">
        <v>104107903</v>
      </c>
      <c r="S48" s="26">
        <v>127047404</v>
      </c>
      <c r="T48" s="26">
        <v>127049303</v>
      </c>
    </row>
    <row r="49" spans="1:27" x14ac:dyDescent="0.25">
      <c r="A49" s="26">
        <v>48</v>
      </c>
      <c r="B49" s="26">
        <v>16</v>
      </c>
      <c r="C49" s="26">
        <v>113380303</v>
      </c>
      <c r="D49" s="26">
        <v>113361303</v>
      </c>
      <c r="E49" s="26">
        <v>114061103</v>
      </c>
      <c r="F49" s="26">
        <v>113381303</v>
      </c>
      <c r="G49" s="26">
        <v>113362303</v>
      </c>
      <c r="H49" s="26">
        <v>113382303</v>
      </c>
      <c r="I49" s="26">
        <v>113362603</v>
      </c>
      <c r="J49" s="26">
        <v>114062503</v>
      </c>
      <c r="K49" s="26">
        <v>114063503</v>
      </c>
      <c r="L49" s="26">
        <v>114064003</v>
      </c>
      <c r="M49" s="26">
        <v>113384603</v>
      </c>
      <c r="N49" s="26">
        <v>113385003</v>
      </c>
      <c r="O49" s="26">
        <v>113385303</v>
      </c>
      <c r="P49" s="26">
        <v>114067503</v>
      </c>
      <c r="Q49" s="26">
        <v>114068003</v>
      </c>
      <c r="R49" s="26">
        <v>114069103</v>
      </c>
    </row>
    <row r="50" spans="1:27" x14ac:dyDescent="0.25">
      <c r="A50" s="26">
        <v>49</v>
      </c>
      <c r="B50" s="26">
        <v>12</v>
      </c>
      <c r="C50" s="26">
        <v>105252602</v>
      </c>
      <c r="D50" s="26">
        <v>105253303</v>
      </c>
      <c r="E50" s="26">
        <v>105253553</v>
      </c>
      <c r="F50" s="26">
        <v>105253903</v>
      </c>
      <c r="G50" s="26">
        <v>105254053</v>
      </c>
      <c r="H50" s="26">
        <v>105254353</v>
      </c>
      <c r="I50" s="26">
        <v>105256553</v>
      </c>
      <c r="J50" s="26">
        <v>105257602</v>
      </c>
      <c r="K50" s="26">
        <v>105258303</v>
      </c>
      <c r="L50" s="26">
        <v>105258503</v>
      </c>
      <c r="M50" s="26">
        <v>105259103</v>
      </c>
      <c r="N50" s="26">
        <v>105259703</v>
      </c>
    </row>
    <row r="51" spans="1:27" x14ac:dyDescent="0.25">
      <c r="A51" s="26">
        <v>50</v>
      </c>
      <c r="B51" s="26">
        <v>25</v>
      </c>
      <c r="C51" s="26">
        <v>104431304</v>
      </c>
      <c r="D51" s="26">
        <v>105201033</v>
      </c>
      <c r="E51" s="26">
        <v>105251453</v>
      </c>
      <c r="F51" s="26">
        <v>105201352</v>
      </c>
      <c r="G51" s="26">
        <v>104432503</v>
      </c>
      <c r="H51" s="26">
        <v>104432803</v>
      </c>
      <c r="I51" s="26">
        <v>104432903</v>
      </c>
      <c r="J51" s="26">
        <v>104433303</v>
      </c>
      <c r="K51" s="26">
        <v>104433604</v>
      </c>
      <c r="L51" s="26">
        <v>104433903</v>
      </c>
      <c r="M51" s="26">
        <v>104374003</v>
      </c>
      <c r="N51" s="26">
        <v>104435003</v>
      </c>
      <c r="O51" s="26">
        <v>104375003</v>
      </c>
      <c r="P51" s="26">
        <v>104375203</v>
      </c>
      <c r="Q51" s="26">
        <v>104375302</v>
      </c>
      <c r="R51" s="26">
        <v>105204703</v>
      </c>
      <c r="S51" s="26">
        <v>104435303</v>
      </c>
      <c r="T51" s="26">
        <v>104435603</v>
      </c>
      <c r="U51" s="26">
        <v>104435703</v>
      </c>
      <c r="V51" s="26">
        <v>104376203</v>
      </c>
      <c r="W51" s="26">
        <v>106617203</v>
      </c>
      <c r="X51" s="26">
        <v>104377003</v>
      </c>
      <c r="Y51" s="26">
        <v>105259103</v>
      </c>
      <c r="Z51" s="26">
        <v>104437503</v>
      </c>
      <c r="AA51" s="26">
        <v>104378003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CD33B-DEB2-48F7-B1AE-D015A98F76F0}">
  <sheetPr>
    <tabColor theme="9" tint="-0.49995422223578601"/>
  </sheetPr>
  <dimension ref="A1:Q204"/>
  <sheetViews>
    <sheetView topLeftCell="B1" workbookViewId="0">
      <selection activeCell="P40" sqref="P1:P1048576"/>
    </sheetView>
  </sheetViews>
  <sheetFormatPr defaultColWidth="8.88671875" defaultRowHeight="13.8" x14ac:dyDescent="0.25"/>
  <cols>
    <col min="1" max="1" width="26.33203125" style="27" bestFit="1" customWidth="1"/>
    <col min="2" max="2" width="13" style="27" bestFit="1" customWidth="1"/>
    <col min="3" max="3" width="16.6640625" style="27" bestFit="1" customWidth="1"/>
    <col min="4" max="4" width="6.33203125" style="27" bestFit="1" customWidth="1"/>
    <col min="5" max="5" width="31.88671875" style="27" bestFit="1" customWidth="1"/>
    <col min="6" max="6" width="31.44140625" style="27" bestFit="1" customWidth="1"/>
    <col min="7" max="11" width="8.88671875" style="27"/>
    <col min="12" max="12" width="31.88671875" style="27" bestFit="1" customWidth="1"/>
    <col min="13" max="13" width="26.33203125" style="27" bestFit="1" customWidth="1"/>
    <col min="14" max="14" width="13" style="27" bestFit="1" customWidth="1"/>
    <col min="15" max="15" width="16.6640625" style="27" bestFit="1" customWidth="1"/>
    <col min="16" max="16" width="6.33203125" style="27" bestFit="1" customWidth="1"/>
    <col min="17" max="17" width="32.88671875" style="27" bestFit="1" customWidth="1"/>
    <col min="18" max="16384" width="8.88671875" style="27"/>
  </cols>
  <sheetData>
    <row r="1" spans="1:17" x14ac:dyDescent="0.25">
      <c r="A1" s="27" t="s">
        <v>330</v>
      </c>
      <c r="B1" s="27" t="s">
        <v>331</v>
      </c>
      <c r="C1" s="27" t="s">
        <v>332</v>
      </c>
      <c r="D1" s="27" t="s">
        <v>327</v>
      </c>
      <c r="E1" s="27" t="s">
        <v>333</v>
      </c>
      <c r="L1" s="27" t="s">
        <v>333</v>
      </c>
      <c r="M1" s="27" t="s">
        <v>330</v>
      </c>
      <c r="N1" s="27" t="s">
        <v>331</v>
      </c>
      <c r="O1" s="27" t="s">
        <v>332</v>
      </c>
      <c r="P1" s="27" t="s">
        <v>327</v>
      </c>
    </row>
    <row r="2" spans="1:17" x14ac:dyDescent="0.25">
      <c r="A2" s="27" t="s">
        <v>334</v>
      </c>
      <c r="B2" s="27" t="s">
        <v>335</v>
      </c>
      <c r="C2" s="27" t="s">
        <v>336</v>
      </c>
      <c r="D2" s="27">
        <v>19</v>
      </c>
      <c r="E2" s="27" t="s">
        <v>337</v>
      </c>
      <c r="F2" s="27" t="str">
        <f t="shared" ref="F2:F65" si="0">CONCATENATE(C2,", ",B2," (",D2,")")</f>
        <v>Abney, Aerion (19)</v>
      </c>
      <c r="L2" s="27" t="s">
        <v>338</v>
      </c>
      <c r="M2" s="27" t="s">
        <v>334</v>
      </c>
      <c r="N2" s="27" t="s">
        <v>335</v>
      </c>
      <c r="O2" s="27" t="s">
        <v>336</v>
      </c>
      <c r="P2" s="27">
        <v>19</v>
      </c>
      <c r="Q2" s="27" t="s">
        <v>337</v>
      </c>
    </row>
    <row r="3" spans="1:17" x14ac:dyDescent="0.25">
      <c r="A3" s="27" t="s">
        <v>339</v>
      </c>
      <c r="B3" s="27" t="s">
        <v>340</v>
      </c>
      <c r="C3" s="27" t="s">
        <v>341</v>
      </c>
      <c r="D3" s="27">
        <v>92</v>
      </c>
      <c r="E3" s="27" t="s">
        <v>342</v>
      </c>
      <c r="F3" s="27" t="str">
        <f t="shared" si="0"/>
        <v>Anderson, Marc (92)</v>
      </c>
      <c r="L3" s="27" t="s">
        <v>343</v>
      </c>
      <c r="M3" s="27" t="s">
        <v>339</v>
      </c>
      <c r="N3" s="27" t="s">
        <v>340</v>
      </c>
      <c r="O3" s="27" t="s">
        <v>341</v>
      </c>
      <c r="P3" s="27">
        <v>92</v>
      </c>
      <c r="Q3" s="27" t="s">
        <v>342</v>
      </c>
    </row>
    <row r="4" spans="1:17" x14ac:dyDescent="0.25">
      <c r="A4" s="27" t="s">
        <v>344</v>
      </c>
      <c r="B4" s="27" t="s">
        <v>345</v>
      </c>
      <c r="C4" s="27" t="s">
        <v>346</v>
      </c>
      <c r="D4" s="27">
        <v>75</v>
      </c>
      <c r="E4" s="27" t="s">
        <v>347</v>
      </c>
      <c r="F4" s="27" t="str">
        <f t="shared" si="0"/>
        <v>Armanini, Mike (75)</v>
      </c>
      <c r="L4" s="27" t="s">
        <v>348</v>
      </c>
      <c r="M4" s="27" t="s">
        <v>344</v>
      </c>
      <c r="N4" s="27" t="s">
        <v>345</v>
      </c>
      <c r="O4" s="27" t="s">
        <v>346</v>
      </c>
      <c r="P4" s="27">
        <v>75</v>
      </c>
      <c r="Q4" s="27" t="s">
        <v>347</v>
      </c>
    </row>
    <row r="5" spans="1:17" x14ac:dyDescent="0.25">
      <c r="A5" s="27" t="s">
        <v>349</v>
      </c>
      <c r="B5" s="27" t="s">
        <v>350</v>
      </c>
      <c r="C5" s="27" t="s">
        <v>351</v>
      </c>
      <c r="D5" s="27">
        <v>4</v>
      </c>
      <c r="E5" s="27" t="s">
        <v>352</v>
      </c>
      <c r="F5" s="27" t="str">
        <f t="shared" si="0"/>
        <v>Banta, Jacob (4)</v>
      </c>
      <c r="L5" s="27" t="s">
        <v>353</v>
      </c>
      <c r="M5" s="27" t="s">
        <v>349</v>
      </c>
      <c r="N5" s="27" t="s">
        <v>350</v>
      </c>
      <c r="O5" s="27" t="s">
        <v>351</v>
      </c>
      <c r="P5" s="27">
        <v>4</v>
      </c>
      <c r="Q5" s="27" t="s">
        <v>352</v>
      </c>
    </row>
    <row r="6" spans="1:17" x14ac:dyDescent="0.25">
      <c r="A6" s="27" t="s">
        <v>354</v>
      </c>
      <c r="B6" s="27" t="s">
        <v>355</v>
      </c>
      <c r="C6" s="27" t="s">
        <v>356</v>
      </c>
      <c r="D6" s="27">
        <v>80</v>
      </c>
      <c r="E6" s="27" t="s">
        <v>357</v>
      </c>
      <c r="F6" s="27" t="str">
        <f t="shared" si="0"/>
        <v>Barger, Scott (80)</v>
      </c>
      <c r="L6" s="27" t="s">
        <v>358</v>
      </c>
      <c r="M6" s="27" t="s">
        <v>354</v>
      </c>
      <c r="N6" s="27" t="s">
        <v>355</v>
      </c>
      <c r="O6" s="27" t="s">
        <v>356</v>
      </c>
      <c r="P6" s="27">
        <v>80</v>
      </c>
      <c r="Q6" s="27" t="s">
        <v>357</v>
      </c>
    </row>
    <row r="7" spans="1:17" x14ac:dyDescent="0.25">
      <c r="A7" s="27" t="s">
        <v>359</v>
      </c>
      <c r="B7" s="27" t="s">
        <v>360</v>
      </c>
      <c r="C7" s="27" t="s">
        <v>361</v>
      </c>
      <c r="D7" s="27">
        <v>124</v>
      </c>
      <c r="E7" s="27" t="s">
        <v>362</v>
      </c>
      <c r="F7" s="27" t="str">
        <f t="shared" si="0"/>
        <v>Barton, James  (124)</v>
      </c>
      <c r="L7" s="27" t="s">
        <v>363</v>
      </c>
      <c r="M7" s="27" t="s">
        <v>359</v>
      </c>
      <c r="N7" s="27" t="s">
        <v>360</v>
      </c>
      <c r="O7" s="27" t="s">
        <v>361</v>
      </c>
      <c r="P7" s="27">
        <v>124</v>
      </c>
      <c r="Q7" s="27" t="s">
        <v>362</v>
      </c>
    </row>
    <row r="8" spans="1:17" x14ac:dyDescent="0.25">
      <c r="A8" s="27" t="s">
        <v>364</v>
      </c>
      <c r="B8" s="27" t="s">
        <v>365</v>
      </c>
      <c r="C8" s="27" t="s">
        <v>366</v>
      </c>
      <c r="D8" s="27">
        <v>63</v>
      </c>
      <c r="E8" s="27" t="s">
        <v>367</v>
      </c>
      <c r="F8" s="27" t="str">
        <f t="shared" si="0"/>
        <v>Bashline, Josh  (63)</v>
      </c>
      <c r="L8" s="27" t="s">
        <v>368</v>
      </c>
      <c r="M8" s="27" t="s">
        <v>364</v>
      </c>
      <c r="N8" s="27" t="s">
        <v>365</v>
      </c>
      <c r="O8" s="27" t="s">
        <v>366</v>
      </c>
      <c r="P8" s="27">
        <v>63</v>
      </c>
      <c r="Q8" s="27" t="s">
        <v>367</v>
      </c>
    </row>
    <row r="9" spans="1:17" x14ac:dyDescent="0.25">
      <c r="A9" s="27" t="s">
        <v>369</v>
      </c>
      <c r="B9" s="27" t="s">
        <v>370</v>
      </c>
      <c r="C9" s="27" t="s">
        <v>371</v>
      </c>
      <c r="D9" s="27">
        <v>203</v>
      </c>
      <c r="E9" s="27" t="s">
        <v>372</v>
      </c>
      <c r="F9" s="27" t="str">
        <f t="shared" si="0"/>
        <v>Bellmon, Anthony (203)</v>
      </c>
      <c r="L9" s="27" t="s">
        <v>373</v>
      </c>
      <c r="M9" s="27" t="s">
        <v>369</v>
      </c>
      <c r="N9" s="27" t="s">
        <v>370</v>
      </c>
      <c r="O9" s="27" t="s">
        <v>371</v>
      </c>
      <c r="P9" s="27">
        <v>203</v>
      </c>
      <c r="Q9" s="27" t="s">
        <v>372</v>
      </c>
    </row>
    <row r="10" spans="1:17" x14ac:dyDescent="0.25">
      <c r="A10" s="27" t="s">
        <v>374</v>
      </c>
      <c r="B10" s="27" t="s">
        <v>375</v>
      </c>
      <c r="C10" s="27" t="s">
        <v>376</v>
      </c>
      <c r="D10" s="27">
        <v>36</v>
      </c>
      <c r="E10" s="27" t="s">
        <v>377</v>
      </c>
      <c r="F10" s="27" t="str">
        <f t="shared" si="0"/>
        <v>Benham, Jessica (36)</v>
      </c>
      <c r="L10" s="27" t="s">
        <v>378</v>
      </c>
      <c r="M10" s="27" t="s">
        <v>374</v>
      </c>
      <c r="N10" s="27" t="s">
        <v>375</v>
      </c>
      <c r="O10" s="27" t="s">
        <v>376</v>
      </c>
      <c r="P10" s="27">
        <v>36</v>
      </c>
      <c r="Q10" s="27" t="s">
        <v>377</v>
      </c>
    </row>
    <row r="11" spans="1:17" x14ac:dyDescent="0.25">
      <c r="A11" s="27" t="s">
        <v>379</v>
      </c>
      <c r="B11" s="27" t="s">
        <v>380</v>
      </c>
      <c r="C11" s="27" t="s">
        <v>381</v>
      </c>
      <c r="D11" s="27">
        <v>171</v>
      </c>
      <c r="E11" s="27" t="s">
        <v>382</v>
      </c>
      <c r="F11" s="27" t="str">
        <f t="shared" si="0"/>
        <v>Benninghoff, Kerry  (171)</v>
      </c>
      <c r="L11" s="27" t="s">
        <v>383</v>
      </c>
      <c r="M11" s="27" t="s">
        <v>379</v>
      </c>
      <c r="N11" s="27" t="s">
        <v>380</v>
      </c>
      <c r="O11" s="27" t="s">
        <v>381</v>
      </c>
      <c r="P11" s="27">
        <v>171</v>
      </c>
      <c r="Q11" s="27" t="s">
        <v>382</v>
      </c>
    </row>
    <row r="12" spans="1:17" x14ac:dyDescent="0.25">
      <c r="A12" s="27" t="s">
        <v>384</v>
      </c>
      <c r="B12" s="27" t="s">
        <v>385</v>
      </c>
      <c r="C12" s="27" t="s">
        <v>386</v>
      </c>
      <c r="D12" s="27">
        <v>8</v>
      </c>
      <c r="E12" s="27" t="s">
        <v>387</v>
      </c>
      <c r="F12" s="27" t="str">
        <f t="shared" si="0"/>
        <v>Bernstine, Aaron (8)</v>
      </c>
      <c r="L12" s="27" t="s">
        <v>388</v>
      </c>
      <c r="M12" s="27" t="s">
        <v>384</v>
      </c>
      <c r="N12" s="27" t="s">
        <v>385</v>
      </c>
      <c r="O12" s="27" t="s">
        <v>386</v>
      </c>
      <c r="P12" s="27">
        <v>8</v>
      </c>
      <c r="Q12" s="27" t="s">
        <v>387</v>
      </c>
    </row>
    <row r="13" spans="1:17" x14ac:dyDescent="0.25">
      <c r="A13" s="27" t="s">
        <v>389</v>
      </c>
      <c r="B13" s="27" t="s">
        <v>390</v>
      </c>
      <c r="C13" s="27" t="s">
        <v>391</v>
      </c>
      <c r="D13" s="27">
        <v>3</v>
      </c>
      <c r="E13" s="27" t="s">
        <v>392</v>
      </c>
      <c r="F13" s="27" t="str">
        <f t="shared" si="0"/>
        <v>Bizzarro, Ryan  (3)</v>
      </c>
      <c r="L13" s="27" t="s">
        <v>393</v>
      </c>
      <c r="M13" s="27" t="s">
        <v>389</v>
      </c>
      <c r="N13" s="27" t="s">
        <v>390</v>
      </c>
      <c r="O13" s="27" t="s">
        <v>391</v>
      </c>
      <c r="P13" s="27">
        <v>3</v>
      </c>
      <c r="Q13" s="27" t="s">
        <v>392</v>
      </c>
    </row>
    <row r="14" spans="1:17" x14ac:dyDescent="0.25">
      <c r="A14" s="27" t="s">
        <v>394</v>
      </c>
      <c r="B14" s="27" t="s">
        <v>395</v>
      </c>
      <c r="C14" s="27" t="s">
        <v>396</v>
      </c>
      <c r="D14" s="27">
        <v>17</v>
      </c>
      <c r="E14" s="27" t="s">
        <v>397</v>
      </c>
      <c r="F14" s="27" t="str">
        <f t="shared" si="0"/>
        <v>Bonner, Timothy (17)</v>
      </c>
      <c r="L14" s="27" t="s">
        <v>398</v>
      </c>
      <c r="M14" s="27" t="s">
        <v>394</v>
      </c>
      <c r="N14" s="27" t="s">
        <v>395</v>
      </c>
      <c r="O14" s="27" t="s">
        <v>396</v>
      </c>
      <c r="P14" s="27">
        <v>17</v>
      </c>
      <c r="Q14" s="27" t="s">
        <v>397</v>
      </c>
    </row>
    <row r="15" spans="1:17" x14ac:dyDescent="0.25">
      <c r="A15" s="27" t="s">
        <v>399</v>
      </c>
      <c r="B15" s="27" t="s">
        <v>400</v>
      </c>
      <c r="C15" s="27" t="s">
        <v>401</v>
      </c>
      <c r="D15" s="27">
        <v>76</v>
      </c>
      <c r="E15" s="27" t="s">
        <v>402</v>
      </c>
      <c r="F15" s="27" t="str">
        <f t="shared" si="0"/>
        <v>Borowicz, Stephanie (76)</v>
      </c>
      <c r="L15" s="27" t="s">
        <v>403</v>
      </c>
      <c r="M15" s="27" t="s">
        <v>399</v>
      </c>
      <c r="N15" s="27" t="s">
        <v>400</v>
      </c>
      <c r="O15" s="27" t="s">
        <v>401</v>
      </c>
      <c r="P15" s="27">
        <v>76</v>
      </c>
      <c r="Q15" s="27" t="s">
        <v>402</v>
      </c>
    </row>
    <row r="16" spans="1:17" x14ac:dyDescent="0.25">
      <c r="A16" s="27" t="s">
        <v>404</v>
      </c>
      <c r="B16" s="27" t="s">
        <v>405</v>
      </c>
      <c r="C16" s="27" t="s">
        <v>406</v>
      </c>
      <c r="D16" s="27">
        <v>168</v>
      </c>
      <c r="E16" s="27" t="s">
        <v>407</v>
      </c>
      <c r="F16" s="27" t="str">
        <f t="shared" si="0"/>
        <v>Borowski, Lisa (168)</v>
      </c>
      <c r="L16" s="27" t="s">
        <v>408</v>
      </c>
      <c r="M16" s="27" t="s">
        <v>404</v>
      </c>
      <c r="N16" s="27" t="s">
        <v>405</v>
      </c>
      <c r="O16" s="27" t="s">
        <v>406</v>
      </c>
      <c r="P16" s="27">
        <v>168</v>
      </c>
      <c r="Q16" s="27" t="s">
        <v>407</v>
      </c>
    </row>
    <row r="17" spans="1:17" x14ac:dyDescent="0.25">
      <c r="A17" s="27" t="s">
        <v>409</v>
      </c>
      <c r="B17" s="27" t="s">
        <v>410</v>
      </c>
      <c r="C17" s="27" t="s">
        <v>411</v>
      </c>
      <c r="D17" s="27">
        <v>163</v>
      </c>
      <c r="E17" s="27" t="s">
        <v>412</v>
      </c>
      <c r="F17" s="27" t="str">
        <f t="shared" si="0"/>
        <v>Boyd, Heather (163)</v>
      </c>
      <c r="L17" s="27" t="s">
        <v>413</v>
      </c>
      <c r="M17" s="27" t="s">
        <v>409</v>
      </c>
      <c r="N17" s="27" t="s">
        <v>410</v>
      </c>
      <c r="O17" s="27" t="s">
        <v>411</v>
      </c>
      <c r="P17" s="27">
        <v>163</v>
      </c>
      <c r="Q17" s="27" t="s">
        <v>412</v>
      </c>
    </row>
    <row r="18" spans="1:17" x14ac:dyDescent="0.25">
      <c r="A18" s="27" t="s">
        <v>414</v>
      </c>
      <c r="B18" s="27" t="s">
        <v>415</v>
      </c>
      <c r="C18" s="27" t="s">
        <v>204</v>
      </c>
      <c r="D18" s="27">
        <v>70</v>
      </c>
      <c r="E18" s="27" t="s">
        <v>416</v>
      </c>
      <c r="F18" s="27" t="str">
        <f t="shared" si="0"/>
        <v>Bradford, Matthew  (70)</v>
      </c>
      <c r="L18" s="27" t="s">
        <v>417</v>
      </c>
      <c r="M18" s="27" t="s">
        <v>414</v>
      </c>
      <c r="N18" s="27" t="s">
        <v>415</v>
      </c>
      <c r="O18" s="27" t="s">
        <v>204</v>
      </c>
      <c r="P18" s="27">
        <v>70</v>
      </c>
      <c r="Q18" s="27" t="s">
        <v>416</v>
      </c>
    </row>
    <row r="19" spans="1:17" x14ac:dyDescent="0.25">
      <c r="A19" s="27" t="s">
        <v>418</v>
      </c>
      <c r="B19" s="27" t="s">
        <v>395</v>
      </c>
      <c r="C19" s="27" t="s">
        <v>419</v>
      </c>
      <c r="D19" s="27">
        <v>29</v>
      </c>
      <c r="E19" s="27" t="s">
        <v>420</v>
      </c>
      <c r="F19" s="27" t="str">
        <f t="shared" si="0"/>
        <v>Brennan, Timothy (29)</v>
      </c>
      <c r="L19" s="27" t="s">
        <v>421</v>
      </c>
      <c r="M19" s="27" t="s">
        <v>418</v>
      </c>
      <c r="N19" s="27" t="s">
        <v>395</v>
      </c>
      <c r="O19" s="27" t="s">
        <v>419</v>
      </c>
      <c r="P19" s="27">
        <v>29</v>
      </c>
      <c r="Q19" s="27" t="s">
        <v>420</v>
      </c>
    </row>
    <row r="20" spans="1:17" x14ac:dyDescent="0.25">
      <c r="A20" s="27" t="s">
        <v>422</v>
      </c>
      <c r="B20" s="27" t="s">
        <v>423</v>
      </c>
      <c r="C20" s="27" t="s">
        <v>424</v>
      </c>
      <c r="D20" s="27">
        <v>149</v>
      </c>
      <c r="E20" s="27" t="s">
        <v>425</v>
      </c>
      <c r="F20" s="27" t="str">
        <f t="shared" si="0"/>
        <v>Briggs, Tim (149)</v>
      </c>
      <c r="L20" s="27" t="s">
        <v>426</v>
      </c>
      <c r="M20" s="27" t="s">
        <v>422</v>
      </c>
      <c r="N20" s="27" t="s">
        <v>423</v>
      </c>
      <c r="O20" s="27" t="s">
        <v>424</v>
      </c>
      <c r="P20" s="27">
        <v>149</v>
      </c>
      <c r="Q20" s="27" t="s">
        <v>425</v>
      </c>
    </row>
    <row r="21" spans="1:17" x14ac:dyDescent="0.25">
      <c r="A21" s="27" t="s">
        <v>427</v>
      </c>
      <c r="B21" s="27" t="s">
        <v>428</v>
      </c>
      <c r="C21" s="27" t="s">
        <v>429</v>
      </c>
      <c r="D21" s="27">
        <v>9</v>
      </c>
      <c r="E21" s="27" t="s">
        <v>430</v>
      </c>
      <c r="F21" s="27" t="str">
        <f t="shared" si="0"/>
        <v>Brown, Marla (9)</v>
      </c>
      <c r="L21" s="27" t="s">
        <v>431</v>
      </c>
      <c r="M21" s="27" t="s">
        <v>432</v>
      </c>
      <c r="N21" s="27" t="s">
        <v>433</v>
      </c>
      <c r="O21" s="27" t="s">
        <v>429</v>
      </c>
      <c r="P21" s="27">
        <v>10</v>
      </c>
      <c r="Q21" s="27" t="s">
        <v>434</v>
      </c>
    </row>
    <row r="22" spans="1:17" x14ac:dyDescent="0.25">
      <c r="A22" s="27" t="s">
        <v>432</v>
      </c>
      <c r="B22" s="27" t="s">
        <v>433</v>
      </c>
      <c r="C22" s="27" t="s">
        <v>429</v>
      </c>
      <c r="D22" s="27">
        <v>10</v>
      </c>
      <c r="E22" s="27" t="s">
        <v>434</v>
      </c>
      <c r="F22" s="27" t="str">
        <f t="shared" si="0"/>
        <v>Brown, Amen (10)</v>
      </c>
      <c r="L22" s="27" t="s">
        <v>435</v>
      </c>
      <c r="M22" s="27" t="s">
        <v>427</v>
      </c>
      <c r="N22" s="27" t="s">
        <v>428</v>
      </c>
      <c r="O22" s="27" t="s">
        <v>429</v>
      </c>
      <c r="P22" s="27">
        <v>9</v>
      </c>
      <c r="Q22" s="27" t="s">
        <v>430</v>
      </c>
    </row>
    <row r="23" spans="1:17" x14ac:dyDescent="0.25">
      <c r="A23" s="27" t="s">
        <v>436</v>
      </c>
      <c r="B23" s="27" t="s">
        <v>437</v>
      </c>
      <c r="C23" s="27" t="s">
        <v>438</v>
      </c>
      <c r="D23" s="27">
        <v>197</v>
      </c>
      <c r="E23" s="27" t="s">
        <v>439</v>
      </c>
      <c r="F23" s="27" t="str">
        <f t="shared" si="0"/>
        <v>Burgos, Danilo (197)</v>
      </c>
      <c r="L23" s="27" t="s">
        <v>440</v>
      </c>
      <c r="M23" s="27" t="s">
        <v>436</v>
      </c>
      <c r="N23" s="27" t="s">
        <v>437</v>
      </c>
      <c r="O23" s="27" t="s">
        <v>438</v>
      </c>
      <c r="P23" s="27">
        <v>197</v>
      </c>
      <c r="Q23" s="27" t="s">
        <v>439</v>
      </c>
    </row>
    <row r="24" spans="1:17" x14ac:dyDescent="0.25">
      <c r="A24" s="27" t="s">
        <v>441</v>
      </c>
      <c r="B24" s="27" t="s">
        <v>442</v>
      </c>
      <c r="C24" s="27" t="s">
        <v>443</v>
      </c>
      <c r="D24" s="27">
        <v>72</v>
      </c>
      <c r="E24" s="27" t="s">
        <v>444</v>
      </c>
      <c r="F24" s="27" t="str">
        <f t="shared" si="0"/>
        <v>Burns, Frank  (72)</v>
      </c>
      <c r="L24" s="27" t="s">
        <v>445</v>
      </c>
      <c r="M24" s="27" t="s">
        <v>441</v>
      </c>
      <c r="N24" s="27" t="s">
        <v>442</v>
      </c>
      <c r="O24" s="27" t="s">
        <v>443</v>
      </c>
      <c r="P24" s="27">
        <v>72</v>
      </c>
      <c r="Q24" s="27" t="s">
        <v>444</v>
      </c>
    </row>
    <row r="25" spans="1:17" x14ac:dyDescent="0.25">
      <c r="A25" s="27" t="s">
        <v>446</v>
      </c>
      <c r="B25" s="27" t="s">
        <v>447</v>
      </c>
      <c r="C25" s="27" t="s">
        <v>448</v>
      </c>
      <c r="D25" s="27">
        <v>201</v>
      </c>
      <c r="E25" s="27" t="s">
        <v>449</v>
      </c>
      <c r="F25" s="27" t="str">
        <f t="shared" si="0"/>
        <v>Carroll, Andre (201)</v>
      </c>
      <c r="L25" s="27" t="s">
        <v>450</v>
      </c>
      <c r="M25" s="27" t="s">
        <v>446</v>
      </c>
      <c r="N25" s="27" t="s">
        <v>447</v>
      </c>
      <c r="O25" s="27" t="s">
        <v>448</v>
      </c>
      <c r="P25" s="27">
        <v>201</v>
      </c>
      <c r="Q25" s="27" t="s">
        <v>449</v>
      </c>
    </row>
    <row r="26" spans="1:17" x14ac:dyDescent="0.25">
      <c r="A26" s="27" t="s">
        <v>451</v>
      </c>
      <c r="B26" s="27" t="s">
        <v>452</v>
      </c>
      <c r="C26" s="27" t="s">
        <v>453</v>
      </c>
      <c r="D26" s="27">
        <v>67</v>
      </c>
      <c r="E26" s="27" t="s">
        <v>454</v>
      </c>
      <c r="F26" s="27" t="str">
        <f t="shared" si="0"/>
        <v>Causer, Martin  (67)</v>
      </c>
      <c r="L26" s="27" t="s">
        <v>455</v>
      </c>
      <c r="M26" s="27" t="s">
        <v>451</v>
      </c>
      <c r="N26" s="27" t="s">
        <v>452</v>
      </c>
      <c r="O26" s="27" t="s">
        <v>453</v>
      </c>
      <c r="P26" s="27">
        <v>67</v>
      </c>
      <c r="Q26" s="27" t="s">
        <v>454</v>
      </c>
    </row>
    <row r="27" spans="1:17" x14ac:dyDescent="0.25">
      <c r="A27" s="27" t="s">
        <v>456</v>
      </c>
      <c r="B27" s="27" t="s">
        <v>457</v>
      </c>
      <c r="C27" s="27" t="s">
        <v>458</v>
      </c>
      <c r="D27" s="27">
        <v>129</v>
      </c>
      <c r="E27" s="27" t="s">
        <v>459</v>
      </c>
      <c r="F27" s="27" t="str">
        <f t="shared" si="0"/>
        <v>Cepeda-Freytiz, Johanny (129)</v>
      </c>
      <c r="L27" s="27" t="s">
        <v>460</v>
      </c>
      <c r="M27" s="27" t="s">
        <v>456</v>
      </c>
      <c r="N27" s="27" t="s">
        <v>457</v>
      </c>
      <c r="O27" s="27" t="s">
        <v>458</v>
      </c>
      <c r="P27" s="27">
        <v>129</v>
      </c>
      <c r="Q27" s="27" t="s">
        <v>459</v>
      </c>
    </row>
    <row r="28" spans="1:17" x14ac:dyDescent="0.25">
      <c r="A28" s="27" t="s">
        <v>461</v>
      </c>
      <c r="B28" s="27" t="s">
        <v>462</v>
      </c>
      <c r="C28" s="27" t="s">
        <v>463</v>
      </c>
      <c r="D28" s="27">
        <v>192</v>
      </c>
      <c r="E28" s="27" t="s">
        <v>464</v>
      </c>
      <c r="F28" s="27" t="str">
        <f t="shared" si="0"/>
        <v>Cephas, Morgan (192)</v>
      </c>
      <c r="L28" s="27" t="s">
        <v>465</v>
      </c>
      <c r="M28" s="27" t="s">
        <v>461</v>
      </c>
      <c r="N28" s="27" t="s">
        <v>462</v>
      </c>
      <c r="O28" s="27" t="s">
        <v>463</v>
      </c>
      <c r="P28" s="27">
        <v>192</v>
      </c>
      <c r="Q28" s="27" t="s">
        <v>464</v>
      </c>
    </row>
    <row r="29" spans="1:17" x14ac:dyDescent="0.25">
      <c r="A29" s="27" t="s">
        <v>466</v>
      </c>
      <c r="B29" s="27" t="s">
        <v>467</v>
      </c>
      <c r="C29" s="27" t="s">
        <v>468</v>
      </c>
      <c r="D29" s="27">
        <v>151</v>
      </c>
      <c r="E29" s="27" t="s">
        <v>469</v>
      </c>
      <c r="F29" s="27" t="str">
        <f t="shared" si="0"/>
        <v>Cerrato, Melissa (151)</v>
      </c>
      <c r="L29" s="27" t="s">
        <v>470</v>
      </c>
      <c r="M29" s="27" t="s">
        <v>466</v>
      </c>
      <c r="N29" s="27" t="s">
        <v>467</v>
      </c>
      <c r="O29" s="27" t="s">
        <v>468</v>
      </c>
      <c r="P29" s="27">
        <v>151</v>
      </c>
      <c r="Q29" s="27" t="s">
        <v>469</v>
      </c>
    </row>
    <row r="30" spans="1:17" x14ac:dyDescent="0.25">
      <c r="A30" s="27" t="s">
        <v>471</v>
      </c>
      <c r="B30" s="27" t="s">
        <v>472</v>
      </c>
      <c r="C30" s="27" t="s">
        <v>473</v>
      </c>
      <c r="D30" s="27">
        <v>146</v>
      </c>
      <c r="E30" s="27" t="s">
        <v>474</v>
      </c>
      <c r="F30" s="27" t="str">
        <f t="shared" si="0"/>
        <v>Ciresi, Joe (146)</v>
      </c>
      <c r="L30" s="27" t="s">
        <v>475</v>
      </c>
      <c r="M30" s="27" t="s">
        <v>471</v>
      </c>
      <c r="N30" s="27" t="s">
        <v>472</v>
      </c>
      <c r="O30" s="27" t="s">
        <v>473</v>
      </c>
      <c r="P30" s="27">
        <v>146</v>
      </c>
      <c r="Q30" s="27" t="s">
        <v>474</v>
      </c>
    </row>
    <row r="31" spans="1:17" x14ac:dyDescent="0.25">
      <c r="A31" s="27" t="s">
        <v>476</v>
      </c>
      <c r="B31" s="27" t="s">
        <v>477</v>
      </c>
      <c r="C31" s="27" t="s">
        <v>478</v>
      </c>
      <c r="D31" s="27">
        <v>77</v>
      </c>
      <c r="E31" s="27" t="s">
        <v>479</v>
      </c>
      <c r="F31" s="27" t="str">
        <f t="shared" si="0"/>
        <v>Conklin, H. Scott (77)</v>
      </c>
      <c r="L31" s="27" t="s">
        <v>480</v>
      </c>
      <c r="M31" s="27" t="s">
        <v>476</v>
      </c>
      <c r="N31" s="27" t="s">
        <v>477</v>
      </c>
      <c r="O31" s="27" t="s">
        <v>478</v>
      </c>
      <c r="P31" s="27">
        <v>77</v>
      </c>
      <c r="Q31" s="27" t="s">
        <v>479</v>
      </c>
    </row>
    <row r="32" spans="1:17" x14ac:dyDescent="0.25">
      <c r="A32" s="27" t="s">
        <v>481</v>
      </c>
      <c r="B32" s="27" t="s">
        <v>482</v>
      </c>
      <c r="C32" s="27" t="s">
        <v>483</v>
      </c>
      <c r="D32" s="27">
        <v>50</v>
      </c>
      <c r="E32" s="27" t="s">
        <v>484</v>
      </c>
      <c r="F32" s="27" t="str">
        <f t="shared" si="0"/>
        <v>Cook , Donald (50)</v>
      </c>
      <c r="L32" s="27" t="s">
        <v>485</v>
      </c>
      <c r="M32" s="27" t="s">
        <v>481</v>
      </c>
      <c r="N32" s="27" t="s">
        <v>482</v>
      </c>
      <c r="O32" s="27" t="s">
        <v>483</v>
      </c>
      <c r="P32" s="27">
        <v>50</v>
      </c>
      <c r="Q32" s="27" t="s">
        <v>484</v>
      </c>
    </row>
    <row r="33" spans="1:17" x14ac:dyDescent="0.25">
      <c r="A33" s="27" t="s">
        <v>486</v>
      </c>
      <c r="B33" s="27" t="s">
        <v>487</v>
      </c>
      <c r="C33" s="27" t="s">
        <v>488</v>
      </c>
      <c r="D33" s="27">
        <v>55</v>
      </c>
      <c r="E33" s="27" t="s">
        <v>489</v>
      </c>
      <c r="F33" s="27" t="str">
        <f t="shared" si="0"/>
        <v>Cooper, Jill  (55)</v>
      </c>
      <c r="L33" s="27" t="s">
        <v>490</v>
      </c>
      <c r="M33" s="27" t="s">
        <v>486</v>
      </c>
      <c r="N33" s="27" t="s">
        <v>487</v>
      </c>
      <c r="O33" s="27" t="s">
        <v>488</v>
      </c>
      <c r="P33" s="27">
        <v>55</v>
      </c>
      <c r="Q33" s="27" t="s">
        <v>489</v>
      </c>
    </row>
    <row r="34" spans="1:17" x14ac:dyDescent="0.25">
      <c r="A34" s="27" t="s">
        <v>491</v>
      </c>
      <c r="B34" s="27" t="s">
        <v>492</v>
      </c>
      <c r="C34" s="27" t="s">
        <v>493</v>
      </c>
      <c r="D34" s="27">
        <v>164</v>
      </c>
      <c r="E34" s="27" t="s">
        <v>494</v>
      </c>
      <c r="F34" s="27" t="str">
        <f t="shared" si="0"/>
        <v>Curry, Gina (164)</v>
      </c>
      <c r="L34" s="27" t="s">
        <v>495</v>
      </c>
      <c r="M34" s="27" t="s">
        <v>491</v>
      </c>
      <c r="N34" s="27" t="s">
        <v>492</v>
      </c>
      <c r="O34" s="27" t="s">
        <v>493</v>
      </c>
      <c r="P34" s="27">
        <v>164</v>
      </c>
      <c r="Q34" s="27" t="s">
        <v>494</v>
      </c>
    </row>
    <row r="35" spans="1:17" x14ac:dyDescent="0.25">
      <c r="A35" s="27" t="s">
        <v>496</v>
      </c>
      <c r="B35" s="27" t="s">
        <v>497</v>
      </c>
      <c r="C35" s="27" t="s">
        <v>498</v>
      </c>
      <c r="D35" s="27">
        <v>100</v>
      </c>
      <c r="E35" s="27" t="s">
        <v>499</v>
      </c>
      <c r="F35" s="27" t="str">
        <f t="shared" si="0"/>
        <v>Cutler, Bryan  (100)</v>
      </c>
      <c r="L35" s="27" t="s">
        <v>500</v>
      </c>
      <c r="M35" s="27" t="s">
        <v>496</v>
      </c>
      <c r="N35" s="27" t="s">
        <v>497</v>
      </c>
      <c r="O35" s="27" t="s">
        <v>498</v>
      </c>
      <c r="P35" s="27">
        <v>100</v>
      </c>
      <c r="Q35" s="27" t="s">
        <v>499</v>
      </c>
    </row>
    <row r="36" spans="1:17" x14ac:dyDescent="0.25">
      <c r="A36" s="27" t="s">
        <v>505</v>
      </c>
      <c r="B36" s="27" t="s">
        <v>506</v>
      </c>
      <c r="C36" s="27" t="s">
        <v>507</v>
      </c>
      <c r="D36" s="27">
        <v>148</v>
      </c>
      <c r="E36" s="27" t="s">
        <v>508</v>
      </c>
      <c r="F36" s="27" t="str">
        <f t="shared" si="0"/>
        <v>Daley, Mary Jo (148)</v>
      </c>
      <c r="L36" s="27" t="s">
        <v>504</v>
      </c>
      <c r="M36" s="27" t="s">
        <v>505</v>
      </c>
      <c r="N36" s="27" t="s">
        <v>506</v>
      </c>
      <c r="O36" s="27" t="s">
        <v>507</v>
      </c>
      <c r="P36" s="27">
        <v>148</v>
      </c>
      <c r="Q36" s="27" t="s">
        <v>508</v>
      </c>
    </row>
    <row r="37" spans="1:17" x14ac:dyDescent="0.25">
      <c r="A37" s="27" t="s">
        <v>510</v>
      </c>
      <c r="B37" s="27" t="s">
        <v>511</v>
      </c>
      <c r="C37" s="27" t="s">
        <v>512</v>
      </c>
      <c r="D37" s="27">
        <v>58</v>
      </c>
      <c r="E37" s="27" t="s">
        <v>513</v>
      </c>
      <c r="F37" s="27" t="str">
        <f t="shared" si="0"/>
        <v>Davanzo, Eric (58)</v>
      </c>
      <c r="L37" s="27" t="s">
        <v>509</v>
      </c>
      <c r="M37" s="27" t="s">
        <v>510</v>
      </c>
      <c r="N37" s="27" t="s">
        <v>511</v>
      </c>
      <c r="O37" s="27" t="s">
        <v>512</v>
      </c>
      <c r="P37" s="27">
        <v>58</v>
      </c>
      <c r="Q37" s="27" t="s">
        <v>513</v>
      </c>
    </row>
    <row r="38" spans="1:17" x14ac:dyDescent="0.25">
      <c r="A38" s="27" t="s">
        <v>515</v>
      </c>
      <c r="B38" s="27" t="s">
        <v>516</v>
      </c>
      <c r="C38" s="27" t="s">
        <v>517</v>
      </c>
      <c r="D38" s="27">
        <v>103</v>
      </c>
      <c r="E38" s="27" t="s">
        <v>518</v>
      </c>
      <c r="F38" s="27" t="str">
        <f t="shared" si="0"/>
        <v>Davidson, Nate (103)</v>
      </c>
      <c r="L38" s="27" t="s">
        <v>514</v>
      </c>
      <c r="M38" s="27" t="s">
        <v>515</v>
      </c>
      <c r="N38" s="27" t="s">
        <v>516</v>
      </c>
      <c r="O38" s="27" t="s">
        <v>517</v>
      </c>
      <c r="P38" s="27">
        <v>103</v>
      </c>
      <c r="Q38" s="27" t="s">
        <v>518</v>
      </c>
    </row>
    <row r="39" spans="1:17" x14ac:dyDescent="0.25">
      <c r="A39" s="27" t="s">
        <v>520</v>
      </c>
      <c r="B39" s="27" t="s">
        <v>521</v>
      </c>
      <c r="C39" s="27" t="s">
        <v>522</v>
      </c>
      <c r="D39" s="27">
        <v>141</v>
      </c>
      <c r="E39" s="27" t="s">
        <v>523</v>
      </c>
      <c r="F39" s="27" t="str">
        <f t="shared" si="0"/>
        <v>Davis, Tina  (141)</v>
      </c>
      <c r="L39" s="27" t="s">
        <v>519</v>
      </c>
      <c r="M39" s="27" t="s">
        <v>520</v>
      </c>
      <c r="N39" s="27" t="s">
        <v>521</v>
      </c>
      <c r="O39" s="27" t="s">
        <v>522</v>
      </c>
      <c r="P39" s="27">
        <v>141</v>
      </c>
      <c r="Q39" s="27" t="s">
        <v>523</v>
      </c>
    </row>
    <row r="40" spans="1:17" x14ac:dyDescent="0.25">
      <c r="A40" s="27" t="s">
        <v>525</v>
      </c>
      <c r="B40" s="27" t="s">
        <v>526</v>
      </c>
      <c r="C40" s="27" t="s">
        <v>527</v>
      </c>
      <c r="D40" s="27">
        <v>179</v>
      </c>
      <c r="E40" s="27" t="s">
        <v>528</v>
      </c>
      <c r="F40" s="27" t="str">
        <f t="shared" si="0"/>
        <v>Dawkins, Jason (179)</v>
      </c>
      <c r="L40" s="27" t="s">
        <v>524</v>
      </c>
      <c r="M40" s="27" t="s">
        <v>525</v>
      </c>
      <c r="N40" s="27" t="s">
        <v>526</v>
      </c>
      <c r="O40" s="27" t="s">
        <v>527</v>
      </c>
      <c r="P40" s="27">
        <v>179</v>
      </c>
      <c r="Q40" s="27" t="s">
        <v>528</v>
      </c>
    </row>
    <row r="41" spans="1:17" x14ac:dyDescent="0.25">
      <c r="A41" s="27" t="s">
        <v>530</v>
      </c>
      <c r="B41" s="27" t="s">
        <v>531</v>
      </c>
      <c r="C41" s="27" t="s">
        <v>532</v>
      </c>
      <c r="D41" s="27">
        <v>187</v>
      </c>
      <c r="E41" s="27" t="s">
        <v>533</v>
      </c>
      <c r="F41" s="27" t="str">
        <f t="shared" si="0"/>
        <v>Day, Gary (187)</v>
      </c>
      <c r="L41" s="27" t="s">
        <v>529</v>
      </c>
      <c r="M41" s="27" t="s">
        <v>530</v>
      </c>
      <c r="N41" s="27" t="s">
        <v>531</v>
      </c>
      <c r="O41" s="27" t="s">
        <v>532</v>
      </c>
      <c r="P41" s="27">
        <v>187</v>
      </c>
      <c r="Q41" s="27" t="s">
        <v>533</v>
      </c>
    </row>
    <row r="42" spans="1:17" x14ac:dyDescent="0.25">
      <c r="A42" s="27" t="s">
        <v>535</v>
      </c>
      <c r="B42" s="27" t="s">
        <v>536</v>
      </c>
      <c r="C42" s="27" t="s">
        <v>537</v>
      </c>
      <c r="D42" s="27">
        <v>27</v>
      </c>
      <c r="E42" s="27" t="s">
        <v>538</v>
      </c>
      <c r="F42" s="27" t="str">
        <f t="shared" si="0"/>
        <v>Deasy, Daniel (27)</v>
      </c>
      <c r="L42" s="27" t="s">
        <v>534</v>
      </c>
      <c r="M42" s="27" t="s">
        <v>535</v>
      </c>
      <c r="N42" s="27" t="s">
        <v>536</v>
      </c>
      <c r="O42" s="27" t="s">
        <v>537</v>
      </c>
      <c r="P42" s="27">
        <v>27</v>
      </c>
      <c r="Q42" s="27" t="s">
        <v>538</v>
      </c>
    </row>
    <row r="43" spans="1:17" x14ac:dyDescent="0.25">
      <c r="A43" s="27" t="s">
        <v>540</v>
      </c>
      <c r="B43" s="27" t="s">
        <v>541</v>
      </c>
      <c r="C43" s="27" t="s">
        <v>542</v>
      </c>
      <c r="D43" s="27">
        <v>162</v>
      </c>
      <c r="E43" s="27" t="s">
        <v>543</v>
      </c>
      <c r="F43" s="27" t="str">
        <f t="shared" si="0"/>
        <v>Delloso, David (162)</v>
      </c>
      <c r="L43" s="27" t="s">
        <v>539</v>
      </c>
      <c r="M43" s="27" t="s">
        <v>540</v>
      </c>
      <c r="N43" s="27" t="s">
        <v>541</v>
      </c>
      <c r="O43" s="27" t="s">
        <v>542</v>
      </c>
      <c r="P43" s="27">
        <v>162</v>
      </c>
      <c r="Q43" s="27" t="s">
        <v>543</v>
      </c>
    </row>
    <row r="44" spans="1:17" x14ac:dyDescent="0.25">
      <c r="A44" s="27" t="s">
        <v>545</v>
      </c>
      <c r="B44" s="27" t="s">
        <v>546</v>
      </c>
      <c r="C44" s="27" t="s">
        <v>547</v>
      </c>
      <c r="D44" s="27">
        <v>88</v>
      </c>
      <c r="E44" s="27" t="s">
        <v>548</v>
      </c>
      <c r="F44" s="27" t="str">
        <f t="shared" si="0"/>
        <v>Delozier, Sheryl (88)</v>
      </c>
      <c r="L44" s="27" t="s">
        <v>544</v>
      </c>
      <c r="M44" s="27" t="s">
        <v>545</v>
      </c>
      <c r="N44" s="27" t="s">
        <v>546</v>
      </c>
      <c r="O44" s="27" t="s">
        <v>547</v>
      </c>
      <c r="P44" s="27">
        <v>88</v>
      </c>
      <c r="Q44" s="27" t="s">
        <v>548</v>
      </c>
    </row>
    <row r="45" spans="1:17" x14ac:dyDescent="0.25">
      <c r="A45" s="27" t="s">
        <v>550</v>
      </c>
      <c r="B45" s="27" t="s">
        <v>551</v>
      </c>
      <c r="C45" s="27" t="s">
        <v>552</v>
      </c>
      <c r="D45" s="27">
        <v>102</v>
      </c>
      <c r="E45" s="27" t="s">
        <v>553</v>
      </c>
      <c r="F45" s="27" t="str">
        <f t="shared" si="0"/>
        <v>Diamond, Russ (102)</v>
      </c>
      <c r="L45" s="27" t="s">
        <v>549</v>
      </c>
      <c r="M45" s="27" t="s">
        <v>550</v>
      </c>
      <c r="N45" s="27" t="s">
        <v>551</v>
      </c>
      <c r="O45" s="27" t="s">
        <v>552</v>
      </c>
      <c r="P45" s="27">
        <v>102</v>
      </c>
      <c r="Q45" s="27" t="s">
        <v>553</v>
      </c>
    </row>
    <row r="46" spans="1:17" x14ac:dyDescent="0.25">
      <c r="A46" s="27" t="s">
        <v>555</v>
      </c>
      <c r="B46" s="27" t="s">
        <v>556</v>
      </c>
      <c r="C46" s="27" t="s">
        <v>557</v>
      </c>
      <c r="D46" s="27">
        <v>113</v>
      </c>
      <c r="E46" s="27" t="s">
        <v>558</v>
      </c>
      <c r="F46" s="27" t="str">
        <f t="shared" si="0"/>
        <v>Donahue, Kyle (113)</v>
      </c>
      <c r="L46" s="27" t="s">
        <v>554</v>
      </c>
      <c r="M46" s="27" t="s">
        <v>555</v>
      </c>
      <c r="N46" s="27" t="s">
        <v>556</v>
      </c>
      <c r="O46" s="27" t="s">
        <v>557</v>
      </c>
      <c r="P46" s="27">
        <v>113</v>
      </c>
      <c r="Q46" s="27" t="s">
        <v>558</v>
      </c>
    </row>
    <row r="47" spans="1:17" x14ac:dyDescent="0.25">
      <c r="A47" s="27" t="s">
        <v>501</v>
      </c>
      <c r="B47" s="27" t="s">
        <v>472</v>
      </c>
      <c r="C47" s="27" t="s">
        <v>502</v>
      </c>
      <c r="D47" s="27">
        <v>47</v>
      </c>
      <c r="E47" s="27" t="s">
        <v>503</v>
      </c>
      <c r="F47" s="27" t="str">
        <f t="shared" si="0"/>
        <v>D'Orsie, Joe (47)</v>
      </c>
      <c r="L47" s="27" t="s">
        <v>559</v>
      </c>
      <c r="M47" s="27" t="s">
        <v>501</v>
      </c>
      <c r="N47" s="27" t="s">
        <v>472</v>
      </c>
      <c r="O47" s="27" t="s">
        <v>502</v>
      </c>
      <c r="P47" s="27">
        <v>47</v>
      </c>
      <c r="Q47" s="27" t="s">
        <v>503</v>
      </c>
    </row>
    <row r="48" spans="1:17" x14ac:dyDescent="0.25">
      <c r="A48" s="27" t="s">
        <v>560</v>
      </c>
      <c r="B48" s="27" t="s">
        <v>561</v>
      </c>
      <c r="C48" s="27" t="s">
        <v>562</v>
      </c>
      <c r="D48" s="27">
        <v>172</v>
      </c>
      <c r="E48" s="27" t="s">
        <v>563</v>
      </c>
      <c r="F48" s="27" t="str">
        <f t="shared" si="0"/>
        <v>Dougherty, Sean (172)</v>
      </c>
      <c r="L48" s="27" t="s">
        <v>564</v>
      </c>
      <c r="M48" s="27" t="s">
        <v>560</v>
      </c>
      <c r="N48" s="27" t="s">
        <v>561</v>
      </c>
      <c r="O48" s="27" t="s">
        <v>562</v>
      </c>
      <c r="P48" s="27">
        <v>172</v>
      </c>
      <c r="Q48" s="27" t="s">
        <v>563</v>
      </c>
    </row>
    <row r="49" spans="1:17" x14ac:dyDescent="0.25">
      <c r="A49" s="27" t="s">
        <v>565</v>
      </c>
      <c r="B49" s="27" t="s">
        <v>566</v>
      </c>
      <c r="C49" s="27" t="s">
        <v>567</v>
      </c>
      <c r="D49" s="27">
        <v>193</v>
      </c>
      <c r="E49" s="27" t="s">
        <v>568</v>
      </c>
      <c r="F49" s="27" t="str">
        <f t="shared" si="0"/>
        <v>Ecker, Torren (193)</v>
      </c>
      <c r="L49" s="27" t="s">
        <v>569</v>
      </c>
      <c r="M49" s="27" t="s">
        <v>565</v>
      </c>
      <c r="N49" s="27" t="s">
        <v>566</v>
      </c>
      <c r="O49" s="27" t="s">
        <v>567</v>
      </c>
      <c r="P49" s="27">
        <v>193</v>
      </c>
      <c r="Q49" s="27" t="s">
        <v>568</v>
      </c>
    </row>
    <row r="50" spans="1:17" x14ac:dyDescent="0.25">
      <c r="A50" s="27" t="s">
        <v>570</v>
      </c>
      <c r="B50" s="27" t="s">
        <v>571</v>
      </c>
      <c r="C50" s="27" t="s">
        <v>572</v>
      </c>
      <c r="D50" s="27">
        <v>137</v>
      </c>
      <c r="E50" s="27" t="s">
        <v>573</v>
      </c>
      <c r="F50" s="27" t="str">
        <f t="shared" si="0"/>
        <v>Emrick, Joseph (137)</v>
      </c>
      <c r="L50" s="27" t="s">
        <v>574</v>
      </c>
      <c r="M50" s="27" t="s">
        <v>570</v>
      </c>
      <c r="N50" s="27" t="s">
        <v>571</v>
      </c>
      <c r="O50" s="27" t="s">
        <v>572</v>
      </c>
      <c r="P50" s="27">
        <v>137</v>
      </c>
      <c r="Q50" s="27" t="s">
        <v>573</v>
      </c>
    </row>
    <row r="51" spans="1:17" x14ac:dyDescent="0.25">
      <c r="A51" s="27" t="s">
        <v>575</v>
      </c>
      <c r="B51" s="27" t="s">
        <v>576</v>
      </c>
      <c r="C51" s="27" t="s">
        <v>577</v>
      </c>
      <c r="D51" s="27">
        <v>37</v>
      </c>
      <c r="E51" s="27" t="s">
        <v>578</v>
      </c>
      <c r="F51" s="27" t="str">
        <f t="shared" si="0"/>
        <v>Fee, Mindy (37)</v>
      </c>
      <c r="L51" s="27" t="s">
        <v>579</v>
      </c>
      <c r="M51" s="27" t="s">
        <v>575</v>
      </c>
      <c r="N51" s="27" t="s">
        <v>576</v>
      </c>
      <c r="O51" s="27" t="s">
        <v>577</v>
      </c>
      <c r="P51" s="27">
        <v>37</v>
      </c>
      <c r="Q51" s="27" t="s">
        <v>578</v>
      </c>
    </row>
    <row r="52" spans="1:17" x14ac:dyDescent="0.25">
      <c r="A52" s="27" t="s">
        <v>580</v>
      </c>
      <c r="B52" s="27" t="s">
        <v>581</v>
      </c>
      <c r="C52" s="27" t="s">
        <v>582</v>
      </c>
      <c r="D52" s="27">
        <v>184</v>
      </c>
      <c r="E52" s="27" t="s">
        <v>583</v>
      </c>
      <c r="F52" s="27" t="str">
        <f t="shared" si="0"/>
        <v>Fiedler, Elizabeth  (184)</v>
      </c>
      <c r="L52" s="27" t="s">
        <v>584</v>
      </c>
      <c r="M52" s="27" t="s">
        <v>580</v>
      </c>
      <c r="N52" s="27" t="s">
        <v>581</v>
      </c>
      <c r="O52" s="27" t="s">
        <v>582</v>
      </c>
      <c r="P52" s="27">
        <v>184</v>
      </c>
      <c r="Q52" s="27" t="s">
        <v>583</v>
      </c>
    </row>
    <row r="53" spans="1:17" x14ac:dyDescent="0.25">
      <c r="A53" s="27" t="s">
        <v>585</v>
      </c>
      <c r="B53" s="27" t="s">
        <v>586</v>
      </c>
      <c r="C53" s="27" t="s">
        <v>587</v>
      </c>
      <c r="D53" s="27">
        <v>94</v>
      </c>
      <c r="E53" s="27" t="s">
        <v>588</v>
      </c>
      <c r="F53" s="27" t="str">
        <f t="shared" si="0"/>
        <v>Fink, Wendy (94)</v>
      </c>
      <c r="L53" s="27" t="s">
        <v>589</v>
      </c>
      <c r="M53" s="27" t="s">
        <v>585</v>
      </c>
      <c r="N53" s="27" t="s">
        <v>586</v>
      </c>
      <c r="O53" s="27" t="s">
        <v>587</v>
      </c>
      <c r="P53" s="27">
        <v>94</v>
      </c>
      <c r="Q53" s="27" t="s">
        <v>588</v>
      </c>
    </row>
    <row r="54" spans="1:17" x14ac:dyDescent="0.25">
      <c r="A54" s="27" t="s">
        <v>590</v>
      </c>
      <c r="B54" s="27" t="s">
        <v>591</v>
      </c>
      <c r="C54" s="27" t="s">
        <v>592</v>
      </c>
      <c r="D54" s="27">
        <v>105</v>
      </c>
      <c r="E54" s="27" t="s">
        <v>593</v>
      </c>
      <c r="F54" s="27" t="str">
        <f t="shared" si="0"/>
        <v>Fleming, Justin (105)</v>
      </c>
      <c r="L54" s="27" t="s">
        <v>594</v>
      </c>
      <c r="M54" s="27" t="s">
        <v>590</v>
      </c>
      <c r="N54" s="27" t="s">
        <v>591</v>
      </c>
      <c r="O54" s="27" t="s">
        <v>592</v>
      </c>
      <c r="P54" s="27">
        <v>105</v>
      </c>
      <c r="Q54" s="27" t="s">
        <v>593</v>
      </c>
    </row>
    <row r="55" spans="1:17" x14ac:dyDescent="0.25">
      <c r="A55" s="27" t="s">
        <v>595</v>
      </c>
      <c r="B55" s="27" t="s">
        <v>596</v>
      </c>
      <c r="C55" s="27" t="s">
        <v>597</v>
      </c>
      <c r="D55" s="27">
        <v>83</v>
      </c>
      <c r="E55" s="27" t="s">
        <v>598</v>
      </c>
      <c r="F55" s="27" t="str">
        <f t="shared" si="0"/>
        <v>Flick, Jamie (83)</v>
      </c>
      <c r="L55" s="27" t="s">
        <v>599</v>
      </c>
      <c r="M55" s="27" t="s">
        <v>595</v>
      </c>
      <c r="N55" s="27" t="s">
        <v>596</v>
      </c>
      <c r="O55" s="27" t="s">
        <v>597</v>
      </c>
      <c r="P55" s="27">
        <v>83</v>
      </c>
      <c r="Q55" s="27" t="s">
        <v>598</v>
      </c>
    </row>
    <row r="56" spans="1:17" x14ac:dyDescent="0.25">
      <c r="A56" s="27" t="s">
        <v>600</v>
      </c>
      <c r="B56" s="27" t="s">
        <v>601</v>
      </c>
      <c r="C56" s="27" t="s">
        <v>602</v>
      </c>
      <c r="D56" s="27">
        <v>138</v>
      </c>
      <c r="E56" s="27" t="s">
        <v>603</v>
      </c>
      <c r="F56" s="27" t="str">
        <f t="shared" si="0"/>
        <v>Flood, Ann (138)</v>
      </c>
      <c r="L56" s="27" t="s">
        <v>604</v>
      </c>
      <c r="M56" s="27" t="s">
        <v>600</v>
      </c>
      <c r="N56" s="27" t="s">
        <v>601</v>
      </c>
      <c r="O56" s="27" t="s">
        <v>602</v>
      </c>
      <c r="P56" s="27">
        <v>138</v>
      </c>
      <c r="Q56" s="27" t="s">
        <v>603</v>
      </c>
    </row>
    <row r="57" spans="1:17" x14ac:dyDescent="0.25">
      <c r="A57" s="27" t="s">
        <v>605</v>
      </c>
      <c r="B57" s="27" t="s">
        <v>606</v>
      </c>
      <c r="C57" s="27" t="s">
        <v>607</v>
      </c>
      <c r="D57" s="27">
        <v>23</v>
      </c>
      <c r="E57" s="27" t="s">
        <v>608</v>
      </c>
      <c r="F57" s="27" t="str">
        <f t="shared" si="0"/>
        <v>Frankel, Dan  (23)</v>
      </c>
      <c r="L57" s="27" t="s">
        <v>609</v>
      </c>
      <c r="M57" s="27" t="s">
        <v>605</v>
      </c>
      <c r="N57" s="27" t="s">
        <v>606</v>
      </c>
      <c r="O57" s="27" t="s">
        <v>607</v>
      </c>
      <c r="P57" s="27">
        <v>23</v>
      </c>
      <c r="Q57" s="27" t="s">
        <v>608</v>
      </c>
    </row>
    <row r="58" spans="1:17" x14ac:dyDescent="0.25">
      <c r="A58" s="27" t="s">
        <v>610</v>
      </c>
      <c r="B58" s="27" t="s">
        <v>611</v>
      </c>
      <c r="C58" s="27" t="s">
        <v>612</v>
      </c>
      <c r="D58" s="27">
        <v>136</v>
      </c>
      <c r="E58" s="27" t="s">
        <v>613</v>
      </c>
      <c r="F58" s="27" t="str">
        <f t="shared" si="0"/>
        <v>Freeman, Robert  (136)</v>
      </c>
      <c r="L58" s="27" t="s">
        <v>614</v>
      </c>
      <c r="M58" s="27" t="s">
        <v>610</v>
      </c>
      <c r="N58" s="27" t="s">
        <v>611</v>
      </c>
      <c r="O58" s="27" t="s">
        <v>612</v>
      </c>
      <c r="P58" s="27">
        <v>136</v>
      </c>
      <c r="Q58" s="27" t="s">
        <v>613</v>
      </c>
    </row>
    <row r="59" spans="1:17" x14ac:dyDescent="0.25">
      <c r="A59" s="27" t="s">
        <v>615</v>
      </c>
      <c r="B59" s="27" t="s">
        <v>616</v>
      </c>
      <c r="C59" s="27" t="s">
        <v>617</v>
      </c>
      <c r="D59" s="27">
        <v>26</v>
      </c>
      <c r="E59" s="27" t="s">
        <v>618</v>
      </c>
      <c r="F59" s="27" t="str">
        <f t="shared" si="0"/>
        <v>Friel, Paul  (26)</v>
      </c>
      <c r="L59" s="27" t="s">
        <v>619</v>
      </c>
      <c r="M59" s="27" t="s">
        <v>615</v>
      </c>
      <c r="N59" s="27" t="s">
        <v>616</v>
      </c>
      <c r="O59" s="27" t="s">
        <v>617</v>
      </c>
      <c r="P59" s="27">
        <v>26</v>
      </c>
      <c r="Q59" s="27" t="s">
        <v>618</v>
      </c>
    </row>
    <row r="60" spans="1:17" x14ac:dyDescent="0.25">
      <c r="A60" s="27" t="s">
        <v>620</v>
      </c>
      <c r="B60" s="27" t="s">
        <v>621</v>
      </c>
      <c r="C60" s="27" t="s">
        <v>622</v>
      </c>
      <c r="D60" s="27">
        <v>111</v>
      </c>
      <c r="E60" s="27" t="s">
        <v>623</v>
      </c>
      <c r="F60" s="27" t="str">
        <f t="shared" si="0"/>
        <v>Fritz, Jonathan (111)</v>
      </c>
      <c r="L60" s="27" t="s">
        <v>624</v>
      </c>
      <c r="M60" s="27" t="s">
        <v>620</v>
      </c>
      <c r="N60" s="27" t="s">
        <v>621</v>
      </c>
      <c r="O60" s="27" t="s">
        <v>622</v>
      </c>
      <c r="P60" s="27">
        <v>111</v>
      </c>
      <c r="Q60" s="27" t="s">
        <v>623</v>
      </c>
    </row>
    <row r="61" spans="1:17" x14ac:dyDescent="0.25">
      <c r="A61" s="27" t="s">
        <v>625</v>
      </c>
      <c r="B61" s="27" t="s">
        <v>626</v>
      </c>
      <c r="C61" s="27" t="s">
        <v>627</v>
      </c>
      <c r="D61" s="27">
        <v>173</v>
      </c>
      <c r="E61" s="27" t="s">
        <v>628</v>
      </c>
      <c r="F61" s="27" t="str">
        <f t="shared" si="0"/>
        <v>Gallagher, Patrick (173)</v>
      </c>
      <c r="L61" s="27" t="s">
        <v>629</v>
      </c>
      <c r="M61" s="27" t="s">
        <v>625</v>
      </c>
      <c r="N61" s="27" t="s">
        <v>626</v>
      </c>
      <c r="O61" s="27" t="s">
        <v>627</v>
      </c>
      <c r="P61" s="27">
        <v>173</v>
      </c>
      <c r="Q61" s="27" t="s">
        <v>628</v>
      </c>
    </row>
    <row r="62" spans="1:17" x14ac:dyDescent="0.25">
      <c r="A62" s="27" t="s">
        <v>630</v>
      </c>
      <c r="B62" s="27" t="s">
        <v>631</v>
      </c>
      <c r="C62" s="27" t="s">
        <v>632</v>
      </c>
      <c r="D62" s="27">
        <v>44</v>
      </c>
      <c r="E62" s="27" t="s">
        <v>633</v>
      </c>
      <c r="F62" s="27" t="str">
        <f t="shared" si="0"/>
        <v>Gaydos, Valerie (44)</v>
      </c>
      <c r="L62" s="27" t="s">
        <v>634</v>
      </c>
      <c r="M62" s="27" t="s">
        <v>630</v>
      </c>
      <c r="N62" s="27" t="s">
        <v>631</v>
      </c>
      <c r="O62" s="27" t="s">
        <v>632</v>
      </c>
      <c r="P62" s="27">
        <v>44</v>
      </c>
      <c r="Q62" s="27" t="s">
        <v>633</v>
      </c>
    </row>
    <row r="63" spans="1:17" x14ac:dyDescent="0.25">
      <c r="A63" s="27" t="s">
        <v>635</v>
      </c>
      <c r="B63" s="27" t="s">
        <v>636</v>
      </c>
      <c r="C63" s="27" t="s">
        <v>637</v>
      </c>
      <c r="D63" s="27">
        <v>128</v>
      </c>
      <c r="E63" s="27" t="s">
        <v>638</v>
      </c>
      <c r="F63" s="27" t="str">
        <f t="shared" si="0"/>
        <v>Gillen, Mark  (128)</v>
      </c>
      <c r="L63" s="27" t="s">
        <v>639</v>
      </c>
      <c r="M63" s="27" t="s">
        <v>635</v>
      </c>
      <c r="N63" s="27" t="s">
        <v>636</v>
      </c>
      <c r="O63" s="27" t="s">
        <v>637</v>
      </c>
      <c r="P63" s="27">
        <v>128</v>
      </c>
      <c r="Q63" s="27" t="s">
        <v>638</v>
      </c>
    </row>
    <row r="64" spans="1:17" x14ac:dyDescent="0.25">
      <c r="A64" s="27" t="s">
        <v>640</v>
      </c>
      <c r="B64" s="27" t="s">
        <v>641</v>
      </c>
      <c r="C64" s="27" t="s">
        <v>642</v>
      </c>
      <c r="D64" s="27">
        <v>180</v>
      </c>
      <c r="E64" s="27" t="s">
        <v>643</v>
      </c>
      <c r="F64" s="27" t="str">
        <f t="shared" si="0"/>
        <v>Giral, Jose  (180)</v>
      </c>
      <c r="L64" s="27" t="s">
        <v>644</v>
      </c>
      <c r="M64" s="27" t="s">
        <v>640</v>
      </c>
      <c r="N64" s="27" t="s">
        <v>641</v>
      </c>
      <c r="O64" s="27" t="s">
        <v>642</v>
      </c>
      <c r="P64" s="27">
        <v>180</v>
      </c>
      <c r="Q64" s="27" t="s">
        <v>643</v>
      </c>
    </row>
    <row r="65" spans="1:17" x14ac:dyDescent="0.25">
      <c r="A65" s="27" t="s">
        <v>645</v>
      </c>
      <c r="B65" s="27" t="s">
        <v>646</v>
      </c>
      <c r="C65" s="27" t="s">
        <v>647</v>
      </c>
      <c r="D65" s="27">
        <v>199</v>
      </c>
      <c r="E65" s="27" t="s">
        <v>648</v>
      </c>
      <c r="F65" s="27" t="str">
        <f t="shared" si="0"/>
        <v>Gleim, Barbara  (199)</v>
      </c>
      <c r="L65" s="27" t="s">
        <v>649</v>
      </c>
      <c r="M65" s="27" t="s">
        <v>645</v>
      </c>
      <c r="N65" s="27" t="s">
        <v>646</v>
      </c>
      <c r="O65" s="27" t="s">
        <v>647</v>
      </c>
      <c r="P65" s="27">
        <v>199</v>
      </c>
      <c r="Q65" s="27" t="s">
        <v>648</v>
      </c>
    </row>
    <row r="66" spans="1:17" x14ac:dyDescent="0.25">
      <c r="A66" s="27" t="s">
        <v>2541</v>
      </c>
      <c r="B66" s="27" t="s">
        <v>944</v>
      </c>
      <c r="C66" s="27" t="s">
        <v>2542</v>
      </c>
      <c r="D66" s="27">
        <v>35</v>
      </c>
      <c r="E66" s="27" t="s">
        <v>2543</v>
      </c>
      <c r="F66" s="27" t="str">
        <f t="shared" ref="F66:F129" si="1">CONCATENATE(C66,", ",B66," (",D66,")")</f>
        <v>Goughnour, Dan (35)</v>
      </c>
      <c r="L66" s="27" t="s">
        <v>2544</v>
      </c>
      <c r="M66" s="27" t="s">
        <v>2541</v>
      </c>
      <c r="N66" s="27" t="s">
        <v>944</v>
      </c>
      <c r="O66" s="27" t="s">
        <v>2542</v>
      </c>
      <c r="P66" s="27">
        <v>35</v>
      </c>
      <c r="Q66" s="27" t="s">
        <v>2543</v>
      </c>
    </row>
    <row r="67" spans="1:17" x14ac:dyDescent="0.25">
      <c r="A67" s="27" t="s">
        <v>650</v>
      </c>
      <c r="B67" s="27" t="s">
        <v>651</v>
      </c>
      <c r="C67" s="27" t="s">
        <v>652</v>
      </c>
      <c r="D67" s="27">
        <v>190</v>
      </c>
      <c r="E67" s="27" t="s">
        <v>653</v>
      </c>
      <c r="F67" s="27" t="str">
        <f t="shared" si="1"/>
        <v>Green, Gwendolyn (190)</v>
      </c>
      <c r="L67" s="27" t="s">
        <v>654</v>
      </c>
      <c r="M67" s="27" t="s">
        <v>650</v>
      </c>
      <c r="N67" s="27" t="s">
        <v>651</v>
      </c>
      <c r="O67" s="27" t="s">
        <v>652</v>
      </c>
      <c r="P67" s="27">
        <v>190</v>
      </c>
      <c r="Q67" s="27" t="s">
        <v>653</v>
      </c>
    </row>
    <row r="68" spans="1:17" x14ac:dyDescent="0.25">
      <c r="A68" s="27" t="s">
        <v>655</v>
      </c>
      <c r="B68" s="27" t="s">
        <v>656</v>
      </c>
      <c r="C68" s="27" t="s">
        <v>657</v>
      </c>
      <c r="D68" s="27">
        <v>43</v>
      </c>
      <c r="E68" s="27" t="s">
        <v>658</v>
      </c>
      <c r="F68" s="27" t="str">
        <f t="shared" si="1"/>
        <v>Greiner, Keith (43)</v>
      </c>
      <c r="L68" s="27" t="s">
        <v>659</v>
      </c>
      <c r="M68" s="27" t="s">
        <v>655</v>
      </c>
      <c r="N68" s="27" t="s">
        <v>656</v>
      </c>
      <c r="O68" s="27" t="s">
        <v>657</v>
      </c>
      <c r="P68" s="27">
        <v>43</v>
      </c>
      <c r="Q68" s="27" t="s">
        <v>658</v>
      </c>
    </row>
    <row r="69" spans="1:17" x14ac:dyDescent="0.25">
      <c r="A69" s="27" t="s">
        <v>660</v>
      </c>
      <c r="B69" s="27" t="s">
        <v>661</v>
      </c>
      <c r="C69" s="27" t="s">
        <v>662</v>
      </c>
      <c r="D69" s="27">
        <v>196</v>
      </c>
      <c r="E69" s="27" t="s">
        <v>663</v>
      </c>
      <c r="F69" s="27" t="str">
        <f t="shared" si="1"/>
        <v>Grove, Seth  (196)</v>
      </c>
      <c r="L69" s="27" t="s">
        <v>664</v>
      </c>
      <c r="M69" s="27" t="s">
        <v>660</v>
      </c>
      <c r="N69" s="27" t="s">
        <v>661</v>
      </c>
      <c r="O69" s="27" t="s">
        <v>662</v>
      </c>
      <c r="P69" s="27">
        <v>196</v>
      </c>
      <c r="Q69" s="27" t="s">
        <v>663</v>
      </c>
    </row>
    <row r="70" spans="1:17" x14ac:dyDescent="0.25">
      <c r="A70" s="27" t="s">
        <v>665</v>
      </c>
      <c r="B70" s="27" t="s">
        <v>666</v>
      </c>
      <c r="C70" s="27" t="s">
        <v>667</v>
      </c>
      <c r="D70" s="27">
        <v>152</v>
      </c>
      <c r="E70" s="27" t="s">
        <v>668</v>
      </c>
      <c r="F70" s="27" t="str">
        <f t="shared" si="1"/>
        <v>Guenst, Nancy (152)</v>
      </c>
      <c r="L70" s="27" t="s">
        <v>669</v>
      </c>
      <c r="M70" s="27" t="s">
        <v>665</v>
      </c>
      <c r="N70" s="27" t="s">
        <v>666</v>
      </c>
      <c r="O70" s="27" t="s">
        <v>667</v>
      </c>
      <c r="P70" s="27">
        <v>152</v>
      </c>
      <c r="Q70" s="27" t="s">
        <v>668</v>
      </c>
    </row>
    <row r="71" spans="1:17" x14ac:dyDescent="0.25">
      <c r="A71" s="27" t="s">
        <v>670</v>
      </c>
      <c r="B71" s="27" t="s">
        <v>671</v>
      </c>
      <c r="C71" s="27" t="s">
        <v>672</v>
      </c>
      <c r="D71" s="27">
        <v>127</v>
      </c>
      <c r="E71" s="27" t="s">
        <v>673</v>
      </c>
      <c r="F71" s="27" t="str">
        <f t="shared" si="1"/>
        <v>Guzman, Manuel (127)</v>
      </c>
      <c r="L71" s="27" t="s">
        <v>674</v>
      </c>
      <c r="M71" s="27" t="s">
        <v>670</v>
      </c>
      <c r="N71" s="27" t="s">
        <v>671</v>
      </c>
      <c r="O71" s="27" t="s">
        <v>672</v>
      </c>
      <c r="P71" s="27">
        <v>127</v>
      </c>
      <c r="Q71" s="27" t="s">
        <v>673</v>
      </c>
    </row>
    <row r="72" spans="1:17" x14ac:dyDescent="0.25">
      <c r="A72" s="27" t="s">
        <v>675</v>
      </c>
      <c r="B72" s="27" t="s">
        <v>676</v>
      </c>
      <c r="C72" s="27" t="s">
        <v>677</v>
      </c>
      <c r="D72" s="27">
        <v>118</v>
      </c>
      <c r="E72" s="27" t="s">
        <v>678</v>
      </c>
      <c r="F72" s="27" t="str">
        <f t="shared" si="1"/>
        <v>Haddock, James (118)</v>
      </c>
      <c r="L72" s="27" t="s">
        <v>679</v>
      </c>
      <c r="M72" s="27" t="s">
        <v>675</v>
      </c>
      <c r="N72" s="27" t="s">
        <v>676</v>
      </c>
      <c r="O72" s="27" t="s">
        <v>677</v>
      </c>
      <c r="P72" s="27">
        <v>118</v>
      </c>
      <c r="Q72" s="27" t="s">
        <v>678</v>
      </c>
    </row>
    <row r="73" spans="1:17" x14ac:dyDescent="0.25">
      <c r="A73" s="27" t="s">
        <v>680</v>
      </c>
      <c r="B73" s="27" t="s">
        <v>472</v>
      </c>
      <c r="C73" s="27" t="s">
        <v>681</v>
      </c>
      <c r="D73" s="27">
        <v>84</v>
      </c>
      <c r="E73" s="27" t="s">
        <v>682</v>
      </c>
      <c r="F73" s="27" t="str">
        <f t="shared" si="1"/>
        <v>Hamm, Joe (84)</v>
      </c>
      <c r="L73" s="27" t="s">
        <v>683</v>
      </c>
      <c r="M73" s="27" t="s">
        <v>680</v>
      </c>
      <c r="N73" s="27" t="s">
        <v>472</v>
      </c>
      <c r="O73" s="27" t="s">
        <v>681</v>
      </c>
      <c r="P73" s="27">
        <v>84</v>
      </c>
      <c r="Q73" s="27" t="s">
        <v>682</v>
      </c>
    </row>
    <row r="74" spans="1:17" x14ac:dyDescent="0.25">
      <c r="A74" s="27" t="s">
        <v>684</v>
      </c>
      <c r="B74" s="27" t="s">
        <v>685</v>
      </c>
      <c r="C74" s="27" t="s">
        <v>686</v>
      </c>
      <c r="D74" s="27">
        <v>61</v>
      </c>
      <c r="E74" s="27" t="s">
        <v>687</v>
      </c>
      <c r="F74" s="27" t="str">
        <f t="shared" si="1"/>
        <v>Hanbidge, Liz (61)</v>
      </c>
      <c r="L74" s="27" t="s">
        <v>688</v>
      </c>
      <c r="M74" s="27" t="s">
        <v>684</v>
      </c>
      <c r="N74" s="27" t="s">
        <v>685</v>
      </c>
      <c r="O74" s="27" t="s">
        <v>686</v>
      </c>
      <c r="P74" s="27">
        <v>61</v>
      </c>
      <c r="Q74" s="27" t="s">
        <v>687</v>
      </c>
    </row>
    <row r="75" spans="1:17" x14ac:dyDescent="0.25">
      <c r="A75" s="27" t="s">
        <v>689</v>
      </c>
      <c r="B75" s="27" t="s">
        <v>626</v>
      </c>
      <c r="C75" s="27" t="s">
        <v>690</v>
      </c>
      <c r="D75" s="27">
        <v>1</v>
      </c>
      <c r="E75" s="27" t="s">
        <v>691</v>
      </c>
      <c r="F75" s="27" t="str">
        <f t="shared" si="1"/>
        <v>Harkins, Patrick (1)</v>
      </c>
      <c r="L75" s="27" t="s">
        <v>692</v>
      </c>
      <c r="M75" s="27" t="s">
        <v>689</v>
      </c>
      <c r="N75" s="27" t="s">
        <v>626</v>
      </c>
      <c r="O75" s="27" t="s">
        <v>690</v>
      </c>
      <c r="P75" s="27">
        <v>1</v>
      </c>
      <c r="Q75" s="27" t="s">
        <v>691</v>
      </c>
    </row>
    <row r="76" spans="1:17" x14ac:dyDescent="0.25">
      <c r="A76" s="27" t="s">
        <v>693</v>
      </c>
      <c r="B76" s="27" t="s">
        <v>656</v>
      </c>
      <c r="C76" s="27" t="s">
        <v>694</v>
      </c>
      <c r="D76" s="27">
        <v>195</v>
      </c>
      <c r="E76" s="27" t="s">
        <v>695</v>
      </c>
      <c r="F76" s="27" t="str">
        <f t="shared" si="1"/>
        <v>Harris, Keith (195)</v>
      </c>
      <c r="L76" s="27" t="s">
        <v>696</v>
      </c>
      <c r="M76" s="27" t="s">
        <v>697</v>
      </c>
      <c r="N76" s="27" t="s">
        <v>698</v>
      </c>
      <c r="O76" s="27" t="s">
        <v>694</v>
      </c>
      <c r="P76" s="27">
        <v>186</v>
      </c>
      <c r="Q76" s="27" t="s">
        <v>699</v>
      </c>
    </row>
    <row r="77" spans="1:17" x14ac:dyDescent="0.25">
      <c r="A77" s="27" t="s">
        <v>697</v>
      </c>
      <c r="B77" s="27" t="s">
        <v>698</v>
      </c>
      <c r="C77" s="27" t="s">
        <v>694</v>
      </c>
      <c r="D77" s="27">
        <v>186</v>
      </c>
      <c r="E77" s="27" t="s">
        <v>699</v>
      </c>
      <c r="F77" s="27" t="str">
        <f t="shared" si="1"/>
        <v>Harris, Jordan (186)</v>
      </c>
      <c r="L77" s="27" t="s">
        <v>700</v>
      </c>
      <c r="M77" s="27" t="s">
        <v>693</v>
      </c>
      <c r="N77" s="27" t="s">
        <v>656</v>
      </c>
      <c r="O77" s="27" t="s">
        <v>694</v>
      </c>
      <c r="P77" s="27">
        <v>195</v>
      </c>
      <c r="Q77" s="27" t="s">
        <v>695</v>
      </c>
    </row>
    <row r="78" spans="1:17" x14ac:dyDescent="0.25">
      <c r="A78" s="27" t="s">
        <v>701</v>
      </c>
      <c r="B78" s="27" t="s">
        <v>702</v>
      </c>
      <c r="C78" s="27" t="s">
        <v>703</v>
      </c>
      <c r="D78" s="27">
        <v>122</v>
      </c>
      <c r="E78" s="27" t="s">
        <v>704</v>
      </c>
      <c r="F78" s="27" t="str">
        <f t="shared" si="1"/>
        <v>Heffley, Doyle (122)</v>
      </c>
      <c r="L78" s="27" t="s">
        <v>705</v>
      </c>
      <c r="M78" s="27" t="s">
        <v>701</v>
      </c>
      <c r="N78" s="27" t="s">
        <v>702</v>
      </c>
      <c r="O78" s="27" t="s">
        <v>703</v>
      </c>
      <c r="P78" s="27">
        <v>122</v>
      </c>
      <c r="Q78" s="27" t="s">
        <v>704</v>
      </c>
    </row>
    <row r="79" spans="1:17" x14ac:dyDescent="0.25">
      <c r="A79" s="27" t="s">
        <v>706</v>
      </c>
      <c r="B79" s="27" t="s">
        <v>707</v>
      </c>
      <c r="C79" s="27" t="s">
        <v>708</v>
      </c>
      <c r="D79" s="27">
        <v>95</v>
      </c>
      <c r="E79" s="27" t="s">
        <v>709</v>
      </c>
      <c r="F79" s="27" t="str">
        <f t="shared" si="1"/>
        <v>Hill-Evans, Carol (95)</v>
      </c>
      <c r="L79" s="27" t="s">
        <v>710</v>
      </c>
      <c r="M79" s="27" t="s">
        <v>706</v>
      </c>
      <c r="N79" s="27" t="s">
        <v>707</v>
      </c>
      <c r="O79" s="27" t="s">
        <v>708</v>
      </c>
      <c r="P79" s="27">
        <v>95</v>
      </c>
      <c r="Q79" s="27" t="s">
        <v>709</v>
      </c>
    </row>
    <row r="80" spans="1:17" x14ac:dyDescent="0.25">
      <c r="A80" s="27" t="s">
        <v>711</v>
      </c>
      <c r="B80" s="27" t="s">
        <v>571</v>
      </c>
      <c r="C80" s="27" t="s">
        <v>712</v>
      </c>
      <c r="D80" s="27">
        <v>142</v>
      </c>
      <c r="E80" s="27" t="s">
        <v>713</v>
      </c>
      <c r="F80" s="27" t="str">
        <f t="shared" si="1"/>
        <v>Hogan, Joseph (142)</v>
      </c>
      <c r="L80" s="27" t="s">
        <v>714</v>
      </c>
      <c r="M80" s="27" t="s">
        <v>711</v>
      </c>
      <c r="N80" s="27" t="s">
        <v>571</v>
      </c>
      <c r="O80" s="27" t="s">
        <v>712</v>
      </c>
      <c r="P80" s="27">
        <v>142</v>
      </c>
      <c r="Q80" s="27" t="s">
        <v>713</v>
      </c>
    </row>
    <row r="81" spans="1:17" x14ac:dyDescent="0.25">
      <c r="A81" s="27" t="s">
        <v>715</v>
      </c>
      <c r="B81" s="27" t="s">
        <v>716</v>
      </c>
      <c r="C81" s="27" t="s">
        <v>717</v>
      </c>
      <c r="D81" s="27">
        <v>177</v>
      </c>
      <c r="E81" s="27" t="s">
        <v>718</v>
      </c>
      <c r="F81" s="27" t="str">
        <f t="shared" si="1"/>
        <v>Hohenstein, Joe  (177)</v>
      </c>
      <c r="L81" s="27" t="s">
        <v>719</v>
      </c>
      <c r="M81" s="27" t="s">
        <v>715</v>
      </c>
      <c r="N81" s="27" t="s">
        <v>716</v>
      </c>
      <c r="O81" s="27" t="s">
        <v>717</v>
      </c>
      <c r="P81" s="27">
        <v>177</v>
      </c>
      <c r="Q81" s="27" t="s">
        <v>718</v>
      </c>
    </row>
    <row r="82" spans="1:17" x14ac:dyDescent="0.25">
      <c r="A82" s="27" t="s">
        <v>720</v>
      </c>
      <c r="B82" s="27" t="s">
        <v>721</v>
      </c>
      <c r="C82" s="27" t="s">
        <v>722</v>
      </c>
      <c r="D82" s="27">
        <v>167</v>
      </c>
      <c r="E82" s="27" t="s">
        <v>723</v>
      </c>
      <c r="F82" s="27" t="str">
        <f t="shared" si="1"/>
        <v>Howard, Kristine (167)</v>
      </c>
      <c r="L82" s="27" t="s">
        <v>724</v>
      </c>
      <c r="M82" s="27" t="s">
        <v>720</v>
      </c>
      <c r="N82" s="27" t="s">
        <v>721</v>
      </c>
      <c r="O82" s="27" t="s">
        <v>722</v>
      </c>
      <c r="P82" s="27">
        <v>167</v>
      </c>
      <c r="Q82" s="27" t="s">
        <v>723</v>
      </c>
    </row>
    <row r="83" spans="1:17" x14ac:dyDescent="0.25">
      <c r="A83" s="27" t="s">
        <v>725</v>
      </c>
      <c r="B83" s="27" t="s">
        <v>726</v>
      </c>
      <c r="C83" s="27" t="s">
        <v>727</v>
      </c>
      <c r="D83" s="27">
        <v>38</v>
      </c>
      <c r="E83" s="27" t="s">
        <v>728</v>
      </c>
      <c r="F83" s="27" t="str">
        <f t="shared" si="1"/>
        <v>Inglis, John  (38)</v>
      </c>
      <c r="L83" s="27" t="s">
        <v>729</v>
      </c>
      <c r="M83" s="27" t="s">
        <v>725</v>
      </c>
      <c r="N83" s="27" t="s">
        <v>726</v>
      </c>
      <c r="O83" s="27" t="s">
        <v>727</v>
      </c>
      <c r="P83" s="27">
        <v>38</v>
      </c>
      <c r="Q83" s="27" t="s">
        <v>728</v>
      </c>
    </row>
    <row r="84" spans="1:17" x14ac:dyDescent="0.25">
      <c r="A84" s="27" t="s">
        <v>730</v>
      </c>
      <c r="B84" s="27" t="s">
        <v>731</v>
      </c>
      <c r="C84" s="27" t="s">
        <v>732</v>
      </c>
      <c r="D84" s="27">
        <v>81</v>
      </c>
      <c r="E84" s="27" t="s">
        <v>733</v>
      </c>
      <c r="F84" s="27" t="str">
        <f t="shared" si="1"/>
        <v>Irvin, Richard (81)</v>
      </c>
      <c r="L84" s="27" t="s">
        <v>734</v>
      </c>
      <c r="M84" s="27" t="s">
        <v>730</v>
      </c>
      <c r="N84" s="27" t="s">
        <v>731</v>
      </c>
      <c r="O84" s="27" t="s">
        <v>732</v>
      </c>
      <c r="P84" s="27">
        <v>81</v>
      </c>
      <c r="Q84" s="27" t="s">
        <v>733</v>
      </c>
    </row>
    <row r="85" spans="1:17" x14ac:dyDescent="0.25">
      <c r="A85" s="27" t="s">
        <v>735</v>
      </c>
      <c r="B85" s="27" t="s">
        <v>736</v>
      </c>
      <c r="C85" s="27" t="s">
        <v>737</v>
      </c>
      <c r="D85" s="27">
        <v>175</v>
      </c>
      <c r="E85" s="27" t="s">
        <v>738</v>
      </c>
      <c r="F85" s="27" t="str">
        <f t="shared" si="1"/>
        <v>Isaacson, Marylouise (175)</v>
      </c>
      <c r="L85" s="27" t="s">
        <v>739</v>
      </c>
      <c r="M85" s="27" t="s">
        <v>735</v>
      </c>
      <c r="N85" s="27" t="s">
        <v>736</v>
      </c>
      <c r="O85" s="27" t="s">
        <v>737</v>
      </c>
      <c r="P85" s="27">
        <v>175</v>
      </c>
      <c r="Q85" s="27" t="s">
        <v>738</v>
      </c>
    </row>
    <row r="86" spans="1:17" x14ac:dyDescent="0.25">
      <c r="A86" s="27" t="s">
        <v>740</v>
      </c>
      <c r="B86" s="27" t="s">
        <v>741</v>
      </c>
      <c r="C86" s="27" t="s">
        <v>676</v>
      </c>
      <c r="D86" s="27">
        <v>64</v>
      </c>
      <c r="E86" s="27" t="s">
        <v>742</v>
      </c>
      <c r="F86" s="27" t="str">
        <f t="shared" si="1"/>
        <v>James, Lee (64)</v>
      </c>
      <c r="L86" s="27" t="s">
        <v>743</v>
      </c>
      <c r="M86" s="27" t="s">
        <v>740</v>
      </c>
      <c r="N86" s="27" t="s">
        <v>741</v>
      </c>
      <c r="O86" s="27" t="s">
        <v>676</v>
      </c>
      <c r="P86" s="27">
        <v>64</v>
      </c>
      <c r="Q86" s="27" t="s">
        <v>742</v>
      </c>
    </row>
    <row r="87" spans="1:17" x14ac:dyDescent="0.25">
      <c r="A87" s="27" t="s">
        <v>744</v>
      </c>
      <c r="B87" s="27" t="s">
        <v>345</v>
      </c>
      <c r="C87" s="27" t="s">
        <v>745</v>
      </c>
      <c r="D87" s="27">
        <v>93</v>
      </c>
      <c r="E87" s="27" t="s">
        <v>746</v>
      </c>
      <c r="F87" s="27" t="str">
        <f t="shared" si="1"/>
        <v>Jones, Mike (93)</v>
      </c>
      <c r="L87" s="27" t="s">
        <v>747</v>
      </c>
      <c r="M87" s="27" t="s">
        <v>744</v>
      </c>
      <c r="N87" s="27" t="s">
        <v>345</v>
      </c>
      <c r="O87" s="27" t="s">
        <v>745</v>
      </c>
      <c r="P87" s="27">
        <v>93</v>
      </c>
      <c r="Q87" s="27" t="s">
        <v>746</v>
      </c>
    </row>
    <row r="88" spans="1:17" x14ac:dyDescent="0.25">
      <c r="A88" s="27" t="s">
        <v>748</v>
      </c>
      <c r="B88" s="27" t="s">
        <v>749</v>
      </c>
      <c r="C88" s="27" t="s">
        <v>745</v>
      </c>
      <c r="D88" s="27">
        <v>98</v>
      </c>
      <c r="E88" s="27" t="s">
        <v>750</v>
      </c>
      <c r="F88" s="27" t="str">
        <f t="shared" si="1"/>
        <v>Jones, Thomas  (98)</v>
      </c>
      <c r="L88" s="27" t="s">
        <v>751</v>
      </c>
      <c r="M88" s="27" t="s">
        <v>748</v>
      </c>
      <c r="N88" s="27" t="s">
        <v>749</v>
      </c>
      <c r="O88" s="27" t="s">
        <v>745</v>
      </c>
      <c r="P88" s="27">
        <v>98</v>
      </c>
      <c r="Q88" s="27" t="s">
        <v>750</v>
      </c>
    </row>
    <row r="89" spans="1:17" x14ac:dyDescent="0.25">
      <c r="A89" s="27" t="s">
        <v>752</v>
      </c>
      <c r="B89" s="27" t="s">
        <v>753</v>
      </c>
      <c r="C89" s="27" t="s">
        <v>754</v>
      </c>
      <c r="D89" s="27">
        <v>15</v>
      </c>
      <c r="E89" s="27" t="s">
        <v>755</v>
      </c>
      <c r="F89" s="27" t="str">
        <f t="shared" si="1"/>
        <v>Kail, Joshua (15)</v>
      </c>
      <c r="L89" s="27" t="s">
        <v>756</v>
      </c>
      <c r="M89" s="27" t="s">
        <v>752</v>
      </c>
      <c r="N89" s="27" t="s">
        <v>753</v>
      </c>
      <c r="O89" s="27" t="s">
        <v>754</v>
      </c>
      <c r="P89" s="27">
        <v>15</v>
      </c>
      <c r="Q89" s="27" t="s">
        <v>755</v>
      </c>
    </row>
    <row r="90" spans="1:17" x14ac:dyDescent="0.25">
      <c r="A90" s="27" t="s">
        <v>757</v>
      </c>
      <c r="B90" s="27" t="s">
        <v>611</v>
      </c>
      <c r="C90" s="27" t="s">
        <v>758</v>
      </c>
      <c r="D90" s="27">
        <v>89</v>
      </c>
      <c r="E90" s="27" t="s">
        <v>759</v>
      </c>
      <c r="F90" s="27" t="str">
        <f t="shared" si="1"/>
        <v>Kauffman, Robert  (89)</v>
      </c>
      <c r="L90" s="27" t="s">
        <v>760</v>
      </c>
      <c r="M90" s="27" t="s">
        <v>757</v>
      </c>
      <c r="N90" s="27" t="s">
        <v>611</v>
      </c>
      <c r="O90" s="27" t="s">
        <v>758</v>
      </c>
      <c r="P90" s="27">
        <v>89</v>
      </c>
      <c r="Q90" s="27" t="s">
        <v>759</v>
      </c>
    </row>
    <row r="91" spans="1:17" x14ac:dyDescent="0.25">
      <c r="A91" s="27" t="s">
        <v>761</v>
      </c>
      <c r="B91" s="27" t="s">
        <v>707</v>
      </c>
      <c r="C91" s="27" t="s">
        <v>762</v>
      </c>
      <c r="D91" s="27">
        <v>159</v>
      </c>
      <c r="E91" s="27" t="s">
        <v>763</v>
      </c>
      <c r="F91" s="27" t="str">
        <f t="shared" si="1"/>
        <v>Kazeem, Carol (159)</v>
      </c>
      <c r="L91" s="27" t="s">
        <v>764</v>
      </c>
      <c r="M91" s="27" t="s">
        <v>761</v>
      </c>
      <c r="N91" s="27" t="s">
        <v>707</v>
      </c>
      <c r="O91" s="27" t="s">
        <v>762</v>
      </c>
      <c r="P91" s="27">
        <v>159</v>
      </c>
      <c r="Q91" s="27" t="s">
        <v>763</v>
      </c>
    </row>
    <row r="92" spans="1:17" x14ac:dyDescent="0.25">
      <c r="A92" s="27" t="s">
        <v>765</v>
      </c>
      <c r="B92" s="27" t="s">
        <v>766</v>
      </c>
      <c r="C92" s="27" t="s">
        <v>767</v>
      </c>
      <c r="D92" s="27">
        <v>181</v>
      </c>
      <c r="E92" s="27" t="s">
        <v>768</v>
      </c>
      <c r="F92" s="27" t="str">
        <f t="shared" si="1"/>
        <v>Kenyatta, Malcolm (181)</v>
      </c>
      <c r="L92" s="27" t="s">
        <v>769</v>
      </c>
      <c r="M92" s="27" t="s">
        <v>765</v>
      </c>
      <c r="N92" s="27" t="s">
        <v>766</v>
      </c>
      <c r="O92" s="27" t="s">
        <v>767</v>
      </c>
      <c r="P92" s="27">
        <v>181</v>
      </c>
      <c r="Q92" s="27" t="s">
        <v>768</v>
      </c>
    </row>
    <row r="93" spans="1:17" x14ac:dyDescent="0.25">
      <c r="A93" s="27" t="s">
        <v>770</v>
      </c>
      <c r="B93" s="27" t="s">
        <v>771</v>
      </c>
      <c r="C93" s="27" t="s">
        <v>772</v>
      </c>
      <c r="D93" s="27">
        <v>73</v>
      </c>
      <c r="E93" s="27" t="s">
        <v>773</v>
      </c>
      <c r="F93" s="27" t="str">
        <f t="shared" si="1"/>
        <v>Kephart, Dallas (73)</v>
      </c>
      <c r="L93" s="27" t="s">
        <v>774</v>
      </c>
      <c r="M93" s="27" t="s">
        <v>770</v>
      </c>
      <c r="N93" s="27" t="s">
        <v>771</v>
      </c>
      <c r="O93" s="27" t="s">
        <v>772</v>
      </c>
      <c r="P93" s="27">
        <v>73</v>
      </c>
      <c r="Q93" s="27" t="s">
        <v>773</v>
      </c>
    </row>
    <row r="94" spans="1:17" x14ac:dyDescent="0.25">
      <c r="A94" s="27" t="s">
        <v>775</v>
      </c>
      <c r="B94" s="27" t="s">
        <v>571</v>
      </c>
      <c r="C94" s="27" t="s">
        <v>776</v>
      </c>
      <c r="D94" s="27">
        <v>125</v>
      </c>
      <c r="E94" s="27" t="s">
        <v>777</v>
      </c>
      <c r="F94" s="27" t="str">
        <f t="shared" si="1"/>
        <v>Kerwin, Joseph (125)</v>
      </c>
      <c r="L94" s="27" t="s">
        <v>778</v>
      </c>
      <c r="M94" s="27" t="s">
        <v>775</v>
      </c>
      <c r="N94" s="27" t="s">
        <v>571</v>
      </c>
      <c r="O94" s="27" t="s">
        <v>776</v>
      </c>
      <c r="P94" s="27">
        <v>125</v>
      </c>
      <c r="Q94" s="27" t="s">
        <v>777</v>
      </c>
    </row>
    <row r="95" spans="1:17" x14ac:dyDescent="0.25">
      <c r="A95" s="27" t="s">
        <v>779</v>
      </c>
      <c r="B95" s="27" t="s">
        <v>780</v>
      </c>
      <c r="C95" s="27" t="s">
        <v>781</v>
      </c>
      <c r="D95" s="27">
        <v>194</v>
      </c>
      <c r="E95" s="27" t="s">
        <v>782</v>
      </c>
      <c r="F95" s="27" t="str">
        <f t="shared" si="1"/>
        <v>Khan, Tarik (194)</v>
      </c>
      <c r="L95" s="27" t="s">
        <v>783</v>
      </c>
      <c r="M95" s="27" t="s">
        <v>779</v>
      </c>
      <c r="N95" s="27" t="s">
        <v>780</v>
      </c>
      <c r="O95" s="27" t="s">
        <v>781</v>
      </c>
      <c r="P95" s="27">
        <v>194</v>
      </c>
      <c r="Q95" s="27" t="s">
        <v>782</v>
      </c>
    </row>
    <row r="96" spans="1:17" x14ac:dyDescent="0.25">
      <c r="A96" s="27" t="s">
        <v>784</v>
      </c>
      <c r="B96" s="27" t="s">
        <v>785</v>
      </c>
      <c r="C96" s="27" t="s">
        <v>786</v>
      </c>
      <c r="D96" s="27">
        <v>20</v>
      </c>
      <c r="E96" s="27" t="s">
        <v>787</v>
      </c>
      <c r="F96" s="27" t="str">
        <f t="shared" si="1"/>
        <v>Kinkead, Emily (20)</v>
      </c>
      <c r="L96" s="27" t="s">
        <v>788</v>
      </c>
      <c r="M96" s="27" t="s">
        <v>784</v>
      </c>
      <c r="N96" s="27" t="s">
        <v>785</v>
      </c>
      <c r="O96" s="27" t="s">
        <v>786</v>
      </c>
      <c r="P96" s="27">
        <v>20</v>
      </c>
      <c r="Q96" s="27" t="s">
        <v>787</v>
      </c>
    </row>
    <row r="97" spans="1:17" x14ac:dyDescent="0.25">
      <c r="A97" s="27" t="s">
        <v>789</v>
      </c>
      <c r="B97" s="27" t="s">
        <v>790</v>
      </c>
      <c r="C97" s="27" t="s">
        <v>791</v>
      </c>
      <c r="D97" s="27">
        <v>169</v>
      </c>
      <c r="E97" s="27" t="s">
        <v>792</v>
      </c>
      <c r="F97" s="27" t="str">
        <f t="shared" si="1"/>
        <v>Klunk, Kate (169)</v>
      </c>
      <c r="L97" s="27" t="s">
        <v>793</v>
      </c>
      <c r="M97" s="27" t="s">
        <v>789</v>
      </c>
      <c r="N97" s="27" t="s">
        <v>790</v>
      </c>
      <c r="O97" s="27" t="s">
        <v>791</v>
      </c>
      <c r="P97" s="27">
        <v>169</v>
      </c>
      <c r="Q97" s="27" t="s">
        <v>792</v>
      </c>
    </row>
    <row r="98" spans="1:17" x14ac:dyDescent="0.25">
      <c r="A98" s="27" t="s">
        <v>794</v>
      </c>
      <c r="B98" s="27" t="s">
        <v>795</v>
      </c>
      <c r="C98" s="27" t="s">
        <v>796</v>
      </c>
      <c r="D98" s="27">
        <v>114</v>
      </c>
      <c r="E98" s="27" t="s">
        <v>797</v>
      </c>
      <c r="F98" s="27" t="str">
        <f t="shared" si="1"/>
        <v>Kosierowski, Bridget (114)</v>
      </c>
      <c r="L98" s="27" t="s">
        <v>798</v>
      </c>
      <c r="M98" s="27" t="s">
        <v>794</v>
      </c>
      <c r="N98" s="27" t="s">
        <v>795</v>
      </c>
      <c r="O98" s="27" t="s">
        <v>796</v>
      </c>
      <c r="P98" s="27">
        <v>114</v>
      </c>
      <c r="Q98" s="27" t="s">
        <v>797</v>
      </c>
    </row>
    <row r="99" spans="1:17" x14ac:dyDescent="0.25">
      <c r="A99" s="27" t="s">
        <v>799</v>
      </c>
      <c r="B99" s="27" t="s">
        <v>800</v>
      </c>
      <c r="C99" s="27" t="s">
        <v>801</v>
      </c>
      <c r="D99" s="27">
        <v>14</v>
      </c>
      <c r="E99" s="27" t="s">
        <v>802</v>
      </c>
      <c r="F99" s="27" t="str">
        <f t="shared" si="1"/>
        <v>Kozak, Roman (14)</v>
      </c>
      <c r="L99" s="27" t="s">
        <v>803</v>
      </c>
      <c r="M99" s="27" t="s">
        <v>799</v>
      </c>
      <c r="N99" s="27" t="s">
        <v>800</v>
      </c>
      <c r="O99" s="27" t="s">
        <v>801</v>
      </c>
      <c r="P99" s="27">
        <v>14</v>
      </c>
      <c r="Q99" s="27" t="s">
        <v>802</v>
      </c>
    </row>
    <row r="100" spans="1:17" x14ac:dyDescent="0.25">
      <c r="A100" s="27" t="s">
        <v>804</v>
      </c>
      <c r="B100" s="27" t="s">
        <v>805</v>
      </c>
      <c r="C100" s="27" t="s">
        <v>806</v>
      </c>
      <c r="D100" s="27">
        <v>188</v>
      </c>
      <c r="E100" s="27" t="s">
        <v>807</v>
      </c>
      <c r="F100" s="27" t="str">
        <f t="shared" si="1"/>
        <v>Krajewski, Rick (188)</v>
      </c>
      <c r="L100" s="27" t="s">
        <v>808</v>
      </c>
      <c r="M100" s="27" t="s">
        <v>804</v>
      </c>
      <c r="N100" s="27" t="s">
        <v>805</v>
      </c>
      <c r="O100" s="27" t="s">
        <v>806</v>
      </c>
      <c r="P100" s="27">
        <v>188</v>
      </c>
      <c r="Q100" s="27" t="s">
        <v>807</v>
      </c>
    </row>
    <row r="101" spans="1:17" x14ac:dyDescent="0.25">
      <c r="A101" s="27" t="s">
        <v>809</v>
      </c>
      <c r="B101" s="27" t="s">
        <v>810</v>
      </c>
      <c r="C101" s="27" t="s">
        <v>811</v>
      </c>
      <c r="D101" s="27">
        <v>161</v>
      </c>
      <c r="E101" s="27" t="s">
        <v>812</v>
      </c>
      <c r="F101" s="27" t="str">
        <f t="shared" si="1"/>
        <v>Krueger-Braneky, Leanne (161)</v>
      </c>
      <c r="L101" s="27" t="s">
        <v>813</v>
      </c>
      <c r="M101" s="27" t="s">
        <v>809</v>
      </c>
      <c r="N101" s="27" t="s">
        <v>810</v>
      </c>
      <c r="O101" s="27" t="s">
        <v>811</v>
      </c>
      <c r="P101" s="27">
        <v>161</v>
      </c>
      <c r="Q101" s="27" t="s">
        <v>812</v>
      </c>
    </row>
    <row r="102" spans="1:17" x14ac:dyDescent="0.25">
      <c r="A102" s="27" t="s">
        <v>814</v>
      </c>
      <c r="B102" s="27" t="s">
        <v>815</v>
      </c>
      <c r="C102" s="27" t="s">
        <v>816</v>
      </c>
      <c r="D102" s="27">
        <v>51</v>
      </c>
      <c r="E102" s="27" t="s">
        <v>817</v>
      </c>
      <c r="F102" s="27" t="str">
        <f t="shared" si="1"/>
        <v>Krupa, Charity (51)</v>
      </c>
      <c r="L102" s="27" t="s">
        <v>818</v>
      </c>
      <c r="M102" s="27" t="s">
        <v>814</v>
      </c>
      <c r="N102" s="27" t="s">
        <v>815</v>
      </c>
      <c r="O102" s="27" t="s">
        <v>816</v>
      </c>
      <c r="P102" s="27">
        <v>51</v>
      </c>
      <c r="Q102" s="27" t="s">
        <v>817</v>
      </c>
    </row>
    <row r="103" spans="1:17" x14ac:dyDescent="0.25">
      <c r="A103" s="27" t="s">
        <v>819</v>
      </c>
      <c r="B103" s="27" t="s">
        <v>820</v>
      </c>
      <c r="C103" s="27" t="s">
        <v>821</v>
      </c>
      <c r="D103" s="27">
        <v>45</v>
      </c>
      <c r="E103" s="27" t="s">
        <v>822</v>
      </c>
      <c r="F103" s="27" t="str">
        <f t="shared" si="1"/>
        <v>Kulilk, Anita (45)</v>
      </c>
      <c r="L103" s="27" t="s">
        <v>823</v>
      </c>
      <c r="M103" s="27" t="s">
        <v>819</v>
      </c>
      <c r="N103" s="27" t="s">
        <v>820</v>
      </c>
      <c r="O103" s="27" t="s">
        <v>821</v>
      </c>
      <c r="P103" s="27">
        <v>45</v>
      </c>
      <c r="Q103" s="27" t="s">
        <v>822</v>
      </c>
    </row>
    <row r="104" spans="1:17" x14ac:dyDescent="0.25">
      <c r="A104" s="27" t="s">
        <v>824</v>
      </c>
      <c r="B104" s="27" t="s">
        <v>825</v>
      </c>
      <c r="C104" s="27" t="s">
        <v>826</v>
      </c>
      <c r="D104" s="27">
        <v>87</v>
      </c>
      <c r="E104" s="27" t="s">
        <v>827</v>
      </c>
      <c r="F104" s="27" t="str">
        <f t="shared" si="1"/>
        <v>Kutz, Thomas (87)</v>
      </c>
      <c r="L104" s="27" t="s">
        <v>828</v>
      </c>
      <c r="M104" s="27" t="s">
        <v>824</v>
      </c>
      <c r="N104" s="27" t="s">
        <v>825</v>
      </c>
      <c r="O104" s="27" t="s">
        <v>826</v>
      </c>
      <c r="P104" s="27">
        <v>87</v>
      </c>
      <c r="Q104" s="27" t="s">
        <v>827</v>
      </c>
    </row>
    <row r="105" spans="1:17" x14ac:dyDescent="0.25">
      <c r="A105" s="27" t="s">
        <v>829</v>
      </c>
      <c r="B105" s="27" t="s">
        <v>830</v>
      </c>
      <c r="C105" s="27" t="s">
        <v>831</v>
      </c>
      <c r="D105" s="27">
        <v>39</v>
      </c>
      <c r="E105" s="27" t="s">
        <v>832</v>
      </c>
      <c r="F105" s="27" t="str">
        <f t="shared" si="1"/>
        <v>Kuzma, Andrew (39)</v>
      </c>
      <c r="L105" s="27" t="s">
        <v>833</v>
      </c>
      <c r="M105" s="27" t="s">
        <v>829</v>
      </c>
      <c r="N105" s="27" t="s">
        <v>830</v>
      </c>
      <c r="O105" s="27" t="s">
        <v>831</v>
      </c>
      <c r="P105" s="27">
        <v>39</v>
      </c>
      <c r="Q105" s="27" t="s">
        <v>832</v>
      </c>
    </row>
    <row r="106" spans="1:17" x14ac:dyDescent="0.25">
      <c r="A106" s="27" t="s">
        <v>834</v>
      </c>
      <c r="B106" s="27" t="s">
        <v>835</v>
      </c>
      <c r="C106" s="27" t="s">
        <v>836</v>
      </c>
      <c r="D106" s="27">
        <v>143</v>
      </c>
      <c r="E106" s="27" t="s">
        <v>837</v>
      </c>
      <c r="F106" s="27" t="str">
        <f t="shared" si="1"/>
        <v>Labs, Shelby (143)</v>
      </c>
      <c r="L106" s="27" t="s">
        <v>838</v>
      </c>
      <c r="M106" s="27" t="s">
        <v>834</v>
      </c>
      <c r="N106" s="27" t="s">
        <v>835</v>
      </c>
      <c r="O106" s="27" t="s">
        <v>836</v>
      </c>
      <c r="P106" s="27">
        <v>143</v>
      </c>
      <c r="Q106" s="27" t="s">
        <v>837</v>
      </c>
    </row>
    <row r="107" spans="1:17" x14ac:dyDescent="0.25">
      <c r="A107" s="27" t="s">
        <v>839</v>
      </c>
      <c r="B107" s="27" t="s">
        <v>726</v>
      </c>
      <c r="C107" s="27" t="s">
        <v>166</v>
      </c>
      <c r="D107" s="27">
        <v>13</v>
      </c>
      <c r="E107" s="27" t="s">
        <v>840</v>
      </c>
      <c r="F107" s="27" t="str">
        <f t="shared" si="1"/>
        <v>Lawrence, John  (13)</v>
      </c>
      <c r="L107" s="27" t="s">
        <v>841</v>
      </c>
      <c r="M107" s="27" t="s">
        <v>839</v>
      </c>
      <c r="N107" s="27" t="s">
        <v>726</v>
      </c>
      <c r="O107" s="27" t="s">
        <v>166</v>
      </c>
      <c r="P107" s="27">
        <v>13</v>
      </c>
      <c r="Q107" s="27" t="s">
        <v>840</v>
      </c>
    </row>
    <row r="108" spans="1:17" x14ac:dyDescent="0.25">
      <c r="A108" s="27" t="s">
        <v>842</v>
      </c>
      <c r="B108" s="27" t="s">
        <v>611</v>
      </c>
      <c r="C108" s="27" t="s">
        <v>843</v>
      </c>
      <c r="D108" s="27">
        <v>109</v>
      </c>
      <c r="E108" s="27" t="s">
        <v>844</v>
      </c>
      <c r="F108" s="27" t="str">
        <f t="shared" si="1"/>
        <v>Leadbeter, Robert  (109)</v>
      </c>
      <c r="L108" s="27" t="s">
        <v>845</v>
      </c>
      <c r="M108" s="27" t="s">
        <v>842</v>
      </c>
      <c r="N108" s="27" t="s">
        <v>611</v>
      </c>
      <c r="O108" s="27" t="s">
        <v>843</v>
      </c>
      <c r="P108" s="27">
        <v>109</v>
      </c>
      <c r="Q108" s="27" t="s">
        <v>844</v>
      </c>
    </row>
    <row r="109" spans="1:17" x14ac:dyDescent="0.25">
      <c r="A109" s="27" t="s">
        <v>846</v>
      </c>
      <c r="B109" s="27" t="s">
        <v>847</v>
      </c>
      <c r="C109" s="27" t="s">
        <v>848</v>
      </c>
      <c r="D109" s="27">
        <v>131</v>
      </c>
      <c r="E109" s="27" t="s">
        <v>849</v>
      </c>
      <c r="F109" s="27" t="str">
        <f t="shared" si="1"/>
        <v>Mackenzie, Milou (131)</v>
      </c>
      <c r="L109" s="27" t="s">
        <v>850</v>
      </c>
      <c r="M109" s="27" t="s">
        <v>846</v>
      </c>
      <c r="N109" s="27" t="s">
        <v>847</v>
      </c>
      <c r="O109" s="27" t="s">
        <v>848</v>
      </c>
      <c r="P109" s="27">
        <v>131</v>
      </c>
      <c r="Q109" s="27" t="s">
        <v>849</v>
      </c>
    </row>
    <row r="110" spans="1:17" x14ac:dyDescent="0.25">
      <c r="A110" s="27" t="s">
        <v>851</v>
      </c>
      <c r="B110" s="27" t="s">
        <v>852</v>
      </c>
      <c r="C110" s="27" t="s">
        <v>853</v>
      </c>
      <c r="D110" s="27">
        <v>115</v>
      </c>
      <c r="E110" s="27" t="s">
        <v>854</v>
      </c>
      <c r="F110" s="27" t="str">
        <f t="shared" si="1"/>
        <v>Madden, Maureen (115)</v>
      </c>
      <c r="L110" s="27" t="s">
        <v>855</v>
      </c>
      <c r="M110" s="27" t="s">
        <v>851</v>
      </c>
      <c r="N110" s="27" t="s">
        <v>852</v>
      </c>
      <c r="O110" s="27" t="s">
        <v>853</v>
      </c>
      <c r="P110" s="27">
        <v>115</v>
      </c>
      <c r="Q110" s="27" t="s">
        <v>854</v>
      </c>
    </row>
    <row r="111" spans="1:17" x14ac:dyDescent="0.25">
      <c r="A111" s="27" t="s">
        <v>856</v>
      </c>
      <c r="B111" s="27" t="s">
        <v>541</v>
      </c>
      <c r="C111" s="27" t="s">
        <v>857</v>
      </c>
      <c r="D111" s="27">
        <v>104</v>
      </c>
      <c r="E111" s="27" t="s">
        <v>858</v>
      </c>
      <c r="F111" s="27" t="str">
        <f t="shared" si="1"/>
        <v>Madsen, David (104)</v>
      </c>
      <c r="L111" s="27" t="s">
        <v>859</v>
      </c>
      <c r="M111" s="27" t="s">
        <v>856</v>
      </c>
      <c r="N111" s="27" t="s">
        <v>541</v>
      </c>
      <c r="O111" s="27" t="s">
        <v>857</v>
      </c>
      <c r="P111" s="27">
        <v>104</v>
      </c>
      <c r="Q111" s="27" t="s">
        <v>858</v>
      </c>
    </row>
    <row r="112" spans="1:17" x14ac:dyDescent="0.25">
      <c r="A112" s="27" t="s">
        <v>860</v>
      </c>
      <c r="B112" s="27" t="s">
        <v>861</v>
      </c>
      <c r="C112" s="27" t="s">
        <v>862</v>
      </c>
      <c r="D112" s="27">
        <v>60</v>
      </c>
      <c r="E112" s="27" t="s">
        <v>863</v>
      </c>
      <c r="F112" s="27" t="str">
        <f t="shared" si="1"/>
        <v>Major, Abby (60)</v>
      </c>
      <c r="L112" s="27" t="s">
        <v>864</v>
      </c>
      <c r="M112" s="27" t="s">
        <v>860</v>
      </c>
      <c r="N112" s="27" t="s">
        <v>861</v>
      </c>
      <c r="O112" s="27" t="s">
        <v>862</v>
      </c>
      <c r="P112" s="27">
        <v>60</v>
      </c>
      <c r="Q112" s="27" t="s">
        <v>863</v>
      </c>
    </row>
    <row r="113" spans="1:17" x14ac:dyDescent="0.25">
      <c r="A113" s="27" t="s">
        <v>865</v>
      </c>
      <c r="B113" s="27" t="s">
        <v>866</v>
      </c>
      <c r="C113" s="27" t="s">
        <v>867</v>
      </c>
      <c r="D113" s="27">
        <v>183</v>
      </c>
      <c r="E113" s="27" t="s">
        <v>868</v>
      </c>
      <c r="F113" s="27" t="str">
        <f t="shared" si="1"/>
        <v>Mako, Zachary (183)</v>
      </c>
      <c r="L113" s="27" t="s">
        <v>869</v>
      </c>
      <c r="M113" s="27" t="s">
        <v>865</v>
      </c>
      <c r="N113" s="27" t="s">
        <v>866</v>
      </c>
      <c r="O113" s="27" t="s">
        <v>867</v>
      </c>
      <c r="P113" s="27">
        <v>183</v>
      </c>
      <c r="Q113" s="27" t="s">
        <v>868</v>
      </c>
    </row>
    <row r="114" spans="1:17" x14ac:dyDescent="0.25">
      <c r="A114" s="27" t="s">
        <v>870</v>
      </c>
      <c r="B114" s="27" t="s">
        <v>871</v>
      </c>
      <c r="C114" s="27" t="s">
        <v>872</v>
      </c>
      <c r="D114" s="27">
        <v>53</v>
      </c>
      <c r="E114" s="27" t="s">
        <v>873</v>
      </c>
      <c r="F114" s="27" t="str">
        <f t="shared" si="1"/>
        <v>Malagari, Steve (53)</v>
      </c>
      <c r="L114" s="27" t="s">
        <v>874</v>
      </c>
      <c r="M114" s="27" t="s">
        <v>870</v>
      </c>
      <c r="N114" s="27" t="s">
        <v>871</v>
      </c>
      <c r="O114" s="27" t="s">
        <v>872</v>
      </c>
      <c r="P114" s="27">
        <v>53</v>
      </c>
      <c r="Q114" s="27" t="s">
        <v>873</v>
      </c>
    </row>
    <row r="115" spans="1:17" x14ac:dyDescent="0.25">
      <c r="A115" s="27" t="s">
        <v>875</v>
      </c>
      <c r="B115" s="27" t="s">
        <v>541</v>
      </c>
      <c r="C115" s="27" t="s">
        <v>876</v>
      </c>
      <c r="D115" s="27">
        <v>130</v>
      </c>
      <c r="E115" s="27" t="s">
        <v>877</v>
      </c>
      <c r="F115" s="27" t="str">
        <f t="shared" si="1"/>
        <v>Maloney, David (130)</v>
      </c>
      <c r="L115" s="27" t="s">
        <v>878</v>
      </c>
      <c r="M115" s="27" t="s">
        <v>875</v>
      </c>
      <c r="N115" s="27" t="s">
        <v>541</v>
      </c>
      <c r="O115" s="27" t="s">
        <v>876</v>
      </c>
      <c r="P115" s="27">
        <v>130</v>
      </c>
      <c r="Q115" s="27" t="s">
        <v>877</v>
      </c>
    </row>
    <row r="116" spans="1:17" x14ac:dyDescent="0.25">
      <c r="A116" s="27" t="s">
        <v>879</v>
      </c>
      <c r="B116" s="27" t="s">
        <v>880</v>
      </c>
      <c r="C116" s="27" t="s">
        <v>881</v>
      </c>
      <c r="D116" s="27">
        <v>178</v>
      </c>
      <c r="E116" s="27" t="s">
        <v>882</v>
      </c>
      <c r="F116" s="27" t="str">
        <f t="shared" si="1"/>
        <v>Marcell, Kristin  (178)</v>
      </c>
      <c r="L116" s="27" t="s">
        <v>883</v>
      </c>
      <c r="M116" s="27" t="s">
        <v>879</v>
      </c>
      <c r="N116" s="27" t="s">
        <v>880</v>
      </c>
      <c r="O116" s="27" t="s">
        <v>881</v>
      </c>
      <c r="P116" s="27">
        <v>178</v>
      </c>
      <c r="Q116" s="27" t="s">
        <v>882</v>
      </c>
    </row>
    <row r="117" spans="1:17" x14ac:dyDescent="0.25">
      <c r="A117" s="27" t="s">
        <v>884</v>
      </c>
      <c r="B117" s="27" t="s">
        <v>885</v>
      </c>
      <c r="C117" s="27" t="s">
        <v>886</v>
      </c>
      <c r="D117" s="27">
        <v>25</v>
      </c>
      <c r="E117" s="27" t="s">
        <v>887</v>
      </c>
      <c r="F117" s="27" t="str">
        <f t="shared" si="1"/>
        <v>Markosek, Brandon (25)</v>
      </c>
      <c r="L117" s="27" t="s">
        <v>888</v>
      </c>
      <c r="M117" s="27" t="s">
        <v>884</v>
      </c>
      <c r="N117" s="27" t="s">
        <v>885</v>
      </c>
      <c r="O117" s="27" t="s">
        <v>886</v>
      </c>
      <c r="P117" s="27">
        <v>25</v>
      </c>
      <c r="Q117" s="27" t="s">
        <v>887</v>
      </c>
    </row>
    <row r="118" spans="1:17" x14ac:dyDescent="0.25">
      <c r="A118" s="27" t="s">
        <v>889</v>
      </c>
      <c r="B118" s="27" t="s">
        <v>611</v>
      </c>
      <c r="C118" s="27" t="s">
        <v>890</v>
      </c>
      <c r="D118" s="27">
        <v>16</v>
      </c>
      <c r="E118" s="27" t="s">
        <v>891</v>
      </c>
      <c r="F118" s="27" t="str">
        <f t="shared" si="1"/>
        <v>Matzie, Robert  (16)</v>
      </c>
      <c r="L118" s="27" t="s">
        <v>892</v>
      </c>
      <c r="M118" s="27" t="s">
        <v>889</v>
      </c>
      <c r="N118" s="27" t="s">
        <v>611</v>
      </c>
      <c r="O118" s="27" t="s">
        <v>890</v>
      </c>
      <c r="P118" s="27">
        <v>16</v>
      </c>
      <c r="Q118" s="27" t="s">
        <v>891</v>
      </c>
    </row>
    <row r="119" spans="1:17" x14ac:dyDescent="0.25">
      <c r="A119" s="27" t="s">
        <v>893</v>
      </c>
      <c r="B119" s="27" t="s">
        <v>894</v>
      </c>
      <c r="C119" s="27" t="s">
        <v>895</v>
      </c>
      <c r="D119" s="27">
        <v>24</v>
      </c>
      <c r="E119" s="27" t="s">
        <v>896</v>
      </c>
      <c r="F119" s="27" t="str">
        <f t="shared" si="1"/>
        <v>Mayes, La'Tasha (24)</v>
      </c>
      <c r="L119" s="27" t="s">
        <v>897</v>
      </c>
      <c r="M119" s="27" t="s">
        <v>893</v>
      </c>
      <c r="N119" s="27" t="s">
        <v>894</v>
      </c>
      <c r="O119" s="27" t="s">
        <v>895</v>
      </c>
      <c r="P119" s="27">
        <v>24</v>
      </c>
      <c r="Q119" s="27" t="s">
        <v>896</v>
      </c>
    </row>
    <row r="120" spans="1:17" x14ac:dyDescent="0.25">
      <c r="A120" s="27" t="s">
        <v>898</v>
      </c>
      <c r="B120" s="27" t="s">
        <v>472</v>
      </c>
      <c r="C120" s="27" t="s">
        <v>899</v>
      </c>
      <c r="D120" s="27">
        <v>32</v>
      </c>
      <c r="E120" s="27" t="s">
        <v>900</v>
      </c>
      <c r="F120" s="27" t="str">
        <f t="shared" si="1"/>
        <v>McAndrew, Joe (32)</v>
      </c>
      <c r="L120" s="27" t="s">
        <v>901</v>
      </c>
      <c r="M120" s="27" t="s">
        <v>898</v>
      </c>
      <c r="N120" s="27" t="s">
        <v>472</v>
      </c>
      <c r="O120" s="27" t="s">
        <v>899</v>
      </c>
      <c r="P120" s="27">
        <v>32</v>
      </c>
      <c r="Q120" s="27" t="s">
        <v>900</v>
      </c>
    </row>
    <row r="121" spans="1:17" x14ac:dyDescent="0.25">
      <c r="A121" s="27" t="s">
        <v>902</v>
      </c>
      <c r="B121" s="27" t="s">
        <v>903</v>
      </c>
      <c r="C121" s="27" t="s">
        <v>904</v>
      </c>
      <c r="D121" s="27">
        <v>191</v>
      </c>
      <c r="E121" s="27" t="s">
        <v>905</v>
      </c>
      <c r="F121" s="27" t="str">
        <f t="shared" si="1"/>
        <v>McClinton, Joanna (191)</v>
      </c>
      <c r="L121" s="27" t="s">
        <v>906</v>
      </c>
      <c r="M121" s="27" t="s">
        <v>902</v>
      </c>
      <c r="N121" s="27" t="s">
        <v>903</v>
      </c>
      <c r="O121" s="27" t="s">
        <v>904</v>
      </c>
      <c r="P121" s="27">
        <v>191</v>
      </c>
      <c r="Q121" s="27" t="s">
        <v>905</v>
      </c>
    </row>
    <row r="122" spans="1:17" x14ac:dyDescent="0.25">
      <c r="A122" s="27" t="s">
        <v>907</v>
      </c>
      <c r="B122" s="27" t="s">
        <v>908</v>
      </c>
      <c r="C122" s="27" t="s">
        <v>909</v>
      </c>
      <c r="D122" s="27">
        <v>133</v>
      </c>
      <c r="E122" s="27" t="s">
        <v>910</v>
      </c>
      <c r="F122" s="27" t="str">
        <f t="shared" si="1"/>
        <v>McNeill, Jeanne (133)</v>
      </c>
      <c r="L122" s="27" t="s">
        <v>911</v>
      </c>
      <c r="M122" s="27" t="s">
        <v>907</v>
      </c>
      <c r="N122" s="27" t="s">
        <v>908</v>
      </c>
      <c r="O122" s="27" t="s">
        <v>909</v>
      </c>
      <c r="P122" s="27">
        <v>133</v>
      </c>
      <c r="Q122" s="27" t="s">
        <v>910</v>
      </c>
    </row>
    <row r="123" spans="1:17" x14ac:dyDescent="0.25">
      <c r="A123" s="27" t="s">
        <v>912</v>
      </c>
      <c r="B123" s="27" t="s">
        <v>825</v>
      </c>
      <c r="C123" s="27" t="s">
        <v>913</v>
      </c>
      <c r="D123" s="27">
        <v>106</v>
      </c>
      <c r="E123" s="27" t="s">
        <v>914</v>
      </c>
      <c r="F123" s="27" t="str">
        <f t="shared" si="1"/>
        <v>Mehaffie, Thomas (106)</v>
      </c>
      <c r="L123" s="27" t="s">
        <v>915</v>
      </c>
      <c r="M123" s="27" t="s">
        <v>912</v>
      </c>
      <c r="N123" s="27" t="s">
        <v>825</v>
      </c>
      <c r="O123" s="27" t="s">
        <v>913</v>
      </c>
      <c r="P123" s="27">
        <v>106</v>
      </c>
      <c r="Q123" s="27" t="s">
        <v>914</v>
      </c>
    </row>
    <row r="124" spans="1:17" x14ac:dyDescent="0.25">
      <c r="A124" s="27" t="s">
        <v>916</v>
      </c>
      <c r="B124" s="27" t="s">
        <v>917</v>
      </c>
      <c r="C124" s="27" t="s">
        <v>918</v>
      </c>
      <c r="D124" s="27">
        <v>97</v>
      </c>
      <c r="E124" s="27" t="s">
        <v>919</v>
      </c>
      <c r="F124" s="27" t="str">
        <f t="shared" si="1"/>
        <v>Mentzer, Steven (97)</v>
      </c>
      <c r="L124" s="27" t="s">
        <v>920</v>
      </c>
      <c r="M124" s="27" t="s">
        <v>916</v>
      </c>
      <c r="N124" s="27" t="s">
        <v>917</v>
      </c>
      <c r="O124" s="27" t="s">
        <v>918</v>
      </c>
      <c r="P124" s="27">
        <v>97</v>
      </c>
      <c r="Q124" s="27" t="s">
        <v>919</v>
      </c>
    </row>
    <row r="125" spans="1:17" x14ac:dyDescent="0.25">
      <c r="A125" s="27" t="s">
        <v>921</v>
      </c>
      <c r="B125" s="27" t="s">
        <v>611</v>
      </c>
      <c r="C125" s="27" t="s">
        <v>922</v>
      </c>
      <c r="D125" s="27">
        <v>2</v>
      </c>
      <c r="E125" s="27" t="s">
        <v>923</v>
      </c>
      <c r="F125" s="27" t="str">
        <f t="shared" si="1"/>
        <v>Merski, Robert  (2)</v>
      </c>
      <c r="L125" s="27" t="s">
        <v>924</v>
      </c>
      <c r="M125" s="27" t="s">
        <v>921</v>
      </c>
      <c r="N125" s="27" t="s">
        <v>611</v>
      </c>
      <c r="O125" s="27" t="s">
        <v>922</v>
      </c>
      <c r="P125" s="27">
        <v>2</v>
      </c>
      <c r="Q125" s="27" t="s">
        <v>923</v>
      </c>
    </row>
    <row r="126" spans="1:17" x14ac:dyDescent="0.25">
      <c r="A126" s="27" t="s">
        <v>925</v>
      </c>
      <c r="B126" s="27" t="s">
        <v>926</v>
      </c>
      <c r="C126" s="27" t="s">
        <v>927</v>
      </c>
      <c r="D126" s="27">
        <v>69</v>
      </c>
      <c r="E126" s="27" t="s">
        <v>928</v>
      </c>
      <c r="F126" s="27" t="str">
        <f t="shared" si="1"/>
        <v>Metzgar, Carl (69)</v>
      </c>
      <c r="L126" s="27" t="s">
        <v>929</v>
      </c>
      <c r="M126" s="27" t="s">
        <v>925</v>
      </c>
      <c r="N126" s="27" t="s">
        <v>926</v>
      </c>
      <c r="O126" s="27" t="s">
        <v>927</v>
      </c>
      <c r="P126" s="27">
        <v>69</v>
      </c>
      <c r="Q126" s="27" t="s">
        <v>928</v>
      </c>
    </row>
    <row r="127" spans="1:17" x14ac:dyDescent="0.25">
      <c r="A127" s="27" t="s">
        <v>930</v>
      </c>
      <c r="B127" s="27" t="s">
        <v>931</v>
      </c>
      <c r="C127" s="27" t="s">
        <v>932</v>
      </c>
      <c r="D127" s="27">
        <v>40</v>
      </c>
      <c r="E127" s="27" t="s">
        <v>933</v>
      </c>
      <c r="F127" s="27" t="str">
        <f t="shared" si="1"/>
        <v>Mihalek, Natalie (40)</v>
      </c>
      <c r="L127" s="27" t="s">
        <v>934</v>
      </c>
      <c r="M127" s="27" t="s">
        <v>930</v>
      </c>
      <c r="N127" s="27" t="s">
        <v>931</v>
      </c>
      <c r="O127" s="27" t="s">
        <v>932</v>
      </c>
      <c r="P127" s="27">
        <v>40</v>
      </c>
      <c r="Q127" s="27" t="s">
        <v>933</v>
      </c>
    </row>
    <row r="128" spans="1:17" x14ac:dyDescent="0.25">
      <c r="A128" s="27" t="s">
        <v>935</v>
      </c>
      <c r="B128" s="27" t="s">
        <v>936</v>
      </c>
      <c r="C128" s="27" t="s">
        <v>937</v>
      </c>
      <c r="D128" s="27">
        <v>41</v>
      </c>
      <c r="E128" s="27" t="s">
        <v>938</v>
      </c>
      <c r="F128" s="27" t="str">
        <f t="shared" si="1"/>
        <v>Miller, Brett (41)</v>
      </c>
      <c r="L128" s="27" t="s">
        <v>939</v>
      </c>
      <c r="M128" s="27" t="s">
        <v>935</v>
      </c>
      <c r="N128" s="27" t="s">
        <v>936</v>
      </c>
      <c r="O128" s="27" t="s">
        <v>937</v>
      </c>
      <c r="P128" s="27">
        <v>41</v>
      </c>
      <c r="Q128" s="27" t="s">
        <v>938</v>
      </c>
    </row>
    <row r="129" spans="1:17" x14ac:dyDescent="0.25">
      <c r="A129" s="27" t="s">
        <v>940</v>
      </c>
      <c r="B129" s="27" t="s">
        <v>536</v>
      </c>
      <c r="C129" s="27" t="s">
        <v>937</v>
      </c>
      <c r="D129" s="27">
        <v>42</v>
      </c>
      <c r="E129" s="27" t="s">
        <v>941</v>
      </c>
      <c r="F129" s="27" t="str">
        <f t="shared" si="1"/>
        <v>Miller, Daniel (42)</v>
      </c>
      <c r="L129" s="27" t="s">
        <v>942</v>
      </c>
      <c r="M129" s="27" t="s">
        <v>940</v>
      </c>
      <c r="N129" s="27" t="s">
        <v>536</v>
      </c>
      <c r="O129" s="27" t="s">
        <v>937</v>
      </c>
      <c r="P129" s="27">
        <v>42</v>
      </c>
      <c r="Q129" s="27" t="s">
        <v>941</v>
      </c>
    </row>
    <row r="130" spans="1:17" x14ac:dyDescent="0.25">
      <c r="A130" s="27" t="s">
        <v>943</v>
      </c>
      <c r="B130" s="27" t="s">
        <v>944</v>
      </c>
      <c r="C130" s="27" t="s">
        <v>945</v>
      </c>
      <c r="D130" s="27">
        <v>91</v>
      </c>
      <c r="E130" s="27" t="s">
        <v>946</v>
      </c>
      <c r="F130" s="27" t="str">
        <f t="shared" ref="F130:F193" si="2">CONCATENATE(C130,", ",B130," (",D130,")")</f>
        <v>Moul, Dan (91)</v>
      </c>
      <c r="L130" s="27" t="s">
        <v>947</v>
      </c>
      <c r="M130" s="27" t="s">
        <v>943</v>
      </c>
      <c r="N130" s="27" t="s">
        <v>944</v>
      </c>
      <c r="O130" s="27" t="s">
        <v>945</v>
      </c>
      <c r="P130" s="27">
        <v>91</v>
      </c>
      <c r="Q130" s="27" t="s">
        <v>946</v>
      </c>
    </row>
    <row r="131" spans="1:17" x14ac:dyDescent="0.25">
      <c r="A131" s="27" t="s">
        <v>948</v>
      </c>
      <c r="B131" s="27" t="s">
        <v>556</v>
      </c>
      <c r="C131" s="27" t="s">
        <v>949</v>
      </c>
      <c r="D131" s="27">
        <v>112</v>
      </c>
      <c r="E131" s="27" t="s">
        <v>950</v>
      </c>
      <c r="F131" s="27" t="str">
        <f t="shared" si="2"/>
        <v>Mullins, Kyle (112)</v>
      </c>
      <c r="L131" s="27" t="s">
        <v>951</v>
      </c>
      <c r="M131" s="27" t="s">
        <v>948</v>
      </c>
      <c r="N131" s="27" t="s">
        <v>556</v>
      </c>
      <c r="O131" s="27" t="s">
        <v>949</v>
      </c>
      <c r="P131" s="27">
        <v>112</v>
      </c>
      <c r="Q131" s="27" t="s">
        <v>950</v>
      </c>
    </row>
    <row r="132" spans="1:17" x14ac:dyDescent="0.25">
      <c r="A132" s="27" t="s">
        <v>952</v>
      </c>
      <c r="B132" s="27" t="s">
        <v>953</v>
      </c>
      <c r="C132" s="27" t="s">
        <v>954</v>
      </c>
      <c r="D132" s="27">
        <v>144</v>
      </c>
      <c r="E132" s="27" t="s">
        <v>955</v>
      </c>
      <c r="F132" s="27" t="str">
        <f t="shared" si="2"/>
        <v>Munroe, Brian (144)</v>
      </c>
      <c r="L132" s="27" t="s">
        <v>956</v>
      </c>
      <c r="M132" s="27" t="s">
        <v>952</v>
      </c>
      <c r="N132" s="27" t="s">
        <v>953</v>
      </c>
      <c r="O132" s="27" t="s">
        <v>954</v>
      </c>
      <c r="P132" s="27">
        <v>144</v>
      </c>
      <c r="Q132" s="27" t="s">
        <v>955</v>
      </c>
    </row>
    <row r="133" spans="1:17" x14ac:dyDescent="0.25">
      <c r="A133" s="27" t="s">
        <v>957</v>
      </c>
      <c r="B133" s="27" t="s">
        <v>958</v>
      </c>
      <c r="C133" s="27" t="s">
        <v>959</v>
      </c>
      <c r="D133" s="27">
        <v>11</v>
      </c>
      <c r="E133" s="27" t="s">
        <v>960</v>
      </c>
      <c r="F133" s="27" t="str">
        <f t="shared" si="2"/>
        <v>Mustello, Marci (11)</v>
      </c>
      <c r="L133" s="27" t="s">
        <v>961</v>
      </c>
      <c r="M133" s="27" t="s">
        <v>957</v>
      </c>
      <c r="N133" s="27" t="s">
        <v>958</v>
      </c>
      <c r="O133" s="27" t="s">
        <v>959</v>
      </c>
      <c r="P133" s="27">
        <v>11</v>
      </c>
      <c r="Q133" s="27" t="s">
        <v>960</v>
      </c>
    </row>
    <row r="134" spans="1:17" x14ac:dyDescent="0.25">
      <c r="A134" s="27" t="s">
        <v>962</v>
      </c>
      <c r="B134" s="27" t="s">
        <v>963</v>
      </c>
      <c r="C134" s="27" t="s">
        <v>964</v>
      </c>
      <c r="D134" s="27">
        <v>174</v>
      </c>
      <c r="E134" s="27" t="s">
        <v>965</v>
      </c>
      <c r="F134" s="27" t="str">
        <f t="shared" si="2"/>
        <v>Neilson, Ed (174)</v>
      </c>
      <c r="L134" s="27" t="s">
        <v>966</v>
      </c>
      <c r="M134" s="27" t="s">
        <v>962</v>
      </c>
      <c r="N134" s="27" t="s">
        <v>963</v>
      </c>
      <c r="O134" s="27" t="s">
        <v>964</v>
      </c>
      <c r="P134" s="27">
        <v>174</v>
      </c>
      <c r="Q134" s="27" t="s">
        <v>965</v>
      </c>
    </row>
    <row r="135" spans="1:17" x14ac:dyDescent="0.25">
      <c r="A135" s="27" t="s">
        <v>967</v>
      </c>
      <c r="B135" s="27" t="s">
        <v>511</v>
      </c>
      <c r="C135" s="27" t="s">
        <v>968</v>
      </c>
      <c r="D135" s="27">
        <v>57</v>
      </c>
      <c r="E135" s="27" t="s">
        <v>969</v>
      </c>
      <c r="F135" s="27" t="str">
        <f t="shared" si="2"/>
        <v>Nelson, Eric (57)</v>
      </c>
      <c r="L135" s="27" t="s">
        <v>970</v>
      </c>
      <c r="M135" s="27" t="s">
        <v>967</v>
      </c>
      <c r="N135" s="27" t="s">
        <v>511</v>
      </c>
      <c r="O135" s="27" t="s">
        <v>968</v>
      </c>
      <c r="P135" s="27">
        <v>57</v>
      </c>
      <c r="Q135" s="27" t="s">
        <v>969</v>
      </c>
    </row>
    <row r="136" spans="1:17" x14ac:dyDescent="0.25">
      <c r="A136" s="27" t="s">
        <v>971</v>
      </c>
      <c r="B136" s="27" t="s">
        <v>972</v>
      </c>
      <c r="C136" s="27" t="s">
        <v>968</v>
      </c>
      <c r="D136" s="27">
        <v>154</v>
      </c>
      <c r="E136" s="27" t="s">
        <v>973</v>
      </c>
      <c r="F136" s="27" t="str">
        <f t="shared" si="2"/>
        <v>Nelson, Napoleon (154)</v>
      </c>
      <c r="L136" s="27" t="s">
        <v>974</v>
      </c>
      <c r="M136" s="27" t="s">
        <v>971</v>
      </c>
      <c r="N136" s="27" t="s">
        <v>972</v>
      </c>
      <c r="O136" s="27" t="s">
        <v>968</v>
      </c>
      <c r="P136" s="27">
        <v>154</v>
      </c>
      <c r="Q136" s="27" t="s">
        <v>973</v>
      </c>
    </row>
    <row r="137" spans="1:17" x14ac:dyDescent="0.25">
      <c r="A137" s="27" t="s">
        <v>980</v>
      </c>
      <c r="B137" s="27" t="s">
        <v>981</v>
      </c>
      <c r="C137" s="27" t="s">
        <v>982</v>
      </c>
      <c r="D137" s="27">
        <v>139</v>
      </c>
      <c r="E137" s="27" t="s">
        <v>983</v>
      </c>
      <c r="F137" s="27" t="str">
        <f t="shared" si="2"/>
        <v>Olsommer, Jeff (139)</v>
      </c>
      <c r="L137" s="27" t="s">
        <v>979</v>
      </c>
      <c r="M137" s="27" t="s">
        <v>980</v>
      </c>
      <c r="N137" s="27" t="s">
        <v>981</v>
      </c>
      <c r="O137" s="27" t="s">
        <v>982</v>
      </c>
      <c r="P137" s="27">
        <v>139</v>
      </c>
      <c r="Q137" s="27" t="s">
        <v>983</v>
      </c>
    </row>
    <row r="138" spans="1:17" x14ac:dyDescent="0.25">
      <c r="A138" s="27" t="s">
        <v>975</v>
      </c>
      <c r="B138" s="27" t="s">
        <v>976</v>
      </c>
      <c r="C138" s="27" t="s">
        <v>977</v>
      </c>
      <c r="D138" s="27">
        <v>165</v>
      </c>
      <c r="E138" s="27" t="s">
        <v>978</v>
      </c>
      <c r="F138" s="27" t="str">
        <f t="shared" si="2"/>
        <v>O'Mara, Jennifer (165)</v>
      </c>
      <c r="L138" s="27" t="s">
        <v>987</v>
      </c>
      <c r="M138" s="27" t="s">
        <v>975</v>
      </c>
      <c r="N138" s="27" t="s">
        <v>976</v>
      </c>
      <c r="O138" s="27" t="s">
        <v>977</v>
      </c>
      <c r="P138" s="27">
        <v>165</v>
      </c>
      <c r="Q138" s="27" t="s">
        <v>978</v>
      </c>
    </row>
    <row r="139" spans="1:17" x14ac:dyDescent="0.25">
      <c r="A139" s="27" t="s">
        <v>984</v>
      </c>
      <c r="B139" s="27" t="s">
        <v>423</v>
      </c>
      <c r="C139" s="27" t="s">
        <v>985</v>
      </c>
      <c r="D139" s="27">
        <v>48</v>
      </c>
      <c r="E139" s="27" t="s">
        <v>986</v>
      </c>
      <c r="F139" s="27" t="str">
        <f t="shared" si="2"/>
        <v>O'Neal, Tim (48)</v>
      </c>
      <c r="L139" s="27" t="s">
        <v>988</v>
      </c>
      <c r="M139" s="27" t="s">
        <v>984</v>
      </c>
      <c r="N139" s="27" t="s">
        <v>423</v>
      </c>
      <c r="O139" s="27" t="s">
        <v>985</v>
      </c>
      <c r="P139" s="27">
        <v>48</v>
      </c>
      <c r="Q139" s="27" t="s">
        <v>986</v>
      </c>
    </row>
    <row r="140" spans="1:17" x14ac:dyDescent="0.25">
      <c r="A140" s="27" t="s">
        <v>989</v>
      </c>
      <c r="B140" s="27" t="s">
        <v>526</v>
      </c>
      <c r="C140" s="27" t="s">
        <v>990</v>
      </c>
      <c r="D140" s="27">
        <v>46</v>
      </c>
      <c r="E140" s="27" t="s">
        <v>991</v>
      </c>
      <c r="F140" s="27" t="str">
        <f t="shared" si="2"/>
        <v>Ortitay, Jason (46)</v>
      </c>
      <c r="L140" s="27" t="s">
        <v>992</v>
      </c>
      <c r="M140" s="27" t="s">
        <v>989</v>
      </c>
      <c r="N140" s="27" t="s">
        <v>526</v>
      </c>
      <c r="O140" s="27" t="s">
        <v>990</v>
      </c>
      <c r="P140" s="27">
        <v>46</v>
      </c>
      <c r="Q140" s="27" t="s">
        <v>991</v>
      </c>
    </row>
    <row r="141" spans="1:17" x14ac:dyDescent="0.25">
      <c r="A141" s="27" t="s">
        <v>993</v>
      </c>
      <c r="B141" s="27" t="s">
        <v>994</v>
      </c>
      <c r="C141" s="27" t="s">
        <v>995</v>
      </c>
      <c r="D141" s="27">
        <v>155</v>
      </c>
      <c r="E141" s="27" t="s">
        <v>996</v>
      </c>
      <c r="F141" s="27" t="str">
        <f t="shared" si="2"/>
        <v>Otten, Danielle (155)</v>
      </c>
      <c r="L141" s="27" t="s">
        <v>997</v>
      </c>
      <c r="M141" s="27" t="s">
        <v>993</v>
      </c>
      <c r="N141" s="27" t="s">
        <v>994</v>
      </c>
      <c r="O141" s="27" t="s">
        <v>995</v>
      </c>
      <c r="P141" s="27">
        <v>155</v>
      </c>
      <c r="Q141" s="27" t="s">
        <v>996</v>
      </c>
    </row>
    <row r="142" spans="1:17" x14ac:dyDescent="0.25">
      <c r="A142" s="27" t="s">
        <v>998</v>
      </c>
      <c r="B142" s="27" t="s">
        <v>999</v>
      </c>
      <c r="C142" s="27" t="s">
        <v>1000</v>
      </c>
      <c r="D142" s="27">
        <v>68</v>
      </c>
      <c r="E142" s="27" t="s">
        <v>1001</v>
      </c>
      <c r="F142" s="27" t="str">
        <f t="shared" si="2"/>
        <v>Owlett, Clint (68)</v>
      </c>
      <c r="L142" s="27" t="s">
        <v>1002</v>
      </c>
      <c r="M142" s="27" t="s">
        <v>998</v>
      </c>
      <c r="N142" s="27" t="s">
        <v>999</v>
      </c>
      <c r="O142" s="27" t="s">
        <v>1000</v>
      </c>
      <c r="P142" s="27">
        <v>68</v>
      </c>
      <c r="Q142" s="27" t="s">
        <v>1001</v>
      </c>
    </row>
    <row r="143" spans="1:17" x14ac:dyDescent="0.25">
      <c r="A143" s="27" t="s">
        <v>1003</v>
      </c>
      <c r="B143" s="27" t="s">
        <v>1004</v>
      </c>
      <c r="C143" s="27" t="s">
        <v>1005</v>
      </c>
      <c r="D143" s="27">
        <v>198</v>
      </c>
      <c r="E143" s="27" t="s">
        <v>1006</v>
      </c>
      <c r="F143" s="27" t="str">
        <f t="shared" si="2"/>
        <v>Parker, Darisha (198)</v>
      </c>
      <c r="L143" s="27" t="s">
        <v>1007</v>
      </c>
      <c r="M143" s="27" t="s">
        <v>1003</v>
      </c>
      <c r="N143" s="27" t="s">
        <v>1004</v>
      </c>
      <c r="O143" s="27" t="s">
        <v>1005</v>
      </c>
      <c r="P143" s="27">
        <v>198</v>
      </c>
      <c r="Q143" s="27" t="s">
        <v>1006</v>
      </c>
    </row>
    <row r="144" spans="1:17" x14ac:dyDescent="0.25">
      <c r="A144" s="27" t="s">
        <v>1008</v>
      </c>
      <c r="B144" s="27" t="s">
        <v>1009</v>
      </c>
      <c r="C144" s="27" t="s">
        <v>1010</v>
      </c>
      <c r="D144" s="27">
        <v>121</v>
      </c>
      <c r="E144" s="27" t="s">
        <v>1011</v>
      </c>
      <c r="F144" s="27" t="str">
        <f t="shared" si="2"/>
        <v>Pashinski, Eddie (121)</v>
      </c>
      <c r="L144" s="27" t="s">
        <v>1012</v>
      </c>
      <c r="M144" s="27" t="s">
        <v>1008</v>
      </c>
      <c r="N144" s="27" t="s">
        <v>1009</v>
      </c>
      <c r="O144" s="27" t="s">
        <v>1010</v>
      </c>
      <c r="P144" s="27">
        <v>121</v>
      </c>
      <c r="Q144" s="27" t="s">
        <v>1011</v>
      </c>
    </row>
    <row r="145" spans="1:17" x14ac:dyDescent="0.25">
      <c r="A145" s="27" t="s">
        <v>1013</v>
      </c>
      <c r="B145" s="27" t="s">
        <v>521</v>
      </c>
      <c r="C145" s="27" t="s">
        <v>1014</v>
      </c>
      <c r="D145" s="27">
        <v>110</v>
      </c>
      <c r="E145" s="27" t="s">
        <v>1015</v>
      </c>
      <c r="F145" s="27" t="str">
        <f t="shared" si="2"/>
        <v>Pickett, Tina  (110)</v>
      </c>
      <c r="L145" s="27" t="s">
        <v>1016</v>
      </c>
      <c r="M145" s="27" t="s">
        <v>1013</v>
      </c>
      <c r="N145" s="27" t="s">
        <v>521</v>
      </c>
      <c r="O145" s="27" t="s">
        <v>1014</v>
      </c>
      <c r="P145" s="27">
        <v>110</v>
      </c>
      <c r="Q145" s="27" t="s">
        <v>1015</v>
      </c>
    </row>
    <row r="146" spans="1:17" x14ac:dyDescent="0.25">
      <c r="A146" s="27" t="s">
        <v>1017</v>
      </c>
      <c r="B146" s="27" t="s">
        <v>1018</v>
      </c>
      <c r="C146" s="27" t="s">
        <v>1019</v>
      </c>
      <c r="D146" s="27">
        <v>156</v>
      </c>
      <c r="E146" s="27" t="s">
        <v>1020</v>
      </c>
      <c r="F146" s="27" t="str">
        <f t="shared" si="2"/>
        <v>Pielli, Christopher (156)</v>
      </c>
      <c r="L146" s="27" t="s">
        <v>1021</v>
      </c>
      <c r="M146" s="27" t="s">
        <v>1017</v>
      </c>
      <c r="N146" s="27" t="s">
        <v>1018</v>
      </c>
      <c r="O146" s="27" t="s">
        <v>1019</v>
      </c>
      <c r="P146" s="27">
        <v>156</v>
      </c>
      <c r="Q146" s="27" t="s">
        <v>1020</v>
      </c>
    </row>
    <row r="147" spans="1:17" x14ac:dyDescent="0.25">
      <c r="A147" s="27" t="s">
        <v>1022</v>
      </c>
      <c r="B147" s="27" t="s">
        <v>1023</v>
      </c>
      <c r="C147" s="27" t="s">
        <v>1024</v>
      </c>
      <c r="D147" s="27">
        <v>21</v>
      </c>
      <c r="E147" s="27" t="s">
        <v>1025</v>
      </c>
      <c r="F147" s="27" t="str">
        <f t="shared" si="2"/>
        <v>Powell, Lindsay (21)</v>
      </c>
      <c r="L147" s="27" t="s">
        <v>1026</v>
      </c>
      <c r="M147" s="27" t="s">
        <v>1022</v>
      </c>
      <c r="N147" s="27" t="s">
        <v>1023</v>
      </c>
      <c r="O147" s="27" t="s">
        <v>1024</v>
      </c>
      <c r="P147" s="27">
        <v>21</v>
      </c>
      <c r="Q147" s="27" t="s">
        <v>1025</v>
      </c>
    </row>
    <row r="148" spans="1:17" x14ac:dyDescent="0.25">
      <c r="A148" s="27" t="s">
        <v>1027</v>
      </c>
      <c r="B148" s="27" t="s">
        <v>1028</v>
      </c>
      <c r="C148" s="27" t="s">
        <v>1029</v>
      </c>
      <c r="D148" s="27">
        <v>189</v>
      </c>
      <c r="E148" s="27" t="s">
        <v>1030</v>
      </c>
      <c r="F148" s="27" t="str">
        <f t="shared" si="2"/>
        <v>Probst, Tarah (189)</v>
      </c>
      <c r="L148" s="27" t="s">
        <v>1031</v>
      </c>
      <c r="M148" s="27" t="s">
        <v>1027</v>
      </c>
      <c r="N148" s="27" t="s">
        <v>1028</v>
      </c>
      <c r="O148" s="27" t="s">
        <v>1029</v>
      </c>
      <c r="P148" s="27">
        <v>189</v>
      </c>
      <c r="Q148" s="27" t="s">
        <v>1030</v>
      </c>
    </row>
    <row r="149" spans="1:17" x14ac:dyDescent="0.25">
      <c r="A149" s="27" t="s">
        <v>1032</v>
      </c>
      <c r="B149" s="27" t="s">
        <v>1033</v>
      </c>
      <c r="C149" s="27" t="s">
        <v>1034</v>
      </c>
      <c r="D149" s="27">
        <v>140</v>
      </c>
      <c r="E149" s="27" t="s">
        <v>1035</v>
      </c>
      <c r="F149" s="27" t="str">
        <f t="shared" si="2"/>
        <v>Prokopiak, Jim  (140)</v>
      </c>
      <c r="L149" s="27" t="s">
        <v>1036</v>
      </c>
      <c r="M149" s="27" t="s">
        <v>1032</v>
      </c>
      <c r="N149" s="27" t="s">
        <v>1033</v>
      </c>
      <c r="O149" s="27" t="s">
        <v>1034</v>
      </c>
      <c r="P149" s="27">
        <v>140</v>
      </c>
      <c r="Q149" s="27" t="s">
        <v>1035</v>
      </c>
    </row>
    <row r="150" spans="1:17" x14ac:dyDescent="0.25">
      <c r="A150" s="27" t="s">
        <v>1037</v>
      </c>
      <c r="B150" s="27" t="s">
        <v>1038</v>
      </c>
      <c r="C150" s="27" t="s">
        <v>1039</v>
      </c>
      <c r="D150" s="27">
        <v>120</v>
      </c>
      <c r="E150" s="27" t="s">
        <v>1040</v>
      </c>
      <c r="F150" s="27" t="str">
        <f t="shared" si="2"/>
        <v>Pugh, Brenda (120)</v>
      </c>
      <c r="L150" s="27" t="s">
        <v>1041</v>
      </c>
      <c r="M150" s="27" t="s">
        <v>1037</v>
      </c>
      <c r="N150" s="27" t="s">
        <v>1038</v>
      </c>
      <c r="O150" s="27" t="s">
        <v>1039</v>
      </c>
      <c r="P150" s="27">
        <v>120</v>
      </c>
      <c r="Q150" s="27" t="s">
        <v>1040</v>
      </c>
    </row>
    <row r="151" spans="1:17" x14ac:dyDescent="0.25">
      <c r="A151" s="27" t="s">
        <v>1042</v>
      </c>
      <c r="B151" s="27" t="s">
        <v>1018</v>
      </c>
      <c r="C151" s="27" t="s">
        <v>1043</v>
      </c>
      <c r="D151" s="27">
        <v>200</v>
      </c>
      <c r="E151" s="27" t="s">
        <v>1044</v>
      </c>
      <c r="F151" s="27" t="str">
        <f t="shared" si="2"/>
        <v>Rabb, Christopher (200)</v>
      </c>
      <c r="L151" s="27" t="s">
        <v>1045</v>
      </c>
      <c r="M151" s="27" t="s">
        <v>1042</v>
      </c>
      <c r="N151" s="27" t="s">
        <v>1018</v>
      </c>
      <c r="O151" s="27" t="s">
        <v>1043</v>
      </c>
      <c r="P151" s="27">
        <v>200</v>
      </c>
      <c r="Q151" s="27" t="s">
        <v>1044</v>
      </c>
    </row>
    <row r="152" spans="1:17" x14ac:dyDescent="0.25">
      <c r="A152" s="27" t="s">
        <v>1046</v>
      </c>
      <c r="B152" s="27" t="s">
        <v>1047</v>
      </c>
      <c r="C152" s="27" t="s">
        <v>1048</v>
      </c>
      <c r="D152" s="27">
        <v>176</v>
      </c>
      <c r="E152" s="27" t="s">
        <v>1049</v>
      </c>
      <c r="F152" s="27" t="str">
        <f t="shared" si="2"/>
        <v>Rader, Jack (176)</v>
      </c>
      <c r="L152" s="27" t="s">
        <v>1050</v>
      </c>
      <c r="M152" s="27" t="s">
        <v>1046</v>
      </c>
      <c r="N152" s="27" t="s">
        <v>1047</v>
      </c>
      <c r="O152" s="27" t="s">
        <v>1048</v>
      </c>
      <c r="P152" s="27">
        <v>176</v>
      </c>
      <c r="Q152" s="27" t="s">
        <v>1049</v>
      </c>
    </row>
    <row r="153" spans="1:17" x14ac:dyDescent="0.25">
      <c r="A153" s="27" t="s">
        <v>1051</v>
      </c>
      <c r="B153" s="27" t="s">
        <v>1052</v>
      </c>
      <c r="C153" s="27" t="s">
        <v>1053</v>
      </c>
      <c r="D153" s="27">
        <v>65</v>
      </c>
      <c r="E153" s="27" t="s">
        <v>1054</v>
      </c>
      <c r="F153" s="27" t="str">
        <f t="shared" si="2"/>
        <v>Rapp, Kathy (65)</v>
      </c>
      <c r="L153" s="27" t="s">
        <v>1055</v>
      </c>
      <c r="M153" s="27" t="s">
        <v>1051</v>
      </c>
      <c r="N153" s="27" t="s">
        <v>1052</v>
      </c>
      <c r="O153" s="27" t="s">
        <v>1053</v>
      </c>
      <c r="P153" s="27">
        <v>65</v>
      </c>
      <c r="Q153" s="27" t="s">
        <v>1054</v>
      </c>
    </row>
    <row r="154" spans="1:17" x14ac:dyDescent="0.25">
      <c r="A154" s="27" t="s">
        <v>1056</v>
      </c>
      <c r="B154" s="27" t="s">
        <v>953</v>
      </c>
      <c r="C154" s="27" t="s">
        <v>1057</v>
      </c>
      <c r="D154" s="27">
        <v>56</v>
      </c>
      <c r="E154" s="27" t="s">
        <v>1058</v>
      </c>
      <c r="F154" s="27" t="str">
        <f t="shared" si="2"/>
        <v>Rasel, Brian (56)</v>
      </c>
      <c r="L154" s="27" t="s">
        <v>1059</v>
      </c>
      <c r="M154" s="27" t="s">
        <v>1056</v>
      </c>
      <c r="N154" s="27" t="s">
        <v>953</v>
      </c>
      <c r="O154" s="27" t="s">
        <v>1057</v>
      </c>
      <c r="P154" s="27">
        <v>56</v>
      </c>
      <c r="Q154" s="27" t="s">
        <v>1058</v>
      </c>
    </row>
    <row r="155" spans="1:17" x14ac:dyDescent="0.25">
      <c r="A155" s="27" t="s">
        <v>1060</v>
      </c>
      <c r="B155" s="27" t="s">
        <v>1061</v>
      </c>
      <c r="C155" s="27" t="s">
        <v>1062</v>
      </c>
      <c r="D155" s="27">
        <v>90</v>
      </c>
      <c r="E155" s="27" t="s">
        <v>1063</v>
      </c>
      <c r="F155" s="27" t="str">
        <f t="shared" si="2"/>
        <v>Reichard, Chad (90)</v>
      </c>
      <c r="L155" s="27" t="s">
        <v>1064</v>
      </c>
      <c r="M155" s="27" t="s">
        <v>1060</v>
      </c>
      <c r="N155" s="27" t="s">
        <v>1061</v>
      </c>
      <c r="O155" s="27" t="s">
        <v>1062</v>
      </c>
      <c r="P155" s="27">
        <v>90</v>
      </c>
      <c r="Q155" s="27" t="s">
        <v>1063</v>
      </c>
    </row>
    <row r="156" spans="1:17" x14ac:dyDescent="0.25">
      <c r="A156" s="27" t="s">
        <v>1065</v>
      </c>
      <c r="B156" s="27" t="s">
        <v>360</v>
      </c>
      <c r="C156" s="27" t="s">
        <v>1066</v>
      </c>
      <c r="D156" s="27">
        <v>71</v>
      </c>
      <c r="E156" s="27" t="s">
        <v>1067</v>
      </c>
      <c r="F156" s="27" t="str">
        <f t="shared" si="2"/>
        <v>Rigby, James  (71)</v>
      </c>
      <c r="L156" s="27" t="s">
        <v>1068</v>
      </c>
      <c r="M156" s="27" t="s">
        <v>1065</v>
      </c>
      <c r="N156" s="27" t="s">
        <v>360</v>
      </c>
      <c r="O156" s="27" t="s">
        <v>1066</v>
      </c>
      <c r="P156" s="27">
        <v>71</v>
      </c>
      <c r="Q156" s="27" t="s">
        <v>1067</v>
      </c>
    </row>
    <row r="157" spans="1:17" x14ac:dyDescent="0.25">
      <c r="A157" s="27" t="s">
        <v>1069</v>
      </c>
      <c r="B157" s="27" t="s">
        <v>1070</v>
      </c>
      <c r="C157" s="27" t="s">
        <v>1071</v>
      </c>
      <c r="D157" s="27">
        <v>96</v>
      </c>
      <c r="E157" s="27" t="s">
        <v>1072</v>
      </c>
      <c r="F157" s="27" t="str">
        <f t="shared" si="2"/>
        <v>Rivera, Nikki (96)</v>
      </c>
      <c r="L157" s="27" t="s">
        <v>1073</v>
      </c>
      <c r="M157" s="27" t="s">
        <v>1069</v>
      </c>
      <c r="N157" s="27" t="s">
        <v>1070</v>
      </c>
      <c r="O157" s="27" t="s">
        <v>1071</v>
      </c>
      <c r="P157" s="27">
        <v>96</v>
      </c>
      <c r="Q157" s="27" t="s">
        <v>1072</v>
      </c>
    </row>
    <row r="158" spans="1:17" x14ac:dyDescent="0.25">
      <c r="A158" s="27" t="s">
        <v>1074</v>
      </c>
      <c r="B158" s="27" t="s">
        <v>1075</v>
      </c>
      <c r="C158" s="27" t="s">
        <v>1076</v>
      </c>
      <c r="D158" s="27">
        <v>6</v>
      </c>
      <c r="E158" s="27" t="s">
        <v>1077</v>
      </c>
      <c r="F158" s="27" t="str">
        <f t="shared" si="2"/>
        <v>Roae, Brad (6)</v>
      </c>
      <c r="L158" s="27" t="s">
        <v>1078</v>
      </c>
      <c r="M158" s="27" t="s">
        <v>1074</v>
      </c>
      <c r="N158" s="27" t="s">
        <v>1075</v>
      </c>
      <c r="O158" s="27" t="s">
        <v>1076</v>
      </c>
      <c r="P158" s="27">
        <v>6</v>
      </c>
      <c r="Q158" s="27" t="s">
        <v>1077</v>
      </c>
    </row>
    <row r="159" spans="1:17" x14ac:dyDescent="0.25">
      <c r="A159" s="27" t="s">
        <v>1079</v>
      </c>
      <c r="B159" s="27" t="s">
        <v>1080</v>
      </c>
      <c r="C159" s="27" t="s">
        <v>1081</v>
      </c>
      <c r="D159" s="27">
        <v>59</v>
      </c>
      <c r="E159" s="27" t="s">
        <v>1082</v>
      </c>
      <c r="F159" s="27" t="str">
        <f t="shared" si="2"/>
        <v>Rossi, Leslie (59)</v>
      </c>
      <c r="L159" s="27" t="s">
        <v>1083</v>
      </c>
      <c r="M159" s="27" t="s">
        <v>1079</v>
      </c>
      <c r="N159" s="27" t="s">
        <v>1080</v>
      </c>
      <c r="O159" s="27" t="s">
        <v>1081</v>
      </c>
      <c r="P159" s="27">
        <v>59</v>
      </c>
      <c r="Q159" s="27" t="s">
        <v>1082</v>
      </c>
    </row>
    <row r="160" spans="1:17" x14ac:dyDescent="0.25">
      <c r="A160" s="27" t="s">
        <v>1084</v>
      </c>
      <c r="B160" s="27" t="s">
        <v>541</v>
      </c>
      <c r="C160" s="27" t="s">
        <v>1085</v>
      </c>
      <c r="D160" s="27">
        <v>85</v>
      </c>
      <c r="E160" s="27" t="s">
        <v>1086</v>
      </c>
      <c r="F160" s="27" t="str">
        <f t="shared" si="2"/>
        <v>Rowe, David (85)</v>
      </c>
      <c r="L160" s="27" t="s">
        <v>1087</v>
      </c>
      <c r="M160" s="27" t="s">
        <v>1084</v>
      </c>
      <c r="N160" s="27" t="s">
        <v>541</v>
      </c>
      <c r="O160" s="27" t="s">
        <v>1085</v>
      </c>
      <c r="P160" s="27">
        <v>85</v>
      </c>
      <c r="Q160" s="27" t="s">
        <v>1086</v>
      </c>
    </row>
    <row r="161" spans="1:17" x14ac:dyDescent="0.25">
      <c r="A161" s="27" t="s">
        <v>1088</v>
      </c>
      <c r="B161" s="27" t="s">
        <v>1089</v>
      </c>
      <c r="C161" s="27" t="s">
        <v>1090</v>
      </c>
      <c r="D161" s="27">
        <v>126</v>
      </c>
      <c r="E161" s="27" t="s">
        <v>1091</v>
      </c>
      <c r="F161" s="27" t="str">
        <f t="shared" si="2"/>
        <v>Rusnock, Jacklyn (126)</v>
      </c>
      <c r="L161" s="27" t="s">
        <v>1092</v>
      </c>
      <c r="M161" s="27" t="s">
        <v>1088</v>
      </c>
      <c r="N161" s="27" t="s">
        <v>1089</v>
      </c>
      <c r="O161" s="27" t="s">
        <v>1090</v>
      </c>
      <c r="P161" s="27">
        <v>126</v>
      </c>
      <c r="Q161" s="27" t="s">
        <v>1091</v>
      </c>
    </row>
    <row r="162" spans="1:17" x14ac:dyDescent="0.25">
      <c r="A162" s="27" t="s">
        <v>1093</v>
      </c>
      <c r="B162" s="27" t="s">
        <v>1094</v>
      </c>
      <c r="C162" s="27" t="s">
        <v>1095</v>
      </c>
      <c r="D162" s="27">
        <v>119</v>
      </c>
      <c r="E162" s="27" t="s">
        <v>1096</v>
      </c>
      <c r="F162" s="27" t="str">
        <f t="shared" si="2"/>
        <v>Ryncavage, Alex (119)</v>
      </c>
      <c r="L162" s="27" t="s">
        <v>1097</v>
      </c>
      <c r="M162" s="27" t="s">
        <v>1093</v>
      </c>
      <c r="N162" s="27" t="s">
        <v>1094</v>
      </c>
      <c r="O162" s="27" t="s">
        <v>1095</v>
      </c>
      <c r="P162" s="27">
        <v>119</v>
      </c>
      <c r="Q162" s="27" t="s">
        <v>1096</v>
      </c>
    </row>
    <row r="163" spans="1:17" x14ac:dyDescent="0.25">
      <c r="A163" s="27" t="s">
        <v>1098</v>
      </c>
      <c r="B163" s="27" t="s">
        <v>1099</v>
      </c>
      <c r="C163" s="27" t="s">
        <v>1100</v>
      </c>
      <c r="D163" s="27">
        <v>34</v>
      </c>
      <c r="E163" s="27" t="s">
        <v>1101</v>
      </c>
      <c r="F163" s="27" t="str">
        <f t="shared" si="2"/>
        <v>Salisbury, Abigail (34)</v>
      </c>
      <c r="L163" s="27" t="s">
        <v>1102</v>
      </c>
      <c r="M163" s="27" t="s">
        <v>1098</v>
      </c>
      <c r="N163" s="27" t="s">
        <v>1099</v>
      </c>
      <c r="O163" s="27" t="s">
        <v>1100</v>
      </c>
      <c r="P163" s="27">
        <v>34</v>
      </c>
      <c r="Q163" s="27" t="s">
        <v>1101</v>
      </c>
    </row>
    <row r="164" spans="1:17" x14ac:dyDescent="0.25">
      <c r="A164" s="27" t="s">
        <v>1103</v>
      </c>
      <c r="B164" s="27" t="s">
        <v>871</v>
      </c>
      <c r="C164" s="27" t="s">
        <v>1104</v>
      </c>
      <c r="D164" s="27">
        <v>135</v>
      </c>
      <c r="E164" s="27" t="s">
        <v>1105</v>
      </c>
      <c r="F164" s="27" t="str">
        <f t="shared" si="2"/>
        <v>Samuelson, Steve (135)</v>
      </c>
      <c r="L164" s="27" t="s">
        <v>1106</v>
      </c>
      <c r="M164" s="27" t="s">
        <v>1103</v>
      </c>
      <c r="N164" s="27" t="s">
        <v>871</v>
      </c>
      <c r="O164" s="27" t="s">
        <v>1104</v>
      </c>
      <c r="P164" s="27">
        <v>135</v>
      </c>
      <c r="Q164" s="27" t="s">
        <v>1105</v>
      </c>
    </row>
    <row r="165" spans="1:17" x14ac:dyDescent="0.25">
      <c r="A165" s="27" t="s">
        <v>1107</v>
      </c>
      <c r="B165" s="27" t="s">
        <v>1108</v>
      </c>
      <c r="C165" s="27" t="s">
        <v>1109</v>
      </c>
      <c r="D165" s="27">
        <v>153</v>
      </c>
      <c r="E165" s="27" t="s">
        <v>1110</v>
      </c>
      <c r="F165" s="27" t="str">
        <f t="shared" si="2"/>
        <v>Sanchez, Ben (153)</v>
      </c>
      <c r="L165" s="27" t="s">
        <v>1111</v>
      </c>
      <c r="M165" s="27" t="s">
        <v>1107</v>
      </c>
      <c r="N165" s="27" t="s">
        <v>1108</v>
      </c>
      <c r="O165" s="27" t="s">
        <v>1109</v>
      </c>
      <c r="P165" s="27">
        <v>153</v>
      </c>
      <c r="Q165" s="27" t="s">
        <v>1110</v>
      </c>
    </row>
    <row r="166" spans="1:17" x14ac:dyDescent="0.25">
      <c r="A166" s="27" t="s">
        <v>1112</v>
      </c>
      <c r="B166" s="27" t="s">
        <v>1113</v>
      </c>
      <c r="C166" s="27" t="s">
        <v>1114</v>
      </c>
      <c r="D166" s="27">
        <v>158</v>
      </c>
      <c r="E166" s="27" t="s">
        <v>1115</v>
      </c>
      <c r="F166" s="27" t="str">
        <f t="shared" si="2"/>
        <v>Sappey, Christina  (158)</v>
      </c>
      <c r="L166" s="27" t="s">
        <v>1116</v>
      </c>
      <c r="M166" s="27" t="s">
        <v>1112</v>
      </c>
      <c r="N166" s="27" t="s">
        <v>1113</v>
      </c>
      <c r="O166" s="27" t="s">
        <v>1114</v>
      </c>
      <c r="P166" s="27">
        <v>158</v>
      </c>
      <c r="Q166" s="27" t="s">
        <v>1115</v>
      </c>
    </row>
    <row r="167" spans="1:17" x14ac:dyDescent="0.25">
      <c r="A167" s="27" t="s">
        <v>1117</v>
      </c>
      <c r="B167" s="27" t="s">
        <v>1118</v>
      </c>
      <c r="C167" s="27" t="s">
        <v>1119</v>
      </c>
      <c r="D167" s="27">
        <v>147</v>
      </c>
      <c r="E167" s="27" t="s">
        <v>1120</v>
      </c>
      <c r="F167" s="27" t="str">
        <f t="shared" si="2"/>
        <v>Scheuren, Donna Marie (147)</v>
      </c>
      <c r="L167" s="27" t="s">
        <v>1121</v>
      </c>
      <c r="M167" s="27" t="s">
        <v>1117</v>
      </c>
      <c r="N167" s="27" t="s">
        <v>1118</v>
      </c>
      <c r="O167" s="27" t="s">
        <v>1119</v>
      </c>
      <c r="P167" s="27">
        <v>147</v>
      </c>
      <c r="Q167" s="27" t="s">
        <v>1120</v>
      </c>
    </row>
    <row r="168" spans="1:17" x14ac:dyDescent="0.25">
      <c r="A168" s="27" t="s">
        <v>1122</v>
      </c>
      <c r="B168" s="27" t="s">
        <v>726</v>
      </c>
      <c r="C168" s="27" t="s">
        <v>1123</v>
      </c>
      <c r="D168" s="27">
        <v>101</v>
      </c>
      <c r="E168" s="27" t="s">
        <v>1124</v>
      </c>
      <c r="F168" s="27" t="str">
        <f t="shared" si="2"/>
        <v>Schlegel, John  (101)</v>
      </c>
      <c r="L168" s="27" t="s">
        <v>1125</v>
      </c>
      <c r="M168" s="27" t="s">
        <v>1122</v>
      </c>
      <c r="N168" s="27" t="s">
        <v>726</v>
      </c>
      <c r="O168" s="27" t="s">
        <v>1123</v>
      </c>
      <c r="P168" s="27">
        <v>101</v>
      </c>
      <c r="Q168" s="27" t="s">
        <v>1124</v>
      </c>
    </row>
    <row r="169" spans="1:17" x14ac:dyDescent="0.25">
      <c r="A169" s="27" t="s">
        <v>1126</v>
      </c>
      <c r="B169" s="27" t="s">
        <v>1127</v>
      </c>
      <c r="C169" s="27" t="s">
        <v>1128</v>
      </c>
      <c r="D169" s="27">
        <v>132</v>
      </c>
      <c r="E169" s="27" t="s">
        <v>1129</v>
      </c>
      <c r="F169" s="27" t="str">
        <f t="shared" si="2"/>
        <v>Schlossberg, Michael (132)</v>
      </c>
      <c r="L169" s="27" t="s">
        <v>1130</v>
      </c>
      <c r="M169" s="27" t="s">
        <v>1126</v>
      </c>
      <c r="N169" s="27" t="s">
        <v>1127</v>
      </c>
      <c r="O169" s="27" t="s">
        <v>1128</v>
      </c>
      <c r="P169" s="27">
        <v>132</v>
      </c>
      <c r="Q169" s="27" t="s">
        <v>1129</v>
      </c>
    </row>
    <row r="170" spans="1:17" x14ac:dyDescent="0.25">
      <c r="A170" s="27" t="s">
        <v>1131</v>
      </c>
      <c r="B170" s="27" t="s">
        <v>1132</v>
      </c>
      <c r="C170" s="27" t="s">
        <v>1133</v>
      </c>
      <c r="D170" s="27">
        <v>79</v>
      </c>
      <c r="E170" s="27" t="s">
        <v>1134</v>
      </c>
      <c r="F170" s="27" t="str">
        <f t="shared" si="2"/>
        <v>Schmitt, Louis (79)</v>
      </c>
      <c r="L170" s="27" t="s">
        <v>1135</v>
      </c>
      <c r="M170" s="27" t="s">
        <v>1131</v>
      </c>
      <c r="N170" s="27" t="s">
        <v>1132</v>
      </c>
      <c r="O170" s="27" t="s">
        <v>1133</v>
      </c>
      <c r="P170" s="27">
        <v>79</v>
      </c>
      <c r="Q170" s="27" t="s">
        <v>1134</v>
      </c>
    </row>
    <row r="171" spans="1:17" x14ac:dyDescent="0.25">
      <c r="A171" s="27" t="s">
        <v>1136</v>
      </c>
      <c r="B171" s="27" t="s">
        <v>1137</v>
      </c>
      <c r="C171" s="27" t="s">
        <v>1138</v>
      </c>
      <c r="D171" s="27">
        <v>134</v>
      </c>
      <c r="E171" s="27" t="s">
        <v>1139</v>
      </c>
      <c r="F171" s="27" t="str">
        <f t="shared" si="2"/>
        <v>Schweyer, Pete (134)</v>
      </c>
      <c r="L171" s="27" t="s">
        <v>1140</v>
      </c>
      <c r="M171" s="27" t="s">
        <v>1136</v>
      </c>
      <c r="N171" s="27" t="s">
        <v>1137</v>
      </c>
      <c r="O171" s="27" t="s">
        <v>1138</v>
      </c>
      <c r="P171" s="27">
        <v>134</v>
      </c>
      <c r="Q171" s="27" t="s">
        <v>1139</v>
      </c>
    </row>
    <row r="172" spans="1:17" x14ac:dyDescent="0.25">
      <c r="A172" s="27" t="s">
        <v>1141</v>
      </c>
      <c r="B172" s="27" t="s">
        <v>400</v>
      </c>
      <c r="C172" s="27" t="s">
        <v>1142</v>
      </c>
      <c r="D172" s="27">
        <v>12</v>
      </c>
      <c r="E172" s="27" t="s">
        <v>1143</v>
      </c>
      <c r="F172" s="27" t="str">
        <f t="shared" si="2"/>
        <v>Scialabba, Stephanie (12)</v>
      </c>
      <c r="L172" s="27" t="s">
        <v>1144</v>
      </c>
      <c r="M172" s="27" t="s">
        <v>1141</v>
      </c>
      <c r="N172" s="27" t="s">
        <v>400</v>
      </c>
      <c r="O172" s="27" t="s">
        <v>1142</v>
      </c>
      <c r="P172" s="27">
        <v>12</v>
      </c>
      <c r="Q172" s="27" t="s">
        <v>1143</v>
      </c>
    </row>
    <row r="173" spans="1:17" x14ac:dyDescent="0.25">
      <c r="A173" s="27" t="s">
        <v>1145</v>
      </c>
      <c r="B173" s="27" t="s">
        <v>1146</v>
      </c>
      <c r="C173" s="27" t="s">
        <v>355</v>
      </c>
      <c r="D173" s="27">
        <v>54</v>
      </c>
      <c r="E173" s="27" t="s">
        <v>1147</v>
      </c>
      <c r="F173" s="27" t="str">
        <f t="shared" si="2"/>
        <v>Scott, Gregory (54)</v>
      </c>
      <c r="L173" s="27" t="s">
        <v>1148</v>
      </c>
      <c r="M173" s="27" t="s">
        <v>1145</v>
      </c>
      <c r="N173" s="27" t="s">
        <v>1146</v>
      </c>
      <c r="O173" s="27" t="s">
        <v>355</v>
      </c>
      <c r="P173" s="27">
        <v>54</v>
      </c>
      <c r="Q173" s="27" t="s">
        <v>1147</v>
      </c>
    </row>
    <row r="174" spans="1:17" x14ac:dyDescent="0.25">
      <c r="A174" s="27" t="s">
        <v>1149</v>
      </c>
      <c r="B174" s="27" t="s">
        <v>1150</v>
      </c>
      <c r="C174" s="27" t="s">
        <v>1151</v>
      </c>
      <c r="D174" s="27">
        <v>28</v>
      </c>
      <c r="E174" s="27" t="s">
        <v>1152</v>
      </c>
      <c r="F174" s="27" t="str">
        <f t="shared" si="2"/>
        <v>Shaffer, Jeremy (28)</v>
      </c>
      <c r="L174" s="27" t="s">
        <v>1153</v>
      </c>
      <c r="M174" s="27" t="s">
        <v>1149</v>
      </c>
      <c r="N174" s="27" t="s">
        <v>1150</v>
      </c>
      <c r="O174" s="27" t="s">
        <v>1151</v>
      </c>
      <c r="P174" s="27">
        <v>28</v>
      </c>
      <c r="Q174" s="27" t="s">
        <v>1152</v>
      </c>
    </row>
    <row r="175" spans="1:17" x14ac:dyDescent="0.25">
      <c r="A175" s="27" t="s">
        <v>1154</v>
      </c>
      <c r="B175" s="27" t="s">
        <v>467</v>
      </c>
      <c r="C175" s="27" t="s">
        <v>1155</v>
      </c>
      <c r="D175" s="27">
        <v>157</v>
      </c>
      <c r="E175" s="27" t="s">
        <v>1156</v>
      </c>
      <c r="F175" s="27" t="str">
        <f t="shared" si="2"/>
        <v>Shusterman, Melissa (157)</v>
      </c>
      <c r="L175" s="27" t="s">
        <v>1157</v>
      </c>
      <c r="M175" s="27" t="s">
        <v>1154</v>
      </c>
      <c r="N175" s="27" t="s">
        <v>467</v>
      </c>
      <c r="O175" s="27" t="s">
        <v>1155</v>
      </c>
      <c r="P175" s="27">
        <v>157</v>
      </c>
      <c r="Q175" s="27" t="s">
        <v>1156</v>
      </c>
    </row>
    <row r="176" spans="1:17" x14ac:dyDescent="0.25">
      <c r="A176" s="27" t="s">
        <v>1158</v>
      </c>
      <c r="B176" s="27" t="s">
        <v>753</v>
      </c>
      <c r="C176" s="27" t="s">
        <v>1159</v>
      </c>
      <c r="D176" s="27">
        <v>22</v>
      </c>
      <c r="E176" s="27" t="s">
        <v>1160</v>
      </c>
      <c r="F176" s="27" t="str">
        <f t="shared" si="2"/>
        <v>Siegel, Joshua (22)</v>
      </c>
      <c r="L176" s="27" t="s">
        <v>1161</v>
      </c>
      <c r="M176" s="27" t="s">
        <v>1158</v>
      </c>
      <c r="N176" s="27" t="s">
        <v>753</v>
      </c>
      <c r="O176" s="27" t="s">
        <v>1159</v>
      </c>
      <c r="P176" s="27">
        <v>22</v>
      </c>
      <c r="Q176" s="27" t="s">
        <v>1160</v>
      </c>
    </row>
    <row r="177" spans="1:17" x14ac:dyDescent="0.25">
      <c r="A177" s="27" t="s">
        <v>1162</v>
      </c>
      <c r="B177" s="27" t="s">
        <v>953</v>
      </c>
      <c r="C177" s="27" t="s">
        <v>1163</v>
      </c>
      <c r="D177" s="27">
        <v>66</v>
      </c>
      <c r="E177" s="27" t="s">
        <v>1164</v>
      </c>
      <c r="F177" s="27" t="str">
        <f t="shared" si="2"/>
        <v>Smith, Brian (66)</v>
      </c>
      <c r="L177" s="27" t="s">
        <v>1165</v>
      </c>
      <c r="M177" s="27" t="s">
        <v>1162</v>
      </c>
      <c r="N177" s="27" t="s">
        <v>953</v>
      </c>
      <c r="O177" s="27" t="s">
        <v>1163</v>
      </c>
      <c r="P177" s="27">
        <v>66</v>
      </c>
      <c r="Q177" s="27" t="s">
        <v>1164</v>
      </c>
    </row>
    <row r="178" spans="1:17" x14ac:dyDescent="0.25">
      <c r="A178" s="27" t="s">
        <v>1166</v>
      </c>
      <c r="B178" s="27" t="s">
        <v>1167</v>
      </c>
      <c r="C178" s="27" t="s">
        <v>1163</v>
      </c>
      <c r="D178" s="27">
        <v>49</v>
      </c>
      <c r="E178" s="27" t="s">
        <v>1168</v>
      </c>
      <c r="F178" s="27" t="str">
        <f t="shared" si="2"/>
        <v>Smith, Izzy (49)</v>
      </c>
      <c r="L178" s="27" t="s">
        <v>1169</v>
      </c>
      <c r="M178" s="27" t="s">
        <v>1166</v>
      </c>
      <c r="N178" s="27" t="s">
        <v>1167</v>
      </c>
      <c r="O178" s="27" t="s">
        <v>1163</v>
      </c>
      <c r="P178" s="27">
        <v>49</v>
      </c>
      <c r="Q178" s="27" t="s">
        <v>1168</v>
      </c>
    </row>
    <row r="179" spans="1:17" x14ac:dyDescent="0.25">
      <c r="A179" s="27" t="s">
        <v>1170</v>
      </c>
      <c r="B179" s="27" t="s">
        <v>1171</v>
      </c>
      <c r="C179" s="27" t="s">
        <v>1172</v>
      </c>
      <c r="D179" s="27">
        <v>202</v>
      </c>
      <c r="E179" s="27" t="s">
        <v>1173</v>
      </c>
      <c r="F179" s="27" t="str">
        <f t="shared" si="2"/>
        <v>Solomon, Jared (202)</v>
      </c>
      <c r="L179" s="27" t="s">
        <v>1174</v>
      </c>
      <c r="M179" s="27" t="s">
        <v>1170</v>
      </c>
      <c r="N179" s="27" t="s">
        <v>1171</v>
      </c>
      <c r="O179" s="27" t="s">
        <v>1172</v>
      </c>
      <c r="P179" s="27">
        <v>202</v>
      </c>
      <c r="Q179" s="27" t="s">
        <v>1173</v>
      </c>
    </row>
    <row r="180" spans="1:17" x14ac:dyDescent="0.25">
      <c r="A180" s="27" t="s">
        <v>1175</v>
      </c>
      <c r="B180" s="27" t="s">
        <v>1176</v>
      </c>
      <c r="C180" s="27" t="s">
        <v>1177</v>
      </c>
      <c r="D180" s="27">
        <v>145</v>
      </c>
      <c r="E180" s="27" t="s">
        <v>1178</v>
      </c>
      <c r="F180" s="27" t="str">
        <f t="shared" si="2"/>
        <v>Staats, Craig (145)</v>
      </c>
      <c r="L180" s="27" t="s">
        <v>1179</v>
      </c>
      <c r="M180" s="27" t="s">
        <v>1175</v>
      </c>
      <c r="N180" s="27" t="s">
        <v>1176</v>
      </c>
      <c r="O180" s="27" t="s">
        <v>1177</v>
      </c>
      <c r="P180" s="27">
        <v>145</v>
      </c>
      <c r="Q180" s="27" t="s">
        <v>1178</v>
      </c>
    </row>
    <row r="181" spans="1:17" x14ac:dyDescent="0.25">
      <c r="A181" s="27" t="s">
        <v>1180</v>
      </c>
      <c r="B181" s="27" t="s">
        <v>198</v>
      </c>
      <c r="C181" s="27" t="s">
        <v>1181</v>
      </c>
      <c r="D181" s="27">
        <v>86</v>
      </c>
      <c r="E181" s="27" t="s">
        <v>1182</v>
      </c>
      <c r="F181" s="27" t="str">
        <f t="shared" si="2"/>
        <v>Stambaugh, Perry (86)</v>
      </c>
      <c r="L181" s="27" t="s">
        <v>1183</v>
      </c>
      <c r="M181" s="27" t="s">
        <v>1180</v>
      </c>
      <c r="N181" s="27" t="s">
        <v>198</v>
      </c>
      <c r="O181" s="27" t="s">
        <v>1181</v>
      </c>
      <c r="P181" s="27">
        <v>86</v>
      </c>
      <c r="Q181" s="27" t="s">
        <v>1182</v>
      </c>
    </row>
    <row r="182" spans="1:17" x14ac:dyDescent="0.25">
      <c r="A182" s="27" t="s">
        <v>1184</v>
      </c>
      <c r="B182" s="27" t="s">
        <v>1185</v>
      </c>
      <c r="C182" s="27" t="s">
        <v>1186</v>
      </c>
      <c r="D182" s="27">
        <v>33</v>
      </c>
      <c r="E182" s="27" t="s">
        <v>1187</v>
      </c>
      <c r="F182" s="27" t="str">
        <f t="shared" si="2"/>
        <v>Steele, Mandy (33)</v>
      </c>
      <c r="L182" s="27" t="s">
        <v>1188</v>
      </c>
      <c r="M182" s="27" t="s">
        <v>1184</v>
      </c>
      <c r="N182" s="27" t="s">
        <v>1185</v>
      </c>
      <c r="O182" s="27" t="s">
        <v>1186</v>
      </c>
      <c r="P182" s="27">
        <v>33</v>
      </c>
      <c r="Q182" s="27" t="s">
        <v>1187</v>
      </c>
    </row>
    <row r="183" spans="1:17" x14ac:dyDescent="0.25">
      <c r="A183" s="27" t="s">
        <v>1189</v>
      </c>
      <c r="B183" s="27" t="s">
        <v>1190</v>
      </c>
      <c r="C183" s="27" t="s">
        <v>1191</v>
      </c>
      <c r="D183" s="27">
        <v>107</v>
      </c>
      <c r="E183" s="27" t="s">
        <v>1192</v>
      </c>
      <c r="F183" s="27" t="str">
        <f t="shared" si="2"/>
        <v>Stehr, Joanne (107)</v>
      </c>
      <c r="L183" s="27" t="s">
        <v>1193</v>
      </c>
      <c r="M183" s="27" t="s">
        <v>1189</v>
      </c>
      <c r="N183" s="27" t="s">
        <v>1190</v>
      </c>
      <c r="O183" s="27" t="s">
        <v>1191</v>
      </c>
      <c r="P183" s="27">
        <v>107</v>
      </c>
      <c r="Q183" s="27" t="s">
        <v>1192</v>
      </c>
    </row>
    <row r="184" spans="1:17" x14ac:dyDescent="0.25">
      <c r="A184" s="27" t="s">
        <v>1194</v>
      </c>
      <c r="B184" s="27" t="s">
        <v>1127</v>
      </c>
      <c r="C184" s="27" t="s">
        <v>1195</v>
      </c>
      <c r="D184" s="27">
        <v>108</v>
      </c>
      <c r="E184" s="27" t="s">
        <v>1196</v>
      </c>
      <c r="F184" s="27" t="str">
        <f t="shared" si="2"/>
        <v>Stender, Michael (108)</v>
      </c>
      <c r="L184" s="27" t="s">
        <v>1197</v>
      </c>
      <c r="M184" s="27" t="s">
        <v>1194</v>
      </c>
      <c r="N184" s="27" t="s">
        <v>1127</v>
      </c>
      <c r="O184" s="27" t="s">
        <v>1195</v>
      </c>
      <c r="P184" s="27">
        <v>108</v>
      </c>
      <c r="Q184" s="27" t="s">
        <v>1196</v>
      </c>
    </row>
    <row r="185" spans="1:17" x14ac:dyDescent="0.25">
      <c r="A185" s="27" t="s">
        <v>1198</v>
      </c>
      <c r="B185" s="27" t="s">
        <v>676</v>
      </c>
      <c r="C185" s="27" t="s">
        <v>1199</v>
      </c>
      <c r="D185" s="27">
        <v>62</v>
      </c>
      <c r="E185" s="27" t="s">
        <v>1200</v>
      </c>
      <c r="F185" s="27" t="str">
        <f t="shared" si="2"/>
        <v>Struzzi, James (62)</v>
      </c>
      <c r="L185" s="27" t="s">
        <v>1201</v>
      </c>
      <c r="M185" s="27" t="s">
        <v>1198</v>
      </c>
      <c r="N185" s="27" t="s">
        <v>676</v>
      </c>
      <c r="O185" s="27" t="s">
        <v>1199</v>
      </c>
      <c r="P185" s="27">
        <v>62</v>
      </c>
      <c r="Q185" s="27" t="s">
        <v>1200</v>
      </c>
    </row>
    <row r="186" spans="1:17" x14ac:dyDescent="0.25">
      <c r="A186" s="27" t="s">
        <v>1202</v>
      </c>
      <c r="B186" s="27" t="s">
        <v>616</v>
      </c>
      <c r="C186" s="27" t="s">
        <v>1203</v>
      </c>
      <c r="D186" s="27">
        <v>82</v>
      </c>
      <c r="E186" s="27" t="s">
        <v>1204</v>
      </c>
      <c r="F186" s="27" t="str">
        <f t="shared" si="2"/>
        <v>Takac, Paul  (82)</v>
      </c>
      <c r="L186" s="27" t="s">
        <v>1205</v>
      </c>
      <c r="M186" s="27" t="s">
        <v>1202</v>
      </c>
      <c r="N186" s="27" t="s">
        <v>616</v>
      </c>
      <c r="O186" s="27" t="s">
        <v>1203</v>
      </c>
      <c r="P186" s="27">
        <v>82</v>
      </c>
      <c r="Q186" s="27" t="s">
        <v>1204</v>
      </c>
    </row>
    <row r="187" spans="1:17" x14ac:dyDescent="0.25">
      <c r="A187" s="27" t="s">
        <v>1206</v>
      </c>
      <c r="B187" s="27" t="s">
        <v>1207</v>
      </c>
      <c r="C187" s="27" t="s">
        <v>1208</v>
      </c>
      <c r="D187" s="27">
        <v>18</v>
      </c>
      <c r="E187" s="27" t="s">
        <v>1209</v>
      </c>
      <c r="F187" s="27" t="str">
        <f t="shared" si="2"/>
        <v>Thomlinson, KC (18)</v>
      </c>
      <c r="L187" s="27" t="s">
        <v>1210</v>
      </c>
      <c r="M187" s="27" t="s">
        <v>1206</v>
      </c>
      <c r="N187" s="27" t="s">
        <v>1207</v>
      </c>
      <c r="O187" s="27" t="s">
        <v>1208</v>
      </c>
      <c r="P187" s="27">
        <v>18</v>
      </c>
      <c r="Q187" s="27" t="s">
        <v>1209</v>
      </c>
    </row>
    <row r="188" spans="1:17" x14ac:dyDescent="0.25">
      <c r="A188" s="27" t="s">
        <v>1211</v>
      </c>
      <c r="B188" s="27" t="s">
        <v>1212</v>
      </c>
      <c r="C188" s="27" t="s">
        <v>1213</v>
      </c>
      <c r="D188" s="27">
        <v>78</v>
      </c>
      <c r="E188" s="27" t="s">
        <v>1214</v>
      </c>
      <c r="F188" s="27" t="str">
        <f t="shared" si="2"/>
        <v>Topper, Jesse (78)</v>
      </c>
      <c r="L188" s="27" t="s">
        <v>1215</v>
      </c>
      <c r="M188" s="27" t="s">
        <v>1211</v>
      </c>
      <c r="N188" s="27" t="s">
        <v>1212</v>
      </c>
      <c r="O188" s="27" t="s">
        <v>1213</v>
      </c>
      <c r="P188" s="27">
        <v>78</v>
      </c>
      <c r="Q188" s="27" t="s">
        <v>1214</v>
      </c>
    </row>
    <row r="189" spans="1:17" x14ac:dyDescent="0.25">
      <c r="A189" s="27" t="s">
        <v>1216</v>
      </c>
      <c r="B189" s="27" t="s">
        <v>395</v>
      </c>
      <c r="C189" s="27" t="s">
        <v>1217</v>
      </c>
      <c r="D189" s="27">
        <v>123</v>
      </c>
      <c r="E189" s="27" t="s">
        <v>1218</v>
      </c>
      <c r="F189" s="27" t="str">
        <f t="shared" si="2"/>
        <v>Twardzik, Timothy (123)</v>
      </c>
      <c r="L189" s="27" t="s">
        <v>1219</v>
      </c>
      <c r="M189" s="27" t="s">
        <v>1216</v>
      </c>
      <c r="N189" s="27" t="s">
        <v>395</v>
      </c>
      <c r="O189" s="27" t="s">
        <v>1217</v>
      </c>
      <c r="P189" s="27">
        <v>123</v>
      </c>
      <c r="Q189" s="27" t="s">
        <v>1218</v>
      </c>
    </row>
    <row r="190" spans="1:17" x14ac:dyDescent="0.25">
      <c r="A190" s="27" t="s">
        <v>1220</v>
      </c>
      <c r="B190" s="27" t="s">
        <v>1221</v>
      </c>
      <c r="C190" s="27" t="s">
        <v>1222</v>
      </c>
      <c r="D190" s="27">
        <v>30</v>
      </c>
      <c r="E190" s="27" t="s">
        <v>1223</v>
      </c>
      <c r="F190" s="27" t="str">
        <f t="shared" si="2"/>
        <v>Venkat, Arvind (30)</v>
      </c>
      <c r="L190" s="27" t="s">
        <v>1224</v>
      </c>
      <c r="M190" s="27" t="s">
        <v>1220</v>
      </c>
      <c r="N190" s="27" t="s">
        <v>1221</v>
      </c>
      <c r="O190" s="27" t="s">
        <v>1222</v>
      </c>
      <c r="P190" s="27">
        <v>30</v>
      </c>
      <c r="Q190" s="27" t="s">
        <v>1223</v>
      </c>
    </row>
    <row r="191" spans="1:17" x14ac:dyDescent="0.25">
      <c r="A191" s="27" t="s">
        <v>1225</v>
      </c>
      <c r="B191" s="27" t="s">
        <v>1146</v>
      </c>
      <c r="C191" s="27" t="s">
        <v>1226</v>
      </c>
      <c r="D191" s="27">
        <v>166</v>
      </c>
      <c r="E191" s="27" t="s">
        <v>1227</v>
      </c>
      <c r="F191" s="27" t="str">
        <f t="shared" si="2"/>
        <v>Vitali, Gregory (166)</v>
      </c>
      <c r="L191" s="27" t="s">
        <v>1228</v>
      </c>
      <c r="M191" s="27" t="s">
        <v>1225</v>
      </c>
      <c r="N191" s="27" t="s">
        <v>1146</v>
      </c>
      <c r="O191" s="27" t="s">
        <v>1226</v>
      </c>
      <c r="P191" s="27">
        <v>166</v>
      </c>
      <c r="Q191" s="27" t="s">
        <v>1227</v>
      </c>
    </row>
    <row r="192" spans="1:17" x14ac:dyDescent="0.25">
      <c r="A192" s="27" t="s">
        <v>1229</v>
      </c>
      <c r="B192" s="27" t="s">
        <v>1230</v>
      </c>
      <c r="C192" s="27" t="s">
        <v>1231</v>
      </c>
      <c r="D192" s="27">
        <v>117</v>
      </c>
      <c r="E192" s="27" t="s">
        <v>1232</v>
      </c>
      <c r="F192" s="27" t="str">
        <f t="shared" si="2"/>
        <v>Walsh, Jamie  (117)</v>
      </c>
      <c r="L192" s="27" t="s">
        <v>1233</v>
      </c>
      <c r="M192" s="27" t="s">
        <v>1229</v>
      </c>
      <c r="N192" s="27" t="s">
        <v>1230</v>
      </c>
      <c r="O192" s="27" t="s">
        <v>1231</v>
      </c>
      <c r="P192" s="27">
        <v>117</v>
      </c>
      <c r="Q192" s="27" t="s">
        <v>1232</v>
      </c>
    </row>
    <row r="193" spans="1:17" x14ac:dyDescent="0.25">
      <c r="A193" s="27" t="s">
        <v>1234</v>
      </c>
      <c r="B193" s="27" t="s">
        <v>390</v>
      </c>
      <c r="C193" s="27" t="s">
        <v>1235</v>
      </c>
      <c r="D193" s="27">
        <v>52</v>
      </c>
      <c r="E193" s="27" t="s">
        <v>1236</v>
      </c>
      <c r="F193" s="27" t="str">
        <f t="shared" si="2"/>
        <v>Warner, Ryan  (52)</v>
      </c>
      <c r="L193" s="27" t="s">
        <v>1237</v>
      </c>
      <c r="M193" s="27" t="s">
        <v>1234</v>
      </c>
      <c r="N193" s="27" t="s">
        <v>390</v>
      </c>
      <c r="O193" s="27" t="s">
        <v>1235</v>
      </c>
      <c r="P193" s="27">
        <v>52</v>
      </c>
      <c r="Q193" s="27" t="s">
        <v>1236</v>
      </c>
    </row>
    <row r="194" spans="1:17" x14ac:dyDescent="0.25">
      <c r="A194" s="27" t="s">
        <v>1238</v>
      </c>
      <c r="B194" s="27" t="s">
        <v>198</v>
      </c>
      <c r="C194" s="27" t="s">
        <v>170</v>
      </c>
      <c r="D194" s="27">
        <v>31</v>
      </c>
      <c r="E194" s="27" t="s">
        <v>1239</v>
      </c>
      <c r="F194" s="27" t="str">
        <f t="shared" ref="F194:F204" si="3">CONCATENATE(C194,", ",B194," (",D194,")")</f>
        <v>Warren, Perry (31)</v>
      </c>
      <c r="L194" s="27" t="s">
        <v>1240</v>
      </c>
      <c r="M194" s="27" t="s">
        <v>1238</v>
      </c>
      <c r="N194" s="27" t="s">
        <v>198</v>
      </c>
      <c r="O194" s="27" t="s">
        <v>170</v>
      </c>
      <c r="P194" s="27">
        <v>31</v>
      </c>
      <c r="Q194" s="27" t="s">
        <v>1239</v>
      </c>
    </row>
    <row r="195" spans="1:17" x14ac:dyDescent="0.25">
      <c r="A195" s="27" t="s">
        <v>1241</v>
      </c>
      <c r="B195" s="27" t="s">
        <v>1242</v>
      </c>
      <c r="C195" s="27" t="s">
        <v>1243</v>
      </c>
      <c r="D195" s="27">
        <v>116</v>
      </c>
      <c r="E195" s="27" t="s">
        <v>1244</v>
      </c>
      <c r="F195" s="27" t="str">
        <f t="shared" si="3"/>
        <v>Watro, Dane (116)</v>
      </c>
      <c r="L195" s="27" t="s">
        <v>1245</v>
      </c>
      <c r="M195" s="27" t="s">
        <v>1241</v>
      </c>
      <c r="N195" s="27" t="s">
        <v>1242</v>
      </c>
      <c r="O195" s="27" t="s">
        <v>1243</v>
      </c>
      <c r="P195" s="27">
        <v>116</v>
      </c>
      <c r="Q195" s="27" t="s">
        <v>1244</v>
      </c>
    </row>
    <row r="196" spans="1:17" x14ac:dyDescent="0.25">
      <c r="A196" s="27" t="s">
        <v>1246</v>
      </c>
      <c r="B196" s="27" t="s">
        <v>1247</v>
      </c>
      <c r="C196" s="27" t="s">
        <v>1248</v>
      </c>
      <c r="D196" s="27">
        <v>182</v>
      </c>
      <c r="E196" s="27" t="s">
        <v>1249</v>
      </c>
      <c r="F196" s="27" t="str">
        <f t="shared" si="3"/>
        <v>Waxman, Benjamin (182)</v>
      </c>
      <c r="L196" s="27" t="s">
        <v>1250</v>
      </c>
      <c r="M196" s="27" t="s">
        <v>1246</v>
      </c>
      <c r="N196" s="27" t="s">
        <v>1247</v>
      </c>
      <c r="O196" s="27" t="s">
        <v>1248</v>
      </c>
      <c r="P196" s="27">
        <v>182</v>
      </c>
      <c r="Q196" s="27" t="s">
        <v>1249</v>
      </c>
    </row>
    <row r="197" spans="1:17" x14ac:dyDescent="0.25">
      <c r="A197" s="27" t="s">
        <v>1251</v>
      </c>
      <c r="B197" s="27" t="s">
        <v>511</v>
      </c>
      <c r="C197" s="27" t="s">
        <v>1252</v>
      </c>
      <c r="D197" s="27">
        <v>5</v>
      </c>
      <c r="E197" s="27" t="s">
        <v>1253</v>
      </c>
      <c r="F197" s="27" t="str">
        <f t="shared" si="3"/>
        <v>Weaknecht, Eric (5)</v>
      </c>
      <c r="L197" s="27" t="s">
        <v>1254</v>
      </c>
      <c r="M197" s="27" t="s">
        <v>1251</v>
      </c>
      <c r="N197" s="27" t="s">
        <v>511</v>
      </c>
      <c r="O197" s="27" t="s">
        <v>1252</v>
      </c>
      <c r="P197" s="27">
        <v>5</v>
      </c>
      <c r="Q197" s="27" t="s">
        <v>1253</v>
      </c>
    </row>
    <row r="198" spans="1:17" x14ac:dyDescent="0.25">
      <c r="A198" s="27" t="s">
        <v>1255</v>
      </c>
      <c r="B198" s="27" t="s">
        <v>472</v>
      </c>
      <c r="C198" s="27" t="s">
        <v>1256</v>
      </c>
      <c r="D198" s="27">
        <v>150</v>
      </c>
      <c r="E198" s="27" t="s">
        <v>1257</v>
      </c>
      <c r="F198" s="27" t="str">
        <f t="shared" si="3"/>
        <v>Webster, Joe (150)</v>
      </c>
      <c r="L198" s="27" t="s">
        <v>1258</v>
      </c>
      <c r="M198" s="27" t="s">
        <v>1255</v>
      </c>
      <c r="N198" s="27" t="s">
        <v>472</v>
      </c>
      <c r="O198" s="27" t="s">
        <v>1256</v>
      </c>
      <c r="P198" s="27">
        <v>150</v>
      </c>
      <c r="Q198" s="27" t="s">
        <v>1257</v>
      </c>
    </row>
    <row r="199" spans="1:17" x14ac:dyDescent="0.25">
      <c r="A199" s="27" t="s">
        <v>1259</v>
      </c>
      <c r="B199" s="27" t="s">
        <v>1260</v>
      </c>
      <c r="C199" s="27" t="s">
        <v>1261</v>
      </c>
      <c r="D199" s="27">
        <v>7</v>
      </c>
      <c r="E199" s="27" t="s">
        <v>1262</v>
      </c>
      <c r="F199" s="27" t="str">
        <f t="shared" si="3"/>
        <v>Wentling, Parke (7)</v>
      </c>
      <c r="L199" s="27" t="s">
        <v>1263</v>
      </c>
      <c r="M199" s="27" t="s">
        <v>1259</v>
      </c>
      <c r="N199" s="27" t="s">
        <v>1260</v>
      </c>
      <c r="O199" s="27" t="s">
        <v>1261</v>
      </c>
      <c r="P199" s="27">
        <v>7</v>
      </c>
      <c r="Q199" s="27" t="s">
        <v>1262</v>
      </c>
    </row>
    <row r="200" spans="1:17" x14ac:dyDescent="0.25">
      <c r="A200" s="27" t="s">
        <v>1264</v>
      </c>
      <c r="B200" s="27" t="s">
        <v>1265</v>
      </c>
      <c r="C200" s="27" t="s">
        <v>1266</v>
      </c>
      <c r="D200" s="27">
        <v>170</v>
      </c>
      <c r="E200" s="27" t="s">
        <v>1267</v>
      </c>
      <c r="F200" s="27" t="str">
        <f t="shared" si="3"/>
        <v>White, Martina (170)</v>
      </c>
      <c r="L200" s="27" t="s">
        <v>1268</v>
      </c>
      <c r="M200" s="27" t="s">
        <v>1264</v>
      </c>
      <c r="N200" s="27" t="s">
        <v>1265</v>
      </c>
      <c r="O200" s="27" t="s">
        <v>1266</v>
      </c>
      <c r="P200" s="27">
        <v>170</v>
      </c>
      <c r="Q200" s="27" t="s">
        <v>1267</v>
      </c>
    </row>
    <row r="201" spans="1:17" x14ac:dyDescent="0.25">
      <c r="A201" s="27" t="s">
        <v>1269</v>
      </c>
      <c r="B201" s="27" t="s">
        <v>1176</v>
      </c>
      <c r="C201" s="27" t="s">
        <v>1270</v>
      </c>
      <c r="D201" s="27">
        <v>160</v>
      </c>
      <c r="E201" s="27" t="s">
        <v>1271</v>
      </c>
      <c r="F201" s="27" t="str">
        <f t="shared" si="3"/>
        <v>Williams, Craig (160)</v>
      </c>
      <c r="L201" s="27" t="s">
        <v>1272</v>
      </c>
      <c r="M201" s="27" t="s">
        <v>1269</v>
      </c>
      <c r="N201" s="27" t="s">
        <v>1176</v>
      </c>
      <c r="O201" s="27" t="s">
        <v>1270</v>
      </c>
      <c r="P201" s="27">
        <v>160</v>
      </c>
      <c r="Q201" s="27" t="s">
        <v>1271</v>
      </c>
    </row>
    <row r="202" spans="1:17" x14ac:dyDescent="0.25">
      <c r="A202" s="27" t="s">
        <v>1273</v>
      </c>
      <c r="B202" s="27" t="s">
        <v>944</v>
      </c>
      <c r="C202" s="27" t="s">
        <v>1270</v>
      </c>
      <c r="D202" s="27">
        <v>74</v>
      </c>
      <c r="E202" s="27" t="s">
        <v>1274</v>
      </c>
      <c r="F202" s="27" t="str">
        <f t="shared" si="3"/>
        <v>Williams, Dan (74)</v>
      </c>
      <c r="L202" s="27" t="s">
        <v>1275</v>
      </c>
      <c r="M202" s="27" t="s">
        <v>1273</v>
      </c>
      <c r="N202" s="27" t="s">
        <v>944</v>
      </c>
      <c r="O202" s="27" t="s">
        <v>1270</v>
      </c>
      <c r="P202" s="27">
        <v>74</v>
      </c>
      <c r="Q202" s="27" t="s">
        <v>1274</v>
      </c>
    </row>
    <row r="203" spans="1:17" x14ac:dyDescent="0.25">
      <c r="A203" s="27" t="s">
        <v>1276</v>
      </c>
      <c r="B203" s="27" t="s">
        <v>1277</v>
      </c>
      <c r="C203" s="27" t="s">
        <v>1278</v>
      </c>
      <c r="D203" s="27">
        <v>185</v>
      </c>
      <c r="E203" s="27" t="s">
        <v>1279</v>
      </c>
      <c r="F203" s="27" t="str">
        <f t="shared" si="3"/>
        <v>Young, Regina (185)</v>
      </c>
      <c r="L203" s="27" t="s">
        <v>1280</v>
      </c>
      <c r="M203" s="27" t="s">
        <v>1276</v>
      </c>
      <c r="N203" s="27" t="s">
        <v>1277</v>
      </c>
      <c r="O203" s="27" t="s">
        <v>1278</v>
      </c>
      <c r="P203" s="27">
        <v>185</v>
      </c>
      <c r="Q203" s="27" t="s">
        <v>1279</v>
      </c>
    </row>
    <row r="204" spans="1:17" x14ac:dyDescent="0.25">
      <c r="A204" s="27" t="s">
        <v>1281</v>
      </c>
      <c r="B204" s="27" t="s">
        <v>541</v>
      </c>
      <c r="C204" s="27" t="s">
        <v>1282</v>
      </c>
      <c r="D204" s="27">
        <v>99</v>
      </c>
      <c r="E204" s="27" t="s">
        <v>1283</v>
      </c>
      <c r="F204" s="27" t="str">
        <f t="shared" si="3"/>
        <v>Zimmerman, David (99)</v>
      </c>
      <c r="L204" s="27" t="s">
        <v>1284</v>
      </c>
      <c r="M204" s="27" t="s">
        <v>1281</v>
      </c>
      <c r="N204" s="27" t="s">
        <v>541</v>
      </c>
      <c r="O204" s="27" t="s">
        <v>1282</v>
      </c>
      <c r="P204" s="27">
        <v>99</v>
      </c>
      <c r="Q204" s="27" t="s">
        <v>1283</v>
      </c>
    </row>
  </sheetData>
  <sortState xmlns:xlrd2="http://schemas.microsoft.com/office/spreadsheetml/2017/richdata2" ref="L2:Q204">
    <sortCondition ref="L2:L204"/>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7EE8B-E030-45D9-ABFC-A588DD962940}">
  <sheetPr>
    <tabColor theme="9" tint="-0.49995422223578601"/>
  </sheetPr>
  <dimension ref="A1:N51"/>
  <sheetViews>
    <sheetView topLeftCell="A2" workbookViewId="0">
      <selection activeCell="M14" sqref="M1:M1048576"/>
    </sheetView>
  </sheetViews>
  <sheetFormatPr defaultColWidth="8.88671875" defaultRowHeight="13.8" x14ac:dyDescent="0.25"/>
  <cols>
    <col min="1" max="1" width="24.109375" style="27" bestFit="1" customWidth="1"/>
    <col min="2" max="2" width="15.44140625" style="27" bestFit="1" customWidth="1"/>
    <col min="3" max="3" width="12" style="27" bestFit="1" customWidth="1"/>
    <col min="4" max="4" width="7" style="27" bestFit="1" customWidth="1"/>
    <col min="5" max="5" width="27.6640625" style="27" bestFit="1" customWidth="1"/>
    <col min="6" max="6" width="28.5546875" style="27" bestFit="1" customWidth="1"/>
    <col min="7" max="8" width="8.88671875" style="27"/>
    <col min="9" max="9" width="28.5546875" style="27" bestFit="1" customWidth="1"/>
    <col min="10" max="10" width="24.109375" style="27" bestFit="1" customWidth="1"/>
    <col min="11" max="11" width="15.44140625" style="27" bestFit="1" customWidth="1"/>
    <col min="12" max="12" width="12" style="27" bestFit="1" customWidth="1"/>
    <col min="13" max="13" width="7" style="27" bestFit="1" customWidth="1"/>
    <col min="14" max="14" width="27.6640625" style="27" bestFit="1" customWidth="1"/>
    <col min="15" max="16384" width="8.88671875" style="27"/>
  </cols>
  <sheetData>
    <row r="1" spans="1:14" x14ac:dyDescent="0.25">
      <c r="A1" s="27" t="s">
        <v>330</v>
      </c>
      <c r="B1" s="27" t="s">
        <v>331</v>
      </c>
      <c r="C1" s="27" t="s">
        <v>332</v>
      </c>
      <c r="D1" s="27" t="s">
        <v>329</v>
      </c>
      <c r="E1" s="27" t="s">
        <v>333</v>
      </c>
      <c r="I1" s="27" t="s">
        <v>333</v>
      </c>
      <c r="J1" s="27" t="s">
        <v>330</v>
      </c>
      <c r="K1" s="27" t="s">
        <v>331</v>
      </c>
      <c r="L1" s="27" t="s">
        <v>332</v>
      </c>
      <c r="M1" s="27" t="s">
        <v>329</v>
      </c>
    </row>
    <row r="2" spans="1:14" x14ac:dyDescent="0.25">
      <c r="A2" s="27" t="s">
        <v>1285</v>
      </c>
      <c r="B2" s="27" t="s">
        <v>541</v>
      </c>
      <c r="C2" s="27" t="s">
        <v>1286</v>
      </c>
      <c r="D2" s="27">
        <v>29</v>
      </c>
      <c r="E2" s="27" t="s">
        <v>1287</v>
      </c>
      <c r="F2" s="27" t="str">
        <f t="shared" ref="F2:F33" si="0">CONCATENATE(C2,", ",B2," (",D2,")")</f>
        <v>Argall, David (29)</v>
      </c>
      <c r="I2" s="27" t="s">
        <v>1288</v>
      </c>
      <c r="J2" s="27" t="s">
        <v>1285</v>
      </c>
      <c r="K2" s="27" t="s">
        <v>541</v>
      </c>
      <c r="L2" s="27" t="s">
        <v>1286</v>
      </c>
      <c r="M2" s="27">
        <v>29</v>
      </c>
      <c r="N2" s="27" t="s">
        <v>1287</v>
      </c>
    </row>
    <row r="3" spans="1:14" x14ac:dyDescent="0.25">
      <c r="A3" s="27" t="s">
        <v>1289</v>
      </c>
      <c r="B3" s="27" t="s">
        <v>405</v>
      </c>
      <c r="C3" s="27" t="s">
        <v>1290</v>
      </c>
      <c r="D3" s="27">
        <v>20</v>
      </c>
      <c r="E3" s="27" t="s">
        <v>1291</v>
      </c>
      <c r="F3" s="27" t="str">
        <f t="shared" si="0"/>
        <v>Baker, Lisa (20)</v>
      </c>
      <c r="I3" s="27" t="s">
        <v>1292</v>
      </c>
      <c r="J3" s="27" t="s">
        <v>1289</v>
      </c>
      <c r="K3" s="27" t="s">
        <v>405</v>
      </c>
      <c r="L3" s="27" t="s">
        <v>1290</v>
      </c>
      <c r="M3" s="27">
        <v>20</v>
      </c>
      <c r="N3" s="27" t="s">
        <v>1291</v>
      </c>
    </row>
    <row r="4" spans="1:14" x14ac:dyDescent="0.25">
      <c r="A4" s="27" t="s">
        <v>1293</v>
      </c>
      <c r="B4" s="27" t="s">
        <v>1294</v>
      </c>
      <c r="C4" s="27" t="s">
        <v>1295</v>
      </c>
      <c r="D4" s="27">
        <v>46</v>
      </c>
      <c r="E4" s="27" t="s">
        <v>1296</v>
      </c>
      <c r="F4" s="27" t="str">
        <f t="shared" si="0"/>
        <v>Bartolotta, Camera (46)</v>
      </c>
      <c r="I4" s="27" t="s">
        <v>1297</v>
      </c>
      <c r="J4" s="27" t="s">
        <v>1293</v>
      </c>
      <c r="K4" s="27" t="s">
        <v>1294</v>
      </c>
      <c r="L4" s="27" t="s">
        <v>1295</v>
      </c>
      <c r="M4" s="27">
        <v>46</v>
      </c>
      <c r="N4" s="27" t="s">
        <v>1296</v>
      </c>
    </row>
    <row r="5" spans="1:14" x14ac:dyDescent="0.25">
      <c r="A5" s="27" t="s">
        <v>1298</v>
      </c>
      <c r="B5" s="27" t="s">
        <v>405</v>
      </c>
      <c r="C5" s="27" t="s">
        <v>1299</v>
      </c>
      <c r="D5" s="27">
        <v>18</v>
      </c>
      <c r="E5" s="27" t="s">
        <v>1300</v>
      </c>
      <c r="F5" s="27" t="str">
        <f t="shared" si="0"/>
        <v>Boscola, Lisa (18)</v>
      </c>
      <c r="I5" s="27" t="s">
        <v>1301</v>
      </c>
      <c r="J5" s="27" t="s">
        <v>1298</v>
      </c>
      <c r="K5" s="27" t="s">
        <v>405</v>
      </c>
      <c r="L5" s="27" t="s">
        <v>1299</v>
      </c>
      <c r="M5" s="27">
        <v>18</v>
      </c>
      <c r="N5" s="27" t="s">
        <v>1300</v>
      </c>
    </row>
    <row r="6" spans="1:14" x14ac:dyDescent="0.25">
      <c r="A6" s="27" t="s">
        <v>1302</v>
      </c>
      <c r="B6" s="27" t="s">
        <v>1303</v>
      </c>
      <c r="C6" s="27" t="s">
        <v>1304</v>
      </c>
      <c r="D6" s="27">
        <v>50</v>
      </c>
      <c r="E6" s="27" t="s">
        <v>1305</v>
      </c>
      <c r="F6" s="27" t="str">
        <f t="shared" si="0"/>
        <v>Brooks, Michele (50)</v>
      </c>
      <c r="I6" s="27" t="s">
        <v>1306</v>
      </c>
      <c r="J6" s="27" t="s">
        <v>1302</v>
      </c>
      <c r="K6" s="27" t="s">
        <v>1303</v>
      </c>
      <c r="L6" s="27" t="s">
        <v>1304</v>
      </c>
      <c r="M6" s="27">
        <v>50</v>
      </c>
      <c r="N6" s="27" t="s">
        <v>1305</v>
      </c>
    </row>
    <row r="7" spans="1:14" x14ac:dyDescent="0.25">
      <c r="A7" s="27" t="s">
        <v>1307</v>
      </c>
      <c r="B7" s="27" t="s">
        <v>1308</v>
      </c>
      <c r="C7" s="27" t="s">
        <v>429</v>
      </c>
      <c r="D7" s="27">
        <v>40</v>
      </c>
      <c r="E7" s="27" t="s">
        <v>1309</v>
      </c>
      <c r="F7" s="27" t="str">
        <f t="shared" si="0"/>
        <v>Brown, Rosemary (40)</v>
      </c>
      <c r="I7" s="27" t="s">
        <v>1310</v>
      </c>
      <c r="J7" s="27" t="s">
        <v>1307</v>
      </c>
      <c r="K7" s="27" t="s">
        <v>1308</v>
      </c>
      <c r="L7" s="27" t="s">
        <v>429</v>
      </c>
      <c r="M7" s="27">
        <v>40</v>
      </c>
      <c r="N7" s="27" t="s">
        <v>1309</v>
      </c>
    </row>
    <row r="8" spans="1:14" x14ac:dyDescent="0.25">
      <c r="A8" s="27" t="s">
        <v>1311</v>
      </c>
      <c r="B8" s="27" t="s">
        <v>1312</v>
      </c>
      <c r="C8" s="27" t="s">
        <v>1313</v>
      </c>
      <c r="D8" s="27">
        <v>17</v>
      </c>
      <c r="E8" s="27" t="s">
        <v>1314</v>
      </c>
      <c r="F8" s="27" t="str">
        <f t="shared" si="0"/>
        <v>Cappelletti, Amanda (17)</v>
      </c>
      <c r="I8" s="27" t="s">
        <v>1315</v>
      </c>
      <c r="J8" s="27" t="s">
        <v>1311</v>
      </c>
      <c r="K8" s="27" t="s">
        <v>1312</v>
      </c>
      <c r="L8" s="27" t="s">
        <v>1313</v>
      </c>
      <c r="M8" s="27">
        <v>17</v>
      </c>
      <c r="N8" s="27" t="s">
        <v>1314</v>
      </c>
    </row>
    <row r="9" spans="1:14" x14ac:dyDescent="0.25">
      <c r="A9" s="27" t="s">
        <v>1316</v>
      </c>
      <c r="B9" s="27" t="s">
        <v>1317</v>
      </c>
      <c r="C9" s="27" t="s">
        <v>1318</v>
      </c>
      <c r="D9" s="27">
        <v>16</v>
      </c>
      <c r="E9" s="27" t="s">
        <v>1319</v>
      </c>
      <c r="F9" s="27" t="str">
        <f t="shared" si="0"/>
        <v>Coleman, Jarrett (16)</v>
      </c>
      <c r="I9" s="27" t="s">
        <v>1320</v>
      </c>
      <c r="J9" s="27" t="s">
        <v>1316</v>
      </c>
      <c r="K9" s="27" t="s">
        <v>1317</v>
      </c>
      <c r="L9" s="27" t="s">
        <v>1318</v>
      </c>
      <c r="M9" s="27">
        <v>16</v>
      </c>
      <c r="N9" s="27" t="s">
        <v>1319</v>
      </c>
    </row>
    <row r="10" spans="1:14" x14ac:dyDescent="0.25">
      <c r="A10" s="27" t="s">
        <v>1321</v>
      </c>
      <c r="B10" s="27" t="s">
        <v>1322</v>
      </c>
      <c r="C10" s="27" t="s">
        <v>1323</v>
      </c>
      <c r="D10" s="27">
        <v>12</v>
      </c>
      <c r="E10" s="27" t="s">
        <v>1324</v>
      </c>
      <c r="F10" s="27" t="str">
        <f t="shared" si="0"/>
        <v>Collett, Maria (12)</v>
      </c>
      <c r="I10" s="27" t="s">
        <v>1325</v>
      </c>
      <c r="J10" s="27" t="s">
        <v>1321</v>
      </c>
      <c r="K10" s="27" t="s">
        <v>1322</v>
      </c>
      <c r="L10" s="27" t="s">
        <v>1323</v>
      </c>
      <c r="M10" s="27">
        <v>12</v>
      </c>
      <c r="N10" s="27" t="s">
        <v>1324</v>
      </c>
    </row>
    <row r="11" spans="1:14" x14ac:dyDescent="0.25">
      <c r="A11" s="27" t="s">
        <v>1326</v>
      </c>
      <c r="B11" s="27" t="s">
        <v>1327</v>
      </c>
      <c r="C11" s="27" t="s">
        <v>1328</v>
      </c>
      <c r="D11" s="27">
        <v>19</v>
      </c>
      <c r="E11" s="27" t="s">
        <v>1329</v>
      </c>
      <c r="F11" s="27" t="str">
        <f t="shared" si="0"/>
        <v>Comitta, Carolyn (19)</v>
      </c>
      <c r="I11" s="27" t="s">
        <v>1330</v>
      </c>
      <c r="J11" s="27" t="s">
        <v>1326</v>
      </c>
      <c r="K11" s="27" t="s">
        <v>1327</v>
      </c>
      <c r="L11" s="27" t="s">
        <v>1328</v>
      </c>
      <c r="M11" s="27">
        <v>19</v>
      </c>
      <c r="N11" s="27" t="s">
        <v>1329</v>
      </c>
    </row>
    <row r="12" spans="1:14" x14ac:dyDescent="0.25">
      <c r="A12" s="27" t="s">
        <v>1331</v>
      </c>
      <c r="B12" s="27" t="s">
        <v>1332</v>
      </c>
      <c r="C12" s="27" t="s">
        <v>1333</v>
      </c>
      <c r="D12" s="27">
        <v>43</v>
      </c>
      <c r="E12" s="27" t="s">
        <v>1334</v>
      </c>
      <c r="F12" s="27" t="str">
        <f t="shared" si="0"/>
        <v>Costa, Jay (43)</v>
      </c>
      <c r="I12" s="27" t="s">
        <v>1335</v>
      </c>
      <c r="J12" s="27" t="s">
        <v>1331</v>
      </c>
      <c r="K12" s="27" t="s">
        <v>1332</v>
      </c>
      <c r="L12" s="27" t="s">
        <v>1333</v>
      </c>
      <c r="M12" s="27">
        <v>43</v>
      </c>
      <c r="N12" s="27" t="s">
        <v>1334</v>
      </c>
    </row>
    <row r="13" spans="1:14" x14ac:dyDescent="0.25">
      <c r="A13" s="27" t="s">
        <v>1336</v>
      </c>
      <c r="B13" s="27" t="s">
        <v>1337</v>
      </c>
      <c r="C13" s="27" t="s">
        <v>1338</v>
      </c>
      <c r="D13" s="27">
        <v>27</v>
      </c>
      <c r="E13" s="27" t="s">
        <v>1339</v>
      </c>
      <c r="F13" s="27" t="str">
        <f t="shared" si="0"/>
        <v>Culver, Lynda (27)</v>
      </c>
      <c r="I13" s="27" t="s">
        <v>1340</v>
      </c>
      <c r="J13" s="27" t="s">
        <v>1336</v>
      </c>
      <c r="K13" s="27" t="s">
        <v>1337</v>
      </c>
      <c r="L13" s="27" t="s">
        <v>1338</v>
      </c>
      <c r="M13" s="27">
        <v>27</v>
      </c>
      <c r="N13" s="27" t="s">
        <v>1339</v>
      </c>
    </row>
    <row r="14" spans="1:14" x14ac:dyDescent="0.25">
      <c r="A14" s="27" t="s">
        <v>1341</v>
      </c>
      <c r="B14" s="27" t="s">
        <v>1342</v>
      </c>
      <c r="C14" s="27" t="s">
        <v>1343</v>
      </c>
      <c r="D14" s="27">
        <v>25</v>
      </c>
      <c r="E14" s="27" t="s">
        <v>1344</v>
      </c>
      <c r="F14" s="27" t="str">
        <f t="shared" si="0"/>
        <v>Dush, Cris (25)</v>
      </c>
      <c r="I14" s="27" t="s">
        <v>1345</v>
      </c>
      <c r="J14" s="27" t="s">
        <v>1341</v>
      </c>
      <c r="K14" s="27" t="s">
        <v>1342</v>
      </c>
      <c r="L14" s="27" t="s">
        <v>1343</v>
      </c>
      <c r="M14" s="27">
        <v>25</v>
      </c>
      <c r="N14" s="27" t="s">
        <v>1344</v>
      </c>
    </row>
    <row r="15" spans="1:14" x14ac:dyDescent="0.25">
      <c r="A15" s="27" t="s">
        <v>1346</v>
      </c>
      <c r="B15" s="27" t="s">
        <v>1347</v>
      </c>
      <c r="C15" s="27" t="s">
        <v>1348</v>
      </c>
      <c r="D15" s="27">
        <v>6</v>
      </c>
      <c r="E15" s="27" t="s">
        <v>1349</v>
      </c>
      <c r="F15" s="27" t="str">
        <f t="shared" si="0"/>
        <v>Farry, Frank (6)</v>
      </c>
      <c r="I15" s="27" t="s">
        <v>1350</v>
      </c>
      <c r="J15" s="27" t="s">
        <v>1346</v>
      </c>
      <c r="K15" s="27" t="s">
        <v>1347</v>
      </c>
      <c r="L15" s="27" t="s">
        <v>1348</v>
      </c>
      <c r="M15" s="27">
        <v>6</v>
      </c>
      <c r="N15" s="27" t="s">
        <v>1349</v>
      </c>
    </row>
    <row r="16" spans="1:14" x14ac:dyDescent="0.25">
      <c r="A16" s="27" t="s">
        <v>1351</v>
      </c>
      <c r="B16" s="27" t="s">
        <v>1352</v>
      </c>
      <c r="C16" s="27" t="s">
        <v>1353</v>
      </c>
      <c r="D16" s="27">
        <v>22</v>
      </c>
      <c r="E16" s="27" t="s">
        <v>1354</v>
      </c>
      <c r="F16" s="27" t="str">
        <f t="shared" si="0"/>
        <v>Flynn, Marty (22)</v>
      </c>
      <c r="I16" s="27" t="s">
        <v>1355</v>
      </c>
      <c r="J16" s="27" t="s">
        <v>1351</v>
      </c>
      <c r="K16" s="27" t="s">
        <v>1352</v>
      </c>
      <c r="L16" s="27" t="s">
        <v>1353</v>
      </c>
      <c r="M16" s="27">
        <v>22</v>
      </c>
      <c r="N16" s="27" t="s">
        <v>1354</v>
      </c>
    </row>
    <row r="17" spans="1:14" x14ac:dyDescent="0.25">
      <c r="A17" s="27" t="s">
        <v>1356</v>
      </c>
      <c r="B17" s="27" t="s">
        <v>213</v>
      </c>
      <c r="C17" s="27" t="s">
        <v>1357</v>
      </c>
      <c r="D17" s="27">
        <v>42</v>
      </c>
      <c r="E17" s="27" t="s">
        <v>1358</v>
      </c>
      <c r="F17" s="27" t="str">
        <f t="shared" si="0"/>
        <v>Fontana, Wayne (42)</v>
      </c>
      <c r="I17" s="27" t="s">
        <v>1359</v>
      </c>
      <c r="J17" s="27" t="s">
        <v>1356</v>
      </c>
      <c r="K17" s="27" t="s">
        <v>213</v>
      </c>
      <c r="L17" s="27" t="s">
        <v>1357</v>
      </c>
      <c r="M17" s="27">
        <v>42</v>
      </c>
      <c r="N17" s="27" t="s">
        <v>1358</v>
      </c>
    </row>
    <row r="18" spans="1:14" x14ac:dyDescent="0.25">
      <c r="A18" s="27" t="s">
        <v>1360</v>
      </c>
      <c r="B18" s="27" t="s">
        <v>1361</v>
      </c>
      <c r="C18" s="27" t="s">
        <v>1362</v>
      </c>
      <c r="D18" s="27">
        <v>48</v>
      </c>
      <c r="E18" s="27" t="s">
        <v>1363</v>
      </c>
      <c r="F18" s="27" t="str">
        <f t="shared" si="0"/>
        <v>Gebhard, Chris (48)</v>
      </c>
      <c r="I18" s="27" t="s">
        <v>1364</v>
      </c>
      <c r="J18" s="27" t="s">
        <v>1360</v>
      </c>
      <c r="K18" s="27" t="s">
        <v>1361</v>
      </c>
      <c r="L18" s="27" t="s">
        <v>1362</v>
      </c>
      <c r="M18" s="27">
        <v>48</v>
      </c>
      <c r="N18" s="27" t="s">
        <v>1363</v>
      </c>
    </row>
    <row r="19" spans="1:14" x14ac:dyDescent="0.25">
      <c r="A19" s="27" t="s">
        <v>1365</v>
      </c>
      <c r="B19" s="27" t="s">
        <v>1366</v>
      </c>
      <c r="C19" s="27" t="s">
        <v>1367</v>
      </c>
      <c r="D19" s="27">
        <v>4</v>
      </c>
      <c r="E19" s="27" t="s">
        <v>1368</v>
      </c>
      <c r="F19" s="27" t="str">
        <f t="shared" si="0"/>
        <v>Haywood, Arthur (4)</v>
      </c>
      <c r="I19" s="27" t="s">
        <v>1369</v>
      </c>
      <c r="J19" s="27" t="s">
        <v>1365</v>
      </c>
      <c r="K19" s="27" t="s">
        <v>1366</v>
      </c>
      <c r="L19" s="27" t="s">
        <v>1367</v>
      </c>
      <c r="M19" s="27">
        <v>4</v>
      </c>
      <c r="N19" s="27" t="s">
        <v>1368</v>
      </c>
    </row>
    <row r="20" spans="1:14" x14ac:dyDescent="0.25">
      <c r="A20" s="27" t="s">
        <v>1370</v>
      </c>
      <c r="B20" s="27" t="s">
        <v>1371</v>
      </c>
      <c r="C20" s="27" t="s">
        <v>1372</v>
      </c>
      <c r="D20" s="27">
        <v>7</v>
      </c>
      <c r="E20" s="27" t="s">
        <v>1373</v>
      </c>
      <c r="F20" s="27" t="str">
        <f t="shared" si="0"/>
        <v>Hughes, Vincent (7)</v>
      </c>
      <c r="I20" s="27" t="s">
        <v>1374</v>
      </c>
      <c r="J20" s="27" t="s">
        <v>1370</v>
      </c>
      <c r="K20" s="27" t="s">
        <v>1371</v>
      </c>
      <c r="L20" s="27" t="s">
        <v>1372</v>
      </c>
      <c r="M20" s="27">
        <v>7</v>
      </c>
      <c r="N20" s="27" t="s">
        <v>1373</v>
      </c>
    </row>
    <row r="21" spans="1:14" x14ac:dyDescent="0.25">
      <c r="A21" s="27" t="s">
        <v>1375</v>
      </c>
      <c r="B21" s="27" t="s">
        <v>355</v>
      </c>
      <c r="C21" s="27" t="s">
        <v>1376</v>
      </c>
      <c r="D21" s="27">
        <v>21</v>
      </c>
      <c r="E21" s="27" t="s">
        <v>1377</v>
      </c>
      <c r="F21" s="27" t="str">
        <f t="shared" si="0"/>
        <v>Hutchinson, Scott (21)</v>
      </c>
      <c r="I21" s="27" t="s">
        <v>1378</v>
      </c>
      <c r="J21" s="27" t="s">
        <v>1375</v>
      </c>
      <c r="K21" s="27" t="s">
        <v>355</v>
      </c>
      <c r="L21" s="27" t="s">
        <v>1376</v>
      </c>
      <c r="M21" s="27">
        <v>21</v>
      </c>
      <c r="N21" s="27" t="s">
        <v>1377</v>
      </c>
    </row>
    <row r="22" spans="1:14" x14ac:dyDescent="0.25">
      <c r="A22" s="27" t="s">
        <v>1379</v>
      </c>
      <c r="B22" s="27" t="s">
        <v>1380</v>
      </c>
      <c r="C22" s="27" t="s">
        <v>1381</v>
      </c>
      <c r="D22" s="27">
        <v>9</v>
      </c>
      <c r="E22" s="27" t="s">
        <v>1382</v>
      </c>
      <c r="F22" s="27" t="str">
        <f t="shared" si="0"/>
        <v>Kane, John (9)</v>
      </c>
      <c r="I22" s="27" t="s">
        <v>1383</v>
      </c>
      <c r="J22" s="27" t="s">
        <v>1379</v>
      </c>
      <c r="K22" s="27" t="s">
        <v>1380</v>
      </c>
      <c r="L22" s="27" t="s">
        <v>1381</v>
      </c>
      <c r="M22" s="27">
        <v>9</v>
      </c>
      <c r="N22" s="27" t="s">
        <v>1382</v>
      </c>
    </row>
    <row r="23" spans="1:14" x14ac:dyDescent="0.25">
      <c r="A23" s="27" t="s">
        <v>1384</v>
      </c>
      <c r="B23" s="27" t="s">
        <v>395</v>
      </c>
      <c r="C23" s="27" t="s">
        <v>1385</v>
      </c>
      <c r="D23" s="27">
        <v>26</v>
      </c>
      <c r="E23" s="27" t="s">
        <v>1386</v>
      </c>
      <c r="F23" s="27" t="str">
        <f t="shared" si="0"/>
        <v>Kearney, Timothy (26)</v>
      </c>
      <c r="I23" s="27" t="s">
        <v>1387</v>
      </c>
      <c r="J23" s="27" t="s">
        <v>1384</v>
      </c>
      <c r="K23" s="27" t="s">
        <v>395</v>
      </c>
      <c r="L23" s="27" t="s">
        <v>1385</v>
      </c>
      <c r="M23" s="27">
        <v>26</v>
      </c>
      <c r="N23" s="27" t="s">
        <v>1386</v>
      </c>
    </row>
    <row r="24" spans="1:14" x14ac:dyDescent="0.25">
      <c r="A24" s="27" t="s">
        <v>1388</v>
      </c>
      <c r="B24" s="27" t="s">
        <v>1389</v>
      </c>
      <c r="C24" s="27" t="s">
        <v>1390</v>
      </c>
      <c r="D24" s="27">
        <v>31</v>
      </c>
      <c r="E24" s="27" t="s">
        <v>1391</v>
      </c>
      <c r="F24" s="27" t="str">
        <f t="shared" si="0"/>
        <v>Keefer, Dawn (31)</v>
      </c>
      <c r="I24" s="27" t="s">
        <v>1392</v>
      </c>
      <c r="J24" s="27" t="s">
        <v>1388</v>
      </c>
      <c r="K24" s="27" t="s">
        <v>1389</v>
      </c>
      <c r="L24" s="27" t="s">
        <v>1390</v>
      </c>
      <c r="M24" s="27">
        <v>31</v>
      </c>
      <c r="N24" s="27" t="s">
        <v>1391</v>
      </c>
    </row>
    <row r="25" spans="1:14" x14ac:dyDescent="0.25">
      <c r="A25" s="27" t="s">
        <v>1393</v>
      </c>
      <c r="B25" s="27" t="s">
        <v>1394</v>
      </c>
      <c r="C25" s="27" t="s">
        <v>1395</v>
      </c>
      <c r="D25" s="27">
        <v>15</v>
      </c>
      <c r="E25" s="27" t="s">
        <v>1396</v>
      </c>
      <c r="F25" s="27" t="str">
        <f t="shared" si="0"/>
        <v>Kim, Patty  (15)</v>
      </c>
      <c r="I25" s="27" t="s">
        <v>1397</v>
      </c>
      <c r="J25" s="27" t="s">
        <v>1393</v>
      </c>
      <c r="K25" s="27" t="s">
        <v>1394</v>
      </c>
      <c r="L25" s="27" t="s">
        <v>1395</v>
      </c>
      <c r="M25" s="27">
        <v>15</v>
      </c>
      <c r="N25" s="27" t="s">
        <v>1396</v>
      </c>
    </row>
    <row r="26" spans="1:14" x14ac:dyDescent="0.25">
      <c r="A26" s="27" t="s">
        <v>1398</v>
      </c>
      <c r="B26" s="27" t="s">
        <v>213</v>
      </c>
      <c r="C26" s="27" t="s">
        <v>1399</v>
      </c>
      <c r="D26" s="27">
        <v>35</v>
      </c>
      <c r="E26" s="27" t="s">
        <v>1400</v>
      </c>
      <c r="F26" s="27" t="str">
        <f t="shared" si="0"/>
        <v>Langerholc, Wayne (35)</v>
      </c>
      <c r="I26" s="27" t="s">
        <v>1401</v>
      </c>
      <c r="J26" s="27" t="s">
        <v>1398</v>
      </c>
      <c r="K26" s="27" t="s">
        <v>213</v>
      </c>
      <c r="L26" s="27" t="s">
        <v>1399</v>
      </c>
      <c r="M26" s="27">
        <v>35</v>
      </c>
      <c r="N26" s="27" t="s">
        <v>1400</v>
      </c>
    </row>
    <row r="27" spans="1:14" x14ac:dyDescent="0.25">
      <c r="A27" s="27" t="s">
        <v>1402</v>
      </c>
      <c r="B27" s="27" t="s">
        <v>944</v>
      </c>
      <c r="C27" s="27" t="s">
        <v>1403</v>
      </c>
      <c r="D27" s="27">
        <v>49</v>
      </c>
      <c r="E27" s="27" t="s">
        <v>1404</v>
      </c>
      <c r="F27" s="27" t="str">
        <f t="shared" si="0"/>
        <v>Laughlin, Dan (49)</v>
      </c>
      <c r="I27" s="27" t="s">
        <v>1405</v>
      </c>
      <c r="J27" s="27" t="s">
        <v>1402</v>
      </c>
      <c r="K27" s="27" t="s">
        <v>944</v>
      </c>
      <c r="L27" s="27" t="s">
        <v>1403</v>
      </c>
      <c r="M27" s="27">
        <v>49</v>
      </c>
      <c r="N27" s="27" t="s">
        <v>1404</v>
      </c>
    </row>
    <row r="28" spans="1:14" x14ac:dyDescent="0.25">
      <c r="A28" s="27" t="s">
        <v>2546</v>
      </c>
      <c r="B28" s="27" t="s">
        <v>676</v>
      </c>
      <c r="C28" s="27" t="s">
        <v>2547</v>
      </c>
      <c r="D28" s="27">
        <v>36</v>
      </c>
      <c r="E28" s="27" t="s">
        <v>2545</v>
      </c>
      <c r="F28" s="27" t="str">
        <f t="shared" si="0"/>
        <v>Malone, James (36)</v>
      </c>
      <c r="I28" s="27" t="s">
        <v>2548</v>
      </c>
      <c r="J28" s="27" t="s">
        <v>2546</v>
      </c>
      <c r="K28" s="27" t="s">
        <v>676</v>
      </c>
      <c r="L28" s="27" t="s">
        <v>2547</v>
      </c>
      <c r="M28" s="27">
        <v>36</v>
      </c>
      <c r="N28" s="27" t="s">
        <v>2545</v>
      </c>
    </row>
    <row r="29" spans="1:14" x14ac:dyDescent="0.25">
      <c r="A29" s="27" t="s">
        <v>1406</v>
      </c>
      <c r="B29" s="27" t="s">
        <v>355</v>
      </c>
      <c r="C29" s="27" t="s">
        <v>1407</v>
      </c>
      <c r="D29" s="27">
        <v>13</v>
      </c>
      <c r="E29" s="27" t="s">
        <v>1408</v>
      </c>
      <c r="F29" s="27" t="str">
        <f t="shared" si="0"/>
        <v>Martin, Scott (13)</v>
      </c>
      <c r="I29" s="27" t="s">
        <v>1409</v>
      </c>
      <c r="J29" s="27" t="s">
        <v>1406</v>
      </c>
      <c r="K29" s="27" t="s">
        <v>355</v>
      </c>
      <c r="L29" s="27" t="s">
        <v>1407</v>
      </c>
      <c r="M29" s="27">
        <v>13</v>
      </c>
      <c r="N29" s="27" t="s">
        <v>1408</v>
      </c>
    </row>
    <row r="30" spans="1:14" x14ac:dyDescent="0.25">
      <c r="A30" s="27" t="s">
        <v>1410</v>
      </c>
      <c r="B30" s="27" t="s">
        <v>1411</v>
      </c>
      <c r="C30" s="27" t="s">
        <v>1412</v>
      </c>
      <c r="D30" s="27">
        <v>33</v>
      </c>
      <c r="E30" s="27" t="s">
        <v>1413</v>
      </c>
      <c r="F30" s="27" t="str">
        <f t="shared" si="0"/>
        <v>Mastriano, Doug (33)</v>
      </c>
      <c r="I30" s="27" t="s">
        <v>1414</v>
      </c>
      <c r="J30" s="27" t="s">
        <v>1410</v>
      </c>
      <c r="K30" s="27" t="s">
        <v>1411</v>
      </c>
      <c r="L30" s="27" t="s">
        <v>1412</v>
      </c>
      <c r="M30" s="27">
        <v>33</v>
      </c>
      <c r="N30" s="27" t="s">
        <v>1413</v>
      </c>
    </row>
    <row r="31" spans="1:14" x14ac:dyDescent="0.25">
      <c r="A31" s="27" t="s">
        <v>1415</v>
      </c>
      <c r="B31" s="27" t="s">
        <v>1416</v>
      </c>
      <c r="C31" s="27" t="s">
        <v>937</v>
      </c>
      <c r="D31" s="27">
        <v>14</v>
      </c>
      <c r="E31" s="27" t="s">
        <v>1417</v>
      </c>
      <c r="F31" s="27" t="str">
        <f t="shared" si="0"/>
        <v>Miller, Nicholas (14)</v>
      </c>
      <c r="I31" s="27" t="s">
        <v>1418</v>
      </c>
      <c r="J31" s="27" t="s">
        <v>1415</v>
      </c>
      <c r="K31" s="27" t="s">
        <v>1416</v>
      </c>
      <c r="L31" s="27" t="s">
        <v>937</v>
      </c>
      <c r="M31" s="27">
        <v>14</v>
      </c>
      <c r="N31" s="27" t="s">
        <v>1417</v>
      </c>
    </row>
    <row r="32" spans="1:14" x14ac:dyDescent="0.25">
      <c r="A32" s="27" t="s">
        <v>1419</v>
      </c>
      <c r="B32" s="27" t="s">
        <v>1420</v>
      </c>
      <c r="C32" s="27" t="s">
        <v>1421</v>
      </c>
      <c r="D32" s="27">
        <v>44</v>
      </c>
      <c r="E32" s="27" t="s">
        <v>1422</v>
      </c>
      <c r="F32" s="27" t="str">
        <f t="shared" si="0"/>
        <v>Muth, Katie (44)</v>
      </c>
      <c r="I32" s="27" t="s">
        <v>1423</v>
      </c>
      <c r="J32" s="27" t="s">
        <v>1419</v>
      </c>
      <c r="K32" s="27" t="s">
        <v>1420</v>
      </c>
      <c r="L32" s="27" t="s">
        <v>1421</v>
      </c>
      <c r="M32" s="27">
        <v>44</v>
      </c>
      <c r="N32" s="27" t="s">
        <v>1422</v>
      </c>
    </row>
    <row r="33" spans="1:14" x14ac:dyDescent="0.25">
      <c r="A33" s="27" t="s">
        <v>1424</v>
      </c>
      <c r="B33" s="27" t="s">
        <v>1425</v>
      </c>
      <c r="C33" s="27" t="s">
        <v>1426</v>
      </c>
      <c r="D33" s="27">
        <v>24</v>
      </c>
      <c r="E33" s="27" t="s">
        <v>1427</v>
      </c>
      <c r="F33" s="27" t="str">
        <f t="shared" si="0"/>
        <v>Pennycuick, Tracy (24)</v>
      </c>
      <c r="I33" s="27" t="s">
        <v>1428</v>
      </c>
      <c r="J33" s="27" t="s">
        <v>1424</v>
      </c>
      <c r="K33" s="27" t="s">
        <v>1425</v>
      </c>
      <c r="L33" s="27" t="s">
        <v>1426</v>
      </c>
      <c r="M33" s="27">
        <v>24</v>
      </c>
      <c r="N33" s="27" t="s">
        <v>1427</v>
      </c>
    </row>
    <row r="34" spans="1:14" x14ac:dyDescent="0.25">
      <c r="A34" s="27" t="s">
        <v>1429</v>
      </c>
      <c r="B34" s="27" t="s">
        <v>1430</v>
      </c>
      <c r="C34" s="27" t="s">
        <v>1431</v>
      </c>
      <c r="D34" s="27">
        <v>28</v>
      </c>
      <c r="E34" s="27" t="s">
        <v>1432</v>
      </c>
      <c r="F34" s="27" t="str">
        <f t="shared" ref="F34:F51" si="1">CONCATENATE(C34,", ",B34," (",D34,")")</f>
        <v>Phillips-Hill, Kristin (28)</v>
      </c>
      <c r="I34" s="27" t="s">
        <v>1433</v>
      </c>
      <c r="J34" s="27" t="s">
        <v>1429</v>
      </c>
      <c r="K34" s="27" t="s">
        <v>1430</v>
      </c>
      <c r="L34" s="27" t="s">
        <v>1431</v>
      </c>
      <c r="M34" s="27">
        <v>28</v>
      </c>
      <c r="N34" s="27" t="s">
        <v>1432</v>
      </c>
    </row>
    <row r="35" spans="1:14" x14ac:dyDescent="0.25">
      <c r="A35" s="27" t="s">
        <v>1434</v>
      </c>
      <c r="B35" s="27" t="s">
        <v>472</v>
      </c>
      <c r="C35" s="27" t="s">
        <v>1435</v>
      </c>
      <c r="D35" s="27">
        <v>5</v>
      </c>
      <c r="E35" s="27" t="s">
        <v>1436</v>
      </c>
      <c r="F35" s="27" t="str">
        <f t="shared" si="1"/>
        <v>Picozzi, Joe (5)</v>
      </c>
      <c r="I35" s="27" t="s">
        <v>1437</v>
      </c>
      <c r="J35" s="27" t="s">
        <v>1434</v>
      </c>
      <c r="K35" s="27" t="s">
        <v>472</v>
      </c>
      <c r="L35" s="27" t="s">
        <v>1435</v>
      </c>
      <c r="M35" s="27">
        <v>5</v>
      </c>
      <c r="N35" s="27" t="s">
        <v>1436</v>
      </c>
    </row>
    <row r="36" spans="1:14" x14ac:dyDescent="0.25">
      <c r="A36" s="27" t="s">
        <v>1438</v>
      </c>
      <c r="B36" s="27" t="s">
        <v>1439</v>
      </c>
      <c r="C36" s="27" t="s">
        <v>1440</v>
      </c>
      <c r="D36" s="27">
        <v>45</v>
      </c>
      <c r="E36" s="27" t="s">
        <v>1441</v>
      </c>
      <c r="F36" s="27" t="str">
        <f t="shared" si="1"/>
        <v>Pisciottano, Nick (45)</v>
      </c>
      <c r="I36" s="27" t="s">
        <v>1442</v>
      </c>
      <c r="J36" s="27" t="s">
        <v>1438</v>
      </c>
      <c r="K36" s="27" t="s">
        <v>1439</v>
      </c>
      <c r="L36" s="27" t="s">
        <v>1440</v>
      </c>
      <c r="M36" s="27">
        <v>45</v>
      </c>
      <c r="N36" s="27" t="s">
        <v>1441</v>
      </c>
    </row>
    <row r="37" spans="1:14" x14ac:dyDescent="0.25">
      <c r="A37" s="27" t="s">
        <v>1443</v>
      </c>
      <c r="B37" s="27" t="s">
        <v>472</v>
      </c>
      <c r="C37" s="27" t="s">
        <v>1444</v>
      </c>
      <c r="D37" s="27">
        <v>41</v>
      </c>
      <c r="E37" s="27" t="s">
        <v>1445</v>
      </c>
      <c r="F37" s="27" t="str">
        <f t="shared" si="1"/>
        <v>Pittman, Joe (41)</v>
      </c>
      <c r="I37" s="27" t="s">
        <v>1446</v>
      </c>
      <c r="J37" s="27" t="s">
        <v>1443</v>
      </c>
      <c r="K37" s="27" t="s">
        <v>472</v>
      </c>
      <c r="L37" s="27" t="s">
        <v>1444</v>
      </c>
      <c r="M37" s="27">
        <v>41</v>
      </c>
      <c r="N37" s="27" t="s">
        <v>1445</v>
      </c>
    </row>
    <row r="38" spans="1:14" x14ac:dyDescent="0.25">
      <c r="A38" s="27" t="s">
        <v>1447</v>
      </c>
      <c r="B38" s="27" t="s">
        <v>1448</v>
      </c>
      <c r="C38" s="27" t="s">
        <v>1449</v>
      </c>
      <c r="D38" s="27">
        <v>37</v>
      </c>
      <c r="E38" s="27" t="s">
        <v>1450</v>
      </c>
      <c r="F38" s="27" t="str">
        <f t="shared" si="1"/>
        <v>Robinson, Devlin (37)</v>
      </c>
      <c r="I38" s="27" t="s">
        <v>1451</v>
      </c>
      <c r="J38" s="27" t="s">
        <v>1447</v>
      </c>
      <c r="K38" s="27" t="s">
        <v>1448</v>
      </c>
      <c r="L38" s="27" t="s">
        <v>1449</v>
      </c>
      <c r="M38" s="27">
        <v>37</v>
      </c>
      <c r="N38" s="27" t="s">
        <v>1450</v>
      </c>
    </row>
    <row r="39" spans="1:14" x14ac:dyDescent="0.25">
      <c r="A39" s="27" t="s">
        <v>1452</v>
      </c>
      <c r="B39" s="27" t="s">
        <v>1453</v>
      </c>
      <c r="C39" s="27" t="s">
        <v>1454</v>
      </c>
      <c r="D39" s="27">
        <v>34</v>
      </c>
      <c r="E39" s="27" t="s">
        <v>1455</v>
      </c>
      <c r="F39" s="27" t="str">
        <f t="shared" si="1"/>
        <v>Rothman, Greg (34)</v>
      </c>
      <c r="I39" s="27" t="s">
        <v>1456</v>
      </c>
      <c r="J39" s="27" t="s">
        <v>1452</v>
      </c>
      <c r="K39" s="27" t="s">
        <v>1453</v>
      </c>
      <c r="L39" s="27" t="s">
        <v>1454</v>
      </c>
      <c r="M39" s="27">
        <v>34</v>
      </c>
      <c r="N39" s="27" t="s">
        <v>1455</v>
      </c>
    </row>
    <row r="40" spans="1:14" x14ac:dyDescent="0.25">
      <c r="A40" s="27" t="s">
        <v>1457</v>
      </c>
      <c r="B40" s="27" t="s">
        <v>917</v>
      </c>
      <c r="C40" s="27" t="s">
        <v>1458</v>
      </c>
      <c r="D40" s="27">
        <v>10</v>
      </c>
      <c r="E40" s="27" t="s">
        <v>1459</v>
      </c>
      <c r="F40" s="27" t="str">
        <f t="shared" si="1"/>
        <v>Santarsiero, Steven (10)</v>
      </c>
      <c r="I40" s="27" t="s">
        <v>1460</v>
      </c>
      <c r="J40" s="27" t="s">
        <v>1457</v>
      </c>
      <c r="K40" s="27" t="s">
        <v>917</v>
      </c>
      <c r="L40" s="27" t="s">
        <v>1458</v>
      </c>
      <c r="M40" s="27">
        <v>10</v>
      </c>
      <c r="N40" s="27" t="s">
        <v>1459</v>
      </c>
    </row>
    <row r="41" spans="1:14" x14ac:dyDescent="0.25">
      <c r="A41" s="27" t="s">
        <v>1461</v>
      </c>
      <c r="B41" s="27" t="s">
        <v>1462</v>
      </c>
      <c r="C41" s="27" t="s">
        <v>1463</v>
      </c>
      <c r="D41" s="27">
        <v>1</v>
      </c>
      <c r="E41" s="27" t="s">
        <v>1464</v>
      </c>
      <c r="F41" s="27" t="str">
        <f t="shared" si="1"/>
        <v>Saval, Nikil (1)</v>
      </c>
      <c r="I41" s="27" t="s">
        <v>1465</v>
      </c>
      <c r="J41" s="27" t="s">
        <v>1461</v>
      </c>
      <c r="K41" s="27" t="s">
        <v>1462</v>
      </c>
      <c r="L41" s="27" t="s">
        <v>1463</v>
      </c>
      <c r="M41" s="27">
        <v>1</v>
      </c>
      <c r="N41" s="27" t="s">
        <v>1464</v>
      </c>
    </row>
    <row r="42" spans="1:14" x14ac:dyDescent="0.25">
      <c r="A42" s="27" t="s">
        <v>1466</v>
      </c>
      <c r="B42" s="27" t="s">
        <v>1467</v>
      </c>
      <c r="C42" s="27" t="s">
        <v>1468</v>
      </c>
      <c r="D42" s="27">
        <v>11</v>
      </c>
      <c r="E42" s="27" t="s">
        <v>1469</v>
      </c>
      <c r="F42" s="27" t="str">
        <f t="shared" si="1"/>
        <v>Schwank, Judith (11)</v>
      </c>
      <c r="I42" s="27" t="s">
        <v>1470</v>
      </c>
      <c r="J42" s="27" t="s">
        <v>1466</v>
      </c>
      <c r="K42" s="27" t="s">
        <v>1467</v>
      </c>
      <c r="L42" s="27" t="s">
        <v>1468</v>
      </c>
      <c r="M42" s="27">
        <v>11</v>
      </c>
      <c r="N42" s="27" t="s">
        <v>1469</v>
      </c>
    </row>
    <row r="43" spans="1:14" x14ac:dyDescent="0.25">
      <c r="A43" s="27" t="s">
        <v>1471</v>
      </c>
      <c r="B43" s="27" t="s">
        <v>626</v>
      </c>
      <c r="C43" s="27" t="s">
        <v>1472</v>
      </c>
      <c r="D43" s="27">
        <v>32</v>
      </c>
      <c r="E43" s="27" t="s">
        <v>1473</v>
      </c>
      <c r="F43" s="27" t="str">
        <f t="shared" si="1"/>
        <v>Stefano, Patrick (32)</v>
      </c>
      <c r="I43" s="27" t="s">
        <v>1474</v>
      </c>
      <c r="J43" s="27" t="s">
        <v>1471</v>
      </c>
      <c r="K43" s="27" t="s">
        <v>626</v>
      </c>
      <c r="L43" s="27" t="s">
        <v>1472</v>
      </c>
      <c r="M43" s="27">
        <v>32</v>
      </c>
      <c r="N43" s="27" t="s">
        <v>1473</v>
      </c>
    </row>
    <row r="44" spans="1:14" x14ac:dyDescent="0.25">
      <c r="A44" s="27" t="s">
        <v>1475</v>
      </c>
      <c r="B44" s="27" t="s">
        <v>1476</v>
      </c>
      <c r="C44" s="27" t="s">
        <v>1477</v>
      </c>
      <c r="D44" s="27">
        <v>3</v>
      </c>
      <c r="E44" s="27" t="s">
        <v>1478</v>
      </c>
      <c r="F44" s="27" t="str">
        <f t="shared" si="1"/>
        <v>Street, Sharif (3)</v>
      </c>
      <c r="I44" s="27" t="s">
        <v>1479</v>
      </c>
      <c r="J44" s="27" t="s">
        <v>1475</v>
      </c>
      <c r="K44" s="27" t="s">
        <v>1476</v>
      </c>
      <c r="L44" s="27" t="s">
        <v>1477</v>
      </c>
      <c r="M44" s="27">
        <v>3</v>
      </c>
      <c r="N44" s="27" t="s">
        <v>1478</v>
      </c>
    </row>
    <row r="45" spans="1:14" x14ac:dyDescent="0.25">
      <c r="A45" s="27" t="s">
        <v>1480</v>
      </c>
      <c r="B45" s="27" t="s">
        <v>1481</v>
      </c>
      <c r="C45" s="27" t="s">
        <v>1482</v>
      </c>
      <c r="D45" s="27">
        <v>2</v>
      </c>
      <c r="E45" s="27" t="s">
        <v>1483</v>
      </c>
      <c r="F45" s="27" t="str">
        <f t="shared" si="1"/>
        <v>Tartaglione, Christine (2)</v>
      </c>
      <c r="I45" s="27" t="s">
        <v>1484</v>
      </c>
      <c r="J45" s="27" t="s">
        <v>1480</v>
      </c>
      <c r="K45" s="27" t="s">
        <v>1481</v>
      </c>
      <c r="L45" s="27" t="s">
        <v>1482</v>
      </c>
      <c r="M45" s="27">
        <v>2</v>
      </c>
      <c r="N45" s="27" t="s">
        <v>1483</v>
      </c>
    </row>
    <row r="46" spans="1:14" x14ac:dyDescent="0.25">
      <c r="A46" s="27" t="s">
        <v>1485</v>
      </c>
      <c r="B46" s="27" t="s">
        <v>1486</v>
      </c>
      <c r="C46" s="27" t="s">
        <v>1487</v>
      </c>
      <c r="D46" s="27">
        <v>47</v>
      </c>
      <c r="E46" s="27" t="s">
        <v>1488</v>
      </c>
      <c r="F46" s="27" t="str">
        <f t="shared" si="1"/>
        <v>Vogel, Elder (47)</v>
      </c>
      <c r="I46" s="27" t="s">
        <v>1489</v>
      </c>
      <c r="J46" s="27" t="s">
        <v>1485</v>
      </c>
      <c r="K46" s="27" t="s">
        <v>1486</v>
      </c>
      <c r="L46" s="27" t="s">
        <v>1487</v>
      </c>
      <c r="M46" s="27">
        <v>47</v>
      </c>
      <c r="N46" s="27" t="s">
        <v>1488</v>
      </c>
    </row>
    <row r="47" spans="1:14" x14ac:dyDescent="0.25">
      <c r="A47" s="27" t="s">
        <v>1490</v>
      </c>
      <c r="B47" s="27" t="s">
        <v>1491</v>
      </c>
      <c r="C47" s="27" t="s">
        <v>1492</v>
      </c>
      <c r="D47" s="27">
        <v>30</v>
      </c>
      <c r="E47" s="27" t="s">
        <v>1493</v>
      </c>
      <c r="F47" s="27" t="str">
        <f t="shared" si="1"/>
        <v>Ward, Judy (30)</v>
      </c>
      <c r="I47" s="27" t="s">
        <v>1494</v>
      </c>
      <c r="J47" s="27" t="s">
        <v>1490</v>
      </c>
      <c r="K47" s="27" t="s">
        <v>1491</v>
      </c>
      <c r="L47" s="27" t="s">
        <v>1492</v>
      </c>
      <c r="M47" s="27">
        <v>30</v>
      </c>
      <c r="N47" s="27" t="s">
        <v>1493</v>
      </c>
    </row>
    <row r="48" spans="1:14" x14ac:dyDescent="0.25">
      <c r="A48" s="27" t="s">
        <v>1495</v>
      </c>
      <c r="B48" s="27" t="s">
        <v>1395</v>
      </c>
      <c r="C48" s="27" t="s">
        <v>1492</v>
      </c>
      <c r="D48" s="27">
        <v>39</v>
      </c>
      <c r="E48" s="27" t="s">
        <v>1496</v>
      </c>
      <c r="F48" s="27" t="str">
        <f t="shared" si="1"/>
        <v>Ward, Kim (39)</v>
      </c>
      <c r="I48" s="27" t="s">
        <v>1497</v>
      </c>
      <c r="J48" s="27" t="s">
        <v>1495</v>
      </c>
      <c r="K48" s="27" t="s">
        <v>1395</v>
      </c>
      <c r="L48" s="27" t="s">
        <v>1492</v>
      </c>
      <c r="M48" s="27">
        <v>39</v>
      </c>
      <c r="N48" s="27" t="s">
        <v>1496</v>
      </c>
    </row>
    <row r="49" spans="1:14" x14ac:dyDescent="0.25">
      <c r="A49" s="27" t="s">
        <v>1498</v>
      </c>
      <c r="B49" s="27" t="s">
        <v>1499</v>
      </c>
      <c r="C49" s="27" t="s">
        <v>1270</v>
      </c>
      <c r="D49" s="27">
        <v>8</v>
      </c>
      <c r="E49" s="27" t="s">
        <v>1500</v>
      </c>
      <c r="F49" s="27" t="str">
        <f t="shared" si="1"/>
        <v>Williams, Anthony Hardy (8)</v>
      </c>
      <c r="I49" s="27" t="s">
        <v>1501</v>
      </c>
      <c r="J49" s="27" t="s">
        <v>1498</v>
      </c>
      <c r="K49" s="27" t="s">
        <v>1499</v>
      </c>
      <c r="L49" s="27" t="s">
        <v>1270</v>
      </c>
      <c r="M49" s="27">
        <v>8</v>
      </c>
      <c r="N49" s="27" t="s">
        <v>1500</v>
      </c>
    </row>
    <row r="50" spans="1:14" x14ac:dyDescent="0.25">
      <c r="A50" s="27" t="s">
        <v>1502</v>
      </c>
      <c r="B50" s="27" t="s">
        <v>1503</v>
      </c>
      <c r="C50" s="27" t="s">
        <v>1270</v>
      </c>
      <c r="D50" s="27">
        <v>38</v>
      </c>
      <c r="E50" s="27" t="s">
        <v>1504</v>
      </c>
      <c r="F50" s="27" t="str">
        <f t="shared" si="1"/>
        <v>Williams, Lindsey (38)</v>
      </c>
      <c r="I50" s="27" t="s">
        <v>1505</v>
      </c>
      <c r="J50" s="27" t="s">
        <v>1502</v>
      </c>
      <c r="K50" s="27" t="s">
        <v>1503</v>
      </c>
      <c r="L50" s="27" t="s">
        <v>1270</v>
      </c>
      <c r="M50" s="27">
        <v>38</v>
      </c>
      <c r="N50" s="27" t="s">
        <v>1504</v>
      </c>
    </row>
    <row r="51" spans="1:14" x14ac:dyDescent="0.25">
      <c r="A51" s="27" t="s">
        <v>1506</v>
      </c>
      <c r="B51" s="27" t="s">
        <v>1507</v>
      </c>
      <c r="C51" s="27" t="s">
        <v>1508</v>
      </c>
      <c r="D51" s="27">
        <v>23</v>
      </c>
      <c r="E51" s="27" t="s">
        <v>1509</v>
      </c>
      <c r="F51" s="27" t="str">
        <f t="shared" si="1"/>
        <v>Yaw, Gene (23)</v>
      </c>
      <c r="I51" s="27" t="s">
        <v>1510</v>
      </c>
      <c r="J51" s="27" t="s">
        <v>1506</v>
      </c>
      <c r="K51" s="27" t="s">
        <v>1507</v>
      </c>
      <c r="L51" s="27" t="s">
        <v>1508</v>
      </c>
      <c r="M51" s="27">
        <v>23</v>
      </c>
      <c r="N51" s="27" t="s">
        <v>1509</v>
      </c>
    </row>
  </sheetData>
  <sortState xmlns:xlrd2="http://schemas.microsoft.com/office/spreadsheetml/2017/richdata2" ref="I2:N51">
    <sortCondition ref="I2:I5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AEF62-4B1C-428B-807D-26C86825CC50}">
  <sheetPr>
    <tabColor theme="9" tint="-0.49995422223578601"/>
  </sheetPr>
  <dimension ref="A1:B83"/>
  <sheetViews>
    <sheetView topLeftCell="A48" workbookViewId="0">
      <selection activeCell="B3" sqref="B1:B1048576"/>
    </sheetView>
  </sheetViews>
  <sheetFormatPr defaultRowHeight="14.4" x14ac:dyDescent="0.3"/>
  <cols>
    <col min="1" max="1" width="19.44140625" bestFit="1" customWidth="1"/>
    <col min="2" max="2" width="12.109375" bestFit="1" customWidth="1"/>
  </cols>
  <sheetData>
    <row r="1" spans="1:2" x14ac:dyDescent="0.3">
      <c r="A1" t="s">
        <v>1</v>
      </c>
      <c r="B1" t="s">
        <v>0</v>
      </c>
    </row>
    <row r="2" spans="1:2" x14ac:dyDescent="0.3">
      <c r="A2" t="s">
        <v>29</v>
      </c>
      <c r="B2">
        <v>152</v>
      </c>
    </row>
    <row r="3" spans="1:2" x14ac:dyDescent="0.3">
      <c r="A3" t="s">
        <v>56</v>
      </c>
      <c r="B3">
        <v>194</v>
      </c>
    </row>
    <row r="4" spans="1:2" x14ac:dyDescent="0.3">
      <c r="A4" t="s">
        <v>66</v>
      </c>
      <c r="B4">
        <v>201</v>
      </c>
    </row>
    <row r="5" spans="1:2" x14ac:dyDescent="0.3">
      <c r="A5" t="s">
        <v>2567</v>
      </c>
      <c r="B5">
        <v>146</v>
      </c>
    </row>
    <row r="6" spans="1:2" x14ac:dyDescent="0.3">
      <c r="A6" t="s">
        <v>27</v>
      </c>
      <c r="B6">
        <v>148</v>
      </c>
    </row>
    <row r="7" spans="1:2" x14ac:dyDescent="0.3">
      <c r="A7" t="s">
        <v>68</v>
      </c>
      <c r="B7">
        <v>211</v>
      </c>
    </row>
    <row r="8" spans="1:2" x14ac:dyDescent="0.3">
      <c r="A8" t="s">
        <v>55</v>
      </c>
      <c r="B8">
        <v>193</v>
      </c>
    </row>
    <row r="9" spans="1:2" x14ac:dyDescent="0.3">
      <c r="A9" t="s">
        <v>64</v>
      </c>
      <c r="B9">
        <v>204</v>
      </c>
    </row>
    <row r="10" spans="1:2" x14ac:dyDescent="0.3">
      <c r="A10" t="s">
        <v>18</v>
      </c>
      <c r="B10">
        <v>136</v>
      </c>
    </row>
    <row r="11" spans="1:2" x14ac:dyDescent="0.3">
      <c r="A11" t="s">
        <v>26</v>
      </c>
      <c r="B11">
        <v>147</v>
      </c>
    </row>
    <row r="12" spans="1:2" x14ac:dyDescent="0.3">
      <c r="A12" t="s">
        <v>5</v>
      </c>
      <c r="B12">
        <v>115</v>
      </c>
    </row>
    <row r="13" spans="1:2" x14ac:dyDescent="0.3">
      <c r="A13" t="s">
        <v>11</v>
      </c>
      <c r="B13">
        <v>125</v>
      </c>
    </row>
    <row r="14" spans="1:2" x14ac:dyDescent="0.3">
      <c r="A14" t="s">
        <v>14</v>
      </c>
      <c r="B14">
        <v>132</v>
      </c>
    </row>
    <row r="15" spans="1:2" x14ac:dyDescent="0.3">
      <c r="A15" t="s">
        <v>12</v>
      </c>
      <c r="B15">
        <v>126</v>
      </c>
    </row>
    <row r="16" spans="1:2" x14ac:dyDescent="0.3">
      <c r="A16" t="s">
        <v>30</v>
      </c>
      <c r="B16">
        <v>153</v>
      </c>
    </row>
    <row r="17" spans="1:2" x14ac:dyDescent="0.3">
      <c r="A17" t="s">
        <v>61</v>
      </c>
      <c r="B17">
        <v>199</v>
      </c>
    </row>
    <row r="18" spans="1:2" x14ac:dyDescent="0.3">
      <c r="A18" t="s">
        <v>72</v>
      </c>
      <c r="B18">
        <v>216</v>
      </c>
    </row>
    <row r="19" spans="1:2" x14ac:dyDescent="0.3">
      <c r="A19" t="s">
        <v>41</v>
      </c>
      <c r="B19">
        <v>167</v>
      </c>
    </row>
    <row r="20" spans="1:2" x14ac:dyDescent="0.3">
      <c r="A20" t="s">
        <v>57</v>
      </c>
      <c r="B20">
        <v>195</v>
      </c>
    </row>
    <row r="21" spans="1:2" x14ac:dyDescent="0.3">
      <c r="A21" t="s">
        <v>63</v>
      </c>
      <c r="B21">
        <v>203</v>
      </c>
    </row>
    <row r="22" spans="1:2" x14ac:dyDescent="0.3">
      <c r="A22" t="s">
        <v>44</v>
      </c>
      <c r="B22">
        <v>172</v>
      </c>
    </row>
    <row r="23" spans="1:2" x14ac:dyDescent="0.3">
      <c r="A23" t="s">
        <v>19</v>
      </c>
      <c r="B23">
        <v>137</v>
      </c>
    </row>
    <row r="24" spans="1:2" x14ac:dyDescent="0.3">
      <c r="A24" t="s">
        <v>65</v>
      </c>
      <c r="B24">
        <v>205</v>
      </c>
    </row>
    <row r="25" spans="1:2" x14ac:dyDescent="0.3">
      <c r="A25" t="s">
        <v>48</v>
      </c>
      <c r="B25">
        <v>183</v>
      </c>
    </row>
    <row r="26" spans="1:2" x14ac:dyDescent="0.3">
      <c r="A26" t="s">
        <v>54</v>
      </c>
      <c r="B26">
        <v>192</v>
      </c>
    </row>
    <row r="27" spans="1:2" x14ac:dyDescent="0.3">
      <c r="A27" t="s">
        <v>16</v>
      </c>
      <c r="B27">
        <v>134</v>
      </c>
    </row>
    <row r="28" spans="1:2" x14ac:dyDescent="0.3">
      <c r="A28" t="s">
        <v>2568</v>
      </c>
      <c r="B28">
        <v>121</v>
      </c>
    </row>
    <row r="29" spans="1:2" x14ac:dyDescent="0.3">
      <c r="A29" t="s">
        <v>71</v>
      </c>
      <c r="B29">
        <v>215</v>
      </c>
    </row>
    <row r="30" spans="1:2" x14ac:dyDescent="0.3">
      <c r="A30" t="s">
        <v>15</v>
      </c>
      <c r="B30">
        <v>133</v>
      </c>
    </row>
    <row r="31" spans="1:2" x14ac:dyDescent="0.3">
      <c r="A31" t="s">
        <v>60</v>
      </c>
      <c r="B31">
        <v>198</v>
      </c>
    </row>
    <row r="32" spans="1:2" x14ac:dyDescent="0.3">
      <c r="A32" t="s">
        <v>23</v>
      </c>
      <c r="B32">
        <v>143</v>
      </c>
    </row>
    <row r="33" spans="1:2" x14ac:dyDescent="0.3">
      <c r="A33" t="s">
        <v>40</v>
      </c>
      <c r="B33">
        <v>166</v>
      </c>
    </row>
    <row r="34" spans="1:2" x14ac:dyDescent="0.3">
      <c r="A34" t="s">
        <v>39</v>
      </c>
      <c r="B34">
        <v>165</v>
      </c>
    </row>
    <row r="35" spans="1:2" x14ac:dyDescent="0.3">
      <c r="A35" t="s">
        <v>69</v>
      </c>
      <c r="B35">
        <v>212</v>
      </c>
    </row>
    <row r="36" spans="1:2" x14ac:dyDescent="0.3">
      <c r="A36" t="s">
        <v>73</v>
      </c>
      <c r="B36">
        <v>217</v>
      </c>
    </row>
    <row r="37" spans="1:2" x14ac:dyDescent="0.3">
      <c r="A37" t="s">
        <v>4</v>
      </c>
      <c r="B37">
        <v>114</v>
      </c>
    </row>
    <row r="38" spans="1:2" x14ac:dyDescent="0.3">
      <c r="A38" t="s">
        <v>32</v>
      </c>
      <c r="B38">
        <v>155</v>
      </c>
    </row>
    <row r="39" spans="1:2" x14ac:dyDescent="0.3">
      <c r="A39" t="s">
        <v>2</v>
      </c>
      <c r="B39">
        <v>111</v>
      </c>
    </row>
    <row r="40" spans="1:2" x14ac:dyDescent="0.3">
      <c r="A40" t="s">
        <v>74</v>
      </c>
      <c r="B40">
        <v>113</v>
      </c>
    </row>
    <row r="41" spans="1:2" x14ac:dyDescent="0.3">
      <c r="A41" t="s">
        <v>49</v>
      </c>
      <c r="B41">
        <v>184</v>
      </c>
    </row>
    <row r="42" spans="1:2" x14ac:dyDescent="0.3">
      <c r="A42" t="s">
        <v>37</v>
      </c>
      <c r="B42">
        <v>163</v>
      </c>
    </row>
    <row r="43" spans="1:2" x14ac:dyDescent="0.3">
      <c r="A43" t="s">
        <v>17</v>
      </c>
      <c r="B43">
        <v>135</v>
      </c>
    </row>
    <row r="44" spans="1:2" x14ac:dyDescent="0.3">
      <c r="A44" t="s">
        <v>42</v>
      </c>
      <c r="B44">
        <v>168</v>
      </c>
    </row>
    <row r="45" spans="1:2" x14ac:dyDescent="0.3">
      <c r="A45" t="s">
        <v>25</v>
      </c>
      <c r="B45">
        <v>145</v>
      </c>
    </row>
    <row r="46" spans="1:2" x14ac:dyDescent="0.3">
      <c r="A46" t="s">
        <v>35</v>
      </c>
      <c r="B46">
        <v>161</v>
      </c>
    </row>
    <row r="47" spans="1:2" x14ac:dyDescent="0.3">
      <c r="A47" t="s">
        <v>38</v>
      </c>
      <c r="B47">
        <v>164</v>
      </c>
    </row>
    <row r="48" spans="1:2" x14ac:dyDescent="0.3">
      <c r="A48" t="s">
        <v>20</v>
      </c>
      <c r="B48">
        <v>138</v>
      </c>
    </row>
    <row r="49" spans="1:2" x14ac:dyDescent="0.3">
      <c r="A49" t="s">
        <v>2569</v>
      </c>
      <c r="B49">
        <v>202</v>
      </c>
    </row>
    <row r="50" spans="1:2" x14ac:dyDescent="0.3">
      <c r="A50" t="s">
        <v>13</v>
      </c>
      <c r="B50">
        <v>131</v>
      </c>
    </row>
    <row r="51" spans="1:2" x14ac:dyDescent="0.3">
      <c r="A51" t="s">
        <v>24</v>
      </c>
      <c r="B51">
        <v>144</v>
      </c>
    </row>
    <row r="52" spans="1:2" x14ac:dyDescent="0.3">
      <c r="A52" t="s">
        <v>52</v>
      </c>
      <c r="B52">
        <v>190</v>
      </c>
    </row>
    <row r="53" spans="1:2" x14ac:dyDescent="0.3">
      <c r="A53" t="s">
        <v>7</v>
      </c>
      <c r="B53">
        <v>117</v>
      </c>
    </row>
    <row r="54" spans="1:2" x14ac:dyDescent="0.3">
      <c r="A54" t="s">
        <v>50</v>
      </c>
      <c r="B54">
        <v>185</v>
      </c>
    </row>
    <row r="55" spans="1:2" x14ac:dyDescent="0.3">
      <c r="A55" t="s">
        <v>21</v>
      </c>
      <c r="B55">
        <v>141</v>
      </c>
    </row>
    <row r="56" spans="1:2" x14ac:dyDescent="0.3">
      <c r="A56" t="s">
        <v>45</v>
      </c>
      <c r="B56">
        <v>174</v>
      </c>
    </row>
    <row r="57" spans="1:2" x14ac:dyDescent="0.3">
      <c r="A57" t="s">
        <v>75</v>
      </c>
      <c r="B57">
        <v>118</v>
      </c>
    </row>
    <row r="58" spans="1:2" x14ac:dyDescent="0.3">
      <c r="A58" t="s">
        <v>67</v>
      </c>
      <c r="B58">
        <v>207</v>
      </c>
    </row>
    <row r="59" spans="1:2" x14ac:dyDescent="0.3">
      <c r="A59" t="s">
        <v>8</v>
      </c>
      <c r="B59">
        <v>122</v>
      </c>
    </row>
    <row r="60" spans="1:2" x14ac:dyDescent="0.3">
      <c r="A60" t="s">
        <v>46</v>
      </c>
      <c r="B60">
        <v>181</v>
      </c>
    </row>
    <row r="61" spans="1:2" x14ac:dyDescent="0.3">
      <c r="A61" t="s">
        <v>3</v>
      </c>
      <c r="B61">
        <v>112</v>
      </c>
    </row>
    <row r="62" spans="1:2" x14ac:dyDescent="0.3">
      <c r="A62" t="s">
        <v>76</v>
      </c>
      <c r="B62">
        <v>139</v>
      </c>
    </row>
    <row r="63" spans="1:2" x14ac:dyDescent="0.3">
      <c r="A63" t="s">
        <v>2570</v>
      </c>
      <c r="B63">
        <v>173</v>
      </c>
    </row>
    <row r="64" spans="1:2" x14ac:dyDescent="0.3">
      <c r="A64" t="s">
        <v>34</v>
      </c>
      <c r="B64">
        <v>158</v>
      </c>
    </row>
    <row r="65" spans="1:2" x14ac:dyDescent="0.3">
      <c r="A65" t="s">
        <v>78</v>
      </c>
      <c r="B65">
        <v>206</v>
      </c>
    </row>
    <row r="66" spans="1:2" x14ac:dyDescent="0.3">
      <c r="A66" t="s">
        <v>62</v>
      </c>
      <c r="B66">
        <v>156</v>
      </c>
    </row>
    <row r="67" spans="1:2" x14ac:dyDescent="0.3">
      <c r="A67" t="s">
        <v>31</v>
      </c>
      <c r="B67">
        <v>154</v>
      </c>
    </row>
    <row r="68" spans="1:2" x14ac:dyDescent="0.3">
      <c r="A68" t="s">
        <v>10</v>
      </c>
      <c r="B68">
        <v>124</v>
      </c>
    </row>
    <row r="69" spans="1:2" x14ac:dyDescent="0.3">
      <c r="A69" t="s">
        <v>53</v>
      </c>
      <c r="B69">
        <v>191</v>
      </c>
    </row>
    <row r="70" spans="1:2" x14ac:dyDescent="0.3">
      <c r="A70" t="s">
        <v>36</v>
      </c>
      <c r="B70">
        <v>162</v>
      </c>
    </row>
    <row r="71" spans="1:2" x14ac:dyDescent="0.3">
      <c r="A71" t="s">
        <v>9</v>
      </c>
      <c r="B71">
        <v>123</v>
      </c>
    </row>
    <row r="72" spans="1:2" x14ac:dyDescent="0.3">
      <c r="A72" t="s">
        <v>6</v>
      </c>
      <c r="B72">
        <v>116</v>
      </c>
    </row>
    <row r="73" spans="1:2" x14ac:dyDescent="0.3">
      <c r="A73" t="s">
        <v>59</v>
      </c>
      <c r="B73">
        <v>197</v>
      </c>
    </row>
    <row r="74" spans="1:2" x14ac:dyDescent="0.3">
      <c r="A74" t="s">
        <v>51</v>
      </c>
      <c r="B74">
        <v>186</v>
      </c>
    </row>
    <row r="75" spans="1:2" x14ac:dyDescent="0.3">
      <c r="A75" t="s">
        <v>2571</v>
      </c>
      <c r="B75">
        <v>213</v>
      </c>
    </row>
    <row r="76" spans="1:2" x14ac:dyDescent="0.3">
      <c r="A76" t="s">
        <v>77</v>
      </c>
      <c r="B76">
        <v>171</v>
      </c>
    </row>
    <row r="77" spans="1:2" x14ac:dyDescent="0.3">
      <c r="A77" t="s">
        <v>28</v>
      </c>
      <c r="B77">
        <v>151</v>
      </c>
    </row>
    <row r="78" spans="1:2" x14ac:dyDescent="0.3">
      <c r="A78" t="s">
        <v>22</v>
      </c>
      <c r="B78">
        <v>142</v>
      </c>
    </row>
    <row r="79" spans="1:2" x14ac:dyDescent="0.3">
      <c r="A79" t="s">
        <v>58</v>
      </c>
      <c r="B79">
        <v>196</v>
      </c>
    </row>
    <row r="80" spans="1:2" x14ac:dyDescent="0.3">
      <c r="A80" t="s">
        <v>33</v>
      </c>
      <c r="B80">
        <v>157</v>
      </c>
    </row>
    <row r="81" spans="1:2" x14ac:dyDescent="0.3">
      <c r="A81" t="s">
        <v>70</v>
      </c>
      <c r="B81">
        <v>214</v>
      </c>
    </row>
    <row r="82" spans="1:2" x14ac:dyDescent="0.3">
      <c r="A82" t="s">
        <v>47</v>
      </c>
      <c r="B82">
        <v>182</v>
      </c>
    </row>
    <row r="83" spans="1:2" x14ac:dyDescent="0.3">
      <c r="A83" t="s">
        <v>43</v>
      </c>
      <c r="B83">
        <v>169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036D8-552A-4CA8-8FE7-4B49B6DD2BB6}">
  <sheetPr>
    <tabColor theme="9" tint="-0.49995422223578601"/>
  </sheetPr>
  <dimension ref="A1:D575"/>
  <sheetViews>
    <sheetView topLeftCell="A549" workbookViewId="0">
      <selection activeCell="J584" sqref="J584"/>
    </sheetView>
  </sheetViews>
  <sheetFormatPr defaultColWidth="8.88671875" defaultRowHeight="14.4" x14ac:dyDescent="0.3"/>
  <cols>
    <col min="1" max="1" width="34.6640625" style="1" bestFit="1" customWidth="1"/>
    <col min="2" max="2" width="11" style="1" bestFit="1" customWidth="1"/>
    <col min="3" max="3" width="15.33203125" style="1" bestFit="1" customWidth="1"/>
    <col min="4" max="4" width="9.109375" customWidth="1"/>
    <col min="5" max="16384" width="8.88671875" style="1"/>
  </cols>
  <sheetData>
    <row r="1" spans="1:4" ht="13.8" x14ac:dyDescent="0.25">
      <c r="A1" s="1" t="s">
        <v>1535</v>
      </c>
      <c r="B1" s="1" t="s">
        <v>92</v>
      </c>
      <c r="C1" s="1" t="s">
        <v>227</v>
      </c>
      <c r="D1" s="1"/>
    </row>
    <row r="2" spans="1:4" ht="13.8" x14ac:dyDescent="0.25">
      <c r="A2" s="1" t="s">
        <v>2599</v>
      </c>
      <c r="B2" s="1">
        <v>103020407</v>
      </c>
      <c r="C2" s="1" t="s">
        <v>229</v>
      </c>
      <c r="D2" s="1"/>
    </row>
    <row r="3" spans="1:4" ht="13.8" x14ac:dyDescent="0.25">
      <c r="A3" s="1" t="s">
        <v>1949</v>
      </c>
      <c r="B3" s="1">
        <v>123460302</v>
      </c>
      <c r="C3" s="1" t="s">
        <v>237</v>
      </c>
      <c r="D3" s="1"/>
    </row>
    <row r="4" spans="1:4" ht="13.8" x14ac:dyDescent="0.25">
      <c r="A4" s="1" t="s">
        <v>1889</v>
      </c>
      <c r="B4" s="1">
        <v>119350303</v>
      </c>
      <c r="C4" s="1" t="s">
        <v>236</v>
      </c>
      <c r="D4" s="1"/>
    </row>
    <row r="5" spans="1:4" ht="13.8" x14ac:dyDescent="0.25">
      <c r="A5" s="1" t="s">
        <v>2630</v>
      </c>
      <c r="B5" s="1">
        <v>112015106</v>
      </c>
      <c r="C5" s="1" t="s">
        <v>234</v>
      </c>
      <c r="D5" s="1"/>
    </row>
    <row r="6" spans="1:4" ht="13.8" x14ac:dyDescent="0.25">
      <c r="A6" s="1" t="s">
        <v>2620</v>
      </c>
      <c r="B6" s="1">
        <v>108110307</v>
      </c>
      <c r="C6" s="1" t="s">
        <v>233</v>
      </c>
      <c r="D6" s="1"/>
    </row>
    <row r="7" spans="1:4" ht="13.8" x14ac:dyDescent="0.25">
      <c r="A7" s="1" t="s">
        <v>1536</v>
      </c>
      <c r="B7" s="1">
        <v>101260303</v>
      </c>
      <c r="C7" s="1" t="s">
        <v>228</v>
      </c>
      <c r="D7" s="1"/>
    </row>
    <row r="8" spans="1:4" ht="13.8" x14ac:dyDescent="0.25">
      <c r="A8" s="1" t="s">
        <v>1999</v>
      </c>
      <c r="B8" s="1">
        <v>127040503</v>
      </c>
      <c r="C8" s="1" t="s">
        <v>230</v>
      </c>
      <c r="D8" s="1"/>
    </row>
    <row r="9" spans="1:4" ht="13.8" x14ac:dyDescent="0.25">
      <c r="A9" s="1" t="s">
        <v>1562</v>
      </c>
      <c r="B9" s="1">
        <v>103020603</v>
      </c>
      <c r="C9" s="1" t="s">
        <v>229</v>
      </c>
      <c r="D9" s="1"/>
    </row>
    <row r="10" spans="1:4" ht="13.8" x14ac:dyDescent="0.25">
      <c r="A10" s="1" t="s">
        <v>1648</v>
      </c>
      <c r="B10" s="1">
        <v>106160303</v>
      </c>
      <c r="C10" s="1" t="s">
        <v>230</v>
      </c>
      <c r="D10" s="1"/>
    </row>
    <row r="11" spans="1:4" ht="13.8" x14ac:dyDescent="0.25">
      <c r="A11" s="1" t="s">
        <v>1927</v>
      </c>
      <c r="B11" s="1">
        <v>121390302</v>
      </c>
      <c r="C11" s="1" t="s">
        <v>235</v>
      </c>
      <c r="D11" s="1"/>
    </row>
    <row r="12" spans="1:4" ht="13.8" x14ac:dyDescent="0.25">
      <c r="A12" s="1" t="s">
        <v>1687</v>
      </c>
      <c r="B12" s="1">
        <v>108070502</v>
      </c>
      <c r="C12" s="1" t="s">
        <v>232</v>
      </c>
      <c r="D12" s="1"/>
    </row>
    <row r="13" spans="1:4" ht="13.8" x14ac:dyDescent="0.25">
      <c r="A13" s="1" t="s">
        <v>2619</v>
      </c>
      <c r="B13" s="1">
        <v>108070607</v>
      </c>
      <c r="C13" s="1" t="s">
        <v>232</v>
      </c>
      <c r="D13" s="1"/>
    </row>
    <row r="14" spans="1:4" ht="13.8" x14ac:dyDescent="0.25">
      <c r="A14" s="1" t="s">
        <v>2000</v>
      </c>
      <c r="B14" s="1">
        <v>127040703</v>
      </c>
      <c r="C14" s="1" t="s">
        <v>230</v>
      </c>
      <c r="D14" s="1"/>
    </row>
    <row r="15" spans="1:4" ht="13.8" x14ac:dyDescent="0.25">
      <c r="A15" s="1" t="s">
        <v>1793</v>
      </c>
      <c r="B15" s="1">
        <v>113380303</v>
      </c>
      <c r="C15" s="1" t="s">
        <v>234</v>
      </c>
      <c r="D15" s="1"/>
    </row>
    <row r="16" spans="1:4" ht="13.8" x14ac:dyDescent="0.25">
      <c r="A16" s="1" t="s">
        <v>1799</v>
      </c>
      <c r="B16" s="1">
        <v>114060503</v>
      </c>
      <c r="C16" s="1" t="s">
        <v>235</v>
      </c>
      <c r="D16" s="1"/>
    </row>
    <row r="17" spans="1:4" ht="13.8" x14ac:dyDescent="0.25">
      <c r="A17" s="1" t="s">
        <v>2013</v>
      </c>
      <c r="B17" s="1">
        <v>128030603</v>
      </c>
      <c r="C17" s="1" t="s">
        <v>233</v>
      </c>
      <c r="D17" s="1"/>
    </row>
    <row r="18" spans="1:4" ht="13.8" x14ac:dyDescent="0.25">
      <c r="A18" s="1" t="s">
        <v>2014</v>
      </c>
      <c r="B18" s="1">
        <v>128030852</v>
      </c>
      <c r="C18" s="1" t="s">
        <v>233</v>
      </c>
      <c r="D18" s="1"/>
    </row>
    <row r="19" spans="1:4" ht="13.8" x14ac:dyDescent="0.25">
      <c r="A19" s="1" t="s">
        <v>1858</v>
      </c>
      <c r="B19" s="1">
        <v>117080503</v>
      </c>
      <c r="C19" s="1" t="s">
        <v>236</v>
      </c>
      <c r="D19" s="1"/>
    </row>
    <row r="20" spans="1:4" ht="13.8" x14ac:dyDescent="0.25">
      <c r="A20" s="1" t="s">
        <v>1726</v>
      </c>
      <c r="B20" s="1">
        <v>109530304</v>
      </c>
      <c r="C20" s="1" t="s">
        <v>232</v>
      </c>
      <c r="D20" s="1"/>
    </row>
    <row r="21" spans="1:4" ht="13.8" x14ac:dyDescent="0.25">
      <c r="A21" s="1" t="s">
        <v>1547</v>
      </c>
      <c r="B21" s="1">
        <v>101630504</v>
      </c>
      <c r="C21" s="1" t="s">
        <v>228</v>
      </c>
      <c r="D21" s="1"/>
    </row>
    <row r="22" spans="1:4" ht="13.8" x14ac:dyDescent="0.25">
      <c r="A22" s="1" t="s">
        <v>1971</v>
      </c>
      <c r="B22" s="1">
        <v>124150503</v>
      </c>
      <c r="C22" s="1" t="s">
        <v>238</v>
      </c>
      <c r="D22" s="1"/>
    </row>
    <row r="23" spans="1:4" ht="13.8" x14ac:dyDescent="0.25">
      <c r="A23" s="1" t="s">
        <v>1563</v>
      </c>
      <c r="B23" s="1">
        <v>103020753</v>
      </c>
      <c r="C23" s="1" t="s">
        <v>229</v>
      </c>
      <c r="D23" s="1"/>
    </row>
    <row r="24" spans="1:4" ht="13.8" x14ac:dyDescent="0.25">
      <c r="A24" s="1" t="s">
        <v>1731</v>
      </c>
      <c r="B24" s="1">
        <v>110141003</v>
      </c>
      <c r="C24" s="1" t="s">
        <v>232</v>
      </c>
      <c r="D24" s="1"/>
    </row>
    <row r="25" spans="1:4" ht="13.8" x14ac:dyDescent="0.25">
      <c r="A25" s="1" t="s">
        <v>1565</v>
      </c>
      <c r="B25" s="1">
        <v>103021102</v>
      </c>
      <c r="C25" s="1" t="s">
        <v>229</v>
      </c>
      <c r="D25" s="1"/>
    </row>
    <row r="26" spans="1:4" ht="13.8" x14ac:dyDescent="0.25">
      <c r="A26" s="1" t="s">
        <v>1913</v>
      </c>
      <c r="B26" s="1">
        <v>120480803</v>
      </c>
      <c r="C26" s="1" t="s">
        <v>235</v>
      </c>
      <c r="D26" s="1"/>
    </row>
    <row r="27" spans="1:4" ht="13.8" x14ac:dyDescent="0.25">
      <c r="A27" s="1" t="s">
        <v>2001</v>
      </c>
      <c r="B27" s="1">
        <v>127041203</v>
      </c>
      <c r="C27" s="1" t="s">
        <v>230</v>
      </c>
      <c r="D27" s="1"/>
    </row>
    <row r="28" spans="1:4" ht="13.8" x14ac:dyDescent="0.25">
      <c r="A28" s="1" t="s">
        <v>2664</v>
      </c>
      <c r="B28" s="1">
        <v>127041307</v>
      </c>
      <c r="C28" s="1" t="s">
        <v>230</v>
      </c>
      <c r="D28" s="1"/>
    </row>
    <row r="29" spans="1:4" ht="13.8" x14ac:dyDescent="0.25">
      <c r="A29" s="1" t="s">
        <v>1682</v>
      </c>
      <c r="B29" s="1">
        <v>108051003</v>
      </c>
      <c r="C29" s="1" t="s">
        <v>233</v>
      </c>
      <c r="D29" s="1"/>
    </row>
    <row r="30" spans="1:4" ht="13.8" x14ac:dyDescent="0.25">
      <c r="A30" s="1" t="s">
        <v>2618</v>
      </c>
      <c r="B30" s="1">
        <v>108051307</v>
      </c>
      <c r="C30" s="1" t="s">
        <v>233</v>
      </c>
      <c r="D30" s="1"/>
    </row>
    <row r="31" spans="1:4" ht="13.8" x14ac:dyDescent="0.25">
      <c r="A31" s="1" t="s">
        <v>1665</v>
      </c>
      <c r="B31" s="1">
        <v>107650603</v>
      </c>
      <c r="C31" s="1" t="s">
        <v>228</v>
      </c>
      <c r="D31" s="1"/>
    </row>
    <row r="32" spans="1:4" ht="13.8" x14ac:dyDescent="0.25">
      <c r="A32" s="1" t="s">
        <v>1732</v>
      </c>
      <c r="B32" s="1">
        <v>110141103</v>
      </c>
      <c r="C32" s="1" t="s">
        <v>232</v>
      </c>
      <c r="D32" s="1"/>
    </row>
    <row r="33" spans="1:4" ht="13.8" x14ac:dyDescent="0.25">
      <c r="A33" s="1" t="s">
        <v>1688</v>
      </c>
      <c r="B33" s="1">
        <v>108071003</v>
      </c>
      <c r="C33" s="1" t="s">
        <v>232</v>
      </c>
      <c r="D33" s="1"/>
    </row>
    <row r="34" spans="1:4" ht="13.8" x14ac:dyDescent="0.25">
      <c r="A34" s="1" t="s">
        <v>1936</v>
      </c>
      <c r="B34" s="1">
        <v>122091002</v>
      </c>
      <c r="C34" s="1" t="s">
        <v>237</v>
      </c>
      <c r="D34" s="1"/>
    </row>
    <row r="35" spans="1:4" ht="13.8" x14ac:dyDescent="0.25">
      <c r="A35" s="1" t="s">
        <v>1841</v>
      </c>
      <c r="B35" s="1">
        <v>116191004</v>
      </c>
      <c r="C35" s="1" t="s">
        <v>236</v>
      </c>
      <c r="D35" s="1"/>
    </row>
    <row r="36" spans="1:4" ht="13.8" x14ac:dyDescent="0.25">
      <c r="A36" s="1" t="s">
        <v>1548</v>
      </c>
      <c r="B36" s="1">
        <v>101630903</v>
      </c>
      <c r="C36" s="1" t="s">
        <v>228</v>
      </c>
      <c r="D36" s="1"/>
    </row>
    <row r="37" spans="1:4" ht="13.8" x14ac:dyDescent="0.25">
      <c r="A37" s="1" t="s">
        <v>2635</v>
      </c>
      <c r="B37" s="1">
        <v>114060557</v>
      </c>
      <c r="C37" s="1" t="s">
        <v>235</v>
      </c>
      <c r="D37" s="1"/>
    </row>
    <row r="38" spans="1:4" ht="13.8" x14ac:dyDescent="0.25">
      <c r="A38" s="1" t="s">
        <v>1706</v>
      </c>
      <c r="B38" s="1">
        <v>108561003</v>
      </c>
      <c r="C38" s="1" t="s">
        <v>233</v>
      </c>
      <c r="D38" s="1"/>
    </row>
    <row r="39" spans="1:4" ht="13.8" x14ac:dyDescent="0.25">
      <c r="A39" s="1" t="s">
        <v>1752</v>
      </c>
      <c r="B39" s="1">
        <v>112011103</v>
      </c>
      <c r="C39" s="1" t="s">
        <v>234</v>
      </c>
      <c r="D39" s="1"/>
    </row>
    <row r="40" spans="1:4" ht="13.8" x14ac:dyDescent="0.25">
      <c r="A40" s="1" t="s">
        <v>1842</v>
      </c>
      <c r="B40" s="1">
        <v>116191103</v>
      </c>
      <c r="C40" s="1" t="s">
        <v>236</v>
      </c>
      <c r="D40" s="1"/>
    </row>
    <row r="41" spans="1:4" ht="13.8" x14ac:dyDescent="0.25">
      <c r="A41" s="1" t="s">
        <v>1566</v>
      </c>
      <c r="B41" s="1">
        <v>103021252</v>
      </c>
      <c r="C41" s="1" t="s">
        <v>229</v>
      </c>
      <c r="D41" s="1"/>
    </row>
    <row r="42" spans="1:4" ht="13.8" x14ac:dyDescent="0.25">
      <c r="A42" s="1" t="s">
        <v>1914</v>
      </c>
      <c r="B42" s="1">
        <v>120481002</v>
      </c>
      <c r="C42" s="1" t="s">
        <v>235</v>
      </c>
      <c r="D42" s="1"/>
    </row>
    <row r="43" spans="1:4" ht="13.8" x14ac:dyDescent="0.25">
      <c r="A43" s="1" t="s">
        <v>2650</v>
      </c>
      <c r="B43" s="1">
        <v>120481107</v>
      </c>
      <c r="C43" s="1" t="s">
        <v>235</v>
      </c>
      <c r="D43" s="1"/>
    </row>
    <row r="44" spans="1:4" ht="13.8" x14ac:dyDescent="0.25">
      <c r="A44" s="1" t="s">
        <v>1549</v>
      </c>
      <c r="B44" s="1">
        <v>101631003</v>
      </c>
      <c r="C44" s="1" t="s">
        <v>228</v>
      </c>
      <c r="D44" s="1"/>
    </row>
    <row r="45" spans="1:4" ht="13.8" x14ac:dyDescent="0.25">
      <c r="A45" s="1" t="s">
        <v>2002</v>
      </c>
      <c r="B45" s="1">
        <v>127041503</v>
      </c>
      <c r="C45" s="1" t="s">
        <v>230</v>
      </c>
      <c r="D45" s="1"/>
    </row>
    <row r="46" spans="1:4" ht="13.8" x14ac:dyDescent="0.25">
      <c r="A46" s="1" t="s">
        <v>1817</v>
      </c>
      <c r="B46" s="1">
        <v>115210503</v>
      </c>
      <c r="C46" s="1" t="s">
        <v>234</v>
      </c>
      <c r="D46" s="1"/>
    </row>
    <row r="47" spans="1:4" ht="13.8" x14ac:dyDescent="0.25">
      <c r="A47" s="1" t="s">
        <v>2003</v>
      </c>
      <c r="B47" s="1">
        <v>127041603</v>
      </c>
      <c r="C47" s="1" t="s">
        <v>230</v>
      </c>
      <c r="D47" s="1"/>
    </row>
    <row r="48" spans="1:4" ht="13.8" x14ac:dyDescent="0.25">
      <c r="A48" s="1" t="s">
        <v>1694</v>
      </c>
      <c r="B48" s="1">
        <v>108110603</v>
      </c>
      <c r="C48" s="1" t="s">
        <v>233</v>
      </c>
      <c r="D48" s="1"/>
    </row>
    <row r="49" spans="1:4" ht="13.8" x14ac:dyDescent="0.25">
      <c r="A49" s="1" t="s">
        <v>1843</v>
      </c>
      <c r="B49" s="1">
        <v>116191203</v>
      </c>
      <c r="C49" s="1" t="s">
        <v>236</v>
      </c>
      <c r="D49" s="1"/>
    </row>
    <row r="50" spans="1:4" ht="13.8" x14ac:dyDescent="0.25">
      <c r="A50" s="1" t="s">
        <v>2024</v>
      </c>
      <c r="B50" s="1">
        <v>129540803</v>
      </c>
      <c r="C50" s="1" t="s">
        <v>235</v>
      </c>
      <c r="D50" s="1"/>
    </row>
    <row r="51" spans="1:4" ht="13.8" x14ac:dyDescent="0.25">
      <c r="A51" s="1" t="s">
        <v>1899</v>
      </c>
      <c r="B51" s="1">
        <v>119581003</v>
      </c>
      <c r="C51" s="1" t="s">
        <v>236</v>
      </c>
      <c r="D51" s="1"/>
    </row>
    <row r="52" spans="1:4" ht="13.8" x14ac:dyDescent="0.25">
      <c r="A52" s="1" t="s">
        <v>1800</v>
      </c>
      <c r="B52" s="1">
        <v>114060753</v>
      </c>
      <c r="C52" s="1" t="s">
        <v>235</v>
      </c>
      <c r="D52" s="1"/>
    </row>
    <row r="53" spans="1:4" ht="13.8" x14ac:dyDescent="0.25">
      <c r="A53" s="1" t="s">
        <v>1721</v>
      </c>
      <c r="B53" s="1">
        <v>109420803</v>
      </c>
      <c r="C53" s="1" t="s">
        <v>232</v>
      </c>
      <c r="D53" s="1"/>
    </row>
    <row r="54" spans="1:4" ht="13.8" x14ac:dyDescent="0.25">
      <c r="A54" s="1" t="s">
        <v>1801</v>
      </c>
      <c r="B54" s="1">
        <v>114060853</v>
      </c>
      <c r="C54" s="1" t="s">
        <v>235</v>
      </c>
      <c r="D54" s="1"/>
    </row>
    <row r="55" spans="1:4" ht="13.8" x14ac:dyDescent="0.25">
      <c r="A55" s="1" t="s">
        <v>1567</v>
      </c>
      <c r="B55" s="1">
        <v>103021453</v>
      </c>
      <c r="C55" s="1" t="s">
        <v>229</v>
      </c>
      <c r="D55" s="1"/>
    </row>
    <row r="56" spans="1:4" ht="13.8" x14ac:dyDescent="0.25">
      <c r="A56" s="1" t="s">
        <v>1937</v>
      </c>
      <c r="B56" s="1">
        <v>122091303</v>
      </c>
      <c r="C56" s="1" t="s">
        <v>237</v>
      </c>
      <c r="D56" s="1"/>
    </row>
    <row r="57" spans="1:4" ht="13.8" x14ac:dyDescent="0.25">
      <c r="A57" s="1" t="s">
        <v>1938</v>
      </c>
      <c r="B57" s="1">
        <v>122091352</v>
      </c>
      <c r="C57" s="1" t="s">
        <v>237</v>
      </c>
      <c r="D57" s="1"/>
    </row>
    <row r="58" spans="1:4" ht="13.8" x14ac:dyDescent="0.25">
      <c r="A58" s="1" t="s">
        <v>1657</v>
      </c>
      <c r="B58" s="1">
        <v>106330703</v>
      </c>
      <c r="C58" s="1" t="s">
        <v>233</v>
      </c>
      <c r="D58" s="1"/>
    </row>
    <row r="59" spans="1:4" ht="13.8" x14ac:dyDescent="0.25">
      <c r="A59" s="1" t="s">
        <v>1658</v>
      </c>
      <c r="B59" s="1">
        <v>106330803</v>
      </c>
      <c r="C59" s="1" t="s">
        <v>233</v>
      </c>
      <c r="D59" s="1"/>
    </row>
    <row r="60" spans="1:4" ht="13.8" x14ac:dyDescent="0.25">
      <c r="A60" s="1" t="s">
        <v>1537</v>
      </c>
      <c r="B60" s="1">
        <v>101260803</v>
      </c>
      <c r="C60" s="1" t="s">
        <v>228</v>
      </c>
      <c r="D60" s="1"/>
    </row>
    <row r="61" spans="1:4" ht="13.8" x14ac:dyDescent="0.25">
      <c r="A61" s="1" t="s">
        <v>1950</v>
      </c>
      <c r="B61" s="1">
        <v>123460504</v>
      </c>
      <c r="C61" s="1" t="s">
        <v>237</v>
      </c>
      <c r="D61" s="1"/>
    </row>
    <row r="62" spans="1:4" ht="13.8" x14ac:dyDescent="0.25">
      <c r="A62" s="1" t="s">
        <v>2654</v>
      </c>
      <c r="B62" s="1">
        <v>122091457</v>
      </c>
      <c r="C62" s="1" t="s">
        <v>237</v>
      </c>
      <c r="D62" s="1"/>
    </row>
    <row r="63" spans="1:4" ht="13.8" x14ac:dyDescent="0.25">
      <c r="A63" s="1" t="s">
        <v>1550</v>
      </c>
      <c r="B63" s="1">
        <v>101631203</v>
      </c>
      <c r="C63" s="1" t="s">
        <v>228</v>
      </c>
      <c r="D63" s="1"/>
    </row>
    <row r="64" spans="1:4" ht="13.8" x14ac:dyDescent="0.25">
      <c r="A64" s="1" t="s">
        <v>1666</v>
      </c>
      <c r="B64" s="1">
        <v>107650703</v>
      </c>
      <c r="C64" s="1" t="s">
        <v>228</v>
      </c>
      <c r="D64" s="1"/>
    </row>
    <row r="65" spans="1:4" ht="13.8" x14ac:dyDescent="0.25">
      <c r="A65" s="1" t="s">
        <v>1604</v>
      </c>
      <c r="B65" s="1">
        <v>104101252</v>
      </c>
      <c r="C65" s="1" t="s">
        <v>230</v>
      </c>
      <c r="D65" s="1"/>
    </row>
    <row r="66" spans="1:4" ht="13.8" x14ac:dyDescent="0.25">
      <c r="A66" s="1" t="s">
        <v>2604</v>
      </c>
      <c r="B66" s="1">
        <v>104101307</v>
      </c>
      <c r="C66" s="1" t="s">
        <v>230</v>
      </c>
      <c r="D66" s="1"/>
    </row>
    <row r="67" spans="1:4" ht="13.8" x14ac:dyDescent="0.25">
      <c r="A67" s="1" t="s">
        <v>2657</v>
      </c>
      <c r="B67" s="1">
        <v>123460957</v>
      </c>
      <c r="C67" s="1" t="s">
        <v>237</v>
      </c>
      <c r="D67" s="1"/>
    </row>
    <row r="68" spans="1:4" ht="13.8" x14ac:dyDescent="0.25">
      <c r="A68" s="1" t="s">
        <v>1551</v>
      </c>
      <c r="B68" s="1">
        <v>101631503</v>
      </c>
      <c r="C68" s="1" t="s">
        <v>228</v>
      </c>
      <c r="D68" s="1"/>
    </row>
    <row r="69" spans="1:4" ht="13.8" x14ac:dyDescent="0.25">
      <c r="A69" s="1" t="s">
        <v>1695</v>
      </c>
      <c r="B69" s="1">
        <v>108111203</v>
      </c>
      <c r="C69" s="1" t="s">
        <v>233</v>
      </c>
      <c r="D69" s="1"/>
    </row>
    <row r="70" spans="1:4" ht="13.8" x14ac:dyDescent="0.25">
      <c r="A70" s="1" t="s">
        <v>1717</v>
      </c>
      <c r="B70" s="1">
        <v>109122703</v>
      </c>
      <c r="C70" s="1" t="s">
        <v>232</v>
      </c>
      <c r="D70" s="1"/>
    </row>
    <row r="71" spans="1:4" ht="13.8" x14ac:dyDescent="0.25">
      <c r="A71" s="1" t="s">
        <v>1818</v>
      </c>
      <c r="B71" s="1">
        <v>115211003</v>
      </c>
      <c r="C71" s="1" t="s">
        <v>234</v>
      </c>
      <c r="D71" s="1"/>
    </row>
    <row r="72" spans="1:4" ht="13.8" x14ac:dyDescent="0.25">
      <c r="A72" s="1" t="s">
        <v>1552</v>
      </c>
      <c r="B72" s="1">
        <v>101631703</v>
      </c>
      <c r="C72" s="1" t="s">
        <v>228</v>
      </c>
      <c r="D72" s="1"/>
    </row>
    <row r="73" spans="1:4" ht="13.8" x14ac:dyDescent="0.25">
      <c r="A73" s="1" t="s">
        <v>1859</v>
      </c>
      <c r="B73" s="1">
        <v>117081003</v>
      </c>
      <c r="C73" s="1" t="s">
        <v>236</v>
      </c>
      <c r="D73" s="1"/>
    </row>
    <row r="74" spans="1:4" ht="13.8" x14ac:dyDescent="0.25">
      <c r="A74" s="1" t="s">
        <v>2652</v>
      </c>
      <c r="B74" s="1">
        <v>121131507</v>
      </c>
      <c r="C74" s="1" t="s">
        <v>235</v>
      </c>
      <c r="D74" s="1"/>
    </row>
    <row r="75" spans="1:4" ht="13.8" x14ac:dyDescent="0.25">
      <c r="A75" s="1" t="s">
        <v>1890</v>
      </c>
      <c r="B75" s="1">
        <v>119351303</v>
      </c>
      <c r="C75" s="1" t="s">
        <v>236</v>
      </c>
      <c r="D75" s="1"/>
    </row>
    <row r="76" spans="1:4" ht="13.8" x14ac:dyDescent="0.25">
      <c r="A76" s="1" t="s">
        <v>2651</v>
      </c>
      <c r="B76" s="1">
        <v>120483007</v>
      </c>
      <c r="C76" s="1" t="s">
        <v>235</v>
      </c>
      <c r="D76" s="1"/>
    </row>
    <row r="77" spans="1:4" ht="13.8" x14ac:dyDescent="0.25">
      <c r="A77" s="1" t="s">
        <v>1819</v>
      </c>
      <c r="B77" s="1">
        <v>115211103</v>
      </c>
      <c r="C77" s="1" t="s">
        <v>234</v>
      </c>
      <c r="D77" s="1"/>
    </row>
    <row r="78" spans="1:4" ht="13.8" x14ac:dyDescent="0.25">
      <c r="A78" s="1" t="s">
        <v>1568</v>
      </c>
      <c r="B78" s="1">
        <v>103021603</v>
      </c>
      <c r="C78" s="1" t="s">
        <v>229</v>
      </c>
      <c r="D78" s="1"/>
    </row>
    <row r="79" spans="1:4" ht="13.8" x14ac:dyDescent="0.25">
      <c r="A79" s="1" t="s">
        <v>1542</v>
      </c>
      <c r="B79" s="1">
        <v>101301303</v>
      </c>
      <c r="C79" s="1" t="s">
        <v>228</v>
      </c>
      <c r="D79" s="1"/>
    </row>
    <row r="80" spans="1:4" ht="13.8" x14ac:dyDescent="0.25">
      <c r="A80" s="1" t="s">
        <v>1928</v>
      </c>
      <c r="B80" s="1">
        <v>121391303</v>
      </c>
      <c r="C80" s="1" t="s">
        <v>235</v>
      </c>
      <c r="D80" s="1"/>
    </row>
    <row r="81" spans="1:4" ht="13.8" x14ac:dyDescent="0.25">
      <c r="A81" s="1" t="s">
        <v>1939</v>
      </c>
      <c r="B81" s="1">
        <v>122092002</v>
      </c>
      <c r="C81" s="1" t="s">
        <v>237</v>
      </c>
      <c r="D81" s="1"/>
    </row>
    <row r="82" spans="1:4" ht="13.8" x14ac:dyDescent="0.25">
      <c r="A82" s="1" t="s">
        <v>2661</v>
      </c>
      <c r="B82" s="1">
        <v>124151607</v>
      </c>
      <c r="C82" s="1" t="s">
        <v>238</v>
      </c>
      <c r="D82" s="1"/>
    </row>
    <row r="83" spans="1:4" ht="13.8" x14ac:dyDescent="0.25">
      <c r="A83" s="1" t="s">
        <v>1940</v>
      </c>
      <c r="B83" s="1">
        <v>122092102</v>
      </c>
      <c r="C83" s="1" t="s">
        <v>237</v>
      </c>
      <c r="D83" s="1"/>
    </row>
    <row r="84" spans="1:4" ht="13.8" x14ac:dyDescent="0.25">
      <c r="A84" s="1" t="s">
        <v>1696</v>
      </c>
      <c r="B84" s="1">
        <v>108111303</v>
      </c>
      <c r="C84" s="1" t="s">
        <v>233</v>
      </c>
      <c r="D84" s="1"/>
    </row>
    <row r="85" spans="1:4" ht="13.8" x14ac:dyDescent="0.25">
      <c r="A85" s="1" t="s">
        <v>1844</v>
      </c>
      <c r="B85" s="1">
        <v>116191503</v>
      </c>
      <c r="C85" s="1" t="s">
        <v>236</v>
      </c>
      <c r="D85" s="1"/>
    </row>
    <row r="86" spans="1:4" ht="13.8" x14ac:dyDescent="0.25">
      <c r="A86" s="1" t="s">
        <v>1826</v>
      </c>
      <c r="B86" s="1">
        <v>115221402</v>
      </c>
      <c r="C86" s="1" t="s">
        <v>234</v>
      </c>
      <c r="D86" s="1"/>
    </row>
    <row r="87" spans="1:4" ht="13.8" x14ac:dyDescent="0.25">
      <c r="A87" s="1" t="s">
        <v>1743</v>
      </c>
      <c r="B87" s="1">
        <v>111291304</v>
      </c>
      <c r="C87" s="1" t="s">
        <v>234</v>
      </c>
      <c r="D87" s="1"/>
    </row>
    <row r="88" spans="1:4" ht="13.8" x14ac:dyDescent="0.25">
      <c r="A88" s="1" t="s">
        <v>1543</v>
      </c>
      <c r="B88" s="1">
        <v>101301403</v>
      </c>
      <c r="C88" s="1" t="s">
        <v>228</v>
      </c>
      <c r="D88" s="1"/>
    </row>
    <row r="89" spans="1:4" ht="13.8" x14ac:dyDescent="0.25">
      <c r="A89" s="1" t="s">
        <v>2624</v>
      </c>
      <c r="B89" s="1">
        <v>110141607</v>
      </c>
      <c r="C89" s="1" t="s">
        <v>232</v>
      </c>
      <c r="D89" s="1"/>
    </row>
    <row r="90" spans="1:4" ht="13.8" x14ac:dyDescent="0.25">
      <c r="A90" s="1" t="s">
        <v>2004</v>
      </c>
      <c r="B90" s="1">
        <v>127042003</v>
      </c>
      <c r="C90" s="1" t="s">
        <v>230</v>
      </c>
      <c r="D90" s="1"/>
    </row>
    <row r="91" spans="1:4" ht="13.8" x14ac:dyDescent="0.25">
      <c r="A91" s="1" t="s">
        <v>1763</v>
      </c>
      <c r="B91" s="1">
        <v>112671303</v>
      </c>
      <c r="C91" s="1" t="s">
        <v>234</v>
      </c>
      <c r="D91" s="1"/>
    </row>
    <row r="92" spans="1:4" ht="13.8" x14ac:dyDescent="0.25">
      <c r="A92" s="1" t="s">
        <v>1758</v>
      </c>
      <c r="B92" s="1">
        <v>112281302</v>
      </c>
      <c r="C92" s="1" t="s">
        <v>234</v>
      </c>
      <c r="D92" s="1"/>
    </row>
    <row r="93" spans="1:4" ht="13.8" x14ac:dyDescent="0.25">
      <c r="A93" s="1" t="s">
        <v>1553</v>
      </c>
      <c r="B93" s="1">
        <v>101631803</v>
      </c>
      <c r="C93" s="1" t="s">
        <v>228</v>
      </c>
      <c r="D93" s="1"/>
    </row>
    <row r="94" spans="1:4" ht="13.8" x14ac:dyDescent="0.25">
      <c r="A94" s="1" t="s">
        <v>1569</v>
      </c>
      <c r="B94" s="1">
        <v>103021752</v>
      </c>
      <c r="C94" s="1" t="s">
        <v>229</v>
      </c>
      <c r="D94" s="1"/>
    </row>
    <row r="95" spans="1:4" ht="13.8" x14ac:dyDescent="0.25">
      <c r="A95" s="1" t="s">
        <v>1554</v>
      </c>
      <c r="B95" s="1">
        <v>101631903</v>
      </c>
      <c r="C95" s="1" t="s">
        <v>228</v>
      </c>
      <c r="D95" s="1"/>
    </row>
    <row r="96" spans="1:4" ht="13.8" x14ac:dyDescent="0.25">
      <c r="A96" s="1" t="s">
        <v>1951</v>
      </c>
      <c r="B96" s="1">
        <v>123461302</v>
      </c>
      <c r="C96" s="1" t="s">
        <v>237</v>
      </c>
      <c r="D96" s="1"/>
    </row>
    <row r="97" spans="1:4" ht="13.8" x14ac:dyDescent="0.25">
      <c r="A97" s="1" t="s">
        <v>1983</v>
      </c>
      <c r="B97" s="1">
        <v>125231232</v>
      </c>
      <c r="C97" s="1" t="s">
        <v>238</v>
      </c>
      <c r="D97" s="1"/>
    </row>
    <row r="98" spans="1:4" ht="13.8" x14ac:dyDescent="0.25">
      <c r="A98" s="1" t="s">
        <v>1683</v>
      </c>
      <c r="B98" s="1">
        <v>108051503</v>
      </c>
      <c r="C98" s="1" t="s">
        <v>233</v>
      </c>
      <c r="D98" s="1"/>
    </row>
    <row r="99" spans="1:4" ht="13.8" x14ac:dyDescent="0.25">
      <c r="A99" s="1" t="s">
        <v>1984</v>
      </c>
      <c r="B99" s="1">
        <v>125231303</v>
      </c>
      <c r="C99" s="1" t="s">
        <v>238</v>
      </c>
      <c r="D99" s="1"/>
    </row>
    <row r="100" spans="1:4" ht="13.8" x14ac:dyDescent="0.25">
      <c r="A100" s="1" t="s">
        <v>1570</v>
      </c>
      <c r="B100" s="1">
        <v>103021903</v>
      </c>
      <c r="C100" s="1" t="s">
        <v>229</v>
      </c>
      <c r="D100" s="1"/>
    </row>
    <row r="101" spans="1:4" ht="13.8" x14ac:dyDescent="0.25">
      <c r="A101" s="1" t="s">
        <v>1649</v>
      </c>
      <c r="B101" s="1">
        <v>106161203</v>
      </c>
      <c r="C101" s="1" t="s">
        <v>230</v>
      </c>
      <c r="D101" s="1"/>
    </row>
    <row r="102" spans="1:4" ht="13.8" x14ac:dyDescent="0.25">
      <c r="A102" s="1" t="s">
        <v>2612</v>
      </c>
      <c r="B102" s="1">
        <v>106161357</v>
      </c>
      <c r="C102" s="1" t="s">
        <v>230</v>
      </c>
      <c r="D102" s="1"/>
    </row>
    <row r="103" spans="1:4" ht="13.8" x14ac:dyDescent="0.25">
      <c r="A103" s="1" t="s">
        <v>1650</v>
      </c>
      <c r="B103" s="1">
        <v>106161703</v>
      </c>
      <c r="C103" s="1" t="s">
        <v>230</v>
      </c>
      <c r="D103" s="1"/>
    </row>
    <row r="104" spans="1:4" ht="13.8" x14ac:dyDescent="0.25">
      <c r="A104" s="1" t="s">
        <v>1689</v>
      </c>
      <c r="B104" s="1">
        <v>108071504</v>
      </c>
      <c r="C104" s="1" t="s">
        <v>232</v>
      </c>
      <c r="D104" s="1"/>
    </row>
    <row r="105" spans="1:4" ht="13.8" x14ac:dyDescent="0.25">
      <c r="A105" s="1" t="s">
        <v>1735</v>
      </c>
      <c r="B105" s="1">
        <v>110171003</v>
      </c>
      <c r="C105" s="1" t="s">
        <v>232</v>
      </c>
      <c r="D105" s="1"/>
    </row>
    <row r="106" spans="1:4" ht="13.8" x14ac:dyDescent="0.25">
      <c r="A106" s="1" t="s">
        <v>2625</v>
      </c>
      <c r="B106" s="1">
        <v>110171607</v>
      </c>
      <c r="C106" s="1" t="s">
        <v>232</v>
      </c>
      <c r="D106" s="1"/>
    </row>
    <row r="107" spans="1:4" ht="13.8" x14ac:dyDescent="0.25">
      <c r="A107" s="1" t="s">
        <v>2615</v>
      </c>
      <c r="B107" s="1">
        <v>107651207</v>
      </c>
      <c r="C107" s="1" t="s">
        <v>228</v>
      </c>
      <c r="D107" s="1"/>
    </row>
    <row r="108" spans="1:4" ht="13.8" x14ac:dyDescent="0.25">
      <c r="A108" s="1" t="s">
        <v>1972</v>
      </c>
      <c r="B108" s="1">
        <v>124151902</v>
      </c>
      <c r="C108" s="1" t="s">
        <v>238</v>
      </c>
      <c r="D108" s="1"/>
    </row>
    <row r="109" spans="1:4" ht="13.8" x14ac:dyDescent="0.25">
      <c r="A109" s="1" t="s">
        <v>1777</v>
      </c>
      <c r="B109" s="1">
        <v>113361303</v>
      </c>
      <c r="C109" s="1" t="s">
        <v>234</v>
      </c>
      <c r="D109" s="1"/>
    </row>
    <row r="110" spans="1:4" ht="13.8" x14ac:dyDescent="0.25">
      <c r="A110" s="1" t="s">
        <v>1952</v>
      </c>
      <c r="B110" s="1">
        <v>123461602</v>
      </c>
      <c r="C110" s="1" t="s">
        <v>237</v>
      </c>
      <c r="D110" s="1"/>
    </row>
    <row r="111" spans="1:4" ht="13.8" x14ac:dyDescent="0.25">
      <c r="A111" s="1" t="s">
        <v>1778</v>
      </c>
      <c r="B111" s="1">
        <v>113361503</v>
      </c>
      <c r="C111" s="1" t="s">
        <v>234</v>
      </c>
      <c r="D111" s="1"/>
    </row>
    <row r="112" spans="1:4" ht="13.8" x14ac:dyDescent="0.25">
      <c r="A112" s="1" t="s">
        <v>2639</v>
      </c>
      <c r="B112" s="1">
        <v>116191757</v>
      </c>
      <c r="C112" s="1" t="s">
        <v>236</v>
      </c>
      <c r="D112" s="1"/>
    </row>
    <row r="113" spans="1:4" ht="13.8" x14ac:dyDescent="0.25">
      <c r="A113" s="1" t="s">
        <v>1619</v>
      </c>
      <c r="B113" s="1">
        <v>104431304</v>
      </c>
      <c r="C113" s="1" t="s">
        <v>230</v>
      </c>
      <c r="D113" s="1"/>
    </row>
    <row r="114" spans="1:4" ht="13.8" x14ac:dyDescent="0.25">
      <c r="A114" s="1" t="s">
        <v>1707</v>
      </c>
      <c r="B114" s="1">
        <v>108561803</v>
      </c>
      <c r="C114" s="1" t="s">
        <v>233</v>
      </c>
      <c r="D114" s="1"/>
    </row>
    <row r="115" spans="1:4" ht="13.8" x14ac:dyDescent="0.25">
      <c r="A115" s="1" t="s">
        <v>1697</v>
      </c>
      <c r="B115" s="1">
        <v>108111403</v>
      </c>
      <c r="C115" s="1" t="s">
        <v>233</v>
      </c>
      <c r="D115" s="1"/>
    </row>
    <row r="116" spans="1:4" ht="13.8" x14ac:dyDescent="0.25">
      <c r="A116" s="1" t="s">
        <v>1779</v>
      </c>
      <c r="B116" s="1">
        <v>113361703</v>
      </c>
      <c r="C116" s="1" t="s">
        <v>234</v>
      </c>
      <c r="D116" s="1"/>
    </row>
    <row r="117" spans="1:4" ht="13.8" x14ac:dyDescent="0.25">
      <c r="A117" s="1" t="s">
        <v>1753</v>
      </c>
      <c r="B117" s="1">
        <v>112011603</v>
      </c>
      <c r="C117" s="1" t="s">
        <v>234</v>
      </c>
      <c r="D117" s="1"/>
    </row>
    <row r="118" spans="1:4" ht="13.8" x14ac:dyDescent="0.25">
      <c r="A118" s="1" t="s">
        <v>1631</v>
      </c>
      <c r="B118" s="1">
        <v>105201033</v>
      </c>
      <c r="C118" s="1" t="s">
        <v>231</v>
      </c>
      <c r="D118" s="1"/>
    </row>
    <row r="119" spans="1:4" ht="13.8" x14ac:dyDescent="0.25">
      <c r="A119" s="1" t="s">
        <v>1538</v>
      </c>
      <c r="B119" s="1">
        <v>101261302</v>
      </c>
      <c r="C119" s="1" t="s">
        <v>228</v>
      </c>
      <c r="D119" s="1"/>
    </row>
    <row r="120" spans="1:4" ht="13.8" x14ac:dyDescent="0.25">
      <c r="A120" s="1" t="s">
        <v>2594</v>
      </c>
      <c r="B120" s="1">
        <v>101266007</v>
      </c>
      <c r="C120" s="1" t="s">
        <v>228</v>
      </c>
      <c r="D120" s="1"/>
    </row>
    <row r="121" spans="1:4" ht="13.8" x14ac:dyDescent="0.25">
      <c r="A121" s="1" t="s">
        <v>1802</v>
      </c>
      <c r="B121" s="1">
        <v>114061103</v>
      </c>
      <c r="C121" s="1" t="s">
        <v>235</v>
      </c>
      <c r="D121" s="1"/>
    </row>
    <row r="122" spans="1:4" ht="13.8" x14ac:dyDescent="0.25">
      <c r="A122" s="1" t="s">
        <v>1571</v>
      </c>
      <c r="B122" s="1">
        <v>103022103</v>
      </c>
      <c r="C122" s="1" t="s">
        <v>229</v>
      </c>
      <c r="D122" s="1"/>
    </row>
    <row r="123" spans="1:4" ht="13.8" x14ac:dyDescent="0.25">
      <c r="A123" s="1" t="s">
        <v>1794</v>
      </c>
      <c r="B123" s="1">
        <v>113381303</v>
      </c>
      <c r="C123" s="1" t="s">
        <v>234</v>
      </c>
      <c r="D123" s="1"/>
    </row>
    <row r="124" spans="1:4" ht="13.8" x14ac:dyDescent="0.25">
      <c r="A124" s="1" t="s">
        <v>1634</v>
      </c>
      <c r="B124" s="1">
        <v>105251453</v>
      </c>
      <c r="C124" s="1" t="s">
        <v>231</v>
      </c>
      <c r="D124" s="1"/>
    </row>
    <row r="125" spans="1:4" ht="13.8" x14ac:dyDescent="0.25">
      <c r="A125" s="1" t="s">
        <v>1727</v>
      </c>
      <c r="B125" s="1">
        <v>109531304</v>
      </c>
      <c r="C125" s="1" t="s">
        <v>232</v>
      </c>
      <c r="D125" s="1"/>
    </row>
    <row r="126" spans="1:4" ht="13.8" x14ac:dyDescent="0.25">
      <c r="A126" s="1" t="s">
        <v>1941</v>
      </c>
      <c r="B126" s="1">
        <v>122092353</v>
      </c>
      <c r="C126" s="1" t="s">
        <v>237</v>
      </c>
      <c r="D126" s="1"/>
    </row>
    <row r="127" spans="1:4" ht="13.8" x14ac:dyDescent="0.25">
      <c r="A127" s="1" t="s">
        <v>1660</v>
      </c>
      <c r="B127" s="1">
        <v>106611303</v>
      </c>
      <c r="C127" s="1" t="s">
        <v>231</v>
      </c>
      <c r="D127" s="1"/>
    </row>
    <row r="128" spans="1:4" ht="13.8" x14ac:dyDescent="0.25">
      <c r="A128" s="1" t="s">
        <v>1632</v>
      </c>
      <c r="B128" s="1">
        <v>105201352</v>
      </c>
      <c r="C128" s="1" t="s">
        <v>231</v>
      </c>
      <c r="D128" s="1"/>
    </row>
    <row r="129" spans="1:4" ht="13.8" x14ac:dyDescent="0.25">
      <c r="A129" s="1" t="s">
        <v>2608</v>
      </c>
      <c r="B129" s="1">
        <v>105201407</v>
      </c>
      <c r="C129" s="1" t="s">
        <v>231</v>
      </c>
      <c r="D129" s="1"/>
    </row>
    <row r="130" spans="1:4" ht="13.8" x14ac:dyDescent="0.25">
      <c r="A130" s="1" t="s">
        <v>1877</v>
      </c>
      <c r="B130" s="1">
        <v>118401403</v>
      </c>
      <c r="C130" s="1" t="s">
        <v>236</v>
      </c>
      <c r="D130" s="1"/>
    </row>
    <row r="131" spans="1:4" ht="13.8" x14ac:dyDescent="0.25">
      <c r="A131" s="1" t="s">
        <v>2637</v>
      </c>
      <c r="B131" s="1">
        <v>115211657</v>
      </c>
      <c r="C131" s="1" t="s">
        <v>234</v>
      </c>
      <c r="D131" s="1"/>
    </row>
    <row r="132" spans="1:4" ht="13.8" x14ac:dyDescent="0.25">
      <c r="A132" s="1" t="s">
        <v>1820</v>
      </c>
      <c r="B132" s="1">
        <v>115211603</v>
      </c>
      <c r="C132" s="1" t="s">
        <v>234</v>
      </c>
      <c r="D132" s="1"/>
    </row>
    <row r="133" spans="1:4" ht="13.8" x14ac:dyDescent="0.25">
      <c r="A133" s="1" t="s">
        <v>1736</v>
      </c>
      <c r="B133" s="1">
        <v>110171803</v>
      </c>
      <c r="C133" s="1" t="s">
        <v>232</v>
      </c>
      <c r="D133" s="1"/>
    </row>
    <row r="134" spans="1:4" ht="13.8" x14ac:dyDescent="0.25">
      <c r="A134" s="1" t="s">
        <v>1878</v>
      </c>
      <c r="B134" s="1">
        <v>118401603</v>
      </c>
      <c r="C134" s="1" t="s">
        <v>236</v>
      </c>
      <c r="D134" s="1"/>
    </row>
    <row r="135" spans="1:4" ht="13.8" x14ac:dyDescent="0.25">
      <c r="A135" s="1" t="s">
        <v>1764</v>
      </c>
      <c r="B135" s="1">
        <v>112671603</v>
      </c>
      <c r="C135" s="1" t="s">
        <v>234</v>
      </c>
      <c r="D135" s="1"/>
    </row>
    <row r="136" spans="1:4" ht="13.8" x14ac:dyDescent="0.25">
      <c r="A136" s="1" t="s">
        <v>1803</v>
      </c>
      <c r="B136" s="1">
        <v>114061503</v>
      </c>
      <c r="C136" s="1" t="s">
        <v>235</v>
      </c>
      <c r="D136" s="1"/>
    </row>
    <row r="137" spans="1:4" ht="13.8" x14ac:dyDescent="0.25">
      <c r="A137" s="1" t="s">
        <v>1847</v>
      </c>
      <c r="B137" s="1">
        <v>116471803</v>
      </c>
      <c r="C137" s="1" t="s">
        <v>236</v>
      </c>
      <c r="D137" s="1"/>
    </row>
    <row r="138" spans="1:4" ht="13.8" x14ac:dyDescent="0.25">
      <c r="A138" s="1" t="s">
        <v>2638</v>
      </c>
      <c r="B138" s="1">
        <v>115221607</v>
      </c>
      <c r="C138" s="1" t="s">
        <v>234</v>
      </c>
      <c r="D138" s="1"/>
    </row>
    <row r="139" spans="1:4" ht="13.8" x14ac:dyDescent="0.25">
      <c r="A139" s="1" t="s">
        <v>1572</v>
      </c>
      <c r="B139" s="1">
        <v>103022253</v>
      </c>
      <c r="C139" s="1" t="s">
        <v>229</v>
      </c>
      <c r="D139" s="1"/>
    </row>
    <row r="140" spans="1:4" ht="13.8" x14ac:dyDescent="0.25">
      <c r="A140" s="1" t="s">
        <v>2662</v>
      </c>
      <c r="B140" s="1">
        <v>125232407</v>
      </c>
      <c r="C140" s="1" t="s">
        <v>238</v>
      </c>
      <c r="D140" s="1"/>
    </row>
    <row r="141" spans="1:4" ht="13.8" x14ac:dyDescent="0.25">
      <c r="A141" s="1" t="s">
        <v>1921</v>
      </c>
      <c r="B141" s="1">
        <v>120522003</v>
      </c>
      <c r="C141" s="1" t="s">
        <v>236</v>
      </c>
      <c r="D141" s="1"/>
    </row>
    <row r="142" spans="1:4" ht="13.8" x14ac:dyDescent="0.25">
      <c r="A142" s="1" t="s">
        <v>1667</v>
      </c>
      <c r="B142" s="1">
        <v>107651603</v>
      </c>
      <c r="C142" s="1" t="s">
        <v>228</v>
      </c>
      <c r="D142" s="1"/>
    </row>
    <row r="143" spans="1:4" ht="13.8" x14ac:dyDescent="0.25">
      <c r="A143" s="1" t="s">
        <v>1827</v>
      </c>
      <c r="B143" s="1">
        <v>115221753</v>
      </c>
      <c r="C143" s="1" t="s">
        <v>234</v>
      </c>
      <c r="D143" s="1"/>
    </row>
    <row r="144" spans="1:4" ht="13.8" x14ac:dyDescent="0.25">
      <c r="A144" s="1" t="s">
        <v>1780</v>
      </c>
      <c r="B144" s="1">
        <v>113362203</v>
      </c>
      <c r="C144" s="1" t="s">
        <v>234</v>
      </c>
      <c r="D144" s="1"/>
    </row>
    <row r="145" spans="1:4" ht="13.8" x14ac:dyDescent="0.25">
      <c r="A145" s="1" t="s">
        <v>1765</v>
      </c>
      <c r="B145" s="1">
        <v>112671803</v>
      </c>
      <c r="C145" s="1" t="s">
        <v>234</v>
      </c>
      <c r="D145" s="1"/>
    </row>
    <row r="146" spans="1:4" ht="13.8" x14ac:dyDescent="0.25">
      <c r="A146" s="1" t="s">
        <v>1973</v>
      </c>
      <c r="B146" s="1">
        <v>124152003</v>
      </c>
      <c r="C146" s="1" t="s">
        <v>238</v>
      </c>
      <c r="D146" s="1"/>
    </row>
    <row r="147" spans="1:4" ht="13.8" x14ac:dyDescent="0.25">
      <c r="A147" s="1" t="s">
        <v>1655</v>
      </c>
      <c r="B147" s="1">
        <v>106172003</v>
      </c>
      <c r="C147" s="1" t="s">
        <v>232</v>
      </c>
      <c r="D147" s="1"/>
    </row>
    <row r="148" spans="1:4" ht="13.8" x14ac:dyDescent="0.25">
      <c r="A148" s="1" t="s">
        <v>1891</v>
      </c>
      <c r="B148" s="1">
        <v>119352203</v>
      </c>
      <c r="C148" s="1" t="s">
        <v>236</v>
      </c>
      <c r="D148" s="1"/>
    </row>
    <row r="149" spans="1:4" ht="13.8" x14ac:dyDescent="0.25">
      <c r="A149" s="1" t="s">
        <v>1573</v>
      </c>
      <c r="B149" s="1">
        <v>103022503</v>
      </c>
      <c r="C149" s="1" t="s">
        <v>229</v>
      </c>
      <c r="D149" s="1"/>
    </row>
    <row r="150" spans="1:4" ht="13.8" x14ac:dyDescent="0.25">
      <c r="A150" s="1" t="s">
        <v>2658</v>
      </c>
      <c r="B150" s="1">
        <v>123463507</v>
      </c>
      <c r="C150" s="1" t="s">
        <v>237</v>
      </c>
      <c r="D150" s="1"/>
    </row>
    <row r="151" spans="1:4" ht="13.8" x14ac:dyDescent="0.25">
      <c r="A151" s="1" t="s">
        <v>2616</v>
      </c>
      <c r="B151" s="1">
        <v>107652207</v>
      </c>
      <c r="C151" s="1" t="s">
        <v>228</v>
      </c>
      <c r="D151" s="1"/>
    </row>
    <row r="152" spans="1:4" ht="13.8" x14ac:dyDescent="0.25">
      <c r="A152" s="1" t="s">
        <v>1574</v>
      </c>
      <c r="B152" s="1">
        <v>103022803</v>
      </c>
      <c r="C152" s="1" t="s">
        <v>229</v>
      </c>
      <c r="D152" s="1"/>
    </row>
    <row r="153" spans="1:4" ht="13.8" x14ac:dyDescent="0.25">
      <c r="A153" s="1" t="s">
        <v>1865</v>
      </c>
      <c r="B153" s="1">
        <v>117412003</v>
      </c>
      <c r="C153" s="1" t="s">
        <v>232</v>
      </c>
      <c r="D153" s="1"/>
    </row>
    <row r="154" spans="1:4" ht="13.8" x14ac:dyDescent="0.25">
      <c r="A154" s="1" t="s">
        <v>1929</v>
      </c>
      <c r="B154" s="1">
        <v>121392303</v>
      </c>
      <c r="C154" s="1" t="s">
        <v>235</v>
      </c>
      <c r="D154" s="1"/>
    </row>
    <row r="155" spans="1:4" ht="13.8" x14ac:dyDescent="0.25">
      <c r="A155" s="1" t="s">
        <v>1821</v>
      </c>
      <c r="B155" s="1">
        <v>115212503</v>
      </c>
      <c r="C155" s="1" t="s">
        <v>234</v>
      </c>
      <c r="D155" s="1"/>
    </row>
    <row r="156" spans="1:4" ht="13.8" x14ac:dyDescent="0.25">
      <c r="A156" s="1" t="s">
        <v>1909</v>
      </c>
      <c r="B156" s="1">
        <v>120452003</v>
      </c>
      <c r="C156" s="1" t="s">
        <v>236</v>
      </c>
      <c r="D156" s="1"/>
    </row>
    <row r="157" spans="1:4" ht="13.8" x14ac:dyDescent="0.25">
      <c r="A157" s="1" t="s">
        <v>1781</v>
      </c>
      <c r="B157" s="1">
        <v>113362303</v>
      </c>
      <c r="C157" s="1" t="s">
        <v>234</v>
      </c>
      <c r="D157" s="1"/>
    </row>
    <row r="158" spans="1:4" ht="13.8" x14ac:dyDescent="0.25">
      <c r="A158" s="1" t="s">
        <v>1795</v>
      </c>
      <c r="B158" s="1">
        <v>113382303</v>
      </c>
      <c r="C158" s="1" t="s">
        <v>234</v>
      </c>
      <c r="D158" s="1"/>
    </row>
    <row r="159" spans="1:4" ht="13.8" x14ac:dyDescent="0.25">
      <c r="A159" s="1" t="s">
        <v>1766</v>
      </c>
      <c r="B159" s="1">
        <v>112672203</v>
      </c>
      <c r="C159" s="1" t="s">
        <v>234</v>
      </c>
      <c r="D159" s="1"/>
    </row>
    <row r="160" spans="1:4" ht="13.8" x14ac:dyDescent="0.25">
      <c r="A160" s="1" t="s">
        <v>1915</v>
      </c>
      <c r="B160" s="1">
        <v>120483302</v>
      </c>
      <c r="C160" s="1" t="s">
        <v>235</v>
      </c>
      <c r="D160" s="1"/>
    </row>
    <row r="161" spans="1:4" ht="13.8" x14ac:dyDescent="0.25">
      <c r="A161" s="1" t="s">
        <v>1575</v>
      </c>
      <c r="B161" s="1">
        <v>103023153</v>
      </c>
      <c r="C161" s="1" t="s">
        <v>229</v>
      </c>
      <c r="D161" s="1"/>
    </row>
    <row r="162" spans="1:4" ht="13.8" x14ac:dyDescent="0.25">
      <c r="A162" s="1" t="s">
        <v>1782</v>
      </c>
      <c r="B162" s="1">
        <v>113362403</v>
      </c>
      <c r="C162" s="1" t="s">
        <v>234</v>
      </c>
      <c r="D162" s="1"/>
    </row>
    <row r="163" spans="1:4" ht="13.8" x14ac:dyDescent="0.25">
      <c r="A163" s="1" t="s">
        <v>1900</v>
      </c>
      <c r="B163" s="1">
        <v>119582503</v>
      </c>
      <c r="C163" s="1" t="s">
        <v>236</v>
      </c>
      <c r="D163" s="1"/>
    </row>
    <row r="164" spans="1:4" ht="13.8" x14ac:dyDescent="0.25">
      <c r="A164" s="1" t="s">
        <v>1611</v>
      </c>
      <c r="B164" s="1">
        <v>104372003</v>
      </c>
      <c r="C164" s="1" t="s">
        <v>230</v>
      </c>
      <c r="D164" s="1"/>
    </row>
    <row r="165" spans="1:4" ht="13.8" x14ac:dyDescent="0.25">
      <c r="A165" s="1" t="s">
        <v>1783</v>
      </c>
      <c r="B165" s="1">
        <v>113362603</v>
      </c>
      <c r="C165" s="1" t="s">
        <v>234</v>
      </c>
      <c r="D165" s="1"/>
    </row>
    <row r="166" spans="1:4" ht="13.8" x14ac:dyDescent="0.25">
      <c r="A166" s="1" t="s">
        <v>1635</v>
      </c>
      <c r="B166" s="1">
        <v>105252602</v>
      </c>
      <c r="C166" s="1" t="s">
        <v>231</v>
      </c>
      <c r="D166" s="1"/>
    </row>
    <row r="167" spans="1:4" ht="13.8" x14ac:dyDescent="0.25">
      <c r="A167" s="1" t="s">
        <v>2609</v>
      </c>
      <c r="B167" s="1">
        <v>105252507</v>
      </c>
      <c r="C167" s="1" t="s">
        <v>231</v>
      </c>
      <c r="D167" s="1"/>
    </row>
    <row r="168" spans="1:4" ht="13.8" x14ac:dyDescent="0.25">
      <c r="A168" s="1" t="s">
        <v>2610</v>
      </c>
      <c r="B168" s="1">
        <v>105252807</v>
      </c>
      <c r="C168" s="1" t="s">
        <v>231</v>
      </c>
      <c r="D168" s="1"/>
    </row>
    <row r="169" spans="1:4" ht="13.8" x14ac:dyDescent="0.25">
      <c r="A169" s="1" t="s">
        <v>1684</v>
      </c>
      <c r="B169" s="1">
        <v>108053003</v>
      </c>
      <c r="C169" s="1" t="s">
        <v>233</v>
      </c>
      <c r="D169" s="1"/>
    </row>
    <row r="170" spans="1:4" ht="13.8" x14ac:dyDescent="0.25">
      <c r="A170" s="1" t="s">
        <v>1804</v>
      </c>
      <c r="B170" s="1">
        <v>114062003</v>
      </c>
      <c r="C170" s="1" t="s">
        <v>235</v>
      </c>
      <c r="D170" s="1"/>
    </row>
    <row r="171" spans="1:4" ht="13.8" x14ac:dyDescent="0.25">
      <c r="A171" s="1" t="s">
        <v>1754</v>
      </c>
      <c r="B171" s="1">
        <v>112013054</v>
      </c>
      <c r="C171" s="1" t="s">
        <v>234</v>
      </c>
      <c r="D171" s="1"/>
    </row>
    <row r="172" spans="1:4" ht="13.8" x14ac:dyDescent="0.25">
      <c r="A172" s="1" t="s">
        <v>1636</v>
      </c>
      <c r="B172" s="1">
        <v>105253303</v>
      </c>
      <c r="C172" s="1" t="s">
        <v>231</v>
      </c>
      <c r="D172" s="1"/>
    </row>
    <row r="173" spans="1:4" ht="13.8" x14ac:dyDescent="0.25">
      <c r="A173" s="1" t="s">
        <v>1759</v>
      </c>
      <c r="B173" s="1">
        <v>112282004</v>
      </c>
      <c r="C173" s="1" t="s">
        <v>234</v>
      </c>
      <c r="D173" s="1"/>
    </row>
    <row r="174" spans="1:4" ht="13.8" x14ac:dyDescent="0.25">
      <c r="A174" s="1" t="s">
        <v>1620</v>
      </c>
      <c r="B174" s="1">
        <v>104432503</v>
      </c>
      <c r="C174" s="1" t="s">
        <v>230</v>
      </c>
      <c r="D174" s="1"/>
    </row>
    <row r="175" spans="1:4" ht="13.8" x14ac:dyDescent="0.25">
      <c r="A175" s="1" t="s">
        <v>2593</v>
      </c>
      <c r="B175" s="1">
        <v>101262507</v>
      </c>
      <c r="C175" s="1" t="s">
        <v>228</v>
      </c>
      <c r="D175" s="1"/>
    </row>
    <row r="176" spans="1:4" ht="13.8" x14ac:dyDescent="0.25">
      <c r="A176" s="1" t="s">
        <v>1698</v>
      </c>
      <c r="B176" s="1">
        <v>108112003</v>
      </c>
      <c r="C176" s="1" t="s">
        <v>233</v>
      </c>
      <c r="D176" s="1"/>
    </row>
    <row r="177" spans="1:4" ht="13.8" x14ac:dyDescent="0.25">
      <c r="A177" s="1" t="s">
        <v>1805</v>
      </c>
      <c r="B177" s="1">
        <v>114062503</v>
      </c>
      <c r="C177" s="1" t="s">
        <v>235</v>
      </c>
      <c r="D177" s="1"/>
    </row>
    <row r="178" spans="1:4" ht="13.8" x14ac:dyDescent="0.25">
      <c r="A178" s="1" t="s">
        <v>1744</v>
      </c>
      <c r="B178" s="1">
        <v>111292304</v>
      </c>
      <c r="C178" s="1" t="s">
        <v>234</v>
      </c>
      <c r="D178" s="1"/>
    </row>
    <row r="179" spans="1:4" ht="13.8" x14ac:dyDescent="0.25">
      <c r="A179" s="1" t="s">
        <v>2600</v>
      </c>
      <c r="B179" s="1">
        <v>103023807</v>
      </c>
      <c r="C179" s="1" t="s">
        <v>229</v>
      </c>
      <c r="D179" s="1"/>
    </row>
    <row r="180" spans="1:4" ht="13.8" x14ac:dyDescent="0.25">
      <c r="A180" s="1" t="s">
        <v>1656</v>
      </c>
      <c r="B180" s="1">
        <v>106272003</v>
      </c>
      <c r="C180" s="1" t="s">
        <v>231</v>
      </c>
      <c r="D180" s="1"/>
    </row>
    <row r="181" spans="1:4" ht="13.8" x14ac:dyDescent="0.25">
      <c r="A181" s="1" t="s">
        <v>1901</v>
      </c>
      <c r="B181" s="1">
        <v>119583003</v>
      </c>
      <c r="C181" s="1" t="s">
        <v>236</v>
      </c>
      <c r="D181" s="1"/>
    </row>
    <row r="182" spans="1:4" ht="13.8" x14ac:dyDescent="0.25">
      <c r="A182" s="1" t="s">
        <v>1699</v>
      </c>
      <c r="B182" s="1">
        <v>108112203</v>
      </c>
      <c r="C182" s="1" t="s">
        <v>233</v>
      </c>
      <c r="D182" s="1"/>
    </row>
    <row r="183" spans="1:4" ht="13.8" x14ac:dyDescent="0.25">
      <c r="A183" s="1" t="s">
        <v>1555</v>
      </c>
      <c r="B183" s="1">
        <v>101632403</v>
      </c>
      <c r="C183" s="1" t="s">
        <v>228</v>
      </c>
      <c r="D183" s="1"/>
    </row>
    <row r="184" spans="1:4" ht="13.8" x14ac:dyDescent="0.25">
      <c r="A184" s="1" t="s">
        <v>1637</v>
      </c>
      <c r="B184" s="1">
        <v>105253553</v>
      </c>
      <c r="C184" s="1" t="s">
        <v>231</v>
      </c>
      <c r="D184" s="1"/>
    </row>
    <row r="185" spans="1:4" ht="13.8" x14ac:dyDescent="0.25">
      <c r="A185" s="1" t="s">
        <v>1576</v>
      </c>
      <c r="B185" s="1">
        <v>103023912</v>
      </c>
      <c r="C185" s="1" t="s">
        <v>229</v>
      </c>
      <c r="D185" s="1"/>
    </row>
    <row r="186" spans="1:4" ht="13.8" x14ac:dyDescent="0.25">
      <c r="A186" s="1" t="s">
        <v>1661</v>
      </c>
      <c r="B186" s="1">
        <v>106612203</v>
      </c>
      <c r="C186" s="1" t="s">
        <v>231</v>
      </c>
      <c r="D186" s="1"/>
    </row>
    <row r="187" spans="1:4" ht="13.8" x14ac:dyDescent="0.25">
      <c r="A187" s="1" t="s">
        <v>2631</v>
      </c>
      <c r="B187" s="1">
        <v>112282307</v>
      </c>
      <c r="C187" s="1" t="s">
        <v>234</v>
      </c>
      <c r="D187" s="1"/>
    </row>
    <row r="188" spans="1:4" ht="13.8" x14ac:dyDescent="0.25">
      <c r="A188" s="1" t="s">
        <v>1668</v>
      </c>
      <c r="B188" s="1">
        <v>107652603</v>
      </c>
      <c r="C188" s="1" t="s">
        <v>228</v>
      </c>
      <c r="D188" s="1"/>
    </row>
    <row r="189" spans="1:4" ht="13.8" x14ac:dyDescent="0.25">
      <c r="A189" s="1" t="s">
        <v>1539</v>
      </c>
      <c r="B189" s="1">
        <v>101262903</v>
      </c>
      <c r="C189" s="1" t="s">
        <v>228</v>
      </c>
      <c r="D189" s="1"/>
    </row>
    <row r="190" spans="1:4" ht="13.8" x14ac:dyDescent="0.25">
      <c r="A190" s="1" t="s">
        <v>2005</v>
      </c>
      <c r="B190" s="1">
        <v>127042853</v>
      </c>
      <c r="C190" s="1" t="s">
        <v>230</v>
      </c>
      <c r="D190" s="1"/>
    </row>
    <row r="191" spans="1:4" ht="13.8" x14ac:dyDescent="0.25">
      <c r="A191" s="1" t="s">
        <v>2015</v>
      </c>
      <c r="B191" s="1">
        <v>128033053</v>
      </c>
      <c r="C191" s="1" t="s">
        <v>233</v>
      </c>
      <c r="D191" s="1"/>
    </row>
    <row r="192" spans="1:4" ht="13.8" x14ac:dyDescent="0.25">
      <c r="A192" s="1" t="s">
        <v>2627</v>
      </c>
      <c r="B192" s="1">
        <v>111292507</v>
      </c>
      <c r="C192" s="1" t="s">
        <v>234</v>
      </c>
      <c r="D192" s="1"/>
    </row>
    <row r="193" spans="1:4" ht="13.8" x14ac:dyDescent="0.25">
      <c r="A193" s="1" t="s">
        <v>1728</v>
      </c>
      <c r="B193" s="1">
        <v>109532804</v>
      </c>
      <c r="C193" s="1" t="s">
        <v>232</v>
      </c>
      <c r="D193" s="1"/>
    </row>
    <row r="194" spans="1:4" ht="13.8" x14ac:dyDescent="0.25">
      <c r="A194" s="1" t="s">
        <v>1985</v>
      </c>
      <c r="B194" s="1">
        <v>125234103</v>
      </c>
      <c r="C194" s="1" t="s">
        <v>238</v>
      </c>
      <c r="D194" s="1"/>
    </row>
    <row r="195" spans="1:4" ht="13.8" x14ac:dyDescent="0.25">
      <c r="A195" s="1" t="s">
        <v>1577</v>
      </c>
      <c r="B195" s="1">
        <v>103024102</v>
      </c>
      <c r="C195" s="1" t="s">
        <v>229</v>
      </c>
      <c r="D195" s="1"/>
    </row>
    <row r="196" spans="1:4" ht="13.8" x14ac:dyDescent="0.25">
      <c r="A196" s="1" t="s">
        <v>1638</v>
      </c>
      <c r="B196" s="1">
        <v>105253903</v>
      </c>
      <c r="C196" s="1" t="s">
        <v>231</v>
      </c>
      <c r="D196" s="1"/>
    </row>
    <row r="197" spans="1:4" ht="13.8" x14ac:dyDescent="0.25">
      <c r="A197" s="1" t="s">
        <v>1755</v>
      </c>
      <c r="B197" s="1">
        <v>112013753</v>
      </c>
      <c r="C197" s="1" t="s">
        <v>234</v>
      </c>
      <c r="D197" s="1"/>
    </row>
    <row r="198" spans="1:4" ht="13.8" x14ac:dyDescent="0.25">
      <c r="A198" s="1" t="s">
        <v>1639</v>
      </c>
      <c r="B198" s="1">
        <v>105254053</v>
      </c>
      <c r="C198" s="1" t="s">
        <v>231</v>
      </c>
      <c r="D198" s="1"/>
    </row>
    <row r="199" spans="1:4" ht="13.8" x14ac:dyDescent="0.25">
      <c r="A199" s="1" t="s">
        <v>1737</v>
      </c>
      <c r="B199" s="1">
        <v>110173003</v>
      </c>
      <c r="C199" s="1" t="s">
        <v>232</v>
      </c>
      <c r="D199" s="1"/>
    </row>
    <row r="200" spans="1:4" ht="13.8" x14ac:dyDescent="0.25">
      <c r="A200" s="1" t="s">
        <v>1806</v>
      </c>
      <c r="B200" s="1">
        <v>114063003</v>
      </c>
      <c r="C200" s="1" t="s">
        <v>235</v>
      </c>
      <c r="D200" s="1"/>
    </row>
    <row r="201" spans="1:4" ht="13.8" x14ac:dyDescent="0.25">
      <c r="A201" s="1" t="s">
        <v>1974</v>
      </c>
      <c r="B201" s="1">
        <v>124153503</v>
      </c>
      <c r="C201" s="1" t="s">
        <v>238</v>
      </c>
      <c r="D201" s="1"/>
    </row>
    <row r="202" spans="1:4" ht="13.8" x14ac:dyDescent="0.25">
      <c r="A202" s="1" t="s">
        <v>1700</v>
      </c>
      <c r="B202" s="1">
        <v>108112502</v>
      </c>
      <c r="C202" s="1" t="s">
        <v>233</v>
      </c>
      <c r="D202" s="1"/>
    </row>
    <row r="203" spans="1:4" ht="13.8" x14ac:dyDescent="0.25">
      <c r="A203" s="1" t="s">
        <v>2621</v>
      </c>
      <c r="B203" s="1">
        <v>108112607</v>
      </c>
      <c r="C203" s="1" t="s">
        <v>233</v>
      </c>
      <c r="D203" s="1"/>
    </row>
    <row r="204" spans="1:4" ht="13.8" x14ac:dyDescent="0.25">
      <c r="A204" s="1" t="s">
        <v>1669</v>
      </c>
      <c r="B204" s="1">
        <v>107653102</v>
      </c>
      <c r="C204" s="1" t="s">
        <v>228</v>
      </c>
      <c r="D204" s="1"/>
    </row>
    <row r="205" spans="1:4" ht="13.8" x14ac:dyDescent="0.25">
      <c r="A205" s="1" t="s">
        <v>1879</v>
      </c>
      <c r="B205" s="1">
        <v>118402603</v>
      </c>
      <c r="C205" s="1" t="s">
        <v>236</v>
      </c>
      <c r="D205" s="1"/>
    </row>
    <row r="206" spans="1:4" ht="13.8" x14ac:dyDescent="0.25">
      <c r="A206" s="1" t="s">
        <v>1760</v>
      </c>
      <c r="B206" s="1">
        <v>112283003</v>
      </c>
      <c r="C206" s="1" t="s">
        <v>234</v>
      </c>
      <c r="D206" s="1"/>
    </row>
    <row r="207" spans="1:4" ht="13.8" x14ac:dyDescent="0.25">
      <c r="A207" s="1" t="s">
        <v>2595</v>
      </c>
      <c r="B207" s="1">
        <v>101302607</v>
      </c>
      <c r="C207" s="1" t="s">
        <v>228</v>
      </c>
      <c r="D207" s="1"/>
    </row>
    <row r="208" spans="1:4" ht="13.8" x14ac:dyDescent="0.25">
      <c r="A208" s="1" t="s">
        <v>1670</v>
      </c>
      <c r="B208" s="1">
        <v>107653203</v>
      </c>
      <c r="C208" s="1" t="s">
        <v>228</v>
      </c>
      <c r="D208" s="1"/>
    </row>
    <row r="209" spans="1:4" ht="13.8" x14ac:dyDescent="0.25">
      <c r="A209" s="1" t="s">
        <v>1621</v>
      </c>
      <c r="B209" s="1">
        <v>104432803</v>
      </c>
      <c r="C209" s="1" t="s">
        <v>230</v>
      </c>
      <c r="D209" s="1"/>
    </row>
    <row r="210" spans="1:4" ht="13.8" x14ac:dyDescent="0.25">
      <c r="A210" s="1" t="s">
        <v>1836</v>
      </c>
      <c r="B210" s="1">
        <v>115503004</v>
      </c>
      <c r="C210" s="1" t="s">
        <v>234</v>
      </c>
      <c r="D210" s="1"/>
    </row>
    <row r="211" spans="1:4" ht="13.8" x14ac:dyDescent="0.25">
      <c r="A211" s="1" t="s">
        <v>1622</v>
      </c>
      <c r="B211" s="1">
        <v>104432903</v>
      </c>
      <c r="C211" s="1" t="s">
        <v>230</v>
      </c>
      <c r="D211" s="1"/>
    </row>
    <row r="212" spans="1:4" ht="13.8" x14ac:dyDescent="0.25">
      <c r="A212" s="1" t="s">
        <v>1828</v>
      </c>
      <c r="B212" s="1">
        <v>115222504</v>
      </c>
      <c r="C212" s="1" t="s">
        <v>234</v>
      </c>
      <c r="D212" s="1"/>
    </row>
    <row r="213" spans="1:4" ht="13.8" x14ac:dyDescent="0.25">
      <c r="A213" s="1" t="s">
        <v>1807</v>
      </c>
      <c r="B213" s="1">
        <v>114063503</v>
      </c>
      <c r="C213" s="1" t="s">
        <v>235</v>
      </c>
      <c r="D213" s="1"/>
    </row>
    <row r="214" spans="1:4" ht="13.8" x14ac:dyDescent="0.25">
      <c r="A214" s="1" t="s">
        <v>1578</v>
      </c>
      <c r="B214" s="1">
        <v>103024603</v>
      </c>
      <c r="C214" s="1" t="s">
        <v>229</v>
      </c>
      <c r="D214" s="1"/>
    </row>
    <row r="215" spans="1:4" ht="13.8" x14ac:dyDescent="0.25">
      <c r="A215" s="1" t="s">
        <v>1880</v>
      </c>
      <c r="B215" s="1">
        <v>118403003</v>
      </c>
      <c r="C215" s="1" t="s">
        <v>236</v>
      </c>
      <c r="D215" s="1"/>
    </row>
    <row r="216" spans="1:4" ht="13.8" x14ac:dyDescent="0.25">
      <c r="A216" s="1" t="s">
        <v>1767</v>
      </c>
      <c r="B216" s="1">
        <v>112672803</v>
      </c>
      <c r="C216" s="1" t="s">
        <v>234</v>
      </c>
      <c r="D216" s="1"/>
    </row>
    <row r="217" spans="1:4" ht="13.8" x14ac:dyDescent="0.25">
      <c r="A217" s="1" t="s">
        <v>1640</v>
      </c>
      <c r="B217" s="1">
        <v>105254353</v>
      </c>
      <c r="C217" s="1" t="s">
        <v>231</v>
      </c>
      <c r="D217" s="1"/>
    </row>
    <row r="218" spans="1:4" ht="13.8" x14ac:dyDescent="0.25">
      <c r="A218" s="1" t="s">
        <v>1738</v>
      </c>
      <c r="B218" s="1">
        <v>110173504</v>
      </c>
      <c r="C218" s="1" t="s">
        <v>232</v>
      </c>
      <c r="D218" s="1"/>
    </row>
    <row r="219" spans="1:4" ht="13.8" x14ac:dyDescent="0.25">
      <c r="A219" s="1" t="s">
        <v>1829</v>
      </c>
      <c r="B219" s="1">
        <v>115222752</v>
      </c>
      <c r="C219" s="1" t="s">
        <v>234</v>
      </c>
      <c r="D219" s="1"/>
    </row>
    <row r="220" spans="1:4" ht="13.8" x14ac:dyDescent="0.25">
      <c r="A220" s="1" t="s">
        <v>1953</v>
      </c>
      <c r="B220" s="1">
        <v>123463603</v>
      </c>
      <c r="C220" s="1" t="s">
        <v>237</v>
      </c>
      <c r="D220" s="1"/>
    </row>
    <row r="221" spans="1:4" ht="13.8" x14ac:dyDescent="0.25">
      <c r="A221" s="1" t="s">
        <v>1986</v>
      </c>
      <c r="B221" s="1">
        <v>125234502</v>
      </c>
      <c r="C221" s="1" t="s">
        <v>238</v>
      </c>
      <c r="D221" s="1"/>
    </row>
    <row r="222" spans="1:4" ht="13.8" x14ac:dyDescent="0.25">
      <c r="A222" s="1" t="s">
        <v>1881</v>
      </c>
      <c r="B222" s="1">
        <v>118403302</v>
      </c>
      <c r="C222" s="1" t="s">
        <v>236</v>
      </c>
      <c r="D222" s="1"/>
    </row>
    <row r="223" spans="1:4" ht="13.8" x14ac:dyDescent="0.25">
      <c r="A223" s="1" t="s">
        <v>2644</v>
      </c>
      <c r="B223" s="1">
        <v>118403207</v>
      </c>
      <c r="C223" s="1" t="s">
        <v>236</v>
      </c>
      <c r="D223" s="1"/>
    </row>
    <row r="224" spans="1:4" ht="13.8" x14ac:dyDescent="0.25">
      <c r="A224" s="1" t="s">
        <v>1784</v>
      </c>
      <c r="B224" s="1">
        <v>113363103</v>
      </c>
      <c r="C224" s="1" t="s">
        <v>234</v>
      </c>
      <c r="D224" s="1"/>
    </row>
    <row r="225" spans="1:4" ht="13.8" x14ac:dyDescent="0.25">
      <c r="A225" s="1" t="s">
        <v>1671</v>
      </c>
      <c r="B225" s="1">
        <v>107653802</v>
      </c>
      <c r="C225" s="1" t="s">
        <v>228</v>
      </c>
      <c r="D225" s="1"/>
    </row>
    <row r="226" spans="1:4" ht="13.8" x14ac:dyDescent="0.25">
      <c r="A226" s="1" t="s">
        <v>1623</v>
      </c>
      <c r="B226" s="1">
        <v>104433303</v>
      </c>
      <c r="C226" s="1" t="s">
        <v>230</v>
      </c>
      <c r="D226" s="1"/>
    </row>
    <row r="227" spans="1:4" ht="13.8" x14ac:dyDescent="0.25">
      <c r="A227" s="1" t="s">
        <v>1579</v>
      </c>
      <c r="B227" s="1">
        <v>103024753</v>
      </c>
      <c r="C227" s="1" t="s">
        <v>229</v>
      </c>
      <c r="D227" s="1"/>
    </row>
    <row r="228" spans="1:4" ht="13.8" x14ac:dyDescent="0.25">
      <c r="A228" s="1" t="s">
        <v>1690</v>
      </c>
      <c r="B228" s="1">
        <v>108073503</v>
      </c>
      <c r="C228" s="1" t="s">
        <v>232</v>
      </c>
      <c r="D228" s="1"/>
    </row>
    <row r="229" spans="1:4" ht="13.8" x14ac:dyDescent="0.25">
      <c r="A229" s="1" t="s">
        <v>2018</v>
      </c>
      <c r="B229" s="1">
        <v>128323303</v>
      </c>
      <c r="C229" s="1" t="s">
        <v>233</v>
      </c>
      <c r="D229" s="1"/>
    </row>
    <row r="230" spans="1:4" ht="13.8" x14ac:dyDescent="0.25">
      <c r="A230" s="1" t="s">
        <v>2006</v>
      </c>
      <c r="B230" s="1">
        <v>127044103</v>
      </c>
      <c r="C230" s="1" t="s">
        <v>230</v>
      </c>
      <c r="D230" s="1"/>
    </row>
    <row r="231" spans="1:4" ht="13.8" x14ac:dyDescent="0.25">
      <c r="A231" s="1" t="s">
        <v>1746</v>
      </c>
      <c r="B231" s="1">
        <v>111312503</v>
      </c>
      <c r="C231" s="1" t="s">
        <v>232</v>
      </c>
      <c r="D231" s="1"/>
    </row>
    <row r="232" spans="1:4" ht="13.8" x14ac:dyDescent="0.25">
      <c r="A232" s="1" t="s">
        <v>2628</v>
      </c>
      <c r="B232" s="1">
        <v>111312607</v>
      </c>
      <c r="C232" s="1" t="s">
        <v>232</v>
      </c>
      <c r="D232" s="1"/>
    </row>
    <row r="233" spans="1:4" ht="13.8" x14ac:dyDescent="0.25">
      <c r="A233" s="1" t="s">
        <v>2019</v>
      </c>
      <c r="B233" s="1">
        <v>128323703</v>
      </c>
      <c r="C233" s="1" t="s">
        <v>233</v>
      </c>
      <c r="D233" s="1"/>
    </row>
    <row r="234" spans="1:4" ht="13.8" x14ac:dyDescent="0.25">
      <c r="A234" s="1" t="s">
        <v>2667</v>
      </c>
      <c r="B234" s="1">
        <v>128324207</v>
      </c>
      <c r="C234" s="1" t="s">
        <v>233</v>
      </c>
      <c r="D234" s="1"/>
    </row>
    <row r="235" spans="1:4" ht="13.8" x14ac:dyDescent="0.25">
      <c r="A235" s="1" t="s">
        <v>1987</v>
      </c>
      <c r="B235" s="1">
        <v>125235103</v>
      </c>
      <c r="C235" s="1" t="s">
        <v>238</v>
      </c>
      <c r="D235" s="1"/>
    </row>
    <row r="236" spans="1:4" ht="13.8" x14ac:dyDescent="0.25">
      <c r="A236" s="1" t="s">
        <v>1641</v>
      </c>
      <c r="B236" s="1">
        <v>105256553</v>
      </c>
      <c r="C236" s="1" t="s">
        <v>231</v>
      </c>
      <c r="D236" s="1"/>
    </row>
    <row r="237" spans="1:4" ht="13.8" x14ac:dyDescent="0.25">
      <c r="A237" s="1" t="s">
        <v>1624</v>
      </c>
      <c r="B237" s="1">
        <v>104433604</v>
      </c>
      <c r="C237" s="1" t="s">
        <v>230</v>
      </c>
      <c r="D237" s="1"/>
    </row>
    <row r="238" spans="1:4" ht="13.8" x14ac:dyDescent="0.25">
      <c r="A238" s="1" t="s">
        <v>1672</v>
      </c>
      <c r="B238" s="1">
        <v>107654103</v>
      </c>
      <c r="C238" s="1" t="s">
        <v>228</v>
      </c>
      <c r="D238" s="1"/>
    </row>
    <row r="239" spans="1:4" ht="13.8" x14ac:dyDescent="0.25">
      <c r="A239" s="1" t="s">
        <v>2613</v>
      </c>
      <c r="B239" s="1">
        <v>106333407</v>
      </c>
      <c r="C239" s="1" t="s">
        <v>233</v>
      </c>
      <c r="D239" s="1"/>
    </row>
    <row r="240" spans="1:4" ht="13.8" x14ac:dyDescent="0.25">
      <c r="A240" s="1" t="s">
        <v>1544</v>
      </c>
      <c r="B240" s="1">
        <v>101303503</v>
      </c>
      <c r="C240" s="1" t="s">
        <v>228</v>
      </c>
      <c r="D240" s="1"/>
    </row>
    <row r="241" spans="1:4" ht="13.8" x14ac:dyDescent="0.25">
      <c r="A241" s="1" t="s">
        <v>1954</v>
      </c>
      <c r="B241" s="1">
        <v>123463803</v>
      </c>
      <c r="C241" s="1" t="s">
        <v>237</v>
      </c>
      <c r="D241" s="1"/>
    </row>
    <row r="242" spans="1:4" ht="13.8" x14ac:dyDescent="0.25">
      <c r="A242" s="1" t="s">
        <v>1866</v>
      </c>
      <c r="B242" s="1">
        <v>117414003</v>
      </c>
      <c r="C242" s="1" t="s">
        <v>232</v>
      </c>
      <c r="D242" s="1"/>
    </row>
    <row r="243" spans="1:4" ht="13.8" x14ac:dyDescent="0.25">
      <c r="A243" s="1" t="s">
        <v>1922</v>
      </c>
      <c r="B243" s="1">
        <v>121135003</v>
      </c>
      <c r="C243" s="1" t="s">
        <v>235</v>
      </c>
      <c r="D243" s="1"/>
    </row>
    <row r="244" spans="1:4" ht="13.8" x14ac:dyDescent="0.25">
      <c r="A244" s="1" t="s">
        <v>1718</v>
      </c>
      <c r="B244" s="1">
        <v>109243503</v>
      </c>
      <c r="C244" s="1" t="s">
        <v>232</v>
      </c>
      <c r="D244" s="1"/>
    </row>
    <row r="245" spans="1:4" ht="13.8" x14ac:dyDescent="0.25">
      <c r="A245" s="1" t="s">
        <v>1750</v>
      </c>
      <c r="B245" s="1">
        <v>111343603</v>
      </c>
      <c r="C245" s="1" t="s">
        <v>234</v>
      </c>
      <c r="D245" s="1"/>
    </row>
    <row r="246" spans="1:4" ht="13.8" x14ac:dyDescent="0.25">
      <c r="A246" s="1" t="s">
        <v>1747</v>
      </c>
      <c r="B246" s="1">
        <v>111312804</v>
      </c>
      <c r="C246" s="1" t="s">
        <v>232</v>
      </c>
      <c r="D246" s="1"/>
    </row>
    <row r="247" spans="1:4" ht="13.8" x14ac:dyDescent="0.25">
      <c r="A247" s="1" t="s">
        <v>1722</v>
      </c>
      <c r="B247" s="1">
        <v>109422303</v>
      </c>
      <c r="C247" s="1" t="s">
        <v>232</v>
      </c>
      <c r="D247" s="1"/>
    </row>
    <row r="248" spans="1:4" ht="13.8" x14ac:dyDescent="0.25">
      <c r="A248" s="1" t="s">
        <v>1605</v>
      </c>
      <c r="B248" s="1">
        <v>104103603</v>
      </c>
      <c r="C248" s="1" t="s">
        <v>230</v>
      </c>
      <c r="D248" s="1"/>
    </row>
    <row r="249" spans="1:4" ht="13.8" x14ac:dyDescent="0.25">
      <c r="A249" s="1" t="s">
        <v>1975</v>
      </c>
      <c r="B249" s="1">
        <v>124154003</v>
      </c>
      <c r="C249" s="1" t="s">
        <v>238</v>
      </c>
      <c r="D249" s="1"/>
    </row>
    <row r="250" spans="1:4" ht="13.8" x14ac:dyDescent="0.25">
      <c r="A250" s="1" t="s">
        <v>1651</v>
      </c>
      <c r="B250" s="1">
        <v>106166503</v>
      </c>
      <c r="C250" s="1" t="s">
        <v>230</v>
      </c>
      <c r="D250" s="1"/>
    </row>
    <row r="251" spans="1:4" ht="13.8" x14ac:dyDescent="0.25">
      <c r="A251" s="1" t="s">
        <v>1742</v>
      </c>
      <c r="B251" s="1">
        <v>110183602</v>
      </c>
      <c r="C251" s="1" t="s">
        <v>232</v>
      </c>
      <c r="D251" s="1"/>
    </row>
    <row r="252" spans="1:4" ht="13.8" x14ac:dyDescent="0.25">
      <c r="A252" s="1" t="s">
        <v>2626</v>
      </c>
      <c r="B252" s="1">
        <v>110183707</v>
      </c>
      <c r="C252" s="1" t="s">
        <v>232</v>
      </c>
      <c r="D252" s="1"/>
    </row>
    <row r="253" spans="1:4" ht="13.8" x14ac:dyDescent="0.25">
      <c r="A253" s="1" t="s">
        <v>1580</v>
      </c>
      <c r="B253" s="1">
        <v>103025002</v>
      </c>
      <c r="C253" s="1" t="s">
        <v>229</v>
      </c>
      <c r="D253" s="1"/>
    </row>
    <row r="254" spans="1:4" ht="13.8" x14ac:dyDescent="0.25">
      <c r="A254" s="1" t="s">
        <v>1673</v>
      </c>
      <c r="B254" s="1">
        <v>107654403</v>
      </c>
      <c r="C254" s="1" t="s">
        <v>228</v>
      </c>
      <c r="D254" s="1"/>
    </row>
    <row r="255" spans="1:4" ht="13.8" x14ac:dyDescent="0.25">
      <c r="A255" s="1" t="s">
        <v>2605</v>
      </c>
      <c r="B255" s="1">
        <v>104107803</v>
      </c>
      <c r="C255" s="1" t="s">
        <v>230</v>
      </c>
      <c r="D255" s="1"/>
    </row>
    <row r="256" spans="1:4" ht="13.8" x14ac:dyDescent="0.25">
      <c r="A256" s="1" t="s">
        <v>1808</v>
      </c>
      <c r="B256" s="1">
        <v>114064003</v>
      </c>
      <c r="C256" s="1" t="s">
        <v>235</v>
      </c>
      <c r="D256" s="1"/>
    </row>
    <row r="257" spans="1:4" ht="13.8" x14ac:dyDescent="0.25">
      <c r="A257" s="1" t="s">
        <v>2647</v>
      </c>
      <c r="B257" s="1">
        <v>119354207</v>
      </c>
      <c r="C257" s="1" t="s">
        <v>236</v>
      </c>
      <c r="D257" s="1"/>
    </row>
    <row r="258" spans="1:4" ht="13.8" x14ac:dyDescent="0.25">
      <c r="A258" s="1" t="s">
        <v>1908</v>
      </c>
      <c r="B258" s="1">
        <v>119665003</v>
      </c>
      <c r="C258" s="1" t="s">
        <v>236</v>
      </c>
      <c r="D258" s="1"/>
    </row>
    <row r="259" spans="1:4" ht="13.8" x14ac:dyDescent="0.25">
      <c r="A259" s="1" t="s">
        <v>1882</v>
      </c>
      <c r="B259" s="1">
        <v>118403903</v>
      </c>
      <c r="C259" s="1" t="s">
        <v>236</v>
      </c>
      <c r="D259" s="1"/>
    </row>
    <row r="260" spans="1:4" ht="13.8" x14ac:dyDescent="0.25">
      <c r="A260" s="1" t="s">
        <v>1892</v>
      </c>
      <c r="B260" s="1">
        <v>119354603</v>
      </c>
      <c r="C260" s="1" t="s">
        <v>236</v>
      </c>
      <c r="D260" s="1"/>
    </row>
    <row r="261" spans="1:4" ht="13.8" x14ac:dyDescent="0.25">
      <c r="A261" s="1" t="s">
        <v>1625</v>
      </c>
      <c r="B261" s="1">
        <v>104433903</v>
      </c>
      <c r="C261" s="1" t="s">
        <v>230</v>
      </c>
      <c r="D261" s="1"/>
    </row>
    <row r="262" spans="1:4" ht="13.8" x14ac:dyDescent="0.25">
      <c r="A262" s="1" t="s">
        <v>1785</v>
      </c>
      <c r="B262" s="1">
        <v>113363603</v>
      </c>
      <c r="C262" s="1" t="s">
        <v>234</v>
      </c>
      <c r="D262" s="1"/>
    </row>
    <row r="263" spans="1:4" ht="13.8" x14ac:dyDescent="0.25">
      <c r="A263" s="1" t="s">
        <v>1786</v>
      </c>
      <c r="B263" s="1">
        <v>113364002</v>
      </c>
      <c r="C263" s="1" t="s">
        <v>234</v>
      </c>
      <c r="D263" s="1"/>
    </row>
    <row r="264" spans="1:4" ht="13.8" x14ac:dyDescent="0.25">
      <c r="A264" s="1" t="s">
        <v>2633</v>
      </c>
      <c r="B264" s="1">
        <v>113363807</v>
      </c>
      <c r="C264" s="1" t="s">
        <v>234</v>
      </c>
      <c r="D264" s="1"/>
    </row>
    <row r="265" spans="1:4" ht="13.8" x14ac:dyDescent="0.25">
      <c r="A265" s="1" t="s">
        <v>1612</v>
      </c>
      <c r="B265" s="1">
        <v>104374003</v>
      </c>
      <c r="C265" s="1" t="s">
        <v>230</v>
      </c>
      <c r="D265" s="1"/>
    </row>
    <row r="266" spans="1:4" ht="13.8" x14ac:dyDescent="0.25">
      <c r="A266" s="1" t="s">
        <v>1540</v>
      </c>
      <c r="B266" s="1">
        <v>101264003</v>
      </c>
      <c r="C266" s="1" t="s">
        <v>228</v>
      </c>
      <c r="D266" s="1"/>
    </row>
    <row r="267" spans="1:4" ht="13.8" x14ac:dyDescent="0.25">
      <c r="A267" s="1" t="s">
        <v>2606</v>
      </c>
      <c r="B267" s="1">
        <v>104374207</v>
      </c>
      <c r="C267" s="1" t="s">
        <v>230</v>
      </c>
      <c r="D267" s="1"/>
    </row>
    <row r="268" spans="1:4" ht="13.8" x14ac:dyDescent="0.25">
      <c r="A268" s="1" t="s">
        <v>1796</v>
      </c>
      <c r="B268" s="1">
        <v>113384603</v>
      </c>
      <c r="C268" s="1" t="s">
        <v>234</v>
      </c>
      <c r="D268" s="1"/>
    </row>
    <row r="269" spans="1:4" ht="13.8" x14ac:dyDescent="0.25">
      <c r="A269" s="1" t="s">
        <v>2634</v>
      </c>
      <c r="B269" s="1">
        <v>113384307</v>
      </c>
      <c r="C269" s="1" t="s">
        <v>234</v>
      </c>
      <c r="D269" s="1"/>
    </row>
    <row r="270" spans="1:4" ht="13.8" x14ac:dyDescent="0.25">
      <c r="A270" s="1" t="s">
        <v>2016</v>
      </c>
      <c r="B270" s="1">
        <v>128034503</v>
      </c>
      <c r="C270" s="1" t="s">
        <v>233</v>
      </c>
      <c r="D270" s="1"/>
    </row>
    <row r="271" spans="1:4" ht="13.8" x14ac:dyDescent="0.25">
      <c r="A271" s="1" t="s">
        <v>2653</v>
      </c>
      <c r="B271" s="1">
        <v>121393007</v>
      </c>
      <c r="C271" s="1" t="s">
        <v>235</v>
      </c>
      <c r="D271" s="1"/>
    </row>
    <row r="272" spans="1:4" ht="13.8" x14ac:dyDescent="0.25">
      <c r="A272" s="1" t="s">
        <v>1923</v>
      </c>
      <c r="B272" s="1">
        <v>121135503</v>
      </c>
      <c r="C272" s="1" t="s">
        <v>235</v>
      </c>
      <c r="D272" s="1"/>
    </row>
    <row r="273" spans="1:4" ht="13.8" x14ac:dyDescent="0.25">
      <c r="A273" s="1" t="s">
        <v>2665</v>
      </c>
      <c r="B273" s="1">
        <v>128034607</v>
      </c>
      <c r="C273" s="1" t="s">
        <v>233</v>
      </c>
      <c r="D273" s="1"/>
    </row>
    <row r="274" spans="1:4" ht="13.8" x14ac:dyDescent="0.25">
      <c r="A274" s="1" t="s">
        <v>1856</v>
      </c>
      <c r="B274" s="1">
        <v>116604003</v>
      </c>
      <c r="C274" s="1" t="s">
        <v>232</v>
      </c>
      <c r="D274" s="1"/>
    </row>
    <row r="275" spans="1:4" ht="13.8" x14ac:dyDescent="0.25">
      <c r="A275" s="1" t="s">
        <v>1674</v>
      </c>
      <c r="B275" s="1">
        <v>107654903</v>
      </c>
      <c r="C275" s="1" t="s">
        <v>228</v>
      </c>
      <c r="D275" s="1"/>
    </row>
    <row r="276" spans="1:4" ht="13.8" x14ac:dyDescent="0.25">
      <c r="A276" s="1" t="s">
        <v>1848</v>
      </c>
      <c r="B276" s="1">
        <v>116493503</v>
      </c>
      <c r="C276" s="1" t="s">
        <v>236</v>
      </c>
      <c r="D276" s="1"/>
    </row>
    <row r="277" spans="1:4" ht="13.8" x14ac:dyDescent="0.25">
      <c r="A277" s="1" t="s">
        <v>1756</v>
      </c>
      <c r="B277" s="1">
        <v>112015203</v>
      </c>
      <c r="C277" s="1" t="s">
        <v>234</v>
      </c>
      <c r="D277" s="1"/>
    </row>
    <row r="278" spans="1:4" ht="13.8" x14ac:dyDescent="0.25">
      <c r="A278" s="1" t="s">
        <v>1830</v>
      </c>
      <c r="B278" s="1">
        <v>115224003</v>
      </c>
      <c r="C278" s="1" t="s">
        <v>234</v>
      </c>
      <c r="D278" s="1"/>
    </row>
    <row r="279" spans="1:4" ht="13.8" x14ac:dyDescent="0.25">
      <c r="A279" s="1" t="s">
        <v>1955</v>
      </c>
      <c r="B279" s="1">
        <v>123464502</v>
      </c>
      <c r="C279" s="1" t="s">
        <v>237</v>
      </c>
      <c r="D279" s="1"/>
    </row>
    <row r="280" spans="1:4" ht="13.8" x14ac:dyDescent="0.25">
      <c r="A280" s="1" t="s">
        <v>1956</v>
      </c>
      <c r="B280" s="1">
        <v>123464603</v>
      </c>
      <c r="C280" s="1" t="s">
        <v>237</v>
      </c>
      <c r="D280" s="1"/>
    </row>
    <row r="281" spans="1:4" ht="13.8" x14ac:dyDescent="0.25">
      <c r="A281" s="1" t="s">
        <v>1867</v>
      </c>
      <c r="B281" s="1">
        <v>117414203</v>
      </c>
      <c r="C281" s="1" t="s">
        <v>232</v>
      </c>
      <c r="D281" s="1"/>
    </row>
    <row r="282" spans="1:4" ht="13.8" x14ac:dyDescent="0.25">
      <c r="A282" s="1" t="s">
        <v>2643</v>
      </c>
      <c r="B282" s="1">
        <v>117414807</v>
      </c>
      <c r="C282" s="1" t="s">
        <v>232</v>
      </c>
      <c r="D282" s="1"/>
    </row>
    <row r="283" spans="1:4" ht="13.8" x14ac:dyDescent="0.25">
      <c r="A283" s="1" t="s">
        <v>2025</v>
      </c>
      <c r="B283" s="1">
        <v>129544503</v>
      </c>
      <c r="C283" s="1" t="s">
        <v>235</v>
      </c>
      <c r="D283" s="1"/>
    </row>
    <row r="284" spans="1:4" ht="13.8" x14ac:dyDescent="0.25">
      <c r="A284" s="1" t="s">
        <v>1787</v>
      </c>
      <c r="B284" s="1">
        <v>113364403</v>
      </c>
      <c r="C284" s="1" t="s">
        <v>234</v>
      </c>
      <c r="D284" s="1"/>
    </row>
    <row r="285" spans="1:4" ht="13.8" x14ac:dyDescent="0.25">
      <c r="A285" s="1" t="s">
        <v>1788</v>
      </c>
      <c r="B285" s="1">
        <v>113364503</v>
      </c>
      <c r="C285" s="1" t="s">
        <v>234</v>
      </c>
      <c r="D285" s="1"/>
    </row>
    <row r="286" spans="1:4" ht="13.8" x14ac:dyDescent="0.25">
      <c r="A286" s="1" t="s">
        <v>2020</v>
      </c>
      <c r="B286" s="1">
        <v>128325203</v>
      </c>
      <c r="C286" s="1" t="s">
        <v>233</v>
      </c>
      <c r="D286" s="1"/>
    </row>
    <row r="287" spans="1:4" ht="13.8" x14ac:dyDescent="0.25">
      <c r="A287" s="1" t="s">
        <v>1988</v>
      </c>
      <c r="B287" s="1">
        <v>125235502</v>
      </c>
      <c r="C287" s="1" t="s">
        <v>238</v>
      </c>
      <c r="D287" s="1"/>
    </row>
    <row r="288" spans="1:4" ht="13.8" x14ac:dyDescent="0.25">
      <c r="A288" s="1" t="s">
        <v>1606</v>
      </c>
      <c r="B288" s="1">
        <v>104105003</v>
      </c>
      <c r="C288" s="1" t="s">
        <v>230</v>
      </c>
      <c r="D288" s="1"/>
    </row>
    <row r="289" spans="1:4" ht="13.8" x14ac:dyDescent="0.25">
      <c r="A289" s="1" t="s">
        <v>1556</v>
      </c>
      <c r="B289" s="1">
        <v>101633903</v>
      </c>
      <c r="C289" s="1" t="s">
        <v>228</v>
      </c>
      <c r="D289" s="1"/>
    </row>
    <row r="290" spans="1:4" ht="13.8" x14ac:dyDescent="0.25">
      <c r="A290" s="1" t="s">
        <v>1581</v>
      </c>
      <c r="B290" s="1">
        <v>103026002</v>
      </c>
      <c r="C290" s="1" t="s">
        <v>229</v>
      </c>
      <c r="D290" s="1"/>
    </row>
    <row r="291" spans="1:4" ht="13.8" x14ac:dyDescent="0.25">
      <c r="A291" s="1" t="s">
        <v>2601</v>
      </c>
      <c r="B291" s="1">
        <v>103026037</v>
      </c>
      <c r="C291" s="1" t="s">
        <v>229</v>
      </c>
      <c r="D291" s="1"/>
    </row>
    <row r="292" spans="1:4" ht="13.8" x14ac:dyDescent="0.25">
      <c r="A292" s="1" t="s">
        <v>1822</v>
      </c>
      <c r="B292" s="1">
        <v>115216503</v>
      </c>
      <c r="C292" s="1" t="s">
        <v>234</v>
      </c>
      <c r="D292" s="1"/>
    </row>
    <row r="293" spans="1:4" ht="13.8" x14ac:dyDescent="0.25">
      <c r="A293" s="1" t="s">
        <v>1626</v>
      </c>
      <c r="B293" s="1">
        <v>104435003</v>
      </c>
      <c r="C293" s="1" t="s">
        <v>230</v>
      </c>
      <c r="D293" s="1"/>
    </row>
    <row r="294" spans="1:4" ht="13.8" x14ac:dyDescent="0.25">
      <c r="A294" s="1" t="s">
        <v>2607</v>
      </c>
      <c r="B294" s="1">
        <v>104435107</v>
      </c>
      <c r="C294" s="1" t="s">
        <v>230</v>
      </c>
      <c r="D294" s="1"/>
    </row>
    <row r="295" spans="1:4" ht="13.8" x14ac:dyDescent="0.25">
      <c r="A295" s="1" t="s">
        <v>1957</v>
      </c>
      <c r="B295" s="1">
        <v>123465303</v>
      </c>
      <c r="C295" s="1" t="s">
        <v>237</v>
      </c>
      <c r="D295" s="1"/>
    </row>
    <row r="296" spans="1:4" ht="13.8" x14ac:dyDescent="0.25">
      <c r="A296" s="1" t="s">
        <v>1708</v>
      </c>
      <c r="B296" s="1">
        <v>108565203</v>
      </c>
      <c r="C296" s="1" t="s">
        <v>233</v>
      </c>
      <c r="D296" s="1"/>
    </row>
    <row r="297" spans="1:4" ht="13.8" x14ac:dyDescent="0.25">
      <c r="A297" s="1" t="s">
        <v>1893</v>
      </c>
      <c r="B297" s="1">
        <v>119355503</v>
      </c>
      <c r="C297" s="1" t="s">
        <v>236</v>
      </c>
      <c r="D297" s="1"/>
    </row>
    <row r="298" spans="1:4" ht="13.8" x14ac:dyDescent="0.25">
      <c r="A298" s="1" t="s">
        <v>2655</v>
      </c>
      <c r="B298" s="1">
        <v>122097007</v>
      </c>
      <c r="C298" s="1" t="s">
        <v>237</v>
      </c>
      <c r="D298" s="1"/>
    </row>
    <row r="299" spans="1:4" ht="13.8" x14ac:dyDescent="0.25">
      <c r="A299" s="1" t="s">
        <v>1831</v>
      </c>
      <c r="B299" s="1">
        <v>115226003</v>
      </c>
      <c r="C299" s="1" t="s">
        <v>234</v>
      </c>
      <c r="D299" s="1"/>
    </row>
    <row r="300" spans="1:4" ht="13.8" x14ac:dyDescent="0.25">
      <c r="A300" s="1" t="s">
        <v>1854</v>
      </c>
      <c r="B300" s="1">
        <v>116555003</v>
      </c>
      <c r="C300" s="1" t="s">
        <v>232</v>
      </c>
      <c r="D300" s="1"/>
    </row>
    <row r="301" spans="1:4" ht="13.8" x14ac:dyDescent="0.25">
      <c r="A301" s="1" t="s">
        <v>2007</v>
      </c>
      <c r="B301" s="1">
        <v>127045303</v>
      </c>
      <c r="C301" s="1" t="s">
        <v>230</v>
      </c>
      <c r="D301" s="1"/>
    </row>
    <row r="302" spans="1:4" ht="13.8" x14ac:dyDescent="0.25">
      <c r="A302" s="1" t="s">
        <v>2629</v>
      </c>
      <c r="B302" s="1">
        <v>111444307</v>
      </c>
      <c r="C302" s="1" t="s">
        <v>232</v>
      </c>
      <c r="D302" s="1"/>
    </row>
    <row r="303" spans="1:4" ht="13.8" x14ac:dyDescent="0.25">
      <c r="A303" s="1" t="s">
        <v>1751</v>
      </c>
      <c r="B303" s="1">
        <v>111444602</v>
      </c>
      <c r="C303" s="1" t="s">
        <v>232</v>
      </c>
      <c r="D303" s="1"/>
    </row>
    <row r="304" spans="1:4" ht="13.8" x14ac:dyDescent="0.25">
      <c r="A304" s="1" t="s">
        <v>1857</v>
      </c>
      <c r="B304" s="1">
        <v>116605003</v>
      </c>
      <c r="C304" s="1" t="s">
        <v>232</v>
      </c>
      <c r="D304" s="1"/>
    </row>
    <row r="305" spans="1:4" ht="13.8" x14ac:dyDescent="0.25">
      <c r="A305" s="1" t="s">
        <v>1642</v>
      </c>
      <c r="B305" s="1">
        <v>105257602</v>
      </c>
      <c r="C305" s="1" t="s">
        <v>231</v>
      </c>
      <c r="D305" s="1"/>
    </row>
    <row r="306" spans="1:4" ht="13.8" x14ac:dyDescent="0.25">
      <c r="A306" s="1" t="s">
        <v>1832</v>
      </c>
      <c r="B306" s="1">
        <v>115226103</v>
      </c>
      <c r="C306" s="1" t="s">
        <v>234</v>
      </c>
      <c r="D306" s="1"/>
    </row>
    <row r="307" spans="1:4" ht="13.8" x14ac:dyDescent="0.25">
      <c r="A307" s="1" t="s">
        <v>1845</v>
      </c>
      <c r="B307" s="1">
        <v>116195004</v>
      </c>
      <c r="C307" s="1" t="s">
        <v>236</v>
      </c>
      <c r="D307" s="1"/>
    </row>
    <row r="308" spans="1:4" ht="13.8" x14ac:dyDescent="0.25">
      <c r="A308" s="1" t="s">
        <v>1849</v>
      </c>
      <c r="B308" s="1">
        <v>116495003</v>
      </c>
      <c r="C308" s="1" t="s">
        <v>236</v>
      </c>
      <c r="D308" s="1"/>
    </row>
    <row r="309" spans="1:4" ht="13.8" x14ac:dyDescent="0.25">
      <c r="A309" s="1" t="s">
        <v>2026</v>
      </c>
      <c r="B309" s="1">
        <v>129544703</v>
      </c>
      <c r="C309" s="1" t="s">
        <v>235</v>
      </c>
      <c r="D309" s="1"/>
    </row>
    <row r="310" spans="1:4" ht="13.8" x14ac:dyDescent="0.25">
      <c r="A310" s="1" t="s">
        <v>1613</v>
      </c>
      <c r="B310" s="1">
        <v>104375003</v>
      </c>
      <c r="C310" s="1" t="s">
        <v>230</v>
      </c>
      <c r="D310" s="1"/>
    </row>
    <row r="311" spans="1:4" ht="13.8" x14ac:dyDescent="0.25">
      <c r="A311" s="1" t="s">
        <v>2596</v>
      </c>
      <c r="B311" s="1">
        <v>101634207</v>
      </c>
      <c r="C311" s="1" t="s">
        <v>228</v>
      </c>
      <c r="D311" s="1"/>
    </row>
    <row r="312" spans="1:4" ht="13.8" x14ac:dyDescent="0.25">
      <c r="A312" s="1" t="s">
        <v>1675</v>
      </c>
      <c r="B312" s="1">
        <v>107655803</v>
      </c>
      <c r="C312" s="1" t="s">
        <v>228</v>
      </c>
      <c r="D312" s="1"/>
    </row>
    <row r="313" spans="1:4" ht="13.8" x14ac:dyDescent="0.25">
      <c r="A313" s="1" t="s">
        <v>1607</v>
      </c>
      <c r="B313" s="1">
        <v>104105353</v>
      </c>
      <c r="C313" s="1" t="s">
        <v>230</v>
      </c>
      <c r="D313" s="1"/>
    </row>
    <row r="314" spans="1:4" ht="13.8" x14ac:dyDescent="0.25">
      <c r="A314" s="1" t="s">
        <v>2649</v>
      </c>
      <c r="B314" s="1">
        <v>120454507</v>
      </c>
      <c r="C314" s="1" t="s">
        <v>236</v>
      </c>
      <c r="D314" s="1"/>
    </row>
    <row r="315" spans="1:4" ht="13.8" x14ac:dyDescent="0.25">
      <c r="A315" s="1" t="s">
        <v>1868</v>
      </c>
      <c r="B315" s="1">
        <v>117415004</v>
      </c>
      <c r="C315" s="1" t="s">
        <v>232</v>
      </c>
      <c r="D315" s="1"/>
    </row>
    <row r="316" spans="1:4" ht="13.8" x14ac:dyDescent="0.25">
      <c r="A316" s="1" t="s">
        <v>1582</v>
      </c>
      <c r="B316" s="1">
        <v>103026303</v>
      </c>
      <c r="C316" s="1" t="s">
        <v>229</v>
      </c>
      <c r="D316" s="1"/>
    </row>
    <row r="317" spans="1:4" ht="13.8" x14ac:dyDescent="0.25">
      <c r="A317" s="1" t="s">
        <v>1869</v>
      </c>
      <c r="B317" s="1">
        <v>117415103</v>
      </c>
      <c r="C317" s="1" t="s">
        <v>232</v>
      </c>
      <c r="D317" s="1"/>
    </row>
    <row r="318" spans="1:4" ht="13.8" x14ac:dyDescent="0.25">
      <c r="A318" s="1" t="s">
        <v>1902</v>
      </c>
      <c r="B318" s="1">
        <v>119584503</v>
      </c>
      <c r="C318" s="1" t="s">
        <v>236</v>
      </c>
      <c r="D318" s="1"/>
    </row>
    <row r="319" spans="1:4" ht="13.8" x14ac:dyDescent="0.25">
      <c r="A319" s="1" t="s">
        <v>1583</v>
      </c>
      <c r="B319" s="1">
        <v>103026343</v>
      </c>
      <c r="C319" s="1" t="s">
        <v>229</v>
      </c>
      <c r="D319" s="1"/>
    </row>
    <row r="320" spans="1:4" ht="13.8" x14ac:dyDescent="0.25">
      <c r="A320" s="1" t="s">
        <v>1942</v>
      </c>
      <c r="B320" s="1">
        <v>122097203</v>
      </c>
      <c r="C320" s="1" t="s">
        <v>237</v>
      </c>
      <c r="D320" s="1"/>
    </row>
    <row r="321" spans="1:4" ht="13.8" x14ac:dyDescent="0.25">
      <c r="A321" s="1" t="s">
        <v>1739</v>
      </c>
      <c r="B321" s="1">
        <v>110175003</v>
      </c>
      <c r="C321" s="1" t="s">
        <v>232</v>
      </c>
      <c r="D321" s="1"/>
    </row>
    <row r="322" spans="1:4" ht="13.8" x14ac:dyDescent="0.25">
      <c r="A322" s="1" t="s">
        <v>1584</v>
      </c>
      <c r="B322" s="1">
        <v>103026402</v>
      </c>
      <c r="C322" s="1" t="s">
        <v>229</v>
      </c>
      <c r="D322" s="1"/>
    </row>
    <row r="323" spans="1:4" ht="13.8" x14ac:dyDescent="0.25">
      <c r="A323" s="1" t="s">
        <v>1748</v>
      </c>
      <c r="B323" s="1">
        <v>111316003</v>
      </c>
      <c r="C323" s="1" t="s">
        <v>232</v>
      </c>
      <c r="D323" s="1"/>
    </row>
    <row r="324" spans="1:4" ht="13.8" x14ac:dyDescent="0.25">
      <c r="A324" s="1" t="s">
        <v>1903</v>
      </c>
      <c r="B324" s="1">
        <v>119584603</v>
      </c>
      <c r="C324" s="1" t="s">
        <v>236</v>
      </c>
      <c r="D324" s="1"/>
    </row>
    <row r="325" spans="1:4" ht="13.8" x14ac:dyDescent="0.25">
      <c r="A325" s="1" t="s">
        <v>1850</v>
      </c>
      <c r="B325" s="1">
        <v>116495103</v>
      </c>
      <c r="C325" s="1" t="s">
        <v>236</v>
      </c>
      <c r="D325" s="1"/>
    </row>
    <row r="326" spans="1:4" ht="13.8" x14ac:dyDescent="0.25">
      <c r="A326" s="1" t="s">
        <v>1676</v>
      </c>
      <c r="B326" s="1">
        <v>107655903</v>
      </c>
      <c r="C326" s="1" t="s">
        <v>228</v>
      </c>
      <c r="D326" s="1"/>
    </row>
    <row r="327" spans="1:4" ht="13.8" x14ac:dyDescent="0.25">
      <c r="A327" s="1" t="s">
        <v>1809</v>
      </c>
      <c r="B327" s="1">
        <v>114065503</v>
      </c>
      <c r="C327" s="1" t="s">
        <v>235</v>
      </c>
      <c r="D327" s="1"/>
    </row>
    <row r="328" spans="1:4" ht="13.8" x14ac:dyDescent="0.25">
      <c r="A328" s="1" t="s">
        <v>1870</v>
      </c>
      <c r="B328" s="1">
        <v>117415303</v>
      </c>
      <c r="C328" s="1" t="s">
        <v>232</v>
      </c>
      <c r="D328" s="1"/>
    </row>
    <row r="329" spans="1:4" ht="13.8" x14ac:dyDescent="0.25">
      <c r="A329" s="1" t="s">
        <v>1916</v>
      </c>
      <c r="B329" s="1">
        <v>120484803</v>
      </c>
      <c r="C329" s="1" t="s">
        <v>235</v>
      </c>
      <c r="D329" s="1"/>
    </row>
    <row r="330" spans="1:4" ht="13.8" x14ac:dyDescent="0.25">
      <c r="A330" s="1" t="s">
        <v>1943</v>
      </c>
      <c r="B330" s="1">
        <v>122097502</v>
      </c>
      <c r="C330" s="1" t="s">
        <v>237</v>
      </c>
      <c r="D330" s="1"/>
    </row>
    <row r="331" spans="1:4" ht="13.8" x14ac:dyDescent="0.25">
      <c r="A331" s="1" t="s">
        <v>1614</v>
      </c>
      <c r="B331" s="1">
        <v>104375203</v>
      </c>
      <c r="C331" s="1" t="s">
        <v>230</v>
      </c>
      <c r="D331" s="1"/>
    </row>
    <row r="332" spans="1:4" ht="13.8" x14ac:dyDescent="0.25">
      <c r="A332" s="1" t="s">
        <v>2008</v>
      </c>
      <c r="B332" s="1">
        <v>127045653</v>
      </c>
      <c r="C332" s="1" t="s">
        <v>230</v>
      </c>
      <c r="D332" s="1"/>
    </row>
    <row r="333" spans="1:4" ht="13.8" x14ac:dyDescent="0.25">
      <c r="A333" s="1" t="s">
        <v>1615</v>
      </c>
      <c r="B333" s="1">
        <v>104375302</v>
      </c>
      <c r="C333" s="1" t="s">
        <v>230</v>
      </c>
      <c r="D333" s="1"/>
    </row>
    <row r="334" spans="1:4" ht="13.8" x14ac:dyDescent="0.25">
      <c r="A334" s="1" t="s">
        <v>1944</v>
      </c>
      <c r="B334" s="1">
        <v>122097604</v>
      </c>
      <c r="C334" s="1" t="s">
        <v>237</v>
      </c>
      <c r="D334" s="1"/>
    </row>
    <row r="335" spans="1:4" ht="13.8" x14ac:dyDescent="0.25">
      <c r="A335" s="1" t="s">
        <v>1677</v>
      </c>
      <c r="B335" s="1">
        <v>107656303</v>
      </c>
      <c r="C335" s="1" t="s">
        <v>228</v>
      </c>
      <c r="D335" s="1"/>
    </row>
    <row r="336" spans="1:4" ht="13.8" x14ac:dyDescent="0.25">
      <c r="A336" s="1" t="s">
        <v>1837</v>
      </c>
      <c r="B336" s="1">
        <v>115504003</v>
      </c>
      <c r="C336" s="1" t="s">
        <v>234</v>
      </c>
      <c r="D336" s="1"/>
    </row>
    <row r="337" spans="1:4" ht="13.8" x14ac:dyDescent="0.25">
      <c r="A337" s="1" t="s">
        <v>1958</v>
      </c>
      <c r="B337" s="1">
        <v>123465602</v>
      </c>
      <c r="C337" s="1" t="s">
        <v>237</v>
      </c>
      <c r="D337" s="1"/>
    </row>
    <row r="338" spans="1:4" ht="13.8" x14ac:dyDescent="0.25">
      <c r="A338" s="1" t="s">
        <v>1585</v>
      </c>
      <c r="B338" s="1">
        <v>103026852</v>
      </c>
      <c r="C338" s="1" t="s">
        <v>229</v>
      </c>
      <c r="D338" s="1"/>
    </row>
    <row r="339" spans="1:4" ht="13.8" x14ac:dyDescent="0.25">
      <c r="A339" s="1" t="s">
        <v>1652</v>
      </c>
      <c r="B339" s="1">
        <v>106167504</v>
      </c>
      <c r="C339" s="1" t="s">
        <v>230</v>
      </c>
      <c r="D339" s="1"/>
    </row>
    <row r="340" spans="1:4" ht="13.8" x14ac:dyDescent="0.25">
      <c r="A340" s="1" t="s">
        <v>1643</v>
      </c>
      <c r="B340" s="1">
        <v>105258303</v>
      </c>
      <c r="C340" s="1" t="s">
        <v>231</v>
      </c>
      <c r="D340" s="1"/>
    </row>
    <row r="341" spans="1:4" ht="13.8" x14ac:dyDescent="0.25">
      <c r="A341" s="1" t="s">
        <v>1587</v>
      </c>
      <c r="B341" s="1">
        <v>103026902</v>
      </c>
      <c r="C341" s="1" t="s">
        <v>229</v>
      </c>
      <c r="D341" s="1"/>
    </row>
    <row r="342" spans="1:4" ht="13.8" x14ac:dyDescent="0.25">
      <c r="A342" s="1" t="s">
        <v>2659</v>
      </c>
      <c r="B342" s="1">
        <v>123465507</v>
      </c>
      <c r="C342" s="1" t="s">
        <v>237</v>
      </c>
      <c r="D342" s="1"/>
    </row>
    <row r="343" spans="1:4" ht="13.8" x14ac:dyDescent="0.25">
      <c r="A343" s="1" t="s">
        <v>1959</v>
      </c>
      <c r="B343" s="1">
        <v>123465702</v>
      </c>
      <c r="C343" s="1" t="s">
        <v>237</v>
      </c>
      <c r="D343" s="1"/>
    </row>
    <row r="344" spans="1:4" ht="13.8" x14ac:dyDescent="0.25">
      <c r="A344" s="1" t="s">
        <v>1894</v>
      </c>
      <c r="B344" s="1">
        <v>119356503</v>
      </c>
      <c r="C344" s="1" t="s">
        <v>236</v>
      </c>
      <c r="D344" s="1"/>
    </row>
    <row r="345" spans="1:4" ht="13.8" x14ac:dyDescent="0.25">
      <c r="A345" s="1" t="s">
        <v>2027</v>
      </c>
      <c r="B345" s="1">
        <v>129545003</v>
      </c>
      <c r="C345" s="1" t="s">
        <v>235</v>
      </c>
      <c r="D345" s="1"/>
    </row>
    <row r="346" spans="1:4" ht="13.8" x14ac:dyDescent="0.25">
      <c r="A346" s="1" t="s">
        <v>1709</v>
      </c>
      <c r="B346" s="1">
        <v>108565503</v>
      </c>
      <c r="C346" s="1" t="s">
        <v>233</v>
      </c>
      <c r="D346" s="1"/>
    </row>
    <row r="347" spans="1:4" ht="13.8" x14ac:dyDescent="0.25">
      <c r="A347" s="1" t="s">
        <v>1917</v>
      </c>
      <c r="B347" s="1">
        <v>120484903</v>
      </c>
      <c r="C347" s="1" t="s">
        <v>235</v>
      </c>
      <c r="D347" s="1"/>
    </row>
    <row r="348" spans="1:4" ht="13.8" x14ac:dyDescent="0.25">
      <c r="A348" s="1" t="s">
        <v>1860</v>
      </c>
      <c r="B348" s="1">
        <v>117083004</v>
      </c>
      <c r="C348" s="1" t="s">
        <v>236</v>
      </c>
      <c r="D348" s="1"/>
    </row>
    <row r="349" spans="1:4" ht="13.8" x14ac:dyDescent="0.25">
      <c r="A349" s="1" t="s">
        <v>1768</v>
      </c>
      <c r="B349" s="1">
        <v>112674403</v>
      </c>
      <c r="C349" s="1" t="s">
        <v>234</v>
      </c>
      <c r="D349" s="1"/>
    </row>
    <row r="350" spans="1:4" ht="13.8" x14ac:dyDescent="0.25">
      <c r="A350" s="1" t="s">
        <v>1685</v>
      </c>
      <c r="B350" s="1">
        <v>108056004</v>
      </c>
      <c r="C350" s="1" t="s">
        <v>233</v>
      </c>
      <c r="D350" s="1"/>
    </row>
    <row r="351" spans="1:4" ht="13.8" x14ac:dyDescent="0.25">
      <c r="A351" s="1" t="s">
        <v>1701</v>
      </c>
      <c r="B351" s="1">
        <v>108114503</v>
      </c>
      <c r="C351" s="1" t="s">
        <v>233</v>
      </c>
      <c r="D351" s="1"/>
    </row>
    <row r="352" spans="1:4" ht="13.8" x14ac:dyDescent="0.25">
      <c r="A352" s="1" t="s">
        <v>1797</v>
      </c>
      <c r="B352" s="1">
        <v>113385003</v>
      </c>
      <c r="C352" s="1" t="s">
        <v>234</v>
      </c>
      <c r="D352" s="1"/>
    </row>
    <row r="353" spans="1:4" ht="13.8" x14ac:dyDescent="0.25">
      <c r="A353" s="1" t="s">
        <v>1930</v>
      </c>
      <c r="B353" s="1">
        <v>121394503</v>
      </c>
      <c r="C353" s="1" t="s">
        <v>235</v>
      </c>
      <c r="D353" s="1"/>
    </row>
    <row r="354" spans="1:4" ht="13.8" x14ac:dyDescent="0.25">
      <c r="A354" s="1" t="s">
        <v>1729</v>
      </c>
      <c r="B354" s="1">
        <v>109535504</v>
      </c>
      <c r="C354" s="1" t="s">
        <v>232</v>
      </c>
      <c r="D354" s="1"/>
    </row>
    <row r="355" spans="1:4" ht="13.8" x14ac:dyDescent="0.25">
      <c r="A355" s="1" t="s">
        <v>2642</v>
      </c>
      <c r="B355" s="1">
        <v>117080607</v>
      </c>
      <c r="C355" s="1" t="s">
        <v>236</v>
      </c>
      <c r="D355" s="1"/>
    </row>
    <row r="356" spans="1:4" ht="13.8" x14ac:dyDescent="0.25">
      <c r="A356" s="1" t="s">
        <v>1874</v>
      </c>
      <c r="B356" s="1">
        <v>117596003</v>
      </c>
      <c r="C356" s="1" t="s">
        <v>232</v>
      </c>
      <c r="D356" s="1"/>
    </row>
    <row r="357" spans="1:4" ht="13.8" x14ac:dyDescent="0.25">
      <c r="A357" s="1" t="s">
        <v>1840</v>
      </c>
      <c r="B357" s="1">
        <v>115674603</v>
      </c>
      <c r="C357" s="1" t="s">
        <v>234</v>
      </c>
      <c r="D357" s="1"/>
    </row>
    <row r="358" spans="1:4" ht="13.8" x14ac:dyDescent="0.25">
      <c r="A358" s="1" t="s">
        <v>1586</v>
      </c>
      <c r="B358" s="1">
        <v>103026873</v>
      </c>
      <c r="C358" s="1" t="s">
        <v>229</v>
      </c>
      <c r="D358" s="1"/>
    </row>
    <row r="359" spans="1:4" ht="13.8" x14ac:dyDescent="0.25">
      <c r="A359" s="1" t="s">
        <v>2640</v>
      </c>
      <c r="B359" s="1">
        <v>116495207</v>
      </c>
      <c r="C359" s="1" t="s">
        <v>236</v>
      </c>
      <c r="D359" s="1"/>
    </row>
    <row r="360" spans="1:4" ht="13.8" x14ac:dyDescent="0.25">
      <c r="A360" s="1" t="s">
        <v>1883</v>
      </c>
      <c r="B360" s="1">
        <v>118406003</v>
      </c>
      <c r="C360" s="1" t="s">
        <v>236</v>
      </c>
      <c r="D360" s="1"/>
    </row>
    <row r="361" spans="1:4" ht="13.8" x14ac:dyDescent="0.25">
      <c r="A361" s="1" t="s">
        <v>1644</v>
      </c>
      <c r="B361" s="1">
        <v>105258503</v>
      </c>
      <c r="C361" s="1" t="s">
        <v>231</v>
      </c>
      <c r="D361" s="1"/>
    </row>
    <row r="362" spans="1:4" ht="13.8" x14ac:dyDescent="0.25">
      <c r="A362" s="1" t="s">
        <v>1931</v>
      </c>
      <c r="B362" s="1">
        <v>121394603</v>
      </c>
      <c r="C362" s="1" t="s">
        <v>235</v>
      </c>
      <c r="D362" s="1"/>
    </row>
    <row r="363" spans="1:4" ht="13.8" x14ac:dyDescent="0.25">
      <c r="A363" s="1" t="s">
        <v>1678</v>
      </c>
      <c r="B363" s="1">
        <v>107656502</v>
      </c>
      <c r="C363" s="1" t="s">
        <v>228</v>
      </c>
      <c r="D363" s="1"/>
    </row>
    <row r="364" spans="1:4" ht="13.8" x14ac:dyDescent="0.25">
      <c r="A364" s="1" t="s">
        <v>2617</v>
      </c>
      <c r="B364" s="1">
        <v>107656407</v>
      </c>
      <c r="C364" s="1" t="s">
        <v>228</v>
      </c>
      <c r="D364" s="1"/>
    </row>
    <row r="365" spans="1:4" ht="13.8" x14ac:dyDescent="0.25">
      <c r="A365" s="1" t="s">
        <v>1976</v>
      </c>
      <c r="B365" s="1">
        <v>124156503</v>
      </c>
      <c r="C365" s="1" t="s">
        <v>238</v>
      </c>
      <c r="D365" s="1"/>
    </row>
    <row r="366" spans="1:4" ht="13.8" x14ac:dyDescent="0.25">
      <c r="A366" s="1" t="s">
        <v>1662</v>
      </c>
      <c r="B366" s="1">
        <v>106616203</v>
      </c>
      <c r="C366" s="1" t="s">
        <v>231</v>
      </c>
      <c r="D366" s="1"/>
    </row>
    <row r="367" spans="1:4" ht="13.8" x14ac:dyDescent="0.25">
      <c r="A367" s="1" t="s">
        <v>1895</v>
      </c>
      <c r="B367" s="1">
        <v>119356603</v>
      </c>
      <c r="C367" s="1" t="s">
        <v>236</v>
      </c>
      <c r="D367" s="1"/>
    </row>
    <row r="368" spans="1:4" ht="13.8" x14ac:dyDescent="0.25">
      <c r="A368" s="1" t="s">
        <v>1810</v>
      </c>
      <c r="B368" s="1">
        <v>114066503</v>
      </c>
      <c r="C368" s="1" t="s">
        <v>235</v>
      </c>
      <c r="D368" s="1"/>
    </row>
    <row r="369" spans="1:4" ht="13.8" x14ac:dyDescent="0.25">
      <c r="A369" s="1" t="s">
        <v>1730</v>
      </c>
      <c r="B369" s="1">
        <v>109537504</v>
      </c>
      <c r="C369" s="1" t="s">
        <v>232</v>
      </c>
      <c r="D369" s="1"/>
    </row>
    <row r="370" spans="1:4" ht="13.8" x14ac:dyDescent="0.25">
      <c r="A370" s="1" t="s">
        <v>1723</v>
      </c>
      <c r="B370" s="1">
        <v>109426003</v>
      </c>
      <c r="C370" s="1" t="s">
        <v>232</v>
      </c>
      <c r="D370" s="1"/>
    </row>
    <row r="371" spans="1:4" ht="13.8" x14ac:dyDescent="0.25">
      <c r="A371" s="1" t="s">
        <v>1977</v>
      </c>
      <c r="B371" s="1">
        <v>124156603</v>
      </c>
      <c r="C371" s="1" t="s">
        <v>238</v>
      </c>
      <c r="D371" s="1"/>
    </row>
    <row r="372" spans="1:4" ht="13.8" x14ac:dyDescent="0.25">
      <c r="A372" s="1" t="s">
        <v>1978</v>
      </c>
      <c r="B372" s="1">
        <v>124156703</v>
      </c>
      <c r="C372" s="1" t="s">
        <v>238</v>
      </c>
      <c r="D372" s="1"/>
    </row>
    <row r="373" spans="1:4" ht="13.8" x14ac:dyDescent="0.25">
      <c r="A373" s="1" t="s">
        <v>1945</v>
      </c>
      <c r="B373" s="1">
        <v>122098003</v>
      </c>
      <c r="C373" s="1" t="s">
        <v>237</v>
      </c>
      <c r="D373" s="1"/>
    </row>
    <row r="374" spans="1:4" ht="13.8" x14ac:dyDescent="0.25">
      <c r="A374" s="1" t="s">
        <v>1924</v>
      </c>
      <c r="B374" s="1">
        <v>121136503</v>
      </c>
      <c r="C374" s="1" t="s">
        <v>235</v>
      </c>
      <c r="D374" s="1"/>
    </row>
    <row r="375" spans="1:4" ht="13.8" x14ac:dyDescent="0.25">
      <c r="A375" s="1" t="s">
        <v>1798</v>
      </c>
      <c r="B375" s="1">
        <v>113385303</v>
      </c>
      <c r="C375" s="1" t="s">
        <v>234</v>
      </c>
      <c r="D375" s="1"/>
    </row>
    <row r="376" spans="1:4" ht="13.8" x14ac:dyDescent="0.25">
      <c r="A376" s="1" t="s">
        <v>1925</v>
      </c>
      <c r="B376" s="1">
        <v>121136603</v>
      </c>
      <c r="C376" s="1" t="s">
        <v>235</v>
      </c>
      <c r="D376" s="1"/>
    </row>
    <row r="377" spans="1:4" ht="13.8" x14ac:dyDescent="0.25">
      <c r="A377" s="1" t="s">
        <v>1932</v>
      </c>
      <c r="B377" s="1">
        <v>121395103</v>
      </c>
      <c r="C377" s="1" t="s">
        <v>235</v>
      </c>
      <c r="D377" s="1"/>
    </row>
    <row r="378" spans="1:4" ht="13.8" x14ac:dyDescent="0.25">
      <c r="A378" s="1" t="s">
        <v>2602</v>
      </c>
      <c r="B378" s="1">
        <v>103027307</v>
      </c>
      <c r="C378" s="1" t="s">
        <v>229</v>
      </c>
      <c r="D378" s="1"/>
    </row>
    <row r="379" spans="1:4" ht="13.8" x14ac:dyDescent="0.25">
      <c r="A379" s="1" t="s">
        <v>1918</v>
      </c>
      <c r="B379" s="1">
        <v>120485603</v>
      </c>
      <c r="C379" s="1" t="s">
        <v>235</v>
      </c>
      <c r="D379" s="1"/>
    </row>
    <row r="380" spans="1:4" ht="13.8" x14ac:dyDescent="0.25">
      <c r="A380" s="1" t="s">
        <v>1702</v>
      </c>
      <c r="B380" s="1">
        <v>108116003</v>
      </c>
      <c r="C380" s="1" t="s">
        <v>233</v>
      </c>
      <c r="D380" s="1"/>
    </row>
    <row r="381" spans="1:4" ht="13.8" x14ac:dyDescent="0.25">
      <c r="A381" s="1" t="s">
        <v>1588</v>
      </c>
      <c r="B381" s="1">
        <v>103027352</v>
      </c>
      <c r="C381" s="1" t="s">
        <v>229</v>
      </c>
      <c r="D381" s="1"/>
    </row>
    <row r="382" spans="1:4" ht="13.8" x14ac:dyDescent="0.25">
      <c r="A382" s="1" t="s">
        <v>1789</v>
      </c>
      <c r="B382" s="1">
        <v>113365203</v>
      </c>
      <c r="C382" s="1" t="s">
        <v>234</v>
      </c>
      <c r="D382" s="1"/>
    </row>
    <row r="383" spans="1:4" ht="13.8" x14ac:dyDescent="0.25">
      <c r="A383" s="1" t="s">
        <v>1679</v>
      </c>
      <c r="B383" s="1">
        <v>107657103</v>
      </c>
      <c r="C383" s="1" t="s">
        <v>228</v>
      </c>
      <c r="D383" s="1"/>
    </row>
    <row r="384" spans="1:4" ht="13.8" x14ac:dyDescent="0.25">
      <c r="A384" s="1" t="s">
        <v>1633</v>
      </c>
      <c r="B384" s="1">
        <v>105204703</v>
      </c>
      <c r="C384" s="1" t="s">
        <v>231</v>
      </c>
      <c r="D384" s="1"/>
    </row>
    <row r="385" spans="1:4" ht="13.8" x14ac:dyDescent="0.25">
      <c r="A385" s="1" t="s">
        <v>1989</v>
      </c>
      <c r="B385" s="1">
        <v>125236903</v>
      </c>
      <c r="C385" s="1" t="s">
        <v>238</v>
      </c>
      <c r="D385" s="1"/>
    </row>
    <row r="386" spans="1:4" ht="13.8" x14ac:dyDescent="0.25">
      <c r="A386" s="1" t="s">
        <v>1946</v>
      </c>
      <c r="B386" s="1">
        <v>122098103</v>
      </c>
      <c r="C386" s="1" t="s">
        <v>237</v>
      </c>
      <c r="D386" s="1"/>
    </row>
    <row r="387" spans="1:4" ht="13.8" x14ac:dyDescent="0.25">
      <c r="A387" s="1" t="s">
        <v>2021</v>
      </c>
      <c r="B387" s="1">
        <v>128326303</v>
      </c>
      <c r="C387" s="1" t="s">
        <v>233</v>
      </c>
      <c r="D387" s="1"/>
    </row>
    <row r="388" spans="1:4" ht="13.8" x14ac:dyDescent="0.25">
      <c r="A388" s="1" t="s">
        <v>1733</v>
      </c>
      <c r="B388" s="1">
        <v>110147003</v>
      </c>
      <c r="C388" s="1" t="s">
        <v>232</v>
      </c>
      <c r="D388" s="1"/>
    </row>
    <row r="389" spans="1:4" ht="13.8" x14ac:dyDescent="0.25">
      <c r="A389" s="1" t="s">
        <v>1947</v>
      </c>
      <c r="B389" s="1">
        <v>122098202</v>
      </c>
      <c r="C389" s="1" t="s">
        <v>237</v>
      </c>
      <c r="D389" s="1"/>
    </row>
    <row r="390" spans="1:4" ht="13.8" x14ac:dyDescent="0.25">
      <c r="A390" s="1" t="s">
        <v>1790</v>
      </c>
      <c r="B390" s="1">
        <v>113365303</v>
      </c>
      <c r="C390" s="1" t="s">
        <v>234</v>
      </c>
      <c r="D390" s="1"/>
    </row>
    <row r="391" spans="1:4" ht="13.8" x14ac:dyDescent="0.25">
      <c r="A391" s="1" t="s">
        <v>1960</v>
      </c>
      <c r="B391" s="1">
        <v>123466103</v>
      </c>
      <c r="C391" s="1" t="s">
        <v>237</v>
      </c>
      <c r="D391" s="1"/>
    </row>
    <row r="392" spans="1:4" ht="13.8" x14ac:dyDescent="0.25">
      <c r="A392" s="1" t="s">
        <v>1557</v>
      </c>
      <c r="B392" s="1">
        <v>101636503</v>
      </c>
      <c r="C392" s="1" t="s">
        <v>228</v>
      </c>
      <c r="D392" s="1"/>
    </row>
    <row r="393" spans="1:4" ht="13.8" x14ac:dyDescent="0.25">
      <c r="A393" s="1" t="s">
        <v>1998</v>
      </c>
      <c r="B393" s="1">
        <v>126515001</v>
      </c>
      <c r="C393" s="1" t="s">
        <v>238</v>
      </c>
      <c r="D393" s="1"/>
    </row>
    <row r="394" spans="1:4" ht="13.8" x14ac:dyDescent="0.25">
      <c r="A394" s="1" t="s">
        <v>2663</v>
      </c>
      <c r="B394" s="1">
        <v>126514007</v>
      </c>
      <c r="C394" s="1" t="s">
        <v>238</v>
      </c>
      <c r="D394" s="1"/>
    </row>
    <row r="395" spans="1:4" ht="13.8" x14ac:dyDescent="0.25">
      <c r="A395" s="1" t="s">
        <v>1740</v>
      </c>
      <c r="B395" s="1">
        <v>110177003</v>
      </c>
      <c r="C395" s="1" t="s">
        <v>232</v>
      </c>
      <c r="D395" s="1"/>
    </row>
    <row r="396" spans="1:4" ht="13.8" x14ac:dyDescent="0.25">
      <c r="A396" s="1" t="s">
        <v>1979</v>
      </c>
      <c r="B396" s="1">
        <v>124157203</v>
      </c>
      <c r="C396" s="1" t="s">
        <v>238</v>
      </c>
      <c r="D396" s="1"/>
    </row>
    <row r="397" spans="1:4" ht="13.8" x14ac:dyDescent="0.25">
      <c r="A397" s="1" t="s">
        <v>2028</v>
      </c>
      <c r="B397" s="1">
        <v>129546003</v>
      </c>
      <c r="C397" s="1" t="s">
        <v>235</v>
      </c>
      <c r="D397" s="1"/>
    </row>
    <row r="398" spans="1:4" ht="13.8" x14ac:dyDescent="0.25">
      <c r="A398" s="1" t="s">
        <v>1564</v>
      </c>
      <c r="B398" s="1">
        <v>103021003</v>
      </c>
      <c r="C398" s="1" t="s">
        <v>229</v>
      </c>
      <c r="D398" s="1"/>
    </row>
    <row r="399" spans="1:4" ht="13.8" x14ac:dyDescent="0.25">
      <c r="A399" s="1" t="s">
        <v>1561</v>
      </c>
      <c r="B399" s="1">
        <v>102027451</v>
      </c>
      <c r="C399" s="1" t="s">
        <v>229</v>
      </c>
      <c r="D399" s="1"/>
    </row>
    <row r="400" spans="1:4" ht="13.8" x14ac:dyDescent="0.25">
      <c r="A400" s="1" t="s">
        <v>2598</v>
      </c>
      <c r="B400" s="1">
        <v>102025007</v>
      </c>
      <c r="C400" s="1" t="s">
        <v>229</v>
      </c>
      <c r="D400" s="1"/>
    </row>
    <row r="401" spans="1:4" ht="13.8" x14ac:dyDescent="0.25">
      <c r="A401" s="1" t="s">
        <v>1884</v>
      </c>
      <c r="B401" s="1">
        <v>118406602</v>
      </c>
      <c r="C401" s="1" t="s">
        <v>236</v>
      </c>
      <c r="D401" s="1"/>
    </row>
    <row r="402" spans="1:4" ht="13.8" x14ac:dyDescent="0.25">
      <c r="A402" s="1" t="s">
        <v>1910</v>
      </c>
      <c r="B402" s="1">
        <v>120455203</v>
      </c>
      <c r="C402" s="1" t="s">
        <v>236</v>
      </c>
      <c r="D402" s="1"/>
    </row>
    <row r="403" spans="1:4" ht="13.8" x14ac:dyDescent="0.25">
      <c r="A403" s="1" t="s">
        <v>1589</v>
      </c>
      <c r="B403" s="1">
        <v>103027503</v>
      </c>
      <c r="C403" s="1" t="s">
        <v>229</v>
      </c>
      <c r="D403" s="1"/>
    </row>
    <row r="404" spans="1:4" ht="13.8" x14ac:dyDescent="0.25">
      <c r="A404" s="1" t="s">
        <v>1911</v>
      </c>
      <c r="B404" s="1">
        <v>120455403</v>
      </c>
      <c r="C404" s="1" t="s">
        <v>236</v>
      </c>
      <c r="D404" s="1"/>
    </row>
    <row r="405" spans="1:4" ht="13.8" x14ac:dyDescent="0.25">
      <c r="A405" s="1" t="s">
        <v>1724</v>
      </c>
      <c r="B405" s="1">
        <v>109426303</v>
      </c>
      <c r="C405" s="1" t="s">
        <v>232</v>
      </c>
      <c r="D405" s="1"/>
    </row>
    <row r="406" spans="1:4" ht="13.8" x14ac:dyDescent="0.25">
      <c r="A406" s="1" t="s">
        <v>1703</v>
      </c>
      <c r="B406" s="1">
        <v>108116303</v>
      </c>
      <c r="C406" s="1" t="s">
        <v>233</v>
      </c>
      <c r="D406" s="1"/>
    </row>
    <row r="407" spans="1:4" ht="13.8" x14ac:dyDescent="0.25">
      <c r="A407" s="1" t="s">
        <v>1961</v>
      </c>
      <c r="B407" s="1">
        <v>123466303</v>
      </c>
      <c r="C407" s="1" t="s">
        <v>237</v>
      </c>
      <c r="D407" s="1"/>
    </row>
    <row r="408" spans="1:4" ht="13.8" x14ac:dyDescent="0.25">
      <c r="A408" s="1" t="s">
        <v>1962</v>
      </c>
      <c r="B408" s="1">
        <v>123466403</v>
      </c>
      <c r="C408" s="1" t="s">
        <v>237</v>
      </c>
      <c r="D408" s="1"/>
    </row>
    <row r="409" spans="1:4" ht="13.8" x14ac:dyDescent="0.25">
      <c r="A409" s="1" t="s">
        <v>2029</v>
      </c>
      <c r="B409" s="1">
        <v>129546103</v>
      </c>
      <c r="C409" s="1" t="s">
        <v>235</v>
      </c>
      <c r="D409" s="1"/>
    </row>
    <row r="410" spans="1:4" ht="13.8" x14ac:dyDescent="0.25">
      <c r="A410" s="1" t="s">
        <v>1659</v>
      </c>
      <c r="B410" s="1">
        <v>106338003</v>
      </c>
      <c r="C410" s="1" t="s">
        <v>233</v>
      </c>
      <c r="D410" s="1"/>
    </row>
    <row r="411" spans="1:4" ht="13.8" x14ac:dyDescent="0.25">
      <c r="A411" s="1" t="s">
        <v>2022</v>
      </c>
      <c r="B411" s="1">
        <v>128327303</v>
      </c>
      <c r="C411" s="1" t="s">
        <v>233</v>
      </c>
      <c r="D411" s="1"/>
    </row>
    <row r="412" spans="1:4" ht="13.8" x14ac:dyDescent="0.25">
      <c r="A412" s="1" t="s">
        <v>1590</v>
      </c>
      <c r="B412" s="1">
        <v>103027753</v>
      </c>
      <c r="C412" s="1" t="s">
        <v>229</v>
      </c>
      <c r="D412" s="1"/>
    </row>
    <row r="413" spans="1:4" ht="13.8" x14ac:dyDescent="0.25">
      <c r="A413" s="1" t="s">
        <v>1948</v>
      </c>
      <c r="B413" s="1">
        <v>122098403</v>
      </c>
      <c r="C413" s="1" t="s">
        <v>237</v>
      </c>
      <c r="D413" s="1"/>
    </row>
    <row r="414" spans="1:4" ht="13.8" x14ac:dyDescent="0.25">
      <c r="A414" s="1" t="s">
        <v>1990</v>
      </c>
      <c r="B414" s="1">
        <v>125237603</v>
      </c>
      <c r="C414" s="1" t="s">
        <v>238</v>
      </c>
      <c r="D414" s="1"/>
    </row>
    <row r="415" spans="1:4" ht="13.8" x14ac:dyDescent="0.25">
      <c r="A415" s="1" t="s">
        <v>1811</v>
      </c>
      <c r="B415" s="1">
        <v>114067002</v>
      </c>
      <c r="C415" s="1" t="s">
        <v>235</v>
      </c>
      <c r="D415" s="1"/>
    </row>
    <row r="416" spans="1:4" ht="13.8" x14ac:dyDescent="0.25">
      <c r="A416" s="1" t="s">
        <v>2636</v>
      </c>
      <c r="B416" s="1">
        <v>114067107</v>
      </c>
      <c r="C416" s="1" t="s">
        <v>235</v>
      </c>
      <c r="D416" s="1"/>
    </row>
    <row r="417" spans="1:4" ht="13.8" x14ac:dyDescent="0.25">
      <c r="A417" s="1" t="s">
        <v>1769</v>
      </c>
      <c r="B417" s="1">
        <v>112675503</v>
      </c>
      <c r="C417" s="1" t="s">
        <v>234</v>
      </c>
      <c r="D417" s="1"/>
    </row>
    <row r="418" spans="1:4" ht="13.8" x14ac:dyDescent="0.25">
      <c r="A418" s="1" t="s">
        <v>1653</v>
      </c>
      <c r="B418" s="1">
        <v>106168003</v>
      </c>
      <c r="C418" s="1" t="s">
        <v>230</v>
      </c>
      <c r="D418" s="1"/>
    </row>
    <row r="419" spans="1:4" ht="13.8" x14ac:dyDescent="0.25">
      <c r="A419" s="1" t="s">
        <v>1627</v>
      </c>
      <c r="B419" s="1">
        <v>104435303</v>
      </c>
      <c r="C419" s="1" t="s">
        <v>230</v>
      </c>
      <c r="D419" s="1"/>
    </row>
    <row r="420" spans="1:4" ht="13.8" x14ac:dyDescent="0.25">
      <c r="A420" s="1" t="s">
        <v>1704</v>
      </c>
      <c r="B420" s="1">
        <v>108116503</v>
      </c>
      <c r="C420" s="1" t="s">
        <v>233</v>
      </c>
      <c r="D420" s="1"/>
    </row>
    <row r="421" spans="1:4" ht="13.8" x14ac:dyDescent="0.25">
      <c r="A421" s="1" t="s">
        <v>1719</v>
      </c>
      <c r="B421" s="1">
        <v>109246003</v>
      </c>
      <c r="C421" s="1" t="s">
        <v>232</v>
      </c>
      <c r="D421" s="1"/>
    </row>
    <row r="422" spans="1:4" ht="13.8" x14ac:dyDescent="0.25">
      <c r="A422" s="1" t="s">
        <v>1991</v>
      </c>
      <c r="B422" s="1">
        <v>125237702</v>
      </c>
      <c r="C422" s="1" t="s">
        <v>238</v>
      </c>
      <c r="D422" s="1"/>
    </row>
    <row r="423" spans="1:4" ht="13.8" x14ac:dyDescent="0.25">
      <c r="A423" s="1" t="s">
        <v>1558</v>
      </c>
      <c r="B423" s="1">
        <v>101637002</v>
      </c>
      <c r="C423" s="1" t="s">
        <v>228</v>
      </c>
      <c r="D423" s="1"/>
    </row>
    <row r="424" spans="1:4" ht="13.8" x14ac:dyDescent="0.25">
      <c r="A424" s="1" t="s">
        <v>2666</v>
      </c>
      <c r="B424" s="1">
        <v>128321103</v>
      </c>
      <c r="C424" s="1" t="s">
        <v>233</v>
      </c>
      <c r="D424" s="1"/>
    </row>
    <row r="425" spans="1:4" ht="13.8" x14ac:dyDescent="0.25">
      <c r="A425" s="1" t="s">
        <v>1896</v>
      </c>
      <c r="B425" s="1">
        <v>119357003</v>
      </c>
      <c r="C425" s="1" t="s">
        <v>236</v>
      </c>
      <c r="D425" s="1"/>
    </row>
    <row r="426" spans="1:4" ht="13.8" x14ac:dyDescent="0.25">
      <c r="A426" s="1" t="s">
        <v>2009</v>
      </c>
      <c r="B426" s="1">
        <v>127045853</v>
      </c>
      <c r="C426" s="1" t="s">
        <v>230</v>
      </c>
      <c r="D426" s="1"/>
    </row>
    <row r="427" spans="1:4" ht="13.8" x14ac:dyDescent="0.25">
      <c r="A427" s="1" t="s">
        <v>1591</v>
      </c>
      <c r="B427" s="1">
        <v>103028203</v>
      </c>
      <c r="C427" s="1" t="s">
        <v>229</v>
      </c>
      <c r="D427" s="1"/>
    </row>
    <row r="428" spans="1:4" ht="13.8" x14ac:dyDescent="0.25">
      <c r="A428" s="1" t="s">
        <v>2010</v>
      </c>
      <c r="B428" s="1">
        <v>127046903</v>
      </c>
      <c r="C428" s="1" t="s">
        <v>230</v>
      </c>
      <c r="D428" s="1"/>
    </row>
    <row r="429" spans="1:4" ht="13.8" x14ac:dyDescent="0.25">
      <c r="A429" s="1" t="s">
        <v>1710</v>
      </c>
      <c r="B429" s="1">
        <v>108566303</v>
      </c>
      <c r="C429" s="1" t="s">
        <v>233</v>
      </c>
      <c r="D429" s="1"/>
    </row>
    <row r="430" spans="1:4" ht="13.8" x14ac:dyDescent="0.25">
      <c r="A430" s="1" t="s">
        <v>1992</v>
      </c>
      <c r="B430" s="1">
        <v>125237903</v>
      </c>
      <c r="C430" s="1" t="s">
        <v>238</v>
      </c>
      <c r="D430" s="1"/>
    </row>
    <row r="431" spans="1:4" ht="13.8" x14ac:dyDescent="0.25">
      <c r="A431" s="1" t="s">
        <v>2030</v>
      </c>
      <c r="B431" s="1">
        <v>129546803</v>
      </c>
      <c r="C431" s="1" t="s">
        <v>235</v>
      </c>
      <c r="D431" s="1"/>
    </row>
    <row r="432" spans="1:4" ht="13.8" x14ac:dyDescent="0.25">
      <c r="A432" s="1" t="s">
        <v>1933</v>
      </c>
      <c r="B432" s="1">
        <v>121395603</v>
      </c>
      <c r="C432" s="1" t="s">
        <v>235</v>
      </c>
      <c r="D432" s="1"/>
    </row>
    <row r="433" spans="1:4" ht="13.8" x14ac:dyDescent="0.25">
      <c r="A433" s="1" t="s">
        <v>1711</v>
      </c>
      <c r="B433" s="1">
        <v>108567004</v>
      </c>
      <c r="C433" s="1" t="s">
        <v>233</v>
      </c>
      <c r="D433" s="1"/>
    </row>
    <row r="434" spans="1:4" ht="13.8" x14ac:dyDescent="0.25">
      <c r="A434" s="1" t="s">
        <v>1919</v>
      </c>
      <c r="B434" s="1">
        <v>120486003</v>
      </c>
      <c r="C434" s="1" t="s">
        <v>235</v>
      </c>
      <c r="D434" s="1"/>
    </row>
    <row r="435" spans="1:4" ht="13.8" x14ac:dyDescent="0.25">
      <c r="A435" s="1" t="s">
        <v>1861</v>
      </c>
      <c r="B435" s="1">
        <v>117086003</v>
      </c>
      <c r="C435" s="1" t="s">
        <v>236</v>
      </c>
      <c r="D435" s="1"/>
    </row>
    <row r="436" spans="1:4" ht="13.8" x14ac:dyDescent="0.25">
      <c r="A436" s="1" t="s">
        <v>2668</v>
      </c>
      <c r="B436" s="1">
        <v>129546907</v>
      </c>
      <c r="C436" s="1" t="s">
        <v>235</v>
      </c>
      <c r="D436" s="1"/>
    </row>
    <row r="437" spans="1:4" ht="13.8" x14ac:dyDescent="0.25">
      <c r="A437" s="1" t="s">
        <v>2032</v>
      </c>
      <c r="B437" s="1">
        <v>129547303</v>
      </c>
      <c r="C437" s="1" t="s">
        <v>235</v>
      </c>
      <c r="D437" s="1"/>
    </row>
    <row r="438" spans="1:4" ht="13.8" x14ac:dyDescent="0.25">
      <c r="A438" s="1" t="s">
        <v>1812</v>
      </c>
      <c r="B438" s="1">
        <v>114067503</v>
      </c>
      <c r="C438" s="1" t="s">
        <v>235</v>
      </c>
      <c r="D438" s="1"/>
    </row>
    <row r="439" spans="1:4" ht="13.8" x14ac:dyDescent="0.25">
      <c r="A439" s="1" t="s">
        <v>1897</v>
      </c>
      <c r="B439" s="1">
        <v>119357402</v>
      </c>
      <c r="C439" s="1" t="s">
        <v>236</v>
      </c>
      <c r="D439" s="1"/>
    </row>
    <row r="440" spans="1:4" ht="13.8" x14ac:dyDescent="0.25">
      <c r="A440" s="1" t="s">
        <v>1855</v>
      </c>
      <c r="B440" s="1">
        <v>116557103</v>
      </c>
      <c r="C440" s="1" t="s">
        <v>232</v>
      </c>
      <c r="D440" s="1"/>
    </row>
    <row r="441" spans="1:4" ht="13.8" x14ac:dyDescent="0.25">
      <c r="A441" s="1" t="s">
        <v>2623</v>
      </c>
      <c r="B441" s="1">
        <v>109420107</v>
      </c>
      <c r="C441" s="1" t="s">
        <v>232</v>
      </c>
      <c r="D441" s="1"/>
    </row>
    <row r="442" spans="1:4" ht="13.8" x14ac:dyDescent="0.25">
      <c r="A442" s="1" t="s">
        <v>1610</v>
      </c>
      <c r="B442" s="1">
        <v>104107903</v>
      </c>
      <c r="C442" s="1" t="s">
        <v>230</v>
      </c>
      <c r="D442" s="1"/>
    </row>
    <row r="443" spans="1:4" ht="13.8" x14ac:dyDescent="0.25">
      <c r="A443" s="1" t="s">
        <v>1712</v>
      </c>
      <c r="B443" s="1">
        <v>108567204</v>
      </c>
      <c r="C443" s="1" t="s">
        <v>233</v>
      </c>
      <c r="D443" s="1"/>
    </row>
    <row r="444" spans="1:4" ht="13.8" x14ac:dyDescent="0.25">
      <c r="A444" s="1" t="s">
        <v>1592</v>
      </c>
      <c r="B444" s="1">
        <v>103028302</v>
      </c>
      <c r="C444" s="1" t="s">
        <v>229</v>
      </c>
      <c r="D444" s="1"/>
    </row>
    <row r="445" spans="1:4" ht="13.8" x14ac:dyDescent="0.25">
      <c r="A445" s="1" t="s">
        <v>1851</v>
      </c>
      <c r="B445" s="1">
        <v>116496503</v>
      </c>
      <c r="C445" s="1" t="s">
        <v>236</v>
      </c>
      <c r="D445" s="1"/>
    </row>
    <row r="446" spans="1:4" ht="13.8" x14ac:dyDescent="0.25">
      <c r="A446" s="1" t="s">
        <v>1713</v>
      </c>
      <c r="B446" s="1">
        <v>108567404</v>
      </c>
      <c r="C446" s="1" t="s">
        <v>233</v>
      </c>
      <c r="D446" s="1"/>
    </row>
    <row r="447" spans="1:4" ht="13.8" x14ac:dyDescent="0.25">
      <c r="A447" s="1" t="s">
        <v>1628</v>
      </c>
      <c r="B447" s="1">
        <v>104435603</v>
      </c>
      <c r="C447" s="1" t="s">
        <v>230</v>
      </c>
      <c r="D447" s="1"/>
    </row>
    <row r="448" spans="1:4" ht="13.8" x14ac:dyDescent="0.25">
      <c r="A448" s="1" t="s">
        <v>1629</v>
      </c>
      <c r="B448" s="1">
        <v>104435703</v>
      </c>
      <c r="C448" s="1" t="s">
        <v>230</v>
      </c>
      <c r="D448" s="1"/>
    </row>
    <row r="449" spans="1:4" ht="13.8" x14ac:dyDescent="0.25">
      <c r="A449" s="1" t="s">
        <v>2031</v>
      </c>
      <c r="B449" s="1">
        <v>129547203</v>
      </c>
      <c r="C449" s="1" t="s">
        <v>235</v>
      </c>
      <c r="D449" s="1"/>
    </row>
    <row r="450" spans="1:4" ht="13.8" x14ac:dyDescent="0.25">
      <c r="A450" s="1" t="s">
        <v>1616</v>
      </c>
      <c r="B450" s="1">
        <v>104376203</v>
      </c>
      <c r="C450" s="1" t="s">
        <v>230</v>
      </c>
      <c r="D450" s="1"/>
    </row>
    <row r="451" spans="1:4" ht="13.8" x14ac:dyDescent="0.25">
      <c r="A451" s="1" t="s">
        <v>1852</v>
      </c>
      <c r="B451" s="1">
        <v>116496603</v>
      </c>
      <c r="C451" s="1" t="s">
        <v>236</v>
      </c>
      <c r="D451" s="1"/>
    </row>
    <row r="452" spans="1:4" ht="13.8" x14ac:dyDescent="0.25">
      <c r="A452" s="1" t="s">
        <v>1823</v>
      </c>
      <c r="B452" s="1">
        <v>115218003</v>
      </c>
      <c r="C452" s="1" t="s">
        <v>234</v>
      </c>
      <c r="D452" s="1"/>
    </row>
    <row r="453" spans="1:4" ht="13.8" x14ac:dyDescent="0.25">
      <c r="A453" s="1" t="s">
        <v>1608</v>
      </c>
      <c r="B453" s="1">
        <v>104107503</v>
      </c>
      <c r="C453" s="1" t="s">
        <v>230</v>
      </c>
      <c r="D453" s="1"/>
    </row>
    <row r="454" spans="1:4" ht="13.8" x14ac:dyDescent="0.25">
      <c r="A454" s="1" t="s">
        <v>1725</v>
      </c>
      <c r="B454" s="1">
        <v>109427503</v>
      </c>
      <c r="C454" s="1" t="s">
        <v>232</v>
      </c>
      <c r="D454" s="1"/>
    </row>
    <row r="455" spans="1:4" ht="13.8" x14ac:dyDescent="0.25">
      <c r="A455" s="1" t="s">
        <v>1791</v>
      </c>
      <c r="B455" s="1">
        <v>113367003</v>
      </c>
      <c r="C455" s="1" t="s">
        <v>234</v>
      </c>
      <c r="D455" s="1"/>
    </row>
    <row r="456" spans="1:4" ht="13.8" x14ac:dyDescent="0.25">
      <c r="A456" s="1" t="s">
        <v>1714</v>
      </c>
      <c r="B456" s="1">
        <v>108567703</v>
      </c>
      <c r="C456" s="1" t="s">
        <v>233</v>
      </c>
      <c r="D456" s="1"/>
    </row>
    <row r="457" spans="1:4" ht="13.8" x14ac:dyDescent="0.25">
      <c r="A457" s="1" t="s">
        <v>2622</v>
      </c>
      <c r="B457" s="1">
        <v>108567807</v>
      </c>
      <c r="C457" s="1" t="s">
        <v>233</v>
      </c>
      <c r="D457" s="1"/>
    </row>
    <row r="458" spans="1:4" ht="13.8" x14ac:dyDescent="0.25">
      <c r="A458" s="1" t="s">
        <v>1963</v>
      </c>
      <c r="B458" s="1">
        <v>123467103</v>
      </c>
      <c r="C458" s="1" t="s">
        <v>237</v>
      </c>
      <c r="D458" s="1"/>
    </row>
    <row r="459" spans="1:4" ht="13.8" x14ac:dyDescent="0.25">
      <c r="A459" s="1" t="s">
        <v>1593</v>
      </c>
      <c r="B459" s="1">
        <v>103028653</v>
      </c>
      <c r="C459" s="1" t="s">
        <v>229</v>
      </c>
      <c r="D459" s="1"/>
    </row>
    <row r="460" spans="1:4" ht="13.8" x14ac:dyDescent="0.25">
      <c r="A460" s="1" t="s">
        <v>1770</v>
      </c>
      <c r="B460" s="1">
        <v>112676203</v>
      </c>
      <c r="C460" s="1" t="s">
        <v>234</v>
      </c>
      <c r="D460" s="1"/>
    </row>
    <row r="461" spans="1:4" ht="13.8" x14ac:dyDescent="0.25">
      <c r="A461" s="1" t="s">
        <v>1594</v>
      </c>
      <c r="B461" s="1">
        <v>103028703</v>
      </c>
      <c r="C461" s="1" t="s">
        <v>229</v>
      </c>
      <c r="D461" s="1"/>
    </row>
    <row r="462" spans="1:4" ht="13.8" x14ac:dyDescent="0.25">
      <c r="A462" s="1" t="s">
        <v>1824</v>
      </c>
      <c r="B462" s="1">
        <v>115218303</v>
      </c>
      <c r="C462" s="1" t="s">
        <v>234</v>
      </c>
      <c r="D462" s="1"/>
    </row>
    <row r="463" spans="1:4" ht="13.8" x14ac:dyDescent="0.25">
      <c r="A463" s="1" t="s">
        <v>1595</v>
      </c>
      <c r="B463" s="1">
        <v>103028753</v>
      </c>
      <c r="C463" s="1" t="s">
        <v>229</v>
      </c>
      <c r="D463" s="1"/>
    </row>
    <row r="464" spans="1:4" ht="13.8" x14ac:dyDescent="0.25">
      <c r="A464" s="1" t="s">
        <v>2011</v>
      </c>
      <c r="B464" s="1">
        <v>127047404</v>
      </c>
      <c r="C464" s="1" t="s">
        <v>230</v>
      </c>
      <c r="D464" s="1"/>
    </row>
    <row r="465" spans="1:4" ht="13.8" x14ac:dyDescent="0.25">
      <c r="A465" s="1" t="s">
        <v>1771</v>
      </c>
      <c r="B465" s="1">
        <v>112676403</v>
      </c>
      <c r="C465" s="1" t="s">
        <v>234</v>
      </c>
      <c r="D465" s="1"/>
    </row>
    <row r="466" spans="1:4" ht="13.8" x14ac:dyDescent="0.25">
      <c r="A466" s="1" t="s">
        <v>1871</v>
      </c>
      <c r="B466" s="1">
        <v>117416103</v>
      </c>
      <c r="C466" s="1" t="s">
        <v>232</v>
      </c>
      <c r="D466" s="1"/>
    </row>
    <row r="467" spans="1:4" ht="13.8" x14ac:dyDescent="0.25">
      <c r="A467" s="1" t="s">
        <v>1993</v>
      </c>
      <c r="B467" s="1">
        <v>125238402</v>
      </c>
      <c r="C467" s="1" t="s">
        <v>238</v>
      </c>
      <c r="D467" s="1"/>
    </row>
    <row r="468" spans="1:4" ht="13.8" x14ac:dyDescent="0.25">
      <c r="A468" s="1" t="s">
        <v>1545</v>
      </c>
      <c r="B468" s="1">
        <v>101306503</v>
      </c>
      <c r="C468" s="1" t="s">
        <v>228</v>
      </c>
      <c r="D468" s="1"/>
    </row>
    <row r="469" spans="1:4" ht="13.8" x14ac:dyDescent="0.25">
      <c r="A469" s="1" t="s">
        <v>1846</v>
      </c>
      <c r="B469" s="1">
        <v>116197503</v>
      </c>
      <c r="C469" s="1" t="s">
        <v>236</v>
      </c>
      <c r="D469" s="1"/>
    </row>
    <row r="470" spans="1:4" ht="13.8" x14ac:dyDescent="0.25">
      <c r="A470" s="1" t="s">
        <v>1745</v>
      </c>
      <c r="B470" s="1">
        <v>111297504</v>
      </c>
      <c r="C470" s="1" t="s">
        <v>234</v>
      </c>
      <c r="D470" s="1"/>
    </row>
    <row r="471" spans="1:4" ht="13.8" x14ac:dyDescent="0.25">
      <c r="A471" s="1" t="s">
        <v>1749</v>
      </c>
      <c r="B471" s="1">
        <v>111317503</v>
      </c>
      <c r="C471" s="1" t="s">
        <v>232</v>
      </c>
      <c r="D471" s="1"/>
    </row>
    <row r="472" spans="1:4" ht="13.8" x14ac:dyDescent="0.25">
      <c r="A472" s="1" t="s">
        <v>1934</v>
      </c>
      <c r="B472" s="1">
        <v>121395703</v>
      </c>
      <c r="C472" s="1" t="s">
        <v>235</v>
      </c>
      <c r="D472" s="1"/>
    </row>
    <row r="473" spans="1:4" ht="13.8" x14ac:dyDescent="0.25">
      <c r="A473" s="1" t="s">
        <v>1875</v>
      </c>
      <c r="B473" s="1">
        <v>117597003</v>
      </c>
      <c r="C473" s="1" t="s">
        <v>232</v>
      </c>
      <c r="D473" s="1"/>
    </row>
    <row r="474" spans="1:4" ht="13.8" x14ac:dyDescent="0.25">
      <c r="A474" s="1" t="s">
        <v>1772</v>
      </c>
      <c r="B474" s="1">
        <v>112676503</v>
      </c>
      <c r="C474" s="1" t="s">
        <v>234</v>
      </c>
      <c r="D474" s="1"/>
    </row>
    <row r="475" spans="1:4" ht="13.8" x14ac:dyDescent="0.25">
      <c r="A475" s="1" t="s">
        <v>1680</v>
      </c>
      <c r="B475" s="1">
        <v>107657503</v>
      </c>
      <c r="C475" s="1" t="s">
        <v>228</v>
      </c>
      <c r="D475" s="1"/>
    </row>
    <row r="476" spans="1:4" ht="13.8" x14ac:dyDescent="0.25">
      <c r="A476" s="1" t="s">
        <v>1691</v>
      </c>
      <c r="B476" s="1">
        <v>108077503</v>
      </c>
      <c r="C476" s="1" t="s">
        <v>232</v>
      </c>
      <c r="D476" s="1"/>
    </row>
    <row r="477" spans="1:4" ht="13.8" x14ac:dyDescent="0.25">
      <c r="A477" s="1" t="s">
        <v>1965</v>
      </c>
      <c r="B477" s="1">
        <v>123467303</v>
      </c>
      <c r="C477" s="1" t="s">
        <v>237</v>
      </c>
      <c r="D477" s="1"/>
    </row>
    <row r="478" spans="1:4" ht="13.8" x14ac:dyDescent="0.25">
      <c r="A478" s="1" t="s">
        <v>1773</v>
      </c>
      <c r="B478" s="1">
        <v>112676703</v>
      </c>
      <c r="C478" s="1" t="s">
        <v>234</v>
      </c>
      <c r="D478" s="1"/>
    </row>
    <row r="479" spans="1:4" ht="13.8" x14ac:dyDescent="0.25">
      <c r="A479" s="1" t="s">
        <v>1994</v>
      </c>
      <c r="B479" s="1">
        <v>125238502</v>
      </c>
      <c r="C479" s="1" t="s">
        <v>238</v>
      </c>
      <c r="D479" s="1"/>
    </row>
    <row r="480" spans="1:4" ht="13.8" x14ac:dyDescent="0.25">
      <c r="A480" s="1" t="s">
        <v>1964</v>
      </c>
      <c r="B480" s="1">
        <v>123467203</v>
      </c>
      <c r="C480" s="1" t="s">
        <v>237</v>
      </c>
      <c r="D480" s="1"/>
    </row>
    <row r="481" spans="1:4" ht="13.8" x14ac:dyDescent="0.25">
      <c r="A481" s="1" t="s">
        <v>1720</v>
      </c>
      <c r="B481" s="1">
        <v>109248003</v>
      </c>
      <c r="C481" s="1" t="s">
        <v>232</v>
      </c>
      <c r="D481" s="1"/>
    </row>
    <row r="482" spans="1:4" ht="13.8" x14ac:dyDescent="0.25">
      <c r="A482" s="1" t="s">
        <v>1734</v>
      </c>
      <c r="B482" s="1">
        <v>110148002</v>
      </c>
      <c r="C482" s="1" t="s">
        <v>232</v>
      </c>
      <c r="D482" s="1"/>
    </row>
    <row r="483" spans="1:4" ht="13.8" x14ac:dyDescent="0.25">
      <c r="A483" s="1" t="s">
        <v>2603</v>
      </c>
      <c r="B483" s="1">
        <v>103028807</v>
      </c>
      <c r="C483" s="1" t="s">
        <v>229</v>
      </c>
      <c r="D483" s="1"/>
    </row>
    <row r="484" spans="1:4" ht="13.8" x14ac:dyDescent="0.25">
      <c r="A484" s="1" t="s">
        <v>1596</v>
      </c>
      <c r="B484" s="1">
        <v>103028833</v>
      </c>
      <c r="C484" s="1" t="s">
        <v>229</v>
      </c>
      <c r="D484" s="1"/>
    </row>
    <row r="485" spans="1:4" ht="13.8" x14ac:dyDescent="0.25">
      <c r="A485" s="1" t="s">
        <v>1833</v>
      </c>
      <c r="B485" s="1">
        <v>115228003</v>
      </c>
      <c r="C485" s="1" t="s">
        <v>234</v>
      </c>
      <c r="D485" s="1"/>
    </row>
    <row r="486" spans="1:4" ht="13.8" x14ac:dyDescent="0.25">
      <c r="A486" s="1" t="s">
        <v>1597</v>
      </c>
      <c r="B486" s="1">
        <v>103028853</v>
      </c>
      <c r="C486" s="1" t="s">
        <v>229</v>
      </c>
      <c r="D486" s="1"/>
    </row>
    <row r="487" spans="1:4" ht="13.8" x14ac:dyDescent="0.25">
      <c r="A487" s="1" t="s">
        <v>1912</v>
      </c>
      <c r="B487" s="1">
        <v>120456003</v>
      </c>
      <c r="C487" s="1" t="s">
        <v>236</v>
      </c>
      <c r="D487" s="1"/>
    </row>
    <row r="488" spans="1:4" ht="13.8" x14ac:dyDescent="0.25">
      <c r="A488" s="1" t="s">
        <v>1873</v>
      </c>
      <c r="B488" s="1">
        <v>117576303</v>
      </c>
      <c r="C488" s="1" t="s">
        <v>236</v>
      </c>
      <c r="D488" s="1"/>
    </row>
    <row r="489" spans="1:4" ht="13.8" x14ac:dyDescent="0.25">
      <c r="A489" s="1" t="s">
        <v>2641</v>
      </c>
      <c r="B489" s="1">
        <v>116606707</v>
      </c>
      <c r="C489" s="1" t="s">
        <v>232</v>
      </c>
      <c r="D489" s="1"/>
    </row>
    <row r="490" spans="1:4" ht="13.8" x14ac:dyDescent="0.25">
      <c r="A490" s="1" t="s">
        <v>1904</v>
      </c>
      <c r="B490" s="1">
        <v>119586503</v>
      </c>
      <c r="C490" s="1" t="s">
        <v>236</v>
      </c>
      <c r="D490" s="1"/>
    </row>
    <row r="491" spans="1:4" ht="13.8" x14ac:dyDescent="0.25">
      <c r="A491" s="1" t="s">
        <v>2648</v>
      </c>
      <c r="B491" s="1">
        <v>119584707</v>
      </c>
      <c r="C491" s="1" t="s">
        <v>236</v>
      </c>
      <c r="D491" s="1"/>
    </row>
    <row r="492" spans="1:4" ht="13.8" x14ac:dyDescent="0.25">
      <c r="A492" s="1" t="s">
        <v>1834</v>
      </c>
      <c r="B492" s="1">
        <v>115228303</v>
      </c>
      <c r="C492" s="1" t="s">
        <v>234</v>
      </c>
      <c r="D492" s="1"/>
    </row>
    <row r="493" spans="1:4" ht="13.8" x14ac:dyDescent="0.25">
      <c r="A493" s="1" t="s">
        <v>1838</v>
      </c>
      <c r="B493" s="1">
        <v>115506003</v>
      </c>
      <c r="C493" s="1" t="s">
        <v>234</v>
      </c>
      <c r="D493" s="1"/>
    </row>
    <row r="494" spans="1:4" ht="13.8" x14ac:dyDescent="0.25">
      <c r="A494" s="1" t="s">
        <v>2033</v>
      </c>
      <c r="B494" s="1">
        <v>129547603</v>
      </c>
      <c r="C494" s="1" t="s">
        <v>235</v>
      </c>
      <c r="D494" s="1"/>
    </row>
    <row r="495" spans="1:4" ht="13.8" x14ac:dyDescent="0.25">
      <c r="A495" s="1" t="s">
        <v>1663</v>
      </c>
      <c r="B495" s="1">
        <v>106617203</v>
      </c>
      <c r="C495" s="1" t="s">
        <v>231</v>
      </c>
      <c r="D495" s="1"/>
    </row>
    <row r="496" spans="1:4" ht="13.8" x14ac:dyDescent="0.25">
      <c r="A496" s="1" t="s">
        <v>1862</v>
      </c>
      <c r="B496" s="1">
        <v>117086503</v>
      </c>
      <c r="C496" s="1" t="s">
        <v>236</v>
      </c>
      <c r="D496" s="1"/>
    </row>
    <row r="497" spans="1:4" ht="13.8" x14ac:dyDescent="0.25">
      <c r="A497" s="1" t="s">
        <v>1980</v>
      </c>
      <c r="B497" s="1">
        <v>124157802</v>
      </c>
      <c r="C497" s="1" t="s">
        <v>238</v>
      </c>
      <c r="D497" s="1"/>
    </row>
    <row r="498" spans="1:4" ht="13.8" x14ac:dyDescent="0.25">
      <c r="A498" s="1" t="s">
        <v>1559</v>
      </c>
      <c r="B498" s="1">
        <v>101638003</v>
      </c>
      <c r="C498" s="1" t="s">
        <v>228</v>
      </c>
      <c r="D498" s="1"/>
    </row>
    <row r="499" spans="1:4" ht="13.8" x14ac:dyDescent="0.25">
      <c r="A499" s="1" t="s">
        <v>2034</v>
      </c>
      <c r="B499" s="1">
        <v>129547803</v>
      </c>
      <c r="C499" s="1" t="s">
        <v>235</v>
      </c>
      <c r="D499" s="1"/>
    </row>
    <row r="500" spans="1:4" ht="13.8" x14ac:dyDescent="0.25">
      <c r="A500" s="1" t="s">
        <v>1863</v>
      </c>
      <c r="B500" s="1">
        <v>117086653</v>
      </c>
      <c r="C500" s="1" t="s">
        <v>236</v>
      </c>
      <c r="D500" s="1"/>
    </row>
    <row r="501" spans="1:4" ht="13.8" x14ac:dyDescent="0.25">
      <c r="A501" s="1" t="s">
        <v>1813</v>
      </c>
      <c r="B501" s="1">
        <v>114068003</v>
      </c>
      <c r="C501" s="1" t="s">
        <v>235</v>
      </c>
      <c r="D501" s="1"/>
    </row>
    <row r="502" spans="1:4" ht="13.8" x14ac:dyDescent="0.25">
      <c r="A502" s="1" t="s">
        <v>1888</v>
      </c>
      <c r="B502" s="1">
        <v>118667503</v>
      </c>
      <c r="C502" s="1" t="s">
        <v>236</v>
      </c>
      <c r="D502" s="1"/>
    </row>
    <row r="503" spans="1:4" ht="13.8" x14ac:dyDescent="0.25">
      <c r="A503" s="1" t="s">
        <v>1715</v>
      </c>
      <c r="B503" s="1">
        <v>108568404</v>
      </c>
      <c r="C503" s="1" t="s">
        <v>233</v>
      </c>
      <c r="D503" s="1"/>
    </row>
    <row r="504" spans="1:4" ht="13.8" x14ac:dyDescent="0.25">
      <c r="A504" s="1" t="s">
        <v>1761</v>
      </c>
      <c r="B504" s="1">
        <v>112286003</v>
      </c>
      <c r="C504" s="1" t="s">
        <v>234</v>
      </c>
      <c r="D504" s="1"/>
    </row>
    <row r="505" spans="1:4" ht="13.8" x14ac:dyDescent="0.25">
      <c r="A505" s="1" t="s">
        <v>1686</v>
      </c>
      <c r="B505" s="1">
        <v>108058003</v>
      </c>
      <c r="C505" s="1" t="s">
        <v>233</v>
      </c>
      <c r="D505" s="1"/>
    </row>
    <row r="506" spans="1:4" ht="13.8" x14ac:dyDescent="0.25">
      <c r="A506" s="1" t="s">
        <v>1814</v>
      </c>
      <c r="B506" s="1">
        <v>114068103</v>
      </c>
      <c r="C506" s="1" t="s">
        <v>235</v>
      </c>
      <c r="D506" s="1"/>
    </row>
    <row r="507" spans="1:4" ht="13.8" x14ac:dyDescent="0.25">
      <c r="A507" s="1" t="s">
        <v>1692</v>
      </c>
      <c r="B507" s="1">
        <v>108078003</v>
      </c>
      <c r="C507" s="1" t="s">
        <v>232</v>
      </c>
      <c r="D507" s="1"/>
    </row>
    <row r="508" spans="1:4" ht="13.8" x14ac:dyDescent="0.25">
      <c r="A508" s="1" t="s">
        <v>1654</v>
      </c>
      <c r="B508" s="1">
        <v>106169003</v>
      </c>
      <c r="C508" s="1" t="s">
        <v>230</v>
      </c>
      <c r="D508" s="1"/>
    </row>
    <row r="509" spans="1:4" ht="13.8" x14ac:dyDescent="0.25">
      <c r="A509" s="1" t="s">
        <v>1617</v>
      </c>
      <c r="B509" s="1">
        <v>104377003</v>
      </c>
      <c r="C509" s="1" t="s">
        <v>230</v>
      </c>
      <c r="D509" s="1"/>
    </row>
    <row r="510" spans="1:4" ht="13.8" x14ac:dyDescent="0.25">
      <c r="A510" s="1" t="s">
        <v>1645</v>
      </c>
      <c r="B510" s="1">
        <v>105259103</v>
      </c>
      <c r="C510" s="1" t="s">
        <v>231</v>
      </c>
      <c r="D510" s="1"/>
    </row>
    <row r="511" spans="1:4" ht="13.8" x14ac:dyDescent="0.25">
      <c r="A511" s="1" t="s">
        <v>1541</v>
      </c>
      <c r="B511" s="1">
        <v>101268003</v>
      </c>
      <c r="C511" s="1" t="s">
        <v>228</v>
      </c>
      <c r="D511" s="1"/>
    </row>
    <row r="512" spans="1:4" ht="13.8" x14ac:dyDescent="0.25">
      <c r="A512" s="1" t="s">
        <v>1981</v>
      </c>
      <c r="B512" s="1">
        <v>124158503</v>
      </c>
      <c r="C512" s="1" t="s">
        <v>238</v>
      </c>
      <c r="D512" s="1"/>
    </row>
    <row r="513" spans="1:4" ht="13.8" x14ac:dyDescent="0.25">
      <c r="A513" s="1" t="s">
        <v>2023</v>
      </c>
      <c r="B513" s="1">
        <v>128328003</v>
      </c>
      <c r="C513" s="1" t="s">
        <v>233</v>
      </c>
      <c r="D513" s="1"/>
    </row>
    <row r="514" spans="1:4" ht="13.8" x14ac:dyDescent="0.25">
      <c r="A514" s="1" t="s">
        <v>1757</v>
      </c>
      <c r="B514" s="1">
        <v>112018523</v>
      </c>
      <c r="C514" s="1" t="s">
        <v>234</v>
      </c>
      <c r="D514" s="1"/>
    </row>
    <row r="515" spans="1:4" ht="13.8" x14ac:dyDescent="0.25">
      <c r="A515" s="1" t="s">
        <v>2656</v>
      </c>
      <c r="B515" s="1">
        <v>122099007</v>
      </c>
      <c r="C515" s="1" t="s">
        <v>237</v>
      </c>
      <c r="D515" s="1"/>
    </row>
    <row r="516" spans="1:4" ht="13.8" x14ac:dyDescent="0.25">
      <c r="A516" s="1" t="s">
        <v>1995</v>
      </c>
      <c r="B516" s="1">
        <v>125239452</v>
      </c>
      <c r="C516" s="1" t="s">
        <v>238</v>
      </c>
      <c r="D516" s="1"/>
    </row>
    <row r="517" spans="1:4" ht="13.8" x14ac:dyDescent="0.25">
      <c r="A517" s="1" t="s">
        <v>1835</v>
      </c>
      <c r="B517" s="1">
        <v>115229003</v>
      </c>
      <c r="C517" s="1" t="s">
        <v>234</v>
      </c>
      <c r="D517" s="1"/>
    </row>
    <row r="518" spans="1:4" ht="13.8" x14ac:dyDescent="0.25">
      <c r="A518" s="1" t="s">
        <v>1966</v>
      </c>
      <c r="B518" s="1">
        <v>123468303</v>
      </c>
      <c r="C518" s="1" t="s">
        <v>237</v>
      </c>
      <c r="D518" s="1"/>
    </row>
    <row r="519" spans="1:4" ht="13.8" x14ac:dyDescent="0.25">
      <c r="A519" s="1" t="s">
        <v>1967</v>
      </c>
      <c r="B519" s="1">
        <v>123468402</v>
      </c>
      <c r="C519" s="1" t="s">
        <v>237</v>
      </c>
      <c r="D519" s="1"/>
    </row>
    <row r="520" spans="1:4" ht="13.8" x14ac:dyDescent="0.25">
      <c r="A520" s="1" t="s">
        <v>1968</v>
      </c>
      <c r="B520" s="1">
        <v>123468503</v>
      </c>
      <c r="C520" s="1" t="s">
        <v>237</v>
      </c>
      <c r="D520" s="1"/>
    </row>
    <row r="521" spans="1:4" ht="13.8" x14ac:dyDescent="0.25">
      <c r="A521" s="1" t="s">
        <v>1969</v>
      </c>
      <c r="B521" s="1">
        <v>123468603</v>
      </c>
      <c r="C521" s="1" t="s">
        <v>237</v>
      </c>
      <c r="D521" s="1"/>
    </row>
    <row r="522" spans="1:4" ht="13.8" x14ac:dyDescent="0.25">
      <c r="A522" s="1" t="s">
        <v>1598</v>
      </c>
      <c r="B522" s="1">
        <v>103029203</v>
      </c>
      <c r="C522" s="1" t="s">
        <v>229</v>
      </c>
      <c r="D522" s="1"/>
    </row>
    <row r="523" spans="1:4" ht="13.8" x14ac:dyDescent="0.25">
      <c r="A523" s="1" t="s">
        <v>1664</v>
      </c>
      <c r="B523" s="1">
        <v>106618603</v>
      </c>
      <c r="C523" s="1" t="s">
        <v>231</v>
      </c>
      <c r="D523" s="1"/>
    </row>
    <row r="524" spans="1:4" ht="13.8" x14ac:dyDescent="0.25">
      <c r="A524" s="1" t="s">
        <v>1898</v>
      </c>
      <c r="B524" s="1">
        <v>119358403</v>
      </c>
      <c r="C524" s="1" t="s">
        <v>236</v>
      </c>
      <c r="D524" s="1"/>
    </row>
    <row r="525" spans="1:4" ht="13.8" x14ac:dyDescent="0.25">
      <c r="A525" s="1" t="s">
        <v>2614</v>
      </c>
      <c r="B525" s="1">
        <v>106619107</v>
      </c>
      <c r="C525" s="1" t="s">
        <v>231</v>
      </c>
      <c r="D525" s="1"/>
    </row>
    <row r="526" spans="1:4" ht="13.8" x14ac:dyDescent="0.25">
      <c r="A526" s="1" t="s">
        <v>2660</v>
      </c>
      <c r="B526" s="1">
        <v>123469007</v>
      </c>
      <c r="C526" s="1" t="s">
        <v>237</v>
      </c>
      <c r="D526" s="1"/>
    </row>
    <row r="527" spans="1:4" ht="13.8" x14ac:dyDescent="0.25">
      <c r="A527" s="1" t="s">
        <v>1905</v>
      </c>
      <c r="B527" s="1">
        <v>119648303</v>
      </c>
      <c r="C527" s="1" t="s">
        <v>236</v>
      </c>
      <c r="D527" s="1"/>
    </row>
    <row r="528" spans="1:4" ht="13.8" x14ac:dyDescent="0.25">
      <c r="A528" s="1" t="s">
        <v>1996</v>
      </c>
      <c r="B528" s="1">
        <v>125239603</v>
      </c>
      <c r="C528" s="1" t="s">
        <v>238</v>
      </c>
      <c r="D528" s="1"/>
    </row>
    <row r="529" spans="1:4" ht="13.8" x14ac:dyDescent="0.25">
      <c r="A529" s="1" t="s">
        <v>1647</v>
      </c>
      <c r="B529" s="1">
        <v>105628302</v>
      </c>
      <c r="C529" s="1" t="s">
        <v>231</v>
      </c>
      <c r="D529" s="1"/>
    </row>
    <row r="530" spans="1:4" ht="13.8" x14ac:dyDescent="0.25">
      <c r="A530" s="1" t="s">
        <v>2611</v>
      </c>
      <c r="B530" s="1">
        <v>105628007</v>
      </c>
      <c r="C530" s="1" t="s">
        <v>231</v>
      </c>
      <c r="D530" s="1"/>
    </row>
    <row r="531" spans="1:4" ht="13.8" x14ac:dyDescent="0.25">
      <c r="A531" s="1" t="s">
        <v>1853</v>
      </c>
      <c r="B531" s="1">
        <v>116498003</v>
      </c>
      <c r="C531" s="1" t="s">
        <v>236</v>
      </c>
      <c r="D531" s="1"/>
    </row>
    <row r="532" spans="1:4" ht="13.8" x14ac:dyDescent="0.25">
      <c r="A532" s="1" t="s">
        <v>1792</v>
      </c>
      <c r="B532" s="1">
        <v>113369003</v>
      </c>
      <c r="C532" s="1" t="s">
        <v>234</v>
      </c>
      <c r="D532" s="1"/>
    </row>
    <row r="533" spans="1:4" ht="13.8" x14ac:dyDescent="0.25">
      <c r="A533" s="1" t="s">
        <v>1560</v>
      </c>
      <c r="B533" s="1">
        <v>101638803</v>
      </c>
      <c r="C533" s="1" t="s">
        <v>228</v>
      </c>
      <c r="D533" s="1"/>
    </row>
    <row r="534" spans="1:4" ht="13.8" x14ac:dyDescent="0.25">
      <c r="A534" s="1" t="s">
        <v>1646</v>
      </c>
      <c r="B534" s="1">
        <v>105259703</v>
      </c>
      <c r="C534" s="1" t="s">
        <v>231</v>
      </c>
      <c r="D534" s="1"/>
    </row>
    <row r="535" spans="1:4" ht="13.8" x14ac:dyDescent="0.25">
      <c r="A535" s="1" t="s">
        <v>1906</v>
      </c>
      <c r="B535" s="1">
        <v>119648703</v>
      </c>
      <c r="C535" s="1" t="s">
        <v>236</v>
      </c>
      <c r="D535" s="1"/>
    </row>
    <row r="536" spans="1:4" ht="13.8" x14ac:dyDescent="0.25">
      <c r="A536" s="1" t="s">
        <v>1762</v>
      </c>
      <c r="B536" s="1">
        <v>112289003</v>
      </c>
      <c r="C536" s="1" t="s">
        <v>234</v>
      </c>
      <c r="D536" s="1"/>
    </row>
    <row r="537" spans="1:4" ht="13.8" x14ac:dyDescent="0.25">
      <c r="A537" s="1" t="s">
        <v>1926</v>
      </c>
      <c r="B537" s="1">
        <v>121139004</v>
      </c>
      <c r="C537" s="1" t="s">
        <v>235</v>
      </c>
      <c r="D537" s="1"/>
    </row>
    <row r="538" spans="1:4" ht="13.8" x14ac:dyDescent="0.25">
      <c r="A538" s="1" t="s">
        <v>1876</v>
      </c>
      <c r="B538" s="1">
        <v>117598503</v>
      </c>
      <c r="C538" s="1" t="s">
        <v>232</v>
      </c>
      <c r="D538" s="1"/>
    </row>
    <row r="539" spans="1:4" ht="13.8" x14ac:dyDescent="0.25">
      <c r="A539" s="1" t="s">
        <v>1599</v>
      </c>
      <c r="B539" s="1">
        <v>103029403</v>
      </c>
      <c r="C539" s="1" t="s">
        <v>229</v>
      </c>
      <c r="D539" s="1"/>
    </row>
    <row r="540" spans="1:4" ht="13.8" x14ac:dyDescent="0.25">
      <c r="A540" s="1" t="s">
        <v>1741</v>
      </c>
      <c r="B540" s="1">
        <v>110179003</v>
      </c>
      <c r="C540" s="1" t="s">
        <v>232</v>
      </c>
      <c r="D540" s="1"/>
    </row>
    <row r="541" spans="1:4" ht="13.8" x14ac:dyDescent="0.25">
      <c r="A541" s="1" t="s">
        <v>1982</v>
      </c>
      <c r="B541" s="1">
        <v>124159002</v>
      </c>
      <c r="C541" s="1" t="s">
        <v>238</v>
      </c>
      <c r="D541" s="1"/>
    </row>
    <row r="542" spans="1:4" ht="13.8" x14ac:dyDescent="0.25">
      <c r="A542" s="1" t="s">
        <v>1546</v>
      </c>
      <c r="B542" s="1">
        <v>101308503</v>
      </c>
      <c r="C542" s="1" t="s">
        <v>228</v>
      </c>
      <c r="D542" s="1"/>
    </row>
    <row r="543" spans="1:4" ht="13.8" x14ac:dyDescent="0.25">
      <c r="A543" s="1" t="s">
        <v>1600</v>
      </c>
      <c r="B543" s="1">
        <v>103029553</v>
      </c>
      <c r="C543" s="1" t="s">
        <v>229</v>
      </c>
      <c r="D543" s="1"/>
    </row>
    <row r="544" spans="1:4" ht="13.8" x14ac:dyDescent="0.25">
      <c r="A544" s="1" t="s">
        <v>1630</v>
      </c>
      <c r="B544" s="1">
        <v>104437503</v>
      </c>
      <c r="C544" s="1" t="s">
        <v>230</v>
      </c>
      <c r="D544" s="1"/>
    </row>
    <row r="545" spans="1:4" ht="13.8" x14ac:dyDescent="0.25">
      <c r="A545" s="1" t="s">
        <v>1601</v>
      </c>
      <c r="B545" s="1">
        <v>103029603</v>
      </c>
      <c r="C545" s="1" t="s">
        <v>229</v>
      </c>
      <c r="D545" s="1"/>
    </row>
    <row r="546" spans="1:4" ht="13.8" x14ac:dyDescent="0.25">
      <c r="A546" s="1" t="s">
        <v>1839</v>
      </c>
      <c r="B546" s="1">
        <v>115508003</v>
      </c>
      <c r="C546" s="1" t="s">
        <v>234</v>
      </c>
      <c r="D546" s="1"/>
    </row>
    <row r="547" spans="1:4" ht="13.8" x14ac:dyDescent="0.25">
      <c r="A547" s="1" t="s">
        <v>1825</v>
      </c>
      <c r="B547" s="1">
        <v>115219002</v>
      </c>
      <c r="C547" s="1" t="s">
        <v>234</v>
      </c>
      <c r="D547" s="1"/>
    </row>
    <row r="548" spans="1:4" ht="13.8" x14ac:dyDescent="0.25">
      <c r="A548" s="1" t="s">
        <v>2646</v>
      </c>
      <c r="B548" s="1">
        <v>118408707</v>
      </c>
      <c r="C548" s="1" t="s">
        <v>236</v>
      </c>
      <c r="D548" s="1"/>
    </row>
    <row r="549" spans="1:4" ht="13.8" x14ac:dyDescent="0.25">
      <c r="A549" s="1" t="s">
        <v>1774</v>
      </c>
      <c r="B549" s="1">
        <v>112678503</v>
      </c>
      <c r="C549" s="1" t="s">
        <v>234</v>
      </c>
      <c r="D549" s="1"/>
    </row>
    <row r="550" spans="1:4" ht="13.8" x14ac:dyDescent="0.25">
      <c r="A550" s="1" t="s">
        <v>2597</v>
      </c>
      <c r="B550" s="1">
        <v>101638907</v>
      </c>
      <c r="C550" s="1" t="s">
        <v>228</v>
      </c>
      <c r="D550" s="1"/>
    </row>
    <row r="551" spans="1:4" ht="13.8" x14ac:dyDescent="0.25">
      <c r="A551" s="1" t="s">
        <v>2012</v>
      </c>
      <c r="B551" s="1">
        <v>127049303</v>
      </c>
      <c r="C551" s="1" t="s">
        <v>230</v>
      </c>
      <c r="D551" s="1"/>
    </row>
    <row r="552" spans="1:4" ht="13.8" x14ac:dyDescent="0.25">
      <c r="A552" s="1" t="s">
        <v>1907</v>
      </c>
      <c r="B552" s="1">
        <v>119648903</v>
      </c>
      <c r="C552" s="1" t="s">
        <v>236</v>
      </c>
      <c r="D552" s="1"/>
    </row>
    <row r="553" spans="1:4" ht="13.8" x14ac:dyDescent="0.25">
      <c r="A553" s="1" t="s">
        <v>1705</v>
      </c>
      <c r="B553" s="1">
        <v>108118503</v>
      </c>
      <c r="C553" s="1" t="s">
        <v>233</v>
      </c>
      <c r="D553" s="1"/>
    </row>
    <row r="554" spans="1:4" ht="13.8" x14ac:dyDescent="0.25">
      <c r="A554" s="1" t="s">
        <v>1935</v>
      </c>
      <c r="B554" s="1">
        <v>121397803</v>
      </c>
      <c r="C554" s="1" t="s">
        <v>235</v>
      </c>
      <c r="D554" s="1"/>
    </row>
    <row r="555" spans="1:4" ht="13.8" x14ac:dyDescent="0.25">
      <c r="A555" s="1" t="s">
        <v>1885</v>
      </c>
      <c r="B555" s="1">
        <v>118408852</v>
      </c>
      <c r="C555" s="1" t="s">
        <v>236</v>
      </c>
      <c r="D555" s="1"/>
    </row>
    <row r="556" spans="1:4" ht="13.8" x14ac:dyDescent="0.25">
      <c r="A556" s="1" t="s">
        <v>2645</v>
      </c>
      <c r="B556" s="1">
        <v>118408607</v>
      </c>
      <c r="C556" s="1" t="s">
        <v>236</v>
      </c>
      <c r="D556" s="1"/>
    </row>
    <row r="557" spans="1:4" ht="13.8" x14ac:dyDescent="0.25">
      <c r="A557" s="1" t="s">
        <v>1602</v>
      </c>
      <c r="B557" s="1">
        <v>103029803</v>
      </c>
      <c r="C557" s="1" t="s">
        <v>229</v>
      </c>
      <c r="D557" s="1"/>
    </row>
    <row r="558" spans="1:4" ht="13.8" x14ac:dyDescent="0.25">
      <c r="A558" s="1" t="s">
        <v>1997</v>
      </c>
      <c r="B558" s="1">
        <v>125239652</v>
      </c>
      <c r="C558" s="1" t="s">
        <v>238</v>
      </c>
      <c r="D558" s="1"/>
    </row>
    <row r="559" spans="1:4" ht="13.8" x14ac:dyDescent="0.25">
      <c r="A559" s="1" t="s">
        <v>2035</v>
      </c>
      <c r="B559" s="1">
        <v>129548803</v>
      </c>
      <c r="C559" s="1" t="s">
        <v>235</v>
      </c>
      <c r="D559" s="1"/>
    </row>
    <row r="560" spans="1:4" ht="13.8" x14ac:dyDescent="0.25">
      <c r="A560" s="1" t="s">
        <v>1693</v>
      </c>
      <c r="B560" s="1">
        <v>108079004</v>
      </c>
      <c r="C560" s="1" t="s">
        <v>232</v>
      </c>
      <c r="D560" s="1"/>
    </row>
    <row r="561" spans="1:4" ht="13.8" x14ac:dyDescent="0.25">
      <c r="A561" s="1" t="s">
        <v>1872</v>
      </c>
      <c r="B561" s="1">
        <v>117417202</v>
      </c>
      <c r="C561" s="1" t="s">
        <v>232</v>
      </c>
      <c r="D561" s="1"/>
    </row>
    <row r="562" spans="1:4" ht="13.8" x14ac:dyDescent="0.25">
      <c r="A562" s="1" t="s">
        <v>1618</v>
      </c>
      <c r="B562" s="1">
        <v>104378003</v>
      </c>
      <c r="C562" s="1" t="s">
        <v>230</v>
      </c>
      <c r="D562" s="1"/>
    </row>
    <row r="563" spans="1:4" ht="13.8" x14ac:dyDescent="0.25">
      <c r="A563" s="1" t="s">
        <v>1815</v>
      </c>
      <c r="B563" s="1">
        <v>114069103</v>
      </c>
      <c r="C563" s="1" t="s">
        <v>235</v>
      </c>
      <c r="D563" s="1"/>
    </row>
    <row r="564" spans="1:4" ht="13.8" x14ac:dyDescent="0.25">
      <c r="A564" s="1" t="s">
        <v>1920</v>
      </c>
      <c r="B564" s="1">
        <v>120488603</v>
      </c>
      <c r="C564" s="1" t="s">
        <v>235</v>
      </c>
      <c r="D564" s="1"/>
    </row>
    <row r="565" spans="1:4" ht="13.8" x14ac:dyDescent="0.25">
      <c r="A565" s="1" t="s">
        <v>1716</v>
      </c>
      <c r="B565" s="1">
        <v>108569103</v>
      </c>
      <c r="C565" s="1" t="s">
        <v>233</v>
      </c>
      <c r="D565" s="1"/>
    </row>
    <row r="566" spans="1:4" ht="13.8" x14ac:dyDescent="0.25">
      <c r="A566" s="1" t="s">
        <v>1970</v>
      </c>
      <c r="B566" s="1">
        <v>123469303</v>
      </c>
      <c r="C566" s="1" t="s">
        <v>237</v>
      </c>
      <c r="D566" s="1"/>
    </row>
    <row r="567" spans="1:4" ht="13.8" x14ac:dyDescent="0.25">
      <c r="A567" s="1" t="s">
        <v>1603</v>
      </c>
      <c r="B567" s="1">
        <v>103029902</v>
      </c>
      <c r="C567" s="1" t="s">
        <v>229</v>
      </c>
      <c r="D567" s="1"/>
    </row>
    <row r="568" spans="1:4" ht="13.8" x14ac:dyDescent="0.25">
      <c r="A568" s="1" t="s">
        <v>1864</v>
      </c>
      <c r="B568" s="1">
        <v>117089003</v>
      </c>
      <c r="C568" s="1" t="s">
        <v>236</v>
      </c>
      <c r="D568" s="1"/>
    </row>
    <row r="569" spans="1:4" ht="13.8" x14ac:dyDescent="0.25">
      <c r="A569" s="1" t="s">
        <v>1886</v>
      </c>
      <c r="B569" s="1">
        <v>118409203</v>
      </c>
      <c r="C569" s="1" t="s">
        <v>236</v>
      </c>
      <c r="D569" s="1"/>
    </row>
    <row r="570" spans="1:4" ht="13.8" x14ac:dyDescent="0.25">
      <c r="A570" s="1" t="s">
        <v>1887</v>
      </c>
      <c r="B570" s="1">
        <v>118409302</v>
      </c>
      <c r="C570" s="1" t="s">
        <v>236</v>
      </c>
      <c r="D570" s="1"/>
    </row>
    <row r="571" spans="1:4" ht="13.8" x14ac:dyDescent="0.25">
      <c r="A571" s="1" t="s">
        <v>1816</v>
      </c>
      <c r="B571" s="1">
        <v>114069353</v>
      </c>
      <c r="C571" s="1" t="s">
        <v>235</v>
      </c>
      <c r="D571" s="1"/>
    </row>
    <row r="572" spans="1:4" ht="13.8" x14ac:dyDescent="0.25">
      <c r="A572" s="1" t="s">
        <v>1775</v>
      </c>
      <c r="B572" s="1">
        <v>112679002</v>
      </c>
      <c r="C572" s="1" t="s">
        <v>234</v>
      </c>
      <c r="D572" s="1"/>
    </row>
    <row r="573" spans="1:4" ht="13.8" x14ac:dyDescent="0.25">
      <c r="A573" s="1" t="s">
        <v>2632</v>
      </c>
      <c r="B573" s="1">
        <v>112679107</v>
      </c>
      <c r="C573" s="1" t="s">
        <v>234</v>
      </c>
      <c r="D573" s="1"/>
    </row>
    <row r="574" spans="1:4" ht="13.8" x14ac:dyDescent="0.25">
      <c r="A574" s="1" t="s">
        <v>1776</v>
      </c>
      <c r="B574" s="1">
        <v>112679403</v>
      </c>
      <c r="C574" s="1" t="s">
        <v>234</v>
      </c>
      <c r="D574" s="1"/>
    </row>
    <row r="575" spans="1:4" ht="13.8" x14ac:dyDescent="0.25">
      <c r="A575" s="1" t="s">
        <v>1681</v>
      </c>
      <c r="B575" s="1">
        <v>107658903</v>
      </c>
      <c r="C575" s="1" t="s">
        <v>228</v>
      </c>
      <c r="D575" s="1"/>
    </row>
  </sheetData>
  <sortState xmlns:xlrd2="http://schemas.microsoft.com/office/spreadsheetml/2017/richdata2" ref="A2:C575">
    <sortCondition ref="A2:A575"/>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2A6ABC-7C9F-4BC3-9426-0FFBADB6B4E3}">
  <sheetPr>
    <tabColor theme="9" tint="-0.49995422223578601"/>
  </sheetPr>
  <dimension ref="A1:K501"/>
  <sheetViews>
    <sheetView topLeftCell="A3" workbookViewId="0">
      <selection activeCell="K32" sqref="K32:L32"/>
    </sheetView>
  </sheetViews>
  <sheetFormatPr defaultColWidth="8.88671875" defaultRowHeight="13.2" x14ac:dyDescent="0.25"/>
  <cols>
    <col min="1" max="1" width="11" style="34" bestFit="1" customWidth="1"/>
    <col min="2" max="2" width="7.6640625" style="34" bestFit="1" customWidth="1"/>
    <col min="3" max="3" width="24.44140625" style="34" bestFit="1" customWidth="1"/>
    <col min="4" max="4" width="14.5546875" style="34" bestFit="1" customWidth="1"/>
    <col min="5" max="5" width="15" style="34" bestFit="1" customWidth="1"/>
    <col min="6" max="16384" width="8.88671875" style="34"/>
  </cols>
  <sheetData>
    <row r="1" spans="1:11" x14ac:dyDescent="0.25">
      <c r="A1" s="39" t="s">
        <v>92</v>
      </c>
      <c r="B1" s="39" t="s">
        <v>1534</v>
      </c>
      <c r="C1" s="39" t="s">
        <v>2047</v>
      </c>
      <c r="D1" s="39" t="s">
        <v>227</v>
      </c>
      <c r="E1" s="39" t="s">
        <v>2036</v>
      </c>
      <c r="G1" s="39"/>
      <c r="H1" s="39"/>
      <c r="I1" s="39"/>
      <c r="J1" s="39"/>
      <c r="K1" s="39"/>
    </row>
    <row r="2" spans="1:11" x14ac:dyDescent="0.25">
      <c r="A2" s="39">
        <v>101260303</v>
      </c>
      <c r="B2" s="39">
        <v>1</v>
      </c>
      <c r="C2" s="39" t="s">
        <v>2048</v>
      </c>
      <c r="D2" s="39" t="s">
        <v>228</v>
      </c>
      <c r="E2" s="39" t="s">
        <v>161</v>
      </c>
      <c r="G2" s="39"/>
      <c r="H2" s="39"/>
      <c r="I2" s="39"/>
      <c r="J2" s="39"/>
      <c r="K2" s="39"/>
    </row>
    <row r="3" spans="1:11" x14ac:dyDescent="0.25">
      <c r="A3" s="39">
        <v>101260803</v>
      </c>
      <c r="B3" s="39">
        <v>2</v>
      </c>
      <c r="C3" s="39" t="s">
        <v>2049</v>
      </c>
      <c r="D3" s="39" t="s">
        <v>228</v>
      </c>
      <c r="E3" s="39" t="s">
        <v>161</v>
      </c>
      <c r="G3" s="39"/>
      <c r="H3" s="39"/>
      <c r="I3" s="39"/>
      <c r="J3" s="39"/>
      <c r="K3" s="39"/>
    </row>
    <row r="4" spans="1:11" x14ac:dyDescent="0.25">
      <c r="A4" s="39">
        <v>101261302</v>
      </c>
      <c r="B4" s="39">
        <v>3</v>
      </c>
      <c r="C4" s="39" t="s">
        <v>2050</v>
      </c>
      <c r="D4" s="39" t="s">
        <v>228</v>
      </c>
      <c r="E4" s="39" t="s">
        <v>161</v>
      </c>
      <c r="G4" s="39"/>
      <c r="H4" s="39"/>
      <c r="I4" s="39"/>
      <c r="J4" s="39"/>
      <c r="K4" s="39"/>
    </row>
    <row r="5" spans="1:11" x14ac:dyDescent="0.25">
      <c r="A5" s="39">
        <v>101262903</v>
      </c>
      <c r="B5" s="39">
        <v>4</v>
      </c>
      <c r="C5" s="39" t="s">
        <v>2051</v>
      </c>
      <c r="D5" s="39" t="s">
        <v>228</v>
      </c>
      <c r="E5" s="39" t="s">
        <v>161</v>
      </c>
      <c r="G5" s="39"/>
      <c r="H5" s="39"/>
      <c r="I5" s="39"/>
      <c r="J5" s="39"/>
      <c r="K5" s="39"/>
    </row>
    <row r="6" spans="1:11" x14ac:dyDescent="0.25">
      <c r="A6" s="39">
        <v>101264003</v>
      </c>
      <c r="B6" s="39">
        <v>5</v>
      </c>
      <c r="C6" s="39" t="s">
        <v>2052</v>
      </c>
      <c r="D6" s="39" t="s">
        <v>228</v>
      </c>
      <c r="E6" s="39" t="s">
        <v>161</v>
      </c>
      <c r="G6" s="39"/>
      <c r="H6" s="39"/>
      <c r="I6" s="39"/>
      <c r="J6" s="39"/>
      <c r="K6" s="39"/>
    </row>
    <row r="7" spans="1:11" x14ac:dyDescent="0.25">
      <c r="A7" s="39">
        <v>101268003</v>
      </c>
      <c r="B7" s="39">
        <v>6</v>
      </c>
      <c r="C7" s="39" t="s">
        <v>2053</v>
      </c>
      <c r="D7" s="39" t="s">
        <v>228</v>
      </c>
      <c r="E7" s="39" t="s">
        <v>161</v>
      </c>
      <c r="G7" s="39"/>
      <c r="H7" s="39"/>
      <c r="I7" s="39"/>
      <c r="J7" s="39"/>
      <c r="K7" s="39"/>
    </row>
    <row r="8" spans="1:11" x14ac:dyDescent="0.25">
      <c r="A8" s="39">
        <v>101301303</v>
      </c>
      <c r="B8" s="39">
        <v>7</v>
      </c>
      <c r="C8" s="39" t="s">
        <v>2054</v>
      </c>
      <c r="D8" s="39" t="s">
        <v>228</v>
      </c>
      <c r="E8" s="39" t="s">
        <v>162</v>
      </c>
      <c r="G8" s="39"/>
      <c r="H8" s="39"/>
      <c r="I8" s="39"/>
      <c r="J8" s="39"/>
      <c r="K8" s="39"/>
    </row>
    <row r="9" spans="1:11" x14ac:dyDescent="0.25">
      <c r="A9" s="39">
        <v>101301403</v>
      </c>
      <c r="B9" s="39">
        <v>8</v>
      </c>
      <c r="C9" s="39" t="s">
        <v>2055</v>
      </c>
      <c r="D9" s="39" t="s">
        <v>228</v>
      </c>
      <c r="E9" s="39" t="s">
        <v>162</v>
      </c>
      <c r="G9" s="39"/>
      <c r="H9" s="39"/>
      <c r="I9" s="39"/>
      <c r="J9" s="39"/>
      <c r="K9" s="39"/>
    </row>
    <row r="10" spans="1:11" x14ac:dyDescent="0.25">
      <c r="A10" s="39">
        <v>101303503</v>
      </c>
      <c r="B10" s="39">
        <v>9</v>
      </c>
      <c r="C10" s="39" t="s">
        <v>2056</v>
      </c>
      <c r="D10" s="39" t="s">
        <v>228</v>
      </c>
      <c r="E10" s="39" t="s">
        <v>162</v>
      </c>
      <c r="G10" s="39"/>
      <c r="H10" s="39"/>
      <c r="I10" s="39"/>
      <c r="J10" s="39"/>
      <c r="K10" s="39"/>
    </row>
    <row r="11" spans="1:11" x14ac:dyDescent="0.25">
      <c r="A11" s="39">
        <v>101306503</v>
      </c>
      <c r="B11" s="39">
        <v>10</v>
      </c>
      <c r="C11" s="39" t="s">
        <v>2057</v>
      </c>
      <c r="D11" s="39" t="s">
        <v>228</v>
      </c>
      <c r="E11" s="39" t="s">
        <v>162</v>
      </c>
      <c r="G11" s="39"/>
      <c r="H11" s="39"/>
      <c r="I11" s="39"/>
      <c r="J11" s="39"/>
      <c r="K11" s="39"/>
    </row>
    <row r="12" spans="1:11" x14ac:dyDescent="0.25">
      <c r="A12" s="39">
        <v>101308503</v>
      </c>
      <c r="B12" s="39">
        <v>11</v>
      </c>
      <c r="C12" s="39" t="s">
        <v>2058</v>
      </c>
      <c r="D12" s="39" t="s">
        <v>228</v>
      </c>
      <c r="E12" s="39" t="s">
        <v>162</v>
      </c>
      <c r="G12" s="39"/>
      <c r="H12" s="39"/>
      <c r="I12" s="39"/>
      <c r="J12" s="39"/>
      <c r="K12" s="39"/>
    </row>
    <row r="13" spans="1:11" x14ac:dyDescent="0.25">
      <c r="A13" s="39">
        <v>101630504</v>
      </c>
      <c r="B13" s="39">
        <v>12</v>
      </c>
      <c r="C13" s="39" t="s">
        <v>2059</v>
      </c>
      <c r="D13" s="39" t="s">
        <v>228</v>
      </c>
      <c r="E13" s="39" t="s">
        <v>163</v>
      </c>
      <c r="G13" s="39"/>
      <c r="H13" s="39"/>
      <c r="I13" s="39"/>
      <c r="J13" s="39"/>
      <c r="K13" s="39"/>
    </row>
    <row r="14" spans="1:11" x14ac:dyDescent="0.25">
      <c r="A14" s="39">
        <v>101630903</v>
      </c>
      <c r="B14" s="39">
        <v>13</v>
      </c>
      <c r="C14" s="39" t="s">
        <v>2060</v>
      </c>
      <c r="D14" s="39" t="s">
        <v>228</v>
      </c>
      <c r="E14" s="39" t="s">
        <v>163</v>
      </c>
      <c r="G14" s="39"/>
      <c r="H14" s="39"/>
      <c r="I14" s="39"/>
      <c r="J14" s="39"/>
      <c r="K14" s="39"/>
    </row>
    <row r="15" spans="1:11" x14ac:dyDescent="0.25">
      <c r="A15" s="39">
        <v>101631003</v>
      </c>
      <c r="B15" s="39">
        <v>14</v>
      </c>
      <c r="C15" s="39" t="s">
        <v>2061</v>
      </c>
      <c r="D15" s="39" t="s">
        <v>228</v>
      </c>
      <c r="E15" s="39" t="s">
        <v>163</v>
      </c>
      <c r="G15" s="39"/>
      <c r="H15" s="39"/>
      <c r="I15" s="39"/>
      <c r="J15" s="39"/>
      <c r="K15" s="39"/>
    </row>
    <row r="16" spans="1:11" x14ac:dyDescent="0.25">
      <c r="A16" s="39">
        <v>101631203</v>
      </c>
      <c r="B16" s="39">
        <v>15</v>
      </c>
      <c r="C16" s="39" t="s">
        <v>2062</v>
      </c>
      <c r="D16" s="39" t="s">
        <v>228</v>
      </c>
      <c r="E16" s="39" t="s">
        <v>163</v>
      </c>
      <c r="G16" s="39"/>
      <c r="H16" s="39"/>
      <c r="I16" s="39"/>
      <c r="J16" s="39"/>
      <c r="K16" s="39"/>
    </row>
    <row r="17" spans="1:11" x14ac:dyDescent="0.25">
      <c r="A17" s="39">
        <v>101631503</v>
      </c>
      <c r="B17" s="39">
        <v>16</v>
      </c>
      <c r="C17" s="39" t="s">
        <v>2063</v>
      </c>
      <c r="D17" s="39" t="s">
        <v>228</v>
      </c>
      <c r="E17" s="39" t="s">
        <v>163</v>
      </c>
      <c r="G17" s="39"/>
      <c r="H17" s="39"/>
      <c r="I17" s="39"/>
      <c r="J17" s="39"/>
      <c r="K17" s="39"/>
    </row>
    <row r="18" spans="1:11" x14ac:dyDescent="0.25">
      <c r="A18" s="39">
        <v>101631703</v>
      </c>
      <c r="B18" s="39">
        <v>17</v>
      </c>
      <c r="C18" s="39" t="s">
        <v>2064</v>
      </c>
      <c r="D18" s="39" t="s">
        <v>228</v>
      </c>
      <c r="E18" s="39" t="s">
        <v>163</v>
      </c>
      <c r="G18" s="39"/>
      <c r="H18" s="39"/>
      <c r="I18" s="39"/>
      <c r="J18" s="39"/>
      <c r="K18" s="39"/>
    </row>
    <row r="19" spans="1:11" x14ac:dyDescent="0.25">
      <c r="A19" s="39">
        <v>101631803</v>
      </c>
      <c r="B19" s="39">
        <v>18</v>
      </c>
      <c r="C19" s="39" t="s">
        <v>2065</v>
      </c>
      <c r="D19" s="39" t="s">
        <v>228</v>
      </c>
      <c r="E19" s="39" t="s">
        <v>163</v>
      </c>
      <c r="G19" s="39"/>
      <c r="H19" s="39"/>
      <c r="I19" s="39"/>
      <c r="J19" s="39"/>
      <c r="K19" s="39"/>
    </row>
    <row r="20" spans="1:11" x14ac:dyDescent="0.25">
      <c r="A20" s="39">
        <v>101631903</v>
      </c>
      <c r="B20" s="39">
        <v>19</v>
      </c>
      <c r="C20" s="39" t="s">
        <v>2066</v>
      </c>
      <c r="D20" s="39" t="s">
        <v>228</v>
      </c>
      <c r="E20" s="39" t="s">
        <v>163</v>
      </c>
      <c r="G20" s="39"/>
      <c r="H20" s="39"/>
      <c r="I20" s="39"/>
      <c r="J20" s="39"/>
      <c r="K20" s="39"/>
    </row>
    <row r="21" spans="1:11" x14ac:dyDescent="0.25">
      <c r="A21" s="39">
        <v>101632403</v>
      </c>
      <c r="B21" s="39">
        <v>20</v>
      </c>
      <c r="C21" s="39" t="s">
        <v>2067</v>
      </c>
      <c r="D21" s="39" t="s">
        <v>228</v>
      </c>
      <c r="E21" s="39" t="s">
        <v>163</v>
      </c>
      <c r="G21" s="39"/>
      <c r="H21" s="39"/>
      <c r="I21" s="39"/>
      <c r="J21" s="39"/>
      <c r="K21" s="39"/>
    </row>
    <row r="22" spans="1:11" x14ac:dyDescent="0.25">
      <c r="A22" s="39">
        <v>101633903</v>
      </c>
      <c r="B22" s="39">
        <v>21</v>
      </c>
      <c r="C22" s="39" t="s">
        <v>2068</v>
      </c>
      <c r="D22" s="39" t="s">
        <v>228</v>
      </c>
      <c r="E22" s="39" t="s">
        <v>163</v>
      </c>
      <c r="G22" s="39"/>
      <c r="H22" s="39"/>
      <c r="I22" s="39"/>
      <c r="J22" s="39"/>
      <c r="K22" s="39"/>
    </row>
    <row r="23" spans="1:11" x14ac:dyDescent="0.25">
      <c r="A23" s="39">
        <v>101636503</v>
      </c>
      <c r="B23" s="39">
        <v>22</v>
      </c>
      <c r="C23" s="39" t="s">
        <v>2069</v>
      </c>
      <c r="D23" s="39" t="s">
        <v>228</v>
      </c>
      <c r="E23" s="39" t="s">
        <v>163</v>
      </c>
      <c r="G23" s="39"/>
      <c r="H23" s="39"/>
      <c r="I23" s="39"/>
      <c r="J23" s="39"/>
      <c r="K23" s="39"/>
    </row>
    <row r="24" spans="1:11" x14ac:dyDescent="0.25">
      <c r="A24" s="39">
        <v>101637002</v>
      </c>
      <c r="B24" s="39">
        <v>23</v>
      </c>
      <c r="C24" s="39" t="s">
        <v>2070</v>
      </c>
      <c r="D24" s="39" t="s">
        <v>228</v>
      </c>
      <c r="E24" s="39" t="s">
        <v>163</v>
      </c>
      <c r="G24" s="39"/>
      <c r="H24" s="39"/>
      <c r="I24" s="39"/>
      <c r="J24" s="39"/>
      <c r="K24" s="39"/>
    </row>
    <row r="25" spans="1:11" x14ac:dyDescent="0.25">
      <c r="A25" s="39">
        <v>101638003</v>
      </c>
      <c r="B25" s="39">
        <v>24</v>
      </c>
      <c r="C25" s="39" t="s">
        <v>2071</v>
      </c>
      <c r="D25" s="39" t="s">
        <v>228</v>
      </c>
      <c r="E25" s="39" t="s">
        <v>163</v>
      </c>
      <c r="G25" s="39"/>
      <c r="H25" s="39"/>
      <c r="I25" s="39"/>
      <c r="J25" s="39"/>
      <c r="K25" s="39"/>
    </row>
    <row r="26" spans="1:11" x14ac:dyDescent="0.25">
      <c r="A26" s="39">
        <v>101638803</v>
      </c>
      <c r="B26" s="39">
        <v>25</v>
      </c>
      <c r="C26" s="39" t="s">
        <v>163</v>
      </c>
      <c r="D26" s="39" t="s">
        <v>228</v>
      </c>
      <c r="E26" s="39" t="s">
        <v>163</v>
      </c>
      <c r="G26" s="39"/>
      <c r="H26" s="39"/>
      <c r="I26" s="39"/>
      <c r="J26" s="39"/>
      <c r="K26" s="39"/>
    </row>
    <row r="27" spans="1:11" x14ac:dyDescent="0.25">
      <c r="A27" s="39">
        <v>102027451</v>
      </c>
      <c r="B27" s="39">
        <v>26</v>
      </c>
      <c r="C27" s="39" t="s">
        <v>2072</v>
      </c>
      <c r="D27" s="39" t="s">
        <v>229</v>
      </c>
      <c r="E27" s="39" t="s">
        <v>164</v>
      </c>
      <c r="G27" s="39"/>
      <c r="H27" s="39"/>
      <c r="I27" s="39"/>
      <c r="J27" s="39"/>
      <c r="K27" s="39"/>
    </row>
    <row r="28" spans="1:11" x14ac:dyDescent="0.25">
      <c r="A28" s="39">
        <v>103020603</v>
      </c>
      <c r="B28" s="39">
        <v>27</v>
      </c>
      <c r="C28" s="39" t="s">
        <v>2073</v>
      </c>
      <c r="D28" s="39" t="s">
        <v>229</v>
      </c>
      <c r="E28" s="39" t="s">
        <v>164</v>
      </c>
      <c r="G28" s="39"/>
      <c r="H28" s="39"/>
      <c r="I28" s="39"/>
      <c r="J28" s="39"/>
      <c r="K28" s="39"/>
    </row>
    <row r="29" spans="1:11" x14ac:dyDescent="0.25">
      <c r="A29" s="39">
        <v>103020753</v>
      </c>
      <c r="B29" s="39">
        <v>28</v>
      </c>
      <c r="C29" s="39" t="s">
        <v>2074</v>
      </c>
      <c r="D29" s="39" t="s">
        <v>229</v>
      </c>
      <c r="E29" s="39" t="s">
        <v>164</v>
      </c>
      <c r="G29" s="39"/>
      <c r="H29" s="39"/>
      <c r="I29" s="39"/>
      <c r="J29" s="39"/>
      <c r="K29" s="39"/>
    </row>
    <row r="30" spans="1:11" x14ac:dyDescent="0.25">
      <c r="A30" s="39">
        <v>103021003</v>
      </c>
      <c r="B30" s="39">
        <v>29</v>
      </c>
      <c r="C30" s="39" t="s">
        <v>2075</v>
      </c>
      <c r="D30" s="39" t="s">
        <v>229</v>
      </c>
      <c r="E30" s="39" t="s">
        <v>164</v>
      </c>
      <c r="G30" s="39"/>
      <c r="H30" s="39"/>
      <c r="I30" s="39"/>
      <c r="J30" s="39"/>
      <c r="K30" s="39"/>
    </row>
    <row r="31" spans="1:11" x14ac:dyDescent="0.25">
      <c r="A31" s="39">
        <v>103021102</v>
      </c>
      <c r="B31" s="39">
        <v>30</v>
      </c>
      <c r="C31" s="39" t="s">
        <v>2076</v>
      </c>
      <c r="D31" s="39" t="s">
        <v>229</v>
      </c>
      <c r="E31" s="39" t="s">
        <v>164</v>
      </c>
      <c r="G31" s="39"/>
      <c r="H31" s="39"/>
      <c r="I31" s="39"/>
      <c r="J31" s="39"/>
      <c r="K31" s="39"/>
    </row>
    <row r="32" spans="1:11" x14ac:dyDescent="0.25">
      <c r="A32" s="39">
        <v>103021252</v>
      </c>
      <c r="B32" s="39">
        <v>31</v>
      </c>
      <c r="C32" s="39" t="s">
        <v>2077</v>
      </c>
      <c r="D32" s="39" t="s">
        <v>229</v>
      </c>
      <c r="E32" s="39" t="s">
        <v>164</v>
      </c>
      <c r="G32" s="39"/>
      <c r="H32" s="39"/>
      <c r="I32" s="39"/>
      <c r="J32" s="39"/>
      <c r="K32" s="39"/>
    </row>
    <row r="33" spans="1:11" x14ac:dyDescent="0.25">
      <c r="A33" s="39">
        <v>103021453</v>
      </c>
      <c r="B33" s="39">
        <v>32</v>
      </c>
      <c r="C33" s="39" t="s">
        <v>2078</v>
      </c>
      <c r="D33" s="39" t="s">
        <v>229</v>
      </c>
      <c r="E33" s="39" t="s">
        <v>164</v>
      </c>
      <c r="G33" s="39"/>
      <c r="H33" s="39"/>
      <c r="I33" s="39"/>
      <c r="J33" s="39"/>
      <c r="K33" s="39"/>
    </row>
    <row r="34" spans="1:11" x14ac:dyDescent="0.25">
      <c r="A34" s="39">
        <v>103021603</v>
      </c>
      <c r="B34" s="39">
        <v>33</v>
      </c>
      <c r="C34" s="39" t="s">
        <v>2079</v>
      </c>
      <c r="D34" s="39" t="s">
        <v>229</v>
      </c>
      <c r="E34" s="39" t="s">
        <v>164</v>
      </c>
      <c r="G34" s="39"/>
      <c r="H34" s="39"/>
      <c r="I34" s="39"/>
      <c r="J34" s="39"/>
      <c r="K34" s="39"/>
    </row>
    <row r="35" spans="1:11" x14ac:dyDescent="0.25">
      <c r="A35" s="39">
        <v>103021752</v>
      </c>
      <c r="B35" s="39">
        <v>34</v>
      </c>
      <c r="C35" s="39" t="s">
        <v>2080</v>
      </c>
      <c r="D35" s="39" t="s">
        <v>229</v>
      </c>
      <c r="E35" s="39" t="s">
        <v>164</v>
      </c>
      <c r="G35" s="39"/>
      <c r="H35" s="39"/>
      <c r="I35" s="39"/>
      <c r="J35" s="39"/>
      <c r="K35" s="39"/>
    </row>
    <row r="36" spans="1:11" x14ac:dyDescent="0.25">
      <c r="A36" s="39">
        <v>103021903</v>
      </c>
      <c r="B36" s="39">
        <v>35</v>
      </c>
      <c r="C36" s="39" t="s">
        <v>2081</v>
      </c>
      <c r="D36" s="39" t="s">
        <v>229</v>
      </c>
      <c r="E36" s="39" t="s">
        <v>164</v>
      </c>
      <c r="G36" s="39"/>
      <c r="H36" s="39"/>
      <c r="I36" s="39"/>
      <c r="J36" s="39"/>
      <c r="K36" s="39"/>
    </row>
    <row r="37" spans="1:11" x14ac:dyDescent="0.25">
      <c r="A37" s="39">
        <v>103022103</v>
      </c>
      <c r="B37" s="39">
        <v>36</v>
      </c>
      <c r="C37" s="39" t="s">
        <v>2082</v>
      </c>
      <c r="D37" s="39" t="s">
        <v>229</v>
      </c>
      <c r="E37" s="39" t="s">
        <v>164</v>
      </c>
      <c r="G37" s="39"/>
      <c r="H37" s="39"/>
      <c r="I37" s="39"/>
      <c r="J37" s="39"/>
      <c r="K37" s="39"/>
    </row>
    <row r="38" spans="1:11" x14ac:dyDescent="0.25">
      <c r="A38" s="39">
        <v>103022253</v>
      </c>
      <c r="B38" s="39">
        <v>37</v>
      </c>
      <c r="C38" s="39" t="s">
        <v>2083</v>
      </c>
      <c r="D38" s="39" t="s">
        <v>229</v>
      </c>
      <c r="E38" s="39" t="s">
        <v>164</v>
      </c>
      <c r="G38" s="39"/>
      <c r="H38" s="39"/>
      <c r="I38" s="39"/>
      <c r="J38" s="39"/>
      <c r="K38" s="39"/>
    </row>
    <row r="39" spans="1:11" x14ac:dyDescent="0.25">
      <c r="A39" s="39">
        <v>103022503</v>
      </c>
      <c r="B39" s="39">
        <v>38</v>
      </c>
      <c r="C39" s="39" t="s">
        <v>2084</v>
      </c>
      <c r="D39" s="39" t="s">
        <v>229</v>
      </c>
      <c r="E39" s="39" t="s">
        <v>164</v>
      </c>
      <c r="G39" s="39"/>
      <c r="H39" s="39"/>
      <c r="I39" s="39"/>
      <c r="J39" s="39"/>
      <c r="K39" s="39"/>
    </row>
    <row r="40" spans="1:11" x14ac:dyDescent="0.25">
      <c r="A40" s="39">
        <v>103022803</v>
      </c>
      <c r="B40" s="39">
        <v>39</v>
      </c>
      <c r="C40" s="39" t="s">
        <v>2085</v>
      </c>
      <c r="D40" s="39" t="s">
        <v>229</v>
      </c>
      <c r="E40" s="39" t="s">
        <v>164</v>
      </c>
      <c r="G40" s="39"/>
      <c r="H40" s="39"/>
      <c r="I40" s="39"/>
      <c r="J40" s="39"/>
      <c r="K40" s="39"/>
    </row>
    <row r="41" spans="1:11" x14ac:dyDescent="0.25">
      <c r="A41" s="39">
        <v>103023153</v>
      </c>
      <c r="B41" s="39">
        <v>40</v>
      </c>
      <c r="C41" s="39" t="s">
        <v>2086</v>
      </c>
      <c r="D41" s="39" t="s">
        <v>229</v>
      </c>
      <c r="E41" s="39" t="s">
        <v>164</v>
      </c>
      <c r="G41" s="39"/>
      <c r="H41" s="39"/>
      <c r="I41" s="39"/>
      <c r="J41" s="39"/>
      <c r="K41" s="39"/>
    </row>
    <row r="42" spans="1:11" x14ac:dyDescent="0.25">
      <c r="A42" s="39">
        <v>103023912</v>
      </c>
      <c r="B42" s="39">
        <v>41</v>
      </c>
      <c r="C42" s="39" t="s">
        <v>2087</v>
      </c>
      <c r="D42" s="39" t="s">
        <v>229</v>
      </c>
      <c r="E42" s="39" t="s">
        <v>164</v>
      </c>
      <c r="G42" s="39"/>
      <c r="H42" s="39"/>
      <c r="I42" s="39"/>
      <c r="J42" s="39"/>
      <c r="K42" s="39"/>
    </row>
    <row r="43" spans="1:11" x14ac:dyDescent="0.25">
      <c r="A43" s="39">
        <v>103024102</v>
      </c>
      <c r="B43" s="39">
        <v>42</v>
      </c>
      <c r="C43" s="39" t="s">
        <v>2088</v>
      </c>
      <c r="D43" s="39" t="s">
        <v>229</v>
      </c>
      <c r="E43" s="39" t="s">
        <v>164</v>
      </c>
      <c r="G43" s="39"/>
      <c r="H43" s="39"/>
      <c r="I43" s="39"/>
      <c r="J43" s="39"/>
      <c r="K43" s="39"/>
    </row>
    <row r="44" spans="1:11" x14ac:dyDescent="0.25">
      <c r="A44" s="39">
        <v>103024603</v>
      </c>
      <c r="B44" s="39">
        <v>43</v>
      </c>
      <c r="C44" s="39" t="s">
        <v>2089</v>
      </c>
      <c r="D44" s="39" t="s">
        <v>229</v>
      </c>
      <c r="E44" s="39" t="s">
        <v>164</v>
      </c>
      <c r="G44" s="39"/>
      <c r="H44" s="39"/>
      <c r="I44" s="39"/>
      <c r="J44" s="39"/>
      <c r="K44" s="39"/>
    </row>
    <row r="45" spans="1:11" x14ac:dyDescent="0.25">
      <c r="A45" s="39">
        <v>103024753</v>
      </c>
      <c r="B45" s="39">
        <v>44</v>
      </c>
      <c r="C45" s="39" t="s">
        <v>2090</v>
      </c>
      <c r="D45" s="39" t="s">
        <v>229</v>
      </c>
      <c r="E45" s="39" t="s">
        <v>164</v>
      </c>
      <c r="G45" s="39"/>
      <c r="H45" s="39"/>
      <c r="I45" s="39"/>
      <c r="J45" s="39"/>
      <c r="K45" s="39"/>
    </row>
    <row r="46" spans="1:11" x14ac:dyDescent="0.25">
      <c r="A46" s="39">
        <v>103025002</v>
      </c>
      <c r="B46" s="39">
        <v>45</v>
      </c>
      <c r="C46" s="39" t="s">
        <v>2091</v>
      </c>
      <c r="D46" s="39" t="s">
        <v>229</v>
      </c>
      <c r="E46" s="39" t="s">
        <v>164</v>
      </c>
      <c r="G46" s="39"/>
      <c r="H46" s="39"/>
      <c r="I46" s="39"/>
      <c r="J46" s="39"/>
      <c r="K46" s="39"/>
    </row>
    <row r="47" spans="1:11" x14ac:dyDescent="0.25">
      <c r="A47" s="39">
        <v>103026002</v>
      </c>
      <c r="B47" s="39">
        <v>46</v>
      </c>
      <c r="C47" s="39" t="s">
        <v>2092</v>
      </c>
      <c r="D47" s="39" t="s">
        <v>229</v>
      </c>
      <c r="E47" s="39" t="s">
        <v>164</v>
      </c>
      <c r="G47" s="39"/>
      <c r="H47" s="39"/>
      <c r="I47" s="39"/>
      <c r="J47" s="39"/>
      <c r="K47" s="39"/>
    </row>
    <row r="48" spans="1:11" x14ac:dyDescent="0.25">
      <c r="A48" s="39">
        <v>103026303</v>
      </c>
      <c r="B48" s="39">
        <v>47</v>
      </c>
      <c r="C48" s="39" t="s">
        <v>200</v>
      </c>
      <c r="D48" s="39" t="s">
        <v>229</v>
      </c>
      <c r="E48" s="39" t="s">
        <v>164</v>
      </c>
      <c r="G48" s="39"/>
      <c r="H48" s="39"/>
      <c r="I48" s="39"/>
      <c r="J48" s="39"/>
      <c r="K48" s="39"/>
    </row>
    <row r="49" spans="1:11" x14ac:dyDescent="0.25">
      <c r="A49" s="39">
        <v>103026343</v>
      </c>
      <c r="B49" s="39">
        <v>48</v>
      </c>
      <c r="C49" s="39" t="s">
        <v>2093</v>
      </c>
      <c r="D49" s="39" t="s">
        <v>229</v>
      </c>
      <c r="E49" s="39" t="s">
        <v>164</v>
      </c>
      <c r="G49" s="39"/>
      <c r="H49" s="39"/>
      <c r="I49" s="39"/>
      <c r="J49" s="39"/>
      <c r="K49" s="39"/>
    </row>
    <row r="50" spans="1:11" x14ac:dyDescent="0.25">
      <c r="A50" s="39">
        <v>103026402</v>
      </c>
      <c r="B50" s="39">
        <v>49</v>
      </c>
      <c r="C50" s="39" t="s">
        <v>2094</v>
      </c>
      <c r="D50" s="39" t="s">
        <v>229</v>
      </c>
      <c r="E50" s="39" t="s">
        <v>164</v>
      </c>
      <c r="G50" s="39"/>
      <c r="H50" s="39"/>
      <c r="I50" s="39"/>
      <c r="J50" s="39"/>
      <c r="K50" s="39"/>
    </row>
    <row r="51" spans="1:11" x14ac:dyDescent="0.25">
      <c r="A51" s="39">
        <v>103026852</v>
      </c>
      <c r="B51" s="39">
        <v>50</v>
      </c>
      <c r="C51" s="39" t="s">
        <v>2095</v>
      </c>
      <c r="D51" s="39" t="s">
        <v>229</v>
      </c>
      <c r="E51" s="39" t="s">
        <v>164</v>
      </c>
      <c r="G51" s="39"/>
      <c r="H51" s="39"/>
      <c r="I51" s="39"/>
      <c r="J51" s="39"/>
      <c r="K51" s="39"/>
    </row>
    <row r="52" spans="1:11" x14ac:dyDescent="0.25">
      <c r="A52" s="39">
        <v>103026873</v>
      </c>
      <c r="B52" s="39">
        <v>51</v>
      </c>
      <c r="C52" s="39" t="s">
        <v>2096</v>
      </c>
      <c r="D52" s="39" t="s">
        <v>229</v>
      </c>
      <c r="E52" s="39" t="s">
        <v>164</v>
      </c>
      <c r="G52" s="39"/>
      <c r="H52" s="39"/>
      <c r="I52" s="39"/>
      <c r="J52" s="39"/>
      <c r="K52" s="39"/>
    </row>
    <row r="53" spans="1:11" x14ac:dyDescent="0.25">
      <c r="A53" s="39">
        <v>103026902</v>
      </c>
      <c r="B53" s="39">
        <v>52</v>
      </c>
      <c r="C53" s="39" t="s">
        <v>2097</v>
      </c>
      <c r="D53" s="39" t="s">
        <v>229</v>
      </c>
      <c r="E53" s="39" t="s">
        <v>164</v>
      </c>
      <c r="G53" s="39"/>
      <c r="H53" s="39"/>
      <c r="I53" s="39"/>
      <c r="J53" s="39"/>
      <c r="K53" s="39"/>
    </row>
    <row r="54" spans="1:11" x14ac:dyDescent="0.25">
      <c r="A54" s="39">
        <v>103027352</v>
      </c>
      <c r="B54" s="39">
        <v>53</v>
      </c>
      <c r="C54" s="39" t="s">
        <v>2098</v>
      </c>
      <c r="D54" s="39" t="s">
        <v>229</v>
      </c>
      <c r="E54" s="39" t="s">
        <v>164</v>
      </c>
      <c r="G54" s="39"/>
      <c r="H54" s="39"/>
      <c r="I54" s="39"/>
      <c r="J54" s="39"/>
      <c r="K54" s="39"/>
    </row>
    <row r="55" spans="1:11" x14ac:dyDescent="0.25">
      <c r="A55" s="39">
        <v>103027503</v>
      </c>
      <c r="B55" s="39">
        <v>54</v>
      </c>
      <c r="C55" s="39" t="s">
        <v>2099</v>
      </c>
      <c r="D55" s="39" t="s">
        <v>229</v>
      </c>
      <c r="E55" s="39" t="s">
        <v>164</v>
      </c>
      <c r="G55" s="39"/>
      <c r="H55" s="39"/>
      <c r="I55" s="39"/>
      <c r="J55" s="39"/>
      <c r="K55" s="39"/>
    </row>
    <row r="56" spans="1:11" x14ac:dyDescent="0.25">
      <c r="A56" s="39">
        <v>103027753</v>
      </c>
      <c r="B56" s="39">
        <v>55</v>
      </c>
      <c r="C56" s="39" t="s">
        <v>2100</v>
      </c>
      <c r="D56" s="39" t="s">
        <v>229</v>
      </c>
      <c r="E56" s="39" t="s">
        <v>164</v>
      </c>
      <c r="G56" s="39"/>
      <c r="H56" s="39"/>
      <c r="I56" s="39"/>
      <c r="J56" s="39"/>
      <c r="K56" s="39"/>
    </row>
    <row r="57" spans="1:11" x14ac:dyDescent="0.25">
      <c r="A57" s="39">
        <v>103028203</v>
      </c>
      <c r="B57" s="39">
        <v>56</v>
      </c>
      <c r="C57" s="39" t="s">
        <v>2101</v>
      </c>
      <c r="D57" s="39" t="s">
        <v>229</v>
      </c>
      <c r="E57" s="39" t="s">
        <v>164</v>
      </c>
      <c r="G57" s="39"/>
      <c r="H57" s="39"/>
      <c r="I57" s="39"/>
      <c r="J57" s="39"/>
      <c r="K57" s="39"/>
    </row>
    <row r="58" spans="1:11" x14ac:dyDescent="0.25">
      <c r="A58" s="39">
        <v>103028302</v>
      </c>
      <c r="B58" s="39">
        <v>57</v>
      </c>
      <c r="C58" s="39" t="s">
        <v>2102</v>
      </c>
      <c r="D58" s="39" t="s">
        <v>229</v>
      </c>
      <c r="E58" s="39" t="s">
        <v>164</v>
      </c>
      <c r="G58" s="39"/>
      <c r="H58" s="39"/>
      <c r="I58" s="39"/>
      <c r="J58" s="39"/>
      <c r="K58" s="39"/>
    </row>
    <row r="59" spans="1:11" x14ac:dyDescent="0.25">
      <c r="A59" s="39">
        <v>103028653</v>
      </c>
      <c r="B59" s="39">
        <v>58</v>
      </c>
      <c r="C59" s="39" t="s">
        <v>2103</v>
      </c>
      <c r="D59" s="39" t="s">
        <v>229</v>
      </c>
      <c r="E59" s="39" t="s">
        <v>164</v>
      </c>
      <c r="G59" s="39"/>
      <c r="H59" s="39"/>
      <c r="I59" s="39"/>
      <c r="J59" s="39"/>
      <c r="K59" s="39"/>
    </row>
    <row r="60" spans="1:11" x14ac:dyDescent="0.25">
      <c r="A60" s="39">
        <v>103028703</v>
      </c>
      <c r="B60" s="39">
        <v>59</v>
      </c>
      <c r="C60" s="39" t="s">
        <v>2104</v>
      </c>
      <c r="D60" s="39" t="s">
        <v>229</v>
      </c>
      <c r="E60" s="39" t="s">
        <v>164</v>
      </c>
      <c r="G60" s="39"/>
      <c r="H60" s="39"/>
      <c r="I60" s="39"/>
      <c r="J60" s="39"/>
      <c r="K60" s="39"/>
    </row>
    <row r="61" spans="1:11" x14ac:dyDescent="0.25">
      <c r="A61" s="39">
        <v>103028753</v>
      </c>
      <c r="B61" s="39">
        <v>60</v>
      </c>
      <c r="C61" s="39" t="s">
        <v>2105</v>
      </c>
      <c r="D61" s="39" t="s">
        <v>229</v>
      </c>
      <c r="E61" s="39" t="s">
        <v>164</v>
      </c>
      <c r="G61" s="39"/>
      <c r="H61" s="39"/>
      <c r="I61" s="39"/>
      <c r="J61" s="39"/>
      <c r="K61" s="39"/>
    </row>
    <row r="62" spans="1:11" x14ac:dyDescent="0.25">
      <c r="A62" s="39">
        <v>103028833</v>
      </c>
      <c r="B62" s="39">
        <v>61</v>
      </c>
      <c r="C62" s="39" t="s">
        <v>2106</v>
      </c>
      <c r="D62" s="39" t="s">
        <v>229</v>
      </c>
      <c r="E62" s="39" t="s">
        <v>164</v>
      </c>
      <c r="G62" s="39"/>
      <c r="H62" s="39"/>
      <c r="I62" s="39"/>
      <c r="J62" s="39"/>
      <c r="K62" s="39"/>
    </row>
    <row r="63" spans="1:11" x14ac:dyDescent="0.25">
      <c r="A63" s="39">
        <v>103028853</v>
      </c>
      <c r="B63" s="39">
        <v>62</v>
      </c>
      <c r="C63" s="39" t="s">
        <v>2107</v>
      </c>
      <c r="D63" s="39" t="s">
        <v>229</v>
      </c>
      <c r="E63" s="39" t="s">
        <v>164</v>
      </c>
      <c r="G63" s="39"/>
      <c r="H63" s="39"/>
      <c r="I63" s="39"/>
      <c r="J63" s="39"/>
      <c r="K63" s="39"/>
    </row>
    <row r="64" spans="1:11" x14ac:dyDescent="0.25">
      <c r="A64" s="39">
        <v>103029203</v>
      </c>
      <c r="B64" s="39">
        <v>63</v>
      </c>
      <c r="C64" s="39" t="s">
        <v>2108</v>
      </c>
      <c r="D64" s="39" t="s">
        <v>229</v>
      </c>
      <c r="E64" s="39" t="s">
        <v>164</v>
      </c>
      <c r="G64" s="39"/>
      <c r="H64" s="39"/>
      <c r="I64" s="39"/>
      <c r="J64" s="39"/>
      <c r="K64" s="39"/>
    </row>
    <row r="65" spans="1:11" x14ac:dyDescent="0.25">
      <c r="A65" s="39">
        <v>103029403</v>
      </c>
      <c r="B65" s="39">
        <v>64</v>
      </c>
      <c r="C65" s="39" t="s">
        <v>2109</v>
      </c>
      <c r="D65" s="39" t="s">
        <v>229</v>
      </c>
      <c r="E65" s="39" t="s">
        <v>164</v>
      </c>
      <c r="G65" s="39"/>
      <c r="H65" s="39"/>
      <c r="I65" s="39"/>
      <c r="J65" s="39"/>
      <c r="K65" s="39"/>
    </row>
    <row r="66" spans="1:11" x14ac:dyDescent="0.25">
      <c r="A66" s="39">
        <v>103029553</v>
      </c>
      <c r="B66" s="39">
        <v>65</v>
      </c>
      <c r="C66" s="39" t="s">
        <v>2110</v>
      </c>
      <c r="D66" s="39" t="s">
        <v>229</v>
      </c>
      <c r="E66" s="39" t="s">
        <v>164</v>
      </c>
      <c r="G66" s="39"/>
      <c r="H66" s="39"/>
      <c r="I66" s="39"/>
      <c r="J66" s="39"/>
      <c r="K66" s="39"/>
    </row>
    <row r="67" spans="1:11" x14ac:dyDescent="0.25">
      <c r="A67" s="39">
        <v>103029603</v>
      </c>
      <c r="B67" s="39">
        <v>66</v>
      </c>
      <c r="C67" s="39" t="s">
        <v>2111</v>
      </c>
      <c r="D67" s="39" t="s">
        <v>229</v>
      </c>
      <c r="E67" s="39" t="s">
        <v>164</v>
      </c>
      <c r="G67" s="39"/>
      <c r="H67" s="39"/>
      <c r="I67" s="39"/>
      <c r="J67" s="39"/>
      <c r="K67" s="39"/>
    </row>
    <row r="68" spans="1:11" x14ac:dyDescent="0.25">
      <c r="A68" s="39">
        <v>103029803</v>
      </c>
      <c r="B68" s="39">
        <v>67</v>
      </c>
      <c r="C68" s="39" t="s">
        <v>2112</v>
      </c>
      <c r="D68" s="39" t="s">
        <v>229</v>
      </c>
      <c r="E68" s="39" t="s">
        <v>164</v>
      </c>
      <c r="G68" s="39"/>
      <c r="H68" s="39"/>
      <c r="I68" s="39"/>
      <c r="J68" s="39"/>
      <c r="K68" s="39"/>
    </row>
    <row r="69" spans="1:11" x14ac:dyDescent="0.25">
      <c r="A69" s="39">
        <v>103029902</v>
      </c>
      <c r="B69" s="39">
        <v>68</v>
      </c>
      <c r="C69" s="39" t="s">
        <v>2113</v>
      </c>
      <c r="D69" s="39" t="s">
        <v>229</v>
      </c>
      <c r="E69" s="39" t="s">
        <v>164</v>
      </c>
      <c r="G69" s="39"/>
      <c r="H69" s="39"/>
      <c r="I69" s="39"/>
      <c r="J69" s="39"/>
      <c r="K69" s="39"/>
    </row>
    <row r="70" spans="1:11" x14ac:dyDescent="0.25">
      <c r="A70" s="39">
        <v>104101252</v>
      </c>
      <c r="B70" s="39">
        <v>69</v>
      </c>
      <c r="C70" s="39" t="s">
        <v>2114</v>
      </c>
      <c r="D70" s="39" t="s">
        <v>230</v>
      </c>
      <c r="E70" s="39" t="s">
        <v>165</v>
      </c>
      <c r="G70" s="39"/>
      <c r="H70" s="39"/>
      <c r="I70" s="39"/>
      <c r="J70" s="39"/>
      <c r="K70" s="39"/>
    </row>
    <row r="71" spans="1:11" x14ac:dyDescent="0.25">
      <c r="A71" s="39">
        <v>104103603</v>
      </c>
      <c r="B71" s="39">
        <v>70</v>
      </c>
      <c r="C71" s="39" t="s">
        <v>2115</v>
      </c>
      <c r="D71" s="39" t="s">
        <v>230</v>
      </c>
      <c r="E71" s="39" t="s">
        <v>165</v>
      </c>
      <c r="G71" s="39"/>
      <c r="H71" s="39"/>
      <c r="I71" s="39"/>
      <c r="J71" s="39"/>
      <c r="K71" s="39"/>
    </row>
    <row r="72" spans="1:11" x14ac:dyDescent="0.25">
      <c r="A72" s="39">
        <v>104105003</v>
      </c>
      <c r="B72" s="39">
        <v>71</v>
      </c>
      <c r="C72" s="39" t="s">
        <v>2116</v>
      </c>
      <c r="D72" s="39" t="s">
        <v>230</v>
      </c>
      <c r="E72" s="39" t="s">
        <v>165</v>
      </c>
      <c r="G72" s="39"/>
      <c r="H72" s="39"/>
      <c r="I72" s="39"/>
      <c r="J72" s="39"/>
      <c r="K72" s="39"/>
    </row>
    <row r="73" spans="1:11" x14ac:dyDescent="0.25">
      <c r="A73" s="39">
        <v>104105353</v>
      </c>
      <c r="B73" s="39">
        <v>72</v>
      </c>
      <c r="C73" s="39" t="s">
        <v>2117</v>
      </c>
      <c r="D73" s="39" t="s">
        <v>230</v>
      </c>
      <c r="E73" s="39" t="s">
        <v>165</v>
      </c>
      <c r="G73" s="39"/>
      <c r="H73" s="39"/>
      <c r="I73" s="39"/>
      <c r="J73" s="39"/>
      <c r="K73" s="39"/>
    </row>
    <row r="74" spans="1:11" x14ac:dyDescent="0.25">
      <c r="A74" s="39">
        <v>104107503</v>
      </c>
      <c r="B74" s="39">
        <v>73</v>
      </c>
      <c r="C74" s="39" t="s">
        <v>2118</v>
      </c>
      <c r="D74" s="39" t="s">
        <v>230</v>
      </c>
      <c r="E74" s="39" t="s">
        <v>165</v>
      </c>
      <c r="G74" s="39"/>
      <c r="H74" s="39"/>
      <c r="I74" s="39"/>
      <c r="J74" s="39"/>
      <c r="K74" s="39"/>
    </row>
    <row r="75" spans="1:11" x14ac:dyDescent="0.25">
      <c r="A75" s="39">
        <v>104107803</v>
      </c>
      <c r="B75" s="39">
        <v>74</v>
      </c>
      <c r="C75" s="39" t="s">
        <v>2119</v>
      </c>
      <c r="D75" s="39" t="s">
        <v>230</v>
      </c>
      <c r="E75" s="39" t="s">
        <v>165</v>
      </c>
      <c r="G75" s="39"/>
      <c r="H75" s="39"/>
      <c r="I75" s="39"/>
      <c r="J75" s="39"/>
      <c r="K75" s="39"/>
    </row>
    <row r="76" spans="1:11" x14ac:dyDescent="0.25">
      <c r="A76" s="39">
        <v>104107903</v>
      </c>
      <c r="B76" s="39">
        <v>75</v>
      </c>
      <c r="C76" s="39" t="s">
        <v>2120</v>
      </c>
      <c r="D76" s="39" t="s">
        <v>230</v>
      </c>
      <c r="E76" s="39" t="s">
        <v>165</v>
      </c>
      <c r="G76" s="39"/>
      <c r="H76" s="39"/>
      <c r="I76" s="39"/>
      <c r="J76" s="39"/>
      <c r="K76" s="39"/>
    </row>
    <row r="77" spans="1:11" x14ac:dyDescent="0.25">
      <c r="A77" s="39">
        <v>104372003</v>
      </c>
      <c r="B77" s="39">
        <v>76</v>
      </c>
      <c r="C77" s="39" t="s">
        <v>2121</v>
      </c>
      <c r="D77" s="39" t="s">
        <v>230</v>
      </c>
      <c r="E77" s="39" t="s">
        <v>166</v>
      </c>
      <c r="G77" s="39"/>
      <c r="H77" s="39"/>
      <c r="I77" s="39"/>
      <c r="J77" s="39"/>
      <c r="K77" s="39"/>
    </row>
    <row r="78" spans="1:11" x14ac:dyDescent="0.25">
      <c r="A78" s="39">
        <v>104374003</v>
      </c>
      <c r="B78" s="39">
        <v>77</v>
      </c>
      <c r="C78" s="39" t="s">
        <v>2122</v>
      </c>
      <c r="D78" s="39" t="s">
        <v>230</v>
      </c>
      <c r="E78" s="39" t="s">
        <v>166</v>
      </c>
      <c r="G78" s="39"/>
      <c r="H78" s="39"/>
      <c r="I78" s="39"/>
      <c r="J78" s="39"/>
      <c r="K78" s="39"/>
    </row>
    <row r="79" spans="1:11" x14ac:dyDescent="0.25">
      <c r="A79" s="39">
        <v>104375003</v>
      </c>
      <c r="B79" s="39">
        <v>78</v>
      </c>
      <c r="C79" s="39" t="s">
        <v>2123</v>
      </c>
      <c r="D79" s="39" t="s">
        <v>230</v>
      </c>
      <c r="E79" s="39" t="s">
        <v>166</v>
      </c>
      <c r="G79" s="39"/>
      <c r="H79" s="39"/>
      <c r="I79" s="39"/>
      <c r="J79" s="39"/>
      <c r="K79" s="39"/>
    </row>
    <row r="80" spans="1:11" x14ac:dyDescent="0.25">
      <c r="A80" s="39">
        <v>104375203</v>
      </c>
      <c r="B80" s="39">
        <v>79</v>
      </c>
      <c r="C80" s="39" t="s">
        <v>2124</v>
      </c>
      <c r="D80" s="39" t="s">
        <v>230</v>
      </c>
      <c r="E80" s="39" t="s">
        <v>166</v>
      </c>
      <c r="G80" s="39"/>
      <c r="H80" s="39"/>
      <c r="I80" s="39"/>
      <c r="J80" s="39"/>
      <c r="K80" s="39"/>
    </row>
    <row r="81" spans="1:11" x14ac:dyDescent="0.25">
      <c r="A81" s="39">
        <v>104375302</v>
      </c>
      <c r="B81" s="39">
        <v>80</v>
      </c>
      <c r="C81" s="39" t="s">
        <v>2125</v>
      </c>
      <c r="D81" s="39" t="s">
        <v>230</v>
      </c>
      <c r="E81" s="39" t="s">
        <v>166</v>
      </c>
      <c r="G81" s="39"/>
      <c r="H81" s="39"/>
      <c r="I81" s="39"/>
      <c r="J81" s="39"/>
      <c r="K81" s="39"/>
    </row>
    <row r="82" spans="1:11" x14ac:dyDescent="0.25">
      <c r="A82" s="39">
        <v>104376203</v>
      </c>
      <c r="B82" s="39">
        <v>81</v>
      </c>
      <c r="C82" s="39" t="s">
        <v>2126</v>
      </c>
      <c r="D82" s="39" t="s">
        <v>230</v>
      </c>
      <c r="E82" s="39" t="s">
        <v>166</v>
      </c>
      <c r="G82" s="39"/>
      <c r="H82" s="39"/>
      <c r="I82" s="39"/>
      <c r="J82" s="39"/>
      <c r="K82" s="39"/>
    </row>
    <row r="83" spans="1:11" x14ac:dyDescent="0.25">
      <c r="A83" s="39">
        <v>104377003</v>
      </c>
      <c r="B83" s="39">
        <v>82</v>
      </c>
      <c r="C83" s="39" t="s">
        <v>2127</v>
      </c>
      <c r="D83" s="39" t="s">
        <v>230</v>
      </c>
      <c r="E83" s="39" t="s">
        <v>166</v>
      </c>
      <c r="G83" s="39"/>
      <c r="H83" s="39"/>
      <c r="I83" s="39"/>
      <c r="J83" s="39"/>
      <c r="K83" s="39"/>
    </row>
    <row r="84" spans="1:11" x14ac:dyDescent="0.25">
      <c r="A84" s="39">
        <v>104378003</v>
      </c>
      <c r="B84" s="39">
        <v>83</v>
      </c>
      <c r="C84" s="39" t="s">
        <v>2128</v>
      </c>
      <c r="D84" s="39" t="s">
        <v>230</v>
      </c>
      <c r="E84" s="39" t="s">
        <v>166</v>
      </c>
      <c r="G84" s="39"/>
      <c r="H84" s="39"/>
      <c r="I84" s="39"/>
      <c r="J84" s="39"/>
      <c r="K84" s="39"/>
    </row>
    <row r="85" spans="1:11" x14ac:dyDescent="0.25">
      <c r="A85" s="39">
        <v>104431304</v>
      </c>
      <c r="B85" s="39">
        <v>84</v>
      </c>
      <c r="C85" s="39" t="s">
        <v>2129</v>
      </c>
      <c r="D85" s="39" t="s">
        <v>230</v>
      </c>
      <c r="E85" s="39" t="s">
        <v>167</v>
      </c>
      <c r="G85" s="39"/>
      <c r="H85" s="39"/>
      <c r="I85" s="39"/>
      <c r="J85" s="39"/>
      <c r="K85" s="39"/>
    </row>
    <row r="86" spans="1:11" x14ac:dyDescent="0.25">
      <c r="A86" s="39">
        <v>104432503</v>
      </c>
      <c r="B86" s="39">
        <v>85</v>
      </c>
      <c r="C86" s="39" t="s">
        <v>2130</v>
      </c>
      <c r="D86" s="39" t="s">
        <v>230</v>
      </c>
      <c r="E86" s="39" t="s">
        <v>167</v>
      </c>
      <c r="G86" s="39"/>
      <c r="H86" s="39"/>
      <c r="I86" s="39"/>
      <c r="J86" s="39"/>
      <c r="K86" s="39"/>
    </row>
    <row r="87" spans="1:11" x14ac:dyDescent="0.25">
      <c r="A87" s="39">
        <v>104432803</v>
      </c>
      <c r="B87" s="39">
        <v>86</v>
      </c>
      <c r="C87" s="39" t="s">
        <v>2131</v>
      </c>
      <c r="D87" s="39" t="s">
        <v>230</v>
      </c>
      <c r="E87" s="39" t="s">
        <v>167</v>
      </c>
      <c r="G87" s="39"/>
      <c r="H87" s="39"/>
      <c r="I87" s="39"/>
      <c r="J87" s="39"/>
      <c r="K87" s="39"/>
    </row>
    <row r="88" spans="1:11" x14ac:dyDescent="0.25">
      <c r="A88" s="39">
        <v>104432903</v>
      </c>
      <c r="B88" s="39">
        <v>87</v>
      </c>
      <c r="C88" s="39" t="s">
        <v>2132</v>
      </c>
      <c r="D88" s="39" t="s">
        <v>230</v>
      </c>
      <c r="E88" s="39" t="s">
        <v>167</v>
      </c>
      <c r="G88" s="39"/>
      <c r="H88" s="39"/>
      <c r="I88" s="39"/>
      <c r="J88" s="39"/>
      <c r="K88" s="39"/>
    </row>
    <row r="89" spans="1:11" x14ac:dyDescent="0.25">
      <c r="A89" s="39">
        <v>104433303</v>
      </c>
      <c r="B89" s="39">
        <v>88</v>
      </c>
      <c r="C89" s="39" t="s">
        <v>2133</v>
      </c>
      <c r="D89" s="39" t="s">
        <v>230</v>
      </c>
      <c r="E89" s="39" t="s">
        <v>167</v>
      </c>
      <c r="G89" s="39"/>
      <c r="H89" s="39"/>
      <c r="I89" s="39"/>
      <c r="J89" s="39"/>
      <c r="K89" s="39"/>
    </row>
    <row r="90" spans="1:11" x14ac:dyDescent="0.25">
      <c r="A90" s="39">
        <v>104433604</v>
      </c>
      <c r="B90" s="39">
        <v>89</v>
      </c>
      <c r="C90" s="39" t="s">
        <v>2134</v>
      </c>
      <c r="D90" s="39" t="s">
        <v>230</v>
      </c>
      <c r="E90" s="39" t="s">
        <v>167</v>
      </c>
      <c r="G90" s="39"/>
      <c r="H90" s="39"/>
      <c r="I90" s="39"/>
      <c r="J90" s="39"/>
      <c r="K90" s="39"/>
    </row>
    <row r="91" spans="1:11" x14ac:dyDescent="0.25">
      <c r="A91" s="39">
        <v>104433903</v>
      </c>
      <c r="B91" s="39">
        <v>90</v>
      </c>
      <c r="C91" s="39" t="s">
        <v>2135</v>
      </c>
      <c r="D91" s="39" t="s">
        <v>230</v>
      </c>
      <c r="E91" s="39" t="s">
        <v>167</v>
      </c>
      <c r="G91" s="39"/>
      <c r="H91" s="39"/>
      <c r="I91" s="39"/>
      <c r="J91" s="39"/>
      <c r="K91" s="39"/>
    </row>
    <row r="92" spans="1:11" x14ac:dyDescent="0.25">
      <c r="A92" s="39">
        <v>104435003</v>
      </c>
      <c r="B92" s="39">
        <v>91</v>
      </c>
      <c r="C92" s="39" t="s">
        <v>2136</v>
      </c>
      <c r="D92" s="39" t="s">
        <v>230</v>
      </c>
      <c r="E92" s="39" t="s">
        <v>167</v>
      </c>
      <c r="G92" s="39"/>
      <c r="H92" s="39"/>
      <c r="I92" s="39"/>
      <c r="J92" s="39"/>
      <c r="K92" s="39"/>
    </row>
    <row r="93" spans="1:11" x14ac:dyDescent="0.25">
      <c r="A93" s="39">
        <v>104435303</v>
      </c>
      <c r="B93" s="39">
        <v>92</v>
      </c>
      <c r="C93" s="39" t="s">
        <v>2137</v>
      </c>
      <c r="D93" s="39" t="s">
        <v>230</v>
      </c>
      <c r="E93" s="39" t="s">
        <v>167</v>
      </c>
      <c r="G93" s="39"/>
      <c r="H93" s="39"/>
      <c r="I93" s="39"/>
      <c r="J93" s="39"/>
      <c r="K93" s="39"/>
    </row>
    <row r="94" spans="1:11" x14ac:dyDescent="0.25">
      <c r="A94" s="39">
        <v>104435603</v>
      </c>
      <c r="B94" s="39">
        <v>93</v>
      </c>
      <c r="C94" s="39" t="s">
        <v>2138</v>
      </c>
      <c r="D94" s="39" t="s">
        <v>230</v>
      </c>
      <c r="E94" s="39" t="s">
        <v>167</v>
      </c>
      <c r="G94" s="39"/>
      <c r="H94" s="39"/>
      <c r="I94" s="39"/>
      <c r="J94" s="39"/>
      <c r="K94" s="39"/>
    </row>
    <row r="95" spans="1:11" x14ac:dyDescent="0.25">
      <c r="A95" s="39">
        <v>104435703</v>
      </c>
      <c r="B95" s="39">
        <v>94</v>
      </c>
      <c r="C95" s="39" t="s">
        <v>2139</v>
      </c>
      <c r="D95" s="39" t="s">
        <v>230</v>
      </c>
      <c r="E95" s="39" t="s">
        <v>167</v>
      </c>
      <c r="G95" s="39"/>
      <c r="H95" s="39"/>
      <c r="I95" s="39"/>
      <c r="J95" s="39"/>
      <c r="K95" s="39"/>
    </row>
    <row r="96" spans="1:11" x14ac:dyDescent="0.25">
      <c r="A96" s="39">
        <v>104437503</v>
      </c>
      <c r="B96" s="39">
        <v>95</v>
      </c>
      <c r="C96" s="39" t="s">
        <v>2140</v>
      </c>
      <c r="D96" s="39" t="s">
        <v>230</v>
      </c>
      <c r="E96" s="39" t="s">
        <v>167</v>
      </c>
      <c r="G96" s="39"/>
      <c r="H96" s="39"/>
      <c r="I96" s="39"/>
      <c r="J96" s="39"/>
      <c r="K96" s="39"/>
    </row>
    <row r="97" spans="1:11" x14ac:dyDescent="0.25">
      <c r="A97" s="39">
        <v>105201033</v>
      </c>
      <c r="B97" s="39">
        <v>96</v>
      </c>
      <c r="C97" s="39" t="s">
        <v>2141</v>
      </c>
      <c r="D97" s="39" t="s">
        <v>231</v>
      </c>
      <c r="E97" s="39" t="s">
        <v>168</v>
      </c>
      <c r="G97" s="39"/>
      <c r="H97" s="39"/>
      <c r="I97" s="39"/>
      <c r="J97" s="39"/>
      <c r="K97" s="39"/>
    </row>
    <row r="98" spans="1:11" x14ac:dyDescent="0.25">
      <c r="A98" s="39">
        <v>105201352</v>
      </c>
      <c r="B98" s="39">
        <v>97</v>
      </c>
      <c r="C98" s="39" t="s">
        <v>2142</v>
      </c>
      <c r="D98" s="39" t="s">
        <v>231</v>
      </c>
      <c r="E98" s="39" t="s">
        <v>168</v>
      </c>
      <c r="G98" s="39"/>
      <c r="H98" s="39"/>
      <c r="I98" s="39"/>
      <c r="J98" s="39"/>
      <c r="K98" s="39"/>
    </row>
    <row r="99" spans="1:11" x14ac:dyDescent="0.25">
      <c r="A99" s="39">
        <v>105204703</v>
      </c>
      <c r="B99" s="39">
        <v>98</v>
      </c>
      <c r="C99" s="39" t="s">
        <v>2143</v>
      </c>
      <c r="D99" s="39" t="s">
        <v>231</v>
      </c>
      <c r="E99" s="39" t="s">
        <v>168</v>
      </c>
      <c r="G99" s="39"/>
      <c r="H99" s="39"/>
      <c r="I99" s="39"/>
      <c r="J99" s="39"/>
      <c r="K99" s="39"/>
    </row>
    <row r="100" spans="1:11" x14ac:dyDescent="0.25">
      <c r="A100" s="39">
        <v>105251453</v>
      </c>
      <c r="B100" s="39">
        <v>99</v>
      </c>
      <c r="C100" s="39" t="s">
        <v>2144</v>
      </c>
      <c r="D100" s="39" t="s">
        <v>231</v>
      </c>
      <c r="E100" s="39" t="s">
        <v>169</v>
      </c>
      <c r="G100" s="39"/>
      <c r="H100" s="39"/>
      <c r="I100" s="39"/>
      <c r="J100" s="39"/>
      <c r="K100" s="39"/>
    </row>
    <row r="101" spans="1:11" x14ac:dyDescent="0.25">
      <c r="A101" s="39">
        <v>105252602</v>
      </c>
      <c r="B101" s="39">
        <v>100</v>
      </c>
      <c r="C101" s="39" t="s">
        <v>2145</v>
      </c>
      <c r="D101" s="39" t="s">
        <v>231</v>
      </c>
      <c r="E101" s="39" t="s">
        <v>169</v>
      </c>
      <c r="G101" s="39"/>
      <c r="H101" s="39"/>
      <c r="I101" s="39"/>
      <c r="J101" s="39"/>
      <c r="K101" s="39"/>
    </row>
    <row r="102" spans="1:11" x14ac:dyDescent="0.25">
      <c r="A102" s="39">
        <v>105253303</v>
      </c>
      <c r="B102" s="39">
        <v>101</v>
      </c>
      <c r="C102" s="39" t="s">
        <v>2146</v>
      </c>
      <c r="D102" s="39" t="s">
        <v>231</v>
      </c>
      <c r="E102" s="39" t="s">
        <v>169</v>
      </c>
      <c r="G102" s="39"/>
      <c r="H102" s="39"/>
      <c r="I102" s="39"/>
      <c r="J102" s="39"/>
      <c r="K102" s="39"/>
    </row>
    <row r="103" spans="1:11" x14ac:dyDescent="0.25">
      <c r="A103" s="39">
        <v>105253553</v>
      </c>
      <c r="B103" s="39">
        <v>102</v>
      </c>
      <c r="C103" s="39" t="s">
        <v>2147</v>
      </c>
      <c r="D103" s="39" t="s">
        <v>231</v>
      </c>
      <c r="E103" s="39" t="s">
        <v>169</v>
      </c>
      <c r="G103" s="39"/>
      <c r="H103" s="39"/>
      <c r="I103" s="39"/>
      <c r="J103" s="39"/>
      <c r="K103" s="39"/>
    </row>
    <row r="104" spans="1:11" x14ac:dyDescent="0.25">
      <c r="A104" s="39">
        <v>105253903</v>
      </c>
      <c r="B104" s="39">
        <v>103</v>
      </c>
      <c r="C104" s="39" t="s">
        <v>2148</v>
      </c>
      <c r="D104" s="39" t="s">
        <v>231</v>
      </c>
      <c r="E104" s="39" t="s">
        <v>169</v>
      </c>
      <c r="G104" s="39"/>
      <c r="H104" s="39"/>
      <c r="I104" s="39"/>
      <c r="J104" s="39"/>
      <c r="K104" s="39"/>
    </row>
    <row r="105" spans="1:11" x14ac:dyDescent="0.25">
      <c r="A105" s="39">
        <v>105254053</v>
      </c>
      <c r="B105" s="39">
        <v>104</v>
      </c>
      <c r="C105" s="39" t="s">
        <v>2149</v>
      </c>
      <c r="D105" s="39" t="s">
        <v>231</v>
      </c>
      <c r="E105" s="39" t="s">
        <v>169</v>
      </c>
      <c r="G105" s="39"/>
      <c r="H105" s="39"/>
      <c r="I105" s="39"/>
      <c r="J105" s="39"/>
      <c r="K105" s="39"/>
    </row>
    <row r="106" spans="1:11" x14ac:dyDescent="0.25">
      <c r="A106" s="39">
        <v>105254353</v>
      </c>
      <c r="B106" s="39">
        <v>105</v>
      </c>
      <c r="C106" s="39" t="s">
        <v>2150</v>
      </c>
      <c r="D106" s="39" t="s">
        <v>231</v>
      </c>
      <c r="E106" s="39" t="s">
        <v>169</v>
      </c>
      <c r="G106" s="39"/>
      <c r="H106" s="39"/>
      <c r="I106" s="39"/>
      <c r="J106" s="39"/>
      <c r="K106" s="39"/>
    </row>
    <row r="107" spans="1:11" x14ac:dyDescent="0.25">
      <c r="A107" s="39">
        <v>105256553</v>
      </c>
      <c r="B107" s="39">
        <v>106</v>
      </c>
      <c r="C107" s="39" t="s">
        <v>2151</v>
      </c>
      <c r="D107" s="39" t="s">
        <v>231</v>
      </c>
      <c r="E107" s="39" t="s">
        <v>169</v>
      </c>
      <c r="G107" s="39"/>
      <c r="H107" s="39"/>
      <c r="I107" s="39"/>
      <c r="J107" s="39"/>
      <c r="K107" s="39"/>
    </row>
    <row r="108" spans="1:11" x14ac:dyDescent="0.25">
      <c r="A108" s="39">
        <v>105257602</v>
      </c>
      <c r="B108" s="39">
        <v>107</v>
      </c>
      <c r="C108" s="39" t="s">
        <v>2152</v>
      </c>
      <c r="D108" s="39" t="s">
        <v>231</v>
      </c>
      <c r="E108" s="39" t="s">
        <v>169</v>
      </c>
      <c r="G108" s="39"/>
      <c r="H108" s="39"/>
      <c r="I108" s="39"/>
      <c r="J108" s="39"/>
      <c r="K108" s="39"/>
    </row>
    <row r="109" spans="1:11" x14ac:dyDescent="0.25">
      <c r="A109" s="39">
        <v>105258303</v>
      </c>
      <c r="B109" s="39">
        <v>108</v>
      </c>
      <c r="C109" s="39" t="s">
        <v>2153</v>
      </c>
      <c r="D109" s="39" t="s">
        <v>231</v>
      </c>
      <c r="E109" s="39" t="s">
        <v>169</v>
      </c>
      <c r="G109" s="39"/>
      <c r="H109" s="39"/>
      <c r="I109" s="39"/>
      <c r="J109" s="39"/>
      <c r="K109" s="39"/>
    </row>
    <row r="110" spans="1:11" x14ac:dyDescent="0.25">
      <c r="A110" s="39">
        <v>105258503</v>
      </c>
      <c r="B110" s="39">
        <v>109</v>
      </c>
      <c r="C110" s="39" t="s">
        <v>231</v>
      </c>
      <c r="D110" s="39" t="s">
        <v>231</v>
      </c>
      <c r="E110" s="39" t="s">
        <v>169</v>
      </c>
      <c r="G110" s="39"/>
      <c r="H110" s="39"/>
      <c r="I110" s="39"/>
      <c r="J110" s="39"/>
      <c r="K110" s="39"/>
    </row>
    <row r="111" spans="1:11" x14ac:dyDescent="0.25">
      <c r="A111" s="39">
        <v>105259103</v>
      </c>
      <c r="B111" s="39">
        <v>110</v>
      </c>
      <c r="C111" s="39" t="s">
        <v>2154</v>
      </c>
      <c r="D111" s="39" t="s">
        <v>231</v>
      </c>
      <c r="E111" s="39" t="s">
        <v>169</v>
      </c>
      <c r="G111" s="39"/>
      <c r="H111" s="39"/>
      <c r="I111" s="39"/>
      <c r="J111" s="39"/>
      <c r="K111" s="39"/>
    </row>
    <row r="112" spans="1:11" x14ac:dyDescent="0.25">
      <c r="A112" s="39">
        <v>105259703</v>
      </c>
      <c r="B112" s="39">
        <v>111</v>
      </c>
      <c r="C112" s="39" t="s">
        <v>2155</v>
      </c>
      <c r="D112" s="39" t="s">
        <v>231</v>
      </c>
      <c r="E112" s="39" t="s">
        <v>169</v>
      </c>
      <c r="G112" s="39"/>
      <c r="H112" s="39"/>
      <c r="I112" s="39"/>
      <c r="J112" s="39"/>
      <c r="K112" s="39"/>
    </row>
    <row r="113" spans="1:11" x14ac:dyDescent="0.25">
      <c r="A113" s="39">
        <v>105628302</v>
      </c>
      <c r="B113" s="39">
        <v>112</v>
      </c>
      <c r="C113" s="39" t="s">
        <v>2156</v>
      </c>
      <c r="D113" s="39" t="s">
        <v>231</v>
      </c>
      <c r="E113" s="39" t="s">
        <v>170</v>
      </c>
      <c r="G113" s="39"/>
      <c r="H113" s="39"/>
      <c r="I113" s="39"/>
      <c r="J113" s="39"/>
      <c r="K113" s="39"/>
    </row>
    <row r="114" spans="1:11" x14ac:dyDescent="0.25">
      <c r="A114" s="39">
        <v>106160303</v>
      </c>
      <c r="B114" s="39">
        <v>113</v>
      </c>
      <c r="C114" s="39" t="s">
        <v>2157</v>
      </c>
      <c r="D114" s="39" t="s">
        <v>230</v>
      </c>
      <c r="E114" s="39" t="s">
        <v>171</v>
      </c>
      <c r="G114" s="39"/>
      <c r="H114" s="39"/>
      <c r="I114" s="39"/>
      <c r="J114" s="39"/>
      <c r="K114" s="39"/>
    </row>
    <row r="115" spans="1:11" x14ac:dyDescent="0.25">
      <c r="A115" s="39">
        <v>106161203</v>
      </c>
      <c r="B115" s="39">
        <v>114</v>
      </c>
      <c r="C115" s="39" t="s">
        <v>2158</v>
      </c>
      <c r="D115" s="39" t="s">
        <v>230</v>
      </c>
      <c r="E115" s="39" t="s">
        <v>171</v>
      </c>
      <c r="G115" s="39"/>
      <c r="H115" s="39"/>
      <c r="I115" s="39"/>
      <c r="J115" s="39"/>
      <c r="K115" s="39"/>
    </row>
    <row r="116" spans="1:11" x14ac:dyDescent="0.25">
      <c r="A116" s="39">
        <v>106161703</v>
      </c>
      <c r="B116" s="39">
        <v>115</v>
      </c>
      <c r="C116" s="39" t="s">
        <v>2159</v>
      </c>
      <c r="D116" s="39" t="s">
        <v>230</v>
      </c>
      <c r="E116" s="39" t="s">
        <v>171</v>
      </c>
      <c r="G116" s="39"/>
      <c r="H116" s="39"/>
      <c r="I116" s="39"/>
      <c r="J116" s="39"/>
      <c r="K116" s="39"/>
    </row>
    <row r="117" spans="1:11" x14ac:dyDescent="0.25">
      <c r="A117" s="39">
        <v>106166503</v>
      </c>
      <c r="B117" s="39">
        <v>116</v>
      </c>
      <c r="C117" s="39" t="s">
        <v>2160</v>
      </c>
      <c r="D117" s="39" t="s">
        <v>230</v>
      </c>
      <c r="E117" s="39" t="s">
        <v>171</v>
      </c>
      <c r="G117" s="39"/>
      <c r="H117" s="39"/>
      <c r="I117" s="39"/>
      <c r="J117" s="39"/>
      <c r="K117" s="39"/>
    </row>
    <row r="118" spans="1:11" x14ac:dyDescent="0.25">
      <c r="A118" s="39">
        <v>106167504</v>
      </c>
      <c r="B118" s="39">
        <v>117</v>
      </c>
      <c r="C118" s="39" t="s">
        <v>2161</v>
      </c>
      <c r="D118" s="39" t="s">
        <v>230</v>
      </c>
      <c r="E118" s="39" t="s">
        <v>171</v>
      </c>
      <c r="G118" s="39"/>
      <c r="H118" s="39"/>
      <c r="I118" s="39"/>
      <c r="J118" s="39"/>
      <c r="K118" s="39"/>
    </row>
    <row r="119" spans="1:11" x14ac:dyDescent="0.25">
      <c r="A119" s="39">
        <v>106168003</v>
      </c>
      <c r="B119" s="39">
        <v>118</v>
      </c>
      <c r="C119" s="39" t="s">
        <v>2162</v>
      </c>
      <c r="D119" s="39" t="s">
        <v>230</v>
      </c>
      <c r="E119" s="39" t="s">
        <v>171</v>
      </c>
      <c r="G119" s="39"/>
      <c r="H119" s="39"/>
      <c r="I119" s="39"/>
      <c r="J119" s="39"/>
      <c r="K119" s="39"/>
    </row>
    <row r="120" spans="1:11" x14ac:dyDescent="0.25">
      <c r="A120" s="39">
        <v>106169003</v>
      </c>
      <c r="B120" s="39">
        <v>119</v>
      </c>
      <c r="C120" s="39" t="s">
        <v>203</v>
      </c>
      <c r="D120" s="39" t="s">
        <v>230</v>
      </c>
      <c r="E120" s="39" t="s">
        <v>171</v>
      </c>
      <c r="G120" s="39"/>
      <c r="H120" s="39"/>
      <c r="I120" s="39"/>
      <c r="J120" s="39"/>
      <c r="K120" s="39"/>
    </row>
    <row r="121" spans="1:11" x14ac:dyDescent="0.25">
      <c r="A121" s="39">
        <v>106172003</v>
      </c>
      <c r="B121" s="39">
        <v>120</v>
      </c>
      <c r="C121" s="39" t="s">
        <v>2163</v>
      </c>
      <c r="D121" s="39" t="s">
        <v>232</v>
      </c>
      <c r="E121" s="39" t="s">
        <v>172</v>
      </c>
      <c r="G121" s="39"/>
      <c r="H121" s="39"/>
      <c r="I121" s="39"/>
      <c r="J121" s="39"/>
      <c r="K121" s="39"/>
    </row>
    <row r="122" spans="1:11" x14ac:dyDescent="0.25">
      <c r="A122" s="39">
        <v>106272003</v>
      </c>
      <c r="B122" s="39">
        <v>121</v>
      </c>
      <c r="C122" s="39" t="s">
        <v>2164</v>
      </c>
      <c r="D122" s="39" t="s">
        <v>231</v>
      </c>
      <c r="E122" s="39" t="s">
        <v>173</v>
      </c>
      <c r="G122" s="39"/>
      <c r="H122" s="39"/>
      <c r="I122" s="39"/>
      <c r="J122" s="39"/>
      <c r="K122" s="39"/>
    </row>
    <row r="123" spans="1:11" x14ac:dyDescent="0.25">
      <c r="A123" s="39">
        <v>106330703</v>
      </c>
      <c r="B123" s="39">
        <v>122</v>
      </c>
      <c r="C123" s="39" t="s">
        <v>2165</v>
      </c>
      <c r="D123" s="39" t="s">
        <v>233</v>
      </c>
      <c r="E123" s="39" t="s">
        <v>174</v>
      </c>
      <c r="G123" s="39"/>
      <c r="H123" s="39"/>
      <c r="I123" s="39"/>
      <c r="J123" s="39"/>
      <c r="K123" s="39"/>
    </row>
    <row r="124" spans="1:11" x14ac:dyDescent="0.25">
      <c r="A124" s="39">
        <v>106330803</v>
      </c>
      <c r="B124" s="39">
        <v>123</v>
      </c>
      <c r="C124" s="39" t="s">
        <v>2166</v>
      </c>
      <c r="D124" s="39" t="s">
        <v>233</v>
      </c>
      <c r="E124" s="39" t="s">
        <v>174</v>
      </c>
      <c r="G124" s="39"/>
      <c r="H124" s="39"/>
      <c r="I124" s="39"/>
      <c r="J124" s="39"/>
      <c r="K124" s="39"/>
    </row>
    <row r="125" spans="1:11" x14ac:dyDescent="0.25">
      <c r="A125" s="39">
        <v>106338003</v>
      </c>
      <c r="B125" s="39">
        <v>124</v>
      </c>
      <c r="C125" s="39" t="s">
        <v>2167</v>
      </c>
      <c r="D125" s="39" t="s">
        <v>233</v>
      </c>
      <c r="E125" s="39" t="s">
        <v>174</v>
      </c>
      <c r="G125" s="39"/>
      <c r="H125" s="39"/>
      <c r="I125" s="39"/>
      <c r="J125" s="39"/>
      <c r="K125" s="39"/>
    </row>
    <row r="126" spans="1:11" x14ac:dyDescent="0.25">
      <c r="A126" s="39">
        <v>106611303</v>
      </c>
      <c r="B126" s="39">
        <v>125</v>
      </c>
      <c r="C126" s="39" t="s">
        <v>2168</v>
      </c>
      <c r="D126" s="39" t="s">
        <v>231</v>
      </c>
      <c r="E126" s="39" t="s">
        <v>175</v>
      </c>
      <c r="G126" s="39"/>
      <c r="H126" s="39"/>
      <c r="I126" s="39"/>
      <c r="J126" s="39"/>
      <c r="K126" s="39"/>
    </row>
    <row r="127" spans="1:11" x14ac:dyDescent="0.25">
      <c r="A127" s="39">
        <v>106612203</v>
      </c>
      <c r="B127" s="39">
        <v>126</v>
      </c>
      <c r="C127" s="39" t="s">
        <v>2169</v>
      </c>
      <c r="D127" s="39" t="s">
        <v>231</v>
      </c>
      <c r="E127" s="39" t="s">
        <v>175</v>
      </c>
      <c r="G127" s="39"/>
      <c r="H127" s="39"/>
      <c r="I127" s="39"/>
      <c r="J127" s="39"/>
      <c r="K127" s="39"/>
    </row>
    <row r="128" spans="1:11" x14ac:dyDescent="0.25">
      <c r="A128" s="39">
        <v>106616203</v>
      </c>
      <c r="B128" s="39">
        <v>127</v>
      </c>
      <c r="C128" s="39" t="s">
        <v>2170</v>
      </c>
      <c r="D128" s="39" t="s">
        <v>231</v>
      </c>
      <c r="E128" s="39" t="s">
        <v>175</v>
      </c>
      <c r="G128" s="39"/>
      <c r="H128" s="39"/>
      <c r="I128" s="39"/>
      <c r="J128" s="39"/>
      <c r="K128" s="39"/>
    </row>
    <row r="129" spans="1:11" x14ac:dyDescent="0.25">
      <c r="A129" s="39">
        <v>106617203</v>
      </c>
      <c r="B129" s="39">
        <v>128</v>
      </c>
      <c r="C129" s="39" t="s">
        <v>2171</v>
      </c>
      <c r="D129" s="39" t="s">
        <v>231</v>
      </c>
      <c r="E129" s="39" t="s">
        <v>175</v>
      </c>
      <c r="G129" s="39"/>
      <c r="H129" s="39"/>
      <c r="I129" s="39"/>
      <c r="J129" s="39"/>
      <c r="K129" s="39"/>
    </row>
    <row r="130" spans="1:11" x14ac:dyDescent="0.25">
      <c r="A130" s="39">
        <v>106618603</v>
      </c>
      <c r="B130" s="39">
        <v>129</v>
      </c>
      <c r="C130" s="39" t="s">
        <v>2172</v>
      </c>
      <c r="D130" s="39" t="s">
        <v>231</v>
      </c>
      <c r="E130" s="39" t="s">
        <v>175</v>
      </c>
      <c r="G130" s="39"/>
      <c r="H130" s="39"/>
      <c r="I130" s="39"/>
      <c r="J130" s="39"/>
      <c r="K130" s="39"/>
    </row>
    <row r="131" spans="1:11" x14ac:dyDescent="0.25">
      <c r="A131" s="39">
        <v>107650603</v>
      </c>
      <c r="B131" s="39">
        <v>130</v>
      </c>
      <c r="C131" s="39" t="s">
        <v>2173</v>
      </c>
      <c r="D131" s="39" t="s">
        <v>228</v>
      </c>
      <c r="E131" s="39" t="s">
        <v>176</v>
      </c>
      <c r="G131" s="39"/>
      <c r="H131" s="39"/>
      <c r="I131" s="39"/>
      <c r="J131" s="39"/>
      <c r="K131" s="39"/>
    </row>
    <row r="132" spans="1:11" x14ac:dyDescent="0.25">
      <c r="A132" s="39">
        <v>107650703</v>
      </c>
      <c r="B132" s="39">
        <v>131</v>
      </c>
      <c r="C132" s="39" t="s">
        <v>2174</v>
      </c>
      <c r="D132" s="39" t="s">
        <v>228</v>
      </c>
      <c r="E132" s="39" t="s">
        <v>176</v>
      </c>
      <c r="G132" s="39"/>
      <c r="H132" s="39"/>
      <c r="I132" s="39"/>
      <c r="J132" s="39"/>
      <c r="K132" s="39"/>
    </row>
    <row r="133" spans="1:11" x14ac:dyDescent="0.25">
      <c r="A133" s="39">
        <v>107651603</v>
      </c>
      <c r="B133" s="39">
        <v>132</v>
      </c>
      <c r="C133" s="39" t="s">
        <v>2175</v>
      </c>
      <c r="D133" s="39" t="s">
        <v>228</v>
      </c>
      <c r="E133" s="39" t="s">
        <v>176</v>
      </c>
      <c r="G133" s="39"/>
      <c r="H133" s="39"/>
      <c r="I133" s="39"/>
      <c r="J133" s="39"/>
      <c r="K133" s="39"/>
    </row>
    <row r="134" spans="1:11" x14ac:dyDescent="0.25">
      <c r="A134" s="39">
        <v>107652603</v>
      </c>
      <c r="B134" s="39">
        <v>133</v>
      </c>
      <c r="C134" s="39" t="s">
        <v>2176</v>
      </c>
      <c r="D134" s="39" t="s">
        <v>228</v>
      </c>
      <c r="E134" s="39" t="s">
        <v>176</v>
      </c>
      <c r="G134" s="39"/>
      <c r="H134" s="39"/>
      <c r="I134" s="39"/>
      <c r="J134" s="39"/>
      <c r="K134" s="39"/>
    </row>
    <row r="135" spans="1:11" x14ac:dyDescent="0.25">
      <c r="A135" s="39">
        <v>107653102</v>
      </c>
      <c r="B135" s="39">
        <v>134</v>
      </c>
      <c r="C135" s="39" t="s">
        <v>2177</v>
      </c>
      <c r="D135" s="39" t="s">
        <v>228</v>
      </c>
      <c r="E135" s="39" t="s">
        <v>176</v>
      </c>
      <c r="G135" s="39"/>
      <c r="H135" s="39"/>
      <c r="I135" s="39"/>
      <c r="J135" s="39"/>
      <c r="K135" s="39"/>
    </row>
    <row r="136" spans="1:11" x14ac:dyDescent="0.25">
      <c r="A136" s="39">
        <v>107653203</v>
      </c>
      <c r="B136" s="39">
        <v>135</v>
      </c>
      <c r="C136" s="39" t="s">
        <v>2178</v>
      </c>
      <c r="D136" s="39" t="s">
        <v>228</v>
      </c>
      <c r="E136" s="39" t="s">
        <v>176</v>
      </c>
      <c r="G136" s="39"/>
      <c r="H136" s="39"/>
      <c r="I136" s="39"/>
      <c r="J136" s="39"/>
      <c r="K136" s="39"/>
    </row>
    <row r="137" spans="1:11" x14ac:dyDescent="0.25">
      <c r="A137" s="39">
        <v>107653802</v>
      </c>
      <c r="B137" s="39">
        <v>136</v>
      </c>
      <c r="C137" s="39" t="s">
        <v>2179</v>
      </c>
      <c r="D137" s="39" t="s">
        <v>228</v>
      </c>
      <c r="E137" s="39" t="s">
        <v>176</v>
      </c>
      <c r="G137" s="39"/>
      <c r="H137" s="39"/>
      <c r="I137" s="39"/>
      <c r="J137" s="39"/>
      <c r="K137" s="39"/>
    </row>
    <row r="138" spans="1:11" x14ac:dyDescent="0.25">
      <c r="A138" s="39">
        <v>107654103</v>
      </c>
      <c r="B138" s="39">
        <v>137</v>
      </c>
      <c r="C138" s="39" t="s">
        <v>2180</v>
      </c>
      <c r="D138" s="39" t="s">
        <v>228</v>
      </c>
      <c r="E138" s="39" t="s">
        <v>176</v>
      </c>
      <c r="G138" s="39"/>
      <c r="H138" s="39"/>
      <c r="I138" s="39"/>
      <c r="J138" s="39"/>
      <c r="K138" s="39"/>
    </row>
    <row r="139" spans="1:11" x14ac:dyDescent="0.25">
      <c r="A139" s="39">
        <v>107654403</v>
      </c>
      <c r="B139" s="39">
        <v>138</v>
      </c>
      <c r="C139" s="39" t="s">
        <v>2181</v>
      </c>
      <c r="D139" s="39" t="s">
        <v>228</v>
      </c>
      <c r="E139" s="39" t="s">
        <v>176</v>
      </c>
      <c r="G139" s="39"/>
      <c r="H139" s="39"/>
      <c r="I139" s="39"/>
      <c r="J139" s="39"/>
      <c r="K139" s="39"/>
    </row>
    <row r="140" spans="1:11" x14ac:dyDescent="0.25">
      <c r="A140" s="39">
        <v>107654903</v>
      </c>
      <c r="B140" s="39">
        <v>139</v>
      </c>
      <c r="C140" s="39" t="s">
        <v>2182</v>
      </c>
      <c r="D140" s="39" t="s">
        <v>228</v>
      </c>
      <c r="E140" s="39" t="s">
        <v>176</v>
      </c>
      <c r="G140" s="39"/>
      <c r="H140" s="39"/>
      <c r="I140" s="39"/>
      <c r="J140" s="39"/>
      <c r="K140" s="39"/>
    </row>
    <row r="141" spans="1:11" x14ac:dyDescent="0.25">
      <c r="A141" s="39">
        <v>107655803</v>
      </c>
      <c r="B141" s="39">
        <v>140</v>
      </c>
      <c r="C141" s="39" t="s">
        <v>2183</v>
      </c>
      <c r="D141" s="39" t="s">
        <v>228</v>
      </c>
      <c r="E141" s="39" t="s">
        <v>176</v>
      </c>
      <c r="G141" s="39"/>
      <c r="H141" s="39"/>
      <c r="I141" s="39"/>
      <c r="J141" s="39"/>
      <c r="K141" s="39"/>
    </row>
    <row r="142" spans="1:11" x14ac:dyDescent="0.25">
      <c r="A142" s="39">
        <v>107655903</v>
      </c>
      <c r="B142" s="39">
        <v>141</v>
      </c>
      <c r="C142" s="39" t="s">
        <v>2184</v>
      </c>
      <c r="D142" s="39" t="s">
        <v>228</v>
      </c>
      <c r="E142" s="39" t="s">
        <v>176</v>
      </c>
      <c r="G142" s="39"/>
      <c r="H142" s="39"/>
      <c r="I142" s="39"/>
      <c r="J142" s="39"/>
      <c r="K142" s="39"/>
    </row>
    <row r="143" spans="1:11" x14ac:dyDescent="0.25">
      <c r="A143" s="39">
        <v>107656303</v>
      </c>
      <c r="B143" s="39">
        <v>142</v>
      </c>
      <c r="C143" s="39" t="s">
        <v>2185</v>
      </c>
      <c r="D143" s="39" t="s">
        <v>228</v>
      </c>
      <c r="E143" s="39" t="s">
        <v>176</v>
      </c>
      <c r="G143" s="39"/>
      <c r="H143" s="39"/>
      <c r="I143" s="39"/>
      <c r="J143" s="39"/>
      <c r="K143" s="39"/>
    </row>
    <row r="144" spans="1:11" x14ac:dyDescent="0.25">
      <c r="A144" s="39">
        <v>107656502</v>
      </c>
      <c r="B144" s="39">
        <v>143</v>
      </c>
      <c r="C144" s="39" t="s">
        <v>2186</v>
      </c>
      <c r="D144" s="39" t="s">
        <v>228</v>
      </c>
      <c r="E144" s="39" t="s">
        <v>176</v>
      </c>
      <c r="G144" s="39"/>
      <c r="H144" s="39"/>
      <c r="I144" s="39"/>
      <c r="J144" s="39"/>
      <c r="K144" s="39"/>
    </row>
    <row r="145" spans="1:11" x14ac:dyDescent="0.25">
      <c r="A145" s="39">
        <v>107657103</v>
      </c>
      <c r="B145" s="39">
        <v>144</v>
      </c>
      <c r="C145" s="39" t="s">
        <v>2187</v>
      </c>
      <c r="D145" s="39" t="s">
        <v>228</v>
      </c>
      <c r="E145" s="39" t="s">
        <v>176</v>
      </c>
      <c r="G145" s="39"/>
      <c r="H145" s="39"/>
      <c r="I145" s="39"/>
      <c r="J145" s="39"/>
      <c r="K145" s="39"/>
    </row>
    <row r="146" spans="1:11" x14ac:dyDescent="0.25">
      <c r="A146" s="39">
        <v>107657503</v>
      </c>
      <c r="B146" s="39">
        <v>145</v>
      </c>
      <c r="C146" s="39" t="s">
        <v>2188</v>
      </c>
      <c r="D146" s="39" t="s">
        <v>228</v>
      </c>
      <c r="E146" s="39" t="s">
        <v>176</v>
      </c>
      <c r="G146" s="39"/>
      <c r="H146" s="39"/>
      <c r="I146" s="39"/>
      <c r="J146" s="39"/>
      <c r="K146" s="39"/>
    </row>
    <row r="147" spans="1:11" x14ac:dyDescent="0.25">
      <c r="A147" s="39">
        <v>107658903</v>
      </c>
      <c r="B147" s="39">
        <v>146</v>
      </c>
      <c r="C147" s="39" t="s">
        <v>2189</v>
      </c>
      <c r="D147" s="39" t="s">
        <v>228</v>
      </c>
      <c r="E147" s="39" t="s">
        <v>176</v>
      </c>
      <c r="G147" s="39"/>
      <c r="H147" s="39"/>
      <c r="I147" s="39"/>
      <c r="J147" s="39"/>
      <c r="K147" s="39"/>
    </row>
    <row r="148" spans="1:11" x14ac:dyDescent="0.25">
      <c r="A148" s="39">
        <v>108051003</v>
      </c>
      <c r="B148" s="39">
        <v>147</v>
      </c>
      <c r="C148" s="39" t="s">
        <v>2190</v>
      </c>
      <c r="D148" s="39" t="s">
        <v>233</v>
      </c>
      <c r="E148" s="39" t="s">
        <v>177</v>
      </c>
      <c r="G148" s="39"/>
      <c r="H148" s="39"/>
      <c r="I148" s="39"/>
      <c r="J148" s="39"/>
      <c r="K148" s="39"/>
    </row>
    <row r="149" spans="1:11" x14ac:dyDescent="0.25">
      <c r="A149" s="39">
        <v>108051503</v>
      </c>
      <c r="B149" s="39">
        <v>148</v>
      </c>
      <c r="C149" s="39" t="s">
        <v>2191</v>
      </c>
      <c r="D149" s="39" t="s">
        <v>233</v>
      </c>
      <c r="E149" s="39" t="s">
        <v>177</v>
      </c>
      <c r="G149" s="39"/>
      <c r="H149" s="39"/>
      <c r="I149" s="39"/>
      <c r="J149" s="39"/>
      <c r="K149" s="39"/>
    </row>
    <row r="150" spans="1:11" x14ac:dyDescent="0.25">
      <c r="A150" s="39">
        <v>108053003</v>
      </c>
      <c r="B150" s="39">
        <v>149</v>
      </c>
      <c r="C150" s="39" t="s">
        <v>2192</v>
      </c>
      <c r="D150" s="39" t="s">
        <v>233</v>
      </c>
      <c r="E150" s="39" t="s">
        <v>177</v>
      </c>
      <c r="G150" s="39"/>
      <c r="H150" s="39"/>
      <c r="I150" s="39"/>
      <c r="J150" s="39"/>
      <c r="K150" s="39"/>
    </row>
    <row r="151" spans="1:11" x14ac:dyDescent="0.25">
      <c r="A151" s="39">
        <v>108056004</v>
      </c>
      <c r="B151" s="39">
        <v>150</v>
      </c>
      <c r="C151" s="39" t="s">
        <v>2193</v>
      </c>
      <c r="D151" s="39" t="s">
        <v>233</v>
      </c>
      <c r="E151" s="39" t="s">
        <v>177</v>
      </c>
      <c r="G151" s="39"/>
      <c r="H151" s="39"/>
      <c r="I151" s="39"/>
      <c r="J151" s="39"/>
      <c r="K151" s="39"/>
    </row>
    <row r="152" spans="1:11" x14ac:dyDescent="0.25">
      <c r="A152" s="39">
        <v>108058003</v>
      </c>
      <c r="B152" s="39">
        <v>151</v>
      </c>
      <c r="C152" s="39" t="s">
        <v>2194</v>
      </c>
      <c r="D152" s="39" t="s">
        <v>233</v>
      </c>
      <c r="E152" s="39" t="s">
        <v>177</v>
      </c>
      <c r="G152" s="39"/>
      <c r="H152" s="39"/>
      <c r="I152" s="39"/>
      <c r="J152" s="39"/>
      <c r="K152" s="39"/>
    </row>
    <row r="153" spans="1:11" x14ac:dyDescent="0.25">
      <c r="A153" s="39">
        <v>108070502</v>
      </c>
      <c r="B153" s="39">
        <v>152</v>
      </c>
      <c r="C153" s="39" t="s">
        <v>2195</v>
      </c>
      <c r="D153" s="39" t="s">
        <v>232</v>
      </c>
      <c r="E153" s="39" t="s">
        <v>178</v>
      </c>
      <c r="G153" s="39"/>
      <c r="H153" s="39"/>
      <c r="I153" s="39"/>
      <c r="J153" s="39"/>
      <c r="K153" s="39"/>
    </row>
    <row r="154" spans="1:11" x14ac:dyDescent="0.25">
      <c r="A154" s="39">
        <v>108071003</v>
      </c>
      <c r="B154" s="39">
        <v>153</v>
      </c>
      <c r="C154" s="39" t="s">
        <v>2196</v>
      </c>
      <c r="D154" s="39" t="s">
        <v>232</v>
      </c>
      <c r="E154" s="39" t="s">
        <v>178</v>
      </c>
      <c r="G154" s="39"/>
      <c r="H154" s="39"/>
      <c r="I154" s="39"/>
      <c r="J154" s="39"/>
      <c r="K154" s="39"/>
    </row>
    <row r="155" spans="1:11" x14ac:dyDescent="0.25">
      <c r="A155" s="39">
        <v>108071504</v>
      </c>
      <c r="B155" s="39">
        <v>154</v>
      </c>
      <c r="C155" s="39" t="s">
        <v>2197</v>
      </c>
      <c r="D155" s="39" t="s">
        <v>232</v>
      </c>
      <c r="E155" s="39" t="s">
        <v>178</v>
      </c>
      <c r="G155" s="39"/>
      <c r="H155" s="39"/>
      <c r="I155" s="39"/>
      <c r="J155" s="39"/>
      <c r="K155" s="39"/>
    </row>
    <row r="156" spans="1:11" x14ac:dyDescent="0.25">
      <c r="A156" s="39">
        <v>108073503</v>
      </c>
      <c r="B156" s="39">
        <v>155</v>
      </c>
      <c r="C156" s="39" t="s">
        <v>2198</v>
      </c>
      <c r="D156" s="39" t="s">
        <v>232</v>
      </c>
      <c r="E156" s="39" t="s">
        <v>178</v>
      </c>
      <c r="G156" s="39"/>
      <c r="H156" s="39"/>
      <c r="I156" s="39"/>
      <c r="J156" s="39"/>
      <c r="K156" s="39"/>
    </row>
    <row r="157" spans="1:11" x14ac:dyDescent="0.25">
      <c r="A157" s="39">
        <v>108077503</v>
      </c>
      <c r="B157" s="39">
        <v>156</v>
      </c>
      <c r="C157" s="39" t="s">
        <v>2199</v>
      </c>
      <c r="D157" s="39" t="s">
        <v>232</v>
      </c>
      <c r="E157" s="39" t="s">
        <v>178</v>
      </c>
      <c r="G157" s="39"/>
      <c r="H157" s="39"/>
      <c r="I157" s="39"/>
      <c r="J157" s="39"/>
      <c r="K157" s="39"/>
    </row>
    <row r="158" spans="1:11" x14ac:dyDescent="0.25">
      <c r="A158" s="39">
        <v>108078003</v>
      </c>
      <c r="B158" s="39">
        <v>157</v>
      </c>
      <c r="C158" s="39" t="s">
        <v>2200</v>
      </c>
      <c r="D158" s="39" t="s">
        <v>232</v>
      </c>
      <c r="E158" s="39" t="s">
        <v>178</v>
      </c>
      <c r="G158" s="39"/>
      <c r="H158" s="39"/>
      <c r="I158" s="39"/>
      <c r="J158" s="39"/>
      <c r="K158" s="39"/>
    </row>
    <row r="159" spans="1:11" x14ac:dyDescent="0.25">
      <c r="A159" s="39">
        <v>108079004</v>
      </c>
      <c r="B159" s="39">
        <v>158</v>
      </c>
      <c r="C159" s="39" t="s">
        <v>2201</v>
      </c>
      <c r="D159" s="39" t="s">
        <v>232</v>
      </c>
      <c r="E159" s="39" t="s">
        <v>178</v>
      </c>
      <c r="G159" s="39"/>
      <c r="H159" s="39"/>
      <c r="I159" s="39"/>
      <c r="J159" s="39"/>
      <c r="K159" s="39"/>
    </row>
    <row r="160" spans="1:11" x14ac:dyDescent="0.25">
      <c r="A160" s="39">
        <v>108110603</v>
      </c>
      <c r="B160" s="39">
        <v>159</v>
      </c>
      <c r="C160" s="39" t="s">
        <v>2202</v>
      </c>
      <c r="D160" s="39" t="s">
        <v>233</v>
      </c>
      <c r="E160" s="39" t="s">
        <v>179</v>
      </c>
      <c r="G160" s="39"/>
      <c r="H160" s="39"/>
      <c r="I160" s="39"/>
      <c r="J160" s="39"/>
      <c r="K160" s="39"/>
    </row>
    <row r="161" spans="1:11" x14ac:dyDescent="0.25">
      <c r="A161" s="39">
        <v>108111203</v>
      </c>
      <c r="B161" s="39">
        <v>160</v>
      </c>
      <c r="C161" s="39" t="s">
        <v>2203</v>
      </c>
      <c r="D161" s="39" t="s">
        <v>233</v>
      </c>
      <c r="E161" s="39" t="s">
        <v>179</v>
      </c>
      <c r="G161" s="39"/>
      <c r="H161" s="39"/>
      <c r="I161" s="39"/>
      <c r="J161" s="39"/>
      <c r="K161" s="39"/>
    </row>
    <row r="162" spans="1:11" x14ac:dyDescent="0.25">
      <c r="A162" s="39">
        <v>108111303</v>
      </c>
      <c r="B162" s="39">
        <v>161</v>
      </c>
      <c r="C162" s="39" t="s">
        <v>2204</v>
      </c>
      <c r="D162" s="39" t="s">
        <v>233</v>
      </c>
      <c r="E162" s="39" t="s">
        <v>179</v>
      </c>
      <c r="G162" s="39"/>
      <c r="H162" s="39"/>
      <c r="I162" s="39"/>
      <c r="J162" s="39"/>
      <c r="K162" s="39"/>
    </row>
    <row r="163" spans="1:11" x14ac:dyDescent="0.25">
      <c r="A163" s="39">
        <v>108111403</v>
      </c>
      <c r="B163" s="39">
        <v>162</v>
      </c>
      <c r="C163" s="39" t="s">
        <v>2205</v>
      </c>
      <c r="D163" s="39" t="s">
        <v>233</v>
      </c>
      <c r="E163" s="39" t="s">
        <v>179</v>
      </c>
      <c r="G163" s="39"/>
      <c r="H163" s="39"/>
      <c r="I163" s="39"/>
      <c r="J163" s="39"/>
      <c r="K163" s="39"/>
    </row>
    <row r="164" spans="1:11" x14ac:dyDescent="0.25">
      <c r="A164" s="39">
        <v>108112003</v>
      </c>
      <c r="B164" s="39">
        <v>163</v>
      </c>
      <c r="C164" s="39" t="s">
        <v>2206</v>
      </c>
      <c r="D164" s="39" t="s">
        <v>233</v>
      </c>
      <c r="E164" s="39" t="s">
        <v>179</v>
      </c>
      <c r="G164" s="39"/>
      <c r="H164" s="39"/>
      <c r="I164" s="39"/>
      <c r="J164" s="39"/>
      <c r="K164" s="39"/>
    </row>
    <row r="165" spans="1:11" x14ac:dyDescent="0.25">
      <c r="A165" s="39">
        <v>108112203</v>
      </c>
      <c r="B165" s="39">
        <v>164</v>
      </c>
      <c r="C165" s="39" t="s">
        <v>2207</v>
      </c>
      <c r="D165" s="39" t="s">
        <v>233</v>
      </c>
      <c r="E165" s="39" t="s">
        <v>179</v>
      </c>
      <c r="G165" s="39"/>
      <c r="H165" s="39"/>
      <c r="I165" s="39"/>
      <c r="J165" s="39"/>
      <c r="K165" s="39"/>
    </row>
    <row r="166" spans="1:11" x14ac:dyDescent="0.25">
      <c r="A166" s="39">
        <v>108112502</v>
      </c>
      <c r="B166" s="39">
        <v>165</v>
      </c>
      <c r="C166" s="39" t="s">
        <v>2208</v>
      </c>
      <c r="D166" s="39" t="s">
        <v>233</v>
      </c>
      <c r="E166" s="39" t="s">
        <v>179</v>
      </c>
      <c r="G166" s="39"/>
      <c r="H166" s="39"/>
      <c r="I166" s="39"/>
      <c r="J166" s="39"/>
      <c r="K166" s="39"/>
    </row>
    <row r="167" spans="1:11" x14ac:dyDescent="0.25">
      <c r="A167" s="39">
        <v>108114503</v>
      </c>
      <c r="B167" s="39">
        <v>166</v>
      </c>
      <c r="C167" s="39" t="s">
        <v>2209</v>
      </c>
      <c r="D167" s="39" t="s">
        <v>233</v>
      </c>
      <c r="E167" s="39" t="s">
        <v>179</v>
      </c>
      <c r="G167" s="39"/>
      <c r="H167" s="39"/>
      <c r="I167" s="39"/>
      <c r="J167" s="39"/>
      <c r="K167" s="39"/>
    </row>
    <row r="168" spans="1:11" x14ac:dyDescent="0.25">
      <c r="A168" s="39">
        <v>108116003</v>
      </c>
      <c r="B168" s="39">
        <v>167</v>
      </c>
      <c r="C168" s="39" t="s">
        <v>2210</v>
      </c>
      <c r="D168" s="39" t="s">
        <v>233</v>
      </c>
      <c r="E168" s="39" t="s">
        <v>179</v>
      </c>
      <c r="G168" s="39"/>
      <c r="H168" s="39"/>
      <c r="I168" s="39"/>
      <c r="J168" s="39"/>
      <c r="K168" s="39"/>
    </row>
    <row r="169" spans="1:11" x14ac:dyDescent="0.25">
      <c r="A169" s="39">
        <v>108116303</v>
      </c>
      <c r="B169" s="39">
        <v>168</v>
      </c>
      <c r="C169" s="39" t="s">
        <v>2211</v>
      </c>
      <c r="D169" s="39" t="s">
        <v>233</v>
      </c>
      <c r="E169" s="39" t="s">
        <v>179</v>
      </c>
      <c r="G169" s="39"/>
      <c r="H169" s="39"/>
      <c r="I169" s="39"/>
      <c r="J169" s="39"/>
      <c r="K169" s="39"/>
    </row>
    <row r="170" spans="1:11" x14ac:dyDescent="0.25">
      <c r="A170" s="39">
        <v>108116503</v>
      </c>
      <c r="B170" s="39">
        <v>169</v>
      </c>
      <c r="C170" s="39" t="s">
        <v>2212</v>
      </c>
      <c r="D170" s="39" t="s">
        <v>233</v>
      </c>
      <c r="E170" s="39" t="s">
        <v>179</v>
      </c>
      <c r="G170" s="39"/>
      <c r="H170" s="39"/>
      <c r="I170" s="39"/>
      <c r="J170" s="39"/>
      <c r="K170" s="39"/>
    </row>
    <row r="171" spans="1:11" x14ac:dyDescent="0.25">
      <c r="A171" s="39">
        <v>108118503</v>
      </c>
      <c r="B171" s="39">
        <v>170</v>
      </c>
      <c r="C171" s="39" t="s">
        <v>2213</v>
      </c>
      <c r="D171" s="39" t="s">
        <v>233</v>
      </c>
      <c r="E171" s="39" t="s">
        <v>179</v>
      </c>
      <c r="G171" s="39"/>
      <c r="H171" s="39"/>
      <c r="I171" s="39"/>
      <c r="J171" s="39"/>
      <c r="K171" s="39"/>
    </row>
    <row r="172" spans="1:11" x14ac:dyDescent="0.25">
      <c r="A172" s="39">
        <v>108561003</v>
      </c>
      <c r="B172" s="39">
        <v>171</v>
      </c>
      <c r="C172" s="39" t="s">
        <v>2214</v>
      </c>
      <c r="D172" s="39" t="s">
        <v>233</v>
      </c>
      <c r="E172" s="39" t="s">
        <v>180</v>
      </c>
      <c r="G172" s="39"/>
      <c r="H172" s="39"/>
      <c r="I172" s="39"/>
      <c r="J172" s="39"/>
      <c r="K172" s="39"/>
    </row>
    <row r="173" spans="1:11" x14ac:dyDescent="0.25">
      <c r="A173" s="39">
        <v>108561803</v>
      </c>
      <c r="B173" s="39">
        <v>172</v>
      </c>
      <c r="C173" s="39" t="s">
        <v>2215</v>
      </c>
      <c r="D173" s="39" t="s">
        <v>233</v>
      </c>
      <c r="E173" s="39" t="s">
        <v>180</v>
      </c>
      <c r="G173" s="39"/>
      <c r="H173" s="39"/>
      <c r="I173" s="39"/>
      <c r="J173" s="39"/>
      <c r="K173" s="39"/>
    </row>
    <row r="174" spans="1:11" x14ac:dyDescent="0.25">
      <c r="A174" s="39">
        <v>108565203</v>
      </c>
      <c r="B174" s="39">
        <v>173</v>
      </c>
      <c r="C174" s="39" t="s">
        <v>2216</v>
      </c>
      <c r="D174" s="39" t="s">
        <v>233</v>
      </c>
      <c r="E174" s="39" t="s">
        <v>180</v>
      </c>
      <c r="G174" s="39"/>
      <c r="H174" s="39"/>
      <c r="I174" s="39"/>
      <c r="J174" s="39"/>
      <c r="K174" s="39"/>
    </row>
    <row r="175" spans="1:11" x14ac:dyDescent="0.25">
      <c r="A175" s="39">
        <v>108565503</v>
      </c>
      <c r="B175" s="39">
        <v>174</v>
      </c>
      <c r="C175" s="39" t="s">
        <v>2217</v>
      </c>
      <c r="D175" s="39" t="s">
        <v>233</v>
      </c>
      <c r="E175" s="39" t="s">
        <v>180</v>
      </c>
      <c r="G175" s="39"/>
      <c r="H175" s="39"/>
      <c r="I175" s="39"/>
      <c r="J175" s="39"/>
      <c r="K175" s="39"/>
    </row>
    <row r="176" spans="1:11" x14ac:dyDescent="0.25">
      <c r="A176" s="39">
        <v>108566303</v>
      </c>
      <c r="B176" s="39">
        <v>175</v>
      </c>
      <c r="C176" s="39" t="s">
        <v>2218</v>
      </c>
      <c r="D176" s="39" t="s">
        <v>233</v>
      </c>
      <c r="E176" s="39" t="s">
        <v>180</v>
      </c>
      <c r="G176" s="39"/>
      <c r="H176" s="39"/>
      <c r="I176" s="39"/>
      <c r="J176" s="39"/>
      <c r="K176" s="39"/>
    </row>
    <row r="177" spans="1:11" x14ac:dyDescent="0.25">
      <c r="A177" s="39">
        <v>108567004</v>
      </c>
      <c r="B177" s="39">
        <v>176</v>
      </c>
      <c r="C177" s="39" t="s">
        <v>2219</v>
      </c>
      <c r="D177" s="39" t="s">
        <v>233</v>
      </c>
      <c r="E177" s="39" t="s">
        <v>180</v>
      </c>
      <c r="G177" s="39"/>
      <c r="H177" s="39"/>
      <c r="I177" s="39"/>
      <c r="J177" s="39"/>
      <c r="K177" s="39"/>
    </row>
    <row r="178" spans="1:11" x14ac:dyDescent="0.25">
      <c r="A178" s="39">
        <v>108567204</v>
      </c>
      <c r="B178" s="39">
        <v>177</v>
      </c>
      <c r="C178" s="39" t="s">
        <v>2220</v>
      </c>
      <c r="D178" s="39" t="s">
        <v>233</v>
      </c>
      <c r="E178" s="39" t="s">
        <v>180</v>
      </c>
      <c r="G178" s="39"/>
      <c r="H178" s="39"/>
      <c r="I178" s="39"/>
      <c r="J178" s="39"/>
      <c r="K178" s="39"/>
    </row>
    <row r="179" spans="1:11" x14ac:dyDescent="0.25">
      <c r="A179" s="39">
        <v>108567404</v>
      </c>
      <c r="B179" s="39">
        <v>178</v>
      </c>
      <c r="C179" s="39" t="s">
        <v>2221</v>
      </c>
      <c r="D179" s="39" t="s">
        <v>233</v>
      </c>
      <c r="E179" s="39" t="s">
        <v>180</v>
      </c>
      <c r="G179" s="39"/>
      <c r="H179" s="39"/>
      <c r="I179" s="39"/>
      <c r="J179" s="39"/>
      <c r="K179" s="39"/>
    </row>
    <row r="180" spans="1:11" x14ac:dyDescent="0.25">
      <c r="A180" s="39">
        <v>108567703</v>
      </c>
      <c r="B180" s="39">
        <v>179</v>
      </c>
      <c r="C180" s="39" t="s">
        <v>2222</v>
      </c>
      <c r="D180" s="39" t="s">
        <v>233</v>
      </c>
      <c r="E180" s="39" t="s">
        <v>180</v>
      </c>
      <c r="G180" s="39"/>
      <c r="H180" s="39"/>
      <c r="I180" s="39"/>
      <c r="J180" s="39"/>
      <c r="K180" s="39"/>
    </row>
    <row r="181" spans="1:11" x14ac:dyDescent="0.25">
      <c r="A181" s="39">
        <v>108568404</v>
      </c>
      <c r="B181" s="39">
        <v>180</v>
      </c>
      <c r="C181" s="39" t="s">
        <v>2223</v>
      </c>
      <c r="D181" s="39" t="s">
        <v>233</v>
      </c>
      <c r="E181" s="39" t="s">
        <v>180</v>
      </c>
      <c r="G181" s="39"/>
      <c r="H181" s="39"/>
      <c r="I181" s="39"/>
      <c r="J181" s="39"/>
      <c r="K181" s="39"/>
    </row>
    <row r="182" spans="1:11" x14ac:dyDescent="0.25">
      <c r="A182" s="39">
        <v>108569103</v>
      </c>
      <c r="B182" s="39">
        <v>181</v>
      </c>
      <c r="C182" s="39" t="s">
        <v>2224</v>
      </c>
      <c r="D182" s="39" t="s">
        <v>233</v>
      </c>
      <c r="E182" s="39" t="s">
        <v>180</v>
      </c>
      <c r="G182" s="39"/>
      <c r="H182" s="39"/>
      <c r="I182" s="39"/>
      <c r="J182" s="39"/>
      <c r="K182" s="39"/>
    </row>
    <row r="183" spans="1:11" x14ac:dyDescent="0.25">
      <c r="A183" s="39">
        <v>109122703</v>
      </c>
      <c r="B183" s="39">
        <v>182</v>
      </c>
      <c r="C183" s="39" t="s">
        <v>2225</v>
      </c>
      <c r="D183" s="39" t="s">
        <v>232</v>
      </c>
      <c r="E183" s="39" t="s">
        <v>181</v>
      </c>
      <c r="G183" s="39"/>
      <c r="H183" s="39"/>
      <c r="I183" s="39"/>
      <c r="J183" s="39"/>
      <c r="K183" s="39"/>
    </row>
    <row r="184" spans="1:11" x14ac:dyDescent="0.25">
      <c r="A184" s="39">
        <v>109243503</v>
      </c>
      <c r="B184" s="39">
        <v>183</v>
      </c>
      <c r="C184" s="39" t="s">
        <v>2226</v>
      </c>
      <c r="D184" s="39" t="s">
        <v>232</v>
      </c>
      <c r="E184" s="39" t="s">
        <v>182</v>
      </c>
      <c r="G184" s="39"/>
      <c r="H184" s="39"/>
      <c r="I184" s="39"/>
      <c r="J184" s="39"/>
      <c r="K184" s="39"/>
    </row>
    <row r="185" spans="1:11" x14ac:dyDescent="0.25">
      <c r="A185" s="39">
        <v>109246003</v>
      </c>
      <c r="B185" s="39">
        <v>184</v>
      </c>
      <c r="C185" s="39" t="s">
        <v>2227</v>
      </c>
      <c r="D185" s="39" t="s">
        <v>232</v>
      </c>
      <c r="E185" s="39" t="s">
        <v>182</v>
      </c>
      <c r="G185" s="39"/>
      <c r="H185" s="39"/>
      <c r="I185" s="39"/>
      <c r="J185" s="39"/>
      <c r="K185" s="39"/>
    </row>
    <row r="186" spans="1:11" x14ac:dyDescent="0.25">
      <c r="A186" s="39">
        <v>109248003</v>
      </c>
      <c r="B186" s="39">
        <v>185</v>
      </c>
      <c r="C186" s="39" t="s">
        <v>2228</v>
      </c>
      <c r="D186" s="39" t="s">
        <v>232</v>
      </c>
      <c r="E186" s="39" t="s">
        <v>182</v>
      </c>
      <c r="G186" s="39"/>
      <c r="H186" s="39"/>
      <c r="I186" s="39"/>
      <c r="J186" s="39"/>
      <c r="K186" s="39"/>
    </row>
    <row r="187" spans="1:11" x14ac:dyDescent="0.25">
      <c r="A187" s="39">
        <v>109420803</v>
      </c>
      <c r="B187" s="39">
        <v>186</v>
      </c>
      <c r="C187" s="39" t="s">
        <v>2229</v>
      </c>
      <c r="D187" s="39" t="s">
        <v>232</v>
      </c>
      <c r="E187" s="39" t="s">
        <v>2037</v>
      </c>
      <c r="G187" s="39"/>
      <c r="H187" s="39"/>
      <c r="I187" s="39"/>
      <c r="J187" s="39"/>
      <c r="K187" s="39"/>
    </row>
    <row r="188" spans="1:11" x14ac:dyDescent="0.25">
      <c r="A188" s="39">
        <v>109422303</v>
      </c>
      <c r="B188" s="39">
        <v>187</v>
      </c>
      <c r="C188" s="39" t="s">
        <v>2230</v>
      </c>
      <c r="D188" s="39" t="s">
        <v>232</v>
      </c>
      <c r="E188" s="39" t="s">
        <v>2037</v>
      </c>
      <c r="G188" s="39"/>
      <c r="H188" s="39"/>
      <c r="I188" s="39"/>
      <c r="J188" s="39"/>
      <c r="K188" s="39"/>
    </row>
    <row r="189" spans="1:11" x14ac:dyDescent="0.25">
      <c r="A189" s="39">
        <v>109426003</v>
      </c>
      <c r="B189" s="39">
        <v>188</v>
      </c>
      <c r="C189" s="39" t="s">
        <v>2231</v>
      </c>
      <c r="D189" s="39" t="s">
        <v>232</v>
      </c>
      <c r="E189" s="39" t="s">
        <v>2037</v>
      </c>
      <c r="G189" s="39"/>
      <c r="H189" s="39"/>
      <c r="I189" s="39"/>
      <c r="J189" s="39"/>
      <c r="K189" s="39"/>
    </row>
    <row r="190" spans="1:11" x14ac:dyDescent="0.25">
      <c r="A190" s="39">
        <v>109426303</v>
      </c>
      <c r="B190" s="39">
        <v>189</v>
      </c>
      <c r="C190" s="39" t="s">
        <v>2232</v>
      </c>
      <c r="D190" s="39" t="s">
        <v>232</v>
      </c>
      <c r="E190" s="39" t="s">
        <v>2037</v>
      </c>
      <c r="G190" s="39"/>
      <c r="H190" s="39"/>
      <c r="I190" s="39"/>
      <c r="J190" s="39"/>
      <c r="K190" s="39"/>
    </row>
    <row r="191" spans="1:11" x14ac:dyDescent="0.25">
      <c r="A191" s="39">
        <v>109427503</v>
      </c>
      <c r="B191" s="39">
        <v>190</v>
      </c>
      <c r="C191" s="39" t="s">
        <v>2233</v>
      </c>
      <c r="D191" s="39" t="s">
        <v>232</v>
      </c>
      <c r="E191" s="39" t="s">
        <v>2037</v>
      </c>
      <c r="G191" s="39"/>
      <c r="H191" s="39"/>
      <c r="I191" s="39"/>
      <c r="J191" s="39"/>
      <c r="K191" s="39"/>
    </row>
    <row r="192" spans="1:11" x14ac:dyDescent="0.25">
      <c r="A192" s="39">
        <v>109530304</v>
      </c>
      <c r="B192" s="39">
        <v>191</v>
      </c>
      <c r="C192" s="39" t="s">
        <v>2234</v>
      </c>
      <c r="D192" s="39" t="s">
        <v>232</v>
      </c>
      <c r="E192" s="39" t="s">
        <v>183</v>
      </c>
      <c r="G192" s="39"/>
      <c r="H192" s="39"/>
      <c r="I192" s="39"/>
      <c r="J192" s="39"/>
      <c r="K192" s="39"/>
    </row>
    <row r="193" spans="1:11" x14ac:dyDescent="0.25">
      <c r="A193" s="39">
        <v>109531304</v>
      </c>
      <c r="B193" s="39">
        <v>192</v>
      </c>
      <c r="C193" s="39" t="s">
        <v>2235</v>
      </c>
      <c r="D193" s="39" t="s">
        <v>232</v>
      </c>
      <c r="E193" s="39" t="s">
        <v>183</v>
      </c>
      <c r="G193" s="39"/>
      <c r="H193" s="39"/>
      <c r="I193" s="39"/>
      <c r="J193" s="39"/>
      <c r="K193" s="39"/>
    </row>
    <row r="194" spans="1:11" x14ac:dyDescent="0.25">
      <c r="A194" s="39">
        <v>109532804</v>
      </c>
      <c r="B194" s="39">
        <v>193</v>
      </c>
      <c r="C194" s="39" t="s">
        <v>2236</v>
      </c>
      <c r="D194" s="39" t="s">
        <v>232</v>
      </c>
      <c r="E194" s="39" t="s">
        <v>183</v>
      </c>
      <c r="G194" s="39"/>
      <c r="H194" s="39"/>
      <c r="I194" s="39"/>
      <c r="J194" s="39"/>
      <c r="K194" s="39"/>
    </row>
    <row r="195" spans="1:11" x14ac:dyDescent="0.25">
      <c r="A195" s="39">
        <v>109535504</v>
      </c>
      <c r="B195" s="39">
        <v>194</v>
      </c>
      <c r="C195" s="39" t="s">
        <v>2237</v>
      </c>
      <c r="D195" s="39" t="s">
        <v>232</v>
      </c>
      <c r="E195" s="39" t="s">
        <v>183</v>
      </c>
      <c r="G195" s="39"/>
      <c r="H195" s="39"/>
      <c r="I195" s="39"/>
      <c r="J195" s="39"/>
      <c r="K195" s="39"/>
    </row>
    <row r="196" spans="1:11" x14ac:dyDescent="0.25">
      <c r="A196" s="39">
        <v>109537504</v>
      </c>
      <c r="B196" s="39">
        <v>195</v>
      </c>
      <c r="C196" s="39" t="s">
        <v>2238</v>
      </c>
      <c r="D196" s="39" t="s">
        <v>232</v>
      </c>
      <c r="E196" s="39" t="s">
        <v>183</v>
      </c>
      <c r="G196" s="39"/>
      <c r="H196" s="39"/>
      <c r="I196" s="39"/>
      <c r="J196" s="39"/>
      <c r="K196" s="39"/>
    </row>
    <row r="197" spans="1:11" x14ac:dyDescent="0.25">
      <c r="A197" s="39">
        <v>110141003</v>
      </c>
      <c r="B197" s="39">
        <v>196</v>
      </c>
      <c r="C197" s="39" t="s">
        <v>2239</v>
      </c>
      <c r="D197" s="39" t="s">
        <v>232</v>
      </c>
      <c r="E197" s="39" t="s">
        <v>184</v>
      </c>
      <c r="G197" s="39"/>
      <c r="H197" s="39"/>
      <c r="I197" s="39"/>
      <c r="J197" s="39"/>
      <c r="K197" s="39"/>
    </row>
    <row r="198" spans="1:11" x14ac:dyDescent="0.25">
      <c r="A198" s="39">
        <v>110141103</v>
      </c>
      <c r="B198" s="39">
        <v>197</v>
      </c>
      <c r="C198" s="39" t="s">
        <v>2240</v>
      </c>
      <c r="D198" s="39" t="s">
        <v>232</v>
      </c>
      <c r="E198" s="39" t="s">
        <v>184</v>
      </c>
      <c r="G198" s="39"/>
      <c r="H198" s="39"/>
      <c r="I198" s="39"/>
      <c r="J198" s="39"/>
      <c r="K198" s="39"/>
    </row>
    <row r="199" spans="1:11" x14ac:dyDescent="0.25">
      <c r="A199" s="39">
        <v>110147003</v>
      </c>
      <c r="B199" s="39">
        <v>198</v>
      </c>
      <c r="C199" s="39" t="s">
        <v>2241</v>
      </c>
      <c r="D199" s="39" t="s">
        <v>232</v>
      </c>
      <c r="E199" s="39" t="s">
        <v>184</v>
      </c>
      <c r="G199" s="39"/>
      <c r="H199" s="39"/>
      <c r="I199" s="39"/>
      <c r="J199" s="39"/>
      <c r="K199" s="39"/>
    </row>
    <row r="200" spans="1:11" x14ac:dyDescent="0.25">
      <c r="A200" s="39">
        <v>110148002</v>
      </c>
      <c r="B200" s="39">
        <v>199</v>
      </c>
      <c r="C200" s="39" t="s">
        <v>2242</v>
      </c>
      <c r="D200" s="39" t="s">
        <v>232</v>
      </c>
      <c r="E200" s="39" t="s">
        <v>184</v>
      </c>
      <c r="G200" s="39"/>
      <c r="H200" s="39"/>
      <c r="I200" s="39"/>
      <c r="J200" s="39"/>
      <c r="K200" s="39"/>
    </row>
    <row r="201" spans="1:11" x14ac:dyDescent="0.25">
      <c r="A201" s="39">
        <v>110171003</v>
      </c>
      <c r="B201" s="39">
        <v>200</v>
      </c>
      <c r="C201" s="39" t="s">
        <v>2243</v>
      </c>
      <c r="D201" s="39" t="s">
        <v>232</v>
      </c>
      <c r="E201" s="39" t="s">
        <v>172</v>
      </c>
      <c r="G201" s="39"/>
      <c r="H201" s="39"/>
      <c r="I201" s="39"/>
      <c r="J201" s="39"/>
      <c r="K201" s="39"/>
    </row>
    <row r="202" spans="1:11" x14ac:dyDescent="0.25">
      <c r="A202" s="39">
        <v>110171803</v>
      </c>
      <c r="B202" s="39">
        <v>201</v>
      </c>
      <c r="C202" s="39" t="s">
        <v>2244</v>
      </c>
      <c r="D202" s="39" t="s">
        <v>232</v>
      </c>
      <c r="E202" s="39" t="s">
        <v>172</v>
      </c>
      <c r="G202" s="39"/>
      <c r="H202" s="39"/>
      <c r="I202" s="39"/>
      <c r="J202" s="39"/>
      <c r="K202" s="39"/>
    </row>
    <row r="203" spans="1:11" x14ac:dyDescent="0.25">
      <c r="A203" s="39">
        <v>110173003</v>
      </c>
      <c r="B203" s="39">
        <v>202</v>
      </c>
      <c r="C203" s="39" t="s">
        <v>2245</v>
      </c>
      <c r="D203" s="39" t="s">
        <v>232</v>
      </c>
      <c r="E203" s="39" t="s">
        <v>172</v>
      </c>
      <c r="G203" s="39"/>
      <c r="H203" s="39"/>
      <c r="I203" s="39"/>
      <c r="J203" s="39"/>
      <c r="K203" s="39"/>
    </row>
    <row r="204" spans="1:11" x14ac:dyDescent="0.25">
      <c r="A204" s="39">
        <v>110173504</v>
      </c>
      <c r="B204" s="39">
        <v>203</v>
      </c>
      <c r="C204" s="39" t="s">
        <v>2246</v>
      </c>
      <c r="D204" s="39" t="s">
        <v>232</v>
      </c>
      <c r="E204" s="39" t="s">
        <v>172</v>
      </c>
      <c r="G204" s="39"/>
      <c r="H204" s="39"/>
      <c r="I204" s="39"/>
      <c r="J204" s="39"/>
      <c r="K204" s="39"/>
    </row>
    <row r="205" spans="1:11" x14ac:dyDescent="0.25">
      <c r="A205" s="39">
        <v>110175003</v>
      </c>
      <c r="B205" s="39">
        <v>204</v>
      </c>
      <c r="C205" s="39" t="s">
        <v>2247</v>
      </c>
      <c r="D205" s="39" t="s">
        <v>232</v>
      </c>
      <c r="E205" s="39" t="s">
        <v>172</v>
      </c>
      <c r="G205" s="39"/>
      <c r="H205" s="39"/>
      <c r="I205" s="39"/>
      <c r="J205" s="39"/>
      <c r="K205" s="39"/>
    </row>
    <row r="206" spans="1:11" x14ac:dyDescent="0.25">
      <c r="A206" s="39">
        <v>110177003</v>
      </c>
      <c r="B206" s="39">
        <v>205</v>
      </c>
      <c r="C206" s="39" t="s">
        <v>2248</v>
      </c>
      <c r="D206" s="39" t="s">
        <v>232</v>
      </c>
      <c r="E206" s="39" t="s">
        <v>172</v>
      </c>
      <c r="G206" s="39"/>
      <c r="H206" s="39"/>
      <c r="I206" s="39"/>
      <c r="J206" s="39"/>
      <c r="K206" s="39"/>
    </row>
    <row r="207" spans="1:11" x14ac:dyDescent="0.25">
      <c r="A207" s="39">
        <v>110179003</v>
      </c>
      <c r="B207" s="39">
        <v>206</v>
      </c>
      <c r="C207" s="39" t="s">
        <v>2249</v>
      </c>
      <c r="D207" s="39" t="s">
        <v>232</v>
      </c>
      <c r="E207" s="39" t="s">
        <v>172</v>
      </c>
      <c r="G207" s="39"/>
      <c r="H207" s="39"/>
      <c r="I207" s="39"/>
      <c r="J207" s="39"/>
      <c r="K207" s="39"/>
    </row>
    <row r="208" spans="1:11" x14ac:dyDescent="0.25">
      <c r="A208" s="39">
        <v>110183602</v>
      </c>
      <c r="B208" s="39">
        <v>207</v>
      </c>
      <c r="C208" s="39" t="s">
        <v>2250</v>
      </c>
      <c r="D208" s="39" t="s">
        <v>232</v>
      </c>
      <c r="E208" s="39" t="s">
        <v>185</v>
      </c>
      <c r="G208" s="39"/>
      <c r="H208" s="39"/>
      <c r="I208" s="39"/>
      <c r="J208" s="39"/>
      <c r="K208" s="39"/>
    </row>
    <row r="209" spans="1:11" x14ac:dyDescent="0.25">
      <c r="A209" s="39">
        <v>111291304</v>
      </c>
      <c r="B209" s="39">
        <v>208</v>
      </c>
      <c r="C209" s="39" t="s">
        <v>2251</v>
      </c>
      <c r="D209" s="39" t="s">
        <v>234</v>
      </c>
      <c r="E209" s="39" t="s">
        <v>186</v>
      </c>
      <c r="G209" s="39"/>
      <c r="H209" s="39"/>
      <c r="I209" s="39"/>
      <c r="J209" s="39"/>
      <c r="K209" s="39"/>
    </row>
    <row r="210" spans="1:11" x14ac:dyDescent="0.25">
      <c r="A210" s="39">
        <v>111292304</v>
      </c>
      <c r="B210" s="39">
        <v>209</v>
      </c>
      <c r="C210" s="39" t="s">
        <v>2252</v>
      </c>
      <c r="D210" s="39" t="s">
        <v>234</v>
      </c>
      <c r="E210" s="39" t="s">
        <v>186</v>
      </c>
      <c r="G210" s="39"/>
      <c r="H210" s="39"/>
      <c r="I210" s="39"/>
      <c r="J210" s="39"/>
      <c r="K210" s="39"/>
    </row>
    <row r="211" spans="1:11" x14ac:dyDescent="0.25">
      <c r="A211" s="39">
        <v>111297504</v>
      </c>
      <c r="B211" s="39">
        <v>210</v>
      </c>
      <c r="C211" s="39" t="s">
        <v>2253</v>
      </c>
      <c r="D211" s="39" t="s">
        <v>234</v>
      </c>
      <c r="E211" s="39" t="s">
        <v>186</v>
      </c>
      <c r="G211" s="39"/>
      <c r="H211" s="39"/>
      <c r="I211" s="39"/>
      <c r="J211" s="39"/>
      <c r="K211" s="39"/>
    </row>
    <row r="212" spans="1:11" x14ac:dyDescent="0.25">
      <c r="A212" s="39">
        <v>111312503</v>
      </c>
      <c r="B212" s="39">
        <v>211</v>
      </c>
      <c r="C212" s="39" t="s">
        <v>2254</v>
      </c>
      <c r="D212" s="39" t="s">
        <v>232</v>
      </c>
      <c r="E212" s="39" t="s">
        <v>187</v>
      </c>
      <c r="G212" s="39"/>
      <c r="H212" s="39"/>
      <c r="I212" s="39"/>
      <c r="J212" s="39"/>
      <c r="K212" s="39"/>
    </row>
    <row r="213" spans="1:11" x14ac:dyDescent="0.25">
      <c r="A213" s="39">
        <v>111312804</v>
      </c>
      <c r="B213" s="39">
        <v>212</v>
      </c>
      <c r="C213" s="39" t="s">
        <v>2255</v>
      </c>
      <c r="D213" s="39" t="s">
        <v>232</v>
      </c>
      <c r="E213" s="39" t="s">
        <v>187</v>
      </c>
      <c r="G213" s="39"/>
      <c r="H213" s="39"/>
      <c r="I213" s="39"/>
      <c r="J213" s="39"/>
      <c r="K213" s="39"/>
    </row>
    <row r="214" spans="1:11" x14ac:dyDescent="0.25">
      <c r="A214" s="39">
        <v>111316003</v>
      </c>
      <c r="B214" s="39">
        <v>213</v>
      </c>
      <c r="C214" s="39" t="s">
        <v>2256</v>
      </c>
      <c r="D214" s="39" t="s">
        <v>232</v>
      </c>
      <c r="E214" s="39" t="s">
        <v>187</v>
      </c>
      <c r="G214" s="39"/>
      <c r="H214" s="39"/>
      <c r="I214" s="39"/>
      <c r="J214" s="39"/>
      <c r="K214" s="39"/>
    </row>
    <row r="215" spans="1:11" x14ac:dyDescent="0.25">
      <c r="A215" s="39">
        <v>111317503</v>
      </c>
      <c r="B215" s="39">
        <v>214</v>
      </c>
      <c r="C215" s="39" t="s">
        <v>2257</v>
      </c>
      <c r="D215" s="39" t="s">
        <v>232</v>
      </c>
      <c r="E215" s="39" t="s">
        <v>187</v>
      </c>
      <c r="G215" s="39"/>
      <c r="H215" s="39"/>
      <c r="I215" s="39"/>
      <c r="J215" s="39"/>
      <c r="K215" s="39"/>
    </row>
    <row r="216" spans="1:11" x14ac:dyDescent="0.25">
      <c r="A216" s="39">
        <v>111343603</v>
      </c>
      <c r="B216" s="39">
        <v>215</v>
      </c>
      <c r="C216" s="39" t="s">
        <v>2258</v>
      </c>
      <c r="D216" s="39" t="s">
        <v>234</v>
      </c>
      <c r="E216" s="39" t="s">
        <v>188</v>
      </c>
      <c r="G216" s="39"/>
      <c r="H216" s="39"/>
      <c r="I216" s="39"/>
      <c r="J216" s="39"/>
      <c r="K216" s="39"/>
    </row>
    <row r="217" spans="1:11" x14ac:dyDescent="0.25">
      <c r="A217" s="39">
        <v>111444602</v>
      </c>
      <c r="B217" s="39">
        <v>216</v>
      </c>
      <c r="C217" s="39" t="s">
        <v>2259</v>
      </c>
      <c r="D217" s="39" t="s">
        <v>232</v>
      </c>
      <c r="E217" s="39" t="s">
        <v>189</v>
      </c>
      <c r="G217" s="39"/>
      <c r="H217" s="39"/>
      <c r="I217" s="39"/>
      <c r="J217" s="39"/>
      <c r="K217" s="39"/>
    </row>
    <row r="218" spans="1:11" x14ac:dyDescent="0.25">
      <c r="A218" s="39">
        <v>112011103</v>
      </c>
      <c r="B218" s="39">
        <v>217</v>
      </c>
      <c r="C218" s="39" t="s">
        <v>2260</v>
      </c>
      <c r="D218" s="39" t="s">
        <v>234</v>
      </c>
      <c r="E218" s="39" t="s">
        <v>190</v>
      </c>
      <c r="G218" s="39"/>
      <c r="H218" s="39"/>
      <c r="I218" s="39"/>
      <c r="J218" s="39"/>
      <c r="K218" s="39"/>
    </row>
    <row r="219" spans="1:11" x14ac:dyDescent="0.25">
      <c r="A219" s="39">
        <v>112011603</v>
      </c>
      <c r="B219" s="39">
        <v>218</v>
      </c>
      <c r="C219" s="39" t="s">
        <v>2261</v>
      </c>
      <c r="D219" s="39" t="s">
        <v>234</v>
      </c>
      <c r="E219" s="39" t="s">
        <v>190</v>
      </c>
      <c r="G219" s="39"/>
      <c r="H219" s="39"/>
      <c r="I219" s="39"/>
      <c r="J219" s="39"/>
      <c r="K219" s="39"/>
    </row>
    <row r="220" spans="1:11" x14ac:dyDescent="0.25">
      <c r="A220" s="39">
        <v>112013054</v>
      </c>
      <c r="B220" s="39">
        <v>219</v>
      </c>
      <c r="C220" s="39" t="s">
        <v>2262</v>
      </c>
      <c r="D220" s="39" t="s">
        <v>234</v>
      </c>
      <c r="E220" s="39" t="s">
        <v>190</v>
      </c>
      <c r="G220" s="39"/>
      <c r="H220" s="39"/>
      <c r="I220" s="39"/>
      <c r="J220" s="39"/>
      <c r="K220" s="39"/>
    </row>
    <row r="221" spans="1:11" x14ac:dyDescent="0.25">
      <c r="A221" s="39">
        <v>112013753</v>
      </c>
      <c r="B221" s="39">
        <v>220</v>
      </c>
      <c r="C221" s="39" t="s">
        <v>2263</v>
      </c>
      <c r="D221" s="39" t="s">
        <v>234</v>
      </c>
      <c r="E221" s="39" t="s">
        <v>190</v>
      </c>
      <c r="G221" s="39"/>
      <c r="H221" s="39"/>
      <c r="I221" s="39"/>
      <c r="J221" s="39"/>
      <c r="K221" s="39"/>
    </row>
    <row r="222" spans="1:11" x14ac:dyDescent="0.25">
      <c r="A222" s="39">
        <v>112015203</v>
      </c>
      <c r="B222" s="39">
        <v>221</v>
      </c>
      <c r="C222" s="39" t="s">
        <v>2264</v>
      </c>
      <c r="D222" s="39" t="s">
        <v>234</v>
      </c>
      <c r="E222" s="39" t="s">
        <v>190</v>
      </c>
      <c r="G222" s="39"/>
      <c r="H222" s="39"/>
      <c r="I222" s="39"/>
      <c r="J222" s="39"/>
      <c r="K222" s="39"/>
    </row>
    <row r="223" spans="1:11" x14ac:dyDescent="0.25">
      <c r="A223" s="39">
        <v>112018523</v>
      </c>
      <c r="B223" s="39">
        <v>222</v>
      </c>
      <c r="C223" s="39" t="s">
        <v>2265</v>
      </c>
      <c r="D223" s="39" t="s">
        <v>234</v>
      </c>
      <c r="E223" s="39" t="s">
        <v>190</v>
      </c>
      <c r="G223" s="39"/>
      <c r="H223" s="39"/>
      <c r="I223" s="39"/>
      <c r="J223" s="39"/>
      <c r="K223" s="39"/>
    </row>
    <row r="224" spans="1:11" x14ac:dyDescent="0.25">
      <c r="A224" s="39">
        <v>112281302</v>
      </c>
      <c r="B224" s="39">
        <v>223</v>
      </c>
      <c r="C224" s="39" t="s">
        <v>2266</v>
      </c>
      <c r="D224" s="39" t="s">
        <v>234</v>
      </c>
      <c r="E224" s="39" t="s">
        <v>191</v>
      </c>
      <c r="G224" s="39"/>
      <c r="H224" s="39"/>
      <c r="I224" s="39"/>
      <c r="J224" s="39"/>
      <c r="K224" s="39"/>
    </row>
    <row r="225" spans="1:11" x14ac:dyDescent="0.25">
      <c r="A225" s="39">
        <v>112282004</v>
      </c>
      <c r="B225" s="39">
        <v>224</v>
      </c>
      <c r="C225" s="39" t="s">
        <v>2267</v>
      </c>
      <c r="D225" s="39" t="s">
        <v>234</v>
      </c>
      <c r="E225" s="39" t="s">
        <v>191</v>
      </c>
      <c r="G225" s="39"/>
      <c r="H225" s="39"/>
      <c r="I225" s="39"/>
      <c r="J225" s="39"/>
      <c r="K225" s="39"/>
    </row>
    <row r="226" spans="1:11" x14ac:dyDescent="0.25">
      <c r="A226" s="39">
        <v>112283003</v>
      </c>
      <c r="B226" s="39">
        <v>225</v>
      </c>
      <c r="C226" s="39" t="s">
        <v>2268</v>
      </c>
      <c r="D226" s="39" t="s">
        <v>234</v>
      </c>
      <c r="E226" s="39" t="s">
        <v>191</v>
      </c>
      <c r="G226" s="39"/>
      <c r="H226" s="39"/>
      <c r="I226" s="39"/>
      <c r="J226" s="39"/>
      <c r="K226" s="39"/>
    </row>
    <row r="227" spans="1:11" x14ac:dyDescent="0.25">
      <c r="A227" s="39">
        <v>112286003</v>
      </c>
      <c r="B227" s="39">
        <v>226</v>
      </c>
      <c r="C227" s="39" t="s">
        <v>2269</v>
      </c>
      <c r="D227" s="39" t="s">
        <v>234</v>
      </c>
      <c r="E227" s="39" t="s">
        <v>191</v>
      </c>
      <c r="G227" s="39"/>
      <c r="H227" s="39"/>
      <c r="I227" s="39"/>
      <c r="J227" s="39"/>
      <c r="K227" s="39"/>
    </row>
    <row r="228" spans="1:11" x14ac:dyDescent="0.25">
      <c r="A228" s="39">
        <v>112289003</v>
      </c>
      <c r="B228" s="39">
        <v>227</v>
      </c>
      <c r="C228" s="39" t="s">
        <v>2270</v>
      </c>
      <c r="D228" s="39" t="s">
        <v>234</v>
      </c>
      <c r="E228" s="39" t="s">
        <v>191</v>
      </c>
      <c r="G228" s="39"/>
      <c r="H228" s="39"/>
      <c r="I228" s="39"/>
      <c r="J228" s="39"/>
      <c r="K228" s="39"/>
    </row>
    <row r="229" spans="1:11" x14ac:dyDescent="0.25">
      <c r="A229" s="39">
        <v>112671303</v>
      </c>
      <c r="B229" s="39">
        <v>228</v>
      </c>
      <c r="C229" s="39" t="s">
        <v>2271</v>
      </c>
      <c r="D229" s="39" t="s">
        <v>234</v>
      </c>
      <c r="E229" s="39" t="s">
        <v>192</v>
      </c>
      <c r="G229" s="39"/>
      <c r="H229" s="39"/>
      <c r="I229" s="39"/>
      <c r="J229" s="39"/>
      <c r="K229" s="39"/>
    </row>
    <row r="230" spans="1:11" x14ac:dyDescent="0.25">
      <c r="A230" s="39">
        <v>112671603</v>
      </c>
      <c r="B230" s="39">
        <v>229</v>
      </c>
      <c r="C230" s="39" t="s">
        <v>2272</v>
      </c>
      <c r="D230" s="39" t="s">
        <v>234</v>
      </c>
      <c r="E230" s="39" t="s">
        <v>192</v>
      </c>
      <c r="G230" s="39"/>
      <c r="H230" s="39"/>
      <c r="I230" s="39"/>
      <c r="J230" s="39"/>
      <c r="K230" s="39"/>
    </row>
    <row r="231" spans="1:11" x14ac:dyDescent="0.25">
      <c r="A231" s="39">
        <v>112671803</v>
      </c>
      <c r="B231" s="39">
        <v>230</v>
      </c>
      <c r="C231" s="39" t="s">
        <v>2273</v>
      </c>
      <c r="D231" s="39" t="s">
        <v>234</v>
      </c>
      <c r="E231" s="39" t="s">
        <v>192</v>
      </c>
      <c r="G231" s="39"/>
      <c r="H231" s="39"/>
      <c r="I231" s="39"/>
      <c r="J231" s="39"/>
      <c r="K231" s="39"/>
    </row>
    <row r="232" spans="1:11" x14ac:dyDescent="0.25">
      <c r="A232" s="39">
        <v>112672203</v>
      </c>
      <c r="B232" s="39">
        <v>231</v>
      </c>
      <c r="C232" s="39" t="s">
        <v>2274</v>
      </c>
      <c r="D232" s="39" t="s">
        <v>234</v>
      </c>
      <c r="E232" s="39" t="s">
        <v>192</v>
      </c>
      <c r="G232" s="39"/>
      <c r="H232" s="39"/>
      <c r="I232" s="39"/>
      <c r="J232" s="39"/>
      <c r="K232" s="39"/>
    </row>
    <row r="233" spans="1:11" x14ac:dyDescent="0.25">
      <c r="A233" s="39">
        <v>112672803</v>
      </c>
      <c r="B233" s="39">
        <v>232</v>
      </c>
      <c r="C233" s="39" t="s">
        <v>2275</v>
      </c>
      <c r="D233" s="39" t="s">
        <v>234</v>
      </c>
      <c r="E233" s="39" t="s">
        <v>192</v>
      </c>
      <c r="G233" s="39"/>
      <c r="H233" s="39"/>
      <c r="I233" s="39"/>
      <c r="J233" s="39"/>
      <c r="K233" s="39"/>
    </row>
    <row r="234" spans="1:11" x14ac:dyDescent="0.25">
      <c r="A234" s="39">
        <v>112674403</v>
      </c>
      <c r="B234" s="39">
        <v>233</v>
      </c>
      <c r="C234" s="39" t="s">
        <v>2276</v>
      </c>
      <c r="D234" s="39" t="s">
        <v>234</v>
      </c>
      <c r="E234" s="39" t="s">
        <v>192</v>
      </c>
      <c r="G234" s="39"/>
      <c r="H234" s="39"/>
      <c r="I234" s="39"/>
      <c r="J234" s="39"/>
      <c r="K234" s="39"/>
    </row>
    <row r="235" spans="1:11" x14ac:dyDescent="0.25">
      <c r="A235" s="39">
        <v>112675503</v>
      </c>
      <c r="B235" s="39">
        <v>234</v>
      </c>
      <c r="C235" s="39" t="s">
        <v>2277</v>
      </c>
      <c r="D235" s="39" t="s">
        <v>234</v>
      </c>
      <c r="E235" s="39" t="s">
        <v>192</v>
      </c>
      <c r="G235" s="39"/>
      <c r="H235" s="39"/>
      <c r="I235" s="39"/>
      <c r="J235" s="39"/>
      <c r="K235" s="39"/>
    </row>
    <row r="236" spans="1:11" x14ac:dyDescent="0.25">
      <c r="A236" s="39">
        <v>112676203</v>
      </c>
      <c r="B236" s="39">
        <v>235</v>
      </c>
      <c r="C236" s="39" t="s">
        <v>2278</v>
      </c>
      <c r="D236" s="39" t="s">
        <v>234</v>
      </c>
      <c r="E236" s="39" t="s">
        <v>192</v>
      </c>
      <c r="G236" s="39"/>
      <c r="H236" s="39"/>
      <c r="I236" s="39"/>
      <c r="J236" s="39"/>
      <c r="K236" s="39"/>
    </row>
    <row r="237" spans="1:11" x14ac:dyDescent="0.25">
      <c r="A237" s="39">
        <v>112676403</v>
      </c>
      <c r="B237" s="39">
        <v>236</v>
      </c>
      <c r="C237" s="39" t="s">
        <v>2279</v>
      </c>
      <c r="D237" s="39" t="s">
        <v>234</v>
      </c>
      <c r="E237" s="39" t="s">
        <v>192</v>
      </c>
      <c r="G237" s="39"/>
      <c r="H237" s="39"/>
      <c r="I237" s="39"/>
      <c r="J237" s="39"/>
      <c r="K237" s="39"/>
    </row>
    <row r="238" spans="1:11" x14ac:dyDescent="0.25">
      <c r="A238" s="39">
        <v>112676503</v>
      </c>
      <c r="B238" s="39">
        <v>237</v>
      </c>
      <c r="C238" s="39" t="s">
        <v>2280</v>
      </c>
      <c r="D238" s="39" t="s">
        <v>234</v>
      </c>
      <c r="E238" s="39" t="s">
        <v>192</v>
      </c>
      <c r="G238" s="39"/>
      <c r="H238" s="39"/>
      <c r="I238" s="39"/>
      <c r="J238" s="39"/>
      <c r="K238" s="39"/>
    </row>
    <row r="239" spans="1:11" x14ac:dyDescent="0.25">
      <c r="A239" s="39">
        <v>112676703</v>
      </c>
      <c r="B239" s="39">
        <v>238</v>
      </c>
      <c r="C239" s="39" t="s">
        <v>2281</v>
      </c>
      <c r="D239" s="39" t="s">
        <v>234</v>
      </c>
      <c r="E239" s="39" t="s">
        <v>192</v>
      </c>
      <c r="G239" s="39"/>
      <c r="H239" s="39"/>
      <c r="I239" s="39"/>
      <c r="J239" s="39"/>
      <c r="K239" s="39"/>
    </row>
    <row r="240" spans="1:11" x14ac:dyDescent="0.25">
      <c r="A240" s="39">
        <v>112678503</v>
      </c>
      <c r="B240" s="39">
        <v>239</v>
      </c>
      <c r="C240" s="39" t="s">
        <v>2282</v>
      </c>
      <c r="D240" s="39" t="s">
        <v>234</v>
      </c>
      <c r="E240" s="39" t="s">
        <v>192</v>
      </c>
      <c r="G240" s="39"/>
      <c r="H240" s="39"/>
      <c r="I240" s="39"/>
      <c r="J240" s="39"/>
      <c r="K240" s="39"/>
    </row>
    <row r="241" spans="1:11" x14ac:dyDescent="0.25">
      <c r="A241" s="39">
        <v>112679002</v>
      </c>
      <c r="B241" s="39">
        <v>240</v>
      </c>
      <c r="C241" s="39" t="s">
        <v>2283</v>
      </c>
      <c r="D241" s="39" t="s">
        <v>234</v>
      </c>
      <c r="E241" s="39" t="s">
        <v>192</v>
      </c>
      <c r="G241" s="39"/>
      <c r="H241" s="39"/>
      <c r="I241" s="39"/>
      <c r="J241" s="39"/>
      <c r="K241" s="39"/>
    </row>
    <row r="242" spans="1:11" x14ac:dyDescent="0.25">
      <c r="A242" s="39">
        <v>112679403</v>
      </c>
      <c r="B242" s="39">
        <v>241</v>
      </c>
      <c r="C242" s="39" t="s">
        <v>2284</v>
      </c>
      <c r="D242" s="39" t="s">
        <v>234</v>
      </c>
      <c r="E242" s="39" t="s">
        <v>192</v>
      </c>
      <c r="G242" s="39"/>
      <c r="H242" s="39"/>
      <c r="I242" s="39"/>
      <c r="J242" s="39"/>
      <c r="K242" s="39"/>
    </row>
    <row r="243" spans="1:11" x14ac:dyDescent="0.25">
      <c r="A243" s="39">
        <v>113361303</v>
      </c>
      <c r="B243" s="39">
        <v>242</v>
      </c>
      <c r="C243" s="39" t="s">
        <v>2285</v>
      </c>
      <c r="D243" s="39" t="s">
        <v>234</v>
      </c>
      <c r="E243" s="39" t="s">
        <v>193</v>
      </c>
      <c r="G243" s="39"/>
      <c r="H243" s="39"/>
      <c r="I243" s="39"/>
      <c r="J243" s="39"/>
      <c r="K243" s="39"/>
    </row>
    <row r="244" spans="1:11" x14ac:dyDescent="0.25">
      <c r="A244" s="39">
        <v>113361503</v>
      </c>
      <c r="B244" s="39">
        <v>243</v>
      </c>
      <c r="C244" s="39" t="s">
        <v>2286</v>
      </c>
      <c r="D244" s="39" t="s">
        <v>234</v>
      </c>
      <c r="E244" s="39" t="s">
        <v>193</v>
      </c>
      <c r="G244" s="39"/>
      <c r="H244" s="39"/>
      <c r="I244" s="39"/>
      <c r="J244" s="39"/>
      <c r="K244" s="39"/>
    </row>
    <row r="245" spans="1:11" x14ac:dyDescent="0.25">
      <c r="A245" s="39">
        <v>113361703</v>
      </c>
      <c r="B245" s="39">
        <v>244</v>
      </c>
      <c r="C245" s="39" t="s">
        <v>2287</v>
      </c>
      <c r="D245" s="39" t="s">
        <v>234</v>
      </c>
      <c r="E245" s="39" t="s">
        <v>193</v>
      </c>
      <c r="G245" s="39"/>
      <c r="H245" s="39"/>
      <c r="I245" s="39"/>
      <c r="J245" s="39"/>
      <c r="K245" s="39"/>
    </row>
    <row r="246" spans="1:11" x14ac:dyDescent="0.25">
      <c r="A246" s="39">
        <v>113362203</v>
      </c>
      <c r="B246" s="39">
        <v>245</v>
      </c>
      <c r="C246" s="39" t="s">
        <v>2288</v>
      </c>
      <c r="D246" s="39" t="s">
        <v>234</v>
      </c>
      <c r="E246" s="39" t="s">
        <v>193</v>
      </c>
      <c r="G246" s="39"/>
      <c r="H246" s="39"/>
      <c r="I246" s="39"/>
      <c r="J246" s="39"/>
      <c r="K246" s="39"/>
    </row>
    <row r="247" spans="1:11" x14ac:dyDescent="0.25">
      <c r="A247" s="39">
        <v>113362303</v>
      </c>
      <c r="B247" s="39">
        <v>246</v>
      </c>
      <c r="C247" s="39" t="s">
        <v>2289</v>
      </c>
      <c r="D247" s="39" t="s">
        <v>234</v>
      </c>
      <c r="E247" s="39" t="s">
        <v>193</v>
      </c>
      <c r="G247" s="39"/>
      <c r="H247" s="39"/>
      <c r="I247" s="39"/>
      <c r="J247" s="39"/>
      <c r="K247" s="39"/>
    </row>
    <row r="248" spans="1:11" x14ac:dyDescent="0.25">
      <c r="A248" s="39">
        <v>113362403</v>
      </c>
      <c r="B248" s="39">
        <v>247</v>
      </c>
      <c r="C248" s="39" t="s">
        <v>2290</v>
      </c>
      <c r="D248" s="39" t="s">
        <v>234</v>
      </c>
      <c r="E248" s="39" t="s">
        <v>193</v>
      </c>
      <c r="G248" s="39"/>
      <c r="H248" s="39"/>
      <c r="I248" s="39"/>
      <c r="J248" s="39"/>
      <c r="K248" s="39"/>
    </row>
    <row r="249" spans="1:11" x14ac:dyDescent="0.25">
      <c r="A249" s="39">
        <v>113362603</v>
      </c>
      <c r="B249" s="39">
        <v>248</v>
      </c>
      <c r="C249" s="39" t="s">
        <v>2291</v>
      </c>
      <c r="D249" s="39" t="s">
        <v>234</v>
      </c>
      <c r="E249" s="39" t="s">
        <v>193</v>
      </c>
      <c r="G249" s="39"/>
      <c r="H249" s="39"/>
      <c r="I249" s="39"/>
      <c r="J249" s="39"/>
      <c r="K249" s="39"/>
    </row>
    <row r="250" spans="1:11" x14ac:dyDescent="0.25">
      <c r="A250" s="39">
        <v>113363103</v>
      </c>
      <c r="B250" s="39">
        <v>249</v>
      </c>
      <c r="C250" s="39" t="s">
        <v>2292</v>
      </c>
      <c r="D250" s="39" t="s">
        <v>234</v>
      </c>
      <c r="E250" s="39" t="s">
        <v>193</v>
      </c>
      <c r="G250" s="39"/>
      <c r="H250" s="39"/>
      <c r="I250" s="39"/>
      <c r="J250" s="39"/>
      <c r="K250" s="39"/>
    </row>
    <row r="251" spans="1:11" x14ac:dyDescent="0.25">
      <c r="A251" s="39">
        <v>113363603</v>
      </c>
      <c r="B251" s="39">
        <v>250</v>
      </c>
      <c r="C251" s="39" t="s">
        <v>2293</v>
      </c>
      <c r="D251" s="39" t="s">
        <v>234</v>
      </c>
      <c r="E251" s="39" t="s">
        <v>193</v>
      </c>
      <c r="G251" s="39"/>
      <c r="H251" s="39"/>
      <c r="I251" s="39"/>
      <c r="J251" s="39"/>
      <c r="K251" s="39"/>
    </row>
    <row r="252" spans="1:11" x14ac:dyDescent="0.25">
      <c r="A252" s="39">
        <v>113364002</v>
      </c>
      <c r="B252" s="39">
        <v>251</v>
      </c>
      <c r="C252" s="39" t="s">
        <v>193</v>
      </c>
      <c r="D252" s="39" t="s">
        <v>234</v>
      </c>
      <c r="E252" s="39" t="s">
        <v>193</v>
      </c>
      <c r="G252" s="39"/>
      <c r="H252" s="39"/>
      <c r="I252" s="39"/>
      <c r="J252" s="39"/>
      <c r="K252" s="39"/>
    </row>
    <row r="253" spans="1:11" x14ac:dyDescent="0.25">
      <c r="A253" s="39">
        <v>113364403</v>
      </c>
      <c r="B253" s="39">
        <v>252</v>
      </c>
      <c r="C253" s="39" t="s">
        <v>2294</v>
      </c>
      <c r="D253" s="39" t="s">
        <v>234</v>
      </c>
      <c r="E253" s="39" t="s">
        <v>193</v>
      </c>
      <c r="G253" s="39"/>
      <c r="H253" s="39"/>
      <c r="I253" s="39"/>
      <c r="J253" s="39"/>
      <c r="K253" s="39"/>
    </row>
    <row r="254" spans="1:11" x14ac:dyDescent="0.25">
      <c r="A254" s="39">
        <v>113364503</v>
      </c>
      <c r="B254" s="39">
        <v>253</v>
      </c>
      <c r="C254" s="39" t="s">
        <v>2295</v>
      </c>
      <c r="D254" s="39" t="s">
        <v>234</v>
      </c>
      <c r="E254" s="39" t="s">
        <v>193</v>
      </c>
      <c r="G254" s="39"/>
      <c r="H254" s="39"/>
      <c r="I254" s="39"/>
      <c r="J254" s="39"/>
      <c r="K254" s="39"/>
    </row>
    <row r="255" spans="1:11" x14ac:dyDescent="0.25">
      <c r="A255" s="39">
        <v>113365203</v>
      </c>
      <c r="B255" s="39">
        <v>254</v>
      </c>
      <c r="C255" s="39" t="s">
        <v>2296</v>
      </c>
      <c r="D255" s="39" t="s">
        <v>234</v>
      </c>
      <c r="E255" s="39" t="s">
        <v>193</v>
      </c>
      <c r="G255" s="39"/>
      <c r="H255" s="39"/>
      <c r="I255" s="39"/>
      <c r="J255" s="39"/>
      <c r="K255" s="39"/>
    </row>
    <row r="256" spans="1:11" x14ac:dyDescent="0.25">
      <c r="A256" s="39">
        <v>113365303</v>
      </c>
      <c r="B256" s="39">
        <v>255</v>
      </c>
      <c r="C256" s="39" t="s">
        <v>2297</v>
      </c>
      <c r="D256" s="39" t="s">
        <v>234</v>
      </c>
      <c r="E256" s="39" t="s">
        <v>193</v>
      </c>
      <c r="G256" s="39"/>
      <c r="H256" s="39"/>
      <c r="I256" s="39"/>
      <c r="J256" s="39"/>
      <c r="K256" s="39"/>
    </row>
    <row r="257" spans="1:11" x14ac:dyDescent="0.25">
      <c r="A257" s="39">
        <v>113367003</v>
      </c>
      <c r="B257" s="39">
        <v>256</v>
      </c>
      <c r="C257" s="39" t="s">
        <v>2298</v>
      </c>
      <c r="D257" s="39" t="s">
        <v>234</v>
      </c>
      <c r="E257" s="39" t="s">
        <v>193</v>
      </c>
      <c r="G257" s="39"/>
      <c r="H257" s="39"/>
      <c r="I257" s="39"/>
      <c r="J257" s="39"/>
      <c r="K257" s="39"/>
    </row>
    <row r="258" spans="1:11" x14ac:dyDescent="0.25">
      <c r="A258" s="39">
        <v>113369003</v>
      </c>
      <c r="B258" s="39">
        <v>257</v>
      </c>
      <c r="C258" s="39" t="s">
        <v>2299</v>
      </c>
      <c r="D258" s="39" t="s">
        <v>234</v>
      </c>
      <c r="E258" s="39" t="s">
        <v>193</v>
      </c>
      <c r="G258" s="39"/>
      <c r="H258" s="39"/>
      <c r="I258" s="39"/>
      <c r="J258" s="39"/>
      <c r="K258" s="39"/>
    </row>
    <row r="259" spans="1:11" x14ac:dyDescent="0.25">
      <c r="A259" s="39">
        <v>113380303</v>
      </c>
      <c r="B259" s="39">
        <v>258</v>
      </c>
      <c r="C259" s="39" t="s">
        <v>2300</v>
      </c>
      <c r="D259" s="39" t="s">
        <v>234</v>
      </c>
      <c r="E259" s="39" t="s">
        <v>194</v>
      </c>
      <c r="G259" s="39"/>
      <c r="H259" s="39"/>
      <c r="I259" s="39"/>
      <c r="J259" s="39"/>
      <c r="K259" s="39"/>
    </row>
    <row r="260" spans="1:11" x14ac:dyDescent="0.25">
      <c r="A260" s="39">
        <v>113381303</v>
      </c>
      <c r="B260" s="39">
        <v>259</v>
      </c>
      <c r="C260" s="39" t="s">
        <v>2301</v>
      </c>
      <c r="D260" s="39" t="s">
        <v>234</v>
      </c>
      <c r="E260" s="39" t="s">
        <v>194</v>
      </c>
      <c r="G260" s="39"/>
      <c r="H260" s="39"/>
      <c r="I260" s="39"/>
      <c r="J260" s="39"/>
      <c r="K260" s="39"/>
    </row>
    <row r="261" spans="1:11" x14ac:dyDescent="0.25">
      <c r="A261" s="39">
        <v>113382303</v>
      </c>
      <c r="B261" s="39">
        <v>260</v>
      </c>
      <c r="C261" s="39" t="s">
        <v>2302</v>
      </c>
      <c r="D261" s="39" t="s">
        <v>234</v>
      </c>
      <c r="E261" s="39" t="s">
        <v>194</v>
      </c>
      <c r="G261" s="39"/>
      <c r="H261" s="39"/>
      <c r="I261" s="39"/>
      <c r="J261" s="39"/>
      <c r="K261" s="39"/>
    </row>
    <row r="262" spans="1:11" x14ac:dyDescent="0.25">
      <c r="A262" s="39">
        <v>113384603</v>
      </c>
      <c r="B262" s="39">
        <v>261</v>
      </c>
      <c r="C262" s="39" t="s">
        <v>194</v>
      </c>
      <c r="D262" s="39" t="s">
        <v>234</v>
      </c>
      <c r="E262" s="39" t="s">
        <v>194</v>
      </c>
      <c r="G262" s="39"/>
      <c r="H262" s="39"/>
      <c r="I262" s="39"/>
      <c r="J262" s="39"/>
      <c r="K262" s="39"/>
    </row>
    <row r="263" spans="1:11" x14ac:dyDescent="0.25">
      <c r="A263" s="39">
        <v>113385003</v>
      </c>
      <c r="B263" s="39">
        <v>262</v>
      </c>
      <c r="C263" s="39" t="s">
        <v>2303</v>
      </c>
      <c r="D263" s="39" t="s">
        <v>234</v>
      </c>
      <c r="E263" s="39" t="s">
        <v>194</v>
      </c>
      <c r="G263" s="39"/>
      <c r="H263" s="39"/>
      <c r="I263" s="39"/>
      <c r="J263" s="39"/>
      <c r="K263" s="39"/>
    </row>
    <row r="264" spans="1:11" x14ac:dyDescent="0.25">
      <c r="A264" s="39">
        <v>113385303</v>
      </c>
      <c r="B264" s="39">
        <v>263</v>
      </c>
      <c r="C264" s="39" t="s">
        <v>2304</v>
      </c>
      <c r="D264" s="39" t="s">
        <v>234</v>
      </c>
      <c r="E264" s="39" t="s">
        <v>194</v>
      </c>
      <c r="G264" s="39"/>
      <c r="H264" s="39"/>
      <c r="I264" s="39"/>
      <c r="J264" s="39"/>
      <c r="K264" s="39"/>
    </row>
    <row r="265" spans="1:11" x14ac:dyDescent="0.25">
      <c r="A265" s="39">
        <v>114060503</v>
      </c>
      <c r="B265" s="39">
        <v>264</v>
      </c>
      <c r="C265" s="39" t="s">
        <v>2305</v>
      </c>
      <c r="D265" s="39" t="s">
        <v>235</v>
      </c>
      <c r="E265" s="39" t="s">
        <v>195</v>
      </c>
      <c r="G265" s="39"/>
      <c r="H265" s="39"/>
      <c r="I265" s="39"/>
      <c r="J265" s="39"/>
      <c r="K265" s="39"/>
    </row>
    <row r="266" spans="1:11" x14ac:dyDescent="0.25">
      <c r="A266" s="39">
        <v>114060753</v>
      </c>
      <c r="B266" s="39">
        <v>265</v>
      </c>
      <c r="C266" s="39" t="s">
        <v>2306</v>
      </c>
      <c r="D266" s="39" t="s">
        <v>235</v>
      </c>
      <c r="E266" s="39" t="s">
        <v>195</v>
      </c>
      <c r="G266" s="39"/>
      <c r="H266" s="39"/>
      <c r="I266" s="39"/>
      <c r="J266" s="39"/>
      <c r="K266" s="39"/>
    </row>
    <row r="267" spans="1:11" x14ac:dyDescent="0.25">
      <c r="A267" s="39">
        <v>114060853</v>
      </c>
      <c r="B267" s="39">
        <v>266</v>
      </c>
      <c r="C267" s="39" t="s">
        <v>2307</v>
      </c>
      <c r="D267" s="39" t="s">
        <v>235</v>
      </c>
      <c r="E267" s="39" t="s">
        <v>195</v>
      </c>
      <c r="G267" s="39"/>
      <c r="H267" s="39"/>
      <c r="I267" s="39"/>
      <c r="J267" s="39"/>
      <c r="K267" s="39"/>
    </row>
    <row r="268" spans="1:11" x14ac:dyDescent="0.25">
      <c r="A268" s="39">
        <v>114061103</v>
      </c>
      <c r="B268" s="39">
        <v>267</v>
      </c>
      <c r="C268" s="39" t="s">
        <v>2308</v>
      </c>
      <c r="D268" s="39" t="s">
        <v>235</v>
      </c>
      <c r="E268" s="39" t="s">
        <v>195</v>
      </c>
      <c r="G268" s="39"/>
      <c r="H268" s="39"/>
      <c r="I268" s="39"/>
      <c r="J268" s="39"/>
      <c r="K268" s="39"/>
    </row>
    <row r="269" spans="1:11" x14ac:dyDescent="0.25">
      <c r="A269" s="39">
        <v>114061503</v>
      </c>
      <c r="B269" s="39">
        <v>268</v>
      </c>
      <c r="C269" s="39" t="s">
        <v>2309</v>
      </c>
      <c r="D269" s="39" t="s">
        <v>235</v>
      </c>
      <c r="E269" s="39" t="s">
        <v>195</v>
      </c>
      <c r="G269" s="39"/>
      <c r="H269" s="39"/>
      <c r="I269" s="39"/>
      <c r="J269" s="39"/>
      <c r="K269" s="39"/>
    </row>
    <row r="270" spans="1:11" x14ac:dyDescent="0.25">
      <c r="A270" s="39">
        <v>114062003</v>
      </c>
      <c r="B270" s="39">
        <v>269</v>
      </c>
      <c r="C270" s="39" t="s">
        <v>2310</v>
      </c>
      <c r="D270" s="39" t="s">
        <v>235</v>
      </c>
      <c r="E270" s="39" t="s">
        <v>195</v>
      </c>
      <c r="G270" s="39"/>
      <c r="H270" s="39"/>
      <c r="I270" s="39"/>
      <c r="J270" s="39"/>
      <c r="K270" s="39"/>
    </row>
    <row r="271" spans="1:11" x14ac:dyDescent="0.25">
      <c r="A271" s="39">
        <v>114062503</v>
      </c>
      <c r="B271" s="39">
        <v>270</v>
      </c>
      <c r="C271" s="39" t="s">
        <v>2311</v>
      </c>
      <c r="D271" s="39" t="s">
        <v>235</v>
      </c>
      <c r="E271" s="39" t="s">
        <v>195</v>
      </c>
      <c r="G271" s="39"/>
      <c r="H271" s="39"/>
      <c r="I271" s="39"/>
      <c r="J271" s="39"/>
      <c r="K271" s="39"/>
    </row>
    <row r="272" spans="1:11" x14ac:dyDescent="0.25">
      <c r="A272" s="39">
        <v>114063003</v>
      </c>
      <c r="B272" s="39">
        <v>271</v>
      </c>
      <c r="C272" s="39" t="s">
        <v>2312</v>
      </c>
      <c r="D272" s="39" t="s">
        <v>235</v>
      </c>
      <c r="E272" s="39" t="s">
        <v>195</v>
      </c>
      <c r="G272" s="39"/>
      <c r="H272" s="39"/>
      <c r="I272" s="39"/>
      <c r="J272" s="39"/>
      <c r="K272" s="39"/>
    </row>
    <row r="273" spans="1:11" x14ac:dyDescent="0.25">
      <c r="A273" s="39">
        <v>114063503</v>
      </c>
      <c r="B273" s="39">
        <v>272</v>
      </c>
      <c r="C273" s="39" t="s">
        <v>2313</v>
      </c>
      <c r="D273" s="39" t="s">
        <v>235</v>
      </c>
      <c r="E273" s="39" t="s">
        <v>195</v>
      </c>
      <c r="G273" s="39"/>
      <c r="H273" s="39"/>
      <c r="I273" s="39"/>
      <c r="J273" s="39"/>
      <c r="K273" s="39"/>
    </row>
    <row r="274" spans="1:11" x14ac:dyDescent="0.25">
      <c r="A274" s="39">
        <v>114064003</v>
      </c>
      <c r="B274" s="39">
        <v>273</v>
      </c>
      <c r="C274" s="39" t="s">
        <v>2314</v>
      </c>
      <c r="D274" s="39" t="s">
        <v>235</v>
      </c>
      <c r="E274" s="39" t="s">
        <v>195</v>
      </c>
      <c r="G274" s="39"/>
      <c r="H274" s="39"/>
      <c r="I274" s="39"/>
      <c r="J274" s="39"/>
      <c r="K274" s="39"/>
    </row>
    <row r="275" spans="1:11" x14ac:dyDescent="0.25">
      <c r="A275" s="39">
        <v>114065503</v>
      </c>
      <c r="B275" s="39">
        <v>274</v>
      </c>
      <c r="C275" s="39" t="s">
        <v>2315</v>
      </c>
      <c r="D275" s="39" t="s">
        <v>235</v>
      </c>
      <c r="E275" s="39" t="s">
        <v>195</v>
      </c>
      <c r="G275" s="39"/>
      <c r="H275" s="39"/>
      <c r="I275" s="39"/>
      <c r="J275" s="39"/>
      <c r="K275" s="39"/>
    </row>
    <row r="276" spans="1:11" x14ac:dyDescent="0.25">
      <c r="A276" s="39">
        <v>114066503</v>
      </c>
      <c r="B276" s="39">
        <v>275</v>
      </c>
      <c r="C276" s="39" t="s">
        <v>2316</v>
      </c>
      <c r="D276" s="39" t="s">
        <v>235</v>
      </c>
      <c r="E276" s="39" t="s">
        <v>195</v>
      </c>
      <c r="G276" s="39"/>
      <c r="H276" s="39"/>
      <c r="I276" s="39"/>
      <c r="J276" s="39"/>
      <c r="K276" s="39"/>
    </row>
    <row r="277" spans="1:11" x14ac:dyDescent="0.25">
      <c r="A277" s="39">
        <v>114067002</v>
      </c>
      <c r="B277" s="39">
        <v>276</v>
      </c>
      <c r="C277" s="39" t="s">
        <v>2317</v>
      </c>
      <c r="D277" s="39" t="s">
        <v>235</v>
      </c>
      <c r="E277" s="39" t="s">
        <v>195</v>
      </c>
      <c r="G277" s="39"/>
      <c r="H277" s="39"/>
      <c r="I277" s="39"/>
      <c r="J277" s="39"/>
      <c r="K277" s="39"/>
    </row>
    <row r="278" spans="1:11" x14ac:dyDescent="0.25">
      <c r="A278" s="39">
        <v>114067503</v>
      </c>
      <c r="B278" s="39">
        <v>277</v>
      </c>
      <c r="C278" s="39" t="s">
        <v>2318</v>
      </c>
      <c r="D278" s="39" t="s">
        <v>235</v>
      </c>
      <c r="E278" s="39" t="s">
        <v>195</v>
      </c>
      <c r="G278" s="39"/>
      <c r="H278" s="39"/>
      <c r="I278" s="39"/>
      <c r="J278" s="39"/>
      <c r="K278" s="39"/>
    </row>
    <row r="279" spans="1:11" x14ac:dyDescent="0.25">
      <c r="A279" s="39">
        <v>114068003</v>
      </c>
      <c r="B279" s="39">
        <v>278</v>
      </c>
      <c r="C279" s="39" t="s">
        <v>2319</v>
      </c>
      <c r="D279" s="39" t="s">
        <v>235</v>
      </c>
      <c r="E279" s="39" t="s">
        <v>195</v>
      </c>
      <c r="G279" s="39"/>
      <c r="H279" s="39"/>
      <c r="I279" s="39"/>
      <c r="J279" s="39"/>
      <c r="K279" s="39"/>
    </row>
    <row r="280" spans="1:11" x14ac:dyDescent="0.25">
      <c r="A280" s="39">
        <v>114068103</v>
      </c>
      <c r="B280" s="39">
        <v>279</v>
      </c>
      <c r="C280" s="39" t="s">
        <v>2320</v>
      </c>
      <c r="D280" s="39" t="s">
        <v>235</v>
      </c>
      <c r="E280" s="39" t="s">
        <v>195</v>
      </c>
      <c r="G280" s="39"/>
      <c r="H280" s="39"/>
      <c r="I280" s="39"/>
      <c r="J280" s="39"/>
      <c r="K280" s="39"/>
    </row>
    <row r="281" spans="1:11" x14ac:dyDescent="0.25">
      <c r="A281" s="39">
        <v>114069103</v>
      </c>
      <c r="B281" s="39">
        <v>280</v>
      </c>
      <c r="C281" s="39" t="s">
        <v>2321</v>
      </c>
      <c r="D281" s="39" t="s">
        <v>235</v>
      </c>
      <c r="E281" s="39" t="s">
        <v>195</v>
      </c>
      <c r="G281" s="39"/>
      <c r="H281" s="39"/>
      <c r="I281" s="39"/>
      <c r="J281" s="39"/>
      <c r="K281" s="39"/>
    </row>
    <row r="282" spans="1:11" x14ac:dyDescent="0.25">
      <c r="A282" s="39">
        <v>114069353</v>
      </c>
      <c r="B282" s="39">
        <v>281</v>
      </c>
      <c r="C282" s="39" t="s">
        <v>2322</v>
      </c>
      <c r="D282" s="39" t="s">
        <v>235</v>
      </c>
      <c r="E282" s="39" t="s">
        <v>195</v>
      </c>
      <c r="G282" s="39"/>
      <c r="H282" s="39"/>
      <c r="I282" s="39"/>
      <c r="J282" s="39"/>
      <c r="K282" s="39"/>
    </row>
    <row r="283" spans="1:11" x14ac:dyDescent="0.25">
      <c r="A283" s="39">
        <v>115210503</v>
      </c>
      <c r="B283" s="39">
        <v>282</v>
      </c>
      <c r="C283" s="39" t="s">
        <v>2323</v>
      </c>
      <c r="D283" s="39" t="s">
        <v>234</v>
      </c>
      <c r="E283" s="39" t="s">
        <v>196</v>
      </c>
      <c r="G283" s="39"/>
      <c r="H283" s="39"/>
      <c r="I283" s="39"/>
      <c r="J283" s="39"/>
      <c r="K283" s="39"/>
    </row>
    <row r="284" spans="1:11" x14ac:dyDescent="0.25">
      <c r="A284" s="39">
        <v>115211003</v>
      </c>
      <c r="B284" s="39">
        <v>283</v>
      </c>
      <c r="C284" s="39" t="s">
        <v>2324</v>
      </c>
      <c r="D284" s="39" t="s">
        <v>234</v>
      </c>
      <c r="E284" s="39" t="s">
        <v>196</v>
      </c>
      <c r="G284" s="39"/>
      <c r="H284" s="39"/>
      <c r="I284" s="39"/>
      <c r="J284" s="39"/>
      <c r="K284" s="39"/>
    </row>
    <row r="285" spans="1:11" x14ac:dyDescent="0.25">
      <c r="A285" s="39">
        <v>115211103</v>
      </c>
      <c r="B285" s="39">
        <v>284</v>
      </c>
      <c r="C285" s="39" t="s">
        <v>2325</v>
      </c>
      <c r="D285" s="39" t="s">
        <v>234</v>
      </c>
      <c r="E285" s="39" t="s">
        <v>196</v>
      </c>
      <c r="G285" s="39"/>
      <c r="H285" s="39"/>
      <c r="I285" s="39"/>
      <c r="J285" s="39"/>
      <c r="K285" s="39"/>
    </row>
    <row r="286" spans="1:11" x14ac:dyDescent="0.25">
      <c r="A286" s="39">
        <v>115211603</v>
      </c>
      <c r="B286" s="39">
        <v>285</v>
      </c>
      <c r="C286" s="39" t="s">
        <v>2326</v>
      </c>
      <c r="D286" s="39" t="s">
        <v>234</v>
      </c>
      <c r="E286" s="39" t="s">
        <v>196</v>
      </c>
      <c r="G286" s="39"/>
      <c r="H286" s="39"/>
      <c r="I286" s="39"/>
      <c r="J286" s="39"/>
      <c r="K286" s="39"/>
    </row>
    <row r="287" spans="1:11" x14ac:dyDescent="0.25">
      <c r="A287" s="39">
        <v>115212503</v>
      </c>
      <c r="B287" s="39">
        <v>286</v>
      </c>
      <c r="C287" s="39" t="s">
        <v>2327</v>
      </c>
      <c r="D287" s="39" t="s">
        <v>234</v>
      </c>
      <c r="E287" s="39" t="s">
        <v>196</v>
      </c>
      <c r="G287" s="39"/>
      <c r="H287" s="39"/>
      <c r="I287" s="39"/>
      <c r="J287" s="39"/>
      <c r="K287" s="39"/>
    </row>
    <row r="288" spans="1:11" x14ac:dyDescent="0.25">
      <c r="A288" s="39">
        <v>115216503</v>
      </c>
      <c r="B288" s="39">
        <v>287</v>
      </c>
      <c r="C288" s="39" t="s">
        <v>2328</v>
      </c>
      <c r="D288" s="39" t="s">
        <v>234</v>
      </c>
      <c r="E288" s="39" t="s">
        <v>196</v>
      </c>
      <c r="G288" s="39"/>
      <c r="H288" s="39"/>
      <c r="I288" s="39"/>
      <c r="J288" s="39"/>
      <c r="K288" s="39"/>
    </row>
    <row r="289" spans="1:11" x14ac:dyDescent="0.25">
      <c r="A289" s="39">
        <v>115218003</v>
      </c>
      <c r="B289" s="39">
        <v>288</v>
      </c>
      <c r="C289" s="39" t="s">
        <v>2329</v>
      </c>
      <c r="D289" s="39" t="s">
        <v>234</v>
      </c>
      <c r="E289" s="39" t="s">
        <v>196</v>
      </c>
      <c r="G289" s="39"/>
      <c r="H289" s="39"/>
      <c r="I289" s="39"/>
      <c r="J289" s="39"/>
      <c r="K289" s="39"/>
    </row>
    <row r="290" spans="1:11" x14ac:dyDescent="0.25">
      <c r="A290" s="39">
        <v>115218303</v>
      </c>
      <c r="B290" s="39">
        <v>289</v>
      </c>
      <c r="C290" s="39" t="s">
        <v>2330</v>
      </c>
      <c r="D290" s="39" t="s">
        <v>234</v>
      </c>
      <c r="E290" s="39" t="s">
        <v>196</v>
      </c>
      <c r="G290" s="39"/>
      <c r="H290" s="39"/>
      <c r="I290" s="39"/>
      <c r="J290" s="39"/>
      <c r="K290" s="39"/>
    </row>
    <row r="291" spans="1:11" x14ac:dyDescent="0.25">
      <c r="A291" s="39">
        <v>115219002</v>
      </c>
      <c r="B291" s="39">
        <v>290</v>
      </c>
      <c r="C291" s="39" t="s">
        <v>2331</v>
      </c>
      <c r="D291" s="39" t="s">
        <v>234</v>
      </c>
      <c r="E291" s="39" t="s">
        <v>196</v>
      </c>
      <c r="G291" s="39"/>
      <c r="H291" s="39"/>
      <c r="I291" s="39"/>
      <c r="J291" s="39"/>
      <c r="K291" s="39"/>
    </row>
    <row r="292" spans="1:11" x14ac:dyDescent="0.25">
      <c r="A292" s="39">
        <v>115221402</v>
      </c>
      <c r="B292" s="39">
        <v>291</v>
      </c>
      <c r="C292" s="39" t="s">
        <v>2332</v>
      </c>
      <c r="D292" s="39" t="s">
        <v>234</v>
      </c>
      <c r="E292" s="39" t="s">
        <v>197</v>
      </c>
      <c r="G292" s="39"/>
      <c r="H292" s="39"/>
      <c r="I292" s="39"/>
      <c r="J292" s="39"/>
      <c r="K292" s="39"/>
    </row>
    <row r="293" spans="1:11" x14ac:dyDescent="0.25">
      <c r="A293" s="39">
        <v>115221753</v>
      </c>
      <c r="B293" s="39">
        <v>292</v>
      </c>
      <c r="C293" s="39" t="s">
        <v>2333</v>
      </c>
      <c r="D293" s="39" t="s">
        <v>234</v>
      </c>
      <c r="E293" s="39" t="s">
        <v>197</v>
      </c>
      <c r="G293" s="39"/>
      <c r="H293" s="39"/>
      <c r="I293" s="39"/>
      <c r="J293" s="39"/>
      <c r="K293" s="39"/>
    </row>
    <row r="294" spans="1:11" x14ac:dyDescent="0.25">
      <c r="A294" s="39">
        <v>115222504</v>
      </c>
      <c r="B294" s="39">
        <v>293</v>
      </c>
      <c r="C294" s="39" t="s">
        <v>2334</v>
      </c>
      <c r="D294" s="39" t="s">
        <v>234</v>
      </c>
      <c r="E294" s="39" t="s">
        <v>197</v>
      </c>
      <c r="G294" s="39"/>
      <c r="H294" s="39"/>
      <c r="I294" s="39"/>
      <c r="J294" s="39"/>
      <c r="K294" s="39"/>
    </row>
    <row r="295" spans="1:11" x14ac:dyDescent="0.25">
      <c r="A295" s="39">
        <v>115222752</v>
      </c>
      <c r="B295" s="39">
        <v>294</v>
      </c>
      <c r="C295" s="39" t="s">
        <v>2335</v>
      </c>
      <c r="D295" s="39" t="s">
        <v>234</v>
      </c>
      <c r="E295" s="39" t="s">
        <v>197</v>
      </c>
      <c r="G295" s="39"/>
      <c r="H295" s="39"/>
      <c r="I295" s="39"/>
      <c r="J295" s="39"/>
      <c r="K295" s="39"/>
    </row>
    <row r="296" spans="1:11" x14ac:dyDescent="0.25">
      <c r="A296" s="39">
        <v>115224003</v>
      </c>
      <c r="B296" s="39">
        <v>295</v>
      </c>
      <c r="C296" s="39" t="s">
        <v>2336</v>
      </c>
      <c r="D296" s="39" t="s">
        <v>234</v>
      </c>
      <c r="E296" s="39" t="s">
        <v>197</v>
      </c>
      <c r="G296" s="39"/>
      <c r="H296" s="39"/>
      <c r="I296" s="39"/>
      <c r="J296" s="39"/>
      <c r="K296" s="39"/>
    </row>
    <row r="297" spans="1:11" x14ac:dyDescent="0.25">
      <c r="A297" s="39">
        <v>115226003</v>
      </c>
      <c r="B297" s="39">
        <v>296</v>
      </c>
      <c r="C297" s="39" t="s">
        <v>2337</v>
      </c>
      <c r="D297" s="39" t="s">
        <v>234</v>
      </c>
      <c r="E297" s="39" t="s">
        <v>197</v>
      </c>
      <c r="G297" s="39"/>
      <c r="H297" s="39"/>
      <c r="I297" s="39"/>
      <c r="J297" s="39"/>
      <c r="K297" s="39"/>
    </row>
    <row r="298" spans="1:11" x14ac:dyDescent="0.25">
      <c r="A298" s="39">
        <v>115226103</v>
      </c>
      <c r="B298" s="39">
        <v>297</v>
      </c>
      <c r="C298" s="39" t="s">
        <v>2338</v>
      </c>
      <c r="D298" s="39" t="s">
        <v>234</v>
      </c>
      <c r="E298" s="39" t="s">
        <v>197</v>
      </c>
      <c r="G298" s="39"/>
      <c r="H298" s="39"/>
      <c r="I298" s="39"/>
      <c r="J298" s="39"/>
      <c r="K298" s="39"/>
    </row>
    <row r="299" spans="1:11" x14ac:dyDescent="0.25">
      <c r="A299" s="39">
        <v>115228003</v>
      </c>
      <c r="B299" s="39">
        <v>298</v>
      </c>
      <c r="C299" s="39" t="s">
        <v>2339</v>
      </c>
      <c r="D299" s="39" t="s">
        <v>234</v>
      </c>
      <c r="E299" s="39" t="s">
        <v>197</v>
      </c>
      <c r="G299" s="39"/>
      <c r="H299" s="39"/>
      <c r="I299" s="39"/>
      <c r="J299" s="39"/>
      <c r="K299" s="39"/>
    </row>
    <row r="300" spans="1:11" x14ac:dyDescent="0.25">
      <c r="A300" s="39">
        <v>115228303</v>
      </c>
      <c r="B300" s="39">
        <v>299</v>
      </c>
      <c r="C300" s="39" t="s">
        <v>2340</v>
      </c>
      <c r="D300" s="39" t="s">
        <v>234</v>
      </c>
      <c r="E300" s="39" t="s">
        <v>197</v>
      </c>
      <c r="G300" s="39"/>
      <c r="H300" s="39"/>
      <c r="I300" s="39"/>
      <c r="J300" s="39"/>
      <c r="K300" s="39"/>
    </row>
    <row r="301" spans="1:11" x14ac:dyDescent="0.25">
      <c r="A301" s="39">
        <v>115229003</v>
      </c>
      <c r="B301" s="39">
        <v>300</v>
      </c>
      <c r="C301" s="39" t="s">
        <v>2341</v>
      </c>
      <c r="D301" s="39" t="s">
        <v>234</v>
      </c>
      <c r="E301" s="39" t="s">
        <v>197</v>
      </c>
      <c r="G301" s="39"/>
      <c r="H301" s="39"/>
      <c r="I301" s="39"/>
      <c r="J301" s="39"/>
      <c r="K301" s="39"/>
    </row>
    <row r="302" spans="1:11" x14ac:dyDescent="0.25">
      <c r="A302" s="39">
        <v>115503004</v>
      </c>
      <c r="B302" s="39">
        <v>301</v>
      </c>
      <c r="C302" s="39" t="s">
        <v>2342</v>
      </c>
      <c r="D302" s="39" t="s">
        <v>234</v>
      </c>
      <c r="E302" s="39" t="s">
        <v>198</v>
      </c>
      <c r="G302" s="39"/>
      <c r="H302" s="39"/>
      <c r="I302" s="39"/>
      <c r="J302" s="39"/>
      <c r="K302" s="39"/>
    </row>
    <row r="303" spans="1:11" x14ac:dyDescent="0.25">
      <c r="A303" s="39">
        <v>115504003</v>
      </c>
      <c r="B303" s="39">
        <v>302</v>
      </c>
      <c r="C303" s="39" t="s">
        <v>2343</v>
      </c>
      <c r="D303" s="39" t="s">
        <v>234</v>
      </c>
      <c r="E303" s="39" t="s">
        <v>198</v>
      </c>
      <c r="G303" s="39"/>
      <c r="H303" s="39"/>
      <c r="I303" s="39"/>
      <c r="J303" s="39"/>
      <c r="K303" s="39"/>
    </row>
    <row r="304" spans="1:11" x14ac:dyDescent="0.25">
      <c r="A304" s="39">
        <v>115506003</v>
      </c>
      <c r="B304" s="39">
        <v>303</v>
      </c>
      <c r="C304" s="39" t="s">
        <v>2344</v>
      </c>
      <c r="D304" s="39" t="s">
        <v>234</v>
      </c>
      <c r="E304" s="39" t="s">
        <v>198</v>
      </c>
      <c r="G304" s="39"/>
      <c r="H304" s="39"/>
      <c r="I304" s="39"/>
      <c r="J304" s="39"/>
      <c r="K304" s="39"/>
    </row>
    <row r="305" spans="1:11" x14ac:dyDescent="0.25">
      <c r="A305" s="39">
        <v>115508003</v>
      </c>
      <c r="B305" s="39">
        <v>304</v>
      </c>
      <c r="C305" s="39" t="s">
        <v>2345</v>
      </c>
      <c r="D305" s="39" t="s">
        <v>234</v>
      </c>
      <c r="E305" s="39" t="s">
        <v>198</v>
      </c>
      <c r="G305" s="39"/>
      <c r="H305" s="39"/>
      <c r="I305" s="39"/>
      <c r="J305" s="39"/>
      <c r="K305" s="39"/>
    </row>
    <row r="306" spans="1:11" x14ac:dyDescent="0.25">
      <c r="A306" s="39">
        <v>115674603</v>
      </c>
      <c r="B306" s="39">
        <v>305</v>
      </c>
      <c r="C306" s="39" t="s">
        <v>2346</v>
      </c>
      <c r="D306" s="39" t="s">
        <v>234</v>
      </c>
      <c r="E306" s="39" t="s">
        <v>192</v>
      </c>
      <c r="G306" s="39"/>
      <c r="H306" s="39"/>
      <c r="I306" s="39"/>
      <c r="J306" s="39"/>
      <c r="K306" s="39"/>
    </row>
    <row r="307" spans="1:11" x14ac:dyDescent="0.25">
      <c r="A307" s="39">
        <v>116191004</v>
      </c>
      <c r="B307" s="39">
        <v>306</v>
      </c>
      <c r="C307" s="39" t="s">
        <v>2347</v>
      </c>
      <c r="D307" s="39" t="s">
        <v>236</v>
      </c>
      <c r="E307" s="39" t="s">
        <v>199</v>
      </c>
      <c r="G307" s="39"/>
      <c r="H307" s="39"/>
      <c r="I307" s="39"/>
      <c r="J307" s="39"/>
      <c r="K307" s="39"/>
    </row>
    <row r="308" spans="1:11" x14ac:dyDescent="0.25">
      <c r="A308" s="39">
        <v>116191103</v>
      </c>
      <c r="B308" s="39">
        <v>307</v>
      </c>
      <c r="C308" s="39" t="s">
        <v>2348</v>
      </c>
      <c r="D308" s="39" t="s">
        <v>236</v>
      </c>
      <c r="E308" s="39" t="s">
        <v>199</v>
      </c>
      <c r="G308" s="39"/>
      <c r="H308" s="39"/>
      <c r="I308" s="39"/>
      <c r="J308" s="39"/>
      <c r="K308" s="39"/>
    </row>
    <row r="309" spans="1:11" x14ac:dyDescent="0.25">
      <c r="A309" s="39">
        <v>116191203</v>
      </c>
      <c r="B309" s="39">
        <v>308</v>
      </c>
      <c r="C309" s="39" t="s">
        <v>2349</v>
      </c>
      <c r="D309" s="39" t="s">
        <v>236</v>
      </c>
      <c r="E309" s="39" t="s">
        <v>199</v>
      </c>
      <c r="G309" s="39"/>
      <c r="H309" s="39"/>
      <c r="I309" s="39"/>
      <c r="J309" s="39"/>
      <c r="K309" s="39"/>
    </row>
    <row r="310" spans="1:11" x14ac:dyDescent="0.25">
      <c r="A310" s="39">
        <v>116191503</v>
      </c>
      <c r="B310" s="39">
        <v>309</v>
      </c>
      <c r="C310" s="39" t="s">
        <v>2350</v>
      </c>
      <c r="D310" s="39" t="s">
        <v>236</v>
      </c>
      <c r="E310" s="39" t="s">
        <v>199</v>
      </c>
      <c r="G310" s="39"/>
      <c r="H310" s="39"/>
      <c r="I310" s="39"/>
      <c r="J310" s="39"/>
      <c r="K310" s="39"/>
    </row>
    <row r="311" spans="1:11" x14ac:dyDescent="0.25">
      <c r="A311" s="39">
        <v>116195004</v>
      </c>
      <c r="B311" s="39">
        <v>310</v>
      </c>
      <c r="C311" s="39" t="s">
        <v>2351</v>
      </c>
      <c r="D311" s="39" t="s">
        <v>236</v>
      </c>
      <c r="E311" s="39" t="s">
        <v>199</v>
      </c>
      <c r="G311" s="39"/>
      <c r="H311" s="39"/>
      <c r="I311" s="39"/>
      <c r="J311" s="39"/>
      <c r="K311" s="39"/>
    </row>
    <row r="312" spans="1:11" x14ac:dyDescent="0.25">
      <c r="A312" s="39">
        <v>116197503</v>
      </c>
      <c r="B312" s="39">
        <v>311</v>
      </c>
      <c r="C312" s="39" t="s">
        <v>2352</v>
      </c>
      <c r="D312" s="39" t="s">
        <v>236</v>
      </c>
      <c r="E312" s="39" t="s">
        <v>199</v>
      </c>
      <c r="G312" s="39"/>
      <c r="H312" s="39"/>
      <c r="I312" s="39"/>
      <c r="J312" s="39"/>
      <c r="K312" s="39"/>
    </row>
    <row r="313" spans="1:11" x14ac:dyDescent="0.25">
      <c r="A313" s="39">
        <v>116471803</v>
      </c>
      <c r="B313" s="39">
        <v>312</v>
      </c>
      <c r="C313" s="39" t="s">
        <v>2353</v>
      </c>
      <c r="D313" s="39" t="s">
        <v>236</v>
      </c>
      <c r="E313" s="39" t="s">
        <v>200</v>
      </c>
      <c r="G313" s="39"/>
      <c r="H313" s="39"/>
      <c r="I313" s="39"/>
      <c r="J313" s="39"/>
      <c r="K313" s="39"/>
    </row>
    <row r="314" spans="1:11" x14ac:dyDescent="0.25">
      <c r="A314" s="39">
        <v>116493503</v>
      </c>
      <c r="B314" s="39">
        <v>313</v>
      </c>
      <c r="C314" s="39" t="s">
        <v>2354</v>
      </c>
      <c r="D314" s="39" t="s">
        <v>236</v>
      </c>
      <c r="E314" s="39" t="s">
        <v>201</v>
      </c>
      <c r="G314" s="39"/>
      <c r="H314" s="39"/>
      <c r="I314" s="39"/>
      <c r="J314" s="39"/>
      <c r="K314" s="39"/>
    </row>
    <row r="315" spans="1:11" x14ac:dyDescent="0.25">
      <c r="A315" s="39">
        <v>116495003</v>
      </c>
      <c r="B315" s="39">
        <v>314</v>
      </c>
      <c r="C315" s="39" t="s">
        <v>2355</v>
      </c>
      <c r="D315" s="39" t="s">
        <v>236</v>
      </c>
      <c r="E315" s="39" t="s">
        <v>201</v>
      </c>
      <c r="G315" s="39"/>
      <c r="H315" s="39"/>
      <c r="I315" s="39"/>
      <c r="J315" s="39"/>
      <c r="K315" s="39"/>
    </row>
    <row r="316" spans="1:11" x14ac:dyDescent="0.25">
      <c r="A316" s="39">
        <v>116495103</v>
      </c>
      <c r="B316" s="39">
        <v>315</v>
      </c>
      <c r="C316" s="39" t="s">
        <v>2356</v>
      </c>
      <c r="D316" s="39" t="s">
        <v>236</v>
      </c>
      <c r="E316" s="39" t="s">
        <v>201</v>
      </c>
      <c r="G316" s="39"/>
      <c r="H316" s="39"/>
      <c r="I316" s="39"/>
      <c r="J316" s="39"/>
      <c r="K316" s="39"/>
    </row>
    <row r="317" spans="1:11" x14ac:dyDescent="0.25">
      <c r="A317" s="39">
        <v>116496503</v>
      </c>
      <c r="B317" s="39">
        <v>316</v>
      </c>
      <c r="C317" s="39" t="s">
        <v>2357</v>
      </c>
      <c r="D317" s="39" t="s">
        <v>236</v>
      </c>
      <c r="E317" s="39" t="s">
        <v>201</v>
      </c>
      <c r="G317" s="39"/>
      <c r="H317" s="39"/>
      <c r="I317" s="39"/>
      <c r="J317" s="39"/>
      <c r="K317" s="39"/>
    </row>
    <row r="318" spans="1:11" x14ac:dyDescent="0.25">
      <c r="A318" s="39">
        <v>116496603</v>
      </c>
      <c r="B318" s="39">
        <v>317</v>
      </c>
      <c r="C318" s="39" t="s">
        <v>2358</v>
      </c>
      <c r="D318" s="39" t="s">
        <v>236</v>
      </c>
      <c r="E318" s="39" t="s">
        <v>201</v>
      </c>
      <c r="G318" s="39"/>
      <c r="H318" s="39"/>
      <c r="I318" s="39"/>
      <c r="J318" s="39"/>
      <c r="K318" s="39"/>
    </row>
    <row r="319" spans="1:11" x14ac:dyDescent="0.25">
      <c r="A319" s="39">
        <v>116498003</v>
      </c>
      <c r="B319" s="39">
        <v>318</v>
      </c>
      <c r="C319" s="39" t="s">
        <v>2359</v>
      </c>
      <c r="D319" s="39" t="s">
        <v>236</v>
      </c>
      <c r="E319" s="39" t="s">
        <v>201</v>
      </c>
      <c r="G319" s="39"/>
      <c r="H319" s="39"/>
      <c r="I319" s="39"/>
      <c r="J319" s="39"/>
      <c r="K319" s="39"/>
    </row>
    <row r="320" spans="1:11" x14ac:dyDescent="0.25">
      <c r="A320" s="39">
        <v>116555003</v>
      </c>
      <c r="B320" s="39">
        <v>319</v>
      </c>
      <c r="C320" s="39" t="s">
        <v>2360</v>
      </c>
      <c r="D320" s="39" t="s">
        <v>232</v>
      </c>
      <c r="E320" s="39" t="s">
        <v>202</v>
      </c>
      <c r="G320" s="39"/>
      <c r="H320" s="39"/>
      <c r="I320" s="39"/>
      <c r="J320" s="39"/>
      <c r="K320" s="39"/>
    </row>
    <row r="321" spans="1:11" x14ac:dyDescent="0.25">
      <c r="A321" s="39">
        <v>116557103</v>
      </c>
      <c r="B321" s="39">
        <v>320</v>
      </c>
      <c r="C321" s="39" t="s">
        <v>2361</v>
      </c>
      <c r="D321" s="39" t="s">
        <v>232</v>
      </c>
      <c r="E321" s="39" t="s">
        <v>202</v>
      </c>
      <c r="G321" s="39"/>
      <c r="H321" s="39"/>
      <c r="I321" s="39"/>
      <c r="J321" s="39"/>
      <c r="K321" s="39"/>
    </row>
    <row r="322" spans="1:11" x14ac:dyDescent="0.25">
      <c r="A322" s="39">
        <v>116604003</v>
      </c>
      <c r="B322" s="39">
        <v>321</v>
      </c>
      <c r="C322" s="39" t="s">
        <v>2362</v>
      </c>
      <c r="D322" s="39" t="s">
        <v>232</v>
      </c>
      <c r="E322" s="39" t="s">
        <v>203</v>
      </c>
      <c r="G322" s="39"/>
      <c r="H322" s="39"/>
      <c r="I322" s="39"/>
      <c r="J322" s="39"/>
      <c r="K322" s="39"/>
    </row>
    <row r="323" spans="1:11" x14ac:dyDescent="0.25">
      <c r="A323" s="39">
        <v>116605003</v>
      </c>
      <c r="B323" s="39">
        <v>322</v>
      </c>
      <c r="C323" s="39" t="s">
        <v>2363</v>
      </c>
      <c r="D323" s="39" t="s">
        <v>232</v>
      </c>
      <c r="E323" s="39" t="s">
        <v>203</v>
      </c>
      <c r="G323" s="39"/>
      <c r="H323" s="39"/>
      <c r="I323" s="39"/>
      <c r="J323" s="39"/>
      <c r="K323" s="39"/>
    </row>
    <row r="324" spans="1:11" x14ac:dyDescent="0.25">
      <c r="A324" s="39">
        <v>117080503</v>
      </c>
      <c r="B324" s="39">
        <v>323</v>
      </c>
      <c r="C324" s="39" t="s">
        <v>2364</v>
      </c>
      <c r="D324" s="39" t="s">
        <v>236</v>
      </c>
      <c r="E324" s="39" t="s">
        <v>204</v>
      </c>
      <c r="G324" s="39"/>
      <c r="H324" s="39"/>
      <c r="I324" s="39"/>
      <c r="J324" s="39"/>
      <c r="K324" s="39"/>
    </row>
    <row r="325" spans="1:11" x14ac:dyDescent="0.25">
      <c r="A325" s="39">
        <v>117081003</v>
      </c>
      <c r="B325" s="39">
        <v>324</v>
      </c>
      <c r="C325" s="39" t="s">
        <v>2365</v>
      </c>
      <c r="D325" s="39" t="s">
        <v>236</v>
      </c>
      <c r="E325" s="39" t="s">
        <v>204</v>
      </c>
      <c r="G325" s="39"/>
      <c r="H325" s="39"/>
      <c r="I325" s="39"/>
      <c r="J325" s="39"/>
      <c r="K325" s="39"/>
    </row>
    <row r="326" spans="1:11" x14ac:dyDescent="0.25">
      <c r="A326" s="39">
        <v>117083004</v>
      </c>
      <c r="B326" s="39">
        <v>325</v>
      </c>
      <c r="C326" s="39" t="s">
        <v>2366</v>
      </c>
      <c r="D326" s="39" t="s">
        <v>236</v>
      </c>
      <c r="E326" s="39" t="s">
        <v>204</v>
      </c>
      <c r="G326" s="39"/>
      <c r="H326" s="39"/>
      <c r="I326" s="39"/>
      <c r="J326" s="39"/>
      <c r="K326" s="39"/>
    </row>
    <row r="327" spans="1:11" x14ac:dyDescent="0.25">
      <c r="A327" s="39">
        <v>117086003</v>
      </c>
      <c r="B327" s="39">
        <v>326</v>
      </c>
      <c r="C327" s="39" t="s">
        <v>2367</v>
      </c>
      <c r="D327" s="39" t="s">
        <v>236</v>
      </c>
      <c r="E327" s="39" t="s">
        <v>204</v>
      </c>
      <c r="G327" s="39"/>
      <c r="H327" s="39"/>
      <c r="I327" s="39"/>
      <c r="J327" s="39"/>
      <c r="K327" s="39"/>
    </row>
    <row r="328" spans="1:11" x14ac:dyDescent="0.25">
      <c r="A328" s="39">
        <v>117086503</v>
      </c>
      <c r="B328" s="39">
        <v>327</v>
      </c>
      <c r="C328" s="39" t="s">
        <v>2368</v>
      </c>
      <c r="D328" s="39" t="s">
        <v>236</v>
      </c>
      <c r="E328" s="39" t="s">
        <v>204</v>
      </c>
      <c r="G328" s="39"/>
      <c r="H328" s="39"/>
      <c r="I328" s="39"/>
      <c r="J328" s="39"/>
      <c r="K328" s="39"/>
    </row>
    <row r="329" spans="1:11" x14ac:dyDescent="0.25">
      <c r="A329" s="39">
        <v>117086653</v>
      </c>
      <c r="B329" s="39">
        <v>328</v>
      </c>
      <c r="C329" s="39" t="s">
        <v>2369</v>
      </c>
      <c r="D329" s="39" t="s">
        <v>236</v>
      </c>
      <c r="E329" s="39" t="s">
        <v>204</v>
      </c>
      <c r="G329" s="39"/>
      <c r="H329" s="39"/>
      <c r="I329" s="39"/>
      <c r="J329" s="39"/>
      <c r="K329" s="39"/>
    </row>
    <row r="330" spans="1:11" x14ac:dyDescent="0.25">
      <c r="A330" s="39">
        <v>117089003</v>
      </c>
      <c r="B330" s="39">
        <v>329</v>
      </c>
      <c r="C330" s="39" t="s">
        <v>2370</v>
      </c>
      <c r="D330" s="39" t="s">
        <v>236</v>
      </c>
      <c r="E330" s="39" t="s">
        <v>204</v>
      </c>
      <c r="G330" s="39"/>
      <c r="H330" s="39"/>
      <c r="I330" s="39"/>
      <c r="J330" s="39"/>
      <c r="K330" s="39"/>
    </row>
    <row r="331" spans="1:11" x14ac:dyDescent="0.25">
      <c r="A331" s="39">
        <v>117412003</v>
      </c>
      <c r="B331" s="39">
        <v>330</v>
      </c>
      <c r="C331" s="39" t="s">
        <v>2371</v>
      </c>
      <c r="D331" s="39" t="s">
        <v>232</v>
      </c>
      <c r="E331" s="39" t="s">
        <v>205</v>
      </c>
      <c r="G331" s="39"/>
      <c r="H331" s="39"/>
      <c r="I331" s="39"/>
      <c r="J331" s="39"/>
      <c r="K331" s="39"/>
    </row>
    <row r="332" spans="1:11" x14ac:dyDescent="0.25">
      <c r="A332" s="39">
        <v>117414003</v>
      </c>
      <c r="B332" s="39">
        <v>331</v>
      </c>
      <c r="C332" s="39" t="s">
        <v>2372</v>
      </c>
      <c r="D332" s="39" t="s">
        <v>232</v>
      </c>
      <c r="E332" s="39" t="s">
        <v>205</v>
      </c>
      <c r="G332" s="39"/>
      <c r="H332" s="39"/>
      <c r="I332" s="39"/>
      <c r="J332" s="39"/>
      <c r="K332" s="39"/>
    </row>
    <row r="333" spans="1:11" x14ac:dyDescent="0.25">
      <c r="A333" s="39">
        <v>117414203</v>
      </c>
      <c r="B333" s="39">
        <v>332</v>
      </c>
      <c r="C333" s="39" t="s">
        <v>2373</v>
      </c>
      <c r="D333" s="39" t="s">
        <v>232</v>
      </c>
      <c r="E333" s="39" t="s">
        <v>205</v>
      </c>
      <c r="G333" s="39"/>
      <c r="H333" s="39"/>
      <c r="I333" s="39"/>
      <c r="J333" s="39"/>
      <c r="K333" s="39"/>
    </row>
    <row r="334" spans="1:11" x14ac:dyDescent="0.25">
      <c r="A334" s="39">
        <v>117415004</v>
      </c>
      <c r="B334" s="39">
        <v>333</v>
      </c>
      <c r="C334" s="39" t="s">
        <v>2374</v>
      </c>
      <c r="D334" s="39" t="s">
        <v>232</v>
      </c>
      <c r="E334" s="39" t="s">
        <v>205</v>
      </c>
      <c r="G334" s="39"/>
      <c r="H334" s="39"/>
      <c r="I334" s="39"/>
      <c r="J334" s="39"/>
      <c r="K334" s="39"/>
    </row>
    <row r="335" spans="1:11" x14ac:dyDescent="0.25">
      <c r="A335" s="39">
        <v>117415103</v>
      </c>
      <c r="B335" s="39">
        <v>334</v>
      </c>
      <c r="C335" s="39" t="s">
        <v>2375</v>
      </c>
      <c r="D335" s="39" t="s">
        <v>232</v>
      </c>
      <c r="E335" s="39" t="s">
        <v>205</v>
      </c>
      <c r="G335" s="39"/>
      <c r="H335" s="39"/>
      <c r="I335" s="39"/>
      <c r="J335" s="39"/>
      <c r="K335" s="39"/>
    </row>
    <row r="336" spans="1:11" x14ac:dyDescent="0.25">
      <c r="A336" s="39">
        <v>117415303</v>
      </c>
      <c r="B336" s="39">
        <v>335</v>
      </c>
      <c r="C336" s="39" t="s">
        <v>2376</v>
      </c>
      <c r="D336" s="39" t="s">
        <v>232</v>
      </c>
      <c r="E336" s="39" t="s">
        <v>205</v>
      </c>
      <c r="G336" s="39"/>
      <c r="H336" s="39"/>
      <c r="I336" s="39"/>
      <c r="J336" s="39"/>
      <c r="K336" s="39"/>
    </row>
    <row r="337" spans="1:11" x14ac:dyDescent="0.25">
      <c r="A337" s="39">
        <v>117416103</v>
      </c>
      <c r="B337" s="39">
        <v>336</v>
      </c>
      <c r="C337" s="39" t="s">
        <v>2377</v>
      </c>
      <c r="D337" s="39" t="s">
        <v>232</v>
      </c>
      <c r="E337" s="39" t="s">
        <v>205</v>
      </c>
      <c r="G337" s="39"/>
      <c r="H337" s="39"/>
      <c r="I337" s="39"/>
      <c r="J337" s="39"/>
      <c r="K337" s="39"/>
    </row>
    <row r="338" spans="1:11" x14ac:dyDescent="0.25">
      <c r="A338" s="39">
        <v>117417202</v>
      </c>
      <c r="B338" s="39">
        <v>337</v>
      </c>
      <c r="C338" s="39" t="s">
        <v>2378</v>
      </c>
      <c r="D338" s="39" t="s">
        <v>232</v>
      </c>
      <c r="E338" s="39" t="s">
        <v>205</v>
      </c>
      <c r="G338" s="39"/>
      <c r="H338" s="39"/>
      <c r="I338" s="39"/>
      <c r="J338" s="39"/>
      <c r="K338" s="39"/>
    </row>
    <row r="339" spans="1:11" x14ac:dyDescent="0.25">
      <c r="A339" s="39">
        <v>117576303</v>
      </c>
      <c r="B339" s="39">
        <v>338</v>
      </c>
      <c r="C339" s="39" t="s">
        <v>2379</v>
      </c>
      <c r="D339" s="39" t="s">
        <v>236</v>
      </c>
      <c r="E339" s="39" t="s">
        <v>206</v>
      </c>
      <c r="G339" s="39"/>
      <c r="H339" s="39"/>
      <c r="I339" s="39"/>
      <c r="J339" s="39"/>
      <c r="K339" s="39"/>
    </row>
    <row r="340" spans="1:11" x14ac:dyDescent="0.25">
      <c r="A340" s="39">
        <v>117596003</v>
      </c>
      <c r="B340" s="39">
        <v>339</v>
      </c>
      <c r="C340" s="39" t="s">
        <v>2380</v>
      </c>
      <c r="D340" s="39" t="s">
        <v>232</v>
      </c>
      <c r="E340" s="39" t="s">
        <v>207</v>
      </c>
      <c r="G340" s="39"/>
      <c r="H340" s="39"/>
      <c r="I340" s="39"/>
      <c r="J340" s="39"/>
      <c r="K340" s="39"/>
    </row>
    <row r="341" spans="1:11" x14ac:dyDescent="0.25">
      <c r="A341" s="39">
        <v>117597003</v>
      </c>
      <c r="B341" s="39">
        <v>340</v>
      </c>
      <c r="C341" s="39" t="s">
        <v>2381</v>
      </c>
      <c r="D341" s="39" t="s">
        <v>232</v>
      </c>
      <c r="E341" s="39" t="s">
        <v>207</v>
      </c>
      <c r="G341" s="39"/>
      <c r="H341" s="39"/>
      <c r="I341" s="39"/>
      <c r="J341" s="39"/>
      <c r="K341" s="39"/>
    </row>
    <row r="342" spans="1:11" x14ac:dyDescent="0.25">
      <c r="A342" s="39">
        <v>117598503</v>
      </c>
      <c r="B342" s="39">
        <v>341</v>
      </c>
      <c r="C342" s="39" t="s">
        <v>2382</v>
      </c>
      <c r="D342" s="39" t="s">
        <v>232</v>
      </c>
      <c r="E342" s="39" t="s">
        <v>207</v>
      </c>
      <c r="G342" s="39"/>
      <c r="H342" s="39"/>
      <c r="I342" s="39"/>
      <c r="J342" s="39"/>
      <c r="K342" s="39"/>
    </row>
    <row r="343" spans="1:11" x14ac:dyDescent="0.25">
      <c r="A343" s="39">
        <v>118401403</v>
      </c>
      <c r="B343" s="39">
        <v>342</v>
      </c>
      <c r="C343" s="39" t="s">
        <v>2383</v>
      </c>
      <c r="D343" s="39" t="s">
        <v>236</v>
      </c>
      <c r="E343" s="39" t="s">
        <v>208</v>
      </c>
      <c r="G343" s="39"/>
      <c r="H343" s="39"/>
      <c r="I343" s="39"/>
      <c r="J343" s="39"/>
      <c r="K343" s="39"/>
    </row>
    <row r="344" spans="1:11" x14ac:dyDescent="0.25">
      <c r="A344" s="39">
        <v>118401603</v>
      </c>
      <c r="B344" s="39">
        <v>343</v>
      </c>
      <c r="C344" s="39" t="s">
        <v>771</v>
      </c>
      <c r="D344" s="39" t="s">
        <v>236</v>
      </c>
      <c r="E344" s="39" t="s">
        <v>208</v>
      </c>
      <c r="G344" s="39"/>
      <c r="H344" s="39"/>
      <c r="I344" s="39"/>
      <c r="J344" s="39"/>
      <c r="K344" s="39"/>
    </row>
    <row r="345" spans="1:11" x14ac:dyDescent="0.25">
      <c r="A345" s="39">
        <v>118402603</v>
      </c>
      <c r="B345" s="39">
        <v>344</v>
      </c>
      <c r="C345" s="39" t="s">
        <v>2384</v>
      </c>
      <c r="D345" s="39" t="s">
        <v>236</v>
      </c>
      <c r="E345" s="39" t="s">
        <v>208</v>
      </c>
      <c r="G345" s="39"/>
      <c r="H345" s="39"/>
      <c r="I345" s="39"/>
      <c r="J345" s="39"/>
      <c r="K345" s="39"/>
    </row>
    <row r="346" spans="1:11" x14ac:dyDescent="0.25">
      <c r="A346" s="39">
        <v>118403003</v>
      </c>
      <c r="B346" s="39">
        <v>345</v>
      </c>
      <c r="C346" s="39" t="s">
        <v>2385</v>
      </c>
      <c r="D346" s="39" t="s">
        <v>236</v>
      </c>
      <c r="E346" s="39" t="s">
        <v>208</v>
      </c>
      <c r="G346" s="39"/>
      <c r="H346" s="39"/>
      <c r="I346" s="39"/>
      <c r="J346" s="39"/>
      <c r="K346" s="39"/>
    </row>
    <row r="347" spans="1:11" x14ac:dyDescent="0.25">
      <c r="A347" s="39">
        <v>118403302</v>
      </c>
      <c r="B347" s="39">
        <v>346</v>
      </c>
      <c r="C347" s="39" t="s">
        <v>2386</v>
      </c>
      <c r="D347" s="39" t="s">
        <v>236</v>
      </c>
      <c r="E347" s="39" t="s">
        <v>208</v>
      </c>
      <c r="G347" s="39"/>
      <c r="H347" s="39"/>
      <c r="I347" s="39"/>
      <c r="J347" s="39"/>
      <c r="K347" s="39"/>
    </row>
    <row r="348" spans="1:11" x14ac:dyDescent="0.25">
      <c r="A348" s="39">
        <v>118403903</v>
      </c>
      <c r="B348" s="39">
        <v>347</v>
      </c>
      <c r="C348" s="39" t="s">
        <v>2387</v>
      </c>
      <c r="D348" s="39" t="s">
        <v>236</v>
      </c>
      <c r="E348" s="39" t="s">
        <v>208</v>
      </c>
      <c r="G348" s="39"/>
      <c r="H348" s="39"/>
      <c r="I348" s="39"/>
      <c r="J348" s="39"/>
      <c r="K348" s="39"/>
    </row>
    <row r="349" spans="1:11" x14ac:dyDescent="0.25">
      <c r="A349" s="39">
        <v>118406003</v>
      </c>
      <c r="B349" s="39">
        <v>348</v>
      </c>
      <c r="C349" s="39" t="s">
        <v>2388</v>
      </c>
      <c r="D349" s="39" t="s">
        <v>236</v>
      </c>
      <c r="E349" s="39" t="s">
        <v>208</v>
      </c>
      <c r="G349" s="39"/>
      <c r="H349" s="39"/>
      <c r="I349" s="39"/>
      <c r="J349" s="39"/>
      <c r="K349" s="39"/>
    </row>
    <row r="350" spans="1:11" x14ac:dyDescent="0.25">
      <c r="A350" s="39">
        <v>118406602</v>
      </c>
      <c r="B350" s="39">
        <v>349</v>
      </c>
      <c r="C350" s="39" t="s">
        <v>2389</v>
      </c>
      <c r="D350" s="39" t="s">
        <v>236</v>
      </c>
      <c r="E350" s="39" t="s">
        <v>208</v>
      </c>
      <c r="G350" s="39"/>
      <c r="H350" s="39"/>
      <c r="I350" s="39"/>
      <c r="J350" s="39"/>
      <c r="K350" s="39"/>
    </row>
    <row r="351" spans="1:11" x14ac:dyDescent="0.25">
      <c r="A351" s="39">
        <v>118408852</v>
      </c>
      <c r="B351" s="39">
        <v>350</v>
      </c>
      <c r="C351" s="39" t="s">
        <v>2390</v>
      </c>
      <c r="D351" s="39" t="s">
        <v>236</v>
      </c>
      <c r="E351" s="39" t="s">
        <v>208</v>
      </c>
      <c r="G351" s="39"/>
      <c r="H351" s="39"/>
      <c r="I351" s="39"/>
      <c r="J351" s="39"/>
      <c r="K351" s="39"/>
    </row>
    <row r="352" spans="1:11" x14ac:dyDescent="0.25">
      <c r="A352" s="39">
        <v>118409203</v>
      </c>
      <c r="B352" s="39">
        <v>351</v>
      </c>
      <c r="C352" s="39" t="s">
        <v>2391</v>
      </c>
      <c r="D352" s="39" t="s">
        <v>236</v>
      </c>
      <c r="E352" s="39" t="s">
        <v>208</v>
      </c>
      <c r="G352" s="39"/>
      <c r="H352" s="39"/>
      <c r="I352" s="39"/>
      <c r="J352" s="39"/>
      <c r="K352" s="39"/>
    </row>
    <row r="353" spans="1:11" x14ac:dyDescent="0.25">
      <c r="A353" s="39">
        <v>118409302</v>
      </c>
      <c r="B353" s="39">
        <v>352</v>
      </c>
      <c r="C353" s="39" t="s">
        <v>2392</v>
      </c>
      <c r="D353" s="39" t="s">
        <v>236</v>
      </c>
      <c r="E353" s="39" t="s">
        <v>208</v>
      </c>
      <c r="G353" s="39"/>
      <c r="H353" s="39"/>
      <c r="I353" s="39"/>
      <c r="J353" s="39"/>
      <c r="K353" s="39"/>
    </row>
    <row r="354" spans="1:11" x14ac:dyDescent="0.25">
      <c r="A354" s="39">
        <v>118667503</v>
      </c>
      <c r="B354" s="39">
        <v>353</v>
      </c>
      <c r="C354" s="39" t="s">
        <v>2393</v>
      </c>
      <c r="D354" s="39" t="s">
        <v>236</v>
      </c>
      <c r="E354" s="39" t="s">
        <v>209</v>
      </c>
      <c r="G354" s="39"/>
      <c r="H354" s="39"/>
      <c r="I354" s="39"/>
      <c r="J354" s="39"/>
      <c r="K354" s="39"/>
    </row>
    <row r="355" spans="1:11" x14ac:dyDescent="0.25">
      <c r="A355" s="39">
        <v>119350303</v>
      </c>
      <c r="B355" s="39">
        <v>354</v>
      </c>
      <c r="C355" s="39" t="s">
        <v>2394</v>
      </c>
      <c r="D355" s="39" t="s">
        <v>236</v>
      </c>
      <c r="E355" s="39" t="s">
        <v>210</v>
      </c>
      <c r="G355" s="39"/>
      <c r="H355" s="39"/>
      <c r="I355" s="39"/>
      <c r="J355" s="39"/>
      <c r="K355" s="39"/>
    </row>
    <row r="356" spans="1:11" x14ac:dyDescent="0.25">
      <c r="A356" s="39">
        <v>119351303</v>
      </c>
      <c r="B356" s="39">
        <v>355</v>
      </c>
      <c r="C356" s="39" t="s">
        <v>2395</v>
      </c>
      <c r="D356" s="39" t="s">
        <v>236</v>
      </c>
      <c r="E356" s="39" t="s">
        <v>210</v>
      </c>
      <c r="G356" s="39"/>
      <c r="H356" s="39"/>
      <c r="I356" s="39"/>
      <c r="J356" s="39"/>
      <c r="K356" s="39"/>
    </row>
    <row r="357" spans="1:11" x14ac:dyDescent="0.25">
      <c r="A357" s="39">
        <v>119352203</v>
      </c>
      <c r="B357" s="39">
        <v>356</v>
      </c>
      <c r="C357" s="39" t="s">
        <v>2396</v>
      </c>
      <c r="D357" s="39" t="s">
        <v>236</v>
      </c>
      <c r="E357" s="39" t="s">
        <v>210</v>
      </c>
      <c r="G357" s="39"/>
      <c r="H357" s="39"/>
      <c r="I357" s="39"/>
      <c r="J357" s="39"/>
      <c r="K357" s="39"/>
    </row>
    <row r="358" spans="1:11" x14ac:dyDescent="0.25">
      <c r="A358" s="39">
        <v>119354603</v>
      </c>
      <c r="B358" s="39">
        <v>357</v>
      </c>
      <c r="C358" s="39" t="s">
        <v>2397</v>
      </c>
      <c r="D358" s="39" t="s">
        <v>236</v>
      </c>
      <c r="E358" s="39" t="s">
        <v>210</v>
      </c>
      <c r="G358" s="39"/>
      <c r="H358" s="39"/>
      <c r="I358" s="39"/>
      <c r="J358" s="39"/>
      <c r="K358" s="39"/>
    </row>
    <row r="359" spans="1:11" x14ac:dyDescent="0.25">
      <c r="A359" s="39">
        <v>119355503</v>
      </c>
      <c r="B359" s="39">
        <v>358</v>
      </c>
      <c r="C359" s="39" t="s">
        <v>2398</v>
      </c>
      <c r="D359" s="39" t="s">
        <v>236</v>
      </c>
      <c r="E359" s="39" t="s">
        <v>210</v>
      </c>
      <c r="G359" s="39"/>
      <c r="H359" s="39"/>
      <c r="I359" s="39"/>
      <c r="J359" s="39"/>
      <c r="K359" s="39"/>
    </row>
    <row r="360" spans="1:11" x14ac:dyDescent="0.25">
      <c r="A360" s="39">
        <v>119356503</v>
      </c>
      <c r="B360" s="39">
        <v>359</v>
      </c>
      <c r="C360" s="39" t="s">
        <v>2399</v>
      </c>
      <c r="D360" s="39" t="s">
        <v>236</v>
      </c>
      <c r="E360" s="39" t="s">
        <v>210</v>
      </c>
      <c r="G360" s="39"/>
      <c r="H360" s="39"/>
      <c r="I360" s="39"/>
      <c r="J360" s="39"/>
      <c r="K360" s="39"/>
    </row>
    <row r="361" spans="1:11" x14ac:dyDescent="0.25">
      <c r="A361" s="39">
        <v>119356603</v>
      </c>
      <c r="B361" s="39">
        <v>360</v>
      </c>
      <c r="C361" s="39" t="s">
        <v>2400</v>
      </c>
      <c r="D361" s="39" t="s">
        <v>236</v>
      </c>
      <c r="E361" s="39" t="s">
        <v>210</v>
      </c>
      <c r="G361" s="39"/>
      <c r="H361" s="39"/>
      <c r="I361" s="39"/>
      <c r="J361" s="39"/>
      <c r="K361" s="39"/>
    </row>
    <row r="362" spans="1:11" x14ac:dyDescent="0.25">
      <c r="A362" s="39">
        <v>119357003</v>
      </c>
      <c r="B362" s="39">
        <v>361</v>
      </c>
      <c r="C362" s="39" t="s">
        <v>2401</v>
      </c>
      <c r="D362" s="39" t="s">
        <v>236</v>
      </c>
      <c r="E362" s="39" t="s">
        <v>210</v>
      </c>
      <c r="G362" s="39"/>
      <c r="H362" s="39"/>
      <c r="I362" s="39"/>
      <c r="J362" s="39"/>
      <c r="K362" s="39"/>
    </row>
    <row r="363" spans="1:11" x14ac:dyDescent="0.25">
      <c r="A363" s="39">
        <v>119357402</v>
      </c>
      <c r="B363" s="39">
        <v>362</v>
      </c>
      <c r="C363" s="39" t="s">
        <v>2402</v>
      </c>
      <c r="D363" s="39" t="s">
        <v>236</v>
      </c>
      <c r="E363" s="39" t="s">
        <v>210</v>
      </c>
      <c r="G363" s="39"/>
      <c r="H363" s="39"/>
      <c r="I363" s="39"/>
      <c r="J363" s="39"/>
      <c r="K363" s="39"/>
    </row>
    <row r="364" spans="1:11" x14ac:dyDescent="0.25">
      <c r="A364" s="39">
        <v>119358403</v>
      </c>
      <c r="B364" s="39">
        <v>363</v>
      </c>
      <c r="C364" s="39" t="s">
        <v>2403</v>
      </c>
      <c r="D364" s="39" t="s">
        <v>236</v>
      </c>
      <c r="E364" s="39" t="s">
        <v>210</v>
      </c>
      <c r="G364" s="39"/>
      <c r="H364" s="39"/>
      <c r="I364" s="39"/>
      <c r="J364" s="39"/>
      <c r="K364" s="39"/>
    </row>
    <row r="365" spans="1:11" x14ac:dyDescent="0.25">
      <c r="A365" s="39">
        <v>119581003</v>
      </c>
      <c r="B365" s="39">
        <v>364</v>
      </c>
      <c r="C365" s="39" t="s">
        <v>2404</v>
      </c>
      <c r="D365" s="39" t="s">
        <v>236</v>
      </c>
      <c r="E365" s="39" t="s">
        <v>211</v>
      </c>
      <c r="G365" s="39"/>
      <c r="H365" s="39"/>
      <c r="I365" s="39"/>
      <c r="J365" s="39"/>
      <c r="K365" s="39"/>
    </row>
    <row r="366" spans="1:11" x14ac:dyDescent="0.25">
      <c r="A366" s="39">
        <v>119582503</v>
      </c>
      <c r="B366" s="39">
        <v>365</v>
      </c>
      <c r="C366" s="39" t="s">
        <v>2405</v>
      </c>
      <c r="D366" s="39" t="s">
        <v>236</v>
      </c>
      <c r="E366" s="39" t="s">
        <v>211</v>
      </c>
      <c r="G366" s="39"/>
      <c r="H366" s="39"/>
      <c r="I366" s="39"/>
      <c r="J366" s="39"/>
      <c r="K366" s="39"/>
    </row>
    <row r="367" spans="1:11" x14ac:dyDescent="0.25">
      <c r="A367" s="39">
        <v>119583003</v>
      </c>
      <c r="B367" s="39">
        <v>366</v>
      </c>
      <c r="C367" s="39" t="s">
        <v>2406</v>
      </c>
      <c r="D367" s="39" t="s">
        <v>236</v>
      </c>
      <c r="E367" s="39" t="s">
        <v>211</v>
      </c>
      <c r="G367" s="39"/>
      <c r="H367" s="39"/>
      <c r="I367" s="39"/>
      <c r="J367" s="39"/>
      <c r="K367" s="39"/>
    </row>
    <row r="368" spans="1:11" x14ac:dyDescent="0.25">
      <c r="A368" s="39">
        <v>119584503</v>
      </c>
      <c r="B368" s="39">
        <v>367</v>
      </c>
      <c r="C368" s="39" t="s">
        <v>2407</v>
      </c>
      <c r="D368" s="39" t="s">
        <v>236</v>
      </c>
      <c r="E368" s="39" t="s">
        <v>211</v>
      </c>
      <c r="G368" s="39"/>
      <c r="H368" s="39"/>
      <c r="I368" s="39"/>
      <c r="J368" s="39"/>
      <c r="K368" s="39"/>
    </row>
    <row r="369" spans="1:11" x14ac:dyDescent="0.25">
      <c r="A369" s="39">
        <v>119584603</v>
      </c>
      <c r="B369" s="39">
        <v>368</v>
      </c>
      <c r="C369" s="39" t="s">
        <v>2408</v>
      </c>
      <c r="D369" s="39" t="s">
        <v>236</v>
      </c>
      <c r="E369" s="39" t="s">
        <v>211</v>
      </c>
      <c r="G369" s="39"/>
      <c r="H369" s="39"/>
      <c r="I369" s="39"/>
      <c r="J369" s="39"/>
      <c r="K369" s="39"/>
    </row>
    <row r="370" spans="1:11" x14ac:dyDescent="0.25">
      <c r="A370" s="39">
        <v>119586503</v>
      </c>
      <c r="B370" s="39">
        <v>369</v>
      </c>
      <c r="C370" s="39" t="s">
        <v>2409</v>
      </c>
      <c r="D370" s="39" t="s">
        <v>236</v>
      </c>
      <c r="E370" s="39" t="s">
        <v>211</v>
      </c>
      <c r="G370" s="39"/>
      <c r="H370" s="39"/>
      <c r="I370" s="39"/>
      <c r="J370" s="39"/>
      <c r="K370" s="39"/>
    </row>
    <row r="371" spans="1:11" x14ac:dyDescent="0.25">
      <c r="A371" s="39">
        <v>119648303</v>
      </c>
      <c r="B371" s="39">
        <v>370</v>
      </c>
      <c r="C371" s="39" t="s">
        <v>2410</v>
      </c>
      <c r="D371" s="39" t="s">
        <v>236</v>
      </c>
      <c r="E371" s="39" t="s">
        <v>213</v>
      </c>
      <c r="G371" s="39"/>
      <c r="H371" s="39"/>
      <c r="I371" s="39"/>
      <c r="J371" s="39"/>
      <c r="K371" s="39"/>
    </row>
    <row r="372" spans="1:11" x14ac:dyDescent="0.25">
      <c r="A372" s="39">
        <v>119648703</v>
      </c>
      <c r="B372" s="39">
        <v>371</v>
      </c>
      <c r="C372" s="39" t="s">
        <v>2411</v>
      </c>
      <c r="D372" s="39" t="s">
        <v>236</v>
      </c>
      <c r="E372" s="39" t="s">
        <v>213</v>
      </c>
      <c r="G372" s="39"/>
      <c r="H372" s="39"/>
      <c r="I372" s="39"/>
      <c r="J372" s="39"/>
      <c r="K372" s="39"/>
    </row>
    <row r="373" spans="1:11" x14ac:dyDescent="0.25">
      <c r="A373" s="39">
        <v>119648903</v>
      </c>
      <c r="B373" s="39">
        <v>372</v>
      </c>
      <c r="C373" s="39" t="s">
        <v>2412</v>
      </c>
      <c r="D373" s="39" t="s">
        <v>236</v>
      </c>
      <c r="E373" s="39" t="s">
        <v>213</v>
      </c>
      <c r="G373" s="39"/>
      <c r="H373" s="39"/>
      <c r="I373" s="39"/>
      <c r="J373" s="39"/>
      <c r="K373" s="39"/>
    </row>
    <row r="374" spans="1:11" x14ac:dyDescent="0.25">
      <c r="A374" s="39">
        <v>119665003</v>
      </c>
      <c r="B374" s="39">
        <v>373</v>
      </c>
      <c r="C374" s="39" t="s">
        <v>2413</v>
      </c>
      <c r="D374" s="39" t="s">
        <v>236</v>
      </c>
      <c r="E374" s="39" t="s">
        <v>209</v>
      </c>
      <c r="G374" s="39"/>
      <c r="H374" s="39"/>
      <c r="I374" s="39"/>
      <c r="J374" s="39"/>
      <c r="K374" s="39"/>
    </row>
    <row r="375" spans="1:11" x14ac:dyDescent="0.25">
      <c r="A375" s="39">
        <v>120452003</v>
      </c>
      <c r="B375" s="39">
        <v>374</v>
      </c>
      <c r="C375" s="39" t="s">
        <v>2414</v>
      </c>
      <c r="D375" s="39" t="s">
        <v>236</v>
      </c>
      <c r="E375" s="39" t="s">
        <v>214</v>
      </c>
      <c r="G375" s="39"/>
      <c r="H375" s="39"/>
      <c r="I375" s="39"/>
      <c r="J375" s="39"/>
      <c r="K375" s="39"/>
    </row>
    <row r="376" spans="1:11" x14ac:dyDescent="0.25">
      <c r="A376" s="39">
        <v>120455203</v>
      </c>
      <c r="B376" s="39">
        <v>375</v>
      </c>
      <c r="C376" s="39" t="s">
        <v>2415</v>
      </c>
      <c r="D376" s="39" t="s">
        <v>236</v>
      </c>
      <c r="E376" s="39" t="s">
        <v>214</v>
      </c>
      <c r="G376" s="39"/>
      <c r="H376" s="39"/>
      <c r="I376" s="39"/>
      <c r="J376" s="39"/>
      <c r="K376" s="39"/>
    </row>
    <row r="377" spans="1:11" x14ac:dyDescent="0.25">
      <c r="A377" s="39">
        <v>120455403</v>
      </c>
      <c r="B377" s="39">
        <v>376</v>
      </c>
      <c r="C377" s="39" t="s">
        <v>2416</v>
      </c>
      <c r="D377" s="39" t="s">
        <v>236</v>
      </c>
      <c r="E377" s="39" t="s">
        <v>214</v>
      </c>
      <c r="G377" s="39"/>
      <c r="H377" s="39"/>
      <c r="I377" s="39"/>
      <c r="J377" s="39"/>
      <c r="K377" s="39"/>
    </row>
    <row r="378" spans="1:11" x14ac:dyDescent="0.25">
      <c r="A378" s="39">
        <v>120456003</v>
      </c>
      <c r="B378" s="39">
        <v>377</v>
      </c>
      <c r="C378" s="39" t="s">
        <v>2417</v>
      </c>
      <c r="D378" s="39" t="s">
        <v>236</v>
      </c>
      <c r="E378" s="39" t="s">
        <v>214</v>
      </c>
      <c r="G378" s="39"/>
      <c r="H378" s="39"/>
      <c r="I378" s="39"/>
      <c r="J378" s="39"/>
      <c r="K378" s="39"/>
    </row>
    <row r="379" spans="1:11" x14ac:dyDescent="0.25">
      <c r="A379" s="39">
        <v>120480803</v>
      </c>
      <c r="B379" s="39">
        <v>378</v>
      </c>
      <c r="C379" s="39" t="s">
        <v>2418</v>
      </c>
      <c r="D379" s="39" t="s">
        <v>235</v>
      </c>
      <c r="E379" s="39" t="s">
        <v>215</v>
      </c>
      <c r="G379" s="39"/>
      <c r="H379" s="39"/>
      <c r="I379" s="39"/>
      <c r="J379" s="39"/>
      <c r="K379" s="39"/>
    </row>
    <row r="380" spans="1:11" x14ac:dyDescent="0.25">
      <c r="A380" s="39">
        <v>120481002</v>
      </c>
      <c r="B380" s="39">
        <v>379</v>
      </c>
      <c r="C380" s="39" t="s">
        <v>2419</v>
      </c>
      <c r="D380" s="39" t="s">
        <v>235</v>
      </c>
      <c r="E380" s="39" t="s">
        <v>215</v>
      </c>
      <c r="G380" s="39"/>
      <c r="H380" s="39"/>
      <c r="I380" s="39"/>
      <c r="J380" s="39"/>
      <c r="K380" s="39"/>
    </row>
    <row r="381" spans="1:11" x14ac:dyDescent="0.25">
      <c r="A381" s="39">
        <v>120483302</v>
      </c>
      <c r="B381" s="39">
        <v>380</v>
      </c>
      <c r="C381" s="39" t="s">
        <v>2420</v>
      </c>
      <c r="D381" s="39" t="s">
        <v>235</v>
      </c>
      <c r="E381" s="39" t="s">
        <v>215</v>
      </c>
      <c r="G381" s="39"/>
      <c r="H381" s="39"/>
      <c r="I381" s="39"/>
      <c r="J381" s="39"/>
      <c r="K381" s="39"/>
    </row>
    <row r="382" spans="1:11" x14ac:dyDescent="0.25">
      <c r="A382" s="39">
        <v>120484803</v>
      </c>
      <c r="B382" s="39">
        <v>381</v>
      </c>
      <c r="C382" s="39" t="s">
        <v>2421</v>
      </c>
      <c r="D382" s="39" t="s">
        <v>235</v>
      </c>
      <c r="E382" s="39" t="s">
        <v>215</v>
      </c>
      <c r="G382" s="39"/>
      <c r="H382" s="39"/>
      <c r="I382" s="39"/>
      <c r="J382" s="39"/>
      <c r="K382" s="39"/>
    </row>
    <row r="383" spans="1:11" x14ac:dyDescent="0.25">
      <c r="A383" s="39">
        <v>120484903</v>
      </c>
      <c r="B383" s="39">
        <v>382</v>
      </c>
      <c r="C383" s="39" t="s">
        <v>2422</v>
      </c>
      <c r="D383" s="39" t="s">
        <v>235</v>
      </c>
      <c r="E383" s="39" t="s">
        <v>215</v>
      </c>
      <c r="G383" s="39"/>
      <c r="H383" s="39"/>
      <c r="I383" s="39"/>
      <c r="J383" s="39"/>
      <c r="K383" s="39"/>
    </row>
    <row r="384" spans="1:11" x14ac:dyDescent="0.25">
      <c r="A384" s="39">
        <v>120485603</v>
      </c>
      <c r="B384" s="39">
        <v>383</v>
      </c>
      <c r="C384" s="39" t="s">
        <v>2423</v>
      </c>
      <c r="D384" s="39" t="s">
        <v>235</v>
      </c>
      <c r="E384" s="39" t="s">
        <v>215</v>
      </c>
      <c r="G384" s="39"/>
      <c r="H384" s="39"/>
      <c r="I384" s="39"/>
      <c r="J384" s="39"/>
      <c r="K384" s="39"/>
    </row>
    <row r="385" spans="1:11" x14ac:dyDescent="0.25">
      <c r="A385" s="39">
        <v>120486003</v>
      </c>
      <c r="B385" s="39">
        <v>384</v>
      </c>
      <c r="C385" s="39" t="s">
        <v>2424</v>
      </c>
      <c r="D385" s="39" t="s">
        <v>235</v>
      </c>
      <c r="E385" s="39" t="s">
        <v>215</v>
      </c>
      <c r="G385" s="39"/>
      <c r="H385" s="39"/>
      <c r="I385" s="39"/>
      <c r="J385" s="39"/>
      <c r="K385" s="39"/>
    </row>
    <row r="386" spans="1:11" x14ac:dyDescent="0.25">
      <c r="A386" s="39">
        <v>120488603</v>
      </c>
      <c r="B386" s="39">
        <v>385</v>
      </c>
      <c r="C386" s="39" t="s">
        <v>2425</v>
      </c>
      <c r="D386" s="39" t="s">
        <v>235</v>
      </c>
      <c r="E386" s="39" t="s">
        <v>215</v>
      </c>
      <c r="G386" s="39"/>
      <c r="H386" s="39"/>
      <c r="I386" s="39"/>
      <c r="J386" s="39"/>
      <c r="K386" s="39"/>
    </row>
    <row r="387" spans="1:11" x14ac:dyDescent="0.25">
      <c r="A387" s="39">
        <v>120522003</v>
      </c>
      <c r="B387" s="39">
        <v>386</v>
      </c>
      <c r="C387" s="39" t="s">
        <v>2426</v>
      </c>
      <c r="D387" s="39" t="s">
        <v>236</v>
      </c>
      <c r="E387" s="39" t="s">
        <v>212</v>
      </c>
      <c r="G387" s="39"/>
      <c r="H387" s="39"/>
      <c r="I387" s="39"/>
      <c r="J387" s="39"/>
      <c r="K387" s="39"/>
    </row>
    <row r="388" spans="1:11" x14ac:dyDescent="0.25">
      <c r="A388" s="39">
        <v>121135003</v>
      </c>
      <c r="B388" s="39">
        <v>387</v>
      </c>
      <c r="C388" s="39" t="s">
        <v>2427</v>
      </c>
      <c r="D388" s="39" t="s">
        <v>235</v>
      </c>
      <c r="E388" s="39" t="s">
        <v>216</v>
      </c>
      <c r="G388" s="39"/>
      <c r="H388" s="39"/>
      <c r="I388" s="39"/>
      <c r="J388" s="39"/>
      <c r="K388" s="39"/>
    </row>
    <row r="389" spans="1:11" x14ac:dyDescent="0.25">
      <c r="A389" s="39">
        <v>121135503</v>
      </c>
      <c r="B389" s="39">
        <v>388</v>
      </c>
      <c r="C389" s="39" t="s">
        <v>2428</v>
      </c>
      <c r="D389" s="39" t="s">
        <v>235</v>
      </c>
      <c r="E389" s="39" t="s">
        <v>216</v>
      </c>
      <c r="G389" s="39"/>
      <c r="H389" s="39"/>
      <c r="I389" s="39"/>
      <c r="J389" s="39"/>
      <c r="K389" s="39"/>
    </row>
    <row r="390" spans="1:11" x14ac:dyDescent="0.25">
      <c r="A390" s="39">
        <v>121136503</v>
      </c>
      <c r="B390" s="39">
        <v>389</v>
      </c>
      <c r="C390" s="39" t="s">
        <v>2429</v>
      </c>
      <c r="D390" s="39" t="s">
        <v>235</v>
      </c>
      <c r="E390" s="39" t="s">
        <v>216</v>
      </c>
      <c r="G390" s="39"/>
      <c r="H390" s="39"/>
      <c r="I390" s="39"/>
      <c r="J390" s="39"/>
      <c r="K390" s="39"/>
    </row>
    <row r="391" spans="1:11" x14ac:dyDescent="0.25">
      <c r="A391" s="39">
        <v>121136603</v>
      </c>
      <c r="B391" s="39">
        <v>390</v>
      </c>
      <c r="C391" s="39" t="s">
        <v>2430</v>
      </c>
      <c r="D391" s="39" t="s">
        <v>235</v>
      </c>
      <c r="E391" s="39" t="s">
        <v>216</v>
      </c>
      <c r="G391" s="39"/>
      <c r="H391" s="39"/>
      <c r="I391" s="39"/>
      <c r="J391" s="39"/>
      <c r="K391" s="39"/>
    </row>
    <row r="392" spans="1:11" x14ac:dyDescent="0.25">
      <c r="A392" s="39">
        <v>121139004</v>
      </c>
      <c r="B392" s="39">
        <v>391</v>
      </c>
      <c r="C392" s="39" t="s">
        <v>2431</v>
      </c>
      <c r="D392" s="39" t="s">
        <v>235</v>
      </c>
      <c r="E392" s="39" t="s">
        <v>216</v>
      </c>
      <c r="G392" s="39"/>
      <c r="H392" s="39"/>
      <c r="I392" s="39"/>
      <c r="J392" s="39"/>
      <c r="K392" s="39"/>
    </row>
    <row r="393" spans="1:11" x14ac:dyDescent="0.25">
      <c r="A393" s="39">
        <v>121390302</v>
      </c>
      <c r="B393" s="39">
        <v>392</v>
      </c>
      <c r="C393" s="39" t="s">
        <v>2432</v>
      </c>
      <c r="D393" s="39" t="s">
        <v>235</v>
      </c>
      <c r="E393" s="39" t="s">
        <v>217</v>
      </c>
      <c r="G393" s="39"/>
      <c r="H393" s="39"/>
      <c r="I393" s="39"/>
      <c r="J393" s="39"/>
      <c r="K393" s="39"/>
    </row>
    <row r="394" spans="1:11" x14ac:dyDescent="0.25">
      <c r="A394" s="39">
        <v>121391303</v>
      </c>
      <c r="B394" s="39">
        <v>393</v>
      </c>
      <c r="C394" s="39" t="s">
        <v>2433</v>
      </c>
      <c r="D394" s="39" t="s">
        <v>235</v>
      </c>
      <c r="E394" s="39" t="s">
        <v>217</v>
      </c>
      <c r="G394" s="39"/>
      <c r="H394" s="39"/>
      <c r="I394" s="39"/>
      <c r="J394" s="39"/>
      <c r="K394" s="39"/>
    </row>
    <row r="395" spans="1:11" x14ac:dyDescent="0.25">
      <c r="A395" s="39">
        <v>121392303</v>
      </c>
      <c r="B395" s="39">
        <v>394</v>
      </c>
      <c r="C395" s="39" t="s">
        <v>2434</v>
      </c>
      <c r="D395" s="39" t="s">
        <v>235</v>
      </c>
      <c r="E395" s="39" t="s">
        <v>217</v>
      </c>
      <c r="G395" s="39"/>
      <c r="H395" s="39"/>
      <c r="I395" s="39"/>
      <c r="J395" s="39"/>
      <c r="K395" s="39"/>
    </row>
    <row r="396" spans="1:11" x14ac:dyDescent="0.25">
      <c r="A396" s="39">
        <v>121394503</v>
      </c>
      <c r="B396" s="39">
        <v>395</v>
      </c>
      <c r="C396" s="39" t="s">
        <v>2435</v>
      </c>
      <c r="D396" s="39" t="s">
        <v>235</v>
      </c>
      <c r="E396" s="39" t="s">
        <v>217</v>
      </c>
      <c r="G396" s="39"/>
      <c r="H396" s="39"/>
      <c r="I396" s="39"/>
      <c r="J396" s="39"/>
      <c r="K396" s="39"/>
    </row>
    <row r="397" spans="1:11" x14ac:dyDescent="0.25">
      <c r="A397" s="39">
        <v>121394603</v>
      </c>
      <c r="B397" s="39">
        <v>396</v>
      </c>
      <c r="C397" s="39" t="s">
        <v>2436</v>
      </c>
      <c r="D397" s="39" t="s">
        <v>235</v>
      </c>
      <c r="E397" s="39" t="s">
        <v>217</v>
      </c>
      <c r="G397" s="39"/>
      <c r="H397" s="39"/>
      <c r="I397" s="39"/>
      <c r="J397" s="39"/>
      <c r="K397" s="39"/>
    </row>
    <row r="398" spans="1:11" x14ac:dyDescent="0.25">
      <c r="A398" s="39">
        <v>121395103</v>
      </c>
      <c r="B398" s="39">
        <v>397</v>
      </c>
      <c r="C398" s="39" t="s">
        <v>2437</v>
      </c>
      <c r="D398" s="39" t="s">
        <v>235</v>
      </c>
      <c r="E398" s="39" t="s">
        <v>217</v>
      </c>
      <c r="G398" s="39"/>
      <c r="H398" s="39"/>
      <c r="I398" s="39"/>
      <c r="J398" s="39"/>
      <c r="K398" s="39"/>
    </row>
    <row r="399" spans="1:11" x14ac:dyDescent="0.25">
      <c r="A399" s="39">
        <v>121395603</v>
      </c>
      <c r="B399" s="39">
        <v>398</v>
      </c>
      <c r="C399" s="39" t="s">
        <v>2438</v>
      </c>
      <c r="D399" s="39" t="s">
        <v>235</v>
      </c>
      <c r="E399" s="39" t="s">
        <v>217</v>
      </c>
      <c r="G399" s="39"/>
      <c r="H399" s="39"/>
      <c r="I399" s="39"/>
      <c r="J399" s="39"/>
      <c r="K399" s="39"/>
    </row>
    <row r="400" spans="1:11" x14ac:dyDescent="0.25">
      <c r="A400" s="39">
        <v>121395703</v>
      </c>
      <c r="B400" s="39">
        <v>399</v>
      </c>
      <c r="C400" s="39" t="s">
        <v>2439</v>
      </c>
      <c r="D400" s="39" t="s">
        <v>235</v>
      </c>
      <c r="E400" s="39" t="s">
        <v>217</v>
      </c>
      <c r="G400" s="39"/>
      <c r="H400" s="39"/>
      <c r="I400" s="39"/>
      <c r="J400" s="39"/>
      <c r="K400" s="39"/>
    </row>
    <row r="401" spans="1:11" x14ac:dyDescent="0.25">
      <c r="A401" s="39">
        <v>121397803</v>
      </c>
      <c r="B401" s="39">
        <v>400</v>
      </c>
      <c r="C401" s="39" t="s">
        <v>2440</v>
      </c>
      <c r="D401" s="39" t="s">
        <v>235</v>
      </c>
      <c r="E401" s="39" t="s">
        <v>217</v>
      </c>
      <c r="G401" s="39"/>
      <c r="H401" s="39"/>
      <c r="I401" s="39"/>
      <c r="J401" s="39"/>
      <c r="K401" s="39"/>
    </row>
    <row r="402" spans="1:11" x14ac:dyDescent="0.25">
      <c r="A402" s="39">
        <v>122091002</v>
      </c>
      <c r="B402" s="39">
        <v>401</v>
      </c>
      <c r="C402" s="39" t="s">
        <v>2441</v>
      </c>
      <c r="D402" s="39" t="s">
        <v>237</v>
      </c>
      <c r="E402" s="39" t="s">
        <v>218</v>
      </c>
      <c r="G402" s="39"/>
      <c r="H402" s="39"/>
      <c r="I402" s="39"/>
      <c r="J402" s="39"/>
      <c r="K402" s="39"/>
    </row>
    <row r="403" spans="1:11" x14ac:dyDescent="0.25">
      <c r="A403" s="39">
        <v>122091303</v>
      </c>
      <c r="B403" s="39">
        <v>402</v>
      </c>
      <c r="C403" s="39" t="s">
        <v>2442</v>
      </c>
      <c r="D403" s="39" t="s">
        <v>237</v>
      </c>
      <c r="E403" s="39" t="s">
        <v>218</v>
      </c>
      <c r="G403" s="39"/>
      <c r="H403" s="39"/>
      <c r="I403" s="39"/>
      <c r="J403" s="39"/>
      <c r="K403" s="39"/>
    </row>
    <row r="404" spans="1:11" x14ac:dyDescent="0.25">
      <c r="A404" s="39">
        <v>122091352</v>
      </c>
      <c r="B404" s="39">
        <v>403</v>
      </c>
      <c r="C404" s="39" t="s">
        <v>2443</v>
      </c>
      <c r="D404" s="39" t="s">
        <v>237</v>
      </c>
      <c r="E404" s="39" t="s">
        <v>218</v>
      </c>
      <c r="G404" s="39"/>
      <c r="H404" s="39"/>
      <c r="I404" s="39"/>
      <c r="J404" s="39"/>
      <c r="K404" s="39"/>
    </row>
    <row r="405" spans="1:11" x14ac:dyDescent="0.25">
      <c r="A405" s="39">
        <v>122092002</v>
      </c>
      <c r="B405" s="39">
        <v>404</v>
      </c>
      <c r="C405" s="39" t="s">
        <v>2444</v>
      </c>
      <c r="D405" s="39" t="s">
        <v>237</v>
      </c>
      <c r="E405" s="39" t="s">
        <v>218</v>
      </c>
      <c r="G405" s="39"/>
      <c r="H405" s="39"/>
      <c r="I405" s="39"/>
      <c r="J405" s="39"/>
      <c r="K405" s="39"/>
    </row>
    <row r="406" spans="1:11" x14ac:dyDescent="0.25">
      <c r="A406" s="39">
        <v>122092102</v>
      </c>
      <c r="B406" s="39">
        <v>405</v>
      </c>
      <c r="C406" s="39" t="s">
        <v>2445</v>
      </c>
      <c r="D406" s="39" t="s">
        <v>237</v>
      </c>
      <c r="E406" s="39" t="s">
        <v>218</v>
      </c>
      <c r="G406" s="39"/>
      <c r="H406" s="39"/>
      <c r="I406" s="39"/>
      <c r="J406" s="39"/>
      <c r="K406" s="39"/>
    </row>
    <row r="407" spans="1:11" x14ac:dyDescent="0.25">
      <c r="A407" s="39">
        <v>122092353</v>
      </c>
      <c r="B407" s="39">
        <v>406</v>
      </c>
      <c r="C407" s="39" t="s">
        <v>2446</v>
      </c>
      <c r="D407" s="39" t="s">
        <v>237</v>
      </c>
      <c r="E407" s="39" t="s">
        <v>218</v>
      </c>
      <c r="G407" s="39"/>
      <c r="H407" s="39"/>
      <c r="I407" s="39"/>
      <c r="J407" s="39"/>
      <c r="K407" s="39"/>
    </row>
    <row r="408" spans="1:11" x14ac:dyDescent="0.25">
      <c r="A408" s="39">
        <v>122097203</v>
      </c>
      <c r="B408" s="39">
        <v>407</v>
      </c>
      <c r="C408" s="39" t="s">
        <v>2447</v>
      </c>
      <c r="D408" s="39" t="s">
        <v>237</v>
      </c>
      <c r="E408" s="39" t="s">
        <v>218</v>
      </c>
      <c r="G408" s="39"/>
      <c r="H408" s="39"/>
      <c r="I408" s="39"/>
      <c r="J408" s="39"/>
      <c r="K408" s="39"/>
    </row>
    <row r="409" spans="1:11" x14ac:dyDescent="0.25">
      <c r="A409" s="39">
        <v>122097502</v>
      </c>
      <c r="B409" s="39">
        <v>408</v>
      </c>
      <c r="C409" s="39" t="s">
        <v>2448</v>
      </c>
      <c r="D409" s="39" t="s">
        <v>237</v>
      </c>
      <c r="E409" s="39" t="s">
        <v>218</v>
      </c>
      <c r="G409" s="39"/>
      <c r="H409" s="39"/>
      <c r="I409" s="39"/>
      <c r="J409" s="39"/>
      <c r="K409" s="39"/>
    </row>
    <row r="410" spans="1:11" x14ac:dyDescent="0.25">
      <c r="A410" s="39">
        <v>122097604</v>
      </c>
      <c r="B410" s="39">
        <v>409</v>
      </c>
      <c r="C410" s="39" t="s">
        <v>2449</v>
      </c>
      <c r="D410" s="39" t="s">
        <v>237</v>
      </c>
      <c r="E410" s="39" t="s">
        <v>218</v>
      </c>
      <c r="G410" s="39"/>
      <c r="H410" s="39"/>
      <c r="I410" s="39"/>
      <c r="J410" s="39"/>
      <c r="K410" s="39"/>
    </row>
    <row r="411" spans="1:11" x14ac:dyDescent="0.25">
      <c r="A411" s="39">
        <v>122098003</v>
      </c>
      <c r="B411" s="39">
        <v>410</v>
      </c>
      <c r="C411" s="39" t="s">
        <v>2450</v>
      </c>
      <c r="D411" s="39" t="s">
        <v>237</v>
      </c>
      <c r="E411" s="39" t="s">
        <v>218</v>
      </c>
      <c r="G411" s="39"/>
      <c r="H411" s="39"/>
      <c r="I411" s="39"/>
      <c r="J411" s="39"/>
      <c r="K411" s="39"/>
    </row>
    <row r="412" spans="1:11" x14ac:dyDescent="0.25">
      <c r="A412" s="39">
        <v>122098103</v>
      </c>
      <c r="B412" s="39">
        <v>411</v>
      </c>
      <c r="C412" s="39" t="s">
        <v>2451</v>
      </c>
      <c r="D412" s="39" t="s">
        <v>237</v>
      </c>
      <c r="E412" s="39" t="s">
        <v>218</v>
      </c>
      <c r="G412" s="39"/>
      <c r="H412" s="39"/>
      <c r="I412" s="39"/>
      <c r="J412" s="39"/>
      <c r="K412" s="39"/>
    </row>
    <row r="413" spans="1:11" x14ac:dyDescent="0.25">
      <c r="A413" s="39">
        <v>122098202</v>
      </c>
      <c r="B413" s="39">
        <v>412</v>
      </c>
      <c r="C413" s="39" t="s">
        <v>2452</v>
      </c>
      <c r="D413" s="39" t="s">
        <v>237</v>
      </c>
      <c r="E413" s="39" t="s">
        <v>218</v>
      </c>
      <c r="G413" s="39"/>
      <c r="H413" s="39"/>
      <c r="I413" s="39"/>
      <c r="J413" s="39"/>
      <c r="K413" s="39"/>
    </row>
    <row r="414" spans="1:11" x14ac:dyDescent="0.25">
      <c r="A414" s="39">
        <v>122098403</v>
      </c>
      <c r="B414" s="39">
        <v>413</v>
      </c>
      <c r="C414" s="39" t="s">
        <v>2453</v>
      </c>
      <c r="D414" s="39" t="s">
        <v>237</v>
      </c>
      <c r="E414" s="39" t="s">
        <v>218</v>
      </c>
      <c r="G414" s="39"/>
      <c r="H414" s="39"/>
      <c r="I414" s="39"/>
      <c r="J414" s="39"/>
      <c r="K414" s="39"/>
    </row>
    <row r="415" spans="1:11" x14ac:dyDescent="0.25">
      <c r="A415" s="39">
        <v>123460302</v>
      </c>
      <c r="B415" s="39">
        <v>414</v>
      </c>
      <c r="C415" s="39" t="s">
        <v>2454</v>
      </c>
      <c r="D415" s="39" t="s">
        <v>237</v>
      </c>
      <c r="E415" s="39" t="s">
        <v>219</v>
      </c>
      <c r="G415" s="39"/>
      <c r="H415" s="39"/>
      <c r="I415" s="39"/>
      <c r="J415" s="39"/>
      <c r="K415" s="39"/>
    </row>
    <row r="416" spans="1:11" x14ac:dyDescent="0.25">
      <c r="A416" s="39">
        <v>123460504</v>
      </c>
      <c r="B416" s="39">
        <v>415</v>
      </c>
      <c r="C416" s="39" t="s">
        <v>2455</v>
      </c>
      <c r="D416" s="39" t="s">
        <v>237</v>
      </c>
      <c r="E416" s="39" t="s">
        <v>219</v>
      </c>
      <c r="G416" s="39"/>
      <c r="H416" s="39"/>
      <c r="I416" s="39"/>
      <c r="J416" s="39"/>
      <c r="K416" s="39"/>
    </row>
    <row r="417" spans="1:11" x14ac:dyDescent="0.25">
      <c r="A417" s="39">
        <v>123461302</v>
      </c>
      <c r="B417" s="39">
        <v>416</v>
      </c>
      <c r="C417" s="39" t="s">
        <v>2456</v>
      </c>
      <c r="D417" s="39" t="s">
        <v>237</v>
      </c>
      <c r="E417" s="39" t="s">
        <v>219</v>
      </c>
      <c r="G417" s="39"/>
      <c r="H417" s="39"/>
      <c r="I417" s="39"/>
      <c r="J417" s="39"/>
      <c r="K417" s="39"/>
    </row>
    <row r="418" spans="1:11" x14ac:dyDescent="0.25">
      <c r="A418" s="39">
        <v>123461602</v>
      </c>
      <c r="B418" s="39">
        <v>417</v>
      </c>
      <c r="C418" s="39" t="s">
        <v>2457</v>
      </c>
      <c r="D418" s="39" t="s">
        <v>237</v>
      </c>
      <c r="E418" s="39" t="s">
        <v>219</v>
      </c>
      <c r="G418" s="39"/>
      <c r="H418" s="39"/>
      <c r="I418" s="39"/>
      <c r="J418" s="39"/>
      <c r="K418" s="39"/>
    </row>
    <row r="419" spans="1:11" x14ac:dyDescent="0.25">
      <c r="A419" s="39">
        <v>123463603</v>
      </c>
      <c r="B419" s="39">
        <v>418</v>
      </c>
      <c r="C419" s="39" t="s">
        <v>2458</v>
      </c>
      <c r="D419" s="39" t="s">
        <v>237</v>
      </c>
      <c r="E419" s="39" t="s">
        <v>219</v>
      </c>
      <c r="G419" s="39"/>
      <c r="H419" s="39"/>
      <c r="I419" s="39"/>
      <c r="J419" s="39"/>
      <c r="K419" s="39"/>
    </row>
    <row r="420" spans="1:11" x14ac:dyDescent="0.25">
      <c r="A420" s="39">
        <v>123463803</v>
      </c>
      <c r="B420" s="39">
        <v>419</v>
      </c>
      <c r="C420" s="39" t="s">
        <v>2459</v>
      </c>
      <c r="D420" s="39" t="s">
        <v>237</v>
      </c>
      <c r="E420" s="39" t="s">
        <v>219</v>
      </c>
      <c r="G420" s="39"/>
      <c r="H420" s="39"/>
      <c r="I420" s="39"/>
      <c r="J420" s="39"/>
      <c r="K420" s="39"/>
    </row>
    <row r="421" spans="1:11" x14ac:dyDescent="0.25">
      <c r="A421" s="39">
        <v>123464502</v>
      </c>
      <c r="B421" s="39">
        <v>420</v>
      </c>
      <c r="C421" s="39" t="s">
        <v>2460</v>
      </c>
      <c r="D421" s="39" t="s">
        <v>237</v>
      </c>
      <c r="E421" s="39" t="s">
        <v>219</v>
      </c>
      <c r="G421" s="39"/>
      <c r="H421" s="39"/>
      <c r="I421" s="39"/>
      <c r="J421" s="39"/>
      <c r="K421" s="39"/>
    </row>
    <row r="422" spans="1:11" x14ac:dyDescent="0.25">
      <c r="A422" s="39">
        <v>123464603</v>
      </c>
      <c r="B422" s="39">
        <v>421</v>
      </c>
      <c r="C422" s="39" t="s">
        <v>2461</v>
      </c>
      <c r="D422" s="39" t="s">
        <v>237</v>
      </c>
      <c r="E422" s="39" t="s">
        <v>219</v>
      </c>
      <c r="G422" s="39"/>
      <c r="H422" s="39"/>
      <c r="I422" s="39"/>
      <c r="J422" s="39"/>
      <c r="K422" s="39"/>
    </row>
    <row r="423" spans="1:11" x14ac:dyDescent="0.25">
      <c r="A423" s="39">
        <v>123465303</v>
      </c>
      <c r="B423" s="39">
        <v>422</v>
      </c>
      <c r="C423" s="39" t="s">
        <v>2462</v>
      </c>
      <c r="D423" s="39" t="s">
        <v>237</v>
      </c>
      <c r="E423" s="39" t="s">
        <v>219</v>
      </c>
      <c r="G423" s="39"/>
      <c r="H423" s="39"/>
      <c r="I423" s="39"/>
      <c r="J423" s="39"/>
      <c r="K423" s="39"/>
    </row>
    <row r="424" spans="1:11" x14ac:dyDescent="0.25">
      <c r="A424" s="39">
        <v>123465602</v>
      </c>
      <c r="B424" s="39">
        <v>423</v>
      </c>
      <c r="C424" s="39" t="s">
        <v>2463</v>
      </c>
      <c r="D424" s="39" t="s">
        <v>237</v>
      </c>
      <c r="E424" s="39" t="s">
        <v>219</v>
      </c>
      <c r="G424" s="39"/>
      <c r="H424" s="39"/>
      <c r="I424" s="39"/>
      <c r="J424" s="39"/>
      <c r="K424" s="39"/>
    </row>
    <row r="425" spans="1:11" x14ac:dyDescent="0.25">
      <c r="A425" s="39">
        <v>123465702</v>
      </c>
      <c r="B425" s="39">
        <v>424</v>
      </c>
      <c r="C425" s="39" t="s">
        <v>2464</v>
      </c>
      <c r="D425" s="39" t="s">
        <v>237</v>
      </c>
      <c r="E425" s="39" t="s">
        <v>219</v>
      </c>
      <c r="G425" s="39"/>
      <c r="H425" s="39"/>
      <c r="I425" s="39"/>
      <c r="J425" s="39"/>
      <c r="K425" s="39"/>
    </row>
    <row r="426" spans="1:11" x14ac:dyDescent="0.25">
      <c r="A426" s="39">
        <v>123466103</v>
      </c>
      <c r="B426" s="39">
        <v>425</v>
      </c>
      <c r="C426" s="39" t="s">
        <v>2465</v>
      </c>
      <c r="D426" s="39" t="s">
        <v>237</v>
      </c>
      <c r="E426" s="39" t="s">
        <v>219</v>
      </c>
      <c r="G426" s="39"/>
      <c r="H426" s="39"/>
      <c r="I426" s="39"/>
      <c r="J426" s="39"/>
      <c r="K426" s="39"/>
    </row>
    <row r="427" spans="1:11" x14ac:dyDescent="0.25">
      <c r="A427" s="39">
        <v>123466303</v>
      </c>
      <c r="B427" s="39">
        <v>426</v>
      </c>
      <c r="C427" s="39" t="s">
        <v>2466</v>
      </c>
      <c r="D427" s="39" t="s">
        <v>237</v>
      </c>
      <c r="E427" s="39" t="s">
        <v>219</v>
      </c>
      <c r="G427" s="39"/>
      <c r="H427" s="39"/>
      <c r="I427" s="39"/>
      <c r="J427" s="39"/>
      <c r="K427" s="39"/>
    </row>
    <row r="428" spans="1:11" x14ac:dyDescent="0.25">
      <c r="A428" s="39">
        <v>123466403</v>
      </c>
      <c r="B428" s="39">
        <v>427</v>
      </c>
      <c r="C428" s="39" t="s">
        <v>2467</v>
      </c>
      <c r="D428" s="39" t="s">
        <v>237</v>
      </c>
      <c r="E428" s="39" t="s">
        <v>219</v>
      </c>
      <c r="G428" s="39"/>
      <c r="H428" s="39"/>
      <c r="I428" s="39"/>
      <c r="J428" s="39"/>
      <c r="K428" s="39"/>
    </row>
    <row r="429" spans="1:11" x14ac:dyDescent="0.25">
      <c r="A429" s="39">
        <v>123467103</v>
      </c>
      <c r="B429" s="39">
        <v>428</v>
      </c>
      <c r="C429" s="39" t="s">
        <v>2468</v>
      </c>
      <c r="D429" s="39" t="s">
        <v>237</v>
      </c>
      <c r="E429" s="39" t="s">
        <v>219</v>
      </c>
      <c r="G429" s="39"/>
      <c r="H429" s="39"/>
      <c r="I429" s="39"/>
      <c r="J429" s="39"/>
      <c r="K429" s="39"/>
    </row>
    <row r="430" spans="1:11" x14ac:dyDescent="0.25">
      <c r="A430" s="39">
        <v>123467203</v>
      </c>
      <c r="B430" s="39">
        <v>429</v>
      </c>
      <c r="C430" s="39" t="s">
        <v>2469</v>
      </c>
      <c r="D430" s="39" t="s">
        <v>237</v>
      </c>
      <c r="E430" s="39" t="s">
        <v>219</v>
      </c>
      <c r="G430" s="39"/>
      <c r="H430" s="39"/>
      <c r="I430" s="39"/>
      <c r="J430" s="39"/>
      <c r="K430" s="39"/>
    </row>
    <row r="431" spans="1:11" x14ac:dyDescent="0.25">
      <c r="A431" s="39">
        <v>123467303</v>
      </c>
      <c r="B431" s="39">
        <v>430</v>
      </c>
      <c r="C431" s="39" t="s">
        <v>2470</v>
      </c>
      <c r="D431" s="39" t="s">
        <v>237</v>
      </c>
      <c r="E431" s="39" t="s">
        <v>219</v>
      </c>
      <c r="G431" s="39"/>
      <c r="H431" s="39"/>
      <c r="I431" s="39"/>
      <c r="J431" s="39"/>
      <c r="K431" s="39"/>
    </row>
    <row r="432" spans="1:11" x14ac:dyDescent="0.25">
      <c r="A432" s="39">
        <v>123468303</v>
      </c>
      <c r="B432" s="39">
        <v>431</v>
      </c>
      <c r="C432" s="39" t="s">
        <v>2471</v>
      </c>
      <c r="D432" s="39" t="s">
        <v>237</v>
      </c>
      <c r="E432" s="39" t="s">
        <v>219</v>
      </c>
      <c r="G432" s="39"/>
      <c r="H432" s="39"/>
      <c r="I432" s="39"/>
      <c r="J432" s="39"/>
      <c r="K432" s="39"/>
    </row>
    <row r="433" spans="1:11" x14ac:dyDescent="0.25">
      <c r="A433" s="39">
        <v>123468402</v>
      </c>
      <c r="B433" s="39">
        <v>432</v>
      </c>
      <c r="C433" s="39" t="s">
        <v>2472</v>
      </c>
      <c r="D433" s="39" t="s">
        <v>237</v>
      </c>
      <c r="E433" s="39" t="s">
        <v>219</v>
      </c>
      <c r="G433" s="39"/>
      <c r="H433" s="39"/>
      <c r="I433" s="39"/>
      <c r="J433" s="39"/>
      <c r="K433" s="39"/>
    </row>
    <row r="434" spans="1:11" x14ac:dyDescent="0.25">
      <c r="A434" s="39">
        <v>123468503</v>
      </c>
      <c r="B434" s="39">
        <v>433</v>
      </c>
      <c r="C434" s="39" t="s">
        <v>2473</v>
      </c>
      <c r="D434" s="39" t="s">
        <v>237</v>
      </c>
      <c r="E434" s="39" t="s">
        <v>219</v>
      </c>
      <c r="G434" s="39"/>
      <c r="H434" s="39"/>
      <c r="I434" s="39"/>
      <c r="J434" s="39"/>
      <c r="K434" s="39"/>
    </row>
    <row r="435" spans="1:11" x14ac:dyDescent="0.25">
      <c r="A435" s="39">
        <v>123468603</v>
      </c>
      <c r="B435" s="39">
        <v>434</v>
      </c>
      <c r="C435" s="39" t="s">
        <v>2474</v>
      </c>
      <c r="D435" s="39" t="s">
        <v>237</v>
      </c>
      <c r="E435" s="39" t="s">
        <v>219</v>
      </c>
      <c r="G435" s="39"/>
      <c r="H435" s="39"/>
      <c r="I435" s="39"/>
      <c r="J435" s="39"/>
      <c r="K435" s="39"/>
    </row>
    <row r="436" spans="1:11" x14ac:dyDescent="0.25">
      <c r="A436" s="39">
        <v>123469303</v>
      </c>
      <c r="B436" s="39">
        <v>435</v>
      </c>
      <c r="C436" s="39" t="s">
        <v>2475</v>
      </c>
      <c r="D436" s="39" t="s">
        <v>237</v>
      </c>
      <c r="E436" s="39" t="s">
        <v>219</v>
      </c>
      <c r="G436" s="39"/>
      <c r="H436" s="39"/>
      <c r="I436" s="39"/>
      <c r="J436" s="39"/>
      <c r="K436" s="39"/>
    </row>
    <row r="437" spans="1:11" x14ac:dyDescent="0.25">
      <c r="A437" s="39">
        <v>124150503</v>
      </c>
      <c r="B437" s="39">
        <v>436</v>
      </c>
      <c r="C437" s="39" t="s">
        <v>2476</v>
      </c>
      <c r="D437" s="39" t="s">
        <v>238</v>
      </c>
      <c r="E437" s="39" t="s">
        <v>220</v>
      </c>
      <c r="G437" s="39"/>
      <c r="H437" s="39"/>
      <c r="I437" s="39"/>
      <c r="J437" s="39"/>
      <c r="K437" s="39"/>
    </row>
    <row r="438" spans="1:11" x14ac:dyDescent="0.25">
      <c r="A438" s="39">
        <v>124151902</v>
      </c>
      <c r="B438" s="39">
        <v>437</v>
      </c>
      <c r="C438" s="39" t="s">
        <v>2477</v>
      </c>
      <c r="D438" s="39" t="s">
        <v>238</v>
      </c>
      <c r="E438" s="39" t="s">
        <v>220</v>
      </c>
      <c r="G438" s="39"/>
      <c r="H438" s="39"/>
      <c r="I438" s="39"/>
      <c r="J438" s="39"/>
      <c r="K438" s="39"/>
    </row>
    <row r="439" spans="1:11" x14ac:dyDescent="0.25">
      <c r="A439" s="39">
        <v>124152003</v>
      </c>
      <c r="B439" s="39">
        <v>438</v>
      </c>
      <c r="C439" s="39" t="s">
        <v>2478</v>
      </c>
      <c r="D439" s="39" t="s">
        <v>238</v>
      </c>
      <c r="E439" s="39" t="s">
        <v>220</v>
      </c>
      <c r="G439" s="39"/>
      <c r="H439" s="39"/>
      <c r="I439" s="39"/>
      <c r="J439" s="39"/>
      <c r="K439" s="39"/>
    </row>
    <row r="440" spans="1:11" x14ac:dyDescent="0.25">
      <c r="A440" s="39">
        <v>124153503</v>
      </c>
      <c r="B440" s="39">
        <v>439</v>
      </c>
      <c r="C440" s="39" t="s">
        <v>2479</v>
      </c>
      <c r="D440" s="39" t="s">
        <v>238</v>
      </c>
      <c r="E440" s="39" t="s">
        <v>220</v>
      </c>
      <c r="G440" s="39"/>
      <c r="H440" s="39"/>
      <c r="I440" s="39"/>
      <c r="J440" s="39"/>
      <c r="K440" s="39"/>
    </row>
    <row r="441" spans="1:11" x14ac:dyDescent="0.25">
      <c r="A441" s="39">
        <v>124154003</v>
      </c>
      <c r="B441" s="39">
        <v>440</v>
      </c>
      <c r="C441" s="39" t="s">
        <v>2480</v>
      </c>
      <c r="D441" s="39" t="s">
        <v>238</v>
      </c>
      <c r="E441" s="39" t="s">
        <v>220</v>
      </c>
      <c r="G441" s="39"/>
      <c r="H441" s="39"/>
      <c r="I441" s="39"/>
      <c r="J441" s="39"/>
      <c r="K441" s="39"/>
    </row>
    <row r="442" spans="1:11" x14ac:dyDescent="0.25">
      <c r="A442" s="39">
        <v>124156503</v>
      </c>
      <c r="B442" s="39">
        <v>441</v>
      </c>
      <c r="C442" s="39" t="s">
        <v>2481</v>
      </c>
      <c r="D442" s="39" t="s">
        <v>238</v>
      </c>
      <c r="E442" s="39" t="s">
        <v>220</v>
      </c>
      <c r="G442" s="39"/>
      <c r="H442" s="39"/>
      <c r="I442" s="39"/>
      <c r="J442" s="39"/>
      <c r="K442" s="39"/>
    </row>
    <row r="443" spans="1:11" x14ac:dyDescent="0.25">
      <c r="A443" s="39">
        <v>124156603</v>
      </c>
      <c r="B443" s="39">
        <v>442</v>
      </c>
      <c r="C443" s="39" t="s">
        <v>2482</v>
      </c>
      <c r="D443" s="39" t="s">
        <v>238</v>
      </c>
      <c r="E443" s="39" t="s">
        <v>220</v>
      </c>
      <c r="G443" s="39"/>
      <c r="H443" s="39"/>
      <c r="I443" s="39"/>
      <c r="J443" s="39"/>
      <c r="K443" s="39"/>
    </row>
    <row r="444" spans="1:11" x14ac:dyDescent="0.25">
      <c r="A444" s="39">
        <v>124156703</v>
      </c>
      <c r="B444" s="39">
        <v>443</v>
      </c>
      <c r="C444" s="39" t="s">
        <v>2483</v>
      </c>
      <c r="D444" s="39" t="s">
        <v>238</v>
      </c>
      <c r="E444" s="39" t="s">
        <v>220</v>
      </c>
      <c r="G444" s="39"/>
      <c r="H444" s="39"/>
      <c r="I444" s="39"/>
      <c r="J444" s="39"/>
      <c r="K444" s="39"/>
    </row>
    <row r="445" spans="1:11" x14ac:dyDescent="0.25">
      <c r="A445" s="39">
        <v>124157203</v>
      </c>
      <c r="B445" s="39">
        <v>444</v>
      </c>
      <c r="C445" s="39" t="s">
        <v>2484</v>
      </c>
      <c r="D445" s="39" t="s">
        <v>238</v>
      </c>
      <c r="E445" s="39" t="s">
        <v>220</v>
      </c>
      <c r="G445" s="39"/>
      <c r="H445" s="39"/>
      <c r="I445" s="39"/>
      <c r="J445" s="39"/>
      <c r="K445" s="39"/>
    </row>
    <row r="446" spans="1:11" x14ac:dyDescent="0.25">
      <c r="A446" s="39">
        <v>124157802</v>
      </c>
      <c r="B446" s="39">
        <v>445</v>
      </c>
      <c r="C446" s="39" t="s">
        <v>2485</v>
      </c>
      <c r="D446" s="39" t="s">
        <v>238</v>
      </c>
      <c r="E446" s="39" t="s">
        <v>220</v>
      </c>
      <c r="G446" s="39"/>
      <c r="H446" s="39"/>
      <c r="I446" s="39"/>
      <c r="J446" s="39"/>
      <c r="K446" s="39"/>
    </row>
    <row r="447" spans="1:11" x14ac:dyDescent="0.25">
      <c r="A447" s="39">
        <v>124158503</v>
      </c>
      <c r="B447" s="39">
        <v>446</v>
      </c>
      <c r="C447" s="39" t="s">
        <v>2486</v>
      </c>
      <c r="D447" s="39" t="s">
        <v>238</v>
      </c>
      <c r="E447" s="39" t="s">
        <v>220</v>
      </c>
      <c r="G447" s="39"/>
      <c r="H447" s="39"/>
      <c r="I447" s="39"/>
      <c r="J447" s="39"/>
      <c r="K447" s="39"/>
    </row>
    <row r="448" spans="1:11" x14ac:dyDescent="0.25">
      <c r="A448" s="39">
        <v>124159002</v>
      </c>
      <c r="B448" s="39">
        <v>447</v>
      </c>
      <c r="C448" s="39" t="s">
        <v>2487</v>
      </c>
      <c r="D448" s="39" t="s">
        <v>238</v>
      </c>
      <c r="E448" s="39" t="s">
        <v>220</v>
      </c>
      <c r="G448" s="39"/>
      <c r="H448" s="39"/>
      <c r="I448" s="39"/>
      <c r="J448" s="39"/>
      <c r="K448" s="39"/>
    </row>
    <row r="449" spans="1:11" x14ac:dyDescent="0.25">
      <c r="A449" s="39">
        <v>125231232</v>
      </c>
      <c r="B449" s="39">
        <v>448</v>
      </c>
      <c r="C449" s="39" t="s">
        <v>2488</v>
      </c>
      <c r="D449" s="39" t="s">
        <v>238</v>
      </c>
      <c r="E449" s="39" t="s">
        <v>221</v>
      </c>
      <c r="G449" s="39"/>
      <c r="H449" s="39"/>
      <c r="I449" s="39"/>
      <c r="J449" s="39"/>
      <c r="K449" s="39"/>
    </row>
    <row r="450" spans="1:11" x14ac:dyDescent="0.25">
      <c r="A450" s="39">
        <v>125231303</v>
      </c>
      <c r="B450" s="39">
        <v>449</v>
      </c>
      <c r="C450" s="39" t="s">
        <v>2489</v>
      </c>
      <c r="D450" s="39" t="s">
        <v>238</v>
      </c>
      <c r="E450" s="39" t="s">
        <v>221</v>
      </c>
      <c r="G450" s="39"/>
      <c r="H450" s="39"/>
      <c r="I450" s="39"/>
      <c r="J450" s="39"/>
      <c r="K450" s="39"/>
    </row>
    <row r="451" spans="1:11" x14ac:dyDescent="0.25">
      <c r="A451" s="39">
        <v>125234103</v>
      </c>
      <c r="B451" s="39">
        <v>450</v>
      </c>
      <c r="C451" s="39" t="s">
        <v>2490</v>
      </c>
      <c r="D451" s="39" t="s">
        <v>238</v>
      </c>
      <c r="E451" s="39" t="s">
        <v>221</v>
      </c>
      <c r="G451" s="39"/>
      <c r="H451" s="39"/>
      <c r="I451" s="39"/>
      <c r="J451" s="39"/>
      <c r="K451" s="39"/>
    </row>
    <row r="452" spans="1:11" x14ac:dyDescent="0.25">
      <c r="A452" s="39">
        <v>125234502</v>
      </c>
      <c r="B452" s="39">
        <v>451</v>
      </c>
      <c r="C452" s="39" t="s">
        <v>2491</v>
      </c>
      <c r="D452" s="39" t="s">
        <v>238</v>
      </c>
      <c r="E452" s="39" t="s">
        <v>221</v>
      </c>
      <c r="G452" s="39"/>
      <c r="H452" s="39"/>
      <c r="I452" s="39"/>
      <c r="J452" s="39"/>
      <c r="K452" s="39"/>
    </row>
    <row r="453" spans="1:11" x14ac:dyDescent="0.25">
      <c r="A453" s="39">
        <v>125235103</v>
      </c>
      <c r="B453" s="39">
        <v>452</v>
      </c>
      <c r="C453" s="39" t="s">
        <v>2492</v>
      </c>
      <c r="D453" s="39" t="s">
        <v>238</v>
      </c>
      <c r="E453" s="39" t="s">
        <v>221</v>
      </c>
      <c r="G453" s="39"/>
      <c r="H453" s="39"/>
      <c r="I453" s="39"/>
      <c r="J453" s="39"/>
      <c r="K453" s="39"/>
    </row>
    <row r="454" spans="1:11" x14ac:dyDescent="0.25">
      <c r="A454" s="39">
        <v>125235502</v>
      </c>
      <c r="B454" s="39">
        <v>453</v>
      </c>
      <c r="C454" s="39" t="s">
        <v>2493</v>
      </c>
      <c r="D454" s="39" t="s">
        <v>238</v>
      </c>
      <c r="E454" s="39" t="s">
        <v>221</v>
      </c>
      <c r="G454" s="39"/>
      <c r="H454" s="39"/>
      <c r="I454" s="39"/>
      <c r="J454" s="39"/>
      <c r="K454" s="39"/>
    </row>
    <row r="455" spans="1:11" x14ac:dyDescent="0.25">
      <c r="A455" s="39">
        <v>125236903</v>
      </c>
      <c r="B455" s="39">
        <v>454</v>
      </c>
      <c r="C455" s="39" t="s">
        <v>2494</v>
      </c>
      <c r="D455" s="39" t="s">
        <v>238</v>
      </c>
      <c r="E455" s="39" t="s">
        <v>221</v>
      </c>
      <c r="G455" s="39"/>
      <c r="H455" s="39"/>
      <c r="I455" s="39"/>
      <c r="J455" s="39"/>
      <c r="K455" s="39"/>
    </row>
    <row r="456" spans="1:11" x14ac:dyDescent="0.25">
      <c r="A456" s="39">
        <v>125237603</v>
      </c>
      <c r="B456" s="39">
        <v>455</v>
      </c>
      <c r="C456" s="39" t="s">
        <v>2495</v>
      </c>
      <c r="D456" s="39" t="s">
        <v>238</v>
      </c>
      <c r="E456" s="39" t="s">
        <v>221</v>
      </c>
      <c r="G456" s="39"/>
      <c r="H456" s="39"/>
      <c r="I456" s="39"/>
      <c r="J456" s="39"/>
      <c r="K456" s="39"/>
    </row>
    <row r="457" spans="1:11" x14ac:dyDescent="0.25">
      <c r="A457" s="39">
        <v>125237702</v>
      </c>
      <c r="B457" s="39">
        <v>456</v>
      </c>
      <c r="C457" s="39" t="s">
        <v>2496</v>
      </c>
      <c r="D457" s="39" t="s">
        <v>238</v>
      </c>
      <c r="E457" s="39" t="s">
        <v>221</v>
      </c>
      <c r="G457" s="39"/>
      <c r="H457" s="39"/>
      <c r="I457" s="39"/>
      <c r="J457" s="39"/>
      <c r="K457" s="39"/>
    </row>
    <row r="458" spans="1:11" x14ac:dyDescent="0.25">
      <c r="A458" s="39">
        <v>125237903</v>
      </c>
      <c r="B458" s="39">
        <v>457</v>
      </c>
      <c r="C458" s="39" t="s">
        <v>2497</v>
      </c>
      <c r="D458" s="39" t="s">
        <v>238</v>
      </c>
      <c r="E458" s="39" t="s">
        <v>221</v>
      </c>
      <c r="G458" s="39"/>
      <c r="H458" s="39"/>
      <c r="I458" s="39"/>
      <c r="J458" s="39"/>
      <c r="K458" s="39"/>
    </row>
    <row r="459" spans="1:11" x14ac:dyDescent="0.25">
      <c r="A459" s="39">
        <v>125238402</v>
      </c>
      <c r="B459" s="39">
        <v>458</v>
      </c>
      <c r="C459" s="39" t="s">
        <v>2498</v>
      </c>
      <c r="D459" s="39" t="s">
        <v>238</v>
      </c>
      <c r="E459" s="39" t="s">
        <v>221</v>
      </c>
      <c r="G459" s="39"/>
      <c r="H459" s="39"/>
      <c r="I459" s="39"/>
      <c r="J459" s="39"/>
      <c r="K459" s="39"/>
    </row>
    <row r="460" spans="1:11" x14ac:dyDescent="0.25">
      <c r="A460" s="39">
        <v>125238502</v>
      </c>
      <c r="B460" s="39">
        <v>459</v>
      </c>
      <c r="C460" s="39" t="s">
        <v>2499</v>
      </c>
      <c r="D460" s="39" t="s">
        <v>238</v>
      </c>
      <c r="E460" s="39" t="s">
        <v>221</v>
      </c>
      <c r="G460" s="39"/>
      <c r="H460" s="39"/>
      <c r="I460" s="39"/>
      <c r="J460" s="39"/>
      <c r="K460" s="39"/>
    </row>
    <row r="461" spans="1:11" x14ac:dyDescent="0.25">
      <c r="A461" s="39">
        <v>125239452</v>
      </c>
      <c r="B461" s="39">
        <v>460</v>
      </c>
      <c r="C461" s="39" t="s">
        <v>2500</v>
      </c>
      <c r="D461" s="39" t="s">
        <v>238</v>
      </c>
      <c r="E461" s="39" t="s">
        <v>221</v>
      </c>
      <c r="G461" s="39"/>
      <c r="H461" s="39"/>
      <c r="I461" s="39"/>
      <c r="J461" s="39"/>
      <c r="K461" s="39"/>
    </row>
    <row r="462" spans="1:11" x14ac:dyDescent="0.25">
      <c r="A462" s="39">
        <v>125239603</v>
      </c>
      <c r="B462" s="39">
        <v>461</v>
      </c>
      <c r="C462" s="39" t="s">
        <v>2501</v>
      </c>
      <c r="D462" s="39" t="s">
        <v>238</v>
      </c>
      <c r="E462" s="39" t="s">
        <v>221</v>
      </c>
      <c r="G462" s="39"/>
      <c r="H462" s="39"/>
      <c r="I462" s="39"/>
      <c r="J462" s="39"/>
      <c r="K462" s="39"/>
    </row>
    <row r="463" spans="1:11" x14ac:dyDescent="0.25">
      <c r="A463" s="39">
        <v>125239652</v>
      </c>
      <c r="B463" s="39">
        <v>462</v>
      </c>
      <c r="C463" s="39" t="s">
        <v>2502</v>
      </c>
      <c r="D463" s="39" t="s">
        <v>238</v>
      </c>
      <c r="E463" s="39" t="s">
        <v>221</v>
      </c>
      <c r="G463" s="39"/>
      <c r="H463" s="39"/>
      <c r="I463" s="39"/>
      <c r="J463" s="39"/>
      <c r="K463" s="39"/>
    </row>
    <row r="464" spans="1:11" x14ac:dyDescent="0.25">
      <c r="A464" s="39">
        <v>126515001</v>
      </c>
      <c r="B464" s="39">
        <v>463</v>
      </c>
      <c r="C464" s="39" t="s">
        <v>2503</v>
      </c>
      <c r="D464" s="39" t="s">
        <v>238</v>
      </c>
      <c r="E464" s="39" t="s">
        <v>222</v>
      </c>
      <c r="G464" s="39"/>
      <c r="H464" s="39"/>
      <c r="I464" s="39"/>
      <c r="J464" s="39"/>
      <c r="K464" s="39"/>
    </row>
    <row r="465" spans="1:11" x14ac:dyDescent="0.25">
      <c r="A465" s="39">
        <v>127040503</v>
      </c>
      <c r="B465" s="39">
        <v>464</v>
      </c>
      <c r="C465" s="39" t="s">
        <v>2504</v>
      </c>
      <c r="D465" s="39" t="s">
        <v>230</v>
      </c>
      <c r="E465" s="39" t="s">
        <v>223</v>
      </c>
      <c r="G465" s="39"/>
      <c r="H465" s="39"/>
      <c r="I465" s="39"/>
      <c r="J465" s="39"/>
      <c r="K465" s="39"/>
    </row>
    <row r="466" spans="1:11" x14ac:dyDescent="0.25">
      <c r="A466" s="39">
        <v>127040703</v>
      </c>
      <c r="B466" s="39">
        <v>465</v>
      </c>
      <c r="C466" s="39" t="s">
        <v>2505</v>
      </c>
      <c r="D466" s="39" t="s">
        <v>230</v>
      </c>
      <c r="E466" s="39" t="s">
        <v>223</v>
      </c>
      <c r="G466" s="39"/>
      <c r="H466" s="39"/>
      <c r="I466" s="39"/>
      <c r="J466" s="39"/>
      <c r="K466" s="39"/>
    </row>
    <row r="467" spans="1:11" x14ac:dyDescent="0.25">
      <c r="A467" s="39">
        <v>127041203</v>
      </c>
      <c r="B467" s="39">
        <v>466</v>
      </c>
      <c r="C467" s="39" t="s">
        <v>2506</v>
      </c>
      <c r="D467" s="39" t="s">
        <v>230</v>
      </c>
      <c r="E467" s="39" t="s">
        <v>223</v>
      </c>
      <c r="G467" s="39"/>
      <c r="H467" s="39"/>
      <c r="I467" s="39"/>
      <c r="J467" s="39"/>
      <c r="K467" s="39"/>
    </row>
    <row r="468" spans="1:11" x14ac:dyDescent="0.25">
      <c r="A468" s="39">
        <v>127041503</v>
      </c>
      <c r="B468" s="39">
        <v>467</v>
      </c>
      <c r="C468" s="39" t="s">
        <v>2507</v>
      </c>
      <c r="D468" s="39" t="s">
        <v>230</v>
      </c>
      <c r="E468" s="39" t="s">
        <v>223</v>
      </c>
      <c r="G468" s="39"/>
      <c r="H468" s="39"/>
      <c r="I468" s="39"/>
      <c r="J468" s="39"/>
      <c r="K468" s="39"/>
    </row>
    <row r="469" spans="1:11" x14ac:dyDescent="0.25">
      <c r="A469" s="39">
        <v>127041603</v>
      </c>
      <c r="B469" s="39">
        <v>468</v>
      </c>
      <c r="C469" s="39" t="s">
        <v>2508</v>
      </c>
      <c r="D469" s="39" t="s">
        <v>230</v>
      </c>
      <c r="E469" s="39" t="s">
        <v>223</v>
      </c>
      <c r="G469" s="39"/>
      <c r="H469" s="39"/>
      <c r="I469" s="39"/>
      <c r="J469" s="39"/>
      <c r="K469" s="39"/>
    </row>
    <row r="470" spans="1:11" x14ac:dyDescent="0.25">
      <c r="A470" s="39">
        <v>127042003</v>
      </c>
      <c r="B470" s="39">
        <v>469</v>
      </c>
      <c r="C470" s="39" t="s">
        <v>2509</v>
      </c>
      <c r="D470" s="39" t="s">
        <v>230</v>
      </c>
      <c r="E470" s="39" t="s">
        <v>223</v>
      </c>
      <c r="G470" s="39"/>
      <c r="H470" s="39"/>
      <c r="I470" s="39"/>
      <c r="J470" s="39"/>
      <c r="K470" s="39"/>
    </row>
    <row r="471" spans="1:11" x14ac:dyDescent="0.25">
      <c r="A471" s="39">
        <v>127042853</v>
      </c>
      <c r="B471" s="39">
        <v>470</v>
      </c>
      <c r="C471" s="39" t="s">
        <v>2510</v>
      </c>
      <c r="D471" s="39" t="s">
        <v>230</v>
      </c>
      <c r="E471" s="39" t="s">
        <v>223</v>
      </c>
      <c r="G471" s="39"/>
      <c r="H471" s="39"/>
      <c r="I471" s="39"/>
      <c r="J471" s="39"/>
      <c r="K471" s="39"/>
    </row>
    <row r="472" spans="1:11" x14ac:dyDescent="0.25">
      <c r="A472" s="39">
        <v>127044103</v>
      </c>
      <c r="B472" s="39">
        <v>471</v>
      </c>
      <c r="C472" s="39" t="s">
        <v>2511</v>
      </c>
      <c r="D472" s="39" t="s">
        <v>230</v>
      </c>
      <c r="E472" s="39" t="s">
        <v>223</v>
      </c>
      <c r="G472" s="39"/>
      <c r="H472" s="39"/>
      <c r="I472" s="39"/>
      <c r="J472" s="39"/>
      <c r="K472" s="39"/>
    </row>
    <row r="473" spans="1:11" x14ac:dyDescent="0.25">
      <c r="A473" s="39">
        <v>127045303</v>
      </c>
      <c r="B473" s="39">
        <v>472</v>
      </c>
      <c r="C473" s="39" t="s">
        <v>2512</v>
      </c>
      <c r="D473" s="39" t="s">
        <v>230</v>
      </c>
      <c r="E473" s="39" t="s">
        <v>223</v>
      </c>
      <c r="G473" s="39"/>
      <c r="H473" s="39"/>
      <c r="I473" s="39"/>
      <c r="J473" s="39"/>
      <c r="K473" s="39"/>
    </row>
    <row r="474" spans="1:11" x14ac:dyDescent="0.25">
      <c r="A474" s="39">
        <v>127045653</v>
      </c>
      <c r="B474" s="39">
        <v>473</v>
      </c>
      <c r="C474" s="39" t="s">
        <v>2513</v>
      </c>
      <c r="D474" s="39" t="s">
        <v>230</v>
      </c>
      <c r="E474" s="39" t="s">
        <v>223</v>
      </c>
      <c r="G474" s="39"/>
      <c r="H474" s="39"/>
      <c r="I474" s="39"/>
      <c r="J474" s="39"/>
      <c r="K474" s="39"/>
    </row>
    <row r="475" spans="1:11" x14ac:dyDescent="0.25">
      <c r="A475" s="39">
        <v>127045853</v>
      </c>
      <c r="B475" s="39">
        <v>474</v>
      </c>
      <c r="C475" s="39" t="s">
        <v>2514</v>
      </c>
      <c r="D475" s="39" t="s">
        <v>230</v>
      </c>
      <c r="E475" s="39" t="s">
        <v>223</v>
      </c>
      <c r="G475" s="39"/>
      <c r="H475" s="39"/>
      <c r="I475" s="39"/>
      <c r="J475" s="39"/>
      <c r="K475" s="39"/>
    </row>
    <row r="476" spans="1:11" x14ac:dyDescent="0.25">
      <c r="A476" s="39">
        <v>127046903</v>
      </c>
      <c r="B476" s="39">
        <v>475</v>
      </c>
      <c r="C476" s="39" t="s">
        <v>2515</v>
      </c>
      <c r="D476" s="39" t="s">
        <v>230</v>
      </c>
      <c r="E476" s="39" t="s">
        <v>223</v>
      </c>
      <c r="G476" s="39"/>
      <c r="H476" s="39"/>
      <c r="I476" s="39"/>
      <c r="J476" s="39"/>
      <c r="K476" s="39"/>
    </row>
    <row r="477" spans="1:11" x14ac:dyDescent="0.25">
      <c r="A477" s="39">
        <v>127047404</v>
      </c>
      <c r="B477" s="39">
        <v>476</v>
      </c>
      <c r="C477" s="39" t="s">
        <v>2516</v>
      </c>
      <c r="D477" s="39" t="s">
        <v>230</v>
      </c>
      <c r="E477" s="39" t="s">
        <v>223</v>
      </c>
      <c r="G477" s="39"/>
      <c r="H477" s="39"/>
      <c r="I477" s="39"/>
      <c r="J477" s="39"/>
      <c r="K477" s="39"/>
    </row>
    <row r="478" spans="1:11" x14ac:dyDescent="0.25">
      <c r="A478" s="39">
        <v>127049303</v>
      </c>
      <c r="B478" s="39">
        <v>477</v>
      </c>
      <c r="C478" s="39" t="s">
        <v>2517</v>
      </c>
      <c r="D478" s="39" t="s">
        <v>230</v>
      </c>
      <c r="E478" s="39" t="s">
        <v>223</v>
      </c>
      <c r="G478" s="39"/>
      <c r="H478" s="39"/>
      <c r="I478" s="39"/>
      <c r="J478" s="39"/>
      <c r="K478" s="39"/>
    </row>
    <row r="479" spans="1:11" x14ac:dyDescent="0.25">
      <c r="A479" s="39">
        <v>128030603</v>
      </c>
      <c r="B479" s="39">
        <v>478</v>
      </c>
      <c r="C479" s="39" t="s">
        <v>2518</v>
      </c>
      <c r="D479" s="39" t="s">
        <v>233</v>
      </c>
      <c r="E479" s="39" t="s">
        <v>224</v>
      </c>
      <c r="G479" s="39"/>
      <c r="H479" s="39"/>
      <c r="I479" s="39"/>
      <c r="J479" s="39"/>
      <c r="K479" s="39"/>
    </row>
    <row r="480" spans="1:11" x14ac:dyDescent="0.25">
      <c r="A480" s="39">
        <v>128030852</v>
      </c>
      <c r="B480" s="39">
        <v>479</v>
      </c>
      <c r="C480" s="39" t="s">
        <v>224</v>
      </c>
      <c r="D480" s="39" t="s">
        <v>233</v>
      </c>
      <c r="E480" s="39" t="s">
        <v>224</v>
      </c>
      <c r="G480" s="39"/>
      <c r="H480" s="39"/>
      <c r="I480" s="39"/>
      <c r="J480" s="39"/>
      <c r="K480" s="39"/>
    </row>
    <row r="481" spans="1:11" x14ac:dyDescent="0.25">
      <c r="A481" s="39">
        <v>128033053</v>
      </c>
      <c r="B481" s="39">
        <v>480</v>
      </c>
      <c r="C481" s="39" t="s">
        <v>2519</v>
      </c>
      <c r="D481" s="39" t="s">
        <v>233</v>
      </c>
      <c r="E481" s="39" t="s">
        <v>224</v>
      </c>
      <c r="G481" s="39"/>
      <c r="H481" s="39"/>
      <c r="I481" s="39"/>
      <c r="J481" s="39"/>
      <c r="K481" s="39"/>
    </row>
    <row r="482" spans="1:11" x14ac:dyDescent="0.25">
      <c r="A482" s="39">
        <v>128034503</v>
      </c>
      <c r="B482" s="39">
        <v>481</v>
      </c>
      <c r="C482" s="39" t="s">
        <v>2520</v>
      </c>
      <c r="D482" s="39" t="s">
        <v>233</v>
      </c>
      <c r="E482" s="39" t="s">
        <v>224</v>
      </c>
      <c r="G482" s="39"/>
      <c r="H482" s="39"/>
      <c r="I482" s="39"/>
      <c r="J482" s="39"/>
      <c r="K482" s="39"/>
    </row>
    <row r="483" spans="1:11" x14ac:dyDescent="0.25">
      <c r="A483" s="39">
        <v>128321103</v>
      </c>
      <c r="B483" s="39">
        <v>482</v>
      </c>
      <c r="C483" s="39" t="s">
        <v>2521</v>
      </c>
      <c r="D483" s="39" t="s">
        <v>233</v>
      </c>
      <c r="E483" s="39" t="s">
        <v>225</v>
      </c>
      <c r="G483" s="39"/>
      <c r="H483" s="39"/>
      <c r="I483" s="39"/>
      <c r="J483" s="39"/>
      <c r="K483" s="39"/>
    </row>
    <row r="484" spans="1:11" x14ac:dyDescent="0.25">
      <c r="A484" s="39">
        <v>128323303</v>
      </c>
      <c r="B484" s="39">
        <v>483</v>
      </c>
      <c r="C484" s="39" t="s">
        <v>2522</v>
      </c>
      <c r="D484" s="39" t="s">
        <v>233</v>
      </c>
      <c r="E484" s="39" t="s">
        <v>225</v>
      </c>
      <c r="G484" s="39"/>
      <c r="H484" s="39"/>
      <c r="I484" s="39"/>
      <c r="J484" s="39"/>
      <c r="K484" s="39"/>
    </row>
    <row r="485" spans="1:11" x14ac:dyDescent="0.25">
      <c r="A485" s="39">
        <v>128323703</v>
      </c>
      <c r="B485" s="39">
        <v>484</v>
      </c>
      <c r="C485" s="39" t="s">
        <v>2523</v>
      </c>
      <c r="D485" s="39" t="s">
        <v>233</v>
      </c>
      <c r="E485" s="39" t="s">
        <v>225</v>
      </c>
      <c r="G485" s="39"/>
      <c r="H485" s="39"/>
      <c r="I485" s="39"/>
      <c r="J485" s="39"/>
      <c r="K485" s="39"/>
    </row>
    <row r="486" spans="1:11" x14ac:dyDescent="0.25">
      <c r="A486" s="39">
        <v>128325203</v>
      </c>
      <c r="B486" s="39">
        <v>485</v>
      </c>
      <c r="C486" s="39" t="s">
        <v>2524</v>
      </c>
      <c r="D486" s="39" t="s">
        <v>233</v>
      </c>
      <c r="E486" s="39" t="s">
        <v>225</v>
      </c>
      <c r="G486" s="39"/>
      <c r="H486" s="39"/>
      <c r="I486" s="39"/>
      <c r="J486" s="39"/>
      <c r="K486" s="39"/>
    </row>
    <row r="487" spans="1:11" x14ac:dyDescent="0.25">
      <c r="A487" s="39">
        <v>128326303</v>
      </c>
      <c r="B487" s="39">
        <v>486</v>
      </c>
      <c r="C487" s="39" t="s">
        <v>2525</v>
      </c>
      <c r="D487" s="39" t="s">
        <v>233</v>
      </c>
      <c r="E487" s="39" t="s">
        <v>225</v>
      </c>
      <c r="G487" s="39"/>
      <c r="H487" s="39"/>
      <c r="I487" s="39"/>
      <c r="J487" s="39"/>
      <c r="K487" s="39"/>
    </row>
    <row r="488" spans="1:11" x14ac:dyDescent="0.25">
      <c r="A488" s="39">
        <v>128327303</v>
      </c>
      <c r="B488" s="39">
        <v>487</v>
      </c>
      <c r="C488" s="39" t="s">
        <v>2526</v>
      </c>
      <c r="D488" s="39" t="s">
        <v>233</v>
      </c>
      <c r="E488" s="39" t="s">
        <v>225</v>
      </c>
      <c r="G488" s="39"/>
      <c r="H488" s="39"/>
      <c r="I488" s="39"/>
      <c r="J488" s="39"/>
      <c r="K488" s="39"/>
    </row>
    <row r="489" spans="1:11" x14ac:dyDescent="0.25">
      <c r="A489" s="39">
        <v>128328003</v>
      </c>
      <c r="B489" s="39">
        <v>488</v>
      </c>
      <c r="C489" s="39" t="s">
        <v>2527</v>
      </c>
      <c r="D489" s="39" t="s">
        <v>233</v>
      </c>
      <c r="E489" s="39" t="s">
        <v>225</v>
      </c>
      <c r="G489" s="39"/>
      <c r="H489" s="39"/>
      <c r="I489" s="39"/>
      <c r="J489" s="39"/>
      <c r="K489" s="39"/>
    </row>
    <row r="490" spans="1:11" x14ac:dyDescent="0.25">
      <c r="A490" s="39">
        <v>129540803</v>
      </c>
      <c r="B490" s="39">
        <v>489</v>
      </c>
      <c r="C490" s="39" t="s">
        <v>2528</v>
      </c>
      <c r="D490" s="39" t="s">
        <v>235</v>
      </c>
      <c r="E490" s="39" t="s">
        <v>226</v>
      </c>
      <c r="G490" s="39"/>
      <c r="H490" s="39"/>
      <c r="I490" s="39"/>
      <c r="J490" s="39"/>
      <c r="K490" s="39"/>
    </row>
    <row r="491" spans="1:11" x14ac:dyDescent="0.25">
      <c r="A491" s="39">
        <v>129544503</v>
      </c>
      <c r="B491" s="39">
        <v>490</v>
      </c>
      <c r="C491" s="39" t="s">
        <v>2529</v>
      </c>
      <c r="D491" s="39" t="s">
        <v>235</v>
      </c>
      <c r="E491" s="39" t="s">
        <v>226</v>
      </c>
      <c r="G491" s="39"/>
      <c r="H491" s="39"/>
      <c r="I491" s="39"/>
      <c r="J491" s="39"/>
      <c r="K491" s="39"/>
    </row>
    <row r="492" spans="1:11" x14ac:dyDescent="0.25">
      <c r="A492" s="39">
        <v>129544703</v>
      </c>
      <c r="B492" s="39">
        <v>491</v>
      </c>
      <c r="C492" s="39" t="s">
        <v>2530</v>
      </c>
      <c r="D492" s="39" t="s">
        <v>235</v>
      </c>
      <c r="E492" s="39" t="s">
        <v>226</v>
      </c>
      <c r="G492" s="39"/>
      <c r="H492" s="39"/>
      <c r="I492" s="39"/>
      <c r="J492" s="39"/>
      <c r="K492" s="39"/>
    </row>
    <row r="493" spans="1:11" x14ac:dyDescent="0.25">
      <c r="A493" s="39">
        <v>129545003</v>
      </c>
      <c r="B493" s="39">
        <v>492</v>
      </c>
      <c r="C493" s="39" t="s">
        <v>2531</v>
      </c>
      <c r="D493" s="39" t="s">
        <v>235</v>
      </c>
      <c r="E493" s="39" t="s">
        <v>226</v>
      </c>
      <c r="G493" s="39"/>
      <c r="H493" s="39"/>
      <c r="I493" s="39"/>
      <c r="J493" s="39"/>
      <c r="K493" s="39"/>
    </row>
    <row r="494" spans="1:11" x14ac:dyDescent="0.25">
      <c r="A494" s="39">
        <v>129546003</v>
      </c>
      <c r="B494" s="39">
        <v>493</v>
      </c>
      <c r="C494" s="39" t="s">
        <v>2532</v>
      </c>
      <c r="D494" s="39" t="s">
        <v>235</v>
      </c>
      <c r="E494" s="39" t="s">
        <v>226</v>
      </c>
      <c r="G494" s="39"/>
      <c r="H494" s="39"/>
      <c r="I494" s="39"/>
      <c r="J494" s="39"/>
      <c r="K494" s="39"/>
    </row>
    <row r="495" spans="1:11" x14ac:dyDescent="0.25">
      <c r="A495" s="39">
        <v>129546103</v>
      </c>
      <c r="B495" s="39">
        <v>494</v>
      </c>
      <c r="C495" s="39" t="s">
        <v>2533</v>
      </c>
      <c r="D495" s="39" t="s">
        <v>235</v>
      </c>
      <c r="E495" s="39" t="s">
        <v>226</v>
      </c>
      <c r="G495" s="39"/>
      <c r="H495" s="39"/>
      <c r="I495" s="39"/>
      <c r="J495" s="39"/>
      <c r="K495" s="39"/>
    </row>
    <row r="496" spans="1:11" x14ac:dyDescent="0.25">
      <c r="A496" s="39">
        <v>129546803</v>
      </c>
      <c r="B496" s="39">
        <v>495</v>
      </c>
      <c r="C496" s="39" t="s">
        <v>2534</v>
      </c>
      <c r="D496" s="39" t="s">
        <v>235</v>
      </c>
      <c r="E496" s="39" t="s">
        <v>226</v>
      </c>
      <c r="G496" s="39"/>
      <c r="H496" s="39"/>
      <c r="I496" s="39"/>
      <c r="J496" s="39"/>
      <c r="K496" s="39"/>
    </row>
    <row r="497" spans="1:11" x14ac:dyDescent="0.25">
      <c r="A497" s="39">
        <v>129547203</v>
      </c>
      <c r="B497" s="39">
        <v>496</v>
      </c>
      <c r="C497" s="39" t="s">
        <v>2535</v>
      </c>
      <c r="D497" s="39" t="s">
        <v>235</v>
      </c>
      <c r="E497" s="39" t="s">
        <v>226</v>
      </c>
      <c r="G497" s="39"/>
      <c r="H497" s="39"/>
      <c r="I497" s="39"/>
      <c r="J497" s="39"/>
      <c r="K497" s="39"/>
    </row>
    <row r="498" spans="1:11" x14ac:dyDescent="0.25">
      <c r="A498" s="39">
        <v>129547303</v>
      </c>
      <c r="B498" s="39">
        <v>497</v>
      </c>
      <c r="C498" s="39" t="s">
        <v>2536</v>
      </c>
      <c r="D498" s="39" t="s">
        <v>235</v>
      </c>
      <c r="E498" s="39" t="s">
        <v>226</v>
      </c>
      <c r="G498" s="39"/>
      <c r="H498" s="39"/>
      <c r="I498" s="39"/>
      <c r="J498" s="39"/>
      <c r="K498" s="39"/>
    </row>
    <row r="499" spans="1:11" x14ac:dyDescent="0.25">
      <c r="A499" s="39">
        <v>129547603</v>
      </c>
      <c r="B499" s="39">
        <v>498</v>
      </c>
      <c r="C499" s="39" t="s">
        <v>2537</v>
      </c>
      <c r="D499" s="39" t="s">
        <v>235</v>
      </c>
      <c r="E499" s="39" t="s">
        <v>226</v>
      </c>
      <c r="G499" s="39"/>
      <c r="H499" s="39"/>
      <c r="I499" s="39"/>
      <c r="J499" s="39"/>
      <c r="K499" s="39"/>
    </row>
    <row r="500" spans="1:11" x14ac:dyDescent="0.25">
      <c r="A500" s="39">
        <v>129547803</v>
      </c>
      <c r="B500" s="39">
        <v>499</v>
      </c>
      <c r="C500" s="39" t="s">
        <v>2538</v>
      </c>
      <c r="D500" s="39" t="s">
        <v>235</v>
      </c>
      <c r="E500" s="39" t="s">
        <v>226</v>
      </c>
      <c r="G500" s="39"/>
      <c r="H500" s="39"/>
      <c r="I500" s="39"/>
      <c r="J500" s="39"/>
      <c r="K500" s="39"/>
    </row>
    <row r="501" spans="1:11" x14ac:dyDescent="0.25">
      <c r="A501" s="39">
        <v>129548803</v>
      </c>
      <c r="B501" s="39">
        <v>500</v>
      </c>
      <c r="C501" s="39" t="s">
        <v>2539</v>
      </c>
      <c r="D501" s="39" t="s">
        <v>235</v>
      </c>
      <c r="E501" s="39" t="s">
        <v>226</v>
      </c>
      <c r="G501" s="39"/>
      <c r="H501" s="39"/>
      <c r="I501" s="39"/>
      <c r="J501" s="39"/>
      <c r="K501" s="3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9BC2C5-FE92-4636-B753-EBF151D2F110}">
  <sheetPr>
    <tabColor rgb="FFC00000"/>
  </sheetPr>
  <dimension ref="A1:F15"/>
  <sheetViews>
    <sheetView workbookViewId="0">
      <selection activeCell="B6" sqref="B6"/>
    </sheetView>
  </sheetViews>
  <sheetFormatPr defaultColWidth="9.109375" defaultRowHeight="13.8" x14ac:dyDescent="0.25"/>
  <cols>
    <col min="1" max="1" width="54.33203125" style="1" customWidth="1"/>
    <col min="2" max="2" width="37.88671875" style="1" customWidth="1"/>
    <col min="3" max="3" width="65.5546875" style="1" customWidth="1"/>
    <col min="4" max="16384" width="9.109375" style="1"/>
  </cols>
  <sheetData>
    <row r="1" spans="1:6" ht="41.4" x14ac:dyDescent="0.25">
      <c r="A1" s="46">
        <f>MAX(A4:A502)</f>
        <v>2</v>
      </c>
      <c r="B1" s="49">
        <f>VLOOKUP($A$1,$A$4:$C$501,2,FALSE)</f>
        <v>45978</v>
      </c>
      <c r="C1" s="47" t="str">
        <f>VLOOKUP($A$1,$A$4:$C$501,3,FALSE)</f>
        <v>Modified design to include a sum of major subsidies excluding cyber tuition savings and a comparison to five year average growth in subsidies</v>
      </c>
      <c r="D1" s="17"/>
      <c r="E1" s="17"/>
      <c r="F1" s="17"/>
    </row>
    <row r="2" spans="1:6" x14ac:dyDescent="0.25">
      <c r="A2" s="17"/>
      <c r="B2" s="17"/>
      <c r="C2" s="17"/>
      <c r="D2" s="17"/>
      <c r="E2" s="17"/>
      <c r="F2" s="17"/>
    </row>
    <row r="3" spans="1:6" x14ac:dyDescent="0.25">
      <c r="A3" s="18" t="s">
        <v>320</v>
      </c>
      <c r="B3" s="18" t="s">
        <v>321</v>
      </c>
      <c r="C3" s="18" t="s">
        <v>322</v>
      </c>
      <c r="D3" s="17"/>
      <c r="E3" s="17"/>
      <c r="F3" s="17"/>
    </row>
    <row r="4" spans="1:6" ht="27.75" customHeight="1" x14ac:dyDescent="0.25">
      <c r="A4" s="19">
        <v>1</v>
      </c>
      <c r="B4" s="48">
        <v>45974</v>
      </c>
      <c r="C4" s="20" t="s">
        <v>2572</v>
      </c>
      <c r="D4" s="17"/>
      <c r="E4" s="17"/>
      <c r="F4" s="17"/>
    </row>
    <row r="5" spans="1:6" ht="27.75" customHeight="1" x14ac:dyDescent="0.25">
      <c r="A5" s="19">
        <v>2</v>
      </c>
      <c r="B5" s="48">
        <v>45978</v>
      </c>
      <c r="C5" s="20" t="s">
        <v>2808</v>
      </c>
      <c r="D5" s="17"/>
      <c r="E5" s="17"/>
      <c r="F5" s="17"/>
    </row>
    <row r="6" spans="1:6" ht="27.75" customHeight="1" x14ac:dyDescent="0.25">
      <c r="A6" s="19"/>
      <c r="B6" s="48"/>
      <c r="C6" s="20"/>
      <c r="D6" s="17"/>
      <c r="E6" s="17"/>
      <c r="F6" s="17"/>
    </row>
    <row r="7" spans="1:6" ht="27.75" customHeight="1" x14ac:dyDescent="0.25">
      <c r="A7" s="19"/>
      <c r="B7" s="48"/>
      <c r="C7" s="20"/>
      <c r="D7" s="17"/>
      <c r="E7" s="17"/>
      <c r="F7" s="17"/>
    </row>
    <row r="8" spans="1:6" ht="27.75" customHeight="1" x14ac:dyDescent="0.25">
      <c r="A8" s="19"/>
      <c r="B8" s="48"/>
      <c r="C8" s="20"/>
      <c r="D8" s="17"/>
      <c r="E8" s="17"/>
      <c r="F8" s="17"/>
    </row>
    <row r="9" spans="1:6" ht="27.75" customHeight="1" x14ac:dyDescent="0.25">
      <c r="A9" s="19"/>
      <c r="B9" s="48"/>
      <c r="C9" s="20"/>
      <c r="D9" s="17"/>
      <c r="E9" s="17"/>
      <c r="F9" s="17"/>
    </row>
    <row r="10" spans="1:6" ht="27.75" customHeight="1" x14ac:dyDescent="0.25">
      <c r="A10" s="19"/>
      <c r="B10" s="48"/>
      <c r="C10" s="20"/>
    </row>
    <row r="11" spans="1:6" ht="27.75" customHeight="1" x14ac:dyDescent="0.25">
      <c r="A11" s="19"/>
      <c r="B11" s="48"/>
      <c r="C11" s="20"/>
    </row>
    <row r="12" spans="1:6" ht="27.75" customHeight="1" x14ac:dyDescent="0.25">
      <c r="A12" s="19"/>
      <c r="B12" s="48"/>
      <c r="C12" s="20"/>
    </row>
    <row r="13" spans="1:6" ht="27.75" customHeight="1" x14ac:dyDescent="0.25">
      <c r="A13" s="19"/>
      <c r="B13" s="48"/>
      <c r="C13" s="20"/>
    </row>
    <row r="14" spans="1:6" ht="27.75" customHeight="1" x14ac:dyDescent="0.25">
      <c r="A14" s="19"/>
      <c r="B14" s="48"/>
      <c r="C14" s="20"/>
    </row>
    <row r="15" spans="1:6" ht="27.75" customHeight="1" x14ac:dyDescent="0.25">
      <c r="A15" s="19"/>
      <c r="B15" s="48"/>
      <c r="C15" s="20"/>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1DB7B-EC89-4219-A3A6-4C627E491920}">
  <dimension ref="A1:D575"/>
  <sheetViews>
    <sheetView topLeftCell="A557" workbookViewId="0">
      <selection activeCell="A575" sqref="A1:D575"/>
    </sheetView>
  </sheetViews>
  <sheetFormatPr defaultRowHeight="14.4" x14ac:dyDescent="0.3"/>
  <cols>
    <col min="1" max="1" width="10" bestFit="1" customWidth="1"/>
    <col min="2" max="2" width="47.33203125" bestFit="1" customWidth="1"/>
    <col min="3" max="3" width="15.88671875" bestFit="1" customWidth="1"/>
    <col min="4" max="4" width="16" bestFit="1" customWidth="1"/>
  </cols>
  <sheetData>
    <row r="1" spans="1:4" x14ac:dyDescent="0.3">
      <c r="A1" t="s">
        <v>92</v>
      </c>
      <c r="B1" t="s">
        <v>2047</v>
      </c>
      <c r="C1" t="s">
        <v>227</v>
      </c>
      <c r="D1" t="s">
        <v>2036</v>
      </c>
    </row>
    <row r="2" spans="1:4" x14ac:dyDescent="0.3">
      <c r="A2">
        <v>101260303</v>
      </c>
      <c r="B2" t="s">
        <v>2048</v>
      </c>
      <c r="C2" t="s">
        <v>228</v>
      </c>
      <c r="D2" t="s">
        <v>161</v>
      </c>
    </row>
    <row r="3" spans="1:4" x14ac:dyDescent="0.3">
      <c r="A3">
        <v>101260803</v>
      </c>
      <c r="B3" t="s">
        <v>2049</v>
      </c>
      <c r="C3" t="s">
        <v>228</v>
      </c>
      <c r="D3" t="s">
        <v>161</v>
      </c>
    </row>
    <row r="4" spans="1:4" x14ac:dyDescent="0.3">
      <c r="A4">
        <v>101261302</v>
      </c>
      <c r="B4" t="s">
        <v>2050</v>
      </c>
      <c r="C4" t="s">
        <v>228</v>
      </c>
      <c r="D4" t="s">
        <v>161</v>
      </c>
    </row>
    <row r="5" spans="1:4" x14ac:dyDescent="0.3">
      <c r="A5">
        <v>101262507</v>
      </c>
      <c r="B5" t="s">
        <v>93</v>
      </c>
      <c r="C5" t="s">
        <v>228</v>
      </c>
      <c r="D5" t="s">
        <v>161</v>
      </c>
    </row>
    <row r="6" spans="1:4" x14ac:dyDescent="0.3">
      <c r="A6">
        <v>101262903</v>
      </c>
      <c r="B6" t="s">
        <v>2051</v>
      </c>
      <c r="C6" t="s">
        <v>228</v>
      </c>
      <c r="D6" t="s">
        <v>161</v>
      </c>
    </row>
    <row r="7" spans="1:4" x14ac:dyDescent="0.3">
      <c r="A7">
        <v>101264003</v>
      </c>
      <c r="B7" t="s">
        <v>2052</v>
      </c>
      <c r="C7" t="s">
        <v>228</v>
      </c>
      <c r="D7" t="s">
        <v>161</v>
      </c>
    </row>
    <row r="8" spans="1:4" x14ac:dyDescent="0.3">
      <c r="A8">
        <v>101266007</v>
      </c>
      <c r="B8" t="s">
        <v>94</v>
      </c>
      <c r="C8" t="s">
        <v>228</v>
      </c>
      <c r="D8" t="s">
        <v>161</v>
      </c>
    </row>
    <row r="9" spans="1:4" x14ac:dyDescent="0.3">
      <c r="A9">
        <v>101268003</v>
      </c>
      <c r="B9" t="s">
        <v>2053</v>
      </c>
      <c r="C9" t="s">
        <v>228</v>
      </c>
      <c r="D9" t="s">
        <v>161</v>
      </c>
    </row>
    <row r="10" spans="1:4" x14ac:dyDescent="0.3">
      <c r="A10">
        <v>101301303</v>
      </c>
      <c r="B10" t="s">
        <v>2054</v>
      </c>
      <c r="C10" t="s">
        <v>228</v>
      </c>
      <c r="D10" t="s">
        <v>162</v>
      </c>
    </row>
    <row r="11" spans="1:4" x14ac:dyDescent="0.3">
      <c r="A11">
        <v>101301403</v>
      </c>
      <c r="B11" t="s">
        <v>2055</v>
      </c>
      <c r="C11" t="s">
        <v>228</v>
      </c>
      <c r="D11" t="s">
        <v>162</v>
      </c>
    </row>
    <row r="12" spans="1:4" x14ac:dyDescent="0.3">
      <c r="A12">
        <v>101302607</v>
      </c>
      <c r="B12" t="s">
        <v>95</v>
      </c>
      <c r="C12" t="s">
        <v>228</v>
      </c>
      <c r="D12" t="s">
        <v>162</v>
      </c>
    </row>
    <row r="13" spans="1:4" x14ac:dyDescent="0.3">
      <c r="A13">
        <v>101303503</v>
      </c>
      <c r="B13" t="s">
        <v>2056</v>
      </c>
      <c r="C13" t="s">
        <v>228</v>
      </c>
      <c r="D13" t="s">
        <v>162</v>
      </c>
    </row>
    <row r="14" spans="1:4" x14ac:dyDescent="0.3">
      <c r="A14">
        <v>101306503</v>
      </c>
      <c r="B14" t="s">
        <v>2057</v>
      </c>
      <c r="C14" t="s">
        <v>228</v>
      </c>
      <c r="D14" t="s">
        <v>162</v>
      </c>
    </row>
    <row r="15" spans="1:4" x14ac:dyDescent="0.3">
      <c r="A15">
        <v>101308503</v>
      </c>
      <c r="B15" t="s">
        <v>2058</v>
      </c>
      <c r="C15" t="s">
        <v>228</v>
      </c>
      <c r="D15" t="s">
        <v>162</v>
      </c>
    </row>
    <row r="16" spans="1:4" x14ac:dyDescent="0.3">
      <c r="A16">
        <v>101630504</v>
      </c>
      <c r="B16" t="s">
        <v>2059</v>
      </c>
      <c r="C16" t="s">
        <v>228</v>
      </c>
      <c r="D16" t="s">
        <v>163</v>
      </c>
    </row>
    <row r="17" spans="1:4" x14ac:dyDescent="0.3">
      <c r="A17">
        <v>101630903</v>
      </c>
      <c r="B17" t="s">
        <v>2060</v>
      </c>
      <c r="C17" t="s">
        <v>228</v>
      </c>
      <c r="D17" t="s">
        <v>163</v>
      </c>
    </row>
    <row r="18" spans="1:4" x14ac:dyDescent="0.3">
      <c r="A18">
        <v>101631003</v>
      </c>
      <c r="B18" t="s">
        <v>2061</v>
      </c>
      <c r="C18" t="s">
        <v>228</v>
      </c>
      <c r="D18" t="s">
        <v>163</v>
      </c>
    </row>
    <row r="19" spans="1:4" x14ac:dyDescent="0.3">
      <c r="A19">
        <v>101631203</v>
      </c>
      <c r="B19" t="s">
        <v>2062</v>
      </c>
      <c r="C19" t="s">
        <v>228</v>
      </c>
      <c r="D19" t="s">
        <v>163</v>
      </c>
    </row>
    <row r="20" spans="1:4" x14ac:dyDescent="0.3">
      <c r="A20">
        <v>101631503</v>
      </c>
      <c r="B20" t="s">
        <v>2063</v>
      </c>
      <c r="C20" t="s">
        <v>228</v>
      </c>
      <c r="D20" t="s">
        <v>163</v>
      </c>
    </row>
    <row r="21" spans="1:4" x14ac:dyDescent="0.3">
      <c r="A21">
        <v>101631703</v>
      </c>
      <c r="B21" t="s">
        <v>2064</v>
      </c>
      <c r="C21" t="s">
        <v>228</v>
      </c>
      <c r="D21" t="s">
        <v>163</v>
      </c>
    </row>
    <row r="22" spans="1:4" x14ac:dyDescent="0.3">
      <c r="A22">
        <v>101631803</v>
      </c>
      <c r="B22" t="s">
        <v>2065</v>
      </c>
      <c r="C22" t="s">
        <v>228</v>
      </c>
      <c r="D22" t="s">
        <v>163</v>
      </c>
    </row>
    <row r="23" spans="1:4" x14ac:dyDescent="0.3">
      <c r="A23">
        <v>101631903</v>
      </c>
      <c r="B23" t="s">
        <v>2066</v>
      </c>
      <c r="C23" t="s">
        <v>228</v>
      </c>
      <c r="D23" t="s">
        <v>163</v>
      </c>
    </row>
    <row r="24" spans="1:4" x14ac:dyDescent="0.3">
      <c r="A24">
        <v>101632403</v>
      </c>
      <c r="B24" t="s">
        <v>2067</v>
      </c>
      <c r="C24" t="s">
        <v>228</v>
      </c>
      <c r="D24" t="s">
        <v>163</v>
      </c>
    </row>
    <row r="25" spans="1:4" x14ac:dyDescent="0.3">
      <c r="A25">
        <v>101633903</v>
      </c>
      <c r="B25" t="s">
        <v>2068</v>
      </c>
      <c r="C25" t="s">
        <v>228</v>
      </c>
      <c r="D25" t="s">
        <v>163</v>
      </c>
    </row>
    <row r="26" spans="1:4" x14ac:dyDescent="0.3">
      <c r="A26">
        <v>101634207</v>
      </c>
      <c r="B26" t="s">
        <v>96</v>
      </c>
      <c r="C26" t="s">
        <v>228</v>
      </c>
      <c r="D26" t="s">
        <v>163</v>
      </c>
    </row>
    <row r="27" spans="1:4" x14ac:dyDescent="0.3">
      <c r="A27">
        <v>101636503</v>
      </c>
      <c r="B27" t="s">
        <v>2069</v>
      </c>
      <c r="C27" t="s">
        <v>228</v>
      </c>
      <c r="D27" t="s">
        <v>163</v>
      </c>
    </row>
    <row r="28" spans="1:4" x14ac:dyDescent="0.3">
      <c r="A28">
        <v>101637002</v>
      </c>
      <c r="B28" t="s">
        <v>2070</v>
      </c>
      <c r="C28" t="s">
        <v>228</v>
      </c>
      <c r="D28" t="s">
        <v>163</v>
      </c>
    </row>
    <row r="29" spans="1:4" x14ac:dyDescent="0.3">
      <c r="A29">
        <v>101638003</v>
      </c>
      <c r="B29" t="s">
        <v>2071</v>
      </c>
      <c r="C29" t="s">
        <v>228</v>
      </c>
      <c r="D29" t="s">
        <v>163</v>
      </c>
    </row>
    <row r="30" spans="1:4" x14ac:dyDescent="0.3">
      <c r="A30">
        <v>101638803</v>
      </c>
      <c r="B30" t="s">
        <v>163</v>
      </c>
      <c r="C30" t="s">
        <v>228</v>
      </c>
      <c r="D30" t="s">
        <v>163</v>
      </c>
    </row>
    <row r="31" spans="1:4" x14ac:dyDescent="0.3">
      <c r="A31">
        <v>101638907</v>
      </c>
      <c r="B31" t="s">
        <v>97</v>
      </c>
      <c r="C31" t="s">
        <v>228</v>
      </c>
      <c r="D31" t="s">
        <v>163</v>
      </c>
    </row>
    <row r="32" spans="1:4" x14ac:dyDescent="0.3">
      <c r="A32">
        <v>102025007</v>
      </c>
      <c r="B32" s="64" t="s">
        <v>2726</v>
      </c>
    </row>
    <row r="33" spans="1:4" x14ac:dyDescent="0.3">
      <c r="A33">
        <v>102027451</v>
      </c>
      <c r="B33" t="s">
        <v>2072</v>
      </c>
      <c r="C33" t="s">
        <v>229</v>
      </c>
      <c r="D33" t="s">
        <v>164</v>
      </c>
    </row>
    <row r="34" spans="1:4" x14ac:dyDescent="0.3">
      <c r="A34">
        <v>103020407</v>
      </c>
      <c r="B34" t="s">
        <v>98</v>
      </c>
      <c r="C34" t="s">
        <v>229</v>
      </c>
      <c r="D34" t="s">
        <v>164</v>
      </c>
    </row>
    <row r="35" spans="1:4" x14ac:dyDescent="0.3">
      <c r="A35">
        <v>103020603</v>
      </c>
      <c r="B35" t="s">
        <v>2073</v>
      </c>
      <c r="C35" t="s">
        <v>229</v>
      </c>
      <c r="D35" t="s">
        <v>164</v>
      </c>
    </row>
    <row r="36" spans="1:4" x14ac:dyDescent="0.3">
      <c r="A36">
        <v>103020753</v>
      </c>
      <c r="B36" t="s">
        <v>2074</v>
      </c>
      <c r="C36" t="s">
        <v>229</v>
      </c>
      <c r="D36" t="s">
        <v>164</v>
      </c>
    </row>
    <row r="37" spans="1:4" x14ac:dyDescent="0.3">
      <c r="A37">
        <v>103021003</v>
      </c>
      <c r="B37" t="s">
        <v>2075</v>
      </c>
      <c r="C37" t="s">
        <v>229</v>
      </c>
      <c r="D37" t="s">
        <v>164</v>
      </c>
    </row>
    <row r="38" spans="1:4" x14ac:dyDescent="0.3">
      <c r="A38">
        <v>103021102</v>
      </c>
      <c r="B38" t="s">
        <v>2076</v>
      </c>
      <c r="C38" t="s">
        <v>229</v>
      </c>
      <c r="D38" t="s">
        <v>164</v>
      </c>
    </row>
    <row r="39" spans="1:4" x14ac:dyDescent="0.3">
      <c r="A39">
        <v>103021252</v>
      </c>
      <c r="B39" t="s">
        <v>2077</v>
      </c>
      <c r="C39" t="s">
        <v>229</v>
      </c>
      <c r="D39" t="s">
        <v>164</v>
      </c>
    </row>
    <row r="40" spans="1:4" x14ac:dyDescent="0.3">
      <c r="A40">
        <v>103021453</v>
      </c>
      <c r="B40" t="s">
        <v>2078</v>
      </c>
      <c r="C40" t="s">
        <v>229</v>
      </c>
      <c r="D40" t="s">
        <v>164</v>
      </c>
    </row>
    <row r="41" spans="1:4" x14ac:dyDescent="0.3">
      <c r="A41">
        <v>103021603</v>
      </c>
      <c r="B41" t="s">
        <v>2079</v>
      </c>
      <c r="C41" t="s">
        <v>229</v>
      </c>
      <c r="D41" t="s">
        <v>164</v>
      </c>
    </row>
    <row r="42" spans="1:4" x14ac:dyDescent="0.3">
      <c r="A42">
        <v>103021752</v>
      </c>
      <c r="B42" t="s">
        <v>2080</v>
      </c>
      <c r="C42" t="s">
        <v>229</v>
      </c>
      <c r="D42" t="s">
        <v>164</v>
      </c>
    </row>
    <row r="43" spans="1:4" x14ac:dyDescent="0.3">
      <c r="A43">
        <v>103021903</v>
      </c>
      <c r="B43" t="s">
        <v>2081</v>
      </c>
      <c r="C43" t="s">
        <v>229</v>
      </c>
      <c r="D43" t="s">
        <v>164</v>
      </c>
    </row>
    <row r="44" spans="1:4" x14ac:dyDescent="0.3">
      <c r="A44">
        <v>103022103</v>
      </c>
      <c r="B44" t="s">
        <v>2082</v>
      </c>
      <c r="C44" t="s">
        <v>229</v>
      </c>
      <c r="D44" t="s">
        <v>164</v>
      </c>
    </row>
    <row r="45" spans="1:4" x14ac:dyDescent="0.3">
      <c r="A45">
        <v>103022253</v>
      </c>
      <c r="B45" t="s">
        <v>2083</v>
      </c>
      <c r="C45" t="s">
        <v>229</v>
      </c>
      <c r="D45" t="s">
        <v>164</v>
      </c>
    </row>
    <row r="46" spans="1:4" x14ac:dyDescent="0.3">
      <c r="A46">
        <v>103022503</v>
      </c>
      <c r="B46" t="s">
        <v>2084</v>
      </c>
      <c r="C46" t="s">
        <v>229</v>
      </c>
      <c r="D46" t="s">
        <v>164</v>
      </c>
    </row>
    <row r="47" spans="1:4" x14ac:dyDescent="0.3">
      <c r="A47">
        <v>103022803</v>
      </c>
      <c r="B47" t="s">
        <v>2085</v>
      </c>
      <c r="C47" t="s">
        <v>229</v>
      </c>
      <c r="D47" t="s">
        <v>164</v>
      </c>
    </row>
    <row r="48" spans="1:4" x14ac:dyDescent="0.3">
      <c r="A48">
        <v>103023153</v>
      </c>
      <c r="B48" t="s">
        <v>2086</v>
      </c>
      <c r="C48" t="s">
        <v>229</v>
      </c>
      <c r="D48" t="s">
        <v>164</v>
      </c>
    </row>
    <row r="49" spans="1:4" x14ac:dyDescent="0.3">
      <c r="A49">
        <v>103023807</v>
      </c>
      <c r="B49" t="s">
        <v>99</v>
      </c>
      <c r="C49" t="s">
        <v>229</v>
      </c>
      <c r="D49" t="s">
        <v>164</v>
      </c>
    </row>
    <row r="50" spans="1:4" x14ac:dyDescent="0.3">
      <c r="A50">
        <v>103023912</v>
      </c>
      <c r="B50" t="s">
        <v>2087</v>
      </c>
      <c r="C50" t="s">
        <v>229</v>
      </c>
      <c r="D50" t="s">
        <v>164</v>
      </c>
    </row>
    <row r="51" spans="1:4" x14ac:dyDescent="0.3">
      <c r="A51">
        <v>103024102</v>
      </c>
      <c r="B51" t="s">
        <v>2088</v>
      </c>
      <c r="C51" t="s">
        <v>229</v>
      </c>
      <c r="D51" t="s">
        <v>164</v>
      </c>
    </row>
    <row r="52" spans="1:4" x14ac:dyDescent="0.3">
      <c r="A52">
        <v>103024603</v>
      </c>
      <c r="B52" t="s">
        <v>2089</v>
      </c>
      <c r="C52" t="s">
        <v>229</v>
      </c>
      <c r="D52" t="s">
        <v>164</v>
      </c>
    </row>
    <row r="53" spans="1:4" x14ac:dyDescent="0.3">
      <c r="A53">
        <v>103024753</v>
      </c>
      <c r="B53" t="s">
        <v>2090</v>
      </c>
      <c r="C53" t="s">
        <v>229</v>
      </c>
      <c r="D53" t="s">
        <v>164</v>
      </c>
    </row>
    <row r="54" spans="1:4" x14ac:dyDescent="0.3">
      <c r="A54">
        <v>103025002</v>
      </c>
      <c r="B54" t="s">
        <v>2091</v>
      </c>
      <c r="C54" t="s">
        <v>229</v>
      </c>
      <c r="D54" t="s">
        <v>164</v>
      </c>
    </row>
    <row r="55" spans="1:4" x14ac:dyDescent="0.3">
      <c r="A55">
        <v>103026002</v>
      </c>
      <c r="B55" t="s">
        <v>2092</v>
      </c>
      <c r="C55" t="s">
        <v>229</v>
      </c>
      <c r="D55" t="s">
        <v>164</v>
      </c>
    </row>
    <row r="56" spans="1:4" x14ac:dyDescent="0.3">
      <c r="A56">
        <v>103026037</v>
      </c>
      <c r="B56" s="64" t="s">
        <v>2731</v>
      </c>
    </row>
    <row r="57" spans="1:4" x14ac:dyDescent="0.3">
      <c r="A57">
        <v>103026303</v>
      </c>
      <c r="B57" t="s">
        <v>200</v>
      </c>
      <c r="C57" t="s">
        <v>229</v>
      </c>
      <c r="D57" t="s">
        <v>164</v>
      </c>
    </row>
    <row r="58" spans="1:4" x14ac:dyDescent="0.3">
      <c r="A58">
        <v>103026343</v>
      </c>
      <c r="B58" t="s">
        <v>2093</v>
      </c>
      <c r="C58" t="s">
        <v>229</v>
      </c>
      <c r="D58" t="s">
        <v>164</v>
      </c>
    </row>
    <row r="59" spans="1:4" x14ac:dyDescent="0.3">
      <c r="A59">
        <v>103026402</v>
      </c>
      <c r="B59" t="s">
        <v>2094</v>
      </c>
      <c r="C59" t="s">
        <v>229</v>
      </c>
      <c r="D59" t="s">
        <v>164</v>
      </c>
    </row>
    <row r="60" spans="1:4" x14ac:dyDescent="0.3">
      <c r="A60">
        <v>103026852</v>
      </c>
      <c r="B60" t="s">
        <v>2095</v>
      </c>
      <c r="C60" t="s">
        <v>229</v>
      </c>
      <c r="D60" t="s">
        <v>164</v>
      </c>
    </row>
    <row r="61" spans="1:4" x14ac:dyDescent="0.3">
      <c r="A61">
        <v>103026873</v>
      </c>
      <c r="B61" t="s">
        <v>2096</v>
      </c>
      <c r="C61" t="s">
        <v>229</v>
      </c>
      <c r="D61" t="s">
        <v>164</v>
      </c>
    </row>
    <row r="62" spans="1:4" x14ac:dyDescent="0.3">
      <c r="A62">
        <v>103026902</v>
      </c>
      <c r="B62" t="s">
        <v>2097</v>
      </c>
      <c r="C62" t="s">
        <v>229</v>
      </c>
      <c r="D62" t="s">
        <v>164</v>
      </c>
    </row>
    <row r="63" spans="1:4" x14ac:dyDescent="0.3">
      <c r="A63">
        <v>103027307</v>
      </c>
      <c r="B63" t="s">
        <v>100</v>
      </c>
      <c r="C63" t="s">
        <v>229</v>
      </c>
      <c r="D63" t="s">
        <v>164</v>
      </c>
    </row>
    <row r="64" spans="1:4" x14ac:dyDescent="0.3">
      <c r="A64">
        <v>103027352</v>
      </c>
      <c r="B64" t="s">
        <v>2098</v>
      </c>
      <c r="C64" t="s">
        <v>229</v>
      </c>
      <c r="D64" t="s">
        <v>164</v>
      </c>
    </row>
    <row r="65" spans="1:4" x14ac:dyDescent="0.3">
      <c r="A65">
        <v>103027503</v>
      </c>
      <c r="B65" t="s">
        <v>2099</v>
      </c>
      <c r="C65" t="s">
        <v>229</v>
      </c>
      <c r="D65" t="s">
        <v>164</v>
      </c>
    </row>
    <row r="66" spans="1:4" x14ac:dyDescent="0.3">
      <c r="A66">
        <v>103027753</v>
      </c>
      <c r="B66" t="s">
        <v>2100</v>
      </c>
      <c r="C66" t="s">
        <v>229</v>
      </c>
      <c r="D66" t="s">
        <v>164</v>
      </c>
    </row>
    <row r="67" spans="1:4" x14ac:dyDescent="0.3">
      <c r="A67">
        <v>103028203</v>
      </c>
      <c r="B67" t="s">
        <v>2101</v>
      </c>
      <c r="C67" t="s">
        <v>229</v>
      </c>
      <c r="D67" t="s">
        <v>164</v>
      </c>
    </row>
    <row r="68" spans="1:4" x14ac:dyDescent="0.3">
      <c r="A68">
        <v>103028302</v>
      </c>
      <c r="B68" t="s">
        <v>2102</v>
      </c>
      <c r="C68" t="s">
        <v>229</v>
      </c>
      <c r="D68" t="s">
        <v>164</v>
      </c>
    </row>
    <row r="69" spans="1:4" x14ac:dyDescent="0.3">
      <c r="A69">
        <v>103028653</v>
      </c>
      <c r="B69" t="s">
        <v>2103</v>
      </c>
      <c r="C69" t="s">
        <v>229</v>
      </c>
      <c r="D69" t="s">
        <v>164</v>
      </c>
    </row>
    <row r="70" spans="1:4" x14ac:dyDescent="0.3">
      <c r="A70">
        <v>103028703</v>
      </c>
      <c r="B70" t="s">
        <v>2104</v>
      </c>
      <c r="C70" t="s">
        <v>229</v>
      </c>
      <c r="D70" t="s">
        <v>164</v>
      </c>
    </row>
    <row r="71" spans="1:4" x14ac:dyDescent="0.3">
      <c r="A71">
        <v>103028753</v>
      </c>
      <c r="B71" t="s">
        <v>2105</v>
      </c>
      <c r="C71" t="s">
        <v>229</v>
      </c>
      <c r="D71" t="s">
        <v>164</v>
      </c>
    </row>
    <row r="72" spans="1:4" x14ac:dyDescent="0.3">
      <c r="A72">
        <v>103028807</v>
      </c>
      <c r="B72" t="s">
        <v>101</v>
      </c>
      <c r="C72" t="s">
        <v>229</v>
      </c>
      <c r="D72" t="s">
        <v>164</v>
      </c>
    </row>
    <row r="73" spans="1:4" x14ac:dyDescent="0.3">
      <c r="A73">
        <v>103028833</v>
      </c>
      <c r="B73" t="s">
        <v>2106</v>
      </c>
      <c r="C73" t="s">
        <v>229</v>
      </c>
      <c r="D73" t="s">
        <v>164</v>
      </c>
    </row>
    <row r="74" spans="1:4" x14ac:dyDescent="0.3">
      <c r="A74">
        <v>103028853</v>
      </c>
      <c r="B74" t="s">
        <v>2107</v>
      </c>
      <c r="C74" t="s">
        <v>229</v>
      </c>
      <c r="D74" t="s">
        <v>164</v>
      </c>
    </row>
    <row r="75" spans="1:4" x14ac:dyDescent="0.3">
      <c r="A75">
        <v>103029203</v>
      </c>
      <c r="B75" t="s">
        <v>2108</v>
      </c>
      <c r="C75" t="s">
        <v>229</v>
      </c>
      <c r="D75" t="s">
        <v>164</v>
      </c>
    </row>
    <row r="76" spans="1:4" x14ac:dyDescent="0.3">
      <c r="A76">
        <v>103029403</v>
      </c>
      <c r="B76" t="s">
        <v>2109</v>
      </c>
      <c r="C76" t="s">
        <v>229</v>
      </c>
      <c r="D76" t="s">
        <v>164</v>
      </c>
    </row>
    <row r="77" spans="1:4" x14ac:dyDescent="0.3">
      <c r="A77">
        <v>103029553</v>
      </c>
      <c r="B77" t="s">
        <v>2110</v>
      </c>
      <c r="C77" t="s">
        <v>229</v>
      </c>
      <c r="D77" t="s">
        <v>164</v>
      </c>
    </row>
    <row r="78" spans="1:4" x14ac:dyDescent="0.3">
      <c r="A78">
        <v>103029603</v>
      </c>
      <c r="B78" t="s">
        <v>2111</v>
      </c>
      <c r="C78" t="s">
        <v>229</v>
      </c>
      <c r="D78" t="s">
        <v>164</v>
      </c>
    </row>
    <row r="79" spans="1:4" x14ac:dyDescent="0.3">
      <c r="A79">
        <v>103029803</v>
      </c>
      <c r="B79" t="s">
        <v>2112</v>
      </c>
      <c r="C79" t="s">
        <v>229</v>
      </c>
      <c r="D79" t="s">
        <v>164</v>
      </c>
    </row>
    <row r="80" spans="1:4" x14ac:dyDescent="0.3">
      <c r="A80">
        <v>103029902</v>
      </c>
      <c r="B80" t="s">
        <v>2113</v>
      </c>
      <c r="C80" t="s">
        <v>229</v>
      </c>
      <c r="D80" t="s">
        <v>164</v>
      </c>
    </row>
    <row r="81" spans="1:4" x14ac:dyDescent="0.3">
      <c r="A81">
        <v>104101252</v>
      </c>
      <c r="B81" t="s">
        <v>2114</v>
      </c>
      <c r="C81" t="s">
        <v>230</v>
      </c>
      <c r="D81" t="s">
        <v>165</v>
      </c>
    </row>
    <row r="82" spans="1:4" x14ac:dyDescent="0.3">
      <c r="A82">
        <v>104101307</v>
      </c>
      <c r="B82" t="s">
        <v>102</v>
      </c>
      <c r="C82" t="s">
        <v>230</v>
      </c>
      <c r="D82" t="s">
        <v>165</v>
      </c>
    </row>
    <row r="83" spans="1:4" x14ac:dyDescent="0.3">
      <c r="A83">
        <v>104103603</v>
      </c>
      <c r="B83" t="s">
        <v>2115</v>
      </c>
      <c r="C83" t="s">
        <v>230</v>
      </c>
      <c r="D83" t="s">
        <v>165</v>
      </c>
    </row>
    <row r="84" spans="1:4" x14ac:dyDescent="0.3">
      <c r="A84">
        <v>104105003</v>
      </c>
      <c r="B84" t="s">
        <v>2116</v>
      </c>
      <c r="C84" t="s">
        <v>230</v>
      </c>
      <c r="D84" t="s">
        <v>165</v>
      </c>
    </row>
    <row r="85" spans="1:4" x14ac:dyDescent="0.3">
      <c r="A85">
        <v>104105353</v>
      </c>
      <c r="B85" t="s">
        <v>2117</v>
      </c>
      <c r="C85" t="s">
        <v>230</v>
      </c>
      <c r="D85" t="s">
        <v>165</v>
      </c>
    </row>
    <row r="86" spans="1:4" x14ac:dyDescent="0.3">
      <c r="A86">
        <v>104107503</v>
      </c>
      <c r="B86" t="s">
        <v>2118</v>
      </c>
      <c r="C86" t="s">
        <v>230</v>
      </c>
      <c r="D86" t="s">
        <v>165</v>
      </c>
    </row>
    <row r="87" spans="1:4" x14ac:dyDescent="0.3">
      <c r="A87">
        <v>104107803</v>
      </c>
      <c r="B87" t="s">
        <v>2119</v>
      </c>
      <c r="C87" t="s">
        <v>230</v>
      </c>
      <c r="D87" t="s">
        <v>165</v>
      </c>
    </row>
    <row r="88" spans="1:4" x14ac:dyDescent="0.3">
      <c r="A88">
        <v>104107903</v>
      </c>
      <c r="B88" t="s">
        <v>2120</v>
      </c>
      <c r="C88" t="s">
        <v>230</v>
      </c>
      <c r="D88" t="s">
        <v>165</v>
      </c>
    </row>
    <row r="89" spans="1:4" x14ac:dyDescent="0.3">
      <c r="A89">
        <v>104372003</v>
      </c>
      <c r="B89" t="s">
        <v>2121</v>
      </c>
      <c r="C89" t="s">
        <v>230</v>
      </c>
      <c r="D89" t="s">
        <v>166</v>
      </c>
    </row>
    <row r="90" spans="1:4" x14ac:dyDescent="0.3">
      <c r="A90">
        <v>104374003</v>
      </c>
      <c r="B90" t="s">
        <v>2122</v>
      </c>
      <c r="C90" t="s">
        <v>230</v>
      </c>
      <c r="D90" t="s">
        <v>166</v>
      </c>
    </row>
    <row r="91" spans="1:4" x14ac:dyDescent="0.3">
      <c r="A91">
        <v>104374207</v>
      </c>
      <c r="B91" t="s">
        <v>103</v>
      </c>
      <c r="C91" t="s">
        <v>230</v>
      </c>
      <c r="D91" t="s">
        <v>166</v>
      </c>
    </row>
    <row r="92" spans="1:4" x14ac:dyDescent="0.3">
      <c r="A92">
        <v>104375003</v>
      </c>
      <c r="B92" t="s">
        <v>2123</v>
      </c>
      <c r="C92" t="s">
        <v>230</v>
      </c>
      <c r="D92" t="s">
        <v>166</v>
      </c>
    </row>
    <row r="93" spans="1:4" x14ac:dyDescent="0.3">
      <c r="A93">
        <v>104375203</v>
      </c>
      <c r="B93" t="s">
        <v>2124</v>
      </c>
      <c r="C93" t="s">
        <v>230</v>
      </c>
      <c r="D93" t="s">
        <v>166</v>
      </c>
    </row>
    <row r="94" spans="1:4" x14ac:dyDescent="0.3">
      <c r="A94">
        <v>104375302</v>
      </c>
      <c r="B94" t="s">
        <v>2125</v>
      </c>
      <c r="C94" t="s">
        <v>230</v>
      </c>
      <c r="D94" t="s">
        <v>166</v>
      </c>
    </row>
    <row r="95" spans="1:4" x14ac:dyDescent="0.3">
      <c r="A95">
        <v>104376203</v>
      </c>
      <c r="B95" t="s">
        <v>2126</v>
      </c>
      <c r="C95" t="s">
        <v>230</v>
      </c>
      <c r="D95" t="s">
        <v>166</v>
      </c>
    </row>
    <row r="96" spans="1:4" x14ac:dyDescent="0.3">
      <c r="A96">
        <v>104377003</v>
      </c>
      <c r="B96" t="s">
        <v>2127</v>
      </c>
      <c r="C96" t="s">
        <v>230</v>
      </c>
      <c r="D96" t="s">
        <v>166</v>
      </c>
    </row>
    <row r="97" spans="1:4" x14ac:dyDescent="0.3">
      <c r="A97">
        <v>104378003</v>
      </c>
      <c r="B97" t="s">
        <v>2128</v>
      </c>
      <c r="C97" t="s">
        <v>230</v>
      </c>
      <c r="D97" t="s">
        <v>166</v>
      </c>
    </row>
    <row r="98" spans="1:4" x14ac:dyDescent="0.3">
      <c r="A98">
        <v>104431304</v>
      </c>
      <c r="B98" t="s">
        <v>2129</v>
      </c>
      <c r="C98" t="s">
        <v>230</v>
      </c>
      <c r="D98" t="s">
        <v>167</v>
      </c>
    </row>
    <row r="99" spans="1:4" x14ac:dyDescent="0.3">
      <c r="A99">
        <v>104432503</v>
      </c>
      <c r="B99" t="s">
        <v>2130</v>
      </c>
      <c r="C99" t="s">
        <v>230</v>
      </c>
      <c r="D99" t="s">
        <v>167</v>
      </c>
    </row>
    <row r="100" spans="1:4" x14ac:dyDescent="0.3">
      <c r="A100">
        <v>104432803</v>
      </c>
      <c r="B100" t="s">
        <v>2131</v>
      </c>
      <c r="C100" t="s">
        <v>230</v>
      </c>
      <c r="D100" t="s">
        <v>167</v>
      </c>
    </row>
    <row r="101" spans="1:4" x14ac:dyDescent="0.3">
      <c r="A101">
        <v>104432903</v>
      </c>
      <c r="B101" t="s">
        <v>2132</v>
      </c>
      <c r="C101" t="s">
        <v>230</v>
      </c>
      <c r="D101" t="s">
        <v>167</v>
      </c>
    </row>
    <row r="102" spans="1:4" x14ac:dyDescent="0.3">
      <c r="A102">
        <v>104433303</v>
      </c>
      <c r="B102" t="s">
        <v>2133</v>
      </c>
      <c r="C102" t="s">
        <v>230</v>
      </c>
      <c r="D102" t="s">
        <v>167</v>
      </c>
    </row>
    <row r="103" spans="1:4" x14ac:dyDescent="0.3">
      <c r="A103">
        <v>104433604</v>
      </c>
      <c r="B103" t="s">
        <v>2134</v>
      </c>
      <c r="C103" t="s">
        <v>230</v>
      </c>
      <c r="D103" t="s">
        <v>167</v>
      </c>
    </row>
    <row r="104" spans="1:4" x14ac:dyDescent="0.3">
      <c r="A104">
        <v>104433903</v>
      </c>
      <c r="B104" t="s">
        <v>2135</v>
      </c>
      <c r="C104" t="s">
        <v>230</v>
      </c>
      <c r="D104" t="s">
        <v>167</v>
      </c>
    </row>
    <row r="105" spans="1:4" x14ac:dyDescent="0.3">
      <c r="A105">
        <v>104435003</v>
      </c>
      <c r="B105" t="s">
        <v>2136</v>
      </c>
      <c r="C105" t="s">
        <v>230</v>
      </c>
      <c r="D105" t="s">
        <v>167</v>
      </c>
    </row>
    <row r="106" spans="1:4" x14ac:dyDescent="0.3">
      <c r="A106">
        <v>104435107</v>
      </c>
      <c r="B106" t="s">
        <v>104</v>
      </c>
      <c r="C106" t="s">
        <v>230</v>
      </c>
      <c r="D106" t="s">
        <v>167</v>
      </c>
    </row>
    <row r="107" spans="1:4" x14ac:dyDescent="0.3">
      <c r="A107">
        <v>104435303</v>
      </c>
      <c r="B107" t="s">
        <v>2137</v>
      </c>
      <c r="C107" t="s">
        <v>230</v>
      </c>
      <c r="D107" t="s">
        <v>167</v>
      </c>
    </row>
    <row r="108" spans="1:4" x14ac:dyDescent="0.3">
      <c r="A108">
        <v>104435603</v>
      </c>
      <c r="B108" t="s">
        <v>2138</v>
      </c>
      <c r="C108" t="s">
        <v>230</v>
      </c>
      <c r="D108" t="s">
        <v>167</v>
      </c>
    </row>
    <row r="109" spans="1:4" x14ac:dyDescent="0.3">
      <c r="A109">
        <v>104435703</v>
      </c>
      <c r="B109" t="s">
        <v>2139</v>
      </c>
      <c r="C109" t="s">
        <v>230</v>
      </c>
      <c r="D109" t="s">
        <v>167</v>
      </c>
    </row>
    <row r="110" spans="1:4" x14ac:dyDescent="0.3">
      <c r="A110">
        <v>104437503</v>
      </c>
      <c r="B110" t="s">
        <v>2140</v>
      </c>
      <c r="C110" t="s">
        <v>230</v>
      </c>
      <c r="D110" t="s">
        <v>167</v>
      </c>
    </row>
    <row r="111" spans="1:4" x14ac:dyDescent="0.3">
      <c r="A111">
        <v>105201033</v>
      </c>
      <c r="B111" t="s">
        <v>2141</v>
      </c>
      <c r="C111" t="s">
        <v>231</v>
      </c>
      <c r="D111" t="s">
        <v>168</v>
      </c>
    </row>
    <row r="112" spans="1:4" x14ac:dyDescent="0.3">
      <c r="A112">
        <v>105201352</v>
      </c>
      <c r="B112" t="s">
        <v>2142</v>
      </c>
      <c r="C112" t="s">
        <v>231</v>
      </c>
      <c r="D112" t="s">
        <v>168</v>
      </c>
    </row>
    <row r="113" spans="1:4" x14ac:dyDescent="0.3">
      <c r="A113">
        <v>105201407</v>
      </c>
      <c r="B113" t="s">
        <v>105</v>
      </c>
      <c r="C113" t="s">
        <v>231</v>
      </c>
      <c r="D113" t="s">
        <v>168</v>
      </c>
    </row>
    <row r="114" spans="1:4" x14ac:dyDescent="0.3">
      <c r="A114">
        <v>105204703</v>
      </c>
      <c r="B114" t="s">
        <v>2143</v>
      </c>
      <c r="C114" t="s">
        <v>231</v>
      </c>
      <c r="D114" t="s">
        <v>168</v>
      </c>
    </row>
    <row r="115" spans="1:4" x14ac:dyDescent="0.3">
      <c r="A115">
        <v>105251453</v>
      </c>
      <c r="B115" t="s">
        <v>2144</v>
      </c>
      <c r="C115" t="s">
        <v>231</v>
      </c>
      <c r="D115" t="s">
        <v>169</v>
      </c>
    </row>
    <row r="116" spans="1:4" x14ac:dyDescent="0.3">
      <c r="A116">
        <v>105252507</v>
      </c>
      <c r="B116" s="64" t="s">
        <v>2727</v>
      </c>
    </row>
    <row r="117" spans="1:4" x14ac:dyDescent="0.3">
      <c r="A117">
        <v>105252602</v>
      </c>
      <c r="B117" t="s">
        <v>2145</v>
      </c>
      <c r="C117" t="s">
        <v>231</v>
      </c>
      <c r="D117" t="s">
        <v>169</v>
      </c>
    </row>
    <row r="118" spans="1:4" x14ac:dyDescent="0.3">
      <c r="A118">
        <v>105252807</v>
      </c>
      <c r="B118" t="s">
        <v>106</v>
      </c>
      <c r="C118" t="s">
        <v>231</v>
      </c>
      <c r="D118" t="s">
        <v>169</v>
      </c>
    </row>
    <row r="119" spans="1:4" x14ac:dyDescent="0.3">
      <c r="A119">
        <v>105253303</v>
      </c>
      <c r="B119" t="s">
        <v>2146</v>
      </c>
      <c r="C119" t="s">
        <v>231</v>
      </c>
      <c r="D119" t="s">
        <v>169</v>
      </c>
    </row>
    <row r="120" spans="1:4" x14ac:dyDescent="0.3">
      <c r="A120">
        <v>105253553</v>
      </c>
      <c r="B120" t="s">
        <v>2147</v>
      </c>
      <c r="C120" t="s">
        <v>231</v>
      </c>
      <c r="D120" t="s">
        <v>169</v>
      </c>
    </row>
    <row r="121" spans="1:4" x14ac:dyDescent="0.3">
      <c r="A121">
        <v>105253903</v>
      </c>
      <c r="B121" t="s">
        <v>2148</v>
      </c>
      <c r="C121" t="s">
        <v>231</v>
      </c>
      <c r="D121" t="s">
        <v>169</v>
      </c>
    </row>
    <row r="122" spans="1:4" x14ac:dyDescent="0.3">
      <c r="A122">
        <v>105254053</v>
      </c>
      <c r="B122" t="s">
        <v>2149</v>
      </c>
      <c r="C122" t="s">
        <v>231</v>
      </c>
      <c r="D122" t="s">
        <v>169</v>
      </c>
    </row>
    <row r="123" spans="1:4" x14ac:dyDescent="0.3">
      <c r="A123">
        <v>105254353</v>
      </c>
      <c r="B123" t="s">
        <v>2150</v>
      </c>
      <c r="C123" t="s">
        <v>231</v>
      </c>
      <c r="D123" t="s">
        <v>169</v>
      </c>
    </row>
    <row r="124" spans="1:4" x14ac:dyDescent="0.3">
      <c r="A124">
        <v>105256553</v>
      </c>
      <c r="B124" t="s">
        <v>2151</v>
      </c>
      <c r="C124" t="s">
        <v>231</v>
      </c>
      <c r="D124" t="s">
        <v>169</v>
      </c>
    </row>
    <row r="125" spans="1:4" x14ac:dyDescent="0.3">
      <c r="A125">
        <v>105257602</v>
      </c>
      <c r="B125" t="s">
        <v>2152</v>
      </c>
      <c r="C125" t="s">
        <v>231</v>
      </c>
      <c r="D125" t="s">
        <v>169</v>
      </c>
    </row>
    <row r="126" spans="1:4" x14ac:dyDescent="0.3">
      <c r="A126">
        <v>105258303</v>
      </c>
      <c r="B126" t="s">
        <v>2153</v>
      </c>
      <c r="C126" t="s">
        <v>231</v>
      </c>
      <c r="D126" t="s">
        <v>169</v>
      </c>
    </row>
    <row r="127" spans="1:4" x14ac:dyDescent="0.3">
      <c r="A127">
        <v>105258503</v>
      </c>
      <c r="B127" t="s">
        <v>231</v>
      </c>
      <c r="C127" t="s">
        <v>231</v>
      </c>
      <c r="D127" t="s">
        <v>169</v>
      </c>
    </row>
    <row r="128" spans="1:4" x14ac:dyDescent="0.3">
      <c r="A128">
        <v>105259103</v>
      </c>
      <c r="B128" t="s">
        <v>2154</v>
      </c>
      <c r="C128" t="s">
        <v>231</v>
      </c>
      <c r="D128" t="s">
        <v>169</v>
      </c>
    </row>
    <row r="129" spans="1:4" x14ac:dyDescent="0.3">
      <c r="A129">
        <v>105259703</v>
      </c>
      <c r="B129" t="s">
        <v>2155</v>
      </c>
      <c r="C129" t="s">
        <v>231</v>
      </c>
      <c r="D129" t="s">
        <v>169</v>
      </c>
    </row>
    <row r="130" spans="1:4" x14ac:dyDescent="0.3">
      <c r="A130">
        <v>105628007</v>
      </c>
      <c r="B130" s="64" t="s">
        <v>107</v>
      </c>
    </row>
    <row r="131" spans="1:4" x14ac:dyDescent="0.3">
      <c r="A131">
        <v>105628302</v>
      </c>
      <c r="B131" t="s">
        <v>2156</v>
      </c>
      <c r="C131" t="s">
        <v>231</v>
      </c>
      <c r="D131" t="s">
        <v>170</v>
      </c>
    </row>
    <row r="132" spans="1:4" x14ac:dyDescent="0.3">
      <c r="A132">
        <v>106160303</v>
      </c>
      <c r="B132" t="s">
        <v>2157</v>
      </c>
      <c r="C132" t="s">
        <v>230</v>
      </c>
      <c r="D132" t="s">
        <v>171</v>
      </c>
    </row>
    <row r="133" spans="1:4" x14ac:dyDescent="0.3">
      <c r="A133">
        <v>106161203</v>
      </c>
      <c r="B133" t="s">
        <v>2158</v>
      </c>
      <c r="C133" t="s">
        <v>230</v>
      </c>
      <c r="D133" t="s">
        <v>171</v>
      </c>
    </row>
    <row r="134" spans="1:4" x14ac:dyDescent="0.3">
      <c r="A134">
        <v>106161357</v>
      </c>
      <c r="B134" t="s">
        <v>108</v>
      </c>
      <c r="C134" t="s">
        <v>230</v>
      </c>
      <c r="D134" t="s">
        <v>171</v>
      </c>
    </row>
    <row r="135" spans="1:4" x14ac:dyDescent="0.3">
      <c r="A135">
        <v>106161703</v>
      </c>
      <c r="B135" t="s">
        <v>2159</v>
      </c>
      <c r="C135" t="s">
        <v>230</v>
      </c>
      <c r="D135" t="s">
        <v>171</v>
      </c>
    </row>
    <row r="136" spans="1:4" x14ac:dyDescent="0.3">
      <c r="A136">
        <v>106166503</v>
      </c>
      <c r="B136" t="s">
        <v>2160</v>
      </c>
      <c r="C136" t="s">
        <v>230</v>
      </c>
      <c r="D136" t="s">
        <v>171</v>
      </c>
    </row>
    <row r="137" spans="1:4" x14ac:dyDescent="0.3">
      <c r="A137">
        <v>106167504</v>
      </c>
      <c r="B137" t="s">
        <v>2161</v>
      </c>
      <c r="C137" t="s">
        <v>230</v>
      </c>
      <c r="D137" t="s">
        <v>171</v>
      </c>
    </row>
    <row r="138" spans="1:4" x14ac:dyDescent="0.3">
      <c r="A138">
        <v>106168003</v>
      </c>
      <c r="B138" t="s">
        <v>2162</v>
      </c>
      <c r="C138" t="s">
        <v>230</v>
      </c>
      <c r="D138" t="s">
        <v>171</v>
      </c>
    </row>
    <row r="139" spans="1:4" x14ac:dyDescent="0.3">
      <c r="A139">
        <v>106169003</v>
      </c>
      <c r="B139" t="s">
        <v>203</v>
      </c>
      <c r="C139" t="s">
        <v>230</v>
      </c>
      <c r="D139" t="s">
        <v>171</v>
      </c>
    </row>
    <row r="140" spans="1:4" x14ac:dyDescent="0.3">
      <c r="A140">
        <v>106172003</v>
      </c>
      <c r="B140" t="s">
        <v>2163</v>
      </c>
      <c r="C140" t="s">
        <v>232</v>
      </c>
      <c r="D140" t="s">
        <v>172</v>
      </c>
    </row>
    <row r="141" spans="1:4" x14ac:dyDescent="0.3">
      <c r="A141">
        <v>106272003</v>
      </c>
      <c r="B141" t="s">
        <v>2164</v>
      </c>
      <c r="C141" t="s">
        <v>231</v>
      </c>
      <c r="D141" t="s">
        <v>173</v>
      </c>
    </row>
    <row r="142" spans="1:4" x14ac:dyDescent="0.3">
      <c r="A142">
        <v>106330703</v>
      </c>
      <c r="B142" t="s">
        <v>2165</v>
      </c>
      <c r="C142" t="s">
        <v>233</v>
      </c>
      <c r="D142" t="s">
        <v>174</v>
      </c>
    </row>
    <row r="143" spans="1:4" x14ac:dyDescent="0.3">
      <c r="A143">
        <v>106330803</v>
      </c>
      <c r="B143" t="s">
        <v>2166</v>
      </c>
      <c r="C143" t="s">
        <v>233</v>
      </c>
      <c r="D143" t="s">
        <v>174</v>
      </c>
    </row>
    <row r="144" spans="1:4" x14ac:dyDescent="0.3">
      <c r="A144">
        <v>106333407</v>
      </c>
      <c r="B144" t="s">
        <v>109</v>
      </c>
      <c r="C144" t="s">
        <v>233</v>
      </c>
      <c r="D144" t="s">
        <v>174</v>
      </c>
    </row>
    <row r="145" spans="1:4" x14ac:dyDescent="0.3">
      <c r="A145">
        <v>106338003</v>
      </c>
      <c r="B145" t="s">
        <v>2167</v>
      </c>
      <c r="C145" t="s">
        <v>233</v>
      </c>
      <c r="D145" t="s">
        <v>174</v>
      </c>
    </row>
    <row r="146" spans="1:4" x14ac:dyDescent="0.3">
      <c r="A146">
        <v>106611303</v>
      </c>
      <c r="B146" t="s">
        <v>2168</v>
      </c>
      <c r="C146" t="s">
        <v>231</v>
      </c>
      <c r="D146" t="s">
        <v>175</v>
      </c>
    </row>
    <row r="147" spans="1:4" x14ac:dyDescent="0.3">
      <c r="A147">
        <v>106612203</v>
      </c>
      <c r="B147" t="s">
        <v>2169</v>
      </c>
      <c r="C147" t="s">
        <v>231</v>
      </c>
      <c r="D147" t="s">
        <v>175</v>
      </c>
    </row>
    <row r="148" spans="1:4" x14ac:dyDescent="0.3">
      <c r="A148">
        <v>106616203</v>
      </c>
      <c r="B148" t="s">
        <v>2170</v>
      </c>
      <c r="C148" t="s">
        <v>231</v>
      </c>
      <c r="D148" t="s">
        <v>175</v>
      </c>
    </row>
    <row r="149" spans="1:4" x14ac:dyDescent="0.3">
      <c r="A149">
        <v>106617203</v>
      </c>
      <c r="B149" t="s">
        <v>2171</v>
      </c>
      <c r="C149" t="s">
        <v>231</v>
      </c>
      <c r="D149" t="s">
        <v>175</v>
      </c>
    </row>
    <row r="150" spans="1:4" x14ac:dyDescent="0.3">
      <c r="A150">
        <v>106618603</v>
      </c>
      <c r="B150" t="s">
        <v>2172</v>
      </c>
      <c r="C150" t="s">
        <v>231</v>
      </c>
      <c r="D150" t="s">
        <v>175</v>
      </c>
    </row>
    <row r="151" spans="1:4" x14ac:dyDescent="0.3">
      <c r="A151">
        <v>106619107</v>
      </c>
      <c r="B151" t="s">
        <v>110</v>
      </c>
      <c r="C151" t="s">
        <v>231</v>
      </c>
      <c r="D151" t="s">
        <v>175</v>
      </c>
    </row>
    <row r="152" spans="1:4" x14ac:dyDescent="0.3">
      <c r="A152">
        <v>107650603</v>
      </c>
      <c r="B152" t="s">
        <v>2173</v>
      </c>
      <c r="C152" t="s">
        <v>228</v>
      </c>
      <c r="D152" t="s">
        <v>176</v>
      </c>
    </row>
    <row r="153" spans="1:4" x14ac:dyDescent="0.3">
      <c r="A153">
        <v>107650703</v>
      </c>
      <c r="B153" t="s">
        <v>2174</v>
      </c>
      <c r="C153" t="s">
        <v>228</v>
      </c>
      <c r="D153" t="s">
        <v>176</v>
      </c>
    </row>
    <row r="154" spans="1:4" x14ac:dyDescent="0.3">
      <c r="A154">
        <v>107651207</v>
      </c>
      <c r="B154" t="s">
        <v>111</v>
      </c>
      <c r="C154" t="s">
        <v>228</v>
      </c>
      <c r="D154" t="s">
        <v>176</v>
      </c>
    </row>
    <row r="155" spans="1:4" x14ac:dyDescent="0.3">
      <c r="A155">
        <v>107651603</v>
      </c>
      <c r="B155" t="s">
        <v>2175</v>
      </c>
      <c r="C155" t="s">
        <v>228</v>
      </c>
      <c r="D155" t="s">
        <v>176</v>
      </c>
    </row>
    <row r="156" spans="1:4" x14ac:dyDescent="0.3">
      <c r="A156">
        <v>107652207</v>
      </c>
      <c r="B156" t="s">
        <v>112</v>
      </c>
      <c r="C156" t="s">
        <v>228</v>
      </c>
      <c r="D156" t="s">
        <v>176</v>
      </c>
    </row>
    <row r="157" spans="1:4" x14ac:dyDescent="0.3">
      <c r="A157">
        <v>107652603</v>
      </c>
      <c r="B157" t="s">
        <v>2176</v>
      </c>
      <c r="C157" t="s">
        <v>228</v>
      </c>
      <c r="D157" t="s">
        <v>176</v>
      </c>
    </row>
    <row r="158" spans="1:4" x14ac:dyDescent="0.3">
      <c r="A158">
        <v>107653102</v>
      </c>
      <c r="B158" t="s">
        <v>2177</v>
      </c>
      <c r="C158" t="s">
        <v>228</v>
      </c>
      <c r="D158" t="s">
        <v>176</v>
      </c>
    </row>
    <row r="159" spans="1:4" x14ac:dyDescent="0.3">
      <c r="A159">
        <v>107653203</v>
      </c>
      <c r="B159" t="s">
        <v>2178</v>
      </c>
      <c r="C159" t="s">
        <v>228</v>
      </c>
      <c r="D159" t="s">
        <v>176</v>
      </c>
    </row>
    <row r="160" spans="1:4" x14ac:dyDescent="0.3">
      <c r="A160">
        <v>107653802</v>
      </c>
      <c r="B160" t="s">
        <v>2179</v>
      </c>
      <c r="C160" t="s">
        <v>228</v>
      </c>
      <c r="D160" t="s">
        <v>176</v>
      </c>
    </row>
    <row r="161" spans="1:4" x14ac:dyDescent="0.3">
      <c r="A161">
        <v>107654103</v>
      </c>
      <c r="B161" t="s">
        <v>2180</v>
      </c>
      <c r="C161" t="s">
        <v>228</v>
      </c>
      <c r="D161" t="s">
        <v>176</v>
      </c>
    </row>
    <row r="162" spans="1:4" x14ac:dyDescent="0.3">
      <c r="A162">
        <v>107654403</v>
      </c>
      <c r="B162" t="s">
        <v>2181</v>
      </c>
      <c r="C162" t="s">
        <v>228</v>
      </c>
      <c r="D162" t="s">
        <v>176</v>
      </c>
    </row>
    <row r="163" spans="1:4" x14ac:dyDescent="0.3">
      <c r="A163">
        <v>107654903</v>
      </c>
      <c r="B163" t="s">
        <v>2182</v>
      </c>
      <c r="C163" t="s">
        <v>228</v>
      </c>
      <c r="D163" t="s">
        <v>176</v>
      </c>
    </row>
    <row r="164" spans="1:4" x14ac:dyDescent="0.3">
      <c r="A164">
        <v>107655803</v>
      </c>
      <c r="B164" t="s">
        <v>2183</v>
      </c>
      <c r="C164" t="s">
        <v>228</v>
      </c>
      <c r="D164" t="s">
        <v>176</v>
      </c>
    </row>
    <row r="165" spans="1:4" x14ac:dyDescent="0.3">
      <c r="A165">
        <v>107655903</v>
      </c>
      <c r="B165" t="s">
        <v>2184</v>
      </c>
      <c r="C165" t="s">
        <v>228</v>
      </c>
      <c r="D165" t="s">
        <v>176</v>
      </c>
    </row>
    <row r="166" spans="1:4" x14ac:dyDescent="0.3">
      <c r="A166">
        <v>107656303</v>
      </c>
      <c r="B166" t="s">
        <v>2185</v>
      </c>
      <c r="C166" t="s">
        <v>228</v>
      </c>
      <c r="D166" t="s">
        <v>176</v>
      </c>
    </row>
    <row r="167" spans="1:4" x14ac:dyDescent="0.3">
      <c r="A167">
        <v>107656407</v>
      </c>
      <c r="B167" t="s">
        <v>113</v>
      </c>
      <c r="C167" t="s">
        <v>228</v>
      </c>
      <c r="D167" t="s">
        <v>176</v>
      </c>
    </row>
    <row r="168" spans="1:4" x14ac:dyDescent="0.3">
      <c r="A168">
        <v>107656502</v>
      </c>
      <c r="B168" t="s">
        <v>2186</v>
      </c>
      <c r="C168" t="s">
        <v>228</v>
      </c>
      <c r="D168" t="s">
        <v>176</v>
      </c>
    </row>
    <row r="169" spans="1:4" x14ac:dyDescent="0.3">
      <c r="A169">
        <v>107657103</v>
      </c>
      <c r="B169" t="s">
        <v>2187</v>
      </c>
      <c r="C169" t="s">
        <v>228</v>
      </c>
      <c r="D169" t="s">
        <v>176</v>
      </c>
    </row>
    <row r="170" spans="1:4" x14ac:dyDescent="0.3">
      <c r="A170">
        <v>107657503</v>
      </c>
      <c r="B170" t="s">
        <v>2188</v>
      </c>
      <c r="C170" t="s">
        <v>228</v>
      </c>
      <c r="D170" t="s">
        <v>176</v>
      </c>
    </row>
    <row r="171" spans="1:4" x14ac:dyDescent="0.3">
      <c r="A171">
        <v>107658903</v>
      </c>
      <c r="B171" t="s">
        <v>2189</v>
      </c>
      <c r="C171" t="s">
        <v>228</v>
      </c>
      <c r="D171" t="s">
        <v>176</v>
      </c>
    </row>
    <row r="172" spans="1:4" x14ac:dyDescent="0.3">
      <c r="A172">
        <v>108051003</v>
      </c>
      <c r="B172" t="s">
        <v>2190</v>
      </c>
      <c r="C172" t="s">
        <v>233</v>
      </c>
      <c r="D172" t="s">
        <v>177</v>
      </c>
    </row>
    <row r="173" spans="1:4" x14ac:dyDescent="0.3">
      <c r="A173">
        <v>108051307</v>
      </c>
      <c r="B173" t="s">
        <v>114</v>
      </c>
      <c r="C173" t="s">
        <v>233</v>
      </c>
      <c r="D173" t="s">
        <v>177</v>
      </c>
    </row>
    <row r="174" spans="1:4" x14ac:dyDescent="0.3">
      <c r="A174">
        <v>108051503</v>
      </c>
      <c r="B174" t="s">
        <v>2191</v>
      </c>
      <c r="C174" t="s">
        <v>233</v>
      </c>
      <c r="D174" t="s">
        <v>177</v>
      </c>
    </row>
    <row r="175" spans="1:4" x14ac:dyDescent="0.3">
      <c r="A175">
        <v>108053003</v>
      </c>
      <c r="B175" t="s">
        <v>2192</v>
      </c>
      <c r="C175" t="s">
        <v>233</v>
      </c>
      <c r="D175" t="s">
        <v>177</v>
      </c>
    </row>
    <row r="176" spans="1:4" x14ac:dyDescent="0.3">
      <c r="A176">
        <v>108056004</v>
      </c>
      <c r="B176" t="s">
        <v>2193</v>
      </c>
      <c r="C176" t="s">
        <v>233</v>
      </c>
      <c r="D176" t="s">
        <v>177</v>
      </c>
    </row>
    <row r="177" spans="1:4" x14ac:dyDescent="0.3">
      <c r="A177">
        <v>108058003</v>
      </c>
      <c r="B177" t="s">
        <v>2194</v>
      </c>
      <c r="C177" t="s">
        <v>233</v>
      </c>
      <c r="D177" t="s">
        <v>177</v>
      </c>
    </row>
    <row r="178" spans="1:4" x14ac:dyDescent="0.3">
      <c r="A178">
        <v>108070502</v>
      </c>
      <c r="B178" t="s">
        <v>2195</v>
      </c>
      <c r="C178" t="s">
        <v>232</v>
      </c>
      <c r="D178" t="s">
        <v>178</v>
      </c>
    </row>
    <row r="179" spans="1:4" x14ac:dyDescent="0.3">
      <c r="A179">
        <v>108070607</v>
      </c>
      <c r="B179" t="s">
        <v>115</v>
      </c>
      <c r="C179" t="s">
        <v>232</v>
      </c>
      <c r="D179" t="s">
        <v>178</v>
      </c>
    </row>
    <row r="180" spans="1:4" x14ac:dyDescent="0.3">
      <c r="A180">
        <v>108071003</v>
      </c>
      <c r="B180" t="s">
        <v>2196</v>
      </c>
      <c r="C180" t="s">
        <v>232</v>
      </c>
      <c r="D180" t="s">
        <v>178</v>
      </c>
    </row>
    <row r="181" spans="1:4" x14ac:dyDescent="0.3">
      <c r="A181">
        <v>108071504</v>
      </c>
      <c r="B181" t="s">
        <v>2197</v>
      </c>
      <c r="C181" t="s">
        <v>232</v>
      </c>
      <c r="D181" t="s">
        <v>178</v>
      </c>
    </row>
    <row r="182" spans="1:4" x14ac:dyDescent="0.3">
      <c r="A182">
        <v>108073503</v>
      </c>
      <c r="B182" t="s">
        <v>2198</v>
      </c>
      <c r="C182" t="s">
        <v>232</v>
      </c>
      <c r="D182" t="s">
        <v>178</v>
      </c>
    </row>
    <row r="183" spans="1:4" x14ac:dyDescent="0.3">
      <c r="A183">
        <v>108077503</v>
      </c>
      <c r="B183" t="s">
        <v>2199</v>
      </c>
      <c r="C183" t="s">
        <v>232</v>
      </c>
      <c r="D183" t="s">
        <v>178</v>
      </c>
    </row>
    <row r="184" spans="1:4" x14ac:dyDescent="0.3">
      <c r="A184">
        <v>108078003</v>
      </c>
      <c r="B184" t="s">
        <v>2200</v>
      </c>
      <c r="C184" t="s">
        <v>232</v>
      </c>
      <c r="D184" t="s">
        <v>178</v>
      </c>
    </row>
    <row r="185" spans="1:4" x14ac:dyDescent="0.3">
      <c r="A185">
        <v>108079004</v>
      </c>
      <c r="B185" t="s">
        <v>2201</v>
      </c>
      <c r="C185" t="s">
        <v>232</v>
      </c>
      <c r="D185" t="s">
        <v>178</v>
      </c>
    </row>
    <row r="186" spans="1:4" x14ac:dyDescent="0.3">
      <c r="A186">
        <v>108110307</v>
      </c>
      <c r="B186" t="s">
        <v>116</v>
      </c>
      <c r="C186" t="s">
        <v>233</v>
      </c>
      <c r="D186" t="s">
        <v>179</v>
      </c>
    </row>
    <row r="187" spans="1:4" x14ac:dyDescent="0.3">
      <c r="A187">
        <v>108110603</v>
      </c>
      <c r="B187" t="s">
        <v>2202</v>
      </c>
      <c r="C187" t="s">
        <v>233</v>
      </c>
      <c r="D187" t="s">
        <v>179</v>
      </c>
    </row>
    <row r="188" spans="1:4" x14ac:dyDescent="0.3">
      <c r="A188">
        <v>108111203</v>
      </c>
      <c r="B188" t="s">
        <v>2203</v>
      </c>
      <c r="C188" t="s">
        <v>233</v>
      </c>
      <c r="D188" t="s">
        <v>179</v>
      </c>
    </row>
    <row r="189" spans="1:4" x14ac:dyDescent="0.3">
      <c r="A189">
        <v>108111303</v>
      </c>
      <c r="B189" t="s">
        <v>2204</v>
      </c>
      <c r="C189" t="s">
        <v>233</v>
      </c>
      <c r="D189" t="s">
        <v>179</v>
      </c>
    </row>
    <row r="190" spans="1:4" x14ac:dyDescent="0.3">
      <c r="A190">
        <v>108111403</v>
      </c>
      <c r="B190" t="s">
        <v>2205</v>
      </c>
      <c r="C190" t="s">
        <v>233</v>
      </c>
      <c r="D190" t="s">
        <v>179</v>
      </c>
    </row>
    <row r="191" spans="1:4" x14ac:dyDescent="0.3">
      <c r="A191">
        <v>108112003</v>
      </c>
      <c r="B191" t="s">
        <v>2206</v>
      </c>
      <c r="C191" t="s">
        <v>233</v>
      </c>
      <c r="D191" t="s">
        <v>179</v>
      </c>
    </row>
    <row r="192" spans="1:4" x14ac:dyDescent="0.3">
      <c r="A192">
        <v>108112203</v>
      </c>
      <c r="B192" t="s">
        <v>2207</v>
      </c>
      <c r="C192" t="s">
        <v>233</v>
      </c>
      <c r="D192" t="s">
        <v>179</v>
      </c>
    </row>
    <row r="193" spans="1:4" x14ac:dyDescent="0.3">
      <c r="A193">
        <v>108112502</v>
      </c>
      <c r="B193" t="s">
        <v>2208</v>
      </c>
      <c r="C193" t="s">
        <v>233</v>
      </c>
      <c r="D193" t="s">
        <v>179</v>
      </c>
    </row>
    <row r="194" spans="1:4" x14ac:dyDescent="0.3">
      <c r="A194">
        <v>108112607</v>
      </c>
      <c r="B194" t="s">
        <v>117</v>
      </c>
      <c r="C194" t="s">
        <v>233</v>
      </c>
      <c r="D194" t="s">
        <v>179</v>
      </c>
    </row>
    <row r="195" spans="1:4" x14ac:dyDescent="0.3">
      <c r="A195">
        <v>108114503</v>
      </c>
      <c r="B195" t="s">
        <v>2209</v>
      </c>
      <c r="C195" t="s">
        <v>233</v>
      </c>
      <c r="D195" t="s">
        <v>179</v>
      </c>
    </row>
    <row r="196" spans="1:4" x14ac:dyDescent="0.3">
      <c r="A196">
        <v>108116003</v>
      </c>
      <c r="B196" t="s">
        <v>2210</v>
      </c>
      <c r="C196" t="s">
        <v>233</v>
      </c>
      <c r="D196" t="s">
        <v>179</v>
      </c>
    </row>
    <row r="197" spans="1:4" x14ac:dyDescent="0.3">
      <c r="A197">
        <v>108116303</v>
      </c>
      <c r="B197" t="s">
        <v>2211</v>
      </c>
      <c r="C197" t="s">
        <v>233</v>
      </c>
      <c r="D197" t="s">
        <v>179</v>
      </c>
    </row>
    <row r="198" spans="1:4" x14ac:dyDescent="0.3">
      <c r="A198">
        <v>108116503</v>
      </c>
      <c r="B198" t="s">
        <v>2212</v>
      </c>
      <c r="C198" t="s">
        <v>233</v>
      </c>
      <c r="D198" t="s">
        <v>179</v>
      </c>
    </row>
    <row r="199" spans="1:4" x14ac:dyDescent="0.3">
      <c r="A199">
        <v>108118503</v>
      </c>
      <c r="B199" t="s">
        <v>2213</v>
      </c>
      <c r="C199" t="s">
        <v>233</v>
      </c>
      <c r="D199" t="s">
        <v>179</v>
      </c>
    </row>
    <row r="200" spans="1:4" x14ac:dyDescent="0.3">
      <c r="A200">
        <v>108561003</v>
      </c>
      <c r="B200" t="s">
        <v>2214</v>
      </c>
      <c r="C200" t="s">
        <v>233</v>
      </c>
      <c r="D200" t="s">
        <v>180</v>
      </c>
    </row>
    <row r="201" spans="1:4" x14ac:dyDescent="0.3">
      <c r="A201">
        <v>108561803</v>
      </c>
      <c r="B201" t="s">
        <v>2215</v>
      </c>
      <c r="C201" t="s">
        <v>233</v>
      </c>
      <c r="D201" t="s">
        <v>180</v>
      </c>
    </row>
    <row r="202" spans="1:4" x14ac:dyDescent="0.3">
      <c r="A202">
        <v>108565203</v>
      </c>
      <c r="B202" t="s">
        <v>2216</v>
      </c>
      <c r="C202" t="s">
        <v>233</v>
      </c>
      <c r="D202" t="s">
        <v>180</v>
      </c>
    </row>
    <row r="203" spans="1:4" x14ac:dyDescent="0.3">
      <c r="A203">
        <v>108565503</v>
      </c>
      <c r="B203" t="s">
        <v>2217</v>
      </c>
      <c r="C203" t="s">
        <v>233</v>
      </c>
      <c r="D203" t="s">
        <v>180</v>
      </c>
    </row>
    <row r="204" spans="1:4" x14ac:dyDescent="0.3">
      <c r="A204">
        <v>108566303</v>
      </c>
      <c r="B204" t="s">
        <v>2218</v>
      </c>
      <c r="C204" t="s">
        <v>233</v>
      </c>
      <c r="D204" t="s">
        <v>180</v>
      </c>
    </row>
    <row r="205" spans="1:4" x14ac:dyDescent="0.3">
      <c r="A205">
        <v>108567004</v>
      </c>
      <c r="B205" t="s">
        <v>2219</v>
      </c>
      <c r="C205" t="s">
        <v>233</v>
      </c>
      <c r="D205" t="s">
        <v>180</v>
      </c>
    </row>
    <row r="206" spans="1:4" x14ac:dyDescent="0.3">
      <c r="A206">
        <v>108567204</v>
      </c>
      <c r="B206" t="s">
        <v>2220</v>
      </c>
      <c r="C206" t="s">
        <v>233</v>
      </c>
      <c r="D206" t="s">
        <v>180</v>
      </c>
    </row>
    <row r="207" spans="1:4" x14ac:dyDescent="0.3">
      <c r="A207">
        <v>108567404</v>
      </c>
      <c r="B207" t="s">
        <v>2221</v>
      </c>
      <c r="C207" t="s">
        <v>233</v>
      </c>
      <c r="D207" t="s">
        <v>180</v>
      </c>
    </row>
    <row r="208" spans="1:4" x14ac:dyDescent="0.3">
      <c r="A208">
        <v>108567703</v>
      </c>
      <c r="B208" t="s">
        <v>2222</v>
      </c>
      <c r="C208" t="s">
        <v>233</v>
      </c>
      <c r="D208" t="s">
        <v>180</v>
      </c>
    </row>
    <row r="209" spans="1:4" x14ac:dyDescent="0.3">
      <c r="A209">
        <v>108567807</v>
      </c>
      <c r="B209" t="s">
        <v>118</v>
      </c>
      <c r="C209" t="s">
        <v>233</v>
      </c>
      <c r="D209" t="s">
        <v>180</v>
      </c>
    </row>
    <row r="210" spans="1:4" x14ac:dyDescent="0.3">
      <c r="A210">
        <v>108568404</v>
      </c>
      <c r="B210" t="s">
        <v>2223</v>
      </c>
      <c r="C210" t="s">
        <v>233</v>
      </c>
      <c r="D210" t="s">
        <v>180</v>
      </c>
    </row>
    <row r="211" spans="1:4" x14ac:dyDescent="0.3">
      <c r="A211">
        <v>108569103</v>
      </c>
      <c r="B211" t="s">
        <v>2224</v>
      </c>
      <c r="C211" t="s">
        <v>233</v>
      </c>
      <c r="D211" t="s">
        <v>180</v>
      </c>
    </row>
    <row r="212" spans="1:4" x14ac:dyDescent="0.3">
      <c r="A212">
        <v>109122703</v>
      </c>
      <c r="B212" t="s">
        <v>2225</v>
      </c>
      <c r="C212" t="s">
        <v>232</v>
      </c>
      <c r="D212" t="s">
        <v>181</v>
      </c>
    </row>
    <row r="213" spans="1:4" x14ac:dyDescent="0.3">
      <c r="A213">
        <v>109243503</v>
      </c>
      <c r="B213" t="s">
        <v>2226</v>
      </c>
      <c r="C213" t="s">
        <v>232</v>
      </c>
      <c r="D213" t="s">
        <v>182</v>
      </c>
    </row>
    <row r="214" spans="1:4" x14ac:dyDescent="0.3">
      <c r="A214">
        <v>109246003</v>
      </c>
      <c r="B214" t="s">
        <v>2227</v>
      </c>
      <c r="C214" t="s">
        <v>232</v>
      </c>
      <c r="D214" t="s">
        <v>182</v>
      </c>
    </row>
    <row r="215" spans="1:4" x14ac:dyDescent="0.3">
      <c r="A215">
        <v>109248003</v>
      </c>
      <c r="B215" t="s">
        <v>2228</v>
      </c>
      <c r="C215" t="s">
        <v>232</v>
      </c>
      <c r="D215" t="s">
        <v>182</v>
      </c>
    </row>
    <row r="216" spans="1:4" x14ac:dyDescent="0.3">
      <c r="A216">
        <v>109420107</v>
      </c>
      <c r="B216" t="s">
        <v>119</v>
      </c>
      <c r="C216" t="s">
        <v>232</v>
      </c>
      <c r="D216" t="s">
        <v>2037</v>
      </c>
    </row>
    <row r="217" spans="1:4" x14ac:dyDescent="0.3">
      <c r="A217">
        <v>109420803</v>
      </c>
      <c r="B217" t="s">
        <v>2229</v>
      </c>
      <c r="C217" t="s">
        <v>232</v>
      </c>
      <c r="D217" t="s">
        <v>2037</v>
      </c>
    </row>
    <row r="218" spans="1:4" x14ac:dyDescent="0.3">
      <c r="A218">
        <v>109422303</v>
      </c>
      <c r="B218" t="s">
        <v>2230</v>
      </c>
      <c r="C218" t="s">
        <v>232</v>
      </c>
      <c r="D218" t="s">
        <v>2037</v>
      </c>
    </row>
    <row r="219" spans="1:4" x14ac:dyDescent="0.3">
      <c r="A219">
        <v>109426003</v>
      </c>
      <c r="B219" t="s">
        <v>2231</v>
      </c>
      <c r="C219" t="s">
        <v>232</v>
      </c>
      <c r="D219" t="s">
        <v>2037</v>
      </c>
    </row>
    <row r="220" spans="1:4" x14ac:dyDescent="0.3">
      <c r="A220">
        <v>109426303</v>
      </c>
      <c r="B220" t="s">
        <v>2232</v>
      </c>
      <c r="C220" t="s">
        <v>232</v>
      </c>
      <c r="D220" t="s">
        <v>2037</v>
      </c>
    </row>
    <row r="221" spans="1:4" x14ac:dyDescent="0.3">
      <c r="A221">
        <v>109427503</v>
      </c>
      <c r="B221" t="s">
        <v>2233</v>
      </c>
      <c r="C221" t="s">
        <v>232</v>
      </c>
      <c r="D221" t="s">
        <v>2037</v>
      </c>
    </row>
    <row r="222" spans="1:4" x14ac:dyDescent="0.3">
      <c r="A222">
        <v>109530304</v>
      </c>
      <c r="B222" t="s">
        <v>2234</v>
      </c>
      <c r="C222" t="s">
        <v>232</v>
      </c>
      <c r="D222" t="s">
        <v>183</v>
      </c>
    </row>
    <row r="223" spans="1:4" x14ac:dyDescent="0.3">
      <c r="A223">
        <v>109531304</v>
      </c>
      <c r="B223" t="s">
        <v>2235</v>
      </c>
      <c r="C223" t="s">
        <v>232</v>
      </c>
      <c r="D223" t="s">
        <v>183</v>
      </c>
    </row>
    <row r="224" spans="1:4" x14ac:dyDescent="0.3">
      <c r="A224">
        <v>109532804</v>
      </c>
      <c r="B224" t="s">
        <v>2236</v>
      </c>
      <c r="C224" t="s">
        <v>232</v>
      </c>
      <c r="D224" t="s">
        <v>183</v>
      </c>
    </row>
    <row r="225" spans="1:4" x14ac:dyDescent="0.3">
      <c r="A225">
        <v>109535504</v>
      </c>
      <c r="B225" t="s">
        <v>2237</v>
      </c>
      <c r="C225" t="s">
        <v>232</v>
      </c>
      <c r="D225" t="s">
        <v>183</v>
      </c>
    </row>
    <row r="226" spans="1:4" x14ac:dyDescent="0.3">
      <c r="A226">
        <v>109537504</v>
      </c>
      <c r="B226" t="s">
        <v>2238</v>
      </c>
      <c r="C226" t="s">
        <v>232</v>
      </c>
      <c r="D226" t="s">
        <v>183</v>
      </c>
    </row>
    <row r="227" spans="1:4" x14ac:dyDescent="0.3">
      <c r="A227">
        <v>110141003</v>
      </c>
      <c r="B227" t="s">
        <v>2239</v>
      </c>
      <c r="C227" t="s">
        <v>232</v>
      </c>
      <c r="D227" t="s">
        <v>184</v>
      </c>
    </row>
    <row r="228" spans="1:4" x14ac:dyDescent="0.3">
      <c r="A228">
        <v>110141103</v>
      </c>
      <c r="B228" t="s">
        <v>2240</v>
      </c>
      <c r="C228" t="s">
        <v>232</v>
      </c>
      <c r="D228" t="s">
        <v>184</v>
      </c>
    </row>
    <row r="229" spans="1:4" x14ac:dyDescent="0.3">
      <c r="A229">
        <v>110141607</v>
      </c>
      <c r="B229" t="s">
        <v>120</v>
      </c>
      <c r="C229" t="s">
        <v>232</v>
      </c>
      <c r="D229" t="s">
        <v>184</v>
      </c>
    </row>
    <row r="230" spans="1:4" x14ac:dyDescent="0.3">
      <c r="A230">
        <v>110147003</v>
      </c>
      <c r="B230" t="s">
        <v>2241</v>
      </c>
      <c r="C230" t="s">
        <v>232</v>
      </c>
      <c r="D230" t="s">
        <v>184</v>
      </c>
    </row>
    <row r="231" spans="1:4" x14ac:dyDescent="0.3">
      <c r="A231">
        <v>110148002</v>
      </c>
      <c r="B231" t="s">
        <v>2242</v>
      </c>
      <c r="C231" t="s">
        <v>232</v>
      </c>
      <c r="D231" t="s">
        <v>184</v>
      </c>
    </row>
    <row r="232" spans="1:4" x14ac:dyDescent="0.3">
      <c r="A232">
        <v>110171003</v>
      </c>
      <c r="B232" t="s">
        <v>2243</v>
      </c>
      <c r="C232" t="s">
        <v>232</v>
      </c>
      <c r="D232" t="s">
        <v>172</v>
      </c>
    </row>
    <row r="233" spans="1:4" x14ac:dyDescent="0.3">
      <c r="A233">
        <v>110171607</v>
      </c>
      <c r="B233" t="s">
        <v>121</v>
      </c>
      <c r="C233" t="s">
        <v>232</v>
      </c>
      <c r="D233" t="s">
        <v>172</v>
      </c>
    </row>
    <row r="234" spans="1:4" x14ac:dyDescent="0.3">
      <c r="A234">
        <v>110171803</v>
      </c>
      <c r="B234" t="s">
        <v>2244</v>
      </c>
      <c r="C234" t="s">
        <v>232</v>
      </c>
      <c r="D234" t="s">
        <v>172</v>
      </c>
    </row>
    <row r="235" spans="1:4" x14ac:dyDescent="0.3">
      <c r="A235">
        <v>110173003</v>
      </c>
      <c r="B235" t="s">
        <v>2245</v>
      </c>
      <c r="C235" t="s">
        <v>232</v>
      </c>
      <c r="D235" t="s">
        <v>172</v>
      </c>
    </row>
    <row r="236" spans="1:4" x14ac:dyDescent="0.3">
      <c r="A236">
        <v>110173504</v>
      </c>
      <c r="B236" t="s">
        <v>2246</v>
      </c>
      <c r="C236" t="s">
        <v>232</v>
      </c>
      <c r="D236" t="s">
        <v>172</v>
      </c>
    </row>
    <row r="237" spans="1:4" x14ac:dyDescent="0.3">
      <c r="A237">
        <v>110175003</v>
      </c>
      <c r="B237" t="s">
        <v>2247</v>
      </c>
      <c r="C237" t="s">
        <v>232</v>
      </c>
      <c r="D237" t="s">
        <v>172</v>
      </c>
    </row>
    <row r="238" spans="1:4" x14ac:dyDescent="0.3">
      <c r="A238">
        <v>110177003</v>
      </c>
      <c r="B238" t="s">
        <v>2248</v>
      </c>
      <c r="C238" t="s">
        <v>232</v>
      </c>
      <c r="D238" t="s">
        <v>172</v>
      </c>
    </row>
    <row r="239" spans="1:4" x14ac:dyDescent="0.3">
      <c r="A239">
        <v>110179003</v>
      </c>
      <c r="B239" t="s">
        <v>2249</v>
      </c>
      <c r="C239" t="s">
        <v>232</v>
      </c>
      <c r="D239" t="s">
        <v>172</v>
      </c>
    </row>
    <row r="240" spans="1:4" x14ac:dyDescent="0.3">
      <c r="A240">
        <v>110183602</v>
      </c>
      <c r="B240" t="s">
        <v>2250</v>
      </c>
      <c r="C240" t="s">
        <v>232</v>
      </c>
      <c r="D240" t="s">
        <v>185</v>
      </c>
    </row>
    <row r="241" spans="1:4" x14ac:dyDescent="0.3">
      <c r="A241">
        <v>110183707</v>
      </c>
      <c r="B241" s="64" t="s">
        <v>2728</v>
      </c>
    </row>
    <row r="242" spans="1:4" x14ac:dyDescent="0.3">
      <c r="A242">
        <v>111291304</v>
      </c>
      <c r="B242" t="s">
        <v>2251</v>
      </c>
      <c r="C242" t="s">
        <v>234</v>
      </c>
      <c r="D242" t="s">
        <v>186</v>
      </c>
    </row>
    <row r="243" spans="1:4" x14ac:dyDescent="0.3">
      <c r="A243">
        <v>111292304</v>
      </c>
      <c r="B243" t="s">
        <v>2252</v>
      </c>
      <c r="C243" t="s">
        <v>234</v>
      </c>
      <c r="D243" t="s">
        <v>186</v>
      </c>
    </row>
    <row r="244" spans="1:4" x14ac:dyDescent="0.3">
      <c r="A244">
        <v>111292507</v>
      </c>
      <c r="B244" t="s">
        <v>122</v>
      </c>
      <c r="C244" t="s">
        <v>234</v>
      </c>
      <c r="D244" t="s">
        <v>186</v>
      </c>
    </row>
    <row r="245" spans="1:4" x14ac:dyDescent="0.3">
      <c r="A245">
        <v>111297504</v>
      </c>
      <c r="B245" t="s">
        <v>2253</v>
      </c>
      <c r="C245" t="s">
        <v>234</v>
      </c>
      <c r="D245" t="s">
        <v>186</v>
      </c>
    </row>
    <row r="246" spans="1:4" x14ac:dyDescent="0.3">
      <c r="A246">
        <v>111312503</v>
      </c>
      <c r="B246" t="s">
        <v>2254</v>
      </c>
      <c r="C246" t="s">
        <v>232</v>
      </c>
      <c r="D246" t="s">
        <v>187</v>
      </c>
    </row>
    <row r="247" spans="1:4" x14ac:dyDescent="0.3">
      <c r="A247">
        <v>111312607</v>
      </c>
      <c r="B247" t="s">
        <v>123</v>
      </c>
      <c r="C247" t="s">
        <v>232</v>
      </c>
      <c r="D247" t="s">
        <v>187</v>
      </c>
    </row>
    <row r="248" spans="1:4" x14ac:dyDescent="0.3">
      <c r="A248">
        <v>111312804</v>
      </c>
      <c r="B248" t="s">
        <v>2255</v>
      </c>
      <c r="C248" t="s">
        <v>232</v>
      </c>
      <c r="D248" t="s">
        <v>187</v>
      </c>
    </row>
    <row r="249" spans="1:4" x14ac:dyDescent="0.3">
      <c r="A249">
        <v>111316003</v>
      </c>
      <c r="B249" t="s">
        <v>2256</v>
      </c>
      <c r="C249" t="s">
        <v>232</v>
      </c>
      <c r="D249" t="s">
        <v>187</v>
      </c>
    </row>
    <row r="250" spans="1:4" x14ac:dyDescent="0.3">
      <c r="A250">
        <v>111317503</v>
      </c>
      <c r="B250" t="s">
        <v>2257</v>
      </c>
      <c r="C250" t="s">
        <v>232</v>
      </c>
      <c r="D250" t="s">
        <v>187</v>
      </c>
    </row>
    <row r="251" spans="1:4" x14ac:dyDescent="0.3">
      <c r="A251">
        <v>111343603</v>
      </c>
      <c r="B251" t="s">
        <v>2258</v>
      </c>
      <c r="C251" t="s">
        <v>234</v>
      </c>
      <c r="D251" t="s">
        <v>188</v>
      </c>
    </row>
    <row r="252" spans="1:4" x14ac:dyDescent="0.3">
      <c r="A252">
        <v>111444307</v>
      </c>
      <c r="B252" t="s">
        <v>124</v>
      </c>
      <c r="C252" t="s">
        <v>232</v>
      </c>
      <c r="D252" t="s">
        <v>189</v>
      </c>
    </row>
    <row r="253" spans="1:4" x14ac:dyDescent="0.3">
      <c r="A253">
        <v>111444602</v>
      </c>
      <c r="B253" t="s">
        <v>2259</v>
      </c>
      <c r="C253" t="s">
        <v>232</v>
      </c>
      <c r="D253" t="s">
        <v>189</v>
      </c>
    </row>
    <row r="254" spans="1:4" x14ac:dyDescent="0.3">
      <c r="A254">
        <v>112011103</v>
      </c>
      <c r="B254" t="s">
        <v>2260</v>
      </c>
      <c r="C254" t="s">
        <v>234</v>
      </c>
      <c r="D254" t="s">
        <v>190</v>
      </c>
    </row>
    <row r="255" spans="1:4" x14ac:dyDescent="0.3">
      <c r="A255">
        <v>112011603</v>
      </c>
      <c r="B255" t="s">
        <v>2261</v>
      </c>
      <c r="C255" t="s">
        <v>234</v>
      </c>
      <c r="D255" t="s">
        <v>190</v>
      </c>
    </row>
    <row r="256" spans="1:4" x14ac:dyDescent="0.3">
      <c r="A256">
        <v>112013054</v>
      </c>
      <c r="B256" t="s">
        <v>2262</v>
      </c>
      <c r="C256" t="s">
        <v>234</v>
      </c>
      <c r="D256" t="s">
        <v>190</v>
      </c>
    </row>
    <row r="257" spans="1:4" x14ac:dyDescent="0.3">
      <c r="A257">
        <v>112013753</v>
      </c>
      <c r="B257" t="s">
        <v>2263</v>
      </c>
      <c r="C257" t="s">
        <v>234</v>
      </c>
      <c r="D257" t="s">
        <v>190</v>
      </c>
    </row>
    <row r="258" spans="1:4" x14ac:dyDescent="0.3">
      <c r="A258">
        <v>112015106</v>
      </c>
      <c r="B258" s="64" t="s">
        <v>2729</v>
      </c>
    </row>
    <row r="259" spans="1:4" x14ac:dyDescent="0.3">
      <c r="A259">
        <v>112015203</v>
      </c>
      <c r="B259" t="s">
        <v>2264</v>
      </c>
      <c r="C259" t="s">
        <v>234</v>
      </c>
      <c r="D259" t="s">
        <v>190</v>
      </c>
    </row>
    <row r="260" spans="1:4" x14ac:dyDescent="0.3">
      <c r="A260">
        <v>112018523</v>
      </c>
      <c r="B260" t="s">
        <v>2265</v>
      </c>
      <c r="C260" t="s">
        <v>234</v>
      </c>
      <c r="D260" t="s">
        <v>190</v>
      </c>
    </row>
    <row r="261" spans="1:4" x14ac:dyDescent="0.3">
      <c r="A261">
        <v>112281302</v>
      </c>
      <c r="B261" t="s">
        <v>2266</v>
      </c>
      <c r="C261" t="s">
        <v>234</v>
      </c>
      <c r="D261" t="s">
        <v>191</v>
      </c>
    </row>
    <row r="262" spans="1:4" x14ac:dyDescent="0.3">
      <c r="A262">
        <v>112282004</v>
      </c>
      <c r="B262" t="s">
        <v>2267</v>
      </c>
      <c r="C262" t="s">
        <v>234</v>
      </c>
      <c r="D262" t="s">
        <v>191</v>
      </c>
    </row>
    <row r="263" spans="1:4" x14ac:dyDescent="0.3">
      <c r="A263">
        <v>112282307</v>
      </c>
      <c r="B263" t="s">
        <v>125</v>
      </c>
      <c r="C263" t="s">
        <v>234</v>
      </c>
      <c r="D263" t="s">
        <v>191</v>
      </c>
    </row>
    <row r="264" spans="1:4" x14ac:dyDescent="0.3">
      <c r="A264">
        <v>112283003</v>
      </c>
      <c r="B264" t="s">
        <v>2268</v>
      </c>
      <c r="C264" t="s">
        <v>234</v>
      </c>
      <c r="D264" t="s">
        <v>191</v>
      </c>
    </row>
    <row r="265" spans="1:4" x14ac:dyDescent="0.3">
      <c r="A265">
        <v>112286003</v>
      </c>
      <c r="B265" t="s">
        <v>2269</v>
      </c>
      <c r="C265" t="s">
        <v>234</v>
      </c>
      <c r="D265" t="s">
        <v>191</v>
      </c>
    </row>
    <row r="266" spans="1:4" x14ac:dyDescent="0.3">
      <c r="A266">
        <v>112289003</v>
      </c>
      <c r="B266" t="s">
        <v>2270</v>
      </c>
      <c r="C266" t="s">
        <v>234</v>
      </c>
      <c r="D266" t="s">
        <v>191</v>
      </c>
    </row>
    <row r="267" spans="1:4" x14ac:dyDescent="0.3">
      <c r="A267">
        <v>112671303</v>
      </c>
      <c r="B267" t="s">
        <v>2271</v>
      </c>
      <c r="C267" t="s">
        <v>234</v>
      </c>
      <c r="D267" t="s">
        <v>192</v>
      </c>
    </row>
    <row r="268" spans="1:4" x14ac:dyDescent="0.3">
      <c r="A268">
        <v>112671603</v>
      </c>
      <c r="B268" t="s">
        <v>2272</v>
      </c>
      <c r="C268" t="s">
        <v>234</v>
      </c>
      <c r="D268" t="s">
        <v>192</v>
      </c>
    </row>
    <row r="269" spans="1:4" x14ac:dyDescent="0.3">
      <c r="A269">
        <v>112671803</v>
      </c>
      <c r="B269" t="s">
        <v>2273</v>
      </c>
      <c r="C269" t="s">
        <v>234</v>
      </c>
      <c r="D269" t="s">
        <v>192</v>
      </c>
    </row>
    <row r="270" spans="1:4" x14ac:dyDescent="0.3">
      <c r="A270">
        <v>112672203</v>
      </c>
      <c r="B270" t="s">
        <v>2274</v>
      </c>
      <c r="C270" t="s">
        <v>234</v>
      </c>
      <c r="D270" t="s">
        <v>192</v>
      </c>
    </row>
    <row r="271" spans="1:4" x14ac:dyDescent="0.3">
      <c r="A271">
        <v>112672803</v>
      </c>
      <c r="B271" t="s">
        <v>2275</v>
      </c>
      <c r="C271" t="s">
        <v>234</v>
      </c>
      <c r="D271" t="s">
        <v>192</v>
      </c>
    </row>
    <row r="272" spans="1:4" x14ac:dyDescent="0.3">
      <c r="A272">
        <v>112674403</v>
      </c>
      <c r="B272" t="s">
        <v>2276</v>
      </c>
      <c r="C272" t="s">
        <v>234</v>
      </c>
      <c r="D272" t="s">
        <v>192</v>
      </c>
    </row>
    <row r="273" spans="1:4" x14ac:dyDescent="0.3">
      <c r="A273">
        <v>112675503</v>
      </c>
      <c r="B273" t="s">
        <v>2277</v>
      </c>
      <c r="C273" t="s">
        <v>234</v>
      </c>
      <c r="D273" t="s">
        <v>192</v>
      </c>
    </row>
    <row r="274" spans="1:4" x14ac:dyDescent="0.3">
      <c r="A274">
        <v>112676203</v>
      </c>
      <c r="B274" t="s">
        <v>2278</v>
      </c>
      <c r="C274" t="s">
        <v>234</v>
      </c>
      <c r="D274" t="s">
        <v>192</v>
      </c>
    </row>
    <row r="275" spans="1:4" x14ac:dyDescent="0.3">
      <c r="A275">
        <v>112676403</v>
      </c>
      <c r="B275" t="s">
        <v>2279</v>
      </c>
      <c r="C275" t="s">
        <v>234</v>
      </c>
      <c r="D275" t="s">
        <v>192</v>
      </c>
    </row>
    <row r="276" spans="1:4" x14ac:dyDescent="0.3">
      <c r="A276">
        <v>112676503</v>
      </c>
      <c r="B276" t="s">
        <v>2280</v>
      </c>
      <c r="C276" t="s">
        <v>234</v>
      </c>
      <c r="D276" t="s">
        <v>192</v>
      </c>
    </row>
    <row r="277" spans="1:4" x14ac:dyDescent="0.3">
      <c r="A277">
        <v>112676703</v>
      </c>
      <c r="B277" t="s">
        <v>2281</v>
      </c>
      <c r="C277" t="s">
        <v>234</v>
      </c>
      <c r="D277" t="s">
        <v>192</v>
      </c>
    </row>
    <row r="278" spans="1:4" x14ac:dyDescent="0.3">
      <c r="A278">
        <v>112678503</v>
      </c>
      <c r="B278" t="s">
        <v>2282</v>
      </c>
      <c r="C278" t="s">
        <v>234</v>
      </c>
      <c r="D278" t="s">
        <v>192</v>
      </c>
    </row>
    <row r="279" spans="1:4" x14ac:dyDescent="0.3">
      <c r="A279">
        <v>112679002</v>
      </c>
      <c r="B279" t="s">
        <v>2283</v>
      </c>
      <c r="C279" t="s">
        <v>234</v>
      </c>
      <c r="D279" t="s">
        <v>192</v>
      </c>
    </row>
    <row r="280" spans="1:4" x14ac:dyDescent="0.3">
      <c r="A280">
        <v>112679107</v>
      </c>
      <c r="B280" t="s">
        <v>126</v>
      </c>
      <c r="C280" t="s">
        <v>234</v>
      </c>
      <c r="D280" t="s">
        <v>192</v>
      </c>
    </row>
    <row r="281" spans="1:4" x14ac:dyDescent="0.3">
      <c r="A281">
        <v>112679403</v>
      </c>
      <c r="B281" t="s">
        <v>2284</v>
      </c>
      <c r="C281" t="s">
        <v>234</v>
      </c>
      <c r="D281" t="s">
        <v>192</v>
      </c>
    </row>
    <row r="282" spans="1:4" x14ac:dyDescent="0.3">
      <c r="A282">
        <v>113361303</v>
      </c>
      <c r="B282" t="s">
        <v>2285</v>
      </c>
      <c r="C282" t="s">
        <v>234</v>
      </c>
      <c r="D282" t="s">
        <v>193</v>
      </c>
    </row>
    <row r="283" spans="1:4" x14ac:dyDescent="0.3">
      <c r="A283">
        <v>113361503</v>
      </c>
      <c r="B283" t="s">
        <v>2286</v>
      </c>
      <c r="C283" t="s">
        <v>234</v>
      </c>
      <c r="D283" t="s">
        <v>193</v>
      </c>
    </row>
    <row r="284" spans="1:4" x14ac:dyDescent="0.3">
      <c r="A284">
        <v>113361703</v>
      </c>
      <c r="B284" t="s">
        <v>2287</v>
      </c>
      <c r="C284" t="s">
        <v>234</v>
      </c>
      <c r="D284" t="s">
        <v>193</v>
      </c>
    </row>
    <row r="285" spans="1:4" x14ac:dyDescent="0.3">
      <c r="A285">
        <v>113362203</v>
      </c>
      <c r="B285" t="s">
        <v>2288</v>
      </c>
      <c r="C285" t="s">
        <v>234</v>
      </c>
      <c r="D285" t="s">
        <v>193</v>
      </c>
    </row>
    <row r="286" spans="1:4" x14ac:dyDescent="0.3">
      <c r="A286">
        <v>113362303</v>
      </c>
      <c r="B286" t="s">
        <v>2289</v>
      </c>
      <c r="C286" t="s">
        <v>234</v>
      </c>
      <c r="D286" t="s">
        <v>193</v>
      </c>
    </row>
    <row r="287" spans="1:4" x14ac:dyDescent="0.3">
      <c r="A287">
        <v>113362403</v>
      </c>
      <c r="B287" t="s">
        <v>2290</v>
      </c>
      <c r="C287" t="s">
        <v>234</v>
      </c>
      <c r="D287" t="s">
        <v>193</v>
      </c>
    </row>
    <row r="288" spans="1:4" x14ac:dyDescent="0.3">
      <c r="A288">
        <v>113362603</v>
      </c>
      <c r="B288" t="s">
        <v>2291</v>
      </c>
      <c r="C288" t="s">
        <v>234</v>
      </c>
      <c r="D288" t="s">
        <v>193</v>
      </c>
    </row>
    <row r="289" spans="1:4" x14ac:dyDescent="0.3">
      <c r="A289">
        <v>113363103</v>
      </c>
      <c r="B289" t="s">
        <v>2292</v>
      </c>
      <c r="C289" t="s">
        <v>234</v>
      </c>
      <c r="D289" t="s">
        <v>193</v>
      </c>
    </row>
    <row r="290" spans="1:4" x14ac:dyDescent="0.3">
      <c r="A290">
        <v>113363603</v>
      </c>
      <c r="B290" t="s">
        <v>2293</v>
      </c>
      <c r="C290" t="s">
        <v>234</v>
      </c>
      <c r="D290" t="s">
        <v>193</v>
      </c>
    </row>
    <row r="291" spans="1:4" x14ac:dyDescent="0.3">
      <c r="A291">
        <v>113363807</v>
      </c>
      <c r="B291" t="s">
        <v>127</v>
      </c>
      <c r="C291" t="s">
        <v>234</v>
      </c>
      <c r="D291" t="s">
        <v>193</v>
      </c>
    </row>
    <row r="292" spans="1:4" x14ac:dyDescent="0.3">
      <c r="A292">
        <v>113364002</v>
      </c>
      <c r="B292" t="s">
        <v>193</v>
      </c>
      <c r="C292" t="s">
        <v>234</v>
      </c>
      <c r="D292" t="s">
        <v>193</v>
      </c>
    </row>
    <row r="293" spans="1:4" x14ac:dyDescent="0.3">
      <c r="A293">
        <v>113364403</v>
      </c>
      <c r="B293" t="s">
        <v>2294</v>
      </c>
      <c r="C293" t="s">
        <v>234</v>
      </c>
      <c r="D293" t="s">
        <v>193</v>
      </c>
    </row>
    <row r="294" spans="1:4" x14ac:dyDescent="0.3">
      <c r="A294">
        <v>113364503</v>
      </c>
      <c r="B294" t="s">
        <v>2295</v>
      </c>
      <c r="C294" t="s">
        <v>234</v>
      </c>
      <c r="D294" t="s">
        <v>193</v>
      </c>
    </row>
    <row r="295" spans="1:4" x14ac:dyDescent="0.3">
      <c r="A295">
        <v>113365203</v>
      </c>
      <c r="B295" t="s">
        <v>2296</v>
      </c>
      <c r="C295" t="s">
        <v>234</v>
      </c>
      <c r="D295" t="s">
        <v>193</v>
      </c>
    </row>
    <row r="296" spans="1:4" x14ac:dyDescent="0.3">
      <c r="A296">
        <v>113365303</v>
      </c>
      <c r="B296" t="s">
        <v>2297</v>
      </c>
      <c r="C296" t="s">
        <v>234</v>
      </c>
      <c r="D296" t="s">
        <v>193</v>
      </c>
    </row>
    <row r="297" spans="1:4" x14ac:dyDescent="0.3">
      <c r="A297">
        <v>113367003</v>
      </c>
      <c r="B297" t="s">
        <v>2298</v>
      </c>
      <c r="C297" t="s">
        <v>234</v>
      </c>
      <c r="D297" t="s">
        <v>193</v>
      </c>
    </row>
    <row r="298" spans="1:4" x14ac:dyDescent="0.3">
      <c r="A298">
        <v>113369003</v>
      </c>
      <c r="B298" t="s">
        <v>2299</v>
      </c>
      <c r="C298" t="s">
        <v>234</v>
      </c>
      <c r="D298" t="s">
        <v>193</v>
      </c>
    </row>
    <row r="299" spans="1:4" x14ac:dyDescent="0.3">
      <c r="A299">
        <v>113380303</v>
      </c>
      <c r="B299" t="s">
        <v>2300</v>
      </c>
      <c r="C299" t="s">
        <v>234</v>
      </c>
      <c r="D299" t="s">
        <v>194</v>
      </c>
    </row>
    <row r="300" spans="1:4" x14ac:dyDescent="0.3">
      <c r="A300">
        <v>113381303</v>
      </c>
      <c r="B300" t="s">
        <v>2301</v>
      </c>
      <c r="C300" t="s">
        <v>234</v>
      </c>
      <c r="D300" t="s">
        <v>194</v>
      </c>
    </row>
    <row r="301" spans="1:4" x14ac:dyDescent="0.3">
      <c r="A301">
        <v>113382303</v>
      </c>
      <c r="B301" t="s">
        <v>2302</v>
      </c>
      <c r="C301" t="s">
        <v>234</v>
      </c>
      <c r="D301" t="s">
        <v>194</v>
      </c>
    </row>
    <row r="302" spans="1:4" x14ac:dyDescent="0.3">
      <c r="A302">
        <v>113384307</v>
      </c>
      <c r="B302" t="s">
        <v>128</v>
      </c>
      <c r="C302" t="s">
        <v>234</v>
      </c>
      <c r="D302" t="s">
        <v>194</v>
      </c>
    </row>
    <row r="303" spans="1:4" x14ac:dyDescent="0.3">
      <c r="A303">
        <v>113384603</v>
      </c>
      <c r="B303" t="s">
        <v>194</v>
      </c>
      <c r="C303" t="s">
        <v>234</v>
      </c>
      <c r="D303" t="s">
        <v>194</v>
      </c>
    </row>
    <row r="304" spans="1:4" x14ac:dyDescent="0.3">
      <c r="A304">
        <v>113385003</v>
      </c>
      <c r="B304" t="s">
        <v>2303</v>
      </c>
      <c r="C304" t="s">
        <v>234</v>
      </c>
      <c r="D304" t="s">
        <v>194</v>
      </c>
    </row>
    <row r="305" spans="1:4" x14ac:dyDescent="0.3">
      <c r="A305">
        <v>113385303</v>
      </c>
      <c r="B305" t="s">
        <v>2304</v>
      </c>
      <c r="C305" t="s">
        <v>234</v>
      </c>
      <c r="D305" t="s">
        <v>194</v>
      </c>
    </row>
    <row r="306" spans="1:4" x14ac:dyDescent="0.3">
      <c r="A306">
        <v>114060503</v>
      </c>
      <c r="B306" t="s">
        <v>2305</v>
      </c>
      <c r="C306" t="s">
        <v>235</v>
      </c>
      <c r="D306" t="s">
        <v>195</v>
      </c>
    </row>
    <row r="307" spans="1:4" x14ac:dyDescent="0.3">
      <c r="A307">
        <v>114060557</v>
      </c>
      <c r="B307" t="s">
        <v>129</v>
      </c>
      <c r="C307" t="s">
        <v>235</v>
      </c>
      <c r="D307" t="s">
        <v>195</v>
      </c>
    </row>
    <row r="308" spans="1:4" x14ac:dyDescent="0.3">
      <c r="A308">
        <v>114060753</v>
      </c>
      <c r="B308" t="s">
        <v>2306</v>
      </c>
      <c r="C308" t="s">
        <v>235</v>
      </c>
      <c r="D308" t="s">
        <v>195</v>
      </c>
    </row>
    <row r="309" spans="1:4" x14ac:dyDescent="0.3">
      <c r="A309">
        <v>114060853</v>
      </c>
      <c r="B309" t="s">
        <v>2307</v>
      </c>
      <c r="C309" t="s">
        <v>235</v>
      </c>
      <c r="D309" t="s">
        <v>195</v>
      </c>
    </row>
    <row r="310" spans="1:4" x14ac:dyDescent="0.3">
      <c r="A310">
        <v>114061103</v>
      </c>
      <c r="B310" t="s">
        <v>2308</v>
      </c>
      <c r="C310" t="s">
        <v>235</v>
      </c>
      <c r="D310" t="s">
        <v>195</v>
      </c>
    </row>
    <row r="311" spans="1:4" x14ac:dyDescent="0.3">
      <c r="A311">
        <v>114061503</v>
      </c>
      <c r="B311" t="s">
        <v>2309</v>
      </c>
      <c r="C311" t="s">
        <v>235</v>
      </c>
      <c r="D311" t="s">
        <v>195</v>
      </c>
    </row>
    <row r="312" spans="1:4" x14ac:dyDescent="0.3">
      <c r="A312">
        <v>114062003</v>
      </c>
      <c r="B312" t="s">
        <v>2310</v>
      </c>
      <c r="C312" t="s">
        <v>235</v>
      </c>
      <c r="D312" t="s">
        <v>195</v>
      </c>
    </row>
    <row r="313" spans="1:4" x14ac:dyDescent="0.3">
      <c r="A313">
        <v>114062503</v>
      </c>
      <c r="B313" t="s">
        <v>2311</v>
      </c>
      <c r="C313" t="s">
        <v>235</v>
      </c>
      <c r="D313" t="s">
        <v>195</v>
      </c>
    </row>
    <row r="314" spans="1:4" x14ac:dyDescent="0.3">
      <c r="A314">
        <v>114063003</v>
      </c>
      <c r="B314" t="s">
        <v>2312</v>
      </c>
      <c r="C314" t="s">
        <v>235</v>
      </c>
      <c r="D314" t="s">
        <v>195</v>
      </c>
    </row>
    <row r="315" spans="1:4" x14ac:dyDescent="0.3">
      <c r="A315">
        <v>114063503</v>
      </c>
      <c r="B315" t="s">
        <v>2313</v>
      </c>
      <c r="C315" t="s">
        <v>235</v>
      </c>
      <c r="D315" t="s">
        <v>195</v>
      </c>
    </row>
    <row r="316" spans="1:4" x14ac:dyDescent="0.3">
      <c r="A316">
        <v>114064003</v>
      </c>
      <c r="B316" t="s">
        <v>2314</v>
      </c>
      <c r="C316" t="s">
        <v>235</v>
      </c>
      <c r="D316" t="s">
        <v>195</v>
      </c>
    </row>
    <row r="317" spans="1:4" x14ac:dyDescent="0.3">
      <c r="A317">
        <v>114065503</v>
      </c>
      <c r="B317" t="s">
        <v>2315</v>
      </c>
      <c r="C317" t="s">
        <v>235</v>
      </c>
      <c r="D317" t="s">
        <v>195</v>
      </c>
    </row>
    <row r="318" spans="1:4" x14ac:dyDescent="0.3">
      <c r="A318">
        <v>114066503</v>
      </c>
      <c r="B318" t="s">
        <v>2316</v>
      </c>
      <c r="C318" t="s">
        <v>235</v>
      </c>
      <c r="D318" t="s">
        <v>195</v>
      </c>
    </row>
    <row r="319" spans="1:4" x14ac:dyDescent="0.3">
      <c r="A319">
        <v>114067002</v>
      </c>
      <c r="B319" t="s">
        <v>2317</v>
      </c>
      <c r="C319" t="s">
        <v>235</v>
      </c>
      <c r="D319" t="s">
        <v>195</v>
      </c>
    </row>
    <row r="320" spans="1:4" x14ac:dyDescent="0.3">
      <c r="A320">
        <v>114067107</v>
      </c>
      <c r="B320" t="s">
        <v>130</v>
      </c>
      <c r="C320" t="s">
        <v>235</v>
      </c>
      <c r="D320" t="s">
        <v>195</v>
      </c>
    </row>
    <row r="321" spans="1:4" x14ac:dyDescent="0.3">
      <c r="A321">
        <v>114067503</v>
      </c>
      <c r="B321" t="s">
        <v>2318</v>
      </c>
      <c r="C321" t="s">
        <v>235</v>
      </c>
      <c r="D321" t="s">
        <v>195</v>
      </c>
    </row>
    <row r="322" spans="1:4" x14ac:dyDescent="0.3">
      <c r="A322">
        <v>114068003</v>
      </c>
      <c r="B322" t="s">
        <v>2319</v>
      </c>
      <c r="C322" t="s">
        <v>235</v>
      </c>
      <c r="D322" t="s">
        <v>195</v>
      </c>
    </row>
    <row r="323" spans="1:4" x14ac:dyDescent="0.3">
      <c r="A323">
        <v>114068103</v>
      </c>
      <c r="B323" t="s">
        <v>2320</v>
      </c>
      <c r="C323" t="s">
        <v>235</v>
      </c>
      <c r="D323" t="s">
        <v>195</v>
      </c>
    </row>
    <row r="324" spans="1:4" x14ac:dyDescent="0.3">
      <c r="A324">
        <v>114069103</v>
      </c>
      <c r="B324" t="s">
        <v>2321</v>
      </c>
      <c r="C324" t="s">
        <v>235</v>
      </c>
      <c r="D324" t="s">
        <v>195</v>
      </c>
    </row>
    <row r="325" spans="1:4" x14ac:dyDescent="0.3">
      <c r="A325">
        <v>114069353</v>
      </c>
      <c r="B325" t="s">
        <v>2322</v>
      </c>
      <c r="C325" t="s">
        <v>235</v>
      </c>
      <c r="D325" t="s">
        <v>195</v>
      </c>
    </row>
    <row r="326" spans="1:4" x14ac:dyDescent="0.3">
      <c r="A326">
        <v>115210503</v>
      </c>
      <c r="B326" t="s">
        <v>2323</v>
      </c>
      <c r="C326" t="s">
        <v>234</v>
      </c>
      <c r="D326" t="s">
        <v>196</v>
      </c>
    </row>
    <row r="327" spans="1:4" x14ac:dyDescent="0.3">
      <c r="A327">
        <v>115211003</v>
      </c>
      <c r="B327" t="s">
        <v>2324</v>
      </c>
      <c r="C327" t="s">
        <v>234</v>
      </c>
      <c r="D327" t="s">
        <v>196</v>
      </c>
    </row>
    <row r="328" spans="1:4" x14ac:dyDescent="0.3">
      <c r="A328">
        <v>115211103</v>
      </c>
      <c r="B328" t="s">
        <v>2325</v>
      </c>
      <c r="C328" t="s">
        <v>234</v>
      </c>
      <c r="D328" t="s">
        <v>196</v>
      </c>
    </row>
    <row r="329" spans="1:4" x14ac:dyDescent="0.3">
      <c r="A329">
        <v>115211603</v>
      </c>
      <c r="B329" t="s">
        <v>2326</v>
      </c>
      <c r="C329" t="s">
        <v>234</v>
      </c>
      <c r="D329" t="s">
        <v>196</v>
      </c>
    </row>
    <row r="330" spans="1:4" x14ac:dyDescent="0.3">
      <c r="A330">
        <v>115211657</v>
      </c>
      <c r="B330" t="s">
        <v>131</v>
      </c>
      <c r="C330" t="s">
        <v>234</v>
      </c>
      <c r="D330" t="s">
        <v>196</v>
      </c>
    </row>
    <row r="331" spans="1:4" x14ac:dyDescent="0.3">
      <c r="A331">
        <v>115212503</v>
      </c>
      <c r="B331" t="s">
        <v>2327</v>
      </c>
      <c r="C331" t="s">
        <v>234</v>
      </c>
      <c r="D331" t="s">
        <v>196</v>
      </c>
    </row>
    <row r="332" spans="1:4" x14ac:dyDescent="0.3">
      <c r="A332">
        <v>115216503</v>
      </c>
      <c r="B332" t="s">
        <v>2328</v>
      </c>
      <c r="C332" t="s">
        <v>234</v>
      </c>
      <c r="D332" t="s">
        <v>196</v>
      </c>
    </row>
    <row r="333" spans="1:4" x14ac:dyDescent="0.3">
      <c r="A333">
        <v>115218003</v>
      </c>
      <c r="B333" t="s">
        <v>2329</v>
      </c>
      <c r="C333" t="s">
        <v>234</v>
      </c>
      <c r="D333" t="s">
        <v>196</v>
      </c>
    </row>
    <row r="334" spans="1:4" x14ac:dyDescent="0.3">
      <c r="A334">
        <v>115218303</v>
      </c>
      <c r="B334" t="s">
        <v>2330</v>
      </c>
      <c r="C334" t="s">
        <v>234</v>
      </c>
      <c r="D334" t="s">
        <v>196</v>
      </c>
    </row>
    <row r="335" spans="1:4" x14ac:dyDescent="0.3">
      <c r="A335">
        <v>115219002</v>
      </c>
      <c r="B335" t="s">
        <v>2331</v>
      </c>
      <c r="C335" t="s">
        <v>234</v>
      </c>
      <c r="D335" t="s">
        <v>196</v>
      </c>
    </row>
    <row r="336" spans="1:4" x14ac:dyDescent="0.3">
      <c r="A336">
        <v>115221402</v>
      </c>
      <c r="B336" t="s">
        <v>2332</v>
      </c>
      <c r="C336" t="s">
        <v>234</v>
      </c>
      <c r="D336" t="s">
        <v>197</v>
      </c>
    </row>
    <row r="337" spans="1:4" x14ac:dyDescent="0.3">
      <c r="A337">
        <v>115221607</v>
      </c>
      <c r="B337" t="s">
        <v>132</v>
      </c>
      <c r="C337" t="s">
        <v>234</v>
      </c>
      <c r="D337" t="s">
        <v>197</v>
      </c>
    </row>
    <row r="338" spans="1:4" x14ac:dyDescent="0.3">
      <c r="A338">
        <v>115221753</v>
      </c>
      <c r="B338" t="s">
        <v>2333</v>
      </c>
      <c r="C338" t="s">
        <v>234</v>
      </c>
      <c r="D338" t="s">
        <v>197</v>
      </c>
    </row>
    <row r="339" spans="1:4" x14ac:dyDescent="0.3">
      <c r="A339">
        <v>115222504</v>
      </c>
      <c r="B339" t="s">
        <v>2334</v>
      </c>
      <c r="C339" t="s">
        <v>234</v>
      </c>
      <c r="D339" t="s">
        <v>197</v>
      </c>
    </row>
    <row r="340" spans="1:4" x14ac:dyDescent="0.3">
      <c r="A340">
        <v>115222752</v>
      </c>
      <c r="B340" t="s">
        <v>2335</v>
      </c>
      <c r="C340" t="s">
        <v>234</v>
      </c>
      <c r="D340" t="s">
        <v>197</v>
      </c>
    </row>
    <row r="341" spans="1:4" x14ac:dyDescent="0.3">
      <c r="A341">
        <v>115224003</v>
      </c>
      <c r="B341" t="s">
        <v>2336</v>
      </c>
      <c r="C341" t="s">
        <v>234</v>
      </c>
      <c r="D341" t="s">
        <v>197</v>
      </c>
    </row>
    <row r="342" spans="1:4" x14ac:dyDescent="0.3">
      <c r="A342">
        <v>115226003</v>
      </c>
      <c r="B342" t="s">
        <v>2337</v>
      </c>
      <c r="C342" t="s">
        <v>234</v>
      </c>
      <c r="D342" t="s">
        <v>197</v>
      </c>
    </row>
    <row r="343" spans="1:4" x14ac:dyDescent="0.3">
      <c r="A343">
        <v>115226103</v>
      </c>
      <c r="B343" t="s">
        <v>2338</v>
      </c>
      <c r="C343" t="s">
        <v>234</v>
      </c>
      <c r="D343" t="s">
        <v>197</v>
      </c>
    </row>
    <row r="344" spans="1:4" x14ac:dyDescent="0.3">
      <c r="A344">
        <v>115228003</v>
      </c>
      <c r="B344" t="s">
        <v>2339</v>
      </c>
      <c r="C344" t="s">
        <v>234</v>
      </c>
      <c r="D344" t="s">
        <v>197</v>
      </c>
    </row>
    <row r="345" spans="1:4" x14ac:dyDescent="0.3">
      <c r="A345">
        <v>115228303</v>
      </c>
      <c r="B345" t="s">
        <v>2340</v>
      </c>
      <c r="C345" t="s">
        <v>234</v>
      </c>
      <c r="D345" t="s">
        <v>197</v>
      </c>
    </row>
    <row r="346" spans="1:4" x14ac:dyDescent="0.3">
      <c r="A346">
        <v>115229003</v>
      </c>
      <c r="B346" t="s">
        <v>2341</v>
      </c>
      <c r="C346" t="s">
        <v>234</v>
      </c>
      <c r="D346" t="s">
        <v>197</v>
      </c>
    </row>
    <row r="347" spans="1:4" x14ac:dyDescent="0.3">
      <c r="A347">
        <v>115503004</v>
      </c>
      <c r="B347" t="s">
        <v>2342</v>
      </c>
      <c r="C347" t="s">
        <v>234</v>
      </c>
      <c r="D347" t="s">
        <v>198</v>
      </c>
    </row>
    <row r="348" spans="1:4" x14ac:dyDescent="0.3">
      <c r="A348">
        <v>115504003</v>
      </c>
      <c r="B348" t="s">
        <v>2343</v>
      </c>
      <c r="C348" t="s">
        <v>234</v>
      </c>
      <c r="D348" t="s">
        <v>198</v>
      </c>
    </row>
    <row r="349" spans="1:4" x14ac:dyDescent="0.3">
      <c r="A349">
        <v>115506003</v>
      </c>
      <c r="B349" t="s">
        <v>2344</v>
      </c>
      <c r="C349" t="s">
        <v>234</v>
      </c>
      <c r="D349" t="s">
        <v>198</v>
      </c>
    </row>
    <row r="350" spans="1:4" x14ac:dyDescent="0.3">
      <c r="A350">
        <v>115508003</v>
      </c>
      <c r="B350" t="s">
        <v>2345</v>
      </c>
      <c r="C350" t="s">
        <v>234</v>
      </c>
      <c r="D350" t="s">
        <v>198</v>
      </c>
    </row>
    <row r="351" spans="1:4" x14ac:dyDescent="0.3">
      <c r="A351">
        <v>115674603</v>
      </c>
      <c r="B351" t="s">
        <v>2346</v>
      </c>
      <c r="C351" t="s">
        <v>234</v>
      </c>
      <c r="D351" t="s">
        <v>192</v>
      </c>
    </row>
    <row r="352" spans="1:4" x14ac:dyDescent="0.3">
      <c r="A352">
        <v>116191004</v>
      </c>
      <c r="B352" t="s">
        <v>2347</v>
      </c>
      <c r="C352" t="s">
        <v>236</v>
      </c>
      <c r="D352" t="s">
        <v>199</v>
      </c>
    </row>
    <row r="353" spans="1:4" x14ac:dyDescent="0.3">
      <c r="A353">
        <v>116191103</v>
      </c>
      <c r="B353" t="s">
        <v>2348</v>
      </c>
      <c r="C353" t="s">
        <v>236</v>
      </c>
      <c r="D353" t="s">
        <v>199</v>
      </c>
    </row>
    <row r="354" spans="1:4" x14ac:dyDescent="0.3">
      <c r="A354">
        <v>116191203</v>
      </c>
      <c r="B354" t="s">
        <v>2349</v>
      </c>
      <c r="C354" t="s">
        <v>236</v>
      </c>
      <c r="D354" t="s">
        <v>199</v>
      </c>
    </row>
    <row r="355" spans="1:4" x14ac:dyDescent="0.3">
      <c r="A355">
        <v>116191503</v>
      </c>
      <c r="B355" t="s">
        <v>2350</v>
      </c>
      <c r="C355" t="s">
        <v>236</v>
      </c>
      <c r="D355" t="s">
        <v>199</v>
      </c>
    </row>
    <row r="356" spans="1:4" x14ac:dyDescent="0.3">
      <c r="A356">
        <v>116191757</v>
      </c>
      <c r="B356" t="s">
        <v>133</v>
      </c>
      <c r="C356" t="s">
        <v>236</v>
      </c>
      <c r="D356" t="s">
        <v>199</v>
      </c>
    </row>
    <row r="357" spans="1:4" x14ac:dyDescent="0.3">
      <c r="A357">
        <v>116195004</v>
      </c>
      <c r="B357" t="s">
        <v>2351</v>
      </c>
      <c r="C357" t="s">
        <v>236</v>
      </c>
      <c r="D357" t="s">
        <v>199</v>
      </c>
    </row>
    <row r="358" spans="1:4" x14ac:dyDescent="0.3">
      <c r="A358">
        <v>116197503</v>
      </c>
      <c r="B358" t="s">
        <v>2352</v>
      </c>
      <c r="C358" t="s">
        <v>236</v>
      </c>
      <c r="D358" t="s">
        <v>199</v>
      </c>
    </row>
    <row r="359" spans="1:4" x14ac:dyDescent="0.3">
      <c r="A359">
        <v>116471803</v>
      </c>
      <c r="B359" t="s">
        <v>2353</v>
      </c>
      <c r="C359" t="s">
        <v>236</v>
      </c>
      <c r="D359" t="s">
        <v>200</v>
      </c>
    </row>
    <row r="360" spans="1:4" x14ac:dyDescent="0.3">
      <c r="A360">
        <v>116493503</v>
      </c>
      <c r="B360" t="s">
        <v>2354</v>
      </c>
      <c r="C360" t="s">
        <v>236</v>
      </c>
      <c r="D360" t="s">
        <v>201</v>
      </c>
    </row>
    <row r="361" spans="1:4" x14ac:dyDescent="0.3">
      <c r="A361">
        <v>116495003</v>
      </c>
      <c r="B361" t="s">
        <v>2355</v>
      </c>
      <c r="C361" t="s">
        <v>236</v>
      </c>
      <c r="D361" t="s">
        <v>201</v>
      </c>
    </row>
    <row r="362" spans="1:4" x14ac:dyDescent="0.3">
      <c r="A362">
        <v>116495103</v>
      </c>
      <c r="B362" t="s">
        <v>2356</v>
      </c>
      <c r="C362" t="s">
        <v>236</v>
      </c>
      <c r="D362" t="s">
        <v>201</v>
      </c>
    </row>
    <row r="363" spans="1:4" x14ac:dyDescent="0.3">
      <c r="A363">
        <v>116495207</v>
      </c>
      <c r="B363" t="s">
        <v>134</v>
      </c>
      <c r="C363" t="s">
        <v>236</v>
      </c>
      <c r="D363" t="s">
        <v>201</v>
      </c>
    </row>
    <row r="364" spans="1:4" x14ac:dyDescent="0.3">
      <c r="A364">
        <v>116496503</v>
      </c>
      <c r="B364" t="s">
        <v>2357</v>
      </c>
      <c r="C364" t="s">
        <v>236</v>
      </c>
      <c r="D364" t="s">
        <v>201</v>
      </c>
    </row>
    <row r="365" spans="1:4" x14ac:dyDescent="0.3">
      <c r="A365">
        <v>116496603</v>
      </c>
      <c r="B365" t="s">
        <v>2358</v>
      </c>
      <c r="C365" t="s">
        <v>236</v>
      </c>
      <c r="D365" t="s">
        <v>201</v>
      </c>
    </row>
    <row r="366" spans="1:4" x14ac:dyDescent="0.3">
      <c r="A366">
        <v>116498003</v>
      </c>
      <c r="B366" t="s">
        <v>2359</v>
      </c>
      <c r="C366" t="s">
        <v>236</v>
      </c>
      <c r="D366" t="s">
        <v>201</v>
      </c>
    </row>
    <row r="367" spans="1:4" x14ac:dyDescent="0.3">
      <c r="A367">
        <v>116555003</v>
      </c>
      <c r="B367" t="s">
        <v>2360</v>
      </c>
      <c r="C367" t="s">
        <v>232</v>
      </c>
      <c r="D367" t="s">
        <v>202</v>
      </c>
    </row>
    <row r="368" spans="1:4" x14ac:dyDescent="0.3">
      <c r="A368">
        <v>116557103</v>
      </c>
      <c r="B368" t="s">
        <v>2361</v>
      </c>
      <c r="C368" t="s">
        <v>232</v>
      </c>
      <c r="D368" t="s">
        <v>202</v>
      </c>
    </row>
    <row r="369" spans="1:4" x14ac:dyDescent="0.3">
      <c r="A369">
        <v>116604003</v>
      </c>
      <c r="B369" t="s">
        <v>2362</v>
      </c>
      <c r="C369" t="s">
        <v>232</v>
      </c>
      <c r="D369" t="s">
        <v>203</v>
      </c>
    </row>
    <row r="370" spans="1:4" x14ac:dyDescent="0.3">
      <c r="A370">
        <v>116605003</v>
      </c>
      <c r="B370" t="s">
        <v>2363</v>
      </c>
      <c r="C370" t="s">
        <v>232</v>
      </c>
      <c r="D370" t="s">
        <v>203</v>
      </c>
    </row>
    <row r="371" spans="1:4" x14ac:dyDescent="0.3">
      <c r="A371">
        <v>116606707</v>
      </c>
      <c r="B371" t="s">
        <v>135</v>
      </c>
      <c r="C371" t="s">
        <v>232</v>
      </c>
      <c r="D371" t="s">
        <v>203</v>
      </c>
    </row>
    <row r="372" spans="1:4" x14ac:dyDescent="0.3">
      <c r="A372">
        <v>117080503</v>
      </c>
      <c r="B372" t="s">
        <v>2364</v>
      </c>
      <c r="C372" t="s">
        <v>236</v>
      </c>
      <c r="D372" t="s">
        <v>204</v>
      </c>
    </row>
    <row r="373" spans="1:4" x14ac:dyDescent="0.3">
      <c r="A373">
        <v>117080607</v>
      </c>
      <c r="B373" t="s">
        <v>136</v>
      </c>
      <c r="C373" t="s">
        <v>236</v>
      </c>
      <c r="D373" t="s">
        <v>204</v>
      </c>
    </row>
    <row r="374" spans="1:4" x14ac:dyDescent="0.3">
      <c r="A374">
        <v>117081003</v>
      </c>
      <c r="B374" t="s">
        <v>2365</v>
      </c>
      <c r="C374" t="s">
        <v>236</v>
      </c>
      <c r="D374" t="s">
        <v>204</v>
      </c>
    </row>
    <row r="375" spans="1:4" x14ac:dyDescent="0.3">
      <c r="A375">
        <v>117083004</v>
      </c>
      <c r="B375" t="s">
        <v>2366</v>
      </c>
      <c r="C375" t="s">
        <v>236</v>
      </c>
      <c r="D375" t="s">
        <v>204</v>
      </c>
    </row>
    <row r="376" spans="1:4" x14ac:dyDescent="0.3">
      <c r="A376">
        <v>117086003</v>
      </c>
      <c r="B376" t="s">
        <v>2367</v>
      </c>
      <c r="C376" t="s">
        <v>236</v>
      </c>
      <c r="D376" t="s">
        <v>204</v>
      </c>
    </row>
    <row r="377" spans="1:4" x14ac:dyDescent="0.3">
      <c r="A377">
        <v>117086503</v>
      </c>
      <c r="B377" t="s">
        <v>2368</v>
      </c>
      <c r="C377" t="s">
        <v>236</v>
      </c>
      <c r="D377" t="s">
        <v>204</v>
      </c>
    </row>
    <row r="378" spans="1:4" x14ac:dyDescent="0.3">
      <c r="A378">
        <v>117086653</v>
      </c>
      <c r="B378" t="s">
        <v>2369</v>
      </c>
      <c r="C378" t="s">
        <v>236</v>
      </c>
      <c r="D378" t="s">
        <v>204</v>
      </c>
    </row>
    <row r="379" spans="1:4" x14ac:dyDescent="0.3">
      <c r="A379">
        <v>117089003</v>
      </c>
      <c r="B379" t="s">
        <v>2370</v>
      </c>
      <c r="C379" t="s">
        <v>236</v>
      </c>
      <c r="D379" t="s">
        <v>204</v>
      </c>
    </row>
    <row r="380" spans="1:4" x14ac:dyDescent="0.3">
      <c r="A380">
        <v>117412003</v>
      </c>
      <c r="B380" t="s">
        <v>2371</v>
      </c>
      <c r="C380" t="s">
        <v>232</v>
      </c>
      <c r="D380" t="s">
        <v>205</v>
      </c>
    </row>
    <row r="381" spans="1:4" x14ac:dyDescent="0.3">
      <c r="A381">
        <v>117414003</v>
      </c>
      <c r="B381" t="s">
        <v>2372</v>
      </c>
      <c r="C381" t="s">
        <v>232</v>
      </c>
      <c r="D381" t="s">
        <v>205</v>
      </c>
    </row>
    <row r="382" spans="1:4" x14ac:dyDescent="0.3">
      <c r="A382">
        <v>117414203</v>
      </c>
      <c r="B382" t="s">
        <v>2373</v>
      </c>
      <c r="C382" t="s">
        <v>232</v>
      </c>
      <c r="D382" t="s">
        <v>205</v>
      </c>
    </row>
    <row r="383" spans="1:4" x14ac:dyDescent="0.3">
      <c r="A383">
        <v>117414807</v>
      </c>
      <c r="B383" t="s">
        <v>137</v>
      </c>
      <c r="C383" t="s">
        <v>232</v>
      </c>
      <c r="D383" t="s">
        <v>205</v>
      </c>
    </row>
    <row r="384" spans="1:4" x14ac:dyDescent="0.3">
      <c r="A384">
        <v>117415004</v>
      </c>
      <c r="B384" t="s">
        <v>2374</v>
      </c>
      <c r="C384" t="s">
        <v>232</v>
      </c>
      <c r="D384" t="s">
        <v>205</v>
      </c>
    </row>
    <row r="385" spans="1:4" x14ac:dyDescent="0.3">
      <c r="A385">
        <v>117415103</v>
      </c>
      <c r="B385" t="s">
        <v>2375</v>
      </c>
      <c r="C385" t="s">
        <v>232</v>
      </c>
      <c r="D385" t="s">
        <v>205</v>
      </c>
    </row>
    <row r="386" spans="1:4" x14ac:dyDescent="0.3">
      <c r="A386">
        <v>117415303</v>
      </c>
      <c r="B386" t="s">
        <v>2376</v>
      </c>
      <c r="C386" t="s">
        <v>232</v>
      </c>
      <c r="D386" t="s">
        <v>205</v>
      </c>
    </row>
    <row r="387" spans="1:4" x14ac:dyDescent="0.3">
      <c r="A387">
        <v>117416103</v>
      </c>
      <c r="B387" t="s">
        <v>2377</v>
      </c>
      <c r="C387" t="s">
        <v>232</v>
      </c>
      <c r="D387" t="s">
        <v>205</v>
      </c>
    </row>
    <row r="388" spans="1:4" x14ac:dyDescent="0.3">
      <c r="A388">
        <v>117417202</v>
      </c>
      <c r="B388" t="s">
        <v>2378</v>
      </c>
      <c r="C388" t="s">
        <v>232</v>
      </c>
      <c r="D388" t="s">
        <v>205</v>
      </c>
    </row>
    <row r="389" spans="1:4" x14ac:dyDescent="0.3">
      <c r="A389">
        <v>117576303</v>
      </c>
      <c r="B389" t="s">
        <v>2379</v>
      </c>
      <c r="C389" t="s">
        <v>236</v>
      </c>
      <c r="D389" t="s">
        <v>206</v>
      </c>
    </row>
    <row r="390" spans="1:4" x14ac:dyDescent="0.3">
      <c r="A390">
        <v>117596003</v>
      </c>
      <c r="B390" t="s">
        <v>2380</v>
      </c>
      <c r="C390" t="s">
        <v>232</v>
      </c>
      <c r="D390" t="s">
        <v>207</v>
      </c>
    </row>
    <row r="391" spans="1:4" x14ac:dyDescent="0.3">
      <c r="A391">
        <v>117597003</v>
      </c>
      <c r="B391" t="s">
        <v>2381</v>
      </c>
      <c r="C391" t="s">
        <v>232</v>
      </c>
      <c r="D391" t="s">
        <v>207</v>
      </c>
    </row>
    <row r="392" spans="1:4" x14ac:dyDescent="0.3">
      <c r="A392">
        <v>117598503</v>
      </c>
      <c r="B392" t="s">
        <v>2382</v>
      </c>
      <c r="C392" t="s">
        <v>232</v>
      </c>
      <c r="D392" t="s">
        <v>207</v>
      </c>
    </row>
    <row r="393" spans="1:4" x14ac:dyDescent="0.3">
      <c r="A393">
        <v>118401403</v>
      </c>
      <c r="B393" t="s">
        <v>2383</v>
      </c>
      <c r="C393" t="s">
        <v>236</v>
      </c>
      <c r="D393" t="s">
        <v>208</v>
      </c>
    </row>
    <row r="394" spans="1:4" x14ac:dyDescent="0.3">
      <c r="A394">
        <v>118401603</v>
      </c>
      <c r="B394" t="s">
        <v>771</v>
      </c>
      <c r="C394" t="s">
        <v>236</v>
      </c>
      <c r="D394" t="s">
        <v>208</v>
      </c>
    </row>
    <row r="395" spans="1:4" x14ac:dyDescent="0.3">
      <c r="A395">
        <v>118402603</v>
      </c>
      <c r="B395" t="s">
        <v>2384</v>
      </c>
      <c r="C395" t="s">
        <v>236</v>
      </c>
      <c r="D395" t="s">
        <v>208</v>
      </c>
    </row>
    <row r="396" spans="1:4" x14ac:dyDescent="0.3">
      <c r="A396">
        <v>118403003</v>
      </c>
      <c r="B396" t="s">
        <v>2385</v>
      </c>
      <c r="C396" t="s">
        <v>236</v>
      </c>
      <c r="D396" t="s">
        <v>208</v>
      </c>
    </row>
    <row r="397" spans="1:4" x14ac:dyDescent="0.3">
      <c r="A397">
        <v>118403207</v>
      </c>
      <c r="B397" s="64" t="s">
        <v>2730</v>
      </c>
    </row>
    <row r="398" spans="1:4" x14ac:dyDescent="0.3">
      <c r="A398">
        <v>118403302</v>
      </c>
      <c r="B398" t="s">
        <v>2386</v>
      </c>
      <c r="C398" t="s">
        <v>236</v>
      </c>
      <c r="D398" t="s">
        <v>208</v>
      </c>
    </row>
    <row r="399" spans="1:4" x14ac:dyDescent="0.3">
      <c r="A399">
        <v>118403903</v>
      </c>
      <c r="B399" t="s">
        <v>2387</v>
      </c>
      <c r="C399" t="s">
        <v>236</v>
      </c>
      <c r="D399" t="s">
        <v>208</v>
      </c>
    </row>
    <row r="400" spans="1:4" x14ac:dyDescent="0.3">
      <c r="A400">
        <v>118406003</v>
      </c>
      <c r="B400" t="s">
        <v>2388</v>
      </c>
      <c r="C400" t="s">
        <v>236</v>
      </c>
      <c r="D400" t="s">
        <v>208</v>
      </c>
    </row>
    <row r="401" spans="1:4" x14ac:dyDescent="0.3">
      <c r="A401">
        <v>118406602</v>
      </c>
      <c r="B401" t="s">
        <v>2389</v>
      </c>
      <c r="C401" t="s">
        <v>236</v>
      </c>
      <c r="D401" t="s">
        <v>208</v>
      </c>
    </row>
    <row r="402" spans="1:4" x14ac:dyDescent="0.3">
      <c r="A402">
        <v>118408607</v>
      </c>
      <c r="B402" t="s">
        <v>138</v>
      </c>
      <c r="C402" t="s">
        <v>236</v>
      </c>
      <c r="D402" t="s">
        <v>208</v>
      </c>
    </row>
    <row r="403" spans="1:4" x14ac:dyDescent="0.3">
      <c r="A403">
        <v>118408707</v>
      </c>
      <c r="B403" t="s">
        <v>139</v>
      </c>
      <c r="C403" t="s">
        <v>236</v>
      </c>
      <c r="D403" t="s">
        <v>208</v>
      </c>
    </row>
    <row r="404" spans="1:4" x14ac:dyDescent="0.3">
      <c r="A404">
        <v>118408852</v>
      </c>
      <c r="B404" t="s">
        <v>2390</v>
      </c>
      <c r="C404" t="s">
        <v>236</v>
      </c>
      <c r="D404" t="s">
        <v>208</v>
      </c>
    </row>
    <row r="405" spans="1:4" x14ac:dyDescent="0.3">
      <c r="A405">
        <v>118409203</v>
      </c>
      <c r="B405" t="s">
        <v>2391</v>
      </c>
      <c r="C405" t="s">
        <v>236</v>
      </c>
      <c r="D405" t="s">
        <v>208</v>
      </c>
    </row>
    <row r="406" spans="1:4" x14ac:dyDescent="0.3">
      <c r="A406">
        <v>118409302</v>
      </c>
      <c r="B406" t="s">
        <v>2392</v>
      </c>
      <c r="C406" t="s">
        <v>236</v>
      </c>
      <c r="D406" t="s">
        <v>208</v>
      </c>
    </row>
    <row r="407" spans="1:4" x14ac:dyDescent="0.3">
      <c r="A407">
        <v>118667503</v>
      </c>
      <c r="B407" t="s">
        <v>2393</v>
      </c>
      <c r="C407" t="s">
        <v>236</v>
      </c>
      <c r="D407" t="s">
        <v>209</v>
      </c>
    </row>
    <row r="408" spans="1:4" x14ac:dyDescent="0.3">
      <c r="A408">
        <v>119350303</v>
      </c>
      <c r="B408" t="s">
        <v>2394</v>
      </c>
      <c r="C408" t="s">
        <v>236</v>
      </c>
      <c r="D408" t="s">
        <v>210</v>
      </c>
    </row>
    <row r="409" spans="1:4" x14ac:dyDescent="0.3">
      <c r="A409">
        <v>119351303</v>
      </c>
      <c r="B409" t="s">
        <v>2395</v>
      </c>
      <c r="C409" t="s">
        <v>236</v>
      </c>
      <c r="D409" t="s">
        <v>210</v>
      </c>
    </row>
    <row r="410" spans="1:4" x14ac:dyDescent="0.3">
      <c r="A410">
        <v>119352203</v>
      </c>
      <c r="B410" t="s">
        <v>2396</v>
      </c>
      <c r="C410" t="s">
        <v>236</v>
      </c>
      <c r="D410" t="s">
        <v>210</v>
      </c>
    </row>
    <row r="411" spans="1:4" x14ac:dyDescent="0.3">
      <c r="A411">
        <v>119354207</v>
      </c>
      <c r="B411" t="s">
        <v>140</v>
      </c>
      <c r="C411" t="s">
        <v>236</v>
      </c>
      <c r="D411" t="s">
        <v>210</v>
      </c>
    </row>
    <row r="412" spans="1:4" x14ac:dyDescent="0.3">
      <c r="A412">
        <v>119354603</v>
      </c>
      <c r="B412" t="s">
        <v>2397</v>
      </c>
      <c r="C412" t="s">
        <v>236</v>
      </c>
      <c r="D412" t="s">
        <v>210</v>
      </c>
    </row>
    <row r="413" spans="1:4" x14ac:dyDescent="0.3">
      <c r="A413">
        <v>119355503</v>
      </c>
      <c r="B413" t="s">
        <v>2398</v>
      </c>
      <c r="C413" t="s">
        <v>236</v>
      </c>
      <c r="D413" t="s">
        <v>210</v>
      </c>
    </row>
    <row r="414" spans="1:4" x14ac:dyDescent="0.3">
      <c r="A414">
        <v>119356503</v>
      </c>
      <c r="B414" t="s">
        <v>2399</v>
      </c>
      <c r="C414" t="s">
        <v>236</v>
      </c>
      <c r="D414" t="s">
        <v>210</v>
      </c>
    </row>
    <row r="415" spans="1:4" x14ac:dyDescent="0.3">
      <c r="A415">
        <v>119356603</v>
      </c>
      <c r="B415" t="s">
        <v>2400</v>
      </c>
      <c r="C415" t="s">
        <v>236</v>
      </c>
      <c r="D415" t="s">
        <v>210</v>
      </c>
    </row>
    <row r="416" spans="1:4" x14ac:dyDescent="0.3">
      <c r="A416">
        <v>119357003</v>
      </c>
      <c r="B416" t="s">
        <v>2401</v>
      </c>
      <c r="C416" t="s">
        <v>236</v>
      </c>
      <c r="D416" t="s">
        <v>210</v>
      </c>
    </row>
    <row r="417" spans="1:4" x14ac:dyDescent="0.3">
      <c r="A417">
        <v>119357402</v>
      </c>
      <c r="B417" t="s">
        <v>2402</v>
      </c>
      <c r="C417" t="s">
        <v>236</v>
      </c>
      <c r="D417" t="s">
        <v>210</v>
      </c>
    </row>
    <row r="418" spans="1:4" x14ac:dyDescent="0.3">
      <c r="A418">
        <v>119358403</v>
      </c>
      <c r="B418" t="s">
        <v>2403</v>
      </c>
      <c r="C418" t="s">
        <v>236</v>
      </c>
      <c r="D418" t="s">
        <v>210</v>
      </c>
    </row>
    <row r="419" spans="1:4" x14ac:dyDescent="0.3">
      <c r="A419">
        <v>119581003</v>
      </c>
      <c r="B419" t="s">
        <v>2404</v>
      </c>
      <c r="C419" t="s">
        <v>236</v>
      </c>
      <c r="D419" t="s">
        <v>211</v>
      </c>
    </row>
    <row r="420" spans="1:4" x14ac:dyDescent="0.3">
      <c r="A420">
        <v>119582503</v>
      </c>
      <c r="B420" t="s">
        <v>2405</v>
      </c>
      <c r="C420" t="s">
        <v>236</v>
      </c>
      <c r="D420" t="s">
        <v>211</v>
      </c>
    </row>
    <row r="421" spans="1:4" x14ac:dyDescent="0.3">
      <c r="A421">
        <v>119583003</v>
      </c>
      <c r="B421" t="s">
        <v>2406</v>
      </c>
      <c r="C421" t="s">
        <v>236</v>
      </c>
      <c r="D421" t="s">
        <v>211</v>
      </c>
    </row>
    <row r="422" spans="1:4" x14ac:dyDescent="0.3">
      <c r="A422">
        <v>119584503</v>
      </c>
      <c r="B422" t="s">
        <v>2407</v>
      </c>
      <c r="C422" t="s">
        <v>236</v>
      </c>
      <c r="D422" t="s">
        <v>211</v>
      </c>
    </row>
    <row r="423" spans="1:4" x14ac:dyDescent="0.3">
      <c r="A423">
        <v>119584603</v>
      </c>
      <c r="B423" t="s">
        <v>2408</v>
      </c>
      <c r="C423" t="s">
        <v>236</v>
      </c>
      <c r="D423" t="s">
        <v>211</v>
      </c>
    </row>
    <row r="424" spans="1:4" x14ac:dyDescent="0.3">
      <c r="A424">
        <v>119584707</v>
      </c>
      <c r="B424" t="s">
        <v>141</v>
      </c>
      <c r="C424" t="s">
        <v>236</v>
      </c>
      <c r="D424" t="s">
        <v>211</v>
      </c>
    </row>
    <row r="425" spans="1:4" x14ac:dyDescent="0.3">
      <c r="A425">
        <v>119586503</v>
      </c>
      <c r="B425" t="s">
        <v>2409</v>
      </c>
      <c r="C425" t="s">
        <v>236</v>
      </c>
      <c r="D425" t="s">
        <v>211</v>
      </c>
    </row>
    <row r="426" spans="1:4" x14ac:dyDescent="0.3">
      <c r="A426">
        <v>119648303</v>
      </c>
      <c r="B426" t="s">
        <v>2410</v>
      </c>
      <c r="C426" t="s">
        <v>236</v>
      </c>
      <c r="D426" t="s">
        <v>213</v>
      </c>
    </row>
    <row r="427" spans="1:4" x14ac:dyDescent="0.3">
      <c r="A427">
        <v>119648703</v>
      </c>
      <c r="B427" t="s">
        <v>2411</v>
      </c>
      <c r="C427" t="s">
        <v>236</v>
      </c>
      <c r="D427" t="s">
        <v>213</v>
      </c>
    </row>
    <row r="428" spans="1:4" x14ac:dyDescent="0.3">
      <c r="A428">
        <v>119648903</v>
      </c>
      <c r="B428" t="s">
        <v>2412</v>
      </c>
      <c r="C428" t="s">
        <v>236</v>
      </c>
      <c r="D428" t="s">
        <v>213</v>
      </c>
    </row>
    <row r="429" spans="1:4" x14ac:dyDescent="0.3">
      <c r="A429">
        <v>119665003</v>
      </c>
      <c r="B429" t="s">
        <v>2413</v>
      </c>
      <c r="C429" t="s">
        <v>236</v>
      </c>
      <c r="D429" t="s">
        <v>209</v>
      </c>
    </row>
    <row r="430" spans="1:4" x14ac:dyDescent="0.3">
      <c r="A430">
        <v>120452003</v>
      </c>
      <c r="B430" t="s">
        <v>2414</v>
      </c>
      <c r="C430" t="s">
        <v>236</v>
      </c>
      <c r="D430" t="s">
        <v>214</v>
      </c>
    </row>
    <row r="431" spans="1:4" x14ac:dyDescent="0.3">
      <c r="A431">
        <v>120454507</v>
      </c>
      <c r="B431" t="s">
        <v>142</v>
      </c>
      <c r="C431" t="s">
        <v>236</v>
      </c>
      <c r="D431" t="s">
        <v>214</v>
      </c>
    </row>
    <row r="432" spans="1:4" x14ac:dyDescent="0.3">
      <c r="A432">
        <v>120455203</v>
      </c>
      <c r="B432" t="s">
        <v>2415</v>
      </c>
      <c r="C432" t="s">
        <v>236</v>
      </c>
      <c r="D432" t="s">
        <v>214</v>
      </c>
    </row>
    <row r="433" spans="1:4" x14ac:dyDescent="0.3">
      <c r="A433">
        <v>120455403</v>
      </c>
      <c r="B433" t="s">
        <v>2416</v>
      </c>
      <c r="C433" t="s">
        <v>236</v>
      </c>
      <c r="D433" t="s">
        <v>214</v>
      </c>
    </row>
    <row r="434" spans="1:4" x14ac:dyDescent="0.3">
      <c r="A434">
        <v>120456003</v>
      </c>
      <c r="B434" t="s">
        <v>2417</v>
      </c>
      <c r="C434" t="s">
        <v>236</v>
      </c>
      <c r="D434" t="s">
        <v>214</v>
      </c>
    </row>
    <row r="435" spans="1:4" x14ac:dyDescent="0.3">
      <c r="A435">
        <v>120480803</v>
      </c>
      <c r="B435" t="s">
        <v>2418</v>
      </c>
      <c r="C435" t="s">
        <v>235</v>
      </c>
      <c r="D435" t="s">
        <v>215</v>
      </c>
    </row>
    <row r="436" spans="1:4" x14ac:dyDescent="0.3">
      <c r="A436">
        <v>120481002</v>
      </c>
      <c r="B436" t="s">
        <v>2419</v>
      </c>
      <c r="C436" t="s">
        <v>235</v>
      </c>
      <c r="D436" t="s">
        <v>215</v>
      </c>
    </row>
    <row r="437" spans="1:4" x14ac:dyDescent="0.3">
      <c r="A437">
        <v>120481107</v>
      </c>
      <c r="B437" t="s">
        <v>143</v>
      </c>
      <c r="C437" t="s">
        <v>235</v>
      </c>
      <c r="D437" t="s">
        <v>215</v>
      </c>
    </row>
    <row r="438" spans="1:4" x14ac:dyDescent="0.3">
      <c r="A438">
        <v>120483007</v>
      </c>
      <c r="B438" t="s">
        <v>144</v>
      </c>
      <c r="C438" t="s">
        <v>235</v>
      </c>
      <c r="D438" t="s">
        <v>215</v>
      </c>
    </row>
    <row r="439" spans="1:4" x14ac:dyDescent="0.3">
      <c r="A439">
        <v>120483302</v>
      </c>
      <c r="B439" t="s">
        <v>2420</v>
      </c>
      <c r="C439" t="s">
        <v>235</v>
      </c>
      <c r="D439" t="s">
        <v>215</v>
      </c>
    </row>
    <row r="440" spans="1:4" x14ac:dyDescent="0.3">
      <c r="A440">
        <v>120484803</v>
      </c>
      <c r="B440" t="s">
        <v>2421</v>
      </c>
      <c r="C440" t="s">
        <v>235</v>
      </c>
      <c r="D440" t="s">
        <v>215</v>
      </c>
    </row>
    <row r="441" spans="1:4" x14ac:dyDescent="0.3">
      <c r="A441">
        <v>120484903</v>
      </c>
      <c r="B441" t="s">
        <v>2422</v>
      </c>
      <c r="C441" t="s">
        <v>235</v>
      </c>
      <c r="D441" t="s">
        <v>215</v>
      </c>
    </row>
    <row r="442" spans="1:4" x14ac:dyDescent="0.3">
      <c r="A442">
        <v>120485603</v>
      </c>
      <c r="B442" t="s">
        <v>2423</v>
      </c>
      <c r="C442" t="s">
        <v>235</v>
      </c>
      <c r="D442" t="s">
        <v>215</v>
      </c>
    </row>
    <row r="443" spans="1:4" x14ac:dyDescent="0.3">
      <c r="A443">
        <v>120486003</v>
      </c>
      <c r="B443" t="s">
        <v>2424</v>
      </c>
      <c r="C443" t="s">
        <v>235</v>
      </c>
      <c r="D443" t="s">
        <v>215</v>
      </c>
    </row>
    <row r="444" spans="1:4" x14ac:dyDescent="0.3">
      <c r="A444">
        <v>120488603</v>
      </c>
      <c r="B444" t="s">
        <v>2425</v>
      </c>
      <c r="C444" t="s">
        <v>235</v>
      </c>
      <c r="D444" t="s">
        <v>215</v>
      </c>
    </row>
    <row r="445" spans="1:4" x14ac:dyDescent="0.3">
      <c r="A445">
        <v>120522003</v>
      </c>
      <c r="B445" t="s">
        <v>2426</v>
      </c>
      <c r="C445" t="s">
        <v>236</v>
      </c>
      <c r="D445" t="s">
        <v>212</v>
      </c>
    </row>
    <row r="446" spans="1:4" x14ac:dyDescent="0.3">
      <c r="A446">
        <v>121131507</v>
      </c>
      <c r="B446" t="s">
        <v>145</v>
      </c>
      <c r="C446" t="s">
        <v>235</v>
      </c>
      <c r="D446" t="s">
        <v>216</v>
      </c>
    </row>
    <row r="447" spans="1:4" x14ac:dyDescent="0.3">
      <c r="A447">
        <v>121135003</v>
      </c>
      <c r="B447" t="s">
        <v>2427</v>
      </c>
      <c r="C447" t="s">
        <v>235</v>
      </c>
      <c r="D447" t="s">
        <v>216</v>
      </c>
    </row>
    <row r="448" spans="1:4" x14ac:dyDescent="0.3">
      <c r="A448">
        <v>121135503</v>
      </c>
      <c r="B448" t="s">
        <v>2428</v>
      </c>
      <c r="C448" t="s">
        <v>235</v>
      </c>
      <c r="D448" t="s">
        <v>216</v>
      </c>
    </row>
    <row r="449" spans="1:4" x14ac:dyDescent="0.3">
      <c r="A449">
        <v>121136503</v>
      </c>
      <c r="B449" t="s">
        <v>2429</v>
      </c>
      <c r="C449" t="s">
        <v>235</v>
      </c>
      <c r="D449" t="s">
        <v>216</v>
      </c>
    </row>
    <row r="450" spans="1:4" x14ac:dyDescent="0.3">
      <c r="A450">
        <v>121136603</v>
      </c>
      <c r="B450" t="s">
        <v>2430</v>
      </c>
      <c r="C450" t="s">
        <v>235</v>
      </c>
      <c r="D450" t="s">
        <v>216</v>
      </c>
    </row>
    <row r="451" spans="1:4" x14ac:dyDescent="0.3">
      <c r="A451">
        <v>121139004</v>
      </c>
      <c r="B451" t="s">
        <v>2431</v>
      </c>
      <c r="C451" t="s">
        <v>235</v>
      </c>
      <c r="D451" t="s">
        <v>216</v>
      </c>
    </row>
    <row r="452" spans="1:4" x14ac:dyDescent="0.3">
      <c r="A452">
        <v>121390302</v>
      </c>
      <c r="B452" t="s">
        <v>2432</v>
      </c>
      <c r="C452" t="s">
        <v>235</v>
      </c>
      <c r="D452" t="s">
        <v>217</v>
      </c>
    </row>
    <row r="453" spans="1:4" x14ac:dyDescent="0.3">
      <c r="A453">
        <v>121391303</v>
      </c>
      <c r="B453" t="s">
        <v>2433</v>
      </c>
      <c r="C453" t="s">
        <v>235</v>
      </c>
      <c r="D453" t="s">
        <v>217</v>
      </c>
    </row>
    <row r="454" spans="1:4" x14ac:dyDescent="0.3">
      <c r="A454">
        <v>121392303</v>
      </c>
      <c r="B454" t="s">
        <v>2434</v>
      </c>
      <c r="C454" t="s">
        <v>235</v>
      </c>
      <c r="D454" t="s">
        <v>217</v>
      </c>
    </row>
    <row r="455" spans="1:4" x14ac:dyDescent="0.3">
      <c r="A455">
        <v>121393007</v>
      </c>
      <c r="B455" t="s">
        <v>146</v>
      </c>
      <c r="C455" t="s">
        <v>235</v>
      </c>
      <c r="D455" t="s">
        <v>217</v>
      </c>
    </row>
    <row r="456" spans="1:4" x14ac:dyDescent="0.3">
      <c r="A456">
        <v>121394503</v>
      </c>
      <c r="B456" t="s">
        <v>2435</v>
      </c>
      <c r="C456" t="s">
        <v>235</v>
      </c>
      <c r="D456" t="s">
        <v>217</v>
      </c>
    </row>
    <row r="457" spans="1:4" x14ac:dyDescent="0.3">
      <c r="A457">
        <v>121394603</v>
      </c>
      <c r="B457" t="s">
        <v>2436</v>
      </c>
      <c r="C457" t="s">
        <v>235</v>
      </c>
      <c r="D457" t="s">
        <v>217</v>
      </c>
    </row>
    <row r="458" spans="1:4" x14ac:dyDescent="0.3">
      <c r="A458">
        <v>121395103</v>
      </c>
      <c r="B458" t="s">
        <v>2437</v>
      </c>
      <c r="C458" t="s">
        <v>235</v>
      </c>
      <c r="D458" t="s">
        <v>217</v>
      </c>
    </row>
    <row r="459" spans="1:4" x14ac:dyDescent="0.3">
      <c r="A459">
        <v>121395603</v>
      </c>
      <c r="B459" t="s">
        <v>2438</v>
      </c>
      <c r="C459" t="s">
        <v>235</v>
      </c>
      <c r="D459" t="s">
        <v>217</v>
      </c>
    </row>
    <row r="460" spans="1:4" x14ac:dyDescent="0.3">
      <c r="A460">
        <v>121395703</v>
      </c>
      <c r="B460" t="s">
        <v>2439</v>
      </c>
      <c r="C460" t="s">
        <v>235</v>
      </c>
      <c r="D460" t="s">
        <v>217</v>
      </c>
    </row>
    <row r="461" spans="1:4" x14ac:dyDescent="0.3">
      <c r="A461">
        <v>121397803</v>
      </c>
      <c r="B461" t="s">
        <v>2440</v>
      </c>
      <c r="C461" t="s">
        <v>235</v>
      </c>
      <c r="D461" t="s">
        <v>217</v>
      </c>
    </row>
    <row r="462" spans="1:4" x14ac:dyDescent="0.3">
      <c r="A462">
        <v>122091002</v>
      </c>
      <c r="B462" t="s">
        <v>2441</v>
      </c>
      <c r="C462" t="s">
        <v>237</v>
      </c>
      <c r="D462" t="s">
        <v>218</v>
      </c>
    </row>
    <row r="463" spans="1:4" x14ac:dyDescent="0.3">
      <c r="A463">
        <v>122091303</v>
      </c>
      <c r="B463" t="s">
        <v>2442</v>
      </c>
      <c r="C463" t="s">
        <v>237</v>
      </c>
      <c r="D463" t="s">
        <v>218</v>
      </c>
    </row>
    <row r="464" spans="1:4" x14ac:dyDescent="0.3">
      <c r="A464">
        <v>122091352</v>
      </c>
      <c r="B464" t="s">
        <v>2443</v>
      </c>
      <c r="C464" t="s">
        <v>237</v>
      </c>
      <c r="D464" t="s">
        <v>218</v>
      </c>
    </row>
    <row r="465" spans="1:4" x14ac:dyDescent="0.3">
      <c r="A465">
        <v>122091457</v>
      </c>
      <c r="B465" t="s">
        <v>147</v>
      </c>
      <c r="C465" t="s">
        <v>237</v>
      </c>
      <c r="D465" t="s">
        <v>218</v>
      </c>
    </row>
    <row r="466" spans="1:4" x14ac:dyDescent="0.3">
      <c r="A466">
        <v>122092002</v>
      </c>
      <c r="B466" t="s">
        <v>2444</v>
      </c>
      <c r="C466" t="s">
        <v>237</v>
      </c>
      <c r="D466" t="s">
        <v>218</v>
      </c>
    </row>
    <row r="467" spans="1:4" x14ac:dyDescent="0.3">
      <c r="A467">
        <v>122092102</v>
      </c>
      <c r="B467" t="s">
        <v>2445</v>
      </c>
      <c r="C467" t="s">
        <v>237</v>
      </c>
      <c r="D467" t="s">
        <v>218</v>
      </c>
    </row>
    <row r="468" spans="1:4" x14ac:dyDescent="0.3">
      <c r="A468">
        <v>122092353</v>
      </c>
      <c r="B468" t="s">
        <v>2446</v>
      </c>
      <c r="C468" t="s">
        <v>237</v>
      </c>
      <c r="D468" t="s">
        <v>218</v>
      </c>
    </row>
    <row r="469" spans="1:4" x14ac:dyDescent="0.3">
      <c r="A469">
        <v>122097007</v>
      </c>
      <c r="B469" t="s">
        <v>148</v>
      </c>
      <c r="C469" t="s">
        <v>237</v>
      </c>
      <c r="D469" t="s">
        <v>218</v>
      </c>
    </row>
    <row r="470" spans="1:4" x14ac:dyDescent="0.3">
      <c r="A470">
        <v>122097203</v>
      </c>
      <c r="B470" t="s">
        <v>2447</v>
      </c>
      <c r="C470" t="s">
        <v>237</v>
      </c>
      <c r="D470" t="s">
        <v>218</v>
      </c>
    </row>
    <row r="471" spans="1:4" x14ac:dyDescent="0.3">
      <c r="A471">
        <v>122097502</v>
      </c>
      <c r="B471" t="s">
        <v>2448</v>
      </c>
      <c r="C471" t="s">
        <v>237</v>
      </c>
      <c r="D471" t="s">
        <v>218</v>
      </c>
    </row>
    <row r="472" spans="1:4" x14ac:dyDescent="0.3">
      <c r="A472">
        <v>122097604</v>
      </c>
      <c r="B472" t="s">
        <v>2449</v>
      </c>
      <c r="C472" t="s">
        <v>237</v>
      </c>
      <c r="D472" t="s">
        <v>218</v>
      </c>
    </row>
    <row r="473" spans="1:4" x14ac:dyDescent="0.3">
      <c r="A473">
        <v>122098003</v>
      </c>
      <c r="B473" t="s">
        <v>2450</v>
      </c>
      <c r="C473" t="s">
        <v>237</v>
      </c>
      <c r="D473" t="s">
        <v>218</v>
      </c>
    </row>
    <row r="474" spans="1:4" x14ac:dyDescent="0.3">
      <c r="A474">
        <v>122098103</v>
      </c>
      <c r="B474" t="s">
        <v>2451</v>
      </c>
      <c r="C474" t="s">
        <v>237</v>
      </c>
      <c r="D474" t="s">
        <v>218</v>
      </c>
    </row>
    <row r="475" spans="1:4" x14ac:dyDescent="0.3">
      <c r="A475">
        <v>122098202</v>
      </c>
      <c r="B475" t="s">
        <v>2452</v>
      </c>
      <c r="C475" t="s">
        <v>237</v>
      </c>
      <c r="D475" t="s">
        <v>218</v>
      </c>
    </row>
    <row r="476" spans="1:4" x14ac:dyDescent="0.3">
      <c r="A476">
        <v>122098403</v>
      </c>
      <c r="B476" t="s">
        <v>2453</v>
      </c>
      <c r="C476" t="s">
        <v>237</v>
      </c>
      <c r="D476" t="s">
        <v>218</v>
      </c>
    </row>
    <row r="477" spans="1:4" x14ac:dyDescent="0.3">
      <c r="A477">
        <v>122099007</v>
      </c>
      <c r="B477" t="s">
        <v>149</v>
      </c>
      <c r="C477" t="s">
        <v>237</v>
      </c>
      <c r="D477" t="s">
        <v>218</v>
      </c>
    </row>
    <row r="478" spans="1:4" x14ac:dyDescent="0.3">
      <c r="A478">
        <v>123460302</v>
      </c>
      <c r="B478" t="s">
        <v>2454</v>
      </c>
      <c r="C478" t="s">
        <v>237</v>
      </c>
      <c r="D478" t="s">
        <v>219</v>
      </c>
    </row>
    <row r="479" spans="1:4" x14ac:dyDescent="0.3">
      <c r="A479">
        <v>123460504</v>
      </c>
      <c r="B479" t="s">
        <v>2455</v>
      </c>
      <c r="C479" t="s">
        <v>237</v>
      </c>
      <c r="D479" t="s">
        <v>219</v>
      </c>
    </row>
    <row r="480" spans="1:4" x14ac:dyDescent="0.3">
      <c r="A480">
        <v>123460957</v>
      </c>
      <c r="B480" t="s">
        <v>150</v>
      </c>
      <c r="C480" t="s">
        <v>237</v>
      </c>
      <c r="D480" t="s">
        <v>219</v>
      </c>
    </row>
    <row r="481" spans="1:4" x14ac:dyDescent="0.3">
      <c r="A481">
        <v>123461302</v>
      </c>
      <c r="B481" t="s">
        <v>2456</v>
      </c>
      <c r="C481" t="s">
        <v>237</v>
      </c>
      <c r="D481" t="s">
        <v>219</v>
      </c>
    </row>
    <row r="482" spans="1:4" x14ac:dyDescent="0.3">
      <c r="A482">
        <v>123461602</v>
      </c>
      <c r="B482" t="s">
        <v>2457</v>
      </c>
      <c r="C482" t="s">
        <v>237</v>
      </c>
      <c r="D482" t="s">
        <v>219</v>
      </c>
    </row>
    <row r="483" spans="1:4" x14ac:dyDescent="0.3">
      <c r="A483">
        <v>123463507</v>
      </c>
      <c r="B483" t="s">
        <v>151</v>
      </c>
      <c r="C483" t="s">
        <v>237</v>
      </c>
      <c r="D483" t="s">
        <v>219</v>
      </c>
    </row>
    <row r="484" spans="1:4" x14ac:dyDescent="0.3">
      <c r="A484">
        <v>123463603</v>
      </c>
      <c r="B484" t="s">
        <v>2458</v>
      </c>
      <c r="C484" t="s">
        <v>237</v>
      </c>
      <c r="D484" t="s">
        <v>219</v>
      </c>
    </row>
    <row r="485" spans="1:4" x14ac:dyDescent="0.3">
      <c r="A485">
        <v>123463803</v>
      </c>
      <c r="B485" t="s">
        <v>2459</v>
      </c>
      <c r="C485" t="s">
        <v>237</v>
      </c>
      <c r="D485" t="s">
        <v>219</v>
      </c>
    </row>
    <row r="486" spans="1:4" x14ac:dyDescent="0.3">
      <c r="A486">
        <v>123464502</v>
      </c>
      <c r="B486" t="s">
        <v>2460</v>
      </c>
      <c r="C486" t="s">
        <v>237</v>
      </c>
      <c r="D486" t="s">
        <v>219</v>
      </c>
    </row>
    <row r="487" spans="1:4" x14ac:dyDescent="0.3">
      <c r="A487">
        <v>123464603</v>
      </c>
      <c r="B487" t="s">
        <v>2461</v>
      </c>
      <c r="C487" t="s">
        <v>237</v>
      </c>
      <c r="D487" t="s">
        <v>219</v>
      </c>
    </row>
    <row r="488" spans="1:4" x14ac:dyDescent="0.3">
      <c r="A488">
        <v>123465303</v>
      </c>
      <c r="B488" t="s">
        <v>2462</v>
      </c>
      <c r="C488" t="s">
        <v>237</v>
      </c>
      <c r="D488" t="s">
        <v>219</v>
      </c>
    </row>
    <row r="489" spans="1:4" x14ac:dyDescent="0.3">
      <c r="A489">
        <v>123465507</v>
      </c>
      <c r="B489" t="s">
        <v>152</v>
      </c>
      <c r="C489" t="s">
        <v>237</v>
      </c>
      <c r="D489" t="s">
        <v>219</v>
      </c>
    </row>
    <row r="490" spans="1:4" x14ac:dyDescent="0.3">
      <c r="A490">
        <v>123465602</v>
      </c>
      <c r="B490" t="s">
        <v>2463</v>
      </c>
      <c r="C490" t="s">
        <v>237</v>
      </c>
      <c r="D490" t="s">
        <v>219</v>
      </c>
    </row>
    <row r="491" spans="1:4" x14ac:dyDescent="0.3">
      <c r="A491">
        <v>123465702</v>
      </c>
      <c r="B491" t="s">
        <v>2464</v>
      </c>
      <c r="C491" t="s">
        <v>237</v>
      </c>
      <c r="D491" t="s">
        <v>219</v>
      </c>
    </row>
    <row r="492" spans="1:4" x14ac:dyDescent="0.3">
      <c r="A492">
        <v>123466103</v>
      </c>
      <c r="B492" t="s">
        <v>2465</v>
      </c>
      <c r="C492" t="s">
        <v>237</v>
      </c>
      <c r="D492" t="s">
        <v>219</v>
      </c>
    </row>
    <row r="493" spans="1:4" x14ac:dyDescent="0.3">
      <c r="A493">
        <v>123466303</v>
      </c>
      <c r="B493" t="s">
        <v>2466</v>
      </c>
      <c r="C493" t="s">
        <v>237</v>
      </c>
      <c r="D493" t="s">
        <v>219</v>
      </c>
    </row>
    <row r="494" spans="1:4" x14ac:dyDescent="0.3">
      <c r="A494">
        <v>123466403</v>
      </c>
      <c r="B494" t="s">
        <v>2467</v>
      </c>
      <c r="C494" t="s">
        <v>237</v>
      </c>
      <c r="D494" t="s">
        <v>219</v>
      </c>
    </row>
    <row r="495" spans="1:4" x14ac:dyDescent="0.3">
      <c r="A495">
        <v>123467103</v>
      </c>
      <c r="B495" t="s">
        <v>2468</v>
      </c>
      <c r="C495" t="s">
        <v>237</v>
      </c>
      <c r="D495" t="s">
        <v>219</v>
      </c>
    </row>
    <row r="496" spans="1:4" x14ac:dyDescent="0.3">
      <c r="A496">
        <v>123467203</v>
      </c>
      <c r="B496" t="s">
        <v>2469</v>
      </c>
      <c r="C496" t="s">
        <v>237</v>
      </c>
      <c r="D496" t="s">
        <v>219</v>
      </c>
    </row>
    <row r="497" spans="1:4" x14ac:dyDescent="0.3">
      <c r="A497">
        <v>123467303</v>
      </c>
      <c r="B497" t="s">
        <v>2470</v>
      </c>
      <c r="C497" t="s">
        <v>237</v>
      </c>
      <c r="D497" t="s">
        <v>219</v>
      </c>
    </row>
    <row r="498" spans="1:4" x14ac:dyDescent="0.3">
      <c r="A498">
        <v>123468303</v>
      </c>
      <c r="B498" t="s">
        <v>2471</v>
      </c>
      <c r="C498" t="s">
        <v>237</v>
      </c>
      <c r="D498" t="s">
        <v>219</v>
      </c>
    </row>
    <row r="499" spans="1:4" x14ac:dyDescent="0.3">
      <c r="A499">
        <v>123468402</v>
      </c>
      <c r="B499" t="s">
        <v>2472</v>
      </c>
      <c r="C499" t="s">
        <v>237</v>
      </c>
      <c r="D499" t="s">
        <v>219</v>
      </c>
    </row>
    <row r="500" spans="1:4" x14ac:dyDescent="0.3">
      <c r="A500">
        <v>123468503</v>
      </c>
      <c r="B500" t="s">
        <v>2473</v>
      </c>
      <c r="C500" t="s">
        <v>237</v>
      </c>
      <c r="D500" t="s">
        <v>219</v>
      </c>
    </row>
    <row r="501" spans="1:4" x14ac:dyDescent="0.3">
      <c r="A501">
        <v>123468603</v>
      </c>
      <c r="B501" t="s">
        <v>2474</v>
      </c>
      <c r="C501" t="s">
        <v>237</v>
      </c>
      <c r="D501" t="s">
        <v>219</v>
      </c>
    </row>
    <row r="502" spans="1:4" x14ac:dyDescent="0.3">
      <c r="A502">
        <v>123469007</v>
      </c>
      <c r="B502" t="s">
        <v>153</v>
      </c>
      <c r="C502" t="s">
        <v>237</v>
      </c>
      <c r="D502" t="s">
        <v>219</v>
      </c>
    </row>
    <row r="503" spans="1:4" x14ac:dyDescent="0.3">
      <c r="A503">
        <v>123469303</v>
      </c>
      <c r="B503" t="s">
        <v>2475</v>
      </c>
      <c r="C503" t="s">
        <v>237</v>
      </c>
      <c r="D503" t="s">
        <v>219</v>
      </c>
    </row>
    <row r="504" spans="1:4" x14ac:dyDescent="0.3">
      <c r="A504">
        <v>124150503</v>
      </c>
      <c r="B504" t="s">
        <v>2476</v>
      </c>
      <c r="C504" t="s">
        <v>238</v>
      </c>
      <c r="D504" t="s">
        <v>220</v>
      </c>
    </row>
    <row r="505" spans="1:4" x14ac:dyDescent="0.3">
      <c r="A505">
        <v>124151607</v>
      </c>
      <c r="B505" t="s">
        <v>154</v>
      </c>
      <c r="C505" t="s">
        <v>238</v>
      </c>
      <c r="D505" t="s">
        <v>220</v>
      </c>
    </row>
    <row r="506" spans="1:4" x14ac:dyDescent="0.3">
      <c r="A506">
        <v>124151902</v>
      </c>
      <c r="B506" t="s">
        <v>2477</v>
      </c>
      <c r="C506" t="s">
        <v>238</v>
      </c>
      <c r="D506" t="s">
        <v>220</v>
      </c>
    </row>
    <row r="507" spans="1:4" x14ac:dyDescent="0.3">
      <c r="A507">
        <v>124152003</v>
      </c>
      <c r="B507" t="s">
        <v>2478</v>
      </c>
      <c r="C507" t="s">
        <v>238</v>
      </c>
      <c r="D507" t="s">
        <v>220</v>
      </c>
    </row>
    <row r="508" spans="1:4" x14ac:dyDescent="0.3">
      <c r="A508">
        <v>124153503</v>
      </c>
      <c r="B508" t="s">
        <v>2479</v>
      </c>
      <c r="C508" t="s">
        <v>238</v>
      </c>
      <c r="D508" t="s">
        <v>220</v>
      </c>
    </row>
    <row r="509" spans="1:4" x14ac:dyDescent="0.3">
      <c r="A509">
        <v>124154003</v>
      </c>
      <c r="B509" t="s">
        <v>2480</v>
      </c>
      <c r="C509" t="s">
        <v>238</v>
      </c>
      <c r="D509" t="s">
        <v>220</v>
      </c>
    </row>
    <row r="510" spans="1:4" x14ac:dyDescent="0.3">
      <c r="A510">
        <v>124156503</v>
      </c>
      <c r="B510" t="s">
        <v>2481</v>
      </c>
      <c r="C510" t="s">
        <v>238</v>
      </c>
      <c r="D510" t="s">
        <v>220</v>
      </c>
    </row>
    <row r="511" spans="1:4" x14ac:dyDescent="0.3">
      <c r="A511">
        <v>124156603</v>
      </c>
      <c r="B511" t="s">
        <v>2482</v>
      </c>
      <c r="C511" t="s">
        <v>238</v>
      </c>
      <c r="D511" t="s">
        <v>220</v>
      </c>
    </row>
    <row r="512" spans="1:4" x14ac:dyDescent="0.3">
      <c r="A512">
        <v>124156703</v>
      </c>
      <c r="B512" t="s">
        <v>2483</v>
      </c>
      <c r="C512" t="s">
        <v>238</v>
      </c>
      <c r="D512" t="s">
        <v>220</v>
      </c>
    </row>
    <row r="513" spans="1:4" x14ac:dyDescent="0.3">
      <c r="A513">
        <v>124157203</v>
      </c>
      <c r="B513" t="s">
        <v>2484</v>
      </c>
      <c r="C513" t="s">
        <v>238</v>
      </c>
      <c r="D513" t="s">
        <v>220</v>
      </c>
    </row>
    <row r="514" spans="1:4" x14ac:dyDescent="0.3">
      <c r="A514">
        <v>124157802</v>
      </c>
      <c r="B514" t="s">
        <v>2485</v>
      </c>
      <c r="C514" t="s">
        <v>238</v>
      </c>
      <c r="D514" t="s">
        <v>220</v>
      </c>
    </row>
    <row r="515" spans="1:4" x14ac:dyDescent="0.3">
      <c r="A515">
        <v>124158503</v>
      </c>
      <c r="B515" t="s">
        <v>2486</v>
      </c>
      <c r="C515" t="s">
        <v>238</v>
      </c>
      <c r="D515" t="s">
        <v>220</v>
      </c>
    </row>
    <row r="516" spans="1:4" x14ac:dyDescent="0.3">
      <c r="A516">
        <v>124159002</v>
      </c>
      <c r="B516" t="s">
        <v>2487</v>
      </c>
      <c r="C516" t="s">
        <v>238</v>
      </c>
      <c r="D516" t="s">
        <v>220</v>
      </c>
    </row>
    <row r="517" spans="1:4" x14ac:dyDescent="0.3">
      <c r="A517">
        <v>125231232</v>
      </c>
      <c r="B517" t="s">
        <v>2488</v>
      </c>
      <c r="C517" t="s">
        <v>238</v>
      </c>
      <c r="D517" t="s">
        <v>221</v>
      </c>
    </row>
    <row r="518" spans="1:4" x14ac:dyDescent="0.3">
      <c r="A518">
        <v>125231303</v>
      </c>
      <c r="B518" t="s">
        <v>2489</v>
      </c>
      <c r="C518" t="s">
        <v>238</v>
      </c>
      <c r="D518" t="s">
        <v>221</v>
      </c>
    </row>
    <row r="519" spans="1:4" x14ac:dyDescent="0.3">
      <c r="A519">
        <v>125232407</v>
      </c>
      <c r="B519" t="s">
        <v>155</v>
      </c>
      <c r="C519" t="s">
        <v>238</v>
      </c>
      <c r="D519" t="s">
        <v>221</v>
      </c>
    </row>
    <row r="520" spans="1:4" x14ac:dyDescent="0.3">
      <c r="A520">
        <v>125234103</v>
      </c>
      <c r="B520" t="s">
        <v>2490</v>
      </c>
      <c r="C520" t="s">
        <v>238</v>
      </c>
      <c r="D520" t="s">
        <v>221</v>
      </c>
    </row>
    <row r="521" spans="1:4" x14ac:dyDescent="0.3">
      <c r="A521">
        <v>125234502</v>
      </c>
      <c r="B521" t="s">
        <v>2491</v>
      </c>
      <c r="C521" t="s">
        <v>238</v>
      </c>
      <c r="D521" t="s">
        <v>221</v>
      </c>
    </row>
    <row r="522" spans="1:4" x14ac:dyDescent="0.3">
      <c r="A522">
        <v>125235103</v>
      </c>
      <c r="B522" t="s">
        <v>2492</v>
      </c>
      <c r="C522" t="s">
        <v>238</v>
      </c>
      <c r="D522" t="s">
        <v>221</v>
      </c>
    </row>
    <row r="523" spans="1:4" x14ac:dyDescent="0.3">
      <c r="A523">
        <v>125235502</v>
      </c>
      <c r="B523" t="s">
        <v>2493</v>
      </c>
      <c r="C523" t="s">
        <v>238</v>
      </c>
      <c r="D523" t="s">
        <v>221</v>
      </c>
    </row>
    <row r="524" spans="1:4" x14ac:dyDescent="0.3">
      <c r="A524">
        <v>125236903</v>
      </c>
      <c r="B524" t="s">
        <v>2494</v>
      </c>
      <c r="C524" t="s">
        <v>238</v>
      </c>
      <c r="D524" t="s">
        <v>221</v>
      </c>
    </row>
    <row r="525" spans="1:4" x14ac:dyDescent="0.3">
      <c r="A525">
        <v>125237603</v>
      </c>
      <c r="B525" t="s">
        <v>2495</v>
      </c>
      <c r="C525" t="s">
        <v>238</v>
      </c>
      <c r="D525" t="s">
        <v>221</v>
      </c>
    </row>
    <row r="526" spans="1:4" x14ac:dyDescent="0.3">
      <c r="A526">
        <v>125237702</v>
      </c>
      <c r="B526" t="s">
        <v>2496</v>
      </c>
      <c r="C526" t="s">
        <v>238</v>
      </c>
      <c r="D526" t="s">
        <v>221</v>
      </c>
    </row>
    <row r="527" spans="1:4" x14ac:dyDescent="0.3">
      <c r="A527">
        <v>125237903</v>
      </c>
      <c r="B527" t="s">
        <v>2497</v>
      </c>
      <c r="C527" t="s">
        <v>238</v>
      </c>
      <c r="D527" t="s">
        <v>221</v>
      </c>
    </row>
    <row r="528" spans="1:4" x14ac:dyDescent="0.3">
      <c r="A528">
        <v>125238402</v>
      </c>
      <c r="B528" t="s">
        <v>2498</v>
      </c>
      <c r="C528" t="s">
        <v>238</v>
      </c>
      <c r="D528" t="s">
        <v>221</v>
      </c>
    </row>
    <row r="529" spans="1:4" x14ac:dyDescent="0.3">
      <c r="A529">
        <v>125238502</v>
      </c>
      <c r="B529" t="s">
        <v>2499</v>
      </c>
      <c r="C529" t="s">
        <v>238</v>
      </c>
      <c r="D529" t="s">
        <v>221</v>
      </c>
    </row>
    <row r="530" spans="1:4" x14ac:dyDescent="0.3">
      <c r="A530">
        <v>125239452</v>
      </c>
      <c r="B530" t="s">
        <v>2500</v>
      </c>
      <c r="C530" t="s">
        <v>238</v>
      </c>
      <c r="D530" t="s">
        <v>221</v>
      </c>
    </row>
    <row r="531" spans="1:4" x14ac:dyDescent="0.3">
      <c r="A531">
        <v>125239603</v>
      </c>
      <c r="B531" t="s">
        <v>2501</v>
      </c>
      <c r="C531" t="s">
        <v>238</v>
      </c>
      <c r="D531" t="s">
        <v>221</v>
      </c>
    </row>
    <row r="532" spans="1:4" x14ac:dyDescent="0.3">
      <c r="A532">
        <v>125239652</v>
      </c>
      <c r="B532" t="s">
        <v>2502</v>
      </c>
      <c r="C532" t="s">
        <v>238</v>
      </c>
      <c r="D532" t="s">
        <v>221</v>
      </c>
    </row>
    <row r="533" spans="1:4" x14ac:dyDescent="0.3">
      <c r="A533">
        <v>126514007</v>
      </c>
      <c r="B533" t="s">
        <v>156</v>
      </c>
      <c r="C533" t="s">
        <v>238</v>
      </c>
      <c r="D533" t="s">
        <v>222</v>
      </c>
    </row>
    <row r="534" spans="1:4" x14ac:dyDescent="0.3">
      <c r="A534">
        <v>126515001</v>
      </c>
      <c r="B534" t="s">
        <v>2503</v>
      </c>
      <c r="C534" t="s">
        <v>238</v>
      </c>
      <c r="D534" t="s">
        <v>222</v>
      </c>
    </row>
    <row r="535" spans="1:4" x14ac:dyDescent="0.3">
      <c r="A535">
        <v>127040503</v>
      </c>
      <c r="B535" t="s">
        <v>2504</v>
      </c>
      <c r="C535" t="s">
        <v>230</v>
      </c>
      <c r="D535" t="s">
        <v>223</v>
      </c>
    </row>
    <row r="536" spans="1:4" x14ac:dyDescent="0.3">
      <c r="A536">
        <v>127040703</v>
      </c>
      <c r="B536" t="s">
        <v>2505</v>
      </c>
      <c r="C536" t="s">
        <v>230</v>
      </c>
      <c r="D536" t="s">
        <v>223</v>
      </c>
    </row>
    <row r="537" spans="1:4" x14ac:dyDescent="0.3">
      <c r="A537">
        <v>127041203</v>
      </c>
      <c r="B537" t="s">
        <v>2506</v>
      </c>
      <c r="C537" t="s">
        <v>230</v>
      </c>
      <c r="D537" t="s">
        <v>223</v>
      </c>
    </row>
    <row r="538" spans="1:4" x14ac:dyDescent="0.3">
      <c r="A538">
        <v>127041307</v>
      </c>
      <c r="B538" t="s">
        <v>157</v>
      </c>
      <c r="C538" t="s">
        <v>230</v>
      </c>
      <c r="D538" t="s">
        <v>223</v>
      </c>
    </row>
    <row r="539" spans="1:4" x14ac:dyDescent="0.3">
      <c r="A539">
        <v>127041503</v>
      </c>
      <c r="B539" t="s">
        <v>2507</v>
      </c>
      <c r="C539" t="s">
        <v>230</v>
      </c>
      <c r="D539" t="s">
        <v>223</v>
      </c>
    </row>
    <row r="540" spans="1:4" x14ac:dyDescent="0.3">
      <c r="A540">
        <v>127041603</v>
      </c>
      <c r="B540" t="s">
        <v>2508</v>
      </c>
      <c r="C540" t="s">
        <v>230</v>
      </c>
      <c r="D540" t="s">
        <v>223</v>
      </c>
    </row>
    <row r="541" spans="1:4" x14ac:dyDescent="0.3">
      <c r="A541">
        <v>127042003</v>
      </c>
      <c r="B541" t="s">
        <v>2509</v>
      </c>
      <c r="C541" t="s">
        <v>230</v>
      </c>
      <c r="D541" t="s">
        <v>223</v>
      </c>
    </row>
    <row r="542" spans="1:4" x14ac:dyDescent="0.3">
      <c r="A542">
        <v>127042853</v>
      </c>
      <c r="B542" t="s">
        <v>2510</v>
      </c>
      <c r="C542" t="s">
        <v>230</v>
      </c>
      <c r="D542" t="s">
        <v>223</v>
      </c>
    </row>
    <row r="543" spans="1:4" x14ac:dyDescent="0.3">
      <c r="A543">
        <v>127044103</v>
      </c>
      <c r="B543" t="s">
        <v>2511</v>
      </c>
      <c r="C543" t="s">
        <v>230</v>
      </c>
      <c r="D543" t="s">
        <v>223</v>
      </c>
    </row>
    <row r="544" spans="1:4" x14ac:dyDescent="0.3">
      <c r="A544">
        <v>127045303</v>
      </c>
      <c r="B544" t="s">
        <v>2512</v>
      </c>
      <c r="C544" t="s">
        <v>230</v>
      </c>
      <c r="D544" t="s">
        <v>223</v>
      </c>
    </row>
    <row r="545" spans="1:4" x14ac:dyDescent="0.3">
      <c r="A545">
        <v>127045653</v>
      </c>
      <c r="B545" t="s">
        <v>2513</v>
      </c>
      <c r="C545" t="s">
        <v>230</v>
      </c>
      <c r="D545" t="s">
        <v>223</v>
      </c>
    </row>
    <row r="546" spans="1:4" x14ac:dyDescent="0.3">
      <c r="A546">
        <v>127045853</v>
      </c>
      <c r="B546" t="s">
        <v>2514</v>
      </c>
      <c r="C546" t="s">
        <v>230</v>
      </c>
      <c r="D546" t="s">
        <v>223</v>
      </c>
    </row>
    <row r="547" spans="1:4" x14ac:dyDescent="0.3">
      <c r="A547">
        <v>127046903</v>
      </c>
      <c r="B547" t="s">
        <v>2515</v>
      </c>
      <c r="C547" t="s">
        <v>230</v>
      </c>
      <c r="D547" t="s">
        <v>223</v>
      </c>
    </row>
    <row r="548" spans="1:4" x14ac:dyDescent="0.3">
      <c r="A548">
        <v>127047404</v>
      </c>
      <c r="B548" t="s">
        <v>2516</v>
      </c>
      <c r="C548" t="s">
        <v>230</v>
      </c>
      <c r="D548" t="s">
        <v>223</v>
      </c>
    </row>
    <row r="549" spans="1:4" x14ac:dyDescent="0.3">
      <c r="A549">
        <v>127049303</v>
      </c>
      <c r="B549" t="s">
        <v>2517</v>
      </c>
      <c r="C549" t="s">
        <v>230</v>
      </c>
      <c r="D549" t="s">
        <v>223</v>
      </c>
    </row>
    <row r="550" spans="1:4" x14ac:dyDescent="0.3">
      <c r="A550">
        <v>128030603</v>
      </c>
      <c r="B550" t="s">
        <v>2518</v>
      </c>
      <c r="C550" t="s">
        <v>233</v>
      </c>
      <c r="D550" t="s">
        <v>224</v>
      </c>
    </row>
    <row r="551" spans="1:4" x14ac:dyDescent="0.3">
      <c r="A551">
        <v>128030852</v>
      </c>
      <c r="B551" t="s">
        <v>224</v>
      </c>
      <c r="C551" t="s">
        <v>233</v>
      </c>
      <c r="D551" t="s">
        <v>224</v>
      </c>
    </row>
    <row r="552" spans="1:4" x14ac:dyDescent="0.3">
      <c r="A552">
        <v>128033053</v>
      </c>
      <c r="B552" t="s">
        <v>2519</v>
      </c>
      <c r="C552" t="s">
        <v>233</v>
      </c>
      <c r="D552" t="s">
        <v>224</v>
      </c>
    </row>
    <row r="553" spans="1:4" x14ac:dyDescent="0.3">
      <c r="A553">
        <v>128034503</v>
      </c>
      <c r="B553" t="s">
        <v>2520</v>
      </c>
      <c r="C553" t="s">
        <v>233</v>
      </c>
      <c r="D553" t="s">
        <v>224</v>
      </c>
    </row>
    <row r="554" spans="1:4" x14ac:dyDescent="0.3">
      <c r="A554">
        <v>128034607</v>
      </c>
      <c r="B554" t="s">
        <v>158</v>
      </c>
      <c r="C554" t="s">
        <v>233</v>
      </c>
      <c r="D554" t="s">
        <v>224</v>
      </c>
    </row>
    <row r="555" spans="1:4" x14ac:dyDescent="0.3">
      <c r="A555">
        <v>128321103</v>
      </c>
      <c r="B555" t="s">
        <v>2521</v>
      </c>
      <c r="C555" t="s">
        <v>233</v>
      </c>
      <c r="D555" t="s">
        <v>225</v>
      </c>
    </row>
    <row r="556" spans="1:4" x14ac:dyDescent="0.3">
      <c r="A556">
        <v>128323303</v>
      </c>
      <c r="B556" t="s">
        <v>2522</v>
      </c>
      <c r="C556" t="s">
        <v>233</v>
      </c>
      <c r="D556" t="s">
        <v>225</v>
      </c>
    </row>
    <row r="557" spans="1:4" x14ac:dyDescent="0.3">
      <c r="A557">
        <v>128323703</v>
      </c>
      <c r="B557" t="s">
        <v>2523</v>
      </c>
      <c r="C557" t="s">
        <v>233</v>
      </c>
      <c r="D557" t="s">
        <v>225</v>
      </c>
    </row>
    <row r="558" spans="1:4" x14ac:dyDescent="0.3">
      <c r="A558">
        <v>128324207</v>
      </c>
      <c r="B558" t="s">
        <v>159</v>
      </c>
      <c r="C558" t="s">
        <v>233</v>
      </c>
      <c r="D558" t="s">
        <v>225</v>
      </c>
    </row>
    <row r="559" spans="1:4" x14ac:dyDescent="0.3">
      <c r="A559">
        <v>128325203</v>
      </c>
      <c r="B559" t="s">
        <v>2524</v>
      </c>
      <c r="C559" t="s">
        <v>233</v>
      </c>
      <c r="D559" t="s">
        <v>225</v>
      </c>
    </row>
    <row r="560" spans="1:4" x14ac:dyDescent="0.3">
      <c r="A560">
        <v>128326303</v>
      </c>
      <c r="B560" t="s">
        <v>2525</v>
      </c>
      <c r="C560" t="s">
        <v>233</v>
      </c>
      <c r="D560" t="s">
        <v>225</v>
      </c>
    </row>
    <row r="561" spans="1:4" x14ac:dyDescent="0.3">
      <c r="A561">
        <v>128327303</v>
      </c>
      <c r="B561" t="s">
        <v>2526</v>
      </c>
      <c r="C561" t="s">
        <v>233</v>
      </c>
      <c r="D561" t="s">
        <v>225</v>
      </c>
    </row>
    <row r="562" spans="1:4" x14ac:dyDescent="0.3">
      <c r="A562">
        <v>128328003</v>
      </c>
      <c r="B562" t="s">
        <v>2527</v>
      </c>
      <c r="C562" t="s">
        <v>233</v>
      </c>
      <c r="D562" t="s">
        <v>225</v>
      </c>
    </row>
    <row r="563" spans="1:4" x14ac:dyDescent="0.3">
      <c r="A563">
        <v>129540803</v>
      </c>
      <c r="B563" t="s">
        <v>2528</v>
      </c>
      <c r="C563" t="s">
        <v>235</v>
      </c>
      <c r="D563" t="s">
        <v>226</v>
      </c>
    </row>
    <row r="564" spans="1:4" x14ac:dyDescent="0.3">
      <c r="A564">
        <v>129544503</v>
      </c>
      <c r="B564" t="s">
        <v>2529</v>
      </c>
      <c r="C564" t="s">
        <v>235</v>
      </c>
      <c r="D564" t="s">
        <v>226</v>
      </c>
    </row>
    <row r="565" spans="1:4" x14ac:dyDescent="0.3">
      <c r="A565">
        <v>129544703</v>
      </c>
      <c r="B565" t="s">
        <v>2530</v>
      </c>
      <c r="C565" t="s">
        <v>235</v>
      </c>
      <c r="D565" t="s">
        <v>226</v>
      </c>
    </row>
    <row r="566" spans="1:4" x14ac:dyDescent="0.3">
      <c r="A566">
        <v>129545003</v>
      </c>
      <c r="B566" t="s">
        <v>2531</v>
      </c>
      <c r="C566" t="s">
        <v>235</v>
      </c>
      <c r="D566" t="s">
        <v>226</v>
      </c>
    </row>
    <row r="567" spans="1:4" x14ac:dyDescent="0.3">
      <c r="A567">
        <v>129546003</v>
      </c>
      <c r="B567" t="s">
        <v>2532</v>
      </c>
      <c r="C567" t="s">
        <v>235</v>
      </c>
      <c r="D567" t="s">
        <v>226</v>
      </c>
    </row>
    <row r="568" spans="1:4" x14ac:dyDescent="0.3">
      <c r="A568">
        <v>129546103</v>
      </c>
      <c r="B568" t="s">
        <v>2533</v>
      </c>
      <c r="C568" t="s">
        <v>235</v>
      </c>
      <c r="D568" t="s">
        <v>226</v>
      </c>
    </row>
    <row r="569" spans="1:4" x14ac:dyDescent="0.3">
      <c r="A569">
        <v>129546803</v>
      </c>
      <c r="B569" t="s">
        <v>2534</v>
      </c>
      <c r="C569" t="s">
        <v>235</v>
      </c>
      <c r="D569" t="s">
        <v>226</v>
      </c>
    </row>
    <row r="570" spans="1:4" x14ac:dyDescent="0.3">
      <c r="A570">
        <v>129546907</v>
      </c>
      <c r="B570" t="s">
        <v>160</v>
      </c>
      <c r="C570" t="s">
        <v>235</v>
      </c>
      <c r="D570" t="s">
        <v>226</v>
      </c>
    </row>
    <row r="571" spans="1:4" x14ac:dyDescent="0.3">
      <c r="A571">
        <v>129547203</v>
      </c>
      <c r="B571" t="s">
        <v>2535</v>
      </c>
      <c r="C571" t="s">
        <v>235</v>
      </c>
      <c r="D571" t="s">
        <v>226</v>
      </c>
    </row>
    <row r="572" spans="1:4" x14ac:dyDescent="0.3">
      <c r="A572">
        <v>129547303</v>
      </c>
      <c r="B572" t="s">
        <v>2536</v>
      </c>
      <c r="C572" t="s">
        <v>235</v>
      </c>
      <c r="D572" t="s">
        <v>226</v>
      </c>
    </row>
    <row r="573" spans="1:4" x14ac:dyDescent="0.3">
      <c r="A573">
        <v>129547603</v>
      </c>
      <c r="B573" t="s">
        <v>2537</v>
      </c>
      <c r="C573" t="s">
        <v>235</v>
      </c>
      <c r="D573" t="s">
        <v>226</v>
      </c>
    </row>
    <row r="574" spans="1:4" x14ac:dyDescent="0.3">
      <c r="A574">
        <v>129547803</v>
      </c>
      <c r="B574" t="s">
        <v>2538</v>
      </c>
      <c r="C574" t="s">
        <v>235</v>
      </c>
      <c r="D574" t="s">
        <v>226</v>
      </c>
    </row>
    <row r="575" spans="1:4" x14ac:dyDescent="0.3">
      <c r="A575">
        <v>129548803</v>
      </c>
      <c r="B575" t="s">
        <v>2539</v>
      </c>
      <c r="C575" t="s">
        <v>235</v>
      </c>
      <c r="D575" t="s">
        <v>226</v>
      </c>
    </row>
  </sheetData>
  <sortState xmlns:xlrd2="http://schemas.microsoft.com/office/spreadsheetml/2017/richdata2" ref="A2:D575">
    <sortCondition ref="A2:A575"/>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73A69-3D58-4345-9EDB-170887E31B67}">
  <dimension ref="A1:D575"/>
  <sheetViews>
    <sheetView workbookViewId="0">
      <selection sqref="A1:D575"/>
    </sheetView>
  </sheetViews>
  <sheetFormatPr defaultRowHeight="14.4" x14ac:dyDescent="0.3"/>
  <cols>
    <col min="1" max="1" width="47.33203125" bestFit="1" customWidth="1"/>
    <col min="2" max="2" width="10" bestFit="1" customWidth="1"/>
    <col min="3" max="3" width="15.88671875" bestFit="1" customWidth="1"/>
    <col min="4" max="4" width="16" bestFit="1" customWidth="1"/>
  </cols>
  <sheetData>
    <row r="1" spans="1:4" x14ac:dyDescent="0.3">
      <c r="A1" t="s">
        <v>2047</v>
      </c>
      <c r="B1" t="s">
        <v>92</v>
      </c>
      <c r="C1" t="s">
        <v>227</v>
      </c>
      <c r="D1" t="s">
        <v>2036</v>
      </c>
    </row>
    <row r="2" spans="1:4" x14ac:dyDescent="0.3">
      <c r="A2" t="s">
        <v>98</v>
      </c>
      <c r="B2">
        <v>103020407</v>
      </c>
      <c r="C2" t="s">
        <v>229</v>
      </c>
      <c r="D2" t="s">
        <v>164</v>
      </c>
    </row>
    <row r="3" spans="1:4" x14ac:dyDescent="0.3">
      <c r="A3" t="s">
        <v>2454</v>
      </c>
      <c r="B3">
        <v>123460302</v>
      </c>
      <c r="C3" t="s">
        <v>237</v>
      </c>
      <c r="D3" t="s">
        <v>219</v>
      </c>
    </row>
    <row r="4" spans="1:4" x14ac:dyDescent="0.3">
      <c r="A4" t="s">
        <v>2394</v>
      </c>
      <c r="B4">
        <v>119350303</v>
      </c>
      <c r="C4" t="s">
        <v>236</v>
      </c>
      <c r="D4" t="s">
        <v>210</v>
      </c>
    </row>
    <row r="5" spans="1:4" x14ac:dyDescent="0.3">
      <c r="A5" s="64" t="s">
        <v>2729</v>
      </c>
      <c r="B5">
        <v>112015106</v>
      </c>
    </row>
    <row r="6" spans="1:4" x14ac:dyDescent="0.3">
      <c r="A6" t="s">
        <v>116</v>
      </c>
      <c r="B6">
        <v>108110307</v>
      </c>
      <c r="C6" t="s">
        <v>233</v>
      </c>
      <c r="D6" t="s">
        <v>179</v>
      </c>
    </row>
    <row r="7" spans="1:4" x14ac:dyDescent="0.3">
      <c r="A7" t="s">
        <v>2048</v>
      </c>
      <c r="B7">
        <v>101260303</v>
      </c>
      <c r="C7" t="s">
        <v>228</v>
      </c>
      <c r="D7" t="s">
        <v>161</v>
      </c>
    </row>
    <row r="8" spans="1:4" x14ac:dyDescent="0.3">
      <c r="A8" t="s">
        <v>2504</v>
      </c>
      <c r="B8">
        <v>127040503</v>
      </c>
      <c r="C8" t="s">
        <v>230</v>
      </c>
      <c r="D8" t="s">
        <v>223</v>
      </c>
    </row>
    <row r="9" spans="1:4" x14ac:dyDescent="0.3">
      <c r="A9" t="s">
        <v>2073</v>
      </c>
      <c r="B9">
        <v>103020603</v>
      </c>
      <c r="C9" t="s">
        <v>229</v>
      </c>
      <c r="D9" t="s">
        <v>164</v>
      </c>
    </row>
    <row r="10" spans="1:4" x14ac:dyDescent="0.3">
      <c r="A10" t="s">
        <v>2157</v>
      </c>
      <c r="B10">
        <v>106160303</v>
      </c>
      <c r="C10" t="s">
        <v>230</v>
      </c>
      <c r="D10" t="s">
        <v>171</v>
      </c>
    </row>
    <row r="11" spans="1:4" x14ac:dyDescent="0.3">
      <c r="A11" t="s">
        <v>2432</v>
      </c>
      <c r="B11">
        <v>121390302</v>
      </c>
      <c r="C11" t="s">
        <v>235</v>
      </c>
      <c r="D11" t="s">
        <v>217</v>
      </c>
    </row>
    <row r="12" spans="1:4" x14ac:dyDescent="0.3">
      <c r="A12" t="s">
        <v>2195</v>
      </c>
      <c r="B12">
        <v>108070502</v>
      </c>
      <c r="C12" t="s">
        <v>232</v>
      </c>
      <c r="D12" t="s">
        <v>178</v>
      </c>
    </row>
    <row r="13" spans="1:4" x14ac:dyDescent="0.3">
      <c r="A13" t="s">
        <v>2505</v>
      </c>
      <c r="B13">
        <v>127040703</v>
      </c>
      <c r="C13" t="s">
        <v>230</v>
      </c>
      <c r="D13" t="s">
        <v>223</v>
      </c>
    </row>
    <row r="14" spans="1:4" x14ac:dyDescent="0.3">
      <c r="A14" t="s">
        <v>2300</v>
      </c>
      <c r="B14">
        <v>113380303</v>
      </c>
      <c r="C14" t="s">
        <v>234</v>
      </c>
      <c r="D14" t="s">
        <v>194</v>
      </c>
    </row>
    <row r="15" spans="1:4" x14ac:dyDescent="0.3">
      <c r="A15" t="s">
        <v>2305</v>
      </c>
      <c r="B15">
        <v>114060503</v>
      </c>
      <c r="C15" t="s">
        <v>235</v>
      </c>
      <c r="D15" t="s">
        <v>195</v>
      </c>
    </row>
    <row r="16" spans="1:4" x14ac:dyDescent="0.3">
      <c r="A16" t="s">
        <v>2518</v>
      </c>
      <c r="B16">
        <v>128030603</v>
      </c>
      <c r="C16" t="s">
        <v>233</v>
      </c>
      <c r="D16" t="s">
        <v>224</v>
      </c>
    </row>
    <row r="17" spans="1:4" x14ac:dyDescent="0.3">
      <c r="A17" t="s">
        <v>224</v>
      </c>
      <c r="B17">
        <v>128030852</v>
      </c>
      <c r="C17" t="s">
        <v>233</v>
      </c>
      <c r="D17" t="s">
        <v>224</v>
      </c>
    </row>
    <row r="18" spans="1:4" x14ac:dyDescent="0.3">
      <c r="A18" t="s">
        <v>2364</v>
      </c>
      <c r="B18">
        <v>117080503</v>
      </c>
      <c r="C18" t="s">
        <v>236</v>
      </c>
      <c r="D18" t="s">
        <v>204</v>
      </c>
    </row>
    <row r="19" spans="1:4" x14ac:dyDescent="0.3">
      <c r="A19" t="s">
        <v>2234</v>
      </c>
      <c r="B19">
        <v>109530304</v>
      </c>
      <c r="C19" t="s">
        <v>232</v>
      </c>
      <c r="D19" t="s">
        <v>183</v>
      </c>
    </row>
    <row r="20" spans="1:4" x14ac:dyDescent="0.3">
      <c r="A20" t="s">
        <v>2059</v>
      </c>
      <c r="B20">
        <v>101630504</v>
      </c>
      <c r="C20" t="s">
        <v>228</v>
      </c>
      <c r="D20" t="s">
        <v>163</v>
      </c>
    </row>
    <row r="21" spans="1:4" x14ac:dyDescent="0.3">
      <c r="A21" t="s">
        <v>2476</v>
      </c>
      <c r="B21">
        <v>124150503</v>
      </c>
      <c r="C21" t="s">
        <v>238</v>
      </c>
      <c r="D21" t="s">
        <v>220</v>
      </c>
    </row>
    <row r="22" spans="1:4" x14ac:dyDescent="0.3">
      <c r="A22" t="s">
        <v>2074</v>
      </c>
      <c r="B22">
        <v>103020753</v>
      </c>
      <c r="C22" t="s">
        <v>229</v>
      </c>
      <c r="D22" t="s">
        <v>164</v>
      </c>
    </row>
    <row r="23" spans="1:4" x14ac:dyDescent="0.3">
      <c r="A23" t="s">
        <v>2239</v>
      </c>
      <c r="B23">
        <v>110141003</v>
      </c>
      <c r="C23" t="s">
        <v>232</v>
      </c>
      <c r="D23" t="s">
        <v>184</v>
      </c>
    </row>
    <row r="24" spans="1:4" x14ac:dyDescent="0.3">
      <c r="A24" t="s">
        <v>2076</v>
      </c>
      <c r="B24">
        <v>103021102</v>
      </c>
      <c r="C24" t="s">
        <v>229</v>
      </c>
      <c r="D24" t="s">
        <v>164</v>
      </c>
    </row>
    <row r="25" spans="1:4" x14ac:dyDescent="0.3">
      <c r="A25" t="s">
        <v>2418</v>
      </c>
      <c r="B25">
        <v>120480803</v>
      </c>
      <c r="C25" t="s">
        <v>235</v>
      </c>
      <c r="D25" t="s">
        <v>215</v>
      </c>
    </row>
    <row r="26" spans="1:4" x14ac:dyDescent="0.3">
      <c r="A26" t="s">
        <v>2506</v>
      </c>
      <c r="B26">
        <v>127041203</v>
      </c>
      <c r="C26" t="s">
        <v>230</v>
      </c>
      <c r="D26" t="s">
        <v>223</v>
      </c>
    </row>
    <row r="27" spans="1:4" x14ac:dyDescent="0.3">
      <c r="A27" t="s">
        <v>157</v>
      </c>
      <c r="B27">
        <v>127041307</v>
      </c>
      <c r="C27" t="s">
        <v>230</v>
      </c>
      <c r="D27" t="s">
        <v>223</v>
      </c>
    </row>
    <row r="28" spans="1:4" x14ac:dyDescent="0.3">
      <c r="A28" t="s">
        <v>2190</v>
      </c>
      <c r="B28">
        <v>108051003</v>
      </c>
      <c r="C28" t="s">
        <v>233</v>
      </c>
      <c r="D28" t="s">
        <v>177</v>
      </c>
    </row>
    <row r="29" spans="1:4" x14ac:dyDescent="0.3">
      <c r="A29" t="s">
        <v>114</v>
      </c>
      <c r="B29">
        <v>108051307</v>
      </c>
      <c r="C29" t="s">
        <v>233</v>
      </c>
      <c r="D29" t="s">
        <v>177</v>
      </c>
    </row>
    <row r="30" spans="1:4" x14ac:dyDescent="0.3">
      <c r="A30" t="s">
        <v>2173</v>
      </c>
      <c r="B30">
        <v>107650603</v>
      </c>
      <c r="C30" t="s">
        <v>228</v>
      </c>
      <c r="D30" t="s">
        <v>176</v>
      </c>
    </row>
    <row r="31" spans="1:4" x14ac:dyDescent="0.3">
      <c r="A31" t="s">
        <v>2240</v>
      </c>
      <c r="B31">
        <v>110141103</v>
      </c>
      <c r="C31" t="s">
        <v>232</v>
      </c>
      <c r="D31" t="s">
        <v>184</v>
      </c>
    </row>
    <row r="32" spans="1:4" x14ac:dyDescent="0.3">
      <c r="A32" t="s">
        <v>2196</v>
      </c>
      <c r="B32">
        <v>108071003</v>
      </c>
      <c r="C32" t="s">
        <v>232</v>
      </c>
      <c r="D32" t="s">
        <v>178</v>
      </c>
    </row>
    <row r="33" spans="1:4" x14ac:dyDescent="0.3">
      <c r="A33" t="s">
        <v>2441</v>
      </c>
      <c r="B33">
        <v>122091002</v>
      </c>
      <c r="C33" t="s">
        <v>237</v>
      </c>
      <c r="D33" t="s">
        <v>218</v>
      </c>
    </row>
    <row r="34" spans="1:4" x14ac:dyDescent="0.3">
      <c r="A34" t="s">
        <v>2347</v>
      </c>
      <c r="B34">
        <v>116191004</v>
      </c>
      <c r="C34" t="s">
        <v>236</v>
      </c>
      <c r="D34" t="s">
        <v>199</v>
      </c>
    </row>
    <row r="35" spans="1:4" x14ac:dyDescent="0.3">
      <c r="A35" t="s">
        <v>2060</v>
      </c>
      <c r="B35">
        <v>101630903</v>
      </c>
      <c r="C35" t="s">
        <v>228</v>
      </c>
      <c r="D35" t="s">
        <v>163</v>
      </c>
    </row>
    <row r="36" spans="1:4" x14ac:dyDescent="0.3">
      <c r="A36" t="s">
        <v>129</v>
      </c>
      <c r="B36">
        <v>114060557</v>
      </c>
      <c r="C36" t="s">
        <v>235</v>
      </c>
      <c r="D36" t="s">
        <v>195</v>
      </c>
    </row>
    <row r="37" spans="1:4" x14ac:dyDescent="0.3">
      <c r="A37" t="s">
        <v>2214</v>
      </c>
      <c r="B37">
        <v>108561003</v>
      </c>
      <c r="C37" t="s">
        <v>233</v>
      </c>
      <c r="D37" t="s">
        <v>180</v>
      </c>
    </row>
    <row r="38" spans="1:4" x14ac:dyDescent="0.3">
      <c r="A38" t="s">
        <v>2260</v>
      </c>
      <c r="B38">
        <v>112011103</v>
      </c>
      <c r="C38" t="s">
        <v>234</v>
      </c>
      <c r="D38" t="s">
        <v>190</v>
      </c>
    </row>
    <row r="39" spans="1:4" x14ac:dyDescent="0.3">
      <c r="A39" t="s">
        <v>2348</v>
      </c>
      <c r="B39">
        <v>116191103</v>
      </c>
      <c r="C39" t="s">
        <v>236</v>
      </c>
      <c r="D39" t="s">
        <v>199</v>
      </c>
    </row>
    <row r="40" spans="1:4" x14ac:dyDescent="0.3">
      <c r="A40" t="s">
        <v>2077</v>
      </c>
      <c r="B40">
        <v>103021252</v>
      </c>
      <c r="C40" t="s">
        <v>229</v>
      </c>
      <c r="D40" t="s">
        <v>164</v>
      </c>
    </row>
    <row r="41" spans="1:4" x14ac:dyDescent="0.3">
      <c r="A41" t="s">
        <v>2419</v>
      </c>
      <c r="B41">
        <v>120481002</v>
      </c>
      <c r="C41" t="s">
        <v>235</v>
      </c>
      <c r="D41" t="s">
        <v>215</v>
      </c>
    </row>
    <row r="42" spans="1:4" x14ac:dyDescent="0.3">
      <c r="A42" t="s">
        <v>143</v>
      </c>
      <c r="B42">
        <v>120481107</v>
      </c>
      <c r="C42" t="s">
        <v>235</v>
      </c>
      <c r="D42" t="s">
        <v>215</v>
      </c>
    </row>
    <row r="43" spans="1:4" x14ac:dyDescent="0.3">
      <c r="A43" t="s">
        <v>2061</v>
      </c>
      <c r="B43">
        <v>101631003</v>
      </c>
      <c r="C43" t="s">
        <v>228</v>
      </c>
      <c r="D43" t="s">
        <v>163</v>
      </c>
    </row>
    <row r="44" spans="1:4" x14ac:dyDescent="0.3">
      <c r="A44" t="s">
        <v>2507</v>
      </c>
      <c r="B44">
        <v>127041503</v>
      </c>
      <c r="C44" t="s">
        <v>230</v>
      </c>
      <c r="D44" t="s">
        <v>223</v>
      </c>
    </row>
    <row r="45" spans="1:4" x14ac:dyDescent="0.3">
      <c r="A45" t="s">
        <v>2323</v>
      </c>
      <c r="B45">
        <v>115210503</v>
      </c>
      <c r="C45" t="s">
        <v>234</v>
      </c>
      <c r="D45" t="s">
        <v>196</v>
      </c>
    </row>
    <row r="46" spans="1:4" x14ac:dyDescent="0.3">
      <c r="A46" t="s">
        <v>2508</v>
      </c>
      <c r="B46">
        <v>127041603</v>
      </c>
      <c r="C46" t="s">
        <v>230</v>
      </c>
      <c r="D46" t="s">
        <v>223</v>
      </c>
    </row>
    <row r="47" spans="1:4" x14ac:dyDescent="0.3">
      <c r="A47" t="s">
        <v>2202</v>
      </c>
      <c r="B47">
        <v>108110603</v>
      </c>
      <c r="C47" t="s">
        <v>233</v>
      </c>
      <c r="D47" t="s">
        <v>179</v>
      </c>
    </row>
    <row r="48" spans="1:4" x14ac:dyDescent="0.3">
      <c r="A48" t="s">
        <v>2521</v>
      </c>
      <c r="B48">
        <v>128321103</v>
      </c>
      <c r="C48" t="s">
        <v>233</v>
      </c>
      <c r="D48" t="s">
        <v>225</v>
      </c>
    </row>
    <row r="49" spans="1:4" x14ac:dyDescent="0.3">
      <c r="A49" t="s">
        <v>2349</v>
      </c>
      <c r="B49">
        <v>116191203</v>
      </c>
      <c r="C49" t="s">
        <v>236</v>
      </c>
      <c r="D49" t="s">
        <v>199</v>
      </c>
    </row>
    <row r="50" spans="1:4" x14ac:dyDescent="0.3">
      <c r="A50" t="s">
        <v>2528</v>
      </c>
      <c r="B50">
        <v>129540803</v>
      </c>
      <c r="C50" t="s">
        <v>235</v>
      </c>
      <c r="D50" t="s">
        <v>226</v>
      </c>
    </row>
    <row r="51" spans="1:4" x14ac:dyDescent="0.3">
      <c r="A51" t="s">
        <v>2404</v>
      </c>
      <c r="B51">
        <v>119581003</v>
      </c>
      <c r="C51" t="s">
        <v>236</v>
      </c>
      <c r="D51" t="s">
        <v>211</v>
      </c>
    </row>
    <row r="52" spans="1:4" x14ac:dyDescent="0.3">
      <c r="A52" t="s">
        <v>2306</v>
      </c>
      <c r="B52">
        <v>114060753</v>
      </c>
      <c r="C52" t="s">
        <v>235</v>
      </c>
      <c r="D52" t="s">
        <v>195</v>
      </c>
    </row>
    <row r="53" spans="1:4" x14ac:dyDescent="0.3">
      <c r="A53" t="s">
        <v>2229</v>
      </c>
      <c r="B53">
        <v>109420803</v>
      </c>
      <c r="C53" t="s">
        <v>232</v>
      </c>
      <c r="D53" t="s">
        <v>2037</v>
      </c>
    </row>
    <row r="54" spans="1:4" x14ac:dyDescent="0.3">
      <c r="A54" t="s">
        <v>2307</v>
      </c>
      <c r="B54">
        <v>114060853</v>
      </c>
      <c r="C54" t="s">
        <v>235</v>
      </c>
      <c r="D54" t="s">
        <v>195</v>
      </c>
    </row>
    <row r="55" spans="1:4" x14ac:dyDescent="0.3">
      <c r="A55" t="s">
        <v>2078</v>
      </c>
      <c r="B55">
        <v>103021453</v>
      </c>
      <c r="C55" t="s">
        <v>229</v>
      </c>
      <c r="D55" t="s">
        <v>164</v>
      </c>
    </row>
    <row r="56" spans="1:4" x14ac:dyDescent="0.3">
      <c r="A56" t="s">
        <v>2442</v>
      </c>
      <c r="B56">
        <v>122091303</v>
      </c>
      <c r="C56" t="s">
        <v>237</v>
      </c>
      <c r="D56" t="s">
        <v>218</v>
      </c>
    </row>
    <row r="57" spans="1:4" x14ac:dyDescent="0.3">
      <c r="A57" t="s">
        <v>2443</v>
      </c>
      <c r="B57">
        <v>122091352</v>
      </c>
      <c r="C57" t="s">
        <v>237</v>
      </c>
      <c r="D57" t="s">
        <v>218</v>
      </c>
    </row>
    <row r="58" spans="1:4" x14ac:dyDescent="0.3">
      <c r="A58" t="s">
        <v>2165</v>
      </c>
      <c r="B58">
        <v>106330703</v>
      </c>
      <c r="C58" t="s">
        <v>233</v>
      </c>
      <c r="D58" t="s">
        <v>174</v>
      </c>
    </row>
    <row r="59" spans="1:4" x14ac:dyDescent="0.3">
      <c r="A59" t="s">
        <v>2166</v>
      </c>
      <c r="B59">
        <v>106330803</v>
      </c>
      <c r="C59" t="s">
        <v>233</v>
      </c>
      <c r="D59" t="s">
        <v>174</v>
      </c>
    </row>
    <row r="60" spans="1:4" x14ac:dyDescent="0.3">
      <c r="A60" t="s">
        <v>2049</v>
      </c>
      <c r="B60">
        <v>101260803</v>
      </c>
      <c r="C60" t="s">
        <v>228</v>
      </c>
      <c r="D60" t="s">
        <v>161</v>
      </c>
    </row>
    <row r="61" spans="1:4" x14ac:dyDescent="0.3">
      <c r="A61" t="s">
        <v>2455</v>
      </c>
      <c r="B61">
        <v>123460504</v>
      </c>
      <c r="C61" t="s">
        <v>237</v>
      </c>
      <c r="D61" t="s">
        <v>219</v>
      </c>
    </row>
    <row r="62" spans="1:4" x14ac:dyDescent="0.3">
      <c r="A62" t="s">
        <v>147</v>
      </c>
      <c r="B62">
        <v>122091457</v>
      </c>
      <c r="C62" t="s">
        <v>237</v>
      </c>
      <c r="D62" t="s">
        <v>218</v>
      </c>
    </row>
    <row r="63" spans="1:4" x14ac:dyDescent="0.3">
      <c r="A63" t="s">
        <v>2062</v>
      </c>
      <c r="B63">
        <v>101631203</v>
      </c>
      <c r="C63" t="s">
        <v>228</v>
      </c>
      <c r="D63" t="s">
        <v>163</v>
      </c>
    </row>
    <row r="64" spans="1:4" x14ac:dyDescent="0.3">
      <c r="A64" t="s">
        <v>2174</v>
      </c>
      <c r="B64">
        <v>107650703</v>
      </c>
      <c r="C64" t="s">
        <v>228</v>
      </c>
      <c r="D64" t="s">
        <v>176</v>
      </c>
    </row>
    <row r="65" spans="1:4" x14ac:dyDescent="0.3">
      <c r="A65" t="s">
        <v>2114</v>
      </c>
      <c r="B65">
        <v>104101252</v>
      </c>
      <c r="C65" t="s">
        <v>230</v>
      </c>
      <c r="D65" t="s">
        <v>165</v>
      </c>
    </row>
    <row r="66" spans="1:4" x14ac:dyDescent="0.3">
      <c r="A66" t="s">
        <v>102</v>
      </c>
      <c r="B66">
        <v>104101307</v>
      </c>
      <c r="C66" t="s">
        <v>230</v>
      </c>
      <c r="D66" t="s">
        <v>165</v>
      </c>
    </row>
    <row r="67" spans="1:4" x14ac:dyDescent="0.3">
      <c r="A67" t="s">
        <v>2063</v>
      </c>
      <c r="B67">
        <v>101631503</v>
      </c>
      <c r="C67" t="s">
        <v>228</v>
      </c>
      <c r="D67" t="s">
        <v>163</v>
      </c>
    </row>
    <row r="68" spans="1:4" x14ac:dyDescent="0.3">
      <c r="A68" t="s">
        <v>2203</v>
      </c>
      <c r="B68">
        <v>108111203</v>
      </c>
      <c r="C68" t="s">
        <v>233</v>
      </c>
      <c r="D68" t="s">
        <v>179</v>
      </c>
    </row>
    <row r="69" spans="1:4" x14ac:dyDescent="0.3">
      <c r="A69" t="s">
        <v>2225</v>
      </c>
      <c r="B69">
        <v>109122703</v>
      </c>
      <c r="C69" t="s">
        <v>232</v>
      </c>
      <c r="D69" t="s">
        <v>181</v>
      </c>
    </row>
    <row r="70" spans="1:4" x14ac:dyDescent="0.3">
      <c r="A70" t="s">
        <v>2324</v>
      </c>
      <c r="B70">
        <v>115211003</v>
      </c>
      <c r="C70" t="s">
        <v>234</v>
      </c>
      <c r="D70" t="s">
        <v>196</v>
      </c>
    </row>
    <row r="71" spans="1:4" x14ac:dyDescent="0.3">
      <c r="A71" t="s">
        <v>2064</v>
      </c>
      <c r="B71">
        <v>101631703</v>
      </c>
      <c r="C71" t="s">
        <v>228</v>
      </c>
      <c r="D71" t="s">
        <v>163</v>
      </c>
    </row>
    <row r="72" spans="1:4" x14ac:dyDescent="0.3">
      <c r="A72" t="s">
        <v>2365</v>
      </c>
      <c r="B72">
        <v>117081003</v>
      </c>
      <c r="C72" t="s">
        <v>236</v>
      </c>
      <c r="D72" t="s">
        <v>204</v>
      </c>
    </row>
    <row r="73" spans="1:4" x14ac:dyDescent="0.3">
      <c r="A73" t="s">
        <v>145</v>
      </c>
      <c r="B73">
        <v>121131507</v>
      </c>
      <c r="C73" t="s">
        <v>235</v>
      </c>
      <c r="D73" t="s">
        <v>216</v>
      </c>
    </row>
    <row r="74" spans="1:4" x14ac:dyDescent="0.3">
      <c r="A74" t="s">
        <v>2395</v>
      </c>
      <c r="B74">
        <v>119351303</v>
      </c>
      <c r="C74" t="s">
        <v>236</v>
      </c>
      <c r="D74" t="s">
        <v>210</v>
      </c>
    </row>
    <row r="75" spans="1:4" x14ac:dyDescent="0.3">
      <c r="A75" t="s">
        <v>144</v>
      </c>
      <c r="B75">
        <v>120483007</v>
      </c>
      <c r="C75" t="s">
        <v>235</v>
      </c>
      <c r="D75" t="s">
        <v>215</v>
      </c>
    </row>
    <row r="76" spans="1:4" x14ac:dyDescent="0.3">
      <c r="A76" t="s">
        <v>2325</v>
      </c>
      <c r="B76">
        <v>115211103</v>
      </c>
      <c r="C76" t="s">
        <v>234</v>
      </c>
      <c r="D76" t="s">
        <v>196</v>
      </c>
    </row>
    <row r="77" spans="1:4" x14ac:dyDescent="0.3">
      <c r="A77" t="s">
        <v>2079</v>
      </c>
      <c r="B77">
        <v>103021603</v>
      </c>
      <c r="C77" t="s">
        <v>229</v>
      </c>
      <c r="D77" t="s">
        <v>164</v>
      </c>
    </row>
    <row r="78" spans="1:4" x14ac:dyDescent="0.3">
      <c r="A78" t="s">
        <v>2054</v>
      </c>
      <c r="B78">
        <v>101301303</v>
      </c>
      <c r="C78" t="s">
        <v>228</v>
      </c>
      <c r="D78" t="s">
        <v>162</v>
      </c>
    </row>
    <row r="79" spans="1:4" x14ac:dyDescent="0.3">
      <c r="A79" t="s">
        <v>2433</v>
      </c>
      <c r="B79">
        <v>121391303</v>
      </c>
      <c r="C79" t="s">
        <v>235</v>
      </c>
      <c r="D79" t="s">
        <v>217</v>
      </c>
    </row>
    <row r="80" spans="1:4" x14ac:dyDescent="0.3">
      <c r="A80" t="s">
        <v>2444</v>
      </c>
      <c r="B80">
        <v>122092002</v>
      </c>
      <c r="C80" t="s">
        <v>237</v>
      </c>
      <c r="D80" t="s">
        <v>218</v>
      </c>
    </row>
    <row r="81" spans="1:4" x14ac:dyDescent="0.3">
      <c r="A81" t="s">
        <v>2445</v>
      </c>
      <c r="B81">
        <v>122092102</v>
      </c>
      <c r="C81" t="s">
        <v>237</v>
      </c>
      <c r="D81" t="s">
        <v>218</v>
      </c>
    </row>
    <row r="82" spans="1:4" x14ac:dyDescent="0.3">
      <c r="A82" t="s">
        <v>2204</v>
      </c>
      <c r="B82">
        <v>108111303</v>
      </c>
      <c r="C82" t="s">
        <v>233</v>
      </c>
      <c r="D82" t="s">
        <v>179</v>
      </c>
    </row>
    <row r="83" spans="1:4" x14ac:dyDescent="0.3">
      <c r="A83" t="s">
        <v>2350</v>
      </c>
      <c r="B83">
        <v>116191503</v>
      </c>
      <c r="C83" t="s">
        <v>236</v>
      </c>
      <c r="D83" t="s">
        <v>199</v>
      </c>
    </row>
    <row r="84" spans="1:4" x14ac:dyDescent="0.3">
      <c r="A84" t="s">
        <v>2332</v>
      </c>
      <c r="B84">
        <v>115221402</v>
      </c>
      <c r="C84" t="s">
        <v>234</v>
      </c>
      <c r="D84" t="s">
        <v>197</v>
      </c>
    </row>
    <row r="85" spans="1:4" x14ac:dyDescent="0.3">
      <c r="A85" t="s">
        <v>2251</v>
      </c>
      <c r="B85">
        <v>111291304</v>
      </c>
      <c r="C85" t="s">
        <v>234</v>
      </c>
      <c r="D85" t="s">
        <v>186</v>
      </c>
    </row>
    <row r="86" spans="1:4" x14ac:dyDescent="0.3">
      <c r="A86" t="s">
        <v>2055</v>
      </c>
      <c r="B86">
        <v>101301403</v>
      </c>
      <c r="C86" t="s">
        <v>228</v>
      </c>
      <c r="D86" t="s">
        <v>162</v>
      </c>
    </row>
    <row r="87" spans="1:4" x14ac:dyDescent="0.3">
      <c r="A87" t="s">
        <v>150</v>
      </c>
      <c r="B87">
        <v>123460957</v>
      </c>
      <c r="C87" t="s">
        <v>237</v>
      </c>
      <c r="D87" t="s">
        <v>219</v>
      </c>
    </row>
    <row r="88" spans="1:4" x14ac:dyDescent="0.3">
      <c r="A88" t="s">
        <v>120</v>
      </c>
      <c r="B88">
        <v>110141607</v>
      </c>
      <c r="C88" t="s">
        <v>232</v>
      </c>
      <c r="D88" t="s">
        <v>184</v>
      </c>
    </row>
    <row r="89" spans="1:4" x14ac:dyDescent="0.3">
      <c r="A89" t="s">
        <v>2509</v>
      </c>
      <c r="B89">
        <v>127042003</v>
      </c>
      <c r="C89" t="s">
        <v>230</v>
      </c>
      <c r="D89" t="s">
        <v>223</v>
      </c>
    </row>
    <row r="90" spans="1:4" x14ac:dyDescent="0.3">
      <c r="A90" t="s">
        <v>111</v>
      </c>
      <c r="B90">
        <v>107651207</v>
      </c>
      <c r="C90" t="s">
        <v>228</v>
      </c>
      <c r="D90" t="s">
        <v>176</v>
      </c>
    </row>
    <row r="91" spans="1:4" x14ac:dyDescent="0.3">
      <c r="A91" t="s">
        <v>2271</v>
      </c>
      <c r="B91">
        <v>112671303</v>
      </c>
      <c r="C91" t="s">
        <v>234</v>
      </c>
      <c r="D91" t="s">
        <v>192</v>
      </c>
    </row>
    <row r="92" spans="1:4" x14ac:dyDescent="0.3">
      <c r="A92" t="s">
        <v>2266</v>
      </c>
      <c r="B92">
        <v>112281302</v>
      </c>
      <c r="C92" t="s">
        <v>234</v>
      </c>
      <c r="D92" t="s">
        <v>191</v>
      </c>
    </row>
    <row r="93" spans="1:4" x14ac:dyDescent="0.3">
      <c r="A93" t="s">
        <v>2065</v>
      </c>
      <c r="B93">
        <v>101631803</v>
      </c>
      <c r="C93" t="s">
        <v>228</v>
      </c>
      <c r="D93" t="s">
        <v>163</v>
      </c>
    </row>
    <row r="94" spans="1:4" x14ac:dyDescent="0.3">
      <c r="A94" t="s">
        <v>2080</v>
      </c>
      <c r="B94">
        <v>103021752</v>
      </c>
      <c r="C94" t="s">
        <v>229</v>
      </c>
      <c r="D94" t="s">
        <v>164</v>
      </c>
    </row>
    <row r="95" spans="1:4" x14ac:dyDescent="0.3">
      <c r="A95" t="s">
        <v>2066</v>
      </c>
      <c r="B95">
        <v>101631903</v>
      </c>
      <c r="C95" t="s">
        <v>228</v>
      </c>
      <c r="D95" t="s">
        <v>163</v>
      </c>
    </row>
    <row r="96" spans="1:4" x14ac:dyDescent="0.3">
      <c r="A96" t="s">
        <v>2456</v>
      </c>
      <c r="B96">
        <v>123461302</v>
      </c>
      <c r="C96" t="s">
        <v>237</v>
      </c>
      <c r="D96" t="s">
        <v>219</v>
      </c>
    </row>
    <row r="97" spans="1:4" x14ac:dyDescent="0.3">
      <c r="A97" t="s">
        <v>154</v>
      </c>
      <c r="B97">
        <v>124151607</v>
      </c>
      <c r="C97" t="s">
        <v>238</v>
      </c>
      <c r="D97" t="s">
        <v>220</v>
      </c>
    </row>
    <row r="98" spans="1:4" x14ac:dyDescent="0.3">
      <c r="A98" t="s">
        <v>2488</v>
      </c>
      <c r="B98">
        <v>125231232</v>
      </c>
      <c r="C98" t="s">
        <v>238</v>
      </c>
      <c r="D98" t="s">
        <v>221</v>
      </c>
    </row>
    <row r="99" spans="1:4" x14ac:dyDescent="0.3">
      <c r="A99" t="s">
        <v>2191</v>
      </c>
      <c r="B99">
        <v>108051503</v>
      </c>
      <c r="C99" t="s">
        <v>233</v>
      </c>
      <c r="D99" t="s">
        <v>177</v>
      </c>
    </row>
    <row r="100" spans="1:4" x14ac:dyDescent="0.3">
      <c r="A100" t="s">
        <v>2489</v>
      </c>
      <c r="B100">
        <v>125231303</v>
      </c>
      <c r="C100" t="s">
        <v>238</v>
      </c>
      <c r="D100" t="s">
        <v>221</v>
      </c>
    </row>
    <row r="101" spans="1:4" x14ac:dyDescent="0.3">
      <c r="A101" t="s">
        <v>2081</v>
      </c>
      <c r="B101">
        <v>103021903</v>
      </c>
      <c r="C101" t="s">
        <v>229</v>
      </c>
      <c r="D101" t="s">
        <v>164</v>
      </c>
    </row>
    <row r="102" spans="1:4" x14ac:dyDescent="0.3">
      <c r="A102" t="s">
        <v>2158</v>
      </c>
      <c r="B102">
        <v>106161203</v>
      </c>
      <c r="C102" t="s">
        <v>230</v>
      </c>
      <c r="D102" t="s">
        <v>171</v>
      </c>
    </row>
    <row r="103" spans="1:4" x14ac:dyDescent="0.3">
      <c r="A103" t="s">
        <v>108</v>
      </c>
      <c r="B103">
        <v>106161357</v>
      </c>
      <c r="C103" t="s">
        <v>230</v>
      </c>
      <c r="D103" t="s">
        <v>171</v>
      </c>
    </row>
    <row r="104" spans="1:4" x14ac:dyDescent="0.3">
      <c r="A104" t="s">
        <v>2159</v>
      </c>
      <c r="B104">
        <v>106161703</v>
      </c>
      <c r="C104" t="s">
        <v>230</v>
      </c>
      <c r="D104" t="s">
        <v>171</v>
      </c>
    </row>
    <row r="105" spans="1:4" x14ac:dyDescent="0.3">
      <c r="A105" t="s">
        <v>2197</v>
      </c>
      <c r="B105">
        <v>108071504</v>
      </c>
      <c r="C105" t="s">
        <v>232</v>
      </c>
      <c r="D105" t="s">
        <v>178</v>
      </c>
    </row>
    <row r="106" spans="1:4" x14ac:dyDescent="0.3">
      <c r="A106" t="s">
        <v>2243</v>
      </c>
      <c r="B106">
        <v>110171003</v>
      </c>
      <c r="C106" t="s">
        <v>232</v>
      </c>
      <c r="D106" t="s">
        <v>172</v>
      </c>
    </row>
    <row r="107" spans="1:4" x14ac:dyDescent="0.3">
      <c r="A107" t="s">
        <v>121</v>
      </c>
      <c r="B107">
        <v>110171607</v>
      </c>
      <c r="C107" t="s">
        <v>232</v>
      </c>
      <c r="D107" t="s">
        <v>172</v>
      </c>
    </row>
    <row r="108" spans="1:4" x14ac:dyDescent="0.3">
      <c r="A108" t="s">
        <v>2477</v>
      </c>
      <c r="B108">
        <v>124151902</v>
      </c>
      <c r="C108" t="s">
        <v>238</v>
      </c>
      <c r="D108" t="s">
        <v>220</v>
      </c>
    </row>
    <row r="109" spans="1:4" x14ac:dyDescent="0.3">
      <c r="A109" t="s">
        <v>2285</v>
      </c>
      <c r="B109">
        <v>113361303</v>
      </c>
      <c r="C109" t="s">
        <v>234</v>
      </c>
      <c r="D109" t="s">
        <v>193</v>
      </c>
    </row>
    <row r="110" spans="1:4" x14ac:dyDescent="0.3">
      <c r="A110" t="s">
        <v>2457</v>
      </c>
      <c r="B110">
        <v>123461602</v>
      </c>
      <c r="C110" t="s">
        <v>237</v>
      </c>
      <c r="D110" t="s">
        <v>219</v>
      </c>
    </row>
    <row r="111" spans="1:4" x14ac:dyDescent="0.3">
      <c r="A111" t="s">
        <v>2286</v>
      </c>
      <c r="B111">
        <v>113361503</v>
      </c>
      <c r="C111" t="s">
        <v>234</v>
      </c>
      <c r="D111" t="s">
        <v>193</v>
      </c>
    </row>
    <row r="112" spans="1:4" x14ac:dyDescent="0.3">
      <c r="A112" t="s">
        <v>133</v>
      </c>
      <c r="B112">
        <v>116191757</v>
      </c>
      <c r="C112" t="s">
        <v>236</v>
      </c>
      <c r="D112" t="s">
        <v>199</v>
      </c>
    </row>
    <row r="113" spans="1:4" x14ac:dyDescent="0.3">
      <c r="A113" t="s">
        <v>2129</v>
      </c>
      <c r="B113">
        <v>104431304</v>
      </c>
      <c r="C113" t="s">
        <v>230</v>
      </c>
      <c r="D113" t="s">
        <v>167</v>
      </c>
    </row>
    <row r="114" spans="1:4" x14ac:dyDescent="0.3">
      <c r="A114" t="s">
        <v>2215</v>
      </c>
      <c r="B114">
        <v>108561803</v>
      </c>
      <c r="C114" t="s">
        <v>233</v>
      </c>
      <c r="D114" t="s">
        <v>180</v>
      </c>
    </row>
    <row r="115" spans="1:4" x14ac:dyDescent="0.3">
      <c r="A115" t="s">
        <v>2205</v>
      </c>
      <c r="B115">
        <v>108111403</v>
      </c>
      <c r="C115" t="s">
        <v>233</v>
      </c>
      <c r="D115" t="s">
        <v>179</v>
      </c>
    </row>
    <row r="116" spans="1:4" x14ac:dyDescent="0.3">
      <c r="A116" t="s">
        <v>2287</v>
      </c>
      <c r="B116">
        <v>113361703</v>
      </c>
      <c r="C116" t="s">
        <v>234</v>
      </c>
      <c r="D116" t="s">
        <v>193</v>
      </c>
    </row>
    <row r="117" spans="1:4" x14ac:dyDescent="0.3">
      <c r="A117" t="s">
        <v>2261</v>
      </c>
      <c r="B117">
        <v>112011603</v>
      </c>
      <c r="C117" t="s">
        <v>234</v>
      </c>
      <c r="D117" t="s">
        <v>190</v>
      </c>
    </row>
    <row r="118" spans="1:4" x14ac:dyDescent="0.3">
      <c r="A118" t="s">
        <v>2141</v>
      </c>
      <c r="B118">
        <v>105201033</v>
      </c>
      <c r="C118" t="s">
        <v>231</v>
      </c>
      <c r="D118" t="s">
        <v>168</v>
      </c>
    </row>
    <row r="119" spans="1:4" x14ac:dyDescent="0.3">
      <c r="A119" t="s">
        <v>2050</v>
      </c>
      <c r="B119">
        <v>101261302</v>
      </c>
      <c r="C119" t="s">
        <v>228</v>
      </c>
      <c r="D119" t="s">
        <v>161</v>
      </c>
    </row>
    <row r="120" spans="1:4" x14ac:dyDescent="0.3">
      <c r="A120" t="s">
        <v>94</v>
      </c>
      <c r="B120">
        <v>101266007</v>
      </c>
      <c r="C120" t="s">
        <v>228</v>
      </c>
      <c r="D120" t="s">
        <v>161</v>
      </c>
    </row>
    <row r="121" spans="1:4" x14ac:dyDescent="0.3">
      <c r="A121" t="s">
        <v>2308</v>
      </c>
      <c r="B121">
        <v>114061103</v>
      </c>
      <c r="C121" t="s">
        <v>235</v>
      </c>
      <c r="D121" t="s">
        <v>195</v>
      </c>
    </row>
    <row r="122" spans="1:4" x14ac:dyDescent="0.3">
      <c r="A122" t="s">
        <v>2082</v>
      </c>
      <c r="B122">
        <v>103022103</v>
      </c>
      <c r="C122" t="s">
        <v>229</v>
      </c>
      <c r="D122" t="s">
        <v>164</v>
      </c>
    </row>
    <row r="123" spans="1:4" x14ac:dyDescent="0.3">
      <c r="A123" t="s">
        <v>2301</v>
      </c>
      <c r="B123">
        <v>113381303</v>
      </c>
      <c r="C123" t="s">
        <v>234</v>
      </c>
      <c r="D123" t="s">
        <v>194</v>
      </c>
    </row>
    <row r="124" spans="1:4" x14ac:dyDescent="0.3">
      <c r="A124" t="s">
        <v>2144</v>
      </c>
      <c r="B124">
        <v>105251453</v>
      </c>
      <c r="C124" t="s">
        <v>231</v>
      </c>
      <c r="D124" t="s">
        <v>169</v>
      </c>
    </row>
    <row r="125" spans="1:4" x14ac:dyDescent="0.3">
      <c r="A125" t="s">
        <v>2235</v>
      </c>
      <c r="B125">
        <v>109531304</v>
      </c>
      <c r="C125" t="s">
        <v>232</v>
      </c>
      <c r="D125" t="s">
        <v>183</v>
      </c>
    </row>
    <row r="126" spans="1:4" x14ac:dyDescent="0.3">
      <c r="A126" t="s">
        <v>2446</v>
      </c>
      <c r="B126">
        <v>122092353</v>
      </c>
      <c r="C126" t="s">
        <v>237</v>
      </c>
      <c r="D126" t="s">
        <v>218</v>
      </c>
    </row>
    <row r="127" spans="1:4" x14ac:dyDescent="0.3">
      <c r="A127" t="s">
        <v>2168</v>
      </c>
      <c r="B127">
        <v>106611303</v>
      </c>
      <c r="C127" t="s">
        <v>231</v>
      </c>
      <c r="D127" t="s">
        <v>175</v>
      </c>
    </row>
    <row r="128" spans="1:4" x14ac:dyDescent="0.3">
      <c r="A128" t="s">
        <v>2142</v>
      </c>
      <c r="B128">
        <v>105201352</v>
      </c>
      <c r="C128" t="s">
        <v>231</v>
      </c>
      <c r="D128" t="s">
        <v>168</v>
      </c>
    </row>
    <row r="129" spans="1:4" x14ac:dyDescent="0.3">
      <c r="A129" t="s">
        <v>105</v>
      </c>
      <c r="B129">
        <v>105201407</v>
      </c>
      <c r="C129" t="s">
        <v>231</v>
      </c>
      <c r="D129" t="s">
        <v>168</v>
      </c>
    </row>
    <row r="130" spans="1:4" x14ac:dyDescent="0.3">
      <c r="A130" t="s">
        <v>2383</v>
      </c>
      <c r="B130">
        <v>118401403</v>
      </c>
      <c r="C130" t="s">
        <v>236</v>
      </c>
      <c r="D130" t="s">
        <v>208</v>
      </c>
    </row>
    <row r="131" spans="1:4" x14ac:dyDescent="0.3">
      <c r="A131" t="s">
        <v>140</v>
      </c>
      <c r="B131">
        <v>119354207</v>
      </c>
      <c r="C131" t="s">
        <v>236</v>
      </c>
      <c r="D131" t="s">
        <v>210</v>
      </c>
    </row>
    <row r="132" spans="1:4" x14ac:dyDescent="0.3">
      <c r="A132" t="s">
        <v>131</v>
      </c>
      <c r="B132">
        <v>115211657</v>
      </c>
      <c r="C132" t="s">
        <v>234</v>
      </c>
      <c r="D132" t="s">
        <v>196</v>
      </c>
    </row>
    <row r="133" spans="1:4" x14ac:dyDescent="0.3">
      <c r="A133" t="s">
        <v>2326</v>
      </c>
      <c r="B133">
        <v>115211603</v>
      </c>
      <c r="C133" t="s">
        <v>234</v>
      </c>
      <c r="D133" t="s">
        <v>196</v>
      </c>
    </row>
    <row r="134" spans="1:4" x14ac:dyDescent="0.3">
      <c r="A134" t="s">
        <v>2244</v>
      </c>
      <c r="B134">
        <v>110171803</v>
      </c>
      <c r="C134" t="s">
        <v>232</v>
      </c>
      <c r="D134" t="s">
        <v>172</v>
      </c>
    </row>
    <row r="135" spans="1:4" x14ac:dyDescent="0.3">
      <c r="A135" t="s">
        <v>771</v>
      </c>
      <c r="B135">
        <v>118401603</v>
      </c>
      <c r="C135" t="s">
        <v>236</v>
      </c>
      <c r="D135" t="s">
        <v>208</v>
      </c>
    </row>
    <row r="136" spans="1:4" x14ac:dyDescent="0.3">
      <c r="A136" t="s">
        <v>2272</v>
      </c>
      <c r="B136">
        <v>112671603</v>
      </c>
      <c r="C136" t="s">
        <v>234</v>
      </c>
      <c r="D136" t="s">
        <v>192</v>
      </c>
    </row>
    <row r="137" spans="1:4" x14ac:dyDescent="0.3">
      <c r="A137" t="s">
        <v>2309</v>
      </c>
      <c r="B137">
        <v>114061503</v>
      </c>
      <c r="C137" t="s">
        <v>235</v>
      </c>
      <c r="D137" t="s">
        <v>195</v>
      </c>
    </row>
    <row r="138" spans="1:4" x14ac:dyDescent="0.3">
      <c r="A138" t="s">
        <v>2353</v>
      </c>
      <c r="B138">
        <v>116471803</v>
      </c>
      <c r="C138" t="s">
        <v>236</v>
      </c>
      <c r="D138" t="s">
        <v>200</v>
      </c>
    </row>
    <row r="139" spans="1:4" x14ac:dyDescent="0.3">
      <c r="A139" t="s">
        <v>132</v>
      </c>
      <c r="B139">
        <v>115221607</v>
      </c>
      <c r="C139" t="s">
        <v>234</v>
      </c>
      <c r="D139" t="s">
        <v>197</v>
      </c>
    </row>
    <row r="140" spans="1:4" x14ac:dyDescent="0.3">
      <c r="A140" t="s">
        <v>2083</v>
      </c>
      <c r="B140">
        <v>103022253</v>
      </c>
      <c r="C140" t="s">
        <v>229</v>
      </c>
      <c r="D140" t="s">
        <v>164</v>
      </c>
    </row>
    <row r="141" spans="1:4" x14ac:dyDescent="0.3">
      <c r="A141" t="s">
        <v>155</v>
      </c>
      <c r="B141">
        <v>125232407</v>
      </c>
      <c r="C141" t="s">
        <v>238</v>
      </c>
      <c r="D141" t="s">
        <v>221</v>
      </c>
    </row>
    <row r="142" spans="1:4" x14ac:dyDescent="0.3">
      <c r="A142" t="s">
        <v>2426</v>
      </c>
      <c r="B142">
        <v>120522003</v>
      </c>
      <c r="C142" t="s">
        <v>236</v>
      </c>
      <c r="D142" t="s">
        <v>212</v>
      </c>
    </row>
    <row r="143" spans="1:4" x14ac:dyDescent="0.3">
      <c r="A143" t="s">
        <v>2175</v>
      </c>
      <c r="B143">
        <v>107651603</v>
      </c>
      <c r="C143" t="s">
        <v>228</v>
      </c>
      <c r="D143" t="s">
        <v>176</v>
      </c>
    </row>
    <row r="144" spans="1:4" x14ac:dyDescent="0.3">
      <c r="A144" t="s">
        <v>2333</v>
      </c>
      <c r="B144">
        <v>115221753</v>
      </c>
      <c r="C144" t="s">
        <v>234</v>
      </c>
      <c r="D144" t="s">
        <v>197</v>
      </c>
    </row>
    <row r="145" spans="1:4" x14ac:dyDescent="0.3">
      <c r="A145" t="s">
        <v>2288</v>
      </c>
      <c r="B145">
        <v>113362203</v>
      </c>
      <c r="C145" t="s">
        <v>234</v>
      </c>
      <c r="D145" t="s">
        <v>193</v>
      </c>
    </row>
    <row r="146" spans="1:4" x14ac:dyDescent="0.3">
      <c r="A146" t="s">
        <v>2273</v>
      </c>
      <c r="B146">
        <v>112671803</v>
      </c>
      <c r="C146" t="s">
        <v>234</v>
      </c>
      <c r="D146" t="s">
        <v>192</v>
      </c>
    </row>
    <row r="147" spans="1:4" x14ac:dyDescent="0.3">
      <c r="A147" t="s">
        <v>2478</v>
      </c>
      <c r="B147">
        <v>124152003</v>
      </c>
      <c r="C147" t="s">
        <v>238</v>
      </c>
      <c r="D147" t="s">
        <v>220</v>
      </c>
    </row>
    <row r="148" spans="1:4" x14ac:dyDescent="0.3">
      <c r="A148" t="s">
        <v>2163</v>
      </c>
      <c r="B148">
        <v>106172003</v>
      </c>
      <c r="C148" t="s">
        <v>232</v>
      </c>
      <c r="D148" t="s">
        <v>172</v>
      </c>
    </row>
    <row r="149" spans="1:4" x14ac:dyDescent="0.3">
      <c r="A149" t="s">
        <v>2396</v>
      </c>
      <c r="B149">
        <v>119352203</v>
      </c>
      <c r="C149" t="s">
        <v>236</v>
      </c>
      <c r="D149" t="s">
        <v>210</v>
      </c>
    </row>
    <row r="150" spans="1:4" x14ac:dyDescent="0.3">
      <c r="A150" t="s">
        <v>2084</v>
      </c>
      <c r="B150">
        <v>103022503</v>
      </c>
      <c r="C150" t="s">
        <v>229</v>
      </c>
      <c r="D150" t="s">
        <v>164</v>
      </c>
    </row>
    <row r="151" spans="1:4" x14ac:dyDescent="0.3">
      <c r="A151" t="s">
        <v>2085</v>
      </c>
      <c r="B151">
        <v>103022803</v>
      </c>
      <c r="C151" t="s">
        <v>229</v>
      </c>
      <c r="D151" t="s">
        <v>164</v>
      </c>
    </row>
    <row r="152" spans="1:4" x14ac:dyDescent="0.3">
      <c r="A152" t="s">
        <v>2371</v>
      </c>
      <c r="B152">
        <v>117412003</v>
      </c>
      <c r="C152" t="s">
        <v>232</v>
      </c>
      <c r="D152" t="s">
        <v>205</v>
      </c>
    </row>
    <row r="153" spans="1:4" x14ac:dyDescent="0.3">
      <c r="A153" t="s">
        <v>2434</v>
      </c>
      <c r="B153">
        <v>121392303</v>
      </c>
      <c r="C153" t="s">
        <v>235</v>
      </c>
      <c r="D153" t="s">
        <v>217</v>
      </c>
    </row>
    <row r="154" spans="1:4" x14ac:dyDescent="0.3">
      <c r="A154" t="s">
        <v>2327</v>
      </c>
      <c r="B154">
        <v>115212503</v>
      </c>
      <c r="C154" t="s">
        <v>234</v>
      </c>
      <c r="D154" t="s">
        <v>196</v>
      </c>
    </row>
    <row r="155" spans="1:4" x14ac:dyDescent="0.3">
      <c r="A155" t="s">
        <v>2414</v>
      </c>
      <c r="B155">
        <v>120452003</v>
      </c>
      <c r="C155" t="s">
        <v>236</v>
      </c>
      <c r="D155" t="s">
        <v>214</v>
      </c>
    </row>
    <row r="156" spans="1:4" x14ac:dyDescent="0.3">
      <c r="A156" t="s">
        <v>151</v>
      </c>
      <c r="B156">
        <v>123463507</v>
      </c>
      <c r="C156" t="s">
        <v>237</v>
      </c>
      <c r="D156" t="s">
        <v>219</v>
      </c>
    </row>
    <row r="157" spans="1:4" x14ac:dyDescent="0.3">
      <c r="A157" t="s">
        <v>2289</v>
      </c>
      <c r="B157">
        <v>113362303</v>
      </c>
      <c r="C157" t="s">
        <v>234</v>
      </c>
      <c r="D157" t="s">
        <v>193</v>
      </c>
    </row>
    <row r="158" spans="1:4" x14ac:dyDescent="0.3">
      <c r="A158" t="s">
        <v>2302</v>
      </c>
      <c r="B158">
        <v>113382303</v>
      </c>
      <c r="C158" t="s">
        <v>234</v>
      </c>
      <c r="D158" t="s">
        <v>194</v>
      </c>
    </row>
    <row r="159" spans="1:4" x14ac:dyDescent="0.3">
      <c r="A159" t="s">
        <v>112</v>
      </c>
      <c r="B159">
        <v>107652207</v>
      </c>
      <c r="C159" t="s">
        <v>228</v>
      </c>
      <c r="D159" t="s">
        <v>176</v>
      </c>
    </row>
    <row r="160" spans="1:4" x14ac:dyDescent="0.3">
      <c r="A160" t="s">
        <v>2274</v>
      </c>
      <c r="B160">
        <v>112672203</v>
      </c>
      <c r="C160" t="s">
        <v>234</v>
      </c>
      <c r="D160" t="s">
        <v>192</v>
      </c>
    </row>
    <row r="161" spans="1:4" x14ac:dyDescent="0.3">
      <c r="A161" t="s">
        <v>2420</v>
      </c>
      <c r="B161">
        <v>120483302</v>
      </c>
      <c r="C161" t="s">
        <v>235</v>
      </c>
      <c r="D161" t="s">
        <v>215</v>
      </c>
    </row>
    <row r="162" spans="1:4" x14ac:dyDescent="0.3">
      <c r="A162" t="s">
        <v>2086</v>
      </c>
      <c r="B162">
        <v>103023153</v>
      </c>
      <c r="C162" t="s">
        <v>229</v>
      </c>
      <c r="D162" t="s">
        <v>164</v>
      </c>
    </row>
    <row r="163" spans="1:4" x14ac:dyDescent="0.3">
      <c r="A163" t="s">
        <v>2290</v>
      </c>
      <c r="B163">
        <v>113362403</v>
      </c>
      <c r="C163" t="s">
        <v>234</v>
      </c>
      <c r="D163" t="s">
        <v>193</v>
      </c>
    </row>
    <row r="164" spans="1:4" x14ac:dyDescent="0.3">
      <c r="A164" t="s">
        <v>2405</v>
      </c>
      <c r="B164">
        <v>119582503</v>
      </c>
      <c r="C164" t="s">
        <v>236</v>
      </c>
      <c r="D164" t="s">
        <v>211</v>
      </c>
    </row>
    <row r="165" spans="1:4" x14ac:dyDescent="0.3">
      <c r="A165" t="s">
        <v>2121</v>
      </c>
      <c r="B165">
        <v>104372003</v>
      </c>
      <c r="C165" t="s">
        <v>230</v>
      </c>
      <c r="D165" t="s">
        <v>166</v>
      </c>
    </row>
    <row r="166" spans="1:4" x14ac:dyDescent="0.3">
      <c r="A166" t="s">
        <v>2291</v>
      </c>
      <c r="B166">
        <v>113362603</v>
      </c>
      <c r="C166" t="s">
        <v>234</v>
      </c>
      <c r="D166" t="s">
        <v>193</v>
      </c>
    </row>
    <row r="167" spans="1:4" x14ac:dyDescent="0.3">
      <c r="A167" t="s">
        <v>2145</v>
      </c>
      <c r="B167">
        <v>105252602</v>
      </c>
      <c r="C167" t="s">
        <v>231</v>
      </c>
      <c r="D167" t="s">
        <v>169</v>
      </c>
    </row>
    <row r="168" spans="1:4" x14ac:dyDescent="0.3">
      <c r="A168" s="64" t="s">
        <v>2727</v>
      </c>
      <c r="B168">
        <v>105252507</v>
      </c>
    </row>
    <row r="169" spans="1:4" x14ac:dyDescent="0.3">
      <c r="A169" t="s">
        <v>106</v>
      </c>
      <c r="B169">
        <v>105252807</v>
      </c>
      <c r="C169" t="s">
        <v>231</v>
      </c>
      <c r="D169" t="s">
        <v>169</v>
      </c>
    </row>
    <row r="170" spans="1:4" x14ac:dyDescent="0.3">
      <c r="A170" t="s">
        <v>2192</v>
      </c>
      <c r="B170">
        <v>108053003</v>
      </c>
      <c r="C170" t="s">
        <v>233</v>
      </c>
      <c r="D170" t="s">
        <v>177</v>
      </c>
    </row>
    <row r="171" spans="1:4" x14ac:dyDescent="0.3">
      <c r="A171" t="s">
        <v>2310</v>
      </c>
      <c r="B171">
        <v>114062003</v>
      </c>
      <c r="C171" t="s">
        <v>235</v>
      </c>
      <c r="D171" t="s">
        <v>195</v>
      </c>
    </row>
    <row r="172" spans="1:4" x14ac:dyDescent="0.3">
      <c r="A172" t="s">
        <v>2262</v>
      </c>
      <c r="B172">
        <v>112013054</v>
      </c>
      <c r="C172" t="s">
        <v>234</v>
      </c>
      <c r="D172" t="s">
        <v>190</v>
      </c>
    </row>
    <row r="173" spans="1:4" x14ac:dyDescent="0.3">
      <c r="A173" t="s">
        <v>2146</v>
      </c>
      <c r="B173">
        <v>105253303</v>
      </c>
      <c r="C173" t="s">
        <v>231</v>
      </c>
      <c r="D173" t="s">
        <v>169</v>
      </c>
    </row>
    <row r="174" spans="1:4" x14ac:dyDescent="0.3">
      <c r="A174" t="s">
        <v>2267</v>
      </c>
      <c r="B174">
        <v>112282004</v>
      </c>
      <c r="C174" t="s">
        <v>234</v>
      </c>
      <c r="D174" t="s">
        <v>191</v>
      </c>
    </row>
    <row r="175" spans="1:4" x14ac:dyDescent="0.3">
      <c r="A175" t="s">
        <v>2130</v>
      </c>
      <c r="B175">
        <v>104432503</v>
      </c>
      <c r="C175" t="s">
        <v>230</v>
      </c>
      <c r="D175" t="s">
        <v>167</v>
      </c>
    </row>
    <row r="176" spans="1:4" x14ac:dyDescent="0.3">
      <c r="A176" t="s">
        <v>93</v>
      </c>
      <c r="B176">
        <v>101262507</v>
      </c>
      <c r="C176" t="s">
        <v>228</v>
      </c>
      <c r="D176" t="s">
        <v>161</v>
      </c>
    </row>
    <row r="177" spans="1:4" x14ac:dyDescent="0.3">
      <c r="A177" t="s">
        <v>2206</v>
      </c>
      <c r="B177">
        <v>108112003</v>
      </c>
      <c r="C177" t="s">
        <v>233</v>
      </c>
      <c r="D177" t="s">
        <v>179</v>
      </c>
    </row>
    <row r="178" spans="1:4" x14ac:dyDescent="0.3">
      <c r="A178" t="s">
        <v>2311</v>
      </c>
      <c r="B178">
        <v>114062503</v>
      </c>
      <c r="C178" t="s">
        <v>235</v>
      </c>
      <c r="D178" t="s">
        <v>195</v>
      </c>
    </row>
    <row r="179" spans="1:4" x14ac:dyDescent="0.3">
      <c r="A179" t="s">
        <v>2252</v>
      </c>
      <c r="B179">
        <v>111292304</v>
      </c>
      <c r="C179" t="s">
        <v>234</v>
      </c>
      <c r="D179" t="s">
        <v>186</v>
      </c>
    </row>
    <row r="180" spans="1:4" x14ac:dyDescent="0.3">
      <c r="A180" t="s">
        <v>99</v>
      </c>
      <c r="B180">
        <v>103023807</v>
      </c>
      <c r="C180" t="s">
        <v>229</v>
      </c>
      <c r="D180" t="s">
        <v>164</v>
      </c>
    </row>
    <row r="181" spans="1:4" x14ac:dyDescent="0.3">
      <c r="A181" t="s">
        <v>2164</v>
      </c>
      <c r="B181">
        <v>106272003</v>
      </c>
      <c r="C181" t="s">
        <v>231</v>
      </c>
      <c r="D181" t="s">
        <v>173</v>
      </c>
    </row>
    <row r="182" spans="1:4" x14ac:dyDescent="0.3">
      <c r="A182" t="s">
        <v>2406</v>
      </c>
      <c r="B182">
        <v>119583003</v>
      </c>
      <c r="C182" t="s">
        <v>236</v>
      </c>
      <c r="D182" t="s">
        <v>211</v>
      </c>
    </row>
    <row r="183" spans="1:4" x14ac:dyDescent="0.3">
      <c r="A183" t="s">
        <v>2207</v>
      </c>
      <c r="B183">
        <v>108112203</v>
      </c>
      <c r="C183" t="s">
        <v>233</v>
      </c>
      <c r="D183" t="s">
        <v>179</v>
      </c>
    </row>
    <row r="184" spans="1:4" x14ac:dyDescent="0.3">
      <c r="A184" t="s">
        <v>2067</v>
      </c>
      <c r="B184">
        <v>101632403</v>
      </c>
      <c r="C184" t="s">
        <v>228</v>
      </c>
      <c r="D184" t="s">
        <v>163</v>
      </c>
    </row>
    <row r="185" spans="1:4" x14ac:dyDescent="0.3">
      <c r="A185" t="s">
        <v>2147</v>
      </c>
      <c r="B185">
        <v>105253553</v>
      </c>
      <c r="C185" t="s">
        <v>231</v>
      </c>
      <c r="D185" t="s">
        <v>169</v>
      </c>
    </row>
    <row r="186" spans="1:4" x14ac:dyDescent="0.3">
      <c r="A186" t="s">
        <v>2087</v>
      </c>
      <c r="B186">
        <v>103023912</v>
      </c>
      <c r="C186" t="s">
        <v>229</v>
      </c>
      <c r="D186" t="s">
        <v>164</v>
      </c>
    </row>
    <row r="187" spans="1:4" x14ac:dyDescent="0.3">
      <c r="A187" t="s">
        <v>2169</v>
      </c>
      <c r="B187">
        <v>106612203</v>
      </c>
      <c r="C187" t="s">
        <v>231</v>
      </c>
      <c r="D187" t="s">
        <v>175</v>
      </c>
    </row>
    <row r="188" spans="1:4" x14ac:dyDescent="0.3">
      <c r="A188" t="s">
        <v>125</v>
      </c>
      <c r="B188">
        <v>112282307</v>
      </c>
      <c r="C188" t="s">
        <v>234</v>
      </c>
      <c r="D188" t="s">
        <v>191</v>
      </c>
    </row>
    <row r="189" spans="1:4" x14ac:dyDescent="0.3">
      <c r="A189" t="s">
        <v>2176</v>
      </c>
      <c r="B189">
        <v>107652603</v>
      </c>
      <c r="C189" t="s">
        <v>228</v>
      </c>
      <c r="D189" t="s">
        <v>176</v>
      </c>
    </row>
    <row r="190" spans="1:4" x14ac:dyDescent="0.3">
      <c r="A190" t="s">
        <v>2051</v>
      </c>
      <c r="B190">
        <v>101262903</v>
      </c>
      <c r="C190" t="s">
        <v>228</v>
      </c>
      <c r="D190" t="s">
        <v>161</v>
      </c>
    </row>
    <row r="191" spans="1:4" x14ac:dyDescent="0.3">
      <c r="A191" t="s">
        <v>2510</v>
      </c>
      <c r="B191">
        <v>127042853</v>
      </c>
      <c r="C191" t="s">
        <v>230</v>
      </c>
      <c r="D191" t="s">
        <v>223</v>
      </c>
    </row>
    <row r="192" spans="1:4" x14ac:dyDescent="0.3">
      <c r="A192" t="s">
        <v>2519</v>
      </c>
      <c r="B192">
        <v>128033053</v>
      </c>
      <c r="C192" t="s">
        <v>233</v>
      </c>
      <c r="D192" t="s">
        <v>224</v>
      </c>
    </row>
    <row r="193" spans="1:4" x14ac:dyDescent="0.3">
      <c r="A193" t="s">
        <v>122</v>
      </c>
      <c r="B193">
        <v>111292507</v>
      </c>
      <c r="C193" t="s">
        <v>234</v>
      </c>
      <c r="D193" t="s">
        <v>186</v>
      </c>
    </row>
    <row r="194" spans="1:4" x14ac:dyDescent="0.3">
      <c r="A194" t="s">
        <v>2236</v>
      </c>
      <c r="B194">
        <v>109532804</v>
      </c>
      <c r="C194" t="s">
        <v>232</v>
      </c>
      <c r="D194" t="s">
        <v>183</v>
      </c>
    </row>
    <row r="195" spans="1:4" x14ac:dyDescent="0.3">
      <c r="A195" t="s">
        <v>2490</v>
      </c>
      <c r="B195">
        <v>125234103</v>
      </c>
      <c r="C195" t="s">
        <v>238</v>
      </c>
      <c r="D195" t="s">
        <v>221</v>
      </c>
    </row>
    <row r="196" spans="1:4" x14ac:dyDescent="0.3">
      <c r="A196" t="s">
        <v>2088</v>
      </c>
      <c r="B196">
        <v>103024102</v>
      </c>
      <c r="C196" t="s">
        <v>229</v>
      </c>
      <c r="D196" t="s">
        <v>164</v>
      </c>
    </row>
    <row r="197" spans="1:4" x14ac:dyDescent="0.3">
      <c r="A197" t="s">
        <v>2148</v>
      </c>
      <c r="B197">
        <v>105253903</v>
      </c>
      <c r="C197" t="s">
        <v>231</v>
      </c>
      <c r="D197" t="s">
        <v>169</v>
      </c>
    </row>
    <row r="198" spans="1:4" x14ac:dyDescent="0.3">
      <c r="A198" t="s">
        <v>2263</v>
      </c>
      <c r="B198">
        <v>112013753</v>
      </c>
      <c r="C198" t="s">
        <v>234</v>
      </c>
      <c r="D198" t="s">
        <v>190</v>
      </c>
    </row>
    <row r="199" spans="1:4" x14ac:dyDescent="0.3">
      <c r="A199" t="s">
        <v>2149</v>
      </c>
      <c r="B199">
        <v>105254053</v>
      </c>
      <c r="C199" t="s">
        <v>231</v>
      </c>
      <c r="D199" t="s">
        <v>169</v>
      </c>
    </row>
    <row r="200" spans="1:4" x14ac:dyDescent="0.3">
      <c r="A200" t="s">
        <v>2245</v>
      </c>
      <c r="B200">
        <v>110173003</v>
      </c>
      <c r="C200" t="s">
        <v>232</v>
      </c>
      <c r="D200" t="s">
        <v>172</v>
      </c>
    </row>
    <row r="201" spans="1:4" x14ac:dyDescent="0.3">
      <c r="A201" t="s">
        <v>2312</v>
      </c>
      <c r="B201">
        <v>114063003</v>
      </c>
      <c r="C201" t="s">
        <v>235</v>
      </c>
      <c r="D201" t="s">
        <v>195</v>
      </c>
    </row>
    <row r="202" spans="1:4" x14ac:dyDescent="0.3">
      <c r="A202" t="s">
        <v>2479</v>
      </c>
      <c r="B202">
        <v>124153503</v>
      </c>
      <c r="C202" t="s">
        <v>238</v>
      </c>
      <c r="D202" t="s">
        <v>220</v>
      </c>
    </row>
    <row r="203" spans="1:4" x14ac:dyDescent="0.3">
      <c r="A203" t="s">
        <v>115</v>
      </c>
      <c r="B203">
        <v>108070607</v>
      </c>
      <c r="C203" t="s">
        <v>232</v>
      </c>
      <c r="D203" t="s">
        <v>178</v>
      </c>
    </row>
    <row r="204" spans="1:4" x14ac:dyDescent="0.3">
      <c r="A204" t="s">
        <v>2208</v>
      </c>
      <c r="B204">
        <v>108112502</v>
      </c>
      <c r="C204" t="s">
        <v>233</v>
      </c>
      <c r="D204" t="s">
        <v>179</v>
      </c>
    </row>
    <row r="205" spans="1:4" x14ac:dyDescent="0.3">
      <c r="A205" t="s">
        <v>117</v>
      </c>
      <c r="B205">
        <v>108112607</v>
      </c>
      <c r="C205" t="s">
        <v>233</v>
      </c>
      <c r="D205" t="s">
        <v>179</v>
      </c>
    </row>
    <row r="206" spans="1:4" x14ac:dyDescent="0.3">
      <c r="A206" t="s">
        <v>2177</v>
      </c>
      <c r="B206">
        <v>107653102</v>
      </c>
      <c r="C206" t="s">
        <v>228</v>
      </c>
      <c r="D206" t="s">
        <v>176</v>
      </c>
    </row>
    <row r="207" spans="1:4" x14ac:dyDescent="0.3">
      <c r="A207" t="s">
        <v>2384</v>
      </c>
      <c r="B207">
        <v>118402603</v>
      </c>
      <c r="C207" t="s">
        <v>236</v>
      </c>
      <c r="D207" t="s">
        <v>208</v>
      </c>
    </row>
    <row r="208" spans="1:4" x14ac:dyDescent="0.3">
      <c r="A208" t="s">
        <v>2268</v>
      </c>
      <c r="B208">
        <v>112283003</v>
      </c>
      <c r="C208" t="s">
        <v>234</v>
      </c>
      <c r="D208" t="s">
        <v>191</v>
      </c>
    </row>
    <row r="209" spans="1:4" x14ac:dyDescent="0.3">
      <c r="A209" t="s">
        <v>95</v>
      </c>
      <c r="B209">
        <v>101302607</v>
      </c>
      <c r="C209" t="s">
        <v>228</v>
      </c>
      <c r="D209" t="s">
        <v>162</v>
      </c>
    </row>
    <row r="210" spans="1:4" x14ac:dyDescent="0.3">
      <c r="A210" t="s">
        <v>2178</v>
      </c>
      <c r="B210">
        <v>107653203</v>
      </c>
      <c r="C210" t="s">
        <v>228</v>
      </c>
      <c r="D210" t="s">
        <v>176</v>
      </c>
    </row>
    <row r="211" spans="1:4" x14ac:dyDescent="0.3">
      <c r="A211" t="s">
        <v>2131</v>
      </c>
      <c r="B211">
        <v>104432803</v>
      </c>
      <c r="C211" t="s">
        <v>230</v>
      </c>
      <c r="D211" t="s">
        <v>167</v>
      </c>
    </row>
    <row r="212" spans="1:4" x14ac:dyDescent="0.3">
      <c r="A212" t="s">
        <v>2342</v>
      </c>
      <c r="B212">
        <v>115503004</v>
      </c>
      <c r="C212" t="s">
        <v>234</v>
      </c>
      <c r="D212" t="s">
        <v>198</v>
      </c>
    </row>
    <row r="213" spans="1:4" x14ac:dyDescent="0.3">
      <c r="A213" t="s">
        <v>2132</v>
      </c>
      <c r="B213">
        <v>104432903</v>
      </c>
      <c r="C213" t="s">
        <v>230</v>
      </c>
      <c r="D213" t="s">
        <v>167</v>
      </c>
    </row>
    <row r="214" spans="1:4" x14ac:dyDescent="0.3">
      <c r="A214" t="s">
        <v>2334</v>
      </c>
      <c r="B214">
        <v>115222504</v>
      </c>
      <c r="C214" t="s">
        <v>234</v>
      </c>
      <c r="D214" t="s">
        <v>197</v>
      </c>
    </row>
    <row r="215" spans="1:4" x14ac:dyDescent="0.3">
      <c r="A215" t="s">
        <v>2313</v>
      </c>
      <c r="B215">
        <v>114063503</v>
      </c>
      <c r="C215" t="s">
        <v>235</v>
      </c>
      <c r="D215" t="s">
        <v>195</v>
      </c>
    </row>
    <row r="216" spans="1:4" x14ac:dyDescent="0.3">
      <c r="A216" t="s">
        <v>2089</v>
      </c>
      <c r="B216">
        <v>103024603</v>
      </c>
      <c r="C216" t="s">
        <v>229</v>
      </c>
      <c r="D216" t="s">
        <v>164</v>
      </c>
    </row>
    <row r="217" spans="1:4" x14ac:dyDescent="0.3">
      <c r="A217" t="s">
        <v>2385</v>
      </c>
      <c r="B217">
        <v>118403003</v>
      </c>
      <c r="C217" t="s">
        <v>236</v>
      </c>
      <c r="D217" t="s">
        <v>208</v>
      </c>
    </row>
    <row r="218" spans="1:4" x14ac:dyDescent="0.3">
      <c r="A218" t="s">
        <v>2275</v>
      </c>
      <c r="B218">
        <v>112672803</v>
      </c>
      <c r="C218" t="s">
        <v>234</v>
      </c>
      <c r="D218" t="s">
        <v>192</v>
      </c>
    </row>
    <row r="219" spans="1:4" x14ac:dyDescent="0.3">
      <c r="A219" t="s">
        <v>2150</v>
      </c>
      <c r="B219">
        <v>105254353</v>
      </c>
      <c r="C219" t="s">
        <v>231</v>
      </c>
      <c r="D219" t="s">
        <v>169</v>
      </c>
    </row>
    <row r="220" spans="1:4" x14ac:dyDescent="0.3">
      <c r="A220" t="s">
        <v>2246</v>
      </c>
      <c r="B220">
        <v>110173504</v>
      </c>
      <c r="C220" t="s">
        <v>232</v>
      </c>
      <c r="D220" t="s">
        <v>172</v>
      </c>
    </row>
    <row r="221" spans="1:4" x14ac:dyDescent="0.3">
      <c r="A221" t="s">
        <v>2335</v>
      </c>
      <c r="B221">
        <v>115222752</v>
      </c>
      <c r="C221" t="s">
        <v>234</v>
      </c>
      <c r="D221" t="s">
        <v>197</v>
      </c>
    </row>
    <row r="222" spans="1:4" x14ac:dyDescent="0.3">
      <c r="A222" t="s">
        <v>2458</v>
      </c>
      <c r="B222">
        <v>123463603</v>
      </c>
      <c r="C222" t="s">
        <v>237</v>
      </c>
      <c r="D222" t="s">
        <v>219</v>
      </c>
    </row>
    <row r="223" spans="1:4" x14ac:dyDescent="0.3">
      <c r="A223" t="s">
        <v>2491</v>
      </c>
      <c r="B223">
        <v>125234502</v>
      </c>
      <c r="C223" t="s">
        <v>238</v>
      </c>
      <c r="D223" t="s">
        <v>221</v>
      </c>
    </row>
    <row r="224" spans="1:4" x14ac:dyDescent="0.3">
      <c r="A224" t="s">
        <v>2386</v>
      </c>
      <c r="B224">
        <v>118403302</v>
      </c>
      <c r="C224" t="s">
        <v>236</v>
      </c>
      <c r="D224" t="s">
        <v>208</v>
      </c>
    </row>
    <row r="225" spans="1:4" x14ac:dyDescent="0.3">
      <c r="A225" s="64" t="s">
        <v>2730</v>
      </c>
      <c r="B225">
        <v>118403207</v>
      </c>
    </row>
    <row r="226" spans="1:4" x14ac:dyDescent="0.3">
      <c r="A226" t="s">
        <v>2292</v>
      </c>
      <c r="B226">
        <v>113363103</v>
      </c>
      <c r="C226" t="s">
        <v>234</v>
      </c>
      <c r="D226" t="s">
        <v>193</v>
      </c>
    </row>
    <row r="227" spans="1:4" x14ac:dyDescent="0.3">
      <c r="A227" t="s">
        <v>2179</v>
      </c>
      <c r="B227">
        <v>107653802</v>
      </c>
      <c r="C227" t="s">
        <v>228</v>
      </c>
      <c r="D227" t="s">
        <v>176</v>
      </c>
    </row>
    <row r="228" spans="1:4" x14ac:dyDescent="0.3">
      <c r="A228" t="s">
        <v>2133</v>
      </c>
      <c r="B228">
        <v>104433303</v>
      </c>
      <c r="C228" t="s">
        <v>230</v>
      </c>
      <c r="D228" t="s">
        <v>167</v>
      </c>
    </row>
    <row r="229" spans="1:4" x14ac:dyDescent="0.3">
      <c r="A229" t="s">
        <v>2090</v>
      </c>
      <c r="B229">
        <v>103024753</v>
      </c>
      <c r="C229" t="s">
        <v>229</v>
      </c>
      <c r="D229" t="s">
        <v>164</v>
      </c>
    </row>
    <row r="230" spans="1:4" x14ac:dyDescent="0.3">
      <c r="A230" t="s">
        <v>2198</v>
      </c>
      <c r="B230">
        <v>108073503</v>
      </c>
      <c r="C230" t="s">
        <v>232</v>
      </c>
      <c r="D230" t="s">
        <v>178</v>
      </c>
    </row>
    <row r="231" spans="1:4" x14ac:dyDescent="0.3">
      <c r="A231" t="s">
        <v>2522</v>
      </c>
      <c r="B231">
        <v>128323303</v>
      </c>
      <c r="C231" t="s">
        <v>233</v>
      </c>
      <c r="D231" t="s">
        <v>225</v>
      </c>
    </row>
    <row r="232" spans="1:4" x14ac:dyDescent="0.3">
      <c r="A232" t="s">
        <v>2511</v>
      </c>
      <c r="B232">
        <v>127044103</v>
      </c>
      <c r="C232" t="s">
        <v>230</v>
      </c>
      <c r="D232" t="s">
        <v>223</v>
      </c>
    </row>
    <row r="233" spans="1:4" x14ac:dyDescent="0.3">
      <c r="A233" t="s">
        <v>2254</v>
      </c>
      <c r="B233">
        <v>111312503</v>
      </c>
      <c r="C233" t="s">
        <v>232</v>
      </c>
      <c r="D233" t="s">
        <v>187</v>
      </c>
    </row>
    <row r="234" spans="1:4" x14ac:dyDescent="0.3">
      <c r="A234" t="s">
        <v>123</v>
      </c>
      <c r="B234">
        <v>111312607</v>
      </c>
      <c r="C234" t="s">
        <v>232</v>
      </c>
      <c r="D234" t="s">
        <v>187</v>
      </c>
    </row>
    <row r="235" spans="1:4" x14ac:dyDescent="0.3">
      <c r="A235" t="s">
        <v>2523</v>
      </c>
      <c r="B235">
        <v>128323703</v>
      </c>
      <c r="C235" t="s">
        <v>233</v>
      </c>
      <c r="D235" t="s">
        <v>225</v>
      </c>
    </row>
    <row r="236" spans="1:4" x14ac:dyDescent="0.3">
      <c r="A236" t="s">
        <v>159</v>
      </c>
      <c r="B236">
        <v>128324207</v>
      </c>
      <c r="C236" t="s">
        <v>233</v>
      </c>
      <c r="D236" t="s">
        <v>225</v>
      </c>
    </row>
    <row r="237" spans="1:4" x14ac:dyDescent="0.3">
      <c r="A237" t="s">
        <v>2492</v>
      </c>
      <c r="B237">
        <v>125235103</v>
      </c>
      <c r="C237" t="s">
        <v>238</v>
      </c>
      <c r="D237" t="s">
        <v>221</v>
      </c>
    </row>
    <row r="238" spans="1:4" x14ac:dyDescent="0.3">
      <c r="A238" t="s">
        <v>2151</v>
      </c>
      <c r="B238">
        <v>105256553</v>
      </c>
      <c r="C238" t="s">
        <v>231</v>
      </c>
      <c r="D238" t="s">
        <v>169</v>
      </c>
    </row>
    <row r="239" spans="1:4" x14ac:dyDescent="0.3">
      <c r="A239" t="s">
        <v>2134</v>
      </c>
      <c r="B239">
        <v>104433604</v>
      </c>
      <c r="C239" t="s">
        <v>230</v>
      </c>
      <c r="D239" t="s">
        <v>167</v>
      </c>
    </row>
    <row r="240" spans="1:4" x14ac:dyDescent="0.3">
      <c r="A240" t="s">
        <v>2180</v>
      </c>
      <c r="B240">
        <v>107654103</v>
      </c>
      <c r="C240" t="s">
        <v>228</v>
      </c>
      <c r="D240" t="s">
        <v>176</v>
      </c>
    </row>
    <row r="241" spans="1:4" x14ac:dyDescent="0.3">
      <c r="A241" t="s">
        <v>109</v>
      </c>
      <c r="B241">
        <v>106333407</v>
      </c>
      <c r="C241" t="s">
        <v>233</v>
      </c>
      <c r="D241" t="s">
        <v>174</v>
      </c>
    </row>
    <row r="242" spans="1:4" x14ac:dyDescent="0.3">
      <c r="A242" t="s">
        <v>2056</v>
      </c>
      <c r="B242">
        <v>101303503</v>
      </c>
      <c r="C242" t="s">
        <v>228</v>
      </c>
      <c r="D242" t="s">
        <v>162</v>
      </c>
    </row>
    <row r="243" spans="1:4" x14ac:dyDescent="0.3">
      <c r="A243" t="s">
        <v>2459</v>
      </c>
      <c r="B243">
        <v>123463803</v>
      </c>
      <c r="C243" t="s">
        <v>237</v>
      </c>
      <c r="D243" t="s">
        <v>219</v>
      </c>
    </row>
    <row r="244" spans="1:4" x14ac:dyDescent="0.3">
      <c r="A244" t="s">
        <v>2372</v>
      </c>
      <c r="B244">
        <v>117414003</v>
      </c>
      <c r="C244" t="s">
        <v>232</v>
      </c>
      <c r="D244" t="s">
        <v>205</v>
      </c>
    </row>
    <row r="245" spans="1:4" x14ac:dyDescent="0.3">
      <c r="A245" t="s">
        <v>2427</v>
      </c>
      <c r="B245">
        <v>121135003</v>
      </c>
      <c r="C245" t="s">
        <v>235</v>
      </c>
      <c r="D245" t="s">
        <v>216</v>
      </c>
    </row>
    <row r="246" spans="1:4" x14ac:dyDescent="0.3">
      <c r="A246" t="s">
        <v>2226</v>
      </c>
      <c r="B246">
        <v>109243503</v>
      </c>
      <c r="C246" t="s">
        <v>232</v>
      </c>
      <c r="D246" t="s">
        <v>182</v>
      </c>
    </row>
    <row r="247" spans="1:4" x14ac:dyDescent="0.3">
      <c r="A247" t="s">
        <v>2258</v>
      </c>
      <c r="B247">
        <v>111343603</v>
      </c>
      <c r="C247" t="s">
        <v>234</v>
      </c>
      <c r="D247" t="s">
        <v>188</v>
      </c>
    </row>
    <row r="248" spans="1:4" x14ac:dyDescent="0.3">
      <c r="A248" t="s">
        <v>2255</v>
      </c>
      <c r="B248">
        <v>111312804</v>
      </c>
      <c r="C248" t="s">
        <v>232</v>
      </c>
      <c r="D248" t="s">
        <v>187</v>
      </c>
    </row>
    <row r="249" spans="1:4" x14ac:dyDescent="0.3">
      <c r="A249" t="s">
        <v>2230</v>
      </c>
      <c r="B249">
        <v>109422303</v>
      </c>
      <c r="C249" t="s">
        <v>232</v>
      </c>
      <c r="D249" t="s">
        <v>2037</v>
      </c>
    </row>
    <row r="250" spans="1:4" x14ac:dyDescent="0.3">
      <c r="A250" t="s">
        <v>2115</v>
      </c>
      <c r="B250">
        <v>104103603</v>
      </c>
      <c r="C250" t="s">
        <v>230</v>
      </c>
      <c r="D250" t="s">
        <v>165</v>
      </c>
    </row>
    <row r="251" spans="1:4" x14ac:dyDescent="0.3">
      <c r="A251" t="s">
        <v>2480</v>
      </c>
      <c r="B251">
        <v>124154003</v>
      </c>
      <c r="C251" t="s">
        <v>238</v>
      </c>
      <c r="D251" t="s">
        <v>220</v>
      </c>
    </row>
    <row r="252" spans="1:4" x14ac:dyDescent="0.3">
      <c r="A252" t="s">
        <v>2160</v>
      </c>
      <c r="B252">
        <v>106166503</v>
      </c>
      <c r="C252" t="s">
        <v>230</v>
      </c>
      <c r="D252" t="s">
        <v>171</v>
      </c>
    </row>
    <row r="253" spans="1:4" x14ac:dyDescent="0.3">
      <c r="A253" t="s">
        <v>2250</v>
      </c>
      <c r="B253">
        <v>110183602</v>
      </c>
      <c r="C253" t="s">
        <v>232</v>
      </c>
      <c r="D253" t="s">
        <v>185</v>
      </c>
    </row>
    <row r="254" spans="1:4" x14ac:dyDescent="0.3">
      <c r="A254" s="64" t="s">
        <v>2728</v>
      </c>
      <c r="B254">
        <v>110183707</v>
      </c>
    </row>
    <row r="255" spans="1:4" x14ac:dyDescent="0.3">
      <c r="A255" t="s">
        <v>2091</v>
      </c>
      <c r="B255">
        <v>103025002</v>
      </c>
      <c r="C255" t="s">
        <v>229</v>
      </c>
      <c r="D255" t="s">
        <v>164</v>
      </c>
    </row>
    <row r="256" spans="1:4" x14ac:dyDescent="0.3">
      <c r="A256" t="s">
        <v>2181</v>
      </c>
      <c r="B256">
        <v>107654403</v>
      </c>
      <c r="C256" t="s">
        <v>228</v>
      </c>
      <c r="D256" t="s">
        <v>176</v>
      </c>
    </row>
    <row r="257" spans="1:4" x14ac:dyDescent="0.3">
      <c r="A257" t="s">
        <v>2314</v>
      </c>
      <c r="B257">
        <v>114064003</v>
      </c>
      <c r="C257" t="s">
        <v>235</v>
      </c>
      <c r="D257" t="s">
        <v>195</v>
      </c>
    </row>
    <row r="258" spans="1:4" x14ac:dyDescent="0.3">
      <c r="A258" t="s">
        <v>2413</v>
      </c>
      <c r="B258">
        <v>119665003</v>
      </c>
      <c r="C258" t="s">
        <v>236</v>
      </c>
      <c r="D258" t="s">
        <v>209</v>
      </c>
    </row>
    <row r="259" spans="1:4" x14ac:dyDescent="0.3">
      <c r="A259" t="s">
        <v>2387</v>
      </c>
      <c r="B259">
        <v>118403903</v>
      </c>
      <c r="C259" t="s">
        <v>236</v>
      </c>
      <c r="D259" t="s">
        <v>208</v>
      </c>
    </row>
    <row r="260" spans="1:4" x14ac:dyDescent="0.3">
      <c r="A260" t="s">
        <v>2397</v>
      </c>
      <c r="B260">
        <v>119354603</v>
      </c>
      <c r="C260" t="s">
        <v>236</v>
      </c>
      <c r="D260" t="s">
        <v>210</v>
      </c>
    </row>
    <row r="261" spans="1:4" x14ac:dyDescent="0.3">
      <c r="A261" t="s">
        <v>2135</v>
      </c>
      <c r="B261">
        <v>104433903</v>
      </c>
      <c r="C261" t="s">
        <v>230</v>
      </c>
      <c r="D261" t="s">
        <v>167</v>
      </c>
    </row>
    <row r="262" spans="1:4" x14ac:dyDescent="0.3">
      <c r="A262" t="s">
        <v>2293</v>
      </c>
      <c r="B262">
        <v>113363603</v>
      </c>
      <c r="C262" t="s">
        <v>234</v>
      </c>
      <c r="D262" t="s">
        <v>193</v>
      </c>
    </row>
    <row r="263" spans="1:4" x14ac:dyDescent="0.3">
      <c r="A263" t="s">
        <v>193</v>
      </c>
      <c r="B263">
        <v>113364002</v>
      </c>
      <c r="C263" t="s">
        <v>234</v>
      </c>
      <c r="D263" t="s">
        <v>193</v>
      </c>
    </row>
    <row r="264" spans="1:4" x14ac:dyDescent="0.3">
      <c r="A264" t="s">
        <v>127</v>
      </c>
      <c r="B264">
        <v>113363807</v>
      </c>
      <c r="C264" t="s">
        <v>234</v>
      </c>
      <c r="D264" t="s">
        <v>193</v>
      </c>
    </row>
    <row r="265" spans="1:4" x14ac:dyDescent="0.3">
      <c r="A265" t="s">
        <v>2122</v>
      </c>
      <c r="B265">
        <v>104374003</v>
      </c>
      <c r="C265" t="s">
        <v>230</v>
      </c>
      <c r="D265" t="s">
        <v>166</v>
      </c>
    </row>
    <row r="266" spans="1:4" x14ac:dyDescent="0.3">
      <c r="A266" t="s">
        <v>2052</v>
      </c>
      <c r="B266">
        <v>101264003</v>
      </c>
      <c r="C266" t="s">
        <v>228</v>
      </c>
      <c r="D266" t="s">
        <v>161</v>
      </c>
    </row>
    <row r="267" spans="1:4" x14ac:dyDescent="0.3">
      <c r="A267" t="s">
        <v>103</v>
      </c>
      <c r="B267">
        <v>104374207</v>
      </c>
      <c r="C267" t="s">
        <v>230</v>
      </c>
      <c r="D267" t="s">
        <v>166</v>
      </c>
    </row>
    <row r="268" spans="1:4" x14ac:dyDescent="0.3">
      <c r="A268" t="s">
        <v>194</v>
      </c>
      <c r="B268">
        <v>113384603</v>
      </c>
      <c r="C268" t="s">
        <v>234</v>
      </c>
      <c r="D268" t="s">
        <v>194</v>
      </c>
    </row>
    <row r="269" spans="1:4" x14ac:dyDescent="0.3">
      <c r="A269" t="s">
        <v>128</v>
      </c>
      <c r="B269">
        <v>113384307</v>
      </c>
      <c r="C269" t="s">
        <v>234</v>
      </c>
      <c r="D269" t="s">
        <v>194</v>
      </c>
    </row>
    <row r="270" spans="1:4" x14ac:dyDescent="0.3">
      <c r="A270" t="s">
        <v>2520</v>
      </c>
      <c r="B270">
        <v>128034503</v>
      </c>
      <c r="C270" t="s">
        <v>233</v>
      </c>
      <c r="D270" t="s">
        <v>224</v>
      </c>
    </row>
    <row r="271" spans="1:4" x14ac:dyDescent="0.3">
      <c r="A271" t="s">
        <v>146</v>
      </c>
      <c r="B271">
        <v>121393007</v>
      </c>
      <c r="C271" t="s">
        <v>235</v>
      </c>
      <c r="D271" t="s">
        <v>217</v>
      </c>
    </row>
    <row r="272" spans="1:4" x14ac:dyDescent="0.3">
      <c r="A272" t="s">
        <v>2428</v>
      </c>
      <c r="B272">
        <v>121135503</v>
      </c>
      <c r="C272" t="s">
        <v>235</v>
      </c>
      <c r="D272" t="s">
        <v>216</v>
      </c>
    </row>
    <row r="273" spans="1:4" x14ac:dyDescent="0.3">
      <c r="A273" t="s">
        <v>158</v>
      </c>
      <c r="B273">
        <v>128034607</v>
      </c>
      <c r="C273" t="s">
        <v>233</v>
      </c>
      <c r="D273" t="s">
        <v>224</v>
      </c>
    </row>
    <row r="274" spans="1:4" x14ac:dyDescent="0.3">
      <c r="A274" t="s">
        <v>2362</v>
      </c>
      <c r="B274">
        <v>116604003</v>
      </c>
      <c r="C274" t="s">
        <v>232</v>
      </c>
      <c r="D274" t="s">
        <v>203</v>
      </c>
    </row>
    <row r="275" spans="1:4" x14ac:dyDescent="0.3">
      <c r="A275" t="s">
        <v>2182</v>
      </c>
      <c r="B275">
        <v>107654903</v>
      </c>
      <c r="C275" t="s">
        <v>228</v>
      </c>
      <c r="D275" t="s">
        <v>176</v>
      </c>
    </row>
    <row r="276" spans="1:4" x14ac:dyDescent="0.3">
      <c r="A276" t="s">
        <v>2354</v>
      </c>
      <c r="B276">
        <v>116493503</v>
      </c>
      <c r="C276" t="s">
        <v>236</v>
      </c>
      <c r="D276" t="s">
        <v>201</v>
      </c>
    </row>
    <row r="277" spans="1:4" x14ac:dyDescent="0.3">
      <c r="A277" t="s">
        <v>2264</v>
      </c>
      <c r="B277">
        <v>112015203</v>
      </c>
      <c r="C277" t="s">
        <v>234</v>
      </c>
      <c r="D277" t="s">
        <v>190</v>
      </c>
    </row>
    <row r="278" spans="1:4" x14ac:dyDescent="0.3">
      <c r="A278" t="s">
        <v>2336</v>
      </c>
      <c r="B278">
        <v>115224003</v>
      </c>
      <c r="C278" t="s">
        <v>234</v>
      </c>
      <c r="D278" t="s">
        <v>197</v>
      </c>
    </row>
    <row r="279" spans="1:4" x14ac:dyDescent="0.3">
      <c r="A279" t="s">
        <v>2460</v>
      </c>
      <c r="B279">
        <v>123464502</v>
      </c>
      <c r="C279" t="s">
        <v>237</v>
      </c>
      <c r="D279" t="s">
        <v>219</v>
      </c>
    </row>
    <row r="280" spans="1:4" x14ac:dyDescent="0.3">
      <c r="A280" t="s">
        <v>2461</v>
      </c>
      <c r="B280">
        <v>123464603</v>
      </c>
      <c r="C280" t="s">
        <v>237</v>
      </c>
      <c r="D280" t="s">
        <v>219</v>
      </c>
    </row>
    <row r="281" spans="1:4" x14ac:dyDescent="0.3">
      <c r="A281" t="s">
        <v>2373</v>
      </c>
      <c r="B281">
        <v>117414203</v>
      </c>
      <c r="C281" t="s">
        <v>232</v>
      </c>
      <c r="D281" t="s">
        <v>205</v>
      </c>
    </row>
    <row r="282" spans="1:4" x14ac:dyDescent="0.3">
      <c r="A282" t="s">
        <v>137</v>
      </c>
      <c r="B282">
        <v>117414807</v>
      </c>
      <c r="C282" t="s">
        <v>232</v>
      </c>
      <c r="D282" t="s">
        <v>205</v>
      </c>
    </row>
    <row r="283" spans="1:4" x14ac:dyDescent="0.3">
      <c r="A283" t="s">
        <v>2529</v>
      </c>
      <c r="B283">
        <v>129544503</v>
      </c>
      <c r="C283" t="s">
        <v>235</v>
      </c>
      <c r="D283" t="s">
        <v>226</v>
      </c>
    </row>
    <row r="284" spans="1:4" x14ac:dyDescent="0.3">
      <c r="A284" t="s">
        <v>2294</v>
      </c>
      <c r="B284">
        <v>113364403</v>
      </c>
      <c r="C284" t="s">
        <v>234</v>
      </c>
      <c r="D284" t="s">
        <v>193</v>
      </c>
    </row>
    <row r="285" spans="1:4" x14ac:dyDescent="0.3">
      <c r="A285" t="s">
        <v>2295</v>
      </c>
      <c r="B285">
        <v>113364503</v>
      </c>
      <c r="C285" t="s">
        <v>234</v>
      </c>
      <c r="D285" t="s">
        <v>193</v>
      </c>
    </row>
    <row r="286" spans="1:4" x14ac:dyDescent="0.3">
      <c r="A286" t="s">
        <v>2524</v>
      </c>
      <c r="B286">
        <v>128325203</v>
      </c>
      <c r="C286" t="s">
        <v>233</v>
      </c>
      <c r="D286" t="s">
        <v>225</v>
      </c>
    </row>
    <row r="287" spans="1:4" x14ac:dyDescent="0.3">
      <c r="A287" t="s">
        <v>2493</v>
      </c>
      <c r="B287">
        <v>125235502</v>
      </c>
      <c r="C287" t="s">
        <v>238</v>
      </c>
      <c r="D287" t="s">
        <v>221</v>
      </c>
    </row>
    <row r="288" spans="1:4" x14ac:dyDescent="0.3">
      <c r="A288" t="s">
        <v>2116</v>
      </c>
      <c r="B288">
        <v>104105003</v>
      </c>
      <c r="C288" t="s">
        <v>230</v>
      </c>
      <c r="D288" t="s">
        <v>165</v>
      </c>
    </row>
    <row r="289" spans="1:4" x14ac:dyDescent="0.3">
      <c r="A289" t="s">
        <v>2068</v>
      </c>
      <c r="B289">
        <v>101633903</v>
      </c>
      <c r="C289" t="s">
        <v>228</v>
      </c>
      <c r="D289" t="s">
        <v>163</v>
      </c>
    </row>
    <row r="290" spans="1:4" x14ac:dyDescent="0.3">
      <c r="A290" t="s">
        <v>2092</v>
      </c>
      <c r="B290">
        <v>103026002</v>
      </c>
      <c r="C290" t="s">
        <v>229</v>
      </c>
      <c r="D290" t="s">
        <v>164</v>
      </c>
    </row>
    <row r="291" spans="1:4" x14ac:dyDescent="0.3">
      <c r="A291" s="64" t="s">
        <v>2731</v>
      </c>
      <c r="B291">
        <v>103026037</v>
      </c>
    </row>
    <row r="292" spans="1:4" x14ac:dyDescent="0.3">
      <c r="A292" t="s">
        <v>2328</v>
      </c>
      <c r="B292">
        <v>115216503</v>
      </c>
      <c r="C292" t="s">
        <v>234</v>
      </c>
      <c r="D292" t="s">
        <v>196</v>
      </c>
    </row>
    <row r="293" spans="1:4" x14ac:dyDescent="0.3">
      <c r="A293" t="s">
        <v>2136</v>
      </c>
      <c r="B293">
        <v>104435003</v>
      </c>
      <c r="C293" t="s">
        <v>230</v>
      </c>
      <c r="D293" t="s">
        <v>167</v>
      </c>
    </row>
    <row r="294" spans="1:4" x14ac:dyDescent="0.3">
      <c r="A294" t="s">
        <v>104</v>
      </c>
      <c r="B294">
        <v>104435107</v>
      </c>
      <c r="C294" t="s">
        <v>230</v>
      </c>
      <c r="D294" t="s">
        <v>167</v>
      </c>
    </row>
    <row r="295" spans="1:4" x14ac:dyDescent="0.3">
      <c r="A295" t="s">
        <v>2462</v>
      </c>
      <c r="B295">
        <v>123465303</v>
      </c>
      <c r="C295" t="s">
        <v>237</v>
      </c>
      <c r="D295" t="s">
        <v>219</v>
      </c>
    </row>
    <row r="296" spans="1:4" x14ac:dyDescent="0.3">
      <c r="A296" t="s">
        <v>2216</v>
      </c>
      <c r="B296">
        <v>108565203</v>
      </c>
      <c r="C296" t="s">
        <v>233</v>
      </c>
      <c r="D296" t="s">
        <v>180</v>
      </c>
    </row>
    <row r="297" spans="1:4" x14ac:dyDescent="0.3">
      <c r="A297" t="s">
        <v>2398</v>
      </c>
      <c r="B297">
        <v>119355503</v>
      </c>
      <c r="C297" t="s">
        <v>236</v>
      </c>
      <c r="D297" t="s">
        <v>210</v>
      </c>
    </row>
    <row r="298" spans="1:4" x14ac:dyDescent="0.3">
      <c r="A298" t="s">
        <v>148</v>
      </c>
      <c r="B298">
        <v>122097007</v>
      </c>
      <c r="C298" t="s">
        <v>237</v>
      </c>
      <c r="D298" t="s">
        <v>218</v>
      </c>
    </row>
    <row r="299" spans="1:4" x14ac:dyDescent="0.3">
      <c r="A299" t="s">
        <v>2337</v>
      </c>
      <c r="B299">
        <v>115226003</v>
      </c>
      <c r="C299" t="s">
        <v>234</v>
      </c>
      <c r="D299" t="s">
        <v>197</v>
      </c>
    </row>
    <row r="300" spans="1:4" x14ac:dyDescent="0.3">
      <c r="A300" t="s">
        <v>2360</v>
      </c>
      <c r="B300">
        <v>116555003</v>
      </c>
      <c r="C300" t="s">
        <v>232</v>
      </c>
      <c r="D300" t="s">
        <v>202</v>
      </c>
    </row>
    <row r="301" spans="1:4" x14ac:dyDescent="0.3">
      <c r="A301" t="s">
        <v>2512</v>
      </c>
      <c r="B301">
        <v>127045303</v>
      </c>
      <c r="C301" t="s">
        <v>230</v>
      </c>
      <c r="D301" t="s">
        <v>223</v>
      </c>
    </row>
    <row r="302" spans="1:4" x14ac:dyDescent="0.3">
      <c r="A302" t="s">
        <v>2259</v>
      </c>
      <c r="B302">
        <v>111444602</v>
      </c>
      <c r="C302" t="s">
        <v>232</v>
      </c>
      <c r="D302" t="s">
        <v>189</v>
      </c>
    </row>
    <row r="303" spans="1:4" x14ac:dyDescent="0.3">
      <c r="A303" t="s">
        <v>124</v>
      </c>
      <c r="B303">
        <v>111444307</v>
      </c>
      <c r="C303" t="s">
        <v>232</v>
      </c>
      <c r="D303" t="s">
        <v>189</v>
      </c>
    </row>
    <row r="304" spans="1:4" x14ac:dyDescent="0.3">
      <c r="A304" t="s">
        <v>2363</v>
      </c>
      <c r="B304">
        <v>116605003</v>
      </c>
      <c r="C304" t="s">
        <v>232</v>
      </c>
      <c r="D304" t="s">
        <v>203</v>
      </c>
    </row>
    <row r="305" spans="1:4" x14ac:dyDescent="0.3">
      <c r="A305" t="s">
        <v>2152</v>
      </c>
      <c r="B305">
        <v>105257602</v>
      </c>
      <c r="C305" t="s">
        <v>231</v>
      </c>
      <c r="D305" t="s">
        <v>169</v>
      </c>
    </row>
    <row r="306" spans="1:4" x14ac:dyDescent="0.3">
      <c r="A306" t="s">
        <v>2338</v>
      </c>
      <c r="B306">
        <v>115226103</v>
      </c>
      <c r="C306" t="s">
        <v>234</v>
      </c>
      <c r="D306" t="s">
        <v>197</v>
      </c>
    </row>
    <row r="307" spans="1:4" x14ac:dyDescent="0.3">
      <c r="A307" t="s">
        <v>2351</v>
      </c>
      <c r="B307">
        <v>116195004</v>
      </c>
      <c r="C307" t="s">
        <v>236</v>
      </c>
      <c r="D307" t="s">
        <v>199</v>
      </c>
    </row>
    <row r="308" spans="1:4" x14ac:dyDescent="0.3">
      <c r="A308" t="s">
        <v>2355</v>
      </c>
      <c r="B308">
        <v>116495003</v>
      </c>
      <c r="C308" t="s">
        <v>236</v>
      </c>
      <c r="D308" t="s">
        <v>201</v>
      </c>
    </row>
    <row r="309" spans="1:4" x14ac:dyDescent="0.3">
      <c r="A309" t="s">
        <v>2530</v>
      </c>
      <c r="B309">
        <v>129544703</v>
      </c>
      <c r="C309" t="s">
        <v>235</v>
      </c>
      <c r="D309" t="s">
        <v>226</v>
      </c>
    </row>
    <row r="310" spans="1:4" x14ac:dyDescent="0.3">
      <c r="A310" t="s">
        <v>2123</v>
      </c>
      <c r="B310">
        <v>104375003</v>
      </c>
      <c r="C310" t="s">
        <v>230</v>
      </c>
      <c r="D310" t="s">
        <v>166</v>
      </c>
    </row>
    <row r="311" spans="1:4" x14ac:dyDescent="0.3">
      <c r="A311" t="s">
        <v>96</v>
      </c>
      <c r="B311">
        <v>101634207</v>
      </c>
      <c r="C311" t="s">
        <v>228</v>
      </c>
      <c r="D311" t="s">
        <v>163</v>
      </c>
    </row>
    <row r="312" spans="1:4" x14ac:dyDescent="0.3">
      <c r="A312" t="s">
        <v>2183</v>
      </c>
      <c r="B312">
        <v>107655803</v>
      </c>
      <c r="C312" t="s">
        <v>228</v>
      </c>
      <c r="D312" t="s">
        <v>176</v>
      </c>
    </row>
    <row r="313" spans="1:4" x14ac:dyDescent="0.3">
      <c r="A313" t="s">
        <v>2117</v>
      </c>
      <c r="B313">
        <v>104105353</v>
      </c>
      <c r="C313" t="s">
        <v>230</v>
      </c>
      <c r="D313" t="s">
        <v>165</v>
      </c>
    </row>
    <row r="314" spans="1:4" x14ac:dyDescent="0.3">
      <c r="A314" t="s">
        <v>142</v>
      </c>
      <c r="B314">
        <v>120454507</v>
      </c>
      <c r="C314" t="s">
        <v>236</v>
      </c>
      <c r="D314" t="s">
        <v>214</v>
      </c>
    </row>
    <row r="315" spans="1:4" x14ac:dyDescent="0.3">
      <c r="A315" t="s">
        <v>2374</v>
      </c>
      <c r="B315">
        <v>117415004</v>
      </c>
      <c r="C315" t="s">
        <v>232</v>
      </c>
      <c r="D315" t="s">
        <v>205</v>
      </c>
    </row>
    <row r="316" spans="1:4" x14ac:dyDescent="0.3">
      <c r="A316" t="s">
        <v>200</v>
      </c>
      <c r="B316">
        <v>103026303</v>
      </c>
      <c r="C316" t="s">
        <v>229</v>
      </c>
      <c r="D316" t="s">
        <v>164</v>
      </c>
    </row>
    <row r="317" spans="1:4" x14ac:dyDescent="0.3">
      <c r="A317" t="s">
        <v>2375</v>
      </c>
      <c r="B317">
        <v>117415103</v>
      </c>
      <c r="C317" t="s">
        <v>232</v>
      </c>
      <c r="D317" t="s">
        <v>205</v>
      </c>
    </row>
    <row r="318" spans="1:4" x14ac:dyDescent="0.3">
      <c r="A318" t="s">
        <v>2407</v>
      </c>
      <c r="B318">
        <v>119584503</v>
      </c>
      <c r="C318" t="s">
        <v>236</v>
      </c>
      <c r="D318" t="s">
        <v>211</v>
      </c>
    </row>
    <row r="319" spans="1:4" x14ac:dyDescent="0.3">
      <c r="A319" t="s">
        <v>2093</v>
      </c>
      <c r="B319">
        <v>103026343</v>
      </c>
      <c r="C319" t="s">
        <v>229</v>
      </c>
      <c r="D319" t="s">
        <v>164</v>
      </c>
    </row>
    <row r="320" spans="1:4" x14ac:dyDescent="0.3">
      <c r="A320" t="s">
        <v>2447</v>
      </c>
      <c r="B320">
        <v>122097203</v>
      </c>
      <c r="C320" t="s">
        <v>237</v>
      </c>
      <c r="D320" t="s">
        <v>218</v>
      </c>
    </row>
    <row r="321" spans="1:4" x14ac:dyDescent="0.3">
      <c r="A321" t="s">
        <v>2247</v>
      </c>
      <c r="B321">
        <v>110175003</v>
      </c>
      <c r="C321" t="s">
        <v>232</v>
      </c>
      <c r="D321" t="s">
        <v>172</v>
      </c>
    </row>
    <row r="322" spans="1:4" x14ac:dyDescent="0.3">
      <c r="A322" t="s">
        <v>2094</v>
      </c>
      <c r="B322">
        <v>103026402</v>
      </c>
      <c r="C322" t="s">
        <v>229</v>
      </c>
      <c r="D322" t="s">
        <v>164</v>
      </c>
    </row>
    <row r="323" spans="1:4" x14ac:dyDescent="0.3">
      <c r="A323" t="s">
        <v>2256</v>
      </c>
      <c r="B323">
        <v>111316003</v>
      </c>
      <c r="C323" t="s">
        <v>232</v>
      </c>
      <c r="D323" t="s">
        <v>187</v>
      </c>
    </row>
    <row r="324" spans="1:4" x14ac:dyDescent="0.3">
      <c r="A324" t="s">
        <v>2408</v>
      </c>
      <c r="B324">
        <v>119584603</v>
      </c>
      <c r="C324" t="s">
        <v>236</v>
      </c>
      <c r="D324" t="s">
        <v>211</v>
      </c>
    </row>
    <row r="325" spans="1:4" x14ac:dyDescent="0.3">
      <c r="A325" t="s">
        <v>2356</v>
      </c>
      <c r="B325">
        <v>116495103</v>
      </c>
      <c r="C325" t="s">
        <v>236</v>
      </c>
      <c r="D325" t="s">
        <v>201</v>
      </c>
    </row>
    <row r="326" spans="1:4" x14ac:dyDescent="0.3">
      <c r="A326" t="s">
        <v>2184</v>
      </c>
      <c r="B326">
        <v>107655903</v>
      </c>
      <c r="C326" t="s">
        <v>228</v>
      </c>
      <c r="D326" t="s">
        <v>176</v>
      </c>
    </row>
    <row r="327" spans="1:4" x14ac:dyDescent="0.3">
      <c r="A327" t="s">
        <v>2315</v>
      </c>
      <c r="B327">
        <v>114065503</v>
      </c>
      <c r="C327" t="s">
        <v>235</v>
      </c>
      <c r="D327" t="s">
        <v>195</v>
      </c>
    </row>
    <row r="328" spans="1:4" x14ac:dyDescent="0.3">
      <c r="A328" t="s">
        <v>2376</v>
      </c>
      <c r="B328">
        <v>117415303</v>
      </c>
      <c r="C328" t="s">
        <v>232</v>
      </c>
      <c r="D328" t="s">
        <v>205</v>
      </c>
    </row>
    <row r="329" spans="1:4" x14ac:dyDescent="0.3">
      <c r="A329" t="s">
        <v>2421</v>
      </c>
      <c r="B329">
        <v>120484803</v>
      </c>
      <c r="C329" t="s">
        <v>235</v>
      </c>
      <c r="D329" t="s">
        <v>215</v>
      </c>
    </row>
    <row r="330" spans="1:4" x14ac:dyDescent="0.3">
      <c r="A330" t="s">
        <v>2448</v>
      </c>
      <c r="B330">
        <v>122097502</v>
      </c>
      <c r="C330" t="s">
        <v>237</v>
      </c>
      <c r="D330" t="s">
        <v>218</v>
      </c>
    </row>
    <row r="331" spans="1:4" x14ac:dyDescent="0.3">
      <c r="A331" t="s">
        <v>2124</v>
      </c>
      <c r="B331">
        <v>104375203</v>
      </c>
      <c r="C331" t="s">
        <v>230</v>
      </c>
      <c r="D331" t="s">
        <v>166</v>
      </c>
    </row>
    <row r="332" spans="1:4" x14ac:dyDescent="0.3">
      <c r="A332" t="s">
        <v>2513</v>
      </c>
      <c r="B332">
        <v>127045653</v>
      </c>
      <c r="C332" t="s">
        <v>230</v>
      </c>
      <c r="D332" t="s">
        <v>223</v>
      </c>
    </row>
    <row r="333" spans="1:4" x14ac:dyDescent="0.3">
      <c r="A333" t="s">
        <v>2125</v>
      </c>
      <c r="B333">
        <v>104375302</v>
      </c>
      <c r="C333" t="s">
        <v>230</v>
      </c>
      <c r="D333" t="s">
        <v>166</v>
      </c>
    </row>
    <row r="334" spans="1:4" x14ac:dyDescent="0.3">
      <c r="A334" t="s">
        <v>2449</v>
      </c>
      <c r="B334">
        <v>122097604</v>
      </c>
      <c r="C334" t="s">
        <v>237</v>
      </c>
      <c r="D334" t="s">
        <v>218</v>
      </c>
    </row>
    <row r="335" spans="1:4" x14ac:dyDescent="0.3">
      <c r="A335" t="s">
        <v>2185</v>
      </c>
      <c r="B335">
        <v>107656303</v>
      </c>
      <c r="C335" t="s">
        <v>228</v>
      </c>
      <c r="D335" t="s">
        <v>176</v>
      </c>
    </row>
    <row r="336" spans="1:4" x14ac:dyDescent="0.3">
      <c r="A336" t="s">
        <v>2343</v>
      </c>
      <c r="B336">
        <v>115504003</v>
      </c>
      <c r="C336" t="s">
        <v>234</v>
      </c>
      <c r="D336" t="s">
        <v>198</v>
      </c>
    </row>
    <row r="337" spans="1:4" x14ac:dyDescent="0.3">
      <c r="A337" t="s">
        <v>2463</v>
      </c>
      <c r="B337">
        <v>123465602</v>
      </c>
      <c r="C337" t="s">
        <v>237</v>
      </c>
      <c r="D337" t="s">
        <v>219</v>
      </c>
    </row>
    <row r="338" spans="1:4" x14ac:dyDescent="0.3">
      <c r="A338" t="s">
        <v>2095</v>
      </c>
      <c r="B338">
        <v>103026852</v>
      </c>
      <c r="C338" t="s">
        <v>229</v>
      </c>
      <c r="D338" t="s">
        <v>164</v>
      </c>
    </row>
    <row r="339" spans="1:4" x14ac:dyDescent="0.3">
      <c r="A339" t="s">
        <v>2161</v>
      </c>
      <c r="B339">
        <v>106167504</v>
      </c>
      <c r="C339" t="s">
        <v>230</v>
      </c>
      <c r="D339" t="s">
        <v>171</v>
      </c>
    </row>
    <row r="340" spans="1:4" x14ac:dyDescent="0.3">
      <c r="A340" t="s">
        <v>2153</v>
      </c>
      <c r="B340">
        <v>105258303</v>
      </c>
      <c r="C340" t="s">
        <v>231</v>
      </c>
      <c r="D340" t="s">
        <v>169</v>
      </c>
    </row>
    <row r="341" spans="1:4" x14ac:dyDescent="0.3">
      <c r="A341" t="s">
        <v>2097</v>
      </c>
      <c r="B341">
        <v>103026902</v>
      </c>
      <c r="C341" t="s">
        <v>229</v>
      </c>
      <c r="D341" t="s">
        <v>164</v>
      </c>
    </row>
    <row r="342" spans="1:4" x14ac:dyDescent="0.3">
      <c r="A342" t="s">
        <v>152</v>
      </c>
      <c r="B342">
        <v>123465507</v>
      </c>
      <c r="C342" t="s">
        <v>237</v>
      </c>
      <c r="D342" t="s">
        <v>219</v>
      </c>
    </row>
    <row r="343" spans="1:4" x14ac:dyDescent="0.3">
      <c r="A343" t="s">
        <v>2464</v>
      </c>
      <c r="B343">
        <v>123465702</v>
      </c>
      <c r="C343" t="s">
        <v>237</v>
      </c>
      <c r="D343" t="s">
        <v>219</v>
      </c>
    </row>
    <row r="344" spans="1:4" x14ac:dyDescent="0.3">
      <c r="A344" t="s">
        <v>2399</v>
      </c>
      <c r="B344">
        <v>119356503</v>
      </c>
      <c r="C344" t="s">
        <v>236</v>
      </c>
      <c r="D344" t="s">
        <v>210</v>
      </c>
    </row>
    <row r="345" spans="1:4" x14ac:dyDescent="0.3">
      <c r="A345" t="s">
        <v>2531</v>
      </c>
      <c r="B345">
        <v>129545003</v>
      </c>
      <c r="C345" t="s">
        <v>235</v>
      </c>
      <c r="D345" t="s">
        <v>226</v>
      </c>
    </row>
    <row r="346" spans="1:4" x14ac:dyDescent="0.3">
      <c r="A346" t="s">
        <v>2217</v>
      </c>
      <c r="B346">
        <v>108565503</v>
      </c>
      <c r="C346" t="s">
        <v>233</v>
      </c>
      <c r="D346" t="s">
        <v>180</v>
      </c>
    </row>
    <row r="347" spans="1:4" x14ac:dyDescent="0.3">
      <c r="A347" t="s">
        <v>2422</v>
      </c>
      <c r="B347">
        <v>120484903</v>
      </c>
      <c r="C347" t="s">
        <v>235</v>
      </c>
      <c r="D347" t="s">
        <v>215</v>
      </c>
    </row>
    <row r="348" spans="1:4" x14ac:dyDescent="0.3">
      <c r="A348" t="s">
        <v>2366</v>
      </c>
      <c r="B348">
        <v>117083004</v>
      </c>
      <c r="C348" t="s">
        <v>236</v>
      </c>
      <c r="D348" t="s">
        <v>204</v>
      </c>
    </row>
    <row r="349" spans="1:4" x14ac:dyDescent="0.3">
      <c r="A349" t="s">
        <v>2276</v>
      </c>
      <c r="B349">
        <v>112674403</v>
      </c>
      <c r="C349" t="s">
        <v>234</v>
      </c>
      <c r="D349" t="s">
        <v>192</v>
      </c>
    </row>
    <row r="350" spans="1:4" x14ac:dyDescent="0.3">
      <c r="A350" t="s">
        <v>2193</v>
      </c>
      <c r="B350">
        <v>108056004</v>
      </c>
      <c r="C350" t="s">
        <v>233</v>
      </c>
      <c r="D350" t="s">
        <v>177</v>
      </c>
    </row>
    <row r="351" spans="1:4" x14ac:dyDescent="0.3">
      <c r="A351" t="s">
        <v>2209</v>
      </c>
      <c r="B351">
        <v>108114503</v>
      </c>
      <c r="C351" t="s">
        <v>233</v>
      </c>
      <c r="D351" t="s">
        <v>179</v>
      </c>
    </row>
    <row r="352" spans="1:4" x14ac:dyDescent="0.3">
      <c r="A352" t="s">
        <v>2303</v>
      </c>
      <c r="B352">
        <v>113385003</v>
      </c>
      <c r="C352" t="s">
        <v>234</v>
      </c>
      <c r="D352" t="s">
        <v>194</v>
      </c>
    </row>
    <row r="353" spans="1:4" x14ac:dyDescent="0.3">
      <c r="A353" t="s">
        <v>2435</v>
      </c>
      <c r="B353">
        <v>121394503</v>
      </c>
      <c r="C353" t="s">
        <v>235</v>
      </c>
      <c r="D353" t="s">
        <v>217</v>
      </c>
    </row>
    <row r="354" spans="1:4" x14ac:dyDescent="0.3">
      <c r="A354" t="s">
        <v>2237</v>
      </c>
      <c r="B354">
        <v>109535504</v>
      </c>
      <c r="C354" t="s">
        <v>232</v>
      </c>
      <c r="D354" t="s">
        <v>183</v>
      </c>
    </row>
    <row r="355" spans="1:4" x14ac:dyDescent="0.3">
      <c r="A355" t="s">
        <v>136</v>
      </c>
      <c r="B355">
        <v>117080607</v>
      </c>
      <c r="C355" t="s">
        <v>236</v>
      </c>
      <c r="D355" t="s">
        <v>204</v>
      </c>
    </row>
    <row r="356" spans="1:4" x14ac:dyDescent="0.3">
      <c r="A356" t="s">
        <v>2380</v>
      </c>
      <c r="B356">
        <v>117596003</v>
      </c>
      <c r="C356" t="s">
        <v>232</v>
      </c>
      <c r="D356" t="s">
        <v>207</v>
      </c>
    </row>
    <row r="357" spans="1:4" x14ac:dyDescent="0.3">
      <c r="A357" t="s">
        <v>113</v>
      </c>
      <c r="B357">
        <v>107656407</v>
      </c>
      <c r="C357" t="s">
        <v>228</v>
      </c>
      <c r="D357" t="s">
        <v>176</v>
      </c>
    </row>
    <row r="358" spans="1:4" x14ac:dyDescent="0.3">
      <c r="A358" t="s">
        <v>2346</v>
      </c>
      <c r="B358">
        <v>115674603</v>
      </c>
      <c r="C358" t="s">
        <v>234</v>
      </c>
      <c r="D358" t="s">
        <v>192</v>
      </c>
    </row>
    <row r="359" spans="1:4" x14ac:dyDescent="0.3">
      <c r="A359" t="s">
        <v>2096</v>
      </c>
      <c r="B359">
        <v>103026873</v>
      </c>
      <c r="C359" t="s">
        <v>229</v>
      </c>
      <c r="D359" t="s">
        <v>164</v>
      </c>
    </row>
    <row r="360" spans="1:4" x14ac:dyDescent="0.3">
      <c r="A360" t="s">
        <v>134</v>
      </c>
      <c r="B360">
        <v>116495207</v>
      </c>
      <c r="C360" t="s">
        <v>236</v>
      </c>
      <c r="D360" t="s">
        <v>201</v>
      </c>
    </row>
    <row r="361" spans="1:4" x14ac:dyDescent="0.3">
      <c r="A361" t="s">
        <v>2388</v>
      </c>
      <c r="B361">
        <v>118406003</v>
      </c>
      <c r="C361" t="s">
        <v>236</v>
      </c>
      <c r="D361" t="s">
        <v>208</v>
      </c>
    </row>
    <row r="362" spans="1:4" x14ac:dyDescent="0.3">
      <c r="A362" t="s">
        <v>231</v>
      </c>
      <c r="B362">
        <v>105258503</v>
      </c>
      <c r="C362" t="s">
        <v>231</v>
      </c>
      <c r="D362" t="s">
        <v>169</v>
      </c>
    </row>
    <row r="363" spans="1:4" x14ac:dyDescent="0.3">
      <c r="A363" t="s">
        <v>2436</v>
      </c>
      <c r="B363">
        <v>121394603</v>
      </c>
      <c r="C363" t="s">
        <v>235</v>
      </c>
      <c r="D363" t="s">
        <v>217</v>
      </c>
    </row>
    <row r="364" spans="1:4" x14ac:dyDescent="0.3">
      <c r="A364" t="s">
        <v>2186</v>
      </c>
      <c r="B364">
        <v>107656502</v>
      </c>
      <c r="C364" t="s">
        <v>228</v>
      </c>
      <c r="D364" t="s">
        <v>176</v>
      </c>
    </row>
    <row r="365" spans="1:4" x14ac:dyDescent="0.3">
      <c r="A365" t="s">
        <v>2481</v>
      </c>
      <c r="B365">
        <v>124156503</v>
      </c>
      <c r="C365" t="s">
        <v>238</v>
      </c>
      <c r="D365" t="s">
        <v>220</v>
      </c>
    </row>
    <row r="366" spans="1:4" x14ac:dyDescent="0.3">
      <c r="A366" t="s">
        <v>2170</v>
      </c>
      <c r="B366">
        <v>106616203</v>
      </c>
      <c r="C366" t="s">
        <v>231</v>
      </c>
      <c r="D366" t="s">
        <v>175</v>
      </c>
    </row>
    <row r="367" spans="1:4" x14ac:dyDescent="0.3">
      <c r="A367" t="s">
        <v>2400</v>
      </c>
      <c r="B367">
        <v>119356603</v>
      </c>
      <c r="C367" t="s">
        <v>236</v>
      </c>
      <c r="D367" t="s">
        <v>210</v>
      </c>
    </row>
    <row r="368" spans="1:4" x14ac:dyDescent="0.3">
      <c r="A368" t="s">
        <v>2316</v>
      </c>
      <c r="B368">
        <v>114066503</v>
      </c>
      <c r="C368" t="s">
        <v>235</v>
      </c>
      <c r="D368" t="s">
        <v>195</v>
      </c>
    </row>
    <row r="369" spans="1:4" x14ac:dyDescent="0.3">
      <c r="A369" t="s">
        <v>2238</v>
      </c>
      <c r="B369">
        <v>109537504</v>
      </c>
      <c r="C369" t="s">
        <v>232</v>
      </c>
      <c r="D369" t="s">
        <v>183</v>
      </c>
    </row>
    <row r="370" spans="1:4" x14ac:dyDescent="0.3">
      <c r="A370" t="s">
        <v>2231</v>
      </c>
      <c r="B370">
        <v>109426003</v>
      </c>
      <c r="C370" t="s">
        <v>232</v>
      </c>
      <c r="D370" t="s">
        <v>2037</v>
      </c>
    </row>
    <row r="371" spans="1:4" x14ac:dyDescent="0.3">
      <c r="A371" t="s">
        <v>2482</v>
      </c>
      <c r="B371">
        <v>124156603</v>
      </c>
      <c r="C371" t="s">
        <v>238</v>
      </c>
      <c r="D371" t="s">
        <v>220</v>
      </c>
    </row>
    <row r="372" spans="1:4" x14ac:dyDescent="0.3">
      <c r="A372" t="s">
        <v>2483</v>
      </c>
      <c r="B372">
        <v>124156703</v>
      </c>
      <c r="C372" t="s">
        <v>238</v>
      </c>
      <c r="D372" t="s">
        <v>220</v>
      </c>
    </row>
    <row r="373" spans="1:4" x14ac:dyDescent="0.3">
      <c r="A373" t="s">
        <v>2450</v>
      </c>
      <c r="B373">
        <v>122098003</v>
      </c>
      <c r="C373" t="s">
        <v>237</v>
      </c>
      <c r="D373" t="s">
        <v>218</v>
      </c>
    </row>
    <row r="374" spans="1:4" x14ac:dyDescent="0.3">
      <c r="A374" t="s">
        <v>2429</v>
      </c>
      <c r="B374">
        <v>121136503</v>
      </c>
      <c r="C374" t="s">
        <v>235</v>
      </c>
      <c r="D374" t="s">
        <v>216</v>
      </c>
    </row>
    <row r="375" spans="1:4" x14ac:dyDescent="0.3">
      <c r="A375" t="s">
        <v>2304</v>
      </c>
      <c r="B375">
        <v>113385303</v>
      </c>
      <c r="C375" t="s">
        <v>234</v>
      </c>
      <c r="D375" t="s">
        <v>194</v>
      </c>
    </row>
    <row r="376" spans="1:4" x14ac:dyDescent="0.3">
      <c r="A376" t="s">
        <v>2430</v>
      </c>
      <c r="B376">
        <v>121136603</v>
      </c>
      <c r="C376" t="s">
        <v>235</v>
      </c>
      <c r="D376" t="s">
        <v>216</v>
      </c>
    </row>
    <row r="377" spans="1:4" x14ac:dyDescent="0.3">
      <c r="A377" t="s">
        <v>2437</v>
      </c>
      <c r="B377">
        <v>121395103</v>
      </c>
      <c r="C377" t="s">
        <v>235</v>
      </c>
      <c r="D377" t="s">
        <v>217</v>
      </c>
    </row>
    <row r="378" spans="1:4" x14ac:dyDescent="0.3">
      <c r="A378" t="s">
        <v>100</v>
      </c>
      <c r="B378">
        <v>103027307</v>
      </c>
      <c r="C378" t="s">
        <v>229</v>
      </c>
      <c r="D378" t="s">
        <v>164</v>
      </c>
    </row>
    <row r="379" spans="1:4" x14ac:dyDescent="0.3">
      <c r="A379" t="s">
        <v>2423</v>
      </c>
      <c r="B379">
        <v>120485603</v>
      </c>
      <c r="C379" t="s">
        <v>235</v>
      </c>
      <c r="D379" t="s">
        <v>215</v>
      </c>
    </row>
    <row r="380" spans="1:4" x14ac:dyDescent="0.3">
      <c r="A380" t="s">
        <v>2210</v>
      </c>
      <c r="B380">
        <v>108116003</v>
      </c>
      <c r="C380" t="s">
        <v>233</v>
      </c>
      <c r="D380" t="s">
        <v>179</v>
      </c>
    </row>
    <row r="381" spans="1:4" x14ac:dyDescent="0.3">
      <c r="A381" t="s">
        <v>2098</v>
      </c>
      <c r="B381">
        <v>103027352</v>
      </c>
      <c r="C381" t="s">
        <v>229</v>
      </c>
      <c r="D381" t="s">
        <v>164</v>
      </c>
    </row>
    <row r="382" spans="1:4" x14ac:dyDescent="0.3">
      <c r="A382" t="s">
        <v>2296</v>
      </c>
      <c r="B382">
        <v>113365203</v>
      </c>
      <c r="C382" t="s">
        <v>234</v>
      </c>
      <c r="D382" t="s">
        <v>193</v>
      </c>
    </row>
    <row r="383" spans="1:4" x14ac:dyDescent="0.3">
      <c r="A383" t="s">
        <v>2187</v>
      </c>
      <c r="B383">
        <v>107657103</v>
      </c>
      <c r="C383" t="s">
        <v>228</v>
      </c>
      <c r="D383" t="s">
        <v>176</v>
      </c>
    </row>
    <row r="384" spans="1:4" x14ac:dyDescent="0.3">
      <c r="A384" t="s">
        <v>2143</v>
      </c>
      <c r="B384">
        <v>105204703</v>
      </c>
      <c r="C384" t="s">
        <v>231</v>
      </c>
      <c r="D384" t="s">
        <v>168</v>
      </c>
    </row>
    <row r="385" spans="1:4" x14ac:dyDescent="0.3">
      <c r="A385" t="s">
        <v>2494</v>
      </c>
      <c r="B385">
        <v>125236903</v>
      </c>
      <c r="C385" t="s">
        <v>238</v>
      </c>
      <c r="D385" t="s">
        <v>221</v>
      </c>
    </row>
    <row r="386" spans="1:4" x14ac:dyDescent="0.3">
      <c r="A386" t="s">
        <v>2451</v>
      </c>
      <c r="B386">
        <v>122098103</v>
      </c>
      <c r="C386" t="s">
        <v>237</v>
      </c>
      <c r="D386" t="s">
        <v>218</v>
      </c>
    </row>
    <row r="387" spans="1:4" x14ac:dyDescent="0.3">
      <c r="A387" t="s">
        <v>2525</v>
      </c>
      <c r="B387">
        <v>128326303</v>
      </c>
      <c r="C387" t="s">
        <v>233</v>
      </c>
      <c r="D387" t="s">
        <v>225</v>
      </c>
    </row>
    <row r="388" spans="1:4" x14ac:dyDescent="0.3">
      <c r="A388" t="s">
        <v>2241</v>
      </c>
      <c r="B388">
        <v>110147003</v>
      </c>
      <c r="C388" t="s">
        <v>232</v>
      </c>
      <c r="D388" t="s">
        <v>184</v>
      </c>
    </row>
    <row r="389" spans="1:4" x14ac:dyDescent="0.3">
      <c r="A389" t="s">
        <v>2452</v>
      </c>
      <c r="B389">
        <v>122098202</v>
      </c>
      <c r="C389" t="s">
        <v>237</v>
      </c>
      <c r="D389" t="s">
        <v>218</v>
      </c>
    </row>
    <row r="390" spans="1:4" x14ac:dyDescent="0.3">
      <c r="A390" t="s">
        <v>2297</v>
      </c>
      <c r="B390">
        <v>113365303</v>
      </c>
      <c r="C390" t="s">
        <v>234</v>
      </c>
      <c r="D390" t="s">
        <v>193</v>
      </c>
    </row>
    <row r="391" spans="1:4" x14ac:dyDescent="0.3">
      <c r="A391" t="s">
        <v>2465</v>
      </c>
      <c r="B391">
        <v>123466103</v>
      </c>
      <c r="C391" t="s">
        <v>237</v>
      </c>
      <c r="D391" t="s">
        <v>219</v>
      </c>
    </row>
    <row r="392" spans="1:4" x14ac:dyDescent="0.3">
      <c r="A392" t="s">
        <v>2069</v>
      </c>
      <c r="B392">
        <v>101636503</v>
      </c>
      <c r="C392" t="s">
        <v>228</v>
      </c>
      <c r="D392" t="s">
        <v>163</v>
      </c>
    </row>
    <row r="393" spans="1:4" x14ac:dyDescent="0.3">
      <c r="A393" t="s">
        <v>156</v>
      </c>
      <c r="B393">
        <v>126514007</v>
      </c>
      <c r="C393" t="s">
        <v>238</v>
      </c>
      <c r="D393" t="s">
        <v>222</v>
      </c>
    </row>
    <row r="394" spans="1:4" x14ac:dyDescent="0.3">
      <c r="A394" t="s">
        <v>2503</v>
      </c>
      <c r="B394">
        <v>126515001</v>
      </c>
      <c r="C394" t="s">
        <v>238</v>
      </c>
      <c r="D394" t="s">
        <v>222</v>
      </c>
    </row>
    <row r="395" spans="1:4" x14ac:dyDescent="0.3">
      <c r="A395" t="s">
        <v>2248</v>
      </c>
      <c r="B395">
        <v>110177003</v>
      </c>
      <c r="C395" t="s">
        <v>232</v>
      </c>
      <c r="D395" t="s">
        <v>172</v>
      </c>
    </row>
    <row r="396" spans="1:4" x14ac:dyDescent="0.3">
      <c r="A396" t="s">
        <v>2484</v>
      </c>
      <c r="B396">
        <v>124157203</v>
      </c>
      <c r="C396" t="s">
        <v>238</v>
      </c>
      <c r="D396" t="s">
        <v>220</v>
      </c>
    </row>
    <row r="397" spans="1:4" x14ac:dyDescent="0.3">
      <c r="A397" t="s">
        <v>2532</v>
      </c>
      <c r="B397">
        <v>129546003</v>
      </c>
      <c r="C397" t="s">
        <v>235</v>
      </c>
      <c r="D397" t="s">
        <v>226</v>
      </c>
    </row>
    <row r="398" spans="1:4" x14ac:dyDescent="0.3">
      <c r="A398" t="s">
        <v>2075</v>
      </c>
      <c r="B398">
        <v>103021003</v>
      </c>
      <c r="C398" t="s">
        <v>229</v>
      </c>
      <c r="D398" t="s">
        <v>164</v>
      </c>
    </row>
    <row r="399" spans="1:4" x14ac:dyDescent="0.3">
      <c r="A399" s="64" t="s">
        <v>2726</v>
      </c>
      <c r="B399">
        <v>102025007</v>
      </c>
    </row>
    <row r="400" spans="1:4" x14ac:dyDescent="0.3">
      <c r="A400" t="s">
        <v>2072</v>
      </c>
      <c r="B400">
        <v>102027451</v>
      </c>
      <c r="C400" t="s">
        <v>229</v>
      </c>
      <c r="D400" t="s">
        <v>164</v>
      </c>
    </row>
    <row r="401" spans="1:4" x14ac:dyDescent="0.3">
      <c r="A401" t="s">
        <v>2389</v>
      </c>
      <c r="B401">
        <v>118406602</v>
      </c>
      <c r="C401" t="s">
        <v>236</v>
      </c>
      <c r="D401" t="s">
        <v>208</v>
      </c>
    </row>
    <row r="402" spans="1:4" x14ac:dyDescent="0.3">
      <c r="A402" t="s">
        <v>2415</v>
      </c>
      <c r="B402">
        <v>120455203</v>
      </c>
      <c r="C402" t="s">
        <v>236</v>
      </c>
      <c r="D402" t="s">
        <v>214</v>
      </c>
    </row>
    <row r="403" spans="1:4" x14ac:dyDescent="0.3">
      <c r="A403" t="s">
        <v>2099</v>
      </c>
      <c r="B403">
        <v>103027503</v>
      </c>
      <c r="C403" t="s">
        <v>229</v>
      </c>
      <c r="D403" t="s">
        <v>164</v>
      </c>
    </row>
    <row r="404" spans="1:4" x14ac:dyDescent="0.3">
      <c r="A404" t="s">
        <v>2416</v>
      </c>
      <c r="B404">
        <v>120455403</v>
      </c>
      <c r="C404" t="s">
        <v>236</v>
      </c>
      <c r="D404" t="s">
        <v>214</v>
      </c>
    </row>
    <row r="405" spans="1:4" x14ac:dyDescent="0.3">
      <c r="A405" t="s">
        <v>2232</v>
      </c>
      <c r="B405">
        <v>109426303</v>
      </c>
      <c r="C405" t="s">
        <v>232</v>
      </c>
      <c r="D405" t="s">
        <v>2037</v>
      </c>
    </row>
    <row r="406" spans="1:4" x14ac:dyDescent="0.3">
      <c r="A406" t="s">
        <v>2211</v>
      </c>
      <c r="B406">
        <v>108116303</v>
      </c>
      <c r="C406" t="s">
        <v>233</v>
      </c>
      <c r="D406" t="s">
        <v>179</v>
      </c>
    </row>
    <row r="407" spans="1:4" x14ac:dyDescent="0.3">
      <c r="A407" t="s">
        <v>2466</v>
      </c>
      <c r="B407">
        <v>123466303</v>
      </c>
      <c r="C407" t="s">
        <v>237</v>
      </c>
      <c r="D407" t="s">
        <v>219</v>
      </c>
    </row>
    <row r="408" spans="1:4" x14ac:dyDescent="0.3">
      <c r="A408" t="s">
        <v>2467</v>
      </c>
      <c r="B408">
        <v>123466403</v>
      </c>
      <c r="C408" t="s">
        <v>237</v>
      </c>
      <c r="D408" t="s">
        <v>219</v>
      </c>
    </row>
    <row r="409" spans="1:4" x14ac:dyDescent="0.3">
      <c r="A409" t="s">
        <v>2533</v>
      </c>
      <c r="B409">
        <v>129546103</v>
      </c>
      <c r="C409" t="s">
        <v>235</v>
      </c>
      <c r="D409" t="s">
        <v>226</v>
      </c>
    </row>
    <row r="410" spans="1:4" x14ac:dyDescent="0.3">
      <c r="A410" t="s">
        <v>2167</v>
      </c>
      <c r="B410">
        <v>106338003</v>
      </c>
      <c r="C410" t="s">
        <v>233</v>
      </c>
      <c r="D410" t="s">
        <v>174</v>
      </c>
    </row>
    <row r="411" spans="1:4" x14ac:dyDescent="0.3">
      <c r="A411" t="s">
        <v>2526</v>
      </c>
      <c r="B411">
        <v>128327303</v>
      </c>
      <c r="C411" t="s">
        <v>233</v>
      </c>
      <c r="D411" t="s">
        <v>225</v>
      </c>
    </row>
    <row r="412" spans="1:4" x14ac:dyDescent="0.3">
      <c r="A412" t="s">
        <v>2100</v>
      </c>
      <c r="B412">
        <v>103027753</v>
      </c>
      <c r="C412" t="s">
        <v>229</v>
      </c>
      <c r="D412" t="s">
        <v>164</v>
      </c>
    </row>
    <row r="413" spans="1:4" x14ac:dyDescent="0.3">
      <c r="A413" t="s">
        <v>2453</v>
      </c>
      <c r="B413">
        <v>122098403</v>
      </c>
      <c r="C413" t="s">
        <v>237</v>
      </c>
      <c r="D413" t="s">
        <v>218</v>
      </c>
    </row>
    <row r="414" spans="1:4" x14ac:dyDescent="0.3">
      <c r="A414" t="s">
        <v>2495</v>
      </c>
      <c r="B414">
        <v>125237603</v>
      </c>
      <c r="C414" t="s">
        <v>238</v>
      </c>
      <c r="D414" t="s">
        <v>221</v>
      </c>
    </row>
    <row r="415" spans="1:4" x14ac:dyDescent="0.3">
      <c r="A415" t="s">
        <v>2317</v>
      </c>
      <c r="B415">
        <v>114067002</v>
      </c>
      <c r="C415" t="s">
        <v>235</v>
      </c>
      <c r="D415" t="s">
        <v>195</v>
      </c>
    </row>
    <row r="416" spans="1:4" x14ac:dyDescent="0.3">
      <c r="A416" t="s">
        <v>130</v>
      </c>
      <c r="B416">
        <v>114067107</v>
      </c>
      <c r="C416" t="s">
        <v>235</v>
      </c>
      <c r="D416" t="s">
        <v>195</v>
      </c>
    </row>
    <row r="417" spans="1:4" x14ac:dyDescent="0.3">
      <c r="A417" t="s">
        <v>2277</v>
      </c>
      <c r="B417">
        <v>112675503</v>
      </c>
      <c r="C417" t="s">
        <v>234</v>
      </c>
      <c r="D417" t="s">
        <v>192</v>
      </c>
    </row>
    <row r="418" spans="1:4" x14ac:dyDescent="0.3">
      <c r="A418" t="s">
        <v>2162</v>
      </c>
      <c r="B418">
        <v>106168003</v>
      </c>
      <c r="C418" t="s">
        <v>230</v>
      </c>
      <c r="D418" t="s">
        <v>171</v>
      </c>
    </row>
    <row r="419" spans="1:4" x14ac:dyDescent="0.3">
      <c r="A419" t="s">
        <v>2137</v>
      </c>
      <c r="B419">
        <v>104435303</v>
      </c>
      <c r="C419" t="s">
        <v>230</v>
      </c>
      <c r="D419" t="s">
        <v>167</v>
      </c>
    </row>
    <row r="420" spans="1:4" x14ac:dyDescent="0.3">
      <c r="A420" t="s">
        <v>2212</v>
      </c>
      <c r="B420">
        <v>108116503</v>
      </c>
      <c r="C420" t="s">
        <v>233</v>
      </c>
      <c r="D420" t="s">
        <v>179</v>
      </c>
    </row>
    <row r="421" spans="1:4" x14ac:dyDescent="0.3">
      <c r="A421" t="s">
        <v>2227</v>
      </c>
      <c r="B421">
        <v>109246003</v>
      </c>
      <c r="C421" t="s">
        <v>232</v>
      </c>
      <c r="D421" t="s">
        <v>182</v>
      </c>
    </row>
    <row r="422" spans="1:4" x14ac:dyDescent="0.3">
      <c r="A422" t="s">
        <v>2496</v>
      </c>
      <c r="B422">
        <v>125237702</v>
      </c>
      <c r="C422" t="s">
        <v>238</v>
      </c>
      <c r="D422" t="s">
        <v>221</v>
      </c>
    </row>
    <row r="423" spans="1:4" x14ac:dyDescent="0.3">
      <c r="A423" t="s">
        <v>2070</v>
      </c>
      <c r="B423">
        <v>101637002</v>
      </c>
      <c r="C423" t="s">
        <v>228</v>
      </c>
      <c r="D423" t="s">
        <v>163</v>
      </c>
    </row>
    <row r="424" spans="1:4" x14ac:dyDescent="0.3">
      <c r="A424" t="s">
        <v>2401</v>
      </c>
      <c r="B424">
        <v>119357003</v>
      </c>
      <c r="C424" t="s">
        <v>236</v>
      </c>
      <c r="D424" t="s">
        <v>210</v>
      </c>
    </row>
    <row r="425" spans="1:4" x14ac:dyDescent="0.3">
      <c r="A425" t="s">
        <v>2514</v>
      </c>
      <c r="B425">
        <v>127045853</v>
      </c>
      <c r="C425" t="s">
        <v>230</v>
      </c>
      <c r="D425" t="s">
        <v>223</v>
      </c>
    </row>
    <row r="426" spans="1:4" x14ac:dyDescent="0.3">
      <c r="A426" t="s">
        <v>2101</v>
      </c>
      <c r="B426">
        <v>103028203</v>
      </c>
      <c r="C426" t="s">
        <v>229</v>
      </c>
      <c r="D426" t="s">
        <v>164</v>
      </c>
    </row>
    <row r="427" spans="1:4" x14ac:dyDescent="0.3">
      <c r="A427" t="s">
        <v>2515</v>
      </c>
      <c r="B427">
        <v>127046903</v>
      </c>
      <c r="C427" t="s">
        <v>230</v>
      </c>
      <c r="D427" t="s">
        <v>223</v>
      </c>
    </row>
    <row r="428" spans="1:4" x14ac:dyDescent="0.3">
      <c r="A428" t="s">
        <v>2218</v>
      </c>
      <c r="B428">
        <v>108566303</v>
      </c>
      <c r="C428" t="s">
        <v>233</v>
      </c>
      <c r="D428" t="s">
        <v>180</v>
      </c>
    </row>
    <row r="429" spans="1:4" x14ac:dyDescent="0.3">
      <c r="A429" t="s">
        <v>2497</v>
      </c>
      <c r="B429">
        <v>125237903</v>
      </c>
      <c r="C429" t="s">
        <v>238</v>
      </c>
      <c r="D429" t="s">
        <v>221</v>
      </c>
    </row>
    <row r="430" spans="1:4" x14ac:dyDescent="0.3">
      <c r="A430" t="s">
        <v>2534</v>
      </c>
      <c r="B430">
        <v>129546803</v>
      </c>
      <c r="C430" t="s">
        <v>235</v>
      </c>
      <c r="D430" t="s">
        <v>226</v>
      </c>
    </row>
    <row r="431" spans="1:4" x14ac:dyDescent="0.3">
      <c r="A431" t="s">
        <v>2438</v>
      </c>
      <c r="B431">
        <v>121395603</v>
      </c>
      <c r="C431" t="s">
        <v>235</v>
      </c>
      <c r="D431" t="s">
        <v>217</v>
      </c>
    </row>
    <row r="432" spans="1:4" x14ac:dyDescent="0.3">
      <c r="A432" t="s">
        <v>2219</v>
      </c>
      <c r="B432">
        <v>108567004</v>
      </c>
      <c r="C432" t="s">
        <v>233</v>
      </c>
      <c r="D432" t="s">
        <v>180</v>
      </c>
    </row>
    <row r="433" spans="1:4" x14ac:dyDescent="0.3">
      <c r="A433" t="s">
        <v>2424</v>
      </c>
      <c r="B433">
        <v>120486003</v>
      </c>
      <c r="C433" t="s">
        <v>235</v>
      </c>
      <c r="D433" t="s">
        <v>215</v>
      </c>
    </row>
    <row r="434" spans="1:4" x14ac:dyDescent="0.3">
      <c r="A434" t="s">
        <v>2367</v>
      </c>
      <c r="B434">
        <v>117086003</v>
      </c>
      <c r="C434" t="s">
        <v>236</v>
      </c>
      <c r="D434" t="s">
        <v>204</v>
      </c>
    </row>
    <row r="435" spans="1:4" x14ac:dyDescent="0.3">
      <c r="A435" t="s">
        <v>2536</v>
      </c>
      <c r="B435">
        <v>129547303</v>
      </c>
      <c r="C435" t="s">
        <v>235</v>
      </c>
      <c r="D435" t="s">
        <v>226</v>
      </c>
    </row>
    <row r="436" spans="1:4" x14ac:dyDescent="0.3">
      <c r="A436" t="s">
        <v>160</v>
      </c>
      <c r="B436">
        <v>129546907</v>
      </c>
      <c r="C436" t="s">
        <v>235</v>
      </c>
      <c r="D436" t="s">
        <v>226</v>
      </c>
    </row>
    <row r="437" spans="1:4" x14ac:dyDescent="0.3">
      <c r="A437" t="s">
        <v>2318</v>
      </c>
      <c r="B437">
        <v>114067503</v>
      </c>
      <c r="C437" t="s">
        <v>235</v>
      </c>
      <c r="D437" t="s">
        <v>195</v>
      </c>
    </row>
    <row r="438" spans="1:4" x14ac:dyDescent="0.3">
      <c r="A438" t="s">
        <v>2402</v>
      </c>
      <c r="B438">
        <v>119357402</v>
      </c>
      <c r="C438" t="s">
        <v>236</v>
      </c>
      <c r="D438" t="s">
        <v>210</v>
      </c>
    </row>
    <row r="439" spans="1:4" x14ac:dyDescent="0.3">
      <c r="A439" t="s">
        <v>2361</v>
      </c>
      <c r="B439">
        <v>116557103</v>
      </c>
      <c r="C439" t="s">
        <v>232</v>
      </c>
      <c r="D439" t="s">
        <v>202</v>
      </c>
    </row>
    <row r="440" spans="1:4" x14ac:dyDescent="0.3">
      <c r="A440" t="s">
        <v>119</v>
      </c>
      <c r="B440">
        <v>109420107</v>
      </c>
      <c r="C440" t="s">
        <v>232</v>
      </c>
      <c r="D440" t="s">
        <v>2037</v>
      </c>
    </row>
    <row r="441" spans="1:4" x14ac:dyDescent="0.3">
      <c r="A441" t="s">
        <v>2120</v>
      </c>
      <c r="B441">
        <v>104107903</v>
      </c>
      <c r="C441" t="s">
        <v>230</v>
      </c>
      <c r="D441" t="s">
        <v>165</v>
      </c>
    </row>
    <row r="442" spans="1:4" x14ac:dyDescent="0.3">
      <c r="A442" t="s">
        <v>2220</v>
      </c>
      <c r="B442">
        <v>108567204</v>
      </c>
      <c r="C442" t="s">
        <v>233</v>
      </c>
      <c r="D442" t="s">
        <v>180</v>
      </c>
    </row>
    <row r="443" spans="1:4" x14ac:dyDescent="0.3">
      <c r="A443" t="s">
        <v>2102</v>
      </c>
      <c r="B443">
        <v>103028302</v>
      </c>
      <c r="C443" t="s">
        <v>229</v>
      </c>
      <c r="D443" t="s">
        <v>164</v>
      </c>
    </row>
    <row r="444" spans="1:4" x14ac:dyDescent="0.3">
      <c r="A444" t="s">
        <v>2357</v>
      </c>
      <c r="B444">
        <v>116496503</v>
      </c>
      <c r="C444" t="s">
        <v>236</v>
      </c>
      <c r="D444" t="s">
        <v>201</v>
      </c>
    </row>
    <row r="445" spans="1:4" x14ac:dyDescent="0.3">
      <c r="A445" t="s">
        <v>2221</v>
      </c>
      <c r="B445">
        <v>108567404</v>
      </c>
      <c r="C445" t="s">
        <v>233</v>
      </c>
      <c r="D445" t="s">
        <v>180</v>
      </c>
    </row>
    <row r="446" spans="1:4" x14ac:dyDescent="0.3">
      <c r="A446" t="s">
        <v>2138</v>
      </c>
      <c r="B446">
        <v>104435603</v>
      </c>
      <c r="C446" t="s">
        <v>230</v>
      </c>
      <c r="D446" t="s">
        <v>167</v>
      </c>
    </row>
    <row r="447" spans="1:4" x14ac:dyDescent="0.3">
      <c r="A447" t="s">
        <v>2139</v>
      </c>
      <c r="B447">
        <v>104435703</v>
      </c>
      <c r="C447" t="s">
        <v>230</v>
      </c>
      <c r="D447" t="s">
        <v>167</v>
      </c>
    </row>
    <row r="448" spans="1:4" x14ac:dyDescent="0.3">
      <c r="A448" t="s">
        <v>2535</v>
      </c>
      <c r="B448">
        <v>129547203</v>
      </c>
      <c r="C448" t="s">
        <v>235</v>
      </c>
      <c r="D448" t="s">
        <v>226</v>
      </c>
    </row>
    <row r="449" spans="1:4" x14ac:dyDescent="0.3">
      <c r="A449" t="s">
        <v>2126</v>
      </c>
      <c r="B449">
        <v>104376203</v>
      </c>
      <c r="C449" t="s">
        <v>230</v>
      </c>
      <c r="D449" t="s">
        <v>166</v>
      </c>
    </row>
    <row r="450" spans="1:4" x14ac:dyDescent="0.3">
      <c r="A450" t="s">
        <v>2358</v>
      </c>
      <c r="B450">
        <v>116496603</v>
      </c>
      <c r="C450" t="s">
        <v>236</v>
      </c>
      <c r="D450" t="s">
        <v>201</v>
      </c>
    </row>
    <row r="451" spans="1:4" x14ac:dyDescent="0.3">
      <c r="A451" t="s">
        <v>2329</v>
      </c>
      <c r="B451">
        <v>115218003</v>
      </c>
      <c r="C451" t="s">
        <v>234</v>
      </c>
      <c r="D451" t="s">
        <v>196</v>
      </c>
    </row>
    <row r="452" spans="1:4" x14ac:dyDescent="0.3">
      <c r="A452" t="s">
        <v>2118</v>
      </c>
      <c r="B452">
        <v>104107503</v>
      </c>
      <c r="C452" t="s">
        <v>230</v>
      </c>
      <c r="D452" t="s">
        <v>165</v>
      </c>
    </row>
    <row r="453" spans="1:4" x14ac:dyDescent="0.3">
      <c r="A453" t="s">
        <v>2233</v>
      </c>
      <c r="B453">
        <v>109427503</v>
      </c>
      <c r="C453" t="s">
        <v>232</v>
      </c>
      <c r="D453" t="s">
        <v>2037</v>
      </c>
    </row>
    <row r="454" spans="1:4" x14ac:dyDescent="0.3">
      <c r="A454" t="s">
        <v>2298</v>
      </c>
      <c r="B454">
        <v>113367003</v>
      </c>
      <c r="C454" t="s">
        <v>234</v>
      </c>
      <c r="D454" t="s">
        <v>193</v>
      </c>
    </row>
    <row r="455" spans="1:4" x14ac:dyDescent="0.3">
      <c r="A455" t="s">
        <v>2222</v>
      </c>
      <c r="B455">
        <v>108567703</v>
      </c>
      <c r="C455" t="s">
        <v>233</v>
      </c>
      <c r="D455" t="s">
        <v>180</v>
      </c>
    </row>
    <row r="456" spans="1:4" x14ac:dyDescent="0.3">
      <c r="A456" t="s">
        <v>118</v>
      </c>
      <c r="B456">
        <v>108567807</v>
      </c>
      <c r="C456" t="s">
        <v>233</v>
      </c>
      <c r="D456" t="s">
        <v>180</v>
      </c>
    </row>
    <row r="457" spans="1:4" x14ac:dyDescent="0.3">
      <c r="A457" t="s">
        <v>2468</v>
      </c>
      <c r="B457">
        <v>123467103</v>
      </c>
      <c r="C457" t="s">
        <v>237</v>
      </c>
      <c r="D457" t="s">
        <v>219</v>
      </c>
    </row>
    <row r="458" spans="1:4" x14ac:dyDescent="0.3">
      <c r="A458" t="s">
        <v>2103</v>
      </c>
      <c r="B458">
        <v>103028653</v>
      </c>
      <c r="C458" t="s">
        <v>229</v>
      </c>
      <c r="D458" t="s">
        <v>164</v>
      </c>
    </row>
    <row r="459" spans="1:4" x14ac:dyDescent="0.3">
      <c r="A459" t="s">
        <v>2119</v>
      </c>
      <c r="B459">
        <v>104107803</v>
      </c>
      <c r="C459" t="s">
        <v>230</v>
      </c>
      <c r="D459" t="s">
        <v>165</v>
      </c>
    </row>
    <row r="460" spans="1:4" x14ac:dyDescent="0.3">
      <c r="A460" t="s">
        <v>2278</v>
      </c>
      <c r="B460">
        <v>112676203</v>
      </c>
      <c r="C460" t="s">
        <v>234</v>
      </c>
      <c r="D460" t="s">
        <v>192</v>
      </c>
    </row>
    <row r="461" spans="1:4" x14ac:dyDescent="0.3">
      <c r="A461" t="s">
        <v>2104</v>
      </c>
      <c r="B461">
        <v>103028703</v>
      </c>
      <c r="C461" t="s">
        <v>229</v>
      </c>
      <c r="D461" t="s">
        <v>164</v>
      </c>
    </row>
    <row r="462" spans="1:4" x14ac:dyDescent="0.3">
      <c r="A462" t="s">
        <v>2330</v>
      </c>
      <c r="B462">
        <v>115218303</v>
      </c>
      <c r="C462" t="s">
        <v>234</v>
      </c>
      <c r="D462" t="s">
        <v>196</v>
      </c>
    </row>
    <row r="463" spans="1:4" x14ac:dyDescent="0.3">
      <c r="A463" t="s">
        <v>2105</v>
      </c>
      <c r="B463">
        <v>103028753</v>
      </c>
      <c r="C463" t="s">
        <v>229</v>
      </c>
      <c r="D463" t="s">
        <v>164</v>
      </c>
    </row>
    <row r="464" spans="1:4" x14ac:dyDescent="0.3">
      <c r="A464" t="s">
        <v>2516</v>
      </c>
      <c r="B464">
        <v>127047404</v>
      </c>
      <c r="C464" t="s">
        <v>230</v>
      </c>
      <c r="D464" t="s">
        <v>223</v>
      </c>
    </row>
    <row r="465" spans="1:4" x14ac:dyDescent="0.3">
      <c r="A465" t="s">
        <v>2279</v>
      </c>
      <c r="B465">
        <v>112676403</v>
      </c>
      <c r="C465" t="s">
        <v>234</v>
      </c>
      <c r="D465" t="s">
        <v>192</v>
      </c>
    </row>
    <row r="466" spans="1:4" x14ac:dyDescent="0.3">
      <c r="A466" t="s">
        <v>2377</v>
      </c>
      <c r="B466">
        <v>117416103</v>
      </c>
      <c r="C466" t="s">
        <v>232</v>
      </c>
      <c r="D466" t="s">
        <v>205</v>
      </c>
    </row>
    <row r="467" spans="1:4" x14ac:dyDescent="0.3">
      <c r="A467" t="s">
        <v>2498</v>
      </c>
      <c r="B467">
        <v>125238402</v>
      </c>
      <c r="C467" t="s">
        <v>238</v>
      </c>
      <c r="D467" t="s">
        <v>221</v>
      </c>
    </row>
    <row r="468" spans="1:4" x14ac:dyDescent="0.3">
      <c r="A468" t="s">
        <v>2057</v>
      </c>
      <c r="B468">
        <v>101306503</v>
      </c>
      <c r="C468" t="s">
        <v>228</v>
      </c>
      <c r="D468" t="s">
        <v>162</v>
      </c>
    </row>
    <row r="469" spans="1:4" x14ac:dyDescent="0.3">
      <c r="A469" t="s">
        <v>2352</v>
      </c>
      <c r="B469">
        <v>116197503</v>
      </c>
      <c r="C469" t="s">
        <v>236</v>
      </c>
      <c r="D469" t="s">
        <v>199</v>
      </c>
    </row>
    <row r="470" spans="1:4" x14ac:dyDescent="0.3">
      <c r="A470" t="s">
        <v>2253</v>
      </c>
      <c r="B470">
        <v>111297504</v>
      </c>
      <c r="C470" t="s">
        <v>234</v>
      </c>
      <c r="D470" t="s">
        <v>186</v>
      </c>
    </row>
    <row r="471" spans="1:4" x14ac:dyDescent="0.3">
      <c r="A471" t="s">
        <v>2257</v>
      </c>
      <c r="B471">
        <v>111317503</v>
      </c>
      <c r="C471" t="s">
        <v>232</v>
      </c>
      <c r="D471" t="s">
        <v>187</v>
      </c>
    </row>
    <row r="472" spans="1:4" x14ac:dyDescent="0.3">
      <c r="A472" t="s">
        <v>2439</v>
      </c>
      <c r="B472">
        <v>121395703</v>
      </c>
      <c r="C472" t="s">
        <v>235</v>
      </c>
      <c r="D472" t="s">
        <v>217</v>
      </c>
    </row>
    <row r="473" spans="1:4" x14ac:dyDescent="0.3">
      <c r="A473" t="s">
        <v>2381</v>
      </c>
      <c r="B473">
        <v>117597003</v>
      </c>
      <c r="C473" t="s">
        <v>232</v>
      </c>
      <c r="D473" t="s">
        <v>207</v>
      </c>
    </row>
    <row r="474" spans="1:4" x14ac:dyDescent="0.3">
      <c r="A474" t="s">
        <v>2280</v>
      </c>
      <c r="B474">
        <v>112676503</v>
      </c>
      <c r="C474" t="s">
        <v>234</v>
      </c>
      <c r="D474" t="s">
        <v>192</v>
      </c>
    </row>
    <row r="475" spans="1:4" x14ac:dyDescent="0.3">
      <c r="A475" t="s">
        <v>2188</v>
      </c>
      <c r="B475">
        <v>107657503</v>
      </c>
      <c r="C475" t="s">
        <v>228</v>
      </c>
      <c r="D475" t="s">
        <v>176</v>
      </c>
    </row>
    <row r="476" spans="1:4" x14ac:dyDescent="0.3">
      <c r="A476" t="s">
        <v>2199</v>
      </c>
      <c r="B476">
        <v>108077503</v>
      </c>
      <c r="C476" t="s">
        <v>232</v>
      </c>
      <c r="D476" t="s">
        <v>178</v>
      </c>
    </row>
    <row r="477" spans="1:4" x14ac:dyDescent="0.3">
      <c r="A477" t="s">
        <v>2470</v>
      </c>
      <c r="B477">
        <v>123467303</v>
      </c>
      <c r="C477" t="s">
        <v>237</v>
      </c>
      <c r="D477" t="s">
        <v>219</v>
      </c>
    </row>
    <row r="478" spans="1:4" x14ac:dyDescent="0.3">
      <c r="A478" t="s">
        <v>2281</v>
      </c>
      <c r="B478">
        <v>112676703</v>
      </c>
      <c r="C478" t="s">
        <v>234</v>
      </c>
      <c r="D478" t="s">
        <v>192</v>
      </c>
    </row>
    <row r="479" spans="1:4" x14ac:dyDescent="0.3">
      <c r="A479" t="s">
        <v>2499</v>
      </c>
      <c r="B479">
        <v>125238502</v>
      </c>
      <c r="C479" t="s">
        <v>238</v>
      </c>
      <c r="D479" t="s">
        <v>221</v>
      </c>
    </row>
    <row r="480" spans="1:4" x14ac:dyDescent="0.3">
      <c r="A480" t="s">
        <v>2469</v>
      </c>
      <c r="B480">
        <v>123467203</v>
      </c>
      <c r="C480" t="s">
        <v>237</v>
      </c>
      <c r="D480" t="s">
        <v>219</v>
      </c>
    </row>
    <row r="481" spans="1:4" x14ac:dyDescent="0.3">
      <c r="A481" t="s">
        <v>2228</v>
      </c>
      <c r="B481">
        <v>109248003</v>
      </c>
      <c r="C481" t="s">
        <v>232</v>
      </c>
      <c r="D481" t="s">
        <v>182</v>
      </c>
    </row>
    <row r="482" spans="1:4" x14ac:dyDescent="0.3">
      <c r="A482" t="s">
        <v>2242</v>
      </c>
      <c r="B482">
        <v>110148002</v>
      </c>
      <c r="C482" t="s">
        <v>232</v>
      </c>
      <c r="D482" t="s">
        <v>184</v>
      </c>
    </row>
    <row r="483" spans="1:4" x14ac:dyDescent="0.3">
      <c r="A483" t="s">
        <v>101</v>
      </c>
      <c r="B483">
        <v>103028807</v>
      </c>
      <c r="C483" t="s">
        <v>229</v>
      </c>
      <c r="D483" t="s">
        <v>164</v>
      </c>
    </row>
    <row r="484" spans="1:4" x14ac:dyDescent="0.3">
      <c r="A484" t="s">
        <v>2106</v>
      </c>
      <c r="B484">
        <v>103028833</v>
      </c>
      <c r="C484" t="s">
        <v>229</v>
      </c>
      <c r="D484" t="s">
        <v>164</v>
      </c>
    </row>
    <row r="485" spans="1:4" x14ac:dyDescent="0.3">
      <c r="A485" t="s">
        <v>2339</v>
      </c>
      <c r="B485">
        <v>115228003</v>
      </c>
      <c r="C485" t="s">
        <v>234</v>
      </c>
      <c r="D485" t="s">
        <v>197</v>
      </c>
    </row>
    <row r="486" spans="1:4" x14ac:dyDescent="0.3">
      <c r="A486" t="s">
        <v>2107</v>
      </c>
      <c r="B486">
        <v>103028853</v>
      </c>
      <c r="C486" t="s">
        <v>229</v>
      </c>
      <c r="D486" t="s">
        <v>164</v>
      </c>
    </row>
    <row r="487" spans="1:4" x14ac:dyDescent="0.3">
      <c r="A487" t="s">
        <v>2417</v>
      </c>
      <c r="B487">
        <v>120456003</v>
      </c>
      <c r="C487" t="s">
        <v>236</v>
      </c>
      <c r="D487" t="s">
        <v>214</v>
      </c>
    </row>
    <row r="488" spans="1:4" x14ac:dyDescent="0.3">
      <c r="A488" t="s">
        <v>2379</v>
      </c>
      <c r="B488">
        <v>117576303</v>
      </c>
      <c r="C488" t="s">
        <v>236</v>
      </c>
      <c r="D488" t="s">
        <v>206</v>
      </c>
    </row>
    <row r="489" spans="1:4" x14ac:dyDescent="0.3">
      <c r="A489" t="s">
        <v>135</v>
      </c>
      <c r="B489">
        <v>116606707</v>
      </c>
      <c r="C489" t="s">
        <v>232</v>
      </c>
      <c r="D489" t="s">
        <v>203</v>
      </c>
    </row>
    <row r="490" spans="1:4" x14ac:dyDescent="0.3">
      <c r="A490" t="s">
        <v>2409</v>
      </c>
      <c r="B490">
        <v>119586503</v>
      </c>
      <c r="C490" t="s">
        <v>236</v>
      </c>
      <c r="D490" t="s">
        <v>211</v>
      </c>
    </row>
    <row r="491" spans="1:4" x14ac:dyDescent="0.3">
      <c r="A491" t="s">
        <v>141</v>
      </c>
      <c r="B491">
        <v>119584707</v>
      </c>
      <c r="C491" t="s">
        <v>236</v>
      </c>
      <c r="D491" t="s">
        <v>211</v>
      </c>
    </row>
    <row r="492" spans="1:4" x14ac:dyDescent="0.3">
      <c r="A492" t="s">
        <v>2340</v>
      </c>
      <c r="B492">
        <v>115228303</v>
      </c>
      <c r="C492" t="s">
        <v>234</v>
      </c>
      <c r="D492" t="s">
        <v>197</v>
      </c>
    </row>
    <row r="493" spans="1:4" x14ac:dyDescent="0.3">
      <c r="A493" t="s">
        <v>2344</v>
      </c>
      <c r="B493">
        <v>115506003</v>
      </c>
      <c r="C493" t="s">
        <v>234</v>
      </c>
      <c r="D493" t="s">
        <v>198</v>
      </c>
    </row>
    <row r="494" spans="1:4" x14ac:dyDescent="0.3">
      <c r="A494" t="s">
        <v>2537</v>
      </c>
      <c r="B494">
        <v>129547603</v>
      </c>
      <c r="C494" t="s">
        <v>235</v>
      </c>
      <c r="D494" t="s">
        <v>226</v>
      </c>
    </row>
    <row r="495" spans="1:4" x14ac:dyDescent="0.3">
      <c r="A495" t="s">
        <v>2171</v>
      </c>
      <c r="B495">
        <v>106617203</v>
      </c>
      <c r="C495" t="s">
        <v>231</v>
      </c>
      <c r="D495" t="s">
        <v>175</v>
      </c>
    </row>
    <row r="496" spans="1:4" x14ac:dyDescent="0.3">
      <c r="A496" t="s">
        <v>2368</v>
      </c>
      <c r="B496">
        <v>117086503</v>
      </c>
      <c r="C496" t="s">
        <v>236</v>
      </c>
      <c r="D496" t="s">
        <v>204</v>
      </c>
    </row>
    <row r="497" spans="1:4" x14ac:dyDescent="0.3">
      <c r="A497" t="s">
        <v>2485</v>
      </c>
      <c r="B497">
        <v>124157802</v>
      </c>
      <c r="C497" t="s">
        <v>238</v>
      </c>
      <c r="D497" t="s">
        <v>220</v>
      </c>
    </row>
    <row r="498" spans="1:4" x14ac:dyDescent="0.3">
      <c r="A498" t="s">
        <v>2071</v>
      </c>
      <c r="B498">
        <v>101638003</v>
      </c>
      <c r="C498" t="s">
        <v>228</v>
      </c>
      <c r="D498" t="s">
        <v>163</v>
      </c>
    </row>
    <row r="499" spans="1:4" x14ac:dyDescent="0.3">
      <c r="A499" t="s">
        <v>2538</v>
      </c>
      <c r="B499">
        <v>129547803</v>
      </c>
      <c r="C499" t="s">
        <v>235</v>
      </c>
      <c r="D499" t="s">
        <v>226</v>
      </c>
    </row>
    <row r="500" spans="1:4" x14ac:dyDescent="0.3">
      <c r="A500" t="s">
        <v>2369</v>
      </c>
      <c r="B500">
        <v>117086653</v>
      </c>
      <c r="C500" t="s">
        <v>236</v>
      </c>
      <c r="D500" t="s">
        <v>204</v>
      </c>
    </row>
    <row r="501" spans="1:4" x14ac:dyDescent="0.3">
      <c r="A501" t="s">
        <v>2319</v>
      </c>
      <c r="B501">
        <v>114068003</v>
      </c>
      <c r="C501" t="s">
        <v>235</v>
      </c>
      <c r="D501" t="s">
        <v>195</v>
      </c>
    </row>
    <row r="502" spans="1:4" x14ac:dyDescent="0.3">
      <c r="A502" t="s">
        <v>2393</v>
      </c>
      <c r="B502">
        <v>118667503</v>
      </c>
      <c r="C502" t="s">
        <v>236</v>
      </c>
      <c r="D502" t="s">
        <v>209</v>
      </c>
    </row>
    <row r="503" spans="1:4" x14ac:dyDescent="0.3">
      <c r="A503" t="s">
        <v>2223</v>
      </c>
      <c r="B503">
        <v>108568404</v>
      </c>
      <c r="C503" t="s">
        <v>233</v>
      </c>
      <c r="D503" t="s">
        <v>180</v>
      </c>
    </row>
    <row r="504" spans="1:4" x14ac:dyDescent="0.3">
      <c r="A504" t="s">
        <v>2269</v>
      </c>
      <c r="B504">
        <v>112286003</v>
      </c>
      <c r="C504" t="s">
        <v>234</v>
      </c>
      <c r="D504" t="s">
        <v>191</v>
      </c>
    </row>
    <row r="505" spans="1:4" x14ac:dyDescent="0.3">
      <c r="A505" t="s">
        <v>2194</v>
      </c>
      <c r="B505">
        <v>108058003</v>
      </c>
      <c r="C505" t="s">
        <v>233</v>
      </c>
      <c r="D505" t="s">
        <v>177</v>
      </c>
    </row>
    <row r="506" spans="1:4" x14ac:dyDescent="0.3">
      <c r="A506" t="s">
        <v>2320</v>
      </c>
      <c r="B506">
        <v>114068103</v>
      </c>
      <c r="C506" t="s">
        <v>235</v>
      </c>
      <c r="D506" t="s">
        <v>195</v>
      </c>
    </row>
    <row r="507" spans="1:4" x14ac:dyDescent="0.3">
      <c r="A507" t="s">
        <v>2200</v>
      </c>
      <c r="B507">
        <v>108078003</v>
      </c>
      <c r="C507" t="s">
        <v>232</v>
      </c>
      <c r="D507" t="s">
        <v>178</v>
      </c>
    </row>
    <row r="508" spans="1:4" x14ac:dyDescent="0.3">
      <c r="A508" t="s">
        <v>203</v>
      </c>
      <c r="B508">
        <v>106169003</v>
      </c>
      <c r="C508" t="s">
        <v>230</v>
      </c>
      <c r="D508" t="s">
        <v>171</v>
      </c>
    </row>
    <row r="509" spans="1:4" x14ac:dyDescent="0.3">
      <c r="A509" t="s">
        <v>2127</v>
      </c>
      <c r="B509">
        <v>104377003</v>
      </c>
      <c r="C509" t="s">
        <v>230</v>
      </c>
      <c r="D509" t="s">
        <v>166</v>
      </c>
    </row>
    <row r="510" spans="1:4" x14ac:dyDescent="0.3">
      <c r="A510" t="s">
        <v>2154</v>
      </c>
      <c r="B510">
        <v>105259103</v>
      </c>
      <c r="C510" t="s">
        <v>231</v>
      </c>
      <c r="D510" t="s">
        <v>169</v>
      </c>
    </row>
    <row r="511" spans="1:4" x14ac:dyDescent="0.3">
      <c r="A511" t="s">
        <v>2053</v>
      </c>
      <c r="B511">
        <v>101268003</v>
      </c>
      <c r="C511" t="s">
        <v>228</v>
      </c>
      <c r="D511" t="s">
        <v>161</v>
      </c>
    </row>
    <row r="512" spans="1:4" x14ac:dyDescent="0.3">
      <c r="A512" t="s">
        <v>2486</v>
      </c>
      <c r="B512">
        <v>124158503</v>
      </c>
      <c r="C512" t="s">
        <v>238</v>
      </c>
      <c r="D512" t="s">
        <v>220</v>
      </c>
    </row>
    <row r="513" spans="1:4" x14ac:dyDescent="0.3">
      <c r="A513" t="s">
        <v>2527</v>
      </c>
      <c r="B513">
        <v>128328003</v>
      </c>
      <c r="C513" t="s">
        <v>233</v>
      </c>
      <c r="D513" t="s">
        <v>225</v>
      </c>
    </row>
    <row r="514" spans="1:4" x14ac:dyDescent="0.3">
      <c r="A514" t="s">
        <v>2265</v>
      </c>
      <c r="B514">
        <v>112018523</v>
      </c>
      <c r="C514" t="s">
        <v>234</v>
      </c>
      <c r="D514" t="s">
        <v>190</v>
      </c>
    </row>
    <row r="515" spans="1:4" x14ac:dyDescent="0.3">
      <c r="A515" t="s">
        <v>149</v>
      </c>
      <c r="B515">
        <v>122099007</v>
      </c>
      <c r="C515" t="s">
        <v>237</v>
      </c>
      <c r="D515" t="s">
        <v>218</v>
      </c>
    </row>
    <row r="516" spans="1:4" x14ac:dyDescent="0.3">
      <c r="A516" t="s">
        <v>2500</v>
      </c>
      <c r="B516">
        <v>125239452</v>
      </c>
      <c r="C516" t="s">
        <v>238</v>
      </c>
      <c r="D516" t="s">
        <v>221</v>
      </c>
    </row>
    <row r="517" spans="1:4" x14ac:dyDescent="0.3">
      <c r="A517" t="s">
        <v>2341</v>
      </c>
      <c r="B517">
        <v>115229003</v>
      </c>
      <c r="C517" t="s">
        <v>234</v>
      </c>
      <c r="D517" t="s">
        <v>197</v>
      </c>
    </row>
    <row r="518" spans="1:4" x14ac:dyDescent="0.3">
      <c r="A518" t="s">
        <v>2471</v>
      </c>
      <c r="B518">
        <v>123468303</v>
      </c>
      <c r="C518" t="s">
        <v>237</v>
      </c>
      <c r="D518" t="s">
        <v>219</v>
      </c>
    </row>
    <row r="519" spans="1:4" x14ac:dyDescent="0.3">
      <c r="A519" t="s">
        <v>2472</v>
      </c>
      <c r="B519">
        <v>123468402</v>
      </c>
      <c r="C519" t="s">
        <v>237</v>
      </c>
      <c r="D519" t="s">
        <v>219</v>
      </c>
    </row>
    <row r="520" spans="1:4" x14ac:dyDescent="0.3">
      <c r="A520" t="s">
        <v>2473</v>
      </c>
      <c r="B520">
        <v>123468503</v>
      </c>
      <c r="C520" t="s">
        <v>237</v>
      </c>
      <c r="D520" t="s">
        <v>219</v>
      </c>
    </row>
    <row r="521" spans="1:4" x14ac:dyDescent="0.3">
      <c r="A521" t="s">
        <v>2474</v>
      </c>
      <c r="B521">
        <v>123468603</v>
      </c>
      <c r="C521" t="s">
        <v>237</v>
      </c>
      <c r="D521" t="s">
        <v>219</v>
      </c>
    </row>
    <row r="522" spans="1:4" x14ac:dyDescent="0.3">
      <c r="A522" t="s">
        <v>2108</v>
      </c>
      <c r="B522">
        <v>103029203</v>
      </c>
      <c r="C522" t="s">
        <v>229</v>
      </c>
      <c r="D522" t="s">
        <v>164</v>
      </c>
    </row>
    <row r="523" spans="1:4" x14ac:dyDescent="0.3">
      <c r="A523" t="s">
        <v>2172</v>
      </c>
      <c r="B523">
        <v>106618603</v>
      </c>
      <c r="C523" t="s">
        <v>231</v>
      </c>
      <c r="D523" t="s">
        <v>175</v>
      </c>
    </row>
    <row r="524" spans="1:4" x14ac:dyDescent="0.3">
      <c r="A524" t="s">
        <v>2403</v>
      </c>
      <c r="B524">
        <v>119358403</v>
      </c>
      <c r="C524" t="s">
        <v>236</v>
      </c>
      <c r="D524" t="s">
        <v>210</v>
      </c>
    </row>
    <row r="525" spans="1:4" x14ac:dyDescent="0.3">
      <c r="A525" t="s">
        <v>110</v>
      </c>
      <c r="B525">
        <v>106619107</v>
      </c>
      <c r="C525" t="s">
        <v>231</v>
      </c>
      <c r="D525" t="s">
        <v>175</v>
      </c>
    </row>
    <row r="526" spans="1:4" x14ac:dyDescent="0.3">
      <c r="A526" t="s">
        <v>2410</v>
      </c>
      <c r="B526">
        <v>119648303</v>
      </c>
      <c r="C526" t="s">
        <v>236</v>
      </c>
      <c r="D526" t="s">
        <v>213</v>
      </c>
    </row>
    <row r="527" spans="1:4" x14ac:dyDescent="0.3">
      <c r="A527" t="s">
        <v>2501</v>
      </c>
      <c r="B527">
        <v>125239603</v>
      </c>
      <c r="C527" t="s">
        <v>238</v>
      </c>
      <c r="D527" t="s">
        <v>221</v>
      </c>
    </row>
    <row r="528" spans="1:4" x14ac:dyDescent="0.3">
      <c r="A528" t="s">
        <v>2156</v>
      </c>
      <c r="B528">
        <v>105628302</v>
      </c>
      <c r="C528" t="s">
        <v>231</v>
      </c>
      <c r="D528" t="s">
        <v>170</v>
      </c>
    </row>
    <row r="529" spans="1:4" x14ac:dyDescent="0.3">
      <c r="A529" s="64" t="s">
        <v>107</v>
      </c>
      <c r="B529">
        <v>105628007</v>
      </c>
    </row>
    <row r="530" spans="1:4" x14ac:dyDescent="0.3">
      <c r="A530" t="s">
        <v>2359</v>
      </c>
      <c r="B530">
        <v>116498003</v>
      </c>
      <c r="C530" t="s">
        <v>236</v>
      </c>
      <c r="D530" t="s">
        <v>201</v>
      </c>
    </row>
    <row r="531" spans="1:4" x14ac:dyDescent="0.3">
      <c r="A531" t="s">
        <v>2299</v>
      </c>
      <c r="B531">
        <v>113369003</v>
      </c>
      <c r="C531" t="s">
        <v>234</v>
      </c>
      <c r="D531" t="s">
        <v>193</v>
      </c>
    </row>
    <row r="532" spans="1:4" x14ac:dyDescent="0.3">
      <c r="A532" t="s">
        <v>163</v>
      </c>
      <c r="B532">
        <v>101638803</v>
      </c>
      <c r="C532" t="s">
        <v>228</v>
      </c>
      <c r="D532" t="s">
        <v>163</v>
      </c>
    </row>
    <row r="533" spans="1:4" x14ac:dyDescent="0.3">
      <c r="A533" t="s">
        <v>2155</v>
      </c>
      <c r="B533">
        <v>105259703</v>
      </c>
      <c r="C533" t="s">
        <v>231</v>
      </c>
      <c r="D533" t="s">
        <v>169</v>
      </c>
    </row>
    <row r="534" spans="1:4" x14ac:dyDescent="0.3">
      <c r="A534" t="s">
        <v>2411</v>
      </c>
      <c r="B534">
        <v>119648703</v>
      </c>
      <c r="C534" t="s">
        <v>236</v>
      </c>
      <c r="D534" t="s">
        <v>213</v>
      </c>
    </row>
    <row r="535" spans="1:4" x14ac:dyDescent="0.3">
      <c r="A535" t="s">
        <v>2270</v>
      </c>
      <c r="B535">
        <v>112289003</v>
      </c>
      <c r="C535" t="s">
        <v>234</v>
      </c>
      <c r="D535" t="s">
        <v>191</v>
      </c>
    </row>
    <row r="536" spans="1:4" x14ac:dyDescent="0.3">
      <c r="A536" t="s">
        <v>2431</v>
      </c>
      <c r="B536">
        <v>121139004</v>
      </c>
      <c r="C536" t="s">
        <v>235</v>
      </c>
      <c r="D536" t="s">
        <v>216</v>
      </c>
    </row>
    <row r="537" spans="1:4" x14ac:dyDescent="0.3">
      <c r="A537" t="s">
        <v>2382</v>
      </c>
      <c r="B537">
        <v>117598503</v>
      </c>
      <c r="C537" t="s">
        <v>232</v>
      </c>
      <c r="D537" t="s">
        <v>207</v>
      </c>
    </row>
    <row r="538" spans="1:4" x14ac:dyDescent="0.3">
      <c r="A538" t="s">
        <v>2109</v>
      </c>
      <c r="B538">
        <v>103029403</v>
      </c>
      <c r="C538" t="s">
        <v>229</v>
      </c>
      <c r="D538" t="s">
        <v>164</v>
      </c>
    </row>
    <row r="539" spans="1:4" x14ac:dyDescent="0.3">
      <c r="A539" t="s">
        <v>2249</v>
      </c>
      <c r="B539">
        <v>110179003</v>
      </c>
      <c r="C539" t="s">
        <v>232</v>
      </c>
      <c r="D539" t="s">
        <v>172</v>
      </c>
    </row>
    <row r="540" spans="1:4" x14ac:dyDescent="0.3">
      <c r="A540" t="s">
        <v>2487</v>
      </c>
      <c r="B540">
        <v>124159002</v>
      </c>
      <c r="C540" t="s">
        <v>238</v>
      </c>
      <c r="D540" t="s">
        <v>220</v>
      </c>
    </row>
    <row r="541" spans="1:4" x14ac:dyDescent="0.3">
      <c r="A541" t="s">
        <v>2058</v>
      </c>
      <c r="B541">
        <v>101308503</v>
      </c>
      <c r="C541" t="s">
        <v>228</v>
      </c>
      <c r="D541" t="s">
        <v>162</v>
      </c>
    </row>
    <row r="542" spans="1:4" x14ac:dyDescent="0.3">
      <c r="A542" t="s">
        <v>2110</v>
      </c>
      <c r="B542">
        <v>103029553</v>
      </c>
      <c r="C542" t="s">
        <v>229</v>
      </c>
      <c r="D542" t="s">
        <v>164</v>
      </c>
    </row>
    <row r="543" spans="1:4" x14ac:dyDescent="0.3">
      <c r="A543" t="s">
        <v>2140</v>
      </c>
      <c r="B543">
        <v>104437503</v>
      </c>
      <c r="C543" t="s">
        <v>230</v>
      </c>
      <c r="D543" t="s">
        <v>167</v>
      </c>
    </row>
    <row r="544" spans="1:4" x14ac:dyDescent="0.3">
      <c r="A544" t="s">
        <v>2111</v>
      </c>
      <c r="B544">
        <v>103029603</v>
      </c>
      <c r="C544" t="s">
        <v>229</v>
      </c>
      <c r="D544" t="s">
        <v>164</v>
      </c>
    </row>
    <row r="545" spans="1:4" x14ac:dyDescent="0.3">
      <c r="A545" t="s">
        <v>2345</v>
      </c>
      <c r="B545">
        <v>115508003</v>
      </c>
      <c r="C545" t="s">
        <v>234</v>
      </c>
      <c r="D545" t="s">
        <v>198</v>
      </c>
    </row>
    <row r="546" spans="1:4" x14ac:dyDescent="0.3">
      <c r="A546" t="s">
        <v>2331</v>
      </c>
      <c r="B546">
        <v>115219002</v>
      </c>
      <c r="C546" t="s">
        <v>234</v>
      </c>
      <c r="D546" t="s">
        <v>196</v>
      </c>
    </row>
    <row r="547" spans="1:4" x14ac:dyDescent="0.3">
      <c r="A547" t="s">
        <v>139</v>
      </c>
      <c r="B547">
        <v>118408707</v>
      </c>
      <c r="C547" t="s">
        <v>236</v>
      </c>
      <c r="D547" t="s">
        <v>208</v>
      </c>
    </row>
    <row r="548" spans="1:4" x14ac:dyDescent="0.3">
      <c r="A548" t="s">
        <v>2282</v>
      </c>
      <c r="B548">
        <v>112678503</v>
      </c>
      <c r="C548" t="s">
        <v>234</v>
      </c>
      <c r="D548" t="s">
        <v>192</v>
      </c>
    </row>
    <row r="549" spans="1:4" x14ac:dyDescent="0.3">
      <c r="A549" t="s">
        <v>97</v>
      </c>
      <c r="B549">
        <v>101638907</v>
      </c>
      <c r="C549" t="s">
        <v>228</v>
      </c>
      <c r="D549" t="s">
        <v>163</v>
      </c>
    </row>
    <row r="550" spans="1:4" x14ac:dyDescent="0.3">
      <c r="A550" t="s">
        <v>2517</v>
      </c>
      <c r="B550">
        <v>127049303</v>
      </c>
      <c r="C550" t="s">
        <v>230</v>
      </c>
      <c r="D550" t="s">
        <v>223</v>
      </c>
    </row>
    <row r="551" spans="1:4" x14ac:dyDescent="0.3">
      <c r="A551" t="s">
        <v>153</v>
      </c>
      <c r="B551">
        <v>123469007</v>
      </c>
      <c r="C551" t="s">
        <v>237</v>
      </c>
      <c r="D551" t="s">
        <v>219</v>
      </c>
    </row>
    <row r="552" spans="1:4" x14ac:dyDescent="0.3">
      <c r="A552" t="s">
        <v>2412</v>
      </c>
      <c r="B552">
        <v>119648903</v>
      </c>
      <c r="C552" t="s">
        <v>236</v>
      </c>
      <c r="D552" t="s">
        <v>213</v>
      </c>
    </row>
    <row r="553" spans="1:4" x14ac:dyDescent="0.3">
      <c r="A553" t="s">
        <v>2213</v>
      </c>
      <c r="B553">
        <v>108118503</v>
      </c>
      <c r="C553" t="s">
        <v>233</v>
      </c>
      <c r="D553" t="s">
        <v>179</v>
      </c>
    </row>
    <row r="554" spans="1:4" x14ac:dyDescent="0.3">
      <c r="A554" t="s">
        <v>2440</v>
      </c>
      <c r="B554">
        <v>121397803</v>
      </c>
      <c r="C554" t="s">
        <v>235</v>
      </c>
      <c r="D554" t="s">
        <v>217</v>
      </c>
    </row>
    <row r="555" spans="1:4" x14ac:dyDescent="0.3">
      <c r="A555" t="s">
        <v>2390</v>
      </c>
      <c r="B555">
        <v>118408852</v>
      </c>
      <c r="C555" t="s">
        <v>236</v>
      </c>
      <c r="D555" t="s">
        <v>208</v>
      </c>
    </row>
    <row r="556" spans="1:4" x14ac:dyDescent="0.3">
      <c r="A556" t="s">
        <v>138</v>
      </c>
      <c r="B556">
        <v>118408607</v>
      </c>
      <c r="C556" t="s">
        <v>236</v>
      </c>
      <c r="D556" t="s">
        <v>208</v>
      </c>
    </row>
    <row r="557" spans="1:4" x14ac:dyDescent="0.3">
      <c r="A557" t="s">
        <v>2112</v>
      </c>
      <c r="B557">
        <v>103029803</v>
      </c>
      <c r="C557" t="s">
        <v>229</v>
      </c>
      <c r="D557" t="s">
        <v>164</v>
      </c>
    </row>
    <row r="558" spans="1:4" x14ac:dyDescent="0.3">
      <c r="A558" t="s">
        <v>2502</v>
      </c>
      <c r="B558">
        <v>125239652</v>
      </c>
      <c r="C558" t="s">
        <v>238</v>
      </c>
      <c r="D558" t="s">
        <v>221</v>
      </c>
    </row>
    <row r="559" spans="1:4" x14ac:dyDescent="0.3">
      <c r="A559" t="s">
        <v>2539</v>
      </c>
      <c r="B559">
        <v>129548803</v>
      </c>
      <c r="C559" t="s">
        <v>235</v>
      </c>
      <c r="D559" t="s">
        <v>226</v>
      </c>
    </row>
    <row r="560" spans="1:4" x14ac:dyDescent="0.3">
      <c r="A560" t="s">
        <v>2201</v>
      </c>
      <c r="B560">
        <v>108079004</v>
      </c>
      <c r="C560" t="s">
        <v>232</v>
      </c>
      <c r="D560" t="s">
        <v>178</v>
      </c>
    </row>
    <row r="561" spans="1:4" x14ac:dyDescent="0.3">
      <c r="A561" t="s">
        <v>2378</v>
      </c>
      <c r="B561">
        <v>117417202</v>
      </c>
      <c r="C561" t="s">
        <v>232</v>
      </c>
      <c r="D561" t="s">
        <v>205</v>
      </c>
    </row>
    <row r="562" spans="1:4" x14ac:dyDescent="0.3">
      <c r="A562" t="s">
        <v>2128</v>
      </c>
      <c r="B562">
        <v>104378003</v>
      </c>
      <c r="C562" t="s">
        <v>230</v>
      </c>
      <c r="D562" t="s">
        <v>166</v>
      </c>
    </row>
    <row r="563" spans="1:4" x14ac:dyDescent="0.3">
      <c r="A563" t="s">
        <v>2321</v>
      </c>
      <c r="B563">
        <v>114069103</v>
      </c>
      <c r="C563" t="s">
        <v>235</v>
      </c>
      <c r="D563" t="s">
        <v>195</v>
      </c>
    </row>
    <row r="564" spans="1:4" x14ac:dyDescent="0.3">
      <c r="A564" t="s">
        <v>2425</v>
      </c>
      <c r="B564">
        <v>120488603</v>
      </c>
      <c r="C564" t="s">
        <v>235</v>
      </c>
      <c r="D564" t="s">
        <v>215</v>
      </c>
    </row>
    <row r="565" spans="1:4" x14ac:dyDescent="0.3">
      <c r="A565" t="s">
        <v>2224</v>
      </c>
      <c r="B565">
        <v>108569103</v>
      </c>
      <c r="C565" t="s">
        <v>233</v>
      </c>
      <c r="D565" t="s">
        <v>180</v>
      </c>
    </row>
    <row r="566" spans="1:4" x14ac:dyDescent="0.3">
      <c r="A566" t="s">
        <v>2475</v>
      </c>
      <c r="B566">
        <v>123469303</v>
      </c>
      <c r="C566" t="s">
        <v>237</v>
      </c>
      <c r="D566" t="s">
        <v>219</v>
      </c>
    </row>
    <row r="567" spans="1:4" x14ac:dyDescent="0.3">
      <c r="A567" t="s">
        <v>2113</v>
      </c>
      <c r="B567">
        <v>103029902</v>
      </c>
      <c r="C567" t="s">
        <v>229</v>
      </c>
      <c r="D567" t="s">
        <v>164</v>
      </c>
    </row>
    <row r="568" spans="1:4" x14ac:dyDescent="0.3">
      <c r="A568" t="s">
        <v>2370</v>
      </c>
      <c r="B568">
        <v>117089003</v>
      </c>
      <c r="C568" t="s">
        <v>236</v>
      </c>
      <c r="D568" t="s">
        <v>204</v>
      </c>
    </row>
    <row r="569" spans="1:4" x14ac:dyDescent="0.3">
      <c r="A569" t="s">
        <v>2391</v>
      </c>
      <c r="B569">
        <v>118409203</v>
      </c>
      <c r="C569" t="s">
        <v>236</v>
      </c>
      <c r="D569" t="s">
        <v>208</v>
      </c>
    </row>
    <row r="570" spans="1:4" x14ac:dyDescent="0.3">
      <c r="A570" t="s">
        <v>2392</v>
      </c>
      <c r="B570">
        <v>118409302</v>
      </c>
      <c r="C570" t="s">
        <v>236</v>
      </c>
      <c r="D570" t="s">
        <v>208</v>
      </c>
    </row>
    <row r="571" spans="1:4" x14ac:dyDescent="0.3">
      <c r="A571" t="s">
        <v>2322</v>
      </c>
      <c r="B571">
        <v>114069353</v>
      </c>
      <c r="C571" t="s">
        <v>235</v>
      </c>
      <c r="D571" t="s">
        <v>195</v>
      </c>
    </row>
    <row r="572" spans="1:4" x14ac:dyDescent="0.3">
      <c r="A572" t="s">
        <v>2283</v>
      </c>
      <c r="B572">
        <v>112679002</v>
      </c>
      <c r="C572" t="s">
        <v>234</v>
      </c>
      <c r="D572" t="s">
        <v>192</v>
      </c>
    </row>
    <row r="573" spans="1:4" x14ac:dyDescent="0.3">
      <c r="A573" t="s">
        <v>126</v>
      </c>
      <c r="B573">
        <v>112679107</v>
      </c>
      <c r="C573" t="s">
        <v>234</v>
      </c>
      <c r="D573" t="s">
        <v>192</v>
      </c>
    </row>
    <row r="574" spans="1:4" x14ac:dyDescent="0.3">
      <c r="A574" t="s">
        <v>2284</v>
      </c>
      <c r="B574">
        <v>112679403</v>
      </c>
      <c r="C574" t="s">
        <v>234</v>
      </c>
      <c r="D574" t="s">
        <v>192</v>
      </c>
    </row>
    <row r="575" spans="1:4" x14ac:dyDescent="0.3">
      <c r="A575" t="s">
        <v>2189</v>
      </c>
      <c r="B575">
        <v>107658903</v>
      </c>
      <c r="C575" t="s">
        <v>228</v>
      </c>
      <c r="D575" t="s">
        <v>176</v>
      </c>
    </row>
  </sheetData>
  <sortState xmlns:xlrd2="http://schemas.microsoft.com/office/spreadsheetml/2017/richdata2" ref="A2:D575">
    <sortCondition ref="A2:A575"/>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7532D-E32E-4C1B-9169-5E0DA1CD0F76}">
  <dimension ref="A1:AI53"/>
  <sheetViews>
    <sheetView topLeftCell="P27" workbookViewId="0">
      <selection sqref="A1:AI1"/>
    </sheetView>
  </sheetViews>
  <sheetFormatPr defaultColWidth="9.109375" defaultRowHeight="13.8" x14ac:dyDescent="0.25"/>
  <cols>
    <col min="1" max="2" width="9.33203125" style="1" bestFit="1" customWidth="1"/>
    <col min="3" max="35" width="11.33203125" style="1" bestFit="1" customWidth="1"/>
    <col min="36" max="16384" width="9.109375" style="1"/>
  </cols>
  <sheetData>
    <row r="1" spans="1:35" x14ac:dyDescent="0.25">
      <c r="A1" s="1" t="s">
        <v>2732</v>
      </c>
      <c r="B1" s="1" t="s">
        <v>328</v>
      </c>
      <c r="C1" s="1" t="s">
        <v>79</v>
      </c>
      <c r="D1" s="1" t="s">
        <v>80</v>
      </c>
      <c r="E1" s="1" t="s">
        <v>81</v>
      </c>
      <c r="F1" s="1" t="s">
        <v>82</v>
      </c>
      <c r="G1" s="1" t="s">
        <v>83</v>
      </c>
      <c r="H1" s="1" t="s">
        <v>84</v>
      </c>
      <c r="I1" s="1" t="s">
        <v>85</v>
      </c>
      <c r="J1" s="1" t="s">
        <v>86</v>
      </c>
      <c r="K1" s="1" t="s">
        <v>87</v>
      </c>
      <c r="L1" s="1" t="s">
        <v>88</v>
      </c>
      <c r="M1" s="1" t="s">
        <v>89</v>
      </c>
      <c r="N1" s="1" t="s">
        <v>90</v>
      </c>
      <c r="O1" s="1" t="s">
        <v>251</v>
      </c>
      <c r="P1" s="1" t="s">
        <v>252</v>
      </c>
      <c r="Q1" s="1" t="s">
        <v>253</v>
      </c>
      <c r="R1" s="1" t="s">
        <v>254</v>
      </c>
      <c r="S1" s="1" t="s">
        <v>255</v>
      </c>
      <c r="T1" s="1" t="s">
        <v>256</v>
      </c>
      <c r="U1" s="1" t="s">
        <v>257</v>
      </c>
      <c r="V1" s="1" t="s">
        <v>258</v>
      </c>
      <c r="W1" s="1" t="s">
        <v>259</v>
      </c>
      <c r="X1" s="1" t="s">
        <v>260</v>
      </c>
      <c r="Y1" s="1" t="s">
        <v>261</v>
      </c>
      <c r="Z1" s="1" t="s">
        <v>262</v>
      </c>
      <c r="AA1" s="1" t="s">
        <v>263</v>
      </c>
      <c r="AB1" s="1" t="s">
        <v>264</v>
      </c>
      <c r="AC1" s="1" t="s">
        <v>265</v>
      </c>
      <c r="AD1" s="1" t="s">
        <v>266</v>
      </c>
      <c r="AE1" s="1" t="s">
        <v>267</v>
      </c>
      <c r="AF1" s="1" t="s">
        <v>268</v>
      </c>
      <c r="AG1" s="1" t="s">
        <v>269</v>
      </c>
      <c r="AH1" s="1" t="s">
        <v>270</v>
      </c>
      <c r="AI1" s="1" t="s">
        <v>271</v>
      </c>
    </row>
    <row r="2" spans="1:35" x14ac:dyDescent="0.25">
      <c r="A2" s="1">
        <v>1</v>
      </c>
      <c r="B2" s="1">
        <v>1</v>
      </c>
      <c r="C2" s="1">
        <v>126515001</v>
      </c>
    </row>
    <row r="3" spans="1:35" x14ac:dyDescent="0.25">
      <c r="A3" s="1">
        <v>2</v>
      </c>
      <c r="B3" s="1">
        <v>1</v>
      </c>
      <c r="C3" s="1">
        <v>126515001</v>
      </c>
    </row>
    <row r="4" spans="1:35" x14ac:dyDescent="0.25">
      <c r="A4" s="1">
        <v>3</v>
      </c>
      <c r="B4" s="1">
        <v>1</v>
      </c>
      <c r="C4" s="1">
        <v>126515001</v>
      </c>
    </row>
    <row r="5" spans="1:35" x14ac:dyDescent="0.25">
      <c r="A5" s="1">
        <v>4</v>
      </c>
      <c r="B5" s="1">
        <v>7</v>
      </c>
      <c r="C5" s="1">
        <v>123461302</v>
      </c>
      <c r="D5" s="1">
        <v>126515001</v>
      </c>
      <c r="E5" s="1">
        <v>123463803</v>
      </c>
      <c r="F5" s="1">
        <v>123460302</v>
      </c>
      <c r="G5" s="1">
        <v>123468303</v>
      </c>
      <c r="H5" s="1">
        <v>123467203</v>
      </c>
      <c r="I5" s="1">
        <v>123463507</v>
      </c>
    </row>
    <row r="6" spans="1:35" x14ac:dyDescent="0.25">
      <c r="A6" s="1">
        <v>5</v>
      </c>
      <c r="B6" s="1">
        <v>1</v>
      </c>
      <c r="C6" s="1">
        <v>126515001</v>
      </c>
    </row>
    <row r="7" spans="1:35" x14ac:dyDescent="0.25">
      <c r="A7" s="1">
        <v>6</v>
      </c>
      <c r="B7" s="1">
        <v>7</v>
      </c>
      <c r="C7" s="1">
        <v>122091002</v>
      </c>
      <c r="D7" s="1">
        <v>122097502</v>
      </c>
      <c r="E7" s="1">
        <v>122092102</v>
      </c>
      <c r="F7" s="1">
        <v>122092002</v>
      </c>
      <c r="G7" s="1">
        <v>122092353</v>
      </c>
      <c r="H7" s="1">
        <v>122091457</v>
      </c>
      <c r="I7" s="1">
        <v>122097007</v>
      </c>
    </row>
    <row r="8" spans="1:35" x14ac:dyDescent="0.25">
      <c r="A8" s="1">
        <v>7</v>
      </c>
      <c r="B8" s="1">
        <v>3</v>
      </c>
      <c r="C8" s="1">
        <v>123461602</v>
      </c>
      <c r="D8" s="1">
        <v>126515001</v>
      </c>
      <c r="E8" s="1">
        <v>123460957</v>
      </c>
    </row>
    <row r="9" spans="1:35" x14ac:dyDescent="0.25">
      <c r="A9" s="1">
        <v>8</v>
      </c>
      <c r="B9" s="1">
        <v>5</v>
      </c>
      <c r="C9" s="1">
        <v>126515001</v>
      </c>
      <c r="D9" s="1">
        <v>125238402</v>
      </c>
      <c r="E9" s="1">
        <v>125235103</v>
      </c>
      <c r="F9" s="1">
        <v>125239652</v>
      </c>
      <c r="G9" s="1">
        <v>125232407</v>
      </c>
    </row>
    <row r="10" spans="1:35" x14ac:dyDescent="0.25">
      <c r="A10" s="1">
        <v>9</v>
      </c>
      <c r="B10" s="1">
        <v>13</v>
      </c>
      <c r="C10" s="1">
        <v>124159002</v>
      </c>
      <c r="D10" s="1">
        <v>124158503</v>
      </c>
      <c r="E10" s="1">
        <v>125231303</v>
      </c>
      <c r="F10" s="1">
        <v>125239603</v>
      </c>
      <c r="G10" s="1">
        <v>125237702</v>
      </c>
      <c r="H10" s="1">
        <v>125236903</v>
      </c>
      <c r="I10" s="1">
        <v>125237903</v>
      </c>
      <c r="J10" s="1">
        <v>125231232</v>
      </c>
      <c r="K10" s="1">
        <v>124154003</v>
      </c>
      <c r="L10" s="1">
        <v>125234103</v>
      </c>
      <c r="M10" s="1">
        <v>124150503</v>
      </c>
      <c r="N10" s="1">
        <v>124151607</v>
      </c>
      <c r="O10" s="1">
        <v>125232407</v>
      </c>
    </row>
    <row r="11" spans="1:35" x14ac:dyDescent="0.25">
      <c r="A11" s="1">
        <v>10</v>
      </c>
      <c r="B11" s="1">
        <v>11</v>
      </c>
      <c r="C11" s="1">
        <v>122091352</v>
      </c>
      <c r="D11" s="1">
        <v>122092102</v>
      </c>
      <c r="E11" s="1">
        <v>122097203</v>
      </c>
      <c r="F11" s="1">
        <v>123465702</v>
      </c>
      <c r="G11" s="1">
        <v>122092353</v>
      </c>
      <c r="H11" s="1">
        <v>122091303</v>
      </c>
      <c r="I11" s="1">
        <v>122097604</v>
      </c>
      <c r="J11" s="1">
        <v>122098202</v>
      </c>
      <c r="K11" s="1">
        <v>123465507</v>
      </c>
      <c r="L11" s="1">
        <v>122097007</v>
      </c>
      <c r="M11" s="1">
        <v>122091457</v>
      </c>
    </row>
    <row r="12" spans="1:35" x14ac:dyDescent="0.25">
      <c r="A12" s="1">
        <v>11</v>
      </c>
      <c r="B12" s="1">
        <v>12</v>
      </c>
      <c r="C12" s="1">
        <v>114067002</v>
      </c>
      <c r="D12" s="1">
        <v>114060503</v>
      </c>
      <c r="E12" s="1">
        <v>114062003</v>
      </c>
      <c r="F12" s="1">
        <v>114062503</v>
      </c>
      <c r="G12" s="1">
        <v>114065503</v>
      </c>
      <c r="H12" s="1">
        <v>114063003</v>
      </c>
      <c r="I12" s="1">
        <v>114064003</v>
      </c>
      <c r="J12" s="1">
        <v>114066503</v>
      </c>
      <c r="K12" s="1">
        <v>114069353</v>
      </c>
      <c r="L12" s="1">
        <v>114069103</v>
      </c>
      <c r="M12" s="1">
        <v>114067107</v>
      </c>
      <c r="N12" s="1">
        <v>114060557</v>
      </c>
    </row>
    <row r="13" spans="1:35" x14ac:dyDescent="0.25">
      <c r="A13" s="1">
        <v>12</v>
      </c>
      <c r="B13" s="1">
        <v>14</v>
      </c>
      <c r="C13" s="1">
        <v>123460302</v>
      </c>
      <c r="D13" s="1">
        <v>123467103</v>
      </c>
      <c r="E13" s="1">
        <v>123460504</v>
      </c>
      <c r="F13" s="1">
        <v>123468503</v>
      </c>
      <c r="G13" s="1">
        <v>123469303</v>
      </c>
      <c r="H13" s="1">
        <v>123461602</v>
      </c>
      <c r="I13" s="1">
        <v>123464603</v>
      </c>
      <c r="J13" s="1">
        <v>123465702</v>
      </c>
      <c r="K13" s="1">
        <v>123468303</v>
      </c>
      <c r="L13" s="1">
        <v>123463603</v>
      </c>
      <c r="M13" s="1">
        <v>123465303</v>
      </c>
      <c r="N13" s="1">
        <v>123460957</v>
      </c>
      <c r="O13" s="1">
        <v>123463507</v>
      </c>
      <c r="P13" s="1">
        <v>123465507</v>
      </c>
    </row>
    <row r="14" spans="1:35" x14ac:dyDescent="0.25">
      <c r="A14" s="1">
        <v>13</v>
      </c>
      <c r="B14" s="1">
        <v>13</v>
      </c>
      <c r="C14" s="1">
        <v>113367003</v>
      </c>
      <c r="D14" s="1">
        <v>113364002</v>
      </c>
      <c r="E14" s="1">
        <v>114063003</v>
      </c>
      <c r="F14" s="1">
        <v>114068103</v>
      </c>
      <c r="G14" s="1">
        <v>113362303</v>
      </c>
      <c r="H14" s="1">
        <v>113365303</v>
      </c>
      <c r="I14" s="1">
        <v>113363603</v>
      </c>
      <c r="J14" s="1">
        <v>124156503</v>
      </c>
      <c r="K14" s="1">
        <v>113361703</v>
      </c>
      <c r="L14" s="1">
        <v>113365203</v>
      </c>
      <c r="M14" s="1">
        <v>114060557</v>
      </c>
      <c r="N14" s="1">
        <v>124151607</v>
      </c>
      <c r="O14" s="1">
        <v>113363807</v>
      </c>
    </row>
    <row r="15" spans="1:35" x14ac:dyDescent="0.25">
      <c r="A15" s="1">
        <v>14</v>
      </c>
      <c r="B15" s="1">
        <v>13</v>
      </c>
      <c r="C15" s="1">
        <v>120484903</v>
      </c>
      <c r="D15" s="1">
        <v>121397803</v>
      </c>
      <c r="E15" s="1">
        <v>121395103</v>
      </c>
      <c r="F15" s="1">
        <v>121395603</v>
      </c>
      <c r="G15" s="1">
        <v>121394503</v>
      </c>
      <c r="H15" s="1">
        <v>121390302</v>
      </c>
      <c r="I15" s="1">
        <v>121392303</v>
      </c>
      <c r="J15" s="1">
        <v>120481002</v>
      </c>
      <c r="K15" s="1">
        <v>120484803</v>
      </c>
      <c r="L15" s="1">
        <v>121391303</v>
      </c>
      <c r="M15" s="1">
        <v>120481107</v>
      </c>
      <c r="N15" s="1">
        <v>121393007</v>
      </c>
      <c r="O15" s="1">
        <v>120483007</v>
      </c>
    </row>
    <row r="16" spans="1:35" x14ac:dyDescent="0.25">
      <c r="A16" s="1">
        <v>15</v>
      </c>
      <c r="B16" s="1">
        <v>8</v>
      </c>
      <c r="C16" s="1">
        <v>115221402</v>
      </c>
      <c r="D16" s="1">
        <v>115222752</v>
      </c>
      <c r="E16" s="1">
        <v>115221753</v>
      </c>
      <c r="F16" s="1">
        <v>115224003</v>
      </c>
      <c r="G16" s="1">
        <v>115228303</v>
      </c>
      <c r="H16" s="1">
        <v>115226003</v>
      </c>
      <c r="I16" s="1">
        <v>115228003</v>
      </c>
      <c r="J16" s="1">
        <v>115221607</v>
      </c>
    </row>
    <row r="17" spans="1:35" x14ac:dyDescent="0.25">
      <c r="A17" s="1">
        <v>16</v>
      </c>
      <c r="B17" s="1">
        <v>14</v>
      </c>
      <c r="C17" s="1">
        <v>121394503</v>
      </c>
      <c r="D17" s="1">
        <v>121394603</v>
      </c>
      <c r="E17" s="1">
        <v>121395703</v>
      </c>
      <c r="F17" s="1">
        <v>122098103</v>
      </c>
      <c r="G17" s="1">
        <v>122098003</v>
      </c>
      <c r="H17" s="1">
        <v>121392303</v>
      </c>
      <c r="I17" s="1">
        <v>122098403</v>
      </c>
      <c r="J17" s="1">
        <v>121395103</v>
      </c>
      <c r="K17" s="1">
        <v>123465702</v>
      </c>
      <c r="L17" s="1">
        <v>123467103</v>
      </c>
      <c r="M17" s="1">
        <v>121390302</v>
      </c>
      <c r="N17" s="1">
        <v>122099007</v>
      </c>
      <c r="O17" s="1">
        <v>123465507</v>
      </c>
      <c r="P17" s="1">
        <v>121393007</v>
      </c>
    </row>
    <row r="18" spans="1:35" x14ac:dyDescent="0.25">
      <c r="A18" s="1">
        <v>17</v>
      </c>
      <c r="B18" s="1">
        <v>8</v>
      </c>
      <c r="C18" s="1">
        <v>123465602</v>
      </c>
      <c r="D18" s="1">
        <v>123468402</v>
      </c>
      <c r="E18" s="1">
        <v>125234502</v>
      </c>
      <c r="F18" s="1">
        <v>125237603</v>
      </c>
      <c r="G18" s="1">
        <v>123464502</v>
      </c>
      <c r="H18" s="1">
        <v>125232407</v>
      </c>
      <c r="I18" s="1">
        <v>124151607</v>
      </c>
      <c r="J18" s="1">
        <v>123460957</v>
      </c>
    </row>
    <row r="19" spans="1:35" x14ac:dyDescent="0.25">
      <c r="A19" s="1">
        <v>18</v>
      </c>
      <c r="B19" s="1">
        <v>9</v>
      </c>
      <c r="C19" s="1">
        <v>120488603</v>
      </c>
      <c r="D19" s="1">
        <v>120484803</v>
      </c>
      <c r="E19" s="1">
        <v>120483302</v>
      </c>
      <c r="F19" s="1">
        <v>120480803</v>
      </c>
      <c r="G19" s="1">
        <v>120486003</v>
      </c>
      <c r="H19" s="1">
        <v>120481002</v>
      </c>
      <c r="I19" s="1">
        <v>120485603</v>
      </c>
      <c r="J19" s="1">
        <v>120483007</v>
      </c>
      <c r="K19" s="1">
        <v>120481107</v>
      </c>
    </row>
    <row r="20" spans="1:35" x14ac:dyDescent="0.25">
      <c r="A20" s="1">
        <v>19</v>
      </c>
      <c r="B20" s="1">
        <v>10</v>
      </c>
      <c r="C20" s="1">
        <v>124150503</v>
      </c>
      <c r="D20" s="1">
        <v>124152003</v>
      </c>
      <c r="E20" s="1">
        <v>124153503</v>
      </c>
      <c r="F20" s="1">
        <v>124158503</v>
      </c>
      <c r="G20" s="1">
        <v>124156703</v>
      </c>
      <c r="H20" s="1">
        <v>124156503</v>
      </c>
      <c r="I20" s="1">
        <v>124159002</v>
      </c>
      <c r="J20" s="1">
        <v>124157802</v>
      </c>
      <c r="K20" s="1">
        <v>124151902</v>
      </c>
      <c r="L20" s="1">
        <v>124151607</v>
      </c>
    </row>
    <row r="21" spans="1:35" x14ac:dyDescent="0.25">
      <c r="A21" s="1">
        <v>20</v>
      </c>
      <c r="B21" s="1">
        <v>27</v>
      </c>
      <c r="C21" s="1">
        <v>119584603</v>
      </c>
      <c r="D21" s="1">
        <v>118667503</v>
      </c>
      <c r="E21" s="1">
        <v>119648703</v>
      </c>
      <c r="F21" s="1">
        <v>119584503</v>
      </c>
      <c r="G21" s="1">
        <v>118401603</v>
      </c>
      <c r="H21" s="1">
        <v>120522003</v>
      </c>
      <c r="I21" s="1">
        <v>118409203</v>
      </c>
      <c r="J21" s="1">
        <v>119581003</v>
      </c>
      <c r="K21" s="1">
        <v>118403003</v>
      </c>
      <c r="L21" s="1">
        <v>119582503</v>
      </c>
      <c r="M21" s="1">
        <v>119586503</v>
      </c>
      <c r="N21" s="1">
        <v>119648303</v>
      </c>
      <c r="O21" s="1">
        <v>118406003</v>
      </c>
      <c r="P21" s="1">
        <v>118403903</v>
      </c>
      <c r="Q21" s="1">
        <v>117089003</v>
      </c>
      <c r="R21" s="1">
        <v>119648903</v>
      </c>
      <c r="S21" s="1">
        <v>119665003</v>
      </c>
      <c r="T21" s="1">
        <v>119583003</v>
      </c>
      <c r="U21" s="1">
        <v>118402603</v>
      </c>
      <c r="V21" s="1">
        <v>118409302</v>
      </c>
      <c r="W21" s="1">
        <v>120452003</v>
      </c>
      <c r="X21" s="1">
        <v>118408707</v>
      </c>
      <c r="Y21" s="1">
        <v>117080607</v>
      </c>
      <c r="Z21" s="1">
        <v>119354207</v>
      </c>
      <c r="AA21" s="1">
        <v>119584707</v>
      </c>
      <c r="AB21" s="1">
        <v>120454507</v>
      </c>
      <c r="AC21" s="1">
        <v>118408607</v>
      </c>
    </row>
    <row r="22" spans="1:35" x14ac:dyDescent="0.25">
      <c r="A22" s="1">
        <v>21</v>
      </c>
      <c r="B22" s="1">
        <v>29</v>
      </c>
      <c r="C22" s="1">
        <v>104103603</v>
      </c>
      <c r="D22" s="1">
        <v>106168003</v>
      </c>
      <c r="E22" s="1">
        <v>106161203</v>
      </c>
      <c r="F22" s="1">
        <v>106169003</v>
      </c>
      <c r="G22" s="1">
        <v>105251453</v>
      </c>
      <c r="H22" s="1">
        <v>106616203</v>
      </c>
      <c r="I22" s="1">
        <v>106167504</v>
      </c>
      <c r="J22" s="1">
        <v>106611303</v>
      </c>
      <c r="K22" s="1">
        <v>106166503</v>
      </c>
      <c r="L22" s="1">
        <v>104105353</v>
      </c>
      <c r="M22" s="1">
        <v>106272003</v>
      </c>
      <c r="N22" s="1">
        <v>105628302</v>
      </c>
      <c r="O22" s="1">
        <v>128033053</v>
      </c>
      <c r="P22" s="1">
        <v>106161703</v>
      </c>
      <c r="Q22" s="1">
        <v>106617203</v>
      </c>
      <c r="R22" s="1">
        <v>104101252</v>
      </c>
      <c r="S22" s="1">
        <v>105204703</v>
      </c>
      <c r="T22" s="1">
        <v>106618603</v>
      </c>
      <c r="U22" s="1">
        <v>104107503</v>
      </c>
      <c r="V22" s="1">
        <v>106612203</v>
      </c>
      <c r="W22" s="1">
        <v>106160303</v>
      </c>
      <c r="X22" s="1">
        <v>104107803</v>
      </c>
      <c r="Y22" s="1">
        <v>105201407</v>
      </c>
      <c r="Z22" s="1">
        <v>103023807</v>
      </c>
      <c r="AA22" s="1">
        <v>104101307</v>
      </c>
      <c r="AB22" s="1">
        <v>106161357</v>
      </c>
      <c r="AC22" s="1">
        <v>128034607</v>
      </c>
      <c r="AD22" s="1">
        <v>105628007</v>
      </c>
      <c r="AE22" s="1">
        <v>106619107</v>
      </c>
    </row>
    <row r="23" spans="1:35" x14ac:dyDescent="0.25">
      <c r="A23" s="1">
        <v>22</v>
      </c>
      <c r="B23" s="1">
        <v>16</v>
      </c>
      <c r="C23" s="1">
        <v>119665003</v>
      </c>
      <c r="D23" s="1">
        <v>118409203</v>
      </c>
      <c r="E23" s="1">
        <v>119355503</v>
      </c>
      <c r="F23" s="1">
        <v>119357402</v>
      </c>
      <c r="G23" s="1">
        <v>118406602</v>
      </c>
      <c r="H23" s="1">
        <v>119356603</v>
      </c>
      <c r="I23" s="1">
        <v>118667503</v>
      </c>
      <c r="J23" s="1">
        <v>119357003</v>
      </c>
      <c r="K23" s="1">
        <v>118408852</v>
      </c>
      <c r="L23" s="1">
        <v>119350303</v>
      </c>
      <c r="M23" s="1">
        <v>119352203</v>
      </c>
      <c r="N23" s="1">
        <v>119354603</v>
      </c>
      <c r="O23" s="1">
        <v>118408707</v>
      </c>
      <c r="P23" s="1">
        <v>118408607</v>
      </c>
      <c r="Q23" s="1">
        <v>119584707</v>
      </c>
      <c r="R23" s="1">
        <v>119354207</v>
      </c>
    </row>
    <row r="24" spans="1:35" x14ac:dyDescent="0.25">
      <c r="A24" s="1">
        <v>23</v>
      </c>
      <c r="B24" s="1">
        <v>28</v>
      </c>
      <c r="C24" s="1">
        <v>117576303</v>
      </c>
      <c r="D24" s="1">
        <v>117081003</v>
      </c>
      <c r="E24" s="1">
        <v>117086653</v>
      </c>
      <c r="F24" s="1">
        <v>117414203</v>
      </c>
      <c r="G24" s="1">
        <v>116495003</v>
      </c>
      <c r="H24" s="1">
        <v>117080503</v>
      </c>
      <c r="I24" s="1">
        <v>116498003</v>
      </c>
      <c r="J24" s="1">
        <v>117415004</v>
      </c>
      <c r="K24" s="1">
        <v>116605003</v>
      </c>
      <c r="L24" s="1">
        <v>116604003</v>
      </c>
      <c r="M24" s="1">
        <v>117086503</v>
      </c>
      <c r="N24" s="1">
        <v>117598503</v>
      </c>
      <c r="O24" s="1">
        <v>117414003</v>
      </c>
      <c r="P24" s="1">
        <v>117415103</v>
      </c>
      <c r="Q24" s="1">
        <v>117083004</v>
      </c>
      <c r="R24" s="1">
        <v>109532804</v>
      </c>
      <c r="S24" s="1">
        <v>117086003</v>
      </c>
      <c r="T24" s="1">
        <v>117089003</v>
      </c>
      <c r="U24" s="1">
        <v>117417202</v>
      </c>
      <c r="V24" s="1">
        <v>117596003</v>
      </c>
      <c r="W24" s="1">
        <v>117416103</v>
      </c>
      <c r="X24" s="1">
        <v>117412003</v>
      </c>
      <c r="Y24" s="1">
        <v>117415303</v>
      </c>
      <c r="Z24" s="1">
        <v>117597003</v>
      </c>
      <c r="AA24" s="1">
        <v>109420107</v>
      </c>
      <c r="AB24" s="1">
        <v>116606707</v>
      </c>
      <c r="AC24" s="1">
        <v>117080607</v>
      </c>
      <c r="AD24" s="1">
        <v>117414807</v>
      </c>
    </row>
    <row r="25" spans="1:35" x14ac:dyDescent="0.25">
      <c r="A25" s="1">
        <v>24</v>
      </c>
      <c r="B25" s="1">
        <v>15</v>
      </c>
      <c r="C25" s="1">
        <v>114066503</v>
      </c>
      <c r="D25" s="1">
        <v>123466403</v>
      </c>
      <c r="E25" s="1">
        <v>114060753</v>
      </c>
      <c r="F25" s="1">
        <v>123468603</v>
      </c>
      <c r="G25" s="1">
        <v>123466303</v>
      </c>
      <c r="H25" s="1">
        <v>123466103</v>
      </c>
      <c r="I25" s="1">
        <v>123465702</v>
      </c>
      <c r="J25" s="1">
        <v>123467303</v>
      </c>
      <c r="K25" s="1">
        <v>114061503</v>
      </c>
      <c r="L25" s="1">
        <v>123467103</v>
      </c>
      <c r="M25" s="1">
        <v>114060853</v>
      </c>
      <c r="N25" s="1">
        <v>123469007</v>
      </c>
      <c r="O25" s="1">
        <v>114060557</v>
      </c>
      <c r="P25" s="1">
        <v>124151607</v>
      </c>
      <c r="Q25" s="1">
        <v>123465507</v>
      </c>
    </row>
    <row r="26" spans="1:35" x14ac:dyDescent="0.25">
      <c r="A26" s="1">
        <v>25</v>
      </c>
      <c r="B26" s="1">
        <v>33</v>
      </c>
      <c r="C26" s="1">
        <v>110147003</v>
      </c>
      <c r="D26" s="1">
        <v>109531304</v>
      </c>
      <c r="E26" s="1">
        <v>109426303</v>
      </c>
      <c r="F26" s="1">
        <v>106272003</v>
      </c>
      <c r="G26" s="1">
        <v>109122703</v>
      </c>
      <c r="H26" s="1">
        <v>110148002</v>
      </c>
      <c r="I26" s="1">
        <v>106161703</v>
      </c>
      <c r="J26" s="1">
        <v>109532804</v>
      </c>
      <c r="K26" s="1">
        <v>110183602</v>
      </c>
      <c r="L26" s="1">
        <v>109535504</v>
      </c>
      <c r="M26" s="1">
        <v>109420803</v>
      </c>
      <c r="N26" s="1">
        <v>109427503</v>
      </c>
      <c r="O26" s="1">
        <v>106172003</v>
      </c>
      <c r="P26" s="1">
        <v>110141103</v>
      </c>
      <c r="Q26" s="1">
        <v>109426003</v>
      </c>
      <c r="R26" s="1">
        <v>106330703</v>
      </c>
      <c r="S26" s="1">
        <v>106330803</v>
      </c>
      <c r="T26" s="1">
        <v>110179003</v>
      </c>
      <c r="U26" s="1">
        <v>109248003</v>
      </c>
      <c r="V26" s="1">
        <v>109537504</v>
      </c>
      <c r="W26" s="1">
        <v>117414003</v>
      </c>
      <c r="X26" s="1">
        <v>110141003</v>
      </c>
      <c r="Y26" s="1">
        <v>109530304</v>
      </c>
      <c r="Z26" s="1">
        <v>109246003</v>
      </c>
      <c r="AA26" s="1">
        <v>109422303</v>
      </c>
      <c r="AB26" s="1">
        <v>109243503</v>
      </c>
      <c r="AC26" s="1">
        <v>106333407</v>
      </c>
      <c r="AD26" s="1">
        <v>110183707</v>
      </c>
      <c r="AE26" s="1">
        <v>106161357</v>
      </c>
      <c r="AF26" s="1">
        <v>110171607</v>
      </c>
      <c r="AG26" s="1">
        <v>109420107</v>
      </c>
      <c r="AH26" s="1">
        <v>106619107</v>
      </c>
      <c r="AI26" s="1">
        <v>110141607</v>
      </c>
    </row>
    <row r="27" spans="1:35" x14ac:dyDescent="0.25">
      <c r="A27" s="1">
        <v>26</v>
      </c>
      <c r="B27" s="1">
        <v>9</v>
      </c>
      <c r="C27" s="1">
        <v>125235103</v>
      </c>
      <c r="D27" s="1">
        <v>125239452</v>
      </c>
      <c r="E27" s="1">
        <v>125237903</v>
      </c>
      <c r="F27" s="1">
        <v>125239603</v>
      </c>
      <c r="G27" s="1">
        <v>125237702</v>
      </c>
      <c r="H27" s="1">
        <v>125239652</v>
      </c>
      <c r="I27" s="1">
        <v>125235502</v>
      </c>
      <c r="J27" s="1">
        <v>125238502</v>
      </c>
      <c r="K27" s="1">
        <v>125232407</v>
      </c>
    </row>
    <row r="28" spans="1:35" x14ac:dyDescent="0.25">
      <c r="A28" s="1">
        <v>27</v>
      </c>
      <c r="B28" s="1">
        <v>28</v>
      </c>
      <c r="C28" s="1">
        <v>116557103</v>
      </c>
      <c r="D28" s="1">
        <v>116495103</v>
      </c>
      <c r="E28" s="1">
        <v>118401403</v>
      </c>
      <c r="F28" s="1">
        <v>116493503</v>
      </c>
      <c r="G28" s="1">
        <v>118402603</v>
      </c>
      <c r="H28" s="1">
        <v>116197503</v>
      </c>
      <c r="I28" s="1">
        <v>116555003</v>
      </c>
      <c r="J28" s="1">
        <v>116191503</v>
      </c>
      <c r="K28" s="1">
        <v>116495003</v>
      </c>
      <c r="L28" s="1">
        <v>116195004</v>
      </c>
      <c r="M28" s="1">
        <v>116498003</v>
      </c>
      <c r="N28" s="1">
        <v>116496603</v>
      </c>
      <c r="O28" s="1">
        <v>116496503</v>
      </c>
      <c r="P28" s="1">
        <v>129545003</v>
      </c>
      <c r="Q28" s="1">
        <v>118406003</v>
      </c>
      <c r="R28" s="1">
        <v>118403302</v>
      </c>
      <c r="S28" s="1">
        <v>116471803</v>
      </c>
      <c r="T28" s="1">
        <v>116191203</v>
      </c>
      <c r="U28" s="1">
        <v>116191004</v>
      </c>
      <c r="V28" s="1">
        <v>116191103</v>
      </c>
      <c r="W28" s="1">
        <v>129546907</v>
      </c>
      <c r="X28" s="1">
        <v>116191757</v>
      </c>
      <c r="Y28" s="1">
        <v>118408707</v>
      </c>
      <c r="Z28" s="1">
        <v>116606707</v>
      </c>
      <c r="AA28" s="1">
        <v>117414807</v>
      </c>
      <c r="AB28" s="1">
        <v>116495207</v>
      </c>
      <c r="AC28" s="1">
        <v>118408607</v>
      </c>
      <c r="AD28" s="1">
        <v>118403207</v>
      </c>
    </row>
    <row r="29" spans="1:35" x14ac:dyDescent="0.25">
      <c r="A29" s="1">
        <v>28</v>
      </c>
      <c r="B29" s="1">
        <v>12</v>
      </c>
      <c r="C29" s="1">
        <v>112672203</v>
      </c>
      <c r="D29" s="1">
        <v>112676503</v>
      </c>
      <c r="E29" s="1">
        <v>112679403</v>
      </c>
      <c r="F29" s="1">
        <v>112671603</v>
      </c>
      <c r="G29" s="1">
        <v>112675503</v>
      </c>
      <c r="H29" s="1">
        <v>112676403</v>
      </c>
      <c r="I29" s="1">
        <v>112672803</v>
      </c>
      <c r="J29" s="1">
        <v>112676703</v>
      </c>
      <c r="K29" s="1">
        <v>112676203</v>
      </c>
      <c r="L29" s="1">
        <v>112671303</v>
      </c>
      <c r="M29" s="1">
        <v>112015106</v>
      </c>
      <c r="N29" s="1">
        <v>112679107</v>
      </c>
    </row>
    <row r="30" spans="1:35" x14ac:dyDescent="0.25">
      <c r="A30" s="1">
        <v>29</v>
      </c>
      <c r="B30" s="1">
        <v>24</v>
      </c>
      <c r="C30" s="1">
        <v>121135003</v>
      </c>
      <c r="D30" s="1">
        <v>118401403</v>
      </c>
      <c r="E30" s="1">
        <v>129547303</v>
      </c>
      <c r="F30" s="1">
        <v>121136503</v>
      </c>
      <c r="G30" s="1">
        <v>129544703</v>
      </c>
      <c r="H30" s="1">
        <v>129540803</v>
      </c>
      <c r="I30" s="1">
        <v>121135503</v>
      </c>
      <c r="J30" s="1">
        <v>129547603</v>
      </c>
      <c r="K30" s="1">
        <v>129545003</v>
      </c>
      <c r="L30" s="1">
        <v>129546803</v>
      </c>
      <c r="M30" s="1">
        <v>129548803</v>
      </c>
      <c r="N30" s="1">
        <v>129544503</v>
      </c>
      <c r="O30" s="1">
        <v>129547803</v>
      </c>
      <c r="P30" s="1">
        <v>129547203</v>
      </c>
      <c r="Q30" s="1">
        <v>129546003</v>
      </c>
      <c r="R30" s="1">
        <v>118403302</v>
      </c>
      <c r="S30" s="1">
        <v>121136603</v>
      </c>
      <c r="T30" s="1">
        <v>118408852</v>
      </c>
      <c r="U30" s="1">
        <v>121139004</v>
      </c>
      <c r="V30" s="1">
        <v>129546103</v>
      </c>
      <c r="W30" s="1">
        <v>118403207</v>
      </c>
      <c r="X30" s="1">
        <v>121131507</v>
      </c>
      <c r="Y30" s="1">
        <v>129546907</v>
      </c>
      <c r="Z30" s="1">
        <v>118408607</v>
      </c>
    </row>
    <row r="31" spans="1:35" x14ac:dyDescent="0.25">
      <c r="A31" s="1">
        <v>30</v>
      </c>
      <c r="B31" s="1">
        <v>27</v>
      </c>
      <c r="C31" s="1">
        <v>111312804</v>
      </c>
      <c r="D31" s="1">
        <v>111312503</v>
      </c>
      <c r="E31" s="1">
        <v>108070502</v>
      </c>
      <c r="F31" s="1">
        <v>111317503</v>
      </c>
      <c r="G31" s="1">
        <v>111444602</v>
      </c>
      <c r="H31" s="1">
        <v>111297504</v>
      </c>
      <c r="I31" s="1">
        <v>108071003</v>
      </c>
      <c r="J31" s="1">
        <v>108079004</v>
      </c>
      <c r="K31" s="1">
        <v>111316003</v>
      </c>
      <c r="L31" s="1">
        <v>111343603</v>
      </c>
      <c r="M31" s="1">
        <v>115503004</v>
      </c>
      <c r="N31" s="1">
        <v>108078003</v>
      </c>
      <c r="O31" s="1">
        <v>111291304</v>
      </c>
      <c r="P31" s="1">
        <v>108058003</v>
      </c>
      <c r="Q31" s="1">
        <v>108077503</v>
      </c>
      <c r="R31" s="1">
        <v>111292304</v>
      </c>
      <c r="S31" s="1">
        <v>108071504</v>
      </c>
      <c r="T31" s="1">
        <v>108073503</v>
      </c>
      <c r="U31" s="1">
        <v>108116003</v>
      </c>
      <c r="V31" s="1">
        <v>116606707</v>
      </c>
      <c r="W31" s="1">
        <v>111444307</v>
      </c>
      <c r="X31" s="1">
        <v>115211657</v>
      </c>
      <c r="Y31" s="1">
        <v>108070607</v>
      </c>
      <c r="Z31" s="1">
        <v>108110307</v>
      </c>
      <c r="AA31" s="1">
        <v>111312607</v>
      </c>
      <c r="AB31" s="1">
        <v>111292507</v>
      </c>
      <c r="AC31" s="1">
        <v>108051307</v>
      </c>
    </row>
    <row r="32" spans="1:35" x14ac:dyDescent="0.25">
      <c r="A32" s="1">
        <v>31</v>
      </c>
      <c r="B32" s="1">
        <v>10</v>
      </c>
      <c r="C32" s="1">
        <v>115216503</v>
      </c>
      <c r="D32" s="1">
        <v>112671803</v>
      </c>
      <c r="E32" s="1">
        <v>112671303</v>
      </c>
      <c r="F32" s="1">
        <v>112674403</v>
      </c>
      <c r="G32" s="1">
        <v>115674603</v>
      </c>
      <c r="H32" s="1">
        <v>115219002</v>
      </c>
      <c r="I32" s="1">
        <v>112679002</v>
      </c>
      <c r="J32" s="1">
        <v>112678503</v>
      </c>
      <c r="K32" s="1">
        <v>112679107</v>
      </c>
      <c r="L32" s="1">
        <v>115211657</v>
      </c>
    </row>
    <row r="33" spans="1:35" x14ac:dyDescent="0.25">
      <c r="A33" s="1">
        <v>32</v>
      </c>
      <c r="B33" s="1">
        <v>33</v>
      </c>
      <c r="C33" s="1">
        <v>108566303</v>
      </c>
      <c r="D33" s="1">
        <v>101262903</v>
      </c>
      <c r="E33" s="1">
        <v>107657503</v>
      </c>
      <c r="F33" s="1">
        <v>101260303</v>
      </c>
      <c r="G33" s="1">
        <v>101268003</v>
      </c>
      <c r="H33" s="1">
        <v>108567004</v>
      </c>
      <c r="I33" s="1">
        <v>107650603</v>
      </c>
      <c r="J33" s="1">
        <v>108568404</v>
      </c>
      <c r="K33" s="1">
        <v>108569103</v>
      </c>
      <c r="L33" s="1">
        <v>108051503</v>
      </c>
      <c r="M33" s="1">
        <v>108565203</v>
      </c>
      <c r="N33" s="1">
        <v>108058003</v>
      </c>
      <c r="O33" s="1">
        <v>108561803</v>
      </c>
      <c r="P33" s="1">
        <v>108565503</v>
      </c>
      <c r="Q33" s="1">
        <v>101260803</v>
      </c>
      <c r="R33" s="1">
        <v>108567404</v>
      </c>
      <c r="S33" s="1">
        <v>108053003</v>
      </c>
      <c r="T33" s="1">
        <v>108056004</v>
      </c>
      <c r="U33" s="1">
        <v>101261302</v>
      </c>
      <c r="V33" s="1">
        <v>108561003</v>
      </c>
      <c r="W33" s="1">
        <v>101264003</v>
      </c>
      <c r="X33" s="1">
        <v>108071504</v>
      </c>
      <c r="Y33" s="1">
        <v>108567204</v>
      </c>
      <c r="Z33" s="1">
        <v>108051003</v>
      </c>
      <c r="AA33" s="1">
        <v>108567703</v>
      </c>
      <c r="AB33" s="1">
        <v>101266007</v>
      </c>
      <c r="AC33" s="1">
        <v>108051307</v>
      </c>
      <c r="AD33" s="1">
        <v>101634207</v>
      </c>
      <c r="AE33" s="1">
        <v>108112607</v>
      </c>
      <c r="AF33" s="1">
        <v>101262507</v>
      </c>
      <c r="AG33" s="1">
        <v>108567807</v>
      </c>
      <c r="AH33" s="1">
        <v>107651207</v>
      </c>
      <c r="AI33" s="1">
        <v>108070607</v>
      </c>
    </row>
    <row r="34" spans="1:35" x14ac:dyDescent="0.25">
      <c r="A34" s="1">
        <v>33</v>
      </c>
      <c r="B34" s="1">
        <v>15</v>
      </c>
      <c r="C34" s="1">
        <v>112011103</v>
      </c>
      <c r="D34" s="1">
        <v>112018523</v>
      </c>
      <c r="E34" s="1">
        <v>112286003</v>
      </c>
      <c r="F34" s="1">
        <v>115218003</v>
      </c>
      <c r="G34" s="1">
        <v>112289003</v>
      </c>
      <c r="H34" s="1">
        <v>112013753</v>
      </c>
      <c r="I34" s="1">
        <v>112011603</v>
      </c>
      <c r="J34" s="1">
        <v>112281302</v>
      </c>
      <c r="K34" s="1">
        <v>112013054</v>
      </c>
      <c r="L34" s="1">
        <v>112282004</v>
      </c>
      <c r="M34" s="1">
        <v>112015203</v>
      </c>
      <c r="N34" s="1">
        <v>112283003</v>
      </c>
      <c r="O34" s="1">
        <v>112282307</v>
      </c>
      <c r="P34" s="1">
        <v>112015106</v>
      </c>
      <c r="Q34" s="1">
        <v>115211657</v>
      </c>
    </row>
    <row r="35" spans="1:35" x14ac:dyDescent="0.25">
      <c r="A35" s="1">
        <v>34</v>
      </c>
      <c r="B35" s="1">
        <v>21</v>
      </c>
      <c r="C35" s="1">
        <v>115506003</v>
      </c>
      <c r="D35" s="1">
        <v>115508003</v>
      </c>
      <c r="E35" s="1">
        <v>115226103</v>
      </c>
      <c r="F35" s="1">
        <v>129548803</v>
      </c>
      <c r="G35" s="1">
        <v>115222504</v>
      </c>
      <c r="H35" s="1">
        <v>112282004</v>
      </c>
      <c r="I35" s="1">
        <v>115218303</v>
      </c>
      <c r="J35" s="1">
        <v>115211003</v>
      </c>
      <c r="K35" s="1">
        <v>115503004</v>
      </c>
      <c r="L35" s="1">
        <v>115218003</v>
      </c>
      <c r="M35" s="1">
        <v>115229003</v>
      </c>
      <c r="N35" s="1">
        <v>115212503</v>
      </c>
      <c r="O35" s="1">
        <v>115219002</v>
      </c>
      <c r="P35" s="1">
        <v>115211603</v>
      </c>
      <c r="Q35" s="1">
        <v>115211103</v>
      </c>
      <c r="R35" s="1">
        <v>115210503</v>
      </c>
      <c r="S35" s="1">
        <v>115504003</v>
      </c>
      <c r="T35" s="1">
        <v>129546907</v>
      </c>
      <c r="U35" s="1">
        <v>115211657</v>
      </c>
      <c r="V35" s="1">
        <v>112282307</v>
      </c>
      <c r="W35" s="1">
        <v>115221607</v>
      </c>
    </row>
    <row r="36" spans="1:35" x14ac:dyDescent="0.25">
      <c r="A36" s="1">
        <v>35</v>
      </c>
      <c r="B36" s="1">
        <v>32</v>
      </c>
      <c r="C36" s="1">
        <v>108112203</v>
      </c>
      <c r="D36" s="1">
        <v>110175003</v>
      </c>
      <c r="E36" s="1">
        <v>108111403</v>
      </c>
      <c r="F36" s="1">
        <v>108116303</v>
      </c>
      <c r="G36" s="1">
        <v>108569103</v>
      </c>
      <c r="H36" s="1">
        <v>110177003</v>
      </c>
      <c r="I36" s="1">
        <v>110173003</v>
      </c>
      <c r="J36" s="1">
        <v>108112003</v>
      </c>
      <c r="K36" s="1">
        <v>108110603</v>
      </c>
      <c r="L36" s="1">
        <v>108111303</v>
      </c>
      <c r="M36" s="1">
        <v>110171803</v>
      </c>
      <c r="N36" s="1">
        <v>108114503</v>
      </c>
      <c r="O36" s="1">
        <v>128327303</v>
      </c>
      <c r="P36" s="1">
        <v>110141003</v>
      </c>
      <c r="Q36" s="1">
        <v>108111203</v>
      </c>
      <c r="R36" s="1">
        <v>106172003</v>
      </c>
      <c r="S36" s="1">
        <v>110179003</v>
      </c>
      <c r="T36" s="1">
        <v>110173504</v>
      </c>
      <c r="U36" s="1">
        <v>110148002</v>
      </c>
      <c r="V36" s="1">
        <v>108116503</v>
      </c>
      <c r="W36" s="1">
        <v>108112502</v>
      </c>
      <c r="X36" s="1">
        <v>110171003</v>
      </c>
      <c r="Y36" s="1">
        <v>108118503</v>
      </c>
      <c r="Z36" s="1">
        <v>108116003</v>
      </c>
      <c r="AA36" s="1">
        <v>108078003</v>
      </c>
      <c r="AB36" s="1">
        <v>110171607</v>
      </c>
      <c r="AC36" s="1">
        <v>110141607</v>
      </c>
      <c r="AD36" s="1">
        <v>106333407</v>
      </c>
      <c r="AE36" s="1">
        <v>108070607</v>
      </c>
      <c r="AF36" s="1">
        <v>108112607</v>
      </c>
      <c r="AG36" s="1">
        <v>128324207</v>
      </c>
      <c r="AH36" s="1">
        <v>108110307</v>
      </c>
    </row>
    <row r="37" spans="1:35" x14ac:dyDescent="0.25">
      <c r="A37" s="1">
        <v>36</v>
      </c>
      <c r="B37" s="1">
        <v>11</v>
      </c>
      <c r="C37" s="1">
        <v>113363103</v>
      </c>
      <c r="D37" s="1">
        <v>113361503</v>
      </c>
      <c r="E37" s="1">
        <v>113369003</v>
      </c>
      <c r="F37" s="1">
        <v>113362203</v>
      </c>
      <c r="G37" s="1">
        <v>113362403</v>
      </c>
      <c r="H37" s="1">
        <v>113364403</v>
      </c>
      <c r="I37" s="1">
        <v>113361703</v>
      </c>
      <c r="J37" s="1">
        <v>113362603</v>
      </c>
      <c r="K37" s="1">
        <v>113362303</v>
      </c>
      <c r="L37" s="1">
        <v>113364503</v>
      </c>
      <c r="M37" s="1">
        <v>113363807</v>
      </c>
    </row>
    <row r="38" spans="1:35" x14ac:dyDescent="0.25">
      <c r="A38" s="1">
        <v>37</v>
      </c>
      <c r="B38" s="1">
        <v>19</v>
      </c>
      <c r="C38" s="1">
        <v>103022103</v>
      </c>
      <c r="D38" s="1">
        <v>103029553</v>
      </c>
      <c r="E38" s="1">
        <v>103026852</v>
      </c>
      <c r="F38" s="1">
        <v>103026343</v>
      </c>
      <c r="G38" s="1">
        <v>103021252</v>
      </c>
      <c r="H38" s="1">
        <v>103029403</v>
      </c>
      <c r="I38" s="1">
        <v>103029203</v>
      </c>
      <c r="J38" s="1">
        <v>103021752</v>
      </c>
      <c r="K38" s="1">
        <v>101632403</v>
      </c>
      <c r="L38" s="1">
        <v>103028753</v>
      </c>
      <c r="M38" s="1">
        <v>103027753</v>
      </c>
      <c r="N38" s="1">
        <v>103028703</v>
      </c>
      <c r="O38" s="1">
        <v>103026303</v>
      </c>
      <c r="P38" s="1">
        <v>103020753</v>
      </c>
      <c r="Q38" s="1">
        <v>103021603</v>
      </c>
      <c r="R38" s="1">
        <v>103027307</v>
      </c>
      <c r="S38" s="1">
        <v>103020407</v>
      </c>
      <c r="T38" s="1">
        <v>103028807</v>
      </c>
      <c r="U38" s="1">
        <v>101638907</v>
      </c>
    </row>
    <row r="39" spans="1:35" x14ac:dyDescent="0.25">
      <c r="A39" s="1">
        <v>38</v>
      </c>
      <c r="B39" s="1">
        <v>12</v>
      </c>
      <c r="C39" s="1">
        <v>103028302</v>
      </c>
      <c r="D39" s="1">
        <v>103026902</v>
      </c>
      <c r="E39" s="1">
        <v>103023912</v>
      </c>
      <c r="F39" s="1">
        <v>103024753</v>
      </c>
      <c r="G39" s="1">
        <v>102027451</v>
      </c>
      <c r="H39" s="1">
        <v>103022253</v>
      </c>
      <c r="I39" s="1">
        <v>103021003</v>
      </c>
      <c r="J39" s="1">
        <v>103020603</v>
      </c>
      <c r="K39" s="1">
        <v>103026852</v>
      </c>
      <c r="L39" s="1">
        <v>103024603</v>
      </c>
      <c r="M39" s="1">
        <v>103023807</v>
      </c>
      <c r="N39" s="1">
        <v>103020407</v>
      </c>
    </row>
    <row r="40" spans="1:35" x14ac:dyDescent="0.25">
      <c r="A40" s="1">
        <v>39</v>
      </c>
      <c r="B40" s="1">
        <v>18</v>
      </c>
      <c r="C40" s="1">
        <v>107655803</v>
      </c>
      <c r="D40" s="1">
        <v>107652603</v>
      </c>
      <c r="E40" s="1">
        <v>107654903</v>
      </c>
      <c r="F40" s="1">
        <v>107655903</v>
      </c>
      <c r="G40" s="1">
        <v>107657503</v>
      </c>
      <c r="H40" s="1">
        <v>107650603</v>
      </c>
      <c r="I40" s="1">
        <v>107658903</v>
      </c>
      <c r="J40" s="1">
        <v>107653203</v>
      </c>
      <c r="K40" s="1">
        <v>107653802</v>
      </c>
      <c r="L40" s="1">
        <v>107656502</v>
      </c>
      <c r="M40" s="1">
        <v>107654103</v>
      </c>
      <c r="N40" s="1">
        <v>107657103</v>
      </c>
      <c r="O40" s="1">
        <v>107653102</v>
      </c>
      <c r="P40" s="1">
        <v>103023807</v>
      </c>
      <c r="Q40" s="1">
        <v>107651207</v>
      </c>
      <c r="R40" s="1">
        <v>101634207</v>
      </c>
      <c r="S40" s="1">
        <v>107652207</v>
      </c>
      <c r="T40" s="1">
        <v>107656407</v>
      </c>
    </row>
    <row r="41" spans="1:35" x14ac:dyDescent="0.25">
      <c r="A41" s="1">
        <v>40</v>
      </c>
      <c r="B41" s="1">
        <v>15</v>
      </c>
      <c r="C41" s="1">
        <v>120455403</v>
      </c>
      <c r="D41" s="1">
        <v>120456003</v>
      </c>
      <c r="E41" s="1">
        <v>119648703</v>
      </c>
      <c r="F41" s="1">
        <v>119648303</v>
      </c>
      <c r="G41" s="1">
        <v>119356503</v>
      </c>
      <c r="H41" s="1">
        <v>119648903</v>
      </c>
      <c r="I41" s="1">
        <v>119351303</v>
      </c>
      <c r="J41" s="1">
        <v>120452003</v>
      </c>
      <c r="K41" s="1">
        <v>119355503</v>
      </c>
      <c r="L41" s="1">
        <v>119354603</v>
      </c>
      <c r="M41" s="1">
        <v>120455203</v>
      </c>
      <c r="N41" s="1">
        <v>119583003</v>
      </c>
      <c r="O41" s="1">
        <v>119358403</v>
      </c>
      <c r="P41" s="1">
        <v>120454507</v>
      </c>
      <c r="Q41" s="1">
        <v>119354207</v>
      </c>
    </row>
    <row r="42" spans="1:35" x14ac:dyDescent="0.25">
      <c r="A42" s="1">
        <v>41</v>
      </c>
      <c r="B42" s="1">
        <v>29</v>
      </c>
      <c r="C42" s="1">
        <v>128326303</v>
      </c>
      <c r="D42" s="1">
        <v>128328003</v>
      </c>
      <c r="E42" s="1">
        <v>128030852</v>
      </c>
      <c r="F42" s="1">
        <v>104103603</v>
      </c>
      <c r="G42" s="1">
        <v>110173504</v>
      </c>
      <c r="H42" s="1">
        <v>128033053</v>
      </c>
      <c r="I42" s="1">
        <v>106160303</v>
      </c>
      <c r="J42" s="1">
        <v>128327303</v>
      </c>
      <c r="K42" s="1">
        <v>106338003</v>
      </c>
      <c r="L42" s="1">
        <v>128321103</v>
      </c>
      <c r="M42" s="1">
        <v>128323703</v>
      </c>
      <c r="N42" s="1">
        <v>107650703</v>
      </c>
      <c r="O42" s="1">
        <v>107654903</v>
      </c>
      <c r="P42" s="1">
        <v>128325203</v>
      </c>
      <c r="Q42" s="1">
        <v>106168003</v>
      </c>
      <c r="R42" s="1">
        <v>107651603</v>
      </c>
      <c r="S42" s="1">
        <v>128323303</v>
      </c>
      <c r="T42" s="1">
        <v>107654403</v>
      </c>
      <c r="U42" s="1">
        <v>107656303</v>
      </c>
      <c r="V42" s="1">
        <v>128034503</v>
      </c>
      <c r="W42" s="1">
        <v>128030603</v>
      </c>
      <c r="X42" s="1">
        <v>128034607</v>
      </c>
      <c r="Y42" s="1">
        <v>106161357</v>
      </c>
      <c r="Z42" s="1">
        <v>107652207</v>
      </c>
      <c r="AA42" s="1">
        <v>106333407</v>
      </c>
      <c r="AB42" s="1">
        <v>104101307</v>
      </c>
      <c r="AC42" s="1">
        <v>107656407</v>
      </c>
      <c r="AD42" s="1">
        <v>108110307</v>
      </c>
      <c r="AE42" s="1">
        <v>128324207</v>
      </c>
    </row>
    <row r="43" spans="1:35" x14ac:dyDescent="0.25">
      <c r="A43" s="1">
        <v>42</v>
      </c>
      <c r="B43" s="1">
        <v>13</v>
      </c>
      <c r="C43" s="1">
        <v>103028302</v>
      </c>
      <c r="D43" s="1">
        <v>103022103</v>
      </c>
      <c r="E43" s="1">
        <v>103026402</v>
      </c>
      <c r="F43" s="1">
        <v>103026873</v>
      </c>
      <c r="G43" s="1">
        <v>103028853</v>
      </c>
      <c r="H43" s="1">
        <v>103026303</v>
      </c>
      <c r="I43" s="1">
        <v>103020753</v>
      </c>
      <c r="J43" s="1">
        <v>103021752</v>
      </c>
      <c r="K43" s="1">
        <v>102027451</v>
      </c>
      <c r="L43" s="1">
        <v>103021603</v>
      </c>
      <c r="M43" s="1">
        <v>103025002</v>
      </c>
      <c r="N43" s="1">
        <v>103027307</v>
      </c>
      <c r="O43" s="1">
        <v>103020407</v>
      </c>
    </row>
    <row r="44" spans="1:35" x14ac:dyDescent="0.25">
      <c r="A44" s="1">
        <v>43</v>
      </c>
      <c r="B44" s="1">
        <v>8</v>
      </c>
      <c r="C44" s="1">
        <v>103029902</v>
      </c>
      <c r="D44" s="1">
        <v>103028203</v>
      </c>
      <c r="E44" s="1">
        <v>102027451</v>
      </c>
      <c r="F44" s="1">
        <v>103029803</v>
      </c>
      <c r="G44" s="1">
        <v>103021102</v>
      </c>
      <c r="H44" s="1">
        <v>103027352</v>
      </c>
      <c r="I44" s="1">
        <v>103023807</v>
      </c>
      <c r="J44" s="1">
        <v>103028807</v>
      </c>
    </row>
    <row r="45" spans="1:35" x14ac:dyDescent="0.25">
      <c r="A45" s="1">
        <v>44</v>
      </c>
      <c r="B45" s="1">
        <v>14</v>
      </c>
      <c r="C45" s="1">
        <v>124157203</v>
      </c>
      <c r="D45" s="1">
        <v>123467303</v>
      </c>
      <c r="E45" s="1">
        <v>114061503</v>
      </c>
      <c r="F45" s="1">
        <v>114068103</v>
      </c>
      <c r="G45" s="1">
        <v>123465303</v>
      </c>
      <c r="H45" s="1">
        <v>124156503</v>
      </c>
      <c r="I45" s="1">
        <v>124151902</v>
      </c>
      <c r="J45" s="1">
        <v>124156603</v>
      </c>
      <c r="K45" s="1">
        <v>124153503</v>
      </c>
      <c r="L45" s="1">
        <v>124152003</v>
      </c>
      <c r="M45" s="1">
        <v>123469007</v>
      </c>
      <c r="N45" s="1">
        <v>114060557</v>
      </c>
      <c r="O45" s="1">
        <v>124151607</v>
      </c>
      <c r="P45" s="1">
        <v>123465507</v>
      </c>
    </row>
    <row r="46" spans="1:35" x14ac:dyDescent="0.25">
      <c r="A46" s="1">
        <v>45</v>
      </c>
      <c r="B46" s="1">
        <v>24</v>
      </c>
      <c r="C46" s="1">
        <v>103022803</v>
      </c>
      <c r="D46" s="1">
        <v>103021903</v>
      </c>
      <c r="E46" s="1">
        <v>103021453</v>
      </c>
      <c r="F46" s="1">
        <v>103029603</v>
      </c>
      <c r="G46" s="1">
        <v>103026002</v>
      </c>
      <c r="H46" s="1">
        <v>103021102</v>
      </c>
      <c r="I46" s="1">
        <v>103029553</v>
      </c>
      <c r="J46" s="1">
        <v>103028653</v>
      </c>
      <c r="K46" s="1">
        <v>103021252</v>
      </c>
      <c r="L46" s="1">
        <v>103022503</v>
      </c>
      <c r="M46" s="1">
        <v>103027503</v>
      </c>
      <c r="N46" s="1">
        <v>103025002</v>
      </c>
      <c r="O46" s="1">
        <v>103024102</v>
      </c>
      <c r="P46" s="1">
        <v>103023153</v>
      </c>
      <c r="Q46" s="1">
        <v>107657103</v>
      </c>
      <c r="R46" s="1">
        <v>103028833</v>
      </c>
      <c r="S46" s="1">
        <v>107656502</v>
      </c>
      <c r="T46" s="1">
        <v>103029902</v>
      </c>
      <c r="U46" s="1">
        <v>101638907</v>
      </c>
      <c r="V46" s="1">
        <v>103027307</v>
      </c>
      <c r="W46" s="1">
        <v>107651207</v>
      </c>
      <c r="X46" s="1">
        <v>103028807</v>
      </c>
      <c r="Y46" s="1">
        <v>103026037</v>
      </c>
      <c r="Z46" s="1">
        <v>103023807</v>
      </c>
    </row>
    <row r="47" spans="1:35" x14ac:dyDescent="0.25">
      <c r="A47" s="1">
        <v>46</v>
      </c>
      <c r="B47" s="1">
        <v>28</v>
      </c>
      <c r="C47" s="1">
        <v>101637002</v>
      </c>
      <c r="D47" s="1">
        <v>101260803</v>
      </c>
      <c r="E47" s="1">
        <v>101631703</v>
      </c>
      <c r="F47" s="1">
        <v>101632403</v>
      </c>
      <c r="G47" s="1">
        <v>101303503</v>
      </c>
      <c r="H47" s="1">
        <v>101308503</v>
      </c>
      <c r="I47" s="1">
        <v>101638003</v>
      </c>
      <c r="J47" s="1">
        <v>101631003</v>
      </c>
      <c r="K47" s="1">
        <v>101631203</v>
      </c>
      <c r="L47" s="1">
        <v>127047404</v>
      </c>
      <c r="M47" s="1">
        <v>101631903</v>
      </c>
      <c r="N47" s="1">
        <v>127044103</v>
      </c>
      <c r="O47" s="1">
        <v>101630903</v>
      </c>
      <c r="P47" s="1">
        <v>101633903</v>
      </c>
      <c r="Q47" s="1">
        <v>101301403</v>
      </c>
      <c r="R47" s="1">
        <v>101630504</v>
      </c>
      <c r="S47" s="1">
        <v>101636503</v>
      </c>
      <c r="T47" s="1">
        <v>101631803</v>
      </c>
      <c r="U47" s="1">
        <v>101631503</v>
      </c>
      <c r="V47" s="1">
        <v>101301303</v>
      </c>
      <c r="W47" s="1">
        <v>101638803</v>
      </c>
      <c r="X47" s="1">
        <v>101306503</v>
      </c>
      <c r="Y47" s="1">
        <v>127041307</v>
      </c>
      <c r="Z47" s="1">
        <v>101638907</v>
      </c>
      <c r="AA47" s="1">
        <v>101634207</v>
      </c>
      <c r="AB47" s="1">
        <v>103027307</v>
      </c>
      <c r="AC47" s="1">
        <v>101262507</v>
      </c>
      <c r="AD47" s="1">
        <v>101302607</v>
      </c>
    </row>
    <row r="48" spans="1:35" x14ac:dyDescent="0.25">
      <c r="A48" s="1">
        <v>47</v>
      </c>
      <c r="B48" s="1">
        <v>21</v>
      </c>
      <c r="C48" s="1">
        <v>127042003</v>
      </c>
      <c r="D48" s="1">
        <v>127047404</v>
      </c>
      <c r="E48" s="1">
        <v>127044103</v>
      </c>
      <c r="F48" s="1">
        <v>104105003</v>
      </c>
      <c r="G48" s="1">
        <v>127045853</v>
      </c>
      <c r="H48" s="1">
        <v>127046903</v>
      </c>
      <c r="I48" s="1">
        <v>127045653</v>
      </c>
      <c r="J48" s="1">
        <v>127040703</v>
      </c>
      <c r="K48" s="1">
        <v>127041603</v>
      </c>
      <c r="L48" s="1">
        <v>127041503</v>
      </c>
      <c r="M48" s="1">
        <v>127045303</v>
      </c>
      <c r="N48" s="1">
        <v>127041203</v>
      </c>
      <c r="O48" s="1">
        <v>104372003</v>
      </c>
      <c r="P48" s="1">
        <v>127042853</v>
      </c>
      <c r="Q48" s="1">
        <v>104375003</v>
      </c>
      <c r="R48" s="1">
        <v>104107903</v>
      </c>
      <c r="S48" s="1">
        <v>127049303</v>
      </c>
      <c r="T48" s="1">
        <v>127040503</v>
      </c>
      <c r="U48" s="1">
        <v>127041307</v>
      </c>
      <c r="V48" s="1">
        <v>104374207</v>
      </c>
      <c r="W48" s="1">
        <v>104101307</v>
      </c>
    </row>
    <row r="49" spans="1:32" x14ac:dyDescent="0.25">
      <c r="A49" s="1">
        <v>48</v>
      </c>
      <c r="B49" s="1">
        <v>19</v>
      </c>
      <c r="C49" s="1">
        <v>113385003</v>
      </c>
      <c r="D49" s="1">
        <v>113384603</v>
      </c>
      <c r="E49" s="1">
        <v>114061103</v>
      </c>
      <c r="F49" s="1">
        <v>114067503</v>
      </c>
      <c r="G49" s="1">
        <v>114068003</v>
      </c>
      <c r="H49" s="1">
        <v>114063503</v>
      </c>
      <c r="I49" s="1">
        <v>113385303</v>
      </c>
      <c r="J49" s="1">
        <v>113362303</v>
      </c>
      <c r="K49" s="1">
        <v>113381303</v>
      </c>
      <c r="L49" s="1">
        <v>113380303</v>
      </c>
      <c r="M49" s="1">
        <v>113382303</v>
      </c>
      <c r="N49" s="1">
        <v>114069103</v>
      </c>
      <c r="O49" s="1">
        <v>113362603</v>
      </c>
      <c r="P49" s="1">
        <v>113361303</v>
      </c>
      <c r="Q49" s="1">
        <v>114062503</v>
      </c>
      <c r="R49" s="1">
        <v>114064003</v>
      </c>
      <c r="S49" s="1">
        <v>113384307</v>
      </c>
      <c r="T49" s="1">
        <v>114060557</v>
      </c>
      <c r="U49" s="1">
        <v>113363807</v>
      </c>
    </row>
    <row r="50" spans="1:32" x14ac:dyDescent="0.25">
      <c r="A50" s="1">
        <v>49</v>
      </c>
      <c r="B50" s="1">
        <v>14</v>
      </c>
      <c r="C50" s="1">
        <v>105258303</v>
      </c>
      <c r="D50" s="1">
        <v>105259103</v>
      </c>
      <c r="E50" s="1">
        <v>105254053</v>
      </c>
      <c r="F50" s="1">
        <v>105253903</v>
      </c>
      <c r="G50" s="1">
        <v>105253553</v>
      </c>
      <c r="H50" s="1">
        <v>105259703</v>
      </c>
      <c r="I50" s="1">
        <v>105258503</v>
      </c>
      <c r="J50" s="1">
        <v>105252602</v>
      </c>
      <c r="K50" s="1">
        <v>105257602</v>
      </c>
      <c r="L50" s="1">
        <v>105256553</v>
      </c>
      <c r="M50" s="1">
        <v>105254353</v>
      </c>
      <c r="N50" s="1">
        <v>105253303</v>
      </c>
      <c r="O50" s="1">
        <v>105252807</v>
      </c>
      <c r="P50" s="1">
        <v>105252507</v>
      </c>
    </row>
    <row r="51" spans="1:32" x14ac:dyDescent="0.25">
      <c r="A51" s="1">
        <v>50</v>
      </c>
      <c r="B51" s="1">
        <v>30</v>
      </c>
      <c r="C51" s="1">
        <v>104435003</v>
      </c>
      <c r="D51" s="1">
        <v>104435703</v>
      </c>
      <c r="E51" s="1">
        <v>104435603</v>
      </c>
      <c r="F51" s="1">
        <v>104377003</v>
      </c>
      <c r="G51" s="1">
        <v>104375003</v>
      </c>
      <c r="H51" s="1">
        <v>104432903</v>
      </c>
      <c r="I51" s="1">
        <v>104375203</v>
      </c>
      <c r="J51" s="1">
        <v>104433903</v>
      </c>
      <c r="K51" s="1">
        <v>105201033</v>
      </c>
      <c r="L51" s="1">
        <v>104435303</v>
      </c>
      <c r="M51" s="1">
        <v>104432503</v>
      </c>
      <c r="N51" s="1">
        <v>104432803</v>
      </c>
      <c r="O51" s="1">
        <v>105204703</v>
      </c>
      <c r="P51" s="1">
        <v>104433604</v>
      </c>
      <c r="Q51" s="1">
        <v>105201352</v>
      </c>
      <c r="R51" s="1">
        <v>104378003</v>
      </c>
      <c r="S51" s="1">
        <v>105251453</v>
      </c>
      <c r="T51" s="1">
        <v>104376203</v>
      </c>
      <c r="U51" s="1">
        <v>104375302</v>
      </c>
      <c r="V51" s="1">
        <v>104437503</v>
      </c>
      <c r="W51" s="1">
        <v>104374003</v>
      </c>
      <c r="X51" s="1">
        <v>106617203</v>
      </c>
      <c r="Y51" s="1">
        <v>105259103</v>
      </c>
      <c r="Z51" s="1">
        <v>104431304</v>
      </c>
      <c r="AA51" s="1">
        <v>104433303</v>
      </c>
      <c r="AB51" s="1">
        <v>105252807</v>
      </c>
      <c r="AC51" s="1">
        <v>104435107</v>
      </c>
      <c r="AD51" s="1">
        <v>104374207</v>
      </c>
      <c r="AE51" s="1">
        <v>106619107</v>
      </c>
      <c r="AF51" s="1">
        <v>105201407</v>
      </c>
    </row>
    <row r="53" spans="1:32" x14ac:dyDescent="0.25">
      <c r="B53" s="1">
        <f>MAX(B2:B51)</f>
        <v>33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204"/>
  <sheetViews>
    <sheetView topLeftCell="A117" workbookViewId="0">
      <selection activeCell="C1" sqref="C1:T1"/>
    </sheetView>
  </sheetViews>
  <sheetFormatPr defaultColWidth="9.109375" defaultRowHeight="13.8" x14ac:dyDescent="0.25"/>
  <cols>
    <col min="1" max="2" width="9.33203125" style="1" bestFit="1" customWidth="1"/>
    <col min="3" max="20" width="11.33203125" style="1" bestFit="1" customWidth="1"/>
    <col min="21" max="16384" width="9.109375" style="1"/>
  </cols>
  <sheetData>
    <row r="1" spans="1:20" x14ac:dyDescent="0.25">
      <c r="A1" s="1" t="s">
        <v>2793</v>
      </c>
      <c r="B1" s="1" t="s">
        <v>328</v>
      </c>
      <c r="C1" s="1" t="s">
        <v>79</v>
      </c>
      <c r="D1" s="1" t="s">
        <v>80</v>
      </c>
      <c r="E1" s="1" t="s">
        <v>81</v>
      </c>
      <c r="F1" s="1" t="s">
        <v>82</v>
      </c>
      <c r="G1" s="1" t="s">
        <v>83</v>
      </c>
      <c r="H1" s="1" t="s">
        <v>84</v>
      </c>
      <c r="I1" s="1" t="s">
        <v>85</v>
      </c>
      <c r="J1" s="1" t="s">
        <v>86</v>
      </c>
      <c r="K1" s="1" t="s">
        <v>87</v>
      </c>
      <c r="L1" s="1" t="s">
        <v>88</v>
      </c>
      <c r="M1" s="1" t="s">
        <v>89</v>
      </c>
      <c r="N1" s="1" t="s">
        <v>90</v>
      </c>
      <c r="O1" s="1" t="s">
        <v>251</v>
      </c>
      <c r="P1" s="1" t="s">
        <v>252</v>
      </c>
      <c r="Q1" s="1" t="s">
        <v>253</v>
      </c>
      <c r="R1" s="1" t="s">
        <v>254</v>
      </c>
      <c r="S1" s="1" t="s">
        <v>255</v>
      </c>
      <c r="T1" s="1" t="s">
        <v>256</v>
      </c>
    </row>
    <row r="2" spans="1:20" x14ac:dyDescent="0.25">
      <c r="A2" s="1">
        <v>1</v>
      </c>
      <c r="B2" s="1">
        <v>4</v>
      </c>
      <c r="C2" s="1">
        <v>105252602</v>
      </c>
      <c r="D2" s="1">
        <v>105256553</v>
      </c>
      <c r="E2" s="1">
        <v>105252807</v>
      </c>
      <c r="F2" s="1">
        <v>105252507</v>
      </c>
    </row>
    <row r="3" spans="1:20" x14ac:dyDescent="0.25">
      <c r="A3" s="1">
        <v>2</v>
      </c>
      <c r="B3" s="1">
        <v>7</v>
      </c>
      <c r="C3" s="1">
        <v>105259703</v>
      </c>
      <c r="D3" s="1">
        <v>105256553</v>
      </c>
      <c r="E3" s="1">
        <v>105253553</v>
      </c>
      <c r="F3" s="1">
        <v>105254353</v>
      </c>
      <c r="G3" s="1">
        <v>105252602</v>
      </c>
      <c r="H3" s="1">
        <v>105252807</v>
      </c>
      <c r="I3" s="1">
        <v>105252507</v>
      </c>
    </row>
    <row r="4" spans="1:20" x14ac:dyDescent="0.25">
      <c r="A4" s="1">
        <v>3</v>
      </c>
      <c r="B4" s="1">
        <v>3</v>
      </c>
      <c r="C4" s="1">
        <v>105257602</v>
      </c>
      <c r="D4" s="1">
        <v>105253303</v>
      </c>
      <c r="E4" s="1">
        <v>105252807</v>
      </c>
    </row>
    <row r="5" spans="1:20" x14ac:dyDescent="0.25">
      <c r="A5" s="1">
        <v>4</v>
      </c>
      <c r="B5" s="1">
        <v>9</v>
      </c>
      <c r="C5" s="1">
        <v>105251453</v>
      </c>
      <c r="D5" s="1">
        <v>105254053</v>
      </c>
      <c r="E5" s="1">
        <v>105253553</v>
      </c>
      <c r="F5" s="1">
        <v>105253903</v>
      </c>
      <c r="G5" s="1">
        <v>105258303</v>
      </c>
      <c r="H5" s="1">
        <v>105258503</v>
      </c>
      <c r="I5" s="1">
        <v>105259703</v>
      </c>
      <c r="J5" s="1">
        <v>105259103</v>
      </c>
      <c r="K5" s="1">
        <v>105252807</v>
      </c>
    </row>
    <row r="6" spans="1:20" x14ac:dyDescent="0.25">
      <c r="A6" s="1">
        <v>5</v>
      </c>
      <c r="B6" s="1">
        <v>6</v>
      </c>
      <c r="C6" s="1">
        <v>114068003</v>
      </c>
      <c r="D6" s="1">
        <v>114061103</v>
      </c>
      <c r="E6" s="1">
        <v>114069103</v>
      </c>
      <c r="F6" s="1">
        <v>114063503</v>
      </c>
      <c r="G6" s="1">
        <v>114067503</v>
      </c>
      <c r="H6" s="1">
        <v>114060557</v>
      </c>
    </row>
    <row r="7" spans="1:20" x14ac:dyDescent="0.25">
      <c r="A7" s="1">
        <v>6</v>
      </c>
      <c r="B7" s="1">
        <v>8</v>
      </c>
      <c r="C7" s="1">
        <v>104433604</v>
      </c>
      <c r="D7" s="1">
        <v>105201033</v>
      </c>
      <c r="E7" s="1">
        <v>105258503</v>
      </c>
      <c r="F7" s="1">
        <v>105204703</v>
      </c>
      <c r="G7" s="1">
        <v>105201352</v>
      </c>
      <c r="H7" s="1">
        <v>104435107</v>
      </c>
      <c r="I7" s="1">
        <v>105201407</v>
      </c>
      <c r="J7" s="1">
        <v>105252807</v>
      </c>
    </row>
    <row r="8" spans="1:20" x14ac:dyDescent="0.25">
      <c r="A8" s="1">
        <v>7</v>
      </c>
      <c r="B8" s="1">
        <v>9</v>
      </c>
      <c r="C8" s="1">
        <v>104433604</v>
      </c>
      <c r="D8" s="1">
        <v>104433303</v>
      </c>
      <c r="E8" s="1">
        <v>104432803</v>
      </c>
      <c r="F8" s="1">
        <v>104432503</v>
      </c>
      <c r="G8" s="1">
        <v>104435303</v>
      </c>
      <c r="H8" s="1">
        <v>104437503</v>
      </c>
      <c r="I8" s="1">
        <v>104435603</v>
      </c>
      <c r="J8" s="1">
        <v>104435703</v>
      </c>
      <c r="K8" s="1">
        <v>104435107</v>
      </c>
    </row>
    <row r="9" spans="1:20" x14ac:dyDescent="0.25">
      <c r="A9" s="1">
        <v>8</v>
      </c>
      <c r="B9" s="1">
        <v>15</v>
      </c>
      <c r="C9" s="1">
        <v>104105353</v>
      </c>
      <c r="D9" s="1">
        <v>104107503</v>
      </c>
      <c r="E9" s="1">
        <v>104107803</v>
      </c>
      <c r="F9" s="1">
        <v>104372003</v>
      </c>
      <c r="G9" s="1">
        <v>104105003</v>
      </c>
      <c r="H9" s="1">
        <v>104101252</v>
      </c>
      <c r="I9" s="1">
        <v>104374003</v>
      </c>
      <c r="J9" s="1">
        <v>104375003</v>
      </c>
      <c r="K9" s="1">
        <v>127041603</v>
      </c>
      <c r="L9" s="1">
        <v>104378003</v>
      </c>
      <c r="M9" s="1">
        <v>104107903</v>
      </c>
      <c r="N9" s="1">
        <v>127041307</v>
      </c>
      <c r="O9" s="1">
        <v>104374207</v>
      </c>
      <c r="P9" s="1">
        <v>104101307</v>
      </c>
      <c r="Q9" s="1">
        <v>103023807</v>
      </c>
    </row>
    <row r="10" spans="1:20" x14ac:dyDescent="0.25">
      <c r="A10" s="1">
        <v>9</v>
      </c>
      <c r="B10" s="1">
        <v>8</v>
      </c>
      <c r="C10" s="1">
        <v>104376203</v>
      </c>
      <c r="D10" s="1">
        <v>104377003</v>
      </c>
      <c r="E10" s="1">
        <v>104374003</v>
      </c>
      <c r="F10" s="1">
        <v>104375003</v>
      </c>
      <c r="G10" s="1">
        <v>104375203</v>
      </c>
      <c r="H10" s="1">
        <v>104378003</v>
      </c>
      <c r="I10" s="1">
        <v>104375302</v>
      </c>
      <c r="J10" s="1">
        <v>104374207</v>
      </c>
    </row>
    <row r="11" spans="1:20" x14ac:dyDescent="0.25">
      <c r="A11" s="1">
        <v>10</v>
      </c>
      <c r="B11" s="1">
        <v>1</v>
      </c>
      <c r="C11" s="1">
        <v>126515001</v>
      </c>
    </row>
    <row r="12" spans="1:20" x14ac:dyDescent="0.25">
      <c r="A12" s="1">
        <v>11</v>
      </c>
      <c r="B12" s="1">
        <v>6</v>
      </c>
      <c r="C12" s="1">
        <v>128033053</v>
      </c>
      <c r="D12" s="1">
        <v>104101252</v>
      </c>
      <c r="E12" s="1">
        <v>104107803</v>
      </c>
      <c r="F12" s="1">
        <v>104103603</v>
      </c>
      <c r="G12" s="1">
        <v>128034607</v>
      </c>
      <c r="H12" s="1">
        <v>104101307</v>
      </c>
    </row>
    <row r="13" spans="1:20" x14ac:dyDescent="0.25">
      <c r="A13" s="1">
        <v>12</v>
      </c>
      <c r="B13" s="1">
        <v>3</v>
      </c>
      <c r="C13" s="1">
        <v>104107903</v>
      </c>
      <c r="D13" s="1">
        <v>104105003</v>
      </c>
      <c r="E13" s="1">
        <v>104101307</v>
      </c>
    </row>
    <row r="14" spans="1:20" x14ac:dyDescent="0.25">
      <c r="A14" s="1">
        <v>13</v>
      </c>
      <c r="B14" s="1">
        <v>4</v>
      </c>
      <c r="C14" s="1">
        <v>124156503</v>
      </c>
      <c r="D14" s="1">
        <v>124150503</v>
      </c>
      <c r="E14" s="1">
        <v>124156703</v>
      </c>
      <c r="F14" s="1">
        <v>124151607</v>
      </c>
    </row>
    <row r="15" spans="1:20" x14ac:dyDescent="0.25">
      <c r="A15" s="1">
        <v>14</v>
      </c>
      <c r="B15" s="1">
        <v>10</v>
      </c>
      <c r="C15" s="1">
        <v>127045653</v>
      </c>
      <c r="D15" s="1">
        <v>127040703</v>
      </c>
      <c r="E15" s="1">
        <v>127042853</v>
      </c>
      <c r="F15" s="1">
        <v>127045853</v>
      </c>
      <c r="G15" s="1">
        <v>127041203</v>
      </c>
      <c r="H15" s="1">
        <v>127041503</v>
      </c>
      <c r="I15" s="1">
        <v>104372003</v>
      </c>
      <c r="J15" s="1">
        <v>127041603</v>
      </c>
      <c r="K15" s="1">
        <v>127041307</v>
      </c>
      <c r="L15" s="1">
        <v>104374207</v>
      </c>
    </row>
    <row r="16" spans="1:20" x14ac:dyDescent="0.25">
      <c r="A16" s="1">
        <v>15</v>
      </c>
      <c r="B16" s="1">
        <v>15</v>
      </c>
      <c r="C16" s="1">
        <v>127045303</v>
      </c>
      <c r="D16" s="1">
        <v>127041203</v>
      </c>
      <c r="E16" s="1">
        <v>127044103</v>
      </c>
      <c r="F16" s="1">
        <v>101630504</v>
      </c>
      <c r="G16" s="1">
        <v>101633903</v>
      </c>
      <c r="H16" s="1">
        <v>127049303</v>
      </c>
      <c r="I16" s="1">
        <v>127047404</v>
      </c>
      <c r="J16" s="1">
        <v>101631203</v>
      </c>
      <c r="K16" s="1">
        <v>127041603</v>
      </c>
      <c r="L16" s="1">
        <v>127042003</v>
      </c>
      <c r="M16" s="1">
        <v>101638003</v>
      </c>
      <c r="N16" s="1">
        <v>101632403</v>
      </c>
      <c r="O16" s="1">
        <v>103027307</v>
      </c>
      <c r="P16" s="1">
        <v>101638907</v>
      </c>
      <c r="Q16" s="1">
        <v>127041307</v>
      </c>
    </row>
    <row r="17" spans="1:20" x14ac:dyDescent="0.25">
      <c r="A17" s="1">
        <v>16</v>
      </c>
      <c r="B17" s="1">
        <v>7</v>
      </c>
      <c r="C17" s="1">
        <v>127042003</v>
      </c>
      <c r="D17" s="1">
        <v>127040503</v>
      </c>
      <c r="E17" s="1">
        <v>127040703</v>
      </c>
      <c r="F17" s="1">
        <v>127042853</v>
      </c>
      <c r="G17" s="1">
        <v>127044103</v>
      </c>
      <c r="H17" s="1">
        <v>127046903</v>
      </c>
      <c r="I17" s="1">
        <v>127041307</v>
      </c>
    </row>
    <row r="18" spans="1:20" x14ac:dyDescent="0.25">
      <c r="A18" s="1">
        <v>17</v>
      </c>
      <c r="B18" s="1">
        <v>18</v>
      </c>
      <c r="C18" s="1">
        <v>105201352</v>
      </c>
      <c r="D18" s="1">
        <v>104105353</v>
      </c>
      <c r="E18" s="1">
        <v>104432903</v>
      </c>
      <c r="F18" s="1">
        <v>106160303</v>
      </c>
      <c r="G18" s="1">
        <v>104431304</v>
      </c>
      <c r="H18" s="1">
        <v>104435303</v>
      </c>
      <c r="I18" s="1">
        <v>104378003</v>
      </c>
      <c r="J18" s="1">
        <v>104103603</v>
      </c>
      <c r="K18" s="1">
        <v>104107503</v>
      </c>
      <c r="L18" s="1">
        <v>104435003</v>
      </c>
      <c r="M18" s="1">
        <v>104433903</v>
      </c>
      <c r="N18" s="1">
        <v>104432803</v>
      </c>
      <c r="O18" s="1">
        <v>105201407</v>
      </c>
      <c r="P18" s="1">
        <v>104101307</v>
      </c>
      <c r="Q18" s="1">
        <v>106161357</v>
      </c>
      <c r="R18" s="1">
        <v>103023807</v>
      </c>
      <c r="S18" s="1">
        <v>104374207</v>
      </c>
      <c r="T18" s="1">
        <v>104435107</v>
      </c>
    </row>
    <row r="19" spans="1:20" x14ac:dyDescent="0.25">
      <c r="A19" s="1">
        <v>18</v>
      </c>
      <c r="B19" s="1">
        <v>3</v>
      </c>
      <c r="C19" s="1">
        <v>122097502</v>
      </c>
      <c r="D19" s="1">
        <v>122091002</v>
      </c>
      <c r="E19" s="1">
        <v>122091457</v>
      </c>
    </row>
    <row r="20" spans="1:20" x14ac:dyDescent="0.25">
      <c r="A20" s="1">
        <v>19</v>
      </c>
      <c r="B20" s="1">
        <v>1</v>
      </c>
      <c r="C20" s="1">
        <v>102027451</v>
      </c>
    </row>
    <row r="21" spans="1:20" x14ac:dyDescent="0.25">
      <c r="A21" s="1">
        <v>20</v>
      </c>
      <c r="B21" s="1">
        <v>4</v>
      </c>
      <c r="C21" s="1">
        <v>103026902</v>
      </c>
      <c r="D21" s="1">
        <v>102027451</v>
      </c>
      <c r="E21" s="1">
        <v>103026873</v>
      </c>
      <c r="F21" s="1">
        <v>103020407</v>
      </c>
    </row>
    <row r="22" spans="1:20" x14ac:dyDescent="0.25">
      <c r="A22" s="1">
        <v>21</v>
      </c>
      <c r="B22" s="1">
        <v>3</v>
      </c>
      <c r="C22" s="1">
        <v>102027451</v>
      </c>
      <c r="D22" s="1">
        <v>103028302</v>
      </c>
      <c r="E22" s="1">
        <v>103020407</v>
      </c>
    </row>
    <row r="23" spans="1:20" x14ac:dyDescent="0.25">
      <c r="A23" s="1">
        <v>22</v>
      </c>
      <c r="B23" s="1">
        <v>4</v>
      </c>
      <c r="C23" s="1">
        <v>121390302</v>
      </c>
      <c r="D23" s="1">
        <v>121395603</v>
      </c>
      <c r="E23" s="1">
        <v>121391303</v>
      </c>
      <c r="F23" s="1">
        <v>121393007</v>
      </c>
    </row>
    <row r="24" spans="1:20" x14ac:dyDescent="0.25">
      <c r="A24" s="1">
        <v>23</v>
      </c>
      <c r="B24" s="1">
        <v>1</v>
      </c>
      <c r="C24" s="1">
        <v>102027451</v>
      </c>
    </row>
    <row r="25" spans="1:20" x14ac:dyDescent="0.25">
      <c r="A25" s="1">
        <v>24</v>
      </c>
      <c r="B25" s="1">
        <v>1</v>
      </c>
      <c r="C25" s="1">
        <v>102027451</v>
      </c>
    </row>
    <row r="26" spans="1:20" x14ac:dyDescent="0.25">
      <c r="A26" s="1">
        <v>25</v>
      </c>
      <c r="B26" s="1">
        <v>7</v>
      </c>
      <c r="C26" s="1">
        <v>107657103</v>
      </c>
      <c r="D26" s="1">
        <v>103029902</v>
      </c>
      <c r="E26" s="1">
        <v>103024102</v>
      </c>
      <c r="F26" s="1">
        <v>103027503</v>
      </c>
      <c r="G26" s="1">
        <v>103022803</v>
      </c>
      <c r="H26" s="1">
        <v>103023807</v>
      </c>
      <c r="I26" s="1">
        <v>107651207</v>
      </c>
    </row>
    <row r="27" spans="1:20" x14ac:dyDescent="0.25">
      <c r="A27" s="1">
        <v>26</v>
      </c>
      <c r="B27" s="1">
        <v>7</v>
      </c>
      <c r="C27" s="1">
        <v>123467303</v>
      </c>
      <c r="D27" s="1">
        <v>124157203</v>
      </c>
      <c r="E27" s="1">
        <v>124156603</v>
      </c>
      <c r="F27" s="1">
        <v>114068103</v>
      </c>
      <c r="G27" s="1">
        <v>124151607</v>
      </c>
      <c r="H27" s="1">
        <v>123469007</v>
      </c>
      <c r="I27" s="1">
        <v>114060557</v>
      </c>
    </row>
    <row r="28" spans="1:20" x14ac:dyDescent="0.25">
      <c r="A28" s="1">
        <v>27</v>
      </c>
      <c r="B28" s="1">
        <v>6</v>
      </c>
      <c r="C28" s="1">
        <v>103021752</v>
      </c>
      <c r="D28" s="1">
        <v>102027451</v>
      </c>
      <c r="E28" s="1">
        <v>103026303</v>
      </c>
      <c r="F28" s="1">
        <v>103021603</v>
      </c>
      <c r="G28" s="1">
        <v>103025002</v>
      </c>
      <c r="H28" s="1">
        <v>103027307</v>
      </c>
    </row>
    <row r="29" spans="1:20" x14ac:dyDescent="0.25">
      <c r="A29" s="1">
        <v>28</v>
      </c>
      <c r="B29" s="1">
        <v>5</v>
      </c>
      <c r="C29" s="1">
        <v>103022253</v>
      </c>
      <c r="D29" s="1">
        <v>103026852</v>
      </c>
      <c r="E29" s="1">
        <v>103021003</v>
      </c>
      <c r="F29" s="1">
        <v>103024603</v>
      </c>
      <c r="G29" s="1">
        <v>103020407</v>
      </c>
    </row>
    <row r="30" spans="1:20" x14ac:dyDescent="0.25">
      <c r="A30" s="1">
        <v>29</v>
      </c>
      <c r="B30" s="1">
        <v>3</v>
      </c>
      <c r="C30" s="1">
        <v>122092102</v>
      </c>
      <c r="D30" s="1">
        <v>122097604</v>
      </c>
      <c r="E30" s="1">
        <v>122097007</v>
      </c>
    </row>
    <row r="31" spans="1:20" x14ac:dyDescent="0.25">
      <c r="A31" s="1">
        <v>30</v>
      </c>
      <c r="B31" s="1">
        <v>4</v>
      </c>
      <c r="C31" s="1">
        <v>103020753</v>
      </c>
      <c r="D31" s="1">
        <v>103024603</v>
      </c>
      <c r="E31" s="1">
        <v>103026852</v>
      </c>
      <c r="F31" s="1">
        <v>103020407</v>
      </c>
    </row>
    <row r="32" spans="1:20" x14ac:dyDescent="0.25">
      <c r="A32" s="1">
        <v>31</v>
      </c>
      <c r="B32" s="1">
        <v>4</v>
      </c>
      <c r="C32" s="1">
        <v>122092353</v>
      </c>
      <c r="D32" s="1">
        <v>122098202</v>
      </c>
      <c r="E32" s="1">
        <v>122097007</v>
      </c>
      <c r="F32" s="1">
        <v>122091457</v>
      </c>
    </row>
    <row r="33" spans="1:13" x14ac:dyDescent="0.25">
      <c r="A33" s="1">
        <v>32</v>
      </c>
      <c r="B33" s="1">
        <v>4</v>
      </c>
      <c r="C33" s="1">
        <v>103027352</v>
      </c>
      <c r="D33" s="1">
        <v>103027503</v>
      </c>
      <c r="E33" s="1">
        <v>103028203</v>
      </c>
      <c r="F33" s="1">
        <v>103023807</v>
      </c>
    </row>
    <row r="34" spans="1:13" x14ac:dyDescent="0.25">
      <c r="A34" s="1">
        <v>33</v>
      </c>
      <c r="B34" s="1">
        <v>6</v>
      </c>
      <c r="C34" s="1">
        <v>103020603</v>
      </c>
      <c r="D34" s="1">
        <v>103023912</v>
      </c>
      <c r="E34" s="1">
        <v>103022253</v>
      </c>
      <c r="F34" s="1">
        <v>103024753</v>
      </c>
      <c r="G34" s="1">
        <v>103020407</v>
      </c>
      <c r="H34" s="1">
        <v>103023807</v>
      </c>
    </row>
    <row r="35" spans="1:13" x14ac:dyDescent="0.25">
      <c r="A35" s="1">
        <v>34</v>
      </c>
      <c r="B35" s="1">
        <v>5</v>
      </c>
      <c r="C35" s="1">
        <v>103027352</v>
      </c>
      <c r="D35" s="1">
        <v>103029803</v>
      </c>
      <c r="E35" s="1">
        <v>103029902</v>
      </c>
      <c r="F35" s="1">
        <v>102027451</v>
      </c>
      <c r="G35" s="1">
        <v>103023807</v>
      </c>
    </row>
    <row r="36" spans="1:13" x14ac:dyDescent="0.25">
      <c r="A36" s="1">
        <v>35</v>
      </c>
      <c r="B36" s="1">
        <v>11</v>
      </c>
      <c r="C36" s="1">
        <v>103021903</v>
      </c>
      <c r="D36" s="1">
        <v>103029603</v>
      </c>
      <c r="E36" s="1">
        <v>103022503</v>
      </c>
      <c r="F36" s="1">
        <v>103026002</v>
      </c>
      <c r="G36" s="1">
        <v>107656502</v>
      </c>
      <c r="H36" s="1">
        <v>103028653</v>
      </c>
      <c r="I36" s="1">
        <v>103028833</v>
      </c>
      <c r="J36" s="1">
        <v>107651207</v>
      </c>
      <c r="K36" s="1">
        <v>103028807</v>
      </c>
      <c r="L36" s="1">
        <v>103026037</v>
      </c>
      <c r="M36" s="1">
        <v>103023807</v>
      </c>
    </row>
    <row r="37" spans="1:13" x14ac:dyDescent="0.25">
      <c r="A37" s="1">
        <v>36</v>
      </c>
      <c r="B37" s="1">
        <v>3</v>
      </c>
      <c r="C37" s="1">
        <v>103021453</v>
      </c>
      <c r="D37" s="1">
        <v>102027451</v>
      </c>
      <c r="E37" s="1">
        <v>103028807</v>
      </c>
    </row>
    <row r="38" spans="1:13" x14ac:dyDescent="0.25">
      <c r="A38" s="1">
        <v>37</v>
      </c>
      <c r="B38" s="1">
        <v>4</v>
      </c>
      <c r="C38" s="1">
        <v>113369003</v>
      </c>
      <c r="D38" s="1">
        <v>113364403</v>
      </c>
      <c r="E38" s="1">
        <v>113362603</v>
      </c>
      <c r="F38" s="1">
        <v>113363807</v>
      </c>
    </row>
    <row r="39" spans="1:13" x14ac:dyDescent="0.25">
      <c r="A39" s="1">
        <v>38</v>
      </c>
      <c r="B39" s="1">
        <v>8</v>
      </c>
      <c r="C39" s="1">
        <v>102027451</v>
      </c>
      <c r="D39" s="1">
        <v>103029603</v>
      </c>
      <c r="E39" s="1">
        <v>103021102</v>
      </c>
      <c r="F39" s="1">
        <v>103026002</v>
      </c>
      <c r="G39" s="1">
        <v>103028653</v>
      </c>
      <c r="H39" s="1">
        <v>103023807</v>
      </c>
      <c r="I39" s="1">
        <v>103028807</v>
      </c>
      <c r="J39" s="1">
        <v>103026037</v>
      </c>
    </row>
    <row r="40" spans="1:13" x14ac:dyDescent="0.25">
      <c r="A40" s="1">
        <v>39</v>
      </c>
      <c r="B40" s="1">
        <v>6</v>
      </c>
      <c r="C40" s="1">
        <v>103028753</v>
      </c>
      <c r="D40" s="1">
        <v>101637002</v>
      </c>
      <c r="E40" s="1">
        <v>103029553</v>
      </c>
      <c r="F40" s="1">
        <v>103023153</v>
      </c>
      <c r="G40" s="1">
        <v>101634207</v>
      </c>
      <c r="H40" s="1">
        <v>103028807</v>
      </c>
    </row>
    <row r="41" spans="1:13" x14ac:dyDescent="0.25">
      <c r="A41" s="1">
        <v>40</v>
      </c>
      <c r="B41" s="1">
        <v>6</v>
      </c>
      <c r="C41" s="1">
        <v>101636503</v>
      </c>
      <c r="D41" s="1">
        <v>103029203</v>
      </c>
      <c r="E41" s="1">
        <v>103021252</v>
      </c>
      <c r="F41" s="1">
        <v>103027307</v>
      </c>
      <c r="G41" s="1">
        <v>101638907</v>
      </c>
      <c r="H41" s="1">
        <v>103028807</v>
      </c>
    </row>
    <row r="42" spans="1:13" x14ac:dyDescent="0.25">
      <c r="A42" s="1">
        <v>41</v>
      </c>
      <c r="B42" s="1">
        <v>4</v>
      </c>
      <c r="C42" s="1">
        <v>113365203</v>
      </c>
      <c r="D42" s="1">
        <v>113363103</v>
      </c>
      <c r="E42" s="1">
        <v>113361503</v>
      </c>
      <c r="F42" s="1">
        <v>113363807</v>
      </c>
    </row>
    <row r="43" spans="1:13" x14ac:dyDescent="0.25">
      <c r="A43" s="1">
        <v>42</v>
      </c>
      <c r="B43" s="1">
        <v>8</v>
      </c>
      <c r="C43" s="1">
        <v>103029203</v>
      </c>
      <c r="D43" s="1">
        <v>103021102</v>
      </c>
      <c r="E43" s="1">
        <v>103026402</v>
      </c>
      <c r="F43" s="1">
        <v>103025002</v>
      </c>
      <c r="G43" s="1">
        <v>103021252</v>
      </c>
      <c r="H43" s="1">
        <v>103027307</v>
      </c>
      <c r="I43" s="1">
        <v>103028807</v>
      </c>
      <c r="J43" s="1">
        <v>101638907</v>
      </c>
    </row>
    <row r="44" spans="1:13" x14ac:dyDescent="0.25">
      <c r="A44" s="1">
        <v>43</v>
      </c>
      <c r="B44" s="1">
        <v>6</v>
      </c>
      <c r="C44" s="1">
        <v>113365303</v>
      </c>
      <c r="D44" s="1">
        <v>113362603</v>
      </c>
      <c r="E44" s="1">
        <v>113362303</v>
      </c>
      <c r="F44" s="1">
        <v>113361703</v>
      </c>
      <c r="G44" s="1">
        <v>124151607</v>
      </c>
      <c r="H44" s="1">
        <v>113363807</v>
      </c>
    </row>
    <row r="45" spans="1:13" x14ac:dyDescent="0.25">
      <c r="A45" s="1">
        <v>44</v>
      </c>
      <c r="B45" s="1">
        <v>4</v>
      </c>
      <c r="C45" s="1">
        <v>103027753</v>
      </c>
      <c r="D45" s="1">
        <v>103029403</v>
      </c>
      <c r="E45" s="1">
        <v>103026343</v>
      </c>
      <c r="F45" s="1">
        <v>103027307</v>
      </c>
    </row>
    <row r="46" spans="1:13" x14ac:dyDescent="0.25">
      <c r="A46" s="1">
        <v>45</v>
      </c>
      <c r="B46" s="1">
        <v>6</v>
      </c>
      <c r="C46" s="1">
        <v>103021752</v>
      </c>
      <c r="D46" s="1">
        <v>103028853</v>
      </c>
      <c r="E46" s="1">
        <v>103022103</v>
      </c>
      <c r="F46" s="1">
        <v>103026303</v>
      </c>
      <c r="G46" s="1">
        <v>103021603</v>
      </c>
      <c r="H46" s="1">
        <v>103027307</v>
      </c>
    </row>
    <row r="47" spans="1:13" x14ac:dyDescent="0.25">
      <c r="A47" s="1">
        <v>46</v>
      </c>
      <c r="B47" s="1">
        <v>7</v>
      </c>
      <c r="C47" s="1">
        <v>101632403</v>
      </c>
      <c r="D47" s="1">
        <v>103028703</v>
      </c>
      <c r="E47" s="1">
        <v>101631903</v>
      </c>
      <c r="F47" s="1">
        <v>101631703</v>
      </c>
      <c r="G47" s="1">
        <v>103029403</v>
      </c>
      <c r="H47" s="1">
        <v>103027307</v>
      </c>
      <c r="I47" s="1">
        <v>101638907</v>
      </c>
    </row>
    <row r="48" spans="1:13" x14ac:dyDescent="0.25">
      <c r="A48" s="1">
        <v>47</v>
      </c>
      <c r="B48" s="1">
        <v>5</v>
      </c>
      <c r="C48" s="1">
        <v>112672203</v>
      </c>
      <c r="D48" s="1">
        <v>112671303</v>
      </c>
      <c r="E48" s="1">
        <v>112679403</v>
      </c>
      <c r="F48" s="1">
        <v>112674403</v>
      </c>
      <c r="G48" s="1">
        <v>112679107</v>
      </c>
    </row>
    <row r="49" spans="1:15" x14ac:dyDescent="0.25">
      <c r="A49" s="1">
        <v>48</v>
      </c>
      <c r="B49" s="1">
        <v>9</v>
      </c>
      <c r="C49" s="1">
        <v>101633903</v>
      </c>
      <c r="D49" s="1">
        <v>101638003</v>
      </c>
      <c r="E49" s="1">
        <v>101637002</v>
      </c>
      <c r="F49" s="1">
        <v>101638803</v>
      </c>
      <c r="G49" s="1">
        <v>101631703</v>
      </c>
      <c r="H49" s="1">
        <v>101630903</v>
      </c>
      <c r="I49" s="1">
        <v>101631803</v>
      </c>
      <c r="J49" s="1">
        <v>101634207</v>
      </c>
      <c r="K49" s="1">
        <v>101638907</v>
      </c>
    </row>
    <row r="50" spans="1:15" x14ac:dyDescent="0.25">
      <c r="A50" s="1">
        <v>49</v>
      </c>
      <c r="B50" s="1">
        <v>4</v>
      </c>
      <c r="C50" s="1">
        <v>113365203</v>
      </c>
      <c r="D50" s="1">
        <v>113364002</v>
      </c>
      <c r="E50" s="1">
        <v>113363603</v>
      </c>
      <c r="F50" s="1">
        <v>113363807</v>
      </c>
    </row>
    <row r="51" spans="1:15" x14ac:dyDescent="0.25">
      <c r="A51" s="1">
        <v>50</v>
      </c>
      <c r="B51" s="1">
        <v>13</v>
      </c>
      <c r="C51" s="1">
        <v>101308503</v>
      </c>
      <c r="D51" s="1">
        <v>101306503</v>
      </c>
      <c r="E51" s="1">
        <v>101260803</v>
      </c>
      <c r="F51" s="1">
        <v>101631503</v>
      </c>
      <c r="G51" s="1">
        <v>101301403</v>
      </c>
      <c r="H51" s="1">
        <v>101631803</v>
      </c>
      <c r="I51" s="1">
        <v>101631003</v>
      </c>
      <c r="J51" s="1">
        <v>101303503</v>
      </c>
      <c r="K51" s="1">
        <v>101630903</v>
      </c>
      <c r="L51" s="1">
        <v>101301303</v>
      </c>
      <c r="M51" s="1">
        <v>101634207</v>
      </c>
      <c r="N51" s="1">
        <v>101302607</v>
      </c>
      <c r="O51" s="1">
        <v>101262507</v>
      </c>
    </row>
    <row r="52" spans="1:15" x14ac:dyDescent="0.25">
      <c r="A52" s="1">
        <v>51</v>
      </c>
      <c r="B52" s="1">
        <v>4</v>
      </c>
      <c r="C52" s="1">
        <v>101260303</v>
      </c>
      <c r="D52" s="1">
        <v>101268003</v>
      </c>
      <c r="E52" s="1">
        <v>101264003</v>
      </c>
      <c r="F52" s="1">
        <v>101262507</v>
      </c>
    </row>
    <row r="53" spans="1:15" x14ac:dyDescent="0.25">
      <c r="A53" s="1">
        <v>52</v>
      </c>
      <c r="B53" s="1">
        <v>10</v>
      </c>
      <c r="C53" s="1">
        <v>107657503</v>
      </c>
      <c r="D53" s="1">
        <v>101260803</v>
      </c>
      <c r="E53" s="1">
        <v>101268003</v>
      </c>
      <c r="F53" s="1">
        <v>101261302</v>
      </c>
      <c r="G53" s="1">
        <v>101262903</v>
      </c>
      <c r="H53" s="1">
        <v>107650603</v>
      </c>
      <c r="I53" s="1">
        <v>101262507</v>
      </c>
      <c r="J53" s="1">
        <v>101634207</v>
      </c>
      <c r="K53" s="1">
        <v>101266007</v>
      </c>
      <c r="L53" s="1">
        <v>107651207</v>
      </c>
    </row>
    <row r="54" spans="1:15" x14ac:dyDescent="0.25">
      <c r="A54" s="1">
        <v>53</v>
      </c>
      <c r="B54" s="1">
        <v>3</v>
      </c>
      <c r="C54" s="1">
        <v>123465702</v>
      </c>
      <c r="D54" s="1">
        <v>123467103</v>
      </c>
      <c r="E54" s="1">
        <v>123465507</v>
      </c>
    </row>
    <row r="55" spans="1:15" x14ac:dyDescent="0.25">
      <c r="A55" s="1">
        <v>54</v>
      </c>
      <c r="B55" s="1">
        <v>4</v>
      </c>
      <c r="C55" s="1">
        <v>123465602</v>
      </c>
      <c r="D55" s="1">
        <v>123461602</v>
      </c>
      <c r="E55" s="1">
        <v>123460957</v>
      </c>
      <c r="F55" s="1">
        <v>124151607</v>
      </c>
    </row>
    <row r="56" spans="1:15" x14ac:dyDescent="0.25">
      <c r="A56" s="1">
        <v>55</v>
      </c>
      <c r="B56" s="1">
        <v>12</v>
      </c>
      <c r="C56" s="1">
        <v>107653203</v>
      </c>
      <c r="D56" s="1">
        <v>107656303</v>
      </c>
      <c r="E56" s="1">
        <v>107650703</v>
      </c>
      <c r="F56" s="1">
        <v>128321103</v>
      </c>
      <c r="G56" s="1">
        <v>107652603</v>
      </c>
      <c r="H56" s="1">
        <v>107651603</v>
      </c>
      <c r="I56" s="1">
        <v>107654403</v>
      </c>
      <c r="J56" s="1">
        <v>103023807</v>
      </c>
      <c r="K56" s="1">
        <v>107651207</v>
      </c>
      <c r="L56" s="1">
        <v>128324207</v>
      </c>
      <c r="M56" s="1">
        <v>107656407</v>
      </c>
      <c r="N56" s="1">
        <v>107652207</v>
      </c>
    </row>
    <row r="57" spans="1:15" x14ac:dyDescent="0.25">
      <c r="A57" s="1">
        <v>56</v>
      </c>
      <c r="B57" s="1">
        <v>5</v>
      </c>
      <c r="C57" s="1">
        <v>107656502</v>
      </c>
      <c r="D57" s="1">
        <v>107654103</v>
      </c>
      <c r="E57" s="1">
        <v>107653802</v>
      </c>
      <c r="F57" s="1">
        <v>107657103</v>
      </c>
      <c r="G57" s="1">
        <v>107651207</v>
      </c>
    </row>
    <row r="58" spans="1:15" x14ac:dyDescent="0.25">
      <c r="A58" s="1">
        <v>57</v>
      </c>
      <c r="B58" s="1">
        <v>4</v>
      </c>
      <c r="C58" s="1">
        <v>107658903</v>
      </c>
      <c r="D58" s="1">
        <v>107653802</v>
      </c>
      <c r="E58" s="1">
        <v>107653203</v>
      </c>
      <c r="F58" s="1">
        <v>107651207</v>
      </c>
    </row>
    <row r="59" spans="1:15" x14ac:dyDescent="0.25">
      <c r="A59" s="1">
        <v>58</v>
      </c>
      <c r="B59" s="1">
        <v>9</v>
      </c>
      <c r="C59" s="1">
        <v>107657503</v>
      </c>
      <c r="D59" s="1">
        <v>107658903</v>
      </c>
      <c r="E59" s="1">
        <v>107656502</v>
      </c>
      <c r="F59" s="1">
        <v>107653802</v>
      </c>
      <c r="G59" s="1">
        <v>107655803</v>
      </c>
      <c r="H59" s="1">
        <v>107650603</v>
      </c>
      <c r="I59" s="1">
        <v>107655903</v>
      </c>
      <c r="J59" s="1">
        <v>107651207</v>
      </c>
      <c r="K59" s="1">
        <v>101634207</v>
      </c>
    </row>
    <row r="60" spans="1:15" x14ac:dyDescent="0.25">
      <c r="A60" s="1">
        <v>59</v>
      </c>
      <c r="B60" s="1">
        <v>6</v>
      </c>
      <c r="C60" s="1">
        <v>107653102</v>
      </c>
      <c r="D60" s="1">
        <v>107651603</v>
      </c>
      <c r="E60" s="1">
        <v>107655903</v>
      </c>
      <c r="F60" s="1">
        <v>107654903</v>
      </c>
      <c r="G60" s="1">
        <v>107652207</v>
      </c>
      <c r="H60" s="1">
        <v>107651207</v>
      </c>
    </row>
    <row r="61" spans="1:15" x14ac:dyDescent="0.25">
      <c r="A61" s="1">
        <v>60</v>
      </c>
      <c r="B61" s="1">
        <v>8</v>
      </c>
      <c r="C61" s="1">
        <v>128033053</v>
      </c>
      <c r="D61" s="1">
        <v>128030852</v>
      </c>
      <c r="E61" s="1">
        <v>128030603</v>
      </c>
      <c r="F61" s="1">
        <v>107654403</v>
      </c>
      <c r="G61" s="1">
        <v>107650703</v>
      </c>
      <c r="H61" s="1">
        <v>128034503</v>
      </c>
      <c r="I61" s="1">
        <v>128034607</v>
      </c>
      <c r="J61" s="1">
        <v>107656407</v>
      </c>
    </row>
    <row r="62" spans="1:15" x14ac:dyDescent="0.25">
      <c r="A62" s="1">
        <v>61</v>
      </c>
      <c r="B62" s="1">
        <v>3</v>
      </c>
      <c r="C62" s="1">
        <v>123465702</v>
      </c>
      <c r="D62" s="1">
        <v>123469303</v>
      </c>
      <c r="E62" s="1">
        <v>123465507</v>
      </c>
    </row>
    <row r="63" spans="1:15" x14ac:dyDescent="0.25">
      <c r="A63" s="1">
        <v>62</v>
      </c>
      <c r="B63" s="1">
        <v>9</v>
      </c>
      <c r="C63" s="1">
        <v>128321103</v>
      </c>
      <c r="D63" s="1">
        <v>128323303</v>
      </c>
      <c r="E63" s="1">
        <v>128328003</v>
      </c>
      <c r="F63" s="1">
        <v>128030603</v>
      </c>
      <c r="G63" s="1">
        <v>128326303</v>
      </c>
      <c r="H63" s="1">
        <v>128323703</v>
      </c>
      <c r="I63" s="1">
        <v>128325203</v>
      </c>
      <c r="J63" s="1">
        <v>128324207</v>
      </c>
      <c r="K63" s="1">
        <v>128034607</v>
      </c>
    </row>
    <row r="64" spans="1:15" x14ac:dyDescent="0.25">
      <c r="A64" s="1">
        <v>63</v>
      </c>
      <c r="B64" s="1">
        <v>12</v>
      </c>
      <c r="C64" s="1">
        <v>106169003</v>
      </c>
      <c r="D64" s="1">
        <v>106166503</v>
      </c>
      <c r="E64" s="1">
        <v>128030852</v>
      </c>
      <c r="F64" s="1">
        <v>106167504</v>
      </c>
      <c r="G64" s="1">
        <v>106168003</v>
      </c>
      <c r="H64" s="1">
        <v>104103603</v>
      </c>
      <c r="I64" s="1">
        <v>106161203</v>
      </c>
      <c r="J64" s="1">
        <v>106161703</v>
      </c>
      <c r="K64" s="1">
        <v>106160303</v>
      </c>
      <c r="L64" s="1">
        <v>106161357</v>
      </c>
      <c r="M64" s="1">
        <v>128034607</v>
      </c>
      <c r="N64" s="1">
        <v>104101307</v>
      </c>
    </row>
    <row r="65" spans="1:16" x14ac:dyDescent="0.25">
      <c r="A65" s="1">
        <v>64</v>
      </c>
      <c r="B65" s="1">
        <v>11</v>
      </c>
      <c r="C65" s="1">
        <v>106618603</v>
      </c>
      <c r="D65" s="1">
        <v>106617203</v>
      </c>
      <c r="E65" s="1">
        <v>106611303</v>
      </c>
      <c r="F65" s="1">
        <v>105204703</v>
      </c>
      <c r="G65" s="1">
        <v>106616203</v>
      </c>
      <c r="H65" s="1">
        <v>106160303</v>
      </c>
      <c r="I65" s="1">
        <v>106612203</v>
      </c>
      <c r="J65" s="1">
        <v>106272003</v>
      </c>
      <c r="K65" s="1">
        <v>105201407</v>
      </c>
      <c r="L65" s="1">
        <v>106619107</v>
      </c>
      <c r="M65" s="1">
        <v>106161357</v>
      </c>
    </row>
    <row r="66" spans="1:16" x14ac:dyDescent="0.25">
      <c r="A66" s="1">
        <v>65</v>
      </c>
      <c r="B66" s="1">
        <v>10</v>
      </c>
      <c r="C66" s="1">
        <v>105628302</v>
      </c>
      <c r="D66" s="1">
        <v>105259103</v>
      </c>
      <c r="E66" s="1">
        <v>105204703</v>
      </c>
      <c r="F66" s="1">
        <v>106617203</v>
      </c>
      <c r="G66" s="1">
        <v>105251453</v>
      </c>
      <c r="H66" s="1">
        <v>106272003</v>
      </c>
      <c r="I66" s="1">
        <v>105628007</v>
      </c>
      <c r="J66" s="1">
        <v>106619107</v>
      </c>
      <c r="K66" s="1">
        <v>105201407</v>
      </c>
      <c r="L66" s="1">
        <v>105252807</v>
      </c>
    </row>
    <row r="67" spans="1:16" x14ac:dyDescent="0.25">
      <c r="A67" s="1">
        <v>66</v>
      </c>
      <c r="B67" s="1">
        <v>14</v>
      </c>
      <c r="C67" s="1">
        <v>128030852</v>
      </c>
      <c r="D67" s="1">
        <v>128325203</v>
      </c>
      <c r="E67" s="1">
        <v>128327303</v>
      </c>
      <c r="F67" s="1">
        <v>106338003</v>
      </c>
      <c r="G67" s="1">
        <v>106330803</v>
      </c>
      <c r="H67" s="1">
        <v>106172003</v>
      </c>
      <c r="I67" s="1">
        <v>110173504</v>
      </c>
      <c r="J67" s="1">
        <v>106161703</v>
      </c>
      <c r="K67" s="1">
        <v>106330703</v>
      </c>
      <c r="L67" s="1">
        <v>106333407</v>
      </c>
      <c r="M67" s="1">
        <v>128034607</v>
      </c>
      <c r="N67" s="1">
        <v>106161357</v>
      </c>
      <c r="O67" s="1">
        <v>128324207</v>
      </c>
      <c r="P67" s="1">
        <v>108110307</v>
      </c>
    </row>
    <row r="68" spans="1:16" x14ac:dyDescent="0.25">
      <c r="A68" s="1">
        <v>67</v>
      </c>
      <c r="B68" s="1">
        <v>14</v>
      </c>
      <c r="C68" s="1">
        <v>109426003</v>
      </c>
      <c r="D68" s="1">
        <v>109427503</v>
      </c>
      <c r="E68" s="1">
        <v>109537504</v>
      </c>
      <c r="F68" s="1">
        <v>109530304</v>
      </c>
      <c r="G68" s="1">
        <v>110183602</v>
      </c>
      <c r="H68" s="1">
        <v>109535504</v>
      </c>
      <c r="I68" s="1">
        <v>109426303</v>
      </c>
      <c r="J68" s="1">
        <v>109420803</v>
      </c>
      <c r="K68" s="1">
        <v>109122703</v>
      </c>
      <c r="L68" s="1">
        <v>109422303</v>
      </c>
      <c r="M68" s="1">
        <v>109531304</v>
      </c>
      <c r="N68" s="1">
        <v>109532804</v>
      </c>
      <c r="O68" s="1">
        <v>110183707</v>
      </c>
      <c r="P68" s="1">
        <v>109420107</v>
      </c>
    </row>
    <row r="69" spans="1:16" x14ac:dyDescent="0.25">
      <c r="A69" s="1">
        <v>68</v>
      </c>
      <c r="B69" s="1">
        <v>11</v>
      </c>
      <c r="C69" s="1">
        <v>117080503</v>
      </c>
      <c r="D69" s="1">
        <v>117597003</v>
      </c>
      <c r="E69" s="1">
        <v>109532804</v>
      </c>
      <c r="F69" s="1">
        <v>117089003</v>
      </c>
      <c r="G69" s="1">
        <v>117596003</v>
      </c>
      <c r="H69" s="1">
        <v>117086653</v>
      </c>
      <c r="I69" s="1">
        <v>117598503</v>
      </c>
      <c r="J69" s="1">
        <v>117081003</v>
      </c>
      <c r="K69" s="1">
        <v>117086503</v>
      </c>
      <c r="L69" s="1">
        <v>109420107</v>
      </c>
      <c r="M69" s="1">
        <v>117080607</v>
      </c>
    </row>
    <row r="70" spans="1:16" x14ac:dyDescent="0.25">
      <c r="A70" s="1">
        <v>69</v>
      </c>
      <c r="B70" s="1">
        <v>12</v>
      </c>
      <c r="C70" s="1">
        <v>108561003</v>
      </c>
      <c r="D70" s="1">
        <v>108565203</v>
      </c>
      <c r="E70" s="1">
        <v>108567004</v>
      </c>
      <c r="F70" s="1">
        <v>108568404</v>
      </c>
      <c r="G70" s="1">
        <v>108567404</v>
      </c>
      <c r="H70" s="1">
        <v>108565503</v>
      </c>
      <c r="I70" s="1">
        <v>108561803</v>
      </c>
      <c r="J70" s="1">
        <v>108566303</v>
      </c>
      <c r="K70" s="1">
        <v>108567204</v>
      </c>
      <c r="L70" s="1">
        <v>108567703</v>
      </c>
      <c r="M70" s="1">
        <v>108567807</v>
      </c>
      <c r="N70" s="1">
        <v>108112607</v>
      </c>
    </row>
    <row r="71" spans="1:16" x14ac:dyDescent="0.25">
      <c r="A71" s="1">
        <v>70</v>
      </c>
      <c r="B71" s="1">
        <v>7</v>
      </c>
      <c r="C71" s="1">
        <v>123469303</v>
      </c>
      <c r="D71" s="1">
        <v>123465303</v>
      </c>
      <c r="E71" s="1">
        <v>123465602</v>
      </c>
      <c r="F71" s="1">
        <v>123466103</v>
      </c>
      <c r="G71" s="1">
        <v>124151607</v>
      </c>
      <c r="H71" s="1">
        <v>123465507</v>
      </c>
      <c r="I71" s="1">
        <v>123460957</v>
      </c>
    </row>
    <row r="72" spans="1:16" x14ac:dyDescent="0.25">
      <c r="A72" s="1">
        <v>71</v>
      </c>
      <c r="B72" s="1">
        <v>13</v>
      </c>
      <c r="C72" s="1">
        <v>108116003</v>
      </c>
      <c r="D72" s="1">
        <v>108116503</v>
      </c>
      <c r="E72" s="1">
        <v>108112203</v>
      </c>
      <c r="F72" s="1">
        <v>110173003</v>
      </c>
      <c r="G72" s="1">
        <v>108111203</v>
      </c>
      <c r="H72" s="1">
        <v>108569103</v>
      </c>
      <c r="I72" s="1">
        <v>108112502</v>
      </c>
      <c r="J72" s="1">
        <v>108561803</v>
      </c>
      <c r="K72" s="1">
        <v>108112003</v>
      </c>
      <c r="L72" s="1">
        <v>108116303</v>
      </c>
      <c r="M72" s="1">
        <v>108070607</v>
      </c>
      <c r="N72" s="1">
        <v>108110307</v>
      </c>
      <c r="O72" s="1">
        <v>108112607</v>
      </c>
    </row>
    <row r="73" spans="1:16" x14ac:dyDescent="0.25">
      <c r="A73" s="1">
        <v>72</v>
      </c>
      <c r="B73" s="1">
        <v>9</v>
      </c>
      <c r="C73" s="1">
        <v>108118503</v>
      </c>
      <c r="D73" s="1">
        <v>108111303</v>
      </c>
      <c r="E73" s="1">
        <v>108111403</v>
      </c>
      <c r="F73" s="1">
        <v>108112502</v>
      </c>
      <c r="G73" s="1">
        <v>108112003</v>
      </c>
      <c r="H73" s="1">
        <v>108112203</v>
      </c>
      <c r="I73" s="1">
        <v>108110603</v>
      </c>
      <c r="J73" s="1">
        <v>108112607</v>
      </c>
      <c r="K73" s="1">
        <v>108110307</v>
      </c>
    </row>
    <row r="74" spans="1:16" x14ac:dyDescent="0.25">
      <c r="A74" s="1">
        <v>73</v>
      </c>
      <c r="B74" s="1">
        <v>13</v>
      </c>
      <c r="C74" s="1">
        <v>128327303</v>
      </c>
      <c r="D74" s="1">
        <v>110171003</v>
      </c>
      <c r="E74" s="1">
        <v>108111203</v>
      </c>
      <c r="F74" s="1">
        <v>110173003</v>
      </c>
      <c r="G74" s="1">
        <v>108114503</v>
      </c>
      <c r="H74" s="1">
        <v>110177003</v>
      </c>
      <c r="I74" s="1">
        <v>110179003</v>
      </c>
      <c r="J74" s="1">
        <v>110175003</v>
      </c>
      <c r="K74" s="1">
        <v>110173504</v>
      </c>
      <c r="L74" s="1">
        <v>110171607</v>
      </c>
      <c r="M74" s="1">
        <v>108110307</v>
      </c>
      <c r="N74" s="1">
        <v>108070607</v>
      </c>
      <c r="O74" s="1">
        <v>128324207</v>
      </c>
    </row>
    <row r="75" spans="1:16" x14ac:dyDescent="0.25">
      <c r="A75" s="1">
        <v>74</v>
      </c>
      <c r="B75" s="1">
        <v>5</v>
      </c>
      <c r="C75" s="1">
        <v>124156503</v>
      </c>
      <c r="D75" s="1">
        <v>114068103</v>
      </c>
      <c r="E75" s="1">
        <v>124151902</v>
      </c>
      <c r="F75" s="1">
        <v>124151607</v>
      </c>
      <c r="G75" s="1">
        <v>114060557</v>
      </c>
    </row>
    <row r="76" spans="1:16" x14ac:dyDescent="0.25">
      <c r="A76" s="1">
        <v>75</v>
      </c>
      <c r="B76" s="1">
        <v>14</v>
      </c>
      <c r="C76" s="1">
        <v>109248003</v>
      </c>
      <c r="D76" s="1">
        <v>109422303</v>
      </c>
      <c r="E76" s="1">
        <v>106330703</v>
      </c>
      <c r="F76" s="1">
        <v>106172003</v>
      </c>
      <c r="G76" s="1">
        <v>109246003</v>
      </c>
      <c r="H76" s="1">
        <v>106272003</v>
      </c>
      <c r="I76" s="1">
        <v>128327303</v>
      </c>
      <c r="J76" s="1">
        <v>109243503</v>
      </c>
      <c r="K76" s="1">
        <v>110171803</v>
      </c>
      <c r="L76" s="1">
        <v>128324207</v>
      </c>
      <c r="M76" s="1">
        <v>110171607</v>
      </c>
      <c r="N76" s="1">
        <v>106333407</v>
      </c>
      <c r="O76" s="1">
        <v>106619107</v>
      </c>
      <c r="P76" s="1">
        <v>109420107</v>
      </c>
    </row>
    <row r="77" spans="1:16" x14ac:dyDescent="0.25">
      <c r="A77" s="1">
        <v>76</v>
      </c>
      <c r="B77" s="1">
        <v>8</v>
      </c>
      <c r="C77" s="1">
        <v>116604003</v>
      </c>
      <c r="D77" s="1">
        <v>110179003</v>
      </c>
      <c r="E77" s="1">
        <v>117414003</v>
      </c>
      <c r="F77" s="1">
        <v>110183602</v>
      </c>
      <c r="G77" s="1">
        <v>116605003</v>
      </c>
      <c r="H77" s="1">
        <v>110171607</v>
      </c>
      <c r="I77" s="1">
        <v>110183707</v>
      </c>
      <c r="J77" s="1">
        <v>116606707</v>
      </c>
    </row>
    <row r="78" spans="1:16" x14ac:dyDescent="0.25">
      <c r="A78" s="1">
        <v>77</v>
      </c>
      <c r="B78" s="1">
        <v>7</v>
      </c>
      <c r="C78" s="1">
        <v>108078003</v>
      </c>
      <c r="D78" s="1">
        <v>110177003</v>
      </c>
      <c r="E78" s="1">
        <v>110141003</v>
      </c>
      <c r="F78" s="1">
        <v>110148002</v>
      </c>
      <c r="G78" s="1">
        <v>110141607</v>
      </c>
      <c r="H78" s="1">
        <v>110171607</v>
      </c>
      <c r="I78" s="1">
        <v>108070607</v>
      </c>
    </row>
    <row r="79" spans="1:16" x14ac:dyDescent="0.25">
      <c r="A79" s="1">
        <v>78</v>
      </c>
      <c r="B79" s="1">
        <v>12</v>
      </c>
      <c r="C79" s="1">
        <v>108058003</v>
      </c>
      <c r="D79" s="1">
        <v>111292304</v>
      </c>
      <c r="E79" s="1">
        <v>108051503</v>
      </c>
      <c r="F79" s="1">
        <v>108071504</v>
      </c>
      <c r="G79" s="1">
        <v>108051003</v>
      </c>
      <c r="H79" s="1">
        <v>108053003</v>
      </c>
      <c r="I79" s="1">
        <v>111297504</v>
      </c>
      <c r="J79" s="1">
        <v>108056004</v>
      </c>
      <c r="K79" s="1">
        <v>111291304</v>
      </c>
      <c r="L79" s="1">
        <v>108051307</v>
      </c>
      <c r="M79" s="1">
        <v>108070607</v>
      </c>
      <c r="N79" s="1">
        <v>111292507</v>
      </c>
    </row>
    <row r="80" spans="1:16" x14ac:dyDescent="0.25">
      <c r="A80" s="1">
        <v>79</v>
      </c>
      <c r="B80" s="1">
        <v>5</v>
      </c>
      <c r="C80" s="1">
        <v>108116003</v>
      </c>
      <c r="D80" s="1">
        <v>108070502</v>
      </c>
      <c r="E80" s="1">
        <v>108073503</v>
      </c>
      <c r="F80" s="1">
        <v>108070607</v>
      </c>
      <c r="G80" s="1">
        <v>108110307</v>
      </c>
    </row>
    <row r="81" spans="1:14" x14ac:dyDescent="0.25">
      <c r="A81" s="1">
        <v>80</v>
      </c>
      <c r="B81" s="1">
        <v>8</v>
      </c>
      <c r="C81" s="1">
        <v>108071003</v>
      </c>
      <c r="D81" s="1">
        <v>108070502</v>
      </c>
      <c r="E81" s="1">
        <v>108078003</v>
      </c>
      <c r="F81" s="1">
        <v>108073503</v>
      </c>
      <c r="G81" s="1">
        <v>108079004</v>
      </c>
      <c r="H81" s="1">
        <v>108071504</v>
      </c>
      <c r="I81" s="1">
        <v>108077503</v>
      </c>
      <c r="J81" s="1">
        <v>108070607</v>
      </c>
    </row>
    <row r="82" spans="1:14" x14ac:dyDescent="0.25">
      <c r="A82" s="1">
        <v>81</v>
      </c>
      <c r="B82" s="1">
        <v>12</v>
      </c>
      <c r="C82" s="1">
        <v>111312804</v>
      </c>
      <c r="D82" s="1">
        <v>111312503</v>
      </c>
      <c r="E82" s="1">
        <v>111317503</v>
      </c>
      <c r="F82" s="1">
        <v>111316003</v>
      </c>
      <c r="G82" s="1">
        <v>108058003</v>
      </c>
      <c r="H82" s="1">
        <v>112286003</v>
      </c>
      <c r="I82" s="1">
        <v>115218003</v>
      </c>
      <c r="J82" s="1">
        <v>112282004</v>
      </c>
      <c r="K82" s="1">
        <v>112281302</v>
      </c>
      <c r="L82" s="1">
        <v>108051307</v>
      </c>
      <c r="M82" s="1">
        <v>111312607</v>
      </c>
      <c r="N82" s="1">
        <v>112282307</v>
      </c>
    </row>
    <row r="83" spans="1:14" x14ac:dyDescent="0.25">
      <c r="A83" s="1">
        <v>82</v>
      </c>
      <c r="B83" s="1">
        <v>6</v>
      </c>
      <c r="C83" s="1">
        <v>110141003</v>
      </c>
      <c r="D83" s="1">
        <v>110141103</v>
      </c>
      <c r="E83" s="1">
        <v>110183602</v>
      </c>
      <c r="F83" s="1">
        <v>110148002</v>
      </c>
      <c r="G83" s="1">
        <v>110141607</v>
      </c>
      <c r="H83" s="1">
        <v>110183707</v>
      </c>
    </row>
    <row r="84" spans="1:14" x14ac:dyDescent="0.25">
      <c r="A84" s="1">
        <v>83</v>
      </c>
      <c r="B84" s="1">
        <v>8</v>
      </c>
      <c r="C84" s="1">
        <v>117415004</v>
      </c>
      <c r="D84" s="1">
        <v>116498003</v>
      </c>
      <c r="E84" s="1">
        <v>116495003</v>
      </c>
      <c r="F84" s="1">
        <v>117414203</v>
      </c>
      <c r="G84" s="1">
        <v>117417202</v>
      </c>
      <c r="H84" s="1">
        <v>117416103</v>
      </c>
      <c r="I84" s="1">
        <v>116606707</v>
      </c>
      <c r="J84" s="1">
        <v>117414807</v>
      </c>
    </row>
    <row r="85" spans="1:14" x14ac:dyDescent="0.25">
      <c r="A85" s="1">
        <v>84</v>
      </c>
      <c r="B85" s="1">
        <v>11</v>
      </c>
      <c r="C85" s="1">
        <v>117415103</v>
      </c>
      <c r="D85" s="1">
        <v>117414003</v>
      </c>
      <c r="E85" s="1">
        <v>117415303</v>
      </c>
      <c r="F85" s="1">
        <v>117412003</v>
      </c>
      <c r="G85" s="1">
        <v>117598503</v>
      </c>
      <c r="H85" s="1">
        <v>117081003</v>
      </c>
      <c r="I85" s="1">
        <v>117597003</v>
      </c>
      <c r="J85" s="1">
        <v>117417202</v>
      </c>
      <c r="K85" s="1">
        <v>117576303</v>
      </c>
      <c r="L85" s="1">
        <v>117080607</v>
      </c>
      <c r="M85" s="1">
        <v>117414807</v>
      </c>
    </row>
    <row r="86" spans="1:14" x14ac:dyDescent="0.25">
      <c r="A86" s="1">
        <v>85</v>
      </c>
      <c r="B86" s="1">
        <v>8</v>
      </c>
      <c r="C86" s="1">
        <v>116604003</v>
      </c>
      <c r="D86" s="1">
        <v>111343603</v>
      </c>
      <c r="E86" s="1">
        <v>116605003</v>
      </c>
      <c r="F86" s="1">
        <v>116555003</v>
      </c>
      <c r="G86" s="1">
        <v>111444602</v>
      </c>
      <c r="H86" s="1">
        <v>116557103</v>
      </c>
      <c r="I86" s="1">
        <v>111444307</v>
      </c>
      <c r="J86" s="1">
        <v>116606707</v>
      </c>
    </row>
    <row r="87" spans="1:14" x14ac:dyDescent="0.25">
      <c r="A87" s="1">
        <v>86</v>
      </c>
      <c r="B87" s="1">
        <v>10</v>
      </c>
      <c r="C87" s="1">
        <v>112282004</v>
      </c>
      <c r="D87" s="1">
        <v>115504003</v>
      </c>
      <c r="E87" s="1">
        <v>111343603</v>
      </c>
      <c r="F87" s="1">
        <v>115508003</v>
      </c>
      <c r="G87" s="1">
        <v>115503004</v>
      </c>
      <c r="H87" s="1">
        <v>115506003</v>
      </c>
      <c r="I87" s="1">
        <v>112282307</v>
      </c>
      <c r="J87" s="1">
        <v>115211657</v>
      </c>
      <c r="K87" s="1">
        <v>111444307</v>
      </c>
      <c r="L87" s="1">
        <v>116606707</v>
      </c>
    </row>
    <row r="88" spans="1:14" x14ac:dyDescent="0.25">
      <c r="A88" s="1">
        <v>87</v>
      </c>
      <c r="B88" s="1">
        <v>6</v>
      </c>
      <c r="C88" s="1">
        <v>115218303</v>
      </c>
      <c r="D88" s="1">
        <v>115211603</v>
      </c>
      <c r="E88" s="1">
        <v>115219002</v>
      </c>
      <c r="F88" s="1">
        <v>115211103</v>
      </c>
      <c r="G88" s="1">
        <v>115216503</v>
      </c>
      <c r="H88" s="1">
        <v>115211657</v>
      </c>
    </row>
    <row r="89" spans="1:14" x14ac:dyDescent="0.25">
      <c r="A89" s="1">
        <v>88</v>
      </c>
      <c r="B89" s="1">
        <v>4</v>
      </c>
      <c r="C89" s="1">
        <v>115219002</v>
      </c>
      <c r="D89" s="1">
        <v>115216503</v>
      </c>
      <c r="E89" s="1">
        <v>115211603</v>
      </c>
      <c r="F89" s="1">
        <v>115211657</v>
      </c>
    </row>
    <row r="90" spans="1:14" x14ac:dyDescent="0.25">
      <c r="A90" s="1">
        <v>89</v>
      </c>
      <c r="B90" s="1">
        <v>3</v>
      </c>
      <c r="C90" s="1">
        <v>112281302</v>
      </c>
      <c r="D90" s="1">
        <v>112289003</v>
      </c>
      <c r="E90" s="1">
        <v>112282307</v>
      </c>
    </row>
    <row r="91" spans="1:14" x14ac:dyDescent="0.25">
      <c r="A91" s="1">
        <v>90</v>
      </c>
      <c r="B91" s="1">
        <v>4</v>
      </c>
      <c r="C91" s="1">
        <v>112286003</v>
      </c>
      <c r="D91" s="1">
        <v>112283003</v>
      </c>
      <c r="E91" s="1">
        <v>112289003</v>
      </c>
      <c r="F91" s="1">
        <v>112282307</v>
      </c>
    </row>
    <row r="92" spans="1:14" x14ac:dyDescent="0.25">
      <c r="A92" s="1">
        <v>91</v>
      </c>
      <c r="B92" s="1">
        <v>5</v>
      </c>
      <c r="C92" s="1">
        <v>112015203</v>
      </c>
      <c r="D92" s="1">
        <v>112013054</v>
      </c>
      <c r="E92" s="1">
        <v>112011603</v>
      </c>
      <c r="F92" s="1">
        <v>112013753</v>
      </c>
      <c r="G92" s="1">
        <v>112015106</v>
      </c>
    </row>
    <row r="93" spans="1:14" x14ac:dyDescent="0.25">
      <c r="A93" s="1">
        <v>92</v>
      </c>
      <c r="B93" s="1">
        <v>6</v>
      </c>
      <c r="C93" s="1">
        <v>112674403</v>
      </c>
      <c r="D93" s="1">
        <v>115674603</v>
      </c>
      <c r="E93" s="1">
        <v>112671803</v>
      </c>
      <c r="F93" s="1">
        <v>115219002</v>
      </c>
      <c r="G93" s="1">
        <v>112679107</v>
      </c>
      <c r="H93" s="1">
        <v>115211657</v>
      </c>
    </row>
    <row r="94" spans="1:14" x14ac:dyDescent="0.25">
      <c r="A94" s="1">
        <v>93</v>
      </c>
      <c r="B94" s="1">
        <v>5</v>
      </c>
      <c r="C94" s="1">
        <v>112675503</v>
      </c>
      <c r="D94" s="1">
        <v>112676503</v>
      </c>
      <c r="E94" s="1">
        <v>112676203</v>
      </c>
      <c r="F94" s="1">
        <v>112671603</v>
      </c>
      <c r="G94" s="1">
        <v>112679107</v>
      </c>
    </row>
    <row r="95" spans="1:14" x14ac:dyDescent="0.25">
      <c r="A95" s="1">
        <v>94</v>
      </c>
      <c r="B95" s="1">
        <v>6</v>
      </c>
      <c r="C95" s="1">
        <v>112679403</v>
      </c>
      <c r="D95" s="1">
        <v>112672203</v>
      </c>
      <c r="E95" s="1">
        <v>112675503</v>
      </c>
      <c r="F95" s="1">
        <v>112676203</v>
      </c>
      <c r="G95" s="1">
        <v>112671303</v>
      </c>
      <c r="H95" s="1">
        <v>112679107</v>
      </c>
    </row>
    <row r="96" spans="1:14" x14ac:dyDescent="0.25">
      <c r="A96" s="1">
        <v>95</v>
      </c>
      <c r="B96" s="1">
        <v>5</v>
      </c>
      <c r="C96" s="1">
        <v>112678503</v>
      </c>
      <c r="D96" s="1">
        <v>112679403</v>
      </c>
      <c r="E96" s="1">
        <v>112671303</v>
      </c>
      <c r="F96" s="1">
        <v>112679002</v>
      </c>
      <c r="G96" s="1">
        <v>112679107</v>
      </c>
    </row>
    <row r="97" spans="1:16" x14ac:dyDescent="0.25">
      <c r="A97" s="1">
        <v>96</v>
      </c>
      <c r="B97" s="1">
        <v>4</v>
      </c>
      <c r="C97" s="1">
        <v>113364503</v>
      </c>
      <c r="D97" s="1">
        <v>113364002</v>
      </c>
      <c r="E97" s="1">
        <v>113363103</v>
      </c>
      <c r="F97" s="1">
        <v>113363807</v>
      </c>
    </row>
    <row r="98" spans="1:16" x14ac:dyDescent="0.25">
      <c r="A98" s="1">
        <v>97</v>
      </c>
      <c r="B98" s="1">
        <v>5</v>
      </c>
      <c r="C98" s="1">
        <v>113364503</v>
      </c>
      <c r="D98" s="1">
        <v>113363603</v>
      </c>
      <c r="E98" s="1">
        <v>113361703</v>
      </c>
      <c r="F98" s="1">
        <v>113365203</v>
      </c>
      <c r="G98" s="1">
        <v>113363807</v>
      </c>
    </row>
    <row r="99" spans="1:16" x14ac:dyDescent="0.25">
      <c r="A99" s="1">
        <v>98</v>
      </c>
      <c r="B99" s="1">
        <v>7</v>
      </c>
      <c r="C99" s="1">
        <v>113362203</v>
      </c>
      <c r="D99" s="1">
        <v>113362403</v>
      </c>
      <c r="E99" s="1">
        <v>113385303</v>
      </c>
      <c r="F99" s="1">
        <v>113381303</v>
      </c>
      <c r="G99" s="1">
        <v>113380303</v>
      </c>
      <c r="H99" s="1">
        <v>113384307</v>
      </c>
      <c r="I99" s="1">
        <v>113363807</v>
      </c>
    </row>
    <row r="100" spans="1:16" x14ac:dyDescent="0.25">
      <c r="A100" s="1">
        <v>99</v>
      </c>
      <c r="B100" s="1">
        <v>9</v>
      </c>
      <c r="C100" s="1">
        <v>114061103</v>
      </c>
      <c r="D100" s="1">
        <v>113361303</v>
      </c>
      <c r="E100" s="1">
        <v>113362303</v>
      </c>
      <c r="F100" s="1">
        <v>113365303</v>
      </c>
      <c r="G100" s="1">
        <v>114069103</v>
      </c>
      <c r="H100" s="1">
        <v>114063003</v>
      </c>
      <c r="I100" s="1">
        <v>124151607</v>
      </c>
      <c r="J100" s="1">
        <v>113363807</v>
      </c>
      <c r="K100" s="1">
        <v>114060557</v>
      </c>
    </row>
    <row r="101" spans="1:16" x14ac:dyDescent="0.25">
      <c r="A101" s="1">
        <v>100</v>
      </c>
      <c r="B101" s="1">
        <v>7</v>
      </c>
      <c r="C101" s="1">
        <v>113363603</v>
      </c>
      <c r="D101" s="1">
        <v>124156503</v>
      </c>
      <c r="E101" s="1">
        <v>113367003</v>
      </c>
      <c r="F101" s="1">
        <v>113365303</v>
      </c>
      <c r="G101" s="1">
        <v>113365203</v>
      </c>
      <c r="H101" s="1">
        <v>124151607</v>
      </c>
      <c r="I101" s="1">
        <v>113363807</v>
      </c>
    </row>
    <row r="102" spans="1:16" x14ac:dyDescent="0.25">
      <c r="A102" s="1">
        <v>101</v>
      </c>
      <c r="B102" s="1">
        <v>3</v>
      </c>
      <c r="C102" s="1">
        <v>113381303</v>
      </c>
      <c r="D102" s="1">
        <v>113384603</v>
      </c>
      <c r="E102" s="1">
        <v>113384307</v>
      </c>
    </row>
    <row r="103" spans="1:16" x14ac:dyDescent="0.25">
      <c r="A103" s="1">
        <v>102</v>
      </c>
      <c r="B103" s="1">
        <v>5</v>
      </c>
      <c r="C103" s="1">
        <v>113385003</v>
      </c>
      <c r="D103" s="1">
        <v>113382303</v>
      </c>
      <c r="E103" s="1">
        <v>113385303</v>
      </c>
      <c r="F103" s="1">
        <v>113380303</v>
      </c>
      <c r="G103" s="1">
        <v>113384307</v>
      </c>
    </row>
    <row r="104" spans="1:16" x14ac:dyDescent="0.25">
      <c r="A104" s="1">
        <v>103</v>
      </c>
      <c r="B104" s="1">
        <v>6</v>
      </c>
      <c r="C104" s="1">
        <v>115222752</v>
      </c>
      <c r="D104" s="1">
        <v>115219002</v>
      </c>
      <c r="E104" s="1">
        <v>115212503</v>
      </c>
      <c r="F104" s="1">
        <v>115211003</v>
      </c>
      <c r="G104" s="1">
        <v>115211657</v>
      </c>
      <c r="H104" s="1">
        <v>115221607</v>
      </c>
    </row>
    <row r="105" spans="1:16" x14ac:dyDescent="0.25">
      <c r="A105" s="1">
        <v>104</v>
      </c>
      <c r="B105" s="1">
        <v>5</v>
      </c>
      <c r="C105" s="1">
        <v>115222752</v>
      </c>
      <c r="D105" s="1">
        <v>115221402</v>
      </c>
      <c r="E105" s="1">
        <v>115226003</v>
      </c>
      <c r="F105" s="1">
        <v>115228003</v>
      </c>
      <c r="G105" s="1">
        <v>115221607</v>
      </c>
    </row>
    <row r="106" spans="1:16" x14ac:dyDescent="0.25">
      <c r="A106" s="1">
        <v>105</v>
      </c>
      <c r="B106" s="1">
        <v>3</v>
      </c>
      <c r="C106" s="1">
        <v>115228303</v>
      </c>
      <c r="D106" s="1">
        <v>115221402</v>
      </c>
      <c r="E106" s="1">
        <v>115221607</v>
      </c>
    </row>
    <row r="107" spans="1:16" x14ac:dyDescent="0.25">
      <c r="A107" s="1">
        <v>106</v>
      </c>
      <c r="B107" s="1">
        <v>4</v>
      </c>
      <c r="C107" s="1">
        <v>115226003</v>
      </c>
      <c r="D107" s="1">
        <v>115221753</v>
      </c>
      <c r="E107" s="1">
        <v>115224003</v>
      </c>
      <c r="F107" s="1">
        <v>115221607</v>
      </c>
    </row>
    <row r="108" spans="1:16" x14ac:dyDescent="0.25">
      <c r="A108" s="1">
        <v>107</v>
      </c>
      <c r="B108" s="1">
        <v>11</v>
      </c>
      <c r="C108" s="1">
        <v>129544703</v>
      </c>
      <c r="D108" s="1">
        <v>116495103</v>
      </c>
      <c r="E108" s="1">
        <v>129547803</v>
      </c>
      <c r="F108" s="1">
        <v>129546003</v>
      </c>
      <c r="G108" s="1">
        <v>116496503</v>
      </c>
      <c r="H108" s="1">
        <v>129548803</v>
      </c>
      <c r="I108" s="1">
        <v>116493503</v>
      </c>
      <c r="J108" s="1">
        <v>116197503</v>
      </c>
      <c r="K108" s="1">
        <v>116191757</v>
      </c>
      <c r="L108" s="1">
        <v>116495207</v>
      </c>
      <c r="M108" s="1">
        <v>129546907</v>
      </c>
    </row>
    <row r="109" spans="1:16" x14ac:dyDescent="0.25">
      <c r="A109" s="1">
        <v>108</v>
      </c>
      <c r="B109" s="1">
        <v>7</v>
      </c>
      <c r="C109" s="1">
        <v>116498003</v>
      </c>
      <c r="D109" s="1">
        <v>116496603</v>
      </c>
      <c r="E109" s="1">
        <v>116471803</v>
      </c>
      <c r="F109" s="1">
        <v>116495003</v>
      </c>
      <c r="G109" s="1">
        <v>116191757</v>
      </c>
      <c r="H109" s="1">
        <v>116606707</v>
      </c>
      <c r="I109" s="1">
        <v>117414807</v>
      </c>
    </row>
    <row r="110" spans="1:16" x14ac:dyDescent="0.25">
      <c r="A110" s="1">
        <v>109</v>
      </c>
      <c r="B110" s="1">
        <v>12</v>
      </c>
      <c r="C110" s="1">
        <v>129545003</v>
      </c>
      <c r="D110" s="1">
        <v>116197503</v>
      </c>
      <c r="E110" s="1">
        <v>116191004</v>
      </c>
      <c r="F110" s="1">
        <v>116191103</v>
      </c>
      <c r="G110" s="1">
        <v>116191503</v>
      </c>
      <c r="H110" s="1">
        <v>116195004</v>
      </c>
      <c r="I110" s="1">
        <v>116191203</v>
      </c>
      <c r="J110" s="1">
        <v>116495103</v>
      </c>
      <c r="K110" s="1">
        <v>116495207</v>
      </c>
      <c r="L110" s="1">
        <v>129546907</v>
      </c>
      <c r="M110" s="1">
        <v>117414807</v>
      </c>
      <c r="N110" s="1">
        <v>116191757</v>
      </c>
    </row>
    <row r="111" spans="1:16" x14ac:dyDescent="0.25">
      <c r="A111" s="1">
        <v>110</v>
      </c>
      <c r="B111" s="1">
        <v>14</v>
      </c>
      <c r="C111" s="1">
        <v>117086503</v>
      </c>
      <c r="D111" s="1">
        <v>118403903</v>
      </c>
      <c r="E111" s="1">
        <v>119582503</v>
      </c>
      <c r="F111" s="1">
        <v>118409203</v>
      </c>
      <c r="G111" s="1">
        <v>117089003</v>
      </c>
      <c r="H111" s="1">
        <v>119665003</v>
      </c>
      <c r="I111" s="1">
        <v>117080503</v>
      </c>
      <c r="J111" s="1">
        <v>118667503</v>
      </c>
      <c r="K111" s="1">
        <v>117083004</v>
      </c>
      <c r="L111" s="1">
        <v>117086003</v>
      </c>
      <c r="M111" s="1">
        <v>118408707</v>
      </c>
      <c r="N111" s="1">
        <v>119584707</v>
      </c>
      <c r="O111" s="1">
        <v>117080607</v>
      </c>
      <c r="P111" s="1">
        <v>118408607</v>
      </c>
    </row>
    <row r="112" spans="1:16" x14ac:dyDescent="0.25">
      <c r="A112" s="1">
        <v>111</v>
      </c>
      <c r="B112" s="1">
        <v>11</v>
      </c>
      <c r="C112" s="1">
        <v>119648303</v>
      </c>
      <c r="D112" s="1">
        <v>119648703</v>
      </c>
      <c r="E112" s="1">
        <v>119582503</v>
      </c>
      <c r="F112" s="1">
        <v>119581003</v>
      </c>
      <c r="G112" s="1">
        <v>119583003</v>
      </c>
      <c r="H112" s="1">
        <v>119584603</v>
      </c>
      <c r="I112" s="1">
        <v>119648903</v>
      </c>
      <c r="J112" s="1">
        <v>119586503</v>
      </c>
      <c r="K112" s="1">
        <v>119584503</v>
      </c>
      <c r="L112" s="1">
        <v>119354207</v>
      </c>
      <c r="M112" s="1">
        <v>119584707</v>
      </c>
    </row>
    <row r="113" spans="1:14" x14ac:dyDescent="0.25">
      <c r="A113" s="1">
        <v>112</v>
      </c>
      <c r="B113" s="1">
        <v>8</v>
      </c>
      <c r="C113" s="1">
        <v>119355503</v>
      </c>
      <c r="D113" s="1">
        <v>119358403</v>
      </c>
      <c r="E113" s="1">
        <v>119356503</v>
      </c>
      <c r="F113" s="1">
        <v>119583003</v>
      </c>
      <c r="G113" s="1">
        <v>119354603</v>
      </c>
      <c r="H113" s="1">
        <v>119352203</v>
      </c>
      <c r="I113" s="1">
        <v>119351303</v>
      </c>
      <c r="J113" s="1">
        <v>119354207</v>
      </c>
    </row>
    <row r="114" spans="1:14" x14ac:dyDescent="0.25">
      <c r="A114" s="1">
        <v>113</v>
      </c>
      <c r="B114" s="1">
        <v>3</v>
      </c>
      <c r="C114" s="1">
        <v>119357402</v>
      </c>
      <c r="D114" s="1">
        <v>119356503</v>
      </c>
      <c r="E114" s="1">
        <v>119354207</v>
      </c>
    </row>
    <row r="115" spans="1:14" x14ac:dyDescent="0.25">
      <c r="A115" s="1">
        <v>114</v>
      </c>
      <c r="B115" s="1">
        <v>7</v>
      </c>
      <c r="C115" s="1">
        <v>119355503</v>
      </c>
      <c r="D115" s="1">
        <v>119357402</v>
      </c>
      <c r="E115" s="1">
        <v>119665003</v>
      </c>
      <c r="F115" s="1">
        <v>119350303</v>
      </c>
      <c r="G115" s="1">
        <v>119354603</v>
      </c>
      <c r="H115" s="1">
        <v>119354207</v>
      </c>
      <c r="I115" s="1">
        <v>119584707</v>
      </c>
    </row>
    <row r="116" spans="1:14" x14ac:dyDescent="0.25">
      <c r="A116" s="1">
        <v>115</v>
      </c>
      <c r="B116" s="1">
        <v>4</v>
      </c>
      <c r="C116" s="1">
        <v>120452003</v>
      </c>
      <c r="D116" s="1">
        <v>120455403</v>
      </c>
      <c r="E116" s="1">
        <v>120456003</v>
      </c>
      <c r="F116" s="1">
        <v>120454507</v>
      </c>
    </row>
    <row r="117" spans="1:14" x14ac:dyDescent="0.25">
      <c r="A117" s="1">
        <v>116</v>
      </c>
      <c r="B117" s="1">
        <v>6</v>
      </c>
      <c r="C117" s="1">
        <v>129545003</v>
      </c>
      <c r="D117" s="1">
        <v>129547203</v>
      </c>
      <c r="E117" s="1">
        <v>118403302</v>
      </c>
      <c r="F117" s="1">
        <v>129544503</v>
      </c>
      <c r="G117" s="1">
        <v>118403207</v>
      </c>
      <c r="H117" s="1">
        <v>129546907</v>
      </c>
    </row>
    <row r="118" spans="1:14" x14ac:dyDescent="0.25">
      <c r="A118" s="1">
        <v>117</v>
      </c>
      <c r="B118" s="1">
        <v>11</v>
      </c>
      <c r="C118" s="1">
        <v>118403302</v>
      </c>
      <c r="D118" s="1">
        <v>118403903</v>
      </c>
      <c r="E118" s="1">
        <v>118401403</v>
      </c>
      <c r="F118" s="1">
        <v>116191103</v>
      </c>
      <c r="G118" s="1">
        <v>118402603</v>
      </c>
      <c r="H118" s="1">
        <v>118401603</v>
      </c>
      <c r="I118" s="1">
        <v>118406003</v>
      </c>
      <c r="J118" s="1">
        <v>118408707</v>
      </c>
      <c r="K118" s="1">
        <v>118408607</v>
      </c>
      <c r="L118" s="1">
        <v>116191757</v>
      </c>
      <c r="M118" s="1">
        <v>118403207</v>
      </c>
    </row>
    <row r="119" spans="1:14" x14ac:dyDescent="0.25">
      <c r="A119" s="1">
        <v>118</v>
      </c>
      <c r="B119" s="1">
        <v>12</v>
      </c>
      <c r="C119" s="1">
        <v>119356603</v>
      </c>
      <c r="D119" s="1">
        <v>119350303</v>
      </c>
      <c r="E119" s="1">
        <v>118406602</v>
      </c>
      <c r="F119" s="1">
        <v>118409203</v>
      </c>
      <c r="G119" s="1">
        <v>118408852</v>
      </c>
      <c r="H119" s="1">
        <v>119665003</v>
      </c>
      <c r="I119" s="1">
        <v>119357003</v>
      </c>
      <c r="J119" s="1">
        <v>118667503</v>
      </c>
      <c r="K119" s="1">
        <v>118408607</v>
      </c>
      <c r="L119" s="1">
        <v>119354207</v>
      </c>
      <c r="M119" s="1">
        <v>119584707</v>
      </c>
      <c r="N119" s="1">
        <v>118408707</v>
      </c>
    </row>
    <row r="120" spans="1:14" x14ac:dyDescent="0.25">
      <c r="A120" s="1">
        <v>119</v>
      </c>
      <c r="B120" s="1">
        <v>6</v>
      </c>
      <c r="C120" s="1">
        <v>118409302</v>
      </c>
      <c r="D120" s="1">
        <v>118401403</v>
      </c>
      <c r="E120" s="1">
        <v>118402603</v>
      </c>
      <c r="F120" s="1">
        <v>118403003</v>
      </c>
      <c r="G120" s="1">
        <v>118408707</v>
      </c>
      <c r="H120" s="1">
        <v>118408607</v>
      </c>
    </row>
    <row r="121" spans="1:14" x14ac:dyDescent="0.25">
      <c r="A121" s="1">
        <v>120</v>
      </c>
      <c r="B121" s="1">
        <v>6</v>
      </c>
      <c r="C121" s="1">
        <v>118409302</v>
      </c>
      <c r="D121" s="1">
        <v>118403903</v>
      </c>
      <c r="E121" s="1">
        <v>118409203</v>
      </c>
      <c r="F121" s="1">
        <v>118401603</v>
      </c>
      <c r="G121" s="1">
        <v>118408607</v>
      </c>
      <c r="H121" s="1">
        <v>118408707</v>
      </c>
    </row>
    <row r="122" spans="1:14" x14ac:dyDescent="0.25">
      <c r="A122" s="1">
        <v>121</v>
      </c>
      <c r="B122" s="1">
        <v>2</v>
      </c>
      <c r="C122" s="1">
        <v>118408852</v>
      </c>
      <c r="D122" s="1">
        <v>118408607</v>
      </c>
    </row>
    <row r="123" spans="1:14" x14ac:dyDescent="0.25">
      <c r="A123" s="1">
        <v>122</v>
      </c>
      <c r="B123" s="1">
        <v>8</v>
      </c>
      <c r="C123" s="1">
        <v>121135003</v>
      </c>
      <c r="D123" s="1">
        <v>121139004</v>
      </c>
      <c r="E123" s="1">
        <v>118403302</v>
      </c>
      <c r="F123" s="1">
        <v>121136603</v>
      </c>
      <c r="G123" s="1">
        <v>121136503</v>
      </c>
      <c r="H123" s="1">
        <v>121135503</v>
      </c>
      <c r="I123" s="1">
        <v>118403207</v>
      </c>
      <c r="J123" s="1">
        <v>121131507</v>
      </c>
    </row>
    <row r="124" spans="1:14" x14ac:dyDescent="0.25">
      <c r="A124" s="1">
        <v>123</v>
      </c>
      <c r="B124" s="1">
        <v>9</v>
      </c>
      <c r="C124" s="1">
        <v>129547203</v>
      </c>
      <c r="D124" s="1">
        <v>129547303</v>
      </c>
      <c r="E124" s="1">
        <v>129540803</v>
      </c>
      <c r="F124" s="1">
        <v>129546803</v>
      </c>
      <c r="G124" s="1">
        <v>129545003</v>
      </c>
      <c r="H124" s="1">
        <v>129546103</v>
      </c>
      <c r="I124" s="1">
        <v>129544503</v>
      </c>
      <c r="J124" s="1">
        <v>129544703</v>
      </c>
      <c r="K124" s="1">
        <v>129546907</v>
      </c>
    </row>
    <row r="125" spans="1:14" x14ac:dyDescent="0.25">
      <c r="A125" s="1">
        <v>124</v>
      </c>
      <c r="B125" s="1">
        <v>10</v>
      </c>
      <c r="C125" s="1">
        <v>114063503</v>
      </c>
      <c r="D125" s="1">
        <v>129544503</v>
      </c>
      <c r="E125" s="1">
        <v>129540803</v>
      </c>
      <c r="F125" s="1">
        <v>129547303</v>
      </c>
      <c r="G125" s="1">
        <v>129547603</v>
      </c>
      <c r="H125" s="1">
        <v>121136603</v>
      </c>
      <c r="I125" s="1">
        <v>114064003</v>
      </c>
      <c r="J125" s="1">
        <v>114060557</v>
      </c>
      <c r="K125" s="1">
        <v>129546907</v>
      </c>
      <c r="L125" s="1">
        <v>121131507</v>
      </c>
    </row>
    <row r="126" spans="1:14" x14ac:dyDescent="0.25">
      <c r="A126" s="1">
        <v>125</v>
      </c>
      <c r="B126" s="1">
        <v>9</v>
      </c>
      <c r="C126" s="1">
        <v>115229003</v>
      </c>
      <c r="D126" s="1">
        <v>115222504</v>
      </c>
      <c r="E126" s="1">
        <v>115221402</v>
      </c>
      <c r="F126" s="1">
        <v>115506003</v>
      </c>
      <c r="G126" s="1">
        <v>129548803</v>
      </c>
      <c r="H126" s="1">
        <v>115226103</v>
      </c>
      <c r="I126" s="1">
        <v>115221607</v>
      </c>
      <c r="J126" s="1">
        <v>115211657</v>
      </c>
      <c r="K126" s="1">
        <v>129546907</v>
      </c>
    </row>
    <row r="127" spans="1:14" x14ac:dyDescent="0.25">
      <c r="A127" s="1">
        <v>126</v>
      </c>
      <c r="B127" s="1">
        <v>6</v>
      </c>
      <c r="C127" s="1">
        <v>114065503</v>
      </c>
      <c r="D127" s="1">
        <v>114060503</v>
      </c>
      <c r="E127" s="1">
        <v>114067002</v>
      </c>
      <c r="F127" s="1">
        <v>114062003</v>
      </c>
      <c r="G127" s="1">
        <v>114067107</v>
      </c>
      <c r="H127" s="1">
        <v>114060557</v>
      </c>
    </row>
    <row r="128" spans="1:14" x14ac:dyDescent="0.25">
      <c r="A128" s="1">
        <v>127</v>
      </c>
      <c r="B128" s="1">
        <v>4</v>
      </c>
      <c r="C128" s="1">
        <v>114067002</v>
      </c>
      <c r="D128" s="1">
        <v>114063003</v>
      </c>
      <c r="E128" s="1">
        <v>114060557</v>
      </c>
      <c r="F128" s="1">
        <v>114067107</v>
      </c>
    </row>
    <row r="129" spans="1:12" x14ac:dyDescent="0.25">
      <c r="A129" s="1">
        <v>128</v>
      </c>
      <c r="B129" s="1">
        <v>7</v>
      </c>
      <c r="C129" s="1">
        <v>114068103</v>
      </c>
      <c r="D129" s="1">
        <v>114063003</v>
      </c>
      <c r="E129" s="1">
        <v>114061503</v>
      </c>
      <c r="F129" s="1">
        <v>114062003</v>
      </c>
      <c r="G129" s="1">
        <v>114060753</v>
      </c>
      <c r="H129" s="1">
        <v>114060557</v>
      </c>
      <c r="I129" s="1">
        <v>124151607</v>
      </c>
    </row>
    <row r="130" spans="1:12" x14ac:dyDescent="0.25">
      <c r="A130" s="1">
        <v>129</v>
      </c>
      <c r="B130" s="1">
        <v>5</v>
      </c>
      <c r="C130" s="1">
        <v>114067002</v>
      </c>
      <c r="D130" s="1">
        <v>114069103</v>
      </c>
      <c r="E130" s="1">
        <v>114069353</v>
      </c>
      <c r="F130" s="1">
        <v>114067107</v>
      </c>
      <c r="G130" s="1">
        <v>114060557</v>
      </c>
    </row>
    <row r="131" spans="1:12" x14ac:dyDescent="0.25">
      <c r="A131" s="1">
        <v>130</v>
      </c>
      <c r="B131" s="1">
        <v>9</v>
      </c>
      <c r="C131" s="1">
        <v>114060753</v>
      </c>
      <c r="D131" s="1">
        <v>114064003</v>
      </c>
      <c r="E131" s="1">
        <v>123468603</v>
      </c>
      <c r="F131" s="1">
        <v>114060853</v>
      </c>
      <c r="G131" s="1">
        <v>114062503</v>
      </c>
      <c r="H131" s="1">
        <v>114066503</v>
      </c>
      <c r="I131" s="1">
        <v>123469007</v>
      </c>
      <c r="J131" s="1">
        <v>124151607</v>
      </c>
      <c r="K131" s="1">
        <v>114060557</v>
      </c>
    </row>
    <row r="132" spans="1:12" x14ac:dyDescent="0.25">
      <c r="A132" s="1">
        <v>131</v>
      </c>
      <c r="B132" s="1">
        <v>10</v>
      </c>
      <c r="C132" s="1">
        <v>123468603</v>
      </c>
      <c r="D132" s="1">
        <v>121395703</v>
      </c>
      <c r="E132" s="1">
        <v>121392303</v>
      </c>
      <c r="F132" s="1">
        <v>123467103</v>
      </c>
      <c r="G132" s="1">
        <v>120486003</v>
      </c>
      <c r="H132" s="1">
        <v>121395603</v>
      </c>
      <c r="I132" s="1">
        <v>123465507</v>
      </c>
      <c r="J132" s="1">
        <v>120481107</v>
      </c>
      <c r="K132" s="1">
        <v>121393007</v>
      </c>
      <c r="L132" s="1">
        <v>123469007</v>
      </c>
    </row>
    <row r="133" spans="1:12" x14ac:dyDescent="0.25">
      <c r="A133" s="1">
        <v>132</v>
      </c>
      <c r="B133" s="1">
        <v>3</v>
      </c>
      <c r="C133" s="1">
        <v>121395103</v>
      </c>
      <c r="D133" s="1">
        <v>121390302</v>
      </c>
      <c r="E133" s="1">
        <v>121393007</v>
      </c>
    </row>
    <row r="134" spans="1:12" x14ac:dyDescent="0.25">
      <c r="A134" s="1">
        <v>133</v>
      </c>
      <c r="B134" s="1">
        <v>6</v>
      </c>
      <c r="C134" s="1">
        <v>120481002</v>
      </c>
      <c r="D134" s="1">
        <v>121390302</v>
      </c>
      <c r="E134" s="1">
        <v>121397803</v>
      </c>
      <c r="F134" s="1">
        <v>121391303</v>
      </c>
      <c r="G134" s="1">
        <v>121393007</v>
      </c>
      <c r="H134" s="1">
        <v>120481107</v>
      </c>
    </row>
    <row r="135" spans="1:12" x14ac:dyDescent="0.25">
      <c r="A135" s="1">
        <v>134</v>
      </c>
      <c r="B135" s="1">
        <v>4</v>
      </c>
      <c r="C135" s="1">
        <v>121390302</v>
      </c>
      <c r="D135" s="1">
        <v>121392303</v>
      </c>
      <c r="E135" s="1">
        <v>121395603</v>
      </c>
      <c r="F135" s="1">
        <v>121393007</v>
      </c>
    </row>
    <row r="136" spans="1:12" x14ac:dyDescent="0.25">
      <c r="A136" s="1">
        <v>135</v>
      </c>
      <c r="B136" s="1">
        <v>2</v>
      </c>
      <c r="C136" s="1">
        <v>120481002</v>
      </c>
      <c r="D136" s="1">
        <v>120481107</v>
      </c>
    </row>
    <row r="137" spans="1:12" x14ac:dyDescent="0.25">
      <c r="A137" s="1">
        <v>136</v>
      </c>
      <c r="B137" s="1">
        <v>6</v>
      </c>
      <c r="C137" s="1">
        <v>120481002</v>
      </c>
      <c r="D137" s="1">
        <v>120488603</v>
      </c>
      <c r="E137" s="1">
        <v>120483302</v>
      </c>
      <c r="F137" s="1">
        <v>120486003</v>
      </c>
      <c r="G137" s="1">
        <v>120483007</v>
      </c>
      <c r="H137" s="1">
        <v>120481107</v>
      </c>
    </row>
    <row r="138" spans="1:12" x14ac:dyDescent="0.25">
      <c r="A138" s="1">
        <v>137</v>
      </c>
      <c r="B138" s="1">
        <v>5</v>
      </c>
      <c r="C138" s="1">
        <v>120481002</v>
      </c>
      <c r="D138" s="1">
        <v>120484803</v>
      </c>
      <c r="E138" s="1">
        <v>120483302</v>
      </c>
      <c r="F138" s="1">
        <v>120481107</v>
      </c>
      <c r="G138" s="1">
        <v>120483007</v>
      </c>
    </row>
    <row r="139" spans="1:12" x14ac:dyDescent="0.25">
      <c r="A139" s="1">
        <v>138</v>
      </c>
      <c r="B139" s="1">
        <v>8</v>
      </c>
      <c r="C139" s="1">
        <v>120484903</v>
      </c>
      <c r="D139" s="1">
        <v>120483302</v>
      </c>
      <c r="E139" s="1">
        <v>120480803</v>
      </c>
      <c r="F139" s="1">
        <v>120485603</v>
      </c>
      <c r="G139" s="1">
        <v>120484803</v>
      </c>
      <c r="H139" s="1">
        <v>120483007</v>
      </c>
      <c r="I139" s="1">
        <v>121393007</v>
      </c>
      <c r="J139" s="1">
        <v>120481107</v>
      </c>
    </row>
    <row r="140" spans="1:12" x14ac:dyDescent="0.25">
      <c r="A140" s="1">
        <v>139</v>
      </c>
      <c r="B140" s="1">
        <v>6</v>
      </c>
      <c r="C140" s="1">
        <v>119648303</v>
      </c>
      <c r="D140" s="1">
        <v>119648703</v>
      </c>
      <c r="E140" s="1">
        <v>120522003</v>
      </c>
      <c r="F140" s="1">
        <v>119648903</v>
      </c>
      <c r="G140" s="1">
        <v>119356503</v>
      </c>
      <c r="H140" s="1">
        <v>119354207</v>
      </c>
    </row>
    <row r="141" spans="1:12" x14ac:dyDescent="0.25">
      <c r="A141" s="1">
        <v>140</v>
      </c>
      <c r="B141" s="1">
        <v>4</v>
      </c>
      <c r="C141" s="1">
        <v>122097502</v>
      </c>
      <c r="D141" s="1">
        <v>122098202</v>
      </c>
      <c r="E141" s="1">
        <v>122097203</v>
      </c>
      <c r="F141" s="1">
        <v>122091457</v>
      </c>
    </row>
    <row r="142" spans="1:12" x14ac:dyDescent="0.25">
      <c r="A142" s="1">
        <v>141</v>
      </c>
      <c r="B142" s="1">
        <v>3</v>
      </c>
      <c r="C142" s="1">
        <v>122091352</v>
      </c>
      <c r="D142" s="1">
        <v>122091303</v>
      </c>
      <c r="E142" s="1">
        <v>122091457</v>
      </c>
    </row>
    <row r="143" spans="1:12" x14ac:dyDescent="0.25">
      <c r="A143" s="1">
        <v>142</v>
      </c>
      <c r="B143" s="1">
        <v>4</v>
      </c>
      <c r="C143" s="1">
        <v>122092353</v>
      </c>
      <c r="D143" s="1">
        <v>122097502</v>
      </c>
      <c r="E143" s="1">
        <v>122091457</v>
      </c>
      <c r="F143" s="1">
        <v>122097007</v>
      </c>
    </row>
    <row r="144" spans="1:12" x14ac:dyDescent="0.25">
      <c r="A144" s="1">
        <v>143</v>
      </c>
      <c r="B144" s="1">
        <v>7</v>
      </c>
      <c r="C144" s="1">
        <v>122098103</v>
      </c>
      <c r="D144" s="1">
        <v>123465702</v>
      </c>
      <c r="E144" s="1">
        <v>122098003</v>
      </c>
      <c r="F144" s="1">
        <v>122092102</v>
      </c>
      <c r="G144" s="1">
        <v>123465507</v>
      </c>
      <c r="H144" s="1">
        <v>122099007</v>
      </c>
      <c r="I144" s="1">
        <v>122097007</v>
      </c>
    </row>
    <row r="145" spans="1:10" x14ac:dyDescent="0.25">
      <c r="A145" s="1">
        <v>144</v>
      </c>
      <c r="B145" s="1">
        <v>3</v>
      </c>
      <c r="C145" s="1">
        <v>122092102</v>
      </c>
      <c r="D145" s="1">
        <v>122092002</v>
      </c>
      <c r="E145" s="1">
        <v>122097007</v>
      </c>
    </row>
    <row r="146" spans="1:10" x14ac:dyDescent="0.25">
      <c r="A146" s="1">
        <v>145</v>
      </c>
      <c r="B146" s="1">
        <v>6</v>
      </c>
      <c r="C146" s="1">
        <v>122098103</v>
      </c>
      <c r="D146" s="1">
        <v>122098003</v>
      </c>
      <c r="E146" s="1">
        <v>123467103</v>
      </c>
      <c r="F146" s="1">
        <v>122098403</v>
      </c>
      <c r="G146" s="1">
        <v>122099007</v>
      </c>
      <c r="H146" s="1">
        <v>123465507</v>
      </c>
    </row>
    <row r="147" spans="1:10" x14ac:dyDescent="0.25">
      <c r="A147" s="1">
        <v>146</v>
      </c>
      <c r="B147" s="1">
        <v>5</v>
      </c>
      <c r="C147" s="1">
        <v>123466403</v>
      </c>
      <c r="D147" s="1">
        <v>123466303</v>
      </c>
      <c r="E147" s="1">
        <v>123467303</v>
      </c>
      <c r="F147" s="1">
        <v>124151607</v>
      </c>
      <c r="G147" s="1">
        <v>123469007</v>
      </c>
    </row>
    <row r="148" spans="1:10" x14ac:dyDescent="0.25">
      <c r="A148" s="1">
        <v>147</v>
      </c>
      <c r="B148" s="1">
        <v>8</v>
      </c>
      <c r="C148" s="1">
        <v>123467103</v>
      </c>
      <c r="D148" s="1">
        <v>123466303</v>
      </c>
      <c r="E148" s="1">
        <v>123466103</v>
      </c>
      <c r="F148" s="1">
        <v>114060753</v>
      </c>
      <c r="G148" s="1">
        <v>123469007</v>
      </c>
      <c r="H148" s="1">
        <v>123465507</v>
      </c>
      <c r="I148" s="1">
        <v>114060557</v>
      </c>
      <c r="J148" s="1">
        <v>124151607</v>
      </c>
    </row>
    <row r="149" spans="1:10" x14ac:dyDescent="0.25">
      <c r="A149" s="1">
        <v>148</v>
      </c>
      <c r="B149" s="1">
        <v>4</v>
      </c>
      <c r="C149" s="1">
        <v>123461602</v>
      </c>
      <c r="D149" s="1">
        <v>123464502</v>
      </c>
      <c r="E149" s="1">
        <v>124151607</v>
      </c>
      <c r="F149" s="1">
        <v>123460957</v>
      </c>
    </row>
    <row r="150" spans="1:10" x14ac:dyDescent="0.25">
      <c r="A150" s="1">
        <v>149</v>
      </c>
      <c r="B150" s="1">
        <v>4</v>
      </c>
      <c r="C150" s="1">
        <v>123464502</v>
      </c>
      <c r="D150" s="1">
        <v>123468402</v>
      </c>
      <c r="E150" s="1">
        <v>124151607</v>
      </c>
      <c r="F150" s="1">
        <v>123460957</v>
      </c>
    </row>
    <row r="151" spans="1:10" x14ac:dyDescent="0.25">
      <c r="A151" s="1">
        <v>150</v>
      </c>
      <c r="B151" s="1">
        <v>8</v>
      </c>
      <c r="C151" s="1">
        <v>123465303</v>
      </c>
      <c r="D151" s="1">
        <v>123467303</v>
      </c>
      <c r="E151" s="1">
        <v>123465602</v>
      </c>
      <c r="F151" s="1">
        <v>123466103</v>
      </c>
      <c r="G151" s="1">
        <v>123469007</v>
      </c>
      <c r="H151" s="1">
        <v>124151607</v>
      </c>
      <c r="I151" s="1">
        <v>123465507</v>
      </c>
      <c r="J151" s="1">
        <v>123460957</v>
      </c>
    </row>
    <row r="152" spans="1:10" x14ac:dyDescent="0.25">
      <c r="A152" s="1">
        <v>151</v>
      </c>
      <c r="B152" s="1">
        <v>6</v>
      </c>
      <c r="C152" s="1">
        <v>123468303</v>
      </c>
      <c r="D152" s="1">
        <v>123469303</v>
      </c>
      <c r="E152" s="1">
        <v>123465702</v>
      </c>
      <c r="F152" s="1">
        <v>123463603</v>
      </c>
      <c r="G152" s="1">
        <v>123463507</v>
      </c>
      <c r="H152" s="1">
        <v>123465507</v>
      </c>
    </row>
    <row r="153" spans="1:10" x14ac:dyDescent="0.25">
      <c r="A153" s="1">
        <v>152</v>
      </c>
      <c r="B153" s="1">
        <v>7</v>
      </c>
      <c r="C153" s="1">
        <v>123464603</v>
      </c>
      <c r="D153" s="1">
        <v>123463603</v>
      </c>
      <c r="E153" s="1">
        <v>123460302</v>
      </c>
      <c r="F153" s="1">
        <v>123460504</v>
      </c>
      <c r="G153" s="1">
        <v>123468303</v>
      </c>
      <c r="H153" s="1">
        <v>123468503</v>
      </c>
      <c r="I153" s="1">
        <v>123463507</v>
      </c>
    </row>
    <row r="154" spans="1:10" x14ac:dyDescent="0.25">
      <c r="A154" s="1">
        <v>153</v>
      </c>
      <c r="B154" s="1">
        <v>3</v>
      </c>
      <c r="C154" s="1">
        <v>123468303</v>
      </c>
      <c r="D154" s="1">
        <v>123460302</v>
      </c>
      <c r="E154" s="1">
        <v>123463507</v>
      </c>
    </row>
    <row r="155" spans="1:10" x14ac:dyDescent="0.25">
      <c r="A155" s="1">
        <v>154</v>
      </c>
      <c r="B155" s="1">
        <v>5</v>
      </c>
      <c r="C155" s="1">
        <v>123461302</v>
      </c>
      <c r="D155" s="1">
        <v>123463803</v>
      </c>
      <c r="E155" s="1">
        <v>123460302</v>
      </c>
      <c r="F155" s="1">
        <v>123467203</v>
      </c>
      <c r="G155" s="1">
        <v>123463507</v>
      </c>
    </row>
    <row r="156" spans="1:10" x14ac:dyDescent="0.25">
      <c r="A156" s="1">
        <v>155</v>
      </c>
      <c r="B156" s="1">
        <v>3</v>
      </c>
      <c r="C156" s="1">
        <v>124152003</v>
      </c>
      <c r="D156" s="1">
        <v>124151902</v>
      </c>
      <c r="E156" s="1">
        <v>124151607</v>
      </c>
    </row>
    <row r="157" spans="1:10" x14ac:dyDescent="0.25">
      <c r="A157" s="1">
        <v>156</v>
      </c>
      <c r="B157" s="1">
        <v>2</v>
      </c>
      <c r="C157" s="1">
        <v>124159002</v>
      </c>
      <c r="D157" s="1">
        <v>124151607</v>
      </c>
    </row>
    <row r="158" spans="1:10" x14ac:dyDescent="0.25">
      <c r="A158" s="1">
        <v>157</v>
      </c>
      <c r="B158" s="1">
        <v>4</v>
      </c>
      <c r="C158" s="1">
        <v>124153503</v>
      </c>
      <c r="D158" s="1">
        <v>124157802</v>
      </c>
      <c r="E158" s="1">
        <v>124157203</v>
      </c>
      <c r="F158" s="1">
        <v>124151607</v>
      </c>
    </row>
    <row r="159" spans="1:10" x14ac:dyDescent="0.25">
      <c r="A159" s="1">
        <v>158</v>
      </c>
      <c r="B159" s="1">
        <v>6</v>
      </c>
      <c r="C159" s="1">
        <v>124150503</v>
      </c>
      <c r="D159" s="1">
        <v>124154003</v>
      </c>
      <c r="E159" s="1">
        <v>124158503</v>
      </c>
      <c r="F159" s="1">
        <v>124152003</v>
      </c>
      <c r="G159" s="1">
        <v>124151902</v>
      </c>
      <c r="H159" s="1">
        <v>124151607</v>
      </c>
    </row>
    <row r="160" spans="1:10" x14ac:dyDescent="0.25">
      <c r="A160" s="1">
        <v>159</v>
      </c>
      <c r="B160" s="1">
        <v>5</v>
      </c>
      <c r="C160" s="1">
        <v>125237702</v>
      </c>
      <c r="D160" s="1">
        <v>125231303</v>
      </c>
      <c r="E160" s="1">
        <v>125236903</v>
      </c>
      <c r="F160" s="1">
        <v>125231232</v>
      </c>
      <c r="G160" s="1">
        <v>125232407</v>
      </c>
    </row>
    <row r="161" spans="1:9" x14ac:dyDescent="0.25">
      <c r="A161" s="1">
        <v>160</v>
      </c>
      <c r="B161" s="1">
        <v>5</v>
      </c>
      <c r="C161" s="1">
        <v>124158503</v>
      </c>
      <c r="D161" s="1">
        <v>124159002</v>
      </c>
      <c r="E161" s="1">
        <v>125234103</v>
      </c>
      <c r="F161" s="1">
        <v>125232407</v>
      </c>
      <c r="G161" s="1">
        <v>124151607</v>
      </c>
    </row>
    <row r="162" spans="1:9" x14ac:dyDescent="0.25">
      <c r="A162" s="1">
        <v>161</v>
      </c>
      <c r="B162" s="1">
        <v>6</v>
      </c>
      <c r="C162" s="1">
        <v>125231232</v>
      </c>
      <c r="D162" s="1">
        <v>125237702</v>
      </c>
      <c r="E162" s="1">
        <v>125239603</v>
      </c>
      <c r="F162" s="1">
        <v>125236903</v>
      </c>
      <c r="G162" s="1">
        <v>125237903</v>
      </c>
      <c r="H162" s="1">
        <v>125232407</v>
      </c>
    </row>
    <row r="163" spans="1:9" x14ac:dyDescent="0.25">
      <c r="A163" s="1">
        <v>162</v>
      </c>
      <c r="B163" s="1">
        <v>5</v>
      </c>
      <c r="C163" s="1">
        <v>125235103</v>
      </c>
      <c r="D163" s="1">
        <v>125238402</v>
      </c>
      <c r="E163" s="1">
        <v>125239603</v>
      </c>
      <c r="F163" s="1">
        <v>125237702</v>
      </c>
      <c r="G163" s="1">
        <v>125232407</v>
      </c>
    </row>
    <row r="164" spans="1:9" x14ac:dyDescent="0.25">
      <c r="A164" s="1">
        <v>163</v>
      </c>
      <c r="B164" s="1">
        <v>4</v>
      </c>
      <c r="C164" s="1">
        <v>125238402</v>
      </c>
      <c r="D164" s="1">
        <v>125239452</v>
      </c>
      <c r="E164" s="1">
        <v>125239652</v>
      </c>
      <c r="F164" s="1">
        <v>125232407</v>
      </c>
    </row>
    <row r="165" spans="1:9" x14ac:dyDescent="0.25">
      <c r="A165" s="1">
        <v>164</v>
      </c>
      <c r="B165" s="1">
        <v>3</v>
      </c>
      <c r="C165" s="1">
        <v>125239452</v>
      </c>
      <c r="D165" s="1">
        <v>125239652</v>
      </c>
      <c r="E165" s="1">
        <v>125232407</v>
      </c>
    </row>
    <row r="166" spans="1:9" x14ac:dyDescent="0.25">
      <c r="A166" s="1">
        <v>165</v>
      </c>
      <c r="B166" s="1">
        <v>5</v>
      </c>
      <c r="C166" s="1">
        <v>125239603</v>
      </c>
      <c r="D166" s="1">
        <v>125238502</v>
      </c>
      <c r="E166" s="1">
        <v>125237903</v>
      </c>
      <c r="F166" s="1">
        <v>125235502</v>
      </c>
      <c r="G166" s="1">
        <v>125232407</v>
      </c>
    </row>
    <row r="167" spans="1:9" x14ac:dyDescent="0.25">
      <c r="A167" s="1">
        <v>166</v>
      </c>
      <c r="B167" s="1">
        <v>4</v>
      </c>
      <c r="C167" s="1">
        <v>125235502</v>
      </c>
      <c r="D167" s="1">
        <v>125234502</v>
      </c>
      <c r="E167" s="1">
        <v>124151607</v>
      </c>
      <c r="F167" s="1">
        <v>125232407</v>
      </c>
    </row>
    <row r="168" spans="1:9" x14ac:dyDescent="0.25">
      <c r="A168" s="1">
        <v>167</v>
      </c>
      <c r="B168" s="1">
        <v>5</v>
      </c>
      <c r="C168" s="1">
        <v>124156603</v>
      </c>
      <c r="D168" s="1">
        <v>124159002</v>
      </c>
      <c r="E168" s="1">
        <v>124152003</v>
      </c>
      <c r="F168" s="1">
        <v>124153503</v>
      </c>
      <c r="G168" s="1">
        <v>124151607</v>
      </c>
    </row>
    <row r="169" spans="1:9" x14ac:dyDescent="0.25">
      <c r="A169" s="1">
        <v>168</v>
      </c>
      <c r="B169" s="1">
        <v>6</v>
      </c>
      <c r="C169" s="1">
        <v>125234502</v>
      </c>
      <c r="D169" s="1">
        <v>125237603</v>
      </c>
      <c r="E169" s="1">
        <v>125237903</v>
      </c>
      <c r="F169" s="1">
        <v>125235502</v>
      </c>
      <c r="G169" s="1">
        <v>125232407</v>
      </c>
      <c r="H169" s="1">
        <v>124151607</v>
      </c>
    </row>
    <row r="170" spans="1:9" x14ac:dyDescent="0.25">
      <c r="A170" s="1">
        <v>169</v>
      </c>
      <c r="B170" s="1">
        <v>6</v>
      </c>
      <c r="C170" s="1">
        <v>112672803</v>
      </c>
      <c r="D170" s="1">
        <v>112676703</v>
      </c>
      <c r="E170" s="1">
        <v>112676503</v>
      </c>
      <c r="F170" s="1">
        <v>112676403</v>
      </c>
      <c r="G170" s="1">
        <v>112679107</v>
      </c>
      <c r="H170" s="1">
        <v>112015106</v>
      </c>
    </row>
    <row r="171" spans="1:9" x14ac:dyDescent="0.25">
      <c r="A171" s="1">
        <v>170</v>
      </c>
      <c r="B171" s="1">
        <v>1</v>
      </c>
      <c r="C171" s="1">
        <v>126515001</v>
      </c>
    </row>
    <row r="172" spans="1:9" x14ac:dyDescent="0.25">
      <c r="A172" s="1">
        <v>171</v>
      </c>
      <c r="B172" s="1">
        <v>7</v>
      </c>
      <c r="C172" s="1">
        <v>110147003</v>
      </c>
      <c r="D172" s="1">
        <v>111444602</v>
      </c>
      <c r="E172" s="1">
        <v>111316003</v>
      </c>
      <c r="F172" s="1">
        <v>110141103</v>
      </c>
      <c r="G172" s="1">
        <v>110141607</v>
      </c>
      <c r="H172" s="1">
        <v>111444307</v>
      </c>
      <c r="I172" s="1">
        <v>111312607</v>
      </c>
    </row>
    <row r="173" spans="1:9" x14ac:dyDescent="0.25">
      <c r="A173" s="1">
        <v>172</v>
      </c>
      <c r="B173" s="1">
        <v>1</v>
      </c>
      <c r="C173" s="1">
        <v>126515001</v>
      </c>
    </row>
    <row r="174" spans="1:9" x14ac:dyDescent="0.25">
      <c r="A174" s="1">
        <v>173</v>
      </c>
      <c r="B174" s="1">
        <v>1</v>
      </c>
      <c r="C174" s="1">
        <v>126515001</v>
      </c>
    </row>
    <row r="175" spans="1:9" x14ac:dyDescent="0.25">
      <c r="A175" s="1">
        <v>174</v>
      </c>
      <c r="B175" s="1">
        <v>1</v>
      </c>
      <c r="C175" s="1">
        <v>126515001</v>
      </c>
    </row>
    <row r="176" spans="1:9" x14ac:dyDescent="0.25">
      <c r="A176" s="1">
        <v>175</v>
      </c>
      <c r="B176" s="1">
        <v>1</v>
      </c>
      <c r="C176" s="1">
        <v>126515001</v>
      </c>
    </row>
    <row r="177" spans="1:9" x14ac:dyDescent="0.25">
      <c r="A177" s="1">
        <v>176</v>
      </c>
      <c r="B177" s="1">
        <v>4</v>
      </c>
      <c r="C177" s="1">
        <v>120455403</v>
      </c>
      <c r="D177" s="1">
        <v>120455203</v>
      </c>
      <c r="E177" s="1">
        <v>120456003</v>
      </c>
      <c r="F177" s="1">
        <v>120454507</v>
      </c>
    </row>
    <row r="178" spans="1:9" x14ac:dyDescent="0.25">
      <c r="A178" s="1">
        <v>177</v>
      </c>
      <c r="B178" s="1">
        <v>1</v>
      </c>
      <c r="C178" s="1">
        <v>126515001</v>
      </c>
    </row>
    <row r="179" spans="1:9" x14ac:dyDescent="0.25">
      <c r="A179" s="1">
        <v>178</v>
      </c>
      <c r="B179" s="1">
        <v>4</v>
      </c>
      <c r="C179" s="1">
        <v>122092102</v>
      </c>
      <c r="D179" s="1">
        <v>122092353</v>
      </c>
      <c r="E179" s="1">
        <v>122092002</v>
      </c>
      <c r="F179" s="1">
        <v>122097007</v>
      </c>
    </row>
    <row r="180" spans="1:9" x14ac:dyDescent="0.25">
      <c r="A180" s="1">
        <v>179</v>
      </c>
      <c r="B180" s="1">
        <v>1</v>
      </c>
      <c r="C180" s="1">
        <v>126515001</v>
      </c>
    </row>
    <row r="181" spans="1:9" x14ac:dyDescent="0.25">
      <c r="A181" s="1">
        <v>180</v>
      </c>
      <c r="B181" s="1">
        <v>1</v>
      </c>
      <c r="C181" s="1">
        <v>126515001</v>
      </c>
    </row>
    <row r="182" spans="1:9" x14ac:dyDescent="0.25">
      <c r="A182" s="1">
        <v>181</v>
      </c>
      <c r="B182" s="1">
        <v>1</v>
      </c>
      <c r="C182" s="1">
        <v>126515001</v>
      </c>
    </row>
    <row r="183" spans="1:9" x14ac:dyDescent="0.25">
      <c r="A183" s="1">
        <v>182</v>
      </c>
      <c r="B183" s="1">
        <v>1</v>
      </c>
      <c r="C183" s="1">
        <v>126515001</v>
      </c>
    </row>
    <row r="184" spans="1:9" x14ac:dyDescent="0.25">
      <c r="A184" s="1">
        <v>183</v>
      </c>
      <c r="B184" s="1">
        <v>7</v>
      </c>
      <c r="C184" s="1">
        <v>121391303</v>
      </c>
      <c r="D184" s="1">
        <v>121395103</v>
      </c>
      <c r="E184" s="1">
        <v>121394503</v>
      </c>
      <c r="F184" s="1">
        <v>121394603</v>
      </c>
      <c r="G184" s="1">
        <v>120484903</v>
      </c>
      <c r="H184" s="1">
        <v>121393007</v>
      </c>
      <c r="I184" s="1">
        <v>120481107</v>
      </c>
    </row>
    <row r="185" spans="1:9" x14ac:dyDescent="0.25">
      <c r="A185" s="1">
        <v>184</v>
      </c>
      <c r="B185" s="1">
        <v>1</v>
      </c>
      <c r="C185" s="1">
        <v>126515001</v>
      </c>
    </row>
    <row r="186" spans="1:9" x14ac:dyDescent="0.25">
      <c r="A186" s="1">
        <v>185</v>
      </c>
      <c r="B186" s="1">
        <v>4</v>
      </c>
      <c r="C186" s="1">
        <v>126515001</v>
      </c>
      <c r="D186" s="1">
        <v>125239652</v>
      </c>
      <c r="E186" s="1">
        <v>125235103</v>
      </c>
      <c r="F186" s="1">
        <v>125232407</v>
      </c>
    </row>
    <row r="187" spans="1:9" x14ac:dyDescent="0.25">
      <c r="A187" s="1">
        <v>186</v>
      </c>
      <c r="B187" s="1">
        <v>1</v>
      </c>
      <c r="C187" s="1">
        <v>126515001</v>
      </c>
    </row>
    <row r="188" spans="1:9" x14ac:dyDescent="0.25">
      <c r="A188" s="1">
        <v>187</v>
      </c>
      <c r="B188" s="1">
        <v>5</v>
      </c>
      <c r="C188" s="1">
        <v>121394503</v>
      </c>
      <c r="D188" s="1">
        <v>121395103</v>
      </c>
      <c r="E188" s="1">
        <v>121392303</v>
      </c>
      <c r="F188" s="1">
        <v>121394603</v>
      </c>
      <c r="G188" s="1">
        <v>121393007</v>
      </c>
    </row>
    <row r="189" spans="1:9" x14ac:dyDescent="0.25">
      <c r="A189" s="1">
        <v>188</v>
      </c>
      <c r="B189" s="1">
        <v>1</v>
      </c>
      <c r="C189" s="1">
        <v>126515001</v>
      </c>
    </row>
    <row r="190" spans="1:9" x14ac:dyDescent="0.25">
      <c r="A190" s="1">
        <v>189</v>
      </c>
      <c r="B190" s="1">
        <v>4</v>
      </c>
      <c r="C190" s="1">
        <v>120456003</v>
      </c>
      <c r="D190" s="1">
        <v>120522003</v>
      </c>
      <c r="E190" s="1">
        <v>120452003</v>
      </c>
      <c r="F190" s="1">
        <v>120454507</v>
      </c>
    </row>
    <row r="191" spans="1:9" x14ac:dyDescent="0.25">
      <c r="A191" s="1">
        <v>190</v>
      </c>
      <c r="B191" s="1">
        <v>1</v>
      </c>
      <c r="C191" s="1">
        <v>126515001</v>
      </c>
    </row>
    <row r="192" spans="1:9" x14ac:dyDescent="0.25">
      <c r="A192" s="1">
        <v>191</v>
      </c>
      <c r="B192" s="1">
        <v>3</v>
      </c>
      <c r="C192" s="1">
        <v>126515001</v>
      </c>
      <c r="D192" s="1">
        <v>125239652</v>
      </c>
      <c r="E192" s="1">
        <v>125232407</v>
      </c>
    </row>
    <row r="193" spans="1:11" x14ac:dyDescent="0.25">
      <c r="A193" s="1">
        <v>192</v>
      </c>
      <c r="B193" s="1">
        <v>1</v>
      </c>
      <c r="C193" s="1">
        <v>126515001</v>
      </c>
    </row>
    <row r="194" spans="1:11" x14ac:dyDescent="0.25">
      <c r="A194" s="1">
        <v>193</v>
      </c>
      <c r="B194" s="1">
        <v>9</v>
      </c>
      <c r="C194" s="1">
        <v>115210503</v>
      </c>
      <c r="D194" s="1">
        <v>112011603</v>
      </c>
      <c r="E194" s="1">
        <v>112011103</v>
      </c>
      <c r="F194" s="1">
        <v>115218003</v>
      </c>
      <c r="G194" s="1">
        <v>112018523</v>
      </c>
      <c r="H194" s="1">
        <v>115211103</v>
      </c>
      <c r="I194" s="1">
        <v>112282307</v>
      </c>
      <c r="J194" s="1">
        <v>112015106</v>
      </c>
      <c r="K194" s="1">
        <v>115211657</v>
      </c>
    </row>
    <row r="195" spans="1:11" x14ac:dyDescent="0.25">
      <c r="A195" s="1">
        <v>194</v>
      </c>
      <c r="B195" s="1">
        <v>1</v>
      </c>
      <c r="C195" s="1">
        <v>126515001</v>
      </c>
    </row>
    <row r="196" spans="1:11" x14ac:dyDescent="0.25">
      <c r="A196" s="1">
        <v>195</v>
      </c>
      <c r="B196" s="1">
        <v>1</v>
      </c>
      <c r="C196" s="1">
        <v>126515001</v>
      </c>
    </row>
    <row r="197" spans="1:11" x14ac:dyDescent="0.25">
      <c r="A197" s="1">
        <v>196</v>
      </c>
      <c r="B197" s="1">
        <v>4</v>
      </c>
      <c r="C197" s="1">
        <v>112671803</v>
      </c>
      <c r="D197" s="1">
        <v>112678503</v>
      </c>
      <c r="E197" s="1">
        <v>112676703</v>
      </c>
      <c r="F197" s="1">
        <v>112679107</v>
      </c>
    </row>
    <row r="198" spans="1:11" x14ac:dyDescent="0.25">
      <c r="A198" s="1">
        <v>197</v>
      </c>
      <c r="B198" s="1">
        <v>1</v>
      </c>
      <c r="C198" s="1">
        <v>126515001</v>
      </c>
    </row>
    <row r="199" spans="1:11" x14ac:dyDescent="0.25">
      <c r="A199" s="1">
        <v>198</v>
      </c>
      <c r="B199" s="1">
        <v>1</v>
      </c>
      <c r="C199" s="1">
        <v>126515001</v>
      </c>
    </row>
    <row r="200" spans="1:11" x14ac:dyDescent="0.25">
      <c r="A200" s="1">
        <v>199</v>
      </c>
      <c r="B200" s="1">
        <v>7</v>
      </c>
      <c r="C200" s="1">
        <v>115211603</v>
      </c>
      <c r="D200" s="1">
        <v>115218303</v>
      </c>
      <c r="E200" s="1">
        <v>115211103</v>
      </c>
      <c r="F200" s="1">
        <v>115218003</v>
      </c>
      <c r="G200" s="1">
        <v>115210503</v>
      </c>
      <c r="H200" s="1">
        <v>115211657</v>
      </c>
      <c r="I200" s="1">
        <v>112282307</v>
      </c>
    </row>
    <row r="201" spans="1:11" x14ac:dyDescent="0.25">
      <c r="A201" s="1">
        <v>200</v>
      </c>
      <c r="B201" s="1">
        <v>1</v>
      </c>
      <c r="C201" s="1">
        <v>126515001</v>
      </c>
    </row>
    <row r="202" spans="1:11" x14ac:dyDescent="0.25">
      <c r="A202" s="1">
        <v>201</v>
      </c>
      <c r="B202" s="1">
        <v>1</v>
      </c>
      <c r="C202" s="1">
        <v>126515001</v>
      </c>
    </row>
    <row r="203" spans="1:11" x14ac:dyDescent="0.25">
      <c r="A203" s="1">
        <v>202</v>
      </c>
      <c r="B203" s="1">
        <v>1</v>
      </c>
      <c r="C203" s="1">
        <v>126515001</v>
      </c>
    </row>
    <row r="204" spans="1:11" x14ac:dyDescent="0.25">
      <c r="A204" s="1">
        <v>203</v>
      </c>
      <c r="B204" s="1">
        <v>1</v>
      </c>
      <c r="C204" s="1">
        <v>126515001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4B23D-00F0-4C6B-9801-C8B0D53BF3DB}">
  <dimension ref="A1:AH589"/>
  <sheetViews>
    <sheetView workbookViewId="0">
      <selection activeCell="C2" sqref="C2:AH589"/>
    </sheetView>
  </sheetViews>
  <sheetFormatPr defaultColWidth="8.88671875" defaultRowHeight="13.8" x14ac:dyDescent="0.25"/>
  <cols>
    <col min="1" max="1" width="19.33203125" style="2" customWidth="1"/>
    <col min="2" max="2" width="5.6640625" style="2" customWidth="1"/>
    <col min="3" max="3" width="8" style="2" bestFit="1" customWidth="1"/>
    <col min="4" max="4" width="43" style="2" customWidth="1"/>
    <col min="5" max="5" width="18.88671875" style="2" bestFit="1" customWidth="1"/>
    <col min="6" max="6" width="15.5546875" style="2" bestFit="1" customWidth="1"/>
    <col min="7" max="7" width="13.33203125" style="3" bestFit="1" customWidth="1"/>
    <col min="8" max="9" width="15.44140625" style="2" bestFit="1" customWidth="1"/>
    <col min="10" max="10" width="17.5546875" style="2" bestFit="1" customWidth="1"/>
    <col min="11" max="11" width="15.44140625" style="2" bestFit="1" customWidth="1"/>
    <col min="12" max="12" width="11.6640625" style="2" customWidth="1"/>
    <col min="13" max="13" width="15.44140625" style="2" bestFit="1" customWidth="1"/>
    <col min="14" max="14" width="16.6640625" style="2" customWidth="1"/>
    <col min="15" max="15" width="17.5546875" style="2" bestFit="1" customWidth="1"/>
    <col min="16" max="16" width="14.109375" style="2" bestFit="1" customWidth="1"/>
    <col min="17" max="17" width="11.6640625" style="2" customWidth="1"/>
    <col min="18" max="19" width="16.6640625" style="2" customWidth="1"/>
    <col min="20" max="20" width="17.5546875" style="2" bestFit="1" customWidth="1"/>
    <col min="21" max="21" width="19.109375" style="2" customWidth="1"/>
    <col min="22" max="24" width="16.6640625" style="2" customWidth="1"/>
    <col min="25" max="25" width="17.5546875" style="2" bestFit="1" customWidth="1"/>
    <col min="26" max="26" width="16.6640625" style="2" customWidth="1"/>
    <col min="27" max="27" width="24.5546875" style="2" customWidth="1"/>
    <col min="28" max="28" width="28.6640625" style="2" customWidth="1"/>
    <col min="29" max="29" width="23.109375" style="2" customWidth="1"/>
    <col min="30" max="30" width="16.6640625" style="2" customWidth="1"/>
    <col min="31" max="31" width="14.109375" style="2" bestFit="1" customWidth="1"/>
    <col min="32" max="32" width="11.6640625" style="2" bestFit="1" customWidth="1"/>
    <col min="33" max="33" width="15.44140625" style="2" bestFit="1" customWidth="1"/>
    <col min="34" max="34" width="16.44140625" style="2" bestFit="1" customWidth="1"/>
    <col min="35" max="16384" width="8.88671875" style="2"/>
  </cols>
  <sheetData>
    <row r="1" spans="1:34" ht="15" customHeight="1" x14ac:dyDescent="0.3">
      <c r="C1" s="200" t="s">
        <v>3431</v>
      </c>
      <c r="D1" s="201"/>
      <c r="E1" s="201"/>
      <c r="F1" s="201"/>
      <c r="G1" s="201"/>
      <c r="H1" s="201"/>
      <c r="I1" s="201"/>
      <c r="J1" s="151"/>
      <c r="K1" s="151"/>
      <c r="L1" s="151"/>
      <c r="M1" s="151"/>
      <c r="N1" s="151"/>
      <c r="O1" s="151"/>
      <c r="P1" s="151"/>
      <c r="Q1" s="151"/>
      <c r="R1" s="151"/>
      <c r="S1" s="151"/>
      <c r="T1" s="151"/>
      <c r="U1" s="151"/>
      <c r="V1" s="151"/>
      <c r="W1" s="151"/>
    </row>
    <row r="2" spans="1:34" x14ac:dyDescent="0.25">
      <c r="C2" s="8"/>
      <c r="D2" s="156" t="s">
        <v>3399</v>
      </c>
      <c r="E2" s="157" t="s">
        <v>3400</v>
      </c>
      <c r="F2" s="157" t="s">
        <v>3401</v>
      </c>
      <c r="G2" s="157" t="s">
        <v>3402</v>
      </c>
      <c r="H2" s="157" t="s">
        <v>3403</v>
      </c>
      <c r="I2" s="157" t="s">
        <v>3404</v>
      </c>
      <c r="J2" s="157" t="s">
        <v>3405</v>
      </c>
      <c r="K2" s="157" t="s">
        <v>3406</v>
      </c>
      <c r="L2" s="157" t="s">
        <v>3407</v>
      </c>
      <c r="M2" s="157" t="s">
        <v>3408</v>
      </c>
      <c r="N2" s="157" t="s">
        <v>3409</v>
      </c>
      <c r="O2" s="157" t="s">
        <v>3410</v>
      </c>
      <c r="P2" s="157" t="s">
        <v>3411</v>
      </c>
      <c r="Q2" s="157" t="s">
        <v>3412</v>
      </c>
      <c r="R2" s="157" t="s">
        <v>3413</v>
      </c>
      <c r="S2" s="157" t="s">
        <v>3414</v>
      </c>
      <c r="T2" s="157" t="s">
        <v>3415</v>
      </c>
      <c r="U2" s="157" t="s">
        <v>3416</v>
      </c>
      <c r="V2" s="157" t="s">
        <v>3417</v>
      </c>
      <c r="W2" s="157" t="s">
        <v>3418</v>
      </c>
      <c r="X2" s="155" t="s">
        <v>3419</v>
      </c>
      <c r="Y2" s="155" t="s">
        <v>3420</v>
      </c>
      <c r="Z2" s="155" t="s">
        <v>3421</v>
      </c>
      <c r="AA2" s="155" t="s">
        <v>3422</v>
      </c>
      <c r="AB2" s="155" t="s">
        <v>3423</v>
      </c>
      <c r="AC2" s="155" t="s">
        <v>3424</v>
      </c>
      <c r="AD2" s="155" t="s">
        <v>3425</v>
      </c>
      <c r="AE2" s="155" t="s">
        <v>3426</v>
      </c>
      <c r="AF2" s="155" t="s">
        <v>3427</v>
      </c>
      <c r="AG2" s="155" t="s">
        <v>3428</v>
      </c>
      <c r="AH2" s="155" t="s">
        <v>3429</v>
      </c>
    </row>
    <row r="3" spans="1:34" ht="60.75" customHeight="1" x14ac:dyDescent="0.25">
      <c r="C3" s="202" t="s">
        <v>2824</v>
      </c>
      <c r="D3" s="204" t="s">
        <v>248</v>
      </c>
      <c r="E3" s="207" t="s">
        <v>2810</v>
      </c>
      <c r="F3" s="207"/>
      <c r="G3" s="207"/>
      <c r="H3" s="207"/>
      <c r="I3" s="207"/>
      <c r="J3" s="195" t="s">
        <v>2811</v>
      </c>
      <c r="K3" s="196"/>
      <c r="L3" s="196"/>
      <c r="M3" s="196"/>
      <c r="N3" s="197"/>
      <c r="O3" s="195" t="s">
        <v>2812</v>
      </c>
      <c r="P3" s="196"/>
      <c r="Q3" s="196"/>
      <c r="R3" s="196"/>
      <c r="S3" s="197"/>
      <c r="T3" s="188" t="s">
        <v>2813</v>
      </c>
      <c r="U3" s="189"/>
      <c r="V3" s="189"/>
      <c r="W3" s="189"/>
      <c r="X3" s="189"/>
      <c r="Y3" s="189"/>
      <c r="Z3" s="190"/>
      <c r="AA3" s="191" t="s">
        <v>2814</v>
      </c>
      <c r="AB3" s="192"/>
      <c r="AC3" s="193"/>
      <c r="AD3" s="194" t="s">
        <v>2815</v>
      </c>
      <c r="AE3" s="194"/>
      <c r="AF3" s="194"/>
      <c r="AG3" s="194"/>
      <c r="AH3" s="194"/>
    </row>
    <row r="4" spans="1:34" ht="51" customHeight="1" x14ac:dyDescent="0.25">
      <c r="C4" s="203"/>
      <c r="D4" s="205"/>
      <c r="E4" s="179" t="s">
        <v>245</v>
      </c>
      <c r="F4" s="178" t="s">
        <v>2563</v>
      </c>
      <c r="G4" s="179" t="s">
        <v>2564</v>
      </c>
      <c r="H4" s="179" t="s">
        <v>2809</v>
      </c>
      <c r="I4" s="180" t="s">
        <v>2795</v>
      </c>
      <c r="J4" s="186" t="s">
        <v>245</v>
      </c>
      <c r="K4" s="178" t="s">
        <v>2563</v>
      </c>
      <c r="L4" s="179" t="s">
        <v>2564</v>
      </c>
      <c r="M4" s="179" t="s">
        <v>2809</v>
      </c>
      <c r="N4" s="185" t="s">
        <v>2795</v>
      </c>
      <c r="O4" s="186" t="s">
        <v>245</v>
      </c>
      <c r="P4" s="178" t="s">
        <v>2563</v>
      </c>
      <c r="Q4" s="179" t="s">
        <v>2564</v>
      </c>
      <c r="R4" s="179" t="s">
        <v>2809</v>
      </c>
      <c r="S4" s="185" t="s">
        <v>2795</v>
      </c>
      <c r="T4" s="186" t="s">
        <v>245</v>
      </c>
      <c r="U4" s="178" t="s">
        <v>2563</v>
      </c>
      <c r="V4" s="181" t="s">
        <v>2717</v>
      </c>
      <c r="W4" s="182"/>
      <c r="X4" s="182"/>
      <c r="Y4" s="179" t="s">
        <v>2796</v>
      </c>
      <c r="Z4" s="183" t="s">
        <v>2679</v>
      </c>
      <c r="AA4" s="184" t="s">
        <v>2719</v>
      </c>
      <c r="AB4" s="198" t="s">
        <v>2720</v>
      </c>
      <c r="AC4" s="199" t="s">
        <v>2682</v>
      </c>
      <c r="AD4" s="179" t="s">
        <v>245</v>
      </c>
      <c r="AE4" s="178" t="s">
        <v>2563</v>
      </c>
      <c r="AF4" s="179" t="s">
        <v>2564</v>
      </c>
      <c r="AG4" s="179" t="s">
        <v>2809</v>
      </c>
      <c r="AH4" s="180" t="s">
        <v>2795</v>
      </c>
    </row>
    <row r="5" spans="1:34" ht="27" thickBot="1" x14ac:dyDescent="0.3">
      <c r="C5" s="203"/>
      <c r="D5" s="206"/>
      <c r="E5" s="179"/>
      <c r="F5" s="178"/>
      <c r="G5" s="179"/>
      <c r="H5" s="179"/>
      <c r="I5" s="180"/>
      <c r="J5" s="186"/>
      <c r="K5" s="178"/>
      <c r="L5" s="179"/>
      <c r="M5" s="179"/>
      <c r="N5" s="185"/>
      <c r="O5" s="186"/>
      <c r="P5" s="178"/>
      <c r="Q5" s="179"/>
      <c r="R5" s="179"/>
      <c r="S5" s="185"/>
      <c r="T5" s="186"/>
      <c r="U5" s="178"/>
      <c r="V5" s="154" t="s">
        <v>2711</v>
      </c>
      <c r="W5" s="154" t="s">
        <v>2712</v>
      </c>
      <c r="X5" s="154" t="s">
        <v>2713</v>
      </c>
      <c r="Y5" s="179"/>
      <c r="Z5" s="183"/>
      <c r="AA5" s="184"/>
      <c r="AB5" s="198"/>
      <c r="AC5" s="199"/>
      <c r="AD5" s="179"/>
      <c r="AE5" s="178"/>
      <c r="AF5" s="179"/>
      <c r="AG5" s="179"/>
      <c r="AH5" s="180"/>
    </row>
    <row r="6" spans="1:34" ht="14.4" thickBot="1" x14ac:dyDescent="0.3">
      <c r="C6" s="165" t="s">
        <v>2825</v>
      </c>
      <c r="D6" s="159" t="s">
        <v>3433</v>
      </c>
      <c r="E6" s="166">
        <f>SUM(E7:E580)</f>
        <v>11181638405</v>
      </c>
      <c r="F6" s="166">
        <f>SUM(F7:F580)</f>
        <v>717622032.85546875</v>
      </c>
      <c r="G6" s="164">
        <f>100*(F6/(E6-F6))</f>
        <v>6.8579979936365181</v>
      </c>
      <c r="H6" s="166">
        <f>SUM(H7:H580)</f>
        <v>554066217.29633808</v>
      </c>
      <c r="I6" s="167">
        <f>SUM(I7:I580)</f>
        <v>163555815.95507813</v>
      </c>
      <c r="J6" s="166">
        <f>SUM(J7:J580)</f>
        <v>8262444045.1999998</v>
      </c>
      <c r="K6" s="166">
        <f>SUM(K7:K580)</f>
        <v>104999986</v>
      </c>
      <c r="L6" s="164">
        <f>100*(K6/(J6-K6))</f>
        <v>1.2871677113320878</v>
      </c>
      <c r="M6" s="166">
        <f>SUM(M7:M580)</f>
        <v>380555611.15546894</v>
      </c>
      <c r="N6" s="167">
        <f>SUM(N7:N580)</f>
        <v>-275555623.15546894</v>
      </c>
      <c r="O6" s="166">
        <f>SUM(O7:O580)</f>
        <v>1415035838</v>
      </c>
      <c r="P6" s="166">
        <f>SUM(P7:P580)</f>
        <v>37400004</v>
      </c>
      <c r="Q6" s="164">
        <f>100*(P6/(O6-P6))</f>
        <v>2.7147961077208738</v>
      </c>
      <c r="R6" s="166">
        <f>SUM(R7:R580)</f>
        <v>53391726.239501953</v>
      </c>
      <c r="S6" s="167">
        <f>SUM(S7:S580)</f>
        <v>-15991722.181152344</v>
      </c>
      <c r="T6" s="166">
        <f>SUM(T7:T580)</f>
        <v>1376695471.4400001</v>
      </c>
      <c r="U6" s="166">
        <f>SUM(U7:U580)</f>
        <v>565078309.84765625</v>
      </c>
      <c r="V6" s="168">
        <v>93.162310000000005</v>
      </c>
      <c r="W6" s="168">
        <v>1.1390119999999999</v>
      </c>
      <c r="X6" s="168">
        <v>5.6986790000000003</v>
      </c>
      <c r="Y6" s="166">
        <f>SUM(Y7:Y580)</f>
        <v>4690412107.25</v>
      </c>
      <c r="Z6" s="167">
        <v>22</v>
      </c>
      <c r="AA6" s="166">
        <v>-99999999.999999985</v>
      </c>
      <c r="AB6" s="166">
        <f>SUM(AB7:AB580)</f>
        <v>178023366.53066006</v>
      </c>
      <c r="AC6" s="169">
        <f>AB6-AA6</f>
        <v>278023366.53066003</v>
      </c>
      <c r="AD6" s="166">
        <f>SUM(AD7:AD580)</f>
        <v>127462930</v>
      </c>
      <c r="AE6" s="166">
        <f>SUM(AE7:AE580)</f>
        <v>10143730</v>
      </c>
      <c r="AF6" s="164">
        <f>100*(AE6/(AD6-AE6))</f>
        <v>8.6462659138487137</v>
      </c>
      <c r="AG6" s="166">
        <f>SUM(AG7:AG580)</f>
        <v>8218617.7981872559</v>
      </c>
      <c r="AH6" s="166">
        <f>SUM(AH7:AH580)</f>
        <v>952910.19018554688</v>
      </c>
    </row>
    <row r="7" spans="1:34" x14ac:dyDescent="0.25">
      <c r="A7" s="2">
        <v>123460302</v>
      </c>
      <c r="C7" s="158" t="s">
        <v>2826</v>
      </c>
      <c r="D7" s="28" t="s">
        <v>2454</v>
      </c>
      <c r="E7" s="101">
        <v>17528728</v>
      </c>
      <c r="F7" s="160">
        <v>502709</v>
      </c>
      <c r="G7" s="102">
        <v>2.9525928497314453</v>
      </c>
      <c r="H7" s="101">
        <v>1155996.5</v>
      </c>
      <c r="I7" s="101">
        <v>-653287.5</v>
      </c>
      <c r="J7" s="161">
        <v>12320208</v>
      </c>
      <c r="K7" s="160">
        <v>295500</v>
      </c>
      <c r="L7" s="102">
        <v>2.4574401378631592</v>
      </c>
      <c r="M7" s="101">
        <v>958572</v>
      </c>
      <c r="N7" s="162">
        <v>-663072</v>
      </c>
      <c r="O7" s="161">
        <v>4756763</v>
      </c>
      <c r="P7" s="160">
        <v>157209</v>
      </c>
      <c r="Q7" s="102">
        <v>3.4179184436798096</v>
      </c>
      <c r="R7" s="101">
        <v>197424.515625</v>
      </c>
      <c r="S7" s="162">
        <v>-40215.515625</v>
      </c>
      <c r="T7" s="161">
        <v>451756</v>
      </c>
      <c r="U7" s="160">
        <v>50000</v>
      </c>
      <c r="V7" s="101">
        <v>0</v>
      </c>
      <c r="W7" s="101">
        <v>0</v>
      </c>
      <c r="X7" s="101">
        <v>100</v>
      </c>
      <c r="Y7" s="101">
        <v>0</v>
      </c>
      <c r="Z7" s="162"/>
      <c r="AA7" s="161">
        <v>-182935.17</v>
      </c>
      <c r="AB7" s="101">
        <v>124226.44096656528</v>
      </c>
      <c r="AC7" s="163">
        <v>-58708.73046875</v>
      </c>
      <c r="AD7" s="101"/>
      <c r="AE7" s="160"/>
      <c r="AF7" s="102"/>
      <c r="AG7" s="101"/>
      <c r="AH7" s="101"/>
    </row>
    <row r="8" spans="1:34" x14ac:dyDescent="0.25">
      <c r="A8" s="2">
        <v>119350303</v>
      </c>
      <c r="C8" s="158" t="s">
        <v>2827</v>
      </c>
      <c r="D8" s="28" t="s">
        <v>2394</v>
      </c>
      <c r="E8" s="101">
        <v>12343487</v>
      </c>
      <c r="F8" s="160">
        <v>1280537.875</v>
      </c>
      <c r="G8" s="102">
        <v>11.575014114379883</v>
      </c>
      <c r="H8" s="101">
        <v>485565.65625</v>
      </c>
      <c r="I8" s="101">
        <v>794972.25</v>
      </c>
      <c r="J8" s="161">
        <v>8240249</v>
      </c>
      <c r="K8" s="160">
        <v>98373</v>
      </c>
      <c r="L8" s="102">
        <v>1.2082350254058838</v>
      </c>
      <c r="M8" s="101">
        <v>311748.90625</v>
      </c>
      <c r="N8" s="162">
        <v>-213375.90625</v>
      </c>
      <c r="O8" s="161">
        <v>2101686</v>
      </c>
      <c r="P8" s="160">
        <v>38323</v>
      </c>
      <c r="Q8" s="102">
        <v>1.8573077917098999</v>
      </c>
      <c r="R8" s="101">
        <v>61237.09375</v>
      </c>
      <c r="S8" s="162">
        <v>-22914.09375</v>
      </c>
      <c r="T8" s="161">
        <v>2001552.28</v>
      </c>
      <c r="U8" s="160">
        <v>1143841.875</v>
      </c>
      <c r="V8" s="101">
        <v>100.01146697998047</v>
      </c>
      <c r="W8" s="101">
        <v>0</v>
      </c>
      <c r="X8" s="101">
        <v>0</v>
      </c>
      <c r="Y8" s="101">
        <v>10470582.469999999</v>
      </c>
      <c r="Z8" s="162">
        <v>16.300336837768555</v>
      </c>
      <c r="AA8" s="161">
        <v>-108769.71</v>
      </c>
      <c r="AB8" s="101">
        <v>143437.42023103521</v>
      </c>
      <c r="AC8" s="163">
        <v>34667.7109375</v>
      </c>
      <c r="AD8" s="101"/>
      <c r="AE8" s="160"/>
      <c r="AF8" s="102"/>
      <c r="AG8" s="101"/>
      <c r="AH8" s="101"/>
    </row>
    <row r="9" spans="1:34" x14ac:dyDescent="0.25">
      <c r="A9" s="2">
        <v>101260303</v>
      </c>
      <c r="C9" s="158" t="s">
        <v>2828</v>
      </c>
      <c r="D9" s="28" t="s">
        <v>2048</v>
      </c>
      <c r="E9" s="101">
        <v>33196526</v>
      </c>
      <c r="F9" s="160">
        <v>1354321.125</v>
      </c>
      <c r="G9" s="102">
        <v>4.2532267570495605</v>
      </c>
      <c r="H9" s="101">
        <v>738275.5</v>
      </c>
      <c r="I9" s="101">
        <v>616045.625</v>
      </c>
      <c r="J9" s="161">
        <v>26852621</v>
      </c>
      <c r="K9" s="160">
        <v>128450</v>
      </c>
      <c r="L9" s="102">
        <v>0.48065102100372314</v>
      </c>
      <c r="M9" s="101">
        <v>501566.8125</v>
      </c>
      <c r="N9" s="162">
        <v>-373116.8125</v>
      </c>
      <c r="O9" s="161">
        <v>3802309</v>
      </c>
      <c r="P9" s="160">
        <v>98992</v>
      </c>
      <c r="Q9" s="102">
        <v>2.6730630397796631</v>
      </c>
      <c r="R9" s="101">
        <v>118095.828125</v>
      </c>
      <c r="S9" s="162">
        <v>-19103.828125</v>
      </c>
      <c r="T9" s="161">
        <v>2541598.3199999998</v>
      </c>
      <c r="U9" s="160">
        <v>1126879.125</v>
      </c>
      <c r="V9" s="101">
        <v>100.01225280761719</v>
      </c>
      <c r="W9" s="101">
        <v>0</v>
      </c>
      <c r="X9" s="101">
        <v>0</v>
      </c>
      <c r="Y9" s="101">
        <v>10315388.890000001</v>
      </c>
      <c r="Z9" s="162">
        <v>16.673568725585938</v>
      </c>
      <c r="AA9" s="161">
        <v>-201905.31</v>
      </c>
      <c r="AB9" s="101">
        <v>188991.51271338016</v>
      </c>
      <c r="AC9" s="163">
        <v>-12913.796875</v>
      </c>
      <c r="AD9" s="101"/>
      <c r="AE9" s="160"/>
      <c r="AF9" s="102"/>
      <c r="AG9" s="101"/>
      <c r="AH9" s="101"/>
    </row>
    <row r="10" spans="1:34" x14ac:dyDescent="0.25">
      <c r="A10" s="2">
        <v>127040503</v>
      </c>
      <c r="C10" s="158" t="s">
        <v>2829</v>
      </c>
      <c r="D10" s="28" t="s">
        <v>2504</v>
      </c>
      <c r="E10" s="101">
        <v>19006430</v>
      </c>
      <c r="F10" s="160">
        <v>1144188.25</v>
      </c>
      <c r="G10" s="102">
        <v>6.4056253433227539</v>
      </c>
      <c r="H10" s="101">
        <v>1349614</v>
      </c>
      <c r="I10" s="101">
        <v>-205425.75</v>
      </c>
      <c r="J10" s="161">
        <v>15076504</v>
      </c>
      <c r="K10" s="160">
        <v>128678</v>
      </c>
      <c r="L10" s="102">
        <v>0.86084765195846558</v>
      </c>
      <c r="M10" s="101">
        <v>1080889.375</v>
      </c>
      <c r="N10" s="162">
        <v>-952211.375</v>
      </c>
      <c r="O10" s="161">
        <v>1736945</v>
      </c>
      <c r="P10" s="160">
        <v>76478</v>
      </c>
      <c r="Q10" s="102">
        <v>4.6058125495910645</v>
      </c>
      <c r="R10" s="101">
        <v>80820.25</v>
      </c>
      <c r="S10" s="162">
        <v>-4342.25</v>
      </c>
      <c r="T10" s="161">
        <v>2192982.4700000002</v>
      </c>
      <c r="U10" s="160">
        <v>939032.25</v>
      </c>
      <c r="V10" s="101">
        <v>100.02330017089844</v>
      </c>
      <c r="W10" s="101">
        <v>0</v>
      </c>
      <c r="X10" s="101">
        <v>0</v>
      </c>
      <c r="Y10" s="101">
        <v>8596798.7599999979</v>
      </c>
      <c r="Z10" s="162">
        <v>21.851791381835938</v>
      </c>
      <c r="AA10" s="161">
        <v>-371034.47</v>
      </c>
      <c r="AB10" s="101">
        <v>405292.72734608973</v>
      </c>
      <c r="AC10" s="163">
        <v>34258.2578125</v>
      </c>
      <c r="AD10" s="101"/>
      <c r="AE10" s="160"/>
      <c r="AF10" s="102"/>
      <c r="AG10" s="101"/>
      <c r="AH10" s="101"/>
    </row>
    <row r="11" spans="1:34" x14ac:dyDescent="0.25">
      <c r="A11" s="2">
        <v>103020603</v>
      </c>
      <c r="C11" s="158" t="s">
        <v>2830</v>
      </c>
      <c r="D11" s="28" t="s">
        <v>2073</v>
      </c>
      <c r="E11" s="101">
        <v>4316781</v>
      </c>
      <c r="F11" s="160">
        <v>73994</v>
      </c>
      <c r="G11" s="102">
        <v>1.743995189666748</v>
      </c>
      <c r="H11" s="101">
        <v>168226.453125</v>
      </c>
      <c r="I11" s="101">
        <v>-94232.453125</v>
      </c>
      <c r="J11" s="161">
        <v>3340868</v>
      </c>
      <c r="K11" s="160">
        <v>47422</v>
      </c>
      <c r="L11" s="102">
        <v>1.4398900270462036</v>
      </c>
      <c r="M11" s="101">
        <v>143679.65625</v>
      </c>
      <c r="N11" s="162">
        <v>-96257.65625</v>
      </c>
      <c r="O11" s="161">
        <v>821420</v>
      </c>
      <c r="P11" s="160">
        <v>-23428</v>
      </c>
      <c r="Q11" s="102">
        <v>-2.773043155670166</v>
      </c>
      <c r="R11" s="101">
        <v>24546.80078125</v>
      </c>
      <c r="S11" s="162">
        <v>-47974.80078125</v>
      </c>
      <c r="T11" s="161">
        <v>154493</v>
      </c>
      <c r="U11" s="160">
        <v>50000</v>
      </c>
      <c r="V11" s="101">
        <v>0</v>
      </c>
      <c r="W11" s="101">
        <v>0</v>
      </c>
      <c r="X11" s="101">
        <v>100</v>
      </c>
      <c r="Y11" s="101">
        <v>0</v>
      </c>
      <c r="Z11" s="162"/>
      <c r="AA11" s="161">
        <v>-26179.69</v>
      </c>
      <c r="AB11" s="101">
        <v>30024.608945659478</v>
      </c>
      <c r="AC11" s="163">
        <v>3844.9189453125</v>
      </c>
      <c r="AD11" s="101"/>
      <c r="AE11" s="160"/>
      <c r="AF11" s="102"/>
      <c r="AG11" s="101"/>
      <c r="AH11" s="101"/>
    </row>
    <row r="12" spans="1:34" x14ac:dyDescent="0.25">
      <c r="A12" s="2">
        <v>106160303</v>
      </c>
      <c r="C12" s="158" t="s">
        <v>2831</v>
      </c>
      <c r="D12" s="28" t="s">
        <v>2157</v>
      </c>
      <c r="E12" s="101">
        <v>7370771</v>
      </c>
      <c r="F12" s="160">
        <v>86136</v>
      </c>
      <c r="G12" s="102">
        <v>1.1824339628219604</v>
      </c>
      <c r="H12" s="101">
        <v>100788.53125</v>
      </c>
      <c r="I12" s="101">
        <v>-14652.53125</v>
      </c>
      <c r="J12" s="161">
        <v>6352547</v>
      </c>
      <c r="K12" s="160">
        <v>25281</v>
      </c>
      <c r="L12" s="102">
        <v>0.3995564877986908</v>
      </c>
      <c r="M12" s="101">
        <v>77081.6015625</v>
      </c>
      <c r="N12" s="162">
        <v>-51800.6015625</v>
      </c>
      <c r="O12" s="161">
        <v>816735</v>
      </c>
      <c r="P12" s="160">
        <v>10855</v>
      </c>
      <c r="Q12" s="102">
        <v>1.3469747304916382</v>
      </c>
      <c r="R12" s="101">
        <v>23706.9296875</v>
      </c>
      <c r="S12" s="162">
        <v>-12851.9296875</v>
      </c>
      <c r="T12" s="161">
        <v>201489</v>
      </c>
      <c r="U12" s="160">
        <v>50000</v>
      </c>
      <c r="V12" s="101">
        <v>0</v>
      </c>
      <c r="W12" s="101">
        <v>0</v>
      </c>
      <c r="X12" s="101">
        <v>100</v>
      </c>
      <c r="Y12" s="101">
        <v>0</v>
      </c>
      <c r="Z12" s="162"/>
      <c r="AA12" s="161">
        <v>-81841.19</v>
      </c>
      <c r="AB12" s="101">
        <v>139982.6391461608</v>
      </c>
      <c r="AC12" s="163">
        <v>58141.44921875</v>
      </c>
      <c r="AD12" s="101"/>
      <c r="AE12" s="160"/>
      <c r="AF12" s="102"/>
      <c r="AG12" s="101"/>
      <c r="AH12" s="101"/>
    </row>
    <row r="13" spans="1:34" x14ac:dyDescent="0.25">
      <c r="A13" s="2">
        <v>121390302</v>
      </c>
      <c r="C13" s="158" t="s">
        <v>2832</v>
      </c>
      <c r="D13" s="28" t="s">
        <v>2432</v>
      </c>
      <c r="E13" s="101">
        <v>275960832</v>
      </c>
      <c r="F13" s="160">
        <v>24033272</v>
      </c>
      <c r="G13" s="102">
        <v>9.5397548675537109</v>
      </c>
      <c r="H13" s="101">
        <v>23028898</v>
      </c>
      <c r="I13" s="101">
        <v>1004374</v>
      </c>
      <c r="J13" s="161">
        <v>202688768</v>
      </c>
      <c r="K13" s="160">
        <v>3292429</v>
      </c>
      <c r="L13" s="102">
        <v>1.6511982679367065</v>
      </c>
      <c r="M13" s="101">
        <v>15710365</v>
      </c>
      <c r="N13" s="162">
        <v>-12417936</v>
      </c>
      <c r="O13" s="161">
        <v>17892893</v>
      </c>
      <c r="P13" s="160">
        <v>513922</v>
      </c>
      <c r="Q13" s="102">
        <v>2.957148551940918</v>
      </c>
      <c r="R13" s="101">
        <v>1073389.625</v>
      </c>
      <c r="S13" s="162">
        <v>-559467.625</v>
      </c>
      <c r="T13" s="161">
        <v>55379159.909999996</v>
      </c>
      <c r="U13" s="160">
        <v>20226920</v>
      </c>
      <c r="V13" s="101">
        <v>100.02330017089844</v>
      </c>
      <c r="W13" s="101">
        <v>0</v>
      </c>
      <c r="X13" s="101">
        <v>0</v>
      </c>
      <c r="Y13" s="101">
        <v>185176553.31999999</v>
      </c>
      <c r="Z13" s="162">
        <v>21.851789474487305</v>
      </c>
      <c r="AA13" s="161">
        <v>-937431.79</v>
      </c>
      <c r="AB13" s="101">
        <v>1339549.4241240961</v>
      </c>
      <c r="AC13" s="163">
        <v>402117.625</v>
      </c>
      <c r="AD13" s="101"/>
      <c r="AE13" s="160"/>
      <c r="AF13" s="102"/>
      <c r="AG13" s="101"/>
      <c r="AH13" s="101"/>
    </row>
    <row r="14" spans="1:34" x14ac:dyDescent="0.25">
      <c r="A14" s="2">
        <v>108070502</v>
      </c>
      <c r="C14" s="158" t="s">
        <v>2833</v>
      </c>
      <c r="D14" s="28" t="s">
        <v>2195</v>
      </c>
      <c r="E14" s="101">
        <v>65842144</v>
      </c>
      <c r="F14" s="160">
        <v>5349837</v>
      </c>
      <c r="G14" s="102">
        <v>8.8438301086425781</v>
      </c>
      <c r="H14" s="101">
        <v>2628497.75</v>
      </c>
      <c r="I14" s="101">
        <v>2721339.25</v>
      </c>
      <c r="J14" s="161">
        <v>49576531</v>
      </c>
      <c r="K14" s="160">
        <v>411732</v>
      </c>
      <c r="L14" s="102">
        <v>0.83745282888412476</v>
      </c>
      <c r="M14" s="101">
        <v>1780764.75</v>
      </c>
      <c r="N14" s="162">
        <v>-1369032.75</v>
      </c>
      <c r="O14" s="161">
        <v>7045464</v>
      </c>
      <c r="P14" s="160">
        <v>222348</v>
      </c>
      <c r="Q14" s="102">
        <v>3.2587456703186035</v>
      </c>
      <c r="R14" s="101">
        <v>243865.09375</v>
      </c>
      <c r="S14" s="162">
        <v>-21517.09375</v>
      </c>
      <c r="T14" s="161">
        <v>9220148.3200000003</v>
      </c>
      <c r="U14" s="160">
        <v>4715757</v>
      </c>
      <c r="V14" s="101">
        <v>100.01490783691406</v>
      </c>
      <c r="W14" s="101">
        <v>0</v>
      </c>
      <c r="X14" s="101">
        <v>0</v>
      </c>
      <c r="Y14" s="101">
        <v>43168924.620000005</v>
      </c>
      <c r="Z14" s="162">
        <v>17.918207168579102</v>
      </c>
      <c r="AA14" s="161">
        <v>-325440.95</v>
      </c>
      <c r="AB14" s="101">
        <v>362513.7513041168</v>
      </c>
      <c r="AC14" s="163">
        <v>37072.80078125</v>
      </c>
      <c r="AD14" s="101"/>
      <c r="AE14" s="160"/>
      <c r="AF14" s="102"/>
      <c r="AG14" s="101"/>
      <c r="AH14" s="101"/>
    </row>
    <row r="15" spans="1:34" x14ac:dyDescent="0.25">
      <c r="A15" s="2">
        <v>127040703</v>
      </c>
      <c r="C15" s="158" t="s">
        <v>2834</v>
      </c>
      <c r="D15" s="28" t="s">
        <v>2505</v>
      </c>
      <c r="E15" s="101">
        <v>18947840</v>
      </c>
      <c r="F15" s="160">
        <v>1253530.75</v>
      </c>
      <c r="G15" s="102">
        <v>7.0843725204467773</v>
      </c>
      <c r="H15" s="101">
        <v>810753.9375</v>
      </c>
      <c r="I15" s="101">
        <v>442776.8125</v>
      </c>
      <c r="J15" s="161">
        <v>13092496</v>
      </c>
      <c r="K15" s="160">
        <v>148938</v>
      </c>
      <c r="L15" s="102">
        <v>1.1506727933883667</v>
      </c>
      <c r="M15" s="101">
        <v>393582.40625</v>
      </c>
      <c r="N15" s="162">
        <v>-244644.40625</v>
      </c>
      <c r="O15" s="161">
        <v>2946715</v>
      </c>
      <c r="P15" s="160">
        <v>-12953</v>
      </c>
      <c r="Q15" s="102">
        <v>-0.43765044212341309</v>
      </c>
      <c r="R15" s="101">
        <v>143545.828125</v>
      </c>
      <c r="S15" s="162">
        <v>-156498.828125</v>
      </c>
      <c r="T15" s="161">
        <v>2908629.51</v>
      </c>
      <c r="U15" s="160">
        <v>1117545.75</v>
      </c>
      <c r="V15" s="101">
        <v>100.02330017089844</v>
      </c>
      <c r="W15" s="101">
        <v>0</v>
      </c>
      <c r="X15" s="101">
        <v>0</v>
      </c>
      <c r="Y15" s="101">
        <v>10231081.469999999</v>
      </c>
      <c r="Z15" s="162">
        <v>21.851791381835938</v>
      </c>
      <c r="AA15" s="161">
        <v>-123776.38</v>
      </c>
      <c r="AB15" s="101">
        <v>334182.57573664968</v>
      </c>
      <c r="AC15" s="163">
        <v>210406.203125</v>
      </c>
      <c r="AD15" s="101"/>
      <c r="AE15" s="160"/>
      <c r="AF15" s="102"/>
      <c r="AG15" s="101"/>
      <c r="AH15" s="101"/>
    </row>
    <row r="16" spans="1:34" x14ac:dyDescent="0.25">
      <c r="A16" s="2">
        <v>113380303</v>
      </c>
      <c r="C16" s="158" t="s">
        <v>2835</v>
      </c>
      <c r="D16" s="28" t="s">
        <v>2300</v>
      </c>
      <c r="E16" s="101">
        <v>7681242.5</v>
      </c>
      <c r="F16" s="160">
        <v>289774.75</v>
      </c>
      <c r="G16" s="102">
        <v>3.9203951358795166</v>
      </c>
      <c r="H16" s="101">
        <v>295982.15625</v>
      </c>
      <c r="I16" s="101">
        <v>-6207.40625</v>
      </c>
      <c r="J16" s="161">
        <v>5976047</v>
      </c>
      <c r="K16" s="160">
        <v>100201</v>
      </c>
      <c r="L16" s="102">
        <v>1.705303430557251</v>
      </c>
      <c r="M16" s="101">
        <v>213472.59375</v>
      </c>
      <c r="N16" s="162">
        <v>-113271.59375</v>
      </c>
      <c r="O16" s="161">
        <v>1158389</v>
      </c>
      <c r="P16" s="160">
        <v>10927</v>
      </c>
      <c r="Q16" s="102">
        <v>0.95227557420730591</v>
      </c>
      <c r="R16" s="101">
        <v>46761.56640625</v>
      </c>
      <c r="S16" s="162">
        <v>-35834.56640625</v>
      </c>
      <c r="T16" s="161">
        <v>546806.71</v>
      </c>
      <c r="U16" s="160">
        <v>178646.75</v>
      </c>
      <c r="V16" s="101">
        <v>100.02330017089844</v>
      </c>
      <c r="W16" s="101">
        <v>0</v>
      </c>
      <c r="X16" s="101">
        <v>0</v>
      </c>
      <c r="Y16" s="101">
        <v>1635503.0800000019</v>
      </c>
      <c r="Z16" s="162">
        <v>21.851791381835938</v>
      </c>
      <c r="AA16" s="161">
        <v>-110344.57</v>
      </c>
      <c r="AB16" s="101">
        <v>93648.811569112877</v>
      </c>
      <c r="AC16" s="163">
        <v>-16695.7578125</v>
      </c>
      <c r="AD16" s="101"/>
      <c r="AE16" s="160"/>
      <c r="AF16" s="102"/>
      <c r="AG16" s="101"/>
      <c r="AH16" s="101"/>
    </row>
    <row r="17" spans="1:34" x14ac:dyDescent="0.25">
      <c r="A17" s="2">
        <v>114060503</v>
      </c>
      <c r="C17" s="158" t="s">
        <v>2836</v>
      </c>
      <c r="D17" s="28" t="s">
        <v>2305</v>
      </c>
      <c r="E17" s="101">
        <v>9420825</v>
      </c>
      <c r="F17" s="160">
        <v>1037582.4375</v>
      </c>
      <c r="G17" s="102">
        <v>12.376862525939941</v>
      </c>
      <c r="H17" s="101">
        <v>726063.6875</v>
      </c>
      <c r="I17" s="101">
        <v>311518.75</v>
      </c>
      <c r="J17" s="161">
        <v>6402989</v>
      </c>
      <c r="K17" s="160">
        <v>116609</v>
      </c>
      <c r="L17" s="102">
        <v>1.8549466133117676</v>
      </c>
      <c r="M17" s="101">
        <v>480930.5625</v>
      </c>
      <c r="N17" s="162">
        <v>-364321.5625</v>
      </c>
      <c r="O17" s="161">
        <v>1136922</v>
      </c>
      <c r="P17" s="160">
        <v>77430</v>
      </c>
      <c r="Q17" s="102">
        <v>7.3082194328308105</v>
      </c>
      <c r="R17" s="101">
        <v>71085.3984375</v>
      </c>
      <c r="S17" s="162">
        <v>6344.6015625</v>
      </c>
      <c r="T17" s="161">
        <v>1880914.09</v>
      </c>
      <c r="U17" s="160">
        <v>843543.4375</v>
      </c>
      <c r="V17" s="101">
        <v>63.826953887939453</v>
      </c>
      <c r="W17" s="101">
        <v>36.187915802001953</v>
      </c>
      <c r="X17" s="101">
        <v>0</v>
      </c>
      <c r="Y17" s="101">
        <v>4927953.8299999982</v>
      </c>
      <c r="Z17" s="162">
        <v>21.851789474487305</v>
      </c>
      <c r="AA17" s="161">
        <v>-52589.279999999999</v>
      </c>
      <c r="AB17" s="101">
        <v>100803.76099641589</v>
      </c>
      <c r="AC17" s="163">
        <v>48214.48046875</v>
      </c>
      <c r="AD17" s="101"/>
      <c r="AE17" s="160"/>
      <c r="AF17" s="102"/>
      <c r="AG17" s="101"/>
      <c r="AH17" s="101"/>
    </row>
    <row r="18" spans="1:34" x14ac:dyDescent="0.25">
      <c r="A18" s="2">
        <v>128030603</v>
      </c>
      <c r="C18" s="158" t="s">
        <v>2837</v>
      </c>
      <c r="D18" s="28" t="s">
        <v>2518</v>
      </c>
      <c r="E18" s="101">
        <v>11643238</v>
      </c>
      <c r="F18" s="160">
        <v>204357.546875</v>
      </c>
      <c r="G18" s="102">
        <v>1.7865170240402222</v>
      </c>
      <c r="H18" s="101">
        <v>324996.71875</v>
      </c>
      <c r="I18" s="101">
        <v>-120639.171875</v>
      </c>
      <c r="J18" s="161">
        <v>9797085</v>
      </c>
      <c r="K18" s="160">
        <v>79100</v>
      </c>
      <c r="L18" s="102">
        <v>0.81395477056503296</v>
      </c>
      <c r="M18" s="101">
        <v>251141</v>
      </c>
      <c r="N18" s="162">
        <v>-172041</v>
      </c>
      <c r="O18" s="161">
        <v>1510840</v>
      </c>
      <c r="P18" s="160">
        <v>75259</v>
      </c>
      <c r="Q18" s="102">
        <v>5.2424068450927734</v>
      </c>
      <c r="R18" s="101">
        <v>72609.90625</v>
      </c>
      <c r="S18" s="162">
        <v>2649.09375</v>
      </c>
      <c r="T18" s="161">
        <v>335312.61</v>
      </c>
      <c r="U18" s="160">
        <v>49998.55078125</v>
      </c>
      <c r="V18" s="101">
        <v>12.454880714416504</v>
      </c>
      <c r="W18" s="101">
        <v>0</v>
      </c>
      <c r="X18" s="101">
        <v>87.548019409179688</v>
      </c>
      <c r="Y18" s="101">
        <v>56997.050000000745</v>
      </c>
      <c r="Z18" s="162">
        <v>98.650032043457031</v>
      </c>
      <c r="AA18" s="161">
        <v>-97735.06</v>
      </c>
      <c r="AB18" s="101">
        <v>47307.424007450871</v>
      </c>
      <c r="AC18" s="163">
        <v>-50427.63671875</v>
      </c>
      <c r="AD18" s="101"/>
      <c r="AE18" s="160"/>
      <c r="AF18" s="102"/>
      <c r="AG18" s="101"/>
      <c r="AH18" s="101"/>
    </row>
    <row r="19" spans="1:34" x14ac:dyDescent="0.25">
      <c r="A19" s="2">
        <v>128030852</v>
      </c>
      <c r="C19" s="158" t="s">
        <v>2838</v>
      </c>
      <c r="D19" s="28" t="s">
        <v>224</v>
      </c>
      <c r="E19" s="101">
        <v>44186260</v>
      </c>
      <c r="F19" s="160">
        <v>1092977.625</v>
      </c>
      <c r="G19" s="102">
        <v>2.5363063812255859</v>
      </c>
      <c r="H19" s="101">
        <v>1307024.25</v>
      </c>
      <c r="I19" s="101">
        <v>-214046.625</v>
      </c>
      <c r="J19" s="161">
        <v>35257231</v>
      </c>
      <c r="K19" s="160">
        <v>196948</v>
      </c>
      <c r="L19" s="102">
        <v>0.56174105405807495</v>
      </c>
      <c r="M19" s="101">
        <v>870618.375</v>
      </c>
      <c r="N19" s="162">
        <v>-673670.375</v>
      </c>
      <c r="O19" s="161">
        <v>6381519</v>
      </c>
      <c r="P19" s="160">
        <v>166975</v>
      </c>
      <c r="Q19" s="102">
        <v>2.6868424415588379</v>
      </c>
      <c r="R19" s="101">
        <v>290518.84375</v>
      </c>
      <c r="S19" s="162">
        <v>-123543.84375</v>
      </c>
      <c r="T19" s="161">
        <v>2547509.59</v>
      </c>
      <c r="U19" s="160">
        <v>729054.625</v>
      </c>
      <c r="V19" s="101">
        <v>100.02330017089844</v>
      </c>
      <c r="W19" s="101">
        <v>0</v>
      </c>
      <c r="X19" s="101">
        <v>0</v>
      </c>
      <c r="Y19" s="101">
        <v>6674462.5300000012</v>
      </c>
      <c r="Z19" s="162">
        <v>21.851791381835938</v>
      </c>
      <c r="AA19" s="161">
        <v>-265783.8</v>
      </c>
      <c r="AB19" s="101">
        <v>336215.7467696243</v>
      </c>
      <c r="AC19" s="163">
        <v>70431.9453125</v>
      </c>
      <c r="AD19" s="101"/>
      <c r="AE19" s="160"/>
      <c r="AF19" s="102"/>
      <c r="AG19" s="101"/>
      <c r="AH19" s="101"/>
    </row>
    <row r="20" spans="1:34" x14ac:dyDescent="0.25">
      <c r="A20" s="2">
        <v>117080503</v>
      </c>
      <c r="C20" s="158" t="s">
        <v>2839</v>
      </c>
      <c r="D20" s="28" t="s">
        <v>2364</v>
      </c>
      <c r="E20" s="101">
        <v>17087888</v>
      </c>
      <c r="F20" s="160">
        <v>370352</v>
      </c>
      <c r="G20" s="102">
        <v>2.2153503894805908</v>
      </c>
      <c r="H20" s="101">
        <v>548277.8125</v>
      </c>
      <c r="I20" s="101">
        <v>-177925.8125</v>
      </c>
      <c r="J20" s="161">
        <v>14064805</v>
      </c>
      <c r="K20" s="160">
        <v>108732</v>
      </c>
      <c r="L20" s="102">
        <v>0.7791016697883606</v>
      </c>
      <c r="M20" s="101">
        <v>429599.8125</v>
      </c>
      <c r="N20" s="162">
        <v>-320867.8125</v>
      </c>
      <c r="O20" s="161">
        <v>2317015</v>
      </c>
      <c r="P20" s="160">
        <v>74243</v>
      </c>
      <c r="Q20" s="102">
        <v>3.3103232383728027</v>
      </c>
      <c r="R20" s="101">
        <v>112915.71875</v>
      </c>
      <c r="S20" s="162">
        <v>-38672.71875</v>
      </c>
      <c r="T20" s="161">
        <v>468272</v>
      </c>
      <c r="U20" s="160">
        <v>50000</v>
      </c>
      <c r="V20" s="101">
        <v>0</v>
      </c>
      <c r="W20" s="101">
        <v>0</v>
      </c>
      <c r="X20" s="101">
        <v>100</v>
      </c>
      <c r="Y20" s="101">
        <v>0</v>
      </c>
      <c r="Z20" s="162"/>
      <c r="AA20" s="161">
        <v>-127616.11</v>
      </c>
      <c r="AB20" s="101">
        <v>209761.65915691119</v>
      </c>
      <c r="AC20" s="163">
        <v>82145.546875</v>
      </c>
      <c r="AD20" s="101">
        <v>237797</v>
      </c>
      <c r="AE20" s="160">
        <v>137377</v>
      </c>
      <c r="AF20" s="102">
        <v>136.80242919921875</v>
      </c>
      <c r="AG20" s="101">
        <v>5762.33984375</v>
      </c>
      <c r="AH20" s="101">
        <v>131614.65625</v>
      </c>
    </row>
    <row r="21" spans="1:34" x14ac:dyDescent="0.25">
      <c r="A21" s="2">
        <v>109530304</v>
      </c>
      <c r="C21" s="158" t="s">
        <v>2840</v>
      </c>
      <c r="D21" s="28" t="s">
        <v>2234</v>
      </c>
      <c r="E21" s="101">
        <v>2047011</v>
      </c>
      <c r="F21" s="160">
        <v>62240</v>
      </c>
      <c r="G21" s="102">
        <v>3.1358780860900879</v>
      </c>
      <c r="H21" s="101">
        <v>62509.171875</v>
      </c>
      <c r="I21" s="101">
        <v>-269.171875</v>
      </c>
      <c r="J21" s="161">
        <v>1791173</v>
      </c>
      <c r="K21" s="160">
        <v>10071</v>
      </c>
      <c r="L21" s="102">
        <v>0.56543642282485962</v>
      </c>
      <c r="M21" s="101">
        <v>57914.92578125</v>
      </c>
      <c r="N21" s="162">
        <v>-47843.92578125</v>
      </c>
      <c r="O21" s="161">
        <v>171273</v>
      </c>
      <c r="P21" s="160">
        <v>2169</v>
      </c>
      <c r="Q21" s="102">
        <v>1.2826426029205322</v>
      </c>
      <c r="R21" s="101">
        <v>4594.24609375</v>
      </c>
      <c r="S21" s="162">
        <v>-2425.24609375</v>
      </c>
      <c r="T21" s="161">
        <v>84565</v>
      </c>
      <c r="U21" s="160">
        <v>50000</v>
      </c>
      <c r="V21" s="101">
        <v>0</v>
      </c>
      <c r="W21" s="101">
        <v>0</v>
      </c>
      <c r="X21" s="101">
        <v>100</v>
      </c>
      <c r="Y21" s="101">
        <v>0</v>
      </c>
      <c r="Z21" s="162"/>
      <c r="AA21" s="161">
        <v>0</v>
      </c>
      <c r="AB21" s="101">
        <v>1278.592562690661</v>
      </c>
      <c r="AC21" s="163">
        <v>1278.592529296875</v>
      </c>
      <c r="AD21" s="101"/>
      <c r="AE21" s="160"/>
      <c r="AF21" s="102"/>
      <c r="AG21" s="101"/>
      <c r="AH21" s="101"/>
    </row>
    <row r="22" spans="1:34" x14ac:dyDescent="0.25">
      <c r="A22" s="2">
        <v>101630504</v>
      </c>
      <c r="C22" s="158" t="s">
        <v>2841</v>
      </c>
      <c r="D22" s="28" t="s">
        <v>2059</v>
      </c>
      <c r="E22" s="101">
        <v>5541904</v>
      </c>
      <c r="F22" s="160">
        <v>99206</v>
      </c>
      <c r="G22" s="102">
        <v>1.8227356672286987</v>
      </c>
      <c r="H22" s="101">
        <v>89722.8671875</v>
      </c>
      <c r="I22" s="101">
        <v>9483.1328125</v>
      </c>
      <c r="J22" s="161">
        <v>4701053</v>
      </c>
      <c r="K22" s="160">
        <v>21009</v>
      </c>
      <c r="L22" s="102">
        <v>0.4489060640335083</v>
      </c>
      <c r="M22" s="101">
        <v>74156.296875</v>
      </c>
      <c r="N22" s="162">
        <v>-53147.296875</v>
      </c>
      <c r="O22" s="161">
        <v>663204</v>
      </c>
      <c r="P22" s="160">
        <v>16873</v>
      </c>
      <c r="Q22" s="102">
        <v>2.6105818748474121</v>
      </c>
      <c r="R22" s="101">
        <v>14221.6337890625</v>
      </c>
      <c r="S22" s="162">
        <v>2651.3662109375</v>
      </c>
      <c r="T22" s="161">
        <v>155057</v>
      </c>
      <c r="U22" s="160">
        <v>50000</v>
      </c>
      <c r="V22" s="101">
        <v>42.097118377685547</v>
      </c>
      <c r="W22" s="101">
        <v>0</v>
      </c>
      <c r="X22" s="101">
        <v>57.902881622314453</v>
      </c>
      <c r="Y22" s="101">
        <v>192653.73000000045</v>
      </c>
      <c r="Z22" s="162">
        <v>25.953300476074219</v>
      </c>
      <c r="AA22" s="161">
        <v>-34394.620000000003</v>
      </c>
      <c r="AB22" s="101">
        <v>25788.283389088931</v>
      </c>
      <c r="AC22" s="163">
        <v>-8606.3369140625</v>
      </c>
      <c r="AD22" s="101">
        <v>22590</v>
      </c>
      <c r="AE22" s="160">
        <v>11324</v>
      </c>
      <c r="AF22" s="102">
        <v>100.51483154296875</v>
      </c>
      <c r="AG22" s="101">
        <v>1344.93603515625</v>
      </c>
      <c r="AH22" s="101">
        <v>9979.064453125</v>
      </c>
    </row>
    <row r="23" spans="1:34" x14ac:dyDescent="0.25">
      <c r="A23" s="2">
        <v>124150503</v>
      </c>
      <c r="C23" s="158" t="s">
        <v>2842</v>
      </c>
      <c r="D23" s="28" t="s">
        <v>2476</v>
      </c>
      <c r="E23" s="101">
        <v>26218752</v>
      </c>
      <c r="F23" s="160">
        <v>2158049.5</v>
      </c>
      <c r="G23" s="102">
        <v>8.9691877365112305</v>
      </c>
      <c r="H23" s="101">
        <v>994534.875</v>
      </c>
      <c r="I23" s="101">
        <v>1163514.625</v>
      </c>
      <c r="J23" s="161">
        <v>17865648</v>
      </c>
      <c r="K23" s="160">
        <v>146743</v>
      </c>
      <c r="L23" s="102">
        <v>0.82817196846008301</v>
      </c>
      <c r="M23" s="101">
        <v>446866.1875</v>
      </c>
      <c r="N23" s="162">
        <v>-300123.1875</v>
      </c>
      <c r="O23" s="161">
        <v>3658855</v>
      </c>
      <c r="P23" s="160">
        <v>42059</v>
      </c>
      <c r="Q23" s="102">
        <v>1.1628800630569458</v>
      </c>
      <c r="R23" s="101">
        <v>153613.625</v>
      </c>
      <c r="S23" s="162">
        <v>-111554.625</v>
      </c>
      <c r="T23" s="161">
        <v>4694248.74</v>
      </c>
      <c r="U23" s="160">
        <v>1969247.625</v>
      </c>
      <c r="V23" s="101">
        <v>100.02330017089844</v>
      </c>
      <c r="W23" s="101">
        <v>0</v>
      </c>
      <c r="X23" s="101">
        <v>0</v>
      </c>
      <c r="Y23" s="101">
        <v>18028374.810000002</v>
      </c>
      <c r="Z23" s="162">
        <v>21.851791381835938</v>
      </c>
      <c r="AA23" s="161">
        <v>-119833.60000000001</v>
      </c>
      <c r="AB23" s="101">
        <v>141695.2778721517</v>
      </c>
      <c r="AC23" s="163">
        <v>21861.677734375</v>
      </c>
      <c r="AD23" s="101"/>
      <c r="AE23" s="160"/>
      <c r="AF23" s="102"/>
      <c r="AG23" s="101"/>
      <c r="AH23" s="101"/>
    </row>
    <row r="24" spans="1:34" x14ac:dyDescent="0.25">
      <c r="A24" s="2">
        <v>103020753</v>
      </c>
      <c r="C24" s="158" t="s">
        <v>2843</v>
      </c>
      <c r="D24" s="28" t="s">
        <v>2074</v>
      </c>
      <c r="E24" s="101">
        <v>4923078</v>
      </c>
      <c r="F24" s="160">
        <v>205709</v>
      </c>
      <c r="G24" s="102">
        <v>4.3606719970703125</v>
      </c>
      <c r="H24" s="101">
        <v>248228.96875</v>
      </c>
      <c r="I24" s="101">
        <v>-42519.96875</v>
      </c>
      <c r="J24" s="161">
        <v>3825569</v>
      </c>
      <c r="K24" s="160">
        <v>68034</v>
      </c>
      <c r="L24" s="102">
        <v>1.8106019496917725</v>
      </c>
      <c r="M24" s="101">
        <v>221581.046875</v>
      </c>
      <c r="N24" s="162">
        <v>-153547.046875</v>
      </c>
      <c r="O24" s="161">
        <v>939221</v>
      </c>
      <c r="P24" s="160">
        <v>87675</v>
      </c>
      <c r="Q24" s="102">
        <v>10.295979499816895</v>
      </c>
      <c r="R24" s="101">
        <v>25435.564453125</v>
      </c>
      <c r="S24" s="162">
        <v>62239.4375</v>
      </c>
      <c r="T24" s="161">
        <v>158288</v>
      </c>
      <c r="U24" s="160">
        <v>50000</v>
      </c>
      <c r="V24" s="101">
        <v>0</v>
      </c>
      <c r="W24" s="101">
        <v>0</v>
      </c>
      <c r="X24" s="101">
        <v>100</v>
      </c>
      <c r="Y24" s="101">
        <v>0</v>
      </c>
      <c r="Z24" s="162"/>
      <c r="AA24" s="161">
        <v>-34613.71</v>
      </c>
      <c r="AB24" s="101">
        <v>40655.990049757849</v>
      </c>
      <c r="AC24" s="163">
        <v>6042.2802734375</v>
      </c>
      <c r="AD24" s="101"/>
      <c r="AE24" s="160"/>
      <c r="AF24" s="102"/>
      <c r="AG24" s="101"/>
      <c r="AH24" s="101"/>
    </row>
    <row r="25" spans="1:34" x14ac:dyDescent="0.25">
      <c r="A25" s="2">
        <v>110141003</v>
      </c>
      <c r="C25" s="158" t="s">
        <v>2844</v>
      </c>
      <c r="D25" s="28" t="s">
        <v>2239</v>
      </c>
      <c r="E25" s="101">
        <v>12087135</v>
      </c>
      <c r="F25" s="160">
        <v>153463</v>
      </c>
      <c r="G25" s="102">
        <v>1.2859662771224976</v>
      </c>
      <c r="H25" s="101">
        <v>374179.875</v>
      </c>
      <c r="I25" s="101">
        <v>-220716.875</v>
      </c>
      <c r="J25" s="161">
        <v>9967394</v>
      </c>
      <c r="K25" s="160">
        <v>80258</v>
      </c>
      <c r="L25" s="102">
        <v>0.81174170970916748</v>
      </c>
      <c r="M25" s="101">
        <v>304174.59375</v>
      </c>
      <c r="N25" s="162">
        <v>-223916.59375</v>
      </c>
      <c r="O25" s="161">
        <v>1691722</v>
      </c>
      <c r="P25" s="160">
        <v>35566</v>
      </c>
      <c r="Q25" s="102">
        <v>2.1475028991699219</v>
      </c>
      <c r="R25" s="101">
        <v>64854.9296875</v>
      </c>
      <c r="S25" s="162">
        <v>-29288.9296875</v>
      </c>
      <c r="T25" s="161">
        <v>360813</v>
      </c>
      <c r="U25" s="160">
        <v>50000</v>
      </c>
      <c r="V25" s="101">
        <v>0</v>
      </c>
      <c r="W25" s="101">
        <v>0</v>
      </c>
      <c r="X25" s="101">
        <v>100</v>
      </c>
      <c r="Y25" s="101">
        <v>0</v>
      </c>
      <c r="Z25" s="162"/>
      <c r="AA25" s="161">
        <v>-54149.94</v>
      </c>
      <c r="AB25" s="101">
        <v>25178.487135421834</v>
      </c>
      <c r="AC25" s="163">
        <v>-28971.453125</v>
      </c>
      <c r="AD25" s="101">
        <v>67206</v>
      </c>
      <c r="AE25" s="160">
        <v>-12361</v>
      </c>
      <c r="AF25" s="102">
        <v>-15.535335540771484</v>
      </c>
      <c r="AG25" s="101">
        <v>5150.34423828125</v>
      </c>
      <c r="AH25" s="101">
        <v>-17511.34375</v>
      </c>
    </row>
    <row r="26" spans="1:34" x14ac:dyDescent="0.25">
      <c r="A26" s="2">
        <v>103021102</v>
      </c>
      <c r="C26" s="158" t="s">
        <v>2845</v>
      </c>
      <c r="D26" s="28" t="s">
        <v>2076</v>
      </c>
      <c r="E26" s="101">
        <v>23966382</v>
      </c>
      <c r="F26" s="160">
        <v>2906286</v>
      </c>
      <c r="G26" s="102">
        <v>13.799965858459473</v>
      </c>
      <c r="H26" s="101">
        <v>1485248.5</v>
      </c>
      <c r="I26" s="101">
        <v>1421037.5</v>
      </c>
      <c r="J26" s="161">
        <v>13930200</v>
      </c>
      <c r="K26" s="160">
        <v>197048</v>
      </c>
      <c r="L26" s="102">
        <v>1.4348344802856445</v>
      </c>
      <c r="M26" s="101">
        <v>704089.375</v>
      </c>
      <c r="N26" s="162">
        <v>-507041.375</v>
      </c>
      <c r="O26" s="161">
        <v>3657558</v>
      </c>
      <c r="P26" s="160">
        <v>78537</v>
      </c>
      <c r="Q26" s="102">
        <v>2.1943709850311279</v>
      </c>
      <c r="R26" s="101">
        <v>154744.515625</v>
      </c>
      <c r="S26" s="162">
        <v>-76207.515625</v>
      </c>
      <c r="T26" s="161">
        <v>6378623.5999999996</v>
      </c>
      <c r="U26" s="160">
        <v>2630701</v>
      </c>
      <c r="V26" s="101">
        <v>100.02330017089844</v>
      </c>
      <c r="W26" s="101">
        <v>0</v>
      </c>
      <c r="X26" s="101">
        <v>0</v>
      </c>
      <c r="Y26" s="101">
        <v>24083951.139999993</v>
      </c>
      <c r="Z26" s="162">
        <v>21.851789474487305</v>
      </c>
      <c r="AA26" s="161">
        <v>-80515.210000000006</v>
      </c>
      <c r="AB26" s="101">
        <v>111285.44987246397</v>
      </c>
      <c r="AC26" s="163">
        <v>30770.240234375</v>
      </c>
      <c r="AD26" s="101"/>
      <c r="AE26" s="160"/>
      <c r="AF26" s="102"/>
      <c r="AG26" s="101"/>
      <c r="AH26" s="101"/>
    </row>
    <row r="27" spans="1:34" x14ac:dyDescent="0.25">
      <c r="A27" s="2">
        <v>120480803</v>
      </c>
      <c r="C27" s="158" t="s">
        <v>2846</v>
      </c>
      <c r="D27" s="28" t="s">
        <v>2418</v>
      </c>
      <c r="E27" s="101">
        <v>17718770</v>
      </c>
      <c r="F27" s="160">
        <v>946084.875</v>
      </c>
      <c r="G27" s="102">
        <v>5.6406288146972656</v>
      </c>
      <c r="H27" s="101">
        <v>866860.25</v>
      </c>
      <c r="I27" s="101">
        <v>79224.625</v>
      </c>
      <c r="J27" s="161">
        <v>12945048</v>
      </c>
      <c r="K27" s="160">
        <v>159222</v>
      </c>
      <c r="L27" s="102">
        <v>1.2453008890151978</v>
      </c>
      <c r="M27" s="101">
        <v>585355.375</v>
      </c>
      <c r="N27" s="162">
        <v>-426133.375</v>
      </c>
      <c r="O27" s="161">
        <v>2895878</v>
      </c>
      <c r="P27" s="160">
        <v>103695</v>
      </c>
      <c r="Q27" s="102">
        <v>3.7137608528137207</v>
      </c>
      <c r="R27" s="101">
        <v>144800.015625</v>
      </c>
      <c r="S27" s="162">
        <v>-41105.015625</v>
      </c>
      <c r="T27" s="161">
        <v>1877843.25</v>
      </c>
      <c r="U27" s="160">
        <v>683167.875</v>
      </c>
      <c r="V27" s="101">
        <v>100.02330780029297</v>
      </c>
      <c r="W27" s="101">
        <v>0</v>
      </c>
      <c r="X27" s="101">
        <v>0</v>
      </c>
      <c r="Y27" s="101">
        <v>6254371.8399999961</v>
      </c>
      <c r="Z27" s="162">
        <v>21.851791381835938</v>
      </c>
      <c r="AA27" s="161">
        <v>-253731.79</v>
      </c>
      <c r="AB27" s="101">
        <v>588144.96423560707</v>
      </c>
      <c r="AC27" s="163">
        <v>334413.1875</v>
      </c>
      <c r="AD27" s="101"/>
      <c r="AE27" s="160"/>
      <c r="AF27" s="102"/>
      <c r="AG27" s="101"/>
      <c r="AH27" s="101"/>
    </row>
    <row r="28" spans="1:34" x14ac:dyDescent="0.25">
      <c r="A28" s="2">
        <v>127041203</v>
      </c>
      <c r="C28" s="158" t="s">
        <v>2847</v>
      </c>
      <c r="D28" s="28" t="s">
        <v>2506</v>
      </c>
      <c r="E28" s="101">
        <v>9931962</v>
      </c>
      <c r="F28" s="160">
        <v>721378</v>
      </c>
      <c r="G28" s="102">
        <v>7.8320550918579102</v>
      </c>
      <c r="H28" s="101">
        <v>419766.71875</v>
      </c>
      <c r="I28" s="101">
        <v>301611.28125</v>
      </c>
      <c r="J28" s="161">
        <v>7053218</v>
      </c>
      <c r="K28" s="160">
        <v>76994</v>
      </c>
      <c r="L28" s="102">
        <v>1.1036629676818848</v>
      </c>
      <c r="M28" s="101">
        <v>248689.40625</v>
      </c>
      <c r="N28" s="162">
        <v>-171695.40625</v>
      </c>
      <c r="O28" s="161">
        <v>1441122</v>
      </c>
      <c r="P28" s="160">
        <v>45704</v>
      </c>
      <c r="Q28" s="102">
        <v>3.2752909660339355</v>
      </c>
      <c r="R28" s="101">
        <v>51278.8359375</v>
      </c>
      <c r="S28" s="162">
        <v>-5574.8359375</v>
      </c>
      <c r="T28" s="161">
        <v>1437622.36</v>
      </c>
      <c r="U28" s="160">
        <v>598680</v>
      </c>
      <c r="V28" s="101">
        <v>100.02330017089844</v>
      </c>
      <c r="W28" s="101">
        <v>0</v>
      </c>
      <c r="X28" s="101">
        <v>0</v>
      </c>
      <c r="Y28" s="101">
        <v>5480888.8200000003</v>
      </c>
      <c r="Z28" s="162">
        <v>21.851791381835938</v>
      </c>
      <c r="AA28" s="161">
        <v>-47329.68</v>
      </c>
      <c r="AB28" s="101">
        <v>59946.297729010636</v>
      </c>
      <c r="AC28" s="163">
        <v>12616.6181640625</v>
      </c>
      <c r="AD28" s="101"/>
      <c r="AE28" s="160"/>
      <c r="AF28" s="102"/>
      <c r="AG28" s="101"/>
      <c r="AH28" s="101"/>
    </row>
    <row r="29" spans="1:34" x14ac:dyDescent="0.25">
      <c r="A29" s="2">
        <v>108051003</v>
      </c>
      <c r="C29" s="158" t="s">
        <v>2848</v>
      </c>
      <c r="D29" s="28" t="s">
        <v>2190</v>
      </c>
      <c r="E29" s="101">
        <v>11760256</v>
      </c>
      <c r="F29" s="160">
        <v>742270.5</v>
      </c>
      <c r="G29" s="102">
        <v>6.7368984222412109</v>
      </c>
      <c r="H29" s="101">
        <v>325054.375</v>
      </c>
      <c r="I29" s="101">
        <v>417216.125</v>
      </c>
      <c r="J29" s="161">
        <v>9056528</v>
      </c>
      <c r="K29" s="160">
        <v>88037</v>
      </c>
      <c r="L29" s="102">
        <v>0.98162555694580078</v>
      </c>
      <c r="M29" s="101">
        <v>253632.296875</v>
      </c>
      <c r="N29" s="162">
        <v>-165595.296875</v>
      </c>
      <c r="O29" s="161">
        <v>1567099</v>
      </c>
      <c r="P29" s="160">
        <v>18471</v>
      </c>
      <c r="Q29" s="102">
        <v>1.1927331686019897</v>
      </c>
      <c r="R29" s="101">
        <v>36881.3671875</v>
      </c>
      <c r="S29" s="162">
        <v>-18410.3671875</v>
      </c>
      <c r="T29" s="161">
        <v>1136628.99</v>
      </c>
      <c r="U29" s="160">
        <v>635762.5</v>
      </c>
      <c r="V29" s="101">
        <v>100.00632476806641</v>
      </c>
      <c r="W29" s="101">
        <v>0</v>
      </c>
      <c r="X29" s="101">
        <v>0</v>
      </c>
      <c r="Y29" s="101">
        <v>5819389.7300000004</v>
      </c>
      <c r="Z29" s="162">
        <v>13.892624855041504</v>
      </c>
      <c r="AA29" s="161">
        <v>-46897.88</v>
      </c>
      <c r="AB29" s="101">
        <v>52771.212215264444</v>
      </c>
      <c r="AC29" s="163">
        <v>5873.33203125</v>
      </c>
      <c r="AD29" s="101"/>
      <c r="AE29" s="160"/>
      <c r="AF29" s="102"/>
      <c r="AG29" s="101"/>
      <c r="AH29" s="101"/>
    </row>
    <row r="30" spans="1:34" x14ac:dyDescent="0.25">
      <c r="A30" s="2">
        <v>107650603</v>
      </c>
      <c r="C30" s="158" t="s">
        <v>2849</v>
      </c>
      <c r="D30" s="28" t="s">
        <v>2173</v>
      </c>
      <c r="E30" s="101">
        <v>16155158</v>
      </c>
      <c r="F30" s="160">
        <v>1196027.25</v>
      </c>
      <c r="G30" s="102">
        <v>7.9952993392944336</v>
      </c>
      <c r="H30" s="101">
        <v>594383</v>
      </c>
      <c r="I30" s="101">
        <v>601644.25</v>
      </c>
      <c r="J30" s="161">
        <v>11708977</v>
      </c>
      <c r="K30" s="160">
        <v>168799</v>
      </c>
      <c r="L30" s="102">
        <v>1.4627071619033813</v>
      </c>
      <c r="M30" s="101">
        <v>338330.8125</v>
      </c>
      <c r="N30" s="162">
        <v>-169531.8125</v>
      </c>
      <c r="O30" s="161">
        <v>2037891</v>
      </c>
      <c r="P30" s="160">
        <v>45778</v>
      </c>
      <c r="Q30" s="102">
        <v>2.2979621887207031</v>
      </c>
      <c r="R30" s="101">
        <v>59659.7734375</v>
      </c>
      <c r="S30" s="162">
        <v>-13881.7734375</v>
      </c>
      <c r="T30" s="161">
        <v>2408289.65</v>
      </c>
      <c r="U30" s="160">
        <v>981450.3125</v>
      </c>
      <c r="V30" s="101">
        <v>100.02330017089844</v>
      </c>
      <c r="W30" s="101">
        <v>0</v>
      </c>
      <c r="X30" s="101">
        <v>0</v>
      </c>
      <c r="Y30" s="101">
        <v>8985133.8799999952</v>
      </c>
      <c r="Z30" s="162">
        <v>21.851789474487305</v>
      </c>
      <c r="AA30" s="161">
        <v>-128343.1</v>
      </c>
      <c r="AB30" s="101">
        <v>242438.5160075177</v>
      </c>
      <c r="AC30" s="163">
        <v>114095.4140625</v>
      </c>
      <c r="AD30" s="101"/>
      <c r="AE30" s="160"/>
      <c r="AF30" s="102"/>
      <c r="AG30" s="101"/>
      <c r="AH30" s="101"/>
    </row>
    <row r="31" spans="1:34" x14ac:dyDescent="0.25">
      <c r="A31" s="2">
        <v>110141103</v>
      </c>
      <c r="C31" s="158" t="s">
        <v>2850</v>
      </c>
      <c r="D31" s="28" t="s">
        <v>2240</v>
      </c>
      <c r="E31" s="101">
        <v>13973220</v>
      </c>
      <c r="F31" s="160">
        <v>445779.75</v>
      </c>
      <c r="G31" s="102">
        <v>3.2953739166259766</v>
      </c>
      <c r="H31" s="101">
        <v>530603.25</v>
      </c>
      <c r="I31" s="101">
        <v>-84823.5</v>
      </c>
      <c r="J31" s="161">
        <v>10627174</v>
      </c>
      <c r="K31" s="160">
        <v>133940</v>
      </c>
      <c r="L31" s="102">
        <v>1.2764415740966797</v>
      </c>
      <c r="M31" s="101">
        <v>377342.59375</v>
      </c>
      <c r="N31" s="162">
        <v>-243402.59375</v>
      </c>
      <c r="O31" s="161">
        <v>2320970</v>
      </c>
      <c r="P31" s="160">
        <v>13350</v>
      </c>
      <c r="Q31" s="102">
        <v>0.5785180926322937</v>
      </c>
      <c r="R31" s="101">
        <v>91897.796875</v>
      </c>
      <c r="S31" s="162">
        <v>-78547.796875</v>
      </c>
      <c r="T31" s="161">
        <v>988689.67</v>
      </c>
      <c r="U31" s="160">
        <v>289788.75</v>
      </c>
      <c r="V31" s="101">
        <v>100.02329254150391</v>
      </c>
      <c r="W31" s="101">
        <v>0</v>
      </c>
      <c r="X31" s="101">
        <v>0</v>
      </c>
      <c r="Y31" s="101">
        <v>2653003.0099999979</v>
      </c>
      <c r="Z31" s="162">
        <v>21.851791381835938</v>
      </c>
      <c r="AA31" s="161">
        <v>-112364.72</v>
      </c>
      <c r="AB31" s="101">
        <v>230469.24771058222</v>
      </c>
      <c r="AC31" s="163">
        <v>118104.53125</v>
      </c>
      <c r="AD31" s="101">
        <v>36386</v>
      </c>
      <c r="AE31" s="160">
        <v>8701</v>
      </c>
      <c r="AF31" s="102">
        <v>31.428571701049805</v>
      </c>
      <c r="AG31" s="101">
        <v>3374.89208984375</v>
      </c>
      <c r="AH31" s="101">
        <v>5326.10791015625</v>
      </c>
    </row>
    <row r="32" spans="1:34" x14ac:dyDescent="0.25">
      <c r="A32" s="2">
        <v>108071003</v>
      </c>
      <c r="C32" s="158" t="s">
        <v>2851</v>
      </c>
      <c r="D32" s="28" t="s">
        <v>2196</v>
      </c>
      <c r="E32" s="101">
        <v>9691963</v>
      </c>
      <c r="F32" s="160">
        <v>484120.625</v>
      </c>
      <c r="G32" s="102">
        <v>5.2576990127563477</v>
      </c>
      <c r="H32" s="101">
        <v>232990.046875</v>
      </c>
      <c r="I32" s="101">
        <v>251130.578125</v>
      </c>
      <c r="J32" s="161">
        <v>7782577</v>
      </c>
      <c r="K32" s="160">
        <v>64306</v>
      </c>
      <c r="L32" s="102">
        <v>0.83316582441329956</v>
      </c>
      <c r="M32" s="101">
        <v>149399.5</v>
      </c>
      <c r="N32" s="162">
        <v>-85093.5</v>
      </c>
      <c r="O32" s="161">
        <v>1022588</v>
      </c>
      <c r="P32" s="160">
        <v>41595</v>
      </c>
      <c r="Q32" s="102">
        <v>4.2400913238525391</v>
      </c>
      <c r="R32" s="101">
        <v>34177.76953125</v>
      </c>
      <c r="S32" s="162">
        <v>7417.23046875</v>
      </c>
      <c r="T32" s="161">
        <v>809689.36</v>
      </c>
      <c r="U32" s="160">
        <v>407711.625</v>
      </c>
      <c r="V32" s="101">
        <v>100.01117706298828</v>
      </c>
      <c r="W32" s="101">
        <v>0</v>
      </c>
      <c r="X32" s="101">
        <v>0</v>
      </c>
      <c r="Y32" s="101">
        <v>3732129.5500000007</v>
      </c>
      <c r="Z32" s="162">
        <v>16.169866561889648</v>
      </c>
      <c r="AA32" s="161">
        <v>-47992.02</v>
      </c>
      <c r="AB32" s="101">
        <v>23202.340757015627</v>
      </c>
      <c r="AC32" s="163">
        <v>-24789.6796875</v>
      </c>
      <c r="AD32" s="101">
        <v>77109</v>
      </c>
      <c r="AE32" s="160">
        <v>-29492</v>
      </c>
      <c r="AF32" s="102">
        <v>-27.665782928466797</v>
      </c>
      <c r="AG32" s="101">
        <v>10259.0341796875</v>
      </c>
      <c r="AH32" s="101">
        <v>-39751.03515625</v>
      </c>
    </row>
    <row r="33" spans="1:34" x14ac:dyDescent="0.25">
      <c r="A33" s="2">
        <v>122091002</v>
      </c>
      <c r="C33" s="158" t="s">
        <v>2852</v>
      </c>
      <c r="D33" s="28" t="s">
        <v>2441</v>
      </c>
      <c r="E33" s="101">
        <v>32704936</v>
      </c>
      <c r="F33" s="160">
        <v>2457346.5</v>
      </c>
      <c r="G33" s="102">
        <v>8.1241064071655273</v>
      </c>
      <c r="H33" s="101">
        <v>2291164.75</v>
      </c>
      <c r="I33" s="101">
        <v>166181.75</v>
      </c>
      <c r="J33" s="161">
        <v>22432591</v>
      </c>
      <c r="K33" s="160">
        <v>429568</v>
      </c>
      <c r="L33" s="102">
        <v>1.9523136615753174</v>
      </c>
      <c r="M33" s="101">
        <v>1658412.375</v>
      </c>
      <c r="N33" s="162">
        <v>-1228844.375</v>
      </c>
      <c r="O33" s="161">
        <v>6091162</v>
      </c>
      <c r="P33" s="160">
        <v>184495</v>
      </c>
      <c r="Q33" s="102">
        <v>3.1235044002532959</v>
      </c>
      <c r="R33" s="101">
        <v>282019.71875</v>
      </c>
      <c r="S33" s="162">
        <v>-97524.71875</v>
      </c>
      <c r="T33" s="161">
        <v>4181181.01</v>
      </c>
      <c r="U33" s="160">
        <v>1843283.625</v>
      </c>
      <c r="V33" s="101">
        <v>100.02215576171875</v>
      </c>
      <c r="W33" s="101">
        <v>0</v>
      </c>
      <c r="X33" s="101">
        <v>0</v>
      </c>
      <c r="Y33" s="101">
        <v>16874987.159999996</v>
      </c>
      <c r="Z33" s="162">
        <v>21.315258026123047</v>
      </c>
      <c r="AA33" s="161">
        <v>-261552.17</v>
      </c>
      <c r="AB33" s="101">
        <v>759513.9102474805</v>
      </c>
      <c r="AC33" s="163">
        <v>497961.75</v>
      </c>
      <c r="AD33" s="101"/>
      <c r="AE33" s="160"/>
      <c r="AF33" s="102"/>
      <c r="AG33" s="101"/>
      <c r="AH33" s="101"/>
    </row>
    <row r="34" spans="1:34" x14ac:dyDescent="0.25">
      <c r="A34" s="2">
        <v>116191004</v>
      </c>
      <c r="C34" s="158" t="s">
        <v>2853</v>
      </c>
      <c r="D34" s="28" t="s">
        <v>2347</v>
      </c>
      <c r="E34" s="101">
        <v>4989285</v>
      </c>
      <c r="F34" s="160">
        <v>93359.671875</v>
      </c>
      <c r="G34" s="102">
        <v>1.9068851470947266</v>
      </c>
      <c r="H34" s="101">
        <v>166759.53125</v>
      </c>
      <c r="I34" s="101">
        <v>-73399.859375</v>
      </c>
      <c r="J34" s="161">
        <v>4064090</v>
      </c>
      <c r="K34" s="160">
        <v>42445</v>
      </c>
      <c r="L34" s="102">
        <v>1.0554138422012329</v>
      </c>
      <c r="M34" s="101">
        <v>122412.046875</v>
      </c>
      <c r="N34" s="162">
        <v>-79967.046875</v>
      </c>
      <c r="O34" s="161">
        <v>596592</v>
      </c>
      <c r="P34" s="160">
        <v>14899</v>
      </c>
      <c r="Q34" s="102">
        <v>2.5613167285919189</v>
      </c>
      <c r="R34" s="101">
        <v>20819.412109375</v>
      </c>
      <c r="S34" s="162">
        <v>-5920.412109375</v>
      </c>
      <c r="T34" s="161">
        <v>180872.91</v>
      </c>
      <c r="U34" s="160">
        <v>49995.671875</v>
      </c>
      <c r="V34" s="101">
        <v>37.176979064941406</v>
      </c>
      <c r="W34" s="101">
        <v>0</v>
      </c>
      <c r="X34" s="101">
        <v>62.831680297851563</v>
      </c>
      <c r="Y34" s="101">
        <v>170122.37999999896</v>
      </c>
      <c r="Z34" s="162">
        <v>40.316802978515625</v>
      </c>
      <c r="AA34" s="161">
        <v>-26478.65</v>
      </c>
      <c r="AB34" s="101">
        <v>18128.739382917847</v>
      </c>
      <c r="AC34" s="163">
        <v>-8349.91015625</v>
      </c>
      <c r="AD34" s="101">
        <v>147730</v>
      </c>
      <c r="AE34" s="160">
        <v>-13980</v>
      </c>
      <c r="AF34" s="102">
        <v>-8.6451053619384766</v>
      </c>
      <c r="AG34" s="101">
        <v>19809.630859375</v>
      </c>
      <c r="AH34" s="101">
        <v>-33789.6328125</v>
      </c>
    </row>
    <row r="35" spans="1:34" x14ac:dyDescent="0.25">
      <c r="A35" s="2">
        <v>101630903</v>
      </c>
      <c r="C35" s="158" t="s">
        <v>2854</v>
      </c>
      <c r="D35" s="28" t="s">
        <v>2060</v>
      </c>
      <c r="E35" s="101">
        <v>9926627</v>
      </c>
      <c r="F35" s="160">
        <v>578812.25</v>
      </c>
      <c r="G35" s="102">
        <v>6.1919527053833008</v>
      </c>
      <c r="H35" s="101">
        <v>373794.9375</v>
      </c>
      <c r="I35" s="101">
        <v>205017.3125</v>
      </c>
      <c r="J35" s="161">
        <v>7650675</v>
      </c>
      <c r="K35" s="160">
        <v>55864</v>
      </c>
      <c r="L35" s="102">
        <v>0.73555481433868408</v>
      </c>
      <c r="M35" s="101">
        <v>230087</v>
      </c>
      <c r="N35" s="162">
        <v>-174223</v>
      </c>
      <c r="O35" s="161">
        <v>1090696</v>
      </c>
      <c r="P35" s="160">
        <v>31760</v>
      </c>
      <c r="Q35" s="102">
        <v>2.999237060546875</v>
      </c>
      <c r="R35" s="101">
        <v>47041.44140625</v>
      </c>
      <c r="S35" s="162">
        <v>-15281.44140625</v>
      </c>
      <c r="T35" s="161">
        <v>1185255.83</v>
      </c>
      <c r="U35" s="160">
        <v>491188.28125</v>
      </c>
      <c r="V35" s="101">
        <v>100.02291870117188</v>
      </c>
      <c r="W35" s="101">
        <v>0</v>
      </c>
      <c r="X35" s="101">
        <v>0</v>
      </c>
      <c r="Y35" s="101">
        <v>4496789.7599999979</v>
      </c>
      <c r="Z35" s="162">
        <v>21.671480178833008</v>
      </c>
      <c r="AA35" s="161">
        <v>-77231.03</v>
      </c>
      <c r="AB35" s="101">
        <v>107143.13794363604</v>
      </c>
      <c r="AC35" s="163">
        <v>29912.107421875</v>
      </c>
      <c r="AD35" s="101"/>
      <c r="AE35" s="160"/>
      <c r="AF35" s="102"/>
      <c r="AG35" s="101"/>
      <c r="AH35" s="101"/>
    </row>
    <row r="36" spans="1:34" x14ac:dyDescent="0.25">
      <c r="A36" s="2">
        <v>108561003</v>
      </c>
      <c r="C36" s="158" t="s">
        <v>2855</v>
      </c>
      <c r="D36" s="28" t="s">
        <v>2214</v>
      </c>
      <c r="E36" s="101">
        <v>7127438</v>
      </c>
      <c r="F36" s="160">
        <v>365192.5</v>
      </c>
      <c r="G36" s="102">
        <v>5.4004621505737305</v>
      </c>
      <c r="H36" s="101">
        <v>152633.703125</v>
      </c>
      <c r="I36" s="101">
        <v>212558.796875</v>
      </c>
      <c r="J36" s="161">
        <v>5897018</v>
      </c>
      <c r="K36" s="160">
        <v>65188</v>
      </c>
      <c r="L36" s="102">
        <v>1.1177966594696045</v>
      </c>
      <c r="M36" s="101">
        <v>116010.3984375</v>
      </c>
      <c r="N36" s="162">
        <v>-50822.3984375</v>
      </c>
      <c r="O36" s="161">
        <v>672960</v>
      </c>
      <c r="P36" s="160">
        <v>21512</v>
      </c>
      <c r="Q36" s="102">
        <v>3.3021821975708008</v>
      </c>
      <c r="R36" s="101">
        <v>16731.7265625</v>
      </c>
      <c r="S36" s="162">
        <v>4780.2734375</v>
      </c>
      <c r="T36" s="161">
        <v>516330.98</v>
      </c>
      <c r="U36" s="160">
        <v>277137.5</v>
      </c>
      <c r="V36" s="101">
        <v>100.00740814208984</v>
      </c>
      <c r="W36" s="101">
        <v>0</v>
      </c>
      <c r="X36" s="101">
        <v>0</v>
      </c>
      <c r="Y36" s="101">
        <v>2536778.4399999995</v>
      </c>
      <c r="Z36" s="162">
        <v>14.399521827697754</v>
      </c>
      <c r="AA36" s="161">
        <v>-15568.23</v>
      </c>
      <c r="AB36" s="101">
        <v>6268.8834829039843</v>
      </c>
      <c r="AC36" s="163">
        <v>-9299.3466796875</v>
      </c>
      <c r="AD36" s="101">
        <v>41129</v>
      </c>
      <c r="AE36" s="160">
        <v>1355</v>
      </c>
      <c r="AF36" s="102">
        <v>3.4067482948303223</v>
      </c>
      <c r="AG36" s="101">
        <v>2262.2958984375</v>
      </c>
      <c r="AH36" s="101">
        <v>-907.2958984375</v>
      </c>
    </row>
    <row r="37" spans="1:34" x14ac:dyDescent="0.25">
      <c r="A37" s="2">
        <v>112011103</v>
      </c>
      <c r="C37" s="158" t="s">
        <v>2856</v>
      </c>
      <c r="D37" s="28" t="s">
        <v>2260</v>
      </c>
      <c r="E37" s="101">
        <v>10245162</v>
      </c>
      <c r="F37" s="160">
        <v>456748.6875</v>
      </c>
      <c r="G37" s="102">
        <v>4.6662178039550781</v>
      </c>
      <c r="H37" s="101">
        <v>362857.65625</v>
      </c>
      <c r="I37" s="101">
        <v>93891.03125</v>
      </c>
      <c r="J37" s="161">
        <v>7647658</v>
      </c>
      <c r="K37" s="160">
        <v>75735</v>
      </c>
      <c r="L37" s="102">
        <v>1.0002082586288452</v>
      </c>
      <c r="M37" s="101">
        <v>246896.703125</v>
      </c>
      <c r="N37" s="162">
        <v>-171161.703125</v>
      </c>
      <c r="O37" s="161">
        <v>1417972</v>
      </c>
      <c r="P37" s="160">
        <v>4422</v>
      </c>
      <c r="Q37" s="102">
        <v>0.31282937526702881</v>
      </c>
      <c r="R37" s="101">
        <v>44341.11328125</v>
      </c>
      <c r="S37" s="162">
        <v>-39919.11328125</v>
      </c>
      <c r="T37" s="161">
        <v>1055896.52</v>
      </c>
      <c r="U37" s="160">
        <v>362516.6875</v>
      </c>
      <c r="V37" s="101">
        <v>100.02330017089844</v>
      </c>
      <c r="W37" s="101">
        <v>0</v>
      </c>
      <c r="X37" s="101">
        <v>0</v>
      </c>
      <c r="Y37" s="101">
        <v>3318824.2199999988</v>
      </c>
      <c r="Z37" s="162">
        <v>21.851789474487305</v>
      </c>
      <c r="AA37" s="161">
        <v>-112465.23</v>
      </c>
      <c r="AB37" s="101">
        <v>97478.232105298724</v>
      </c>
      <c r="AC37" s="163">
        <v>-14986.998046875</v>
      </c>
      <c r="AD37" s="101">
        <v>123635</v>
      </c>
      <c r="AE37" s="160">
        <v>14075</v>
      </c>
      <c r="AF37" s="102">
        <v>12.846842765808105</v>
      </c>
      <c r="AG37" s="101">
        <v>-921.343994140625</v>
      </c>
      <c r="AH37" s="101">
        <v>14996.34375</v>
      </c>
    </row>
    <row r="38" spans="1:34" x14ac:dyDescent="0.25">
      <c r="A38" s="2">
        <v>116191103</v>
      </c>
      <c r="C38" s="158" t="s">
        <v>2857</v>
      </c>
      <c r="D38" s="28" t="s">
        <v>2348</v>
      </c>
      <c r="E38" s="101">
        <v>23013764</v>
      </c>
      <c r="F38" s="160">
        <v>1089233</v>
      </c>
      <c r="G38" s="102">
        <v>4.9681015014648438</v>
      </c>
      <c r="H38" s="101">
        <v>805162.125</v>
      </c>
      <c r="I38" s="101">
        <v>284070.875</v>
      </c>
      <c r="J38" s="161">
        <v>18108964</v>
      </c>
      <c r="K38" s="160">
        <v>193519</v>
      </c>
      <c r="L38" s="102">
        <v>1.0801796913146973</v>
      </c>
      <c r="M38" s="101">
        <v>578580.375</v>
      </c>
      <c r="N38" s="162">
        <v>-385061.375</v>
      </c>
      <c r="O38" s="161">
        <v>2802728</v>
      </c>
      <c r="P38" s="160">
        <v>51137</v>
      </c>
      <c r="Q38" s="102">
        <v>1.8584522008895874</v>
      </c>
      <c r="R38" s="101">
        <v>85915.65625</v>
      </c>
      <c r="S38" s="162">
        <v>-34778.65625</v>
      </c>
      <c r="T38" s="161">
        <v>2068372.89</v>
      </c>
      <c r="U38" s="160">
        <v>847958</v>
      </c>
      <c r="V38" s="101">
        <v>100.01842498779297</v>
      </c>
      <c r="W38" s="101">
        <v>0</v>
      </c>
      <c r="X38" s="101">
        <v>0</v>
      </c>
      <c r="Y38" s="101">
        <v>7762639.4299999997</v>
      </c>
      <c r="Z38" s="162">
        <v>19.566680908203125</v>
      </c>
      <c r="AA38" s="161">
        <v>-174332.01</v>
      </c>
      <c r="AB38" s="101">
        <v>234321.11842330766</v>
      </c>
      <c r="AC38" s="163">
        <v>59989.109375</v>
      </c>
      <c r="AD38" s="101">
        <v>33700</v>
      </c>
      <c r="AE38" s="160">
        <v>-3381</v>
      </c>
      <c r="AF38" s="102">
        <v>-9.1178770065307617</v>
      </c>
      <c r="AG38" s="101">
        <v>6479.48388671875</v>
      </c>
      <c r="AH38" s="101">
        <v>-9860.484375</v>
      </c>
    </row>
    <row r="39" spans="1:34" x14ac:dyDescent="0.25">
      <c r="A39" s="2">
        <v>103021252</v>
      </c>
      <c r="C39" s="158" t="s">
        <v>2858</v>
      </c>
      <c r="D39" s="28" t="s">
        <v>2077</v>
      </c>
      <c r="E39" s="101">
        <v>14501124</v>
      </c>
      <c r="F39" s="160">
        <v>302074</v>
      </c>
      <c r="G39" s="102">
        <v>2.1274240016937256</v>
      </c>
      <c r="H39" s="101">
        <v>341518.375</v>
      </c>
      <c r="I39" s="101">
        <v>-39444.375</v>
      </c>
      <c r="J39" s="161">
        <v>10422302</v>
      </c>
      <c r="K39" s="160">
        <v>97523</v>
      </c>
      <c r="L39" s="102">
        <v>0.9445529580116272</v>
      </c>
      <c r="M39" s="101">
        <v>210860.203125</v>
      </c>
      <c r="N39" s="162">
        <v>-113337.203125</v>
      </c>
      <c r="O39" s="161">
        <v>3523071</v>
      </c>
      <c r="P39" s="160">
        <v>154551</v>
      </c>
      <c r="Q39" s="102">
        <v>4.5880980491638184</v>
      </c>
      <c r="R39" s="101">
        <v>130658.1640625</v>
      </c>
      <c r="S39" s="162">
        <v>23892.8359375</v>
      </c>
      <c r="T39" s="161">
        <v>555751</v>
      </c>
      <c r="U39" s="160">
        <v>50000</v>
      </c>
      <c r="V39" s="101">
        <v>0</v>
      </c>
      <c r="W39" s="101">
        <v>0</v>
      </c>
      <c r="X39" s="101">
        <v>100</v>
      </c>
      <c r="Y39" s="101">
        <v>0</v>
      </c>
      <c r="Z39" s="162"/>
      <c r="AA39" s="161">
        <v>-65154.19</v>
      </c>
      <c r="AB39" s="101">
        <v>151991.36796051171</v>
      </c>
      <c r="AC39" s="163">
        <v>86837.1796875</v>
      </c>
      <c r="AD39" s="101"/>
      <c r="AE39" s="160"/>
      <c r="AF39" s="102"/>
      <c r="AG39" s="101"/>
      <c r="AH39" s="101"/>
    </row>
    <row r="40" spans="1:34" x14ac:dyDescent="0.25">
      <c r="A40" s="2">
        <v>120481002</v>
      </c>
      <c r="C40" s="158" t="s">
        <v>2859</v>
      </c>
      <c r="D40" s="28" t="s">
        <v>2419</v>
      </c>
      <c r="E40" s="101">
        <v>77262808</v>
      </c>
      <c r="F40" s="160">
        <v>5489571</v>
      </c>
      <c r="G40" s="102">
        <v>7.6484928131103516</v>
      </c>
      <c r="H40" s="101">
        <v>5595005.5</v>
      </c>
      <c r="I40" s="101">
        <v>-105434.5</v>
      </c>
      <c r="J40" s="161">
        <v>56216621</v>
      </c>
      <c r="K40" s="160">
        <v>889087</v>
      </c>
      <c r="L40" s="102">
        <v>1.6069521903991699</v>
      </c>
      <c r="M40" s="101">
        <v>4271127</v>
      </c>
      <c r="N40" s="162">
        <v>-3382040</v>
      </c>
      <c r="O40" s="161">
        <v>10244769</v>
      </c>
      <c r="P40" s="160">
        <v>99813</v>
      </c>
      <c r="Q40" s="102">
        <v>0.98386824131011963</v>
      </c>
      <c r="R40" s="101">
        <v>423274.28125</v>
      </c>
      <c r="S40" s="162">
        <v>-323461.28125</v>
      </c>
      <c r="T40" s="161">
        <v>10801423.550000001</v>
      </c>
      <c r="U40" s="160">
        <v>4500671</v>
      </c>
      <c r="V40" s="101">
        <v>100.02330780029297</v>
      </c>
      <c r="W40" s="101">
        <v>0</v>
      </c>
      <c r="X40" s="101">
        <v>0</v>
      </c>
      <c r="Y40" s="101">
        <v>41203444.929999948</v>
      </c>
      <c r="Z40" s="162">
        <v>21.851791381835938</v>
      </c>
      <c r="AA40" s="161">
        <v>-733047.44</v>
      </c>
      <c r="AB40" s="101">
        <v>852526.37096359255</v>
      </c>
      <c r="AC40" s="163">
        <v>119478.9296875</v>
      </c>
      <c r="AD40" s="101"/>
      <c r="AE40" s="160"/>
      <c r="AF40" s="102"/>
      <c r="AG40" s="101"/>
      <c r="AH40" s="101"/>
    </row>
    <row r="41" spans="1:34" x14ac:dyDescent="0.25">
      <c r="A41" s="2">
        <v>101631003</v>
      </c>
      <c r="C41" s="158" t="s">
        <v>2860</v>
      </c>
      <c r="D41" s="28" t="s">
        <v>2061</v>
      </c>
      <c r="E41" s="101">
        <v>11888645</v>
      </c>
      <c r="F41" s="160">
        <v>434881.59375</v>
      </c>
      <c r="G41" s="102">
        <v>3.796844482421875</v>
      </c>
      <c r="H41" s="101">
        <v>263902.84375</v>
      </c>
      <c r="I41" s="101">
        <v>170978.75</v>
      </c>
      <c r="J41" s="161">
        <v>9623707</v>
      </c>
      <c r="K41" s="160">
        <v>47339</v>
      </c>
      <c r="L41" s="102">
        <v>0.49433144927024841</v>
      </c>
      <c r="M41" s="101">
        <v>145147.203125</v>
      </c>
      <c r="N41" s="162">
        <v>-97808.203125</v>
      </c>
      <c r="O41" s="161">
        <v>1354457</v>
      </c>
      <c r="P41" s="160">
        <v>24157</v>
      </c>
      <c r="Q41" s="102">
        <v>1.8159061670303345</v>
      </c>
      <c r="R41" s="101">
        <v>59750.52734375</v>
      </c>
      <c r="S41" s="162">
        <v>-35593.52734375</v>
      </c>
      <c r="T41" s="161">
        <v>910481.12</v>
      </c>
      <c r="U41" s="160">
        <v>363385.59375</v>
      </c>
      <c r="V41" s="101">
        <v>101.96793365478516</v>
      </c>
      <c r="W41" s="101">
        <v>0</v>
      </c>
      <c r="X41" s="101">
        <v>0</v>
      </c>
      <c r="Y41" s="101">
        <v>3391457.5600000024</v>
      </c>
      <c r="Z41" s="162">
        <v>19.413810729980469</v>
      </c>
      <c r="AA41" s="161">
        <v>-111900.59</v>
      </c>
      <c r="AB41" s="101">
        <v>128532.4502674808</v>
      </c>
      <c r="AC41" s="163">
        <v>16631.859375</v>
      </c>
      <c r="AD41" s="101"/>
      <c r="AE41" s="160"/>
      <c r="AF41" s="102"/>
      <c r="AG41" s="101"/>
      <c r="AH41" s="101"/>
    </row>
    <row r="42" spans="1:34" x14ac:dyDescent="0.25">
      <c r="A42" s="2">
        <v>127041503</v>
      </c>
      <c r="C42" s="158" t="s">
        <v>2861</v>
      </c>
      <c r="D42" s="28" t="s">
        <v>2507</v>
      </c>
      <c r="E42" s="101">
        <v>21480450</v>
      </c>
      <c r="F42" s="160">
        <v>1595974.75</v>
      </c>
      <c r="G42" s="102">
        <v>8.0262355804443359</v>
      </c>
      <c r="H42" s="101">
        <v>1394981.125</v>
      </c>
      <c r="I42" s="101">
        <v>200993.625</v>
      </c>
      <c r="J42" s="161">
        <v>16132393</v>
      </c>
      <c r="K42" s="160">
        <v>177680</v>
      </c>
      <c r="L42" s="102">
        <v>1.1136521100997925</v>
      </c>
      <c r="M42" s="101">
        <v>982958.8125</v>
      </c>
      <c r="N42" s="162">
        <v>-805278.8125</v>
      </c>
      <c r="O42" s="161">
        <v>2402757</v>
      </c>
      <c r="P42" s="160">
        <v>138149</v>
      </c>
      <c r="Q42" s="102">
        <v>6.1003494262695313</v>
      </c>
      <c r="R42" s="101">
        <v>155859.640625</v>
      </c>
      <c r="S42" s="162">
        <v>-17710.640625</v>
      </c>
      <c r="T42" s="161">
        <v>2945300.5</v>
      </c>
      <c r="U42" s="160">
        <v>1280145.75</v>
      </c>
      <c r="V42" s="101">
        <v>100.02330780029297</v>
      </c>
      <c r="W42" s="101">
        <v>0</v>
      </c>
      <c r="X42" s="101">
        <v>0</v>
      </c>
      <c r="Y42" s="101">
        <v>11719677.930000003</v>
      </c>
      <c r="Z42" s="162">
        <v>21.851791381835938</v>
      </c>
      <c r="AA42" s="161">
        <v>-166615.71</v>
      </c>
      <c r="AB42" s="101">
        <v>165016.53957238659</v>
      </c>
      <c r="AC42" s="163">
        <v>-1599.17041015625</v>
      </c>
      <c r="AD42" s="101"/>
      <c r="AE42" s="160"/>
      <c r="AF42" s="102"/>
      <c r="AG42" s="101"/>
      <c r="AH42" s="101"/>
    </row>
    <row r="43" spans="1:34" x14ac:dyDescent="0.25">
      <c r="A43" s="2">
        <v>115210503</v>
      </c>
      <c r="C43" s="158" t="s">
        <v>2862</v>
      </c>
      <c r="D43" s="28" t="s">
        <v>2323</v>
      </c>
      <c r="E43" s="101">
        <v>16391859</v>
      </c>
      <c r="F43" s="160">
        <v>517271.3125</v>
      </c>
      <c r="G43" s="102">
        <v>3.2584865093231201</v>
      </c>
      <c r="H43" s="101">
        <v>743046.9375</v>
      </c>
      <c r="I43" s="101">
        <v>-225775.625</v>
      </c>
      <c r="J43" s="161">
        <v>12634592</v>
      </c>
      <c r="K43" s="160">
        <v>137969</v>
      </c>
      <c r="L43" s="102">
        <v>1.1040502786636353</v>
      </c>
      <c r="M43" s="101">
        <v>568593.1875</v>
      </c>
      <c r="N43" s="162">
        <v>-430624.1875</v>
      </c>
      <c r="O43" s="161">
        <v>2710771</v>
      </c>
      <c r="P43" s="160">
        <v>90161</v>
      </c>
      <c r="Q43" s="102">
        <v>3.4404587745666504</v>
      </c>
      <c r="R43" s="101">
        <v>127411.8671875</v>
      </c>
      <c r="S43" s="162">
        <v>-37250.8671875</v>
      </c>
      <c r="T43" s="161">
        <v>943592.91</v>
      </c>
      <c r="U43" s="160">
        <v>270800.3125</v>
      </c>
      <c r="V43" s="101">
        <v>100.02330017089844</v>
      </c>
      <c r="W43" s="101">
        <v>0</v>
      </c>
      <c r="X43" s="101">
        <v>0</v>
      </c>
      <c r="Y43" s="101">
        <v>2479164.8200000003</v>
      </c>
      <c r="Z43" s="162">
        <v>21.851789474487305</v>
      </c>
      <c r="AA43" s="161">
        <v>-362687.69</v>
      </c>
      <c r="AB43" s="101">
        <v>606957.92668356327</v>
      </c>
      <c r="AC43" s="163">
        <v>244270.234375</v>
      </c>
      <c r="AD43" s="101">
        <v>102903</v>
      </c>
      <c r="AE43" s="160">
        <v>18341</v>
      </c>
      <c r="AF43" s="102">
        <v>21.689411163330078</v>
      </c>
      <c r="AG43" s="101">
        <v>-7146.421875</v>
      </c>
      <c r="AH43" s="101">
        <v>25487.421875</v>
      </c>
    </row>
    <row r="44" spans="1:34" x14ac:dyDescent="0.25">
      <c r="A44" s="2">
        <v>127041603</v>
      </c>
      <c r="C44" s="158" t="s">
        <v>2863</v>
      </c>
      <c r="D44" s="28" t="s">
        <v>2508</v>
      </c>
      <c r="E44" s="101">
        <v>14000276</v>
      </c>
      <c r="F44" s="160">
        <v>732274.5625</v>
      </c>
      <c r="G44" s="102">
        <v>5.5191020965576172</v>
      </c>
      <c r="H44" s="101">
        <v>341979.46875</v>
      </c>
      <c r="I44" s="101">
        <v>390295.09375</v>
      </c>
      <c r="J44" s="161">
        <v>10431017</v>
      </c>
      <c r="K44" s="160">
        <v>71376</v>
      </c>
      <c r="L44" s="102">
        <v>0.68898141384124756</v>
      </c>
      <c r="M44" s="101">
        <v>176444.796875</v>
      </c>
      <c r="N44" s="162">
        <v>-105068.796875</v>
      </c>
      <c r="O44" s="161">
        <v>2095804</v>
      </c>
      <c r="P44" s="160">
        <v>22604</v>
      </c>
      <c r="Q44" s="102">
        <v>1.0902951955795288</v>
      </c>
      <c r="R44" s="101">
        <v>78088.3515625</v>
      </c>
      <c r="S44" s="162">
        <v>-55484.3515625</v>
      </c>
      <c r="T44" s="161">
        <v>1383906.74</v>
      </c>
      <c r="U44" s="160">
        <v>631902.5625</v>
      </c>
      <c r="V44" s="101">
        <v>100.01446533203125</v>
      </c>
      <c r="W44" s="101">
        <v>0</v>
      </c>
      <c r="X44" s="101">
        <v>0</v>
      </c>
      <c r="Y44" s="101">
        <v>5784529.0099999979</v>
      </c>
      <c r="Z44" s="162">
        <v>17.711187362670898</v>
      </c>
      <c r="AA44" s="161">
        <v>-3889.81</v>
      </c>
      <c r="AB44" s="101">
        <v>52867.393530483532</v>
      </c>
      <c r="AC44" s="163">
        <v>48977.58203125</v>
      </c>
      <c r="AD44" s="101">
        <v>89548</v>
      </c>
      <c r="AE44" s="160">
        <v>6392</v>
      </c>
      <c r="AF44" s="102">
        <v>7.6867570877075195</v>
      </c>
      <c r="AG44" s="101">
        <v>8925.1083984375</v>
      </c>
      <c r="AH44" s="101">
        <v>-2533.1083984375</v>
      </c>
    </row>
    <row r="45" spans="1:34" x14ac:dyDescent="0.25">
      <c r="A45" s="2">
        <v>108110603</v>
      </c>
      <c r="C45" s="158" t="s">
        <v>2864</v>
      </c>
      <c r="D45" s="28" t="s">
        <v>2202</v>
      </c>
      <c r="E45" s="101">
        <v>8765374</v>
      </c>
      <c r="F45" s="160">
        <v>608128.8125</v>
      </c>
      <c r="G45" s="102">
        <v>7.455075740814209</v>
      </c>
      <c r="H45" s="101">
        <v>410125.40625</v>
      </c>
      <c r="I45" s="101">
        <v>198003.40625</v>
      </c>
      <c r="J45" s="161">
        <v>6877764</v>
      </c>
      <c r="K45" s="160">
        <v>48841</v>
      </c>
      <c r="L45" s="102">
        <v>0.71520793437957764</v>
      </c>
      <c r="M45" s="101">
        <v>289005.09375</v>
      </c>
      <c r="N45" s="162">
        <v>-240164.09375</v>
      </c>
      <c r="O45" s="161">
        <v>749488</v>
      </c>
      <c r="P45" s="160">
        <v>18149</v>
      </c>
      <c r="Q45" s="102">
        <v>2.4816126823425293</v>
      </c>
      <c r="R45" s="101">
        <v>30089.146484375</v>
      </c>
      <c r="S45" s="162">
        <v>-11940.146484375</v>
      </c>
      <c r="T45" s="161">
        <v>1138121.6000000001</v>
      </c>
      <c r="U45" s="160">
        <v>541138.8125</v>
      </c>
      <c r="V45" s="101">
        <v>100.01959228515625</v>
      </c>
      <c r="W45" s="101">
        <v>0</v>
      </c>
      <c r="X45" s="101">
        <v>0</v>
      </c>
      <c r="Y45" s="101">
        <v>4953918.0499999989</v>
      </c>
      <c r="Z45" s="162">
        <v>20.111244201660156</v>
      </c>
      <c r="AA45" s="161">
        <v>-48001.61</v>
      </c>
      <c r="AB45" s="101">
        <v>39131.057744346996</v>
      </c>
      <c r="AC45" s="163">
        <v>-8870.552734375</v>
      </c>
      <c r="AD45" s="101"/>
      <c r="AE45" s="160"/>
      <c r="AF45" s="102"/>
      <c r="AG45" s="101"/>
      <c r="AH45" s="101"/>
    </row>
    <row r="46" spans="1:34" x14ac:dyDescent="0.25">
      <c r="A46" s="2">
        <v>128321103</v>
      </c>
      <c r="C46" s="158" t="s">
        <v>2865</v>
      </c>
      <c r="D46" s="28" t="s">
        <v>2521</v>
      </c>
      <c r="E46" s="101">
        <v>13169093</v>
      </c>
      <c r="F46" s="160">
        <v>257014</v>
      </c>
      <c r="G46" s="102">
        <v>1.9904928207397461</v>
      </c>
      <c r="H46" s="101">
        <v>296910.125</v>
      </c>
      <c r="I46" s="101">
        <v>-39896.125</v>
      </c>
      <c r="J46" s="161">
        <v>10935943</v>
      </c>
      <c r="K46" s="160">
        <v>109456</v>
      </c>
      <c r="L46" s="102">
        <v>1.0110019445419312</v>
      </c>
      <c r="M46" s="101">
        <v>239454.203125</v>
      </c>
      <c r="N46" s="162">
        <v>-129998.203125</v>
      </c>
      <c r="O46" s="161">
        <v>1695501</v>
      </c>
      <c r="P46" s="160">
        <v>1958</v>
      </c>
      <c r="Q46" s="102">
        <v>0.1156156063079834</v>
      </c>
      <c r="R46" s="101">
        <v>57455.91796875</v>
      </c>
      <c r="S46" s="162">
        <v>-55497.91796875</v>
      </c>
      <c r="T46" s="161">
        <v>378088</v>
      </c>
      <c r="U46" s="160">
        <v>50000</v>
      </c>
      <c r="V46" s="101">
        <v>0</v>
      </c>
      <c r="W46" s="101">
        <v>0</v>
      </c>
      <c r="X46" s="101">
        <v>100</v>
      </c>
      <c r="Y46" s="101">
        <v>0</v>
      </c>
      <c r="Z46" s="162"/>
      <c r="AA46" s="161">
        <v>-114379.63</v>
      </c>
      <c r="AB46" s="101">
        <v>227635.05196119909</v>
      </c>
      <c r="AC46" s="163">
        <v>113255.421875</v>
      </c>
      <c r="AD46" s="101">
        <v>159561</v>
      </c>
      <c r="AE46" s="160">
        <v>95600</v>
      </c>
      <c r="AF46" s="102">
        <v>149.46607971191406</v>
      </c>
      <c r="AG46" s="101"/>
      <c r="AH46" s="101"/>
    </row>
    <row r="47" spans="1:34" x14ac:dyDescent="0.25">
      <c r="A47" s="2">
        <v>116191203</v>
      </c>
      <c r="C47" s="158" t="s">
        <v>2866</v>
      </c>
      <c r="D47" s="28" t="s">
        <v>2349</v>
      </c>
      <c r="E47" s="101">
        <v>10764726</v>
      </c>
      <c r="F47" s="160">
        <v>840801.1875</v>
      </c>
      <c r="G47" s="102">
        <v>8.4724664688110352</v>
      </c>
      <c r="H47" s="101">
        <v>532996.1875</v>
      </c>
      <c r="I47" s="101">
        <v>307805</v>
      </c>
      <c r="J47" s="161">
        <v>8161197</v>
      </c>
      <c r="K47" s="160">
        <v>134400</v>
      </c>
      <c r="L47" s="102">
        <v>1.6743912696838379</v>
      </c>
      <c r="M47" s="101">
        <v>404490.90625</v>
      </c>
      <c r="N47" s="162">
        <v>-270090.90625</v>
      </c>
      <c r="O47" s="161">
        <v>1200075</v>
      </c>
      <c r="P47" s="160">
        <v>49634</v>
      </c>
      <c r="Q47" s="102">
        <v>4.3143453598022461</v>
      </c>
      <c r="R47" s="101">
        <v>26825.837890625</v>
      </c>
      <c r="S47" s="162">
        <v>22808.162109375</v>
      </c>
      <c r="T47" s="161">
        <v>1346416.55</v>
      </c>
      <c r="U47" s="160">
        <v>603941.1875</v>
      </c>
      <c r="V47" s="101">
        <v>100.01960754394531</v>
      </c>
      <c r="W47" s="101">
        <v>0</v>
      </c>
      <c r="X47" s="101">
        <v>0</v>
      </c>
      <c r="Y47" s="101">
        <v>5528850.5300000012</v>
      </c>
      <c r="Z47" s="162">
        <v>20.118804931640625</v>
      </c>
      <c r="AA47" s="161">
        <v>-68330.929999999993</v>
      </c>
      <c r="AB47" s="101">
        <v>61087.422762377653</v>
      </c>
      <c r="AC47" s="163">
        <v>-7243.50732421875</v>
      </c>
      <c r="AD47" s="101">
        <v>57037</v>
      </c>
      <c r="AE47" s="160">
        <v>52826</v>
      </c>
      <c r="AF47" s="102">
        <v>1254.476318359375</v>
      </c>
      <c r="AG47" s="101"/>
      <c r="AH47" s="101"/>
    </row>
    <row r="48" spans="1:34" x14ac:dyDescent="0.25">
      <c r="A48" s="2">
        <v>129540803</v>
      </c>
      <c r="C48" s="158" t="s">
        <v>2867</v>
      </c>
      <c r="D48" s="28" t="s">
        <v>2528</v>
      </c>
      <c r="E48" s="101">
        <v>13442658</v>
      </c>
      <c r="F48" s="160">
        <v>865358.3125</v>
      </c>
      <c r="G48" s="102">
        <v>6.8803186416625977</v>
      </c>
      <c r="H48" s="101">
        <v>454291</v>
      </c>
      <c r="I48" s="101">
        <v>411067.3125</v>
      </c>
      <c r="J48" s="161">
        <v>9893731</v>
      </c>
      <c r="K48" s="160">
        <v>65019</v>
      </c>
      <c r="L48" s="102">
        <v>0.66152107715606689</v>
      </c>
      <c r="M48" s="101">
        <v>307345.90625</v>
      </c>
      <c r="N48" s="162">
        <v>-242326.90625</v>
      </c>
      <c r="O48" s="161">
        <v>2223116</v>
      </c>
      <c r="P48" s="160">
        <v>232274</v>
      </c>
      <c r="Q48" s="102">
        <v>11.667123794555664</v>
      </c>
      <c r="R48" s="101">
        <v>66332.640625</v>
      </c>
      <c r="S48" s="162">
        <v>165941.359375</v>
      </c>
      <c r="T48" s="161">
        <v>1325810.6399999999</v>
      </c>
      <c r="U48" s="160">
        <v>568065.3125</v>
      </c>
      <c r="V48" s="101">
        <v>100.01652526855469</v>
      </c>
      <c r="W48" s="101">
        <v>0</v>
      </c>
      <c r="X48" s="101">
        <v>0</v>
      </c>
      <c r="Y48" s="101">
        <v>5200260.5399999991</v>
      </c>
      <c r="Z48" s="162">
        <v>18.674594879150391</v>
      </c>
      <c r="AA48" s="161">
        <v>-192529.21</v>
      </c>
      <c r="AB48" s="101">
        <v>239431.93817234202</v>
      </c>
      <c r="AC48" s="163">
        <v>46902.7265625</v>
      </c>
      <c r="AD48" s="101"/>
      <c r="AE48" s="160"/>
      <c r="AF48" s="102"/>
      <c r="AG48" s="101"/>
      <c r="AH48" s="101"/>
    </row>
    <row r="49" spans="1:34" x14ac:dyDescent="0.25">
      <c r="A49" s="2">
        <v>119581003</v>
      </c>
      <c r="C49" s="158" t="s">
        <v>2868</v>
      </c>
      <c r="D49" s="28" t="s">
        <v>2404</v>
      </c>
      <c r="E49" s="101">
        <v>9351217</v>
      </c>
      <c r="F49" s="160">
        <v>219730.640625</v>
      </c>
      <c r="G49" s="102">
        <v>2.4062964916229248</v>
      </c>
      <c r="H49" s="101">
        <v>290505.21875</v>
      </c>
      <c r="I49" s="101">
        <v>-70774.578125</v>
      </c>
      <c r="J49" s="161">
        <v>7958207</v>
      </c>
      <c r="K49" s="160">
        <v>80187</v>
      </c>
      <c r="L49" s="102">
        <v>1.0178571939468384</v>
      </c>
      <c r="M49" s="101">
        <v>238696.796875</v>
      </c>
      <c r="N49" s="162">
        <v>-158509.796875</v>
      </c>
      <c r="O49" s="161">
        <v>945853</v>
      </c>
      <c r="P49" s="160">
        <v>17633</v>
      </c>
      <c r="Q49" s="102">
        <v>1.8996573686599731</v>
      </c>
      <c r="R49" s="101">
        <v>27413.548828125</v>
      </c>
      <c r="S49" s="162">
        <v>-9780.548828125</v>
      </c>
      <c r="T49" s="161">
        <v>447156.88</v>
      </c>
      <c r="U49" s="160">
        <v>121910.640625</v>
      </c>
      <c r="V49" s="101">
        <v>100.02329254150391</v>
      </c>
      <c r="W49" s="101">
        <v>0</v>
      </c>
      <c r="X49" s="101">
        <v>0</v>
      </c>
      <c r="Y49" s="101">
        <v>1116086.4800000004</v>
      </c>
      <c r="Z49" s="162">
        <v>21.851789474487305</v>
      </c>
      <c r="AA49" s="161">
        <v>-43669.36</v>
      </c>
      <c r="AB49" s="101">
        <v>64491.160625470045</v>
      </c>
      <c r="AC49" s="163">
        <v>20821.80078125</v>
      </c>
      <c r="AD49" s="101"/>
      <c r="AE49" s="160"/>
      <c r="AF49" s="102"/>
      <c r="AG49" s="101"/>
      <c r="AH49" s="101"/>
    </row>
    <row r="50" spans="1:34" x14ac:dyDescent="0.25">
      <c r="A50" s="2">
        <v>114060753</v>
      </c>
      <c r="C50" s="158" t="s">
        <v>2869</v>
      </c>
      <c r="D50" s="28" t="s">
        <v>2306</v>
      </c>
      <c r="E50" s="101">
        <v>28485388</v>
      </c>
      <c r="F50" s="160">
        <v>1873822.625</v>
      </c>
      <c r="G50" s="102">
        <v>7.041384220123291</v>
      </c>
      <c r="H50" s="101">
        <v>1345295.125</v>
      </c>
      <c r="I50" s="101">
        <v>528527.5</v>
      </c>
      <c r="J50" s="161">
        <v>19458744</v>
      </c>
      <c r="K50" s="160">
        <v>199188</v>
      </c>
      <c r="L50" s="102">
        <v>1.0342293977737427</v>
      </c>
      <c r="M50" s="101">
        <v>786555.375</v>
      </c>
      <c r="N50" s="162">
        <v>-587367.375</v>
      </c>
      <c r="O50" s="161">
        <v>5351004</v>
      </c>
      <c r="P50" s="160">
        <v>225609</v>
      </c>
      <c r="Q50" s="102">
        <v>4.4017877578735352</v>
      </c>
      <c r="R50" s="101">
        <v>268783.375</v>
      </c>
      <c r="S50" s="162">
        <v>-43174.375</v>
      </c>
      <c r="T50" s="161">
        <v>3675639.25</v>
      </c>
      <c r="U50" s="160">
        <v>1449025.625</v>
      </c>
      <c r="V50" s="101">
        <v>100.02330017089844</v>
      </c>
      <c r="W50" s="101">
        <v>0</v>
      </c>
      <c r="X50" s="101">
        <v>0</v>
      </c>
      <c r="Y50" s="101">
        <v>13265765.210000008</v>
      </c>
      <c r="Z50" s="162">
        <v>21.851791381835938</v>
      </c>
      <c r="AA50" s="161">
        <v>-491125.51</v>
      </c>
      <c r="AB50" s="101">
        <v>393022.8098177677</v>
      </c>
      <c r="AC50" s="163">
        <v>-98102.703125</v>
      </c>
      <c r="AD50" s="101"/>
      <c r="AE50" s="160"/>
      <c r="AF50" s="102"/>
      <c r="AG50" s="101"/>
      <c r="AH50" s="101"/>
    </row>
    <row r="51" spans="1:34" x14ac:dyDescent="0.25">
      <c r="A51" s="2">
        <v>109420803</v>
      </c>
      <c r="C51" s="158" t="s">
        <v>2870</v>
      </c>
      <c r="D51" s="28" t="s">
        <v>2229</v>
      </c>
      <c r="E51" s="101">
        <v>21315388</v>
      </c>
      <c r="F51" s="160">
        <v>852352.0625</v>
      </c>
      <c r="G51" s="102">
        <v>4.1653256416320801</v>
      </c>
      <c r="H51" s="101">
        <v>787171.125</v>
      </c>
      <c r="I51" s="101">
        <v>65180.9375</v>
      </c>
      <c r="J51" s="161">
        <v>16364442</v>
      </c>
      <c r="K51" s="160">
        <v>118387</v>
      </c>
      <c r="L51" s="102">
        <v>0.72871226072311401</v>
      </c>
      <c r="M51" s="101">
        <v>531733.1875</v>
      </c>
      <c r="N51" s="162">
        <v>-413346.1875</v>
      </c>
      <c r="O51" s="161">
        <v>2753164</v>
      </c>
      <c r="P51" s="160">
        <v>61668</v>
      </c>
      <c r="Q51" s="102">
        <v>2.2912166118621826</v>
      </c>
      <c r="R51" s="101">
        <v>106289.0390625</v>
      </c>
      <c r="S51" s="162">
        <v>-44621.0390625</v>
      </c>
      <c r="T51" s="161">
        <v>1772379.64</v>
      </c>
      <c r="U51" s="160">
        <v>635266.0625</v>
      </c>
      <c r="V51" s="101">
        <v>100.02330780029297</v>
      </c>
      <c r="W51" s="101">
        <v>0</v>
      </c>
      <c r="X51" s="101">
        <v>0</v>
      </c>
      <c r="Y51" s="101">
        <v>5815832.9600000009</v>
      </c>
      <c r="Z51" s="162">
        <v>21.851789474487305</v>
      </c>
      <c r="AA51" s="161">
        <v>-109689.5</v>
      </c>
      <c r="AB51" s="101">
        <v>101709.49465897947</v>
      </c>
      <c r="AC51" s="163">
        <v>-7980.00537109375</v>
      </c>
      <c r="AD51" s="101">
        <v>425403</v>
      </c>
      <c r="AE51" s="160">
        <v>37031</v>
      </c>
      <c r="AF51" s="102">
        <v>9.5349302291870117</v>
      </c>
      <c r="AG51" s="101">
        <v>22029.35546875</v>
      </c>
      <c r="AH51" s="101">
        <v>15001.64453125</v>
      </c>
    </row>
    <row r="52" spans="1:34" x14ac:dyDescent="0.25">
      <c r="A52" s="2">
        <v>114060853</v>
      </c>
      <c r="C52" s="158" t="s">
        <v>2871</v>
      </c>
      <c r="D52" s="28" t="s">
        <v>2307</v>
      </c>
      <c r="E52" s="101">
        <v>6572219</v>
      </c>
      <c r="F52" s="160">
        <v>81035</v>
      </c>
      <c r="G52" s="102">
        <v>1.2483855485916138</v>
      </c>
      <c r="H52" s="101">
        <v>188465.25</v>
      </c>
      <c r="I52" s="101">
        <v>-107430.25</v>
      </c>
      <c r="J52" s="161">
        <v>4961639</v>
      </c>
      <c r="K52" s="160">
        <v>29208</v>
      </c>
      <c r="L52" s="102">
        <v>0.5921623706817627</v>
      </c>
      <c r="M52" s="101">
        <v>139269.296875</v>
      </c>
      <c r="N52" s="162">
        <v>-110061.296875</v>
      </c>
      <c r="O52" s="161">
        <v>1355360</v>
      </c>
      <c r="P52" s="160">
        <v>1827</v>
      </c>
      <c r="Q52" s="102">
        <v>0.13498008251190186</v>
      </c>
      <c r="R52" s="101">
        <v>49195.953125</v>
      </c>
      <c r="S52" s="162">
        <v>-47368.953125</v>
      </c>
      <c r="T52" s="161">
        <v>255220</v>
      </c>
      <c r="U52" s="160">
        <v>50000</v>
      </c>
      <c r="V52" s="101">
        <v>0</v>
      </c>
      <c r="W52" s="101">
        <v>0</v>
      </c>
      <c r="X52" s="101">
        <v>100</v>
      </c>
      <c r="Y52" s="101">
        <v>0</v>
      </c>
      <c r="Z52" s="162"/>
      <c r="AA52" s="161">
        <v>-48760.37</v>
      </c>
      <c r="AB52" s="101">
        <v>44123.367677411268</v>
      </c>
      <c r="AC52" s="163">
        <v>-4637.00244140625</v>
      </c>
      <c r="AD52" s="101"/>
      <c r="AE52" s="160"/>
      <c r="AF52" s="102"/>
      <c r="AG52" s="101"/>
      <c r="AH52" s="101"/>
    </row>
    <row r="53" spans="1:34" x14ac:dyDescent="0.25">
      <c r="A53" s="2">
        <v>103021453</v>
      </c>
      <c r="C53" s="158" t="s">
        <v>2872</v>
      </c>
      <c r="D53" s="28" t="s">
        <v>2078</v>
      </c>
      <c r="E53" s="101">
        <v>10239473</v>
      </c>
      <c r="F53" s="160">
        <v>983848.5625</v>
      </c>
      <c r="G53" s="102">
        <v>10.62973690032959</v>
      </c>
      <c r="H53" s="101">
        <v>615139.75</v>
      </c>
      <c r="I53" s="101">
        <v>368708.8125</v>
      </c>
      <c r="J53" s="161">
        <v>7394941</v>
      </c>
      <c r="K53" s="160">
        <v>256695</v>
      </c>
      <c r="L53" s="102">
        <v>3.5960514545440674</v>
      </c>
      <c r="M53" s="101">
        <v>422695.3125</v>
      </c>
      <c r="N53" s="162">
        <v>-166000.3125</v>
      </c>
      <c r="O53" s="161">
        <v>1224020</v>
      </c>
      <c r="P53" s="160">
        <v>45279</v>
      </c>
      <c r="Q53" s="102">
        <v>3.8413019180297852</v>
      </c>
      <c r="R53" s="101">
        <v>48470.5625</v>
      </c>
      <c r="S53" s="162">
        <v>-3191.5625</v>
      </c>
      <c r="T53" s="161">
        <v>1620511.97</v>
      </c>
      <c r="U53" s="160">
        <v>681874.5625</v>
      </c>
      <c r="V53" s="101">
        <v>35.829463958740234</v>
      </c>
      <c r="W53" s="101">
        <v>64.178886413574219</v>
      </c>
      <c r="X53" s="101">
        <v>0</v>
      </c>
      <c r="Y53" s="101">
        <v>2236144.4399999976</v>
      </c>
      <c r="Z53" s="162">
        <v>21.851791381835938</v>
      </c>
      <c r="AA53" s="161">
        <v>-87363.28</v>
      </c>
      <c r="AB53" s="101">
        <v>139869.73710132582</v>
      </c>
      <c r="AC53" s="163">
        <v>52506.45703125</v>
      </c>
      <c r="AD53" s="101"/>
      <c r="AE53" s="160"/>
      <c r="AF53" s="102"/>
      <c r="AG53" s="101"/>
      <c r="AH53" s="101"/>
    </row>
    <row r="54" spans="1:34" x14ac:dyDescent="0.25">
      <c r="A54" s="2">
        <v>122091303</v>
      </c>
      <c r="C54" s="158" t="s">
        <v>2873</v>
      </c>
      <c r="D54" s="28" t="s">
        <v>2442</v>
      </c>
      <c r="E54" s="101">
        <v>10058290</v>
      </c>
      <c r="F54" s="160">
        <v>257123.609375</v>
      </c>
      <c r="G54" s="102">
        <v>2.6233980655670166</v>
      </c>
      <c r="H54" s="101">
        <v>328764.59375</v>
      </c>
      <c r="I54" s="101">
        <v>-71640.984375</v>
      </c>
      <c r="J54" s="161">
        <v>8000995</v>
      </c>
      <c r="K54" s="160">
        <v>26899</v>
      </c>
      <c r="L54" s="102">
        <v>0.33732977509498596</v>
      </c>
      <c r="M54" s="101">
        <v>218330.796875</v>
      </c>
      <c r="N54" s="162">
        <v>-191431.796875</v>
      </c>
      <c r="O54" s="161">
        <v>1331149</v>
      </c>
      <c r="P54" s="160">
        <v>-23718</v>
      </c>
      <c r="Q54" s="102">
        <v>-1.7505778074264526</v>
      </c>
      <c r="R54" s="101">
        <v>58823.37890625</v>
      </c>
      <c r="S54" s="162">
        <v>-82541.375</v>
      </c>
      <c r="T54" s="161">
        <v>726145.73</v>
      </c>
      <c r="U54" s="160">
        <v>253942.609375</v>
      </c>
      <c r="V54" s="101">
        <v>100.02330780029297</v>
      </c>
      <c r="W54" s="101">
        <v>0</v>
      </c>
      <c r="X54" s="101">
        <v>0</v>
      </c>
      <c r="Y54" s="101">
        <v>2324833.4299999997</v>
      </c>
      <c r="Z54" s="162">
        <v>21.851791381835938</v>
      </c>
      <c r="AA54" s="161">
        <v>-92539.33</v>
      </c>
      <c r="AB54" s="101">
        <v>84168.925663977512</v>
      </c>
      <c r="AC54" s="163">
        <v>-8370.404296875</v>
      </c>
      <c r="AD54" s="101"/>
      <c r="AE54" s="160"/>
      <c r="AF54" s="102"/>
      <c r="AG54" s="101"/>
      <c r="AH54" s="101"/>
    </row>
    <row r="55" spans="1:34" x14ac:dyDescent="0.25">
      <c r="A55" s="2">
        <v>122091352</v>
      </c>
      <c r="C55" s="158" t="s">
        <v>2874</v>
      </c>
      <c r="D55" s="28" t="s">
        <v>2443</v>
      </c>
      <c r="E55" s="101">
        <v>40747444</v>
      </c>
      <c r="F55" s="160">
        <v>3306977.25</v>
      </c>
      <c r="G55" s="102">
        <v>8.8326282501220703</v>
      </c>
      <c r="H55" s="101">
        <v>1914626.625</v>
      </c>
      <c r="I55" s="101">
        <v>1392350.625</v>
      </c>
      <c r="J55" s="161">
        <v>27862790</v>
      </c>
      <c r="K55" s="160">
        <v>417903</v>
      </c>
      <c r="L55" s="102">
        <v>1.5226988792419434</v>
      </c>
      <c r="M55" s="101">
        <v>1101039.25</v>
      </c>
      <c r="N55" s="162">
        <v>-683136.25</v>
      </c>
      <c r="O55" s="161">
        <v>7232475</v>
      </c>
      <c r="P55" s="160">
        <v>597744</v>
      </c>
      <c r="Q55" s="102">
        <v>9.0093183517456055</v>
      </c>
      <c r="R55" s="101">
        <v>347360.09375</v>
      </c>
      <c r="S55" s="162">
        <v>250383.90625</v>
      </c>
      <c r="T55" s="161">
        <v>5652178.6799999997</v>
      </c>
      <c r="U55" s="160">
        <v>2291330.25</v>
      </c>
      <c r="V55" s="101">
        <v>80.426734924316406</v>
      </c>
      <c r="W55" s="101">
        <v>19.591999053955078</v>
      </c>
      <c r="X55" s="101">
        <v>0</v>
      </c>
      <c r="Y55" s="101">
        <v>2467207.400000006</v>
      </c>
      <c r="Z55" s="162">
        <v>149.39105224609375</v>
      </c>
      <c r="AA55" s="161">
        <v>-366165.95</v>
      </c>
      <c r="AB55" s="101">
        <v>791361.62669697427</v>
      </c>
      <c r="AC55" s="163">
        <v>425195.6875</v>
      </c>
      <c r="AD55" s="101"/>
      <c r="AE55" s="160"/>
      <c r="AF55" s="102"/>
      <c r="AG55" s="101"/>
      <c r="AH55" s="101"/>
    </row>
    <row r="56" spans="1:34" x14ac:dyDescent="0.25">
      <c r="A56" s="2">
        <v>106330703</v>
      </c>
      <c r="C56" s="158" t="s">
        <v>2875</v>
      </c>
      <c r="D56" s="28" t="s">
        <v>2165</v>
      </c>
      <c r="E56" s="101">
        <v>10061813</v>
      </c>
      <c r="F56" s="160">
        <v>601078.875</v>
      </c>
      <c r="G56" s="102">
        <v>6.3534064292907715</v>
      </c>
      <c r="H56" s="101">
        <v>275056.125</v>
      </c>
      <c r="I56" s="101">
        <v>326022.75</v>
      </c>
      <c r="J56" s="161">
        <v>8066335</v>
      </c>
      <c r="K56" s="160">
        <v>44096</v>
      </c>
      <c r="L56" s="102">
        <v>0.54967200756072998</v>
      </c>
      <c r="M56" s="101">
        <v>186226.40625</v>
      </c>
      <c r="N56" s="162">
        <v>-142130.40625</v>
      </c>
      <c r="O56" s="161">
        <v>882028</v>
      </c>
      <c r="P56" s="160">
        <v>11581</v>
      </c>
      <c r="Q56" s="102">
        <v>1.3304657936096191</v>
      </c>
      <c r="R56" s="101">
        <v>23133.314453125</v>
      </c>
      <c r="S56" s="162">
        <v>-11552.314453125</v>
      </c>
      <c r="T56" s="161">
        <v>1010819.21</v>
      </c>
      <c r="U56" s="160">
        <v>507935.90625</v>
      </c>
      <c r="V56" s="101">
        <v>100.01416778564453</v>
      </c>
      <c r="W56" s="101">
        <v>0</v>
      </c>
      <c r="X56" s="101">
        <v>0</v>
      </c>
      <c r="Y56" s="101">
        <v>4649705.9499999993</v>
      </c>
      <c r="Z56" s="162">
        <v>17.569545745849609</v>
      </c>
      <c r="AA56" s="161">
        <v>-14261.23</v>
      </c>
      <c r="AB56" s="101">
        <v>17402.264090984587</v>
      </c>
      <c r="AC56" s="163">
        <v>3141.0341796875</v>
      </c>
      <c r="AD56" s="101">
        <v>102631</v>
      </c>
      <c r="AE56" s="160">
        <v>37466</v>
      </c>
      <c r="AF56" s="102">
        <v>57.494056701660156</v>
      </c>
      <c r="AG56" s="101">
        <v>3897.1298828125</v>
      </c>
      <c r="AH56" s="101">
        <v>33568.87109375</v>
      </c>
    </row>
    <row r="57" spans="1:34" x14ac:dyDescent="0.25">
      <c r="A57" s="2">
        <v>106330803</v>
      </c>
      <c r="C57" s="158" t="s">
        <v>2876</v>
      </c>
      <c r="D57" s="28" t="s">
        <v>2166</v>
      </c>
      <c r="E57" s="101">
        <v>13850710</v>
      </c>
      <c r="F57" s="160">
        <v>950655.375</v>
      </c>
      <c r="G57" s="102">
        <v>7.3693904876708984</v>
      </c>
      <c r="H57" s="101">
        <v>440144.25</v>
      </c>
      <c r="I57" s="101">
        <v>510511.125</v>
      </c>
      <c r="J57" s="161">
        <v>10519897</v>
      </c>
      <c r="K57" s="160">
        <v>63944</v>
      </c>
      <c r="L57" s="102">
        <v>0.61155587434768677</v>
      </c>
      <c r="M57" s="101">
        <v>254864</v>
      </c>
      <c r="N57" s="162">
        <v>-190920</v>
      </c>
      <c r="O57" s="161">
        <v>1434168</v>
      </c>
      <c r="P57" s="160">
        <v>9945</v>
      </c>
      <c r="Q57" s="102">
        <v>0.69827550649642944</v>
      </c>
      <c r="R57" s="101">
        <v>40478.32421875</v>
      </c>
      <c r="S57" s="162">
        <v>-30533.32421875</v>
      </c>
      <c r="T57" s="161">
        <v>1896645.16</v>
      </c>
      <c r="U57" s="160">
        <v>876766.375</v>
      </c>
      <c r="V57" s="101">
        <v>100.01923370361328</v>
      </c>
      <c r="W57" s="101">
        <v>0</v>
      </c>
      <c r="X57" s="101">
        <v>0</v>
      </c>
      <c r="Y57" s="101">
        <v>8026430.7300000004</v>
      </c>
      <c r="Z57" s="162">
        <v>19.943809509277344</v>
      </c>
      <c r="AA57" s="161">
        <v>-53624.83</v>
      </c>
      <c r="AB57" s="101">
        <v>58697.736937917449</v>
      </c>
      <c r="AC57" s="163">
        <v>5072.90673828125</v>
      </c>
      <c r="AD57" s="101"/>
      <c r="AE57" s="160"/>
      <c r="AF57" s="102"/>
      <c r="AG57" s="101"/>
      <c r="AH57" s="101"/>
    </row>
    <row r="58" spans="1:34" x14ac:dyDescent="0.25">
      <c r="A58" s="2">
        <v>101260803</v>
      </c>
      <c r="C58" s="158" t="s">
        <v>2877</v>
      </c>
      <c r="D58" s="28" t="s">
        <v>2049</v>
      </c>
      <c r="E58" s="101">
        <v>21147762</v>
      </c>
      <c r="F58" s="160">
        <v>1361973</v>
      </c>
      <c r="G58" s="102">
        <v>6.8835921287536621</v>
      </c>
      <c r="H58" s="101">
        <v>1016565.1875</v>
      </c>
      <c r="I58" s="101">
        <v>345407.8125</v>
      </c>
      <c r="J58" s="161">
        <v>16342595</v>
      </c>
      <c r="K58" s="160">
        <v>115960</v>
      </c>
      <c r="L58" s="102">
        <v>0.71462750434875488</v>
      </c>
      <c r="M58" s="101">
        <v>692236</v>
      </c>
      <c r="N58" s="162">
        <v>-576276</v>
      </c>
      <c r="O58" s="161">
        <v>2072757</v>
      </c>
      <c r="P58" s="160">
        <v>64805</v>
      </c>
      <c r="Q58" s="102">
        <v>3.2274179458618164</v>
      </c>
      <c r="R58" s="101">
        <v>96632.5546875</v>
      </c>
      <c r="S58" s="162">
        <v>-31827.5546875</v>
      </c>
      <c r="T58" s="161">
        <v>2732409.97</v>
      </c>
      <c r="U58" s="160">
        <v>1181208</v>
      </c>
      <c r="V58" s="101">
        <v>100.02245330810547</v>
      </c>
      <c r="W58" s="101">
        <v>0</v>
      </c>
      <c r="X58" s="101">
        <v>0</v>
      </c>
      <c r="Y58" s="101">
        <v>10813814.809999995</v>
      </c>
      <c r="Z58" s="162">
        <v>21.451181411743164</v>
      </c>
      <c r="AA58" s="161">
        <v>-174619.14</v>
      </c>
      <c r="AB58" s="101">
        <v>244573.69571749715</v>
      </c>
      <c r="AC58" s="163">
        <v>69954.5546875</v>
      </c>
      <c r="AD58" s="101"/>
      <c r="AE58" s="160"/>
      <c r="AF58" s="102"/>
      <c r="AG58" s="101"/>
      <c r="AH58" s="101"/>
    </row>
    <row r="59" spans="1:34" x14ac:dyDescent="0.25">
      <c r="A59" s="2">
        <v>123460504</v>
      </c>
      <c r="C59" s="158" t="s">
        <v>2878</v>
      </c>
      <c r="D59" s="28" t="s">
        <v>2455</v>
      </c>
      <c r="E59" s="101">
        <v>90550</v>
      </c>
      <c r="F59" s="160">
        <v>49998</v>
      </c>
      <c r="G59" s="102">
        <v>123.29354858398438</v>
      </c>
      <c r="H59" s="101">
        <v>8.8000001907348633</v>
      </c>
      <c r="I59" s="101">
        <v>49989.19921875</v>
      </c>
      <c r="J59" s="161">
        <v>34420</v>
      </c>
      <c r="K59" s="160">
        <v>-2</v>
      </c>
      <c r="L59" s="102">
        <v>-5.810237955302E-3</v>
      </c>
      <c r="M59" s="101">
        <v>8.8000001907348633</v>
      </c>
      <c r="N59" s="162">
        <v>-10.800000190734863</v>
      </c>
      <c r="O59" s="161">
        <v>6130</v>
      </c>
      <c r="P59" s="160">
        <v>0</v>
      </c>
      <c r="Q59" s="102">
        <v>0</v>
      </c>
      <c r="R59" s="101">
        <v>0</v>
      </c>
      <c r="S59" s="162">
        <v>0</v>
      </c>
      <c r="T59" s="161">
        <v>50000</v>
      </c>
      <c r="U59" s="160">
        <v>50000</v>
      </c>
      <c r="V59" s="101">
        <v>0</v>
      </c>
      <c r="W59" s="101">
        <v>0</v>
      </c>
      <c r="X59" s="101">
        <v>100</v>
      </c>
      <c r="Y59" s="101">
        <v>0</v>
      </c>
      <c r="Z59" s="162"/>
      <c r="AA59" s="161">
        <v>-2414.14</v>
      </c>
      <c r="AB59" s="101">
        <v>10959.724568960242</v>
      </c>
      <c r="AC59" s="163">
        <v>8545.5849609375</v>
      </c>
      <c r="AD59" s="101"/>
      <c r="AE59" s="160"/>
      <c r="AF59" s="102"/>
      <c r="AG59" s="101"/>
      <c r="AH59" s="101"/>
    </row>
    <row r="60" spans="1:34" x14ac:dyDescent="0.25">
      <c r="A60" s="2">
        <v>101631203</v>
      </c>
      <c r="C60" s="158" t="s">
        <v>2879</v>
      </c>
      <c r="D60" s="28" t="s">
        <v>2062</v>
      </c>
      <c r="E60" s="101">
        <v>8537426</v>
      </c>
      <c r="F60" s="160">
        <v>152244.28125</v>
      </c>
      <c r="G60" s="102">
        <v>1.8156348466873169</v>
      </c>
      <c r="H60" s="101">
        <v>152321.203125</v>
      </c>
      <c r="I60" s="101">
        <v>-76.921875</v>
      </c>
      <c r="J60" s="161">
        <v>7118413</v>
      </c>
      <c r="K60" s="160">
        <v>54765</v>
      </c>
      <c r="L60" s="102">
        <v>0.77530759572982788</v>
      </c>
      <c r="M60" s="101">
        <v>121857.296875</v>
      </c>
      <c r="N60" s="162">
        <v>-67092.296875</v>
      </c>
      <c r="O60" s="161">
        <v>1126055</v>
      </c>
      <c r="P60" s="160">
        <v>47480</v>
      </c>
      <c r="Q60" s="102">
        <v>4.4021048545837402</v>
      </c>
      <c r="R60" s="101">
        <v>29849.66796875</v>
      </c>
      <c r="S60" s="162">
        <v>17630.33203125</v>
      </c>
      <c r="T60" s="161">
        <v>292958.45</v>
      </c>
      <c r="U60" s="160">
        <v>49999.2890625</v>
      </c>
      <c r="V60" s="101">
        <v>23.366432189941406</v>
      </c>
      <c r="W60" s="101">
        <v>0</v>
      </c>
      <c r="X60" s="101">
        <v>76.634986877441406</v>
      </c>
      <c r="Y60" s="101">
        <v>106932.9299999997</v>
      </c>
      <c r="Z60" s="162">
        <v>49.629661560058594</v>
      </c>
      <c r="AA60" s="161">
        <v>-110678.39</v>
      </c>
      <c r="AB60" s="101">
        <v>76502.104743660195</v>
      </c>
      <c r="AC60" s="163">
        <v>-34176.28515625</v>
      </c>
      <c r="AD60" s="101"/>
      <c r="AE60" s="160"/>
      <c r="AF60" s="102"/>
      <c r="AG60" s="101"/>
      <c r="AH60" s="101"/>
    </row>
    <row r="61" spans="1:34" x14ac:dyDescent="0.25">
      <c r="A61" s="2">
        <v>107650703</v>
      </c>
      <c r="C61" s="158" t="s">
        <v>2880</v>
      </c>
      <c r="D61" s="28" t="s">
        <v>2174</v>
      </c>
      <c r="E61" s="101">
        <v>9153777</v>
      </c>
      <c r="F61" s="160">
        <v>282769.53125</v>
      </c>
      <c r="G61" s="102">
        <v>3.1875696182250977</v>
      </c>
      <c r="H61" s="101">
        <v>278979.3125</v>
      </c>
      <c r="I61" s="101">
        <v>3790.21875</v>
      </c>
      <c r="J61" s="161">
        <v>6946531</v>
      </c>
      <c r="K61" s="160">
        <v>53311</v>
      </c>
      <c r="L61" s="102">
        <v>0.77338314056396484</v>
      </c>
      <c r="M61" s="101">
        <v>184818.703125</v>
      </c>
      <c r="N61" s="162">
        <v>-131507.703125</v>
      </c>
      <c r="O61" s="161">
        <v>1535782</v>
      </c>
      <c r="P61" s="160">
        <v>28033</v>
      </c>
      <c r="Q61" s="102">
        <v>1.8592616319656372</v>
      </c>
      <c r="R61" s="101">
        <v>53854.49609375</v>
      </c>
      <c r="S61" s="162">
        <v>-25821.49609375</v>
      </c>
      <c r="T61" s="161">
        <v>671464.16</v>
      </c>
      <c r="U61" s="160">
        <v>201425.53125</v>
      </c>
      <c r="V61" s="101">
        <v>100.02330017089844</v>
      </c>
      <c r="W61" s="101">
        <v>0</v>
      </c>
      <c r="X61" s="101">
        <v>0</v>
      </c>
      <c r="Y61" s="101">
        <v>1844041.8399999999</v>
      </c>
      <c r="Z61" s="162">
        <v>21.851789474487305</v>
      </c>
      <c r="AA61" s="161">
        <v>-41062.629999999997</v>
      </c>
      <c r="AB61" s="101">
        <v>38942.622523012571</v>
      </c>
      <c r="AC61" s="163">
        <v>-2120.007568359375</v>
      </c>
      <c r="AD61" s="101"/>
      <c r="AE61" s="160"/>
      <c r="AF61" s="102"/>
      <c r="AG61" s="101"/>
      <c r="AH61" s="101"/>
    </row>
    <row r="62" spans="1:34" x14ac:dyDescent="0.25">
      <c r="A62" s="2">
        <v>104101252</v>
      </c>
      <c r="C62" s="158" t="s">
        <v>2881</v>
      </c>
      <c r="D62" s="28" t="s">
        <v>2114</v>
      </c>
      <c r="E62" s="101">
        <v>40254420</v>
      </c>
      <c r="F62" s="160">
        <v>2659044.5</v>
      </c>
      <c r="G62" s="102">
        <v>7.0727968215942383</v>
      </c>
      <c r="H62" s="101">
        <v>1188273.625</v>
      </c>
      <c r="I62" s="101">
        <v>1470770.875</v>
      </c>
      <c r="J62" s="161">
        <v>29683933</v>
      </c>
      <c r="K62" s="160">
        <v>242057</v>
      </c>
      <c r="L62" s="102">
        <v>0.82215207815170288</v>
      </c>
      <c r="M62" s="101">
        <v>721865.625</v>
      </c>
      <c r="N62" s="162">
        <v>-479808.625</v>
      </c>
      <c r="O62" s="161">
        <v>5591724</v>
      </c>
      <c r="P62" s="160">
        <v>32109</v>
      </c>
      <c r="Q62" s="102">
        <v>0.57753998041152954</v>
      </c>
      <c r="R62" s="101">
        <v>177219.59375</v>
      </c>
      <c r="S62" s="162">
        <v>-145110.59375</v>
      </c>
      <c r="T62" s="161">
        <v>4978765.1100000003</v>
      </c>
      <c r="U62" s="160">
        <v>2384878.5</v>
      </c>
      <c r="V62" s="101">
        <v>100.01411437988281</v>
      </c>
      <c r="W62" s="101">
        <v>0</v>
      </c>
      <c r="X62" s="101">
        <v>0</v>
      </c>
      <c r="Y62" s="101">
        <v>21831452.36999999</v>
      </c>
      <c r="Z62" s="162">
        <v>17.547252655029297</v>
      </c>
      <c r="AA62" s="161">
        <v>-386071.11</v>
      </c>
      <c r="AB62" s="101">
        <v>500242.99327735766</v>
      </c>
      <c r="AC62" s="163">
        <v>114171.8828125</v>
      </c>
      <c r="AD62" s="101"/>
      <c r="AE62" s="160"/>
      <c r="AF62" s="102"/>
      <c r="AG62" s="101"/>
      <c r="AH62" s="101"/>
    </row>
    <row r="63" spans="1:34" x14ac:dyDescent="0.25">
      <c r="A63" s="2">
        <v>101631503</v>
      </c>
      <c r="C63" s="158" t="s">
        <v>2882</v>
      </c>
      <c r="D63" s="28" t="s">
        <v>2063</v>
      </c>
      <c r="E63" s="101">
        <v>8950724</v>
      </c>
      <c r="F63" s="160">
        <v>475938.9375</v>
      </c>
      <c r="G63" s="102">
        <v>5.615941047668457</v>
      </c>
      <c r="H63" s="101">
        <v>335357.40625</v>
      </c>
      <c r="I63" s="101">
        <v>140581.53125</v>
      </c>
      <c r="J63" s="161">
        <v>7130256</v>
      </c>
      <c r="K63" s="160">
        <v>54228</v>
      </c>
      <c r="L63" s="102">
        <v>0.76636213064193726</v>
      </c>
      <c r="M63" s="101">
        <v>225235.09375</v>
      </c>
      <c r="N63" s="162">
        <v>-171007.09375</v>
      </c>
      <c r="O63" s="161">
        <v>926775</v>
      </c>
      <c r="P63" s="160">
        <v>61794</v>
      </c>
      <c r="Q63" s="102">
        <v>7.1439719200134277</v>
      </c>
      <c r="R63" s="101">
        <v>38101.38671875</v>
      </c>
      <c r="S63" s="162">
        <v>23692.61328125</v>
      </c>
      <c r="T63" s="161">
        <v>893692.68</v>
      </c>
      <c r="U63" s="160">
        <v>359916.9375</v>
      </c>
      <c r="V63" s="101">
        <v>100.02330017089844</v>
      </c>
      <c r="W63" s="101">
        <v>0</v>
      </c>
      <c r="X63" s="101">
        <v>0</v>
      </c>
      <c r="Y63" s="101">
        <v>3295023.660000002</v>
      </c>
      <c r="Z63" s="162">
        <v>21.851791381835938</v>
      </c>
      <c r="AA63" s="161">
        <v>-53599.29</v>
      </c>
      <c r="AB63" s="101">
        <v>81225.443882392923</v>
      </c>
      <c r="AC63" s="163">
        <v>27626.154296875</v>
      </c>
      <c r="AD63" s="101"/>
      <c r="AE63" s="160"/>
      <c r="AF63" s="102"/>
      <c r="AG63" s="101"/>
      <c r="AH63" s="101"/>
    </row>
    <row r="64" spans="1:34" x14ac:dyDescent="0.25">
      <c r="A64" s="2">
        <v>108111203</v>
      </c>
      <c r="C64" s="158" t="s">
        <v>2883</v>
      </c>
      <c r="D64" s="28" t="s">
        <v>2203</v>
      </c>
      <c r="E64" s="101">
        <v>12632872</v>
      </c>
      <c r="F64" s="160">
        <v>308998.09375</v>
      </c>
      <c r="G64" s="102">
        <v>2.5073130130767822</v>
      </c>
      <c r="H64" s="101">
        <v>255268.609375</v>
      </c>
      <c r="I64" s="101">
        <v>53729.484375</v>
      </c>
      <c r="J64" s="161">
        <v>10730916</v>
      </c>
      <c r="K64" s="160">
        <v>64837</v>
      </c>
      <c r="L64" s="102">
        <v>0.6078803539276123</v>
      </c>
      <c r="M64" s="101">
        <v>185977</v>
      </c>
      <c r="N64" s="162">
        <v>-121140</v>
      </c>
      <c r="O64" s="161">
        <v>1264887</v>
      </c>
      <c r="P64" s="160">
        <v>23847</v>
      </c>
      <c r="Q64" s="102">
        <v>1.9215335845947266</v>
      </c>
      <c r="R64" s="101">
        <v>41829.95703125</v>
      </c>
      <c r="S64" s="162">
        <v>-17982.95703125</v>
      </c>
      <c r="T64" s="161">
        <v>637069.38</v>
      </c>
      <c r="U64" s="160">
        <v>220314.09375</v>
      </c>
      <c r="V64" s="101">
        <v>100.01451873779297</v>
      </c>
      <c r="W64" s="101">
        <v>0</v>
      </c>
      <c r="X64" s="101">
        <v>0</v>
      </c>
      <c r="Y64" s="101">
        <v>2016788.6999999993</v>
      </c>
      <c r="Z64" s="162">
        <v>17.732267379760742</v>
      </c>
      <c r="AA64" s="161">
        <v>-37649.71</v>
      </c>
      <c r="AB64" s="101">
        <v>59645.785226766238</v>
      </c>
      <c r="AC64" s="163">
        <v>21996.076171875</v>
      </c>
      <c r="AD64" s="101"/>
      <c r="AE64" s="160"/>
      <c r="AF64" s="102"/>
      <c r="AG64" s="101"/>
      <c r="AH64" s="101"/>
    </row>
    <row r="65" spans="1:34" x14ac:dyDescent="0.25">
      <c r="A65" s="2">
        <v>109122703</v>
      </c>
      <c r="C65" s="158" t="s">
        <v>2884</v>
      </c>
      <c r="D65" s="28" t="s">
        <v>2225</v>
      </c>
      <c r="E65" s="101">
        <v>8170499</v>
      </c>
      <c r="F65" s="160">
        <v>194688.5</v>
      </c>
      <c r="G65" s="102">
        <v>2.4409871101379395</v>
      </c>
      <c r="H65" s="101">
        <v>319715.46875</v>
      </c>
      <c r="I65" s="101">
        <v>-125026.96875</v>
      </c>
      <c r="J65" s="161">
        <v>6932856</v>
      </c>
      <c r="K65" s="160">
        <v>68472</v>
      </c>
      <c r="L65" s="102">
        <v>0.99749666452407837</v>
      </c>
      <c r="M65" s="101">
        <v>264819.6875</v>
      </c>
      <c r="N65" s="162">
        <v>-196347.6875</v>
      </c>
      <c r="O65" s="161">
        <v>801192</v>
      </c>
      <c r="P65" s="160">
        <v>-19470</v>
      </c>
      <c r="Q65" s="102">
        <v>-2.3724749088287354</v>
      </c>
      <c r="R65" s="101">
        <v>25743.287109375</v>
      </c>
      <c r="S65" s="162">
        <v>-45213.2890625</v>
      </c>
      <c r="T65" s="161">
        <v>436451.02</v>
      </c>
      <c r="U65" s="160">
        <v>145686.5</v>
      </c>
      <c r="V65" s="101">
        <v>100.02330017089844</v>
      </c>
      <c r="W65" s="101">
        <v>0</v>
      </c>
      <c r="X65" s="101">
        <v>0</v>
      </c>
      <c r="Y65" s="101">
        <v>1333753.4800000004</v>
      </c>
      <c r="Z65" s="162">
        <v>21.851791381835938</v>
      </c>
      <c r="AA65" s="161">
        <v>-60423.21</v>
      </c>
      <c r="AB65" s="101">
        <v>75226.377716245654</v>
      </c>
      <c r="AC65" s="163">
        <v>14803.16796875</v>
      </c>
      <c r="AD65" s="101"/>
      <c r="AE65" s="160"/>
      <c r="AF65" s="102"/>
      <c r="AG65" s="101"/>
      <c r="AH65" s="101"/>
    </row>
    <row r="66" spans="1:34" x14ac:dyDescent="0.25">
      <c r="A66" s="2">
        <v>115211003</v>
      </c>
      <c r="C66" s="158" t="s">
        <v>2885</v>
      </c>
      <c r="D66" s="28" t="s">
        <v>2324</v>
      </c>
      <c r="E66" s="101">
        <v>3084002</v>
      </c>
      <c r="F66" s="160">
        <v>117244</v>
      </c>
      <c r="G66" s="102">
        <v>3.9519233703613281</v>
      </c>
      <c r="H66" s="101">
        <v>142169.53125</v>
      </c>
      <c r="I66" s="101">
        <v>-24925.53125</v>
      </c>
      <c r="J66" s="161">
        <v>2266018</v>
      </c>
      <c r="K66" s="160">
        <v>25720</v>
      </c>
      <c r="L66" s="102">
        <v>1.1480615139007568</v>
      </c>
      <c r="M66" s="101">
        <v>122789.2265625</v>
      </c>
      <c r="N66" s="162">
        <v>-97069.2265625</v>
      </c>
      <c r="O66" s="161">
        <v>668146</v>
      </c>
      <c r="P66" s="160">
        <v>41524</v>
      </c>
      <c r="Q66" s="102">
        <v>6.6266427040100098</v>
      </c>
      <c r="R66" s="101">
        <v>19380.310546875</v>
      </c>
      <c r="S66" s="162">
        <v>22143.689453125</v>
      </c>
      <c r="T66" s="161">
        <v>149838</v>
      </c>
      <c r="U66" s="160">
        <v>50000</v>
      </c>
      <c r="V66" s="101">
        <v>0</v>
      </c>
      <c r="W66" s="101">
        <v>0</v>
      </c>
      <c r="X66" s="101">
        <v>100</v>
      </c>
      <c r="Y66" s="101">
        <v>0</v>
      </c>
      <c r="Z66" s="162"/>
      <c r="AA66" s="161">
        <v>-57735.31</v>
      </c>
      <c r="AB66" s="101">
        <v>101340.89642115231</v>
      </c>
      <c r="AC66" s="163">
        <v>43605.5859375</v>
      </c>
      <c r="AD66" s="101"/>
      <c r="AE66" s="160"/>
      <c r="AF66" s="102"/>
      <c r="AG66" s="101"/>
      <c r="AH66" s="101"/>
    </row>
    <row r="67" spans="1:34" x14ac:dyDescent="0.25">
      <c r="A67" s="2">
        <v>101631703</v>
      </c>
      <c r="C67" s="158" t="s">
        <v>2886</v>
      </c>
      <c r="D67" s="28" t="s">
        <v>2064</v>
      </c>
      <c r="E67" s="101">
        <v>20713092</v>
      </c>
      <c r="F67" s="160">
        <v>2389952.5</v>
      </c>
      <c r="G67" s="102">
        <v>13.043356895446777</v>
      </c>
      <c r="H67" s="101">
        <v>727396.5</v>
      </c>
      <c r="I67" s="101">
        <v>1662556</v>
      </c>
      <c r="J67" s="161">
        <v>15080131</v>
      </c>
      <c r="K67" s="160">
        <v>167220</v>
      </c>
      <c r="L67" s="102">
        <v>1.1213102340698242</v>
      </c>
      <c r="M67" s="101">
        <v>616802.1875</v>
      </c>
      <c r="N67" s="162">
        <v>-449582.1875</v>
      </c>
      <c r="O67" s="161">
        <v>2700708</v>
      </c>
      <c r="P67" s="160">
        <v>10420</v>
      </c>
      <c r="Q67" s="102">
        <v>0.38731911778450012</v>
      </c>
      <c r="R67" s="101">
        <v>74129.6328125</v>
      </c>
      <c r="S67" s="162">
        <v>-63709.6328125</v>
      </c>
      <c r="T67" s="161">
        <v>2932252.12</v>
      </c>
      <c r="U67" s="160">
        <v>2212312.5</v>
      </c>
      <c r="V67" s="101">
        <v>100.00192260742188</v>
      </c>
      <c r="W67" s="101">
        <v>0</v>
      </c>
      <c r="X67" s="101">
        <v>0</v>
      </c>
      <c r="Y67" s="101">
        <v>20249294.149999991</v>
      </c>
      <c r="Z67" s="162">
        <v>11.825775146484375</v>
      </c>
      <c r="AA67" s="161">
        <v>-266096.01</v>
      </c>
      <c r="AB67" s="101">
        <v>286542.18223920563</v>
      </c>
      <c r="AC67" s="163">
        <v>20446.171875</v>
      </c>
      <c r="AD67" s="101"/>
      <c r="AE67" s="160"/>
      <c r="AF67" s="102"/>
      <c r="AG67" s="101"/>
      <c r="AH67" s="101"/>
    </row>
    <row r="68" spans="1:34" x14ac:dyDescent="0.25">
      <c r="A68" s="2">
        <v>117081003</v>
      </c>
      <c r="C68" s="158" t="s">
        <v>2887</v>
      </c>
      <c r="D68" s="28" t="s">
        <v>2365</v>
      </c>
      <c r="E68" s="101">
        <v>10325846</v>
      </c>
      <c r="F68" s="160">
        <v>424645.125</v>
      </c>
      <c r="G68" s="102">
        <v>4.2888245582580566</v>
      </c>
      <c r="H68" s="101">
        <v>373648.625</v>
      </c>
      <c r="I68" s="101">
        <v>50996.5</v>
      </c>
      <c r="J68" s="161">
        <v>8549309</v>
      </c>
      <c r="K68" s="160">
        <v>65566</v>
      </c>
      <c r="L68" s="102">
        <v>0.7728428840637207</v>
      </c>
      <c r="M68" s="101">
        <v>279605.09375</v>
      </c>
      <c r="N68" s="162">
        <v>-214039.09375</v>
      </c>
      <c r="O68" s="161">
        <v>906013</v>
      </c>
      <c r="P68" s="160">
        <v>-773</v>
      </c>
      <c r="Q68" s="102">
        <v>-8.524613082408905E-2</v>
      </c>
      <c r="R68" s="101">
        <v>35309.23046875</v>
      </c>
      <c r="S68" s="162">
        <v>-36082.23046875</v>
      </c>
      <c r="T68" s="161">
        <v>847860.77</v>
      </c>
      <c r="U68" s="160">
        <v>361050.125</v>
      </c>
      <c r="V68" s="101">
        <v>100.01829528808594</v>
      </c>
      <c r="W68" s="101">
        <v>0</v>
      </c>
      <c r="X68" s="101">
        <v>0</v>
      </c>
      <c r="Y68" s="101">
        <v>3305232.459999999</v>
      </c>
      <c r="Z68" s="162">
        <v>19.503765106201172</v>
      </c>
      <c r="AA68" s="161">
        <v>-46193.14</v>
      </c>
      <c r="AB68" s="101">
        <v>21671.650059235049</v>
      </c>
      <c r="AC68" s="163">
        <v>-24521.490234375</v>
      </c>
      <c r="AD68" s="101">
        <v>22663</v>
      </c>
      <c r="AE68" s="160">
        <v>-1198</v>
      </c>
      <c r="AF68" s="102">
        <v>-5.0207452774047852</v>
      </c>
      <c r="AG68" s="101">
        <v>2015.3740234375</v>
      </c>
      <c r="AH68" s="101">
        <v>-3213.3740234375</v>
      </c>
    </row>
    <row r="69" spans="1:34" x14ac:dyDescent="0.25">
      <c r="A69" s="2">
        <v>119351303</v>
      </c>
      <c r="C69" s="158" t="s">
        <v>2888</v>
      </c>
      <c r="D69" s="28" t="s">
        <v>2395</v>
      </c>
      <c r="E69" s="101">
        <v>18613020</v>
      </c>
      <c r="F69" s="160">
        <v>1841639</v>
      </c>
      <c r="G69" s="102">
        <v>10.980842590332031</v>
      </c>
      <c r="H69" s="101">
        <v>1180452.125</v>
      </c>
      <c r="I69" s="101">
        <v>661186.875</v>
      </c>
      <c r="J69" s="161">
        <v>13093425</v>
      </c>
      <c r="K69" s="160">
        <v>186972</v>
      </c>
      <c r="L69" s="102">
        <v>1.4486706256866455</v>
      </c>
      <c r="M69" s="101">
        <v>740752.1875</v>
      </c>
      <c r="N69" s="162">
        <v>-553780.1875</v>
      </c>
      <c r="O69" s="161">
        <v>1981563</v>
      </c>
      <c r="P69" s="160">
        <v>45543</v>
      </c>
      <c r="Q69" s="102">
        <v>2.3524034023284912</v>
      </c>
      <c r="R69" s="101">
        <v>117707.28125</v>
      </c>
      <c r="S69" s="162">
        <v>-72164.28125</v>
      </c>
      <c r="T69" s="161">
        <v>3538031.47</v>
      </c>
      <c r="U69" s="160">
        <v>1609124</v>
      </c>
      <c r="V69" s="101">
        <v>100.02330017089844</v>
      </c>
      <c r="W69" s="101">
        <v>0</v>
      </c>
      <c r="X69" s="101">
        <v>0</v>
      </c>
      <c r="Y69" s="101">
        <v>14731458.43</v>
      </c>
      <c r="Z69" s="162">
        <v>21.851791381835938</v>
      </c>
      <c r="AA69" s="161">
        <v>-221071.72</v>
      </c>
      <c r="AB69" s="101">
        <v>326862.93057444494</v>
      </c>
      <c r="AC69" s="163">
        <v>105791.2109375</v>
      </c>
      <c r="AD69" s="101"/>
      <c r="AE69" s="160"/>
      <c r="AF69" s="102"/>
      <c r="AG69" s="101"/>
      <c r="AH69" s="101"/>
    </row>
    <row r="70" spans="1:34" x14ac:dyDescent="0.25">
      <c r="A70" s="2">
        <v>115211103</v>
      </c>
      <c r="C70" s="158" t="s">
        <v>2889</v>
      </c>
      <c r="D70" s="28" t="s">
        <v>2325</v>
      </c>
      <c r="E70" s="101">
        <v>28483152</v>
      </c>
      <c r="F70" s="160">
        <v>2569583</v>
      </c>
      <c r="G70" s="102">
        <v>9.9159746170043945</v>
      </c>
      <c r="H70" s="101">
        <v>1701879.75</v>
      </c>
      <c r="I70" s="101">
        <v>867703.25</v>
      </c>
      <c r="J70" s="161">
        <v>18972553</v>
      </c>
      <c r="K70" s="160">
        <v>362138</v>
      </c>
      <c r="L70" s="102">
        <v>1.9458887577056885</v>
      </c>
      <c r="M70" s="101">
        <v>1050346</v>
      </c>
      <c r="N70" s="162">
        <v>-688208</v>
      </c>
      <c r="O70" s="161">
        <v>4385220</v>
      </c>
      <c r="P70" s="160">
        <v>363028</v>
      </c>
      <c r="Q70" s="102">
        <v>9.0256261825561523</v>
      </c>
      <c r="R70" s="101">
        <v>183317.328125</v>
      </c>
      <c r="S70" s="162">
        <v>179710.671875</v>
      </c>
      <c r="T70" s="161">
        <v>4124904.07</v>
      </c>
      <c r="U70" s="160">
        <v>1767100</v>
      </c>
      <c r="V70" s="101">
        <v>100.02330017089844</v>
      </c>
      <c r="W70" s="101">
        <v>0</v>
      </c>
      <c r="X70" s="101">
        <v>0</v>
      </c>
      <c r="Y70" s="101">
        <v>16177722.5</v>
      </c>
      <c r="Z70" s="162">
        <v>21.851789474487305</v>
      </c>
      <c r="AA70" s="161">
        <v>-351492.39</v>
      </c>
      <c r="AB70" s="101">
        <v>305578.08368164417</v>
      </c>
      <c r="AC70" s="163">
        <v>-45914.3046875</v>
      </c>
      <c r="AD70" s="101">
        <v>1000477</v>
      </c>
      <c r="AE70" s="160">
        <v>77317</v>
      </c>
      <c r="AF70" s="102">
        <v>8.3752546310424805</v>
      </c>
      <c r="AG70" s="101">
        <v>114611.96875</v>
      </c>
      <c r="AH70" s="101">
        <v>-37294.96875</v>
      </c>
    </row>
    <row r="71" spans="1:34" x14ac:dyDescent="0.25">
      <c r="A71" s="2">
        <v>103021603</v>
      </c>
      <c r="C71" s="158" t="s">
        <v>2890</v>
      </c>
      <c r="D71" s="28" t="s">
        <v>2079</v>
      </c>
      <c r="E71" s="101">
        <v>7128194</v>
      </c>
      <c r="F71" s="160">
        <v>205383.03125</v>
      </c>
      <c r="G71" s="102">
        <v>2.9667577743530273</v>
      </c>
      <c r="H71" s="101">
        <v>271936.5625</v>
      </c>
      <c r="I71" s="101">
        <v>-66553.53125</v>
      </c>
      <c r="J71" s="161">
        <v>5416190</v>
      </c>
      <c r="K71" s="160">
        <v>65044</v>
      </c>
      <c r="L71" s="102">
        <v>1.2155152559280396</v>
      </c>
      <c r="M71" s="101">
        <v>189721.703125</v>
      </c>
      <c r="N71" s="162">
        <v>-124677.703125</v>
      </c>
      <c r="O71" s="161">
        <v>1294500</v>
      </c>
      <c r="P71" s="160">
        <v>22869</v>
      </c>
      <c r="Q71" s="102">
        <v>1.7983989715576172</v>
      </c>
      <c r="R71" s="101">
        <v>60014.05859375</v>
      </c>
      <c r="S71" s="162">
        <v>-37145.05859375</v>
      </c>
      <c r="T71" s="161">
        <v>417504</v>
      </c>
      <c r="U71" s="160">
        <v>117470.0234375</v>
      </c>
      <c r="V71" s="101">
        <v>0</v>
      </c>
      <c r="W71" s="101">
        <v>100</v>
      </c>
      <c r="X71" s="101">
        <v>0</v>
      </c>
      <c r="Y71" s="101">
        <v>0</v>
      </c>
      <c r="Z71" s="162"/>
      <c r="AA71" s="161">
        <v>-70907.460000000006</v>
      </c>
      <c r="AB71" s="101">
        <v>94244.848989105376</v>
      </c>
      <c r="AC71" s="163">
        <v>23337.388671875</v>
      </c>
      <c r="AD71" s="101"/>
      <c r="AE71" s="160"/>
      <c r="AF71" s="102"/>
      <c r="AG71" s="101"/>
      <c r="AH71" s="101"/>
    </row>
    <row r="72" spans="1:34" x14ac:dyDescent="0.25">
      <c r="A72" s="2">
        <v>101301303</v>
      </c>
      <c r="C72" s="158" t="s">
        <v>2891</v>
      </c>
      <c r="D72" s="28" t="s">
        <v>2054</v>
      </c>
      <c r="E72" s="101">
        <v>9958004</v>
      </c>
      <c r="F72" s="160">
        <v>278666.375</v>
      </c>
      <c r="G72" s="102">
        <v>2.8789818286895752</v>
      </c>
      <c r="H72" s="101">
        <v>266905.40625</v>
      </c>
      <c r="I72" s="101">
        <v>11760.96875</v>
      </c>
      <c r="J72" s="161">
        <v>8152103</v>
      </c>
      <c r="K72" s="160">
        <v>61505</v>
      </c>
      <c r="L72" s="102">
        <v>0.76020336151123047</v>
      </c>
      <c r="M72" s="101">
        <v>174437.296875</v>
      </c>
      <c r="N72" s="162">
        <v>-112932.296875</v>
      </c>
      <c r="O72" s="161">
        <v>1189507</v>
      </c>
      <c r="P72" s="160">
        <v>26076</v>
      </c>
      <c r="Q72" s="102">
        <v>2.2413017749786377</v>
      </c>
      <c r="R72" s="101">
        <v>54231.0859375</v>
      </c>
      <c r="S72" s="162">
        <v>-28155.0859375</v>
      </c>
      <c r="T72" s="161">
        <v>616394.41</v>
      </c>
      <c r="U72" s="160">
        <v>191085.359375</v>
      </c>
      <c r="V72" s="101">
        <v>100.02330017089844</v>
      </c>
      <c r="W72" s="101">
        <v>0</v>
      </c>
      <c r="X72" s="101">
        <v>0</v>
      </c>
      <c r="Y72" s="101">
        <v>1749377.9400000013</v>
      </c>
      <c r="Z72" s="162">
        <v>21.851791381835938</v>
      </c>
      <c r="AA72" s="161">
        <v>-62847.08</v>
      </c>
      <c r="AB72" s="101">
        <v>85664.926843574969</v>
      </c>
      <c r="AC72" s="163">
        <v>22817.84765625</v>
      </c>
      <c r="AD72" s="101"/>
      <c r="AE72" s="160"/>
      <c r="AF72" s="102"/>
      <c r="AG72" s="101"/>
      <c r="AH72" s="101"/>
    </row>
    <row r="73" spans="1:34" x14ac:dyDescent="0.25">
      <c r="A73" s="2">
        <v>121391303</v>
      </c>
      <c r="C73" s="158" t="s">
        <v>2892</v>
      </c>
      <c r="D73" s="28" t="s">
        <v>2433</v>
      </c>
      <c r="E73" s="101">
        <v>8291132</v>
      </c>
      <c r="F73" s="160">
        <v>208602.5625</v>
      </c>
      <c r="G73" s="102">
        <v>2.580906867980957</v>
      </c>
      <c r="H73" s="101">
        <v>469067</v>
      </c>
      <c r="I73" s="101">
        <v>-260464.4375</v>
      </c>
      <c r="J73" s="161">
        <v>6588660</v>
      </c>
      <c r="K73" s="160">
        <v>143575</v>
      </c>
      <c r="L73" s="102">
        <v>2.2276666164398193</v>
      </c>
      <c r="M73" s="101">
        <v>386232.6875</v>
      </c>
      <c r="N73" s="162">
        <v>-242657.6875</v>
      </c>
      <c r="O73" s="161">
        <v>1376797</v>
      </c>
      <c r="P73" s="160">
        <v>5636</v>
      </c>
      <c r="Q73" s="102">
        <v>0.41103851795196533</v>
      </c>
      <c r="R73" s="101">
        <v>70949.8125</v>
      </c>
      <c r="S73" s="162">
        <v>-65313.8125</v>
      </c>
      <c r="T73" s="161">
        <v>325675.11</v>
      </c>
      <c r="U73" s="160">
        <v>59391.55859375</v>
      </c>
      <c r="V73" s="101">
        <v>100.02330780029297</v>
      </c>
      <c r="W73" s="101">
        <v>0</v>
      </c>
      <c r="X73" s="101">
        <v>0</v>
      </c>
      <c r="Y73" s="101">
        <v>543727.1400000006</v>
      </c>
      <c r="Z73" s="162">
        <v>21.851789474487305</v>
      </c>
      <c r="AA73" s="161">
        <v>-82814.429999999993</v>
      </c>
      <c r="AB73" s="101">
        <v>255949.4380961454</v>
      </c>
      <c r="AC73" s="163">
        <v>173135.015625</v>
      </c>
      <c r="AD73" s="101"/>
      <c r="AE73" s="160"/>
      <c r="AF73" s="102"/>
      <c r="AG73" s="101"/>
      <c r="AH73" s="101"/>
    </row>
    <row r="74" spans="1:34" x14ac:dyDescent="0.25">
      <c r="A74" s="2">
        <v>122092002</v>
      </c>
      <c r="C74" s="158" t="s">
        <v>2893</v>
      </c>
      <c r="D74" s="28" t="s">
        <v>2444</v>
      </c>
      <c r="E74" s="101">
        <v>19908476</v>
      </c>
      <c r="F74" s="160">
        <v>298057</v>
      </c>
      <c r="G74" s="102">
        <v>1.5198910236358643</v>
      </c>
      <c r="H74" s="101">
        <v>667755.625</v>
      </c>
      <c r="I74" s="101">
        <v>-369698.625</v>
      </c>
      <c r="J74" s="161">
        <v>15665589</v>
      </c>
      <c r="K74" s="160">
        <v>128181</v>
      </c>
      <c r="L74" s="102">
        <v>0.82498311996459961</v>
      </c>
      <c r="M74" s="101">
        <v>578070.1875</v>
      </c>
      <c r="N74" s="162">
        <v>-449889.1875</v>
      </c>
      <c r="O74" s="161">
        <v>3812521</v>
      </c>
      <c r="P74" s="160">
        <v>119876</v>
      </c>
      <c r="Q74" s="102">
        <v>3.246345043182373</v>
      </c>
      <c r="R74" s="101">
        <v>89685.4296875</v>
      </c>
      <c r="S74" s="162">
        <v>30190.5703125</v>
      </c>
      <c r="T74" s="161">
        <v>430367</v>
      </c>
      <c r="U74" s="160">
        <v>50000</v>
      </c>
      <c r="V74" s="101">
        <v>0</v>
      </c>
      <c r="W74" s="101">
        <v>0</v>
      </c>
      <c r="X74" s="101">
        <v>100</v>
      </c>
      <c r="Y74" s="101">
        <v>0</v>
      </c>
      <c r="Z74" s="162"/>
      <c r="AA74" s="161">
        <v>-156333.70000000001</v>
      </c>
      <c r="AB74" s="101">
        <v>201511.9816387475</v>
      </c>
      <c r="AC74" s="163">
        <v>45178.28125</v>
      </c>
      <c r="AD74" s="101"/>
      <c r="AE74" s="160"/>
      <c r="AF74" s="102"/>
      <c r="AG74" s="101"/>
      <c r="AH74" s="101"/>
    </row>
    <row r="75" spans="1:34" x14ac:dyDescent="0.25">
      <c r="A75" s="2">
        <v>122092102</v>
      </c>
      <c r="C75" s="158" t="s">
        <v>2894</v>
      </c>
      <c r="D75" s="28" t="s">
        <v>2445</v>
      </c>
      <c r="E75" s="101">
        <v>33075498</v>
      </c>
      <c r="F75" s="160">
        <v>368752</v>
      </c>
      <c r="G75" s="102">
        <v>1.1274493932723999</v>
      </c>
      <c r="H75" s="101">
        <v>1157849.25</v>
      </c>
      <c r="I75" s="101">
        <v>-789097.25</v>
      </c>
      <c r="J75" s="161">
        <v>24005322</v>
      </c>
      <c r="K75" s="160">
        <v>261092</v>
      </c>
      <c r="L75" s="102">
        <v>1.0996018648147583</v>
      </c>
      <c r="M75" s="101">
        <v>1021438</v>
      </c>
      <c r="N75" s="162">
        <v>-760346</v>
      </c>
      <c r="O75" s="161">
        <v>7996133</v>
      </c>
      <c r="P75" s="160">
        <v>57660</v>
      </c>
      <c r="Q75" s="102">
        <v>0.72633612155914307</v>
      </c>
      <c r="R75" s="101">
        <v>136411.234375</v>
      </c>
      <c r="S75" s="162">
        <v>-78751.234375</v>
      </c>
      <c r="T75" s="161">
        <v>1074042</v>
      </c>
      <c r="U75" s="160">
        <v>50000</v>
      </c>
      <c r="V75" s="101">
        <v>0</v>
      </c>
      <c r="W75" s="101">
        <v>0</v>
      </c>
      <c r="X75" s="101">
        <v>100</v>
      </c>
      <c r="Y75" s="101">
        <v>0</v>
      </c>
      <c r="Z75" s="162"/>
      <c r="AA75" s="161">
        <v>-347455.35</v>
      </c>
      <c r="AB75" s="101">
        <v>439093.32784714666</v>
      </c>
      <c r="AC75" s="163">
        <v>91637.9765625</v>
      </c>
      <c r="AD75" s="101"/>
      <c r="AE75" s="160"/>
      <c r="AF75" s="102"/>
      <c r="AG75" s="101"/>
      <c r="AH75" s="101"/>
    </row>
    <row r="76" spans="1:34" x14ac:dyDescent="0.25">
      <c r="A76" s="2">
        <v>108111303</v>
      </c>
      <c r="C76" s="158" t="s">
        <v>2895</v>
      </c>
      <c r="D76" s="28" t="s">
        <v>2204</v>
      </c>
      <c r="E76" s="101">
        <v>10406777</v>
      </c>
      <c r="F76" s="160">
        <v>372747.59375</v>
      </c>
      <c r="G76" s="102">
        <v>3.7148346900939941</v>
      </c>
      <c r="H76" s="101">
        <v>241408.796875</v>
      </c>
      <c r="I76" s="101">
        <v>131338.796875</v>
      </c>
      <c r="J76" s="161">
        <v>8344030</v>
      </c>
      <c r="K76" s="160">
        <v>54732</v>
      </c>
      <c r="L76" s="102">
        <v>0.66027307510375977</v>
      </c>
      <c r="M76" s="101">
        <v>168907</v>
      </c>
      <c r="N76" s="162">
        <v>-114175</v>
      </c>
      <c r="O76" s="161">
        <v>1292769</v>
      </c>
      <c r="P76" s="160">
        <v>9644</v>
      </c>
      <c r="Q76" s="102">
        <v>0.75160253047943115</v>
      </c>
      <c r="R76" s="101">
        <v>32501.798828125</v>
      </c>
      <c r="S76" s="162">
        <v>-22857.798828125</v>
      </c>
      <c r="T76" s="161">
        <v>769977.58</v>
      </c>
      <c r="U76" s="160">
        <v>308371.59375</v>
      </c>
      <c r="V76" s="101">
        <v>99.999992370605469</v>
      </c>
      <c r="W76" s="101">
        <v>0</v>
      </c>
      <c r="X76" s="101">
        <v>0</v>
      </c>
      <c r="Y76" s="101">
        <v>2822470.4699999988</v>
      </c>
      <c r="Z76" s="162">
        <v>10.925591468811035</v>
      </c>
      <c r="AA76" s="161">
        <v>-66498.28</v>
      </c>
      <c r="AB76" s="101">
        <v>79102.539309338841</v>
      </c>
      <c r="AC76" s="163">
        <v>12604.259765625</v>
      </c>
      <c r="AD76" s="101"/>
      <c r="AE76" s="160"/>
      <c r="AF76" s="102"/>
      <c r="AG76" s="101"/>
      <c r="AH76" s="101"/>
    </row>
    <row r="77" spans="1:34" x14ac:dyDescent="0.25">
      <c r="A77" s="2">
        <v>116191503</v>
      </c>
      <c r="C77" s="158" t="s">
        <v>2896</v>
      </c>
      <c r="D77" s="28" t="s">
        <v>2350</v>
      </c>
      <c r="E77" s="101">
        <v>10821423</v>
      </c>
      <c r="F77" s="160">
        <v>586563.0625</v>
      </c>
      <c r="G77" s="102">
        <v>5.7310314178466797</v>
      </c>
      <c r="H77" s="101">
        <v>403312.53125</v>
      </c>
      <c r="I77" s="101">
        <v>183250.53125</v>
      </c>
      <c r="J77" s="161">
        <v>8036520</v>
      </c>
      <c r="K77" s="160">
        <v>75768</v>
      </c>
      <c r="L77" s="102">
        <v>0.95176941156387329</v>
      </c>
      <c r="M77" s="101">
        <v>255663.59375</v>
      </c>
      <c r="N77" s="162">
        <v>-179895.59375</v>
      </c>
      <c r="O77" s="161">
        <v>1459882</v>
      </c>
      <c r="P77" s="160">
        <v>33829</v>
      </c>
      <c r="Q77" s="102">
        <v>2.3722119331359863</v>
      </c>
      <c r="R77" s="101">
        <v>40939.78125</v>
      </c>
      <c r="S77" s="162">
        <v>-7110.78125</v>
      </c>
      <c r="T77" s="161">
        <v>1167406.76</v>
      </c>
      <c r="U77" s="160">
        <v>503150.0625</v>
      </c>
      <c r="V77" s="101">
        <v>100.01890563964844</v>
      </c>
      <c r="W77" s="101">
        <v>0</v>
      </c>
      <c r="X77" s="101">
        <v>0</v>
      </c>
      <c r="Y77" s="101">
        <v>4606114.0600000024</v>
      </c>
      <c r="Z77" s="162">
        <v>19.791797637939453</v>
      </c>
      <c r="AA77" s="161">
        <v>-64594.400000000001</v>
      </c>
      <c r="AB77" s="101">
        <v>32099.13700475471</v>
      </c>
      <c r="AC77" s="163">
        <v>-32495.263671875</v>
      </c>
      <c r="AD77" s="101">
        <v>157614</v>
      </c>
      <c r="AE77" s="160">
        <v>-26184</v>
      </c>
      <c r="AF77" s="102">
        <v>-14.246074676513672</v>
      </c>
      <c r="AG77" s="101">
        <v>25012.611328125</v>
      </c>
      <c r="AH77" s="101">
        <v>-51196.609375</v>
      </c>
    </row>
    <row r="78" spans="1:34" x14ac:dyDescent="0.25">
      <c r="A78" s="2">
        <v>115221402</v>
      </c>
      <c r="C78" s="158" t="s">
        <v>2897</v>
      </c>
      <c r="D78" s="28" t="s">
        <v>2332</v>
      </c>
      <c r="E78" s="101">
        <v>50424768</v>
      </c>
      <c r="F78" s="160">
        <v>7032672.5</v>
      </c>
      <c r="G78" s="102">
        <v>16.207265853881836</v>
      </c>
      <c r="H78" s="101">
        <v>3468403.25</v>
      </c>
      <c r="I78" s="101">
        <v>3564269.25</v>
      </c>
      <c r="J78" s="161">
        <v>29970782</v>
      </c>
      <c r="K78" s="160">
        <v>576343</v>
      </c>
      <c r="L78" s="102">
        <v>1.9607212543487549</v>
      </c>
      <c r="M78" s="101">
        <v>2058708.75</v>
      </c>
      <c r="N78" s="162">
        <v>-1482365.75</v>
      </c>
      <c r="O78" s="161">
        <v>8226362</v>
      </c>
      <c r="P78" s="160">
        <v>307527</v>
      </c>
      <c r="Q78" s="102">
        <v>3.8834877014160156</v>
      </c>
      <c r="R78" s="101">
        <v>398672.3125</v>
      </c>
      <c r="S78" s="162">
        <v>-91145.3125</v>
      </c>
      <c r="T78" s="161">
        <v>12227624.67</v>
      </c>
      <c r="U78" s="160">
        <v>6148802.5</v>
      </c>
      <c r="V78" s="101">
        <v>100.01914215087891</v>
      </c>
      <c r="W78" s="101">
        <v>0</v>
      </c>
      <c r="X78" s="101">
        <v>0</v>
      </c>
      <c r="Y78" s="101">
        <v>56289674.340000004</v>
      </c>
      <c r="Z78" s="162">
        <v>19.904029846191406</v>
      </c>
      <c r="AA78" s="161">
        <v>-933918.28</v>
      </c>
      <c r="AB78" s="101">
        <v>1785382.530750535</v>
      </c>
      <c r="AC78" s="163">
        <v>851464.25</v>
      </c>
      <c r="AD78" s="101"/>
      <c r="AE78" s="160"/>
      <c r="AF78" s="102"/>
      <c r="AG78" s="101"/>
      <c r="AH78" s="101"/>
    </row>
    <row r="79" spans="1:34" x14ac:dyDescent="0.25">
      <c r="A79" s="2">
        <v>111291304</v>
      </c>
      <c r="C79" s="158" t="s">
        <v>2898</v>
      </c>
      <c r="D79" s="28" t="s">
        <v>2251</v>
      </c>
      <c r="E79" s="101">
        <v>7953209.5</v>
      </c>
      <c r="F79" s="160">
        <v>321958.75</v>
      </c>
      <c r="G79" s="102">
        <v>4.2189512252807617</v>
      </c>
      <c r="H79" s="101">
        <v>226613.375</v>
      </c>
      <c r="I79" s="101">
        <v>95345.375</v>
      </c>
      <c r="J79" s="161">
        <v>6612413</v>
      </c>
      <c r="K79" s="160">
        <v>55606</v>
      </c>
      <c r="L79" s="102">
        <v>0.84806519746780396</v>
      </c>
      <c r="M79" s="101">
        <v>167720.203125</v>
      </c>
      <c r="N79" s="162">
        <v>-112114.203125</v>
      </c>
      <c r="O79" s="161">
        <v>745845</v>
      </c>
      <c r="P79" s="160">
        <v>11746</v>
      </c>
      <c r="Q79" s="102">
        <v>1.6000566482543945</v>
      </c>
      <c r="R79" s="101">
        <v>22912.21484375</v>
      </c>
      <c r="S79" s="162">
        <v>-11166.21484375</v>
      </c>
      <c r="T79" s="161">
        <v>594951.53</v>
      </c>
      <c r="U79" s="160">
        <v>254606.765625</v>
      </c>
      <c r="V79" s="101">
        <v>100.01645660400391</v>
      </c>
      <c r="W79" s="101">
        <v>0</v>
      </c>
      <c r="X79" s="101">
        <v>0</v>
      </c>
      <c r="Y79" s="101">
        <v>2330754.0999999978</v>
      </c>
      <c r="Z79" s="162">
        <v>18.64253044128418</v>
      </c>
      <c r="AA79" s="161">
        <v>-98432.61</v>
      </c>
      <c r="AB79" s="101">
        <v>68016.360487434518</v>
      </c>
      <c r="AC79" s="163">
        <v>-30416.25</v>
      </c>
      <c r="AD79" s="101"/>
      <c r="AE79" s="160"/>
      <c r="AF79" s="102"/>
      <c r="AG79" s="101"/>
      <c r="AH79" s="101"/>
    </row>
    <row r="80" spans="1:34" x14ac:dyDescent="0.25">
      <c r="A80" s="2">
        <v>101301403</v>
      </c>
      <c r="C80" s="158" t="s">
        <v>2899</v>
      </c>
      <c r="D80" s="28" t="s">
        <v>2055</v>
      </c>
      <c r="E80" s="101">
        <v>13760448</v>
      </c>
      <c r="F80" s="160">
        <v>375968.5625</v>
      </c>
      <c r="G80" s="102">
        <v>2.8089890480041504</v>
      </c>
      <c r="H80" s="101">
        <v>509702.28125</v>
      </c>
      <c r="I80" s="101">
        <v>-133733.71875</v>
      </c>
      <c r="J80" s="161">
        <v>10398653</v>
      </c>
      <c r="K80" s="160">
        <v>72619</v>
      </c>
      <c r="L80" s="102">
        <v>0.70326125621795654</v>
      </c>
      <c r="M80" s="101">
        <v>355481.40625</v>
      </c>
      <c r="N80" s="162">
        <v>-282862.40625</v>
      </c>
      <c r="O80" s="161">
        <v>2217318</v>
      </c>
      <c r="P80" s="160">
        <v>-73068</v>
      </c>
      <c r="Q80" s="102">
        <v>-3.1902046203613281</v>
      </c>
      <c r="R80" s="101">
        <v>81394.640625</v>
      </c>
      <c r="S80" s="162">
        <v>-154462.640625</v>
      </c>
      <c r="T80" s="161">
        <v>1060890.74</v>
      </c>
      <c r="U80" s="160">
        <v>353899.5625</v>
      </c>
      <c r="V80" s="101">
        <v>100.02330017089844</v>
      </c>
      <c r="W80" s="101">
        <v>0</v>
      </c>
      <c r="X80" s="101">
        <v>0</v>
      </c>
      <c r="Y80" s="101">
        <v>3239934.629999999</v>
      </c>
      <c r="Z80" s="162">
        <v>21.851791381835938</v>
      </c>
      <c r="AA80" s="161">
        <v>-117878.27</v>
      </c>
      <c r="AB80" s="101">
        <v>103589.92017881793</v>
      </c>
      <c r="AC80" s="163">
        <v>-14288.349609375</v>
      </c>
      <c r="AD80" s="101">
        <v>83586</v>
      </c>
      <c r="AE80" s="160">
        <v>22518</v>
      </c>
      <c r="AF80" s="102">
        <v>36.873645782470703</v>
      </c>
      <c r="AG80" s="101">
        <v>2009.4000244140625</v>
      </c>
      <c r="AH80" s="101">
        <v>20508.599609375</v>
      </c>
    </row>
    <row r="81" spans="1:34" x14ac:dyDescent="0.25">
      <c r="A81" s="2">
        <v>127042003</v>
      </c>
      <c r="C81" s="158" t="s">
        <v>2900</v>
      </c>
      <c r="D81" s="28" t="s">
        <v>2509</v>
      </c>
      <c r="E81" s="101">
        <v>13098496</v>
      </c>
      <c r="F81" s="160">
        <v>540281.375</v>
      </c>
      <c r="G81" s="102">
        <v>4.3022146224975586</v>
      </c>
      <c r="H81" s="101">
        <v>346603.0625</v>
      </c>
      <c r="I81" s="101">
        <v>193678.3125</v>
      </c>
      <c r="J81" s="161">
        <v>10045101</v>
      </c>
      <c r="K81" s="160">
        <v>86135</v>
      </c>
      <c r="L81" s="102">
        <v>0.86489903926849365</v>
      </c>
      <c r="M81" s="101">
        <v>225464.796875</v>
      </c>
      <c r="N81" s="162">
        <v>-139329.796875</v>
      </c>
      <c r="O81" s="161">
        <v>1948997</v>
      </c>
      <c r="P81" s="160">
        <v>37547</v>
      </c>
      <c r="Q81" s="102">
        <v>1.964320182800293</v>
      </c>
      <c r="R81" s="101">
        <v>53742.39453125</v>
      </c>
      <c r="S81" s="162">
        <v>-16195.39453125</v>
      </c>
      <c r="T81" s="161">
        <v>1104397.52</v>
      </c>
      <c r="U81" s="160">
        <v>416599.40625</v>
      </c>
      <c r="V81" s="101">
        <v>100.02033233642578</v>
      </c>
      <c r="W81" s="101">
        <v>0</v>
      </c>
      <c r="X81" s="101">
        <v>0</v>
      </c>
      <c r="Y81" s="101">
        <v>3813835.8599999994</v>
      </c>
      <c r="Z81" s="162">
        <v>20.460859298706055</v>
      </c>
      <c r="AA81" s="161">
        <v>-93911.63</v>
      </c>
      <c r="AB81" s="101">
        <v>103887.67924292828</v>
      </c>
      <c r="AC81" s="163">
        <v>9976.048828125</v>
      </c>
      <c r="AD81" s="101"/>
      <c r="AE81" s="160"/>
      <c r="AF81" s="102"/>
      <c r="AG81" s="101"/>
      <c r="AH81" s="101"/>
    </row>
    <row r="82" spans="1:34" x14ac:dyDescent="0.25">
      <c r="A82" s="2">
        <v>112671303</v>
      </c>
      <c r="C82" s="158" t="s">
        <v>2901</v>
      </c>
      <c r="D82" s="28" t="s">
        <v>2271</v>
      </c>
      <c r="E82" s="101">
        <v>19290152</v>
      </c>
      <c r="F82" s="160">
        <v>1576903.875</v>
      </c>
      <c r="G82" s="102">
        <v>8.9023981094360352</v>
      </c>
      <c r="H82" s="101">
        <v>1209548</v>
      </c>
      <c r="I82" s="101">
        <v>367355.875</v>
      </c>
      <c r="J82" s="161">
        <v>13427477</v>
      </c>
      <c r="K82" s="160">
        <v>297737</v>
      </c>
      <c r="L82" s="102">
        <v>2.2676534652709961</v>
      </c>
      <c r="M82" s="101">
        <v>861263.8125</v>
      </c>
      <c r="N82" s="162">
        <v>-563526.8125</v>
      </c>
      <c r="O82" s="161">
        <v>3130116</v>
      </c>
      <c r="P82" s="160">
        <v>203898</v>
      </c>
      <c r="Q82" s="102">
        <v>6.9679698944091797</v>
      </c>
      <c r="R82" s="101">
        <v>133118.3125</v>
      </c>
      <c r="S82" s="162">
        <v>70779.6875</v>
      </c>
      <c r="T82" s="161">
        <v>2732558.86</v>
      </c>
      <c r="U82" s="160">
        <v>1075268.875</v>
      </c>
      <c r="V82" s="101">
        <v>100.02330780029297</v>
      </c>
      <c r="W82" s="101">
        <v>0</v>
      </c>
      <c r="X82" s="101">
        <v>0</v>
      </c>
      <c r="Y82" s="101">
        <v>9844039.2900000066</v>
      </c>
      <c r="Z82" s="162">
        <v>21.851791381835938</v>
      </c>
      <c r="AA82" s="161">
        <v>-209970.2</v>
      </c>
      <c r="AB82" s="101">
        <v>247090.59477685322</v>
      </c>
      <c r="AC82" s="163">
        <v>37120.39453125</v>
      </c>
      <c r="AD82" s="101"/>
      <c r="AE82" s="160"/>
      <c r="AF82" s="102"/>
      <c r="AG82" s="101"/>
      <c r="AH82" s="101"/>
    </row>
    <row r="83" spans="1:34" x14ac:dyDescent="0.25">
      <c r="A83" s="2">
        <v>112281302</v>
      </c>
      <c r="C83" s="158" t="s">
        <v>2902</v>
      </c>
      <c r="D83" s="28" t="s">
        <v>2266</v>
      </c>
      <c r="E83" s="101">
        <v>49168780</v>
      </c>
      <c r="F83" s="160">
        <v>5901074.5</v>
      </c>
      <c r="G83" s="102">
        <v>13.638519287109375</v>
      </c>
      <c r="H83" s="101">
        <v>3119943.25</v>
      </c>
      <c r="I83" s="101">
        <v>2781131.25</v>
      </c>
      <c r="J83" s="161">
        <v>31677073</v>
      </c>
      <c r="K83" s="160">
        <v>596486</v>
      </c>
      <c r="L83" s="102">
        <v>1.9191592931747437</v>
      </c>
      <c r="M83" s="101">
        <v>1817607.25</v>
      </c>
      <c r="N83" s="162">
        <v>-1221121.25</v>
      </c>
      <c r="O83" s="161">
        <v>6234623</v>
      </c>
      <c r="P83" s="160">
        <v>241406</v>
      </c>
      <c r="Q83" s="102">
        <v>4.027987003326416</v>
      </c>
      <c r="R83" s="101">
        <v>289171.1875</v>
      </c>
      <c r="S83" s="162">
        <v>-47765.1875</v>
      </c>
      <c r="T83" s="161">
        <v>11257085.68</v>
      </c>
      <c r="U83" s="160">
        <v>5063182.5</v>
      </c>
      <c r="V83" s="101">
        <v>100.02330017089844</v>
      </c>
      <c r="W83" s="101">
        <v>0</v>
      </c>
      <c r="X83" s="101">
        <v>0</v>
      </c>
      <c r="Y83" s="101">
        <v>46353211.080000013</v>
      </c>
      <c r="Z83" s="162">
        <v>21.851791381835938</v>
      </c>
      <c r="AA83" s="161">
        <v>-591648.91</v>
      </c>
      <c r="AB83" s="101">
        <v>1202692.9405981316</v>
      </c>
      <c r="AC83" s="163">
        <v>611044</v>
      </c>
      <c r="AD83" s="101"/>
      <c r="AE83" s="160"/>
      <c r="AF83" s="102"/>
      <c r="AG83" s="101"/>
      <c r="AH83" s="101"/>
    </row>
    <row r="84" spans="1:34" x14ac:dyDescent="0.25">
      <c r="A84" s="2">
        <v>101631803</v>
      </c>
      <c r="C84" s="158" t="s">
        <v>2903</v>
      </c>
      <c r="D84" s="28" t="s">
        <v>2065</v>
      </c>
      <c r="E84" s="101">
        <v>14909632</v>
      </c>
      <c r="F84" s="160">
        <v>1040774.4375</v>
      </c>
      <c r="G84" s="102">
        <v>7.504399299621582</v>
      </c>
      <c r="H84" s="101">
        <v>819356.375</v>
      </c>
      <c r="I84" s="101">
        <v>221418.0625</v>
      </c>
      <c r="J84" s="161">
        <v>11243970</v>
      </c>
      <c r="K84" s="160">
        <v>175776</v>
      </c>
      <c r="L84" s="102">
        <v>1.588118314743042</v>
      </c>
      <c r="M84" s="101">
        <v>572554.6875</v>
      </c>
      <c r="N84" s="162">
        <v>-396778.6875</v>
      </c>
      <c r="O84" s="161">
        <v>1624360</v>
      </c>
      <c r="P84" s="160">
        <v>5240</v>
      </c>
      <c r="Q84" s="102">
        <v>0.32363259792327881</v>
      </c>
      <c r="R84" s="101">
        <v>74760.2734375</v>
      </c>
      <c r="S84" s="162">
        <v>-69520.2734375</v>
      </c>
      <c r="T84" s="161">
        <v>2041301.51</v>
      </c>
      <c r="U84" s="160">
        <v>859758.4375</v>
      </c>
      <c r="V84" s="101">
        <v>100.02330780029297</v>
      </c>
      <c r="W84" s="101">
        <v>0</v>
      </c>
      <c r="X84" s="101">
        <v>0</v>
      </c>
      <c r="Y84" s="101">
        <v>7871050.6099999994</v>
      </c>
      <c r="Z84" s="162">
        <v>21.851791381835938</v>
      </c>
      <c r="AA84" s="161">
        <v>-83239.259999999995</v>
      </c>
      <c r="AB84" s="101">
        <v>201089.49993570987</v>
      </c>
      <c r="AC84" s="163">
        <v>117850.2421875</v>
      </c>
      <c r="AD84" s="101"/>
      <c r="AE84" s="160"/>
      <c r="AF84" s="102"/>
      <c r="AG84" s="101"/>
      <c r="AH84" s="101"/>
    </row>
    <row r="85" spans="1:34" x14ac:dyDescent="0.25">
      <c r="A85" s="2">
        <v>103021752</v>
      </c>
      <c r="C85" s="158" t="s">
        <v>2904</v>
      </c>
      <c r="D85" s="28" t="s">
        <v>2080</v>
      </c>
      <c r="E85" s="101">
        <v>9477960</v>
      </c>
      <c r="F85" s="160">
        <v>300215</v>
      </c>
      <c r="G85" s="102">
        <v>3.2711193561553955</v>
      </c>
      <c r="H85" s="101">
        <v>405071.09375</v>
      </c>
      <c r="I85" s="101">
        <v>-104856.09375</v>
      </c>
      <c r="J85" s="161">
        <v>7090586</v>
      </c>
      <c r="K85" s="160">
        <v>152691</v>
      </c>
      <c r="L85" s="102">
        <v>2.2008261680603027</v>
      </c>
      <c r="M85" s="101">
        <v>341286.8125</v>
      </c>
      <c r="N85" s="162">
        <v>-188595.8125</v>
      </c>
      <c r="O85" s="161">
        <v>2033399</v>
      </c>
      <c r="P85" s="160">
        <v>97524</v>
      </c>
      <c r="Q85" s="102">
        <v>5.037722110748291</v>
      </c>
      <c r="R85" s="101">
        <v>63784.29296875</v>
      </c>
      <c r="S85" s="162">
        <v>33739.70703125</v>
      </c>
      <c r="T85" s="161">
        <v>353975</v>
      </c>
      <c r="U85" s="160">
        <v>50000</v>
      </c>
      <c r="V85" s="101">
        <v>0</v>
      </c>
      <c r="W85" s="101">
        <v>0</v>
      </c>
      <c r="X85" s="101">
        <v>100</v>
      </c>
      <c r="Y85" s="101">
        <v>0</v>
      </c>
      <c r="Z85" s="162"/>
      <c r="AA85" s="161">
        <v>-86713.9</v>
      </c>
      <c r="AB85" s="101">
        <v>197512.78432843456</v>
      </c>
      <c r="AC85" s="163">
        <v>110798.8828125</v>
      </c>
      <c r="AD85" s="101"/>
      <c r="AE85" s="160"/>
      <c r="AF85" s="102"/>
      <c r="AG85" s="101"/>
      <c r="AH85" s="101"/>
    </row>
    <row r="86" spans="1:34" x14ac:dyDescent="0.25">
      <c r="A86" s="2">
        <v>101631903</v>
      </c>
      <c r="C86" s="158" t="s">
        <v>2905</v>
      </c>
      <c r="D86" s="28" t="s">
        <v>2066</v>
      </c>
      <c r="E86" s="101">
        <v>6501558</v>
      </c>
      <c r="F86" s="160">
        <v>115953.5390625</v>
      </c>
      <c r="G86" s="102">
        <v>1.8158584833145142</v>
      </c>
      <c r="H86" s="101">
        <v>122861.1875</v>
      </c>
      <c r="I86" s="101">
        <v>-6907.6484375</v>
      </c>
      <c r="J86" s="161">
        <v>5342785</v>
      </c>
      <c r="K86" s="160">
        <v>26971</v>
      </c>
      <c r="L86" s="102">
        <v>0.50737291574478149</v>
      </c>
      <c r="M86" s="101">
        <v>84969.703125</v>
      </c>
      <c r="N86" s="162">
        <v>-57998.703125</v>
      </c>
      <c r="O86" s="161">
        <v>876401</v>
      </c>
      <c r="P86" s="160">
        <v>37136</v>
      </c>
      <c r="Q86" s="102">
        <v>4.4248242378234863</v>
      </c>
      <c r="R86" s="101">
        <v>27516.765625</v>
      </c>
      <c r="S86" s="162">
        <v>9619.234375</v>
      </c>
      <c r="T86" s="161">
        <v>282372.13</v>
      </c>
      <c r="U86" s="160">
        <v>51846.5390625</v>
      </c>
      <c r="V86" s="101">
        <v>100.02330017089844</v>
      </c>
      <c r="W86" s="101">
        <v>0</v>
      </c>
      <c r="X86" s="101">
        <v>0</v>
      </c>
      <c r="Y86" s="101">
        <v>474652.75</v>
      </c>
      <c r="Z86" s="162">
        <v>21.851791381835938</v>
      </c>
      <c r="AA86" s="161">
        <v>-60673.56</v>
      </c>
      <c r="AB86" s="101">
        <v>40481.322359208018</v>
      </c>
      <c r="AC86" s="163">
        <v>-20192.23828125</v>
      </c>
      <c r="AD86" s="101"/>
      <c r="AE86" s="160"/>
      <c r="AF86" s="102"/>
      <c r="AG86" s="101"/>
      <c r="AH86" s="101"/>
    </row>
    <row r="87" spans="1:34" x14ac:dyDescent="0.25">
      <c r="A87" s="2">
        <v>123461302</v>
      </c>
      <c r="C87" s="158" t="s">
        <v>2906</v>
      </c>
      <c r="D87" s="28" t="s">
        <v>2456</v>
      </c>
      <c r="E87" s="101">
        <v>14829463</v>
      </c>
      <c r="F87" s="160">
        <v>2832304.5</v>
      </c>
      <c r="G87" s="102">
        <v>23.608127593994141</v>
      </c>
      <c r="H87" s="101">
        <v>738325.625</v>
      </c>
      <c r="I87" s="101">
        <v>2093978.875</v>
      </c>
      <c r="J87" s="161">
        <v>7375405</v>
      </c>
      <c r="K87" s="160">
        <v>100301</v>
      </c>
      <c r="L87" s="102">
        <v>1.3786882162094116</v>
      </c>
      <c r="M87" s="101">
        <v>422879.1875</v>
      </c>
      <c r="N87" s="162">
        <v>-322578.1875</v>
      </c>
      <c r="O87" s="161">
        <v>3383282</v>
      </c>
      <c r="P87" s="160">
        <v>137704</v>
      </c>
      <c r="Q87" s="102">
        <v>4.2428193092346191</v>
      </c>
      <c r="R87" s="101">
        <v>91008.6015625</v>
      </c>
      <c r="S87" s="162">
        <v>46695.3984375</v>
      </c>
      <c r="T87" s="161">
        <v>4056876.48</v>
      </c>
      <c r="U87" s="160">
        <v>2594299.5</v>
      </c>
      <c r="V87" s="101">
        <v>0</v>
      </c>
      <c r="W87" s="101">
        <v>100</v>
      </c>
      <c r="X87" s="101">
        <v>0</v>
      </c>
      <c r="Y87" s="101">
        <v>0</v>
      </c>
      <c r="Z87" s="162"/>
      <c r="AA87" s="161">
        <v>-292294.34999999998</v>
      </c>
      <c r="AB87" s="101">
        <v>407873.49439290212</v>
      </c>
      <c r="AC87" s="163">
        <v>115579.140625</v>
      </c>
      <c r="AD87" s="101">
        <v>13900</v>
      </c>
      <c r="AE87" s="160"/>
      <c r="AF87" s="102"/>
      <c r="AG87" s="101"/>
      <c r="AH87" s="101"/>
    </row>
    <row r="88" spans="1:34" x14ac:dyDescent="0.25">
      <c r="A88" s="2">
        <v>125231232</v>
      </c>
      <c r="C88" s="158" t="s">
        <v>2907</v>
      </c>
      <c r="D88" s="28" t="s">
        <v>2488</v>
      </c>
      <c r="E88" s="101">
        <v>128670664</v>
      </c>
      <c r="F88" s="160">
        <v>6461627</v>
      </c>
      <c r="G88" s="102">
        <v>5.287355899810791</v>
      </c>
      <c r="H88" s="101">
        <v>6668650</v>
      </c>
      <c r="I88" s="101">
        <v>-207023</v>
      </c>
      <c r="J88" s="161">
        <v>107894694</v>
      </c>
      <c r="K88" s="160">
        <v>1087122</v>
      </c>
      <c r="L88" s="102">
        <v>1.0178322792053223</v>
      </c>
      <c r="M88" s="101">
        <v>5190921.5</v>
      </c>
      <c r="N88" s="162">
        <v>-4103799.5</v>
      </c>
      <c r="O88" s="161">
        <v>7779619</v>
      </c>
      <c r="P88" s="160">
        <v>-120037</v>
      </c>
      <c r="Q88" s="102">
        <v>-1.5195218324661255</v>
      </c>
      <c r="R88" s="101">
        <v>308891.8125</v>
      </c>
      <c r="S88" s="162">
        <v>-428928.8125</v>
      </c>
      <c r="T88" s="161">
        <v>12594299.220000001</v>
      </c>
      <c r="U88" s="160">
        <v>5585147</v>
      </c>
      <c r="V88" s="101">
        <v>100.02330017089844</v>
      </c>
      <c r="W88" s="101">
        <v>0</v>
      </c>
      <c r="X88" s="101">
        <v>0</v>
      </c>
      <c r="Y88" s="101">
        <v>51131773.860000014</v>
      </c>
      <c r="Z88" s="162">
        <v>21.851789474487305</v>
      </c>
      <c r="AA88" s="161">
        <v>-1258669.92</v>
      </c>
      <c r="AB88" s="101">
        <v>2664189.7884323783</v>
      </c>
      <c r="AC88" s="163">
        <v>1405519.875</v>
      </c>
      <c r="AD88" s="101">
        <v>402055</v>
      </c>
      <c r="AE88" s="160">
        <v>-90605</v>
      </c>
      <c r="AF88" s="102">
        <v>-18.390979766845703</v>
      </c>
      <c r="AG88" s="101">
        <v>51224.203125</v>
      </c>
      <c r="AH88" s="101">
        <v>-141829.203125</v>
      </c>
    </row>
    <row r="89" spans="1:34" x14ac:dyDescent="0.25">
      <c r="A89" s="2">
        <v>108051503</v>
      </c>
      <c r="C89" s="158" t="s">
        <v>2908</v>
      </c>
      <c r="D89" s="28" t="s">
        <v>2191</v>
      </c>
      <c r="E89" s="101">
        <v>11800075</v>
      </c>
      <c r="F89" s="160">
        <v>681276.8125</v>
      </c>
      <c r="G89" s="102">
        <v>6.1272521018981934</v>
      </c>
      <c r="H89" s="101">
        <v>272283.5</v>
      </c>
      <c r="I89" s="101">
        <v>408993.3125</v>
      </c>
      <c r="J89" s="161">
        <v>9362892</v>
      </c>
      <c r="K89" s="160">
        <v>50199</v>
      </c>
      <c r="L89" s="102">
        <v>0.53903847932815552</v>
      </c>
      <c r="M89" s="101">
        <v>185951.203125</v>
      </c>
      <c r="N89" s="162">
        <v>-135752.203125</v>
      </c>
      <c r="O89" s="161">
        <v>1170548</v>
      </c>
      <c r="P89" s="160">
        <v>9053</v>
      </c>
      <c r="Q89" s="102">
        <v>0.77942651510238647</v>
      </c>
      <c r="R89" s="101">
        <v>22478.82421875</v>
      </c>
      <c r="S89" s="162">
        <v>-13425.82421875</v>
      </c>
      <c r="T89" s="161">
        <v>1115077.74</v>
      </c>
      <c r="U89" s="160">
        <v>618772.8125</v>
      </c>
      <c r="V89" s="101">
        <v>100.0079345703125</v>
      </c>
      <c r="W89" s="101">
        <v>0</v>
      </c>
      <c r="X89" s="101">
        <v>0</v>
      </c>
      <c r="Y89" s="101">
        <v>5663967.5</v>
      </c>
      <c r="Z89" s="162">
        <v>14.647007942199707</v>
      </c>
      <c r="AA89" s="161">
        <v>-69422.7</v>
      </c>
      <c r="AB89" s="101">
        <v>78005.591481574171</v>
      </c>
      <c r="AC89" s="163">
        <v>8582.8916015625</v>
      </c>
      <c r="AD89" s="101">
        <v>151557</v>
      </c>
      <c r="AE89" s="160">
        <v>3252</v>
      </c>
      <c r="AF89" s="102">
        <v>2.1927783489227295</v>
      </c>
      <c r="AG89" s="101">
        <v>21687.69921875</v>
      </c>
      <c r="AH89" s="101">
        <v>-18435.69921875</v>
      </c>
    </row>
    <row r="90" spans="1:34" x14ac:dyDescent="0.25">
      <c r="A90" s="2">
        <v>125231303</v>
      </c>
      <c r="C90" s="158" t="s">
        <v>2909</v>
      </c>
      <c r="D90" s="28" t="s">
        <v>2489</v>
      </c>
      <c r="E90" s="101">
        <v>20601636</v>
      </c>
      <c r="F90" s="160">
        <v>1547690.375</v>
      </c>
      <c r="G90" s="102">
        <v>8.1226768493652344</v>
      </c>
      <c r="H90" s="101">
        <v>1004419.625</v>
      </c>
      <c r="I90" s="101">
        <v>543270.75</v>
      </c>
      <c r="J90" s="161">
        <v>13617182</v>
      </c>
      <c r="K90" s="160">
        <v>208720</v>
      </c>
      <c r="L90" s="102">
        <v>1.556628942489624</v>
      </c>
      <c r="M90" s="101">
        <v>506029</v>
      </c>
      <c r="N90" s="162">
        <v>-297309</v>
      </c>
      <c r="O90" s="161">
        <v>3619226</v>
      </c>
      <c r="P90" s="160">
        <v>-14393</v>
      </c>
      <c r="Q90" s="102">
        <v>-0.39610648155212402</v>
      </c>
      <c r="R90" s="101">
        <v>204296.515625</v>
      </c>
      <c r="S90" s="162">
        <v>-218689.515625</v>
      </c>
      <c r="T90" s="161">
        <v>3365228.84</v>
      </c>
      <c r="U90" s="160">
        <v>1353363.375</v>
      </c>
      <c r="V90" s="101">
        <v>0</v>
      </c>
      <c r="W90" s="101">
        <v>100</v>
      </c>
      <c r="X90" s="101">
        <v>0</v>
      </c>
      <c r="Y90" s="101">
        <v>0</v>
      </c>
      <c r="Z90" s="162"/>
      <c r="AA90" s="161">
        <v>-268584.38</v>
      </c>
      <c r="AB90" s="101">
        <v>507064.27060809685</v>
      </c>
      <c r="AC90" s="163">
        <v>238479.890625</v>
      </c>
      <c r="AD90" s="101"/>
      <c r="AE90" s="160"/>
      <c r="AF90" s="102"/>
      <c r="AG90" s="101"/>
      <c r="AH90" s="101"/>
    </row>
    <row r="91" spans="1:34" x14ac:dyDescent="0.25">
      <c r="A91" s="2">
        <v>103021903</v>
      </c>
      <c r="C91" s="158" t="s">
        <v>2910</v>
      </c>
      <c r="D91" s="28" t="s">
        <v>2081</v>
      </c>
      <c r="E91" s="101">
        <v>12422330</v>
      </c>
      <c r="F91" s="160">
        <v>437596.125</v>
      </c>
      <c r="G91" s="102">
        <v>3.6512794494628906</v>
      </c>
      <c r="H91" s="101">
        <v>549035</v>
      </c>
      <c r="I91" s="101">
        <v>-111438.875</v>
      </c>
      <c r="J91" s="161">
        <v>10353360</v>
      </c>
      <c r="K91" s="160">
        <v>214017</v>
      </c>
      <c r="L91" s="102">
        <v>2.1107580661773682</v>
      </c>
      <c r="M91" s="101">
        <v>467134.3125</v>
      </c>
      <c r="N91" s="162">
        <v>-253117.3125</v>
      </c>
      <c r="O91" s="161">
        <v>1636107</v>
      </c>
      <c r="P91" s="160">
        <v>117475</v>
      </c>
      <c r="Q91" s="102">
        <v>7.7355804443359375</v>
      </c>
      <c r="R91" s="101">
        <v>60668.80078125</v>
      </c>
      <c r="S91" s="162">
        <v>56806.19921875</v>
      </c>
      <c r="T91" s="161">
        <v>432862.64</v>
      </c>
      <c r="U91" s="160">
        <v>106104.140625</v>
      </c>
      <c r="V91" s="101">
        <v>100.02330017089844</v>
      </c>
      <c r="W91" s="101">
        <v>0</v>
      </c>
      <c r="X91" s="101">
        <v>0</v>
      </c>
      <c r="Y91" s="101">
        <v>971378.69999999925</v>
      </c>
      <c r="Z91" s="162">
        <v>21.851791381835938</v>
      </c>
      <c r="AA91" s="161">
        <v>-31804.99</v>
      </c>
      <c r="AB91" s="101">
        <v>70890.393258664757</v>
      </c>
      <c r="AC91" s="163">
        <v>39085.40234375</v>
      </c>
      <c r="AD91" s="101"/>
      <c r="AE91" s="160"/>
      <c r="AF91" s="102"/>
      <c r="AG91" s="101"/>
      <c r="AH91" s="101"/>
    </row>
    <row r="92" spans="1:34" x14ac:dyDescent="0.25">
      <c r="A92" s="2">
        <v>106161203</v>
      </c>
      <c r="C92" s="158" t="s">
        <v>2911</v>
      </c>
      <c r="D92" s="28" t="s">
        <v>2158</v>
      </c>
      <c r="E92" s="101">
        <v>5430543</v>
      </c>
      <c r="F92" s="160">
        <v>335213.75</v>
      </c>
      <c r="G92" s="102">
        <v>6.5788435935974121</v>
      </c>
      <c r="H92" s="101">
        <v>268463.375</v>
      </c>
      <c r="I92" s="101">
        <v>66750.375</v>
      </c>
      <c r="J92" s="161">
        <v>4164294</v>
      </c>
      <c r="K92" s="160">
        <v>83726</v>
      </c>
      <c r="L92" s="102">
        <v>2.0518221855163574</v>
      </c>
      <c r="M92" s="101">
        <v>190250.296875</v>
      </c>
      <c r="N92" s="162">
        <v>-106524.296875</v>
      </c>
      <c r="O92" s="161">
        <v>773107</v>
      </c>
      <c r="P92" s="160">
        <v>54675</v>
      </c>
      <c r="Q92" s="102">
        <v>7.610323429107666</v>
      </c>
      <c r="R92" s="101">
        <v>38829.98046875</v>
      </c>
      <c r="S92" s="162">
        <v>15845.01953125</v>
      </c>
      <c r="T92" s="161">
        <v>493142.2</v>
      </c>
      <c r="U92" s="160">
        <v>196812.765625</v>
      </c>
      <c r="V92" s="101">
        <v>100.02330017089844</v>
      </c>
      <c r="W92" s="101">
        <v>0</v>
      </c>
      <c r="X92" s="101">
        <v>0</v>
      </c>
      <c r="Y92" s="101">
        <v>1801812.0599999987</v>
      </c>
      <c r="Z92" s="162">
        <v>21.851791381835938</v>
      </c>
      <c r="AA92" s="161">
        <v>-46011.79</v>
      </c>
      <c r="AB92" s="101">
        <v>48735.706195785373</v>
      </c>
      <c r="AC92" s="163">
        <v>2723.916259765625</v>
      </c>
      <c r="AD92" s="101"/>
      <c r="AE92" s="160"/>
      <c r="AF92" s="102"/>
      <c r="AG92" s="101"/>
      <c r="AH92" s="101"/>
    </row>
    <row r="93" spans="1:34" x14ac:dyDescent="0.25">
      <c r="A93" s="2">
        <v>106161703</v>
      </c>
      <c r="C93" s="158" t="s">
        <v>2912</v>
      </c>
      <c r="D93" s="28" t="s">
        <v>2159</v>
      </c>
      <c r="E93" s="101">
        <v>7462318.5</v>
      </c>
      <c r="F93" s="160">
        <v>223445.78125</v>
      </c>
      <c r="G93" s="102">
        <v>3.0867483615875244</v>
      </c>
      <c r="H93" s="101">
        <v>214588.40625</v>
      </c>
      <c r="I93" s="101">
        <v>8857.375</v>
      </c>
      <c r="J93" s="161">
        <v>6005901</v>
      </c>
      <c r="K93" s="160">
        <v>49696</v>
      </c>
      <c r="L93" s="102">
        <v>0.83435678482055664</v>
      </c>
      <c r="M93" s="101">
        <v>138289.40625</v>
      </c>
      <c r="N93" s="162">
        <v>-88593.40625</v>
      </c>
      <c r="O93" s="161">
        <v>912367</v>
      </c>
      <c r="P93" s="160">
        <v>24871</v>
      </c>
      <c r="Q93" s="102">
        <v>2.8023788928985596</v>
      </c>
      <c r="R93" s="101">
        <v>39758.98828125</v>
      </c>
      <c r="S93" s="162">
        <v>-14887.98828125</v>
      </c>
      <c r="T93" s="161">
        <v>433818.35</v>
      </c>
      <c r="U93" s="160">
        <v>137585.78125</v>
      </c>
      <c r="V93" s="101">
        <v>100.02330017089844</v>
      </c>
      <c r="W93" s="101">
        <v>0</v>
      </c>
      <c r="X93" s="101">
        <v>0</v>
      </c>
      <c r="Y93" s="101">
        <v>1259591.75</v>
      </c>
      <c r="Z93" s="162">
        <v>21.851789474487305</v>
      </c>
      <c r="AA93" s="161">
        <v>-66563.289999999994</v>
      </c>
      <c r="AB93" s="101">
        <v>121206.87402616785</v>
      </c>
      <c r="AC93" s="163">
        <v>54643.5859375</v>
      </c>
      <c r="AD93" s="101">
        <v>110232</v>
      </c>
      <c r="AE93" s="160">
        <v>11293</v>
      </c>
      <c r="AF93" s="102">
        <v>11.414103507995605</v>
      </c>
      <c r="AG93" s="101">
        <v>9008.501953125</v>
      </c>
      <c r="AH93" s="101">
        <v>2284.498046875</v>
      </c>
    </row>
    <row r="94" spans="1:34" x14ac:dyDescent="0.25">
      <c r="A94" s="2">
        <v>108071504</v>
      </c>
      <c r="C94" s="158" t="s">
        <v>2913</v>
      </c>
      <c r="D94" s="28" t="s">
        <v>2197</v>
      </c>
      <c r="E94" s="101">
        <v>8140415</v>
      </c>
      <c r="F94" s="160">
        <v>463190.875</v>
      </c>
      <c r="G94" s="102">
        <v>6.0333118438720703</v>
      </c>
      <c r="H94" s="101">
        <v>268199.9375</v>
      </c>
      <c r="I94" s="101">
        <v>194990.9375</v>
      </c>
      <c r="J94" s="161">
        <v>6531998</v>
      </c>
      <c r="K94" s="160">
        <v>37201</v>
      </c>
      <c r="L94" s="102">
        <v>0.57278156280517578</v>
      </c>
      <c r="M94" s="101">
        <v>189826.296875</v>
      </c>
      <c r="N94" s="162">
        <v>-152625.296875</v>
      </c>
      <c r="O94" s="161">
        <v>755714</v>
      </c>
      <c r="P94" s="160">
        <v>14964</v>
      </c>
      <c r="Q94" s="102">
        <v>2.0201146602630615</v>
      </c>
      <c r="R94" s="101">
        <v>24650.185546875</v>
      </c>
      <c r="S94" s="162">
        <v>-9686.185546875</v>
      </c>
      <c r="T94" s="161">
        <v>852703.22</v>
      </c>
      <c r="U94" s="160">
        <v>411025.875</v>
      </c>
      <c r="V94" s="101">
        <v>100.01522064208984</v>
      </c>
      <c r="W94" s="101">
        <v>0</v>
      </c>
      <c r="X94" s="101">
        <v>0</v>
      </c>
      <c r="Y94" s="101">
        <v>3762619.5999999978</v>
      </c>
      <c r="Z94" s="162">
        <v>18.063034057617188</v>
      </c>
      <c r="AA94" s="161">
        <v>-16624.88</v>
      </c>
      <c r="AB94" s="101">
        <v>19704.242112297536</v>
      </c>
      <c r="AC94" s="163">
        <v>3079.362060546875</v>
      </c>
      <c r="AD94" s="101"/>
      <c r="AE94" s="160"/>
      <c r="AF94" s="102"/>
      <c r="AG94" s="101"/>
      <c r="AH94" s="101"/>
    </row>
    <row r="95" spans="1:34" x14ac:dyDescent="0.25">
      <c r="A95" s="2">
        <v>110171003</v>
      </c>
      <c r="C95" s="158" t="s">
        <v>2914</v>
      </c>
      <c r="D95" s="28" t="s">
        <v>2243</v>
      </c>
      <c r="E95" s="101">
        <v>19612474</v>
      </c>
      <c r="F95" s="160">
        <v>680407.1875</v>
      </c>
      <c r="G95" s="102">
        <v>3.593940258026123</v>
      </c>
      <c r="H95" s="101">
        <v>750149.5625</v>
      </c>
      <c r="I95" s="101">
        <v>-69742.375</v>
      </c>
      <c r="J95" s="161">
        <v>15689581</v>
      </c>
      <c r="K95" s="160">
        <v>118141</v>
      </c>
      <c r="L95" s="102">
        <v>0.75870311260223389</v>
      </c>
      <c r="M95" s="101">
        <v>540873.625</v>
      </c>
      <c r="N95" s="162">
        <v>-422732.625</v>
      </c>
      <c r="O95" s="161">
        <v>2344193</v>
      </c>
      <c r="P95" s="160">
        <v>8928</v>
      </c>
      <c r="Q95" s="102">
        <v>0.38231205940246582</v>
      </c>
      <c r="R95" s="101">
        <v>98550.5859375</v>
      </c>
      <c r="S95" s="162">
        <v>-89622.5859375</v>
      </c>
      <c r="T95" s="161">
        <v>1578699.1</v>
      </c>
      <c r="U95" s="160">
        <v>553338.1875</v>
      </c>
      <c r="V95" s="101">
        <v>100.02330017089844</v>
      </c>
      <c r="W95" s="101">
        <v>0</v>
      </c>
      <c r="X95" s="101">
        <v>0</v>
      </c>
      <c r="Y95" s="101">
        <v>5065786.6400000006</v>
      </c>
      <c r="Z95" s="162">
        <v>21.851791381835938</v>
      </c>
      <c r="AA95" s="161">
        <v>-140621.85</v>
      </c>
      <c r="AB95" s="101">
        <v>118194.82502370345</v>
      </c>
      <c r="AC95" s="163">
        <v>-22427.025390625</v>
      </c>
      <c r="AD95" s="101"/>
      <c r="AE95" s="160"/>
      <c r="AF95" s="102"/>
      <c r="AG95" s="101"/>
      <c r="AH95" s="101"/>
    </row>
    <row r="96" spans="1:34" x14ac:dyDescent="0.25">
      <c r="A96" s="2">
        <v>124151902</v>
      </c>
      <c r="C96" s="158" t="s">
        <v>2915</v>
      </c>
      <c r="D96" s="28" t="s">
        <v>2477</v>
      </c>
      <c r="E96" s="101">
        <v>54994272</v>
      </c>
      <c r="F96" s="160">
        <v>5418010.5</v>
      </c>
      <c r="G96" s="102">
        <v>10.928638458251953</v>
      </c>
      <c r="H96" s="101">
        <v>3404178.75</v>
      </c>
      <c r="I96" s="101">
        <v>2013831.75</v>
      </c>
      <c r="J96" s="161">
        <v>35724738</v>
      </c>
      <c r="K96" s="160">
        <v>467801</v>
      </c>
      <c r="L96" s="102">
        <v>1.326833963394165</v>
      </c>
      <c r="M96" s="101">
        <v>1883778.375</v>
      </c>
      <c r="N96" s="162">
        <v>-1415977.375</v>
      </c>
      <c r="O96" s="161">
        <v>8476357</v>
      </c>
      <c r="P96" s="160">
        <v>139606</v>
      </c>
      <c r="Q96" s="102">
        <v>1.674585223197937</v>
      </c>
      <c r="R96" s="101">
        <v>544670.1875</v>
      </c>
      <c r="S96" s="162">
        <v>-405064.1875</v>
      </c>
      <c r="T96" s="161">
        <v>10793178.48</v>
      </c>
      <c r="U96" s="160">
        <v>4810603.5</v>
      </c>
      <c r="V96" s="101">
        <v>80.353759765625</v>
      </c>
      <c r="W96" s="101">
        <v>19.664958953857422</v>
      </c>
      <c r="X96" s="101">
        <v>0</v>
      </c>
      <c r="Y96" s="101">
        <v>35380244.439999998</v>
      </c>
      <c r="Z96" s="162">
        <v>21.851791381835938</v>
      </c>
      <c r="AA96" s="161">
        <v>-478010.76</v>
      </c>
      <c r="AB96" s="101">
        <v>1297537.6680452456</v>
      </c>
      <c r="AC96" s="163">
        <v>819526.9375</v>
      </c>
      <c r="AD96" s="101"/>
      <c r="AE96" s="160"/>
      <c r="AF96" s="102"/>
      <c r="AG96" s="101"/>
      <c r="AH96" s="101"/>
    </row>
    <row r="97" spans="1:34" x14ac:dyDescent="0.25">
      <c r="A97" s="2">
        <v>113361303</v>
      </c>
      <c r="C97" s="158" t="s">
        <v>2916</v>
      </c>
      <c r="D97" s="28" t="s">
        <v>2285</v>
      </c>
      <c r="E97" s="101">
        <v>12469622</v>
      </c>
      <c r="F97" s="160">
        <v>211474</v>
      </c>
      <c r="G97" s="102">
        <v>1.7251708507537842</v>
      </c>
      <c r="H97" s="101">
        <v>467644.5</v>
      </c>
      <c r="I97" s="101">
        <v>-256170.5</v>
      </c>
      <c r="J97" s="161">
        <v>9535388</v>
      </c>
      <c r="K97" s="160">
        <v>97737</v>
      </c>
      <c r="L97" s="102">
        <v>1.0356072187423706</v>
      </c>
      <c r="M97" s="101">
        <v>357888</v>
      </c>
      <c r="N97" s="162">
        <v>-260151</v>
      </c>
      <c r="O97" s="161">
        <v>2483274</v>
      </c>
      <c r="P97" s="160">
        <v>63737</v>
      </c>
      <c r="Q97" s="102">
        <v>2.6342642307281494</v>
      </c>
      <c r="R97" s="101">
        <v>109756.515625</v>
      </c>
      <c r="S97" s="162">
        <v>-46019.515625</v>
      </c>
      <c r="T97" s="161">
        <v>450960</v>
      </c>
      <c r="U97" s="160">
        <v>50000</v>
      </c>
      <c r="V97" s="101">
        <v>0</v>
      </c>
      <c r="W97" s="101">
        <v>0</v>
      </c>
      <c r="X97" s="101">
        <v>100</v>
      </c>
      <c r="Y97" s="101">
        <v>0</v>
      </c>
      <c r="Z97" s="162"/>
      <c r="AA97" s="161">
        <v>-154143.70000000001</v>
      </c>
      <c r="AB97" s="101">
        <v>171239.32226888905</v>
      </c>
      <c r="AC97" s="163">
        <v>17095.623046875</v>
      </c>
      <c r="AD97" s="101"/>
      <c r="AE97" s="160"/>
      <c r="AF97" s="102"/>
      <c r="AG97" s="101"/>
      <c r="AH97" s="101"/>
    </row>
    <row r="98" spans="1:34" x14ac:dyDescent="0.25">
      <c r="A98" s="2">
        <v>123461602</v>
      </c>
      <c r="C98" s="158" t="s">
        <v>2917</v>
      </c>
      <c r="D98" s="28" t="s">
        <v>2457</v>
      </c>
      <c r="E98" s="101">
        <v>7860459</v>
      </c>
      <c r="F98" s="160">
        <v>183627</v>
      </c>
      <c r="G98" s="102">
        <v>2.3919632434844971</v>
      </c>
      <c r="H98" s="101">
        <v>324633.1875</v>
      </c>
      <c r="I98" s="101">
        <v>-141006.1875</v>
      </c>
      <c r="J98" s="161">
        <v>5346302</v>
      </c>
      <c r="K98" s="160">
        <v>101435</v>
      </c>
      <c r="L98" s="102">
        <v>1.9339861869812012</v>
      </c>
      <c r="M98" s="101">
        <v>375071.59375</v>
      </c>
      <c r="N98" s="162">
        <v>-273636.59375</v>
      </c>
      <c r="O98" s="161">
        <v>2294241</v>
      </c>
      <c r="P98" s="160">
        <v>32192</v>
      </c>
      <c r="Q98" s="102">
        <v>1.423134446144104</v>
      </c>
      <c r="R98" s="101">
        <v>-50438.3984375</v>
      </c>
      <c r="S98" s="162">
        <v>82630.3984375</v>
      </c>
      <c r="T98" s="161">
        <v>219916</v>
      </c>
      <c r="U98" s="160">
        <v>50000</v>
      </c>
      <c r="V98" s="101">
        <v>0</v>
      </c>
      <c r="W98" s="101">
        <v>0</v>
      </c>
      <c r="X98" s="101">
        <v>100</v>
      </c>
      <c r="Y98" s="101">
        <v>0</v>
      </c>
      <c r="Z98" s="162"/>
      <c r="AA98" s="161">
        <v>-153469.72</v>
      </c>
      <c r="AB98" s="101">
        <v>212997.1731841556</v>
      </c>
      <c r="AC98" s="163">
        <v>59527.453125</v>
      </c>
      <c r="AD98" s="101"/>
      <c r="AE98" s="160"/>
      <c r="AF98" s="102"/>
      <c r="AG98" s="101"/>
      <c r="AH98" s="101"/>
    </row>
    <row r="99" spans="1:34" x14ac:dyDescent="0.25">
      <c r="A99" s="2">
        <v>113361503</v>
      </c>
      <c r="C99" s="158" t="s">
        <v>2918</v>
      </c>
      <c r="D99" s="28" t="s">
        <v>2286</v>
      </c>
      <c r="E99" s="101">
        <v>15204124</v>
      </c>
      <c r="F99" s="160">
        <v>981357.8125</v>
      </c>
      <c r="G99" s="102">
        <v>6.8999080657958984</v>
      </c>
      <c r="H99" s="101">
        <v>1006181.375</v>
      </c>
      <c r="I99" s="101">
        <v>-24823.5625</v>
      </c>
      <c r="J99" s="161">
        <v>11296445</v>
      </c>
      <c r="K99" s="160">
        <v>160131</v>
      </c>
      <c r="L99" s="102">
        <v>1.4379174709320068</v>
      </c>
      <c r="M99" s="101">
        <v>745738</v>
      </c>
      <c r="N99" s="162">
        <v>-585607</v>
      </c>
      <c r="O99" s="161">
        <v>2031973</v>
      </c>
      <c r="P99" s="160">
        <v>38471</v>
      </c>
      <c r="Q99" s="102">
        <v>1.9298199415206909</v>
      </c>
      <c r="R99" s="101">
        <v>100967.109375</v>
      </c>
      <c r="S99" s="162">
        <v>-62496.109375</v>
      </c>
      <c r="T99" s="161">
        <v>1875705.98</v>
      </c>
      <c r="U99" s="160">
        <v>782755.8125</v>
      </c>
      <c r="V99" s="101">
        <v>78.90118408203125</v>
      </c>
      <c r="W99" s="101">
        <v>21.117202758789063</v>
      </c>
      <c r="X99" s="101">
        <v>0</v>
      </c>
      <c r="Y99" s="101">
        <v>5652816.2600000016</v>
      </c>
      <c r="Z99" s="162">
        <v>21.851789474487305</v>
      </c>
      <c r="AA99" s="161">
        <v>-142328.88</v>
      </c>
      <c r="AB99" s="101">
        <v>388508.77858757181</v>
      </c>
      <c r="AC99" s="163">
        <v>246179.90625</v>
      </c>
      <c r="AD99" s="101"/>
      <c r="AE99" s="160"/>
      <c r="AF99" s="102"/>
      <c r="AG99" s="101"/>
      <c r="AH99" s="101"/>
    </row>
    <row r="100" spans="1:34" x14ac:dyDescent="0.25">
      <c r="A100" s="2">
        <v>104431304</v>
      </c>
      <c r="C100" s="158" t="s">
        <v>2919</v>
      </c>
      <c r="D100" s="28" t="s">
        <v>2129</v>
      </c>
      <c r="E100" s="101">
        <v>4835215</v>
      </c>
      <c r="F100" s="160">
        <v>74457</v>
      </c>
      <c r="G100" s="102">
        <v>1.5639736652374268</v>
      </c>
      <c r="H100" s="101">
        <v>73665.3984375</v>
      </c>
      <c r="I100" s="101">
        <v>791.6015625</v>
      </c>
      <c r="J100" s="161">
        <v>4211126</v>
      </c>
      <c r="K100" s="160">
        <v>19011</v>
      </c>
      <c r="L100" s="102">
        <v>0.45349425077438354</v>
      </c>
      <c r="M100" s="101">
        <v>63361.19921875</v>
      </c>
      <c r="N100" s="162">
        <v>-44350.19921875</v>
      </c>
      <c r="O100" s="161">
        <v>473524</v>
      </c>
      <c r="P100" s="160">
        <v>5446</v>
      </c>
      <c r="Q100" s="102">
        <v>1.1634812355041504</v>
      </c>
      <c r="R100" s="101">
        <v>10304.2001953125</v>
      </c>
      <c r="S100" s="162">
        <v>-4858.2001953125</v>
      </c>
      <c r="T100" s="161">
        <v>150565</v>
      </c>
      <c r="U100" s="160">
        <v>50000</v>
      </c>
      <c r="V100" s="101">
        <v>0</v>
      </c>
      <c r="W100" s="101">
        <v>0</v>
      </c>
      <c r="X100" s="101">
        <v>100</v>
      </c>
      <c r="Y100" s="101">
        <v>0</v>
      </c>
      <c r="Z100" s="162"/>
      <c r="AA100" s="161">
        <v>-31651.09</v>
      </c>
      <c r="AB100" s="101">
        <v>30354.298303396325</v>
      </c>
      <c r="AC100" s="163">
        <v>-1296.791748046875</v>
      </c>
      <c r="AD100" s="101"/>
      <c r="AE100" s="160"/>
      <c r="AF100" s="102"/>
      <c r="AG100" s="101"/>
      <c r="AH100" s="101"/>
    </row>
    <row r="101" spans="1:34" x14ac:dyDescent="0.25">
      <c r="A101" s="2">
        <v>108561803</v>
      </c>
      <c r="C101" s="158" t="s">
        <v>2920</v>
      </c>
      <c r="D101" s="28" t="s">
        <v>2215</v>
      </c>
      <c r="E101" s="101">
        <v>8578147</v>
      </c>
      <c r="F101" s="160">
        <v>321594.9375</v>
      </c>
      <c r="G101" s="102">
        <v>3.8950271606445313</v>
      </c>
      <c r="H101" s="101">
        <v>104742.921875</v>
      </c>
      <c r="I101" s="101">
        <v>216852.015625</v>
      </c>
      <c r="J101" s="161">
        <v>7218054</v>
      </c>
      <c r="K101" s="160">
        <v>31314</v>
      </c>
      <c r="L101" s="102">
        <v>0.43571913242340088</v>
      </c>
      <c r="M101" s="101">
        <v>68064</v>
      </c>
      <c r="N101" s="162">
        <v>-36750</v>
      </c>
      <c r="O101" s="161">
        <v>851354</v>
      </c>
      <c r="P101" s="160">
        <v>18478</v>
      </c>
      <c r="Q101" s="102">
        <v>2.2185776233673096</v>
      </c>
      <c r="R101" s="101">
        <v>23654.86328125</v>
      </c>
      <c r="S101" s="162">
        <v>-5176.86328125</v>
      </c>
      <c r="T101" s="161">
        <v>508739.22</v>
      </c>
      <c r="U101" s="160">
        <v>271802.9375</v>
      </c>
      <c r="V101" s="101">
        <v>100.00558471679688</v>
      </c>
      <c r="W101" s="101">
        <v>0</v>
      </c>
      <c r="X101" s="101">
        <v>0</v>
      </c>
      <c r="Y101" s="101">
        <v>2487903.16</v>
      </c>
      <c r="Z101" s="162">
        <v>13.542457580566406</v>
      </c>
      <c r="AA101" s="161">
        <v>-38379.56</v>
      </c>
      <c r="AB101" s="101">
        <v>37881.130408306024</v>
      </c>
      <c r="AC101" s="163">
        <v>-498.42959594726563</v>
      </c>
      <c r="AD101" s="101"/>
      <c r="AE101" s="160"/>
      <c r="AF101" s="102"/>
      <c r="AG101" s="101"/>
      <c r="AH101" s="101"/>
    </row>
    <row r="102" spans="1:34" x14ac:dyDescent="0.25">
      <c r="A102" s="2">
        <v>108111403</v>
      </c>
      <c r="C102" s="158" t="s">
        <v>2921</v>
      </c>
      <c r="D102" s="28" t="s">
        <v>2205</v>
      </c>
      <c r="E102" s="101">
        <v>7636882</v>
      </c>
      <c r="F102" s="160">
        <v>108883</v>
      </c>
      <c r="G102" s="102">
        <v>1.4463737010955811</v>
      </c>
      <c r="H102" s="101">
        <v>157833.203125</v>
      </c>
      <c r="I102" s="101">
        <v>-48950.203125</v>
      </c>
      <c r="J102" s="161">
        <v>6562487</v>
      </c>
      <c r="K102" s="160">
        <v>50977</v>
      </c>
      <c r="L102" s="102">
        <v>0.78287523984909058</v>
      </c>
      <c r="M102" s="101">
        <v>109093.703125</v>
      </c>
      <c r="N102" s="162">
        <v>-58116.703125</v>
      </c>
      <c r="O102" s="161">
        <v>753369</v>
      </c>
      <c r="P102" s="160">
        <v>7906</v>
      </c>
      <c r="Q102" s="102">
        <v>1.0605490207672119</v>
      </c>
      <c r="R102" s="101">
        <v>28739.505859375</v>
      </c>
      <c r="S102" s="162">
        <v>-20833.505859375</v>
      </c>
      <c r="T102" s="161">
        <v>321026</v>
      </c>
      <c r="U102" s="160">
        <v>50000</v>
      </c>
      <c r="V102" s="101">
        <v>0</v>
      </c>
      <c r="W102" s="101">
        <v>0</v>
      </c>
      <c r="X102" s="101">
        <v>100</v>
      </c>
      <c r="Y102" s="101">
        <v>0</v>
      </c>
      <c r="Z102" s="162"/>
      <c r="AA102" s="161">
        <v>-45910.35</v>
      </c>
      <c r="AB102" s="101">
        <v>174932.43038136055</v>
      </c>
      <c r="AC102" s="163">
        <v>129022.078125</v>
      </c>
      <c r="AD102" s="101"/>
      <c r="AE102" s="160"/>
      <c r="AF102" s="102"/>
      <c r="AG102" s="101"/>
      <c r="AH102" s="101"/>
    </row>
    <row r="103" spans="1:34" x14ac:dyDescent="0.25">
      <c r="A103" s="2">
        <v>113361703</v>
      </c>
      <c r="C103" s="158" t="s">
        <v>2922</v>
      </c>
      <c r="D103" s="28" t="s">
        <v>2287</v>
      </c>
      <c r="E103" s="101">
        <v>13952316</v>
      </c>
      <c r="F103" s="160">
        <v>1618702.25</v>
      </c>
      <c r="G103" s="102">
        <v>13.124314308166504</v>
      </c>
      <c r="H103" s="101">
        <v>1086361.625</v>
      </c>
      <c r="I103" s="101">
        <v>532340.625</v>
      </c>
      <c r="J103" s="161">
        <v>8568704</v>
      </c>
      <c r="K103" s="160">
        <v>179965</v>
      </c>
      <c r="L103" s="102">
        <v>2.1453163623809814</v>
      </c>
      <c r="M103" s="101">
        <v>720530.1875</v>
      </c>
      <c r="N103" s="162">
        <v>-540565.1875</v>
      </c>
      <c r="O103" s="161">
        <v>2190803</v>
      </c>
      <c r="P103" s="160">
        <v>17139</v>
      </c>
      <c r="Q103" s="102">
        <v>0.78848433494567871</v>
      </c>
      <c r="R103" s="101">
        <v>81363.421875</v>
      </c>
      <c r="S103" s="162">
        <v>-64224.421875</v>
      </c>
      <c r="T103" s="161">
        <v>3192809.35</v>
      </c>
      <c r="U103" s="160">
        <v>1421598.25</v>
      </c>
      <c r="V103" s="101">
        <v>100.02330780029297</v>
      </c>
      <c r="W103" s="101">
        <v>0</v>
      </c>
      <c r="X103" s="101">
        <v>0</v>
      </c>
      <c r="Y103" s="101">
        <v>13014669.530000001</v>
      </c>
      <c r="Z103" s="162">
        <v>21.851789474487305</v>
      </c>
      <c r="AA103" s="161">
        <v>-107001.44</v>
      </c>
      <c r="AB103" s="101">
        <v>185601.67325673951</v>
      </c>
      <c r="AC103" s="163">
        <v>78600.234375</v>
      </c>
      <c r="AD103" s="101"/>
      <c r="AE103" s="160"/>
      <c r="AF103" s="102"/>
      <c r="AG103" s="101"/>
      <c r="AH103" s="101"/>
    </row>
    <row r="104" spans="1:34" x14ac:dyDescent="0.25">
      <c r="A104" s="2">
        <v>112011603</v>
      </c>
      <c r="C104" s="158" t="s">
        <v>2923</v>
      </c>
      <c r="D104" s="28" t="s">
        <v>2261</v>
      </c>
      <c r="E104" s="101">
        <v>20298892</v>
      </c>
      <c r="F104" s="160">
        <v>2033457.25</v>
      </c>
      <c r="G104" s="102">
        <v>11.132816314697266</v>
      </c>
      <c r="H104" s="101">
        <v>1195791.75</v>
      </c>
      <c r="I104" s="101">
        <v>837665.5</v>
      </c>
      <c r="J104" s="161">
        <v>13074071</v>
      </c>
      <c r="K104" s="160">
        <v>207787</v>
      </c>
      <c r="L104" s="102">
        <v>1.6149729490280151</v>
      </c>
      <c r="M104" s="101">
        <v>709618.375</v>
      </c>
      <c r="N104" s="162">
        <v>-501831.375</v>
      </c>
      <c r="O104" s="161">
        <v>3021960</v>
      </c>
      <c r="P104" s="160">
        <v>86256</v>
      </c>
      <c r="Q104" s="102">
        <v>2.9381709098815918</v>
      </c>
      <c r="R104" s="101">
        <v>165565.375</v>
      </c>
      <c r="S104" s="162">
        <v>-79309.375</v>
      </c>
      <c r="T104" s="161">
        <v>3778974.47</v>
      </c>
      <c r="U104" s="160">
        <v>1602204.25</v>
      </c>
      <c r="V104" s="101">
        <v>100.02330017089844</v>
      </c>
      <c r="W104" s="101">
        <v>0</v>
      </c>
      <c r="X104" s="101">
        <v>0</v>
      </c>
      <c r="Y104" s="101">
        <v>14668108.960000001</v>
      </c>
      <c r="Z104" s="162">
        <v>21.851791381835938</v>
      </c>
      <c r="AA104" s="161">
        <v>-196054.49</v>
      </c>
      <c r="AB104" s="101">
        <v>321817.73473307269</v>
      </c>
      <c r="AC104" s="163">
        <v>125763.2421875</v>
      </c>
      <c r="AD104" s="101">
        <v>423885</v>
      </c>
      <c r="AE104" s="160">
        <v>137210</v>
      </c>
      <c r="AF104" s="102">
        <v>47.862564086914063</v>
      </c>
      <c r="AG104" s="101"/>
      <c r="AH104" s="101"/>
    </row>
    <row r="105" spans="1:34" x14ac:dyDescent="0.25">
      <c r="A105" s="2">
        <v>105201033</v>
      </c>
      <c r="C105" s="158" t="s">
        <v>2924</v>
      </c>
      <c r="D105" s="28" t="s">
        <v>2141</v>
      </c>
      <c r="E105" s="101">
        <v>15751031</v>
      </c>
      <c r="F105" s="160">
        <v>116985</v>
      </c>
      <c r="G105" s="102">
        <v>0.74827080965042114</v>
      </c>
      <c r="H105" s="101">
        <v>406399.0625</v>
      </c>
      <c r="I105" s="101">
        <v>-289414.0625</v>
      </c>
      <c r="J105" s="161">
        <v>12995114</v>
      </c>
      <c r="K105" s="160">
        <v>129345</v>
      </c>
      <c r="L105" s="102">
        <v>1.0053421258926392</v>
      </c>
      <c r="M105" s="101">
        <v>305786.8125</v>
      </c>
      <c r="N105" s="162">
        <v>-176441.8125</v>
      </c>
      <c r="O105" s="161">
        <v>2142491</v>
      </c>
      <c r="P105" s="160">
        <v>27510</v>
      </c>
      <c r="Q105" s="102">
        <v>1.3007209300994873</v>
      </c>
      <c r="R105" s="101">
        <v>65955.6484375</v>
      </c>
      <c r="S105" s="162">
        <v>-38445.6484375</v>
      </c>
      <c r="T105" s="161">
        <v>476026</v>
      </c>
      <c r="U105" s="160">
        <v>50000</v>
      </c>
      <c r="V105" s="101">
        <v>0</v>
      </c>
      <c r="W105" s="101">
        <v>0</v>
      </c>
      <c r="X105" s="101">
        <v>100</v>
      </c>
      <c r="Y105" s="101">
        <v>0</v>
      </c>
      <c r="Z105" s="162"/>
      <c r="AA105" s="161">
        <v>-135498.20000000001</v>
      </c>
      <c r="AB105" s="101">
        <v>76094.321302902652</v>
      </c>
      <c r="AC105" s="163">
        <v>-59403.87890625</v>
      </c>
      <c r="AD105" s="101">
        <v>137400</v>
      </c>
      <c r="AE105" s="160">
        <v>-89870</v>
      </c>
      <c r="AF105" s="102">
        <v>-39.54327392578125</v>
      </c>
      <c r="AG105" s="101">
        <v>34656.59765625</v>
      </c>
      <c r="AH105" s="101">
        <v>-124526.59375</v>
      </c>
    </row>
    <row r="106" spans="1:34" x14ac:dyDescent="0.25">
      <c r="A106" s="2">
        <v>101261302</v>
      </c>
      <c r="C106" s="158" t="s">
        <v>2925</v>
      </c>
      <c r="D106" s="28" t="s">
        <v>2050</v>
      </c>
      <c r="E106" s="101">
        <v>45315412</v>
      </c>
      <c r="F106" s="160">
        <v>2364955.5</v>
      </c>
      <c r="G106" s="102">
        <v>5.5062408447265625</v>
      </c>
      <c r="H106" s="101">
        <v>1170078.875</v>
      </c>
      <c r="I106" s="101">
        <v>1194876.625</v>
      </c>
      <c r="J106" s="161">
        <v>35148397</v>
      </c>
      <c r="K106" s="160">
        <v>208732</v>
      </c>
      <c r="L106" s="102">
        <v>0.59740698337554932</v>
      </c>
      <c r="M106" s="101">
        <v>754638.8125</v>
      </c>
      <c r="N106" s="162">
        <v>-545906.8125</v>
      </c>
      <c r="O106" s="161">
        <v>5794111</v>
      </c>
      <c r="P106" s="160">
        <v>98495</v>
      </c>
      <c r="Q106" s="102">
        <v>1.729312539100647</v>
      </c>
      <c r="R106" s="101">
        <v>162436.34375</v>
      </c>
      <c r="S106" s="162">
        <v>-63941.34375</v>
      </c>
      <c r="T106" s="161">
        <v>4372905.8899999997</v>
      </c>
      <c r="U106" s="160">
        <v>2057728.5</v>
      </c>
      <c r="V106" s="101">
        <v>100.01432037353516</v>
      </c>
      <c r="W106" s="101">
        <v>0</v>
      </c>
      <c r="X106" s="101">
        <v>0</v>
      </c>
      <c r="Y106" s="101">
        <v>18836721.50999999</v>
      </c>
      <c r="Z106" s="162">
        <v>17.639730453491211</v>
      </c>
      <c r="AA106" s="161">
        <v>-210804.13</v>
      </c>
      <c r="AB106" s="101">
        <v>385286.85280086566</v>
      </c>
      <c r="AC106" s="163">
        <v>174482.71875</v>
      </c>
      <c r="AD106" s="101"/>
      <c r="AE106" s="160"/>
      <c r="AF106" s="102"/>
      <c r="AG106" s="101"/>
      <c r="AH106" s="101"/>
    </row>
    <row r="107" spans="1:34" x14ac:dyDescent="0.25">
      <c r="A107" s="2">
        <v>114061103</v>
      </c>
      <c r="C107" s="158" t="s">
        <v>2926</v>
      </c>
      <c r="D107" s="28" t="s">
        <v>2308</v>
      </c>
      <c r="E107" s="101">
        <v>11115549</v>
      </c>
      <c r="F107" s="160">
        <v>193657</v>
      </c>
      <c r="G107" s="102">
        <v>1.7731086015701294</v>
      </c>
      <c r="H107" s="101">
        <v>420704.8125</v>
      </c>
      <c r="I107" s="101">
        <v>-227047.8125</v>
      </c>
      <c r="J107" s="161">
        <v>8264435</v>
      </c>
      <c r="K107" s="160">
        <v>82207</v>
      </c>
      <c r="L107" s="102">
        <v>1.0047018527984619</v>
      </c>
      <c r="M107" s="101">
        <v>333557.5</v>
      </c>
      <c r="N107" s="162">
        <v>-251350.5</v>
      </c>
      <c r="O107" s="161">
        <v>2430126</v>
      </c>
      <c r="P107" s="160">
        <v>61450</v>
      </c>
      <c r="Q107" s="102">
        <v>2.5942764282226563</v>
      </c>
      <c r="R107" s="101">
        <v>87147.296875</v>
      </c>
      <c r="S107" s="162">
        <v>-25697.296875</v>
      </c>
      <c r="T107" s="161">
        <v>420988</v>
      </c>
      <c r="U107" s="160">
        <v>50000</v>
      </c>
      <c r="V107" s="101">
        <v>0</v>
      </c>
      <c r="W107" s="101">
        <v>0</v>
      </c>
      <c r="X107" s="101">
        <v>100</v>
      </c>
      <c r="Y107" s="101">
        <v>0</v>
      </c>
      <c r="Z107" s="162"/>
      <c r="AA107" s="161">
        <v>-113933.6</v>
      </c>
      <c r="AB107" s="101">
        <v>221803.34399994009</v>
      </c>
      <c r="AC107" s="163">
        <v>107869.7421875</v>
      </c>
      <c r="AD107" s="101"/>
      <c r="AE107" s="160"/>
      <c r="AF107" s="102"/>
      <c r="AG107" s="101"/>
      <c r="AH107" s="101"/>
    </row>
    <row r="108" spans="1:34" x14ac:dyDescent="0.25">
      <c r="A108" s="2">
        <v>103022103</v>
      </c>
      <c r="C108" s="158" t="s">
        <v>2927</v>
      </c>
      <c r="D108" s="28" t="s">
        <v>2082</v>
      </c>
      <c r="E108" s="101">
        <v>3756661.25</v>
      </c>
      <c r="F108" s="160">
        <v>122707.046875</v>
      </c>
      <c r="G108" s="102">
        <v>3.3766810894012451</v>
      </c>
      <c r="H108" s="101">
        <v>240010.03125</v>
      </c>
      <c r="I108" s="101">
        <v>-117302.984375</v>
      </c>
      <c r="J108" s="161">
        <v>2413224</v>
      </c>
      <c r="K108" s="160">
        <v>42386</v>
      </c>
      <c r="L108" s="102">
        <v>1.7878066301345825</v>
      </c>
      <c r="M108" s="101">
        <v>103626.796875</v>
      </c>
      <c r="N108" s="162">
        <v>-61240.796875</v>
      </c>
      <c r="O108" s="161">
        <v>617402</v>
      </c>
      <c r="P108" s="160">
        <v>7490</v>
      </c>
      <c r="Q108" s="102">
        <v>1.2280460596084595</v>
      </c>
      <c r="R108" s="101">
        <v>25087.599609375</v>
      </c>
      <c r="S108" s="162">
        <v>-17597.599609375</v>
      </c>
      <c r="T108" s="161">
        <v>726035.26</v>
      </c>
      <c r="U108" s="160">
        <v>72831.046875</v>
      </c>
      <c r="V108" s="101">
        <v>0</v>
      </c>
      <c r="W108" s="101">
        <v>100.00000762939453</v>
      </c>
      <c r="X108" s="101">
        <v>0</v>
      </c>
      <c r="Y108" s="101">
        <v>0</v>
      </c>
      <c r="Z108" s="162"/>
      <c r="AA108" s="161">
        <v>-53759.71</v>
      </c>
      <c r="AB108" s="101">
        <v>36408.235926484165</v>
      </c>
      <c r="AC108" s="163">
        <v>-17351.474609375</v>
      </c>
      <c r="AD108" s="101"/>
      <c r="AE108" s="160"/>
      <c r="AF108" s="102"/>
      <c r="AG108" s="101"/>
      <c r="AH108" s="101"/>
    </row>
    <row r="109" spans="1:34" x14ac:dyDescent="0.25">
      <c r="A109" s="2">
        <v>113381303</v>
      </c>
      <c r="C109" s="158" t="s">
        <v>2928</v>
      </c>
      <c r="D109" s="28" t="s">
        <v>2301</v>
      </c>
      <c r="E109" s="101">
        <v>22755788</v>
      </c>
      <c r="F109" s="160">
        <v>2191407.75</v>
      </c>
      <c r="G109" s="102">
        <v>10.656327247619629</v>
      </c>
      <c r="H109" s="101">
        <v>1322219.25</v>
      </c>
      <c r="I109" s="101">
        <v>869188.5</v>
      </c>
      <c r="J109" s="161">
        <v>14804667</v>
      </c>
      <c r="K109" s="160">
        <v>199556</v>
      </c>
      <c r="L109" s="102">
        <v>1.36634361743927</v>
      </c>
      <c r="M109" s="101">
        <v>772090.625</v>
      </c>
      <c r="N109" s="162">
        <v>-572534.625</v>
      </c>
      <c r="O109" s="161">
        <v>3399514</v>
      </c>
      <c r="P109" s="160">
        <v>91082</v>
      </c>
      <c r="Q109" s="102">
        <v>2.7530262470245361</v>
      </c>
      <c r="R109" s="101">
        <v>162080.5</v>
      </c>
      <c r="S109" s="162">
        <v>-70998.5</v>
      </c>
      <c r="T109" s="161">
        <v>4347992.72</v>
      </c>
      <c r="U109" s="160">
        <v>1909403.75</v>
      </c>
      <c r="V109" s="101">
        <v>100.02330017089844</v>
      </c>
      <c r="W109" s="101">
        <v>0</v>
      </c>
      <c r="X109" s="101">
        <v>0</v>
      </c>
      <c r="Y109" s="101">
        <v>17480506.599999994</v>
      </c>
      <c r="Z109" s="162">
        <v>21.851791381835938</v>
      </c>
      <c r="AA109" s="161">
        <v>-175488.96</v>
      </c>
      <c r="AB109" s="101">
        <v>403053.56814277486</v>
      </c>
      <c r="AC109" s="163">
        <v>227564.609375</v>
      </c>
      <c r="AD109" s="101">
        <v>203616</v>
      </c>
      <c r="AE109" s="160">
        <v>-8634</v>
      </c>
      <c r="AF109" s="102">
        <v>-4.0678443908691406</v>
      </c>
      <c r="AG109" s="101">
        <v>5968.11181640625</v>
      </c>
      <c r="AH109" s="101">
        <v>-14602.111328125</v>
      </c>
    </row>
    <row r="110" spans="1:34" x14ac:dyDescent="0.25">
      <c r="A110" s="2">
        <v>105251453</v>
      </c>
      <c r="C110" s="158" t="s">
        <v>2929</v>
      </c>
      <c r="D110" s="28" t="s">
        <v>2144</v>
      </c>
      <c r="E110" s="101">
        <v>21651048</v>
      </c>
      <c r="F110" s="160">
        <v>1140060.125</v>
      </c>
      <c r="G110" s="102">
        <v>5.5582895278930664</v>
      </c>
      <c r="H110" s="101">
        <v>970299.5625</v>
      </c>
      <c r="I110" s="101">
        <v>169760.5625</v>
      </c>
      <c r="J110" s="161">
        <v>17048083</v>
      </c>
      <c r="K110" s="160">
        <v>205657</v>
      </c>
      <c r="L110" s="102">
        <v>1.2210652828216553</v>
      </c>
      <c r="M110" s="101">
        <v>696653.375</v>
      </c>
      <c r="N110" s="162">
        <v>-490996.375</v>
      </c>
      <c r="O110" s="161">
        <v>2101630</v>
      </c>
      <c r="P110" s="160">
        <v>36340</v>
      </c>
      <c r="Q110" s="102">
        <v>1.759559154510498</v>
      </c>
      <c r="R110" s="101">
        <v>80571.609375</v>
      </c>
      <c r="S110" s="162">
        <v>-44231.609375</v>
      </c>
      <c r="T110" s="161">
        <v>2206338.35</v>
      </c>
      <c r="U110" s="160">
        <v>879432.125</v>
      </c>
      <c r="V110" s="101">
        <v>100.02267456054688</v>
      </c>
      <c r="W110" s="101">
        <v>0</v>
      </c>
      <c r="X110" s="101">
        <v>0</v>
      </c>
      <c r="Y110" s="101">
        <v>8051111.5200000033</v>
      </c>
      <c r="Z110" s="162">
        <v>21.558183670043945</v>
      </c>
      <c r="AA110" s="161">
        <v>-136667.29</v>
      </c>
      <c r="AB110" s="101">
        <v>80064.252232968924</v>
      </c>
      <c r="AC110" s="163">
        <v>-56603.0390625</v>
      </c>
      <c r="AD110" s="101">
        <v>294995</v>
      </c>
      <c r="AE110" s="160">
        <v>18631</v>
      </c>
      <c r="AF110" s="102">
        <v>6.7414717674255371</v>
      </c>
      <c r="AG110" s="101">
        <v>21826.32421875</v>
      </c>
      <c r="AH110" s="101">
        <v>-3195.32421875</v>
      </c>
    </row>
    <row r="111" spans="1:34" x14ac:dyDescent="0.25">
      <c r="A111" s="2">
        <v>109531304</v>
      </c>
      <c r="C111" s="158" t="s">
        <v>2930</v>
      </c>
      <c r="D111" s="28" t="s">
        <v>2235</v>
      </c>
      <c r="E111" s="101">
        <v>6537186.5</v>
      </c>
      <c r="F111" s="160">
        <v>225221.65625</v>
      </c>
      <c r="G111" s="102">
        <v>3.5681703090667725</v>
      </c>
      <c r="H111" s="101">
        <v>175865.21875</v>
      </c>
      <c r="I111" s="101">
        <v>49356.4375</v>
      </c>
      <c r="J111" s="161">
        <v>5181524</v>
      </c>
      <c r="K111" s="160">
        <v>26620</v>
      </c>
      <c r="L111" s="102">
        <v>0.51640146970748901</v>
      </c>
      <c r="M111" s="101">
        <v>142260.796875</v>
      </c>
      <c r="N111" s="162">
        <v>-115640.796875</v>
      </c>
      <c r="O111" s="161">
        <v>682251</v>
      </c>
      <c r="P111" s="160">
        <v>-9705</v>
      </c>
      <c r="Q111" s="102">
        <v>-1.4025458097457886</v>
      </c>
      <c r="R111" s="101">
        <v>22948.384765625</v>
      </c>
      <c r="S111" s="162">
        <v>-32653.384765625</v>
      </c>
      <c r="T111" s="161">
        <v>545789.43999999994</v>
      </c>
      <c r="U111" s="160">
        <v>216004.65625</v>
      </c>
      <c r="V111" s="101">
        <v>100.02115631103516</v>
      </c>
      <c r="W111" s="101">
        <v>0</v>
      </c>
      <c r="X111" s="101">
        <v>0</v>
      </c>
      <c r="Y111" s="101">
        <v>1977470.620000001</v>
      </c>
      <c r="Z111" s="162">
        <v>20.844074249267578</v>
      </c>
      <c r="AA111" s="161">
        <v>-61436.09</v>
      </c>
      <c r="AB111" s="101">
        <v>40382.552262350859</v>
      </c>
      <c r="AC111" s="163">
        <v>-21053.537109375</v>
      </c>
      <c r="AD111" s="101">
        <v>127622</v>
      </c>
      <c r="AE111" s="160">
        <v>-7698</v>
      </c>
      <c r="AF111" s="102">
        <v>-5.6887378692626953</v>
      </c>
      <c r="AG111" s="101">
        <v>10656.0302734375</v>
      </c>
      <c r="AH111" s="101">
        <v>-18354.03125</v>
      </c>
    </row>
    <row r="112" spans="1:34" x14ac:dyDescent="0.25">
      <c r="A112" s="2">
        <v>122092353</v>
      </c>
      <c r="C112" s="158" t="s">
        <v>2931</v>
      </c>
      <c r="D112" s="28" t="s">
        <v>2446</v>
      </c>
      <c r="E112" s="101">
        <v>24785986</v>
      </c>
      <c r="F112" s="160">
        <v>250212</v>
      </c>
      <c r="G112" s="102">
        <v>1.0197844505310059</v>
      </c>
      <c r="H112" s="101">
        <v>533995.75</v>
      </c>
      <c r="I112" s="101">
        <v>-283783.75</v>
      </c>
      <c r="J112" s="161">
        <v>17579139</v>
      </c>
      <c r="K112" s="160">
        <v>170359</v>
      </c>
      <c r="L112" s="102">
        <v>0.97858095169067383</v>
      </c>
      <c r="M112" s="101">
        <v>523550</v>
      </c>
      <c r="N112" s="162">
        <v>-353191</v>
      </c>
      <c r="O112" s="161">
        <v>6740084</v>
      </c>
      <c r="P112" s="160">
        <v>29853</v>
      </c>
      <c r="Q112" s="102">
        <v>0.44488781690597534</v>
      </c>
      <c r="R112" s="101">
        <v>10445.7197265625</v>
      </c>
      <c r="S112" s="162">
        <v>19407.28125</v>
      </c>
      <c r="T112" s="161">
        <v>466762</v>
      </c>
      <c r="U112" s="160">
        <v>50000</v>
      </c>
      <c r="V112" s="101">
        <v>0</v>
      </c>
      <c r="W112" s="101">
        <v>0</v>
      </c>
      <c r="X112" s="101">
        <v>100</v>
      </c>
      <c r="Y112" s="101">
        <v>0</v>
      </c>
      <c r="Z112" s="162"/>
      <c r="AA112" s="161">
        <v>-227235.6</v>
      </c>
      <c r="AB112" s="101">
        <v>522360.33207588526</v>
      </c>
      <c r="AC112" s="163">
        <v>295124.71875</v>
      </c>
      <c r="AD112" s="101"/>
      <c r="AE112" s="160"/>
      <c r="AF112" s="102"/>
      <c r="AG112" s="101"/>
      <c r="AH112" s="101"/>
    </row>
    <row r="113" spans="1:34" x14ac:dyDescent="0.25">
      <c r="A113" s="2">
        <v>106611303</v>
      </c>
      <c r="C113" s="158" t="s">
        <v>2932</v>
      </c>
      <c r="D113" s="28" t="s">
        <v>2168</v>
      </c>
      <c r="E113" s="101">
        <v>10162622</v>
      </c>
      <c r="F113" s="160">
        <v>610245.125</v>
      </c>
      <c r="G113" s="102">
        <v>6.3884115219116211</v>
      </c>
      <c r="H113" s="101">
        <v>311392.1875</v>
      </c>
      <c r="I113" s="101">
        <v>298852.9375</v>
      </c>
      <c r="J113" s="161">
        <v>7916500</v>
      </c>
      <c r="K113" s="160">
        <v>63005</v>
      </c>
      <c r="L113" s="102">
        <v>0.802254319190979</v>
      </c>
      <c r="M113" s="101">
        <v>196606.90625</v>
      </c>
      <c r="N113" s="162">
        <v>-133601.90625</v>
      </c>
      <c r="O113" s="161">
        <v>1111740</v>
      </c>
      <c r="P113" s="160">
        <v>8714</v>
      </c>
      <c r="Q113" s="102">
        <v>0.790008544921875</v>
      </c>
      <c r="R113" s="101">
        <v>37176.48828125</v>
      </c>
      <c r="S113" s="162">
        <v>-28462.48828125</v>
      </c>
      <c r="T113" s="161">
        <v>1134382.06</v>
      </c>
      <c r="U113" s="160">
        <v>538526.125</v>
      </c>
      <c r="V113" s="101">
        <v>100.01677703857422</v>
      </c>
      <c r="W113" s="101">
        <v>0</v>
      </c>
      <c r="X113" s="101">
        <v>0</v>
      </c>
      <c r="Y113" s="101">
        <v>4929861.379999999</v>
      </c>
      <c r="Z113" s="162">
        <v>18.795053482055664</v>
      </c>
      <c r="AA113" s="161">
        <v>-52591.48</v>
      </c>
      <c r="AB113" s="101">
        <v>62656.827964441924</v>
      </c>
      <c r="AC113" s="163">
        <v>10065.34765625</v>
      </c>
      <c r="AD113" s="101"/>
      <c r="AE113" s="160"/>
      <c r="AF113" s="102"/>
      <c r="AG113" s="101"/>
      <c r="AH113" s="101"/>
    </row>
    <row r="114" spans="1:34" x14ac:dyDescent="0.25">
      <c r="A114" s="2">
        <v>105201352</v>
      </c>
      <c r="C114" s="158" t="s">
        <v>2933</v>
      </c>
      <c r="D114" s="28" t="s">
        <v>2142</v>
      </c>
      <c r="E114" s="101">
        <v>26705388</v>
      </c>
      <c r="F114" s="160">
        <v>1184385.25</v>
      </c>
      <c r="G114" s="102">
        <v>4.6408257484436035</v>
      </c>
      <c r="H114" s="101">
        <v>1023439.875</v>
      </c>
      <c r="I114" s="101">
        <v>160945.375</v>
      </c>
      <c r="J114" s="161">
        <v>20432463</v>
      </c>
      <c r="K114" s="160">
        <v>208312</v>
      </c>
      <c r="L114" s="102">
        <v>1.0300160646438599</v>
      </c>
      <c r="M114" s="101">
        <v>671566.375</v>
      </c>
      <c r="N114" s="162">
        <v>-463254.375</v>
      </c>
      <c r="O114" s="161">
        <v>3832463</v>
      </c>
      <c r="P114" s="160">
        <v>88915</v>
      </c>
      <c r="Q114" s="102">
        <v>2.3751533031463623</v>
      </c>
      <c r="R114" s="101">
        <v>174349.234375</v>
      </c>
      <c r="S114" s="162">
        <v>-85434.234375</v>
      </c>
      <c r="T114" s="161">
        <v>2440460.56</v>
      </c>
      <c r="U114" s="160">
        <v>887158.3125</v>
      </c>
      <c r="V114" s="101">
        <v>100.02330780029297</v>
      </c>
      <c r="W114" s="101">
        <v>0</v>
      </c>
      <c r="X114" s="101">
        <v>0</v>
      </c>
      <c r="Y114" s="101">
        <v>8121895.25</v>
      </c>
      <c r="Z114" s="162">
        <v>21.851789474487305</v>
      </c>
      <c r="AA114" s="161">
        <v>-348086.37</v>
      </c>
      <c r="AB114" s="101">
        <v>880822.25859001046</v>
      </c>
      <c r="AC114" s="163">
        <v>532735.875</v>
      </c>
      <c r="AD114" s="101"/>
      <c r="AE114" s="160"/>
      <c r="AF114" s="102"/>
      <c r="AG114" s="101"/>
      <c r="AH114" s="101"/>
    </row>
    <row r="115" spans="1:34" x14ac:dyDescent="0.25">
      <c r="A115" s="2">
        <v>118401403</v>
      </c>
      <c r="C115" s="158" t="s">
        <v>2934</v>
      </c>
      <c r="D115" s="28" t="s">
        <v>2383</v>
      </c>
      <c r="E115" s="101">
        <v>13076060</v>
      </c>
      <c r="F115" s="160">
        <v>1307977.375</v>
      </c>
      <c r="G115" s="102">
        <v>11.114617347717285</v>
      </c>
      <c r="H115" s="101">
        <v>468085.0625</v>
      </c>
      <c r="I115" s="101">
        <v>839892.3125</v>
      </c>
      <c r="J115" s="161">
        <v>8762779</v>
      </c>
      <c r="K115" s="160">
        <v>68716</v>
      </c>
      <c r="L115" s="102">
        <v>0.79037845134735107</v>
      </c>
      <c r="M115" s="101">
        <v>257482.203125</v>
      </c>
      <c r="N115" s="162">
        <v>-188766.203125</v>
      </c>
      <c r="O115" s="161">
        <v>1953174</v>
      </c>
      <c r="P115" s="160">
        <v>63351</v>
      </c>
      <c r="Q115" s="102">
        <v>3.3522188663482666</v>
      </c>
      <c r="R115" s="101">
        <v>43363.68359375</v>
      </c>
      <c r="S115" s="162">
        <v>19987.31640625</v>
      </c>
      <c r="T115" s="161">
        <v>2360107.2799999998</v>
      </c>
      <c r="U115" s="160">
        <v>1175910.375</v>
      </c>
      <c r="V115" s="101">
        <v>100.01656341552734</v>
      </c>
      <c r="W115" s="101">
        <v>0</v>
      </c>
      <c r="X115" s="101">
        <v>0</v>
      </c>
      <c r="Y115" s="101">
        <v>10764682.029999994</v>
      </c>
      <c r="Z115" s="162">
        <v>18.691738128662109</v>
      </c>
      <c r="AA115" s="161">
        <v>-95490.27</v>
      </c>
      <c r="AB115" s="101">
        <v>123232.18864331429</v>
      </c>
      <c r="AC115" s="163">
        <v>27741.91796875</v>
      </c>
      <c r="AD115" s="101"/>
      <c r="AE115" s="160"/>
      <c r="AF115" s="102"/>
      <c r="AG115" s="101"/>
      <c r="AH115" s="101"/>
    </row>
    <row r="116" spans="1:34" x14ac:dyDescent="0.25">
      <c r="A116" s="2">
        <v>115211603</v>
      </c>
      <c r="C116" s="158" t="s">
        <v>2935</v>
      </c>
      <c r="D116" s="28" t="s">
        <v>2326</v>
      </c>
      <c r="E116" s="101">
        <v>26609894</v>
      </c>
      <c r="F116" s="160">
        <v>4102704.5</v>
      </c>
      <c r="G116" s="102">
        <v>18.228418350219727</v>
      </c>
      <c r="H116" s="101">
        <v>1328050.625</v>
      </c>
      <c r="I116" s="101">
        <v>2774654</v>
      </c>
      <c r="J116" s="161">
        <v>17955359</v>
      </c>
      <c r="K116" s="160">
        <v>353692</v>
      </c>
      <c r="L116" s="102">
        <v>2.0094232559204102</v>
      </c>
      <c r="M116" s="101">
        <v>1181803.625</v>
      </c>
      <c r="N116" s="162">
        <v>-828111.625</v>
      </c>
      <c r="O116" s="161">
        <v>4572060</v>
      </c>
      <c r="P116" s="160">
        <v>372858</v>
      </c>
      <c r="Q116" s="102">
        <v>8.8792581558227539</v>
      </c>
      <c r="R116" s="101">
        <v>120895.796875</v>
      </c>
      <c r="S116" s="162">
        <v>251962.203125</v>
      </c>
      <c r="T116" s="161">
        <v>3816664.61</v>
      </c>
      <c r="U116" s="160">
        <v>3290227.5</v>
      </c>
      <c r="V116" s="101">
        <v>100</v>
      </c>
      <c r="W116" s="101">
        <v>0</v>
      </c>
      <c r="X116" s="101">
        <v>0</v>
      </c>
      <c r="Y116" s="101">
        <v>30114870.719999999</v>
      </c>
      <c r="Z116" s="162">
        <v>10.925590515136719</v>
      </c>
      <c r="AA116" s="161">
        <v>-487288.12</v>
      </c>
      <c r="AB116" s="101">
        <v>1120741.584368045</v>
      </c>
      <c r="AC116" s="163">
        <v>633453.4375</v>
      </c>
      <c r="AD116" s="101">
        <v>265810</v>
      </c>
      <c r="AE116" s="160">
        <v>85927</v>
      </c>
      <c r="AF116" s="102">
        <v>47.768272399902344</v>
      </c>
      <c r="AG116" s="101">
        <v>25351.19921875</v>
      </c>
      <c r="AH116" s="101">
        <v>60575.80078125</v>
      </c>
    </row>
    <row r="117" spans="1:34" x14ac:dyDescent="0.25">
      <c r="A117" s="2">
        <v>110171803</v>
      </c>
      <c r="C117" s="158" t="s">
        <v>2936</v>
      </c>
      <c r="D117" s="28" t="s">
        <v>2244</v>
      </c>
      <c r="E117" s="101">
        <v>11045793</v>
      </c>
      <c r="F117" s="160">
        <v>546601.1875</v>
      </c>
      <c r="G117" s="102">
        <v>5.2061262130737305</v>
      </c>
      <c r="H117" s="101">
        <v>352936.375</v>
      </c>
      <c r="I117" s="101">
        <v>193664.8125</v>
      </c>
      <c r="J117" s="161">
        <v>8937242</v>
      </c>
      <c r="K117" s="160">
        <v>71410</v>
      </c>
      <c r="L117" s="102">
        <v>0.80545175075531006</v>
      </c>
      <c r="M117" s="101">
        <v>230052</v>
      </c>
      <c r="N117" s="162">
        <v>-158642</v>
      </c>
      <c r="O117" s="161">
        <v>1069363</v>
      </c>
      <c r="P117" s="160">
        <v>49064</v>
      </c>
      <c r="Q117" s="102">
        <v>4.8087863922119141</v>
      </c>
      <c r="R117" s="101">
        <v>45082.3828125</v>
      </c>
      <c r="S117" s="162">
        <v>3981.6171875</v>
      </c>
      <c r="T117" s="161">
        <v>1039188.29</v>
      </c>
      <c r="U117" s="160">
        <v>426127.1875</v>
      </c>
      <c r="V117" s="101">
        <v>100.02126312255859</v>
      </c>
      <c r="W117" s="101">
        <v>0</v>
      </c>
      <c r="X117" s="101">
        <v>0</v>
      </c>
      <c r="Y117" s="101">
        <v>3901096.0999999978</v>
      </c>
      <c r="Z117" s="162">
        <v>20.895084381103516</v>
      </c>
      <c r="AA117" s="161">
        <v>-36278.26</v>
      </c>
      <c r="AB117" s="101">
        <v>36488.997260420831</v>
      </c>
      <c r="AC117" s="163">
        <v>210.73725891113281</v>
      </c>
      <c r="AD117" s="101"/>
      <c r="AE117" s="160"/>
      <c r="AF117" s="102"/>
      <c r="AG117" s="101"/>
      <c r="AH117" s="101"/>
    </row>
    <row r="118" spans="1:34" x14ac:dyDescent="0.25">
      <c r="A118" s="2">
        <v>118401603</v>
      </c>
      <c r="C118" s="158" t="s">
        <v>2937</v>
      </c>
      <c r="D118" s="28" t="s">
        <v>771</v>
      </c>
      <c r="E118" s="101">
        <v>9910809</v>
      </c>
      <c r="F118" s="160">
        <v>604307.375</v>
      </c>
      <c r="G118" s="102">
        <v>6.4933891296386719</v>
      </c>
      <c r="H118" s="101">
        <v>340709.8125</v>
      </c>
      <c r="I118" s="101">
        <v>263597.5625</v>
      </c>
      <c r="J118" s="161">
        <v>7280050</v>
      </c>
      <c r="K118" s="160">
        <v>67961</v>
      </c>
      <c r="L118" s="102">
        <v>0.94232058525085449</v>
      </c>
      <c r="M118" s="101">
        <v>224327.40625</v>
      </c>
      <c r="N118" s="162">
        <v>-156366.40625</v>
      </c>
      <c r="O118" s="161">
        <v>1625619</v>
      </c>
      <c r="P118" s="160">
        <v>54134</v>
      </c>
      <c r="Q118" s="102">
        <v>3.4447674751281738</v>
      </c>
      <c r="R118" s="101">
        <v>62882.97265625</v>
      </c>
      <c r="S118" s="162">
        <v>-8748.97265625</v>
      </c>
      <c r="T118" s="161">
        <v>1005139.58</v>
      </c>
      <c r="U118" s="160">
        <v>482212.40625</v>
      </c>
      <c r="V118" s="101">
        <v>100.01292419433594</v>
      </c>
      <c r="W118" s="101">
        <v>0</v>
      </c>
      <c r="X118" s="101">
        <v>0</v>
      </c>
      <c r="Y118" s="101">
        <v>4414175.0099999979</v>
      </c>
      <c r="Z118" s="162">
        <v>16.984138488769531</v>
      </c>
      <c r="AA118" s="161">
        <v>-171093.04</v>
      </c>
      <c r="AB118" s="101">
        <v>119815.36684025492</v>
      </c>
      <c r="AC118" s="163">
        <v>-51277.671875</v>
      </c>
      <c r="AD118" s="101"/>
      <c r="AE118" s="160"/>
      <c r="AF118" s="102"/>
      <c r="AG118" s="101"/>
      <c r="AH118" s="101"/>
    </row>
    <row r="119" spans="1:34" x14ac:dyDescent="0.25">
      <c r="A119" s="2">
        <v>112671603</v>
      </c>
      <c r="C119" s="158" t="s">
        <v>2938</v>
      </c>
      <c r="D119" s="28" t="s">
        <v>2272</v>
      </c>
      <c r="E119" s="101">
        <v>26191694</v>
      </c>
      <c r="F119" s="160">
        <v>2362489</v>
      </c>
      <c r="G119" s="102">
        <v>9.9142589569091797</v>
      </c>
      <c r="H119" s="101">
        <v>1998917.75</v>
      </c>
      <c r="I119" s="101">
        <v>363571.25</v>
      </c>
      <c r="J119" s="161">
        <v>17112489</v>
      </c>
      <c r="K119" s="160">
        <v>307491</v>
      </c>
      <c r="L119" s="102">
        <v>1.8297592401504517</v>
      </c>
      <c r="M119" s="101">
        <v>1317808.25</v>
      </c>
      <c r="N119" s="162">
        <v>-1010317.25</v>
      </c>
      <c r="O119" s="161">
        <v>4442414</v>
      </c>
      <c r="P119" s="160">
        <v>62136</v>
      </c>
      <c r="Q119" s="102">
        <v>1.4185401201248169</v>
      </c>
      <c r="R119" s="101">
        <v>282329.25</v>
      </c>
      <c r="S119" s="162">
        <v>-220193.25</v>
      </c>
      <c r="T119" s="161">
        <v>4636791.4400000004</v>
      </c>
      <c r="U119" s="160">
        <v>1992861.875</v>
      </c>
      <c r="V119" s="101">
        <v>100.02330017089844</v>
      </c>
      <c r="W119" s="101">
        <v>0</v>
      </c>
      <c r="X119" s="101">
        <v>0</v>
      </c>
      <c r="Y119" s="101">
        <v>18244561.669999987</v>
      </c>
      <c r="Z119" s="162">
        <v>21.851791381835938</v>
      </c>
      <c r="AA119" s="161">
        <v>-73003.27</v>
      </c>
      <c r="AB119" s="101">
        <v>370891.49157283641</v>
      </c>
      <c r="AC119" s="163">
        <v>297888.21875</v>
      </c>
      <c r="AD119" s="101"/>
      <c r="AE119" s="160"/>
      <c r="AF119" s="102"/>
      <c r="AG119" s="101"/>
      <c r="AH119" s="101"/>
    </row>
    <row r="120" spans="1:34" x14ac:dyDescent="0.25">
      <c r="A120" s="2">
        <v>114061503</v>
      </c>
      <c r="C120" s="158" t="s">
        <v>2939</v>
      </c>
      <c r="D120" s="28" t="s">
        <v>2309</v>
      </c>
      <c r="E120" s="101">
        <v>13796276</v>
      </c>
      <c r="F120" s="160">
        <v>419932.78125</v>
      </c>
      <c r="G120" s="102">
        <v>3.139369010925293</v>
      </c>
      <c r="H120" s="101">
        <v>423861.125</v>
      </c>
      <c r="I120" s="101">
        <v>-3928.34375</v>
      </c>
      <c r="J120" s="161">
        <v>10259790</v>
      </c>
      <c r="K120" s="160">
        <v>70784</v>
      </c>
      <c r="L120" s="102">
        <v>0.69470953941345215</v>
      </c>
      <c r="M120" s="101">
        <v>293267</v>
      </c>
      <c r="N120" s="162">
        <v>-222483</v>
      </c>
      <c r="O120" s="161">
        <v>2376916</v>
      </c>
      <c r="P120" s="160">
        <v>14024</v>
      </c>
      <c r="Q120" s="102">
        <v>0.5935099720954895</v>
      </c>
      <c r="R120" s="101">
        <v>130594.109375</v>
      </c>
      <c r="S120" s="162">
        <v>-116570.109375</v>
      </c>
      <c r="T120" s="161">
        <v>1159570.3899999999</v>
      </c>
      <c r="U120" s="160">
        <v>335124.78125</v>
      </c>
      <c r="V120" s="101">
        <v>100.02330017089844</v>
      </c>
      <c r="W120" s="101">
        <v>0</v>
      </c>
      <c r="X120" s="101">
        <v>0</v>
      </c>
      <c r="Y120" s="101">
        <v>3068052.4199999943</v>
      </c>
      <c r="Z120" s="162">
        <v>21.851789474487305</v>
      </c>
      <c r="AA120" s="161">
        <v>-179218</v>
      </c>
      <c r="AB120" s="101">
        <v>160968.17115564412</v>
      </c>
      <c r="AC120" s="163">
        <v>-18249.828125</v>
      </c>
      <c r="AD120" s="101"/>
      <c r="AE120" s="160"/>
      <c r="AF120" s="102"/>
      <c r="AG120" s="101"/>
      <c r="AH120" s="101"/>
    </row>
    <row r="121" spans="1:34" x14ac:dyDescent="0.25">
      <c r="A121" s="2">
        <v>116471803</v>
      </c>
      <c r="C121" s="158" t="s">
        <v>2940</v>
      </c>
      <c r="D121" s="28" t="s">
        <v>2353</v>
      </c>
      <c r="E121" s="101">
        <v>11037023</v>
      </c>
      <c r="F121" s="160">
        <v>168235.28125</v>
      </c>
      <c r="G121" s="102">
        <v>1.5478752851486206</v>
      </c>
      <c r="H121" s="101">
        <v>311372.65625</v>
      </c>
      <c r="I121" s="101">
        <v>-143137.375</v>
      </c>
      <c r="J121" s="161">
        <v>8915143</v>
      </c>
      <c r="K121" s="160">
        <v>59250</v>
      </c>
      <c r="L121" s="102">
        <v>0.66904604434967041</v>
      </c>
      <c r="M121" s="101">
        <v>265260.3125</v>
      </c>
      <c r="N121" s="162">
        <v>-206010.3125</v>
      </c>
      <c r="O121" s="161">
        <v>1694759</v>
      </c>
      <c r="P121" s="160">
        <v>5559</v>
      </c>
      <c r="Q121" s="102">
        <v>0.32909071445465088</v>
      </c>
      <c r="R121" s="101">
        <v>41273.828125</v>
      </c>
      <c r="S121" s="162">
        <v>-35714.828125</v>
      </c>
      <c r="T121" s="161">
        <v>384371.29</v>
      </c>
      <c r="U121" s="160">
        <v>105063.2890625</v>
      </c>
      <c r="V121" s="101">
        <v>100</v>
      </c>
      <c r="W121" s="101">
        <v>0</v>
      </c>
      <c r="X121" s="101">
        <v>0</v>
      </c>
      <c r="Y121" s="101">
        <v>961625.64999999851</v>
      </c>
      <c r="Z121" s="162">
        <v>10.925591468811035</v>
      </c>
      <c r="AA121" s="161">
        <v>-48989.33</v>
      </c>
      <c r="AB121" s="101">
        <v>46992.872905049502</v>
      </c>
      <c r="AC121" s="163">
        <v>-1996.4571533203125</v>
      </c>
      <c r="AD121" s="101">
        <v>42750</v>
      </c>
      <c r="AE121" s="160">
        <v>-1637</v>
      </c>
      <c r="AF121" s="102">
        <v>-3.6880168914794922</v>
      </c>
      <c r="AG121" s="101">
        <v>4838.5322265625</v>
      </c>
      <c r="AH121" s="101">
        <v>-6475.5322265625</v>
      </c>
    </row>
    <row r="122" spans="1:34" x14ac:dyDescent="0.25">
      <c r="A122" s="2">
        <v>103022253</v>
      </c>
      <c r="C122" s="158" t="s">
        <v>2941</v>
      </c>
      <c r="D122" s="28" t="s">
        <v>2083</v>
      </c>
      <c r="E122" s="101">
        <v>9484614</v>
      </c>
      <c r="F122" s="160">
        <v>178282.75</v>
      </c>
      <c r="G122" s="102">
        <v>1.9157146215438843</v>
      </c>
      <c r="H122" s="101">
        <v>302134.78125</v>
      </c>
      <c r="I122" s="101">
        <v>-123852.03125</v>
      </c>
      <c r="J122" s="161">
        <v>7220898</v>
      </c>
      <c r="K122" s="160">
        <v>66909</v>
      </c>
      <c r="L122" s="102">
        <v>0.93526840209960938</v>
      </c>
      <c r="M122" s="101">
        <v>187765.203125</v>
      </c>
      <c r="N122" s="162">
        <v>-120856.203125</v>
      </c>
      <c r="O122" s="161">
        <v>1760919</v>
      </c>
      <c r="P122" s="160">
        <v>-7761</v>
      </c>
      <c r="Q122" s="102">
        <v>-0.43880179524421692</v>
      </c>
      <c r="R122" s="101">
        <v>90530.1953125</v>
      </c>
      <c r="S122" s="162">
        <v>-98291.1953125</v>
      </c>
      <c r="T122" s="161">
        <v>502796.66</v>
      </c>
      <c r="U122" s="160">
        <v>119134.75</v>
      </c>
      <c r="V122" s="101">
        <v>100.02330017089844</v>
      </c>
      <c r="W122" s="101">
        <v>0</v>
      </c>
      <c r="X122" s="101">
        <v>0</v>
      </c>
      <c r="Y122" s="101">
        <v>1090673.3900000006</v>
      </c>
      <c r="Z122" s="162">
        <v>21.851789474487305</v>
      </c>
      <c r="AA122" s="161">
        <v>-78518.47</v>
      </c>
      <c r="AB122" s="101">
        <v>118577.35471871009</v>
      </c>
      <c r="AC122" s="163">
        <v>40058.8828125</v>
      </c>
      <c r="AD122" s="101"/>
      <c r="AE122" s="160"/>
      <c r="AF122" s="102"/>
      <c r="AG122" s="101"/>
      <c r="AH122" s="101"/>
    </row>
    <row r="123" spans="1:34" x14ac:dyDescent="0.25">
      <c r="A123" s="2">
        <v>120522003</v>
      </c>
      <c r="C123" s="158" t="s">
        <v>2942</v>
      </c>
      <c r="D123" s="28" t="s">
        <v>2426</v>
      </c>
      <c r="E123" s="101">
        <v>22215266</v>
      </c>
      <c r="F123" s="160">
        <v>227033</v>
      </c>
      <c r="G123" s="102">
        <v>1.0325204133987427</v>
      </c>
      <c r="H123" s="101">
        <v>738680.5</v>
      </c>
      <c r="I123" s="101">
        <v>-511647.5</v>
      </c>
      <c r="J123" s="161">
        <v>17486627</v>
      </c>
      <c r="K123" s="160">
        <v>164807</v>
      </c>
      <c r="L123" s="102">
        <v>0.95144158601760864</v>
      </c>
      <c r="M123" s="101">
        <v>545542.375</v>
      </c>
      <c r="N123" s="162">
        <v>-380735.375</v>
      </c>
      <c r="O123" s="161">
        <v>3611145</v>
      </c>
      <c r="P123" s="160">
        <v>5372</v>
      </c>
      <c r="Q123" s="102">
        <v>0.14898331463336945</v>
      </c>
      <c r="R123" s="101">
        <v>160093.234375</v>
      </c>
      <c r="S123" s="162">
        <v>-154721.234375</v>
      </c>
      <c r="T123" s="161">
        <v>778801</v>
      </c>
      <c r="U123" s="160">
        <v>50000</v>
      </c>
      <c r="V123" s="101">
        <v>0</v>
      </c>
      <c r="W123" s="101">
        <v>0</v>
      </c>
      <c r="X123" s="101">
        <v>100</v>
      </c>
      <c r="Y123" s="101">
        <v>0</v>
      </c>
      <c r="Z123" s="162"/>
      <c r="AA123" s="161">
        <v>-189206.97</v>
      </c>
      <c r="AB123" s="101">
        <v>243074.92712254939</v>
      </c>
      <c r="AC123" s="163">
        <v>53867.95703125</v>
      </c>
      <c r="AD123" s="101">
        <v>338694</v>
      </c>
      <c r="AE123" s="160">
        <v>6854</v>
      </c>
      <c r="AF123" s="102">
        <v>2.0654532909393311</v>
      </c>
      <c r="AG123" s="101">
        <v>33044.89453125</v>
      </c>
      <c r="AH123" s="101">
        <v>-26190.89453125</v>
      </c>
    </row>
    <row r="124" spans="1:34" x14ac:dyDescent="0.25">
      <c r="A124" s="2">
        <v>107651603</v>
      </c>
      <c r="C124" s="158" t="s">
        <v>2943</v>
      </c>
      <c r="D124" s="28" t="s">
        <v>2175</v>
      </c>
      <c r="E124" s="101">
        <v>16918252</v>
      </c>
      <c r="F124" s="160">
        <v>701083.25</v>
      </c>
      <c r="G124" s="102">
        <v>4.3230929374694824</v>
      </c>
      <c r="H124" s="101">
        <v>500917.46875</v>
      </c>
      <c r="I124" s="101">
        <v>200165.78125</v>
      </c>
      <c r="J124" s="161">
        <v>13089372</v>
      </c>
      <c r="K124" s="160">
        <v>77747</v>
      </c>
      <c r="L124" s="102">
        <v>0.59751951694488525</v>
      </c>
      <c r="M124" s="101">
        <v>296292.1875</v>
      </c>
      <c r="N124" s="162">
        <v>-218545.1875</v>
      </c>
      <c r="O124" s="161">
        <v>2087209</v>
      </c>
      <c r="P124" s="160">
        <v>15513</v>
      </c>
      <c r="Q124" s="102">
        <v>0.74880677461624146</v>
      </c>
      <c r="R124" s="101">
        <v>69721.984375</v>
      </c>
      <c r="S124" s="162">
        <v>-54208.984375</v>
      </c>
      <c r="T124" s="161">
        <v>1591895.24</v>
      </c>
      <c r="U124" s="160">
        <v>599326.25</v>
      </c>
      <c r="V124" s="101">
        <v>100.02330780029297</v>
      </c>
      <c r="W124" s="101">
        <v>0</v>
      </c>
      <c r="X124" s="101">
        <v>0</v>
      </c>
      <c r="Y124" s="101">
        <v>5486805.4600000009</v>
      </c>
      <c r="Z124" s="162">
        <v>21.851791381835938</v>
      </c>
      <c r="AA124" s="161">
        <v>-147912.35</v>
      </c>
      <c r="AB124" s="101">
        <v>146519.99696369097</v>
      </c>
      <c r="AC124" s="163">
        <v>-1392.35302734375</v>
      </c>
      <c r="AD124" s="101">
        <v>149776</v>
      </c>
      <c r="AE124" s="160">
        <v>8497</v>
      </c>
      <c r="AF124" s="102">
        <v>6.0143404006958008</v>
      </c>
      <c r="AG124" s="101">
        <v>14975.4541015625</v>
      </c>
      <c r="AH124" s="101">
        <v>-6478.4541015625</v>
      </c>
    </row>
    <row r="125" spans="1:34" x14ac:dyDescent="0.25">
      <c r="A125" s="2">
        <v>115221753</v>
      </c>
      <c r="C125" s="158" t="s">
        <v>2944</v>
      </c>
      <c r="D125" s="28" t="s">
        <v>2333</v>
      </c>
      <c r="E125" s="101">
        <v>8228038</v>
      </c>
      <c r="F125" s="160">
        <v>314691.3125</v>
      </c>
      <c r="G125" s="102">
        <v>3.9767158031463623</v>
      </c>
      <c r="H125" s="101">
        <v>631084.8125</v>
      </c>
      <c r="I125" s="101">
        <v>-316393.5</v>
      </c>
      <c r="J125" s="161">
        <v>6079242</v>
      </c>
      <c r="K125" s="160">
        <v>103041</v>
      </c>
      <c r="L125" s="102">
        <v>1.7241889238357544</v>
      </c>
      <c r="M125" s="101">
        <v>598541.125</v>
      </c>
      <c r="N125" s="162">
        <v>-495500.125</v>
      </c>
      <c r="O125" s="161">
        <v>1633240</v>
      </c>
      <c r="P125" s="160">
        <v>-18132</v>
      </c>
      <c r="Q125" s="102">
        <v>-1.0979961156845093</v>
      </c>
      <c r="R125" s="101">
        <v>32543.693359375</v>
      </c>
      <c r="S125" s="162">
        <v>-50675.6953125</v>
      </c>
      <c r="T125" s="161">
        <v>515556.15</v>
      </c>
      <c r="U125" s="160">
        <v>229782.296875</v>
      </c>
      <c r="V125" s="101">
        <v>100.006103515625</v>
      </c>
      <c r="W125" s="101">
        <v>0</v>
      </c>
      <c r="X125" s="101">
        <v>0</v>
      </c>
      <c r="Y125" s="101">
        <v>2103285.0299999937</v>
      </c>
      <c r="Z125" s="162">
        <v>13.787819862365723</v>
      </c>
      <c r="AA125" s="161">
        <v>-159163.20000000001</v>
      </c>
      <c r="AB125" s="101">
        <v>219106.68380002992</v>
      </c>
      <c r="AC125" s="163">
        <v>59943.484375</v>
      </c>
      <c r="AD125" s="101"/>
      <c r="AE125" s="160"/>
      <c r="AF125" s="102"/>
      <c r="AG125" s="101"/>
      <c r="AH125" s="101"/>
    </row>
    <row r="126" spans="1:34" x14ac:dyDescent="0.25">
      <c r="A126" s="2">
        <v>113362203</v>
      </c>
      <c r="C126" s="158" t="s">
        <v>2945</v>
      </c>
      <c r="D126" s="28" t="s">
        <v>2288</v>
      </c>
      <c r="E126" s="101">
        <v>14086673</v>
      </c>
      <c r="F126" s="160">
        <v>1086305.375</v>
      </c>
      <c r="G126" s="102">
        <v>8.3559589385986328</v>
      </c>
      <c r="H126" s="101">
        <v>698029.375</v>
      </c>
      <c r="I126" s="101">
        <v>388276</v>
      </c>
      <c r="J126" s="161">
        <v>9612185</v>
      </c>
      <c r="K126" s="160">
        <v>93374</v>
      </c>
      <c r="L126" s="102">
        <v>0.98094183206558228</v>
      </c>
      <c r="M126" s="101">
        <v>421892.6875</v>
      </c>
      <c r="N126" s="162">
        <v>-328518.6875</v>
      </c>
      <c r="O126" s="161">
        <v>2112598</v>
      </c>
      <c r="P126" s="160">
        <v>9173</v>
      </c>
      <c r="Q126" s="102">
        <v>0.43609827756881714</v>
      </c>
      <c r="R126" s="101">
        <v>79282.40625</v>
      </c>
      <c r="S126" s="162">
        <v>-70109.40625</v>
      </c>
      <c r="T126" s="161">
        <v>2361890.08</v>
      </c>
      <c r="U126" s="160">
        <v>983758.375</v>
      </c>
      <c r="V126" s="101">
        <v>100.02330780029297</v>
      </c>
      <c r="W126" s="101">
        <v>0</v>
      </c>
      <c r="X126" s="101">
        <v>0</v>
      </c>
      <c r="Y126" s="101">
        <v>9006264.5400000066</v>
      </c>
      <c r="Z126" s="162">
        <v>21.851791381835938</v>
      </c>
      <c r="AA126" s="161">
        <v>-157567.85</v>
      </c>
      <c r="AB126" s="101">
        <v>357009.0741680644</v>
      </c>
      <c r="AC126" s="163">
        <v>199441.21875</v>
      </c>
      <c r="AD126" s="101"/>
      <c r="AE126" s="160"/>
      <c r="AF126" s="102"/>
      <c r="AG126" s="101"/>
      <c r="AH126" s="101"/>
    </row>
    <row r="127" spans="1:34" x14ac:dyDescent="0.25">
      <c r="A127" s="2">
        <v>112671803</v>
      </c>
      <c r="C127" s="158" t="s">
        <v>2946</v>
      </c>
      <c r="D127" s="28" t="s">
        <v>2273</v>
      </c>
      <c r="E127" s="101">
        <v>19214584</v>
      </c>
      <c r="F127" s="160">
        <v>1053994.625</v>
      </c>
      <c r="G127" s="102">
        <v>5.8037467002868652</v>
      </c>
      <c r="H127" s="101">
        <v>660563.8125</v>
      </c>
      <c r="I127" s="101">
        <v>393430.8125</v>
      </c>
      <c r="J127" s="161">
        <v>13934262</v>
      </c>
      <c r="K127" s="160">
        <v>162438</v>
      </c>
      <c r="L127" s="102">
        <v>1.1794952154159546</v>
      </c>
      <c r="M127" s="101">
        <v>373265</v>
      </c>
      <c r="N127" s="162">
        <v>-210827</v>
      </c>
      <c r="O127" s="161">
        <v>3078580</v>
      </c>
      <c r="P127" s="160">
        <v>208313</v>
      </c>
      <c r="Q127" s="102">
        <v>7.2576174736022949</v>
      </c>
      <c r="R127" s="101">
        <v>124653.3515625</v>
      </c>
      <c r="S127" s="162">
        <v>83659.6484375</v>
      </c>
      <c r="T127" s="161">
        <v>1666829.73</v>
      </c>
      <c r="U127" s="160">
        <v>552859.625</v>
      </c>
      <c r="V127" s="101">
        <v>100.02330017089844</v>
      </c>
      <c r="W127" s="101">
        <v>0</v>
      </c>
      <c r="X127" s="101">
        <v>0</v>
      </c>
      <c r="Y127" s="101">
        <v>5061405.4699999988</v>
      </c>
      <c r="Z127" s="162">
        <v>21.851791381835938</v>
      </c>
      <c r="AA127" s="161">
        <v>-210564.93</v>
      </c>
      <c r="AB127" s="101">
        <v>445642.6668816848</v>
      </c>
      <c r="AC127" s="163">
        <v>235077.734375</v>
      </c>
      <c r="AD127" s="101">
        <v>534911</v>
      </c>
      <c r="AE127" s="160">
        <v>130384</v>
      </c>
      <c r="AF127" s="102">
        <v>32.231224060058594</v>
      </c>
      <c r="AG127" s="101">
        <v>52015.8359375</v>
      </c>
      <c r="AH127" s="101">
        <v>78368.1640625</v>
      </c>
    </row>
    <row r="128" spans="1:34" x14ac:dyDescent="0.25">
      <c r="A128" s="2">
        <v>124152003</v>
      </c>
      <c r="C128" s="158" t="s">
        <v>2947</v>
      </c>
      <c r="D128" s="28" t="s">
        <v>2478</v>
      </c>
      <c r="E128" s="101">
        <v>30048392</v>
      </c>
      <c r="F128" s="160">
        <v>1809595.5</v>
      </c>
      <c r="G128" s="102">
        <v>6.4081892967224121</v>
      </c>
      <c r="H128" s="101">
        <v>1269174</v>
      </c>
      <c r="I128" s="101">
        <v>540421.5</v>
      </c>
      <c r="J128" s="161">
        <v>19745424</v>
      </c>
      <c r="K128" s="160">
        <v>281703</v>
      </c>
      <c r="L128" s="102">
        <v>1.4473234415054321</v>
      </c>
      <c r="M128" s="101">
        <v>850056.375</v>
      </c>
      <c r="N128" s="162">
        <v>-568353.375</v>
      </c>
      <c r="O128" s="161">
        <v>7376124</v>
      </c>
      <c r="P128" s="160">
        <v>502222</v>
      </c>
      <c r="Q128" s="102">
        <v>7.3062143325805664</v>
      </c>
      <c r="R128" s="101">
        <v>213876.453125</v>
      </c>
      <c r="S128" s="162">
        <v>288345.5625</v>
      </c>
      <c r="T128" s="161">
        <v>2926845</v>
      </c>
      <c r="U128" s="160">
        <v>1025670.4375</v>
      </c>
      <c r="V128" s="101">
        <v>100.02330017089844</v>
      </c>
      <c r="W128" s="101">
        <v>0</v>
      </c>
      <c r="X128" s="101">
        <v>0</v>
      </c>
      <c r="Y128" s="101">
        <v>9389967.2900000215</v>
      </c>
      <c r="Z128" s="162">
        <v>21.851791381835938</v>
      </c>
      <c r="AA128" s="161">
        <v>-175053.65</v>
      </c>
      <c r="AB128" s="101">
        <v>209580.15874415683</v>
      </c>
      <c r="AC128" s="163">
        <v>34526.5078125</v>
      </c>
      <c r="AD128" s="101"/>
      <c r="AE128" s="160"/>
      <c r="AF128" s="102"/>
      <c r="AG128" s="101"/>
      <c r="AH128" s="101"/>
    </row>
    <row r="129" spans="1:34" x14ac:dyDescent="0.25">
      <c r="A129" s="2">
        <v>106172003</v>
      </c>
      <c r="C129" s="158" t="s">
        <v>2948</v>
      </c>
      <c r="D129" s="28" t="s">
        <v>2163</v>
      </c>
      <c r="E129" s="101">
        <v>27599804</v>
      </c>
      <c r="F129" s="160">
        <v>1856674.5</v>
      </c>
      <c r="G129" s="102">
        <v>7.212310791015625</v>
      </c>
      <c r="H129" s="101">
        <v>1144818.25</v>
      </c>
      <c r="I129" s="101">
        <v>711856.25</v>
      </c>
      <c r="J129" s="161">
        <v>19933627</v>
      </c>
      <c r="K129" s="160">
        <v>142035</v>
      </c>
      <c r="L129" s="102">
        <v>0.71765321493148804</v>
      </c>
      <c r="M129" s="101">
        <v>719340.625</v>
      </c>
      <c r="N129" s="162">
        <v>-577305.625</v>
      </c>
      <c r="O129" s="161">
        <v>3924415</v>
      </c>
      <c r="P129" s="160">
        <v>69366</v>
      </c>
      <c r="Q129" s="102">
        <v>1.7993545532226563</v>
      </c>
      <c r="R129" s="101">
        <v>146259.25</v>
      </c>
      <c r="S129" s="162">
        <v>-76893.25</v>
      </c>
      <c r="T129" s="161">
        <v>3741759.23</v>
      </c>
      <c r="U129" s="160">
        <v>1645273.5</v>
      </c>
      <c r="V129" s="101">
        <v>100.01976013183594</v>
      </c>
      <c r="W129" s="101">
        <v>0</v>
      </c>
      <c r="X129" s="101">
        <v>0</v>
      </c>
      <c r="Y129" s="101">
        <v>15061872.460000001</v>
      </c>
      <c r="Z129" s="162">
        <v>20.192478179931641</v>
      </c>
      <c r="AA129" s="161">
        <v>-149632.4</v>
      </c>
      <c r="AB129" s="101">
        <v>79530.088120254339</v>
      </c>
      <c r="AC129" s="163">
        <v>-70102.3125</v>
      </c>
      <c r="AD129" s="101"/>
      <c r="AE129" s="160"/>
      <c r="AF129" s="102"/>
      <c r="AG129" s="101"/>
      <c r="AH129" s="101"/>
    </row>
    <row r="130" spans="1:34" x14ac:dyDescent="0.25">
      <c r="A130" s="2">
        <v>119352203</v>
      </c>
      <c r="C130" s="158" t="s">
        <v>2949</v>
      </c>
      <c r="D130" s="28" t="s">
        <v>2396</v>
      </c>
      <c r="E130" s="101">
        <v>7491686.5</v>
      </c>
      <c r="F130" s="160">
        <v>339685.8125</v>
      </c>
      <c r="G130" s="102">
        <v>4.7495217323303223</v>
      </c>
      <c r="H130" s="101">
        <v>303795.84375</v>
      </c>
      <c r="I130" s="101">
        <v>35889.96875</v>
      </c>
      <c r="J130" s="161">
        <v>5314515</v>
      </c>
      <c r="K130" s="160">
        <v>44210</v>
      </c>
      <c r="L130" s="102">
        <v>0.83885091543197632</v>
      </c>
      <c r="M130" s="101">
        <v>151334.40625</v>
      </c>
      <c r="N130" s="162">
        <v>-107124.40625</v>
      </c>
      <c r="O130" s="161">
        <v>1213085</v>
      </c>
      <c r="P130" s="160">
        <v>36932</v>
      </c>
      <c r="Q130" s="102">
        <v>3.1400675773620605</v>
      </c>
      <c r="R130" s="101">
        <v>53200.8515625</v>
      </c>
      <c r="S130" s="162">
        <v>-16268.8515625</v>
      </c>
      <c r="T130" s="161">
        <v>964086.74</v>
      </c>
      <c r="U130" s="160">
        <v>258543.8125</v>
      </c>
      <c r="V130" s="101">
        <v>100.02218627929688</v>
      </c>
      <c r="W130" s="101">
        <v>0</v>
      </c>
      <c r="X130" s="101">
        <v>0</v>
      </c>
      <c r="Y130" s="101">
        <v>2366930.7799999975</v>
      </c>
      <c r="Z130" s="162">
        <v>21.329172134399414</v>
      </c>
      <c r="AA130" s="161">
        <v>-62016.14</v>
      </c>
      <c r="AB130" s="101">
        <v>116358.55082543683</v>
      </c>
      <c r="AC130" s="163">
        <v>54342.41015625</v>
      </c>
      <c r="AD130" s="101"/>
      <c r="AE130" s="160"/>
      <c r="AF130" s="102"/>
      <c r="AG130" s="101"/>
      <c r="AH130" s="101"/>
    </row>
    <row r="131" spans="1:34" x14ac:dyDescent="0.25">
      <c r="A131" s="2">
        <v>103022503</v>
      </c>
      <c r="C131" s="158" t="s">
        <v>2950</v>
      </c>
      <c r="D131" s="28" t="s">
        <v>2084</v>
      </c>
      <c r="E131" s="101">
        <v>16774618</v>
      </c>
      <c r="F131" s="160">
        <v>448860</v>
      </c>
      <c r="G131" s="102">
        <v>2.7493975162506104</v>
      </c>
      <c r="H131" s="101">
        <v>649967</v>
      </c>
      <c r="I131" s="101">
        <v>-201107</v>
      </c>
      <c r="J131" s="161">
        <v>15004510</v>
      </c>
      <c r="K131" s="160">
        <v>176436</v>
      </c>
      <c r="L131" s="102">
        <v>1.189877986907959</v>
      </c>
      <c r="M131" s="101">
        <v>540362.375</v>
      </c>
      <c r="N131" s="162">
        <v>-363926.375</v>
      </c>
      <c r="O131" s="161">
        <v>1073258</v>
      </c>
      <c r="P131" s="160">
        <v>25467</v>
      </c>
      <c r="Q131" s="102">
        <v>2.4305419921875</v>
      </c>
      <c r="R131" s="101">
        <v>60187.40625</v>
      </c>
      <c r="S131" s="162">
        <v>-34720.40625</v>
      </c>
      <c r="T131" s="161">
        <v>696849.84</v>
      </c>
      <c r="U131" s="160">
        <v>246957</v>
      </c>
      <c r="V131" s="101">
        <v>100.02330017089844</v>
      </c>
      <c r="W131" s="101">
        <v>0</v>
      </c>
      <c r="X131" s="101">
        <v>0</v>
      </c>
      <c r="Y131" s="101">
        <v>2260880.3099999987</v>
      </c>
      <c r="Z131" s="162">
        <v>21.851791381835938</v>
      </c>
      <c r="AA131" s="161">
        <v>-54890</v>
      </c>
      <c r="AB131" s="101">
        <v>29741.684470862092</v>
      </c>
      <c r="AC131" s="163">
        <v>-25148.31640625</v>
      </c>
      <c r="AD131" s="101"/>
      <c r="AE131" s="160"/>
      <c r="AF131" s="102"/>
      <c r="AG131" s="101"/>
      <c r="AH131" s="101"/>
    </row>
    <row r="132" spans="1:34" x14ac:dyDescent="0.25">
      <c r="A132" s="2">
        <v>103022803</v>
      </c>
      <c r="C132" s="158" t="s">
        <v>2951</v>
      </c>
      <c r="D132" s="28" t="s">
        <v>2085</v>
      </c>
      <c r="E132" s="101">
        <v>19305776</v>
      </c>
      <c r="F132" s="160">
        <v>1336558.75</v>
      </c>
      <c r="G132" s="102">
        <v>7.4380464553833008</v>
      </c>
      <c r="H132" s="101">
        <v>1364089.25</v>
      </c>
      <c r="I132" s="101">
        <v>-27530.5</v>
      </c>
      <c r="J132" s="161">
        <v>12855994</v>
      </c>
      <c r="K132" s="160">
        <v>184616</v>
      </c>
      <c r="L132" s="102">
        <v>1.4569528102874756</v>
      </c>
      <c r="M132" s="101">
        <v>1080319.5</v>
      </c>
      <c r="N132" s="162">
        <v>-895703.5</v>
      </c>
      <c r="O132" s="161">
        <v>2369850</v>
      </c>
      <c r="P132" s="160">
        <v>313766</v>
      </c>
      <c r="Q132" s="102">
        <v>15.260368347167969</v>
      </c>
      <c r="R132" s="101">
        <v>110644.7578125</v>
      </c>
      <c r="S132" s="162">
        <v>203121.25</v>
      </c>
      <c r="T132" s="161">
        <v>4079931.46</v>
      </c>
      <c r="U132" s="160">
        <v>838176.75</v>
      </c>
      <c r="V132" s="101">
        <v>62.546951293945313</v>
      </c>
      <c r="W132" s="101">
        <v>37.467624664306641</v>
      </c>
      <c r="X132" s="101">
        <v>0</v>
      </c>
      <c r="Y132" s="101">
        <v>4798404.0099999979</v>
      </c>
      <c r="Z132" s="162">
        <v>21.851789474487305</v>
      </c>
      <c r="AA132" s="161">
        <v>-126344.71</v>
      </c>
      <c r="AB132" s="101">
        <v>123470.16714117152</v>
      </c>
      <c r="AC132" s="163">
        <v>-2874.54296875</v>
      </c>
      <c r="AD132" s="101"/>
      <c r="AE132" s="160"/>
      <c r="AF132" s="102"/>
      <c r="AG132" s="101"/>
      <c r="AH132" s="101"/>
    </row>
    <row r="133" spans="1:34" x14ac:dyDescent="0.25">
      <c r="A133" s="2">
        <v>117412003</v>
      </c>
      <c r="C133" s="158" t="s">
        <v>2952</v>
      </c>
      <c r="D133" s="28" t="s">
        <v>2371</v>
      </c>
      <c r="E133" s="101">
        <v>12474936</v>
      </c>
      <c r="F133" s="160">
        <v>745267</v>
      </c>
      <c r="G133" s="102">
        <v>6.353691577911377</v>
      </c>
      <c r="H133" s="101">
        <v>397293.9375</v>
      </c>
      <c r="I133" s="101">
        <v>347973.0625</v>
      </c>
      <c r="J133" s="161">
        <v>9606614</v>
      </c>
      <c r="K133" s="160">
        <v>81579</v>
      </c>
      <c r="L133" s="102">
        <v>0.85646927356719971</v>
      </c>
      <c r="M133" s="101">
        <v>226955.203125</v>
      </c>
      <c r="N133" s="162">
        <v>-145376.203125</v>
      </c>
      <c r="O133" s="161">
        <v>1396691</v>
      </c>
      <c r="P133" s="160">
        <v>34138</v>
      </c>
      <c r="Q133" s="102">
        <v>2.505443811416626</v>
      </c>
      <c r="R133" s="101">
        <v>55450.171875</v>
      </c>
      <c r="S133" s="162">
        <v>-21312.171875</v>
      </c>
      <c r="T133" s="161">
        <v>1471630.91</v>
      </c>
      <c r="U133" s="160">
        <v>629550</v>
      </c>
      <c r="V133" s="101">
        <v>100.02124786376953</v>
      </c>
      <c r="W133" s="101">
        <v>0</v>
      </c>
      <c r="X133" s="101">
        <v>0</v>
      </c>
      <c r="Y133" s="101">
        <v>5763384.0599999987</v>
      </c>
      <c r="Z133" s="162">
        <v>20.890380859375</v>
      </c>
      <c r="AA133" s="161">
        <v>-72457.34</v>
      </c>
      <c r="AB133" s="101">
        <v>84009.662363598181</v>
      </c>
      <c r="AC133" s="163">
        <v>11552.322265625</v>
      </c>
      <c r="AD133" s="101"/>
      <c r="AE133" s="160"/>
      <c r="AF133" s="102"/>
      <c r="AG133" s="101"/>
      <c r="AH133" s="101"/>
    </row>
    <row r="134" spans="1:34" x14ac:dyDescent="0.25">
      <c r="A134" s="2">
        <v>121392303</v>
      </c>
      <c r="C134" s="158" t="s">
        <v>2953</v>
      </c>
      <c r="D134" s="28" t="s">
        <v>2434</v>
      </c>
      <c r="E134" s="101">
        <v>25829664</v>
      </c>
      <c r="F134" s="160">
        <v>1363912.125</v>
      </c>
      <c r="G134" s="102">
        <v>5.5747809410095215</v>
      </c>
      <c r="H134" s="101">
        <v>1491200.75</v>
      </c>
      <c r="I134" s="101">
        <v>-127288.625</v>
      </c>
      <c r="J134" s="161">
        <v>18166361</v>
      </c>
      <c r="K134" s="160">
        <v>261980</v>
      </c>
      <c r="L134" s="102">
        <v>1.4632172584533691</v>
      </c>
      <c r="M134" s="101">
        <v>1061624.625</v>
      </c>
      <c r="N134" s="162">
        <v>-799644.625</v>
      </c>
      <c r="O134" s="161">
        <v>4768161</v>
      </c>
      <c r="P134" s="160">
        <v>7608</v>
      </c>
      <c r="Q134" s="102">
        <v>0.15981337428092957</v>
      </c>
      <c r="R134" s="101">
        <v>210597.125</v>
      </c>
      <c r="S134" s="162">
        <v>-202989.125</v>
      </c>
      <c r="T134" s="161">
        <v>2895143.18</v>
      </c>
      <c r="U134" s="160">
        <v>1094324.125</v>
      </c>
      <c r="V134" s="101">
        <v>100.02330017089844</v>
      </c>
      <c r="W134" s="101">
        <v>0</v>
      </c>
      <c r="X134" s="101">
        <v>0</v>
      </c>
      <c r="Y134" s="101">
        <v>10018488.700000018</v>
      </c>
      <c r="Z134" s="162">
        <v>21.851791381835938</v>
      </c>
      <c r="AA134" s="161">
        <v>-319335.99</v>
      </c>
      <c r="AB134" s="101">
        <v>519940.22834711988</v>
      </c>
      <c r="AC134" s="163">
        <v>200604.234375</v>
      </c>
      <c r="AD134" s="101"/>
      <c r="AE134" s="160"/>
      <c r="AF134" s="102"/>
      <c r="AG134" s="101"/>
      <c r="AH134" s="101"/>
    </row>
    <row r="135" spans="1:34" x14ac:dyDescent="0.25">
      <c r="A135" s="2">
        <v>115212503</v>
      </c>
      <c r="C135" s="158" t="s">
        <v>2954</v>
      </c>
      <c r="D135" s="28" t="s">
        <v>2327</v>
      </c>
      <c r="E135" s="101">
        <v>12526611</v>
      </c>
      <c r="F135" s="160">
        <v>945480.875</v>
      </c>
      <c r="G135" s="102">
        <v>8.1639776229858398</v>
      </c>
      <c r="H135" s="101">
        <v>688695.6875</v>
      </c>
      <c r="I135" s="101">
        <v>256785.1875</v>
      </c>
      <c r="J135" s="161">
        <v>8703008</v>
      </c>
      <c r="K135" s="160">
        <v>107088</v>
      </c>
      <c r="L135" s="102">
        <v>1.245800256729126</v>
      </c>
      <c r="M135" s="101">
        <v>445593</v>
      </c>
      <c r="N135" s="162">
        <v>-338505</v>
      </c>
      <c r="O135" s="161">
        <v>2070046</v>
      </c>
      <c r="P135" s="160">
        <v>125419</v>
      </c>
      <c r="Q135" s="102">
        <v>6.4495143890380859</v>
      </c>
      <c r="R135" s="101">
        <v>100433.4765625</v>
      </c>
      <c r="S135" s="162">
        <v>24985.5234375</v>
      </c>
      <c r="T135" s="161">
        <v>1753556.79</v>
      </c>
      <c r="U135" s="160">
        <v>712973.875</v>
      </c>
      <c r="V135" s="101">
        <v>100.02330780029297</v>
      </c>
      <c r="W135" s="101">
        <v>0</v>
      </c>
      <c r="X135" s="101">
        <v>0</v>
      </c>
      <c r="Y135" s="101">
        <v>6527244.4400000051</v>
      </c>
      <c r="Z135" s="162">
        <v>21.851789474487305</v>
      </c>
      <c r="AA135" s="161">
        <v>-295229.5</v>
      </c>
      <c r="AB135" s="101">
        <v>407047.14728363068</v>
      </c>
      <c r="AC135" s="163">
        <v>111817.6484375</v>
      </c>
      <c r="AD135" s="101"/>
      <c r="AE135" s="160"/>
      <c r="AF135" s="102"/>
      <c r="AG135" s="101"/>
      <c r="AH135" s="101"/>
    </row>
    <row r="136" spans="1:34" x14ac:dyDescent="0.25">
      <c r="A136" s="2">
        <v>120452003</v>
      </c>
      <c r="C136" s="158" t="s">
        <v>2955</v>
      </c>
      <c r="D136" s="28" t="s">
        <v>2414</v>
      </c>
      <c r="E136" s="101">
        <v>45662292</v>
      </c>
      <c r="F136" s="160">
        <v>5625632.5</v>
      </c>
      <c r="G136" s="102">
        <v>14.051203727722168</v>
      </c>
      <c r="H136" s="101">
        <v>3465610</v>
      </c>
      <c r="I136" s="101">
        <v>2160022.5</v>
      </c>
      <c r="J136" s="161">
        <v>26718458</v>
      </c>
      <c r="K136" s="160">
        <v>415802</v>
      </c>
      <c r="L136" s="102">
        <v>1.5808366537094116</v>
      </c>
      <c r="M136" s="101">
        <v>1900106</v>
      </c>
      <c r="N136" s="162">
        <v>-1484304</v>
      </c>
      <c r="O136" s="161">
        <v>6784262</v>
      </c>
      <c r="P136" s="160">
        <v>100480</v>
      </c>
      <c r="Q136" s="102">
        <v>1.503340482711792</v>
      </c>
      <c r="R136" s="101">
        <v>405210.90625</v>
      </c>
      <c r="S136" s="162">
        <v>-304730.90625</v>
      </c>
      <c r="T136" s="161">
        <v>12159573.300000001</v>
      </c>
      <c r="U136" s="160">
        <v>5109350.5</v>
      </c>
      <c r="V136" s="101">
        <v>0</v>
      </c>
      <c r="W136" s="101">
        <v>100</v>
      </c>
      <c r="X136" s="101">
        <v>0</v>
      </c>
      <c r="Y136" s="101">
        <v>0</v>
      </c>
      <c r="Z136" s="162"/>
      <c r="AA136" s="161">
        <v>-656400.77</v>
      </c>
      <c r="AB136" s="101">
        <v>1166434.1318469443</v>
      </c>
      <c r="AC136" s="163">
        <v>510033.375</v>
      </c>
      <c r="AD136" s="101"/>
      <c r="AE136" s="160"/>
      <c r="AF136" s="102"/>
      <c r="AG136" s="101"/>
      <c r="AH136" s="101"/>
    </row>
    <row r="137" spans="1:34" x14ac:dyDescent="0.25">
      <c r="A137" s="2">
        <v>113362303</v>
      </c>
      <c r="C137" s="158" t="s">
        <v>2956</v>
      </c>
      <c r="D137" s="28" t="s">
        <v>2289</v>
      </c>
      <c r="E137" s="101">
        <v>8561001</v>
      </c>
      <c r="F137" s="160">
        <v>209296</v>
      </c>
      <c r="G137" s="102">
        <v>2.5060272216796875</v>
      </c>
      <c r="H137" s="101">
        <v>316854.3125</v>
      </c>
      <c r="I137" s="101">
        <v>-107558.3125</v>
      </c>
      <c r="J137" s="161">
        <v>6289555</v>
      </c>
      <c r="K137" s="160">
        <v>75635</v>
      </c>
      <c r="L137" s="102">
        <v>1.2171865701675415</v>
      </c>
      <c r="M137" s="101">
        <v>295325.3125</v>
      </c>
      <c r="N137" s="162">
        <v>-219690.3125</v>
      </c>
      <c r="O137" s="161">
        <v>1871066</v>
      </c>
      <c r="P137" s="160">
        <v>31573</v>
      </c>
      <c r="Q137" s="102">
        <v>1.7163968086242676</v>
      </c>
      <c r="R137" s="101">
        <v>30399.314453125</v>
      </c>
      <c r="S137" s="162">
        <v>1173.685546875</v>
      </c>
      <c r="T137" s="161">
        <v>297418</v>
      </c>
      <c r="U137" s="160">
        <v>50000</v>
      </c>
      <c r="V137" s="101">
        <v>0</v>
      </c>
      <c r="W137" s="101">
        <v>0</v>
      </c>
      <c r="X137" s="101">
        <v>100</v>
      </c>
      <c r="Y137" s="101">
        <v>0</v>
      </c>
      <c r="Z137" s="162"/>
      <c r="AA137" s="161">
        <v>-149058.23999999999</v>
      </c>
      <c r="AB137" s="101">
        <v>129666.21009273396</v>
      </c>
      <c r="AC137" s="163">
        <v>-19392.029296875</v>
      </c>
      <c r="AD137" s="101">
        <v>102962</v>
      </c>
      <c r="AE137" s="160">
        <v>52088</v>
      </c>
      <c r="AF137" s="102">
        <v>102.38628387451172</v>
      </c>
      <c r="AG137" s="101">
        <v>-8870.322265625</v>
      </c>
      <c r="AH137" s="101">
        <v>60958.3203125</v>
      </c>
    </row>
    <row r="138" spans="1:34" x14ac:dyDescent="0.25">
      <c r="A138" s="2">
        <v>113382303</v>
      </c>
      <c r="C138" s="158" t="s">
        <v>2957</v>
      </c>
      <c r="D138" s="28" t="s">
        <v>2302</v>
      </c>
      <c r="E138" s="101">
        <v>8426596</v>
      </c>
      <c r="F138" s="160">
        <v>133824</v>
      </c>
      <c r="G138" s="102">
        <v>1.6137427091598511</v>
      </c>
      <c r="H138" s="101">
        <v>298456.21875</v>
      </c>
      <c r="I138" s="101">
        <v>-164632.21875</v>
      </c>
      <c r="J138" s="161">
        <v>6421961</v>
      </c>
      <c r="K138" s="160">
        <v>70861</v>
      </c>
      <c r="L138" s="102">
        <v>1.1157280206680298</v>
      </c>
      <c r="M138" s="101">
        <v>213127.09375</v>
      </c>
      <c r="N138" s="162">
        <v>-142266.09375</v>
      </c>
      <c r="O138" s="161">
        <v>1637062</v>
      </c>
      <c r="P138" s="160">
        <v>1253</v>
      </c>
      <c r="Q138" s="102">
        <v>7.6598182320594788E-2</v>
      </c>
      <c r="R138" s="101">
        <v>82072.5</v>
      </c>
      <c r="S138" s="162">
        <v>-80819.5</v>
      </c>
      <c r="T138" s="161">
        <v>308521</v>
      </c>
      <c r="U138" s="160">
        <v>50000</v>
      </c>
      <c r="V138" s="101">
        <v>0</v>
      </c>
      <c r="W138" s="101">
        <v>0</v>
      </c>
      <c r="X138" s="101">
        <v>100</v>
      </c>
      <c r="Y138" s="101">
        <v>0</v>
      </c>
      <c r="Z138" s="162"/>
      <c r="AA138" s="161">
        <v>-133081.87</v>
      </c>
      <c r="AB138" s="101">
        <v>141950.45597995282</v>
      </c>
      <c r="AC138" s="163">
        <v>8868.5859375</v>
      </c>
      <c r="AD138" s="101">
        <v>59052</v>
      </c>
      <c r="AE138" s="160">
        <v>11710</v>
      </c>
      <c r="AF138" s="102">
        <v>24.734909057617188</v>
      </c>
      <c r="AG138" s="101">
        <v>3256.6279296875</v>
      </c>
      <c r="AH138" s="101">
        <v>8453.3720703125</v>
      </c>
    </row>
    <row r="139" spans="1:34" x14ac:dyDescent="0.25">
      <c r="A139" s="2">
        <v>112672203</v>
      </c>
      <c r="C139" s="158" t="s">
        <v>2958</v>
      </c>
      <c r="D139" s="28" t="s">
        <v>2274</v>
      </c>
      <c r="E139" s="101">
        <v>12938924</v>
      </c>
      <c r="F139" s="160">
        <v>350781.4375</v>
      </c>
      <c r="G139" s="102">
        <v>2.7866020202636719</v>
      </c>
      <c r="H139" s="101">
        <v>405380.96875</v>
      </c>
      <c r="I139" s="101">
        <v>-54599.53125</v>
      </c>
      <c r="J139" s="161">
        <v>9509006</v>
      </c>
      <c r="K139" s="160">
        <v>95814</v>
      </c>
      <c r="L139" s="102">
        <v>1.0178693532943726</v>
      </c>
      <c r="M139" s="101">
        <v>281292</v>
      </c>
      <c r="N139" s="162">
        <v>-185478</v>
      </c>
      <c r="O139" s="161">
        <v>2545419</v>
      </c>
      <c r="P139" s="160">
        <v>77957</v>
      </c>
      <c r="Q139" s="102">
        <v>3.1593999862670898</v>
      </c>
      <c r="R139" s="101">
        <v>94553.28125</v>
      </c>
      <c r="S139" s="162">
        <v>-16596.28125</v>
      </c>
      <c r="T139" s="161">
        <v>669954.93000000005</v>
      </c>
      <c r="U139" s="160">
        <v>147601.453125</v>
      </c>
      <c r="V139" s="101">
        <v>100.02330017089844</v>
      </c>
      <c r="W139" s="101">
        <v>0</v>
      </c>
      <c r="X139" s="101">
        <v>0</v>
      </c>
      <c r="Y139" s="101">
        <v>1351284.8200000003</v>
      </c>
      <c r="Z139" s="162">
        <v>21.851791381835938</v>
      </c>
      <c r="AA139" s="161">
        <v>-235326.77</v>
      </c>
      <c r="AB139" s="101">
        <v>408211.38118994143</v>
      </c>
      <c r="AC139" s="163">
        <v>172884.609375</v>
      </c>
      <c r="AD139" s="101">
        <v>214544</v>
      </c>
      <c r="AE139" s="160">
        <v>29409</v>
      </c>
      <c r="AF139" s="102">
        <v>15.885165214538574</v>
      </c>
      <c r="AG139" s="101"/>
      <c r="AH139" s="101"/>
    </row>
    <row r="140" spans="1:34" x14ac:dyDescent="0.25">
      <c r="A140" s="2">
        <v>120483302</v>
      </c>
      <c r="C140" s="158" t="s">
        <v>2959</v>
      </c>
      <c r="D140" s="28" t="s">
        <v>2420</v>
      </c>
      <c r="E140" s="101">
        <v>38702104</v>
      </c>
      <c r="F140" s="160">
        <v>1228283.5</v>
      </c>
      <c r="G140" s="102">
        <v>3.2777109146118164</v>
      </c>
      <c r="H140" s="101">
        <v>1857736.625</v>
      </c>
      <c r="I140" s="101">
        <v>-629453.125</v>
      </c>
      <c r="J140" s="161">
        <v>29146209</v>
      </c>
      <c r="K140" s="160">
        <v>420138</v>
      </c>
      <c r="L140" s="102">
        <v>1.4625668525695801</v>
      </c>
      <c r="M140" s="101">
        <v>1336777.25</v>
      </c>
      <c r="N140" s="162">
        <v>-916639.25</v>
      </c>
      <c r="O140" s="161">
        <v>6754262</v>
      </c>
      <c r="P140" s="160">
        <v>101318</v>
      </c>
      <c r="Q140" s="102">
        <v>1.5229047536849976</v>
      </c>
      <c r="R140" s="101">
        <v>379593.40625</v>
      </c>
      <c r="S140" s="162">
        <v>-278275.40625</v>
      </c>
      <c r="T140" s="161">
        <v>2632147.12</v>
      </c>
      <c r="U140" s="160">
        <v>671056.5</v>
      </c>
      <c r="V140" s="101">
        <v>100.02330017089844</v>
      </c>
      <c r="W140" s="101">
        <v>0</v>
      </c>
      <c r="X140" s="101">
        <v>0</v>
      </c>
      <c r="Y140" s="101">
        <v>6143492.5</v>
      </c>
      <c r="Z140" s="162">
        <v>21.851791381835938</v>
      </c>
      <c r="AA140" s="161">
        <v>-522419.97</v>
      </c>
      <c r="AB140" s="101">
        <v>364407.46912754234</v>
      </c>
      <c r="AC140" s="163">
        <v>-158012.5</v>
      </c>
      <c r="AD140" s="101">
        <v>169482</v>
      </c>
      <c r="AE140" s="160">
        <v>35771</v>
      </c>
      <c r="AF140" s="102">
        <v>26.752475738525391</v>
      </c>
      <c r="AG140" s="101">
        <v>7084.64599609375</v>
      </c>
      <c r="AH140" s="101">
        <v>28686.353515625</v>
      </c>
    </row>
    <row r="141" spans="1:34" x14ac:dyDescent="0.25">
      <c r="A141" s="2">
        <v>103023153</v>
      </c>
      <c r="C141" s="158" t="s">
        <v>2960</v>
      </c>
      <c r="D141" s="28" t="s">
        <v>2086</v>
      </c>
      <c r="E141" s="101">
        <v>15031335</v>
      </c>
      <c r="F141" s="160">
        <v>360841.875</v>
      </c>
      <c r="G141" s="102">
        <v>2.4596438407897949</v>
      </c>
      <c r="H141" s="101">
        <v>535505.5</v>
      </c>
      <c r="I141" s="101">
        <v>-174663.625</v>
      </c>
      <c r="J141" s="161">
        <v>11755030</v>
      </c>
      <c r="K141" s="160">
        <v>133621</v>
      </c>
      <c r="L141" s="102">
        <v>1.1497831344604492</v>
      </c>
      <c r="M141" s="101">
        <v>400154.40625</v>
      </c>
      <c r="N141" s="162">
        <v>-266533.40625</v>
      </c>
      <c r="O141" s="161">
        <v>2497944</v>
      </c>
      <c r="P141" s="160">
        <v>69774</v>
      </c>
      <c r="Q141" s="102">
        <v>2.8735220432281494</v>
      </c>
      <c r="R141" s="101">
        <v>101893.9921875</v>
      </c>
      <c r="S141" s="162">
        <v>-32119.9921875</v>
      </c>
      <c r="T141" s="161">
        <v>778361.48</v>
      </c>
      <c r="U141" s="160">
        <v>157446.859375</v>
      </c>
      <c r="V141" s="101">
        <v>27.958295822143555</v>
      </c>
      <c r="W141" s="101">
        <v>72.048210144042969</v>
      </c>
      <c r="X141" s="101">
        <v>0</v>
      </c>
      <c r="Y141" s="101">
        <v>402902.29999999702</v>
      </c>
      <c r="Z141" s="162">
        <v>21.851791381835938</v>
      </c>
      <c r="AA141" s="161">
        <v>-99636.06</v>
      </c>
      <c r="AB141" s="101">
        <v>80774.897751295008</v>
      </c>
      <c r="AC141" s="163">
        <v>-18861.162109375</v>
      </c>
      <c r="AD141" s="101"/>
      <c r="AE141" s="160"/>
      <c r="AF141" s="102"/>
      <c r="AG141" s="101"/>
      <c r="AH141" s="101"/>
    </row>
    <row r="142" spans="1:34" x14ac:dyDescent="0.25">
      <c r="A142" s="2">
        <v>113362403</v>
      </c>
      <c r="C142" s="158" t="s">
        <v>2961</v>
      </c>
      <c r="D142" s="28" t="s">
        <v>2290</v>
      </c>
      <c r="E142" s="101">
        <v>15971791</v>
      </c>
      <c r="F142" s="160">
        <v>686098.9375</v>
      </c>
      <c r="G142" s="102">
        <v>4.4885044097900391</v>
      </c>
      <c r="H142" s="101">
        <v>660307.5625</v>
      </c>
      <c r="I142" s="101">
        <v>25791.375</v>
      </c>
      <c r="J142" s="161">
        <v>11676376</v>
      </c>
      <c r="K142" s="160">
        <v>132901</v>
      </c>
      <c r="L142" s="102">
        <v>1.1513084173202515</v>
      </c>
      <c r="M142" s="101">
        <v>465638.40625</v>
      </c>
      <c r="N142" s="162">
        <v>-332737.40625</v>
      </c>
      <c r="O142" s="161">
        <v>2812801</v>
      </c>
      <c r="P142" s="160">
        <v>98185</v>
      </c>
      <c r="Q142" s="102">
        <v>3.6169018745422363</v>
      </c>
      <c r="R142" s="101">
        <v>92620.8046875</v>
      </c>
      <c r="S142" s="162">
        <v>5564.1953125</v>
      </c>
      <c r="T142" s="161">
        <v>1262736.8400000001</v>
      </c>
      <c r="U142" s="160">
        <v>394766.9375</v>
      </c>
      <c r="V142" s="101">
        <v>100.02330017089844</v>
      </c>
      <c r="W142" s="101">
        <v>0</v>
      </c>
      <c r="X142" s="101">
        <v>0</v>
      </c>
      <c r="Y142" s="101">
        <v>3614073.8200000003</v>
      </c>
      <c r="Z142" s="162">
        <v>21.851789474487305</v>
      </c>
      <c r="AA142" s="161">
        <v>-183842.98</v>
      </c>
      <c r="AB142" s="101">
        <v>305130.53528725961</v>
      </c>
      <c r="AC142" s="163">
        <v>121287.5546875</v>
      </c>
      <c r="AD142" s="101">
        <v>219877</v>
      </c>
      <c r="AE142" s="160">
        <v>60246</v>
      </c>
      <c r="AF142" s="102">
        <v>37.740791320800781</v>
      </c>
      <c r="AG142" s="101">
        <v>23053.73828125</v>
      </c>
      <c r="AH142" s="101">
        <v>37192.26171875</v>
      </c>
    </row>
    <row r="143" spans="1:34" x14ac:dyDescent="0.25">
      <c r="A143" s="2">
        <v>119582503</v>
      </c>
      <c r="C143" s="158" t="s">
        <v>2962</v>
      </c>
      <c r="D143" s="28" t="s">
        <v>2405</v>
      </c>
      <c r="E143" s="101">
        <v>9444077</v>
      </c>
      <c r="F143" s="160">
        <v>237022.265625</v>
      </c>
      <c r="G143" s="102">
        <v>2.574354887008667</v>
      </c>
      <c r="H143" s="101">
        <v>222705.75</v>
      </c>
      <c r="I143" s="101">
        <v>14316.515625</v>
      </c>
      <c r="J143" s="161">
        <v>7707140</v>
      </c>
      <c r="K143" s="160">
        <v>34484</v>
      </c>
      <c r="L143" s="102">
        <v>0.44944021105766296</v>
      </c>
      <c r="M143" s="101">
        <v>157998.09375</v>
      </c>
      <c r="N143" s="162">
        <v>-123514.09375</v>
      </c>
      <c r="O143" s="161">
        <v>1191490</v>
      </c>
      <c r="P143" s="160">
        <v>1286</v>
      </c>
      <c r="Q143" s="102">
        <v>0.1080487072467804</v>
      </c>
      <c r="R143" s="101">
        <v>41188.82421875</v>
      </c>
      <c r="S143" s="162">
        <v>-39902.82421875</v>
      </c>
      <c r="T143" s="161">
        <v>545447.42000000004</v>
      </c>
      <c r="U143" s="160">
        <v>201252.265625</v>
      </c>
      <c r="V143" s="101">
        <v>100.01361083984375</v>
      </c>
      <c r="W143" s="101">
        <v>0</v>
      </c>
      <c r="X143" s="101">
        <v>0</v>
      </c>
      <c r="Y143" s="101">
        <v>1842277.0800000019</v>
      </c>
      <c r="Z143" s="162">
        <v>17.30718994140625</v>
      </c>
      <c r="AA143" s="161">
        <v>-87162.63</v>
      </c>
      <c r="AB143" s="101">
        <v>35544.497123109701</v>
      </c>
      <c r="AC143" s="163">
        <v>-51618.1328125</v>
      </c>
      <c r="AD143" s="101"/>
      <c r="AE143" s="160"/>
      <c r="AF143" s="102"/>
      <c r="AG143" s="101"/>
      <c r="AH143" s="101"/>
    </row>
    <row r="144" spans="1:34" x14ac:dyDescent="0.25">
      <c r="A144" s="2">
        <v>104372003</v>
      </c>
      <c r="C144" s="158" t="s">
        <v>2963</v>
      </c>
      <c r="D144" s="28" t="s">
        <v>2121</v>
      </c>
      <c r="E144" s="101">
        <v>15715129</v>
      </c>
      <c r="F144" s="160">
        <v>522724.5</v>
      </c>
      <c r="G144" s="102">
        <v>3.4406962394714355</v>
      </c>
      <c r="H144" s="101">
        <v>331333.90625</v>
      </c>
      <c r="I144" s="101">
        <v>191390.59375</v>
      </c>
      <c r="J144" s="161">
        <v>12907628</v>
      </c>
      <c r="K144" s="160">
        <v>63589</v>
      </c>
      <c r="L144" s="102">
        <v>0.49508568644523621</v>
      </c>
      <c r="M144" s="101">
        <v>231527</v>
      </c>
      <c r="N144" s="162">
        <v>-167938</v>
      </c>
      <c r="O144" s="161">
        <v>1687940</v>
      </c>
      <c r="P144" s="160">
        <v>21594</v>
      </c>
      <c r="Q144" s="102">
        <v>1.2958893775939941</v>
      </c>
      <c r="R144" s="101">
        <v>35681.90234375</v>
      </c>
      <c r="S144" s="162">
        <v>-14087.90234375</v>
      </c>
      <c r="T144" s="161">
        <v>1119561.49</v>
      </c>
      <c r="U144" s="160">
        <v>437541.5</v>
      </c>
      <c r="V144" s="101">
        <v>100.01706695556641</v>
      </c>
      <c r="W144" s="101">
        <v>0</v>
      </c>
      <c r="X144" s="101">
        <v>0</v>
      </c>
      <c r="Y144" s="101">
        <v>4005423.3200000003</v>
      </c>
      <c r="Z144" s="162">
        <v>18.928499221801758</v>
      </c>
      <c r="AA144" s="161">
        <v>-83075.39</v>
      </c>
      <c r="AB144" s="101">
        <v>184570.71845289436</v>
      </c>
      <c r="AC144" s="163">
        <v>101495.328125</v>
      </c>
      <c r="AD144" s="101"/>
      <c r="AE144" s="160"/>
      <c r="AF144" s="102"/>
      <c r="AG144" s="101"/>
      <c r="AH144" s="101"/>
    </row>
    <row r="145" spans="1:34" x14ac:dyDescent="0.25">
      <c r="A145" s="2">
        <v>113362603</v>
      </c>
      <c r="C145" s="158" t="s">
        <v>2964</v>
      </c>
      <c r="D145" s="28" t="s">
        <v>2291</v>
      </c>
      <c r="E145" s="101">
        <v>21657202</v>
      </c>
      <c r="F145" s="160">
        <v>1715942.875</v>
      </c>
      <c r="G145" s="102">
        <v>8.6049871444702148</v>
      </c>
      <c r="H145" s="101">
        <v>1354379.125</v>
      </c>
      <c r="I145" s="101">
        <v>361563.75</v>
      </c>
      <c r="J145" s="161">
        <v>14897966</v>
      </c>
      <c r="K145" s="160">
        <v>180176</v>
      </c>
      <c r="L145" s="102">
        <v>1.224205493927002</v>
      </c>
      <c r="M145" s="101">
        <v>908293.1875</v>
      </c>
      <c r="N145" s="162">
        <v>-728117.1875</v>
      </c>
      <c r="O145" s="161">
        <v>3168138</v>
      </c>
      <c r="P145" s="160">
        <v>27038</v>
      </c>
      <c r="Q145" s="102">
        <v>0.86078119277954102</v>
      </c>
      <c r="R145" s="101">
        <v>139427.4375</v>
      </c>
      <c r="S145" s="162">
        <v>-112389.4375</v>
      </c>
      <c r="T145" s="161">
        <v>3520157.53</v>
      </c>
      <c r="U145" s="160">
        <v>1502154.875</v>
      </c>
      <c r="V145" s="101">
        <v>100.02330017089844</v>
      </c>
      <c r="W145" s="101">
        <v>0</v>
      </c>
      <c r="X145" s="101">
        <v>0</v>
      </c>
      <c r="Y145" s="101">
        <v>13752161.379999995</v>
      </c>
      <c r="Z145" s="162">
        <v>21.851791381835938</v>
      </c>
      <c r="AA145" s="161">
        <v>-148253.01</v>
      </c>
      <c r="AB145" s="101">
        <v>210382.87612485141</v>
      </c>
      <c r="AC145" s="163">
        <v>62129.8671875</v>
      </c>
      <c r="AD145" s="101">
        <v>70940</v>
      </c>
      <c r="AE145" s="160">
        <v>6574</v>
      </c>
      <c r="AF145" s="102">
        <v>10.213466644287109</v>
      </c>
      <c r="AG145" s="101">
        <v>6070.93408203125</v>
      </c>
      <c r="AH145" s="101">
        <v>503.06591796875</v>
      </c>
    </row>
    <row r="146" spans="1:34" x14ac:dyDescent="0.25">
      <c r="A146" s="2">
        <v>105252602</v>
      </c>
      <c r="C146" s="158" t="s">
        <v>2965</v>
      </c>
      <c r="D146" s="28" t="s">
        <v>2145</v>
      </c>
      <c r="E146" s="101">
        <v>162998864</v>
      </c>
      <c r="F146" s="160">
        <v>13698756</v>
      </c>
      <c r="G146" s="102">
        <v>9.1753158569335938</v>
      </c>
      <c r="H146" s="101">
        <v>10710382</v>
      </c>
      <c r="I146" s="101">
        <v>2988374</v>
      </c>
      <c r="J146" s="161">
        <v>122757817</v>
      </c>
      <c r="K146" s="160">
        <v>2108121</v>
      </c>
      <c r="L146" s="102">
        <v>1.7473074197769165</v>
      </c>
      <c r="M146" s="101">
        <v>7765416</v>
      </c>
      <c r="N146" s="162">
        <v>-5657295</v>
      </c>
      <c r="O146" s="161">
        <v>15396688</v>
      </c>
      <c r="P146" s="160">
        <v>472682</v>
      </c>
      <c r="Q146" s="102">
        <v>3.167259693145752</v>
      </c>
      <c r="R146" s="101">
        <v>720214.6875</v>
      </c>
      <c r="S146" s="162">
        <v>-247532.6875</v>
      </c>
      <c r="T146" s="161">
        <v>24844361.710000001</v>
      </c>
      <c r="U146" s="160">
        <v>11117953</v>
      </c>
      <c r="V146" s="101">
        <v>100.02330017089844</v>
      </c>
      <c r="W146" s="101">
        <v>0</v>
      </c>
      <c r="X146" s="101">
        <v>0</v>
      </c>
      <c r="Y146" s="101">
        <v>101784366.27999997</v>
      </c>
      <c r="Z146" s="162">
        <v>21.851791381835938</v>
      </c>
      <c r="AA146" s="161">
        <v>-760651.39</v>
      </c>
      <c r="AB146" s="101">
        <v>986659.72195380833</v>
      </c>
      <c r="AC146" s="163">
        <v>226008.328125</v>
      </c>
      <c r="AD146" s="101"/>
      <c r="AE146" s="160"/>
      <c r="AF146" s="102"/>
      <c r="AG146" s="101"/>
      <c r="AH146" s="101"/>
    </row>
    <row r="147" spans="1:34" x14ac:dyDescent="0.25">
      <c r="A147" s="2">
        <v>108053003</v>
      </c>
      <c r="C147" s="158" t="s">
        <v>2966</v>
      </c>
      <c r="D147" s="28" t="s">
        <v>2192</v>
      </c>
      <c r="E147" s="101">
        <v>10373430</v>
      </c>
      <c r="F147" s="160">
        <v>743164.375</v>
      </c>
      <c r="G147" s="102">
        <v>7.7169666290283203</v>
      </c>
      <c r="H147" s="101">
        <v>442211.0625</v>
      </c>
      <c r="I147" s="101">
        <v>300953.3125</v>
      </c>
      <c r="J147" s="161">
        <v>7841589</v>
      </c>
      <c r="K147" s="160">
        <v>99995</v>
      </c>
      <c r="L147" s="102">
        <v>1.2916591167449951</v>
      </c>
      <c r="M147" s="101">
        <v>309508</v>
      </c>
      <c r="N147" s="162">
        <v>-209513</v>
      </c>
      <c r="O147" s="161">
        <v>1150484</v>
      </c>
      <c r="P147" s="160">
        <v>26674</v>
      </c>
      <c r="Q147" s="102">
        <v>2.3735330104827881</v>
      </c>
      <c r="R147" s="101">
        <v>28924.5625</v>
      </c>
      <c r="S147" s="162">
        <v>-2250.5625</v>
      </c>
      <c r="T147" s="161">
        <v>1381356.98</v>
      </c>
      <c r="U147" s="160">
        <v>616495.375</v>
      </c>
      <c r="V147" s="101">
        <v>100.01960754394531</v>
      </c>
      <c r="W147" s="101">
        <v>0</v>
      </c>
      <c r="X147" s="101">
        <v>0</v>
      </c>
      <c r="Y147" s="101">
        <v>5643779.2899999991</v>
      </c>
      <c r="Z147" s="162">
        <v>20.117511749267578</v>
      </c>
      <c r="AA147" s="161">
        <v>-64951.65</v>
      </c>
      <c r="AB147" s="101">
        <v>58637.686457115633</v>
      </c>
      <c r="AC147" s="163">
        <v>-6313.96337890625</v>
      </c>
      <c r="AD147" s="101"/>
      <c r="AE147" s="160"/>
      <c r="AF147" s="102"/>
      <c r="AG147" s="101"/>
      <c r="AH147" s="101"/>
    </row>
    <row r="148" spans="1:34" x14ac:dyDescent="0.25">
      <c r="A148" s="2">
        <v>114062003</v>
      </c>
      <c r="C148" s="158" t="s">
        <v>2967</v>
      </c>
      <c r="D148" s="28" t="s">
        <v>2310</v>
      </c>
      <c r="E148" s="101">
        <v>17199234</v>
      </c>
      <c r="F148" s="160">
        <v>986432.375</v>
      </c>
      <c r="G148" s="102">
        <v>6.0842809677124023</v>
      </c>
      <c r="H148" s="101">
        <v>888954.5625</v>
      </c>
      <c r="I148" s="101">
        <v>97477.8125</v>
      </c>
      <c r="J148" s="161">
        <v>11826533</v>
      </c>
      <c r="K148" s="160">
        <v>170288</v>
      </c>
      <c r="L148" s="102">
        <v>1.4609163999557495</v>
      </c>
      <c r="M148" s="101">
        <v>536112</v>
      </c>
      <c r="N148" s="162">
        <v>-365824</v>
      </c>
      <c r="O148" s="161">
        <v>3269337</v>
      </c>
      <c r="P148" s="160">
        <v>39487</v>
      </c>
      <c r="Q148" s="102">
        <v>1.2225645780563354</v>
      </c>
      <c r="R148" s="101">
        <v>196085.3125</v>
      </c>
      <c r="S148" s="162">
        <v>-156598.3125</v>
      </c>
      <c r="T148" s="161">
        <v>2103364.7400000002</v>
      </c>
      <c r="U148" s="160">
        <v>776657.375</v>
      </c>
      <c r="V148" s="101">
        <v>61.158859252929688</v>
      </c>
      <c r="W148" s="101">
        <v>38.855388641357422</v>
      </c>
      <c r="X148" s="101">
        <v>0</v>
      </c>
      <c r="Y148" s="101">
        <v>4347543.200000003</v>
      </c>
      <c r="Z148" s="162">
        <v>21.851789474487305</v>
      </c>
      <c r="AA148" s="161">
        <v>-146179.93</v>
      </c>
      <c r="AB148" s="101">
        <v>248445.90400558943</v>
      </c>
      <c r="AC148" s="163">
        <v>102265.9765625</v>
      </c>
      <c r="AD148" s="101"/>
      <c r="AE148" s="160"/>
      <c r="AF148" s="102"/>
      <c r="AG148" s="101"/>
      <c r="AH148" s="101"/>
    </row>
    <row r="149" spans="1:34" x14ac:dyDescent="0.25">
      <c r="A149" s="2">
        <v>112013054</v>
      </c>
      <c r="C149" s="158" t="s">
        <v>2968</v>
      </c>
      <c r="D149" s="28" t="s">
        <v>2262</v>
      </c>
      <c r="E149" s="101">
        <v>5706463</v>
      </c>
      <c r="F149" s="160">
        <v>287546.875</v>
      </c>
      <c r="G149" s="102">
        <v>5.3063540458679199</v>
      </c>
      <c r="H149" s="101">
        <v>204848.59375</v>
      </c>
      <c r="I149" s="101">
        <v>82698.28125</v>
      </c>
      <c r="J149" s="161">
        <v>4222742</v>
      </c>
      <c r="K149" s="160">
        <v>28570</v>
      </c>
      <c r="L149" s="102">
        <v>0.68118327856063843</v>
      </c>
      <c r="M149" s="101">
        <v>124990.8984375</v>
      </c>
      <c r="N149" s="162">
        <v>-96420.8984375</v>
      </c>
      <c r="O149" s="161">
        <v>808417</v>
      </c>
      <c r="P149" s="160">
        <v>18009</v>
      </c>
      <c r="Q149" s="102">
        <v>2.2784435749053955</v>
      </c>
      <c r="R149" s="101">
        <v>26130.609375</v>
      </c>
      <c r="S149" s="162">
        <v>-8121.609375</v>
      </c>
      <c r="T149" s="161">
        <v>582377.07999999996</v>
      </c>
      <c r="U149" s="160">
        <v>217169.875</v>
      </c>
      <c r="V149" s="101">
        <v>100.02330780029297</v>
      </c>
      <c r="W149" s="101">
        <v>0</v>
      </c>
      <c r="X149" s="101">
        <v>0</v>
      </c>
      <c r="Y149" s="101">
        <v>1988180.6799999997</v>
      </c>
      <c r="Z149" s="162">
        <v>21.851789474487305</v>
      </c>
      <c r="AA149" s="161">
        <v>-46408.05</v>
      </c>
      <c r="AB149" s="101">
        <v>170323.43219708814</v>
      </c>
      <c r="AC149" s="163">
        <v>123915.3828125</v>
      </c>
      <c r="AD149" s="101">
        <v>92927</v>
      </c>
      <c r="AE149" s="160">
        <v>23798</v>
      </c>
      <c r="AF149" s="102">
        <v>34.425495147705078</v>
      </c>
      <c r="AG149" s="101">
        <v>10270.4599609375</v>
      </c>
      <c r="AH149" s="101">
        <v>13527.5400390625</v>
      </c>
    </row>
    <row r="150" spans="1:34" x14ac:dyDescent="0.25">
      <c r="A150" s="2">
        <v>105253303</v>
      </c>
      <c r="C150" s="158" t="s">
        <v>2969</v>
      </c>
      <c r="D150" s="28" t="s">
        <v>2146</v>
      </c>
      <c r="E150" s="101">
        <v>7096981</v>
      </c>
      <c r="F150" s="160">
        <v>605124.75</v>
      </c>
      <c r="G150" s="102">
        <v>9.3212900161743164</v>
      </c>
      <c r="H150" s="101">
        <v>417245.8125</v>
      </c>
      <c r="I150" s="101">
        <v>187878.9375</v>
      </c>
      <c r="J150" s="161">
        <v>4529926</v>
      </c>
      <c r="K150" s="160">
        <v>65231</v>
      </c>
      <c r="L150" s="102">
        <v>1.4610403776168823</v>
      </c>
      <c r="M150" s="101">
        <v>233353.40625</v>
      </c>
      <c r="N150" s="162">
        <v>-168122.40625</v>
      </c>
      <c r="O150" s="161">
        <v>1198914</v>
      </c>
      <c r="P150" s="160">
        <v>27650</v>
      </c>
      <c r="Q150" s="102">
        <v>2.3606975078582764</v>
      </c>
      <c r="R150" s="101">
        <v>41390.19921875</v>
      </c>
      <c r="S150" s="162">
        <v>-13740.19921875</v>
      </c>
      <c r="T150" s="161">
        <v>1368140.85</v>
      </c>
      <c r="U150" s="160">
        <v>512243.78125</v>
      </c>
      <c r="V150" s="101">
        <v>100.02330017089844</v>
      </c>
      <c r="W150" s="101">
        <v>0</v>
      </c>
      <c r="X150" s="101">
        <v>0</v>
      </c>
      <c r="Y150" s="101">
        <v>4689569.1999999993</v>
      </c>
      <c r="Z150" s="162">
        <v>21.851791381835938</v>
      </c>
      <c r="AA150" s="161">
        <v>-25443.360000000001</v>
      </c>
      <c r="AB150" s="101">
        <v>27213.91890124153</v>
      </c>
      <c r="AC150" s="163">
        <v>1770.5589599609375</v>
      </c>
      <c r="AD150" s="101"/>
      <c r="AE150" s="160"/>
      <c r="AF150" s="102"/>
      <c r="AG150" s="101"/>
      <c r="AH150" s="101"/>
    </row>
    <row r="151" spans="1:34" x14ac:dyDescent="0.25">
      <c r="A151" s="2">
        <v>112282004</v>
      </c>
      <c r="C151" s="158" t="s">
        <v>2970</v>
      </c>
      <c r="D151" s="28" t="s">
        <v>2267</v>
      </c>
      <c r="E151" s="101">
        <v>3511696.25</v>
      </c>
      <c r="F151" s="160">
        <v>232803.34375</v>
      </c>
      <c r="G151" s="102">
        <v>7.1000595092773438</v>
      </c>
      <c r="H151" s="101">
        <v>91367.546875</v>
      </c>
      <c r="I151" s="101">
        <v>141435.796875</v>
      </c>
      <c r="J151" s="161">
        <v>2848985</v>
      </c>
      <c r="K151" s="160">
        <v>26477</v>
      </c>
      <c r="L151" s="102">
        <v>0.93806648254394531</v>
      </c>
      <c r="M151" s="101">
        <v>85920.046875</v>
      </c>
      <c r="N151" s="162">
        <v>-59443.046875</v>
      </c>
      <c r="O151" s="161">
        <v>379364</v>
      </c>
      <c r="P151" s="160">
        <v>-150</v>
      </c>
      <c r="Q151" s="102">
        <v>-3.9524231106042862E-2</v>
      </c>
      <c r="R151" s="101">
        <v>5447.498046875</v>
      </c>
      <c r="S151" s="162">
        <v>-5597.498046875</v>
      </c>
      <c r="T151" s="161">
        <v>283347.34999999998</v>
      </c>
      <c r="U151" s="160">
        <v>206476.34375</v>
      </c>
      <c r="V151" s="101">
        <v>100</v>
      </c>
      <c r="W151" s="101">
        <v>0</v>
      </c>
      <c r="X151" s="101">
        <v>0</v>
      </c>
      <c r="Y151" s="101">
        <v>1889841.4700000007</v>
      </c>
      <c r="Z151" s="162">
        <v>10.925590515136719</v>
      </c>
      <c r="AA151" s="161">
        <v>-67849.67</v>
      </c>
      <c r="AB151" s="101">
        <v>38692.220061061555</v>
      </c>
      <c r="AC151" s="163">
        <v>-29157.44921875</v>
      </c>
      <c r="AD151" s="101"/>
      <c r="AE151" s="160"/>
      <c r="AF151" s="102"/>
      <c r="AG151" s="101"/>
      <c r="AH151" s="101"/>
    </row>
    <row r="152" spans="1:34" x14ac:dyDescent="0.25">
      <c r="A152" s="2">
        <v>104432503</v>
      </c>
      <c r="C152" s="158" t="s">
        <v>2971</v>
      </c>
      <c r="D152" s="28" t="s">
        <v>2130</v>
      </c>
      <c r="E152" s="101">
        <v>13785082</v>
      </c>
      <c r="F152" s="160">
        <v>268164.1875</v>
      </c>
      <c r="G152" s="102">
        <v>1.9839152097702026</v>
      </c>
      <c r="H152" s="101">
        <v>916762.5</v>
      </c>
      <c r="I152" s="101">
        <v>-648598.3125</v>
      </c>
      <c r="J152" s="161">
        <v>12122217</v>
      </c>
      <c r="K152" s="160">
        <v>119560</v>
      </c>
      <c r="L152" s="102">
        <v>0.99611282348632813</v>
      </c>
      <c r="M152" s="101">
        <v>839229</v>
      </c>
      <c r="N152" s="162">
        <v>-719669</v>
      </c>
      <c r="O152" s="161">
        <v>1315385</v>
      </c>
      <c r="P152" s="160">
        <v>86505</v>
      </c>
      <c r="Q152" s="102">
        <v>7.0393366813659668</v>
      </c>
      <c r="R152" s="101">
        <v>64039</v>
      </c>
      <c r="S152" s="162">
        <v>22466</v>
      </c>
      <c r="T152" s="161">
        <v>347479.81</v>
      </c>
      <c r="U152" s="160">
        <v>62099.171875</v>
      </c>
      <c r="V152" s="101">
        <v>0</v>
      </c>
      <c r="W152" s="101">
        <v>100</v>
      </c>
      <c r="X152" s="101">
        <v>0</v>
      </c>
      <c r="Y152" s="101">
        <v>0</v>
      </c>
      <c r="Z152" s="162"/>
      <c r="AA152" s="161">
        <v>-159966.99</v>
      </c>
      <c r="AB152" s="101">
        <v>392755.00187750778</v>
      </c>
      <c r="AC152" s="163">
        <v>232788.015625</v>
      </c>
      <c r="AD152" s="101"/>
      <c r="AE152" s="160"/>
      <c r="AF152" s="102"/>
      <c r="AG152" s="101"/>
      <c r="AH152" s="101"/>
    </row>
    <row r="153" spans="1:34" x14ac:dyDescent="0.25">
      <c r="A153" s="2">
        <v>108112003</v>
      </c>
      <c r="C153" s="158" t="s">
        <v>2972</v>
      </c>
      <c r="D153" s="28" t="s">
        <v>2206</v>
      </c>
      <c r="E153" s="101">
        <v>8509562</v>
      </c>
      <c r="F153" s="160">
        <v>328192.4375</v>
      </c>
      <c r="G153" s="102">
        <v>4.0114607810974121</v>
      </c>
      <c r="H153" s="101">
        <v>380498.3125</v>
      </c>
      <c r="I153" s="101">
        <v>-52305.875</v>
      </c>
      <c r="J153" s="161">
        <v>7057294</v>
      </c>
      <c r="K153" s="160">
        <v>71502</v>
      </c>
      <c r="L153" s="102">
        <v>1.0235345363616943</v>
      </c>
      <c r="M153" s="101">
        <v>294184.90625</v>
      </c>
      <c r="N153" s="162">
        <v>-222682.90625</v>
      </c>
      <c r="O153" s="161">
        <v>781689</v>
      </c>
      <c r="P153" s="160">
        <v>710</v>
      </c>
      <c r="Q153" s="102">
        <v>9.0911537408828735E-2</v>
      </c>
      <c r="R153" s="101">
        <v>35090.60546875</v>
      </c>
      <c r="S153" s="162">
        <v>-34380.60546875</v>
      </c>
      <c r="T153" s="161">
        <v>670579.44999999995</v>
      </c>
      <c r="U153" s="160">
        <v>255980.453125</v>
      </c>
      <c r="V153" s="101">
        <v>100.02330017089844</v>
      </c>
      <c r="W153" s="101">
        <v>0</v>
      </c>
      <c r="X153" s="101">
        <v>0</v>
      </c>
      <c r="Y153" s="101">
        <v>2343489.6100000013</v>
      </c>
      <c r="Z153" s="162">
        <v>21.851791381835938</v>
      </c>
      <c r="AA153" s="161">
        <v>-47264.86</v>
      </c>
      <c r="AB153" s="101">
        <v>69091.886464245908</v>
      </c>
      <c r="AC153" s="163">
        <v>21827.02734375</v>
      </c>
      <c r="AD153" s="101"/>
      <c r="AE153" s="160"/>
      <c r="AF153" s="102"/>
      <c r="AG153" s="101"/>
      <c r="AH153" s="101"/>
    </row>
    <row r="154" spans="1:34" x14ac:dyDescent="0.25">
      <c r="A154" s="2">
        <v>114062503</v>
      </c>
      <c r="C154" s="158" t="s">
        <v>2973</v>
      </c>
      <c r="D154" s="28" t="s">
        <v>2311</v>
      </c>
      <c r="E154" s="101">
        <v>9718089</v>
      </c>
      <c r="F154" s="160">
        <v>200499</v>
      </c>
      <c r="G154" s="102">
        <v>2.1066153049468994</v>
      </c>
      <c r="H154" s="101">
        <v>277427.28125</v>
      </c>
      <c r="I154" s="101">
        <v>-76928.28125</v>
      </c>
      <c r="J154" s="161">
        <v>7333759</v>
      </c>
      <c r="K154" s="160">
        <v>81174</v>
      </c>
      <c r="L154" s="102">
        <v>1.1192423105239868</v>
      </c>
      <c r="M154" s="101">
        <v>206943.40625</v>
      </c>
      <c r="N154" s="162">
        <v>-125769.40625</v>
      </c>
      <c r="O154" s="161">
        <v>1962613</v>
      </c>
      <c r="P154" s="160">
        <v>69325</v>
      </c>
      <c r="Q154" s="102">
        <v>3.6616194248199463</v>
      </c>
      <c r="R154" s="101">
        <v>70483.875</v>
      </c>
      <c r="S154" s="162">
        <v>-1158.875</v>
      </c>
      <c r="T154" s="161">
        <v>421717</v>
      </c>
      <c r="U154" s="160">
        <v>50000</v>
      </c>
      <c r="V154" s="101">
        <v>0</v>
      </c>
      <c r="W154" s="101">
        <v>0</v>
      </c>
      <c r="X154" s="101">
        <v>100</v>
      </c>
      <c r="Y154" s="101">
        <v>0</v>
      </c>
      <c r="Z154" s="162"/>
      <c r="AA154" s="161">
        <v>-97541.62</v>
      </c>
      <c r="AB154" s="101">
        <v>121314.52193761105</v>
      </c>
      <c r="AC154" s="163">
        <v>23772.90234375</v>
      </c>
      <c r="AD154" s="101"/>
      <c r="AE154" s="160"/>
      <c r="AF154" s="102"/>
      <c r="AG154" s="101"/>
      <c r="AH154" s="101"/>
    </row>
    <row r="155" spans="1:34" x14ac:dyDescent="0.25">
      <c r="A155" s="2">
        <v>111292304</v>
      </c>
      <c r="C155" s="158" t="s">
        <v>2974</v>
      </c>
      <c r="D155" s="28" t="s">
        <v>2252</v>
      </c>
      <c r="E155" s="101">
        <v>3845651</v>
      </c>
      <c r="F155" s="160">
        <v>108097</v>
      </c>
      <c r="G155" s="102">
        <v>2.8921856880187988</v>
      </c>
      <c r="H155" s="101">
        <v>86832.71875</v>
      </c>
      <c r="I155" s="101">
        <v>21264.28125</v>
      </c>
      <c r="J155" s="161">
        <v>3365247</v>
      </c>
      <c r="K155" s="160">
        <v>43361</v>
      </c>
      <c r="L155" s="102">
        <v>1.3053126335144043</v>
      </c>
      <c r="M155" s="101">
        <v>76232.6015625</v>
      </c>
      <c r="N155" s="162">
        <v>-32871.6015625</v>
      </c>
      <c r="O155" s="161">
        <v>353905</v>
      </c>
      <c r="P155" s="160">
        <v>14736</v>
      </c>
      <c r="Q155" s="102">
        <v>4.3447365760803223</v>
      </c>
      <c r="R155" s="101">
        <v>10600.1142578125</v>
      </c>
      <c r="S155" s="162">
        <v>4135.8857421875</v>
      </c>
      <c r="T155" s="161">
        <v>126499</v>
      </c>
      <c r="U155" s="160">
        <v>50000</v>
      </c>
      <c r="V155" s="101">
        <v>0</v>
      </c>
      <c r="W155" s="101">
        <v>0</v>
      </c>
      <c r="X155" s="101">
        <v>100</v>
      </c>
      <c r="Y155" s="101">
        <v>0</v>
      </c>
      <c r="Z155" s="162"/>
      <c r="AA155" s="161">
        <v>-41496.1</v>
      </c>
      <c r="AB155" s="101">
        <v>22216.226627889526</v>
      </c>
      <c r="AC155" s="163">
        <v>-19279.873046875</v>
      </c>
      <c r="AD155" s="101"/>
      <c r="AE155" s="160"/>
      <c r="AF155" s="102"/>
      <c r="AG155" s="101"/>
      <c r="AH155" s="101"/>
    </row>
    <row r="156" spans="1:34" x14ac:dyDescent="0.25">
      <c r="A156" s="2">
        <v>106272003</v>
      </c>
      <c r="C156" s="158" t="s">
        <v>2975</v>
      </c>
      <c r="D156" s="28" t="s">
        <v>2164</v>
      </c>
      <c r="E156" s="101">
        <v>4463950</v>
      </c>
      <c r="F156" s="160">
        <v>89898</v>
      </c>
      <c r="G156" s="102">
        <v>2.0552568435668945</v>
      </c>
      <c r="H156" s="101">
        <v>165679.359375</v>
      </c>
      <c r="I156" s="101">
        <v>-75781.359375</v>
      </c>
      <c r="J156" s="161">
        <v>3813136</v>
      </c>
      <c r="K156" s="160">
        <v>42894</v>
      </c>
      <c r="L156" s="102">
        <v>1.137698769569397</v>
      </c>
      <c r="M156" s="101">
        <v>150153.546875</v>
      </c>
      <c r="N156" s="162">
        <v>-107259.546875</v>
      </c>
      <c r="O156" s="161">
        <v>498768</v>
      </c>
      <c r="P156" s="160">
        <v>-2996</v>
      </c>
      <c r="Q156" s="102">
        <v>-0.59709346294403076</v>
      </c>
      <c r="R156" s="101">
        <v>7262.412109375</v>
      </c>
      <c r="S156" s="162">
        <v>-10258.412109375</v>
      </c>
      <c r="T156" s="161">
        <v>152046</v>
      </c>
      <c r="U156" s="160">
        <v>50000</v>
      </c>
      <c r="V156" s="101">
        <v>0</v>
      </c>
      <c r="W156" s="101">
        <v>0</v>
      </c>
      <c r="X156" s="101">
        <v>100</v>
      </c>
      <c r="Y156" s="101">
        <v>0</v>
      </c>
      <c r="Z156" s="162"/>
      <c r="AA156" s="161">
        <v>-51686.31</v>
      </c>
      <c r="AB156" s="101">
        <v>43505.339501320457</v>
      </c>
      <c r="AC156" s="163">
        <v>-8180.970703125</v>
      </c>
      <c r="AD156" s="101"/>
      <c r="AE156" s="160"/>
      <c r="AF156" s="102"/>
      <c r="AG156" s="101"/>
      <c r="AH156" s="101"/>
    </row>
    <row r="157" spans="1:34" x14ac:dyDescent="0.25">
      <c r="A157" s="2">
        <v>119583003</v>
      </c>
      <c r="C157" s="158" t="s">
        <v>2976</v>
      </c>
      <c r="D157" s="28" t="s">
        <v>2406</v>
      </c>
      <c r="E157" s="101">
        <v>5438204</v>
      </c>
      <c r="F157" s="160">
        <v>183222.34375</v>
      </c>
      <c r="G157" s="102">
        <v>3.4866409301757813</v>
      </c>
      <c r="H157" s="101">
        <v>217914.6875</v>
      </c>
      <c r="I157" s="101">
        <v>-34692.34375</v>
      </c>
      <c r="J157" s="161">
        <v>4412962</v>
      </c>
      <c r="K157" s="160">
        <v>62030</v>
      </c>
      <c r="L157" s="102">
        <v>1.4256715774536133</v>
      </c>
      <c r="M157" s="101">
        <v>166266.5</v>
      </c>
      <c r="N157" s="162">
        <v>-104236.5</v>
      </c>
      <c r="O157" s="161">
        <v>742678</v>
      </c>
      <c r="P157" s="160">
        <v>40578</v>
      </c>
      <c r="Q157" s="102">
        <v>5.7795186042785645</v>
      </c>
      <c r="R157" s="101">
        <v>35516.8984375</v>
      </c>
      <c r="S157" s="162">
        <v>5061.1015625</v>
      </c>
      <c r="T157" s="161">
        <v>282563.77</v>
      </c>
      <c r="U157" s="160">
        <v>80614.3515625</v>
      </c>
      <c r="V157" s="101">
        <v>100.02330780029297</v>
      </c>
      <c r="W157" s="101">
        <v>0</v>
      </c>
      <c r="X157" s="101">
        <v>0</v>
      </c>
      <c r="Y157" s="101">
        <v>738020.85000000149</v>
      </c>
      <c r="Z157" s="162">
        <v>21.851789474487305</v>
      </c>
      <c r="AA157" s="161">
        <v>-96186.46</v>
      </c>
      <c r="AB157" s="101">
        <v>65588.949601206521</v>
      </c>
      <c r="AC157" s="163">
        <v>-30597.509765625</v>
      </c>
      <c r="AD157" s="101"/>
      <c r="AE157" s="160"/>
      <c r="AF157" s="102"/>
      <c r="AG157" s="101"/>
      <c r="AH157" s="101"/>
    </row>
    <row r="158" spans="1:34" x14ac:dyDescent="0.25">
      <c r="A158" s="2">
        <v>108112203</v>
      </c>
      <c r="C158" s="158" t="s">
        <v>2977</v>
      </c>
      <c r="D158" s="28" t="s">
        <v>2207</v>
      </c>
      <c r="E158" s="101">
        <v>16699360</v>
      </c>
      <c r="F158" s="160">
        <v>766785.6875</v>
      </c>
      <c r="G158" s="102">
        <v>4.8126916885375977</v>
      </c>
      <c r="H158" s="101">
        <v>294950.375</v>
      </c>
      <c r="I158" s="101">
        <v>471835.3125</v>
      </c>
      <c r="J158" s="161">
        <v>13745066</v>
      </c>
      <c r="K158" s="160">
        <v>73943</v>
      </c>
      <c r="L158" s="102">
        <v>0.54086995124816895</v>
      </c>
      <c r="M158" s="101">
        <v>208982.40625</v>
      </c>
      <c r="N158" s="162">
        <v>-135039.40625</v>
      </c>
      <c r="O158" s="161">
        <v>1618220</v>
      </c>
      <c r="P158" s="160">
        <v>1798</v>
      </c>
      <c r="Q158" s="102">
        <v>0.11123332381248474</v>
      </c>
      <c r="R158" s="101">
        <v>36509.72265625</v>
      </c>
      <c r="S158" s="162">
        <v>-34711.72265625</v>
      </c>
      <c r="T158" s="161">
        <v>1336073.99</v>
      </c>
      <c r="U158" s="160">
        <v>691044.6875</v>
      </c>
      <c r="V158" s="101">
        <v>100.00833892822266</v>
      </c>
      <c r="W158" s="101">
        <v>0</v>
      </c>
      <c r="X158" s="101">
        <v>0</v>
      </c>
      <c r="Y158" s="101">
        <v>6325537.0399999991</v>
      </c>
      <c r="Z158" s="162">
        <v>14.834092140197754</v>
      </c>
      <c r="AA158" s="161">
        <v>-24892.69</v>
      </c>
      <c r="AB158" s="101">
        <v>57055.609289453685</v>
      </c>
      <c r="AC158" s="163">
        <v>32162.919921875</v>
      </c>
      <c r="AD158" s="101"/>
      <c r="AE158" s="160"/>
      <c r="AF158" s="102"/>
      <c r="AG158" s="101"/>
      <c r="AH158" s="101"/>
    </row>
    <row r="159" spans="1:34" x14ac:dyDescent="0.25">
      <c r="A159" s="2">
        <v>101632403</v>
      </c>
      <c r="C159" s="158" t="s">
        <v>2978</v>
      </c>
      <c r="D159" s="28" t="s">
        <v>2067</v>
      </c>
      <c r="E159" s="101">
        <v>8552101</v>
      </c>
      <c r="F159" s="160">
        <v>117351.953125</v>
      </c>
      <c r="G159" s="102">
        <v>1.391291618347168</v>
      </c>
      <c r="H159" s="101">
        <v>146695.859375</v>
      </c>
      <c r="I159" s="101">
        <v>-29343.90625</v>
      </c>
      <c r="J159" s="161">
        <v>7197190</v>
      </c>
      <c r="K159" s="160">
        <v>38391</v>
      </c>
      <c r="L159" s="102">
        <v>0.53627711534500122</v>
      </c>
      <c r="M159" s="101">
        <v>112399.796875</v>
      </c>
      <c r="N159" s="162">
        <v>-74008.796875</v>
      </c>
      <c r="O159" s="161">
        <v>991919</v>
      </c>
      <c r="P159" s="160">
        <v>14344</v>
      </c>
      <c r="Q159" s="102">
        <v>1.4673043489456177</v>
      </c>
      <c r="R159" s="101">
        <v>28407.619140625</v>
      </c>
      <c r="S159" s="162">
        <v>-14063.619140625</v>
      </c>
      <c r="T159" s="161">
        <v>262491.06</v>
      </c>
      <c r="U159" s="160">
        <v>49993.94921875</v>
      </c>
      <c r="V159" s="101">
        <v>65.364089965820313</v>
      </c>
      <c r="W159" s="101">
        <v>0</v>
      </c>
      <c r="X159" s="101">
        <v>34.648014068603516</v>
      </c>
      <c r="Y159" s="101">
        <v>299096.74000000209</v>
      </c>
      <c r="Z159" s="162">
        <v>25.404844284057617</v>
      </c>
      <c r="AA159" s="161">
        <v>-47445.120000000003</v>
      </c>
      <c r="AB159" s="101">
        <v>73391.385906835698</v>
      </c>
      <c r="AC159" s="163">
        <v>25946.265625</v>
      </c>
      <c r="AD159" s="101">
        <v>100501</v>
      </c>
      <c r="AE159" s="160">
        <v>14623</v>
      </c>
      <c r="AF159" s="102">
        <v>17.027643203735352</v>
      </c>
      <c r="AG159" s="101">
        <v>690.2139892578125</v>
      </c>
      <c r="AH159" s="101">
        <v>13932.7861328125</v>
      </c>
    </row>
    <row r="160" spans="1:34" x14ac:dyDescent="0.25">
      <c r="A160" s="2">
        <v>105253553</v>
      </c>
      <c r="C160" s="158" t="s">
        <v>2979</v>
      </c>
      <c r="D160" s="28" t="s">
        <v>2147</v>
      </c>
      <c r="E160" s="101">
        <v>11732502</v>
      </c>
      <c r="F160" s="160">
        <v>785006.5</v>
      </c>
      <c r="G160" s="102">
        <v>7.1706490516662598</v>
      </c>
      <c r="H160" s="101">
        <v>459074.3125</v>
      </c>
      <c r="I160" s="101">
        <v>325932.1875</v>
      </c>
      <c r="J160" s="161">
        <v>8828613</v>
      </c>
      <c r="K160" s="160">
        <v>112344</v>
      </c>
      <c r="L160" s="102">
        <v>1.2889000177383423</v>
      </c>
      <c r="M160" s="101">
        <v>317115.40625</v>
      </c>
      <c r="N160" s="162">
        <v>-204771.40625</v>
      </c>
      <c r="O160" s="161">
        <v>1486890</v>
      </c>
      <c r="P160" s="160">
        <v>31548</v>
      </c>
      <c r="Q160" s="102">
        <v>2.1677379608154297</v>
      </c>
      <c r="R160" s="101">
        <v>43067.69140625</v>
      </c>
      <c r="S160" s="162">
        <v>-11519.69140625</v>
      </c>
      <c r="T160" s="161">
        <v>1416998.64</v>
      </c>
      <c r="U160" s="160">
        <v>641114.5</v>
      </c>
      <c r="V160" s="101">
        <v>100.01796722412109</v>
      </c>
      <c r="W160" s="101">
        <v>0</v>
      </c>
      <c r="X160" s="101">
        <v>0</v>
      </c>
      <c r="Y160" s="101">
        <v>5869061.7300000042</v>
      </c>
      <c r="Z160" s="162">
        <v>19.348419189453125</v>
      </c>
      <c r="AA160" s="161">
        <v>-73012.639999999999</v>
      </c>
      <c r="AB160" s="101">
        <v>84675.004053828714</v>
      </c>
      <c r="AC160" s="163">
        <v>11662.3642578125</v>
      </c>
      <c r="AD160" s="101"/>
      <c r="AE160" s="160"/>
      <c r="AF160" s="102"/>
      <c r="AG160" s="101"/>
      <c r="AH160" s="101"/>
    </row>
    <row r="161" spans="1:34" x14ac:dyDescent="0.25">
      <c r="A161" s="2">
        <v>103023912</v>
      </c>
      <c r="C161" s="158" t="s">
        <v>2980</v>
      </c>
      <c r="D161" s="28" t="s">
        <v>2087</v>
      </c>
      <c r="E161" s="101">
        <v>9118157</v>
      </c>
      <c r="F161" s="160">
        <v>189442</v>
      </c>
      <c r="G161" s="102">
        <v>2.1217162609100342</v>
      </c>
      <c r="H161" s="101">
        <v>474150.625</v>
      </c>
      <c r="I161" s="101">
        <v>-284708.625</v>
      </c>
      <c r="J161" s="161">
        <v>6183165</v>
      </c>
      <c r="K161" s="160">
        <v>113977</v>
      </c>
      <c r="L161" s="102">
        <v>1.877961277961731</v>
      </c>
      <c r="M161" s="101">
        <v>456806.59375</v>
      </c>
      <c r="N161" s="162">
        <v>-342829.59375</v>
      </c>
      <c r="O161" s="161">
        <v>2679962</v>
      </c>
      <c r="P161" s="160">
        <v>25465</v>
      </c>
      <c r="Q161" s="102">
        <v>0.95931541919708252</v>
      </c>
      <c r="R161" s="101">
        <v>17344.015625</v>
      </c>
      <c r="S161" s="162">
        <v>8120.984375</v>
      </c>
      <c r="T161" s="161">
        <v>255030</v>
      </c>
      <c r="U161" s="160">
        <v>50000</v>
      </c>
      <c r="V161" s="101">
        <v>0</v>
      </c>
      <c r="W161" s="101">
        <v>0</v>
      </c>
      <c r="X161" s="101">
        <v>100</v>
      </c>
      <c r="Y161" s="101">
        <v>0</v>
      </c>
      <c r="Z161" s="162"/>
      <c r="AA161" s="161">
        <v>-94461.84</v>
      </c>
      <c r="AB161" s="101">
        <v>103082.32790984429</v>
      </c>
      <c r="AC161" s="163">
        <v>8620.48828125</v>
      </c>
      <c r="AD161" s="101"/>
      <c r="AE161" s="160"/>
      <c r="AF161" s="102"/>
      <c r="AG161" s="101"/>
      <c r="AH161" s="101"/>
    </row>
    <row r="162" spans="1:34" x14ac:dyDescent="0.25">
      <c r="A162" s="2">
        <v>106612203</v>
      </c>
      <c r="C162" s="158" t="s">
        <v>2981</v>
      </c>
      <c r="D162" s="28" t="s">
        <v>2169</v>
      </c>
      <c r="E162" s="101">
        <v>17672252</v>
      </c>
      <c r="F162" s="160">
        <v>780248.4375</v>
      </c>
      <c r="G162" s="102">
        <v>4.6190400123596191</v>
      </c>
      <c r="H162" s="101">
        <v>585149.8125</v>
      </c>
      <c r="I162" s="101">
        <v>195098.625</v>
      </c>
      <c r="J162" s="161">
        <v>13754225</v>
      </c>
      <c r="K162" s="160">
        <v>88627</v>
      </c>
      <c r="L162" s="102">
        <v>0.64854097366333008</v>
      </c>
      <c r="M162" s="101">
        <v>352385.59375</v>
      </c>
      <c r="N162" s="162">
        <v>-263758.59375</v>
      </c>
      <c r="O162" s="161">
        <v>2201681</v>
      </c>
      <c r="P162" s="160">
        <v>25063</v>
      </c>
      <c r="Q162" s="102">
        <v>1.1514652967453003</v>
      </c>
      <c r="R162" s="101">
        <v>99382.984375</v>
      </c>
      <c r="S162" s="162">
        <v>-74319.984375</v>
      </c>
      <c r="T162" s="161">
        <v>1716345.61</v>
      </c>
      <c r="U162" s="160">
        <v>666558.4375</v>
      </c>
      <c r="V162" s="101">
        <v>100.02330017089844</v>
      </c>
      <c r="W162" s="101">
        <v>0</v>
      </c>
      <c r="X162" s="101">
        <v>0</v>
      </c>
      <c r="Y162" s="101">
        <v>6102312.7500000037</v>
      </c>
      <c r="Z162" s="162">
        <v>21.851791381835938</v>
      </c>
      <c r="AA162" s="161">
        <v>-118671.79</v>
      </c>
      <c r="AB162" s="101">
        <v>55378.220745787723</v>
      </c>
      <c r="AC162" s="163">
        <v>-63293.5703125</v>
      </c>
      <c r="AD162" s="101"/>
      <c r="AE162" s="160"/>
      <c r="AF162" s="102"/>
      <c r="AG162" s="101"/>
      <c r="AH162" s="101"/>
    </row>
    <row r="163" spans="1:34" x14ac:dyDescent="0.25">
      <c r="A163" s="2">
        <v>107652603</v>
      </c>
      <c r="C163" s="158" t="s">
        <v>2982</v>
      </c>
      <c r="D163" s="28" t="s">
        <v>2176</v>
      </c>
      <c r="E163" s="101">
        <v>11213876</v>
      </c>
      <c r="F163" s="160">
        <v>195014.140625</v>
      </c>
      <c r="G163" s="102">
        <v>1.7698210477828979</v>
      </c>
      <c r="H163" s="101">
        <v>329969.53125</v>
      </c>
      <c r="I163" s="101">
        <v>-134955.390625</v>
      </c>
      <c r="J163" s="161">
        <v>8474491</v>
      </c>
      <c r="K163" s="160">
        <v>82819</v>
      </c>
      <c r="L163" s="102">
        <v>0.98691892623901367</v>
      </c>
      <c r="M163" s="101">
        <v>249783.703125</v>
      </c>
      <c r="N163" s="162">
        <v>-166964.703125</v>
      </c>
      <c r="O163" s="161">
        <v>2329804</v>
      </c>
      <c r="P163" s="160">
        <v>62201</v>
      </c>
      <c r="Q163" s="102">
        <v>2.7430286407470703</v>
      </c>
      <c r="R163" s="101">
        <v>75159.5625</v>
      </c>
      <c r="S163" s="162">
        <v>-12958.5625</v>
      </c>
      <c r="T163" s="161">
        <v>409581.46</v>
      </c>
      <c r="U163" s="160">
        <v>49994.140625</v>
      </c>
      <c r="V163" s="101">
        <v>50.2540283203125</v>
      </c>
      <c r="W163" s="101">
        <v>0</v>
      </c>
      <c r="X163" s="101">
        <v>49.7576904296875</v>
      </c>
      <c r="Y163" s="101">
        <v>229956.12000000477</v>
      </c>
      <c r="Z163" s="162">
        <v>32.669475555419922</v>
      </c>
      <c r="AA163" s="161">
        <v>-94611.92</v>
      </c>
      <c r="AB163" s="101">
        <v>72199.698615815432</v>
      </c>
      <c r="AC163" s="163">
        <v>-22412.220703125</v>
      </c>
      <c r="AD163" s="101"/>
      <c r="AE163" s="160"/>
      <c r="AF163" s="102"/>
      <c r="AG163" s="101"/>
      <c r="AH163" s="101"/>
    </row>
    <row r="164" spans="1:34" x14ac:dyDescent="0.25">
      <c r="A164" s="2">
        <v>101262903</v>
      </c>
      <c r="C164" s="158" t="s">
        <v>2983</v>
      </c>
      <c r="D164" s="28" t="s">
        <v>2051</v>
      </c>
      <c r="E164" s="101">
        <v>9639175</v>
      </c>
      <c r="F164" s="160">
        <v>428523.59375</v>
      </c>
      <c r="G164" s="102">
        <v>4.6524786949157715</v>
      </c>
      <c r="H164" s="101">
        <v>242258.78125</v>
      </c>
      <c r="I164" s="101">
        <v>186264.8125</v>
      </c>
      <c r="J164" s="161">
        <v>7761519</v>
      </c>
      <c r="K164" s="160">
        <v>48642</v>
      </c>
      <c r="L164" s="102">
        <v>0.63065958023071289</v>
      </c>
      <c r="M164" s="101">
        <v>133677</v>
      </c>
      <c r="N164" s="162">
        <v>-85035</v>
      </c>
      <c r="O164" s="161">
        <v>986611</v>
      </c>
      <c r="P164" s="160">
        <v>13513</v>
      </c>
      <c r="Q164" s="102">
        <v>1.3886576890945435</v>
      </c>
      <c r="R164" s="101">
        <v>43398.08984375</v>
      </c>
      <c r="S164" s="162">
        <v>-29885.08984375</v>
      </c>
      <c r="T164" s="161">
        <v>891045.06</v>
      </c>
      <c r="U164" s="160">
        <v>366368.59375</v>
      </c>
      <c r="V164" s="101">
        <v>100.02072143554688</v>
      </c>
      <c r="W164" s="101">
        <v>0</v>
      </c>
      <c r="X164" s="101">
        <v>0</v>
      </c>
      <c r="Y164" s="101">
        <v>3354001.6799999997</v>
      </c>
      <c r="Z164" s="162">
        <v>20.640628814697266</v>
      </c>
      <c r="AA164" s="161">
        <v>-91271.25</v>
      </c>
      <c r="AB164" s="101">
        <v>85843.023430189933</v>
      </c>
      <c r="AC164" s="163">
        <v>-5428.2265625</v>
      </c>
      <c r="AD164" s="101"/>
      <c r="AE164" s="160"/>
      <c r="AF164" s="102"/>
      <c r="AG164" s="101"/>
      <c r="AH164" s="101"/>
    </row>
    <row r="165" spans="1:34" x14ac:dyDescent="0.25">
      <c r="A165" s="2">
        <v>127042853</v>
      </c>
      <c r="C165" s="158" t="s">
        <v>2984</v>
      </c>
      <c r="D165" s="28" t="s">
        <v>2510</v>
      </c>
      <c r="E165" s="101">
        <v>12064364</v>
      </c>
      <c r="F165" s="160">
        <v>656747.5625</v>
      </c>
      <c r="G165" s="102">
        <v>5.7570972442626953</v>
      </c>
      <c r="H165" s="101">
        <v>391140.34375</v>
      </c>
      <c r="I165" s="101">
        <v>265607.21875</v>
      </c>
      <c r="J165" s="161">
        <v>9226305</v>
      </c>
      <c r="K165" s="160">
        <v>40387</v>
      </c>
      <c r="L165" s="102">
        <v>0.43966209888458252</v>
      </c>
      <c r="M165" s="101">
        <v>218036</v>
      </c>
      <c r="N165" s="162">
        <v>-177649</v>
      </c>
      <c r="O165" s="161">
        <v>1370793</v>
      </c>
      <c r="P165" s="160">
        <v>17287</v>
      </c>
      <c r="Q165" s="102">
        <v>1.2772016525268555</v>
      </c>
      <c r="R165" s="101">
        <v>53227.11328125</v>
      </c>
      <c r="S165" s="162">
        <v>-35940.11328125</v>
      </c>
      <c r="T165" s="161">
        <v>1467265.72</v>
      </c>
      <c r="U165" s="160">
        <v>599073.5625</v>
      </c>
      <c r="V165" s="101">
        <v>100.02330017089844</v>
      </c>
      <c r="W165" s="101">
        <v>0</v>
      </c>
      <c r="X165" s="101">
        <v>0</v>
      </c>
      <c r="Y165" s="101">
        <v>5484492.0199999996</v>
      </c>
      <c r="Z165" s="162">
        <v>21.851791381835938</v>
      </c>
      <c r="AA165" s="161">
        <v>-74718.509999999995</v>
      </c>
      <c r="AB165" s="101">
        <v>120018.17757739039</v>
      </c>
      <c r="AC165" s="163">
        <v>45299.66796875</v>
      </c>
      <c r="AD165" s="101"/>
      <c r="AE165" s="160"/>
      <c r="AF165" s="102"/>
      <c r="AG165" s="101"/>
      <c r="AH165" s="101"/>
    </row>
    <row r="166" spans="1:34" x14ac:dyDescent="0.25">
      <c r="A166" s="2">
        <v>128033053</v>
      </c>
      <c r="C166" s="158" t="s">
        <v>2985</v>
      </c>
      <c r="D166" s="28" t="s">
        <v>2519</v>
      </c>
      <c r="E166" s="101">
        <v>10485014</v>
      </c>
      <c r="F166" s="160">
        <v>392425.375</v>
      </c>
      <c r="G166" s="102">
        <v>3.8882529735565186</v>
      </c>
      <c r="H166" s="101">
        <v>395117.84375</v>
      </c>
      <c r="I166" s="101">
        <v>-2692.46875</v>
      </c>
      <c r="J166" s="161">
        <v>8162147</v>
      </c>
      <c r="K166" s="160">
        <v>80587</v>
      </c>
      <c r="L166" s="102">
        <v>0.99717134237289429</v>
      </c>
      <c r="M166" s="101">
        <v>263129.8125</v>
      </c>
      <c r="N166" s="162">
        <v>-182542.8125</v>
      </c>
      <c r="O166" s="161">
        <v>1458472</v>
      </c>
      <c r="P166" s="160">
        <v>16636</v>
      </c>
      <c r="Q166" s="102">
        <v>1.1538066864013672</v>
      </c>
      <c r="R166" s="101">
        <v>72916.75</v>
      </c>
      <c r="S166" s="162">
        <v>-56280.75</v>
      </c>
      <c r="T166" s="161">
        <v>864394.79</v>
      </c>
      <c r="U166" s="160">
        <v>295202.375</v>
      </c>
      <c r="V166" s="101">
        <v>100.02330780029297</v>
      </c>
      <c r="W166" s="101">
        <v>0</v>
      </c>
      <c r="X166" s="101">
        <v>0</v>
      </c>
      <c r="Y166" s="101">
        <v>2702564.6999999993</v>
      </c>
      <c r="Z166" s="162">
        <v>21.851789474487305</v>
      </c>
      <c r="AA166" s="161">
        <v>-47019.78</v>
      </c>
      <c r="AB166" s="101">
        <v>68088.151387715712</v>
      </c>
      <c r="AC166" s="163">
        <v>21068.37109375</v>
      </c>
      <c r="AD166" s="101"/>
      <c r="AE166" s="160"/>
      <c r="AF166" s="102"/>
      <c r="AG166" s="101"/>
      <c r="AH166" s="101"/>
    </row>
    <row r="167" spans="1:34" x14ac:dyDescent="0.25">
      <c r="A167" s="2">
        <v>109532804</v>
      </c>
      <c r="C167" s="158" t="s">
        <v>2986</v>
      </c>
      <c r="D167" s="28" t="s">
        <v>2236</v>
      </c>
      <c r="E167" s="101">
        <v>3434009.75</v>
      </c>
      <c r="F167" s="160">
        <v>90820.9296875</v>
      </c>
      <c r="G167" s="102">
        <v>2.7165958881378174</v>
      </c>
      <c r="H167" s="101">
        <v>142414.34375</v>
      </c>
      <c r="I167" s="101">
        <v>-51593.4140625</v>
      </c>
      <c r="J167" s="161">
        <v>2974423</v>
      </c>
      <c r="K167" s="160">
        <v>26839</v>
      </c>
      <c r="L167" s="102">
        <v>0.91054236888885498</v>
      </c>
      <c r="M167" s="101">
        <v>130045.6015625</v>
      </c>
      <c r="N167" s="162">
        <v>-103206.6015625</v>
      </c>
      <c r="O167" s="161">
        <v>320418</v>
      </c>
      <c r="P167" s="160">
        <v>2492</v>
      </c>
      <c r="Q167" s="102">
        <v>0.78383022546768188</v>
      </c>
      <c r="R167" s="101">
        <v>7629.18017578125</v>
      </c>
      <c r="S167" s="162">
        <v>-5137.18017578125</v>
      </c>
      <c r="T167" s="161">
        <v>139168.74</v>
      </c>
      <c r="U167" s="160">
        <v>61489.9296875</v>
      </c>
      <c r="V167" s="101">
        <v>100.00897979736328</v>
      </c>
      <c r="W167" s="101">
        <v>0</v>
      </c>
      <c r="X167" s="101">
        <v>0</v>
      </c>
      <c r="Y167" s="101">
        <v>562856.95000000019</v>
      </c>
      <c r="Z167" s="162">
        <v>15.134882926940918</v>
      </c>
      <c r="AA167" s="161">
        <v>-57937.43</v>
      </c>
      <c r="AB167" s="101">
        <v>46892.881824465032</v>
      </c>
      <c r="AC167" s="163">
        <v>-11044.5478515625</v>
      </c>
      <c r="AD167" s="101"/>
      <c r="AE167" s="160"/>
      <c r="AF167" s="102"/>
      <c r="AG167" s="101"/>
      <c r="AH167" s="101"/>
    </row>
    <row r="168" spans="1:34" x14ac:dyDescent="0.25">
      <c r="A168" s="2">
        <v>125234103</v>
      </c>
      <c r="C168" s="158" t="s">
        <v>2987</v>
      </c>
      <c r="D168" s="28" t="s">
        <v>2490</v>
      </c>
      <c r="E168" s="101">
        <v>8764883</v>
      </c>
      <c r="F168" s="160">
        <v>13905</v>
      </c>
      <c r="G168" s="102">
        <v>0.15889652073383331</v>
      </c>
      <c r="H168" s="101">
        <v>412228.375</v>
      </c>
      <c r="I168" s="101">
        <v>-398323.375</v>
      </c>
      <c r="J168" s="161">
        <v>6115263</v>
      </c>
      <c r="K168" s="160">
        <v>98567</v>
      </c>
      <c r="L168" s="102">
        <v>1.638224720954895</v>
      </c>
      <c r="M168" s="101">
        <v>319720.1875</v>
      </c>
      <c r="N168" s="162">
        <v>-221153.1875</v>
      </c>
      <c r="O168" s="161">
        <v>2271811</v>
      </c>
      <c r="P168" s="160">
        <v>-134662</v>
      </c>
      <c r="Q168" s="102">
        <v>-5.5958242416381836</v>
      </c>
      <c r="R168" s="101">
        <v>92508.203125</v>
      </c>
      <c r="S168" s="162">
        <v>-227170.203125</v>
      </c>
      <c r="T168" s="161">
        <v>377809</v>
      </c>
      <c r="U168" s="160">
        <v>50000</v>
      </c>
      <c r="V168" s="101">
        <v>0</v>
      </c>
      <c r="W168" s="101">
        <v>0</v>
      </c>
      <c r="X168" s="101">
        <v>100</v>
      </c>
      <c r="Y168" s="101">
        <v>0</v>
      </c>
      <c r="Z168" s="162"/>
      <c r="AA168" s="161">
        <v>-45059.17</v>
      </c>
      <c r="AB168" s="101">
        <v>80479.553621819476</v>
      </c>
      <c r="AC168" s="163">
        <v>35420.3828125</v>
      </c>
      <c r="AD168" s="101"/>
      <c r="AE168" s="160"/>
      <c r="AF168" s="102"/>
      <c r="AG168" s="101"/>
      <c r="AH168" s="101"/>
    </row>
    <row r="169" spans="1:34" x14ac:dyDescent="0.25">
      <c r="A169" s="2">
        <v>103024102</v>
      </c>
      <c r="C169" s="158" t="s">
        <v>2988</v>
      </c>
      <c r="D169" s="28" t="s">
        <v>2088</v>
      </c>
      <c r="E169" s="101">
        <v>14735592</v>
      </c>
      <c r="F169" s="160">
        <v>319188</v>
      </c>
      <c r="G169" s="102">
        <v>2.2140612602233887</v>
      </c>
      <c r="H169" s="101">
        <v>765281.125</v>
      </c>
      <c r="I169" s="101">
        <v>-446093.125</v>
      </c>
      <c r="J169" s="161">
        <v>11070086</v>
      </c>
      <c r="K169" s="160">
        <v>171046</v>
      </c>
      <c r="L169" s="102">
        <v>1.569367527961731</v>
      </c>
      <c r="M169" s="101">
        <v>590686.1875</v>
      </c>
      <c r="N169" s="162">
        <v>-419640.1875</v>
      </c>
      <c r="O169" s="161">
        <v>3229626</v>
      </c>
      <c r="P169" s="160">
        <v>98142</v>
      </c>
      <c r="Q169" s="102">
        <v>3.1340413093566895</v>
      </c>
      <c r="R169" s="101">
        <v>174594.90625</v>
      </c>
      <c r="S169" s="162">
        <v>-76452.90625</v>
      </c>
      <c r="T169" s="161">
        <v>435880</v>
      </c>
      <c r="U169" s="160">
        <v>50000</v>
      </c>
      <c r="V169" s="101">
        <v>0</v>
      </c>
      <c r="W169" s="101">
        <v>0</v>
      </c>
      <c r="X169" s="101">
        <v>100</v>
      </c>
      <c r="Y169" s="101">
        <v>0</v>
      </c>
      <c r="Z169" s="162"/>
      <c r="AA169" s="161">
        <v>-175257.3</v>
      </c>
      <c r="AB169" s="101">
        <v>467409.53223111702</v>
      </c>
      <c r="AC169" s="163">
        <v>292152.21875</v>
      </c>
      <c r="AD169" s="101"/>
      <c r="AE169" s="160"/>
      <c r="AF169" s="102"/>
      <c r="AG169" s="101"/>
      <c r="AH169" s="101"/>
    </row>
    <row r="170" spans="1:34" x14ac:dyDescent="0.25">
      <c r="A170" s="2">
        <v>105253903</v>
      </c>
      <c r="C170" s="158" t="s">
        <v>2989</v>
      </c>
      <c r="D170" s="28" t="s">
        <v>2148</v>
      </c>
      <c r="E170" s="101">
        <v>14866315</v>
      </c>
      <c r="F170" s="160">
        <v>520286.6875</v>
      </c>
      <c r="G170" s="102">
        <v>3.626694917678833</v>
      </c>
      <c r="H170" s="101">
        <v>351196.78125</v>
      </c>
      <c r="I170" s="101">
        <v>169089.90625</v>
      </c>
      <c r="J170" s="161">
        <v>11986313</v>
      </c>
      <c r="K170" s="160">
        <v>66391</v>
      </c>
      <c r="L170" s="102">
        <v>0.55697512626647949</v>
      </c>
      <c r="M170" s="101">
        <v>237853.796875</v>
      </c>
      <c r="N170" s="162">
        <v>-171462.796875</v>
      </c>
      <c r="O170" s="161">
        <v>1921657</v>
      </c>
      <c r="P170" s="160">
        <v>46797</v>
      </c>
      <c r="Q170" s="102">
        <v>2.4960265159606934</v>
      </c>
      <c r="R170" s="101">
        <v>68981.6484375</v>
      </c>
      <c r="S170" s="162">
        <v>-22184.6484375</v>
      </c>
      <c r="T170" s="161">
        <v>958345.38</v>
      </c>
      <c r="U170" s="160">
        <v>407098.6875</v>
      </c>
      <c r="V170" s="101">
        <v>100.01099395751953</v>
      </c>
      <c r="W170" s="101">
        <v>0</v>
      </c>
      <c r="X170" s="101">
        <v>0</v>
      </c>
      <c r="Y170" s="101">
        <v>3726511.9100000039</v>
      </c>
      <c r="Z170" s="162">
        <v>16.08336067199707</v>
      </c>
      <c r="AA170" s="161">
        <v>-106277.07</v>
      </c>
      <c r="AB170" s="101">
        <v>71010.526702023693</v>
      </c>
      <c r="AC170" s="163">
        <v>-35266.54296875</v>
      </c>
      <c r="AD170" s="101"/>
      <c r="AE170" s="160"/>
      <c r="AF170" s="102"/>
      <c r="AG170" s="101"/>
      <c r="AH170" s="101"/>
    </row>
    <row r="171" spans="1:34" x14ac:dyDescent="0.25">
      <c r="A171" s="2">
        <v>112013753</v>
      </c>
      <c r="C171" s="158" t="s">
        <v>2990</v>
      </c>
      <c r="D171" s="28" t="s">
        <v>2263</v>
      </c>
      <c r="E171" s="101">
        <v>13331711</v>
      </c>
      <c r="F171" s="160">
        <v>342663</v>
      </c>
      <c r="G171" s="102">
        <v>2.6380918025970459</v>
      </c>
      <c r="H171" s="101">
        <v>486714.5</v>
      </c>
      <c r="I171" s="101">
        <v>-144051.5</v>
      </c>
      <c r="J171" s="161">
        <v>10344278</v>
      </c>
      <c r="K171" s="160">
        <v>132220</v>
      </c>
      <c r="L171" s="102">
        <v>1.2947438955307007</v>
      </c>
      <c r="M171" s="101">
        <v>399748.90625</v>
      </c>
      <c r="N171" s="162">
        <v>-267528.90625</v>
      </c>
      <c r="O171" s="161">
        <v>2244017</v>
      </c>
      <c r="P171" s="160">
        <v>51133</v>
      </c>
      <c r="Q171" s="102">
        <v>2.3317694664001465</v>
      </c>
      <c r="R171" s="101">
        <v>70787.8125</v>
      </c>
      <c r="S171" s="162">
        <v>-19654.8125</v>
      </c>
      <c r="T171" s="161">
        <v>348479</v>
      </c>
      <c r="U171" s="160">
        <v>50000</v>
      </c>
      <c r="V171" s="101">
        <v>0</v>
      </c>
      <c r="W171" s="101">
        <v>0</v>
      </c>
      <c r="X171" s="101">
        <v>100</v>
      </c>
      <c r="Y171" s="101">
        <v>0</v>
      </c>
      <c r="Z171" s="162"/>
      <c r="AA171" s="161">
        <v>-149165.47</v>
      </c>
      <c r="AB171" s="101">
        <v>420120.31064856274</v>
      </c>
      <c r="AC171" s="163">
        <v>270954.84375</v>
      </c>
      <c r="AD171" s="101">
        <v>394937</v>
      </c>
      <c r="AE171" s="160">
        <v>109310</v>
      </c>
      <c r="AF171" s="102">
        <v>38.270191192626953</v>
      </c>
      <c r="AG171" s="101">
        <v>16177.7880859375</v>
      </c>
      <c r="AH171" s="101">
        <v>93132.2109375</v>
      </c>
    </row>
    <row r="172" spans="1:34" x14ac:dyDescent="0.25">
      <c r="A172" s="2">
        <v>105254053</v>
      </c>
      <c r="C172" s="158" t="s">
        <v>2991</v>
      </c>
      <c r="D172" s="28" t="s">
        <v>2149</v>
      </c>
      <c r="E172" s="101">
        <v>12919609</v>
      </c>
      <c r="F172" s="160">
        <v>309394.84375</v>
      </c>
      <c r="G172" s="102">
        <v>2.4535257816314697</v>
      </c>
      <c r="H172" s="101">
        <v>380146.375</v>
      </c>
      <c r="I172" s="101">
        <v>-70751.53125</v>
      </c>
      <c r="J172" s="161">
        <v>10488271</v>
      </c>
      <c r="K172" s="160">
        <v>65886</v>
      </c>
      <c r="L172" s="102">
        <v>0.63215857744216919</v>
      </c>
      <c r="M172" s="101">
        <v>265578</v>
      </c>
      <c r="N172" s="162">
        <v>-199692</v>
      </c>
      <c r="O172" s="161">
        <v>1658820</v>
      </c>
      <c r="P172" s="160">
        <v>42976</v>
      </c>
      <c r="Q172" s="102">
        <v>2.6596627235412598</v>
      </c>
      <c r="R172" s="101">
        <v>74440.875</v>
      </c>
      <c r="S172" s="162">
        <v>-31464.875</v>
      </c>
      <c r="T172" s="161">
        <v>772518.31</v>
      </c>
      <c r="U172" s="160">
        <v>200532.84375</v>
      </c>
      <c r="V172" s="101">
        <v>100.02330017089844</v>
      </c>
      <c r="W172" s="101">
        <v>0</v>
      </c>
      <c r="X172" s="101">
        <v>0</v>
      </c>
      <c r="Y172" s="101">
        <v>1835869.25</v>
      </c>
      <c r="Z172" s="162">
        <v>21.851791381835938</v>
      </c>
      <c r="AA172" s="161">
        <v>-38904.58</v>
      </c>
      <c r="AB172" s="101">
        <v>83108.487415107244</v>
      </c>
      <c r="AC172" s="163">
        <v>44203.90625</v>
      </c>
      <c r="AD172" s="101"/>
      <c r="AE172" s="160"/>
      <c r="AF172" s="102"/>
      <c r="AG172" s="101"/>
      <c r="AH172" s="101"/>
    </row>
    <row r="173" spans="1:34" x14ac:dyDescent="0.25">
      <c r="A173" s="2">
        <v>110173003</v>
      </c>
      <c r="C173" s="158" t="s">
        <v>2992</v>
      </c>
      <c r="D173" s="28" t="s">
        <v>2245</v>
      </c>
      <c r="E173" s="101">
        <v>8496265</v>
      </c>
      <c r="F173" s="160">
        <v>430909.21875</v>
      </c>
      <c r="G173" s="102">
        <v>5.3427181243896484</v>
      </c>
      <c r="H173" s="101">
        <v>300610.84375</v>
      </c>
      <c r="I173" s="101">
        <v>130298.375</v>
      </c>
      <c r="J173" s="161">
        <v>6764704</v>
      </c>
      <c r="K173" s="160">
        <v>62763</v>
      </c>
      <c r="L173" s="102">
        <v>0.93648993968963623</v>
      </c>
      <c r="M173" s="101">
        <v>186100.5</v>
      </c>
      <c r="N173" s="162">
        <v>-123337.5</v>
      </c>
      <c r="O173" s="161">
        <v>932273</v>
      </c>
      <c r="P173" s="160">
        <v>56335</v>
      </c>
      <c r="Q173" s="102">
        <v>6.4313912391662598</v>
      </c>
      <c r="R173" s="101">
        <v>52115.5546875</v>
      </c>
      <c r="S173" s="162">
        <v>4219.4453125</v>
      </c>
      <c r="T173" s="161">
        <v>799288.15</v>
      </c>
      <c r="U173" s="160">
        <v>311811.21875</v>
      </c>
      <c r="V173" s="101">
        <v>100.02330780029297</v>
      </c>
      <c r="W173" s="101">
        <v>0</v>
      </c>
      <c r="X173" s="101">
        <v>0</v>
      </c>
      <c r="Y173" s="101">
        <v>2854618.01</v>
      </c>
      <c r="Z173" s="162">
        <v>21.851789474487305</v>
      </c>
      <c r="AA173" s="161">
        <v>-54570.5</v>
      </c>
      <c r="AB173" s="101">
        <v>22446.051924143365</v>
      </c>
      <c r="AC173" s="163">
        <v>-32124.447265625</v>
      </c>
      <c r="AD173" s="101"/>
      <c r="AE173" s="160"/>
      <c r="AF173" s="102"/>
      <c r="AG173" s="101"/>
      <c r="AH173" s="101"/>
    </row>
    <row r="174" spans="1:34" x14ac:dyDescent="0.25">
      <c r="A174" s="2">
        <v>114063003</v>
      </c>
      <c r="C174" s="158" t="s">
        <v>2993</v>
      </c>
      <c r="D174" s="28" t="s">
        <v>2312</v>
      </c>
      <c r="E174" s="101">
        <v>16744228</v>
      </c>
      <c r="F174" s="160">
        <v>1893720.875</v>
      </c>
      <c r="G174" s="102">
        <v>12.751893997192383</v>
      </c>
      <c r="H174" s="101">
        <v>1074059.875</v>
      </c>
      <c r="I174" s="101">
        <v>819661</v>
      </c>
      <c r="J174" s="161">
        <v>9515882</v>
      </c>
      <c r="K174" s="160">
        <v>167895</v>
      </c>
      <c r="L174" s="102">
        <v>1.7960551977157593</v>
      </c>
      <c r="M174" s="101">
        <v>548269.5</v>
      </c>
      <c r="N174" s="162">
        <v>-380374.5</v>
      </c>
      <c r="O174" s="161">
        <v>3360658</v>
      </c>
      <c r="P174" s="160">
        <v>135849</v>
      </c>
      <c r="Q174" s="102">
        <v>4.2126216888427734</v>
      </c>
      <c r="R174" s="101">
        <v>157629.125</v>
      </c>
      <c r="S174" s="162">
        <v>-21780.125</v>
      </c>
      <c r="T174" s="161">
        <v>3867688.31</v>
      </c>
      <c r="U174" s="160">
        <v>1589976.875</v>
      </c>
      <c r="V174" s="101">
        <v>100.02330017089844</v>
      </c>
      <c r="W174" s="101">
        <v>0</v>
      </c>
      <c r="X174" s="101">
        <v>0</v>
      </c>
      <c r="Y174" s="101">
        <v>14556167.739999995</v>
      </c>
      <c r="Z174" s="162">
        <v>21.851789474487305</v>
      </c>
      <c r="AA174" s="161">
        <v>-112780.69</v>
      </c>
      <c r="AB174" s="101">
        <v>188542.84380832734</v>
      </c>
      <c r="AC174" s="163">
        <v>75762.15625</v>
      </c>
      <c r="AD174" s="101"/>
      <c r="AE174" s="160"/>
      <c r="AF174" s="102"/>
      <c r="AG174" s="101"/>
      <c r="AH174" s="101"/>
    </row>
    <row r="175" spans="1:34" x14ac:dyDescent="0.25">
      <c r="A175" s="2">
        <v>124153503</v>
      </c>
      <c r="C175" s="158" t="s">
        <v>2994</v>
      </c>
      <c r="D175" s="28" t="s">
        <v>2479</v>
      </c>
      <c r="E175" s="101">
        <v>6349896</v>
      </c>
      <c r="F175" s="160">
        <v>139194</v>
      </c>
      <c r="G175" s="102">
        <v>2.2411959171295166</v>
      </c>
      <c r="H175" s="101">
        <v>324616.84375</v>
      </c>
      <c r="I175" s="101">
        <v>-185422.84375</v>
      </c>
      <c r="J175" s="161">
        <v>4489467</v>
      </c>
      <c r="K175" s="160">
        <v>69892</v>
      </c>
      <c r="L175" s="102">
        <v>1.5814191102981567</v>
      </c>
      <c r="M175" s="101">
        <v>336009.1875</v>
      </c>
      <c r="N175" s="162">
        <v>-266117.1875</v>
      </c>
      <c r="O175" s="161">
        <v>1673827</v>
      </c>
      <c r="P175" s="160">
        <v>19302</v>
      </c>
      <c r="Q175" s="102">
        <v>1.166618824005127</v>
      </c>
      <c r="R175" s="101">
        <v>-11392.337890625</v>
      </c>
      <c r="S175" s="162">
        <v>30694.337890625</v>
      </c>
      <c r="T175" s="161">
        <v>186602</v>
      </c>
      <c r="U175" s="160">
        <v>50000</v>
      </c>
      <c r="V175" s="101">
        <v>0</v>
      </c>
      <c r="W175" s="101">
        <v>0</v>
      </c>
      <c r="X175" s="101">
        <v>100</v>
      </c>
      <c r="Y175" s="101">
        <v>0</v>
      </c>
      <c r="Z175" s="162"/>
      <c r="AA175" s="161">
        <v>-140775.32</v>
      </c>
      <c r="AB175" s="101">
        <v>216451.25687760388</v>
      </c>
      <c r="AC175" s="163">
        <v>75675.9375</v>
      </c>
      <c r="AD175" s="101"/>
      <c r="AE175" s="160"/>
      <c r="AF175" s="102"/>
      <c r="AG175" s="101"/>
      <c r="AH175" s="101"/>
    </row>
    <row r="176" spans="1:34" x14ac:dyDescent="0.25">
      <c r="A176" s="2">
        <v>108112502</v>
      </c>
      <c r="C176" s="158" t="s">
        <v>2995</v>
      </c>
      <c r="D176" s="28" t="s">
        <v>2208</v>
      </c>
      <c r="E176" s="101">
        <v>40566724</v>
      </c>
      <c r="F176" s="160">
        <v>3511384.25</v>
      </c>
      <c r="G176" s="102">
        <v>9.4760541915893555</v>
      </c>
      <c r="H176" s="101">
        <v>2721801.25</v>
      </c>
      <c r="I176" s="101">
        <v>789583</v>
      </c>
      <c r="J176" s="161">
        <v>29834930</v>
      </c>
      <c r="K176" s="160">
        <v>468839</v>
      </c>
      <c r="L176" s="102">
        <v>1.596531867980957</v>
      </c>
      <c r="M176" s="101">
        <v>1948876.75</v>
      </c>
      <c r="N176" s="162">
        <v>-1480037.75</v>
      </c>
      <c r="O176" s="161">
        <v>3722110</v>
      </c>
      <c r="P176" s="160">
        <v>206981</v>
      </c>
      <c r="Q176" s="102">
        <v>5.8882904052734375</v>
      </c>
      <c r="R176" s="101">
        <v>169181</v>
      </c>
      <c r="S176" s="162">
        <v>37800</v>
      </c>
      <c r="T176" s="161">
        <v>6412564.2999999998</v>
      </c>
      <c r="U176" s="160">
        <v>2868326.25</v>
      </c>
      <c r="V176" s="101">
        <v>100.02330780029297</v>
      </c>
      <c r="W176" s="101">
        <v>0</v>
      </c>
      <c r="X176" s="101">
        <v>0</v>
      </c>
      <c r="Y176" s="101">
        <v>26259400.780000001</v>
      </c>
      <c r="Z176" s="162">
        <v>21.851791381835938</v>
      </c>
      <c r="AA176" s="161">
        <v>-450540.14</v>
      </c>
      <c r="AB176" s="101">
        <v>1202758.9797671852</v>
      </c>
      <c r="AC176" s="163">
        <v>752218.8125</v>
      </c>
      <c r="AD176" s="101">
        <v>597121</v>
      </c>
      <c r="AE176" s="160">
        <v>-32762</v>
      </c>
      <c r="AF176" s="102">
        <v>-5.2012834548950195</v>
      </c>
      <c r="AG176" s="101">
        <v>29779</v>
      </c>
      <c r="AH176" s="101">
        <v>-62541</v>
      </c>
    </row>
    <row r="177" spans="1:34" x14ac:dyDescent="0.25">
      <c r="A177" s="2">
        <v>107653102</v>
      </c>
      <c r="C177" s="158" t="s">
        <v>2996</v>
      </c>
      <c r="D177" s="28" t="s">
        <v>2177</v>
      </c>
      <c r="E177" s="101">
        <v>19418472</v>
      </c>
      <c r="F177" s="160">
        <v>1569824.25</v>
      </c>
      <c r="G177" s="102">
        <v>8.7952003479003906</v>
      </c>
      <c r="H177" s="101">
        <v>826563.875</v>
      </c>
      <c r="I177" s="101">
        <v>743260.375</v>
      </c>
      <c r="J177" s="161">
        <v>13665895</v>
      </c>
      <c r="K177" s="160">
        <v>171838</v>
      </c>
      <c r="L177" s="102">
        <v>1.2734347581863403</v>
      </c>
      <c r="M177" s="101">
        <v>506628.8125</v>
      </c>
      <c r="N177" s="162">
        <v>-334790.8125</v>
      </c>
      <c r="O177" s="161">
        <v>2613344</v>
      </c>
      <c r="P177" s="160">
        <v>-524</v>
      </c>
      <c r="Q177" s="102">
        <v>-2.0046919584274292E-2</v>
      </c>
      <c r="R177" s="101">
        <v>75158.984375</v>
      </c>
      <c r="S177" s="162">
        <v>-75682.984375</v>
      </c>
      <c r="T177" s="161">
        <v>3139233.78</v>
      </c>
      <c r="U177" s="160">
        <v>1398510.25</v>
      </c>
      <c r="V177" s="101">
        <v>100.0203857421875</v>
      </c>
      <c r="W177" s="101">
        <v>0</v>
      </c>
      <c r="X177" s="101">
        <v>0</v>
      </c>
      <c r="Y177" s="101">
        <v>12802926.189999998</v>
      </c>
      <c r="Z177" s="162">
        <v>20.482746124267578</v>
      </c>
      <c r="AA177" s="161">
        <v>-151092.54999999999</v>
      </c>
      <c r="AB177" s="101">
        <v>112904.49628195562</v>
      </c>
      <c r="AC177" s="163">
        <v>-38188.0546875</v>
      </c>
      <c r="AD177" s="101"/>
      <c r="AE177" s="160"/>
      <c r="AF177" s="102"/>
      <c r="AG177" s="101"/>
      <c r="AH177" s="101"/>
    </row>
    <row r="178" spans="1:34" x14ac:dyDescent="0.25">
      <c r="A178" s="2">
        <v>118402603</v>
      </c>
      <c r="C178" s="158" t="s">
        <v>2997</v>
      </c>
      <c r="D178" s="28" t="s">
        <v>2384</v>
      </c>
      <c r="E178" s="101">
        <v>23976796</v>
      </c>
      <c r="F178" s="160">
        <v>2842401</v>
      </c>
      <c r="G178" s="102">
        <v>13.44917106628418</v>
      </c>
      <c r="H178" s="101">
        <v>1552965.125</v>
      </c>
      <c r="I178" s="101">
        <v>1289435.875</v>
      </c>
      <c r="J178" s="161">
        <v>16020707</v>
      </c>
      <c r="K178" s="160">
        <v>192787</v>
      </c>
      <c r="L178" s="102">
        <v>1.2180185317993164</v>
      </c>
      <c r="M178" s="101">
        <v>899768.625</v>
      </c>
      <c r="N178" s="162">
        <v>-706981.625</v>
      </c>
      <c r="O178" s="161">
        <v>2439610</v>
      </c>
      <c r="P178" s="160">
        <v>94821</v>
      </c>
      <c r="Q178" s="102">
        <v>4.0439033508300781</v>
      </c>
      <c r="R178" s="101">
        <v>148537</v>
      </c>
      <c r="S178" s="162">
        <v>-53716</v>
      </c>
      <c r="T178" s="161">
        <v>5516479.4000000004</v>
      </c>
      <c r="U178" s="160">
        <v>2554793</v>
      </c>
      <c r="V178" s="101">
        <v>100.02300262451172</v>
      </c>
      <c r="W178" s="101">
        <v>0</v>
      </c>
      <c r="X178" s="101">
        <v>0</v>
      </c>
      <c r="Y178" s="101">
        <v>23388946.930000003</v>
      </c>
      <c r="Z178" s="162">
        <v>21.711496353149414</v>
      </c>
      <c r="AA178" s="161">
        <v>-95195.22</v>
      </c>
      <c r="AB178" s="101">
        <v>316297.99630075158</v>
      </c>
      <c r="AC178" s="163">
        <v>221102.78125</v>
      </c>
      <c r="AD178" s="101"/>
      <c r="AE178" s="160"/>
      <c r="AF178" s="102"/>
      <c r="AG178" s="101"/>
      <c r="AH178" s="101"/>
    </row>
    <row r="179" spans="1:34" x14ac:dyDescent="0.25">
      <c r="A179" s="2">
        <v>112283003</v>
      </c>
      <c r="C179" s="158" t="s">
        <v>2998</v>
      </c>
      <c r="D179" s="28" t="s">
        <v>2268</v>
      </c>
      <c r="E179" s="101">
        <v>13917998</v>
      </c>
      <c r="F179" s="160">
        <v>1736873.25</v>
      </c>
      <c r="G179" s="102">
        <v>14.258726119995117</v>
      </c>
      <c r="H179" s="101">
        <v>804524.3125</v>
      </c>
      <c r="I179" s="101">
        <v>932348.9375</v>
      </c>
      <c r="J179" s="161">
        <v>8673020</v>
      </c>
      <c r="K179" s="160">
        <v>137810</v>
      </c>
      <c r="L179" s="102">
        <v>1.6146057844161987</v>
      </c>
      <c r="M179" s="101">
        <v>432926.59375</v>
      </c>
      <c r="N179" s="162">
        <v>-295116.59375</v>
      </c>
      <c r="O179" s="161">
        <v>1734664</v>
      </c>
      <c r="P179" s="160">
        <v>18785</v>
      </c>
      <c r="Q179" s="102">
        <v>1.0947741270065308</v>
      </c>
      <c r="R179" s="101">
        <v>61438.8359375</v>
      </c>
      <c r="S179" s="162">
        <v>-42653.8359375</v>
      </c>
      <c r="T179" s="161">
        <v>3510313.84</v>
      </c>
      <c r="U179" s="160">
        <v>1580278.25</v>
      </c>
      <c r="V179" s="101">
        <v>100.02285766601563</v>
      </c>
      <c r="W179" s="101">
        <v>0</v>
      </c>
      <c r="X179" s="101">
        <v>0</v>
      </c>
      <c r="Y179" s="101">
        <v>14467313.200000003</v>
      </c>
      <c r="Z179" s="162">
        <v>21.642393112182617</v>
      </c>
      <c r="AA179" s="161">
        <v>-64580.17</v>
      </c>
      <c r="AB179" s="101">
        <v>94676.461112569377</v>
      </c>
      <c r="AC179" s="163">
        <v>30096.291015625</v>
      </c>
      <c r="AD179" s="101"/>
      <c r="AE179" s="160"/>
      <c r="AF179" s="102"/>
      <c r="AG179" s="101"/>
      <c r="AH179" s="101"/>
    </row>
    <row r="180" spans="1:34" x14ac:dyDescent="0.25">
      <c r="A180" s="2">
        <v>107653203</v>
      </c>
      <c r="C180" s="158" t="s">
        <v>2999</v>
      </c>
      <c r="D180" s="28" t="s">
        <v>2178</v>
      </c>
      <c r="E180" s="101">
        <v>18135218</v>
      </c>
      <c r="F180" s="160">
        <v>1040565.3125</v>
      </c>
      <c r="G180" s="102">
        <v>6.0870809555053711</v>
      </c>
      <c r="H180" s="101">
        <v>710243.5625</v>
      </c>
      <c r="I180" s="101">
        <v>330321.75</v>
      </c>
      <c r="J180" s="161">
        <v>13192359</v>
      </c>
      <c r="K180" s="160">
        <v>71940</v>
      </c>
      <c r="L180" s="102">
        <v>0.54830563068389893</v>
      </c>
      <c r="M180" s="101">
        <v>425448.40625</v>
      </c>
      <c r="N180" s="162">
        <v>-353508.40625</v>
      </c>
      <c r="O180" s="161">
        <v>2601598</v>
      </c>
      <c r="P180" s="160">
        <v>11850</v>
      </c>
      <c r="Q180" s="102">
        <v>0.45757350325584412</v>
      </c>
      <c r="R180" s="101">
        <v>93340.2734375</v>
      </c>
      <c r="S180" s="162">
        <v>-81490.2734375</v>
      </c>
      <c r="T180" s="161">
        <v>2341261.7799999998</v>
      </c>
      <c r="U180" s="160">
        <v>956775.3125</v>
      </c>
      <c r="V180" s="101">
        <v>100.02330017089844</v>
      </c>
      <c r="W180" s="101">
        <v>0</v>
      </c>
      <c r="X180" s="101">
        <v>0</v>
      </c>
      <c r="Y180" s="101">
        <v>8759235.3699999973</v>
      </c>
      <c r="Z180" s="162">
        <v>21.851789474487305</v>
      </c>
      <c r="AA180" s="161">
        <v>-203325.96</v>
      </c>
      <c r="AB180" s="101">
        <v>370059.60510673537</v>
      </c>
      <c r="AC180" s="163">
        <v>166733.640625</v>
      </c>
      <c r="AD180" s="101"/>
      <c r="AE180" s="160"/>
      <c r="AF180" s="102"/>
      <c r="AG180" s="101"/>
      <c r="AH180" s="101"/>
    </row>
    <row r="181" spans="1:34" x14ac:dyDescent="0.25">
      <c r="A181" s="2">
        <v>104432803</v>
      </c>
      <c r="C181" s="158" t="s">
        <v>3000</v>
      </c>
      <c r="D181" s="28" t="s">
        <v>2131</v>
      </c>
      <c r="E181" s="101">
        <v>11157313</v>
      </c>
      <c r="F181" s="160">
        <v>413743.96875</v>
      </c>
      <c r="G181" s="102">
        <v>3.8510849475860596</v>
      </c>
      <c r="H181" s="101">
        <v>460661.5</v>
      </c>
      <c r="I181" s="101">
        <v>-46917.53125</v>
      </c>
      <c r="J181" s="161">
        <v>8823947</v>
      </c>
      <c r="K181" s="160">
        <v>62068</v>
      </c>
      <c r="L181" s="102">
        <v>0.70838683843612671</v>
      </c>
      <c r="M181" s="101">
        <v>330342.59375</v>
      </c>
      <c r="N181" s="162">
        <v>-268274.59375</v>
      </c>
      <c r="O181" s="161">
        <v>1386613</v>
      </c>
      <c r="P181" s="160">
        <v>10672</v>
      </c>
      <c r="Q181" s="102">
        <v>0.77561467885971069</v>
      </c>
      <c r="R181" s="101">
        <v>62082.5234375</v>
      </c>
      <c r="S181" s="162">
        <v>-51410.5234375</v>
      </c>
      <c r="T181" s="161">
        <v>946752.87</v>
      </c>
      <c r="U181" s="160">
        <v>341003.96875</v>
      </c>
      <c r="V181" s="101">
        <v>100.02330017089844</v>
      </c>
      <c r="W181" s="101">
        <v>0</v>
      </c>
      <c r="X181" s="101">
        <v>0</v>
      </c>
      <c r="Y181" s="101">
        <v>3121876.2699999996</v>
      </c>
      <c r="Z181" s="162">
        <v>21.851791381835938</v>
      </c>
      <c r="AA181" s="161">
        <v>-30172.49</v>
      </c>
      <c r="AB181" s="101">
        <v>68204.955235315429</v>
      </c>
      <c r="AC181" s="163">
        <v>38032.46484375</v>
      </c>
      <c r="AD181" s="101"/>
      <c r="AE181" s="160"/>
      <c r="AF181" s="102"/>
      <c r="AG181" s="101"/>
      <c r="AH181" s="101"/>
    </row>
    <row r="182" spans="1:34" x14ac:dyDescent="0.25">
      <c r="A182" s="2">
        <v>115503004</v>
      </c>
      <c r="C182" s="158" t="s">
        <v>3001</v>
      </c>
      <c r="D182" s="28" t="s">
        <v>2342</v>
      </c>
      <c r="E182" s="101">
        <v>5720554.5</v>
      </c>
      <c r="F182" s="160">
        <v>336459.96875</v>
      </c>
      <c r="G182" s="102">
        <v>6.2491469383239746</v>
      </c>
      <c r="H182" s="101">
        <v>228508.6875</v>
      </c>
      <c r="I182" s="101">
        <v>107951.28125</v>
      </c>
      <c r="J182" s="161">
        <v>4289422</v>
      </c>
      <c r="K182" s="160">
        <v>35421</v>
      </c>
      <c r="L182" s="102">
        <v>0.83265143632888794</v>
      </c>
      <c r="M182" s="101">
        <v>135501.453125</v>
      </c>
      <c r="N182" s="162">
        <v>-100080.453125</v>
      </c>
      <c r="O182" s="161">
        <v>653824</v>
      </c>
      <c r="P182" s="160">
        <v>8986</v>
      </c>
      <c r="Q182" s="102">
        <v>1.3935282230377197</v>
      </c>
      <c r="R182" s="101">
        <v>29176.8671875</v>
      </c>
      <c r="S182" s="162">
        <v>-20190.8671875</v>
      </c>
      <c r="T182" s="161">
        <v>706093.73</v>
      </c>
      <c r="U182" s="160">
        <v>294771.96875</v>
      </c>
      <c r="V182" s="101">
        <v>100.02330017089844</v>
      </c>
      <c r="W182" s="101">
        <v>0</v>
      </c>
      <c r="X182" s="101">
        <v>0</v>
      </c>
      <c r="Y182" s="101">
        <v>2698624.2699999996</v>
      </c>
      <c r="Z182" s="162">
        <v>21.851791381835938</v>
      </c>
      <c r="AA182" s="161">
        <v>-61510.13</v>
      </c>
      <c r="AB182" s="101">
        <v>71579.352865355409</v>
      </c>
      <c r="AC182" s="163">
        <v>10069.22265625</v>
      </c>
      <c r="AD182" s="101">
        <v>71215</v>
      </c>
      <c r="AE182" s="160">
        <v>-2719</v>
      </c>
      <c r="AF182" s="102">
        <v>-3.6776044368743896</v>
      </c>
      <c r="AG182" s="101">
        <v>4845.22216796875</v>
      </c>
      <c r="AH182" s="101">
        <v>-7564.22216796875</v>
      </c>
    </row>
    <row r="183" spans="1:34" x14ac:dyDescent="0.25">
      <c r="A183" s="2">
        <v>104432903</v>
      </c>
      <c r="C183" s="158" t="s">
        <v>3002</v>
      </c>
      <c r="D183" s="28" t="s">
        <v>2132</v>
      </c>
      <c r="E183" s="101">
        <v>11458328</v>
      </c>
      <c r="F183" s="160">
        <v>178340</v>
      </c>
      <c r="G183" s="102">
        <v>1.581030011177063</v>
      </c>
      <c r="H183" s="101">
        <v>179647.65625</v>
      </c>
      <c r="I183" s="101">
        <v>-1307.65625</v>
      </c>
      <c r="J183" s="161">
        <v>9311337</v>
      </c>
      <c r="K183" s="160">
        <v>70604</v>
      </c>
      <c r="L183" s="102">
        <v>0.76405197381973267</v>
      </c>
      <c r="M183" s="101">
        <v>164232.796875</v>
      </c>
      <c r="N183" s="162">
        <v>-93628.796875</v>
      </c>
      <c r="O183" s="161">
        <v>1660346</v>
      </c>
      <c r="P183" s="160">
        <v>12097</v>
      </c>
      <c r="Q183" s="102">
        <v>0.73393040895462036</v>
      </c>
      <c r="R183" s="101">
        <v>28654.642578125</v>
      </c>
      <c r="S183" s="162">
        <v>-16557.642578125</v>
      </c>
      <c r="T183" s="161">
        <v>390539</v>
      </c>
      <c r="U183" s="160">
        <v>50000</v>
      </c>
      <c r="V183" s="101">
        <v>0</v>
      </c>
      <c r="W183" s="101">
        <v>0</v>
      </c>
      <c r="X183" s="101">
        <v>100</v>
      </c>
      <c r="Y183" s="101">
        <v>0</v>
      </c>
      <c r="Z183" s="162"/>
      <c r="AA183" s="161">
        <v>-61695.46</v>
      </c>
      <c r="AB183" s="101">
        <v>73395.053011670534</v>
      </c>
      <c r="AC183" s="163">
        <v>11699.5927734375</v>
      </c>
      <c r="AD183" s="101">
        <v>96106</v>
      </c>
      <c r="AE183" s="160">
        <v>45639</v>
      </c>
      <c r="AF183" s="102">
        <v>90.433349609375</v>
      </c>
      <c r="AG183" s="101">
        <v>-13239.7880859375</v>
      </c>
      <c r="AH183" s="101">
        <v>58878.7890625</v>
      </c>
    </row>
    <row r="184" spans="1:34" x14ac:dyDescent="0.25">
      <c r="A184" s="2">
        <v>115222504</v>
      </c>
      <c r="C184" s="158" t="s">
        <v>3003</v>
      </c>
      <c r="D184" s="28" t="s">
        <v>2334</v>
      </c>
      <c r="E184" s="101">
        <v>7739208</v>
      </c>
      <c r="F184" s="160">
        <v>163482</v>
      </c>
      <c r="G184" s="102">
        <v>2.1579713821411133</v>
      </c>
      <c r="H184" s="101">
        <v>174799.21875</v>
      </c>
      <c r="I184" s="101">
        <v>-11317.21875</v>
      </c>
      <c r="J184" s="161">
        <v>6413734</v>
      </c>
      <c r="K184" s="160">
        <v>74999</v>
      </c>
      <c r="L184" s="102">
        <v>1.1831855773925781</v>
      </c>
      <c r="M184" s="101">
        <v>133347.5</v>
      </c>
      <c r="N184" s="162">
        <v>-58348.5</v>
      </c>
      <c r="O184" s="161">
        <v>1082897</v>
      </c>
      <c r="P184" s="160">
        <v>38483</v>
      </c>
      <c r="Q184" s="102">
        <v>3.6846499443054199</v>
      </c>
      <c r="R184" s="101">
        <v>41451.7265625</v>
      </c>
      <c r="S184" s="162">
        <v>-2968.7265625</v>
      </c>
      <c r="T184" s="161">
        <v>242577</v>
      </c>
      <c r="U184" s="160">
        <v>50000</v>
      </c>
      <c r="V184" s="101">
        <v>0</v>
      </c>
      <c r="W184" s="101">
        <v>0</v>
      </c>
      <c r="X184" s="101">
        <v>100</v>
      </c>
      <c r="Y184" s="101">
        <v>0</v>
      </c>
      <c r="Z184" s="162"/>
      <c r="AA184" s="161">
        <v>-91636.58</v>
      </c>
      <c r="AB184" s="101">
        <v>157165.85692466737</v>
      </c>
      <c r="AC184" s="163">
        <v>65529.27734375</v>
      </c>
      <c r="AD184" s="101"/>
      <c r="AE184" s="160"/>
      <c r="AF184" s="102"/>
      <c r="AG184" s="101"/>
      <c r="AH184" s="101"/>
    </row>
    <row r="185" spans="1:34" x14ac:dyDescent="0.25">
      <c r="A185" s="2">
        <v>114063503</v>
      </c>
      <c r="C185" s="158" t="s">
        <v>3004</v>
      </c>
      <c r="D185" s="28" t="s">
        <v>2313</v>
      </c>
      <c r="E185" s="101">
        <v>10864401</v>
      </c>
      <c r="F185" s="160">
        <v>101357.21875</v>
      </c>
      <c r="G185" s="102">
        <v>0.94171518087387085</v>
      </c>
      <c r="H185" s="101">
        <v>378698.125</v>
      </c>
      <c r="I185" s="101">
        <v>-277340.90625</v>
      </c>
      <c r="J185" s="161">
        <v>8719766</v>
      </c>
      <c r="K185" s="160">
        <v>97186</v>
      </c>
      <c r="L185" s="102">
        <v>1.127110481262207</v>
      </c>
      <c r="M185" s="101">
        <v>321767.5</v>
      </c>
      <c r="N185" s="162">
        <v>-224581.5</v>
      </c>
      <c r="O185" s="161">
        <v>1735955</v>
      </c>
      <c r="P185" s="160">
        <v>-45824</v>
      </c>
      <c r="Q185" s="102">
        <v>-2.5718116760253906</v>
      </c>
      <c r="R185" s="101">
        <v>52825.23828125</v>
      </c>
      <c r="S185" s="162">
        <v>-98649.234375</v>
      </c>
      <c r="T185" s="161">
        <v>408680.05</v>
      </c>
      <c r="U185" s="160">
        <v>49995.21875</v>
      </c>
      <c r="V185" s="101">
        <v>41.045745849609375</v>
      </c>
      <c r="W185" s="101">
        <v>0</v>
      </c>
      <c r="X185" s="101">
        <v>58.963817596435547</v>
      </c>
      <c r="Y185" s="101">
        <v>187824.24000000209</v>
      </c>
      <c r="Z185" s="162">
        <v>37.546829223632813</v>
      </c>
      <c r="AA185" s="161">
        <v>-148464.17000000001</v>
      </c>
      <c r="AB185" s="101">
        <v>307447.10534400644</v>
      </c>
      <c r="AC185" s="163">
        <v>158982.9375</v>
      </c>
      <c r="AD185" s="101"/>
      <c r="AE185" s="160"/>
      <c r="AF185" s="102"/>
      <c r="AG185" s="101"/>
      <c r="AH185" s="101"/>
    </row>
    <row r="186" spans="1:34" x14ac:dyDescent="0.25">
      <c r="A186" s="2">
        <v>103024603</v>
      </c>
      <c r="C186" s="158" t="s">
        <v>3005</v>
      </c>
      <c r="D186" s="28" t="s">
        <v>2089</v>
      </c>
      <c r="E186" s="101">
        <v>8328342</v>
      </c>
      <c r="F186" s="160">
        <v>147973</v>
      </c>
      <c r="G186" s="102">
        <v>1.8088792562484741</v>
      </c>
      <c r="H186" s="101">
        <v>230388.953125</v>
      </c>
      <c r="I186" s="101">
        <v>-82415.953125</v>
      </c>
      <c r="J186" s="161">
        <v>6156243</v>
      </c>
      <c r="K186" s="160">
        <v>44876</v>
      </c>
      <c r="L186" s="102">
        <v>0.73430377244949341</v>
      </c>
      <c r="M186" s="101">
        <v>184648.40625</v>
      </c>
      <c r="N186" s="162">
        <v>-139772.40625</v>
      </c>
      <c r="O186" s="161">
        <v>1827969</v>
      </c>
      <c r="P186" s="160">
        <v>53097</v>
      </c>
      <c r="Q186" s="102">
        <v>2.991595983505249</v>
      </c>
      <c r="R186" s="101">
        <v>45740.546875</v>
      </c>
      <c r="S186" s="162">
        <v>7356.453125</v>
      </c>
      <c r="T186" s="161">
        <v>344130</v>
      </c>
      <c r="U186" s="160">
        <v>50000</v>
      </c>
      <c r="V186" s="101">
        <v>0</v>
      </c>
      <c r="W186" s="101">
        <v>0</v>
      </c>
      <c r="X186" s="101">
        <v>100</v>
      </c>
      <c r="Y186" s="101">
        <v>0</v>
      </c>
      <c r="Z186" s="162"/>
      <c r="AA186" s="161">
        <v>-53801.05</v>
      </c>
      <c r="AB186" s="101">
        <v>50531.957771064423</v>
      </c>
      <c r="AC186" s="163">
        <v>-3269.09228515625</v>
      </c>
      <c r="AD186" s="101"/>
      <c r="AE186" s="160"/>
      <c r="AF186" s="102"/>
      <c r="AG186" s="101"/>
      <c r="AH186" s="101"/>
    </row>
    <row r="187" spans="1:34" x14ac:dyDescent="0.25">
      <c r="A187" s="2">
        <v>118403003</v>
      </c>
      <c r="C187" s="158" t="s">
        <v>3006</v>
      </c>
      <c r="D187" s="28" t="s">
        <v>2385</v>
      </c>
      <c r="E187" s="101">
        <v>19290898</v>
      </c>
      <c r="F187" s="160">
        <v>2247943</v>
      </c>
      <c r="G187" s="102">
        <v>13.189866065979004</v>
      </c>
      <c r="H187" s="101">
        <v>1357377.875</v>
      </c>
      <c r="I187" s="101">
        <v>890565.125</v>
      </c>
      <c r="J187" s="161">
        <v>12691967</v>
      </c>
      <c r="K187" s="160">
        <v>258278</v>
      </c>
      <c r="L187" s="102">
        <v>2.0772435665130615</v>
      </c>
      <c r="M187" s="101">
        <v>823292.6875</v>
      </c>
      <c r="N187" s="162">
        <v>-565014.6875</v>
      </c>
      <c r="O187" s="161">
        <v>2443767</v>
      </c>
      <c r="P187" s="160">
        <v>95601</v>
      </c>
      <c r="Q187" s="102">
        <v>4.0713047981262207</v>
      </c>
      <c r="R187" s="101">
        <v>155074.796875</v>
      </c>
      <c r="S187" s="162">
        <v>-59473.796875</v>
      </c>
      <c r="T187" s="161">
        <v>4155164.45</v>
      </c>
      <c r="U187" s="160">
        <v>1894064.125</v>
      </c>
      <c r="V187" s="101">
        <v>100.02330017089844</v>
      </c>
      <c r="W187" s="101">
        <v>0</v>
      </c>
      <c r="X187" s="101">
        <v>0</v>
      </c>
      <c r="Y187" s="101">
        <v>17340072.910000004</v>
      </c>
      <c r="Z187" s="162">
        <v>21.851791381835938</v>
      </c>
      <c r="AA187" s="161">
        <v>-206385.73</v>
      </c>
      <c r="AB187" s="101">
        <v>268500.98259935924</v>
      </c>
      <c r="AC187" s="163">
        <v>62115.25390625</v>
      </c>
      <c r="AD187" s="101"/>
      <c r="AE187" s="160"/>
      <c r="AF187" s="102"/>
      <c r="AG187" s="101"/>
      <c r="AH187" s="101"/>
    </row>
    <row r="188" spans="1:34" x14ac:dyDescent="0.25">
      <c r="A188" s="2">
        <v>112672803</v>
      </c>
      <c r="C188" s="158" t="s">
        <v>3007</v>
      </c>
      <c r="D188" s="28" t="s">
        <v>2275</v>
      </c>
      <c r="E188" s="101">
        <v>11095804</v>
      </c>
      <c r="F188" s="160">
        <v>1388889.125</v>
      </c>
      <c r="G188" s="102">
        <v>14.308244705200195</v>
      </c>
      <c r="H188" s="101">
        <v>966424.3125</v>
      </c>
      <c r="I188" s="101">
        <v>422464.8125</v>
      </c>
      <c r="J188" s="161">
        <v>6968329</v>
      </c>
      <c r="K188" s="160">
        <v>170359</v>
      </c>
      <c r="L188" s="102">
        <v>2.5060274600982666</v>
      </c>
      <c r="M188" s="101">
        <v>636490.375</v>
      </c>
      <c r="N188" s="162">
        <v>-466131.375</v>
      </c>
      <c r="O188" s="161">
        <v>1501131</v>
      </c>
      <c r="P188" s="160">
        <v>34649</v>
      </c>
      <c r="Q188" s="102">
        <v>2.3627293109893799</v>
      </c>
      <c r="R188" s="101">
        <v>96074.6015625</v>
      </c>
      <c r="S188" s="162">
        <v>-61425.6015625</v>
      </c>
      <c r="T188" s="161">
        <v>2565004.7599999998</v>
      </c>
      <c r="U188" s="160">
        <v>1181655.125</v>
      </c>
      <c r="V188" s="101">
        <v>95.642921447753906</v>
      </c>
      <c r="W188" s="101">
        <v>4.3793625831604004</v>
      </c>
      <c r="X188" s="101">
        <v>0</v>
      </c>
      <c r="Y188" s="101">
        <v>10344241.399999999</v>
      </c>
      <c r="Z188" s="162">
        <v>21.851791381835938</v>
      </c>
      <c r="AA188" s="161">
        <v>-93663.14</v>
      </c>
      <c r="AB188" s="101">
        <v>199845.26217301923</v>
      </c>
      <c r="AC188" s="163">
        <v>106182.125</v>
      </c>
      <c r="AD188" s="101">
        <v>61339</v>
      </c>
      <c r="AE188" s="160">
        <v>2226</v>
      </c>
      <c r="AF188" s="102">
        <v>3.7656691074371338</v>
      </c>
      <c r="AG188" s="101">
        <v>-3485.199951171875</v>
      </c>
      <c r="AH188" s="101">
        <v>5711.2001953125</v>
      </c>
    </row>
    <row r="189" spans="1:34" x14ac:dyDescent="0.25">
      <c r="A189" s="2">
        <v>105254353</v>
      </c>
      <c r="C189" s="158" t="s">
        <v>3008</v>
      </c>
      <c r="D189" s="28" t="s">
        <v>2150</v>
      </c>
      <c r="E189" s="101">
        <v>13567754</v>
      </c>
      <c r="F189" s="160">
        <v>628705.125</v>
      </c>
      <c r="G189" s="102">
        <v>4.8589749336242676</v>
      </c>
      <c r="H189" s="101">
        <v>449792.3125</v>
      </c>
      <c r="I189" s="101">
        <v>178912.8125</v>
      </c>
      <c r="J189" s="161">
        <v>10669552</v>
      </c>
      <c r="K189" s="160">
        <v>104166</v>
      </c>
      <c r="L189" s="102">
        <v>0.98591762781143188</v>
      </c>
      <c r="M189" s="101">
        <v>306792.1875</v>
      </c>
      <c r="N189" s="162">
        <v>-202626.1875</v>
      </c>
      <c r="O189" s="161">
        <v>1700539</v>
      </c>
      <c r="P189" s="160">
        <v>142345</v>
      </c>
      <c r="Q189" s="102">
        <v>9.1352548599243164</v>
      </c>
      <c r="R189" s="101">
        <v>36521.421875</v>
      </c>
      <c r="S189" s="162">
        <v>105823.578125</v>
      </c>
      <c r="T189" s="161">
        <v>1197662.72</v>
      </c>
      <c r="U189" s="160">
        <v>382194.15625</v>
      </c>
      <c r="V189" s="101">
        <v>100.02330017089844</v>
      </c>
      <c r="W189" s="101">
        <v>0</v>
      </c>
      <c r="X189" s="101">
        <v>0</v>
      </c>
      <c r="Y189" s="101">
        <v>3498970.5300000012</v>
      </c>
      <c r="Z189" s="162">
        <v>21.851791381835938</v>
      </c>
      <c r="AA189" s="161">
        <v>-61388.34</v>
      </c>
      <c r="AB189" s="101">
        <v>53731.140662081976</v>
      </c>
      <c r="AC189" s="163">
        <v>-7657.19921875</v>
      </c>
      <c r="AD189" s="101"/>
      <c r="AE189" s="160"/>
      <c r="AF189" s="102"/>
      <c r="AG189" s="101"/>
      <c r="AH189" s="101"/>
    </row>
    <row r="190" spans="1:34" x14ac:dyDescent="0.25">
      <c r="A190" s="2">
        <v>110173504</v>
      </c>
      <c r="C190" s="158" t="s">
        <v>3009</v>
      </c>
      <c r="D190" s="28" t="s">
        <v>2246</v>
      </c>
      <c r="E190" s="101">
        <v>3531404.5</v>
      </c>
      <c r="F190" s="160">
        <v>60865.30859375</v>
      </c>
      <c r="G190" s="102">
        <v>1.7537709474563599</v>
      </c>
      <c r="H190" s="101">
        <v>65931.25</v>
      </c>
      <c r="I190" s="101">
        <v>-5065.94140625</v>
      </c>
      <c r="J190" s="161">
        <v>3084741</v>
      </c>
      <c r="K190" s="160">
        <v>6293</v>
      </c>
      <c r="L190" s="102">
        <v>0.20442117750644684</v>
      </c>
      <c r="M190" s="101">
        <v>56400.3515625</v>
      </c>
      <c r="N190" s="162">
        <v>-50107.3515625</v>
      </c>
      <c r="O190" s="161">
        <v>320439</v>
      </c>
      <c r="P190" s="160">
        <v>4573</v>
      </c>
      <c r="Q190" s="102">
        <v>1.4477658271789551</v>
      </c>
      <c r="R190" s="101">
        <v>8939.4736328125</v>
      </c>
      <c r="S190" s="162">
        <v>-4366.4736328125</v>
      </c>
      <c r="T190" s="161">
        <v>126224.44</v>
      </c>
      <c r="U190" s="160">
        <v>49999.30859375</v>
      </c>
      <c r="V190" s="101">
        <v>85.396324157714844</v>
      </c>
      <c r="W190" s="101">
        <v>0</v>
      </c>
      <c r="X190" s="101">
        <v>14.605061531066895</v>
      </c>
      <c r="Y190" s="101">
        <v>390803.25999999978</v>
      </c>
      <c r="Z190" s="162">
        <v>13.550664901733398</v>
      </c>
      <c r="AA190" s="161">
        <v>-4739.3500000000004</v>
      </c>
      <c r="AB190" s="101">
        <v>1366.4324267886714</v>
      </c>
      <c r="AC190" s="163">
        <v>-3372.91748046875</v>
      </c>
      <c r="AD190" s="101"/>
      <c r="AE190" s="160"/>
      <c r="AF190" s="102"/>
      <c r="AG190" s="101"/>
      <c r="AH190" s="101"/>
    </row>
    <row r="191" spans="1:34" x14ac:dyDescent="0.25">
      <c r="A191" s="2">
        <v>115222752</v>
      </c>
      <c r="C191" s="158" t="s">
        <v>3010</v>
      </c>
      <c r="D191" s="28" t="s">
        <v>2335</v>
      </c>
      <c r="E191" s="101">
        <v>114968744</v>
      </c>
      <c r="F191" s="160">
        <v>10042491</v>
      </c>
      <c r="G191" s="102">
        <v>9.5709991455078125</v>
      </c>
      <c r="H191" s="101">
        <v>8605035</v>
      </c>
      <c r="I191" s="101">
        <v>1437456</v>
      </c>
      <c r="J191" s="161">
        <v>88125936</v>
      </c>
      <c r="K191" s="160">
        <v>1774921</v>
      </c>
      <c r="L191" s="102">
        <v>2.0554721355438232</v>
      </c>
      <c r="M191" s="101">
        <v>6511749</v>
      </c>
      <c r="N191" s="162">
        <v>-4736828</v>
      </c>
      <c r="O191" s="161">
        <v>8769332</v>
      </c>
      <c r="P191" s="160">
        <v>165116</v>
      </c>
      <c r="Q191" s="102">
        <v>1.9190126657485962</v>
      </c>
      <c r="R191" s="101">
        <v>460530.1875</v>
      </c>
      <c r="S191" s="162">
        <v>-295414.1875</v>
      </c>
      <c r="T191" s="161">
        <v>18073483.670000002</v>
      </c>
      <c r="U191" s="160">
        <v>8102454</v>
      </c>
      <c r="V191" s="101">
        <v>91.828132629394531</v>
      </c>
      <c r="W191" s="101">
        <v>8.1932621002197266</v>
      </c>
      <c r="X191" s="101">
        <v>0</v>
      </c>
      <c r="Y191" s="101">
        <v>68100040.929999977</v>
      </c>
      <c r="Z191" s="162">
        <v>21.851789474487305</v>
      </c>
      <c r="AA191" s="161">
        <v>-1076111.4099999999</v>
      </c>
      <c r="AB191" s="101">
        <v>3213374.6638890523</v>
      </c>
      <c r="AC191" s="163">
        <v>2137263.25</v>
      </c>
      <c r="AD191" s="101"/>
      <c r="AE191" s="160"/>
      <c r="AF191" s="102"/>
      <c r="AG191" s="101"/>
      <c r="AH191" s="101"/>
    </row>
    <row r="192" spans="1:34" x14ac:dyDescent="0.25">
      <c r="A192" s="2">
        <v>123463603</v>
      </c>
      <c r="C192" s="158" t="s">
        <v>3011</v>
      </c>
      <c r="D192" s="28" t="s">
        <v>2458</v>
      </c>
      <c r="E192" s="101">
        <v>10438077</v>
      </c>
      <c r="F192" s="160">
        <v>215988</v>
      </c>
      <c r="G192" s="102">
        <v>2.1129536628723145</v>
      </c>
      <c r="H192" s="101">
        <v>451907.75</v>
      </c>
      <c r="I192" s="101">
        <v>-235919.75</v>
      </c>
      <c r="J192" s="161">
        <v>7520478</v>
      </c>
      <c r="K192" s="160">
        <v>105048</v>
      </c>
      <c r="L192" s="102">
        <v>1.4166136980056763</v>
      </c>
      <c r="M192" s="101">
        <v>444634.1875</v>
      </c>
      <c r="N192" s="162">
        <v>-339586.1875</v>
      </c>
      <c r="O192" s="161">
        <v>2597369</v>
      </c>
      <c r="P192" s="160">
        <v>60940</v>
      </c>
      <c r="Q192" s="102">
        <v>2.4025905132293701</v>
      </c>
      <c r="R192" s="101">
        <v>7273.57177734375</v>
      </c>
      <c r="S192" s="162">
        <v>53666.4296875</v>
      </c>
      <c r="T192" s="161">
        <v>320230</v>
      </c>
      <c r="U192" s="160">
        <v>50000</v>
      </c>
      <c r="V192" s="101">
        <v>0</v>
      </c>
      <c r="W192" s="101">
        <v>0</v>
      </c>
      <c r="X192" s="101">
        <v>100</v>
      </c>
      <c r="Y192" s="101">
        <v>0</v>
      </c>
      <c r="Z192" s="162"/>
      <c r="AA192" s="161">
        <v>-80506.25</v>
      </c>
      <c r="AB192" s="101">
        <v>128261.86386947759</v>
      </c>
      <c r="AC192" s="163">
        <v>47755.61328125</v>
      </c>
      <c r="AD192" s="101"/>
      <c r="AE192" s="160"/>
      <c r="AF192" s="102"/>
      <c r="AG192" s="101"/>
      <c r="AH192" s="101"/>
    </row>
    <row r="193" spans="1:34" x14ac:dyDescent="0.25">
      <c r="A193" s="2">
        <v>125234502</v>
      </c>
      <c r="C193" s="158" t="s">
        <v>3012</v>
      </c>
      <c r="D193" s="28" t="s">
        <v>2491</v>
      </c>
      <c r="E193" s="101">
        <v>9805462</v>
      </c>
      <c r="F193" s="160">
        <v>120620</v>
      </c>
      <c r="G193" s="102">
        <v>1.2454514503479004</v>
      </c>
      <c r="H193" s="101">
        <v>635207.875</v>
      </c>
      <c r="I193" s="101">
        <v>-514587.875</v>
      </c>
      <c r="J193" s="161">
        <v>6588116</v>
      </c>
      <c r="K193" s="160">
        <v>134701</v>
      </c>
      <c r="L193" s="102">
        <v>2.0872824192047119</v>
      </c>
      <c r="M193" s="101">
        <v>564283.875</v>
      </c>
      <c r="N193" s="162">
        <v>-429582.875</v>
      </c>
      <c r="O193" s="161">
        <v>2974870</v>
      </c>
      <c r="P193" s="160">
        <v>-64081</v>
      </c>
      <c r="Q193" s="102">
        <v>-2.1086552143096924</v>
      </c>
      <c r="R193" s="101">
        <v>70924.0234375</v>
      </c>
      <c r="S193" s="162">
        <v>-135005.03125</v>
      </c>
      <c r="T193" s="161">
        <v>242476</v>
      </c>
      <c r="U193" s="160">
        <v>50000</v>
      </c>
      <c r="V193" s="101">
        <v>0</v>
      </c>
      <c r="W193" s="101">
        <v>0</v>
      </c>
      <c r="X193" s="101">
        <v>100</v>
      </c>
      <c r="Y193" s="101">
        <v>0</v>
      </c>
      <c r="Z193" s="162"/>
      <c r="AA193" s="161">
        <v>-52663.58</v>
      </c>
      <c r="AB193" s="101">
        <v>164498.91215126324</v>
      </c>
      <c r="AC193" s="163">
        <v>111835.3359375</v>
      </c>
      <c r="AD193" s="101"/>
      <c r="AE193" s="160"/>
      <c r="AF193" s="102"/>
      <c r="AG193" s="101"/>
      <c r="AH193" s="101"/>
    </row>
    <row r="194" spans="1:34" x14ac:dyDescent="0.25">
      <c r="A194" s="2">
        <v>118403302</v>
      </c>
      <c r="C194" s="158" t="s">
        <v>3013</v>
      </c>
      <c r="D194" s="28" t="s">
        <v>2386</v>
      </c>
      <c r="E194" s="101">
        <v>105405024</v>
      </c>
      <c r="F194" s="160">
        <v>14566938</v>
      </c>
      <c r="G194" s="102">
        <v>16.036157608032227</v>
      </c>
      <c r="H194" s="101">
        <v>8819993</v>
      </c>
      <c r="I194" s="101">
        <v>5746945</v>
      </c>
      <c r="J194" s="161">
        <v>71088398</v>
      </c>
      <c r="K194" s="160">
        <v>1712517</v>
      </c>
      <c r="L194" s="102">
        <v>2.4684615135192871</v>
      </c>
      <c r="M194" s="101">
        <v>5917641</v>
      </c>
      <c r="N194" s="162">
        <v>-4205124</v>
      </c>
      <c r="O194" s="161">
        <v>7926931</v>
      </c>
      <c r="P194" s="160">
        <v>500355</v>
      </c>
      <c r="Q194" s="102">
        <v>6.7373580932617188</v>
      </c>
      <c r="R194" s="101">
        <v>430248.5625</v>
      </c>
      <c r="S194" s="162">
        <v>70106.4375</v>
      </c>
      <c r="T194" s="161">
        <v>26389697.719999999</v>
      </c>
      <c r="U194" s="160">
        <v>12354066</v>
      </c>
      <c r="V194" s="101">
        <v>100.02330780029297</v>
      </c>
      <c r="W194" s="101">
        <v>0</v>
      </c>
      <c r="X194" s="101">
        <v>0</v>
      </c>
      <c r="Y194" s="101">
        <v>113100930.85000002</v>
      </c>
      <c r="Z194" s="162">
        <v>21.851789474487305</v>
      </c>
      <c r="AA194" s="161">
        <v>-393250.7</v>
      </c>
      <c r="AB194" s="101">
        <v>848646.79361987929</v>
      </c>
      <c r="AC194" s="163">
        <v>455396.09375</v>
      </c>
      <c r="AD194" s="101"/>
      <c r="AE194" s="160"/>
      <c r="AF194" s="102"/>
      <c r="AG194" s="101"/>
      <c r="AH194" s="101"/>
    </row>
    <row r="195" spans="1:34" x14ac:dyDescent="0.25">
      <c r="A195" s="2">
        <v>113363103</v>
      </c>
      <c r="C195" s="158" t="s">
        <v>3014</v>
      </c>
      <c r="D195" s="28" t="s">
        <v>2292</v>
      </c>
      <c r="E195" s="101">
        <v>24657770</v>
      </c>
      <c r="F195" s="160">
        <v>1042659.8125</v>
      </c>
      <c r="G195" s="102">
        <v>4.4152231216430664</v>
      </c>
      <c r="H195" s="101">
        <v>1142804.75</v>
      </c>
      <c r="I195" s="101">
        <v>-100144.9375</v>
      </c>
      <c r="J195" s="161">
        <v>17484194</v>
      </c>
      <c r="K195" s="160">
        <v>230622</v>
      </c>
      <c r="L195" s="102">
        <v>1.3366624116897583</v>
      </c>
      <c r="M195" s="101">
        <v>770861.8125</v>
      </c>
      <c r="N195" s="162">
        <v>-540239.8125</v>
      </c>
      <c r="O195" s="161">
        <v>5123245</v>
      </c>
      <c r="P195" s="160">
        <v>131870</v>
      </c>
      <c r="Q195" s="102">
        <v>2.6419575214385986</v>
      </c>
      <c r="R195" s="101">
        <v>235838.328125</v>
      </c>
      <c r="S195" s="162">
        <v>-103968.328125</v>
      </c>
      <c r="T195" s="161">
        <v>2050330.53</v>
      </c>
      <c r="U195" s="160">
        <v>680167.8125</v>
      </c>
      <c r="V195" s="101">
        <v>100.02330017089844</v>
      </c>
      <c r="W195" s="101">
        <v>0</v>
      </c>
      <c r="X195" s="101">
        <v>0</v>
      </c>
      <c r="Y195" s="101">
        <v>6226906.2699999958</v>
      </c>
      <c r="Z195" s="162">
        <v>21.851789474487305</v>
      </c>
      <c r="AA195" s="161">
        <v>-224113.28</v>
      </c>
      <c r="AB195" s="101">
        <v>288119.23570667265</v>
      </c>
      <c r="AC195" s="163">
        <v>64005.95703125</v>
      </c>
      <c r="AD195" s="101"/>
      <c r="AE195" s="160"/>
      <c r="AF195" s="102"/>
      <c r="AG195" s="101"/>
      <c r="AH195" s="101"/>
    </row>
    <row r="196" spans="1:34" x14ac:dyDescent="0.25">
      <c r="A196" s="2">
        <v>107653802</v>
      </c>
      <c r="C196" s="158" t="s">
        <v>3015</v>
      </c>
      <c r="D196" s="28" t="s">
        <v>2179</v>
      </c>
      <c r="E196" s="101">
        <v>28435364</v>
      </c>
      <c r="F196" s="160">
        <v>1241516.375</v>
      </c>
      <c r="G196" s="102">
        <v>4.5654311180114746</v>
      </c>
      <c r="H196" s="101">
        <v>928129.625</v>
      </c>
      <c r="I196" s="101">
        <v>313386.75</v>
      </c>
      <c r="J196" s="161">
        <v>21517355</v>
      </c>
      <c r="K196" s="160">
        <v>171136</v>
      </c>
      <c r="L196" s="102">
        <v>0.80171573162078857</v>
      </c>
      <c r="M196" s="101">
        <v>604529.625</v>
      </c>
      <c r="N196" s="162">
        <v>-433393.625</v>
      </c>
      <c r="O196" s="161">
        <v>4050288</v>
      </c>
      <c r="P196" s="160">
        <v>-27250</v>
      </c>
      <c r="Q196" s="102">
        <v>-0.66829544305801392</v>
      </c>
      <c r="R196" s="101">
        <v>111068.6015625</v>
      </c>
      <c r="S196" s="162">
        <v>-138318.59375</v>
      </c>
      <c r="T196" s="161">
        <v>2867720.16</v>
      </c>
      <c r="U196" s="160">
        <v>1097630.375</v>
      </c>
      <c r="V196" s="101">
        <v>100.02255249023438</v>
      </c>
      <c r="W196" s="101">
        <v>0</v>
      </c>
      <c r="X196" s="101">
        <v>0</v>
      </c>
      <c r="Y196" s="101">
        <v>10048682.060000002</v>
      </c>
      <c r="Z196" s="162">
        <v>21.498214721679688</v>
      </c>
      <c r="AA196" s="161">
        <v>-279779.58</v>
      </c>
      <c r="AB196" s="101">
        <v>351383.22881235043</v>
      </c>
      <c r="AC196" s="163">
        <v>71603.6484375</v>
      </c>
      <c r="AD196" s="101"/>
      <c r="AE196" s="160"/>
      <c r="AF196" s="102"/>
      <c r="AG196" s="101"/>
      <c r="AH196" s="101"/>
    </row>
    <row r="197" spans="1:34" x14ac:dyDescent="0.25">
      <c r="A197" s="2">
        <v>104433303</v>
      </c>
      <c r="C197" s="158" t="s">
        <v>3016</v>
      </c>
      <c r="D197" s="28" t="s">
        <v>2133</v>
      </c>
      <c r="E197" s="101">
        <v>11973268</v>
      </c>
      <c r="F197" s="160">
        <v>1192765</v>
      </c>
      <c r="G197" s="102">
        <v>11.064094543457031</v>
      </c>
      <c r="H197" s="101">
        <v>612775.25</v>
      </c>
      <c r="I197" s="101">
        <v>579989.75</v>
      </c>
      <c r="J197" s="161">
        <v>8053796</v>
      </c>
      <c r="K197" s="160">
        <v>69711</v>
      </c>
      <c r="L197" s="102">
        <v>0.87312448024749756</v>
      </c>
      <c r="M197" s="101">
        <v>354576</v>
      </c>
      <c r="N197" s="162">
        <v>-284865</v>
      </c>
      <c r="O197" s="161">
        <v>1559603</v>
      </c>
      <c r="P197" s="160">
        <v>43395</v>
      </c>
      <c r="Q197" s="102">
        <v>2.8620743751525879</v>
      </c>
      <c r="R197" s="101">
        <v>55597.74609375</v>
      </c>
      <c r="S197" s="162">
        <v>-12202.74609375</v>
      </c>
      <c r="T197" s="161">
        <v>2359869.4500000002</v>
      </c>
      <c r="U197" s="160">
        <v>1079659</v>
      </c>
      <c r="V197" s="101">
        <v>100.0218505859375</v>
      </c>
      <c r="W197" s="101">
        <v>0</v>
      </c>
      <c r="X197" s="101">
        <v>0</v>
      </c>
      <c r="Y197" s="101">
        <v>9884086.6700000018</v>
      </c>
      <c r="Z197" s="162">
        <v>21.172077178955078</v>
      </c>
      <c r="AA197" s="161">
        <v>-63668.75</v>
      </c>
      <c r="AB197" s="101">
        <v>74876.769192186359</v>
      </c>
      <c r="AC197" s="163">
        <v>11208.01953125</v>
      </c>
      <c r="AD197" s="101"/>
      <c r="AE197" s="160"/>
      <c r="AF197" s="102"/>
      <c r="AG197" s="101"/>
      <c r="AH197" s="101"/>
    </row>
    <row r="198" spans="1:34" x14ac:dyDescent="0.25">
      <c r="A198" s="2">
        <v>103024753</v>
      </c>
      <c r="C198" s="158" t="s">
        <v>3017</v>
      </c>
      <c r="D198" s="28" t="s">
        <v>2090</v>
      </c>
      <c r="E198" s="101">
        <v>19970132</v>
      </c>
      <c r="F198" s="160">
        <v>864752.8125</v>
      </c>
      <c r="G198" s="102">
        <v>4.5262269973754883</v>
      </c>
      <c r="H198" s="101">
        <v>925051.9375</v>
      </c>
      <c r="I198" s="101">
        <v>-60299.125</v>
      </c>
      <c r="J198" s="161">
        <v>15074269</v>
      </c>
      <c r="K198" s="160">
        <v>89101</v>
      </c>
      <c r="L198" s="102">
        <v>0.59459459781646729</v>
      </c>
      <c r="M198" s="101">
        <v>620810.8125</v>
      </c>
      <c r="N198" s="162">
        <v>-531709.8125</v>
      </c>
      <c r="O198" s="161">
        <v>2958017</v>
      </c>
      <c r="P198" s="160">
        <v>38270</v>
      </c>
      <c r="Q198" s="102">
        <v>1.31072998046875</v>
      </c>
      <c r="R198" s="101">
        <v>156299.6875</v>
      </c>
      <c r="S198" s="162">
        <v>-118029.6875</v>
      </c>
      <c r="T198" s="161">
        <v>1937846.21</v>
      </c>
      <c r="U198" s="160">
        <v>737381.8125</v>
      </c>
      <c r="V198" s="101">
        <v>96.962394714355469</v>
      </c>
      <c r="W198" s="101">
        <v>3.0601987838745117</v>
      </c>
      <c r="X198" s="101">
        <v>0</v>
      </c>
      <c r="Y198" s="101">
        <v>6544113.200000003</v>
      </c>
      <c r="Z198" s="162">
        <v>21.851791381835938</v>
      </c>
      <c r="AA198" s="161">
        <v>-153820.62</v>
      </c>
      <c r="AB198" s="101">
        <v>149156.77164559951</v>
      </c>
      <c r="AC198" s="163">
        <v>-4663.84814453125</v>
      </c>
      <c r="AD198" s="101"/>
      <c r="AE198" s="160"/>
      <c r="AF198" s="102"/>
      <c r="AG198" s="101"/>
      <c r="AH198" s="101"/>
    </row>
    <row r="199" spans="1:34" x14ac:dyDescent="0.25">
      <c r="A199" s="2">
        <v>108073503</v>
      </c>
      <c r="C199" s="158" t="s">
        <v>3018</v>
      </c>
      <c r="D199" s="28" t="s">
        <v>2198</v>
      </c>
      <c r="E199" s="101">
        <v>18023140</v>
      </c>
      <c r="F199" s="160">
        <v>1181326.25</v>
      </c>
      <c r="G199" s="102">
        <v>7.0142459869384766</v>
      </c>
      <c r="H199" s="101">
        <v>388903.65625</v>
      </c>
      <c r="I199" s="101">
        <v>792422.625</v>
      </c>
      <c r="J199" s="161">
        <v>13833400</v>
      </c>
      <c r="K199" s="160">
        <v>91241</v>
      </c>
      <c r="L199" s="102">
        <v>0.66394954919815063</v>
      </c>
      <c r="M199" s="101">
        <v>295764.59375</v>
      </c>
      <c r="N199" s="162">
        <v>-204523.59375</v>
      </c>
      <c r="O199" s="161">
        <v>2535088</v>
      </c>
      <c r="P199" s="160">
        <v>43546</v>
      </c>
      <c r="Q199" s="102">
        <v>1.7477529048919678</v>
      </c>
      <c r="R199" s="101">
        <v>55780.18359375</v>
      </c>
      <c r="S199" s="162">
        <v>-12234.18359375</v>
      </c>
      <c r="T199" s="161">
        <v>1654651.67</v>
      </c>
      <c r="U199" s="160">
        <v>1046539.3125</v>
      </c>
      <c r="V199" s="101">
        <v>100.00415802001953</v>
      </c>
      <c r="W199" s="101">
        <v>0</v>
      </c>
      <c r="X199" s="101">
        <v>0</v>
      </c>
      <c r="Y199" s="101">
        <v>9579187.2599999979</v>
      </c>
      <c r="Z199" s="162">
        <v>12.875138282775879</v>
      </c>
      <c r="AA199" s="161">
        <v>-98005.61</v>
      </c>
      <c r="AB199" s="101">
        <v>146639.47584261996</v>
      </c>
      <c r="AC199" s="163">
        <v>48633.8671875</v>
      </c>
      <c r="AD199" s="101"/>
      <c r="AE199" s="160"/>
      <c r="AF199" s="102"/>
      <c r="AG199" s="101"/>
      <c r="AH199" s="101"/>
    </row>
    <row r="200" spans="1:34" x14ac:dyDescent="0.25">
      <c r="A200" s="2">
        <v>128323303</v>
      </c>
      <c r="C200" s="158" t="s">
        <v>3019</v>
      </c>
      <c r="D200" s="28" t="s">
        <v>2522</v>
      </c>
      <c r="E200" s="101">
        <v>8480850</v>
      </c>
      <c r="F200" s="160">
        <v>175352.546875</v>
      </c>
      <c r="G200" s="102">
        <v>2.1112828254699707</v>
      </c>
      <c r="H200" s="101">
        <v>325518.375</v>
      </c>
      <c r="I200" s="101">
        <v>-150165.828125</v>
      </c>
      <c r="J200" s="161">
        <v>7137850</v>
      </c>
      <c r="K200" s="160">
        <v>26472</v>
      </c>
      <c r="L200" s="102">
        <v>0.37224853038787842</v>
      </c>
      <c r="M200" s="101">
        <v>278309.8125</v>
      </c>
      <c r="N200" s="162">
        <v>-251837.8125</v>
      </c>
      <c r="O200" s="161">
        <v>923584</v>
      </c>
      <c r="P200" s="160">
        <v>20308</v>
      </c>
      <c r="Q200" s="102">
        <v>2.2482607364654541</v>
      </c>
      <c r="R200" s="101">
        <v>47208.546875</v>
      </c>
      <c r="S200" s="162">
        <v>-26900.546875</v>
      </c>
      <c r="T200" s="161">
        <v>419416.19</v>
      </c>
      <c r="U200" s="160">
        <v>128572.546875</v>
      </c>
      <c r="V200" s="101">
        <v>100.02330780029297</v>
      </c>
      <c r="W200" s="101">
        <v>0</v>
      </c>
      <c r="X200" s="101">
        <v>0</v>
      </c>
      <c r="Y200" s="101">
        <v>1177076.0200000033</v>
      </c>
      <c r="Z200" s="162">
        <v>21.851791381835938</v>
      </c>
      <c r="AA200" s="161">
        <v>-34502.26</v>
      </c>
      <c r="AB200" s="101">
        <v>34833.332118328603</v>
      </c>
      <c r="AC200" s="163">
        <v>331.07211303710938</v>
      </c>
      <c r="AD200" s="101"/>
      <c r="AE200" s="160"/>
      <c r="AF200" s="102"/>
      <c r="AG200" s="101"/>
      <c r="AH200" s="101"/>
    </row>
    <row r="201" spans="1:34" x14ac:dyDescent="0.25">
      <c r="A201" s="2">
        <v>127044103</v>
      </c>
      <c r="C201" s="158" t="s">
        <v>3020</v>
      </c>
      <c r="D201" s="28" t="s">
        <v>2511</v>
      </c>
      <c r="E201" s="101">
        <v>14080894</v>
      </c>
      <c r="F201" s="160">
        <v>213116.375</v>
      </c>
      <c r="G201" s="102">
        <v>1.5367738008499146</v>
      </c>
      <c r="H201" s="101">
        <v>348458.96875</v>
      </c>
      <c r="I201" s="101">
        <v>-135342.59375</v>
      </c>
      <c r="J201" s="161">
        <v>10974647</v>
      </c>
      <c r="K201" s="160">
        <v>87928</v>
      </c>
      <c r="L201" s="102">
        <v>0.8076629638671875</v>
      </c>
      <c r="M201" s="101">
        <v>212019.40625</v>
      </c>
      <c r="N201" s="162">
        <v>-124091.40625</v>
      </c>
      <c r="O201" s="161">
        <v>2393758</v>
      </c>
      <c r="P201" s="160">
        <v>75190</v>
      </c>
      <c r="Q201" s="102">
        <v>3.2429502010345459</v>
      </c>
      <c r="R201" s="101">
        <v>85046.03125</v>
      </c>
      <c r="S201" s="162">
        <v>-9856.03125</v>
      </c>
      <c r="T201" s="161">
        <v>712489.02</v>
      </c>
      <c r="U201" s="160">
        <v>49998.37890625</v>
      </c>
      <c r="V201" s="101">
        <v>13.93171215057373</v>
      </c>
      <c r="W201" s="101">
        <v>0</v>
      </c>
      <c r="X201" s="101">
        <v>86.071533203125</v>
      </c>
      <c r="Y201" s="101">
        <v>63755.170000001788</v>
      </c>
      <c r="Z201" s="162">
        <v>89.351219177246094</v>
      </c>
      <c r="AA201" s="161">
        <v>-115039.16</v>
      </c>
      <c r="AB201" s="101">
        <v>177934.11703656247</v>
      </c>
      <c r="AC201" s="163">
        <v>62894.95703125</v>
      </c>
      <c r="AD201" s="101"/>
      <c r="AE201" s="160"/>
      <c r="AF201" s="102"/>
      <c r="AG201" s="101"/>
      <c r="AH201" s="101"/>
    </row>
    <row r="202" spans="1:34" x14ac:dyDescent="0.25">
      <c r="A202" s="2">
        <v>111312503</v>
      </c>
      <c r="C202" s="158" t="s">
        <v>3021</v>
      </c>
      <c r="D202" s="28" t="s">
        <v>2254</v>
      </c>
      <c r="E202" s="101">
        <v>13653051</v>
      </c>
      <c r="F202" s="160">
        <v>1013916.25</v>
      </c>
      <c r="G202" s="102">
        <v>8.022038459777832</v>
      </c>
      <c r="H202" s="101">
        <v>512288.21875</v>
      </c>
      <c r="I202" s="101">
        <v>501628.03125</v>
      </c>
      <c r="J202" s="161">
        <v>9967659</v>
      </c>
      <c r="K202" s="160">
        <v>67178</v>
      </c>
      <c r="L202" s="102">
        <v>0.67853271961212158</v>
      </c>
      <c r="M202" s="101">
        <v>334740.59375</v>
      </c>
      <c r="N202" s="162">
        <v>-267562.59375</v>
      </c>
      <c r="O202" s="161">
        <v>1876627</v>
      </c>
      <c r="P202" s="160">
        <v>40192</v>
      </c>
      <c r="Q202" s="102">
        <v>2.1885883808135986</v>
      </c>
      <c r="R202" s="101">
        <v>63931.4140625</v>
      </c>
      <c r="S202" s="162">
        <v>-23739.4140625</v>
      </c>
      <c r="T202" s="161">
        <v>1808765.37</v>
      </c>
      <c r="U202" s="160">
        <v>906546.25</v>
      </c>
      <c r="V202" s="101">
        <v>100.01459503173828</v>
      </c>
      <c r="W202" s="101">
        <v>0</v>
      </c>
      <c r="X202" s="101">
        <v>0</v>
      </c>
      <c r="Y202" s="101">
        <v>8298668.4800000004</v>
      </c>
      <c r="Z202" s="162">
        <v>17.769445419311523</v>
      </c>
      <c r="AA202" s="161">
        <v>-87885.7</v>
      </c>
      <c r="AB202" s="101">
        <v>87767.222584742936</v>
      </c>
      <c r="AC202" s="163">
        <v>-118.4774169921875</v>
      </c>
      <c r="AD202" s="101"/>
      <c r="AE202" s="160"/>
      <c r="AF202" s="102"/>
      <c r="AG202" s="101"/>
      <c r="AH202" s="101"/>
    </row>
    <row r="203" spans="1:34" x14ac:dyDescent="0.25">
      <c r="A203" s="2">
        <v>128323703</v>
      </c>
      <c r="C203" s="158" t="s">
        <v>3022</v>
      </c>
      <c r="D203" s="28" t="s">
        <v>2523</v>
      </c>
      <c r="E203" s="101">
        <v>15445405</v>
      </c>
      <c r="F203" s="160">
        <v>312715</v>
      </c>
      <c r="G203" s="102">
        <v>2.0664865970611572</v>
      </c>
      <c r="H203" s="101">
        <v>611150.3125</v>
      </c>
      <c r="I203" s="101">
        <v>-298435.3125</v>
      </c>
      <c r="J203" s="161">
        <v>12626587</v>
      </c>
      <c r="K203" s="160">
        <v>158707</v>
      </c>
      <c r="L203" s="102">
        <v>1.272926926612854</v>
      </c>
      <c r="M203" s="101">
        <v>533646.625</v>
      </c>
      <c r="N203" s="162">
        <v>-374939.625</v>
      </c>
      <c r="O203" s="161">
        <v>2415027</v>
      </c>
      <c r="P203" s="160">
        <v>104008</v>
      </c>
      <c r="Q203" s="102">
        <v>4.5005254745483398</v>
      </c>
      <c r="R203" s="101">
        <v>77503.6953125</v>
      </c>
      <c r="S203" s="162">
        <v>26504.3046875</v>
      </c>
      <c r="T203" s="161">
        <v>403791</v>
      </c>
      <c r="U203" s="160">
        <v>50000</v>
      </c>
      <c r="V203" s="101">
        <v>0</v>
      </c>
      <c r="W203" s="101">
        <v>0</v>
      </c>
      <c r="X203" s="101">
        <v>100</v>
      </c>
      <c r="Y203" s="101">
        <v>0</v>
      </c>
      <c r="Z203" s="162"/>
      <c r="AA203" s="161">
        <v>-159129.03</v>
      </c>
      <c r="AB203" s="101">
        <v>169255.85447366454</v>
      </c>
      <c r="AC203" s="163">
        <v>10126.82421875</v>
      </c>
      <c r="AD203" s="101"/>
      <c r="AE203" s="160"/>
      <c r="AF203" s="102"/>
      <c r="AG203" s="101"/>
      <c r="AH203" s="101"/>
    </row>
    <row r="204" spans="1:34" x14ac:dyDescent="0.25">
      <c r="A204" s="2">
        <v>125235103</v>
      </c>
      <c r="C204" s="158" t="s">
        <v>3023</v>
      </c>
      <c r="D204" s="28" t="s">
        <v>2492</v>
      </c>
      <c r="E204" s="101">
        <v>19173118</v>
      </c>
      <c r="F204" s="160">
        <v>920950.75</v>
      </c>
      <c r="G204" s="102">
        <v>5.0457062721252441</v>
      </c>
      <c r="H204" s="101">
        <v>1225692</v>
      </c>
      <c r="I204" s="101">
        <v>-304741.25</v>
      </c>
      <c r="J204" s="161">
        <v>13783511</v>
      </c>
      <c r="K204" s="160">
        <v>371835</v>
      </c>
      <c r="L204" s="102">
        <v>2.7724721431732178</v>
      </c>
      <c r="M204" s="101">
        <v>832796.8125</v>
      </c>
      <c r="N204" s="162">
        <v>-460961.8125</v>
      </c>
      <c r="O204" s="161">
        <v>3201922</v>
      </c>
      <c r="P204" s="160">
        <v>-4593</v>
      </c>
      <c r="Q204" s="102">
        <v>-0.14323961734771729</v>
      </c>
      <c r="R204" s="101">
        <v>177080.34375</v>
      </c>
      <c r="S204" s="162">
        <v>-181673.34375</v>
      </c>
      <c r="T204" s="161">
        <v>2187685.7400000002</v>
      </c>
      <c r="U204" s="160">
        <v>553708.75</v>
      </c>
      <c r="V204" s="101">
        <v>47.355976104736328</v>
      </c>
      <c r="W204" s="101">
        <v>52.655059814453125</v>
      </c>
      <c r="X204" s="101">
        <v>0</v>
      </c>
      <c r="Y204" s="101">
        <v>0</v>
      </c>
      <c r="Z204" s="162"/>
      <c r="AA204" s="161">
        <v>-79706.429999999993</v>
      </c>
      <c r="AB204" s="101">
        <v>67166.915744611964</v>
      </c>
      <c r="AC204" s="163">
        <v>-12539.5146484375</v>
      </c>
      <c r="AD204" s="101"/>
      <c r="AE204" s="160"/>
      <c r="AF204" s="102"/>
      <c r="AG204" s="101"/>
      <c r="AH204" s="101"/>
    </row>
    <row r="205" spans="1:34" x14ac:dyDescent="0.25">
      <c r="A205" s="2">
        <v>105256553</v>
      </c>
      <c r="C205" s="158" t="s">
        <v>3024</v>
      </c>
      <c r="D205" s="28" t="s">
        <v>2151</v>
      </c>
      <c r="E205" s="101">
        <v>14222258</v>
      </c>
      <c r="F205" s="160">
        <v>789011.1875</v>
      </c>
      <c r="G205" s="102">
        <v>5.873570442199707</v>
      </c>
      <c r="H205" s="101">
        <v>710199.75</v>
      </c>
      <c r="I205" s="101">
        <v>78811.4375</v>
      </c>
      <c r="J205" s="161">
        <v>11032791</v>
      </c>
      <c r="K205" s="160">
        <v>111100</v>
      </c>
      <c r="L205" s="102">
        <v>1.0172417163848877</v>
      </c>
      <c r="M205" s="101">
        <v>435279</v>
      </c>
      <c r="N205" s="162">
        <v>-324179</v>
      </c>
      <c r="O205" s="161">
        <v>1336903</v>
      </c>
      <c r="P205" s="160">
        <v>49823</v>
      </c>
      <c r="Q205" s="102">
        <v>3.8710103034973145</v>
      </c>
      <c r="R205" s="101">
        <v>78838.7578125</v>
      </c>
      <c r="S205" s="162">
        <v>-29015.7578125</v>
      </c>
      <c r="T205" s="161">
        <v>1852564.22</v>
      </c>
      <c r="U205" s="160">
        <v>628088.1875</v>
      </c>
      <c r="V205" s="101">
        <v>96.331047058105469</v>
      </c>
      <c r="W205" s="101">
        <v>3.6913907527923584</v>
      </c>
      <c r="X205" s="101">
        <v>0</v>
      </c>
      <c r="Y205" s="101">
        <v>5537860.1400000006</v>
      </c>
      <c r="Z205" s="162">
        <v>21.851791381835938</v>
      </c>
      <c r="AA205" s="161">
        <v>-75787.44</v>
      </c>
      <c r="AB205" s="101">
        <v>128865.35015331965</v>
      </c>
      <c r="AC205" s="163">
        <v>53077.91015625</v>
      </c>
      <c r="AD205" s="101"/>
      <c r="AE205" s="160"/>
      <c r="AF205" s="102"/>
      <c r="AG205" s="101"/>
      <c r="AH205" s="101"/>
    </row>
    <row r="206" spans="1:34" x14ac:dyDescent="0.25">
      <c r="A206" s="2">
        <v>104433604</v>
      </c>
      <c r="C206" s="158" t="s">
        <v>3025</v>
      </c>
      <c r="D206" s="28" t="s">
        <v>2134</v>
      </c>
      <c r="E206" s="101">
        <v>4197362.5</v>
      </c>
      <c r="F206" s="160">
        <v>70865.0703125</v>
      </c>
      <c r="G206" s="102">
        <v>1.7173177003860474</v>
      </c>
      <c r="H206" s="101">
        <v>94529.25</v>
      </c>
      <c r="I206" s="101">
        <v>-23664.1796875</v>
      </c>
      <c r="J206" s="161">
        <v>3560666</v>
      </c>
      <c r="K206" s="160">
        <v>17186</v>
      </c>
      <c r="L206" s="102">
        <v>0.48500347137451172</v>
      </c>
      <c r="M206" s="101">
        <v>84502.25</v>
      </c>
      <c r="N206" s="162">
        <v>-67316.25</v>
      </c>
      <c r="O206" s="161">
        <v>486969</v>
      </c>
      <c r="P206" s="160">
        <v>3680</v>
      </c>
      <c r="Q206" s="102">
        <v>0.76144915819168091</v>
      </c>
      <c r="R206" s="101">
        <v>9227.509765625</v>
      </c>
      <c r="S206" s="162">
        <v>-5547.509765625</v>
      </c>
      <c r="T206" s="161">
        <v>149727.54999999999</v>
      </c>
      <c r="U206" s="160">
        <v>49999.0703125</v>
      </c>
      <c r="V206" s="101">
        <v>7.9927887916564941</v>
      </c>
      <c r="W206" s="101">
        <v>0</v>
      </c>
      <c r="X206" s="101">
        <v>92.009071350097656</v>
      </c>
      <c r="Y206" s="101">
        <v>36577.650000000373</v>
      </c>
      <c r="Z206" s="162">
        <v>147.6217041015625</v>
      </c>
      <c r="AA206" s="161">
        <v>-24099.16</v>
      </c>
      <c r="AB206" s="101">
        <v>4288.895878543357</v>
      </c>
      <c r="AC206" s="163">
        <v>-19810.263671875</v>
      </c>
      <c r="AD206" s="101"/>
      <c r="AE206" s="160"/>
      <c r="AF206" s="102"/>
      <c r="AG206" s="101"/>
      <c r="AH206" s="101"/>
    </row>
    <row r="207" spans="1:34" x14ac:dyDescent="0.25">
      <c r="A207" s="2">
        <v>107654103</v>
      </c>
      <c r="C207" s="158" t="s">
        <v>3026</v>
      </c>
      <c r="D207" s="28" t="s">
        <v>2180</v>
      </c>
      <c r="E207" s="101">
        <v>13198113</v>
      </c>
      <c r="F207" s="160">
        <v>707572.3125</v>
      </c>
      <c r="G207" s="102">
        <v>5.6648654937744141</v>
      </c>
      <c r="H207" s="101">
        <v>578928.375</v>
      </c>
      <c r="I207" s="101">
        <v>128643.9375</v>
      </c>
      <c r="J207" s="161">
        <v>10395808</v>
      </c>
      <c r="K207" s="160">
        <v>107677</v>
      </c>
      <c r="L207" s="102">
        <v>1.0466138124465942</v>
      </c>
      <c r="M207" s="101">
        <v>408621.1875</v>
      </c>
      <c r="N207" s="162">
        <v>-300944.1875</v>
      </c>
      <c r="O207" s="161">
        <v>1405475</v>
      </c>
      <c r="P207" s="160">
        <v>25406</v>
      </c>
      <c r="Q207" s="102">
        <v>1.840922474861145</v>
      </c>
      <c r="R207" s="101">
        <v>55349.40234375</v>
      </c>
      <c r="S207" s="162">
        <v>-29943.40234375</v>
      </c>
      <c r="T207" s="161">
        <v>1396830.42</v>
      </c>
      <c r="U207" s="160">
        <v>574489.3125</v>
      </c>
      <c r="V207" s="101">
        <v>100.02330780029297</v>
      </c>
      <c r="W207" s="101">
        <v>0</v>
      </c>
      <c r="X207" s="101">
        <v>0</v>
      </c>
      <c r="Y207" s="101">
        <v>5259424.4399999976</v>
      </c>
      <c r="Z207" s="162">
        <v>21.851789474487305</v>
      </c>
      <c r="AA207" s="161">
        <v>-131923.17000000001</v>
      </c>
      <c r="AB207" s="101">
        <v>218011.83346336824</v>
      </c>
      <c r="AC207" s="163">
        <v>86088.6640625</v>
      </c>
      <c r="AD207" s="101"/>
      <c r="AE207" s="160"/>
      <c r="AF207" s="102"/>
      <c r="AG207" s="101"/>
      <c r="AH207" s="101"/>
    </row>
    <row r="208" spans="1:34" x14ac:dyDescent="0.25">
      <c r="A208" s="2">
        <v>101303503</v>
      </c>
      <c r="C208" s="158" t="s">
        <v>3027</v>
      </c>
      <c r="D208" s="28" t="s">
        <v>2056</v>
      </c>
      <c r="E208" s="101">
        <v>7461403</v>
      </c>
      <c r="F208" s="160">
        <v>178209</v>
      </c>
      <c r="G208" s="102">
        <v>2.4468522071838379</v>
      </c>
      <c r="H208" s="101">
        <v>159813.375</v>
      </c>
      <c r="I208" s="101">
        <v>18395.625</v>
      </c>
      <c r="J208" s="161">
        <v>6195972</v>
      </c>
      <c r="K208" s="160">
        <v>30326</v>
      </c>
      <c r="L208" s="102">
        <v>0.49185436964035034</v>
      </c>
      <c r="M208" s="101">
        <v>118866.8984375</v>
      </c>
      <c r="N208" s="162">
        <v>-88540.8984375</v>
      </c>
      <c r="O208" s="161">
        <v>1020639</v>
      </c>
      <c r="P208" s="160">
        <v>97883</v>
      </c>
      <c r="Q208" s="102">
        <v>10.607680320739746</v>
      </c>
      <c r="R208" s="101">
        <v>38007.875</v>
      </c>
      <c r="S208" s="162">
        <v>59875.125</v>
      </c>
      <c r="T208" s="161">
        <v>244792</v>
      </c>
      <c r="U208" s="160">
        <v>50000</v>
      </c>
      <c r="V208" s="101">
        <v>0</v>
      </c>
      <c r="W208" s="101">
        <v>0</v>
      </c>
      <c r="X208" s="101">
        <v>100</v>
      </c>
      <c r="Y208" s="101">
        <v>0</v>
      </c>
      <c r="Z208" s="162"/>
      <c r="AA208" s="161">
        <v>-34482.68</v>
      </c>
      <c r="AB208" s="101">
        <v>44106.382598638709</v>
      </c>
      <c r="AC208" s="163">
        <v>9623.7021484375</v>
      </c>
      <c r="AD208" s="101"/>
      <c r="AE208" s="160"/>
      <c r="AF208" s="102"/>
      <c r="AG208" s="101"/>
      <c r="AH208" s="101"/>
    </row>
    <row r="209" spans="1:34" x14ac:dyDescent="0.25">
      <c r="A209" s="2">
        <v>123463803</v>
      </c>
      <c r="C209" s="158" t="s">
        <v>3028</v>
      </c>
      <c r="D209" s="28" t="s">
        <v>2459</v>
      </c>
      <c r="E209" s="101">
        <v>1812207.75</v>
      </c>
      <c r="F209" s="160">
        <v>189611.1875</v>
      </c>
      <c r="G209" s="102">
        <v>11.685664176940918</v>
      </c>
      <c r="H209" s="101">
        <v>75365.3203125</v>
      </c>
      <c r="I209" s="101">
        <v>114245.8671875</v>
      </c>
      <c r="J209" s="161">
        <v>1154482</v>
      </c>
      <c r="K209" s="160">
        <v>21974</v>
      </c>
      <c r="L209" s="102">
        <v>1.9402953386306763</v>
      </c>
      <c r="M209" s="101">
        <v>40335.19921875</v>
      </c>
      <c r="N209" s="162">
        <v>-18361.19921875</v>
      </c>
      <c r="O209" s="161">
        <v>377376</v>
      </c>
      <c r="P209" s="160">
        <v>-4008</v>
      </c>
      <c r="Q209" s="102">
        <v>-1.0509092807769775</v>
      </c>
      <c r="R209" s="101">
        <v>17983.400390625</v>
      </c>
      <c r="S209" s="162">
        <v>-21991.400390625</v>
      </c>
      <c r="T209" s="161">
        <v>280349.8</v>
      </c>
      <c r="U209" s="160">
        <v>171645.1875</v>
      </c>
      <c r="V209" s="101">
        <v>0</v>
      </c>
      <c r="W209" s="101">
        <v>100</v>
      </c>
      <c r="X209" s="101">
        <v>0</v>
      </c>
      <c r="Y209" s="101">
        <v>0</v>
      </c>
      <c r="Z209" s="162"/>
      <c r="AA209" s="161">
        <v>-6742.03</v>
      </c>
      <c r="AB209" s="101">
        <v>22819.389976323328</v>
      </c>
      <c r="AC209" s="163">
        <v>16077.3603515625</v>
      </c>
      <c r="AD209" s="101"/>
      <c r="AE209" s="160"/>
      <c r="AF209" s="102"/>
      <c r="AG209" s="101"/>
      <c r="AH209" s="101"/>
    </row>
    <row r="210" spans="1:34" x14ac:dyDescent="0.25">
      <c r="A210" s="2">
        <v>117414003</v>
      </c>
      <c r="C210" s="158" t="s">
        <v>3029</v>
      </c>
      <c r="D210" s="28" t="s">
        <v>2372</v>
      </c>
      <c r="E210" s="101">
        <v>18515012</v>
      </c>
      <c r="F210" s="160">
        <v>351641.21875</v>
      </c>
      <c r="G210" s="102">
        <v>1.9359909296035767</v>
      </c>
      <c r="H210" s="101">
        <v>485664.5625</v>
      </c>
      <c r="I210" s="101">
        <v>-134023.34375</v>
      </c>
      <c r="J210" s="161">
        <v>15093931</v>
      </c>
      <c r="K210" s="160">
        <v>83115</v>
      </c>
      <c r="L210" s="102">
        <v>0.55370074510574341</v>
      </c>
      <c r="M210" s="101">
        <v>348266</v>
      </c>
      <c r="N210" s="162">
        <v>-265151</v>
      </c>
      <c r="O210" s="161">
        <v>2233427</v>
      </c>
      <c r="P210" s="160">
        <v>20215</v>
      </c>
      <c r="Q210" s="102">
        <v>0.91337841749191284</v>
      </c>
      <c r="R210" s="101">
        <v>72168.1171875</v>
      </c>
      <c r="S210" s="162">
        <v>-51953.1171875</v>
      </c>
      <c r="T210" s="161">
        <v>926643.51</v>
      </c>
      <c r="U210" s="160">
        <v>218629.21875</v>
      </c>
      <c r="V210" s="101">
        <v>100.02330017089844</v>
      </c>
      <c r="W210" s="101">
        <v>0</v>
      </c>
      <c r="X210" s="101">
        <v>0</v>
      </c>
      <c r="Y210" s="101">
        <v>2001540.8100000024</v>
      </c>
      <c r="Z210" s="162">
        <v>21.851789474487305</v>
      </c>
      <c r="AA210" s="161">
        <v>-175963.55</v>
      </c>
      <c r="AB210" s="101">
        <v>236124.38493545866</v>
      </c>
      <c r="AC210" s="163">
        <v>60160.8359375</v>
      </c>
      <c r="AD210" s="101">
        <v>261011</v>
      </c>
      <c r="AE210" s="160">
        <v>29682</v>
      </c>
      <c r="AF210" s="102">
        <v>12.831075668334961</v>
      </c>
      <c r="AG210" s="101">
        <v>21481.787109375</v>
      </c>
      <c r="AH210" s="101">
        <v>8200.212890625</v>
      </c>
    </row>
    <row r="211" spans="1:34" x14ac:dyDescent="0.25">
      <c r="A211" s="2">
        <v>121135003</v>
      </c>
      <c r="C211" s="158" t="s">
        <v>3030</v>
      </c>
      <c r="D211" s="28" t="s">
        <v>2427</v>
      </c>
      <c r="E211" s="101">
        <v>7878349</v>
      </c>
      <c r="F211" s="160">
        <v>247646</v>
      </c>
      <c r="G211" s="102">
        <v>3.2453889846801758</v>
      </c>
      <c r="H211" s="101">
        <v>495608.40625</v>
      </c>
      <c r="I211" s="101">
        <v>-247962.40625</v>
      </c>
      <c r="J211" s="161">
        <v>6359879</v>
      </c>
      <c r="K211" s="160">
        <v>116543</v>
      </c>
      <c r="L211" s="102">
        <v>1.8666783571243286</v>
      </c>
      <c r="M211" s="101">
        <v>478272.8125</v>
      </c>
      <c r="N211" s="162">
        <v>-361729.8125</v>
      </c>
      <c r="O211" s="161">
        <v>1248542</v>
      </c>
      <c r="P211" s="160">
        <v>81103</v>
      </c>
      <c r="Q211" s="102">
        <v>6.9470868110656738</v>
      </c>
      <c r="R211" s="101">
        <v>17335.599609375</v>
      </c>
      <c r="S211" s="162">
        <v>63767.3984375</v>
      </c>
      <c r="T211" s="161">
        <v>269928</v>
      </c>
      <c r="U211" s="160">
        <v>50000</v>
      </c>
      <c r="V211" s="101">
        <v>0</v>
      </c>
      <c r="W211" s="101">
        <v>0</v>
      </c>
      <c r="X211" s="101">
        <v>100</v>
      </c>
      <c r="Y211" s="101">
        <v>0</v>
      </c>
      <c r="Z211" s="162"/>
      <c r="AA211" s="161">
        <v>-355835.07</v>
      </c>
      <c r="AB211" s="101">
        <v>517205.36159462878</v>
      </c>
      <c r="AC211" s="163">
        <v>161370.296875</v>
      </c>
      <c r="AD211" s="101"/>
      <c r="AE211" s="160"/>
      <c r="AF211" s="102"/>
      <c r="AG211" s="101"/>
      <c r="AH211" s="101"/>
    </row>
    <row r="212" spans="1:34" x14ac:dyDescent="0.25">
      <c r="A212" s="2">
        <v>109243503</v>
      </c>
      <c r="C212" s="158" t="s">
        <v>3031</v>
      </c>
      <c r="D212" s="28" t="s">
        <v>2226</v>
      </c>
      <c r="E212" s="101">
        <v>7050659.5</v>
      </c>
      <c r="F212" s="160">
        <v>241741.1875</v>
      </c>
      <c r="G212" s="102">
        <v>3.550361156463623</v>
      </c>
      <c r="H212" s="101">
        <v>197866.9375</v>
      </c>
      <c r="I212" s="101">
        <v>43874.25</v>
      </c>
      <c r="J212" s="161">
        <v>5920948</v>
      </c>
      <c r="K212" s="160">
        <v>36168</v>
      </c>
      <c r="L212" s="102">
        <v>0.61460238695144653</v>
      </c>
      <c r="M212" s="101">
        <v>142990.5</v>
      </c>
      <c r="N212" s="162">
        <v>-106822.5</v>
      </c>
      <c r="O212" s="161">
        <v>623970</v>
      </c>
      <c r="P212" s="160">
        <v>5941</v>
      </c>
      <c r="Q212" s="102">
        <v>0.96128171682357788</v>
      </c>
      <c r="R212" s="101">
        <v>20377.1875</v>
      </c>
      <c r="S212" s="162">
        <v>-14436.1875</v>
      </c>
      <c r="T212" s="161">
        <v>505741.41</v>
      </c>
      <c r="U212" s="160">
        <v>199632.1875</v>
      </c>
      <c r="V212" s="101">
        <v>100.02012634277344</v>
      </c>
      <c r="W212" s="101">
        <v>0</v>
      </c>
      <c r="X212" s="101">
        <v>0</v>
      </c>
      <c r="Y212" s="101">
        <v>1827565.7199999988</v>
      </c>
      <c r="Z212" s="162">
        <v>20.361970901489258</v>
      </c>
      <c r="AA212" s="161">
        <v>-39054.14</v>
      </c>
      <c r="AB212" s="101">
        <v>39465.862382738997</v>
      </c>
      <c r="AC212" s="163">
        <v>411.72238159179688</v>
      </c>
      <c r="AD212" s="101"/>
      <c r="AE212" s="160"/>
      <c r="AF212" s="102"/>
      <c r="AG212" s="101"/>
      <c r="AH212" s="101"/>
    </row>
    <row r="213" spans="1:34" x14ac:dyDescent="0.25">
      <c r="A213" s="2">
        <v>111343603</v>
      </c>
      <c r="C213" s="158" t="s">
        <v>3032</v>
      </c>
      <c r="D213" s="28" t="s">
        <v>2258</v>
      </c>
      <c r="E213" s="101">
        <v>16397263</v>
      </c>
      <c r="F213" s="160">
        <v>1074397.875</v>
      </c>
      <c r="G213" s="102">
        <v>7.0117297172546387</v>
      </c>
      <c r="H213" s="101">
        <v>493164.59375</v>
      </c>
      <c r="I213" s="101">
        <v>581233.25</v>
      </c>
      <c r="J213" s="161">
        <v>12582001</v>
      </c>
      <c r="K213" s="160">
        <v>116886</v>
      </c>
      <c r="L213" s="102">
        <v>0.93770492076873779</v>
      </c>
      <c r="M213" s="101">
        <v>387565.40625</v>
      </c>
      <c r="N213" s="162">
        <v>-270679.40625</v>
      </c>
      <c r="O213" s="161">
        <v>2053369</v>
      </c>
      <c r="P213" s="160">
        <v>29887</v>
      </c>
      <c r="Q213" s="102">
        <v>1.4770084619522095</v>
      </c>
      <c r="R213" s="101">
        <v>49882.46875</v>
      </c>
      <c r="S213" s="162">
        <v>-19995.46875</v>
      </c>
      <c r="T213" s="161">
        <v>1628581.59</v>
      </c>
      <c r="U213" s="160">
        <v>960016.875</v>
      </c>
      <c r="V213" s="101">
        <v>100.00526428222656</v>
      </c>
      <c r="W213" s="101">
        <v>0</v>
      </c>
      <c r="X213" s="101">
        <v>0</v>
      </c>
      <c r="Y213" s="101">
        <v>8787326.8400000036</v>
      </c>
      <c r="Z213" s="162">
        <v>13.392988204956055</v>
      </c>
      <c r="AA213" s="161">
        <v>-206119.4</v>
      </c>
      <c r="AB213" s="101">
        <v>316243.36039090028</v>
      </c>
      <c r="AC213" s="163">
        <v>110123.9609375</v>
      </c>
      <c r="AD213" s="101">
        <v>133311</v>
      </c>
      <c r="AE213" s="160">
        <v>-32392</v>
      </c>
      <c r="AF213" s="102">
        <v>-19.548229217529297</v>
      </c>
      <c r="AG213" s="101">
        <v>12342.9580078125</v>
      </c>
      <c r="AH213" s="101">
        <v>-44734.95703125</v>
      </c>
    </row>
    <row r="214" spans="1:34" x14ac:dyDescent="0.25">
      <c r="A214" s="2">
        <v>111312804</v>
      </c>
      <c r="C214" s="158" t="s">
        <v>3033</v>
      </c>
      <c r="D214" s="28" t="s">
        <v>2255</v>
      </c>
      <c r="E214" s="101">
        <v>7685890.5</v>
      </c>
      <c r="F214" s="160">
        <v>482692.59375</v>
      </c>
      <c r="G214" s="102">
        <v>6.701087474822998</v>
      </c>
      <c r="H214" s="101">
        <v>252443.828125</v>
      </c>
      <c r="I214" s="101">
        <v>230248.765625</v>
      </c>
      <c r="J214" s="161">
        <v>5901443</v>
      </c>
      <c r="K214" s="160">
        <v>30956</v>
      </c>
      <c r="L214" s="102">
        <v>0.52731573581695557</v>
      </c>
      <c r="M214" s="101">
        <v>149220.59375</v>
      </c>
      <c r="N214" s="162">
        <v>-118264.59375</v>
      </c>
      <c r="O214" s="161">
        <v>659082</v>
      </c>
      <c r="P214" s="160">
        <v>-603</v>
      </c>
      <c r="Q214" s="102">
        <v>-9.1407261788845062E-2</v>
      </c>
      <c r="R214" s="101">
        <v>22905.45703125</v>
      </c>
      <c r="S214" s="162">
        <v>-23508.45703125</v>
      </c>
      <c r="T214" s="161">
        <v>1042934.44</v>
      </c>
      <c r="U214" s="160">
        <v>487720.59375</v>
      </c>
      <c r="V214" s="101">
        <v>100.01970672607422</v>
      </c>
      <c r="W214" s="101">
        <v>0</v>
      </c>
      <c r="X214" s="101">
        <v>0</v>
      </c>
      <c r="Y214" s="101">
        <v>4464899.8699999992</v>
      </c>
      <c r="Z214" s="162">
        <v>20.165725708007813</v>
      </c>
      <c r="AA214" s="161">
        <v>-12038.08</v>
      </c>
      <c r="AB214" s="101">
        <v>16469.958456039683</v>
      </c>
      <c r="AC214" s="163">
        <v>4431.87841796875</v>
      </c>
      <c r="AD214" s="101">
        <v>82431</v>
      </c>
      <c r="AE214" s="160">
        <v>-35381</v>
      </c>
      <c r="AF214" s="102">
        <v>-30.031745910644531</v>
      </c>
      <c r="AG214" s="101">
        <v>-2213.98388671875</v>
      </c>
      <c r="AH214" s="101">
        <v>-33167.015625</v>
      </c>
    </row>
    <row r="215" spans="1:34" x14ac:dyDescent="0.25">
      <c r="A215" s="2">
        <v>109422303</v>
      </c>
      <c r="C215" s="158" t="s">
        <v>3034</v>
      </c>
      <c r="D215" s="28" t="s">
        <v>2230</v>
      </c>
      <c r="E215" s="101">
        <v>12469840</v>
      </c>
      <c r="F215" s="160">
        <v>556426</v>
      </c>
      <c r="G215" s="102">
        <v>4.6705837249755859</v>
      </c>
      <c r="H215" s="101">
        <v>459056.4375</v>
      </c>
      <c r="I215" s="101">
        <v>97369.5625</v>
      </c>
      <c r="J215" s="161">
        <v>10119104</v>
      </c>
      <c r="K215" s="160">
        <v>68195</v>
      </c>
      <c r="L215" s="102">
        <v>0.67849582433700562</v>
      </c>
      <c r="M215" s="101">
        <v>315091.40625</v>
      </c>
      <c r="N215" s="162">
        <v>-246896.40625</v>
      </c>
      <c r="O215" s="161">
        <v>1174758</v>
      </c>
      <c r="P215" s="160">
        <v>23416</v>
      </c>
      <c r="Q215" s="102">
        <v>2.0338006019592285</v>
      </c>
      <c r="R215" s="101">
        <v>50953.515625</v>
      </c>
      <c r="S215" s="162">
        <v>-27537.515625</v>
      </c>
      <c r="T215" s="161">
        <v>1175978.48</v>
      </c>
      <c r="U215" s="160">
        <v>464814.96875</v>
      </c>
      <c r="V215" s="101">
        <v>100.02330780029297</v>
      </c>
      <c r="W215" s="101">
        <v>0</v>
      </c>
      <c r="X215" s="101">
        <v>0</v>
      </c>
      <c r="Y215" s="101">
        <v>4255360.5099999979</v>
      </c>
      <c r="Z215" s="162">
        <v>21.851791381835938</v>
      </c>
      <c r="AA215" s="161">
        <v>-53032.68</v>
      </c>
      <c r="AB215" s="101">
        <v>65628.293107849953</v>
      </c>
      <c r="AC215" s="163">
        <v>12595.61328125</v>
      </c>
      <c r="AD215" s="101"/>
      <c r="AE215" s="160"/>
      <c r="AF215" s="102"/>
      <c r="AG215" s="101"/>
      <c r="AH215" s="101"/>
    </row>
    <row r="216" spans="1:34" x14ac:dyDescent="0.25">
      <c r="A216" s="2">
        <v>104103603</v>
      </c>
      <c r="C216" s="158" t="s">
        <v>3035</v>
      </c>
      <c r="D216" s="28" t="s">
        <v>2115</v>
      </c>
      <c r="E216" s="101">
        <v>12865295</v>
      </c>
      <c r="F216" s="160">
        <v>300337.59375</v>
      </c>
      <c r="G216" s="102">
        <v>2.3902795314788818</v>
      </c>
      <c r="H216" s="101">
        <v>236617</v>
      </c>
      <c r="I216" s="101">
        <v>63720.59375</v>
      </c>
      <c r="J216" s="161">
        <v>10815346</v>
      </c>
      <c r="K216" s="160">
        <v>68556</v>
      </c>
      <c r="L216" s="102">
        <v>0.63792073726654053</v>
      </c>
      <c r="M216" s="101">
        <v>179212.40625</v>
      </c>
      <c r="N216" s="162">
        <v>-110656.40625</v>
      </c>
      <c r="O216" s="161">
        <v>1394867</v>
      </c>
      <c r="P216" s="160">
        <v>7595</v>
      </c>
      <c r="Q216" s="102">
        <v>0.5474773645401001</v>
      </c>
      <c r="R216" s="101">
        <v>34231.8203125</v>
      </c>
      <c r="S216" s="162">
        <v>-26636.8203125</v>
      </c>
      <c r="T216" s="161">
        <v>655082.43999999994</v>
      </c>
      <c r="U216" s="160">
        <v>224186.59375</v>
      </c>
      <c r="V216" s="101">
        <v>100.01203918457031</v>
      </c>
      <c r="W216" s="101">
        <v>0</v>
      </c>
      <c r="X216" s="101">
        <v>0</v>
      </c>
      <c r="Y216" s="101">
        <v>2052187.3300000019</v>
      </c>
      <c r="Z216" s="162">
        <v>16.570146560668945</v>
      </c>
      <c r="AA216" s="161">
        <v>-51444.14</v>
      </c>
      <c r="AB216" s="101">
        <v>35591.778836232785</v>
      </c>
      <c r="AC216" s="163">
        <v>-15852.361328125</v>
      </c>
      <c r="AD216" s="101"/>
      <c r="AE216" s="160"/>
      <c r="AF216" s="102"/>
      <c r="AG216" s="101"/>
      <c r="AH216" s="101"/>
    </row>
    <row r="217" spans="1:34" x14ac:dyDescent="0.25">
      <c r="A217" s="2">
        <v>124154003</v>
      </c>
      <c r="C217" s="158" t="s">
        <v>3036</v>
      </c>
      <c r="D217" s="28" t="s">
        <v>2480</v>
      </c>
      <c r="E217" s="101">
        <v>11791045</v>
      </c>
      <c r="F217" s="160">
        <v>265234.15625</v>
      </c>
      <c r="G217" s="102">
        <v>2.3012189865112305</v>
      </c>
      <c r="H217" s="101">
        <v>650706.3125</v>
      </c>
      <c r="I217" s="101">
        <v>-385472.15625</v>
      </c>
      <c r="J217" s="161">
        <v>8592338</v>
      </c>
      <c r="K217" s="160">
        <v>118293</v>
      </c>
      <c r="L217" s="102">
        <v>1.3959448337554932</v>
      </c>
      <c r="M217" s="101">
        <v>504938.90625</v>
      </c>
      <c r="N217" s="162">
        <v>-386645.90625</v>
      </c>
      <c r="O217" s="161">
        <v>2240181</v>
      </c>
      <c r="P217" s="160">
        <v>96943</v>
      </c>
      <c r="Q217" s="102">
        <v>4.5232028961181641</v>
      </c>
      <c r="R217" s="101">
        <v>44185.1953125</v>
      </c>
      <c r="S217" s="162">
        <v>52757.8046875</v>
      </c>
      <c r="T217" s="161">
        <v>958526.15</v>
      </c>
      <c r="U217" s="160">
        <v>49998.16015625</v>
      </c>
      <c r="V217" s="101">
        <v>15.818001747131348</v>
      </c>
      <c r="W217" s="101">
        <v>0</v>
      </c>
      <c r="X217" s="101">
        <v>84.185676574707031</v>
      </c>
      <c r="Y217" s="101">
        <v>72387.009999990463</v>
      </c>
      <c r="Z217" s="162">
        <v>79.999366760253906</v>
      </c>
      <c r="AA217" s="161">
        <v>-52821.31</v>
      </c>
      <c r="AB217" s="101">
        <v>108303.51332561736</v>
      </c>
      <c r="AC217" s="163">
        <v>55482.203125</v>
      </c>
      <c r="AD217" s="101"/>
      <c r="AE217" s="160"/>
      <c r="AF217" s="102"/>
      <c r="AG217" s="101"/>
      <c r="AH217" s="101"/>
    </row>
    <row r="218" spans="1:34" x14ac:dyDescent="0.25">
      <c r="A218" s="2">
        <v>106166503</v>
      </c>
      <c r="C218" s="158" t="s">
        <v>3037</v>
      </c>
      <c r="D218" s="28" t="s">
        <v>2160</v>
      </c>
      <c r="E218" s="101">
        <v>10264308</v>
      </c>
      <c r="F218" s="160">
        <v>410453.90625</v>
      </c>
      <c r="G218" s="102">
        <v>4.1654148101806641</v>
      </c>
      <c r="H218" s="101">
        <v>346706.40625</v>
      </c>
      <c r="I218" s="101">
        <v>63747.5</v>
      </c>
      <c r="J218" s="161">
        <v>8413692</v>
      </c>
      <c r="K218" s="160">
        <v>61169</v>
      </c>
      <c r="L218" s="102">
        <v>0.73234158754348755</v>
      </c>
      <c r="M218" s="101">
        <v>245108</v>
      </c>
      <c r="N218" s="162">
        <v>-183939</v>
      </c>
      <c r="O218" s="161">
        <v>1063151</v>
      </c>
      <c r="P218" s="160">
        <v>39339</v>
      </c>
      <c r="Q218" s="102">
        <v>3.8424043655395508</v>
      </c>
      <c r="R218" s="101">
        <v>45072.73046875</v>
      </c>
      <c r="S218" s="162">
        <v>-5733.73046875</v>
      </c>
      <c r="T218" s="161">
        <v>787465.34</v>
      </c>
      <c r="U218" s="160">
        <v>309945.90625</v>
      </c>
      <c r="V218" s="101">
        <v>100.021240234375</v>
      </c>
      <c r="W218" s="101">
        <v>0</v>
      </c>
      <c r="X218" s="101">
        <v>0</v>
      </c>
      <c r="Y218" s="101">
        <v>2837482.4700000025</v>
      </c>
      <c r="Z218" s="162">
        <v>20.883804321289063</v>
      </c>
      <c r="AA218" s="161">
        <v>-59178.04</v>
      </c>
      <c r="AB218" s="101">
        <v>54527.846485174523</v>
      </c>
      <c r="AC218" s="163">
        <v>-4650.193359375</v>
      </c>
      <c r="AD218" s="101"/>
      <c r="AE218" s="160"/>
      <c r="AF218" s="102"/>
      <c r="AG218" s="101"/>
      <c r="AH218" s="101"/>
    </row>
    <row r="219" spans="1:34" x14ac:dyDescent="0.25">
      <c r="A219" s="2">
        <v>110183602</v>
      </c>
      <c r="C219" s="158" t="s">
        <v>3038</v>
      </c>
      <c r="D219" s="28" t="s">
        <v>2250</v>
      </c>
      <c r="E219" s="101">
        <v>30608288</v>
      </c>
      <c r="F219" s="160">
        <v>740477.375</v>
      </c>
      <c r="G219" s="102">
        <v>2.4791820049285889</v>
      </c>
      <c r="H219" s="101">
        <v>931196.75</v>
      </c>
      <c r="I219" s="101">
        <v>-190719.375</v>
      </c>
      <c r="J219" s="161">
        <v>24660556</v>
      </c>
      <c r="K219" s="160">
        <v>226144</v>
      </c>
      <c r="L219" s="102">
        <v>0.92551440000534058</v>
      </c>
      <c r="M219" s="101">
        <v>695760.8125</v>
      </c>
      <c r="N219" s="162">
        <v>-469616.8125</v>
      </c>
      <c r="O219" s="161">
        <v>4198014</v>
      </c>
      <c r="P219" s="160">
        <v>24939</v>
      </c>
      <c r="Q219" s="102">
        <v>0.59761685132980347</v>
      </c>
      <c r="R219" s="101">
        <v>137505.984375</v>
      </c>
      <c r="S219" s="162">
        <v>-112566.984375</v>
      </c>
      <c r="T219" s="161">
        <v>1749718.11</v>
      </c>
      <c r="U219" s="160">
        <v>489394.375</v>
      </c>
      <c r="V219" s="101">
        <v>100.02330017089844</v>
      </c>
      <c r="W219" s="101">
        <v>0</v>
      </c>
      <c r="X219" s="101">
        <v>0</v>
      </c>
      <c r="Y219" s="101">
        <v>4480383.8900000006</v>
      </c>
      <c r="Z219" s="162">
        <v>21.851791381835938</v>
      </c>
      <c r="AA219" s="161">
        <v>-269213.87</v>
      </c>
      <c r="AB219" s="101">
        <v>90608.807830738602</v>
      </c>
      <c r="AC219" s="163">
        <v>-178605.0625</v>
      </c>
      <c r="AD219" s="101"/>
      <c r="AE219" s="160"/>
      <c r="AF219" s="102"/>
      <c r="AG219" s="101"/>
      <c r="AH219" s="101"/>
    </row>
    <row r="220" spans="1:34" x14ac:dyDescent="0.25">
      <c r="A220" s="2">
        <v>103025002</v>
      </c>
      <c r="C220" s="158" t="s">
        <v>3039</v>
      </c>
      <c r="D220" s="28" t="s">
        <v>2091</v>
      </c>
      <c r="E220" s="101">
        <v>8419155</v>
      </c>
      <c r="F220" s="160">
        <v>122790</v>
      </c>
      <c r="G220" s="102">
        <v>1.4800457954406738</v>
      </c>
      <c r="H220" s="101">
        <v>301750.1875</v>
      </c>
      <c r="I220" s="101">
        <v>-178960.1875</v>
      </c>
      <c r="J220" s="161">
        <v>6339521</v>
      </c>
      <c r="K220" s="160">
        <v>57204</v>
      </c>
      <c r="L220" s="102">
        <v>0.91055577993392944</v>
      </c>
      <c r="M220" s="101">
        <v>247352.59375</v>
      </c>
      <c r="N220" s="162">
        <v>-190148.59375</v>
      </c>
      <c r="O220" s="161">
        <v>1798507</v>
      </c>
      <c r="P220" s="160">
        <v>15586</v>
      </c>
      <c r="Q220" s="102">
        <v>0.87418341636657715</v>
      </c>
      <c r="R220" s="101">
        <v>54397.59375</v>
      </c>
      <c r="S220" s="162">
        <v>-38811.59375</v>
      </c>
      <c r="T220" s="161">
        <v>281127</v>
      </c>
      <c r="U220" s="160">
        <v>50000</v>
      </c>
      <c r="V220" s="101">
        <v>0</v>
      </c>
      <c r="W220" s="101">
        <v>0</v>
      </c>
      <c r="X220" s="101">
        <v>100</v>
      </c>
      <c r="Y220" s="101">
        <v>0</v>
      </c>
      <c r="Z220" s="162"/>
      <c r="AA220" s="161">
        <v>-49622.42</v>
      </c>
      <c r="AB220" s="101">
        <v>78834.800986771821</v>
      </c>
      <c r="AC220" s="163">
        <v>29212.380859375</v>
      </c>
      <c r="AD220" s="101"/>
      <c r="AE220" s="160"/>
      <c r="AF220" s="102"/>
      <c r="AG220" s="101"/>
      <c r="AH220" s="101"/>
    </row>
    <row r="221" spans="1:34" x14ac:dyDescent="0.25">
      <c r="A221" s="2">
        <v>107654403</v>
      </c>
      <c r="C221" s="158" t="s">
        <v>3040</v>
      </c>
      <c r="D221" s="28" t="s">
        <v>2181</v>
      </c>
      <c r="E221" s="101">
        <v>24397304</v>
      </c>
      <c r="F221" s="160">
        <v>1103586.75</v>
      </c>
      <c r="G221" s="102">
        <v>4.737701416015625</v>
      </c>
      <c r="H221" s="101">
        <v>751563</v>
      </c>
      <c r="I221" s="101">
        <v>352023.75</v>
      </c>
      <c r="J221" s="161">
        <v>18683656</v>
      </c>
      <c r="K221" s="160">
        <v>176615</v>
      </c>
      <c r="L221" s="102">
        <v>0.95431244373321533</v>
      </c>
      <c r="M221" s="101">
        <v>458639.8125</v>
      </c>
      <c r="N221" s="162">
        <v>-282024.8125</v>
      </c>
      <c r="O221" s="161">
        <v>3341699</v>
      </c>
      <c r="P221" s="160">
        <v>56297</v>
      </c>
      <c r="Q221" s="102">
        <v>1.7135498523712158</v>
      </c>
      <c r="R221" s="101">
        <v>118697.359375</v>
      </c>
      <c r="S221" s="162">
        <v>-62400.359375</v>
      </c>
      <c r="T221" s="161">
        <v>2371948.7599999998</v>
      </c>
      <c r="U221" s="160">
        <v>870674.75</v>
      </c>
      <c r="V221" s="101">
        <v>100.02330017089844</v>
      </c>
      <c r="W221" s="101">
        <v>0</v>
      </c>
      <c r="X221" s="101">
        <v>0</v>
      </c>
      <c r="Y221" s="101">
        <v>7970988.6799999997</v>
      </c>
      <c r="Z221" s="162">
        <v>21.851791381835938</v>
      </c>
      <c r="AA221" s="161">
        <v>-193715.18</v>
      </c>
      <c r="AB221" s="101">
        <v>137112.37833044981</v>
      </c>
      <c r="AC221" s="163">
        <v>-56602.80078125</v>
      </c>
      <c r="AD221" s="101"/>
      <c r="AE221" s="160"/>
      <c r="AF221" s="102"/>
      <c r="AG221" s="101"/>
      <c r="AH221" s="101"/>
    </row>
    <row r="222" spans="1:34" x14ac:dyDescent="0.25">
      <c r="A222" s="2">
        <v>114064003</v>
      </c>
      <c r="C222" s="158" t="s">
        <v>3041</v>
      </c>
      <c r="D222" s="28" t="s">
        <v>2314</v>
      </c>
      <c r="E222" s="101">
        <v>6115438</v>
      </c>
      <c r="F222" s="160">
        <v>129090</v>
      </c>
      <c r="G222" s="102">
        <v>2.1564066410064697</v>
      </c>
      <c r="H222" s="101">
        <v>267052.3125</v>
      </c>
      <c r="I222" s="101">
        <v>-137962.3125</v>
      </c>
      <c r="J222" s="161">
        <v>4676564</v>
      </c>
      <c r="K222" s="160">
        <v>70412</v>
      </c>
      <c r="L222" s="102">
        <v>1.528651237487793</v>
      </c>
      <c r="M222" s="101">
        <v>215727.546875</v>
      </c>
      <c r="N222" s="162">
        <v>-145315.546875</v>
      </c>
      <c r="O222" s="161">
        <v>1183260</v>
      </c>
      <c r="P222" s="160">
        <v>5957</v>
      </c>
      <c r="Q222" s="102">
        <v>0.50598698854446411</v>
      </c>
      <c r="R222" s="101">
        <v>46497.26953125</v>
      </c>
      <c r="S222" s="162">
        <v>-40540.26953125</v>
      </c>
      <c r="T222" s="161">
        <v>190805</v>
      </c>
      <c r="U222" s="160">
        <v>50000</v>
      </c>
      <c r="V222" s="101">
        <v>0</v>
      </c>
      <c r="W222" s="101">
        <v>0</v>
      </c>
      <c r="X222" s="101">
        <v>100</v>
      </c>
      <c r="Y222" s="101">
        <v>0</v>
      </c>
      <c r="Z222" s="162"/>
      <c r="AA222" s="161">
        <v>-108910.65</v>
      </c>
      <c r="AB222" s="101">
        <v>53211.007539283601</v>
      </c>
      <c r="AC222" s="163">
        <v>-55699.640625</v>
      </c>
      <c r="AD222" s="101">
        <v>64809</v>
      </c>
      <c r="AE222" s="160">
        <v>2721</v>
      </c>
      <c r="AF222" s="102">
        <v>4.3824892044067383</v>
      </c>
      <c r="AG222" s="101">
        <v>4827.51416015625</v>
      </c>
      <c r="AH222" s="101">
        <v>-2106.51416015625</v>
      </c>
    </row>
    <row r="223" spans="1:34" x14ac:dyDescent="0.25">
      <c r="A223" s="2">
        <v>119665003</v>
      </c>
      <c r="C223" s="158" t="s">
        <v>3042</v>
      </c>
      <c r="D223" s="28" t="s">
        <v>2413</v>
      </c>
      <c r="E223" s="101">
        <v>8311997</v>
      </c>
      <c r="F223" s="160">
        <v>161693.8125</v>
      </c>
      <c r="G223" s="102">
        <v>1.9838993549346924</v>
      </c>
      <c r="H223" s="101">
        <v>261604.84375</v>
      </c>
      <c r="I223" s="101">
        <v>-99911.03125</v>
      </c>
      <c r="J223" s="161">
        <v>6803635</v>
      </c>
      <c r="K223" s="160">
        <v>57023</v>
      </c>
      <c r="L223" s="102">
        <v>0.84520941972732544</v>
      </c>
      <c r="M223" s="101">
        <v>198080.40625</v>
      </c>
      <c r="N223" s="162">
        <v>-141057.40625</v>
      </c>
      <c r="O223" s="161">
        <v>1175989</v>
      </c>
      <c r="P223" s="160">
        <v>29231</v>
      </c>
      <c r="Q223" s="102">
        <v>2.5490119457244873</v>
      </c>
      <c r="R223" s="101">
        <v>48428.6015625</v>
      </c>
      <c r="S223" s="162">
        <v>-19197.6015625</v>
      </c>
      <c r="T223" s="161">
        <v>332372.98</v>
      </c>
      <c r="U223" s="160">
        <v>75439.8125</v>
      </c>
      <c r="V223" s="101">
        <v>100.02330017089844</v>
      </c>
      <c r="W223" s="101">
        <v>0</v>
      </c>
      <c r="X223" s="101">
        <v>0</v>
      </c>
      <c r="Y223" s="101">
        <v>690648.1099999994</v>
      </c>
      <c r="Z223" s="162">
        <v>21.851791381835938</v>
      </c>
      <c r="AA223" s="161">
        <v>-111038.72</v>
      </c>
      <c r="AB223" s="101">
        <v>79381.977437318477</v>
      </c>
      <c r="AC223" s="163">
        <v>-31656.7421875</v>
      </c>
      <c r="AD223" s="101"/>
      <c r="AE223" s="160"/>
      <c r="AF223" s="102"/>
      <c r="AG223" s="101"/>
      <c r="AH223" s="101"/>
    </row>
    <row r="224" spans="1:34" x14ac:dyDescent="0.25">
      <c r="A224" s="2">
        <v>118403903</v>
      </c>
      <c r="C224" s="158" t="s">
        <v>3043</v>
      </c>
      <c r="D224" s="28" t="s">
        <v>2387</v>
      </c>
      <c r="E224" s="101">
        <v>9519307</v>
      </c>
      <c r="F224" s="160">
        <v>183339.96875</v>
      </c>
      <c r="G224" s="102">
        <v>1.963802695274353</v>
      </c>
      <c r="H224" s="101">
        <v>183908.625</v>
      </c>
      <c r="I224" s="101">
        <v>-568.65625</v>
      </c>
      <c r="J224" s="161">
        <v>7675794</v>
      </c>
      <c r="K224" s="160">
        <v>51300</v>
      </c>
      <c r="L224" s="102">
        <v>0.67283153533935547</v>
      </c>
      <c r="M224" s="101">
        <v>141179.40625</v>
      </c>
      <c r="N224" s="162">
        <v>-89879.40625</v>
      </c>
      <c r="O224" s="161">
        <v>1444170</v>
      </c>
      <c r="P224" s="160">
        <v>11220</v>
      </c>
      <c r="Q224" s="102">
        <v>0.78300011157989502</v>
      </c>
      <c r="R224" s="101">
        <v>42729.21875</v>
      </c>
      <c r="S224" s="162">
        <v>-31509.21875</v>
      </c>
      <c r="T224" s="161">
        <v>399342.98</v>
      </c>
      <c r="U224" s="160">
        <v>120819.9765625</v>
      </c>
      <c r="V224" s="101">
        <v>100</v>
      </c>
      <c r="W224" s="101">
        <v>0</v>
      </c>
      <c r="X224" s="101">
        <v>0</v>
      </c>
      <c r="Y224" s="101">
        <v>1105843.8900000006</v>
      </c>
      <c r="Z224" s="162">
        <v>10.925590515136719</v>
      </c>
      <c r="AA224" s="161">
        <v>-95741.58</v>
      </c>
      <c r="AB224" s="101">
        <v>55309.338700628374</v>
      </c>
      <c r="AC224" s="163">
        <v>-40432.2421875</v>
      </c>
      <c r="AD224" s="101"/>
      <c r="AE224" s="160"/>
      <c r="AF224" s="102"/>
      <c r="AG224" s="101"/>
      <c r="AH224" s="101"/>
    </row>
    <row r="225" spans="1:34" x14ac:dyDescent="0.25">
      <c r="A225" s="2">
        <v>119354603</v>
      </c>
      <c r="C225" s="158" t="s">
        <v>3044</v>
      </c>
      <c r="D225" s="28" t="s">
        <v>2397</v>
      </c>
      <c r="E225" s="101">
        <v>8217897</v>
      </c>
      <c r="F225" s="160">
        <v>391392.625</v>
      </c>
      <c r="G225" s="102">
        <v>5.0008611679077148</v>
      </c>
      <c r="H225" s="101">
        <v>216051.875</v>
      </c>
      <c r="I225" s="101">
        <v>175340.75</v>
      </c>
      <c r="J225" s="161">
        <v>6218358</v>
      </c>
      <c r="K225" s="160">
        <v>44494</v>
      </c>
      <c r="L225" s="102">
        <v>0.72068321704864502</v>
      </c>
      <c r="M225" s="101">
        <v>126378.796875</v>
      </c>
      <c r="N225" s="162">
        <v>-81884.796875</v>
      </c>
      <c r="O225" s="161">
        <v>1234455</v>
      </c>
      <c r="P225" s="160">
        <v>-3231</v>
      </c>
      <c r="Q225" s="102">
        <v>-0.26105168461799622</v>
      </c>
      <c r="R225" s="101">
        <v>54028.44140625</v>
      </c>
      <c r="S225" s="162">
        <v>-57259.44140625</v>
      </c>
      <c r="T225" s="161">
        <v>765083.84</v>
      </c>
      <c r="U225" s="160">
        <v>350129.625</v>
      </c>
      <c r="V225" s="101">
        <v>100.01185607910156</v>
      </c>
      <c r="W225" s="101">
        <v>0</v>
      </c>
      <c r="X225" s="101">
        <v>0</v>
      </c>
      <c r="Y225" s="101">
        <v>3205054.379999999</v>
      </c>
      <c r="Z225" s="162">
        <v>16.484987258911133</v>
      </c>
      <c r="AA225" s="161">
        <v>-152510.25</v>
      </c>
      <c r="AB225" s="101">
        <v>218572.5177120351</v>
      </c>
      <c r="AC225" s="163">
        <v>66062.265625</v>
      </c>
      <c r="AD225" s="101"/>
      <c r="AE225" s="160"/>
      <c r="AF225" s="102"/>
      <c r="AG225" s="101"/>
      <c r="AH225" s="101"/>
    </row>
    <row r="226" spans="1:34" x14ac:dyDescent="0.25">
      <c r="A226" s="2">
        <v>104433903</v>
      </c>
      <c r="C226" s="158" t="s">
        <v>3045</v>
      </c>
      <c r="D226" s="28" t="s">
        <v>2135</v>
      </c>
      <c r="E226" s="101">
        <v>8362687</v>
      </c>
      <c r="F226" s="160">
        <v>75566</v>
      </c>
      <c r="G226" s="102">
        <v>0.91184866428375244</v>
      </c>
      <c r="H226" s="101">
        <v>103641.71875</v>
      </c>
      <c r="I226" s="101">
        <v>-28075.71875</v>
      </c>
      <c r="J226" s="161">
        <v>7220377</v>
      </c>
      <c r="K226" s="160">
        <v>29752</v>
      </c>
      <c r="L226" s="102">
        <v>0.4137609601020813</v>
      </c>
      <c r="M226" s="101">
        <v>85627.1015625</v>
      </c>
      <c r="N226" s="162">
        <v>-55875.1015625</v>
      </c>
      <c r="O226" s="161">
        <v>871016</v>
      </c>
      <c r="P226" s="160">
        <v>-4186</v>
      </c>
      <c r="Q226" s="102">
        <v>-0.47828960418701172</v>
      </c>
      <c r="R226" s="101">
        <v>18014.615234375</v>
      </c>
      <c r="S226" s="162">
        <v>-22200.615234375</v>
      </c>
      <c r="T226" s="161">
        <v>271294</v>
      </c>
      <c r="U226" s="160">
        <v>50000</v>
      </c>
      <c r="V226" s="101">
        <v>0</v>
      </c>
      <c r="W226" s="101">
        <v>0</v>
      </c>
      <c r="X226" s="101">
        <v>100</v>
      </c>
      <c r="Y226" s="101">
        <v>0</v>
      </c>
      <c r="Z226" s="162"/>
      <c r="AA226" s="161">
        <v>-80905.740000000005</v>
      </c>
      <c r="AB226" s="101">
        <v>36394.892290123971</v>
      </c>
      <c r="AC226" s="163">
        <v>-44510.84765625</v>
      </c>
      <c r="AD226" s="101"/>
      <c r="AE226" s="160"/>
      <c r="AF226" s="102"/>
      <c r="AG226" s="101"/>
      <c r="AH226" s="101"/>
    </row>
    <row r="227" spans="1:34" x14ac:dyDescent="0.25">
      <c r="A227" s="2">
        <v>113363603</v>
      </c>
      <c r="C227" s="158" t="s">
        <v>3046</v>
      </c>
      <c r="D227" s="28" t="s">
        <v>2293</v>
      </c>
      <c r="E227" s="101">
        <v>8571350</v>
      </c>
      <c r="F227" s="160">
        <v>398746.6875</v>
      </c>
      <c r="G227" s="102">
        <v>4.8790655136108398</v>
      </c>
      <c r="H227" s="101">
        <v>371287.0625</v>
      </c>
      <c r="I227" s="101">
        <v>27459.625</v>
      </c>
      <c r="J227" s="161">
        <v>5803911</v>
      </c>
      <c r="K227" s="160">
        <v>65546</v>
      </c>
      <c r="L227" s="102">
        <v>1.1422417163848877</v>
      </c>
      <c r="M227" s="101">
        <v>249248.203125</v>
      </c>
      <c r="N227" s="162">
        <v>-183702.203125</v>
      </c>
      <c r="O227" s="161">
        <v>1829788</v>
      </c>
      <c r="P227" s="160">
        <v>69226</v>
      </c>
      <c r="Q227" s="102">
        <v>3.932039737701416</v>
      </c>
      <c r="R227" s="101">
        <v>57461.94140625</v>
      </c>
      <c r="S227" s="162">
        <v>11764.05859375</v>
      </c>
      <c r="T227" s="161">
        <v>792946.87</v>
      </c>
      <c r="U227" s="160">
        <v>255846.6875</v>
      </c>
      <c r="V227" s="101">
        <v>100.02330780029297</v>
      </c>
      <c r="W227" s="101">
        <v>0</v>
      </c>
      <c r="X227" s="101">
        <v>0</v>
      </c>
      <c r="Y227" s="101">
        <v>2342265.1000000015</v>
      </c>
      <c r="Z227" s="162">
        <v>21.851791381835938</v>
      </c>
      <c r="AA227" s="161">
        <v>-86257.87</v>
      </c>
      <c r="AB227" s="101">
        <v>132932.14171257886</v>
      </c>
      <c r="AC227" s="163">
        <v>46674.2734375</v>
      </c>
      <c r="AD227" s="101">
        <v>144704</v>
      </c>
      <c r="AE227" s="160">
        <v>8128</v>
      </c>
      <c r="AF227" s="102">
        <v>5.9512653350830078</v>
      </c>
      <c r="AG227" s="101">
        <v>13380.8759765625</v>
      </c>
      <c r="AH227" s="101">
        <v>-5252.8759765625</v>
      </c>
    </row>
    <row r="228" spans="1:34" x14ac:dyDescent="0.25">
      <c r="A228" s="2">
        <v>113364002</v>
      </c>
      <c r="C228" s="158" t="s">
        <v>3047</v>
      </c>
      <c r="D228" s="28" t="s">
        <v>193</v>
      </c>
      <c r="E228" s="101">
        <v>103461112</v>
      </c>
      <c r="F228" s="160">
        <v>4857517</v>
      </c>
      <c r="G228" s="102">
        <v>4.9263081550598145</v>
      </c>
      <c r="H228" s="101">
        <v>4363887.5</v>
      </c>
      <c r="I228" s="101">
        <v>493629.5</v>
      </c>
      <c r="J228" s="161">
        <v>80329872</v>
      </c>
      <c r="K228" s="160">
        <v>823840</v>
      </c>
      <c r="L228" s="102">
        <v>1.0361980199813843</v>
      </c>
      <c r="M228" s="101">
        <v>3150588.75</v>
      </c>
      <c r="N228" s="162">
        <v>-2326748.75</v>
      </c>
      <c r="O228" s="161">
        <v>13157477</v>
      </c>
      <c r="P228" s="160">
        <v>394663</v>
      </c>
      <c r="Q228" s="102">
        <v>3.0922882556915283</v>
      </c>
      <c r="R228" s="101">
        <v>500079</v>
      </c>
      <c r="S228" s="162">
        <v>-105416</v>
      </c>
      <c r="T228" s="161">
        <v>9412320.6400000006</v>
      </c>
      <c r="U228" s="160">
        <v>3530810.25</v>
      </c>
      <c r="V228" s="101">
        <v>100.02330017089844</v>
      </c>
      <c r="W228" s="101">
        <v>0</v>
      </c>
      <c r="X228" s="101">
        <v>0</v>
      </c>
      <c r="Y228" s="101">
        <v>8324410.9600000083</v>
      </c>
      <c r="Z228" s="162">
        <v>84.852401733398438</v>
      </c>
      <c r="AA228" s="161">
        <v>-378387.20000000001</v>
      </c>
      <c r="AB228" s="101">
        <v>559996.44868111471</v>
      </c>
      <c r="AC228" s="163">
        <v>181609.25</v>
      </c>
      <c r="AD228" s="101">
        <v>561438</v>
      </c>
      <c r="AE228" s="160">
        <v>108204</v>
      </c>
      <c r="AF228" s="102">
        <v>23.873762130737305</v>
      </c>
      <c r="AG228" s="101">
        <v>6689.60009765625</v>
      </c>
      <c r="AH228" s="101">
        <v>101514.3984375</v>
      </c>
    </row>
    <row r="229" spans="1:34" x14ac:dyDescent="0.25">
      <c r="A229" s="2">
        <v>104374003</v>
      </c>
      <c r="C229" s="158" t="s">
        <v>3048</v>
      </c>
      <c r="D229" s="28" t="s">
        <v>2122</v>
      </c>
      <c r="E229" s="101">
        <v>9301669</v>
      </c>
      <c r="F229" s="160">
        <v>87096</v>
      </c>
      <c r="G229" s="102">
        <v>0.9451984167098999</v>
      </c>
      <c r="H229" s="101">
        <v>100753.34375</v>
      </c>
      <c r="I229" s="101">
        <v>-13657.34375</v>
      </c>
      <c r="J229" s="161">
        <v>7957895</v>
      </c>
      <c r="K229" s="160">
        <v>27351</v>
      </c>
      <c r="L229" s="102">
        <v>0.34488177299499512</v>
      </c>
      <c r="M229" s="101">
        <v>68760.5</v>
      </c>
      <c r="N229" s="162">
        <v>-41409.5</v>
      </c>
      <c r="O229" s="161">
        <v>912205</v>
      </c>
      <c r="P229" s="160">
        <v>7964</v>
      </c>
      <c r="Q229" s="102">
        <v>0.88073861598968506</v>
      </c>
      <c r="R229" s="101">
        <v>13489.65234375</v>
      </c>
      <c r="S229" s="162">
        <v>-5525.65234375</v>
      </c>
      <c r="T229" s="161">
        <v>305143</v>
      </c>
      <c r="U229" s="160">
        <v>50000</v>
      </c>
      <c r="V229" s="101">
        <v>0</v>
      </c>
      <c r="W229" s="101">
        <v>0</v>
      </c>
      <c r="X229" s="101">
        <v>100</v>
      </c>
      <c r="Y229" s="101">
        <v>0</v>
      </c>
      <c r="Z229" s="162"/>
      <c r="AA229" s="161">
        <v>-26509.86</v>
      </c>
      <c r="AB229" s="101">
        <v>17306.588564789359</v>
      </c>
      <c r="AC229" s="163">
        <v>-9203.271484375</v>
      </c>
      <c r="AD229" s="101">
        <v>126426</v>
      </c>
      <c r="AE229" s="160">
        <v>1781</v>
      </c>
      <c r="AF229" s="102">
        <v>1.4288579225540161</v>
      </c>
      <c r="AG229" s="101">
        <v>18503.19140625</v>
      </c>
      <c r="AH229" s="101">
        <v>-16722.19140625</v>
      </c>
    </row>
    <row r="230" spans="1:34" x14ac:dyDescent="0.25">
      <c r="A230" s="2">
        <v>101264003</v>
      </c>
      <c r="C230" s="158" t="s">
        <v>3049</v>
      </c>
      <c r="D230" s="28" t="s">
        <v>2052</v>
      </c>
      <c r="E230" s="101">
        <v>23260996</v>
      </c>
      <c r="F230" s="160">
        <v>813470.75</v>
      </c>
      <c r="G230" s="102">
        <v>3.6238772869110107</v>
      </c>
      <c r="H230" s="101">
        <v>940435.8125</v>
      </c>
      <c r="I230" s="101">
        <v>-126965.0625</v>
      </c>
      <c r="J230" s="161">
        <v>18302275</v>
      </c>
      <c r="K230" s="160">
        <v>118875</v>
      </c>
      <c r="L230" s="102">
        <v>0.65375560522079468</v>
      </c>
      <c r="M230" s="101">
        <v>692198.375</v>
      </c>
      <c r="N230" s="162">
        <v>-573323.375</v>
      </c>
      <c r="O230" s="161">
        <v>3075068</v>
      </c>
      <c r="P230" s="160">
        <v>57111</v>
      </c>
      <c r="Q230" s="102">
        <v>1.8923729658126831</v>
      </c>
      <c r="R230" s="101">
        <v>120673.9609375</v>
      </c>
      <c r="S230" s="162">
        <v>-63562.9609375</v>
      </c>
      <c r="T230" s="161">
        <v>1883651.12</v>
      </c>
      <c r="U230" s="160">
        <v>637484.75</v>
      </c>
      <c r="V230" s="101">
        <v>100.02330017089844</v>
      </c>
      <c r="W230" s="101">
        <v>0</v>
      </c>
      <c r="X230" s="101">
        <v>0</v>
      </c>
      <c r="Y230" s="101">
        <v>5836144.6599999964</v>
      </c>
      <c r="Z230" s="162">
        <v>21.851791381835938</v>
      </c>
      <c r="AA230" s="161">
        <v>-202764.12</v>
      </c>
      <c r="AB230" s="101">
        <v>380480.53146502981</v>
      </c>
      <c r="AC230" s="163">
        <v>177716.40625</v>
      </c>
      <c r="AD230" s="101"/>
      <c r="AE230" s="160"/>
      <c r="AF230" s="102"/>
      <c r="AG230" s="101"/>
      <c r="AH230" s="101"/>
    </row>
    <row r="231" spans="1:34" x14ac:dyDescent="0.25">
      <c r="A231" s="2">
        <v>113384603</v>
      </c>
      <c r="C231" s="158" t="s">
        <v>3050</v>
      </c>
      <c r="D231" s="28" t="s">
        <v>194</v>
      </c>
      <c r="E231" s="101">
        <v>69243800</v>
      </c>
      <c r="F231" s="160">
        <v>7252100</v>
      </c>
      <c r="G231" s="102">
        <v>11.698501586914063</v>
      </c>
      <c r="H231" s="101">
        <v>5402130.5</v>
      </c>
      <c r="I231" s="101">
        <v>1849969.5</v>
      </c>
      <c r="J231" s="161">
        <v>50077146</v>
      </c>
      <c r="K231" s="160">
        <v>853597</v>
      </c>
      <c r="L231" s="102">
        <v>1.7341232299804688</v>
      </c>
      <c r="M231" s="101">
        <v>3765122.5</v>
      </c>
      <c r="N231" s="162">
        <v>-2911525.5</v>
      </c>
      <c r="O231" s="161">
        <v>5313299</v>
      </c>
      <c r="P231" s="160">
        <v>38878</v>
      </c>
      <c r="Q231" s="102">
        <v>0.73710459470748901</v>
      </c>
      <c r="R231" s="101">
        <v>364419.5</v>
      </c>
      <c r="S231" s="162">
        <v>-325541.5</v>
      </c>
      <c r="T231" s="161">
        <v>13853358.98</v>
      </c>
      <c r="U231" s="160">
        <v>6359625</v>
      </c>
      <c r="V231" s="101">
        <v>100.02330017089844</v>
      </c>
      <c r="W231" s="101">
        <v>0</v>
      </c>
      <c r="X231" s="101">
        <v>0</v>
      </c>
      <c r="Y231" s="101">
        <v>58222084.129999995</v>
      </c>
      <c r="Z231" s="162">
        <v>21.851791381835938</v>
      </c>
      <c r="AA231" s="161">
        <v>-221671.71</v>
      </c>
      <c r="AB231" s="101">
        <v>436338.45181503403</v>
      </c>
      <c r="AC231" s="163">
        <v>214666.734375</v>
      </c>
      <c r="AD231" s="101"/>
      <c r="AE231" s="160"/>
      <c r="AF231" s="102"/>
      <c r="AG231" s="101"/>
      <c r="AH231" s="101"/>
    </row>
    <row r="232" spans="1:34" x14ac:dyDescent="0.25">
      <c r="A232" s="2">
        <v>128034503</v>
      </c>
      <c r="C232" s="158" t="s">
        <v>3051</v>
      </c>
      <c r="D232" s="28" t="s">
        <v>2520</v>
      </c>
      <c r="E232" s="101">
        <v>5851238</v>
      </c>
      <c r="F232" s="160">
        <v>119274.0625</v>
      </c>
      <c r="G232" s="102">
        <v>2.0808584690093994</v>
      </c>
      <c r="H232" s="101">
        <v>128787.25</v>
      </c>
      <c r="I232" s="101">
        <v>-9513.1875</v>
      </c>
      <c r="J232" s="161">
        <v>4800792</v>
      </c>
      <c r="K232" s="160">
        <v>36007</v>
      </c>
      <c r="L232" s="102">
        <v>0.75568991899490356</v>
      </c>
      <c r="M232" s="101">
        <v>81651.3984375</v>
      </c>
      <c r="N232" s="162">
        <v>-45644.3984375</v>
      </c>
      <c r="O232" s="161">
        <v>796804</v>
      </c>
      <c r="P232" s="160">
        <v>29625</v>
      </c>
      <c r="Q232" s="102">
        <v>3.8615498542785645</v>
      </c>
      <c r="R232" s="101">
        <v>35479.10546875</v>
      </c>
      <c r="S232" s="162">
        <v>-5854.10546875</v>
      </c>
      <c r="T232" s="161">
        <v>253641.79</v>
      </c>
      <c r="U232" s="160">
        <v>53642.05859375</v>
      </c>
      <c r="V232" s="101">
        <v>0</v>
      </c>
      <c r="W232" s="101">
        <v>100</v>
      </c>
      <c r="X232" s="101">
        <v>0</v>
      </c>
      <c r="Y232" s="101">
        <v>0</v>
      </c>
      <c r="Z232" s="162"/>
      <c r="AA232" s="161">
        <v>-84018.11</v>
      </c>
      <c r="AB232" s="101">
        <v>50332.371794513892</v>
      </c>
      <c r="AC232" s="163">
        <v>-33685.73828125</v>
      </c>
      <c r="AD232" s="101"/>
      <c r="AE232" s="160"/>
      <c r="AF232" s="102"/>
      <c r="AG232" s="101"/>
      <c r="AH232" s="101"/>
    </row>
    <row r="233" spans="1:34" x14ac:dyDescent="0.25">
      <c r="A233" s="2">
        <v>121135503</v>
      </c>
      <c r="C233" s="158" t="s">
        <v>3052</v>
      </c>
      <c r="D233" s="28" t="s">
        <v>2428</v>
      </c>
      <c r="E233" s="101">
        <v>16021120</v>
      </c>
      <c r="F233" s="160">
        <v>1041290.75</v>
      </c>
      <c r="G233" s="102">
        <v>6.9512858390808105</v>
      </c>
      <c r="H233" s="101">
        <v>734926.5625</v>
      </c>
      <c r="I233" s="101">
        <v>306364.1875</v>
      </c>
      <c r="J233" s="161">
        <v>11566165</v>
      </c>
      <c r="K233" s="160">
        <v>80467</v>
      </c>
      <c r="L233" s="102">
        <v>0.70058435201644897</v>
      </c>
      <c r="M233" s="101">
        <v>440717.8125</v>
      </c>
      <c r="N233" s="162">
        <v>-360250.8125</v>
      </c>
      <c r="O233" s="161">
        <v>2382310</v>
      </c>
      <c r="P233" s="160">
        <v>111802</v>
      </c>
      <c r="Q233" s="102">
        <v>4.9240961074829102</v>
      </c>
      <c r="R233" s="101">
        <v>124315.8125</v>
      </c>
      <c r="S233" s="162">
        <v>-12513.8125</v>
      </c>
      <c r="T233" s="161">
        <v>2072645.43</v>
      </c>
      <c r="U233" s="160">
        <v>849021.75</v>
      </c>
      <c r="V233" s="101">
        <v>100.02330017089844</v>
      </c>
      <c r="W233" s="101">
        <v>0</v>
      </c>
      <c r="X233" s="101">
        <v>0</v>
      </c>
      <c r="Y233" s="101">
        <v>7772756.2299999967</v>
      </c>
      <c r="Z233" s="162">
        <v>21.851789474487305</v>
      </c>
      <c r="AA233" s="161">
        <v>-235068.43</v>
      </c>
      <c r="AB233" s="101">
        <v>373828.39145072363</v>
      </c>
      <c r="AC233" s="163">
        <v>138759.96875</v>
      </c>
      <c r="AD233" s="101"/>
      <c r="AE233" s="160"/>
      <c r="AF233" s="102"/>
      <c r="AG233" s="101"/>
      <c r="AH233" s="101"/>
    </row>
    <row r="234" spans="1:34" x14ac:dyDescent="0.25">
      <c r="A234" s="2">
        <v>116604003</v>
      </c>
      <c r="C234" s="158" t="s">
        <v>3053</v>
      </c>
      <c r="D234" s="28" t="s">
        <v>2362</v>
      </c>
      <c r="E234" s="101">
        <v>8214878.5</v>
      </c>
      <c r="F234" s="160">
        <v>200425.609375</v>
      </c>
      <c r="G234" s="102">
        <v>2.5008020401000977</v>
      </c>
      <c r="H234" s="101">
        <v>567097.625</v>
      </c>
      <c r="I234" s="101">
        <v>-366672</v>
      </c>
      <c r="J234" s="161">
        <v>6495140</v>
      </c>
      <c r="K234" s="160">
        <v>75316</v>
      </c>
      <c r="L234" s="102">
        <v>1.1731785535812378</v>
      </c>
      <c r="M234" s="101">
        <v>527505.375</v>
      </c>
      <c r="N234" s="162">
        <v>-452189.375</v>
      </c>
      <c r="O234" s="161">
        <v>1343923</v>
      </c>
      <c r="P234" s="160">
        <v>21429</v>
      </c>
      <c r="Q234" s="102">
        <v>1.6203476190567017</v>
      </c>
      <c r="R234" s="101">
        <v>39592.22265625</v>
      </c>
      <c r="S234" s="162">
        <v>-18163.22265625</v>
      </c>
      <c r="T234" s="161">
        <v>375815.32</v>
      </c>
      <c r="U234" s="160">
        <v>103680.609375</v>
      </c>
      <c r="V234" s="101">
        <v>100.02330017089844</v>
      </c>
      <c r="W234" s="101">
        <v>0</v>
      </c>
      <c r="X234" s="101">
        <v>0</v>
      </c>
      <c r="Y234" s="101">
        <v>949191.3900000006</v>
      </c>
      <c r="Z234" s="162">
        <v>21.851791381835938</v>
      </c>
      <c r="AA234" s="161">
        <v>-52179.24</v>
      </c>
      <c r="AB234" s="101">
        <v>74157.575918783841</v>
      </c>
      <c r="AC234" s="163">
        <v>21978.3359375</v>
      </c>
      <c r="AD234" s="101"/>
      <c r="AE234" s="160"/>
      <c r="AF234" s="102"/>
      <c r="AG234" s="101"/>
      <c r="AH234" s="101"/>
    </row>
    <row r="235" spans="1:34" x14ac:dyDescent="0.25">
      <c r="A235" s="2">
        <v>107654903</v>
      </c>
      <c r="C235" s="158" t="s">
        <v>3054</v>
      </c>
      <c r="D235" s="28" t="s">
        <v>2182</v>
      </c>
      <c r="E235" s="101">
        <v>8814846</v>
      </c>
      <c r="F235" s="160">
        <v>239189.046875</v>
      </c>
      <c r="G235" s="102">
        <v>2.7891628742218018</v>
      </c>
      <c r="H235" s="101">
        <v>236025.78125</v>
      </c>
      <c r="I235" s="101">
        <v>3163.265625</v>
      </c>
      <c r="J235" s="161">
        <v>7193335</v>
      </c>
      <c r="K235" s="160">
        <v>67752</v>
      </c>
      <c r="L235" s="102">
        <v>0.95082747936248779</v>
      </c>
      <c r="M235" s="101">
        <v>217838.90625</v>
      </c>
      <c r="N235" s="162">
        <v>-150086.90625</v>
      </c>
      <c r="O235" s="161">
        <v>1312739</v>
      </c>
      <c r="P235" s="160">
        <v>30083</v>
      </c>
      <c r="Q235" s="102">
        <v>2.3453676700592041</v>
      </c>
      <c r="R235" s="101">
        <v>18186.8828125</v>
      </c>
      <c r="S235" s="162">
        <v>11896.1171875</v>
      </c>
      <c r="T235" s="161">
        <v>308772.03999999998</v>
      </c>
      <c r="U235" s="160">
        <v>141354.046875</v>
      </c>
      <c r="V235" s="101">
        <v>99.999992370605469</v>
      </c>
      <c r="W235" s="101">
        <v>0</v>
      </c>
      <c r="X235" s="101">
        <v>0</v>
      </c>
      <c r="Y235" s="101">
        <v>1293788.4700000025</v>
      </c>
      <c r="Z235" s="162">
        <v>10.925591468811035</v>
      </c>
      <c r="AA235" s="161">
        <v>-162027.39000000001</v>
      </c>
      <c r="AB235" s="101">
        <v>279611.27039450675</v>
      </c>
      <c r="AC235" s="163">
        <v>117583.8828125</v>
      </c>
      <c r="AD235" s="101"/>
      <c r="AE235" s="160"/>
      <c r="AF235" s="102"/>
      <c r="AG235" s="101"/>
      <c r="AH235" s="101"/>
    </row>
    <row r="236" spans="1:34" x14ac:dyDescent="0.25">
      <c r="A236" s="2">
        <v>116493503</v>
      </c>
      <c r="C236" s="158" t="s">
        <v>3055</v>
      </c>
      <c r="D236" s="28" t="s">
        <v>2354</v>
      </c>
      <c r="E236" s="101">
        <v>9156801</v>
      </c>
      <c r="F236" s="160">
        <v>343997.1875</v>
      </c>
      <c r="G236" s="102">
        <v>3.9033796787261963</v>
      </c>
      <c r="H236" s="101">
        <v>271801.78125</v>
      </c>
      <c r="I236" s="101">
        <v>72195.40625</v>
      </c>
      <c r="J236" s="161">
        <v>7356489</v>
      </c>
      <c r="K236" s="160">
        <v>51904</v>
      </c>
      <c r="L236" s="102">
        <v>0.7105674147605896</v>
      </c>
      <c r="M236" s="101">
        <v>178828.796875</v>
      </c>
      <c r="N236" s="162">
        <v>-126924.796875</v>
      </c>
      <c r="O236" s="161">
        <v>1042541</v>
      </c>
      <c r="P236" s="160">
        <v>18439</v>
      </c>
      <c r="Q236" s="102">
        <v>1.8005043268203735</v>
      </c>
      <c r="R236" s="101">
        <v>38213.6015625</v>
      </c>
      <c r="S236" s="162">
        <v>-19774.6015625</v>
      </c>
      <c r="T236" s="161">
        <v>757771.15</v>
      </c>
      <c r="U236" s="160">
        <v>273654.1875</v>
      </c>
      <c r="V236" s="101">
        <v>100.02330017089844</v>
      </c>
      <c r="W236" s="101">
        <v>0</v>
      </c>
      <c r="X236" s="101">
        <v>0</v>
      </c>
      <c r="Y236" s="101">
        <v>2505291.91</v>
      </c>
      <c r="Z236" s="162">
        <v>21.851789474487305</v>
      </c>
      <c r="AA236" s="161">
        <v>-87449.17</v>
      </c>
      <c r="AB236" s="101">
        <v>96261.660076735599</v>
      </c>
      <c r="AC236" s="163">
        <v>8812.490234375</v>
      </c>
      <c r="AD236" s="101"/>
      <c r="AE236" s="160"/>
      <c r="AF236" s="102"/>
      <c r="AG236" s="101"/>
      <c r="AH236" s="101"/>
    </row>
    <row r="237" spans="1:34" x14ac:dyDescent="0.25">
      <c r="A237" s="2">
        <v>112015203</v>
      </c>
      <c r="C237" s="158" t="s">
        <v>3056</v>
      </c>
      <c r="D237" s="28" t="s">
        <v>2264</v>
      </c>
      <c r="E237" s="101">
        <v>10870691</v>
      </c>
      <c r="F237" s="160">
        <v>581133.3125</v>
      </c>
      <c r="G237" s="102">
        <v>5.647796630859375</v>
      </c>
      <c r="H237" s="101">
        <v>406936</v>
      </c>
      <c r="I237" s="101">
        <v>174197.3125</v>
      </c>
      <c r="J237" s="161">
        <v>7842145</v>
      </c>
      <c r="K237" s="160">
        <v>83175</v>
      </c>
      <c r="L237" s="102">
        <v>1.0719850063323975</v>
      </c>
      <c r="M237" s="101">
        <v>243816.40625</v>
      </c>
      <c r="N237" s="162">
        <v>-160641.40625</v>
      </c>
      <c r="O237" s="161">
        <v>1612451</v>
      </c>
      <c r="P237" s="160">
        <v>156</v>
      </c>
      <c r="Q237" s="102">
        <v>9.6756480634212494E-3</v>
      </c>
      <c r="R237" s="101">
        <v>52626.38671875</v>
      </c>
      <c r="S237" s="162">
        <v>-52470.38671875</v>
      </c>
      <c r="T237" s="161">
        <v>1314683.1399999999</v>
      </c>
      <c r="U237" s="160">
        <v>501182.3125</v>
      </c>
      <c r="V237" s="101">
        <v>100.02330780029297</v>
      </c>
      <c r="W237" s="101">
        <v>0</v>
      </c>
      <c r="X237" s="101">
        <v>0</v>
      </c>
      <c r="Y237" s="101">
        <v>4588301.9499999993</v>
      </c>
      <c r="Z237" s="162">
        <v>21.851789474487305</v>
      </c>
      <c r="AA237" s="161">
        <v>-124650.98</v>
      </c>
      <c r="AB237" s="101">
        <v>228455.96422828682</v>
      </c>
      <c r="AC237" s="163">
        <v>103804.984375</v>
      </c>
      <c r="AD237" s="101">
        <v>101412</v>
      </c>
      <c r="AE237" s="160">
        <v>-3380</v>
      </c>
      <c r="AF237" s="102">
        <v>-3.2254371643066406</v>
      </c>
      <c r="AG237" s="101">
        <v>10204.4296875</v>
      </c>
      <c r="AH237" s="101">
        <v>-13584.4296875</v>
      </c>
    </row>
    <row r="238" spans="1:34" x14ac:dyDescent="0.25">
      <c r="A238" s="2">
        <v>115224003</v>
      </c>
      <c r="C238" s="158" t="s">
        <v>3057</v>
      </c>
      <c r="D238" s="28" t="s">
        <v>2336</v>
      </c>
      <c r="E238" s="101">
        <v>17139472</v>
      </c>
      <c r="F238" s="160">
        <v>991277.4375</v>
      </c>
      <c r="G238" s="102">
        <v>6.1386270523071289</v>
      </c>
      <c r="H238" s="101">
        <v>695024.375</v>
      </c>
      <c r="I238" s="101">
        <v>296253.0625</v>
      </c>
      <c r="J238" s="161">
        <v>12048818</v>
      </c>
      <c r="K238" s="160">
        <v>98886</v>
      </c>
      <c r="L238" s="102">
        <v>0.82750266790390015</v>
      </c>
      <c r="M238" s="101">
        <v>418204.8125</v>
      </c>
      <c r="N238" s="162">
        <v>-319318.8125</v>
      </c>
      <c r="O238" s="161">
        <v>2928111</v>
      </c>
      <c r="P238" s="160">
        <v>32297</v>
      </c>
      <c r="Q238" s="102">
        <v>1.1152995824813843</v>
      </c>
      <c r="R238" s="101">
        <v>104710.90625</v>
      </c>
      <c r="S238" s="162">
        <v>-72413.90625</v>
      </c>
      <c r="T238" s="161">
        <v>2162543.59</v>
      </c>
      <c r="U238" s="160">
        <v>860094.4375</v>
      </c>
      <c r="V238" s="101">
        <v>100.02330017089844</v>
      </c>
      <c r="W238" s="101">
        <v>0</v>
      </c>
      <c r="X238" s="101">
        <v>0</v>
      </c>
      <c r="Y238" s="101">
        <v>7874126.2100000009</v>
      </c>
      <c r="Z238" s="162">
        <v>21.851791381835938</v>
      </c>
      <c r="AA238" s="161">
        <v>-167462.21</v>
      </c>
      <c r="AB238" s="101">
        <v>353488.89906233945</v>
      </c>
      <c r="AC238" s="163">
        <v>186026.6875</v>
      </c>
      <c r="AD238" s="101"/>
      <c r="AE238" s="160"/>
      <c r="AF238" s="102"/>
      <c r="AG238" s="101"/>
      <c r="AH238" s="101"/>
    </row>
    <row r="239" spans="1:34" x14ac:dyDescent="0.25">
      <c r="A239" s="2">
        <v>123464502</v>
      </c>
      <c r="C239" s="158" t="s">
        <v>3058</v>
      </c>
      <c r="D239" s="28" t="s">
        <v>2460</v>
      </c>
      <c r="E239" s="101">
        <v>10025580</v>
      </c>
      <c r="F239" s="160">
        <v>199229</v>
      </c>
      <c r="G239" s="102">
        <v>2.0274972915649414</v>
      </c>
      <c r="H239" s="101">
        <v>441778.28125</v>
      </c>
      <c r="I239" s="101">
        <v>-242549.28125</v>
      </c>
      <c r="J239" s="161">
        <v>6211349</v>
      </c>
      <c r="K239" s="160">
        <v>96603</v>
      </c>
      <c r="L239" s="102">
        <v>1.5798367261886597</v>
      </c>
      <c r="M239" s="101">
        <v>387614.90625</v>
      </c>
      <c r="N239" s="162">
        <v>-291011.90625</v>
      </c>
      <c r="O239" s="161">
        <v>3523620</v>
      </c>
      <c r="P239" s="160">
        <v>52626</v>
      </c>
      <c r="Q239" s="102">
        <v>1.5161651372909546</v>
      </c>
      <c r="R239" s="101">
        <v>54163.375</v>
      </c>
      <c r="S239" s="162">
        <v>-1537.375</v>
      </c>
      <c r="T239" s="161">
        <v>290611</v>
      </c>
      <c r="U239" s="160">
        <v>50000</v>
      </c>
      <c r="V239" s="101">
        <v>0</v>
      </c>
      <c r="W239" s="101">
        <v>0</v>
      </c>
      <c r="X239" s="101">
        <v>100</v>
      </c>
      <c r="Y239" s="101">
        <v>0</v>
      </c>
      <c r="Z239" s="162"/>
      <c r="AA239" s="161">
        <v>-122964.64</v>
      </c>
      <c r="AB239" s="101">
        <v>195578.2727798922</v>
      </c>
      <c r="AC239" s="163">
        <v>72613.6328125</v>
      </c>
      <c r="AD239" s="101"/>
      <c r="AE239" s="160"/>
      <c r="AF239" s="102"/>
      <c r="AG239" s="101"/>
      <c r="AH239" s="101"/>
    </row>
    <row r="240" spans="1:34" x14ac:dyDescent="0.25">
      <c r="A240" s="2">
        <v>123464603</v>
      </c>
      <c r="C240" s="158" t="s">
        <v>3059</v>
      </c>
      <c r="D240" s="28" t="s">
        <v>2461</v>
      </c>
      <c r="E240" s="101">
        <v>5075229</v>
      </c>
      <c r="F240" s="160">
        <v>189180</v>
      </c>
      <c r="G240" s="102">
        <v>3.8718400001525879</v>
      </c>
      <c r="H240" s="101">
        <v>348027.8125</v>
      </c>
      <c r="I240" s="101">
        <v>-158847.8125</v>
      </c>
      <c r="J240" s="161">
        <v>3869397</v>
      </c>
      <c r="K240" s="160">
        <v>60899</v>
      </c>
      <c r="L240" s="102">
        <v>1.5990293025970459</v>
      </c>
      <c r="M240" s="101">
        <v>299202.3125</v>
      </c>
      <c r="N240" s="162">
        <v>-238303.3125</v>
      </c>
      <c r="O240" s="161">
        <v>1080023</v>
      </c>
      <c r="P240" s="160">
        <v>78281</v>
      </c>
      <c r="Q240" s="102">
        <v>7.8144869804382324</v>
      </c>
      <c r="R240" s="101">
        <v>48825.484375</v>
      </c>
      <c r="S240" s="162">
        <v>29455.515625</v>
      </c>
      <c r="T240" s="161">
        <v>125809</v>
      </c>
      <c r="U240" s="160">
        <v>50000</v>
      </c>
      <c r="V240" s="101">
        <v>0</v>
      </c>
      <c r="W240" s="101">
        <v>0</v>
      </c>
      <c r="X240" s="101">
        <v>100</v>
      </c>
      <c r="Y240" s="101">
        <v>0</v>
      </c>
      <c r="Z240" s="162"/>
      <c r="AA240" s="161">
        <v>-26502.89</v>
      </c>
      <c r="AB240" s="101">
        <v>37030.441439417555</v>
      </c>
      <c r="AC240" s="163">
        <v>10527.5517578125</v>
      </c>
      <c r="AD240" s="101"/>
      <c r="AE240" s="160"/>
      <c r="AF240" s="102"/>
      <c r="AG240" s="101"/>
      <c r="AH240" s="101"/>
    </row>
    <row r="241" spans="1:34" x14ac:dyDescent="0.25">
      <c r="A241" s="2">
        <v>117414203</v>
      </c>
      <c r="C241" s="158" t="s">
        <v>3060</v>
      </c>
      <c r="D241" s="28" t="s">
        <v>2373</v>
      </c>
      <c r="E241" s="101">
        <v>7442006</v>
      </c>
      <c r="F241" s="160">
        <v>788877.0625</v>
      </c>
      <c r="G241" s="102">
        <v>11.857234001159668</v>
      </c>
      <c r="H241" s="101">
        <v>472215.875</v>
      </c>
      <c r="I241" s="101">
        <v>316661.1875</v>
      </c>
      <c r="J241" s="161">
        <v>4945339</v>
      </c>
      <c r="K241" s="160">
        <v>97321</v>
      </c>
      <c r="L241" s="102">
        <v>2.0074388980865479</v>
      </c>
      <c r="M241" s="101">
        <v>293779.5625</v>
      </c>
      <c r="N241" s="162">
        <v>-196458.5625</v>
      </c>
      <c r="O241" s="161">
        <v>988990</v>
      </c>
      <c r="P241" s="160">
        <v>7734</v>
      </c>
      <c r="Q241" s="102">
        <v>0.78817355632781982</v>
      </c>
      <c r="R241" s="101">
        <v>41600.55078125</v>
      </c>
      <c r="S241" s="162">
        <v>-33866.55078125</v>
      </c>
      <c r="T241" s="161">
        <v>1507676.89</v>
      </c>
      <c r="U241" s="160">
        <v>683822.0625</v>
      </c>
      <c r="V241" s="101">
        <v>100.02330017089844</v>
      </c>
      <c r="W241" s="101">
        <v>0</v>
      </c>
      <c r="X241" s="101">
        <v>0</v>
      </c>
      <c r="Y241" s="101">
        <v>6260360.5600000024</v>
      </c>
      <c r="Z241" s="162">
        <v>21.851791381835938</v>
      </c>
      <c r="AA241" s="161">
        <v>-58567.040000000001</v>
      </c>
      <c r="AB241" s="101">
        <v>90240.472097898717</v>
      </c>
      <c r="AC241" s="163">
        <v>31673.431640625</v>
      </c>
      <c r="AD241" s="101"/>
      <c r="AE241" s="160"/>
      <c r="AF241" s="102"/>
      <c r="AG241" s="101"/>
      <c r="AH241" s="101"/>
    </row>
    <row r="242" spans="1:34" x14ac:dyDescent="0.25">
      <c r="A242" s="2">
        <v>129544503</v>
      </c>
      <c r="C242" s="158" t="s">
        <v>3061</v>
      </c>
      <c r="D242" s="28" t="s">
        <v>2529</v>
      </c>
      <c r="E242" s="101">
        <v>13220009</v>
      </c>
      <c r="F242" s="160">
        <v>557290.5</v>
      </c>
      <c r="G242" s="102">
        <v>4.4010334014892578</v>
      </c>
      <c r="H242" s="101">
        <v>707081.125</v>
      </c>
      <c r="I242" s="101">
        <v>-149790.625</v>
      </c>
      <c r="J242" s="161">
        <v>10681629</v>
      </c>
      <c r="K242" s="160">
        <v>102902</v>
      </c>
      <c r="L242" s="102">
        <v>0.97272574901580811</v>
      </c>
      <c r="M242" s="101">
        <v>536266.6875</v>
      </c>
      <c r="N242" s="162">
        <v>-433364.6875</v>
      </c>
      <c r="O242" s="161">
        <v>1513888</v>
      </c>
      <c r="P242" s="160">
        <v>56371</v>
      </c>
      <c r="Q242" s="102">
        <v>3.8676049709320068</v>
      </c>
      <c r="R242" s="101">
        <v>91169.453125</v>
      </c>
      <c r="S242" s="162">
        <v>-34798.453125</v>
      </c>
      <c r="T242" s="161">
        <v>1024491.6</v>
      </c>
      <c r="U242" s="160">
        <v>398017.46875</v>
      </c>
      <c r="V242" s="101">
        <v>100.02330017089844</v>
      </c>
      <c r="W242" s="101">
        <v>0</v>
      </c>
      <c r="X242" s="101">
        <v>0</v>
      </c>
      <c r="Y242" s="101">
        <v>3643832.2599999979</v>
      </c>
      <c r="Z242" s="162">
        <v>21.851791381835938</v>
      </c>
      <c r="AA242" s="161">
        <v>-135365.32999999999</v>
      </c>
      <c r="AB242" s="101">
        <v>133632.79435114085</v>
      </c>
      <c r="AC242" s="163">
        <v>-1732.53564453125</v>
      </c>
      <c r="AD242" s="101"/>
      <c r="AE242" s="160"/>
      <c r="AF242" s="102"/>
      <c r="AG242" s="101"/>
      <c r="AH242" s="101"/>
    </row>
    <row r="243" spans="1:34" x14ac:dyDescent="0.25">
      <c r="A243" s="2">
        <v>113364403</v>
      </c>
      <c r="C243" s="158" t="s">
        <v>3062</v>
      </c>
      <c r="D243" s="28" t="s">
        <v>2294</v>
      </c>
      <c r="E243" s="101">
        <v>12665564</v>
      </c>
      <c r="F243" s="160">
        <v>614699.0625</v>
      </c>
      <c r="G243" s="102">
        <v>5.1008710861206055</v>
      </c>
      <c r="H243" s="101">
        <v>561010.625</v>
      </c>
      <c r="I243" s="101">
        <v>53688.4375</v>
      </c>
      <c r="J243" s="161">
        <v>9369730</v>
      </c>
      <c r="K243" s="160">
        <v>94779</v>
      </c>
      <c r="L243" s="102">
        <v>1.0218813419342041</v>
      </c>
      <c r="M243" s="101">
        <v>404773.90625</v>
      </c>
      <c r="N243" s="162">
        <v>-309994.90625</v>
      </c>
      <c r="O243" s="161">
        <v>1924011</v>
      </c>
      <c r="P243" s="160">
        <v>32372</v>
      </c>
      <c r="Q243" s="102">
        <v>1.711320161819458</v>
      </c>
      <c r="R243" s="101">
        <v>45841.23828125</v>
      </c>
      <c r="S243" s="162">
        <v>-13469.23828125</v>
      </c>
      <c r="T243" s="161">
        <v>1259008.81</v>
      </c>
      <c r="U243" s="160">
        <v>478547.0625</v>
      </c>
      <c r="V243" s="101">
        <v>100.02330017089844</v>
      </c>
      <c r="W243" s="101">
        <v>0</v>
      </c>
      <c r="X243" s="101">
        <v>0</v>
      </c>
      <c r="Y243" s="101">
        <v>4381077.18</v>
      </c>
      <c r="Z243" s="162">
        <v>21.851791381835938</v>
      </c>
      <c r="AA243" s="161">
        <v>-171834.83</v>
      </c>
      <c r="AB243" s="101">
        <v>323395.44868288108</v>
      </c>
      <c r="AC243" s="163">
        <v>151560.625</v>
      </c>
      <c r="AD243" s="101">
        <v>112814</v>
      </c>
      <c r="AE243" s="160">
        <v>9001</v>
      </c>
      <c r="AF243" s="102">
        <v>8.6703977584838867</v>
      </c>
      <c r="AG243" s="101">
        <v>14636.1240234375</v>
      </c>
      <c r="AH243" s="101">
        <v>-5635.1240234375</v>
      </c>
    </row>
    <row r="244" spans="1:34" x14ac:dyDescent="0.25">
      <c r="A244" s="2">
        <v>113364503</v>
      </c>
      <c r="C244" s="158" t="s">
        <v>3063</v>
      </c>
      <c r="D244" s="28" t="s">
        <v>2295</v>
      </c>
      <c r="E244" s="101">
        <v>17122238</v>
      </c>
      <c r="F244" s="160">
        <v>2110713</v>
      </c>
      <c r="G244" s="102">
        <v>14.060616493225098</v>
      </c>
      <c r="H244" s="101">
        <v>1205227.75</v>
      </c>
      <c r="I244" s="101">
        <v>905485.25</v>
      </c>
      <c r="J244" s="161">
        <v>10010985</v>
      </c>
      <c r="K244" s="160">
        <v>223378</v>
      </c>
      <c r="L244" s="102">
        <v>2.2822535037994385</v>
      </c>
      <c r="M244" s="101">
        <v>738171.625</v>
      </c>
      <c r="N244" s="162">
        <v>-514793.625</v>
      </c>
      <c r="O244" s="161">
        <v>3121212</v>
      </c>
      <c r="P244" s="160">
        <v>129792</v>
      </c>
      <c r="Q244" s="102">
        <v>4.3388090133666992</v>
      </c>
      <c r="R244" s="101">
        <v>115364.125</v>
      </c>
      <c r="S244" s="162">
        <v>14427.875</v>
      </c>
      <c r="T244" s="161">
        <v>3990040.2</v>
      </c>
      <c r="U244" s="160">
        <v>1757543.125</v>
      </c>
      <c r="V244" s="101">
        <v>100.02330017089844</v>
      </c>
      <c r="W244" s="101">
        <v>0</v>
      </c>
      <c r="X244" s="101">
        <v>0</v>
      </c>
      <c r="Y244" s="101">
        <v>16090229.120000005</v>
      </c>
      <c r="Z244" s="162">
        <v>21.851791381835938</v>
      </c>
      <c r="AA244" s="161">
        <v>-156089.06</v>
      </c>
      <c r="AB244" s="101">
        <v>221859.99794469553</v>
      </c>
      <c r="AC244" s="163">
        <v>65770.9375</v>
      </c>
      <c r="AD244" s="101"/>
      <c r="AE244" s="160"/>
      <c r="AF244" s="102"/>
      <c r="AG244" s="101"/>
      <c r="AH244" s="101"/>
    </row>
    <row r="245" spans="1:34" x14ac:dyDescent="0.25">
      <c r="A245" s="2">
        <v>128325203</v>
      </c>
      <c r="C245" s="158" t="s">
        <v>3064</v>
      </c>
      <c r="D245" s="28" t="s">
        <v>2524</v>
      </c>
      <c r="E245" s="101">
        <v>13313450</v>
      </c>
      <c r="F245" s="160">
        <v>318762.625</v>
      </c>
      <c r="G245" s="102">
        <v>2.4530227184295654</v>
      </c>
      <c r="H245" s="101">
        <v>392704.65625</v>
      </c>
      <c r="I245" s="101">
        <v>-73942.03125</v>
      </c>
      <c r="J245" s="161">
        <v>11251887</v>
      </c>
      <c r="K245" s="160">
        <v>99684</v>
      </c>
      <c r="L245" s="102">
        <v>0.89385032653808594</v>
      </c>
      <c r="M245" s="101">
        <v>300078.59375</v>
      </c>
      <c r="N245" s="162">
        <v>-200394.59375</v>
      </c>
      <c r="O245" s="161">
        <v>1450401</v>
      </c>
      <c r="P245" s="160">
        <v>43404</v>
      </c>
      <c r="Q245" s="102">
        <v>3.0848679542541504</v>
      </c>
      <c r="R245" s="101">
        <v>61599.9453125</v>
      </c>
      <c r="S245" s="162">
        <v>-18195.9453125</v>
      </c>
      <c r="T245" s="161">
        <v>575508.09</v>
      </c>
      <c r="U245" s="160">
        <v>164557.625</v>
      </c>
      <c r="V245" s="101">
        <v>100.02329254150391</v>
      </c>
      <c r="W245" s="101">
        <v>0</v>
      </c>
      <c r="X245" s="101">
        <v>0</v>
      </c>
      <c r="Y245" s="101">
        <v>1506517.6499999985</v>
      </c>
      <c r="Z245" s="162">
        <v>21.851791381835938</v>
      </c>
      <c r="AA245" s="161">
        <v>-73858.679999999993</v>
      </c>
      <c r="AB245" s="101">
        <v>56109.90879382845</v>
      </c>
      <c r="AC245" s="163">
        <v>-17748.771484375</v>
      </c>
      <c r="AD245" s="101">
        <v>35654</v>
      </c>
      <c r="AE245" s="160">
        <v>11117</v>
      </c>
      <c r="AF245" s="102">
        <v>45.307086944580078</v>
      </c>
      <c r="AG245" s="101">
        <v>-1902.5679931640625</v>
      </c>
      <c r="AH245" s="101">
        <v>13019.568359375</v>
      </c>
    </row>
    <row r="246" spans="1:34" x14ac:dyDescent="0.25">
      <c r="A246" s="2">
        <v>125235502</v>
      </c>
      <c r="C246" s="158" t="s">
        <v>3065</v>
      </c>
      <c r="D246" s="28" t="s">
        <v>2493</v>
      </c>
      <c r="E246" s="101">
        <v>5789873</v>
      </c>
      <c r="F246" s="160">
        <v>131801</v>
      </c>
      <c r="G246" s="102">
        <v>2.3294329643249512</v>
      </c>
      <c r="H246" s="101">
        <v>188224.6875</v>
      </c>
      <c r="I246" s="101">
        <v>-56423.6875</v>
      </c>
      <c r="J246" s="161">
        <v>3817178</v>
      </c>
      <c r="K246" s="160">
        <v>63190</v>
      </c>
      <c r="L246" s="102">
        <v>1.6832765340805054</v>
      </c>
      <c r="M246" s="101">
        <v>183858.703125</v>
      </c>
      <c r="N246" s="162">
        <v>-120668.703125</v>
      </c>
      <c r="O246" s="161">
        <v>1807129</v>
      </c>
      <c r="P246" s="160">
        <v>18611</v>
      </c>
      <c r="Q246" s="102">
        <v>1.0405821800231934</v>
      </c>
      <c r="R246" s="101">
        <v>4365.9921875</v>
      </c>
      <c r="S246" s="162">
        <v>14245.0078125</v>
      </c>
      <c r="T246" s="161">
        <v>165566</v>
      </c>
      <c r="U246" s="160">
        <v>50000</v>
      </c>
      <c r="V246" s="101">
        <v>0</v>
      </c>
      <c r="W246" s="101">
        <v>0</v>
      </c>
      <c r="X246" s="101">
        <v>100</v>
      </c>
      <c r="Y246" s="101">
        <v>0</v>
      </c>
      <c r="Z246" s="162"/>
      <c r="AA246" s="161">
        <v>-80081.34</v>
      </c>
      <c r="AB246" s="101">
        <v>139989.21612367593</v>
      </c>
      <c r="AC246" s="163">
        <v>59907.875</v>
      </c>
      <c r="AD246" s="101"/>
      <c r="AE246" s="160"/>
      <c r="AF246" s="102"/>
      <c r="AG246" s="101"/>
      <c r="AH246" s="101"/>
    </row>
    <row r="247" spans="1:34" x14ac:dyDescent="0.25">
      <c r="A247" s="2">
        <v>104105003</v>
      </c>
      <c r="C247" s="158" t="s">
        <v>3066</v>
      </c>
      <c r="D247" s="28" t="s">
        <v>2116</v>
      </c>
      <c r="E247" s="101">
        <v>10324452</v>
      </c>
      <c r="F247" s="160">
        <v>1526174.25</v>
      </c>
      <c r="G247" s="102">
        <v>17.346284866333008</v>
      </c>
      <c r="H247" s="101">
        <v>253638.25</v>
      </c>
      <c r="I247" s="101">
        <v>1272536</v>
      </c>
      <c r="J247" s="161">
        <v>7334333</v>
      </c>
      <c r="K247" s="160">
        <v>80092</v>
      </c>
      <c r="L247" s="102">
        <v>1.1040713787078857</v>
      </c>
      <c r="M247" s="101">
        <v>231578.296875</v>
      </c>
      <c r="N247" s="162">
        <v>-151486.296875</v>
      </c>
      <c r="O247" s="161">
        <v>1327653</v>
      </c>
      <c r="P247" s="160">
        <v>25272</v>
      </c>
      <c r="Q247" s="102">
        <v>1.9404460191726685</v>
      </c>
      <c r="R247" s="101">
        <v>22059.94921875</v>
      </c>
      <c r="S247" s="162">
        <v>3212.05078125</v>
      </c>
      <c r="T247" s="161">
        <v>1662466.21</v>
      </c>
      <c r="U247" s="160">
        <v>1420810.25</v>
      </c>
      <c r="V247" s="101">
        <v>100</v>
      </c>
      <c r="W247" s="101">
        <v>0</v>
      </c>
      <c r="X247" s="101">
        <v>0</v>
      </c>
      <c r="Y247" s="101">
        <v>13004424.289999999</v>
      </c>
      <c r="Z247" s="162">
        <v>10.925591468811035</v>
      </c>
      <c r="AA247" s="161">
        <v>-117436.33</v>
      </c>
      <c r="AB247" s="101">
        <v>179792.79220554442</v>
      </c>
      <c r="AC247" s="163">
        <v>62356.4609375</v>
      </c>
      <c r="AD247" s="101"/>
      <c r="AE247" s="160"/>
      <c r="AF247" s="102"/>
      <c r="AG247" s="101"/>
      <c r="AH247" s="101"/>
    </row>
    <row r="248" spans="1:34" x14ac:dyDescent="0.25">
      <c r="A248" s="2">
        <v>101633903</v>
      </c>
      <c r="C248" s="158" t="s">
        <v>3067</v>
      </c>
      <c r="D248" s="28" t="s">
        <v>2068</v>
      </c>
      <c r="E248" s="101">
        <v>13646127</v>
      </c>
      <c r="F248" s="160">
        <v>154433</v>
      </c>
      <c r="G248" s="102">
        <v>1.1446523666381836</v>
      </c>
      <c r="H248" s="101">
        <v>268811.90625</v>
      </c>
      <c r="I248" s="101">
        <v>-114378.90625</v>
      </c>
      <c r="J248" s="161">
        <v>11327143</v>
      </c>
      <c r="K248" s="160">
        <v>72864</v>
      </c>
      <c r="L248" s="102">
        <v>0.64743375778198242</v>
      </c>
      <c r="M248" s="101">
        <v>185355.796875</v>
      </c>
      <c r="N248" s="162">
        <v>-112491.796875</v>
      </c>
      <c r="O248" s="161">
        <v>1720619</v>
      </c>
      <c r="P248" s="160">
        <v>12267</v>
      </c>
      <c r="Q248" s="102">
        <v>0.71806043386459351</v>
      </c>
      <c r="R248" s="101">
        <v>58128.0546875</v>
      </c>
      <c r="S248" s="162">
        <v>-45861.0546875</v>
      </c>
      <c r="T248" s="161">
        <v>389263</v>
      </c>
      <c r="U248" s="160">
        <v>50000</v>
      </c>
      <c r="V248" s="101">
        <v>68.217422485351563</v>
      </c>
      <c r="W248" s="101">
        <v>0</v>
      </c>
      <c r="X248" s="101">
        <v>31.78257942199707</v>
      </c>
      <c r="Y248" s="101">
        <v>312190.98000000045</v>
      </c>
      <c r="Z248" s="162">
        <v>16.015836715698242</v>
      </c>
      <c r="AA248" s="161">
        <v>-127439.5</v>
      </c>
      <c r="AB248" s="101">
        <v>172193.32757072023</v>
      </c>
      <c r="AC248" s="163">
        <v>44753.828125</v>
      </c>
      <c r="AD248" s="101">
        <v>209102</v>
      </c>
      <c r="AE248" s="160">
        <v>19302</v>
      </c>
      <c r="AF248" s="102">
        <v>10.169651985168457</v>
      </c>
      <c r="AG248" s="101">
        <v>25328.060546875</v>
      </c>
      <c r="AH248" s="101">
        <v>-6026.060546875</v>
      </c>
    </row>
    <row r="249" spans="1:34" x14ac:dyDescent="0.25">
      <c r="A249" s="2">
        <v>103026002</v>
      </c>
      <c r="C249" s="158" t="s">
        <v>3068</v>
      </c>
      <c r="D249" s="28" t="s">
        <v>2092</v>
      </c>
      <c r="E249" s="101">
        <v>49536856</v>
      </c>
      <c r="F249" s="160">
        <v>3334413</v>
      </c>
      <c r="G249" s="102">
        <v>7.2169623374938965</v>
      </c>
      <c r="H249" s="101">
        <v>3174541.75</v>
      </c>
      <c r="I249" s="101">
        <v>159871.25</v>
      </c>
      <c r="J249" s="161">
        <v>38363825</v>
      </c>
      <c r="K249" s="160">
        <v>573280</v>
      </c>
      <c r="L249" s="102">
        <v>1.5169932842254639</v>
      </c>
      <c r="M249" s="101">
        <v>2373536</v>
      </c>
      <c r="N249" s="162">
        <v>-1800256</v>
      </c>
      <c r="O249" s="161">
        <v>5225243</v>
      </c>
      <c r="P249" s="160">
        <v>232011</v>
      </c>
      <c r="Q249" s="102">
        <v>4.6465096473693848</v>
      </c>
      <c r="R249" s="101">
        <v>294917.40625</v>
      </c>
      <c r="S249" s="162">
        <v>-62906.40625</v>
      </c>
      <c r="T249" s="161">
        <v>5947786.5</v>
      </c>
      <c r="U249" s="160">
        <v>2529122</v>
      </c>
      <c r="V249" s="101">
        <v>100.02330017089844</v>
      </c>
      <c r="W249" s="101">
        <v>0</v>
      </c>
      <c r="X249" s="101">
        <v>0</v>
      </c>
      <c r="Y249" s="101">
        <v>23153999.400000006</v>
      </c>
      <c r="Z249" s="162">
        <v>21.851791381835938</v>
      </c>
      <c r="AA249" s="161">
        <v>-160523.39000000001</v>
      </c>
      <c r="AB249" s="101">
        <v>94094.392582148546</v>
      </c>
      <c r="AC249" s="163">
        <v>-66429</v>
      </c>
      <c r="AD249" s="101"/>
      <c r="AE249" s="160"/>
      <c r="AF249" s="102"/>
      <c r="AG249" s="101"/>
      <c r="AH249" s="101"/>
    </row>
    <row r="250" spans="1:34" x14ac:dyDescent="0.25">
      <c r="A250" s="2">
        <v>115216503</v>
      </c>
      <c r="C250" s="158" t="s">
        <v>3069</v>
      </c>
      <c r="D250" s="28" t="s">
        <v>2328</v>
      </c>
      <c r="E250" s="101">
        <v>16320749</v>
      </c>
      <c r="F250" s="160">
        <v>1838874.875</v>
      </c>
      <c r="G250" s="102">
        <v>12.697768211364746</v>
      </c>
      <c r="H250" s="101">
        <v>1040610.75</v>
      </c>
      <c r="I250" s="101">
        <v>798264.125</v>
      </c>
      <c r="J250" s="161">
        <v>10650439</v>
      </c>
      <c r="K250" s="160">
        <v>207407</v>
      </c>
      <c r="L250" s="102">
        <v>1.9860801696777344</v>
      </c>
      <c r="M250" s="101">
        <v>669500.125</v>
      </c>
      <c r="N250" s="162">
        <v>-462093.125</v>
      </c>
      <c r="O250" s="161">
        <v>2850779</v>
      </c>
      <c r="P250" s="160">
        <v>218593</v>
      </c>
      <c r="Q250" s="102">
        <v>8.3046178817749023</v>
      </c>
      <c r="R250" s="101">
        <v>157480.03125</v>
      </c>
      <c r="S250" s="162">
        <v>61112.96875</v>
      </c>
      <c r="T250" s="161">
        <v>2819531.07</v>
      </c>
      <c r="U250" s="160">
        <v>1412874.875</v>
      </c>
      <c r="V250" s="101">
        <v>100.01760864257813</v>
      </c>
      <c r="W250" s="101">
        <v>0</v>
      </c>
      <c r="X250" s="101">
        <v>0</v>
      </c>
      <c r="Y250" s="101">
        <v>12934070.519999996</v>
      </c>
      <c r="Z250" s="162">
        <v>19.182113647460938</v>
      </c>
      <c r="AA250" s="161">
        <v>-332773.15000000002</v>
      </c>
      <c r="AB250" s="101">
        <v>399181.49939772463</v>
      </c>
      <c r="AC250" s="163">
        <v>66408.3515625</v>
      </c>
      <c r="AD250" s="101"/>
      <c r="AE250" s="160"/>
      <c r="AF250" s="102"/>
      <c r="AG250" s="101"/>
      <c r="AH250" s="101"/>
    </row>
    <row r="251" spans="1:34" x14ac:dyDescent="0.25">
      <c r="A251" s="2">
        <v>104435003</v>
      </c>
      <c r="C251" s="158" t="s">
        <v>3070</v>
      </c>
      <c r="D251" s="28" t="s">
        <v>2136</v>
      </c>
      <c r="E251" s="101">
        <v>8427998</v>
      </c>
      <c r="F251" s="160">
        <v>443501.9375</v>
      </c>
      <c r="G251" s="102">
        <v>5.5545387268066406</v>
      </c>
      <c r="H251" s="101">
        <v>269818.96875</v>
      </c>
      <c r="I251" s="101">
        <v>173682.96875</v>
      </c>
      <c r="J251" s="161">
        <v>6398215</v>
      </c>
      <c r="K251" s="160">
        <v>32658</v>
      </c>
      <c r="L251" s="102">
        <v>0.51304227113723755</v>
      </c>
      <c r="M251" s="101">
        <v>170621.90625</v>
      </c>
      <c r="N251" s="162">
        <v>-137963.90625</v>
      </c>
      <c r="O251" s="161">
        <v>1119853</v>
      </c>
      <c r="P251" s="160">
        <v>8658</v>
      </c>
      <c r="Q251" s="102">
        <v>0.77916115522384644</v>
      </c>
      <c r="R251" s="101">
        <v>40574.609375</v>
      </c>
      <c r="S251" s="162">
        <v>-31916.609375</v>
      </c>
      <c r="T251" s="161">
        <v>909930.21</v>
      </c>
      <c r="U251" s="160">
        <v>402185.9375</v>
      </c>
      <c r="V251" s="101">
        <v>100.01697540283203</v>
      </c>
      <c r="W251" s="101">
        <v>0</v>
      </c>
      <c r="X251" s="101">
        <v>0</v>
      </c>
      <c r="Y251" s="101">
        <v>3681761.4499999993</v>
      </c>
      <c r="Z251" s="162">
        <v>18.884933471679688</v>
      </c>
      <c r="AA251" s="161">
        <v>-67644.3</v>
      </c>
      <c r="AB251" s="101">
        <v>28066.383391558862</v>
      </c>
      <c r="AC251" s="163">
        <v>-39577.91796875</v>
      </c>
      <c r="AD251" s="101"/>
      <c r="AE251" s="160"/>
      <c r="AF251" s="102"/>
      <c r="AG251" s="101"/>
      <c r="AH251" s="101"/>
    </row>
    <row r="252" spans="1:34" x14ac:dyDescent="0.25">
      <c r="A252" s="2">
        <v>123465303</v>
      </c>
      <c r="C252" s="158" t="s">
        <v>3071</v>
      </c>
      <c r="D252" s="28" t="s">
        <v>2462</v>
      </c>
      <c r="E252" s="101">
        <v>12020181</v>
      </c>
      <c r="F252" s="160">
        <v>208357</v>
      </c>
      <c r="G252" s="102">
        <v>1.7639697790145874</v>
      </c>
      <c r="H252" s="101">
        <v>385687.78125</v>
      </c>
      <c r="I252" s="101">
        <v>-177330.78125</v>
      </c>
      <c r="J252" s="161">
        <v>8927356</v>
      </c>
      <c r="K252" s="160">
        <v>81021</v>
      </c>
      <c r="L252" s="102">
        <v>0.9158707857131958</v>
      </c>
      <c r="M252" s="101">
        <v>371893.40625</v>
      </c>
      <c r="N252" s="162">
        <v>-290872.40625</v>
      </c>
      <c r="O252" s="161">
        <v>2789996</v>
      </c>
      <c r="P252" s="160">
        <v>77336</v>
      </c>
      <c r="Q252" s="102">
        <v>2.8509285449981689</v>
      </c>
      <c r="R252" s="101">
        <v>13794.3662109375</v>
      </c>
      <c r="S252" s="162">
        <v>63541.6328125</v>
      </c>
      <c r="T252" s="161">
        <v>302829</v>
      </c>
      <c r="U252" s="160">
        <v>50000</v>
      </c>
      <c r="V252" s="101">
        <v>0</v>
      </c>
      <c r="W252" s="101">
        <v>0</v>
      </c>
      <c r="X252" s="101">
        <v>100</v>
      </c>
      <c r="Y252" s="101">
        <v>0</v>
      </c>
      <c r="Z252" s="162"/>
      <c r="AA252" s="161">
        <v>-113712.89</v>
      </c>
      <c r="AB252" s="101">
        <v>180385.25982136466</v>
      </c>
      <c r="AC252" s="163">
        <v>66672.3671875</v>
      </c>
      <c r="AD252" s="101"/>
      <c r="AE252" s="160"/>
      <c r="AF252" s="102"/>
      <c r="AG252" s="101"/>
      <c r="AH252" s="101"/>
    </row>
    <row r="253" spans="1:34" x14ac:dyDescent="0.25">
      <c r="A253" s="2">
        <v>108565203</v>
      </c>
      <c r="C253" s="158" t="s">
        <v>3072</v>
      </c>
      <c r="D253" s="28" t="s">
        <v>2216</v>
      </c>
      <c r="E253" s="101">
        <v>9212942</v>
      </c>
      <c r="F253" s="160">
        <v>189673.40625</v>
      </c>
      <c r="G253" s="102">
        <v>2.1020476818084717</v>
      </c>
      <c r="H253" s="101">
        <v>151574.328125</v>
      </c>
      <c r="I253" s="101">
        <v>38099.078125</v>
      </c>
      <c r="J253" s="161">
        <v>8074685</v>
      </c>
      <c r="K253" s="160">
        <v>42988</v>
      </c>
      <c r="L253" s="102">
        <v>0.5352293848991394</v>
      </c>
      <c r="M253" s="101">
        <v>133086</v>
      </c>
      <c r="N253" s="162">
        <v>-90098</v>
      </c>
      <c r="O253" s="161">
        <v>782689</v>
      </c>
      <c r="P253" s="160">
        <v>16115</v>
      </c>
      <c r="Q253" s="102">
        <v>2.102210521697998</v>
      </c>
      <c r="R253" s="101">
        <v>14696.9404296875</v>
      </c>
      <c r="S253" s="162">
        <v>1418.0595703125</v>
      </c>
      <c r="T253" s="161">
        <v>328999.40999999997</v>
      </c>
      <c r="U253" s="160">
        <v>130215.40625</v>
      </c>
      <c r="V253" s="101">
        <v>100</v>
      </c>
      <c r="W253" s="101">
        <v>0</v>
      </c>
      <c r="X253" s="101">
        <v>0</v>
      </c>
      <c r="Y253" s="101">
        <v>1191838.5999999996</v>
      </c>
      <c r="Z253" s="162">
        <v>10.925590515136719</v>
      </c>
      <c r="AA253" s="161">
        <v>-68550.84</v>
      </c>
      <c r="AB253" s="101">
        <v>62945.234095618915</v>
      </c>
      <c r="AC253" s="163">
        <v>-5605.60595703125</v>
      </c>
      <c r="AD253" s="101">
        <v>26569</v>
      </c>
      <c r="AE253" s="160">
        <v>355</v>
      </c>
      <c r="AF253" s="102">
        <v>1.3542381525039673</v>
      </c>
      <c r="AG253" s="101">
        <v>3791.385986328125</v>
      </c>
      <c r="AH253" s="101">
        <v>-3436.385986328125</v>
      </c>
    </row>
    <row r="254" spans="1:34" x14ac:dyDescent="0.25">
      <c r="A254" s="2">
        <v>119355503</v>
      </c>
      <c r="C254" s="158" t="s">
        <v>3073</v>
      </c>
      <c r="D254" s="28" t="s">
        <v>2398</v>
      </c>
      <c r="E254" s="101">
        <v>10819040</v>
      </c>
      <c r="F254" s="160">
        <v>1032147.3125</v>
      </c>
      <c r="G254" s="102">
        <v>10.546220779418945</v>
      </c>
      <c r="H254" s="101">
        <v>814945</v>
      </c>
      <c r="I254" s="101">
        <v>217202.3125</v>
      </c>
      <c r="J254" s="161">
        <v>7588334</v>
      </c>
      <c r="K254" s="160">
        <v>140423</v>
      </c>
      <c r="L254" s="102">
        <v>1.8854011297225952</v>
      </c>
      <c r="M254" s="101">
        <v>583259</v>
      </c>
      <c r="N254" s="162">
        <v>-442836</v>
      </c>
      <c r="O254" s="161">
        <v>1319853</v>
      </c>
      <c r="P254" s="160">
        <v>32981</v>
      </c>
      <c r="Q254" s="102">
        <v>2.5628809928894043</v>
      </c>
      <c r="R254" s="101">
        <v>59847.72265625</v>
      </c>
      <c r="S254" s="162">
        <v>-26866.72265625</v>
      </c>
      <c r="T254" s="161">
        <v>1910852.69</v>
      </c>
      <c r="U254" s="160">
        <v>858743.3125</v>
      </c>
      <c r="V254" s="101">
        <v>100.02330017089844</v>
      </c>
      <c r="W254" s="101">
        <v>0</v>
      </c>
      <c r="X254" s="101">
        <v>0</v>
      </c>
      <c r="Y254" s="101">
        <v>7861757.0100000016</v>
      </c>
      <c r="Z254" s="162">
        <v>21.851791381835938</v>
      </c>
      <c r="AA254" s="161">
        <v>-146994.75</v>
      </c>
      <c r="AB254" s="101">
        <v>305410.33312980947</v>
      </c>
      <c r="AC254" s="163">
        <v>158415.578125</v>
      </c>
      <c r="AD254" s="101"/>
      <c r="AE254" s="160"/>
      <c r="AF254" s="102"/>
      <c r="AG254" s="101"/>
      <c r="AH254" s="101"/>
    </row>
    <row r="255" spans="1:34" x14ac:dyDescent="0.25">
      <c r="A255" s="2">
        <v>116555003</v>
      </c>
      <c r="C255" s="158" t="s">
        <v>3074</v>
      </c>
      <c r="D255" s="28" t="s">
        <v>2360</v>
      </c>
      <c r="E255" s="101">
        <v>15090412</v>
      </c>
      <c r="F255" s="160">
        <v>1025827.25</v>
      </c>
      <c r="G255" s="102">
        <v>7.2936902046203613</v>
      </c>
      <c r="H255" s="101">
        <v>573162.6875</v>
      </c>
      <c r="I255" s="101">
        <v>452664.5625</v>
      </c>
      <c r="J255" s="161">
        <v>11109421</v>
      </c>
      <c r="K255" s="160">
        <v>144346</v>
      </c>
      <c r="L255" s="102">
        <v>1.3164160251617432</v>
      </c>
      <c r="M255" s="101">
        <v>364811.40625</v>
      </c>
      <c r="N255" s="162">
        <v>-220465.40625</v>
      </c>
      <c r="O255" s="161">
        <v>1940408</v>
      </c>
      <c r="P255" s="160">
        <v>34784</v>
      </c>
      <c r="Q255" s="102">
        <v>1.8253339529037476</v>
      </c>
      <c r="R255" s="101">
        <v>75423.1484375</v>
      </c>
      <c r="S255" s="162">
        <v>-40639.1484375</v>
      </c>
      <c r="T255" s="161">
        <v>1864422.07</v>
      </c>
      <c r="U255" s="160">
        <v>818568.25</v>
      </c>
      <c r="V255" s="101">
        <v>81.367134094238281</v>
      </c>
      <c r="W255" s="101">
        <v>0</v>
      </c>
      <c r="X255" s="101">
        <v>0</v>
      </c>
      <c r="Y255" s="101">
        <v>6096196.6999999955</v>
      </c>
      <c r="Z255" s="162">
        <v>24.356267929077148</v>
      </c>
      <c r="AA255" s="161">
        <v>-183576.19</v>
      </c>
      <c r="AB255" s="101">
        <v>214815.73548444605</v>
      </c>
      <c r="AC255" s="163">
        <v>31239.544921875</v>
      </c>
      <c r="AD255" s="101">
        <v>176161</v>
      </c>
      <c r="AE255" s="160">
        <v>28129</v>
      </c>
      <c r="AF255" s="102">
        <v>19.001972198486328</v>
      </c>
      <c r="AG255" s="101">
        <v>-319.4320068359375</v>
      </c>
      <c r="AH255" s="101">
        <v>28448.431640625</v>
      </c>
    </row>
    <row r="256" spans="1:34" x14ac:dyDescent="0.25">
      <c r="A256" s="2">
        <v>115226003</v>
      </c>
      <c r="C256" s="158" t="s">
        <v>3075</v>
      </c>
      <c r="D256" s="28" t="s">
        <v>2337</v>
      </c>
      <c r="E256" s="101">
        <v>14651508</v>
      </c>
      <c r="F256" s="160">
        <v>885255.125</v>
      </c>
      <c r="G256" s="102">
        <v>6.4306178092956543</v>
      </c>
      <c r="H256" s="101">
        <v>668507.125</v>
      </c>
      <c r="I256" s="101">
        <v>216748</v>
      </c>
      <c r="J256" s="161">
        <v>10676211</v>
      </c>
      <c r="K256" s="160">
        <v>200770</v>
      </c>
      <c r="L256" s="102">
        <v>1.9165780544281006</v>
      </c>
      <c r="M256" s="101">
        <v>436437.5</v>
      </c>
      <c r="N256" s="162">
        <v>-235667.5</v>
      </c>
      <c r="O256" s="161">
        <v>2315313</v>
      </c>
      <c r="P256" s="160">
        <v>36634</v>
      </c>
      <c r="Q256" s="102">
        <v>1.607685923576355</v>
      </c>
      <c r="R256" s="101">
        <v>102431.8359375</v>
      </c>
      <c r="S256" s="162">
        <v>-65797.8359375</v>
      </c>
      <c r="T256" s="161">
        <v>1659984.24</v>
      </c>
      <c r="U256" s="160">
        <v>647851.125</v>
      </c>
      <c r="V256" s="101">
        <v>100.02330017089844</v>
      </c>
      <c r="W256" s="101">
        <v>0</v>
      </c>
      <c r="X256" s="101">
        <v>0</v>
      </c>
      <c r="Y256" s="101">
        <v>5931048.1799999997</v>
      </c>
      <c r="Z256" s="162">
        <v>21.851791381835938</v>
      </c>
      <c r="AA256" s="161">
        <v>-240786.34</v>
      </c>
      <c r="AB256" s="101">
        <v>404548.47211310104</v>
      </c>
      <c r="AC256" s="163">
        <v>163762.125</v>
      </c>
      <c r="AD256" s="101"/>
      <c r="AE256" s="160"/>
      <c r="AF256" s="102"/>
      <c r="AG256" s="101"/>
      <c r="AH256" s="101"/>
    </row>
    <row r="257" spans="1:34" x14ac:dyDescent="0.25">
      <c r="A257" s="2">
        <v>127045303</v>
      </c>
      <c r="C257" s="158" t="s">
        <v>3076</v>
      </c>
      <c r="D257" s="28" t="s">
        <v>2512</v>
      </c>
      <c r="E257" s="101">
        <v>4604124.5</v>
      </c>
      <c r="F257" s="160">
        <v>215979.546875</v>
      </c>
      <c r="G257" s="102">
        <v>4.9218873977661133</v>
      </c>
      <c r="H257" s="101">
        <v>110901.6640625</v>
      </c>
      <c r="I257" s="101">
        <v>105077.8828125</v>
      </c>
      <c r="J257" s="161">
        <v>3841394</v>
      </c>
      <c r="K257" s="160">
        <v>28828</v>
      </c>
      <c r="L257" s="102">
        <v>0.75613117218017578</v>
      </c>
      <c r="M257" s="101">
        <v>71574.703125</v>
      </c>
      <c r="N257" s="162">
        <v>-42746.703125</v>
      </c>
      <c r="O257" s="161">
        <v>351291</v>
      </c>
      <c r="P257" s="160">
        <v>16460</v>
      </c>
      <c r="Q257" s="102">
        <v>4.9159126281738281</v>
      </c>
      <c r="R257" s="101">
        <v>6245.998046875</v>
      </c>
      <c r="S257" s="162">
        <v>10214.001953125</v>
      </c>
      <c r="T257" s="161">
        <v>411439.35999999999</v>
      </c>
      <c r="U257" s="160">
        <v>170691.546875</v>
      </c>
      <c r="V257" s="101">
        <v>100.01876068115234</v>
      </c>
      <c r="W257" s="101">
        <v>0</v>
      </c>
      <c r="X257" s="101">
        <v>0</v>
      </c>
      <c r="Y257" s="101">
        <v>1562602.63</v>
      </c>
      <c r="Z257" s="162">
        <v>19.722311019897461</v>
      </c>
      <c r="AA257" s="161">
        <v>-47249.77</v>
      </c>
      <c r="AB257" s="101">
        <v>65807.501860541524</v>
      </c>
      <c r="AC257" s="163">
        <v>18557.732421875</v>
      </c>
      <c r="AD257" s="101"/>
      <c r="AE257" s="160"/>
      <c r="AF257" s="102"/>
      <c r="AG257" s="101"/>
      <c r="AH257" s="101"/>
    </row>
    <row r="258" spans="1:34" x14ac:dyDescent="0.25">
      <c r="A258" s="2">
        <v>111444602</v>
      </c>
      <c r="C258" s="158" t="s">
        <v>3077</v>
      </c>
      <c r="D258" s="28" t="s">
        <v>2259</v>
      </c>
      <c r="E258" s="101">
        <v>37854964</v>
      </c>
      <c r="F258" s="160">
        <v>2873887.5</v>
      </c>
      <c r="G258" s="102">
        <v>8.2155494689941406</v>
      </c>
      <c r="H258" s="101">
        <v>1773969.875</v>
      </c>
      <c r="I258" s="101">
        <v>1099917.625</v>
      </c>
      <c r="J258" s="161">
        <v>27371632</v>
      </c>
      <c r="K258" s="160">
        <v>293716</v>
      </c>
      <c r="L258" s="102">
        <v>1.0847067832946777</v>
      </c>
      <c r="M258" s="101">
        <v>1102029.625</v>
      </c>
      <c r="N258" s="162">
        <v>-808313.625</v>
      </c>
      <c r="O258" s="161">
        <v>4505861</v>
      </c>
      <c r="P258" s="160">
        <v>76545</v>
      </c>
      <c r="Q258" s="102">
        <v>1.7281448841094971</v>
      </c>
      <c r="R258" s="101">
        <v>170953.78125</v>
      </c>
      <c r="S258" s="162">
        <v>-94408.78125</v>
      </c>
      <c r="T258" s="161">
        <v>5977473.0999999996</v>
      </c>
      <c r="U258" s="160">
        <v>2503626.5</v>
      </c>
      <c r="V258" s="101">
        <v>100.02330017089844</v>
      </c>
      <c r="W258" s="101">
        <v>0</v>
      </c>
      <c r="X258" s="101">
        <v>0</v>
      </c>
      <c r="Y258" s="101">
        <v>22920588.829999998</v>
      </c>
      <c r="Z258" s="162">
        <v>21.851789474487305</v>
      </c>
      <c r="AA258" s="161">
        <v>-247816.05</v>
      </c>
      <c r="AB258" s="101">
        <v>503092.13075586269</v>
      </c>
      <c r="AC258" s="163">
        <v>255276.078125</v>
      </c>
      <c r="AD258" s="101"/>
      <c r="AE258" s="160"/>
      <c r="AF258" s="102"/>
      <c r="AG258" s="101"/>
      <c r="AH258" s="101"/>
    </row>
    <row r="259" spans="1:34" x14ac:dyDescent="0.25">
      <c r="A259" s="2">
        <v>116605003</v>
      </c>
      <c r="C259" s="158" t="s">
        <v>3078</v>
      </c>
      <c r="D259" s="28" t="s">
        <v>2363</v>
      </c>
      <c r="E259" s="101">
        <v>12711672</v>
      </c>
      <c r="F259" s="160">
        <v>412955.78125</v>
      </c>
      <c r="G259" s="102">
        <v>3.3577144145965576</v>
      </c>
      <c r="H259" s="101">
        <v>466179.84375</v>
      </c>
      <c r="I259" s="101">
        <v>-53224.0625</v>
      </c>
      <c r="J259" s="161">
        <v>10032241</v>
      </c>
      <c r="K259" s="160">
        <v>111121</v>
      </c>
      <c r="L259" s="102">
        <v>1.1200449466705322</v>
      </c>
      <c r="M259" s="101">
        <v>365801.8125</v>
      </c>
      <c r="N259" s="162">
        <v>-254680.8125</v>
      </c>
      <c r="O259" s="161">
        <v>1653874</v>
      </c>
      <c r="P259" s="160">
        <v>46311</v>
      </c>
      <c r="Q259" s="102">
        <v>2.8808202743530273</v>
      </c>
      <c r="R259" s="101">
        <v>37752.12890625</v>
      </c>
      <c r="S259" s="162">
        <v>8558.87109375</v>
      </c>
      <c r="T259" s="161">
        <v>888537.75</v>
      </c>
      <c r="U259" s="160">
        <v>266821.78125</v>
      </c>
      <c r="V259" s="101">
        <v>100.02329254150391</v>
      </c>
      <c r="W259" s="101">
        <v>0</v>
      </c>
      <c r="X259" s="101">
        <v>0</v>
      </c>
      <c r="Y259" s="101">
        <v>2442741.4600000009</v>
      </c>
      <c r="Z259" s="162">
        <v>21.851791381835938</v>
      </c>
      <c r="AA259" s="161">
        <v>-122072.31</v>
      </c>
      <c r="AB259" s="101">
        <v>65199.747762322775</v>
      </c>
      <c r="AC259" s="163">
        <v>-56872.5625</v>
      </c>
      <c r="AD259" s="101">
        <v>137019</v>
      </c>
      <c r="AE259" s="160">
        <v>-11298</v>
      </c>
      <c r="AF259" s="102">
        <v>-7.6174678802490234</v>
      </c>
      <c r="AG259" s="101">
        <v>9233.7197265625</v>
      </c>
      <c r="AH259" s="101">
        <v>-20531.71875</v>
      </c>
    </row>
    <row r="260" spans="1:34" x14ac:dyDescent="0.25">
      <c r="A260" s="2">
        <v>105257602</v>
      </c>
      <c r="C260" s="158" t="s">
        <v>3079</v>
      </c>
      <c r="D260" s="28" t="s">
        <v>2152</v>
      </c>
      <c r="E260" s="101">
        <v>26314064</v>
      </c>
      <c r="F260" s="160">
        <v>1718162.5</v>
      </c>
      <c r="G260" s="102">
        <v>6.9855642318725586</v>
      </c>
      <c r="H260" s="101">
        <v>1039632.0625</v>
      </c>
      <c r="I260" s="101">
        <v>678530.4375</v>
      </c>
      <c r="J260" s="161">
        <v>18319051</v>
      </c>
      <c r="K260" s="160">
        <v>251609</v>
      </c>
      <c r="L260" s="102">
        <v>1.3926099538803101</v>
      </c>
      <c r="M260" s="101">
        <v>634083</v>
      </c>
      <c r="N260" s="162">
        <v>-382474</v>
      </c>
      <c r="O260" s="161">
        <v>4763725</v>
      </c>
      <c r="P260" s="160">
        <v>176559</v>
      </c>
      <c r="Q260" s="102">
        <v>3.84897780418396</v>
      </c>
      <c r="R260" s="101">
        <v>168037.765625</v>
      </c>
      <c r="S260" s="162">
        <v>8521.234375</v>
      </c>
      <c r="T260" s="161">
        <v>3231287.11</v>
      </c>
      <c r="U260" s="160">
        <v>1289994.5</v>
      </c>
      <c r="V260" s="101">
        <v>100.01602172851563</v>
      </c>
      <c r="W260" s="101">
        <v>0</v>
      </c>
      <c r="X260" s="101">
        <v>0</v>
      </c>
      <c r="Y260" s="101">
        <v>11808983.079999998</v>
      </c>
      <c r="Z260" s="162">
        <v>18.439786911010742</v>
      </c>
      <c r="AA260" s="161">
        <v>-213954.84</v>
      </c>
      <c r="AB260" s="101">
        <v>150033.21298806544</v>
      </c>
      <c r="AC260" s="163">
        <v>-63921.62890625</v>
      </c>
      <c r="AD260" s="101"/>
      <c r="AE260" s="160"/>
      <c r="AF260" s="102"/>
      <c r="AG260" s="101"/>
      <c r="AH260" s="101"/>
    </row>
    <row r="261" spans="1:34" x14ac:dyDescent="0.25">
      <c r="A261" s="2">
        <v>115226103</v>
      </c>
      <c r="C261" s="158" t="s">
        <v>3080</v>
      </c>
      <c r="D261" s="28" t="s">
        <v>2338</v>
      </c>
      <c r="E261" s="101">
        <v>6592783</v>
      </c>
      <c r="F261" s="160">
        <v>299199.71875</v>
      </c>
      <c r="G261" s="102">
        <v>4.7540440559387207</v>
      </c>
      <c r="H261" s="101">
        <v>291064.5625</v>
      </c>
      <c r="I261" s="101">
        <v>8135.15625</v>
      </c>
      <c r="J261" s="161">
        <v>5175067</v>
      </c>
      <c r="K261" s="160">
        <v>56669</v>
      </c>
      <c r="L261" s="102">
        <v>1.1071628332138062</v>
      </c>
      <c r="M261" s="101">
        <v>207714.09375</v>
      </c>
      <c r="N261" s="162">
        <v>-151045.09375</v>
      </c>
      <c r="O261" s="161">
        <v>869646</v>
      </c>
      <c r="P261" s="160">
        <v>32417</v>
      </c>
      <c r="Q261" s="102">
        <v>3.8719394207000732</v>
      </c>
      <c r="R261" s="101">
        <v>41305.8125</v>
      </c>
      <c r="S261" s="162">
        <v>-8888.8125</v>
      </c>
      <c r="T261" s="161">
        <v>548070.06000000006</v>
      </c>
      <c r="U261" s="160">
        <v>210113.71875</v>
      </c>
      <c r="V261" s="101">
        <v>100.02330017089844</v>
      </c>
      <c r="W261" s="101">
        <v>0</v>
      </c>
      <c r="X261" s="101">
        <v>0</v>
      </c>
      <c r="Y261" s="101">
        <v>1923581.7599999998</v>
      </c>
      <c r="Z261" s="162">
        <v>21.851791381835938</v>
      </c>
      <c r="AA261" s="161">
        <v>-138813.45000000001</v>
      </c>
      <c r="AB261" s="101">
        <v>339898.64847488177</v>
      </c>
      <c r="AC261" s="163">
        <v>201085.203125</v>
      </c>
      <c r="AD261" s="101"/>
      <c r="AE261" s="160"/>
      <c r="AF261" s="102"/>
      <c r="AG261" s="101"/>
      <c r="AH261" s="101"/>
    </row>
    <row r="262" spans="1:34" x14ac:dyDescent="0.25">
      <c r="A262" s="2">
        <v>116195004</v>
      </c>
      <c r="C262" s="158" t="s">
        <v>3081</v>
      </c>
      <c r="D262" s="28" t="s">
        <v>2351</v>
      </c>
      <c r="E262" s="101">
        <v>5603012</v>
      </c>
      <c r="F262" s="160">
        <v>105476.40625</v>
      </c>
      <c r="G262" s="102">
        <v>1.9186124801635742</v>
      </c>
      <c r="H262" s="101">
        <v>125523.53125</v>
      </c>
      <c r="I262" s="101">
        <v>-20047.125</v>
      </c>
      <c r="J262" s="161">
        <v>4763570</v>
      </c>
      <c r="K262" s="160">
        <v>30929</v>
      </c>
      <c r="L262" s="102">
        <v>0.65352517366409302</v>
      </c>
      <c r="M262" s="101">
        <v>105371.8984375</v>
      </c>
      <c r="N262" s="162">
        <v>-74442.8984375</v>
      </c>
      <c r="O262" s="161">
        <v>632092</v>
      </c>
      <c r="P262" s="160">
        <v>7857</v>
      </c>
      <c r="Q262" s="102">
        <v>1.2586605548858643</v>
      </c>
      <c r="R262" s="101">
        <v>19641.501953125</v>
      </c>
      <c r="S262" s="162">
        <v>-11784.501953125</v>
      </c>
      <c r="T262" s="161">
        <v>168547.09</v>
      </c>
      <c r="U262" s="160">
        <v>49999.41015625</v>
      </c>
      <c r="V262" s="101">
        <v>5.0999603271484375</v>
      </c>
      <c r="W262" s="101">
        <v>0</v>
      </c>
      <c r="X262" s="101">
        <v>94.901222229003906</v>
      </c>
      <c r="Y262" s="101">
        <v>23339.209999999031</v>
      </c>
      <c r="Z262" s="162">
        <v>225.157958984375</v>
      </c>
      <c r="AA262" s="161">
        <v>-24611.16</v>
      </c>
      <c r="AB262" s="101">
        <v>32596.626634262575</v>
      </c>
      <c r="AC262" s="163">
        <v>7985.466796875</v>
      </c>
      <c r="AD262" s="101">
        <v>38803</v>
      </c>
      <c r="AE262" s="160">
        <v>16691</v>
      </c>
      <c r="AF262" s="102">
        <v>75.483901977539063</v>
      </c>
      <c r="AG262" s="101"/>
      <c r="AH262" s="101"/>
    </row>
    <row r="263" spans="1:34" x14ac:dyDescent="0.25">
      <c r="A263" s="2">
        <v>116495003</v>
      </c>
      <c r="C263" s="158" t="s">
        <v>3082</v>
      </c>
      <c r="D263" s="28" t="s">
        <v>2355</v>
      </c>
      <c r="E263" s="101">
        <v>14615154</v>
      </c>
      <c r="F263" s="160">
        <v>473976.28125</v>
      </c>
      <c r="G263" s="102">
        <v>3.3517453670501709</v>
      </c>
      <c r="H263" s="101">
        <v>527728.9375</v>
      </c>
      <c r="I263" s="101">
        <v>-53752.65625</v>
      </c>
      <c r="J263" s="161">
        <v>11429233</v>
      </c>
      <c r="K263" s="160">
        <v>122419</v>
      </c>
      <c r="L263" s="102">
        <v>1.0827010869979858</v>
      </c>
      <c r="M263" s="101">
        <v>361315.1875</v>
      </c>
      <c r="N263" s="162">
        <v>-238896.1875</v>
      </c>
      <c r="O263" s="161">
        <v>1952539</v>
      </c>
      <c r="P263" s="160">
        <v>56246</v>
      </c>
      <c r="Q263" s="102">
        <v>2.9661028385162354</v>
      </c>
      <c r="R263" s="101">
        <v>77886.171875</v>
      </c>
      <c r="S263" s="162">
        <v>-21640.171875</v>
      </c>
      <c r="T263" s="161">
        <v>941599.55</v>
      </c>
      <c r="U263" s="160">
        <v>274064.28125</v>
      </c>
      <c r="V263" s="101">
        <v>100.02330017089844</v>
      </c>
      <c r="W263" s="101">
        <v>0</v>
      </c>
      <c r="X263" s="101">
        <v>0</v>
      </c>
      <c r="Y263" s="101">
        <v>2509046.3200000003</v>
      </c>
      <c r="Z263" s="162">
        <v>21.851791381835938</v>
      </c>
      <c r="AA263" s="161">
        <v>-86976.63</v>
      </c>
      <c r="AB263" s="101">
        <v>113756.01104869996</v>
      </c>
      <c r="AC263" s="163">
        <v>26779.380859375</v>
      </c>
      <c r="AD263" s="101">
        <v>291782</v>
      </c>
      <c r="AE263" s="160">
        <v>21247</v>
      </c>
      <c r="AF263" s="102">
        <v>7.8536972999572754</v>
      </c>
      <c r="AG263" s="101">
        <v>33686.12890625</v>
      </c>
      <c r="AH263" s="101">
        <v>-12439.12890625</v>
      </c>
    </row>
    <row r="264" spans="1:34" x14ac:dyDescent="0.25">
      <c r="A264" s="2">
        <v>129544703</v>
      </c>
      <c r="C264" s="158" t="s">
        <v>3083</v>
      </c>
      <c r="D264" s="28" t="s">
        <v>2530</v>
      </c>
      <c r="E264" s="101">
        <v>12602724</v>
      </c>
      <c r="F264" s="160">
        <v>1167166.75</v>
      </c>
      <c r="G264" s="102">
        <v>10.206470489501953</v>
      </c>
      <c r="H264" s="101">
        <v>851187.5</v>
      </c>
      <c r="I264" s="101">
        <v>315979.25</v>
      </c>
      <c r="J264" s="161">
        <v>8921452</v>
      </c>
      <c r="K264" s="160">
        <v>112107</v>
      </c>
      <c r="L264" s="102">
        <v>1.2725917100906372</v>
      </c>
      <c r="M264" s="101">
        <v>553895.625</v>
      </c>
      <c r="N264" s="162">
        <v>-441788.625</v>
      </c>
      <c r="O264" s="161">
        <v>1367808</v>
      </c>
      <c r="P264" s="160">
        <v>12918</v>
      </c>
      <c r="Q264" s="102">
        <v>0.95343536138534546</v>
      </c>
      <c r="R264" s="101">
        <v>88754.7421875</v>
      </c>
      <c r="S264" s="162">
        <v>-75836.7421875</v>
      </c>
      <c r="T264" s="161">
        <v>2313464.17</v>
      </c>
      <c r="U264" s="160">
        <v>1042141.6875</v>
      </c>
      <c r="V264" s="101">
        <v>100.02330780029297</v>
      </c>
      <c r="W264" s="101">
        <v>0</v>
      </c>
      <c r="X264" s="101">
        <v>0</v>
      </c>
      <c r="Y264" s="101">
        <v>9540761.2100000009</v>
      </c>
      <c r="Z264" s="162">
        <v>21.851789474487305</v>
      </c>
      <c r="AA264" s="161">
        <v>-106703.79</v>
      </c>
      <c r="AB264" s="101">
        <v>342936.07508963498</v>
      </c>
      <c r="AC264" s="163">
        <v>236232.28125</v>
      </c>
      <c r="AD264" s="101"/>
      <c r="AE264" s="160"/>
      <c r="AF264" s="102"/>
      <c r="AG264" s="101"/>
      <c r="AH264" s="101"/>
    </row>
    <row r="265" spans="1:34" x14ac:dyDescent="0.25">
      <c r="A265" s="2">
        <v>104375003</v>
      </c>
      <c r="C265" s="158" t="s">
        <v>3084</v>
      </c>
      <c r="D265" s="28" t="s">
        <v>2123</v>
      </c>
      <c r="E265" s="101">
        <v>13642126</v>
      </c>
      <c r="F265" s="160">
        <v>458052</v>
      </c>
      <c r="G265" s="102">
        <v>3.4742827415466309</v>
      </c>
      <c r="H265" s="101">
        <v>286492.84375</v>
      </c>
      <c r="I265" s="101">
        <v>171559.15625</v>
      </c>
      <c r="J265" s="161">
        <v>11223887</v>
      </c>
      <c r="K265" s="160">
        <v>66876</v>
      </c>
      <c r="L265" s="102">
        <v>0.5994078516960144</v>
      </c>
      <c r="M265" s="101">
        <v>211544</v>
      </c>
      <c r="N265" s="162">
        <v>-144668</v>
      </c>
      <c r="O265" s="161">
        <v>1376318</v>
      </c>
      <c r="P265" s="160">
        <v>5860</v>
      </c>
      <c r="Q265" s="102">
        <v>0.42759427428245544</v>
      </c>
      <c r="R265" s="101">
        <v>28940.888671875</v>
      </c>
      <c r="S265" s="162">
        <v>-23080.888671875</v>
      </c>
      <c r="T265" s="161">
        <v>889241.06</v>
      </c>
      <c r="U265" s="160">
        <v>415271</v>
      </c>
      <c r="V265" s="101">
        <v>100.00931549072266</v>
      </c>
      <c r="W265" s="101">
        <v>0</v>
      </c>
      <c r="X265" s="101">
        <v>0</v>
      </c>
      <c r="Y265" s="101">
        <v>3801256.1499999985</v>
      </c>
      <c r="Z265" s="162">
        <v>15.297234535217285</v>
      </c>
      <c r="AA265" s="161">
        <v>-53675.23</v>
      </c>
      <c r="AB265" s="101">
        <v>62203.207473286835</v>
      </c>
      <c r="AC265" s="163">
        <v>8527.9775390625</v>
      </c>
      <c r="AD265" s="101">
        <v>152680</v>
      </c>
      <c r="AE265" s="160">
        <v>-29955</v>
      </c>
      <c r="AF265" s="102">
        <v>-16.401567459106445</v>
      </c>
      <c r="AG265" s="101">
        <v>12764.748046875</v>
      </c>
      <c r="AH265" s="101">
        <v>-42719.75</v>
      </c>
    </row>
    <row r="266" spans="1:34" x14ac:dyDescent="0.25">
      <c r="A266" s="2">
        <v>107655803</v>
      </c>
      <c r="C266" s="158" t="s">
        <v>3085</v>
      </c>
      <c r="D266" s="28" t="s">
        <v>2183</v>
      </c>
      <c r="E266" s="101">
        <v>8538680</v>
      </c>
      <c r="F266" s="160">
        <v>169073.25</v>
      </c>
      <c r="G266" s="102">
        <v>2.0200860500335693</v>
      </c>
      <c r="H266" s="101">
        <v>223969.671875</v>
      </c>
      <c r="I266" s="101">
        <v>-54896.421875</v>
      </c>
      <c r="J266" s="161">
        <v>7193286</v>
      </c>
      <c r="K266" s="160">
        <v>74589</v>
      </c>
      <c r="L266" s="102">
        <v>1.0477900505065918</v>
      </c>
      <c r="M266" s="101">
        <v>167632</v>
      </c>
      <c r="N266" s="162">
        <v>-93043</v>
      </c>
      <c r="O266" s="161">
        <v>985347</v>
      </c>
      <c r="P266" s="160">
        <v>14698</v>
      </c>
      <c r="Q266" s="102">
        <v>1.5142446756362915</v>
      </c>
      <c r="R266" s="101">
        <v>40372.08984375</v>
      </c>
      <c r="S266" s="162">
        <v>-25674.08984375</v>
      </c>
      <c r="T266" s="161">
        <v>360047.11</v>
      </c>
      <c r="U266" s="160">
        <v>79786.2421875</v>
      </c>
      <c r="V266" s="101">
        <v>100.02330017089844</v>
      </c>
      <c r="W266" s="101">
        <v>0</v>
      </c>
      <c r="X266" s="101">
        <v>0</v>
      </c>
      <c r="Y266" s="101">
        <v>730439.47999999858</v>
      </c>
      <c r="Z266" s="162">
        <v>21.851791381835938</v>
      </c>
      <c r="AA266" s="161">
        <v>-118430.47</v>
      </c>
      <c r="AB266" s="101">
        <v>119224.65059498535</v>
      </c>
      <c r="AC266" s="163">
        <v>794.18060302734375</v>
      </c>
      <c r="AD266" s="101"/>
      <c r="AE266" s="160"/>
      <c r="AF266" s="102"/>
      <c r="AG266" s="101"/>
      <c r="AH266" s="101"/>
    </row>
    <row r="267" spans="1:34" x14ac:dyDescent="0.25">
      <c r="A267" s="2">
        <v>104105353</v>
      </c>
      <c r="C267" s="158" t="s">
        <v>3086</v>
      </c>
      <c r="D267" s="28" t="s">
        <v>2117</v>
      </c>
      <c r="E267" s="101">
        <v>10636050</v>
      </c>
      <c r="F267" s="160">
        <v>328079.84375</v>
      </c>
      <c r="G267" s="102">
        <v>3.1827783584594727</v>
      </c>
      <c r="H267" s="101">
        <v>206632.609375</v>
      </c>
      <c r="I267" s="101">
        <v>121447.234375</v>
      </c>
      <c r="J267" s="161">
        <v>8659219</v>
      </c>
      <c r="K267" s="160">
        <v>45688</v>
      </c>
      <c r="L267" s="102">
        <v>0.53042125701904297</v>
      </c>
      <c r="M267" s="101">
        <v>150954.5</v>
      </c>
      <c r="N267" s="162">
        <v>-105266.5</v>
      </c>
      <c r="O267" s="161">
        <v>1225967</v>
      </c>
      <c r="P267" s="160">
        <v>-21438</v>
      </c>
      <c r="Q267" s="102">
        <v>-1.7186079025268555</v>
      </c>
      <c r="R267" s="101">
        <v>28202.900390625</v>
      </c>
      <c r="S267" s="162">
        <v>-49640.8984375</v>
      </c>
      <c r="T267" s="161">
        <v>685704.3</v>
      </c>
      <c r="U267" s="160">
        <v>299547.84375</v>
      </c>
      <c r="V267" s="101">
        <v>100.00792694091797</v>
      </c>
      <c r="W267" s="101">
        <v>0</v>
      </c>
      <c r="X267" s="101">
        <v>0</v>
      </c>
      <c r="Y267" s="101">
        <v>2741925.8100000024</v>
      </c>
      <c r="Z267" s="162">
        <v>14.647124290466309</v>
      </c>
      <c r="AA267" s="161">
        <v>-56019.89</v>
      </c>
      <c r="AB267" s="101">
        <v>61687.134285469059</v>
      </c>
      <c r="AC267" s="163">
        <v>5667.244140625</v>
      </c>
      <c r="AD267" s="101">
        <v>65160</v>
      </c>
      <c r="AE267" s="160">
        <v>4282</v>
      </c>
      <c r="AF267" s="102">
        <v>7.0337390899658203</v>
      </c>
      <c r="AG267" s="101">
        <v>7062.10400390625</v>
      </c>
      <c r="AH267" s="101">
        <v>-2780.10400390625</v>
      </c>
    </row>
    <row r="268" spans="1:34" x14ac:dyDescent="0.25">
      <c r="A268" s="2">
        <v>117415004</v>
      </c>
      <c r="C268" s="158" t="s">
        <v>3087</v>
      </c>
      <c r="D268" s="28" t="s">
        <v>2374</v>
      </c>
      <c r="E268" s="101">
        <v>8137969</v>
      </c>
      <c r="F268" s="160">
        <v>252631.65625</v>
      </c>
      <c r="G268" s="102">
        <v>3.2038154602050781</v>
      </c>
      <c r="H268" s="101">
        <v>351328.96875</v>
      </c>
      <c r="I268" s="101">
        <v>-98697.3125</v>
      </c>
      <c r="J268" s="161">
        <v>6874060</v>
      </c>
      <c r="K268" s="160">
        <v>67520</v>
      </c>
      <c r="L268" s="102">
        <v>0.99198716878890991</v>
      </c>
      <c r="M268" s="101">
        <v>291707.5</v>
      </c>
      <c r="N268" s="162">
        <v>-224187.5</v>
      </c>
      <c r="O268" s="161">
        <v>788723</v>
      </c>
      <c r="P268" s="160">
        <v>18375</v>
      </c>
      <c r="Q268" s="102">
        <v>2.3852856159210205</v>
      </c>
      <c r="R268" s="101">
        <v>30975.37890625</v>
      </c>
      <c r="S268" s="162">
        <v>-12600.37890625</v>
      </c>
      <c r="T268" s="161">
        <v>454128.17</v>
      </c>
      <c r="U268" s="160">
        <v>158819.65625</v>
      </c>
      <c r="V268" s="101">
        <v>100.02330017089844</v>
      </c>
      <c r="W268" s="101">
        <v>0</v>
      </c>
      <c r="X268" s="101">
        <v>0</v>
      </c>
      <c r="Y268" s="101">
        <v>1453986.9100000001</v>
      </c>
      <c r="Z268" s="162">
        <v>21.851789474487305</v>
      </c>
      <c r="AA268" s="161">
        <v>-40246.800000000003</v>
      </c>
      <c r="AB268" s="101">
        <v>86492.579011668044</v>
      </c>
      <c r="AC268" s="163">
        <v>46245.77734375</v>
      </c>
      <c r="AD268" s="101">
        <v>21058</v>
      </c>
      <c r="AE268" s="160">
        <v>7917</v>
      </c>
      <c r="AF268" s="102">
        <v>60.246555328369141</v>
      </c>
      <c r="AG268" s="101">
        <v>-3134.404052734375</v>
      </c>
      <c r="AH268" s="101">
        <v>11051.404296875</v>
      </c>
    </row>
    <row r="269" spans="1:34" x14ac:dyDescent="0.25">
      <c r="A269" s="2">
        <v>103026303</v>
      </c>
      <c r="C269" s="158" t="s">
        <v>3088</v>
      </c>
      <c r="D269" s="28" t="s">
        <v>200</v>
      </c>
      <c r="E269" s="101">
        <v>8484514</v>
      </c>
      <c r="F269" s="160">
        <v>202711</v>
      </c>
      <c r="G269" s="102">
        <v>2.4476675987243652</v>
      </c>
      <c r="H269" s="101">
        <v>430204.8125</v>
      </c>
      <c r="I269" s="101">
        <v>-227493.8125</v>
      </c>
      <c r="J269" s="161">
        <v>6229720</v>
      </c>
      <c r="K269" s="160">
        <v>105654</v>
      </c>
      <c r="L269" s="102">
        <v>1.7252262830734253</v>
      </c>
      <c r="M269" s="101">
        <v>372904.1875</v>
      </c>
      <c r="N269" s="162">
        <v>-267250.1875</v>
      </c>
      <c r="O269" s="161">
        <v>2008061</v>
      </c>
      <c r="P269" s="160">
        <v>47057</v>
      </c>
      <c r="Q269" s="102">
        <v>2.3996381759643555</v>
      </c>
      <c r="R269" s="101">
        <v>57300.62890625</v>
      </c>
      <c r="S269" s="162">
        <v>-10243.62890625</v>
      </c>
      <c r="T269" s="161">
        <v>246733</v>
      </c>
      <c r="U269" s="160">
        <v>50000</v>
      </c>
      <c r="V269" s="101">
        <v>0</v>
      </c>
      <c r="W269" s="101">
        <v>0</v>
      </c>
      <c r="X269" s="101">
        <v>100</v>
      </c>
      <c r="Y269" s="101">
        <v>0</v>
      </c>
      <c r="Z269" s="162"/>
      <c r="AA269" s="161">
        <v>-72368.47</v>
      </c>
      <c r="AB269" s="101">
        <v>78654.03144101816</v>
      </c>
      <c r="AC269" s="163">
        <v>6285.5615234375</v>
      </c>
      <c r="AD269" s="101"/>
      <c r="AE269" s="160"/>
      <c r="AF269" s="102"/>
      <c r="AG269" s="101"/>
      <c r="AH269" s="101"/>
    </row>
    <row r="270" spans="1:34" x14ac:dyDescent="0.25">
      <c r="A270" s="2">
        <v>117415103</v>
      </c>
      <c r="C270" s="158" t="s">
        <v>3089</v>
      </c>
      <c r="D270" s="28" t="s">
        <v>2375</v>
      </c>
      <c r="E270" s="101">
        <v>11587961</v>
      </c>
      <c r="F270" s="160">
        <v>729824.625</v>
      </c>
      <c r="G270" s="102">
        <v>6.7214536666870117</v>
      </c>
      <c r="H270" s="101">
        <v>423467.40625</v>
      </c>
      <c r="I270" s="101">
        <v>306357.21875</v>
      </c>
      <c r="J270" s="161">
        <v>8541371</v>
      </c>
      <c r="K270" s="160">
        <v>78937</v>
      </c>
      <c r="L270" s="102">
        <v>0.93279314041137695</v>
      </c>
      <c r="M270" s="101">
        <v>261203.59375</v>
      </c>
      <c r="N270" s="162">
        <v>-182266.59375</v>
      </c>
      <c r="O270" s="161">
        <v>1568572</v>
      </c>
      <c r="P270" s="160">
        <v>21563</v>
      </c>
      <c r="Q270" s="102">
        <v>1.3938510417938232</v>
      </c>
      <c r="R270" s="101">
        <v>45476.1484375</v>
      </c>
      <c r="S270" s="162">
        <v>-23913.1484375</v>
      </c>
      <c r="T270" s="161">
        <v>1478017.92</v>
      </c>
      <c r="U270" s="160">
        <v>629324.625</v>
      </c>
      <c r="V270" s="101">
        <v>100.02161407470703</v>
      </c>
      <c r="W270" s="101">
        <v>0</v>
      </c>
      <c r="X270" s="101">
        <v>0</v>
      </c>
      <c r="Y270" s="101">
        <v>5761341.7800000012</v>
      </c>
      <c r="Z270" s="162">
        <v>21.058685302734375</v>
      </c>
      <c r="AA270" s="161">
        <v>-138282.57999999999</v>
      </c>
      <c r="AB270" s="101">
        <v>135821.162177041</v>
      </c>
      <c r="AC270" s="163">
        <v>-2461.417724609375</v>
      </c>
      <c r="AD270" s="101"/>
      <c r="AE270" s="160"/>
      <c r="AF270" s="102"/>
      <c r="AG270" s="101"/>
      <c r="AH270" s="101"/>
    </row>
    <row r="271" spans="1:34" x14ac:dyDescent="0.25">
      <c r="A271" s="2">
        <v>119584503</v>
      </c>
      <c r="C271" s="158" t="s">
        <v>3090</v>
      </c>
      <c r="D271" s="28" t="s">
        <v>2407</v>
      </c>
      <c r="E271" s="101">
        <v>10339403</v>
      </c>
      <c r="F271" s="160">
        <v>106062</v>
      </c>
      <c r="G271" s="102">
        <v>1.0364357233047485</v>
      </c>
      <c r="H271" s="101">
        <v>183091.890625</v>
      </c>
      <c r="I271" s="101">
        <v>-77029.890625</v>
      </c>
      <c r="J271" s="161">
        <v>8684346</v>
      </c>
      <c r="K271" s="160">
        <v>61097</v>
      </c>
      <c r="L271" s="102">
        <v>0.70851486921310425</v>
      </c>
      <c r="M271" s="101">
        <v>186461.703125</v>
      </c>
      <c r="N271" s="162">
        <v>-125364.703125</v>
      </c>
      <c r="O271" s="161">
        <v>1314341</v>
      </c>
      <c r="P271" s="160">
        <v>-5035</v>
      </c>
      <c r="Q271" s="102">
        <v>-0.38161978125572205</v>
      </c>
      <c r="R271" s="101">
        <v>-3369.80810546875</v>
      </c>
      <c r="S271" s="162">
        <v>-1665.19189453125</v>
      </c>
      <c r="T271" s="161">
        <v>340716</v>
      </c>
      <c r="U271" s="160">
        <v>50000</v>
      </c>
      <c r="V271" s="101">
        <v>0</v>
      </c>
      <c r="W271" s="101">
        <v>0</v>
      </c>
      <c r="X271" s="101">
        <v>100</v>
      </c>
      <c r="Y271" s="101">
        <v>0</v>
      </c>
      <c r="Z271" s="162"/>
      <c r="AA271" s="161">
        <v>-161109.1</v>
      </c>
      <c r="AB271" s="101">
        <v>229926.40468626004</v>
      </c>
      <c r="AC271" s="163">
        <v>68817.3046875</v>
      </c>
      <c r="AD271" s="101"/>
      <c r="AE271" s="160"/>
      <c r="AF271" s="102"/>
      <c r="AG271" s="101"/>
      <c r="AH271" s="101"/>
    </row>
    <row r="272" spans="1:34" x14ac:dyDescent="0.25">
      <c r="A272" s="2">
        <v>103026343</v>
      </c>
      <c r="C272" s="158" t="s">
        <v>3091</v>
      </c>
      <c r="D272" s="28" t="s">
        <v>2093</v>
      </c>
      <c r="E272" s="101">
        <v>12639282</v>
      </c>
      <c r="F272" s="160">
        <v>305877</v>
      </c>
      <c r="G272" s="102">
        <v>2.4800693988800049</v>
      </c>
      <c r="H272" s="101">
        <v>658537.8125</v>
      </c>
      <c r="I272" s="101">
        <v>-352660.8125</v>
      </c>
      <c r="J272" s="161">
        <v>9635510</v>
      </c>
      <c r="K272" s="160">
        <v>135563</v>
      </c>
      <c r="L272" s="102">
        <v>1.4269869327545166</v>
      </c>
      <c r="M272" s="101">
        <v>526114.125</v>
      </c>
      <c r="N272" s="162">
        <v>-390551.125</v>
      </c>
      <c r="O272" s="161">
        <v>2618763</v>
      </c>
      <c r="P272" s="160">
        <v>120314</v>
      </c>
      <c r="Q272" s="102">
        <v>4.8155474662780762</v>
      </c>
      <c r="R272" s="101">
        <v>132423.671875</v>
      </c>
      <c r="S272" s="162">
        <v>-12109.671875</v>
      </c>
      <c r="T272" s="161">
        <v>385009</v>
      </c>
      <c r="U272" s="160">
        <v>50000</v>
      </c>
      <c r="V272" s="101">
        <v>0</v>
      </c>
      <c r="W272" s="101">
        <v>0</v>
      </c>
      <c r="X272" s="101">
        <v>100</v>
      </c>
      <c r="Y272" s="101">
        <v>0</v>
      </c>
      <c r="Z272" s="162"/>
      <c r="AA272" s="161">
        <v>-148286.28</v>
      </c>
      <c r="AB272" s="101">
        <v>181204.12770724221</v>
      </c>
      <c r="AC272" s="163">
        <v>32917.84765625</v>
      </c>
      <c r="AD272" s="101"/>
      <c r="AE272" s="160"/>
      <c r="AF272" s="102"/>
      <c r="AG272" s="101"/>
      <c r="AH272" s="101"/>
    </row>
    <row r="273" spans="1:34" x14ac:dyDescent="0.25">
      <c r="A273" s="2">
        <v>122097203</v>
      </c>
      <c r="C273" s="158" t="s">
        <v>3092</v>
      </c>
      <c r="D273" s="28" t="s">
        <v>2447</v>
      </c>
      <c r="E273" s="101">
        <v>5722821</v>
      </c>
      <c r="F273" s="160">
        <v>104217</v>
      </c>
      <c r="G273" s="102">
        <v>1.8548557758331299</v>
      </c>
      <c r="H273" s="101">
        <v>290105.625</v>
      </c>
      <c r="I273" s="101">
        <v>-185888.625</v>
      </c>
      <c r="J273" s="161">
        <v>3537815</v>
      </c>
      <c r="K273" s="160">
        <v>22007</v>
      </c>
      <c r="L273" s="102">
        <v>0.62594431638717651</v>
      </c>
      <c r="M273" s="101">
        <v>72696.796875</v>
      </c>
      <c r="N273" s="162">
        <v>-50689.796875</v>
      </c>
      <c r="O273" s="161">
        <v>1015399</v>
      </c>
      <c r="P273" s="160">
        <v>32210</v>
      </c>
      <c r="Q273" s="102">
        <v>3.2760739326477051</v>
      </c>
      <c r="R273" s="101">
        <v>17408.80078125</v>
      </c>
      <c r="S273" s="162">
        <v>14801.19921875</v>
      </c>
      <c r="T273" s="161">
        <v>1169607</v>
      </c>
      <c r="U273" s="160">
        <v>50000</v>
      </c>
      <c r="V273" s="101">
        <v>0</v>
      </c>
      <c r="W273" s="101">
        <v>0</v>
      </c>
      <c r="X273" s="101">
        <v>100</v>
      </c>
      <c r="Y273" s="101">
        <v>0</v>
      </c>
      <c r="Z273" s="162"/>
      <c r="AA273" s="161">
        <v>-119221.35</v>
      </c>
      <c r="AB273" s="101">
        <v>138888.65417109255</v>
      </c>
      <c r="AC273" s="163">
        <v>19667.3046875</v>
      </c>
      <c r="AD273" s="101"/>
      <c r="AE273" s="160"/>
      <c r="AF273" s="102"/>
      <c r="AG273" s="101"/>
      <c r="AH273" s="101"/>
    </row>
    <row r="274" spans="1:34" x14ac:dyDescent="0.25">
      <c r="A274" s="2">
        <v>110175003</v>
      </c>
      <c r="C274" s="158" t="s">
        <v>3093</v>
      </c>
      <c r="D274" s="28" t="s">
        <v>2247</v>
      </c>
      <c r="E274" s="101">
        <v>9725506</v>
      </c>
      <c r="F274" s="160">
        <v>322480.5</v>
      </c>
      <c r="G274" s="102">
        <v>3.429539680480957</v>
      </c>
      <c r="H274" s="101">
        <v>266833.875</v>
      </c>
      <c r="I274" s="101">
        <v>55646.625</v>
      </c>
      <c r="J274" s="161">
        <v>8053636</v>
      </c>
      <c r="K274" s="160">
        <v>38103</v>
      </c>
      <c r="L274" s="102">
        <v>0.47536450624465942</v>
      </c>
      <c r="M274" s="101">
        <v>187623.203125</v>
      </c>
      <c r="N274" s="162">
        <v>-149520.203125</v>
      </c>
      <c r="O274" s="161">
        <v>1002388</v>
      </c>
      <c r="P274" s="160">
        <v>24617</v>
      </c>
      <c r="Q274" s="102">
        <v>2.5176651477813721</v>
      </c>
      <c r="R274" s="101">
        <v>40581.8515625</v>
      </c>
      <c r="S274" s="162">
        <v>-15964.8515625</v>
      </c>
      <c r="T274" s="161">
        <v>669481.67000000004</v>
      </c>
      <c r="U274" s="160">
        <v>259760.515625</v>
      </c>
      <c r="V274" s="101">
        <v>100.01731109619141</v>
      </c>
      <c r="W274" s="101">
        <v>0</v>
      </c>
      <c r="X274" s="101">
        <v>0</v>
      </c>
      <c r="Y274" s="101">
        <v>2377953.6500000022</v>
      </c>
      <c r="Z274" s="162">
        <v>19.045984268188477</v>
      </c>
      <c r="AA274" s="161">
        <v>-71604.36</v>
      </c>
      <c r="AB274" s="101">
        <v>61486.817097669089</v>
      </c>
      <c r="AC274" s="163">
        <v>-10117.54296875</v>
      </c>
      <c r="AD274" s="101"/>
      <c r="AE274" s="160"/>
      <c r="AF274" s="102"/>
      <c r="AG274" s="101"/>
      <c r="AH274" s="101"/>
    </row>
    <row r="275" spans="1:34" x14ac:dyDescent="0.25">
      <c r="A275" s="2">
        <v>103026402</v>
      </c>
      <c r="C275" s="158" t="s">
        <v>3094</v>
      </c>
      <c r="D275" s="28" t="s">
        <v>2094</v>
      </c>
      <c r="E275" s="101">
        <v>12789155</v>
      </c>
      <c r="F275" s="160">
        <v>354363</v>
      </c>
      <c r="G275" s="102">
        <v>2.8497703075408936</v>
      </c>
      <c r="H275" s="101">
        <v>542572</v>
      </c>
      <c r="I275" s="101">
        <v>-188209</v>
      </c>
      <c r="J275" s="161">
        <v>8785603</v>
      </c>
      <c r="K275" s="160">
        <v>133902</v>
      </c>
      <c r="L275" s="102">
        <v>1.5476956367492676</v>
      </c>
      <c r="M275" s="101">
        <v>412833.90625</v>
      </c>
      <c r="N275" s="162">
        <v>-278931.90625</v>
      </c>
      <c r="O275" s="161">
        <v>3534934</v>
      </c>
      <c r="P275" s="160">
        <v>170461</v>
      </c>
      <c r="Q275" s="102">
        <v>5.0664992332458496</v>
      </c>
      <c r="R275" s="101">
        <v>129738.0625</v>
      </c>
      <c r="S275" s="162">
        <v>40722.9375</v>
      </c>
      <c r="T275" s="161">
        <v>468618</v>
      </c>
      <c r="U275" s="160">
        <v>50000</v>
      </c>
      <c r="V275" s="101">
        <v>0</v>
      </c>
      <c r="W275" s="101">
        <v>0</v>
      </c>
      <c r="X275" s="101">
        <v>100</v>
      </c>
      <c r="Y275" s="101">
        <v>0</v>
      </c>
      <c r="Z275" s="162"/>
      <c r="AA275" s="161">
        <v>-47833</v>
      </c>
      <c r="AB275" s="101">
        <v>51200.601464947395</v>
      </c>
      <c r="AC275" s="163">
        <v>3367.6015625</v>
      </c>
      <c r="AD275" s="101"/>
      <c r="AE275" s="160"/>
      <c r="AF275" s="102"/>
      <c r="AG275" s="101"/>
      <c r="AH275" s="101"/>
    </row>
    <row r="276" spans="1:34" x14ac:dyDescent="0.25">
      <c r="A276" s="2">
        <v>111316003</v>
      </c>
      <c r="C276" s="158" t="s">
        <v>3095</v>
      </c>
      <c r="D276" s="28" t="s">
        <v>2256</v>
      </c>
      <c r="E276" s="101">
        <v>14159632</v>
      </c>
      <c r="F276" s="160">
        <v>846207.1875</v>
      </c>
      <c r="G276" s="102">
        <v>6.3560442924499512</v>
      </c>
      <c r="H276" s="101">
        <v>546195.9375</v>
      </c>
      <c r="I276" s="101">
        <v>300011.25</v>
      </c>
      <c r="J276" s="161">
        <v>11235531</v>
      </c>
      <c r="K276" s="160">
        <v>102841</v>
      </c>
      <c r="L276" s="102">
        <v>0.92377495765686035</v>
      </c>
      <c r="M276" s="101">
        <v>401979.1875</v>
      </c>
      <c r="N276" s="162">
        <v>-299138.1875</v>
      </c>
      <c r="O276" s="161">
        <v>1237162</v>
      </c>
      <c r="P276" s="160">
        <v>1157</v>
      </c>
      <c r="Q276" s="102">
        <v>9.3608036637306213E-2</v>
      </c>
      <c r="R276" s="101">
        <v>41631.03125</v>
      </c>
      <c r="S276" s="162">
        <v>-40474.03125</v>
      </c>
      <c r="T276" s="161">
        <v>1589639.82</v>
      </c>
      <c r="U276" s="160">
        <v>742209.1875</v>
      </c>
      <c r="V276" s="101">
        <v>100.01609802246094</v>
      </c>
      <c r="W276" s="101">
        <v>0</v>
      </c>
      <c r="X276" s="101">
        <v>0</v>
      </c>
      <c r="Y276" s="101">
        <v>6794402.6600000001</v>
      </c>
      <c r="Z276" s="162">
        <v>18.473114013671875</v>
      </c>
      <c r="AA276" s="161">
        <v>-153562.04</v>
      </c>
      <c r="AB276" s="101">
        <v>496845.39030402864</v>
      </c>
      <c r="AC276" s="163">
        <v>343283.34375</v>
      </c>
      <c r="AD276" s="101">
        <v>97299</v>
      </c>
      <c r="AE276" s="160"/>
      <c r="AF276" s="102"/>
      <c r="AG276" s="101"/>
      <c r="AH276" s="101"/>
    </row>
    <row r="277" spans="1:34" x14ac:dyDescent="0.25">
      <c r="A277" s="2">
        <v>119584603</v>
      </c>
      <c r="C277" s="158" t="s">
        <v>3096</v>
      </c>
      <c r="D277" s="28" t="s">
        <v>2408</v>
      </c>
      <c r="E277" s="101">
        <v>7195854</v>
      </c>
      <c r="F277" s="160">
        <v>95639</v>
      </c>
      <c r="G277" s="102">
        <v>1.3469873666763306</v>
      </c>
      <c r="H277" s="101">
        <v>134553.71875</v>
      </c>
      <c r="I277" s="101">
        <v>-38914.71875</v>
      </c>
      <c r="J277" s="161">
        <v>6022337</v>
      </c>
      <c r="K277" s="160">
        <v>33604</v>
      </c>
      <c r="L277" s="102">
        <v>0.56112039089202881</v>
      </c>
      <c r="M277" s="101">
        <v>114017</v>
      </c>
      <c r="N277" s="162">
        <v>-80413</v>
      </c>
      <c r="O277" s="161">
        <v>932048</v>
      </c>
      <c r="P277" s="160">
        <v>12035</v>
      </c>
      <c r="Q277" s="102">
        <v>1.3081337213516235</v>
      </c>
      <c r="R277" s="101">
        <v>20536.7109375</v>
      </c>
      <c r="S277" s="162">
        <v>-8501.7109375</v>
      </c>
      <c r="T277" s="161">
        <v>241469</v>
      </c>
      <c r="U277" s="160">
        <v>50000</v>
      </c>
      <c r="V277" s="101">
        <v>0</v>
      </c>
      <c r="W277" s="101">
        <v>0</v>
      </c>
      <c r="X277" s="101">
        <v>100</v>
      </c>
      <c r="Y277" s="101">
        <v>0</v>
      </c>
      <c r="Z277" s="162"/>
      <c r="AA277" s="161">
        <v>-110243.71</v>
      </c>
      <c r="AB277" s="101">
        <v>149894.0260535616</v>
      </c>
      <c r="AC277" s="163">
        <v>39650.31640625</v>
      </c>
      <c r="AD277" s="101"/>
      <c r="AE277" s="160"/>
      <c r="AF277" s="102"/>
      <c r="AG277" s="101"/>
      <c r="AH277" s="101"/>
    </row>
    <row r="278" spans="1:34" x14ac:dyDescent="0.25">
      <c r="A278" s="2">
        <v>116495103</v>
      </c>
      <c r="C278" s="158" t="s">
        <v>3097</v>
      </c>
      <c r="D278" s="28" t="s">
        <v>2356</v>
      </c>
      <c r="E278" s="101">
        <v>15844389</v>
      </c>
      <c r="F278" s="160">
        <v>1369547.5</v>
      </c>
      <c r="G278" s="102">
        <v>9.4615716934204102</v>
      </c>
      <c r="H278" s="101">
        <v>821964.25</v>
      </c>
      <c r="I278" s="101">
        <v>547583.25</v>
      </c>
      <c r="J278" s="161">
        <v>11245411</v>
      </c>
      <c r="K278" s="160">
        <v>113366</v>
      </c>
      <c r="L278" s="102">
        <v>1.0183753967285156</v>
      </c>
      <c r="M278" s="101">
        <v>474222.40625</v>
      </c>
      <c r="N278" s="162">
        <v>-360856.40625</v>
      </c>
      <c r="O278" s="161">
        <v>1965477</v>
      </c>
      <c r="P278" s="160">
        <v>119120</v>
      </c>
      <c r="Q278" s="102">
        <v>6.4516229629516602</v>
      </c>
      <c r="R278" s="101">
        <v>114088.96875</v>
      </c>
      <c r="S278" s="162">
        <v>5031.03125</v>
      </c>
      <c r="T278" s="161">
        <v>2633500.9500000002</v>
      </c>
      <c r="U278" s="160">
        <v>1137061.5</v>
      </c>
      <c r="V278" s="101">
        <v>102.71452331542969</v>
      </c>
      <c r="W278" s="101">
        <v>0</v>
      </c>
      <c r="X278" s="101">
        <v>0</v>
      </c>
      <c r="Y278" s="101">
        <v>10689831.420000002</v>
      </c>
      <c r="Z278" s="162">
        <v>21.565597534179688</v>
      </c>
      <c r="AA278" s="161">
        <v>-76515.89</v>
      </c>
      <c r="AB278" s="101">
        <v>142188.39207659755</v>
      </c>
      <c r="AC278" s="163">
        <v>65672.5</v>
      </c>
      <c r="AD278" s="101"/>
      <c r="AE278" s="160"/>
      <c r="AF278" s="102"/>
      <c r="AG278" s="101"/>
      <c r="AH278" s="101"/>
    </row>
    <row r="279" spans="1:34" x14ac:dyDescent="0.25">
      <c r="A279" s="2">
        <v>107655903</v>
      </c>
      <c r="C279" s="158" t="s">
        <v>3098</v>
      </c>
      <c r="D279" s="28" t="s">
        <v>2184</v>
      </c>
      <c r="E279" s="101">
        <v>14032803</v>
      </c>
      <c r="F279" s="160">
        <v>649017.375</v>
      </c>
      <c r="G279" s="102">
        <v>4.849280834197998</v>
      </c>
      <c r="H279" s="101">
        <v>445083.1875</v>
      </c>
      <c r="I279" s="101">
        <v>203934.1875</v>
      </c>
      <c r="J279" s="161">
        <v>10913456</v>
      </c>
      <c r="K279" s="160">
        <v>88299</v>
      </c>
      <c r="L279" s="102">
        <v>0.81568330526351929</v>
      </c>
      <c r="M279" s="101">
        <v>311616.40625</v>
      </c>
      <c r="N279" s="162">
        <v>-223317.40625</v>
      </c>
      <c r="O279" s="161">
        <v>1814001</v>
      </c>
      <c r="P279" s="160">
        <v>32893</v>
      </c>
      <c r="Q279" s="102">
        <v>1.8467718362808228</v>
      </c>
      <c r="R279" s="101">
        <v>46833.9296875</v>
      </c>
      <c r="S279" s="162">
        <v>-13940.9296875</v>
      </c>
      <c r="T279" s="161">
        <v>1305345.55</v>
      </c>
      <c r="U279" s="160">
        <v>527825.375</v>
      </c>
      <c r="V279" s="101">
        <v>100.01911163330078</v>
      </c>
      <c r="W279" s="101">
        <v>0</v>
      </c>
      <c r="X279" s="101">
        <v>0</v>
      </c>
      <c r="Y279" s="101">
        <v>4832015.4899999984</v>
      </c>
      <c r="Z279" s="162">
        <v>19.887966156005859</v>
      </c>
      <c r="AA279" s="161">
        <v>-152345.51</v>
      </c>
      <c r="AB279" s="101">
        <v>240525.7046158805</v>
      </c>
      <c r="AC279" s="163">
        <v>88180.1953125</v>
      </c>
      <c r="AD279" s="101"/>
      <c r="AE279" s="160"/>
      <c r="AF279" s="102"/>
      <c r="AG279" s="101"/>
      <c r="AH279" s="101"/>
    </row>
    <row r="280" spans="1:34" x14ac:dyDescent="0.25">
      <c r="A280" s="2">
        <v>114065503</v>
      </c>
      <c r="C280" s="158" t="s">
        <v>3099</v>
      </c>
      <c r="D280" s="28" t="s">
        <v>2315</v>
      </c>
      <c r="E280" s="101">
        <v>20128608</v>
      </c>
      <c r="F280" s="160">
        <v>2743385</v>
      </c>
      <c r="G280" s="102">
        <v>15.77998161315918</v>
      </c>
      <c r="H280" s="101">
        <v>1831188.125</v>
      </c>
      <c r="I280" s="101">
        <v>912196.875</v>
      </c>
      <c r="J280" s="161">
        <v>11750624</v>
      </c>
      <c r="K280" s="160">
        <v>389880</v>
      </c>
      <c r="L280" s="102">
        <v>3.4318175315856934</v>
      </c>
      <c r="M280" s="101">
        <v>1069557</v>
      </c>
      <c r="N280" s="162">
        <v>-679677</v>
      </c>
      <c r="O280" s="161">
        <v>3149514</v>
      </c>
      <c r="P280" s="160">
        <v>219686</v>
      </c>
      <c r="Q280" s="102">
        <v>7.4982562065124512</v>
      </c>
      <c r="R280" s="101">
        <v>232288.859375</v>
      </c>
      <c r="S280" s="162">
        <v>-12602.859375</v>
      </c>
      <c r="T280" s="161">
        <v>5228470.9000000004</v>
      </c>
      <c r="U280" s="160">
        <v>2133819</v>
      </c>
      <c r="V280" s="101">
        <v>93.603866577148438</v>
      </c>
      <c r="W280" s="101">
        <v>6.4179401397705078</v>
      </c>
      <c r="X280" s="101">
        <v>0</v>
      </c>
      <c r="Y280" s="101">
        <v>18281272.200000003</v>
      </c>
      <c r="Z280" s="162">
        <v>21.851789474487305</v>
      </c>
      <c r="AA280" s="161">
        <v>-112775.61</v>
      </c>
      <c r="AB280" s="101">
        <v>147349.32050343289</v>
      </c>
      <c r="AC280" s="163">
        <v>34573.7109375</v>
      </c>
      <c r="AD280" s="101"/>
      <c r="AE280" s="160"/>
      <c r="AF280" s="102"/>
      <c r="AG280" s="101"/>
      <c r="AH280" s="101"/>
    </row>
    <row r="281" spans="1:34" x14ac:dyDescent="0.25">
      <c r="A281" s="2">
        <v>117415303</v>
      </c>
      <c r="C281" s="158" t="s">
        <v>3100</v>
      </c>
      <c r="D281" s="28" t="s">
        <v>2376</v>
      </c>
      <c r="E281" s="101">
        <v>5921246</v>
      </c>
      <c r="F281" s="160">
        <v>140708.21875</v>
      </c>
      <c r="G281" s="102">
        <v>2.4341716766357422</v>
      </c>
      <c r="H281" s="101">
        <v>189761.3125</v>
      </c>
      <c r="I281" s="101">
        <v>-49053.09375</v>
      </c>
      <c r="J281" s="161">
        <v>4792886</v>
      </c>
      <c r="K281" s="160">
        <v>31326</v>
      </c>
      <c r="L281" s="102">
        <v>0.6578935980796814</v>
      </c>
      <c r="M281" s="101">
        <v>148444.796875</v>
      </c>
      <c r="N281" s="162">
        <v>-117118.796875</v>
      </c>
      <c r="O281" s="161">
        <v>799669</v>
      </c>
      <c r="P281" s="160">
        <v>12125</v>
      </c>
      <c r="Q281" s="102">
        <v>1.5395965576171875</v>
      </c>
      <c r="R281" s="101">
        <v>21854.91796875</v>
      </c>
      <c r="S281" s="162">
        <v>-9729.91796875</v>
      </c>
      <c r="T281" s="161">
        <v>328691.20000000001</v>
      </c>
      <c r="U281" s="160">
        <v>97257.2265625</v>
      </c>
      <c r="V281" s="101">
        <v>100.02330017089844</v>
      </c>
      <c r="W281" s="101">
        <v>0</v>
      </c>
      <c r="X281" s="101">
        <v>0</v>
      </c>
      <c r="Y281" s="101">
        <v>890385.60000000149</v>
      </c>
      <c r="Z281" s="162">
        <v>21.851791381835938</v>
      </c>
      <c r="AA281" s="161">
        <v>-78137.2</v>
      </c>
      <c r="AB281" s="101">
        <v>135481.30207387247</v>
      </c>
      <c r="AC281" s="163">
        <v>57344.1015625</v>
      </c>
      <c r="AD281" s="101"/>
      <c r="AE281" s="160"/>
      <c r="AF281" s="102"/>
      <c r="AG281" s="101"/>
      <c r="AH281" s="101"/>
    </row>
    <row r="282" spans="1:34" x14ac:dyDescent="0.25">
      <c r="A282" s="2">
        <v>120484803</v>
      </c>
      <c r="C282" s="158" t="s">
        <v>3101</v>
      </c>
      <c r="D282" s="28" t="s">
        <v>2421</v>
      </c>
      <c r="E282" s="101">
        <v>16354441</v>
      </c>
      <c r="F282" s="160">
        <v>269423</v>
      </c>
      <c r="G282" s="102">
        <v>1.6749935150146484</v>
      </c>
      <c r="H282" s="101">
        <v>758404.125</v>
      </c>
      <c r="I282" s="101">
        <v>-488981.125</v>
      </c>
      <c r="J282" s="161">
        <v>13072413</v>
      </c>
      <c r="K282" s="160">
        <v>176475</v>
      </c>
      <c r="L282" s="102">
        <v>1.3684542179107666</v>
      </c>
      <c r="M282" s="101">
        <v>678805.375</v>
      </c>
      <c r="N282" s="162">
        <v>-502330.375</v>
      </c>
      <c r="O282" s="161">
        <v>2755499</v>
      </c>
      <c r="P282" s="160">
        <v>42948</v>
      </c>
      <c r="Q282" s="102">
        <v>1.5833066701889038</v>
      </c>
      <c r="R282" s="101">
        <v>79598.734375</v>
      </c>
      <c r="S282" s="162">
        <v>-36650.734375</v>
      </c>
      <c r="T282" s="161">
        <v>526529</v>
      </c>
      <c r="U282" s="160">
        <v>50000</v>
      </c>
      <c r="V282" s="101">
        <v>0</v>
      </c>
      <c r="W282" s="101">
        <v>0</v>
      </c>
      <c r="X282" s="101">
        <v>100</v>
      </c>
      <c r="Y282" s="101">
        <v>0</v>
      </c>
      <c r="Z282" s="162"/>
      <c r="AA282" s="161">
        <v>-170414.89</v>
      </c>
      <c r="AB282" s="101">
        <v>320686.85047694761</v>
      </c>
      <c r="AC282" s="163">
        <v>150271.953125</v>
      </c>
      <c r="AD282" s="101"/>
      <c r="AE282" s="160"/>
      <c r="AF282" s="102"/>
      <c r="AG282" s="101"/>
      <c r="AH282" s="101"/>
    </row>
    <row r="283" spans="1:34" x14ac:dyDescent="0.25">
      <c r="A283" s="2">
        <v>122097502</v>
      </c>
      <c r="C283" s="158" t="s">
        <v>3102</v>
      </c>
      <c r="D283" s="28" t="s">
        <v>2448</v>
      </c>
      <c r="E283" s="101">
        <v>28271836</v>
      </c>
      <c r="F283" s="160">
        <v>556075</v>
      </c>
      <c r="G283" s="102">
        <v>2.0063493251800537</v>
      </c>
      <c r="H283" s="101">
        <v>1298201.25</v>
      </c>
      <c r="I283" s="101">
        <v>-742126.25</v>
      </c>
      <c r="J283" s="161">
        <v>19467014</v>
      </c>
      <c r="K283" s="160">
        <v>285933</v>
      </c>
      <c r="L283" s="102">
        <v>1.4907032251358032</v>
      </c>
      <c r="M283" s="101">
        <v>1046305.8125</v>
      </c>
      <c r="N283" s="162">
        <v>-760372.8125</v>
      </c>
      <c r="O283" s="161">
        <v>8060928</v>
      </c>
      <c r="P283" s="160">
        <v>220149</v>
      </c>
      <c r="Q283" s="102">
        <v>2.807744026184082</v>
      </c>
      <c r="R283" s="101">
        <v>245865.5625</v>
      </c>
      <c r="S283" s="162">
        <v>-25716.5625</v>
      </c>
      <c r="T283" s="161">
        <v>743893.45</v>
      </c>
      <c r="U283" s="160">
        <v>49992.98046875</v>
      </c>
      <c r="V283" s="101">
        <v>60.290004730224609</v>
      </c>
      <c r="W283" s="101">
        <v>0</v>
      </c>
      <c r="X283" s="101">
        <v>39.724037170410156</v>
      </c>
      <c r="Y283" s="101">
        <v>275873.09999999404</v>
      </c>
      <c r="Z283" s="162">
        <v>29.050477981567383</v>
      </c>
      <c r="AA283" s="161">
        <v>-344048.97</v>
      </c>
      <c r="AB283" s="101">
        <v>577479.12415902864</v>
      </c>
      <c r="AC283" s="163">
        <v>233430.15625</v>
      </c>
      <c r="AD283" s="101"/>
      <c r="AE283" s="160"/>
      <c r="AF283" s="102"/>
      <c r="AG283" s="101"/>
      <c r="AH283" s="101"/>
    </row>
    <row r="284" spans="1:34" x14ac:dyDescent="0.25">
      <c r="A284" s="2">
        <v>104375203</v>
      </c>
      <c r="C284" s="158" t="s">
        <v>3103</v>
      </c>
      <c r="D284" s="28" t="s">
        <v>2124</v>
      </c>
      <c r="E284" s="101">
        <v>5162632.5</v>
      </c>
      <c r="F284" s="160">
        <v>240412.828125</v>
      </c>
      <c r="G284" s="102">
        <v>4.8842358589172363</v>
      </c>
      <c r="H284" s="101">
        <v>158986.5</v>
      </c>
      <c r="I284" s="101">
        <v>81426.328125</v>
      </c>
      <c r="J284" s="161">
        <v>3806446</v>
      </c>
      <c r="K284" s="160">
        <v>37251</v>
      </c>
      <c r="L284" s="102">
        <v>0.98830115795135498</v>
      </c>
      <c r="M284" s="101">
        <v>94917.953125</v>
      </c>
      <c r="N284" s="162">
        <v>-57666.953125</v>
      </c>
      <c r="O284" s="161">
        <v>860577</v>
      </c>
      <c r="P284" s="160">
        <v>25653</v>
      </c>
      <c r="Q284" s="102">
        <v>3.0724952220916748</v>
      </c>
      <c r="R284" s="101">
        <v>28548.25</v>
      </c>
      <c r="S284" s="162">
        <v>-2895.25</v>
      </c>
      <c r="T284" s="161">
        <v>495609.29</v>
      </c>
      <c r="U284" s="160">
        <v>177508.828125</v>
      </c>
      <c r="V284" s="101">
        <v>100.02330780029297</v>
      </c>
      <c r="W284" s="101">
        <v>0</v>
      </c>
      <c r="X284" s="101">
        <v>0</v>
      </c>
      <c r="Y284" s="101">
        <v>1625085.5600000024</v>
      </c>
      <c r="Z284" s="162">
        <v>21.851789474487305</v>
      </c>
      <c r="AA284" s="161">
        <v>-40446.980000000003</v>
      </c>
      <c r="AB284" s="101">
        <v>44573.473065239203</v>
      </c>
      <c r="AC284" s="163">
        <v>4126.4931640625</v>
      </c>
      <c r="AD284" s="101"/>
      <c r="AE284" s="160"/>
      <c r="AF284" s="102"/>
      <c r="AG284" s="101"/>
      <c r="AH284" s="101"/>
    </row>
    <row r="285" spans="1:34" x14ac:dyDescent="0.25">
      <c r="A285" s="2">
        <v>127045653</v>
      </c>
      <c r="C285" s="158" t="s">
        <v>3104</v>
      </c>
      <c r="D285" s="28" t="s">
        <v>2513</v>
      </c>
      <c r="E285" s="101">
        <v>16388789</v>
      </c>
      <c r="F285" s="160">
        <v>607465.8125</v>
      </c>
      <c r="G285" s="102">
        <v>3.8492705821990967</v>
      </c>
      <c r="H285" s="101">
        <v>639507.625</v>
      </c>
      <c r="I285" s="101">
        <v>-32041.8125</v>
      </c>
      <c r="J285" s="161">
        <v>13106283</v>
      </c>
      <c r="K285" s="160">
        <v>75161</v>
      </c>
      <c r="L285" s="102">
        <v>0.57678073644638062</v>
      </c>
      <c r="M285" s="101">
        <v>441741.1875</v>
      </c>
      <c r="N285" s="162">
        <v>-366580.1875</v>
      </c>
      <c r="O285" s="161">
        <v>1925758</v>
      </c>
      <c r="P285" s="160">
        <v>19859</v>
      </c>
      <c r="Q285" s="102">
        <v>1.0419753789901733</v>
      </c>
      <c r="R285" s="101">
        <v>95223.7890625</v>
      </c>
      <c r="S285" s="162">
        <v>-75364.7890625</v>
      </c>
      <c r="T285" s="161">
        <v>1356748.01</v>
      </c>
      <c r="U285" s="160">
        <v>512445.8125</v>
      </c>
      <c r="V285" s="101">
        <v>100.02330017089844</v>
      </c>
      <c r="W285" s="101">
        <v>0</v>
      </c>
      <c r="X285" s="101">
        <v>0</v>
      </c>
      <c r="Y285" s="101">
        <v>4691418.7599999979</v>
      </c>
      <c r="Z285" s="162">
        <v>21.851791381835938</v>
      </c>
      <c r="AA285" s="161">
        <v>-68313.53</v>
      </c>
      <c r="AB285" s="101">
        <v>87577.520461050619</v>
      </c>
      <c r="AC285" s="163">
        <v>19263.990234375</v>
      </c>
      <c r="AD285" s="101"/>
      <c r="AE285" s="160"/>
      <c r="AF285" s="102"/>
      <c r="AG285" s="101"/>
      <c r="AH285" s="101"/>
    </row>
    <row r="286" spans="1:34" x14ac:dyDescent="0.25">
      <c r="A286" s="2">
        <v>104375302</v>
      </c>
      <c r="C286" s="158" t="s">
        <v>3105</v>
      </c>
      <c r="D286" s="28" t="s">
        <v>2125</v>
      </c>
      <c r="E286" s="101">
        <v>41458888</v>
      </c>
      <c r="F286" s="160">
        <v>2041394.625</v>
      </c>
      <c r="G286" s="102">
        <v>5.1789050102233887</v>
      </c>
      <c r="H286" s="101">
        <v>2272472.5</v>
      </c>
      <c r="I286" s="101">
        <v>-231077.875</v>
      </c>
      <c r="J286" s="161">
        <v>34439594</v>
      </c>
      <c r="K286" s="160">
        <v>392136</v>
      </c>
      <c r="L286" s="102">
        <v>1.1517335176467896</v>
      </c>
      <c r="M286" s="101">
        <v>1917028</v>
      </c>
      <c r="N286" s="162">
        <v>-1524892</v>
      </c>
      <c r="O286" s="161">
        <v>3696629</v>
      </c>
      <c r="P286" s="160">
        <v>393046</v>
      </c>
      <c r="Q286" s="102">
        <v>11.897566795349121</v>
      </c>
      <c r="R286" s="101">
        <v>104070.9921875</v>
      </c>
      <c r="S286" s="162">
        <v>288975</v>
      </c>
      <c r="T286" s="161">
        <v>3322668.77</v>
      </c>
      <c r="U286" s="160">
        <v>1256212.625</v>
      </c>
      <c r="V286" s="101">
        <v>100.02330780029297</v>
      </c>
      <c r="W286" s="101">
        <v>0</v>
      </c>
      <c r="X286" s="101">
        <v>0</v>
      </c>
      <c r="Y286" s="101">
        <v>11500571.280000001</v>
      </c>
      <c r="Z286" s="162">
        <v>21.851791381835938</v>
      </c>
      <c r="AA286" s="161">
        <v>-253224.27</v>
      </c>
      <c r="AB286" s="101">
        <v>709498.27766386571</v>
      </c>
      <c r="AC286" s="163">
        <v>456274</v>
      </c>
      <c r="AD286" s="101"/>
      <c r="AE286" s="160"/>
      <c r="AF286" s="102"/>
      <c r="AG286" s="101"/>
      <c r="AH286" s="101"/>
    </row>
    <row r="287" spans="1:34" x14ac:dyDescent="0.25">
      <c r="A287" s="2">
        <v>122097604</v>
      </c>
      <c r="C287" s="158" t="s">
        <v>3106</v>
      </c>
      <c r="D287" s="28" t="s">
        <v>2449</v>
      </c>
      <c r="E287" s="101">
        <v>2097985</v>
      </c>
      <c r="F287" s="160">
        <v>63224</v>
      </c>
      <c r="G287" s="102">
        <v>3.1071953773498535</v>
      </c>
      <c r="H287" s="101">
        <v>43198.2421875</v>
      </c>
      <c r="I287" s="101">
        <v>20025.7578125</v>
      </c>
      <c r="J287" s="161">
        <v>1444651</v>
      </c>
      <c r="K287" s="160">
        <v>6052</v>
      </c>
      <c r="L287" s="102">
        <v>0.42068707942962646</v>
      </c>
      <c r="M287" s="101">
        <v>36859.30078125</v>
      </c>
      <c r="N287" s="162">
        <v>-30807.30078125</v>
      </c>
      <c r="O287" s="161">
        <v>553892</v>
      </c>
      <c r="P287" s="160">
        <v>7172</v>
      </c>
      <c r="Q287" s="102">
        <v>1.3118232488632202</v>
      </c>
      <c r="R287" s="101">
        <v>7894.4921875</v>
      </c>
      <c r="S287" s="162">
        <v>-722.4921875</v>
      </c>
      <c r="T287" s="161">
        <v>99442</v>
      </c>
      <c r="U287" s="160">
        <v>50000</v>
      </c>
      <c r="V287" s="101">
        <v>0</v>
      </c>
      <c r="W287" s="101">
        <v>0</v>
      </c>
      <c r="X287" s="101">
        <v>100</v>
      </c>
      <c r="Y287" s="101">
        <v>0</v>
      </c>
      <c r="Z287" s="162"/>
      <c r="AA287" s="161">
        <v>-19512.14</v>
      </c>
      <c r="AB287" s="101">
        <v>29493.602766867392</v>
      </c>
      <c r="AC287" s="163">
        <v>9981.462890625</v>
      </c>
      <c r="AD287" s="101"/>
      <c r="AE287" s="160"/>
      <c r="AF287" s="102"/>
      <c r="AG287" s="101"/>
      <c r="AH287" s="101"/>
    </row>
    <row r="288" spans="1:34" x14ac:dyDescent="0.25">
      <c r="A288" s="2">
        <v>107656303</v>
      </c>
      <c r="C288" s="158" t="s">
        <v>3107</v>
      </c>
      <c r="D288" s="28" t="s">
        <v>2185</v>
      </c>
      <c r="E288" s="101">
        <v>23603776</v>
      </c>
      <c r="F288" s="160">
        <v>1489663.5</v>
      </c>
      <c r="G288" s="102">
        <v>6.7362570762634277</v>
      </c>
      <c r="H288" s="101">
        <v>1396134</v>
      </c>
      <c r="I288" s="101">
        <v>93529.5</v>
      </c>
      <c r="J288" s="161">
        <v>17721644</v>
      </c>
      <c r="K288" s="160">
        <v>207550</v>
      </c>
      <c r="L288" s="102">
        <v>1.185045599937439</v>
      </c>
      <c r="M288" s="101">
        <v>992023.8125</v>
      </c>
      <c r="N288" s="162">
        <v>-784473.8125</v>
      </c>
      <c r="O288" s="161">
        <v>3028371</v>
      </c>
      <c r="P288" s="160">
        <v>96007</v>
      </c>
      <c r="Q288" s="102">
        <v>3.2740478515625</v>
      </c>
      <c r="R288" s="101">
        <v>166765.109375</v>
      </c>
      <c r="S288" s="162">
        <v>-70758.109375</v>
      </c>
      <c r="T288" s="161">
        <v>2853759.88</v>
      </c>
      <c r="U288" s="160">
        <v>1186106.5</v>
      </c>
      <c r="V288" s="101">
        <v>100.02330017089844</v>
      </c>
      <c r="W288" s="101">
        <v>0</v>
      </c>
      <c r="X288" s="101">
        <v>0</v>
      </c>
      <c r="Y288" s="101">
        <v>10858752.539999999</v>
      </c>
      <c r="Z288" s="162">
        <v>21.851789474487305</v>
      </c>
      <c r="AA288" s="161">
        <v>-183322.43</v>
      </c>
      <c r="AB288" s="101">
        <v>583769.23976680601</v>
      </c>
      <c r="AC288" s="163">
        <v>400446.8125</v>
      </c>
      <c r="AD288" s="101"/>
      <c r="AE288" s="160"/>
      <c r="AF288" s="102"/>
      <c r="AG288" s="101"/>
      <c r="AH288" s="101"/>
    </row>
    <row r="289" spans="1:34" x14ac:dyDescent="0.25">
      <c r="A289" s="2">
        <v>115504003</v>
      </c>
      <c r="C289" s="158" t="s">
        <v>3108</v>
      </c>
      <c r="D289" s="28" t="s">
        <v>2343</v>
      </c>
      <c r="E289" s="101">
        <v>8642610</v>
      </c>
      <c r="F289" s="160">
        <v>288100.0625</v>
      </c>
      <c r="G289" s="102">
        <v>3.4484376907348633</v>
      </c>
      <c r="H289" s="101">
        <v>237610.671875</v>
      </c>
      <c r="I289" s="101">
        <v>50489.390625</v>
      </c>
      <c r="J289" s="161">
        <v>6777848</v>
      </c>
      <c r="K289" s="160">
        <v>49173</v>
      </c>
      <c r="L289" s="102">
        <v>0.73079764842987061</v>
      </c>
      <c r="M289" s="101">
        <v>144413.203125</v>
      </c>
      <c r="N289" s="162">
        <v>-95240.203125</v>
      </c>
      <c r="O289" s="161">
        <v>1243633</v>
      </c>
      <c r="P289" s="160">
        <v>28310</v>
      </c>
      <c r="Q289" s="102">
        <v>2.3294219970703125</v>
      </c>
      <c r="R289" s="101">
        <v>51052.07421875</v>
      </c>
      <c r="S289" s="162">
        <v>-22742.07421875</v>
      </c>
      <c r="T289" s="161">
        <v>621128.98</v>
      </c>
      <c r="U289" s="160">
        <v>210617.046875</v>
      </c>
      <c r="V289" s="101">
        <v>100.02330017089844</v>
      </c>
      <c r="W289" s="101">
        <v>0</v>
      </c>
      <c r="X289" s="101">
        <v>0</v>
      </c>
      <c r="Y289" s="101">
        <v>1928189.6999999993</v>
      </c>
      <c r="Z289" s="162">
        <v>21.851791381835938</v>
      </c>
      <c r="AA289" s="161">
        <v>-132869.59</v>
      </c>
      <c r="AB289" s="101">
        <v>296856.93389609351</v>
      </c>
      <c r="AC289" s="163">
        <v>163987.34375</v>
      </c>
      <c r="AD289" s="101"/>
      <c r="AE289" s="160"/>
      <c r="AF289" s="102"/>
      <c r="AG289" s="101"/>
      <c r="AH289" s="101"/>
    </row>
    <row r="290" spans="1:34" x14ac:dyDescent="0.25">
      <c r="A290" s="2">
        <v>123465602</v>
      </c>
      <c r="C290" s="158" t="s">
        <v>3109</v>
      </c>
      <c r="D290" s="28" t="s">
        <v>2463</v>
      </c>
      <c r="E290" s="101">
        <v>48016252</v>
      </c>
      <c r="F290" s="160">
        <v>6722826</v>
      </c>
      <c r="G290" s="102">
        <v>16.280620574951172</v>
      </c>
      <c r="H290" s="101">
        <v>4338190</v>
      </c>
      <c r="I290" s="101">
        <v>2384636</v>
      </c>
      <c r="J290" s="161">
        <v>27572640</v>
      </c>
      <c r="K290" s="160">
        <v>514945</v>
      </c>
      <c r="L290" s="102">
        <v>1.9031369686126709</v>
      </c>
      <c r="M290" s="101">
        <v>2679018.5</v>
      </c>
      <c r="N290" s="162">
        <v>-2164073.5</v>
      </c>
      <c r="O290" s="161">
        <v>7107576</v>
      </c>
      <c r="P290" s="160">
        <v>225242</v>
      </c>
      <c r="Q290" s="102">
        <v>3.2727560997009277</v>
      </c>
      <c r="R290" s="101">
        <v>345905.0625</v>
      </c>
      <c r="S290" s="162">
        <v>-120663.0625</v>
      </c>
      <c r="T290" s="161">
        <v>13336036.27</v>
      </c>
      <c r="U290" s="160">
        <v>5982639</v>
      </c>
      <c r="V290" s="101">
        <v>84.361320495605469</v>
      </c>
      <c r="W290" s="101">
        <v>15.6583251953125</v>
      </c>
      <c r="X290" s="101">
        <v>0</v>
      </c>
      <c r="Y290" s="101">
        <v>28594603.300000012</v>
      </c>
      <c r="Z290" s="162">
        <v>35.301586151123047</v>
      </c>
      <c r="AA290" s="161">
        <v>-387921.07</v>
      </c>
      <c r="AB290" s="101">
        <v>529128.12990627508</v>
      </c>
      <c r="AC290" s="163">
        <v>141207.0625</v>
      </c>
      <c r="AD290" s="101"/>
      <c r="AE290" s="160"/>
      <c r="AF290" s="102"/>
      <c r="AG290" s="101"/>
      <c r="AH290" s="101"/>
    </row>
    <row r="291" spans="1:34" x14ac:dyDescent="0.25">
      <c r="A291" s="2">
        <v>103026852</v>
      </c>
      <c r="C291" s="158" t="s">
        <v>3110</v>
      </c>
      <c r="D291" s="28" t="s">
        <v>2095</v>
      </c>
      <c r="E291" s="101">
        <v>18960120</v>
      </c>
      <c r="F291" s="160">
        <v>280192</v>
      </c>
      <c r="G291" s="102">
        <v>1.4999629259109497</v>
      </c>
      <c r="H291" s="101">
        <v>856235.1875</v>
      </c>
      <c r="I291" s="101">
        <v>-576043.1875</v>
      </c>
      <c r="J291" s="161">
        <v>13657905</v>
      </c>
      <c r="K291" s="160">
        <v>162917</v>
      </c>
      <c r="L291" s="102">
        <v>1.2072408199310303</v>
      </c>
      <c r="M291" s="101">
        <v>725809.8125</v>
      </c>
      <c r="N291" s="162">
        <v>-562892.8125</v>
      </c>
      <c r="O291" s="161">
        <v>4670457</v>
      </c>
      <c r="P291" s="160">
        <v>67275</v>
      </c>
      <c r="Q291" s="102">
        <v>1.4614890813827515</v>
      </c>
      <c r="R291" s="101">
        <v>130425.3671875</v>
      </c>
      <c r="S291" s="162">
        <v>-63150.3671875</v>
      </c>
      <c r="T291" s="161">
        <v>631758</v>
      </c>
      <c r="U291" s="160">
        <v>50000</v>
      </c>
      <c r="V291" s="101">
        <v>0</v>
      </c>
      <c r="W291" s="101">
        <v>0</v>
      </c>
      <c r="X291" s="101">
        <v>100</v>
      </c>
      <c r="Y291" s="101">
        <v>0</v>
      </c>
      <c r="Z291" s="162"/>
      <c r="AA291" s="161">
        <v>-148790.01999999999</v>
      </c>
      <c r="AB291" s="101">
        <v>190802.1120679921</v>
      </c>
      <c r="AC291" s="163">
        <v>42012.09375</v>
      </c>
      <c r="AD291" s="101"/>
      <c r="AE291" s="160"/>
      <c r="AF291" s="102"/>
      <c r="AG291" s="101"/>
      <c r="AH291" s="101"/>
    </row>
    <row r="292" spans="1:34" x14ac:dyDescent="0.25">
      <c r="A292" s="2">
        <v>106167504</v>
      </c>
      <c r="C292" s="158" t="s">
        <v>3111</v>
      </c>
      <c r="D292" s="28" t="s">
        <v>2161</v>
      </c>
      <c r="E292" s="101">
        <v>4818201.5</v>
      </c>
      <c r="F292" s="160">
        <v>267622.25</v>
      </c>
      <c r="G292" s="102">
        <v>5.8810591697692871</v>
      </c>
      <c r="H292" s="101">
        <v>116949.53125</v>
      </c>
      <c r="I292" s="101">
        <v>150672.71875</v>
      </c>
      <c r="J292" s="161">
        <v>3883603</v>
      </c>
      <c r="K292" s="160">
        <v>24008</v>
      </c>
      <c r="L292" s="102">
        <v>0.62203419208526611</v>
      </c>
      <c r="M292" s="101">
        <v>72328.3515625</v>
      </c>
      <c r="N292" s="162">
        <v>-48320.3515625</v>
      </c>
      <c r="O292" s="161">
        <v>502547</v>
      </c>
      <c r="P292" s="160">
        <v>22556</v>
      </c>
      <c r="Q292" s="102">
        <v>4.6992549896240234</v>
      </c>
      <c r="R292" s="101">
        <v>20681.51171875</v>
      </c>
      <c r="S292" s="162">
        <v>1874.48828125</v>
      </c>
      <c r="T292" s="161">
        <v>432051.59</v>
      </c>
      <c r="U292" s="160">
        <v>221058.234375</v>
      </c>
      <c r="V292" s="101">
        <v>100.01260375976563</v>
      </c>
      <c r="W292" s="101">
        <v>0</v>
      </c>
      <c r="X292" s="101">
        <v>0</v>
      </c>
      <c r="Y292" s="101">
        <v>2023561.9299999997</v>
      </c>
      <c r="Z292" s="162">
        <v>16.839445114135742</v>
      </c>
      <c r="AA292" s="161">
        <v>-14890.43</v>
      </c>
      <c r="AB292" s="101">
        <v>19458.740612492169</v>
      </c>
      <c r="AC292" s="163">
        <v>4568.310546875</v>
      </c>
      <c r="AD292" s="101"/>
      <c r="AE292" s="160"/>
      <c r="AF292" s="102"/>
      <c r="AG292" s="101"/>
      <c r="AH292" s="101"/>
    </row>
    <row r="293" spans="1:34" x14ac:dyDescent="0.25">
      <c r="A293" s="2">
        <v>105258303</v>
      </c>
      <c r="C293" s="158" t="s">
        <v>3112</v>
      </c>
      <c r="D293" s="28" t="s">
        <v>2153</v>
      </c>
      <c r="E293" s="101">
        <v>13138712</v>
      </c>
      <c r="F293" s="160">
        <v>693667.9375</v>
      </c>
      <c r="G293" s="102">
        <v>5.5738487243652344</v>
      </c>
      <c r="H293" s="101">
        <v>412841.5625</v>
      </c>
      <c r="I293" s="101">
        <v>280826.375</v>
      </c>
      <c r="J293" s="161">
        <v>10209708</v>
      </c>
      <c r="K293" s="160">
        <v>80149</v>
      </c>
      <c r="L293" s="102">
        <v>0.79123878479003906</v>
      </c>
      <c r="M293" s="101">
        <v>250769.40625</v>
      </c>
      <c r="N293" s="162">
        <v>-170620.40625</v>
      </c>
      <c r="O293" s="161">
        <v>1479264</v>
      </c>
      <c r="P293" s="160">
        <v>32203</v>
      </c>
      <c r="Q293" s="102">
        <v>2.2254071235656738</v>
      </c>
      <c r="R293" s="101">
        <v>45748.30859375</v>
      </c>
      <c r="S293" s="162">
        <v>-13545.30859375</v>
      </c>
      <c r="T293" s="161">
        <v>1449740.15</v>
      </c>
      <c r="U293" s="160">
        <v>581315.9375</v>
      </c>
      <c r="V293" s="101">
        <v>100.02330017089844</v>
      </c>
      <c r="W293" s="101">
        <v>0</v>
      </c>
      <c r="X293" s="101">
        <v>0</v>
      </c>
      <c r="Y293" s="101">
        <v>5321921.5099999979</v>
      </c>
      <c r="Z293" s="162">
        <v>21.851789474487305</v>
      </c>
      <c r="AA293" s="161">
        <v>-74941.62</v>
      </c>
      <c r="AB293" s="101">
        <v>103287.11321969586</v>
      </c>
      <c r="AC293" s="163">
        <v>28345.494140625</v>
      </c>
      <c r="AD293" s="101"/>
      <c r="AE293" s="160"/>
      <c r="AF293" s="102"/>
      <c r="AG293" s="101"/>
      <c r="AH293" s="101"/>
    </row>
    <row r="294" spans="1:34" x14ac:dyDescent="0.25">
      <c r="A294" s="2">
        <v>103026902</v>
      </c>
      <c r="C294" s="158" t="s">
        <v>3113</v>
      </c>
      <c r="D294" s="28" t="s">
        <v>2097</v>
      </c>
      <c r="E294" s="101">
        <v>13650105</v>
      </c>
      <c r="F294" s="160">
        <v>411146.25</v>
      </c>
      <c r="G294" s="102">
        <v>3.1055784225463867</v>
      </c>
      <c r="H294" s="101">
        <v>774869.625</v>
      </c>
      <c r="I294" s="101">
        <v>-363723.375</v>
      </c>
      <c r="J294" s="161">
        <v>9681976</v>
      </c>
      <c r="K294" s="160">
        <v>150095</v>
      </c>
      <c r="L294" s="102">
        <v>1.5746629238128662</v>
      </c>
      <c r="M294" s="101">
        <v>608218.5</v>
      </c>
      <c r="N294" s="162">
        <v>-458123.5</v>
      </c>
      <c r="O294" s="161">
        <v>3086509</v>
      </c>
      <c r="P294" s="160">
        <v>16820</v>
      </c>
      <c r="Q294" s="102">
        <v>0.54793822765350342</v>
      </c>
      <c r="R294" s="101">
        <v>117779.3515625</v>
      </c>
      <c r="S294" s="162">
        <v>-100959.3515625</v>
      </c>
      <c r="T294" s="161">
        <v>881619.89</v>
      </c>
      <c r="U294" s="160">
        <v>244231.234375</v>
      </c>
      <c r="V294" s="101">
        <v>100.02330017089844</v>
      </c>
      <c r="W294" s="101">
        <v>0</v>
      </c>
      <c r="X294" s="101">
        <v>0</v>
      </c>
      <c r="Y294" s="101">
        <v>2235926.0699999928</v>
      </c>
      <c r="Z294" s="162">
        <v>21.851789474487305</v>
      </c>
      <c r="AA294" s="161">
        <v>-84848.37</v>
      </c>
      <c r="AB294" s="101">
        <v>51808.077739213826</v>
      </c>
      <c r="AC294" s="163">
        <v>-33040.29296875</v>
      </c>
      <c r="AD294" s="101"/>
      <c r="AE294" s="160"/>
      <c r="AF294" s="102"/>
      <c r="AG294" s="101"/>
      <c r="AH294" s="101"/>
    </row>
    <row r="295" spans="1:34" x14ac:dyDescent="0.25">
      <c r="A295" s="2">
        <v>123465702</v>
      </c>
      <c r="C295" s="158" t="s">
        <v>3114</v>
      </c>
      <c r="D295" s="28" t="s">
        <v>2464</v>
      </c>
      <c r="E295" s="101">
        <v>27673412</v>
      </c>
      <c r="F295" s="160">
        <v>676882</v>
      </c>
      <c r="G295" s="102">
        <v>2.5072925090789795</v>
      </c>
      <c r="H295" s="101">
        <v>1717765.375</v>
      </c>
      <c r="I295" s="101">
        <v>-1040883.375</v>
      </c>
      <c r="J295" s="161">
        <v>19085648</v>
      </c>
      <c r="K295" s="160">
        <v>450089</v>
      </c>
      <c r="L295" s="102">
        <v>2.4152159690856934</v>
      </c>
      <c r="M295" s="101">
        <v>1516046.25</v>
      </c>
      <c r="N295" s="162">
        <v>-1065957.25</v>
      </c>
      <c r="O295" s="161">
        <v>7960225</v>
      </c>
      <c r="P295" s="160">
        <v>176793</v>
      </c>
      <c r="Q295" s="102">
        <v>2.2714016437530518</v>
      </c>
      <c r="R295" s="101">
        <v>201719.171875</v>
      </c>
      <c r="S295" s="162">
        <v>-24926.171875</v>
      </c>
      <c r="T295" s="161">
        <v>627539</v>
      </c>
      <c r="U295" s="160">
        <v>50000</v>
      </c>
      <c r="V295" s="101">
        <v>0</v>
      </c>
      <c r="W295" s="101">
        <v>0</v>
      </c>
      <c r="X295" s="101">
        <v>100</v>
      </c>
      <c r="Y295" s="101">
        <v>0</v>
      </c>
      <c r="Z295" s="162"/>
      <c r="AA295" s="161">
        <v>-389976.83</v>
      </c>
      <c r="AB295" s="101">
        <v>435810.73963262886</v>
      </c>
      <c r="AC295" s="163">
        <v>45833.91015625</v>
      </c>
      <c r="AD295" s="101"/>
      <c r="AE295" s="160"/>
      <c r="AF295" s="102"/>
      <c r="AG295" s="101"/>
      <c r="AH295" s="101"/>
    </row>
    <row r="296" spans="1:34" x14ac:dyDescent="0.25">
      <c r="A296" s="2">
        <v>119356503</v>
      </c>
      <c r="C296" s="158" t="s">
        <v>3115</v>
      </c>
      <c r="D296" s="28" t="s">
        <v>2399</v>
      </c>
      <c r="E296" s="101">
        <v>13820349</v>
      </c>
      <c r="F296" s="160">
        <v>249178</v>
      </c>
      <c r="G296" s="102">
        <v>1.8360832929611206</v>
      </c>
      <c r="H296" s="101">
        <v>494339.5625</v>
      </c>
      <c r="I296" s="101">
        <v>-245161.5625</v>
      </c>
      <c r="J296" s="161">
        <v>11023225</v>
      </c>
      <c r="K296" s="160">
        <v>190297</v>
      </c>
      <c r="L296" s="102">
        <v>1.7566534280776978</v>
      </c>
      <c r="M296" s="101">
        <v>403411.8125</v>
      </c>
      <c r="N296" s="162">
        <v>-213114.8125</v>
      </c>
      <c r="O296" s="161">
        <v>2329548</v>
      </c>
      <c r="P296" s="160">
        <v>8881</v>
      </c>
      <c r="Q296" s="102">
        <v>0.38269168138504028</v>
      </c>
      <c r="R296" s="101">
        <v>90927.734375</v>
      </c>
      <c r="S296" s="162">
        <v>-82046.734375</v>
      </c>
      <c r="T296" s="161">
        <v>467576</v>
      </c>
      <c r="U296" s="160">
        <v>50000</v>
      </c>
      <c r="V296" s="101">
        <v>0</v>
      </c>
      <c r="W296" s="101">
        <v>0</v>
      </c>
      <c r="X296" s="101">
        <v>100</v>
      </c>
      <c r="Y296" s="101">
        <v>0</v>
      </c>
      <c r="Z296" s="162"/>
      <c r="AA296" s="161">
        <v>-205095.83</v>
      </c>
      <c r="AB296" s="101">
        <v>177297.06704945443</v>
      </c>
      <c r="AC296" s="163">
        <v>-27798.763671875</v>
      </c>
      <c r="AD296" s="101"/>
      <c r="AE296" s="160"/>
      <c r="AF296" s="102"/>
      <c r="AG296" s="101"/>
      <c r="AH296" s="101"/>
    </row>
    <row r="297" spans="1:34" x14ac:dyDescent="0.25">
      <c r="A297" s="2">
        <v>129545003</v>
      </c>
      <c r="C297" s="158" t="s">
        <v>3116</v>
      </c>
      <c r="D297" s="28" t="s">
        <v>2531</v>
      </c>
      <c r="E297" s="101">
        <v>16257654</v>
      </c>
      <c r="F297" s="160">
        <v>1195241.5</v>
      </c>
      <c r="G297" s="102">
        <v>7.9352593421936035</v>
      </c>
      <c r="H297" s="101">
        <v>824487.5</v>
      </c>
      <c r="I297" s="101">
        <v>370754</v>
      </c>
      <c r="J297" s="161">
        <v>11856259</v>
      </c>
      <c r="K297" s="160">
        <v>141904</v>
      </c>
      <c r="L297" s="102">
        <v>1.2113684415817261</v>
      </c>
      <c r="M297" s="101">
        <v>505835.8125</v>
      </c>
      <c r="N297" s="162">
        <v>-363931.8125</v>
      </c>
      <c r="O297" s="161">
        <v>2127087</v>
      </c>
      <c r="P297" s="160">
        <v>89887</v>
      </c>
      <c r="Q297" s="102">
        <v>4.4122815132141113</v>
      </c>
      <c r="R297" s="101">
        <v>125861.0703125</v>
      </c>
      <c r="S297" s="162">
        <v>-35974.0703125</v>
      </c>
      <c r="T297" s="161">
        <v>2274307.5499999998</v>
      </c>
      <c r="U297" s="160">
        <v>963450.4375</v>
      </c>
      <c r="V297" s="101">
        <v>100.02330017089844</v>
      </c>
      <c r="W297" s="101">
        <v>0</v>
      </c>
      <c r="X297" s="101">
        <v>0</v>
      </c>
      <c r="Y297" s="101">
        <v>8820346.0300000049</v>
      </c>
      <c r="Z297" s="162">
        <v>21.851789474487305</v>
      </c>
      <c r="AA297" s="161">
        <v>-120807</v>
      </c>
      <c r="AB297" s="101">
        <v>208731.68428422534</v>
      </c>
      <c r="AC297" s="163">
        <v>87924.6875</v>
      </c>
      <c r="AD297" s="101"/>
      <c r="AE297" s="160"/>
      <c r="AF297" s="102"/>
      <c r="AG297" s="101"/>
      <c r="AH297" s="101"/>
    </row>
    <row r="298" spans="1:34" x14ac:dyDescent="0.25">
      <c r="A298" s="2">
        <v>108565503</v>
      </c>
      <c r="C298" s="158" t="s">
        <v>3117</v>
      </c>
      <c r="D298" s="28" t="s">
        <v>2217</v>
      </c>
      <c r="E298" s="101">
        <v>10660655</v>
      </c>
      <c r="F298" s="160">
        <v>431429.59375</v>
      </c>
      <c r="G298" s="102">
        <v>4.2176175117492676</v>
      </c>
      <c r="H298" s="101">
        <v>260412.390625</v>
      </c>
      <c r="I298" s="101">
        <v>171017.203125</v>
      </c>
      <c r="J298" s="161">
        <v>8816178</v>
      </c>
      <c r="K298" s="160">
        <v>68698</v>
      </c>
      <c r="L298" s="102">
        <v>0.78534615039825439</v>
      </c>
      <c r="M298" s="101">
        <v>183527.90625</v>
      </c>
      <c r="N298" s="162">
        <v>-114829.90625</v>
      </c>
      <c r="O298" s="161">
        <v>1035041</v>
      </c>
      <c r="P298" s="160">
        <v>19103</v>
      </c>
      <c r="Q298" s="102">
        <v>1.88033127784729</v>
      </c>
      <c r="R298" s="101">
        <v>28905.69140625</v>
      </c>
      <c r="S298" s="162">
        <v>-9802.69140625</v>
      </c>
      <c r="T298" s="161">
        <v>809435.57</v>
      </c>
      <c r="U298" s="160">
        <v>343628.59375</v>
      </c>
      <c r="V298" s="101">
        <v>100.01625061035156</v>
      </c>
      <c r="W298" s="101">
        <v>0</v>
      </c>
      <c r="X298" s="101">
        <v>0</v>
      </c>
      <c r="Y298" s="101">
        <v>3145682.870000001</v>
      </c>
      <c r="Z298" s="162">
        <v>18.549949645996094</v>
      </c>
      <c r="AA298" s="161">
        <v>-103719.67999999999</v>
      </c>
      <c r="AB298" s="101">
        <v>70971.316140989191</v>
      </c>
      <c r="AC298" s="163">
        <v>-32748.36328125</v>
      </c>
      <c r="AD298" s="101"/>
      <c r="AE298" s="160"/>
      <c r="AF298" s="102"/>
      <c r="AG298" s="101"/>
      <c r="AH298" s="101"/>
    </row>
    <row r="299" spans="1:34" x14ac:dyDescent="0.25">
      <c r="A299" s="2">
        <v>120484903</v>
      </c>
      <c r="C299" s="158" t="s">
        <v>3118</v>
      </c>
      <c r="D299" s="28" t="s">
        <v>2422</v>
      </c>
      <c r="E299" s="101">
        <v>24644614</v>
      </c>
      <c r="F299" s="160">
        <v>699355.625</v>
      </c>
      <c r="G299" s="102">
        <v>2.9206435680389404</v>
      </c>
      <c r="H299" s="101">
        <v>1144314.5</v>
      </c>
      <c r="I299" s="101">
        <v>-444958.875</v>
      </c>
      <c r="J299" s="161">
        <v>18940436</v>
      </c>
      <c r="K299" s="160">
        <v>249950</v>
      </c>
      <c r="L299" s="102">
        <v>1.3373113870620728</v>
      </c>
      <c r="M299" s="101">
        <v>877682</v>
      </c>
      <c r="N299" s="162">
        <v>-627732</v>
      </c>
      <c r="O299" s="161">
        <v>4170857</v>
      </c>
      <c r="P299" s="160">
        <v>-8525</v>
      </c>
      <c r="Q299" s="102">
        <v>-0.20397752523422241</v>
      </c>
      <c r="R299" s="101">
        <v>174998.625</v>
      </c>
      <c r="S299" s="162">
        <v>-183523.625</v>
      </c>
      <c r="T299" s="161">
        <v>1533322.16</v>
      </c>
      <c r="U299" s="160">
        <v>457930.625</v>
      </c>
      <c r="V299" s="101">
        <v>100.02330017089844</v>
      </c>
      <c r="W299" s="101">
        <v>0</v>
      </c>
      <c r="X299" s="101">
        <v>0</v>
      </c>
      <c r="Y299" s="101">
        <v>4192334.4600000083</v>
      </c>
      <c r="Z299" s="162">
        <v>21.851789474487305</v>
      </c>
      <c r="AA299" s="161">
        <v>-253437.04</v>
      </c>
      <c r="AB299" s="101">
        <v>669504.35929826484</v>
      </c>
      <c r="AC299" s="163">
        <v>416067.3125</v>
      </c>
      <c r="AD299" s="101"/>
      <c r="AE299" s="160"/>
      <c r="AF299" s="102"/>
      <c r="AG299" s="101"/>
      <c r="AH299" s="101"/>
    </row>
    <row r="300" spans="1:34" x14ac:dyDescent="0.25">
      <c r="A300" s="2">
        <v>117083004</v>
      </c>
      <c r="C300" s="158" t="s">
        <v>3119</v>
      </c>
      <c r="D300" s="28" t="s">
        <v>2366</v>
      </c>
      <c r="E300" s="101">
        <v>7856771.5</v>
      </c>
      <c r="F300" s="160">
        <v>298368.46875</v>
      </c>
      <c r="G300" s="102">
        <v>3.9475066661834717</v>
      </c>
      <c r="H300" s="101">
        <v>149193.703125</v>
      </c>
      <c r="I300" s="101">
        <v>149174.765625</v>
      </c>
      <c r="J300" s="161">
        <v>6577871</v>
      </c>
      <c r="K300" s="160">
        <v>28712</v>
      </c>
      <c r="L300" s="102">
        <v>0.43840742111206055</v>
      </c>
      <c r="M300" s="101">
        <v>105816.203125</v>
      </c>
      <c r="N300" s="162">
        <v>-77104.203125</v>
      </c>
      <c r="O300" s="161">
        <v>686104</v>
      </c>
      <c r="P300" s="160">
        <v>-30467</v>
      </c>
      <c r="Q300" s="102">
        <v>-4.251777172088623</v>
      </c>
      <c r="R300" s="101">
        <v>23452.46484375</v>
      </c>
      <c r="S300" s="162">
        <v>-53919.46484375</v>
      </c>
      <c r="T300" s="161">
        <v>410234.35</v>
      </c>
      <c r="U300" s="160">
        <v>161330.46875</v>
      </c>
      <c r="V300" s="101">
        <v>100.01203155517578</v>
      </c>
      <c r="W300" s="101">
        <v>0</v>
      </c>
      <c r="X300" s="101">
        <v>0</v>
      </c>
      <c r="Y300" s="101">
        <v>1476806.8500000015</v>
      </c>
      <c r="Z300" s="162">
        <v>16.567255020141602</v>
      </c>
      <c r="AA300" s="161">
        <v>-34557.019999999997</v>
      </c>
      <c r="AB300" s="101">
        <v>23996.875116414129</v>
      </c>
      <c r="AC300" s="163">
        <v>-10560.14453125</v>
      </c>
      <c r="AD300" s="101">
        <v>182562</v>
      </c>
      <c r="AE300" s="160">
        <v>138793</v>
      </c>
      <c r="AF300" s="102">
        <v>317.10342407226563</v>
      </c>
      <c r="AG300" s="101">
        <v>3257.85791015625</v>
      </c>
      <c r="AH300" s="101">
        <v>135535.140625</v>
      </c>
    </row>
    <row r="301" spans="1:34" x14ac:dyDescent="0.25">
      <c r="A301" s="2">
        <v>112674403</v>
      </c>
      <c r="C301" s="158" t="s">
        <v>3120</v>
      </c>
      <c r="D301" s="28" t="s">
        <v>2276</v>
      </c>
      <c r="E301" s="101">
        <v>19872296</v>
      </c>
      <c r="F301" s="160">
        <v>815082.1875</v>
      </c>
      <c r="G301" s="102">
        <v>4.2770271301269531</v>
      </c>
      <c r="H301" s="101">
        <v>904782.375</v>
      </c>
      <c r="I301" s="101">
        <v>-89700.1875</v>
      </c>
      <c r="J301" s="161">
        <v>15419115</v>
      </c>
      <c r="K301" s="160">
        <v>225601</v>
      </c>
      <c r="L301" s="102">
        <v>1.4848506450653076</v>
      </c>
      <c r="M301" s="101">
        <v>660637.375</v>
      </c>
      <c r="N301" s="162">
        <v>-435036.375</v>
      </c>
      <c r="O301" s="161">
        <v>2847918</v>
      </c>
      <c r="P301" s="160">
        <v>58355</v>
      </c>
      <c r="Q301" s="102">
        <v>2.0919046401977539</v>
      </c>
      <c r="R301" s="101">
        <v>137864.359375</v>
      </c>
      <c r="S301" s="162">
        <v>-79509.359375</v>
      </c>
      <c r="T301" s="161">
        <v>1605263.44</v>
      </c>
      <c r="U301" s="160">
        <v>531126.1875</v>
      </c>
      <c r="V301" s="101">
        <v>100.02329254150391</v>
      </c>
      <c r="W301" s="101">
        <v>0</v>
      </c>
      <c r="X301" s="101">
        <v>0</v>
      </c>
      <c r="Y301" s="101">
        <v>4862436.4800000042</v>
      </c>
      <c r="Z301" s="162">
        <v>21.851791381835938</v>
      </c>
      <c r="AA301" s="161">
        <v>-345165.32</v>
      </c>
      <c r="AB301" s="101">
        <v>626308.13168344041</v>
      </c>
      <c r="AC301" s="163">
        <v>281142.8125</v>
      </c>
      <c r="AD301" s="101"/>
      <c r="AE301" s="160"/>
      <c r="AF301" s="102"/>
      <c r="AG301" s="101"/>
      <c r="AH301" s="101"/>
    </row>
    <row r="302" spans="1:34" x14ac:dyDescent="0.25">
      <c r="A302" s="2">
        <v>108056004</v>
      </c>
      <c r="C302" s="158" t="s">
        <v>3121</v>
      </c>
      <c r="D302" s="28" t="s">
        <v>2193</v>
      </c>
      <c r="E302" s="101">
        <v>8201916</v>
      </c>
      <c r="F302" s="160">
        <v>508244.5625</v>
      </c>
      <c r="G302" s="102">
        <v>6.6060080528259277</v>
      </c>
      <c r="H302" s="101">
        <v>178090.015625</v>
      </c>
      <c r="I302" s="101">
        <v>330154.5625</v>
      </c>
      <c r="J302" s="161">
        <v>6485952</v>
      </c>
      <c r="K302" s="160">
        <v>38398</v>
      </c>
      <c r="L302" s="102">
        <v>0.59554368257522583</v>
      </c>
      <c r="M302" s="101">
        <v>112878.3984375</v>
      </c>
      <c r="N302" s="162">
        <v>-74480.3984375</v>
      </c>
      <c r="O302" s="161">
        <v>738540</v>
      </c>
      <c r="P302" s="160">
        <v>7208</v>
      </c>
      <c r="Q302" s="102">
        <v>0.9855988621711731</v>
      </c>
      <c r="R302" s="101">
        <v>22236.4921875</v>
      </c>
      <c r="S302" s="162">
        <v>-15028.4921875</v>
      </c>
      <c r="T302" s="161">
        <v>810448.04</v>
      </c>
      <c r="U302" s="160">
        <v>438660.5625</v>
      </c>
      <c r="V302" s="101">
        <v>100.00949859619141</v>
      </c>
      <c r="W302" s="101">
        <v>0</v>
      </c>
      <c r="X302" s="101">
        <v>0</v>
      </c>
      <c r="Y302" s="101">
        <v>4015363.7100000009</v>
      </c>
      <c r="Z302" s="162">
        <v>15.379778861999512</v>
      </c>
      <c r="AA302" s="161">
        <v>-25631.69</v>
      </c>
      <c r="AB302" s="101">
        <v>67505.942929341283</v>
      </c>
      <c r="AC302" s="163">
        <v>41874.25390625</v>
      </c>
      <c r="AD302" s="101">
        <v>166976</v>
      </c>
      <c r="AE302" s="160">
        <v>23978</v>
      </c>
      <c r="AF302" s="102">
        <v>16.76806640625</v>
      </c>
      <c r="AG302" s="101">
        <v>7196.419921875</v>
      </c>
      <c r="AH302" s="101">
        <v>16781.580078125</v>
      </c>
    </row>
    <row r="303" spans="1:34" x14ac:dyDescent="0.25">
      <c r="A303" s="2">
        <v>108114503</v>
      </c>
      <c r="C303" s="158" t="s">
        <v>3122</v>
      </c>
      <c r="D303" s="28" t="s">
        <v>2209</v>
      </c>
      <c r="E303" s="101">
        <v>12202166</v>
      </c>
      <c r="F303" s="160">
        <v>524359.0625</v>
      </c>
      <c r="G303" s="102">
        <v>4.4902186393737793</v>
      </c>
      <c r="H303" s="101">
        <v>353338.5</v>
      </c>
      <c r="I303" s="101">
        <v>171020.5625</v>
      </c>
      <c r="J303" s="161">
        <v>10173681</v>
      </c>
      <c r="K303" s="160">
        <v>77884</v>
      </c>
      <c r="L303" s="102">
        <v>0.7714497447013855</v>
      </c>
      <c r="M303" s="101">
        <v>249618.203125</v>
      </c>
      <c r="N303" s="162">
        <v>-171734.203125</v>
      </c>
      <c r="O303" s="161">
        <v>1016797</v>
      </c>
      <c r="P303" s="160">
        <v>8721</v>
      </c>
      <c r="Q303" s="102">
        <v>0.86511337757110596</v>
      </c>
      <c r="R303" s="101">
        <v>37345.5078125</v>
      </c>
      <c r="S303" s="162">
        <v>-28624.5078125</v>
      </c>
      <c r="T303" s="161">
        <v>1011688.04</v>
      </c>
      <c r="U303" s="160">
        <v>437754.0625</v>
      </c>
      <c r="V303" s="101">
        <v>100.01765441894531</v>
      </c>
      <c r="W303" s="101">
        <v>0</v>
      </c>
      <c r="X303" s="101">
        <v>0</v>
      </c>
      <c r="Y303" s="101">
        <v>4007392.75</v>
      </c>
      <c r="Z303" s="162">
        <v>19.205205917358398</v>
      </c>
      <c r="AA303" s="161">
        <v>-102023.87</v>
      </c>
      <c r="AB303" s="101">
        <v>90747.791409081081</v>
      </c>
      <c r="AC303" s="163">
        <v>-11276.078125</v>
      </c>
      <c r="AD303" s="101"/>
      <c r="AE303" s="160"/>
      <c r="AF303" s="102"/>
      <c r="AG303" s="101"/>
      <c r="AH303" s="101"/>
    </row>
    <row r="304" spans="1:34" x14ac:dyDescent="0.25">
      <c r="A304" s="2">
        <v>113385003</v>
      </c>
      <c r="C304" s="158" t="s">
        <v>3123</v>
      </c>
      <c r="D304" s="28" t="s">
        <v>2303</v>
      </c>
      <c r="E304" s="101">
        <v>13531048</v>
      </c>
      <c r="F304" s="160">
        <v>830685.0625</v>
      </c>
      <c r="G304" s="102">
        <v>6.5406403541564941</v>
      </c>
      <c r="H304" s="101">
        <v>594223.5625</v>
      </c>
      <c r="I304" s="101">
        <v>236461.5</v>
      </c>
      <c r="J304" s="161">
        <v>9730962</v>
      </c>
      <c r="K304" s="160">
        <v>106892</v>
      </c>
      <c r="L304" s="102">
        <v>1.1106735467910767</v>
      </c>
      <c r="M304" s="101">
        <v>342958.8125</v>
      </c>
      <c r="N304" s="162">
        <v>-236066.8125</v>
      </c>
      <c r="O304" s="161">
        <v>1705908</v>
      </c>
      <c r="P304" s="160">
        <v>-33363</v>
      </c>
      <c r="Q304" s="102">
        <v>-1.9182175397872925</v>
      </c>
      <c r="R304" s="101">
        <v>67802.7734375</v>
      </c>
      <c r="S304" s="162">
        <v>-101165.7734375</v>
      </c>
      <c r="T304" s="161">
        <v>1936544.69</v>
      </c>
      <c r="U304" s="160">
        <v>815554.0625</v>
      </c>
      <c r="V304" s="101">
        <v>100.02330780029297</v>
      </c>
      <c r="W304" s="101">
        <v>0</v>
      </c>
      <c r="X304" s="101">
        <v>0</v>
      </c>
      <c r="Y304" s="101">
        <v>7466361.5300000012</v>
      </c>
      <c r="Z304" s="162">
        <v>21.851791381835938</v>
      </c>
      <c r="AA304" s="161">
        <v>-197949.86</v>
      </c>
      <c r="AB304" s="101">
        <v>386464.79126233445</v>
      </c>
      <c r="AC304" s="163">
        <v>188514.9375</v>
      </c>
      <c r="AD304" s="101">
        <v>157633</v>
      </c>
      <c r="AE304" s="160">
        <v>-58398</v>
      </c>
      <c r="AF304" s="102">
        <v>-27.032232284545898</v>
      </c>
      <c r="AG304" s="101">
        <v>20266.0546875</v>
      </c>
      <c r="AH304" s="101">
        <v>-78664.0546875</v>
      </c>
    </row>
    <row r="305" spans="1:34" x14ac:dyDescent="0.25">
      <c r="A305" s="2">
        <v>121394503</v>
      </c>
      <c r="C305" s="158" t="s">
        <v>3124</v>
      </c>
      <c r="D305" s="28" t="s">
        <v>2435</v>
      </c>
      <c r="E305" s="101">
        <v>10511841</v>
      </c>
      <c r="F305" s="160">
        <v>235552.015625</v>
      </c>
      <c r="G305" s="102">
        <v>2.2921895980834961</v>
      </c>
      <c r="H305" s="101">
        <v>318230.25</v>
      </c>
      <c r="I305" s="101">
        <v>-82678.234375</v>
      </c>
      <c r="J305" s="161">
        <v>8406854</v>
      </c>
      <c r="K305" s="160">
        <v>116778</v>
      </c>
      <c r="L305" s="102">
        <v>1.4086481332778931</v>
      </c>
      <c r="M305" s="101">
        <v>240287.40625</v>
      </c>
      <c r="N305" s="162">
        <v>-123509.40625</v>
      </c>
      <c r="O305" s="161">
        <v>1732371</v>
      </c>
      <c r="P305" s="160">
        <v>68774</v>
      </c>
      <c r="Q305" s="102">
        <v>4.1340541839599609</v>
      </c>
      <c r="R305" s="101">
        <v>73141.2109375</v>
      </c>
      <c r="S305" s="162">
        <v>-4367.2109375</v>
      </c>
      <c r="T305" s="161">
        <v>372616.11</v>
      </c>
      <c r="U305" s="160">
        <v>50000.01171875</v>
      </c>
      <c r="V305" s="101">
        <v>0</v>
      </c>
      <c r="W305" s="101">
        <v>44.192249298095703</v>
      </c>
      <c r="X305" s="101">
        <v>55.807746887207031</v>
      </c>
      <c r="Y305" s="101">
        <v>0</v>
      </c>
      <c r="Z305" s="162"/>
      <c r="AA305" s="161">
        <v>-129631.44</v>
      </c>
      <c r="AB305" s="101">
        <v>192499.61221889348</v>
      </c>
      <c r="AC305" s="163">
        <v>62868.171875</v>
      </c>
      <c r="AD305" s="101"/>
      <c r="AE305" s="160"/>
      <c r="AF305" s="102"/>
      <c r="AG305" s="101"/>
      <c r="AH305" s="101"/>
    </row>
    <row r="306" spans="1:34" x14ac:dyDescent="0.25">
      <c r="A306" s="2">
        <v>109535504</v>
      </c>
      <c r="C306" s="158" t="s">
        <v>3125</v>
      </c>
      <c r="D306" s="28" t="s">
        <v>2237</v>
      </c>
      <c r="E306" s="101">
        <v>5952704</v>
      </c>
      <c r="F306" s="160">
        <v>84254.3203125</v>
      </c>
      <c r="G306" s="102">
        <v>1.4357168674468994</v>
      </c>
      <c r="H306" s="101">
        <v>149847.46875</v>
      </c>
      <c r="I306" s="101">
        <v>-65593.1484375</v>
      </c>
      <c r="J306" s="161">
        <v>5156065</v>
      </c>
      <c r="K306" s="160">
        <v>41192</v>
      </c>
      <c r="L306" s="102">
        <v>0.80533772706985474</v>
      </c>
      <c r="M306" s="101">
        <v>129799.703125</v>
      </c>
      <c r="N306" s="162">
        <v>-88607.703125</v>
      </c>
      <c r="O306" s="161">
        <v>540969</v>
      </c>
      <c r="P306" s="160">
        <v>2032</v>
      </c>
      <c r="Q306" s="102">
        <v>0.37703847885131836</v>
      </c>
      <c r="R306" s="101">
        <v>15619.7099609375</v>
      </c>
      <c r="S306" s="162">
        <v>-13587.7099609375</v>
      </c>
      <c r="T306" s="161">
        <v>200864.17</v>
      </c>
      <c r="U306" s="160">
        <v>80898.3203125</v>
      </c>
      <c r="V306" s="101">
        <v>100.001708984375</v>
      </c>
      <c r="W306" s="101">
        <v>0</v>
      </c>
      <c r="X306" s="101">
        <v>0</v>
      </c>
      <c r="Y306" s="101">
        <v>740460.66000000015</v>
      </c>
      <c r="Z306" s="162">
        <v>11.720700263977051</v>
      </c>
      <c r="AA306" s="161">
        <v>-35821.160000000003</v>
      </c>
      <c r="AB306" s="101">
        <v>15583.343896412873</v>
      </c>
      <c r="AC306" s="163">
        <v>-20237.81640625</v>
      </c>
      <c r="AD306" s="101">
        <v>54806</v>
      </c>
      <c r="AE306" s="160">
        <v>-39868</v>
      </c>
      <c r="AF306" s="102">
        <v>-42.110820770263672</v>
      </c>
      <c r="AG306" s="101">
        <v>3250.281982421875</v>
      </c>
      <c r="AH306" s="101">
        <v>-43118.28125</v>
      </c>
    </row>
    <row r="307" spans="1:34" x14ac:dyDescent="0.25">
      <c r="A307" s="2">
        <v>117596003</v>
      </c>
      <c r="C307" s="158" t="s">
        <v>3126</v>
      </c>
      <c r="D307" s="28" t="s">
        <v>2380</v>
      </c>
      <c r="E307" s="101">
        <v>20490860</v>
      </c>
      <c r="F307" s="160">
        <v>1127755</v>
      </c>
      <c r="G307" s="102">
        <v>5.824246883392334</v>
      </c>
      <c r="H307" s="101">
        <v>866377.8125</v>
      </c>
      <c r="I307" s="101">
        <v>261377.1875</v>
      </c>
      <c r="J307" s="161">
        <v>15977021</v>
      </c>
      <c r="K307" s="160">
        <v>176869</v>
      </c>
      <c r="L307" s="102">
        <v>1.1194133758544922</v>
      </c>
      <c r="M307" s="101">
        <v>590510.375</v>
      </c>
      <c r="N307" s="162">
        <v>-413641.375</v>
      </c>
      <c r="O307" s="161">
        <v>2226231</v>
      </c>
      <c r="P307" s="160">
        <v>30448</v>
      </c>
      <c r="Q307" s="102">
        <v>1.3866579532623291</v>
      </c>
      <c r="R307" s="101">
        <v>91683.8359375</v>
      </c>
      <c r="S307" s="162">
        <v>-61235.8359375</v>
      </c>
      <c r="T307" s="161">
        <v>2287608.37</v>
      </c>
      <c r="U307" s="160">
        <v>920438.0625</v>
      </c>
      <c r="V307" s="101">
        <v>100.02330017089844</v>
      </c>
      <c r="W307" s="101">
        <v>0</v>
      </c>
      <c r="X307" s="101">
        <v>0</v>
      </c>
      <c r="Y307" s="101">
        <v>8426569.6999999955</v>
      </c>
      <c r="Z307" s="162">
        <v>21.851791381835938</v>
      </c>
      <c r="AA307" s="161">
        <v>-127216.99</v>
      </c>
      <c r="AB307" s="101">
        <v>147272.83217803051</v>
      </c>
      <c r="AC307" s="163">
        <v>20055.841796875</v>
      </c>
      <c r="AD307" s="101"/>
      <c r="AE307" s="160"/>
      <c r="AF307" s="102"/>
      <c r="AG307" s="101"/>
      <c r="AH307" s="101"/>
    </row>
    <row r="308" spans="1:34" x14ac:dyDescent="0.25">
      <c r="A308" s="2">
        <v>115674603</v>
      </c>
      <c r="C308" s="158" t="s">
        <v>3127</v>
      </c>
      <c r="D308" s="28" t="s">
        <v>2346</v>
      </c>
      <c r="E308" s="101">
        <v>15524810</v>
      </c>
      <c r="F308" s="160">
        <v>1305289.125</v>
      </c>
      <c r="G308" s="102">
        <v>9.1795578002929688</v>
      </c>
      <c r="H308" s="101">
        <v>859189.6875</v>
      </c>
      <c r="I308" s="101">
        <v>446099.4375</v>
      </c>
      <c r="J308" s="161">
        <v>10381587</v>
      </c>
      <c r="K308" s="160">
        <v>135132</v>
      </c>
      <c r="L308" s="102">
        <v>1.318817138671875</v>
      </c>
      <c r="M308" s="101">
        <v>491882.3125</v>
      </c>
      <c r="N308" s="162">
        <v>-356750.3125</v>
      </c>
      <c r="O308" s="161">
        <v>2436989</v>
      </c>
      <c r="P308" s="160">
        <v>28201</v>
      </c>
      <c r="Q308" s="102">
        <v>1.1707546710968018</v>
      </c>
      <c r="R308" s="101">
        <v>136256.171875</v>
      </c>
      <c r="S308" s="162">
        <v>-108055.171875</v>
      </c>
      <c r="T308" s="161">
        <v>2667592.81</v>
      </c>
      <c r="U308" s="160">
        <v>1141432.125</v>
      </c>
      <c r="V308" s="101">
        <v>100.02330017089844</v>
      </c>
      <c r="W308" s="101">
        <v>0</v>
      </c>
      <c r="X308" s="101">
        <v>0</v>
      </c>
      <c r="Y308" s="101">
        <v>10449760.560000002</v>
      </c>
      <c r="Z308" s="162">
        <v>21.851789474487305</v>
      </c>
      <c r="AA308" s="161">
        <v>-252294.31</v>
      </c>
      <c r="AB308" s="101">
        <v>444808.06445752876</v>
      </c>
      <c r="AC308" s="163">
        <v>192513.75</v>
      </c>
      <c r="AD308" s="101">
        <v>38641</v>
      </c>
      <c r="AE308" s="160">
        <v>524</v>
      </c>
      <c r="AF308" s="102">
        <v>1.374714732170105</v>
      </c>
      <c r="AG308" s="101">
        <v>2645.6220703125</v>
      </c>
      <c r="AH308" s="101">
        <v>-2121.6220703125</v>
      </c>
    </row>
    <row r="309" spans="1:34" x14ac:dyDescent="0.25">
      <c r="A309" s="2">
        <v>103026873</v>
      </c>
      <c r="C309" s="158" t="s">
        <v>3128</v>
      </c>
      <c r="D309" s="28" t="s">
        <v>2096</v>
      </c>
      <c r="E309" s="101">
        <v>6494337</v>
      </c>
      <c r="F309" s="160">
        <v>135177.9375</v>
      </c>
      <c r="G309" s="102">
        <v>2.1257202625274658</v>
      </c>
      <c r="H309" s="101">
        <v>213537.4375</v>
      </c>
      <c r="I309" s="101">
        <v>-78359.5</v>
      </c>
      <c r="J309" s="161">
        <v>4888441</v>
      </c>
      <c r="K309" s="160">
        <v>45100</v>
      </c>
      <c r="L309" s="102">
        <v>0.93117541074752808</v>
      </c>
      <c r="M309" s="101">
        <v>141245.203125</v>
      </c>
      <c r="N309" s="162">
        <v>-96145.203125</v>
      </c>
      <c r="O309" s="161">
        <v>1293866</v>
      </c>
      <c r="P309" s="160">
        <v>34597</v>
      </c>
      <c r="Q309" s="102">
        <v>2.7473876476287842</v>
      </c>
      <c r="R309" s="101">
        <v>61203</v>
      </c>
      <c r="S309" s="162">
        <v>-26606</v>
      </c>
      <c r="T309" s="161">
        <v>312030.09999999998</v>
      </c>
      <c r="U309" s="160">
        <v>55480.94140625</v>
      </c>
      <c r="V309" s="101">
        <v>0</v>
      </c>
      <c r="W309" s="101">
        <v>100</v>
      </c>
      <c r="X309" s="101">
        <v>0</v>
      </c>
      <c r="Y309" s="101">
        <v>0</v>
      </c>
      <c r="Z309" s="162"/>
      <c r="AA309" s="161">
        <v>-75756.990000000005</v>
      </c>
      <c r="AB309" s="101">
        <v>46511.37462641258</v>
      </c>
      <c r="AC309" s="163">
        <v>-29245.615234375</v>
      </c>
      <c r="AD309" s="101"/>
      <c r="AE309" s="160"/>
      <c r="AF309" s="102"/>
      <c r="AG309" s="101"/>
      <c r="AH309" s="101"/>
    </row>
    <row r="310" spans="1:34" x14ac:dyDescent="0.25">
      <c r="A310" s="2">
        <v>118406003</v>
      </c>
      <c r="C310" s="158" t="s">
        <v>3129</v>
      </c>
      <c r="D310" s="28" t="s">
        <v>2388</v>
      </c>
      <c r="E310" s="101">
        <v>9182708</v>
      </c>
      <c r="F310" s="160">
        <v>123454</v>
      </c>
      <c r="G310" s="102">
        <v>1.362739086151123</v>
      </c>
      <c r="H310" s="101">
        <v>131468.609375</v>
      </c>
      <c r="I310" s="101">
        <v>-8014.609375</v>
      </c>
      <c r="J310" s="161">
        <v>7763735</v>
      </c>
      <c r="K310" s="160">
        <v>38484</v>
      </c>
      <c r="L310" s="102">
        <v>0.49815857410430908</v>
      </c>
      <c r="M310" s="101">
        <v>98453.3984375</v>
      </c>
      <c r="N310" s="162">
        <v>-59969.3984375</v>
      </c>
      <c r="O310" s="161">
        <v>1110212</v>
      </c>
      <c r="P310" s="160">
        <v>12984</v>
      </c>
      <c r="Q310" s="102">
        <v>1.1833456754684448</v>
      </c>
      <c r="R310" s="101">
        <v>34536</v>
      </c>
      <c r="S310" s="162">
        <v>-21552</v>
      </c>
      <c r="T310" s="161">
        <v>263067</v>
      </c>
      <c r="U310" s="160">
        <v>50000</v>
      </c>
      <c r="V310" s="101">
        <v>0</v>
      </c>
      <c r="W310" s="101">
        <v>0</v>
      </c>
      <c r="X310" s="101">
        <v>100</v>
      </c>
      <c r="Y310" s="101">
        <v>0</v>
      </c>
      <c r="Z310" s="162"/>
      <c r="AA310" s="161">
        <v>-97754.04</v>
      </c>
      <c r="AB310" s="101">
        <v>429098.58865533752</v>
      </c>
      <c r="AC310" s="163">
        <v>331344.5625</v>
      </c>
      <c r="AD310" s="101">
        <v>45694</v>
      </c>
      <c r="AE310" s="160">
        <v>21986</v>
      </c>
      <c r="AF310" s="102">
        <v>92.73663330078125</v>
      </c>
      <c r="AG310" s="101">
        <v>-1520.800048828125</v>
      </c>
      <c r="AH310" s="101">
        <v>23506.80078125</v>
      </c>
    </row>
    <row r="311" spans="1:34" x14ac:dyDescent="0.25">
      <c r="A311" s="2">
        <v>105258503</v>
      </c>
      <c r="C311" s="158" t="s">
        <v>3130</v>
      </c>
      <c r="D311" s="28" t="s">
        <v>231</v>
      </c>
      <c r="E311" s="101">
        <v>12881124</v>
      </c>
      <c r="F311" s="160">
        <v>400014.46875</v>
      </c>
      <c r="G311" s="102">
        <v>3.2049591541290283</v>
      </c>
      <c r="H311" s="101">
        <v>315490</v>
      </c>
      <c r="I311" s="101">
        <v>84524.46875</v>
      </c>
      <c r="J311" s="161">
        <v>10344769</v>
      </c>
      <c r="K311" s="160">
        <v>48262</v>
      </c>
      <c r="L311" s="102">
        <v>0.46872207522392273</v>
      </c>
      <c r="M311" s="101">
        <v>206320</v>
      </c>
      <c r="N311" s="162">
        <v>-158058</v>
      </c>
      <c r="O311" s="161">
        <v>1490959</v>
      </c>
      <c r="P311" s="160">
        <v>8660</v>
      </c>
      <c r="Q311" s="102">
        <v>0.58422756195068359</v>
      </c>
      <c r="R311" s="101">
        <v>49813.171875</v>
      </c>
      <c r="S311" s="162">
        <v>-41153.171875</v>
      </c>
      <c r="T311" s="161">
        <v>796496.11</v>
      </c>
      <c r="U311" s="160">
        <v>331643.46875</v>
      </c>
      <c r="V311" s="101">
        <v>100.00945281982422</v>
      </c>
      <c r="W311" s="101">
        <v>0</v>
      </c>
      <c r="X311" s="101">
        <v>0</v>
      </c>
      <c r="Y311" s="101">
        <v>3035761.0199999996</v>
      </c>
      <c r="Z311" s="162">
        <v>15.360139846801758</v>
      </c>
      <c r="AA311" s="161">
        <v>-85229.47</v>
      </c>
      <c r="AB311" s="101">
        <v>113325.09126056812</v>
      </c>
      <c r="AC311" s="163">
        <v>28095.62109375</v>
      </c>
      <c r="AD311" s="101">
        <v>248900</v>
      </c>
      <c r="AE311" s="160">
        <v>11449</v>
      </c>
      <c r="AF311" s="102">
        <v>4.8216266632080078</v>
      </c>
      <c r="AG311" s="101">
        <v>32426.09765625</v>
      </c>
      <c r="AH311" s="101">
        <v>-20977.09765625</v>
      </c>
    </row>
    <row r="312" spans="1:34" x14ac:dyDescent="0.25">
      <c r="A312" s="2">
        <v>121394603</v>
      </c>
      <c r="C312" s="158" t="s">
        <v>3131</v>
      </c>
      <c r="D312" s="28" t="s">
        <v>2436</v>
      </c>
      <c r="E312" s="101">
        <v>8656218</v>
      </c>
      <c r="F312" s="160">
        <v>157016</v>
      </c>
      <c r="G312" s="102">
        <v>1.8474204540252686</v>
      </c>
      <c r="H312" s="101">
        <v>224611.28125</v>
      </c>
      <c r="I312" s="101">
        <v>-67595.28125</v>
      </c>
      <c r="J312" s="161">
        <v>6733993</v>
      </c>
      <c r="K312" s="160">
        <v>57130</v>
      </c>
      <c r="L312" s="102">
        <v>0.85564136505126953</v>
      </c>
      <c r="M312" s="101">
        <v>184381.90625</v>
      </c>
      <c r="N312" s="162">
        <v>-127251.90625</v>
      </c>
      <c r="O312" s="161">
        <v>1641735</v>
      </c>
      <c r="P312" s="160">
        <v>49886</v>
      </c>
      <c r="Q312" s="102">
        <v>3.1338400840759277</v>
      </c>
      <c r="R312" s="101">
        <v>40229.37890625</v>
      </c>
      <c r="S312" s="162">
        <v>9656.62109375</v>
      </c>
      <c r="T312" s="161">
        <v>280490</v>
      </c>
      <c r="U312" s="160">
        <v>50000</v>
      </c>
      <c r="V312" s="101">
        <v>0</v>
      </c>
      <c r="W312" s="101">
        <v>0</v>
      </c>
      <c r="X312" s="101">
        <v>100</v>
      </c>
      <c r="Y312" s="101">
        <v>0</v>
      </c>
      <c r="Z312" s="162"/>
      <c r="AA312" s="161">
        <v>-58791.15</v>
      </c>
      <c r="AB312" s="101">
        <v>94258.084197165357</v>
      </c>
      <c r="AC312" s="163">
        <v>35466.93359375</v>
      </c>
      <c r="AD312" s="101"/>
      <c r="AE312" s="160"/>
      <c r="AF312" s="102"/>
      <c r="AG312" s="101"/>
      <c r="AH312" s="101"/>
    </row>
    <row r="313" spans="1:34" x14ac:dyDescent="0.25">
      <c r="A313" s="2">
        <v>107656502</v>
      </c>
      <c r="C313" s="158" t="s">
        <v>3132</v>
      </c>
      <c r="D313" s="28" t="s">
        <v>2186</v>
      </c>
      <c r="E313" s="101">
        <v>27196212</v>
      </c>
      <c r="F313" s="160">
        <v>2560887.25</v>
      </c>
      <c r="G313" s="102">
        <v>10.395183563232422</v>
      </c>
      <c r="H313" s="101">
        <v>992186.125</v>
      </c>
      <c r="I313" s="101">
        <v>1568701.125</v>
      </c>
      <c r="J313" s="161">
        <v>18651986</v>
      </c>
      <c r="K313" s="160">
        <v>114291</v>
      </c>
      <c r="L313" s="102">
        <v>0.61653298139572144</v>
      </c>
      <c r="M313" s="101">
        <v>470265</v>
      </c>
      <c r="N313" s="162">
        <v>-355974</v>
      </c>
      <c r="O313" s="161">
        <v>3542008</v>
      </c>
      <c r="P313" s="160">
        <v>58036</v>
      </c>
      <c r="Q313" s="102">
        <v>1.6657998561859131</v>
      </c>
      <c r="R313" s="101">
        <v>133481.4375</v>
      </c>
      <c r="S313" s="162">
        <v>-75445.4375</v>
      </c>
      <c r="T313" s="161">
        <v>5002218.6900000004</v>
      </c>
      <c r="U313" s="160">
        <v>2388560.25</v>
      </c>
      <c r="V313" s="101">
        <v>100.01893615722656</v>
      </c>
      <c r="W313" s="101">
        <v>0</v>
      </c>
      <c r="X313" s="101">
        <v>0</v>
      </c>
      <c r="Y313" s="101">
        <v>21866209.079999998</v>
      </c>
      <c r="Z313" s="162">
        <v>19.80571174621582</v>
      </c>
      <c r="AA313" s="161">
        <v>-129279.06</v>
      </c>
      <c r="AB313" s="101">
        <v>170445.93481370283</v>
      </c>
      <c r="AC313" s="163">
        <v>41166.875</v>
      </c>
      <c r="AD313" s="101"/>
      <c r="AE313" s="160"/>
      <c r="AF313" s="102"/>
      <c r="AG313" s="101"/>
      <c r="AH313" s="101"/>
    </row>
    <row r="314" spans="1:34" x14ac:dyDescent="0.25">
      <c r="A314" s="2">
        <v>124156503</v>
      </c>
      <c r="C314" s="158" t="s">
        <v>3133</v>
      </c>
      <c r="D314" s="28" t="s">
        <v>2481</v>
      </c>
      <c r="E314" s="101">
        <v>10389869</v>
      </c>
      <c r="F314" s="160">
        <v>262240.125</v>
      </c>
      <c r="G314" s="102">
        <v>2.5893535614013672</v>
      </c>
      <c r="H314" s="101">
        <v>339471.65625</v>
      </c>
      <c r="I314" s="101">
        <v>-77231.53125</v>
      </c>
      <c r="J314" s="161">
        <v>7867326</v>
      </c>
      <c r="K314" s="160">
        <v>86044</v>
      </c>
      <c r="L314" s="102">
        <v>1.1057817935943604</v>
      </c>
      <c r="M314" s="101">
        <v>251899.09375</v>
      </c>
      <c r="N314" s="162">
        <v>-165855.09375</v>
      </c>
      <c r="O314" s="161">
        <v>1803501</v>
      </c>
      <c r="P314" s="160">
        <v>63304</v>
      </c>
      <c r="Q314" s="102">
        <v>3.6377489566802979</v>
      </c>
      <c r="R314" s="101">
        <v>54364.9921875</v>
      </c>
      <c r="S314" s="162">
        <v>8939.0078125</v>
      </c>
      <c r="T314" s="161">
        <v>513662.58</v>
      </c>
      <c r="U314" s="160">
        <v>112766.140625</v>
      </c>
      <c r="V314" s="101">
        <v>0</v>
      </c>
      <c r="W314" s="101">
        <v>100</v>
      </c>
      <c r="X314" s="101">
        <v>0</v>
      </c>
      <c r="Y314" s="101">
        <v>0</v>
      </c>
      <c r="Z314" s="162"/>
      <c r="AA314" s="161">
        <v>-119269.87</v>
      </c>
      <c r="AB314" s="101">
        <v>84301.139469078509</v>
      </c>
      <c r="AC314" s="163">
        <v>-34968.73046875</v>
      </c>
      <c r="AD314" s="101">
        <v>205379</v>
      </c>
      <c r="AE314" s="160">
        <v>126</v>
      </c>
      <c r="AF314" s="102">
        <v>6.1387654393911362E-2</v>
      </c>
      <c r="AG314" s="101">
        <v>16725.685546875</v>
      </c>
      <c r="AH314" s="101">
        <v>-16599.685546875</v>
      </c>
    </row>
    <row r="315" spans="1:34" x14ac:dyDescent="0.25">
      <c r="A315" s="2">
        <v>106616203</v>
      </c>
      <c r="C315" s="158" t="s">
        <v>3134</v>
      </c>
      <c r="D315" s="28" t="s">
        <v>2170</v>
      </c>
      <c r="E315" s="101">
        <v>20954780</v>
      </c>
      <c r="F315" s="160">
        <v>809679.0625</v>
      </c>
      <c r="G315" s="102">
        <v>4.0192356109619141</v>
      </c>
      <c r="H315" s="101">
        <v>740015.375</v>
      </c>
      <c r="I315" s="101">
        <v>69663.6875</v>
      </c>
      <c r="J315" s="161">
        <v>17130932</v>
      </c>
      <c r="K315" s="160">
        <v>144113</v>
      </c>
      <c r="L315" s="102">
        <v>0.84838134050369263</v>
      </c>
      <c r="M315" s="101">
        <v>539843.625</v>
      </c>
      <c r="N315" s="162">
        <v>-395730.625</v>
      </c>
      <c r="O315" s="161">
        <v>2098232</v>
      </c>
      <c r="P315" s="160">
        <v>43365</v>
      </c>
      <c r="Q315" s="102">
        <v>2.1103556156158447</v>
      </c>
      <c r="R315" s="101">
        <v>76829.421875</v>
      </c>
      <c r="S315" s="162">
        <v>-33464.421875</v>
      </c>
      <c r="T315" s="161">
        <v>1725615.62</v>
      </c>
      <c r="U315" s="160">
        <v>622201.0625</v>
      </c>
      <c r="V315" s="101">
        <v>100.02307891845703</v>
      </c>
      <c r="W315" s="101">
        <v>0</v>
      </c>
      <c r="X315" s="101">
        <v>0</v>
      </c>
      <c r="Y315" s="101">
        <v>5696210.5000000037</v>
      </c>
      <c r="Z315" s="162">
        <v>21.74976921081543</v>
      </c>
      <c r="AA315" s="161">
        <v>-121683.08</v>
      </c>
      <c r="AB315" s="101">
        <v>139327.9402091318</v>
      </c>
      <c r="AC315" s="163">
        <v>17644.859375</v>
      </c>
      <c r="AD315" s="101"/>
      <c r="AE315" s="160"/>
      <c r="AF315" s="102"/>
      <c r="AG315" s="101"/>
      <c r="AH315" s="101"/>
    </row>
    <row r="316" spans="1:34" x14ac:dyDescent="0.25">
      <c r="A316" s="2">
        <v>119356603</v>
      </c>
      <c r="C316" s="158" t="s">
        <v>3135</v>
      </c>
      <c r="D316" s="28" t="s">
        <v>2400</v>
      </c>
      <c r="E316" s="101">
        <v>7146623.5</v>
      </c>
      <c r="F316" s="160">
        <v>520259.875</v>
      </c>
      <c r="G316" s="102">
        <v>7.8513631820678711</v>
      </c>
      <c r="H316" s="101">
        <v>524872.5625</v>
      </c>
      <c r="I316" s="101">
        <v>-4612.6875</v>
      </c>
      <c r="J316" s="161">
        <v>3742802</v>
      </c>
      <c r="K316" s="160">
        <v>22570</v>
      </c>
      <c r="L316" s="102">
        <v>0.60668259859085083</v>
      </c>
      <c r="M316" s="101">
        <v>113493.046875</v>
      </c>
      <c r="N316" s="162">
        <v>-90923.046875</v>
      </c>
      <c r="O316" s="161">
        <v>802886</v>
      </c>
      <c r="P316" s="160">
        <v>14775</v>
      </c>
      <c r="Q316" s="102">
        <v>1.874735951423645</v>
      </c>
      <c r="R316" s="101">
        <v>14746.1220703125</v>
      </c>
      <c r="S316" s="162">
        <v>28.8779296875</v>
      </c>
      <c r="T316" s="161">
        <v>2600935.69</v>
      </c>
      <c r="U316" s="160">
        <v>482914.875</v>
      </c>
      <c r="V316" s="101">
        <v>100.02330017089844</v>
      </c>
      <c r="W316" s="101">
        <v>0</v>
      </c>
      <c r="X316" s="101">
        <v>0</v>
      </c>
      <c r="Y316" s="101">
        <v>4421064.129999999</v>
      </c>
      <c r="Z316" s="162">
        <v>21.851791381835938</v>
      </c>
      <c r="AA316" s="161">
        <v>-89970.84</v>
      </c>
      <c r="AB316" s="101">
        <v>286872.74870840984</v>
      </c>
      <c r="AC316" s="163">
        <v>196901.90625</v>
      </c>
      <c r="AD316" s="101"/>
      <c r="AE316" s="160"/>
      <c r="AF316" s="102"/>
      <c r="AG316" s="101"/>
      <c r="AH316" s="101"/>
    </row>
    <row r="317" spans="1:34" x14ac:dyDescent="0.25">
      <c r="A317" s="2">
        <v>114066503</v>
      </c>
      <c r="C317" s="158" t="s">
        <v>3136</v>
      </c>
      <c r="D317" s="28" t="s">
        <v>2316</v>
      </c>
      <c r="E317" s="101">
        <v>6225627</v>
      </c>
      <c r="F317" s="160">
        <v>128899</v>
      </c>
      <c r="G317" s="102">
        <v>2.1142325401306152</v>
      </c>
      <c r="H317" s="101">
        <v>138102.046875</v>
      </c>
      <c r="I317" s="101">
        <v>-9203.046875</v>
      </c>
      <c r="J317" s="161">
        <v>4526672</v>
      </c>
      <c r="K317" s="160">
        <v>45862</v>
      </c>
      <c r="L317" s="102">
        <v>1.0235203504562378</v>
      </c>
      <c r="M317" s="101">
        <v>87256.703125</v>
      </c>
      <c r="N317" s="162">
        <v>-41394.703125</v>
      </c>
      <c r="O317" s="161">
        <v>1342482</v>
      </c>
      <c r="P317" s="160">
        <v>12945</v>
      </c>
      <c r="Q317" s="102">
        <v>0.97364717721939087</v>
      </c>
      <c r="R317" s="101">
        <v>41077.15625</v>
      </c>
      <c r="S317" s="162">
        <v>-28132.15625</v>
      </c>
      <c r="T317" s="161">
        <v>256179</v>
      </c>
      <c r="U317" s="160">
        <v>50000</v>
      </c>
      <c r="V317" s="101">
        <v>0</v>
      </c>
      <c r="W317" s="101">
        <v>0</v>
      </c>
      <c r="X317" s="101">
        <v>100</v>
      </c>
      <c r="Y317" s="101">
        <v>0</v>
      </c>
      <c r="Z317" s="162"/>
      <c r="AA317" s="161">
        <v>-77587.55</v>
      </c>
      <c r="AB317" s="101">
        <v>88150.356303244829</v>
      </c>
      <c r="AC317" s="163">
        <v>10562.806640625</v>
      </c>
      <c r="AD317" s="101">
        <v>100294</v>
      </c>
      <c r="AE317" s="160">
        <v>20092</v>
      </c>
      <c r="AF317" s="102">
        <v>25.051746368408203</v>
      </c>
      <c r="AG317" s="101">
        <v>9768.181640625</v>
      </c>
      <c r="AH317" s="101">
        <v>10323.818359375</v>
      </c>
    </row>
    <row r="318" spans="1:34" x14ac:dyDescent="0.25">
      <c r="A318" s="2">
        <v>109537504</v>
      </c>
      <c r="C318" s="158" t="s">
        <v>3137</v>
      </c>
      <c r="D318" s="28" t="s">
        <v>2238</v>
      </c>
      <c r="E318" s="101">
        <v>5279715</v>
      </c>
      <c r="F318" s="160">
        <v>143045.390625</v>
      </c>
      <c r="G318" s="102">
        <v>2.7847886085510254</v>
      </c>
      <c r="H318" s="101">
        <v>177004.109375</v>
      </c>
      <c r="I318" s="101">
        <v>-33958.71875</v>
      </c>
      <c r="J318" s="161">
        <v>4469787</v>
      </c>
      <c r="K318" s="160">
        <v>25584</v>
      </c>
      <c r="L318" s="102">
        <v>0.57567125558853149</v>
      </c>
      <c r="M318" s="101">
        <v>136705.65625</v>
      </c>
      <c r="N318" s="162">
        <v>-111121.65625</v>
      </c>
      <c r="O318" s="161">
        <v>491262</v>
      </c>
      <c r="P318" s="160">
        <v>12127</v>
      </c>
      <c r="Q318" s="102">
        <v>2.5310194492340088</v>
      </c>
      <c r="R318" s="101">
        <v>19220.57421875</v>
      </c>
      <c r="S318" s="162">
        <v>-7093.57421875</v>
      </c>
      <c r="T318" s="161">
        <v>318665.75</v>
      </c>
      <c r="U318" s="160">
        <v>105334.390625</v>
      </c>
      <c r="V318" s="101">
        <v>100.02330780029297</v>
      </c>
      <c r="W318" s="101">
        <v>0</v>
      </c>
      <c r="X318" s="101">
        <v>0</v>
      </c>
      <c r="Y318" s="101">
        <v>964331.73000000045</v>
      </c>
      <c r="Z318" s="162">
        <v>21.851791381835938</v>
      </c>
      <c r="AA318" s="161">
        <v>-42617.26</v>
      </c>
      <c r="AB318" s="101">
        <v>41900.358030759817</v>
      </c>
      <c r="AC318" s="163">
        <v>-716.9019775390625</v>
      </c>
      <c r="AD318" s="101"/>
      <c r="AE318" s="160"/>
      <c r="AF318" s="102"/>
      <c r="AG318" s="101"/>
      <c r="AH318" s="101"/>
    </row>
    <row r="319" spans="1:34" x14ac:dyDescent="0.25">
      <c r="A319" s="2">
        <v>109426003</v>
      </c>
      <c r="C319" s="158" t="s">
        <v>3138</v>
      </c>
      <c r="D319" s="28" t="s">
        <v>2231</v>
      </c>
      <c r="E319" s="101">
        <v>7666410.5</v>
      </c>
      <c r="F319" s="160">
        <v>125309.578125</v>
      </c>
      <c r="G319" s="102">
        <v>1.6616880893707275</v>
      </c>
      <c r="H319" s="101">
        <v>155920.0625</v>
      </c>
      <c r="I319" s="101">
        <v>-30610.484375</v>
      </c>
      <c r="J319" s="161">
        <v>6395555</v>
      </c>
      <c r="K319" s="160">
        <v>38052</v>
      </c>
      <c r="L319" s="102">
        <v>0.5985369086265564</v>
      </c>
      <c r="M319" s="101">
        <v>127258</v>
      </c>
      <c r="N319" s="162">
        <v>-89206</v>
      </c>
      <c r="O319" s="161">
        <v>774409</v>
      </c>
      <c r="P319" s="160">
        <v>57043</v>
      </c>
      <c r="Q319" s="102">
        <v>7.9517288208007813</v>
      </c>
      <c r="R319" s="101">
        <v>20574.6796875</v>
      </c>
      <c r="S319" s="162">
        <v>36468.3203125</v>
      </c>
      <c r="T319" s="161">
        <v>253843.47</v>
      </c>
      <c r="U319" s="160">
        <v>49990.578125</v>
      </c>
      <c r="V319" s="101">
        <v>80.865676879882813</v>
      </c>
      <c r="W319" s="101">
        <v>0</v>
      </c>
      <c r="X319" s="101">
        <v>19.153169631958008</v>
      </c>
      <c r="Y319" s="101">
        <v>370004.86000000127</v>
      </c>
      <c r="Z319" s="162">
        <v>24.439535140991211</v>
      </c>
      <c r="AA319" s="161">
        <v>-32851.910000000003</v>
      </c>
      <c r="AB319" s="101">
        <v>25732.664088570826</v>
      </c>
      <c r="AC319" s="163">
        <v>-7119.24609375</v>
      </c>
      <c r="AD319" s="101">
        <v>242603</v>
      </c>
      <c r="AE319" s="160">
        <v>-19776</v>
      </c>
      <c r="AF319" s="102">
        <v>-7.5371885299682617</v>
      </c>
      <c r="AG319" s="101"/>
      <c r="AH319" s="101"/>
    </row>
    <row r="320" spans="1:34" x14ac:dyDescent="0.25">
      <c r="A320" s="2">
        <v>124156603</v>
      </c>
      <c r="C320" s="158" t="s">
        <v>3139</v>
      </c>
      <c r="D320" s="28" t="s">
        <v>2482</v>
      </c>
      <c r="E320" s="101">
        <v>12433331</v>
      </c>
      <c r="F320" s="160">
        <v>398746</v>
      </c>
      <c r="G320" s="102">
        <v>3.3133339881896973</v>
      </c>
      <c r="H320" s="101">
        <v>677907.8125</v>
      </c>
      <c r="I320" s="101">
        <v>-279161.8125</v>
      </c>
      <c r="J320" s="161">
        <v>9119461</v>
      </c>
      <c r="K320" s="160">
        <v>147666</v>
      </c>
      <c r="L320" s="102">
        <v>1.6458914279937744</v>
      </c>
      <c r="M320" s="101">
        <v>540928.875</v>
      </c>
      <c r="N320" s="162">
        <v>-393262.875</v>
      </c>
      <c r="O320" s="161">
        <v>2971674</v>
      </c>
      <c r="P320" s="160">
        <v>201080</v>
      </c>
      <c r="Q320" s="102">
        <v>7.2576494216918945</v>
      </c>
      <c r="R320" s="101">
        <v>136978.9375</v>
      </c>
      <c r="S320" s="162">
        <v>64101.0625</v>
      </c>
      <c r="T320" s="161">
        <v>342196</v>
      </c>
      <c r="U320" s="160">
        <v>50000</v>
      </c>
      <c r="V320" s="101">
        <v>0</v>
      </c>
      <c r="W320" s="101">
        <v>0</v>
      </c>
      <c r="X320" s="101">
        <v>100</v>
      </c>
      <c r="Y320" s="101">
        <v>0</v>
      </c>
      <c r="Z320" s="162"/>
      <c r="AA320" s="161">
        <v>-179245.94</v>
      </c>
      <c r="AB320" s="101">
        <v>235818.78261009022</v>
      </c>
      <c r="AC320" s="163">
        <v>56572.84375</v>
      </c>
      <c r="AD320" s="101"/>
      <c r="AE320" s="160"/>
      <c r="AF320" s="102"/>
      <c r="AG320" s="101"/>
      <c r="AH320" s="101"/>
    </row>
    <row r="321" spans="1:34" x14ac:dyDescent="0.25">
      <c r="A321" s="2">
        <v>124156703</v>
      </c>
      <c r="C321" s="158" t="s">
        <v>3140</v>
      </c>
      <c r="D321" s="28" t="s">
        <v>2483</v>
      </c>
      <c r="E321" s="101">
        <v>24144920</v>
      </c>
      <c r="F321" s="160">
        <v>1948886.375</v>
      </c>
      <c r="G321" s="102">
        <v>8.7803363800048828</v>
      </c>
      <c r="H321" s="101">
        <v>1255509.5</v>
      </c>
      <c r="I321" s="101">
        <v>693376.875</v>
      </c>
      <c r="J321" s="161">
        <v>16917770</v>
      </c>
      <c r="K321" s="160">
        <v>140595</v>
      </c>
      <c r="L321" s="102">
        <v>0.83801352977752686</v>
      </c>
      <c r="M321" s="101">
        <v>736017</v>
      </c>
      <c r="N321" s="162">
        <v>-595422</v>
      </c>
      <c r="O321" s="161">
        <v>3230531</v>
      </c>
      <c r="P321" s="160">
        <v>96775</v>
      </c>
      <c r="Q321" s="102">
        <v>3.0881471633911133</v>
      </c>
      <c r="R321" s="101">
        <v>177010.671875</v>
      </c>
      <c r="S321" s="162">
        <v>-80235.671875</v>
      </c>
      <c r="T321" s="161">
        <v>3996620.84</v>
      </c>
      <c r="U321" s="160">
        <v>1711516.375</v>
      </c>
      <c r="V321" s="101">
        <v>100.02330780029297</v>
      </c>
      <c r="W321" s="101">
        <v>0</v>
      </c>
      <c r="X321" s="101">
        <v>0</v>
      </c>
      <c r="Y321" s="101">
        <v>15668857</v>
      </c>
      <c r="Z321" s="162">
        <v>21.851789474487305</v>
      </c>
      <c r="AA321" s="161">
        <v>-208637.25</v>
      </c>
      <c r="AB321" s="101">
        <v>547372.46857928904</v>
      </c>
      <c r="AC321" s="163">
        <v>338735.21875</v>
      </c>
      <c r="AD321" s="101"/>
      <c r="AE321" s="160"/>
      <c r="AF321" s="102"/>
      <c r="AG321" s="101"/>
      <c r="AH321" s="101"/>
    </row>
    <row r="322" spans="1:34" x14ac:dyDescent="0.25">
      <c r="A322" s="2">
        <v>122098003</v>
      </c>
      <c r="C322" s="158" t="s">
        <v>3141</v>
      </c>
      <c r="D322" s="28" t="s">
        <v>2450</v>
      </c>
      <c r="E322" s="101">
        <v>4557051</v>
      </c>
      <c r="F322" s="160">
        <v>74998</v>
      </c>
      <c r="G322" s="102">
        <v>1.6732957363128662</v>
      </c>
      <c r="H322" s="101">
        <v>66921.984375</v>
      </c>
      <c r="I322" s="101">
        <v>8076.015625</v>
      </c>
      <c r="J322" s="161">
        <v>3370415</v>
      </c>
      <c r="K322" s="160">
        <v>18690</v>
      </c>
      <c r="L322" s="102">
        <v>0.55762326717376709</v>
      </c>
      <c r="M322" s="101">
        <v>55547.94921875</v>
      </c>
      <c r="N322" s="162">
        <v>-36857.94921875</v>
      </c>
      <c r="O322" s="161">
        <v>1069423</v>
      </c>
      <c r="P322" s="160">
        <v>6308</v>
      </c>
      <c r="Q322" s="102">
        <v>0.59335070848464966</v>
      </c>
      <c r="R322" s="101">
        <v>11374.0341796875</v>
      </c>
      <c r="S322" s="162">
        <v>-5066.0341796875</v>
      </c>
      <c r="T322" s="161">
        <v>117213</v>
      </c>
      <c r="U322" s="160">
        <v>50000</v>
      </c>
      <c r="V322" s="101">
        <v>0</v>
      </c>
      <c r="W322" s="101">
        <v>0</v>
      </c>
      <c r="X322" s="101">
        <v>100</v>
      </c>
      <c r="Y322" s="101">
        <v>0</v>
      </c>
      <c r="Z322" s="162"/>
      <c r="AA322" s="161">
        <v>-128036.91</v>
      </c>
      <c r="AB322" s="101">
        <v>113288.39490422216</v>
      </c>
      <c r="AC322" s="163">
        <v>-14748.5146484375</v>
      </c>
      <c r="AD322" s="101"/>
      <c r="AE322" s="160"/>
      <c r="AF322" s="102"/>
      <c r="AG322" s="101"/>
      <c r="AH322" s="101"/>
    </row>
    <row r="323" spans="1:34" x14ac:dyDescent="0.25">
      <c r="A323" s="2">
        <v>121136503</v>
      </c>
      <c r="C323" s="158" t="s">
        <v>3142</v>
      </c>
      <c r="D323" s="28" t="s">
        <v>2429</v>
      </c>
      <c r="E323" s="101">
        <v>11387160</v>
      </c>
      <c r="F323" s="160">
        <v>525717.625</v>
      </c>
      <c r="G323" s="102">
        <v>4.8402190208435059</v>
      </c>
      <c r="H323" s="101">
        <v>489887.46875</v>
      </c>
      <c r="I323" s="101">
        <v>35830.15625</v>
      </c>
      <c r="J323" s="161">
        <v>8592749</v>
      </c>
      <c r="K323" s="160">
        <v>124701</v>
      </c>
      <c r="L323" s="102">
        <v>1.4726061820983887</v>
      </c>
      <c r="M323" s="101">
        <v>353602.8125</v>
      </c>
      <c r="N323" s="162">
        <v>-228901.8125</v>
      </c>
      <c r="O323" s="161">
        <v>1806109</v>
      </c>
      <c r="P323" s="160">
        <v>58729</v>
      </c>
      <c r="Q323" s="102">
        <v>3.3609747886657715</v>
      </c>
      <c r="R323" s="101">
        <v>67791.3984375</v>
      </c>
      <c r="S323" s="162">
        <v>-9062.3984375</v>
      </c>
      <c r="T323" s="161">
        <v>988301.92</v>
      </c>
      <c r="U323" s="160">
        <v>342287.65625</v>
      </c>
      <c r="V323" s="101">
        <v>100.02330017089844</v>
      </c>
      <c r="W323" s="101">
        <v>0</v>
      </c>
      <c r="X323" s="101">
        <v>0</v>
      </c>
      <c r="Y323" s="101">
        <v>3133628.4200000018</v>
      </c>
      <c r="Z323" s="162">
        <v>21.851789474487305</v>
      </c>
      <c r="AA323" s="161">
        <v>-196904.53</v>
      </c>
      <c r="AB323" s="101">
        <v>165616.8212494863</v>
      </c>
      <c r="AC323" s="163">
        <v>-31287.708984375</v>
      </c>
      <c r="AD323" s="101"/>
      <c r="AE323" s="160"/>
      <c r="AF323" s="102"/>
      <c r="AG323" s="101"/>
      <c r="AH323" s="101"/>
    </row>
    <row r="324" spans="1:34" x14ac:dyDescent="0.25">
      <c r="A324" s="2">
        <v>113385303</v>
      </c>
      <c r="C324" s="158" t="s">
        <v>3143</v>
      </c>
      <c r="D324" s="28" t="s">
        <v>2304</v>
      </c>
      <c r="E324" s="101">
        <v>16625769</v>
      </c>
      <c r="F324" s="160">
        <v>2372722.25</v>
      </c>
      <c r="G324" s="102">
        <v>16.647123336791992</v>
      </c>
      <c r="H324" s="101">
        <v>1087478.375</v>
      </c>
      <c r="I324" s="101">
        <v>1285243.875</v>
      </c>
      <c r="J324" s="161">
        <v>9917173</v>
      </c>
      <c r="K324" s="160">
        <v>145628</v>
      </c>
      <c r="L324" s="102">
        <v>1.4903272390365601</v>
      </c>
      <c r="M324" s="101">
        <v>579379.3125</v>
      </c>
      <c r="N324" s="162">
        <v>-433751.3125</v>
      </c>
      <c r="O324" s="161">
        <v>2364658</v>
      </c>
      <c r="P324" s="160">
        <v>91677</v>
      </c>
      <c r="Q324" s="102">
        <v>4.0333375930786133</v>
      </c>
      <c r="R324" s="101">
        <v>138754.1875</v>
      </c>
      <c r="S324" s="162">
        <v>-47077.1875</v>
      </c>
      <c r="T324" s="161">
        <v>4343937.6100000003</v>
      </c>
      <c r="U324" s="160">
        <v>2135417.25</v>
      </c>
      <c r="V324" s="101">
        <v>100.0201416015625</v>
      </c>
      <c r="W324" s="101">
        <v>0</v>
      </c>
      <c r="X324" s="101">
        <v>0</v>
      </c>
      <c r="Y324" s="101">
        <v>19549031.93999999</v>
      </c>
      <c r="Z324" s="162">
        <v>20.370018005371094</v>
      </c>
      <c r="AA324" s="161">
        <v>-172945.05</v>
      </c>
      <c r="AB324" s="101">
        <v>220038.53783523105</v>
      </c>
      <c r="AC324" s="163">
        <v>47093.48828125</v>
      </c>
      <c r="AD324" s="101"/>
      <c r="AE324" s="160"/>
      <c r="AF324" s="102"/>
      <c r="AG324" s="101"/>
      <c r="AH324" s="101"/>
    </row>
    <row r="325" spans="1:34" x14ac:dyDescent="0.25">
      <c r="A325" s="2">
        <v>121136603</v>
      </c>
      <c r="C325" s="158" t="s">
        <v>3144</v>
      </c>
      <c r="D325" s="28" t="s">
        <v>2430</v>
      </c>
      <c r="E325" s="101">
        <v>21846390</v>
      </c>
      <c r="F325" s="160">
        <v>2411095.5</v>
      </c>
      <c r="G325" s="102">
        <v>12.405757904052734</v>
      </c>
      <c r="H325" s="101">
        <v>1723645.25</v>
      </c>
      <c r="I325" s="101">
        <v>687450.25</v>
      </c>
      <c r="J325" s="161">
        <v>15021257</v>
      </c>
      <c r="K325" s="160">
        <v>278557</v>
      </c>
      <c r="L325" s="102">
        <v>1.8894572257995605</v>
      </c>
      <c r="M325" s="101">
        <v>1144999.375</v>
      </c>
      <c r="N325" s="162">
        <v>-866442.375</v>
      </c>
      <c r="O325" s="161">
        <v>2513202</v>
      </c>
      <c r="P325" s="160">
        <v>155912</v>
      </c>
      <c r="Q325" s="102">
        <v>6.6140356063842773</v>
      </c>
      <c r="R325" s="101">
        <v>179188.265625</v>
      </c>
      <c r="S325" s="162">
        <v>-23276.265625</v>
      </c>
      <c r="T325" s="161">
        <v>4311930.9400000004</v>
      </c>
      <c r="U325" s="160">
        <v>1976626.5</v>
      </c>
      <c r="V325" s="101">
        <v>88.473648071289063</v>
      </c>
      <c r="W325" s="101">
        <v>11.546962738037109</v>
      </c>
      <c r="X325" s="101">
        <v>0</v>
      </c>
      <c r="Y325" s="101">
        <v>16006397.890000001</v>
      </c>
      <c r="Z325" s="162">
        <v>21.851789474487305</v>
      </c>
      <c r="AA325" s="161">
        <v>-231913.57</v>
      </c>
      <c r="AB325" s="101">
        <v>942061.70885884645</v>
      </c>
      <c r="AC325" s="163">
        <v>710148.125</v>
      </c>
      <c r="AD325" s="101"/>
      <c r="AE325" s="160"/>
      <c r="AF325" s="102"/>
      <c r="AG325" s="101"/>
      <c r="AH325" s="101"/>
    </row>
    <row r="326" spans="1:34" x14ac:dyDescent="0.25">
      <c r="A326" s="2">
        <v>121395103</v>
      </c>
      <c r="C326" s="158" t="s">
        <v>3145</v>
      </c>
      <c r="D326" s="28" t="s">
        <v>2437</v>
      </c>
      <c r="E326" s="101">
        <v>20937106</v>
      </c>
      <c r="F326" s="160">
        <v>387692</v>
      </c>
      <c r="G326" s="102">
        <v>1.8866329193115234</v>
      </c>
      <c r="H326" s="101">
        <v>1515687.75</v>
      </c>
      <c r="I326" s="101">
        <v>-1127995.75</v>
      </c>
      <c r="J326" s="161">
        <v>15917680</v>
      </c>
      <c r="K326" s="160">
        <v>359646</v>
      </c>
      <c r="L326" s="102">
        <v>2.3116416931152344</v>
      </c>
      <c r="M326" s="101">
        <v>1398581.75</v>
      </c>
      <c r="N326" s="162">
        <v>-1038935.75</v>
      </c>
      <c r="O326" s="161">
        <v>4437705</v>
      </c>
      <c r="P326" s="160">
        <v>-21954</v>
      </c>
      <c r="Q326" s="102">
        <v>-0.49227979779243469</v>
      </c>
      <c r="R326" s="101">
        <v>117106</v>
      </c>
      <c r="S326" s="162">
        <v>-139060</v>
      </c>
      <c r="T326" s="161">
        <v>581722</v>
      </c>
      <c r="U326" s="160">
        <v>50000</v>
      </c>
      <c r="V326" s="101">
        <v>0</v>
      </c>
      <c r="W326" s="101">
        <v>0</v>
      </c>
      <c r="X326" s="101">
        <v>100</v>
      </c>
      <c r="Y326" s="101">
        <v>0</v>
      </c>
      <c r="Z326" s="162"/>
      <c r="AA326" s="161">
        <v>-342055.36</v>
      </c>
      <c r="AB326" s="101">
        <v>563592.0470825932</v>
      </c>
      <c r="AC326" s="163">
        <v>221536.6875</v>
      </c>
      <c r="AD326" s="101"/>
      <c r="AE326" s="160"/>
      <c r="AF326" s="102"/>
      <c r="AG326" s="101"/>
      <c r="AH326" s="101"/>
    </row>
    <row r="327" spans="1:34" x14ac:dyDescent="0.25">
      <c r="A327" s="2">
        <v>120485603</v>
      </c>
      <c r="C327" s="158" t="s">
        <v>3146</v>
      </c>
      <c r="D327" s="28" t="s">
        <v>2423</v>
      </c>
      <c r="E327" s="101">
        <v>8094022</v>
      </c>
      <c r="F327" s="160">
        <v>154040</v>
      </c>
      <c r="G327" s="102">
        <v>1.9400547742843628</v>
      </c>
      <c r="H327" s="101">
        <v>301847.09375</v>
      </c>
      <c r="I327" s="101">
        <v>-147807.09375</v>
      </c>
      <c r="J327" s="161">
        <v>6331776</v>
      </c>
      <c r="K327" s="160">
        <v>77508</v>
      </c>
      <c r="L327" s="102">
        <v>1.2392816543579102</v>
      </c>
      <c r="M327" s="101">
        <v>237402.296875</v>
      </c>
      <c r="N327" s="162">
        <v>-159894.296875</v>
      </c>
      <c r="O327" s="161">
        <v>1455456</v>
      </c>
      <c r="P327" s="160">
        <v>26532</v>
      </c>
      <c r="Q327" s="102">
        <v>1.8567817211151123</v>
      </c>
      <c r="R327" s="101">
        <v>64444.80859375</v>
      </c>
      <c r="S327" s="162">
        <v>-37912.80859375</v>
      </c>
      <c r="T327" s="161">
        <v>306790</v>
      </c>
      <c r="U327" s="160">
        <v>50000</v>
      </c>
      <c r="V327" s="101">
        <v>0</v>
      </c>
      <c r="W327" s="101">
        <v>0</v>
      </c>
      <c r="X327" s="101">
        <v>100</v>
      </c>
      <c r="Y327" s="101">
        <v>0</v>
      </c>
      <c r="Z327" s="162"/>
      <c r="AA327" s="161">
        <v>-132426.82999999999</v>
      </c>
      <c r="AB327" s="101">
        <v>96977.242577583645</v>
      </c>
      <c r="AC327" s="163">
        <v>-35449.5859375</v>
      </c>
      <c r="AD327" s="101"/>
      <c r="AE327" s="160"/>
      <c r="AF327" s="102"/>
      <c r="AG327" s="101"/>
      <c r="AH327" s="101"/>
    </row>
    <row r="328" spans="1:34" x14ac:dyDescent="0.25">
      <c r="A328" s="2">
        <v>108116003</v>
      </c>
      <c r="C328" s="158" t="s">
        <v>3147</v>
      </c>
      <c r="D328" s="28" t="s">
        <v>2210</v>
      </c>
      <c r="E328" s="101">
        <v>13368757</v>
      </c>
      <c r="F328" s="160">
        <v>729843.75</v>
      </c>
      <c r="G328" s="102">
        <v>5.7745766639709473</v>
      </c>
      <c r="H328" s="101">
        <v>270695.5625</v>
      </c>
      <c r="I328" s="101">
        <v>459148.1875</v>
      </c>
      <c r="J328" s="161">
        <v>10560702</v>
      </c>
      <c r="K328" s="160">
        <v>49171</v>
      </c>
      <c r="L328" s="102">
        <v>0.46778154373168945</v>
      </c>
      <c r="M328" s="101">
        <v>163047</v>
      </c>
      <c r="N328" s="162">
        <v>-113876</v>
      </c>
      <c r="O328" s="161">
        <v>1473434</v>
      </c>
      <c r="P328" s="160">
        <v>10963</v>
      </c>
      <c r="Q328" s="102">
        <v>0.7496216893196106</v>
      </c>
      <c r="R328" s="101">
        <v>37326.76171875</v>
      </c>
      <c r="S328" s="162">
        <v>-26363.76171875</v>
      </c>
      <c r="T328" s="161">
        <v>1334620.79</v>
      </c>
      <c r="U328" s="160">
        <v>669709.75</v>
      </c>
      <c r="V328" s="101">
        <v>100.01222991943359</v>
      </c>
      <c r="W328" s="101">
        <v>0</v>
      </c>
      <c r="X328" s="101">
        <v>0</v>
      </c>
      <c r="Y328" s="101">
        <v>6130484.3699999973</v>
      </c>
      <c r="Z328" s="162">
        <v>16.659673690795898</v>
      </c>
      <c r="AA328" s="161">
        <v>-54078.5</v>
      </c>
      <c r="AB328" s="101">
        <v>115258.15395478785</v>
      </c>
      <c r="AC328" s="163">
        <v>61179.65234375</v>
      </c>
      <c r="AD328" s="101"/>
      <c r="AE328" s="160"/>
      <c r="AF328" s="102"/>
      <c r="AG328" s="101"/>
      <c r="AH328" s="101"/>
    </row>
    <row r="329" spans="1:34" x14ac:dyDescent="0.25">
      <c r="A329" s="2">
        <v>103027352</v>
      </c>
      <c r="C329" s="158" t="s">
        <v>3148</v>
      </c>
      <c r="D329" s="28" t="s">
        <v>2098</v>
      </c>
      <c r="E329" s="101">
        <v>32664376</v>
      </c>
      <c r="F329" s="160">
        <v>2320305.25</v>
      </c>
      <c r="G329" s="102">
        <v>7.6466512680053711</v>
      </c>
      <c r="H329" s="101">
        <v>1818620</v>
      </c>
      <c r="I329" s="101">
        <v>501685.25</v>
      </c>
      <c r="J329" s="161">
        <v>21588776</v>
      </c>
      <c r="K329" s="160">
        <v>300625</v>
      </c>
      <c r="L329" s="102">
        <v>1.4121705293655396</v>
      </c>
      <c r="M329" s="101">
        <v>879256</v>
      </c>
      <c r="N329" s="162">
        <v>-578631</v>
      </c>
      <c r="O329" s="161">
        <v>4964969</v>
      </c>
      <c r="P329" s="160">
        <v>62384</v>
      </c>
      <c r="Q329" s="102">
        <v>1.27247154712677</v>
      </c>
      <c r="R329" s="101">
        <v>278833.9375</v>
      </c>
      <c r="S329" s="162">
        <v>-216449.9375</v>
      </c>
      <c r="T329" s="161">
        <v>6110632.5599999996</v>
      </c>
      <c r="U329" s="160">
        <v>1957296.25</v>
      </c>
      <c r="V329" s="101">
        <v>43.974708557128906</v>
      </c>
      <c r="W329" s="101">
        <v>56.035537719726563</v>
      </c>
      <c r="X329" s="101">
        <v>0</v>
      </c>
      <c r="Y329" s="101">
        <v>7877975</v>
      </c>
      <c r="Z329" s="162">
        <v>21.851791381835938</v>
      </c>
      <c r="AA329" s="161">
        <v>-339169.11</v>
      </c>
      <c r="AB329" s="101">
        <v>487950.79443257372</v>
      </c>
      <c r="AC329" s="163">
        <v>148781.6875</v>
      </c>
      <c r="AD329" s="101"/>
      <c r="AE329" s="160"/>
      <c r="AF329" s="102"/>
      <c r="AG329" s="101"/>
      <c r="AH329" s="101"/>
    </row>
    <row r="330" spans="1:34" x14ac:dyDescent="0.25">
      <c r="A330" s="2">
        <v>113365203</v>
      </c>
      <c r="C330" s="158" t="s">
        <v>3149</v>
      </c>
      <c r="D330" s="28" t="s">
        <v>2296</v>
      </c>
      <c r="E330" s="101">
        <v>25966912</v>
      </c>
      <c r="F330" s="160">
        <v>3119406</v>
      </c>
      <c r="G330" s="102">
        <v>13.653157234191895</v>
      </c>
      <c r="H330" s="101">
        <v>1420329.625</v>
      </c>
      <c r="I330" s="101">
        <v>1699076.375</v>
      </c>
      <c r="J330" s="161">
        <v>15423374</v>
      </c>
      <c r="K330" s="160">
        <v>181557</v>
      </c>
      <c r="L330" s="102">
        <v>1.1911768913269043</v>
      </c>
      <c r="M330" s="101">
        <v>635285.625</v>
      </c>
      <c r="N330" s="162">
        <v>-453728.625</v>
      </c>
      <c r="O330" s="161">
        <v>4218881</v>
      </c>
      <c r="P330" s="160">
        <v>149682</v>
      </c>
      <c r="Q330" s="102">
        <v>3.6784143447875977</v>
      </c>
      <c r="R330" s="101">
        <v>210289.75</v>
      </c>
      <c r="S330" s="162">
        <v>-60607.75</v>
      </c>
      <c r="T330" s="161">
        <v>6152902.7599999998</v>
      </c>
      <c r="U330" s="160">
        <v>2765300</v>
      </c>
      <c r="V330" s="101">
        <v>100.02330017089844</v>
      </c>
      <c r="W330" s="101">
        <v>0</v>
      </c>
      <c r="X330" s="101">
        <v>0</v>
      </c>
      <c r="Y330" s="101">
        <v>25316198.729999989</v>
      </c>
      <c r="Z330" s="162">
        <v>21.851789474487305</v>
      </c>
      <c r="AA330" s="161">
        <v>-186243.09</v>
      </c>
      <c r="AB330" s="101">
        <v>375540.67829876614</v>
      </c>
      <c r="AC330" s="163">
        <v>189297.59375</v>
      </c>
      <c r="AD330" s="101">
        <v>171753</v>
      </c>
      <c r="AE330" s="160">
        <v>22867</v>
      </c>
      <c r="AF330" s="102">
        <v>15.358731269836426</v>
      </c>
      <c r="AG330" s="101">
        <v>21405.66015625</v>
      </c>
      <c r="AH330" s="101">
        <v>1461.33984375</v>
      </c>
    </row>
    <row r="331" spans="1:34" x14ac:dyDescent="0.25">
      <c r="A331" s="2">
        <v>107657103</v>
      </c>
      <c r="C331" s="158" t="s">
        <v>3150</v>
      </c>
      <c r="D331" s="28" t="s">
        <v>2187</v>
      </c>
      <c r="E331" s="101">
        <v>20148818</v>
      </c>
      <c r="F331" s="160">
        <v>505148.03125</v>
      </c>
      <c r="G331" s="102">
        <v>2.5715563297271729</v>
      </c>
      <c r="H331" s="101">
        <v>437835.5625</v>
      </c>
      <c r="I331" s="101">
        <v>67312.46875</v>
      </c>
      <c r="J331" s="161">
        <v>15999020</v>
      </c>
      <c r="K331" s="160">
        <v>74116</v>
      </c>
      <c r="L331" s="102">
        <v>0.46540939807891846</v>
      </c>
      <c r="M331" s="101">
        <v>316185.1875</v>
      </c>
      <c r="N331" s="162">
        <v>-242069.1875</v>
      </c>
      <c r="O331" s="161">
        <v>2997048</v>
      </c>
      <c r="P331" s="160">
        <v>33849</v>
      </c>
      <c r="Q331" s="102">
        <v>1.14231276512146</v>
      </c>
      <c r="R331" s="101">
        <v>86581.578125</v>
      </c>
      <c r="S331" s="162">
        <v>-52732.578125</v>
      </c>
      <c r="T331" s="161">
        <v>1152749.1299999999</v>
      </c>
      <c r="U331" s="160">
        <v>397183.03125</v>
      </c>
      <c r="V331" s="101">
        <v>100.01027679443359</v>
      </c>
      <c r="W331" s="101">
        <v>0</v>
      </c>
      <c r="X331" s="101">
        <v>0</v>
      </c>
      <c r="Y331" s="101">
        <v>3635719.6899999976</v>
      </c>
      <c r="Z331" s="162">
        <v>15.747284889221191</v>
      </c>
      <c r="AA331" s="161">
        <v>-180420.9</v>
      </c>
      <c r="AB331" s="101">
        <v>72069.484467021772</v>
      </c>
      <c r="AC331" s="163">
        <v>-108351.4140625</v>
      </c>
      <c r="AD331" s="101"/>
      <c r="AE331" s="160"/>
      <c r="AF331" s="102"/>
      <c r="AG331" s="101"/>
      <c r="AH331" s="101"/>
    </row>
    <row r="332" spans="1:34" x14ac:dyDescent="0.25">
      <c r="A332" s="2">
        <v>125236903</v>
      </c>
      <c r="C332" s="158" t="s">
        <v>3151</v>
      </c>
      <c r="D332" s="28" t="s">
        <v>2494</v>
      </c>
      <c r="E332" s="101">
        <v>11778758</v>
      </c>
      <c r="F332" s="160">
        <v>409107.71875</v>
      </c>
      <c r="G332" s="102">
        <v>3.5982437133789063</v>
      </c>
      <c r="H332" s="101">
        <v>494194.71875</v>
      </c>
      <c r="I332" s="101">
        <v>-85087</v>
      </c>
      <c r="J332" s="161">
        <v>8193766</v>
      </c>
      <c r="K332" s="160">
        <v>122853</v>
      </c>
      <c r="L332" s="102">
        <v>1.522169828414917</v>
      </c>
      <c r="M332" s="101">
        <v>319275.40625</v>
      </c>
      <c r="N332" s="162">
        <v>-196422.40625</v>
      </c>
      <c r="O332" s="161">
        <v>2701314</v>
      </c>
      <c r="P332" s="160">
        <v>21956</v>
      </c>
      <c r="Q332" s="102">
        <v>0.81945008039474487</v>
      </c>
      <c r="R332" s="101">
        <v>122032</v>
      </c>
      <c r="S332" s="162">
        <v>-100076</v>
      </c>
      <c r="T332" s="161">
        <v>883678.33</v>
      </c>
      <c r="U332" s="160">
        <v>264298.71875</v>
      </c>
      <c r="V332" s="101">
        <v>100.02330017089844</v>
      </c>
      <c r="W332" s="101">
        <v>0</v>
      </c>
      <c r="X332" s="101">
        <v>0</v>
      </c>
      <c r="Y332" s="101">
        <v>2419643.0200000033</v>
      </c>
      <c r="Z332" s="162">
        <v>21.851789474487305</v>
      </c>
      <c r="AA332" s="161">
        <v>-113771.54</v>
      </c>
      <c r="AB332" s="101">
        <v>159641.7097382897</v>
      </c>
      <c r="AC332" s="163">
        <v>45870.16796875</v>
      </c>
      <c r="AD332" s="101"/>
      <c r="AE332" s="160"/>
      <c r="AF332" s="102"/>
      <c r="AG332" s="101"/>
      <c r="AH332" s="101"/>
    </row>
    <row r="333" spans="1:34" x14ac:dyDescent="0.25">
      <c r="A333" s="2">
        <v>105204703</v>
      </c>
      <c r="C333" s="158" t="s">
        <v>3152</v>
      </c>
      <c r="D333" s="28" t="s">
        <v>2143</v>
      </c>
      <c r="E333" s="101">
        <v>24393492</v>
      </c>
      <c r="F333" s="160">
        <v>178292</v>
      </c>
      <c r="G333" s="102">
        <v>0.73628133535385132</v>
      </c>
      <c r="H333" s="101">
        <v>394066.96875</v>
      </c>
      <c r="I333" s="101">
        <v>-215774.96875</v>
      </c>
      <c r="J333" s="161">
        <v>20699091</v>
      </c>
      <c r="K333" s="160">
        <v>91349</v>
      </c>
      <c r="L333" s="102">
        <v>0.44327512383460999</v>
      </c>
      <c r="M333" s="101">
        <v>298236.40625</v>
      </c>
      <c r="N333" s="162">
        <v>-206887.40625</v>
      </c>
      <c r="O333" s="161">
        <v>3024831</v>
      </c>
      <c r="P333" s="160">
        <v>36943</v>
      </c>
      <c r="Q333" s="102">
        <v>1.2364251613616943</v>
      </c>
      <c r="R333" s="101">
        <v>95830.5546875</v>
      </c>
      <c r="S333" s="162">
        <v>-58887.5546875</v>
      </c>
      <c r="T333" s="161">
        <v>669569</v>
      </c>
      <c r="U333" s="160">
        <v>50000</v>
      </c>
      <c r="V333" s="101">
        <v>0</v>
      </c>
      <c r="W333" s="101">
        <v>0</v>
      </c>
      <c r="X333" s="101">
        <v>100</v>
      </c>
      <c r="Y333" s="101">
        <v>0</v>
      </c>
      <c r="Z333" s="162"/>
      <c r="AA333" s="161">
        <v>-155655.16</v>
      </c>
      <c r="AB333" s="101">
        <v>89469.952099404298</v>
      </c>
      <c r="AC333" s="163">
        <v>-66185.2109375</v>
      </c>
      <c r="AD333" s="101"/>
      <c r="AE333" s="160"/>
      <c r="AF333" s="102"/>
      <c r="AG333" s="101"/>
      <c r="AH333" s="101"/>
    </row>
    <row r="334" spans="1:34" x14ac:dyDescent="0.25">
      <c r="A334" s="2">
        <v>122098103</v>
      </c>
      <c r="C334" s="158" t="s">
        <v>3153</v>
      </c>
      <c r="D334" s="28" t="s">
        <v>2451</v>
      </c>
      <c r="E334" s="101">
        <v>18641950</v>
      </c>
      <c r="F334" s="160">
        <v>206920.03125</v>
      </c>
      <c r="G334" s="102">
        <v>1.1224285364151001</v>
      </c>
      <c r="H334" s="101">
        <v>530919.3125</v>
      </c>
      <c r="I334" s="101">
        <v>-323999.28125</v>
      </c>
      <c r="J334" s="161">
        <v>13735521</v>
      </c>
      <c r="K334" s="160">
        <v>165148</v>
      </c>
      <c r="L334" s="102">
        <v>1.2169746160507202</v>
      </c>
      <c r="M334" s="101">
        <v>418199.1875</v>
      </c>
      <c r="N334" s="162">
        <v>-253051.1875</v>
      </c>
      <c r="O334" s="161">
        <v>4101459</v>
      </c>
      <c r="P334" s="160">
        <v>-47867</v>
      </c>
      <c r="Q334" s="102">
        <v>-1.153609037399292</v>
      </c>
      <c r="R334" s="101">
        <v>94782.9453125</v>
      </c>
      <c r="S334" s="162">
        <v>-142649.9375</v>
      </c>
      <c r="T334" s="161">
        <v>804969.85</v>
      </c>
      <c r="U334" s="160">
        <v>89639.0390625</v>
      </c>
      <c r="V334" s="101">
        <v>100.02330780029297</v>
      </c>
      <c r="W334" s="101">
        <v>0</v>
      </c>
      <c r="X334" s="101">
        <v>0</v>
      </c>
      <c r="Y334" s="101">
        <v>820641.44000001252</v>
      </c>
      <c r="Z334" s="162">
        <v>21.851789474487305</v>
      </c>
      <c r="AA334" s="161">
        <v>-205702.53</v>
      </c>
      <c r="AB334" s="101">
        <v>141866.33634413057</v>
      </c>
      <c r="AC334" s="163">
        <v>-63836.1953125</v>
      </c>
      <c r="AD334" s="101"/>
      <c r="AE334" s="160"/>
      <c r="AF334" s="102"/>
      <c r="AG334" s="101"/>
      <c r="AH334" s="101"/>
    </row>
    <row r="335" spans="1:34" x14ac:dyDescent="0.25">
      <c r="A335" s="2">
        <v>128326303</v>
      </c>
      <c r="C335" s="158" t="s">
        <v>3154</v>
      </c>
      <c r="D335" s="28" t="s">
        <v>2525</v>
      </c>
      <c r="E335" s="101">
        <v>9582798</v>
      </c>
      <c r="F335" s="160">
        <v>93693</v>
      </c>
      <c r="G335" s="102">
        <v>0.98737448453903198</v>
      </c>
      <c r="H335" s="101">
        <v>210925.109375</v>
      </c>
      <c r="I335" s="101">
        <v>-117232.109375</v>
      </c>
      <c r="J335" s="161">
        <v>8249827</v>
      </c>
      <c r="K335" s="160">
        <v>38885</v>
      </c>
      <c r="L335" s="102">
        <v>0.47357538342475891</v>
      </c>
      <c r="M335" s="101">
        <v>152548.09375</v>
      </c>
      <c r="N335" s="162">
        <v>-113663.09375</v>
      </c>
      <c r="O335" s="161">
        <v>1036634</v>
      </c>
      <c r="P335" s="160">
        <v>16400</v>
      </c>
      <c r="Q335" s="102">
        <v>1.6074743270874023</v>
      </c>
      <c r="R335" s="101">
        <v>54867.359375</v>
      </c>
      <c r="S335" s="162">
        <v>-38467.359375</v>
      </c>
      <c r="T335" s="161">
        <v>244325</v>
      </c>
      <c r="U335" s="160">
        <v>50000</v>
      </c>
      <c r="V335" s="101">
        <v>0</v>
      </c>
      <c r="W335" s="101">
        <v>0</v>
      </c>
      <c r="X335" s="101">
        <v>100</v>
      </c>
      <c r="Y335" s="101">
        <v>0</v>
      </c>
      <c r="Z335" s="162"/>
      <c r="AA335" s="161">
        <v>-89833.03</v>
      </c>
      <c r="AB335" s="101">
        <v>90147.058748082491</v>
      </c>
      <c r="AC335" s="163">
        <v>314.02874755859375</v>
      </c>
      <c r="AD335" s="101">
        <v>52012</v>
      </c>
      <c r="AE335" s="160">
        <v>-11592</v>
      </c>
      <c r="AF335" s="102">
        <v>-18.225269317626953</v>
      </c>
      <c r="AG335" s="101">
        <v>3509.64990234375</v>
      </c>
      <c r="AH335" s="101">
        <v>-15101.650390625</v>
      </c>
    </row>
    <row r="336" spans="1:34" x14ac:dyDescent="0.25">
      <c r="A336" s="2">
        <v>110147003</v>
      </c>
      <c r="C336" s="158" t="s">
        <v>3155</v>
      </c>
      <c r="D336" s="28" t="s">
        <v>2241</v>
      </c>
      <c r="E336" s="101">
        <v>9303755</v>
      </c>
      <c r="F336" s="160">
        <v>536562.0625</v>
      </c>
      <c r="G336" s="102">
        <v>6.120112419128418</v>
      </c>
      <c r="H336" s="101">
        <v>453129.90625</v>
      </c>
      <c r="I336" s="101">
        <v>83432.15625</v>
      </c>
      <c r="J336" s="161">
        <v>7097942</v>
      </c>
      <c r="K336" s="160">
        <v>98591</v>
      </c>
      <c r="L336" s="102">
        <v>1.4085733890533447</v>
      </c>
      <c r="M336" s="101">
        <v>319664.09375</v>
      </c>
      <c r="N336" s="162">
        <v>-221073.09375</v>
      </c>
      <c r="O336" s="161">
        <v>1157804</v>
      </c>
      <c r="P336" s="160">
        <v>10795</v>
      </c>
      <c r="Q336" s="102">
        <v>0.9411434531211853</v>
      </c>
      <c r="R336" s="101">
        <v>47986.02734375</v>
      </c>
      <c r="S336" s="162">
        <v>-37191.02734375</v>
      </c>
      <c r="T336" s="161">
        <v>1048008.99</v>
      </c>
      <c r="U336" s="160">
        <v>427176.0625</v>
      </c>
      <c r="V336" s="101">
        <v>100.02330017089844</v>
      </c>
      <c r="W336" s="101">
        <v>0</v>
      </c>
      <c r="X336" s="101">
        <v>0</v>
      </c>
      <c r="Y336" s="101">
        <v>3910777.8500000015</v>
      </c>
      <c r="Z336" s="162">
        <v>21.851791381835938</v>
      </c>
      <c r="AA336" s="161">
        <v>-74351.759999999995</v>
      </c>
      <c r="AB336" s="101">
        <v>133875.01645753422</v>
      </c>
      <c r="AC336" s="163">
        <v>59523.2578125</v>
      </c>
      <c r="AD336" s="101"/>
      <c r="AE336" s="160"/>
      <c r="AF336" s="102"/>
      <c r="AG336" s="101"/>
      <c r="AH336" s="101"/>
    </row>
    <row r="337" spans="1:34" x14ac:dyDescent="0.25">
      <c r="A337" s="2">
        <v>122098202</v>
      </c>
      <c r="C337" s="158" t="s">
        <v>3156</v>
      </c>
      <c r="D337" s="28" t="s">
        <v>2452</v>
      </c>
      <c r="E337" s="101">
        <v>28405124</v>
      </c>
      <c r="F337" s="160">
        <v>341705</v>
      </c>
      <c r="G337" s="102">
        <v>1.2176171541213989</v>
      </c>
      <c r="H337" s="101">
        <v>1040206.25</v>
      </c>
      <c r="I337" s="101">
        <v>-698501.25</v>
      </c>
      <c r="J337" s="161">
        <v>20605153</v>
      </c>
      <c r="K337" s="160">
        <v>234234</v>
      </c>
      <c r="L337" s="102">
        <v>1.1498450040817261</v>
      </c>
      <c r="M337" s="101">
        <v>784379.625</v>
      </c>
      <c r="N337" s="162">
        <v>-550145.625</v>
      </c>
      <c r="O337" s="161">
        <v>6966238</v>
      </c>
      <c r="P337" s="160">
        <v>57471</v>
      </c>
      <c r="Q337" s="102">
        <v>0.8318561315536499</v>
      </c>
      <c r="R337" s="101">
        <v>257771.03125</v>
      </c>
      <c r="S337" s="162">
        <v>-200300.03125</v>
      </c>
      <c r="T337" s="161">
        <v>833733</v>
      </c>
      <c r="U337" s="160">
        <v>50000</v>
      </c>
      <c r="V337" s="101">
        <v>0</v>
      </c>
      <c r="W337" s="101">
        <v>0</v>
      </c>
      <c r="X337" s="101">
        <v>100</v>
      </c>
      <c r="Y337" s="101">
        <v>0</v>
      </c>
      <c r="Z337" s="162"/>
      <c r="AA337" s="161">
        <v>-234439.69</v>
      </c>
      <c r="AB337" s="101">
        <v>439076.58446015359</v>
      </c>
      <c r="AC337" s="163">
        <v>204636.890625</v>
      </c>
      <c r="AD337" s="101"/>
      <c r="AE337" s="160"/>
      <c r="AF337" s="102"/>
      <c r="AG337" s="101"/>
      <c r="AH337" s="101"/>
    </row>
    <row r="338" spans="1:34" x14ac:dyDescent="0.25">
      <c r="A338" s="2">
        <v>113365303</v>
      </c>
      <c r="C338" s="158" t="s">
        <v>3157</v>
      </c>
      <c r="D338" s="28" t="s">
        <v>2297</v>
      </c>
      <c r="E338" s="101">
        <v>4792115</v>
      </c>
      <c r="F338" s="160">
        <v>108387</v>
      </c>
      <c r="G338" s="102">
        <v>2.3141181468963623</v>
      </c>
      <c r="H338" s="101">
        <v>140958.953125</v>
      </c>
      <c r="I338" s="101">
        <v>-32571.953125</v>
      </c>
      <c r="J338" s="161">
        <v>3557407</v>
      </c>
      <c r="K338" s="160">
        <v>46496</v>
      </c>
      <c r="L338" s="102">
        <v>1.3243286609649658</v>
      </c>
      <c r="M338" s="101">
        <v>120937.8984375</v>
      </c>
      <c r="N338" s="162">
        <v>-74441.8984375</v>
      </c>
      <c r="O338" s="161">
        <v>953085</v>
      </c>
      <c r="P338" s="160">
        <v>16543</v>
      </c>
      <c r="Q338" s="102">
        <v>1.7663916349411011</v>
      </c>
      <c r="R338" s="101">
        <v>13091.322265625</v>
      </c>
      <c r="S338" s="162">
        <v>3451.677734375</v>
      </c>
      <c r="T338" s="161">
        <v>163497</v>
      </c>
      <c r="U338" s="160">
        <v>50000</v>
      </c>
      <c r="V338" s="101">
        <v>0</v>
      </c>
      <c r="W338" s="101">
        <v>0</v>
      </c>
      <c r="X338" s="101">
        <v>100</v>
      </c>
      <c r="Y338" s="101">
        <v>0</v>
      </c>
      <c r="Z338" s="162"/>
      <c r="AA338" s="161">
        <v>-54196.65</v>
      </c>
      <c r="AB338" s="101">
        <v>49427.557116411146</v>
      </c>
      <c r="AC338" s="163">
        <v>-4769.0927734375</v>
      </c>
      <c r="AD338" s="101">
        <v>118126</v>
      </c>
      <c r="AE338" s="160">
        <v>-4652</v>
      </c>
      <c r="AF338" s="102">
        <v>-3.7889525890350342</v>
      </c>
      <c r="AG338" s="101">
        <v>6929.73779296875</v>
      </c>
      <c r="AH338" s="101">
        <v>-11581.73828125</v>
      </c>
    </row>
    <row r="339" spans="1:34" x14ac:dyDescent="0.25">
      <c r="A339" s="2">
        <v>123466103</v>
      </c>
      <c r="C339" s="158" t="s">
        <v>3158</v>
      </c>
      <c r="D339" s="28" t="s">
        <v>2465</v>
      </c>
      <c r="E339" s="101">
        <v>12480541</v>
      </c>
      <c r="F339" s="160">
        <v>369752</v>
      </c>
      <c r="G339" s="102">
        <v>3.05307936668396</v>
      </c>
      <c r="H339" s="101">
        <v>468004.5</v>
      </c>
      <c r="I339" s="101">
        <v>-98252.5</v>
      </c>
      <c r="J339" s="161">
        <v>8625397</v>
      </c>
      <c r="K339" s="160">
        <v>91311</v>
      </c>
      <c r="L339" s="102">
        <v>1.0699564218521118</v>
      </c>
      <c r="M339" s="101">
        <v>373858.8125</v>
      </c>
      <c r="N339" s="162">
        <v>-282547.8125</v>
      </c>
      <c r="O339" s="161">
        <v>3299045</v>
      </c>
      <c r="P339" s="160">
        <v>228441</v>
      </c>
      <c r="Q339" s="102">
        <v>7.4396109580993652</v>
      </c>
      <c r="R339" s="101">
        <v>94145.671875</v>
      </c>
      <c r="S339" s="162">
        <v>134295.328125</v>
      </c>
      <c r="T339" s="161">
        <v>556099</v>
      </c>
      <c r="U339" s="160">
        <v>50000</v>
      </c>
      <c r="V339" s="101">
        <v>0</v>
      </c>
      <c r="W339" s="101">
        <v>0</v>
      </c>
      <c r="X339" s="101">
        <v>100</v>
      </c>
      <c r="Y339" s="101">
        <v>0</v>
      </c>
      <c r="Z339" s="162"/>
      <c r="AA339" s="161">
        <v>-107155.36</v>
      </c>
      <c r="AB339" s="101">
        <v>236848.98800872907</v>
      </c>
      <c r="AC339" s="163">
        <v>129693.625</v>
      </c>
      <c r="AD339" s="101"/>
      <c r="AE339" s="160"/>
      <c r="AF339" s="102"/>
      <c r="AG339" s="101"/>
      <c r="AH339" s="101"/>
    </row>
    <row r="340" spans="1:34" x14ac:dyDescent="0.25">
      <c r="A340" s="2">
        <v>101636503</v>
      </c>
      <c r="C340" s="158" t="s">
        <v>3159</v>
      </c>
      <c r="D340" s="28" t="s">
        <v>2069</v>
      </c>
      <c r="E340" s="101">
        <v>9170210</v>
      </c>
      <c r="F340" s="160">
        <v>201630</v>
      </c>
      <c r="G340" s="102">
        <v>2.2481820583343506</v>
      </c>
      <c r="H340" s="101">
        <v>268964.625</v>
      </c>
      <c r="I340" s="101">
        <v>-67334.625</v>
      </c>
      <c r="J340" s="161">
        <v>6902361</v>
      </c>
      <c r="K340" s="160">
        <v>98908</v>
      </c>
      <c r="L340" s="102">
        <v>1.4537911415100098</v>
      </c>
      <c r="M340" s="101">
        <v>234673.90625</v>
      </c>
      <c r="N340" s="162">
        <v>-135765.90625</v>
      </c>
      <c r="O340" s="161">
        <v>1882036</v>
      </c>
      <c r="P340" s="160">
        <v>52722</v>
      </c>
      <c r="Q340" s="102">
        <v>2.8820638656616211</v>
      </c>
      <c r="R340" s="101">
        <v>34290.71484375</v>
      </c>
      <c r="S340" s="162">
        <v>18431.28515625</v>
      </c>
      <c r="T340" s="161">
        <v>385813</v>
      </c>
      <c r="U340" s="160">
        <v>50000</v>
      </c>
      <c r="V340" s="101">
        <v>0</v>
      </c>
      <c r="W340" s="101">
        <v>0</v>
      </c>
      <c r="X340" s="101">
        <v>100</v>
      </c>
      <c r="Y340" s="101">
        <v>0</v>
      </c>
      <c r="Z340" s="162"/>
      <c r="AA340" s="161">
        <v>-91064.84</v>
      </c>
      <c r="AB340" s="101">
        <v>71100.237954585406</v>
      </c>
      <c r="AC340" s="163">
        <v>-19964.6015625</v>
      </c>
      <c r="AD340" s="101"/>
      <c r="AE340" s="160"/>
      <c r="AF340" s="102"/>
      <c r="AG340" s="101"/>
      <c r="AH340" s="101"/>
    </row>
    <row r="341" spans="1:34" x14ac:dyDescent="0.25">
      <c r="A341" s="2">
        <v>126515001</v>
      </c>
      <c r="C341" s="158" t="s">
        <v>3160</v>
      </c>
      <c r="D341" s="28" t="s">
        <v>2503</v>
      </c>
      <c r="E341" s="101">
        <v>2060967424</v>
      </c>
      <c r="F341" s="160">
        <v>164236080</v>
      </c>
      <c r="G341" s="102">
        <v>8.658900260925293</v>
      </c>
      <c r="H341" s="101">
        <v>108764760</v>
      </c>
      <c r="I341" s="101">
        <v>55471320</v>
      </c>
      <c r="J341" s="161">
        <v>1557271362</v>
      </c>
      <c r="K341" s="160">
        <v>19680174</v>
      </c>
      <c r="L341" s="102">
        <v>1.2799354791641235</v>
      </c>
      <c r="M341" s="101">
        <v>75854672</v>
      </c>
      <c r="N341" s="162">
        <v>-56174496</v>
      </c>
      <c r="O341" s="161">
        <v>187492173</v>
      </c>
      <c r="P341" s="160">
        <v>7923998</v>
      </c>
      <c r="Q341" s="102">
        <v>4.4128074645996094</v>
      </c>
      <c r="R341" s="101">
        <v>5069449</v>
      </c>
      <c r="S341" s="162">
        <v>2854549</v>
      </c>
      <c r="T341" s="161">
        <v>316203752.97000003</v>
      </c>
      <c r="U341" s="160">
        <v>136631904</v>
      </c>
      <c r="V341" s="101">
        <v>100.02330017089844</v>
      </c>
      <c r="W341" s="101">
        <v>0</v>
      </c>
      <c r="X341" s="101">
        <v>0</v>
      </c>
      <c r="Y341" s="101">
        <v>1250859009.3500004</v>
      </c>
      <c r="Z341" s="162">
        <v>21.851791381835938</v>
      </c>
      <c r="AA341" s="161">
        <v>-19888855.5</v>
      </c>
      <c r="AB341" s="101">
        <v>48574564.59441714</v>
      </c>
      <c r="AC341" s="163">
        <v>28685710</v>
      </c>
      <c r="AD341" s="101"/>
      <c r="AE341" s="160"/>
      <c r="AF341" s="102"/>
      <c r="AG341" s="101"/>
      <c r="AH341" s="101"/>
    </row>
    <row r="342" spans="1:34" x14ac:dyDescent="0.25">
      <c r="A342" s="2">
        <v>110177003</v>
      </c>
      <c r="C342" s="158" t="s">
        <v>3161</v>
      </c>
      <c r="D342" s="28" t="s">
        <v>2248</v>
      </c>
      <c r="E342" s="101">
        <v>17079980</v>
      </c>
      <c r="F342" s="160">
        <v>473427.21875</v>
      </c>
      <c r="G342" s="102">
        <v>2.8508458137512207</v>
      </c>
      <c r="H342" s="101">
        <v>563354.8125</v>
      </c>
      <c r="I342" s="101">
        <v>-89927.59375</v>
      </c>
      <c r="J342" s="161">
        <v>14255831</v>
      </c>
      <c r="K342" s="160">
        <v>136523</v>
      </c>
      <c r="L342" s="102">
        <v>0.96692413091659546</v>
      </c>
      <c r="M342" s="101">
        <v>421739.8125</v>
      </c>
      <c r="N342" s="162">
        <v>-285216.8125</v>
      </c>
      <c r="O342" s="161">
        <v>1919004</v>
      </c>
      <c r="P342" s="160">
        <v>59007</v>
      </c>
      <c r="Q342" s="102">
        <v>3.17242431640625</v>
      </c>
      <c r="R342" s="101">
        <v>86006.578125</v>
      </c>
      <c r="S342" s="162">
        <v>-26999.578125</v>
      </c>
      <c r="T342" s="161">
        <v>905145.45</v>
      </c>
      <c r="U342" s="160">
        <v>277897.21875</v>
      </c>
      <c r="V342" s="101">
        <v>100.02330780029297</v>
      </c>
      <c r="W342" s="101">
        <v>0</v>
      </c>
      <c r="X342" s="101">
        <v>0</v>
      </c>
      <c r="Y342" s="101">
        <v>2544136.8099999987</v>
      </c>
      <c r="Z342" s="162">
        <v>21.851789474487305</v>
      </c>
      <c r="AA342" s="161">
        <v>-86077.42</v>
      </c>
      <c r="AB342" s="101">
        <v>111680.02334292437</v>
      </c>
      <c r="AC342" s="163">
        <v>25602.603515625</v>
      </c>
      <c r="AD342" s="101"/>
      <c r="AE342" s="160"/>
      <c r="AF342" s="102"/>
      <c r="AG342" s="101"/>
      <c r="AH342" s="101"/>
    </row>
    <row r="343" spans="1:34" x14ac:dyDescent="0.25">
      <c r="A343" s="2">
        <v>124157203</v>
      </c>
      <c r="C343" s="158" t="s">
        <v>3162</v>
      </c>
      <c r="D343" s="28" t="s">
        <v>2484</v>
      </c>
      <c r="E343" s="101">
        <v>9459931</v>
      </c>
      <c r="F343" s="160">
        <v>226078</v>
      </c>
      <c r="G343" s="102">
        <v>2.4483604431152344</v>
      </c>
      <c r="H343" s="101">
        <v>442192.40625</v>
      </c>
      <c r="I343" s="101">
        <v>-216114.40625</v>
      </c>
      <c r="J343" s="161">
        <v>7322338</v>
      </c>
      <c r="K343" s="160">
        <v>105744</v>
      </c>
      <c r="L343" s="102">
        <v>1.4652895927429199</v>
      </c>
      <c r="M343" s="101">
        <v>419779</v>
      </c>
      <c r="N343" s="162">
        <v>-314035</v>
      </c>
      <c r="O343" s="161">
        <v>1959798</v>
      </c>
      <c r="P343" s="160">
        <v>70334</v>
      </c>
      <c r="Q343" s="102">
        <v>3.7224314212799072</v>
      </c>
      <c r="R343" s="101">
        <v>22413.400390625</v>
      </c>
      <c r="S343" s="162">
        <v>47920.6015625</v>
      </c>
      <c r="T343" s="161">
        <v>177795</v>
      </c>
      <c r="U343" s="160">
        <v>50000</v>
      </c>
      <c r="V343" s="101">
        <v>0</v>
      </c>
      <c r="W343" s="101">
        <v>0</v>
      </c>
      <c r="X343" s="101">
        <v>100</v>
      </c>
      <c r="Y343" s="101">
        <v>0</v>
      </c>
      <c r="Z343" s="162"/>
      <c r="AA343" s="161">
        <v>-94919.360000000001</v>
      </c>
      <c r="AB343" s="101">
        <v>143600.54007570294</v>
      </c>
      <c r="AC343" s="163">
        <v>48681.1796875</v>
      </c>
      <c r="AD343" s="101"/>
      <c r="AE343" s="160"/>
      <c r="AF343" s="102"/>
      <c r="AG343" s="101"/>
      <c r="AH343" s="101"/>
    </row>
    <row r="344" spans="1:34" x14ac:dyDescent="0.25">
      <c r="A344" s="2">
        <v>129546003</v>
      </c>
      <c r="C344" s="158" t="s">
        <v>3163</v>
      </c>
      <c r="D344" s="28" t="s">
        <v>2532</v>
      </c>
      <c r="E344" s="101">
        <v>10204913</v>
      </c>
      <c r="F344" s="160">
        <v>509939.34375</v>
      </c>
      <c r="G344" s="102">
        <v>5.2598323822021484</v>
      </c>
      <c r="H344" s="101">
        <v>259233.65625</v>
      </c>
      <c r="I344" s="101">
        <v>250705.6875</v>
      </c>
      <c r="J344" s="161">
        <v>7882239</v>
      </c>
      <c r="K344" s="160">
        <v>51670</v>
      </c>
      <c r="L344" s="102">
        <v>0.65984988212585449</v>
      </c>
      <c r="M344" s="101">
        <v>162564.796875</v>
      </c>
      <c r="N344" s="162">
        <v>-110894.796875</v>
      </c>
      <c r="O344" s="161">
        <v>1316367</v>
      </c>
      <c r="P344" s="160">
        <v>107398</v>
      </c>
      <c r="Q344" s="102">
        <v>8.8834371566772461</v>
      </c>
      <c r="R344" s="101">
        <v>26457.966796875</v>
      </c>
      <c r="S344" s="162">
        <v>80940.03125</v>
      </c>
      <c r="T344" s="161">
        <v>1006306.73</v>
      </c>
      <c r="U344" s="160">
        <v>350871.34375</v>
      </c>
      <c r="V344" s="101">
        <v>100.02330017089844</v>
      </c>
      <c r="W344" s="101">
        <v>0</v>
      </c>
      <c r="X344" s="101">
        <v>0</v>
      </c>
      <c r="Y344" s="101">
        <v>3212211.4499999993</v>
      </c>
      <c r="Z344" s="162">
        <v>21.851791381835938</v>
      </c>
      <c r="AA344" s="161">
        <v>-49305.38</v>
      </c>
      <c r="AB344" s="101">
        <v>31212.882337224641</v>
      </c>
      <c r="AC344" s="163">
        <v>-18092.498046875</v>
      </c>
      <c r="AD344" s="101"/>
      <c r="AE344" s="160"/>
      <c r="AF344" s="102"/>
      <c r="AG344" s="101"/>
      <c r="AH344" s="101"/>
    </row>
    <row r="345" spans="1:34" x14ac:dyDescent="0.25">
      <c r="A345" s="2">
        <v>103021003</v>
      </c>
      <c r="C345" s="158" t="s">
        <v>3164</v>
      </c>
      <c r="D345" s="28" t="s">
        <v>2075</v>
      </c>
      <c r="E345" s="101">
        <v>9223938</v>
      </c>
      <c r="F345" s="160">
        <v>184822</v>
      </c>
      <c r="G345" s="102">
        <v>2.0446910858154297</v>
      </c>
      <c r="H345" s="101">
        <v>286256.40625</v>
      </c>
      <c r="I345" s="101">
        <v>-101434.40625</v>
      </c>
      <c r="J345" s="161">
        <v>6645323</v>
      </c>
      <c r="K345" s="160">
        <v>66811</v>
      </c>
      <c r="L345" s="102">
        <v>1.0155943632125854</v>
      </c>
      <c r="M345" s="101">
        <v>224661.59375</v>
      </c>
      <c r="N345" s="162">
        <v>-157850.59375</v>
      </c>
      <c r="O345" s="161">
        <v>2109940</v>
      </c>
      <c r="P345" s="160">
        <v>68011</v>
      </c>
      <c r="Q345" s="102">
        <v>3.3307232856750488</v>
      </c>
      <c r="R345" s="101">
        <v>61594.80078125</v>
      </c>
      <c r="S345" s="162">
        <v>6416.19921875</v>
      </c>
      <c r="T345" s="161">
        <v>468675</v>
      </c>
      <c r="U345" s="160">
        <v>50000</v>
      </c>
      <c r="V345" s="101">
        <v>0</v>
      </c>
      <c r="W345" s="101">
        <v>0</v>
      </c>
      <c r="X345" s="101">
        <v>100</v>
      </c>
      <c r="Y345" s="101">
        <v>0</v>
      </c>
      <c r="Z345" s="162"/>
      <c r="AA345" s="161">
        <v>-61145.64</v>
      </c>
      <c r="AB345" s="101">
        <v>131160.19037423679</v>
      </c>
      <c r="AC345" s="163">
        <v>70014.546875</v>
      </c>
      <c r="AD345" s="101"/>
      <c r="AE345" s="160"/>
      <c r="AF345" s="102"/>
      <c r="AG345" s="101"/>
      <c r="AH345" s="101"/>
    </row>
    <row r="346" spans="1:34" x14ac:dyDescent="0.25">
      <c r="A346" s="2">
        <v>102027451</v>
      </c>
      <c r="C346" s="158" t="s">
        <v>3165</v>
      </c>
      <c r="D346" s="28" t="s">
        <v>2072</v>
      </c>
      <c r="E346" s="101">
        <v>221764208</v>
      </c>
      <c r="F346" s="160">
        <v>1125769</v>
      </c>
      <c r="G346" s="102">
        <v>0.51023250818252563</v>
      </c>
      <c r="H346" s="101">
        <v>4876737.5</v>
      </c>
      <c r="I346" s="101">
        <v>-3750968.5</v>
      </c>
      <c r="J346" s="161">
        <v>181131251</v>
      </c>
      <c r="K346" s="160">
        <v>969776</v>
      </c>
      <c r="L346" s="102">
        <v>0.53828155994415283</v>
      </c>
      <c r="M346" s="101">
        <v>3380329.5</v>
      </c>
      <c r="N346" s="162">
        <v>-2410553.5</v>
      </c>
      <c r="O346" s="161">
        <v>30627530</v>
      </c>
      <c r="P346" s="160">
        <v>105993</v>
      </c>
      <c r="Q346" s="102">
        <v>0.34727281332015991</v>
      </c>
      <c r="R346" s="101">
        <v>296407.96875</v>
      </c>
      <c r="S346" s="162">
        <v>-190414.96875</v>
      </c>
      <c r="T346" s="161">
        <v>10005423</v>
      </c>
      <c r="U346" s="160">
        <v>50000</v>
      </c>
      <c r="V346" s="101">
        <v>0</v>
      </c>
      <c r="W346" s="101">
        <v>0</v>
      </c>
      <c r="X346" s="101">
        <v>100</v>
      </c>
      <c r="Y346" s="101">
        <v>0</v>
      </c>
      <c r="Z346" s="162"/>
      <c r="AA346" s="161">
        <v>-3755951.88</v>
      </c>
      <c r="AB346" s="101">
        <v>12110347.425861314</v>
      </c>
      <c r="AC346" s="163">
        <v>8354395.5</v>
      </c>
      <c r="AD346" s="101"/>
      <c r="AE346" s="160"/>
      <c r="AF346" s="102"/>
      <c r="AG346" s="101"/>
      <c r="AH346" s="101"/>
    </row>
    <row r="347" spans="1:34" x14ac:dyDescent="0.25">
      <c r="A347" s="2">
        <v>118406602</v>
      </c>
      <c r="C347" s="158" t="s">
        <v>3166</v>
      </c>
      <c r="D347" s="28" t="s">
        <v>2389</v>
      </c>
      <c r="E347" s="101">
        <v>19496448</v>
      </c>
      <c r="F347" s="160">
        <v>1599177.25</v>
      </c>
      <c r="G347" s="102">
        <v>8.9353132247924805</v>
      </c>
      <c r="H347" s="101">
        <v>1109745.25</v>
      </c>
      <c r="I347" s="101">
        <v>489432</v>
      </c>
      <c r="J347" s="161">
        <v>14017847</v>
      </c>
      <c r="K347" s="160">
        <v>244208</v>
      </c>
      <c r="L347" s="102">
        <v>1.7730100154876709</v>
      </c>
      <c r="M347" s="101">
        <v>729361.625</v>
      </c>
      <c r="N347" s="162">
        <v>-485153.625</v>
      </c>
      <c r="O347" s="161">
        <v>2502069</v>
      </c>
      <c r="P347" s="160">
        <v>114822</v>
      </c>
      <c r="Q347" s="102">
        <v>4.8098077774047852</v>
      </c>
      <c r="R347" s="101">
        <v>132224.734375</v>
      </c>
      <c r="S347" s="162">
        <v>-17402.734375</v>
      </c>
      <c r="T347" s="161">
        <v>2976532.55</v>
      </c>
      <c r="U347" s="160">
        <v>1240147.25</v>
      </c>
      <c r="V347" s="101">
        <v>100.02330017089844</v>
      </c>
      <c r="W347" s="101">
        <v>0</v>
      </c>
      <c r="X347" s="101">
        <v>0</v>
      </c>
      <c r="Y347" s="101">
        <v>11353493.109999999</v>
      </c>
      <c r="Z347" s="162">
        <v>21.851789474487305</v>
      </c>
      <c r="AA347" s="161">
        <v>-224149.55</v>
      </c>
      <c r="AB347" s="101">
        <v>228459.08924639085</v>
      </c>
      <c r="AC347" s="163">
        <v>4309.5390625</v>
      </c>
      <c r="AD347" s="101"/>
      <c r="AE347" s="160"/>
      <c r="AF347" s="102"/>
      <c r="AG347" s="101"/>
      <c r="AH347" s="101"/>
    </row>
    <row r="348" spans="1:34" x14ac:dyDescent="0.25">
      <c r="A348" s="2">
        <v>120455203</v>
      </c>
      <c r="C348" s="158" t="s">
        <v>3167</v>
      </c>
      <c r="D348" s="28" t="s">
        <v>2415</v>
      </c>
      <c r="E348" s="101">
        <v>36581900</v>
      </c>
      <c r="F348" s="160">
        <v>1006592.8125</v>
      </c>
      <c r="G348" s="102">
        <v>2.8294703960418701</v>
      </c>
      <c r="H348" s="101">
        <v>1631725.25</v>
      </c>
      <c r="I348" s="101">
        <v>-625132.4375</v>
      </c>
      <c r="J348" s="161">
        <v>26621896</v>
      </c>
      <c r="K348" s="160">
        <v>202574</v>
      </c>
      <c r="L348" s="102">
        <v>0.76676458120346069</v>
      </c>
      <c r="M348" s="101">
        <v>752335.625</v>
      </c>
      <c r="N348" s="162">
        <v>-549761.625</v>
      </c>
      <c r="O348" s="161">
        <v>4768805</v>
      </c>
      <c r="P348" s="160">
        <v>3674</v>
      </c>
      <c r="Q348" s="102">
        <v>7.7101759612560272E-2</v>
      </c>
      <c r="R348" s="101">
        <v>205469.75</v>
      </c>
      <c r="S348" s="162">
        <v>-201795.75</v>
      </c>
      <c r="T348" s="161">
        <v>5191199.7699999996</v>
      </c>
      <c r="U348" s="160">
        <v>800344.8125</v>
      </c>
      <c r="V348" s="101">
        <v>0</v>
      </c>
      <c r="W348" s="101">
        <v>100</v>
      </c>
      <c r="X348" s="101">
        <v>0</v>
      </c>
      <c r="Y348" s="101">
        <v>0</v>
      </c>
      <c r="Z348" s="162"/>
      <c r="AA348" s="161">
        <v>-323474.65999999997</v>
      </c>
      <c r="AB348" s="101">
        <v>838793.94565777946</v>
      </c>
      <c r="AC348" s="163">
        <v>515319.28125</v>
      </c>
      <c r="AD348" s="101"/>
      <c r="AE348" s="160"/>
      <c r="AF348" s="102"/>
      <c r="AG348" s="101"/>
      <c r="AH348" s="101"/>
    </row>
    <row r="349" spans="1:34" x14ac:dyDescent="0.25">
      <c r="A349" s="2">
        <v>103027503</v>
      </c>
      <c r="C349" s="158" t="s">
        <v>3168</v>
      </c>
      <c r="D349" s="28" t="s">
        <v>2099</v>
      </c>
      <c r="E349" s="101">
        <v>19746906</v>
      </c>
      <c r="F349" s="160">
        <v>719352.1875</v>
      </c>
      <c r="G349" s="102">
        <v>3.7805814743041992</v>
      </c>
      <c r="H349" s="101">
        <v>543296</v>
      </c>
      <c r="I349" s="101">
        <v>176056.1875</v>
      </c>
      <c r="J349" s="161">
        <v>14694971</v>
      </c>
      <c r="K349" s="160">
        <v>89384</v>
      </c>
      <c r="L349" s="102">
        <v>0.61198502779006958</v>
      </c>
      <c r="M349" s="101">
        <v>292730.8125</v>
      </c>
      <c r="N349" s="162">
        <v>-203346.8125</v>
      </c>
      <c r="O349" s="161">
        <v>3282300</v>
      </c>
      <c r="P349" s="160">
        <v>54474</v>
      </c>
      <c r="Q349" s="102">
        <v>1.6876375675201416</v>
      </c>
      <c r="R349" s="101">
        <v>135406.3125</v>
      </c>
      <c r="S349" s="162">
        <v>-80932.3125</v>
      </c>
      <c r="T349" s="161">
        <v>1769633.67</v>
      </c>
      <c r="U349" s="160">
        <v>575494.1875</v>
      </c>
      <c r="V349" s="101">
        <v>100.02330017089844</v>
      </c>
      <c r="W349" s="101">
        <v>0</v>
      </c>
      <c r="X349" s="101">
        <v>0</v>
      </c>
      <c r="Y349" s="101">
        <v>5268623.8900000006</v>
      </c>
      <c r="Z349" s="162">
        <v>21.851789474487305</v>
      </c>
      <c r="AA349" s="161">
        <v>-72168.62</v>
      </c>
      <c r="AB349" s="101">
        <v>75698.269397000491</v>
      </c>
      <c r="AC349" s="163">
        <v>3529.6494140625</v>
      </c>
      <c r="AD349" s="101"/>
      <c r="AE349" s="160"/>
      <c r="AF349" s="102"/>
      <c r="AG349" s="101"/>
      <c r="AH349" s="101"/>
    </row>
    <row r="350" spans="1:34" x14ac:dyDescent="0.25">
      <c r="A350" s="2">
        <v>120455403</v>
      </c>
      <c r="C350" s="158" t="s">
        <v>3169</v>
      </c>
      <c r="D350" s="28" t="s">
        <v>2416</v>
      </c>
      <c r="E350" s="101">
        <v>52055028</v>
      </c>
      <c r="F350" s="160">
        <v>2555459.75</v>
      </c>
      <c r="G350" s="102">
        <v>5.1625900268554688</v>
      </c>
      <c r="H350" s="101">
        <v>2687847</v>
      </c>
      <c r="I350" s="101">
        <v>-132387.25</v>
      </c>
      <c r="J350" s="161">
        <v>37265997</v>
      </c>
      <c r="K350" s="160">
        <v>482368</v>
      </c>
      <c r="L350" s="102">
        <v>1.3113659620285034</v>
      </c>
      <c r="M350" s="101">
        <v>1695709.25</v>
      </c>
      <c r="N350" s="162">
        <v>-1213341.25</v>
      </c>
      <c r="O350" s="161">
        <v>8270820</v>
      </c>
      <c r="P350" s="160">
        <v>-129826</v>
      </c>
      <c r="Q350" s="102">
        <v>-1.5454287528991699</v>
      </c>
      <c r="R350" s="101">
        <v>435892.65625</v>
      </c>
      <c r="S350" s="162">
        <v>-565718.625</v>
      </c>
      <c r="T350" s="161">
        <v>6518210.7000000002</v>
      </c>
      <c r="U350" s="160">
        <v>2202917.75</v>
      </c>
      <c r="V350" s="101">
        <v>0</v>
      </c>
      <c r="W350" s="101">
        <v>100</v>
      </c>
      <c r="X350" s="101">
        <v>0</v>
      </c>
      <c r="Y350" s="101">
        <v>0</v>
      </c>
      <c r="Z350" s="162"/>
      <c r="AA350" s="161">
        <v>-1088354.2</v>
      </c>
      <c r="AB350" s="101">
        <v>1545882.1274494268</v>
      </c>
      <c r="AC350" s="163">
        <v>457527.9375</v>
      </c>
      <c r="AD350" s="101"/>
      <c r="AE350" s="160"/>
      <c r="AF350" s="102"/>
      <c r="AG350" s="101"/>
      <c r="AH350" s="101"/>
    </row>
    <row r="351" spans="1:34" x14ac:dyDescent="0.25">
      <c r="A351" s="2">
        <v>109426303</v>
      </c>
      <c r="C351" s="158" t="s">
        <v>3170</v>
      </c>
      <c r="D351" s="28" t="s">
        <v>2232</v>
      </c>
      <c r="E351" s="101">
        <v>11241648</v>
      </c>
      <c r="F351" s="160">
        <v>727722.0625</v>
      </c>
      <c r="G351" s="102">
        <v>6.921506404876709</v>
      </c>
      <c r="H351" s="101">
        <v>423722.34375</v>
      </c>
      <c r="I351" s="101">
        <v>303999.71875</v>
      </c>
      <c r="J351" s="161">
        <v>8719189</v>
      </c>
      <c r="K351" s="160">
        <v>69992</v>
      </c>
      <c r="L351" s="102">
        <v>0.8092312216758728</v>
      </c>
      <c r="M351" s="101">
        <v>246756.09375</v>
      </c>
      <c r="N351" s="162">
        <v>-176764.09375</v>
      </c>
      <c r="O351" s="161">
        <v>1037482</v>
      </c>
      <c r="P351" s="160">
        <v>14252</v>
      </c>
      <c r="Q351" s="102">
        <v>1.3928442001342773</v>
      </c>
      <c r="R351" s="101">
        <v>51087.34375</v>
      </c>
      <c r="S351" s="162">
        <v>-36835.34375</v>
      </c>
      <c r="T351" s="161">
        <v>1484976.61</v>
      </c>
      <c r="U351" s="160">
        <v>643478.0625</v>
      </c>
      <c r="V351" s="101">
        <v>100.02277374267578</v>
      </c>
      <c r="W351" s="101">
        <v>0</v>
      </c>
      <c r="X351" s="101">
        <v>0</v>
      </c>
      <c r="Y351" s="101">
        <v>5890982.1799999997</v>
      </c>
      <c r="Z351" s="162">
        <v>21.607137680053711</v>
      </c>
      <c r="AA351" s="161">
        <v>-36007.86</v>
      </c>
      <c r="AB351" s="101">
        <v>39891.404550407286</v>
      </c>
      <c r="AC351" s="163">
        <v>3883.54443359375</v>
      </c>
      <c r="AD351" s="101"/>
      <c r="AE351" s="160"/>
      <c r="AF351" s="102"/>
      <c r="AG351" s="101"/>
      <c r="AH351" s="101"/>
    </row>
    <row r="352" spans="1:34" x14ac:dyDescent="0.25">
      <c r="A352" s="2">
        <v>108116303</v>
      </c>
      <c r="C352" s="158" t="s">
        <v>3171</v>
      </c>
      <c r="D352" s="28" t="s">
        <v>2211</v>
      </c>
      <c r="E352" s="101">
        <v>9025648</v>
      </c>
      <c r="F352" s="160">
        <v>355013.1875</v>
      </c>
      <c r="G352" s="102">
        <v>4.0944314002990723</v>
      </c>
      <c r="H352" s="101">
        <v>211717.03125</v>
      </c>
      <c r="I352" s="101">
        <v>143296.15625</v>
      </c>
      <c r="J352" s="161">
        <v>7582902</v>
      </c>
      <c r="K352" s="160">
        <v>53079</v>
      </c>
      <c r="L352" s="102">
        <v>0.70491701364517212</v>
      </c>
      <c r="M352" s="101">
        <v>149648.09375</v>
      </c>
      <c r="N352" s="162">
        <v>-96569.09375</v>
      </c>
      <c r="O352" s="161">
        <v>792841</v>
      </c>
      <c r="P352" s="160">
        <v>17286</v>
      </c>
      <c r="Q352" s="102">
        <v>2.2288556098937988</v>
      </c>
      <c r="R352" s="101">
        <v>26308.806640625</v>
      </c>
      <c r="S352" s="162">
        <v>-9022.806640625</v>
      </c>
      <c r="T352" s="161">
        <v>649904.85</v>
      </c>
      <c r="U352" s="160">
        <v>284648.1875</v>
      </c>
      <c r="V352" s="101">
        <v>100.01463317871094</v>
      </c>
      <c r="W352" s="101">
        <v>0</v>
      </c>
      <c r="X352" s="101">
        <v>0</v>
      </c>
      <c r="Y352" s="101">
        <v>2605715.6999999993</v>
      </c>
      <c r="Z352" s="162">
        <v>17.785856246948242</v>
      </c>
      <c r="AA352" s="161">
        <v>-36456.33</v>
      </c>
      <c r="AB352" s="101">
        <v>55541.69640972279</v>
      </c>
      <c r="AC352" s="163">
        <v>19085.3671875</v>
      </c>
      <c r="AD352" s="101"/>
      <c r="AE352" s="160"/>
      <c r="AF352" s="102"/>
      <c r="AG352" s="101"/>
      <c r="AH352" s="101"/>
    </row>
    <row r="353" spans="1:34" x14ac:dyDescent="0.25">
      <c r="A353" s="2">
        <v>123466303</v>
      </c>
      <c r="C353" s="158" t="s">
        <v>3172</v>
      </c>
      <c r="D353" s="28" t="s">
        <v>2466</v>
      </c>
      <c r="E353" s="101">
        <v>14850002</v>
      </c>
      <c r="F353" s="160">
        <v>715377.375</v>
      </c>
      <c r="G353" s="102">
        <v>5.0611701011657715</v>
      </c>
      <c r="H353" s="101">
        <v>620081</v>
      </c>
      <c r="I353" s="101">
        <v>95296.375</v>
      </c>
      <c r="J353" s="161">
        <v>10701587</v>
      </c>
      <c r="K353" s="160">
        <v>153280</v>
      </c>
      <c r="L353" s="102">
        <v>1.4531241655349731</v>
      </c>
      <c r="M353" s="101">
        <v>404957.59375</v>
      </c>
      <c r="N353" s="162">
        <v>-251677.59375</v>
      </c>
      <c r="O353" s="161">
        <v>2765991</v>
      </c>
      <c r="P353" s="160">
        <v>85329</v>
      </c>
      <c r="Q353" s="102">
        <v>3.1831316947937012</v>
      </c>
      <c r="R353" s="101">
        <v>118586</v>
      </c>
      <c r="S353" s="162">
        <v>-33257</v>
      </c>
      <c r="T353" s="161">
        <v>1382423.61</v>
      </c>
      <c r="U353" s="160">
        <v>476768.375</v>
      </c>
      <c r="V353" s="101">
        <v>0</v>
      </c>
      <c r="W353" s="101">
        <v>100</v>
      </c>
      <c r="X353" s="101">
        <v>0</v>
      </c>
      <c r="Y353" s="101">
        <v>0</v>
      </c>
      <c r="Z353" s="162"/>
      <c r="AA353" s="161">
        <v>-190936.68</v>
      </c>
      <c r="AB353" s="101">
        <v>298394.47088259913</v>
      </c>
      <c r="AC353" s="163">
        <v>107457.7890625</v>
      </c>
      <c r="AD353" s="101"/>
      <c r="AE353" s="160"/>
      <c r="AF353" s="102"/>
      <c r="AG353" s="101"/>
      <c r="AH353" s="101"/>
    </row>
    <row r="354" spans="1:34" x14ac:dyDescent="0.25">
      <c r="A354" s="2">
        <v>123466403</v>
      </c>
      <c r="C354" s="158" t="s">
        <v>3173</v>
      </c>
      <c r="D354" s="28" t="s">
        <v>2467</v>
      </c>
      <c r="E354" s="101">
        <v>31924722</v>
      </c>
      <c r="F354" s="160">
        <v>2270955</v>
      </c>
      <c r="G354" s="102">
        <v>7.6582345962524414</v>
      </c>
      <c r="H354" s="101">
        <v>2806293.25</v>
      </c>
      <c r="I354" s="101">
        <v>-535338.25</v>
      </c>
      <c r="J354" s="161">
        <v>21155022</v>
      </c>
      <c r="K354" s="160">
        <v>344378</v>
      </c>
      <c r="L354" s="102">
        <v>1.6548166275024414</v>
      </c>
      <c r="M354" s="101">
        <v>1733300.625</v>
      </c>
      <c r="N354" s="162">
        <v>-1388922.625</v>
      </c>
      <c r="O354" s="161">
        <v>3661309</v>
      </c>
      <c r="P354" s="160">
        <v>57798</v>
      </c>
      <c r="Q354" s="102">
        <v>1.603935718536377</v>
      </c>
      <c r="R354" s="101">
        <v>233159.390625</v>
      </c>
      <c r="S354" s="162">
        <v>-175361.390625</v>
      </c>
      <c r="T354" s="161">
        <v>6856328.6500000004</v>
      </c>
      <c r="U354" s="160">
        <v>1856672.875</v>
      </c>
      <c r="V354" s="101">
        <v>48.030933380126953</v>
      </c>
      <c r="W354" s="101">
        <v>51.980255126953125</v>
      </c>
      <c r="X354" s="101">
        <v>0</v>
      </c>
      <c r="Y354" s="101">
        <v>8162279.6300000027</v>
      </c>
      <c r="Z354" s="162">
        <v>21.851791381835938</v>
      </c>
      <c r="AA354" s="161">
        <v>-335370.39</v>
      </c>
      <c r="AB354" s="101">
        <v>747555.42431066022</v>
      </c>
      <c r="AC354" s="163">
        <v>412185.03125</v>
      </c>
      <c r="AD354" s="101">
        <v>252062</v>
      </c>
      <c r="AE354" s="160">
        <v>12106</v>
      </c>
      <c r="AF354" s="102">
        <v>5.0450916290283203</v>
      </c>
      <c r="AG354" s="101">
        <v>-48296.671875</v>
      </c>
      <c r="AH354" s="101">
        <v>60402.671875</v>
      </c>
    </row>
    <row r="355" spans="1:34" x14ac:dyDescent="0.25">
      <c r="A355" s="2">
        <v>129546103</v>
      </c>
      <c r="C355" s="158" t="s">
        <v>3174</v>
      </c>
      <c r="D355" s="28" t="s">
        <v>2533</v>
      </c>
      <c r="E355" s="101">
        <v>25433140</v>
      </c>
      <c r="F355" s="160">
        <v>1869716.25</v>
      </c>
      <c r="G355" s="102">
        <v>7.9348239898681641</v>
      </c>
      <c r="H355" s="101">
        <v>1473966.375</v>
      </c>
      <c r="I355" s="101">
        <v>395749.875</v>
      </c>
      <c r="J355" s="161">
        <v>18985739</v>
      </c>
      <c r="K355" s="160">
        <v>204902</v>
      </c>
      <c r="L355" s="102">
        <v>1.091016411781311</v>
      </c>
      <c r="M355" s="101">
        <v>1005917.8125</v>
      </c>
      <c r="N355" s="162">
        <v>-801015.8125</v>
      </c>
      <c r="O355" s="161">
        <v>2834048</v>
      </c>
      <c r="P355" s="160">
        <v>102830</v>
      </c>
      <c r="Q355" s="102">
        <v>3.7649869918823242</v>
      </c>
      <c r="R355" s="101">
        <v>155488.734375</v>
      </c>
      <c r="S355" s="162">
        <v>-52658.734375</v>
      </c>
      <c r="T355" s="161">
        <v>3613352.48</v>
      </c>
      <c r="U355" s="160">
        <v>1561984.25</v>
      </c>
      <c r="V355" s="101">
        <v>100.02330017089844</v>
      </c>
      <c r="W355" s="101">
        <v>0</v>
      </c>
      <c r="X355" s="101">
        <v>0</v>
      </c>
      <c r="Y355" s="101">
        <v>14299896.619999997</v>
      </c>
      <c r="Z355" s="162">
        <v>21.851791381835938</v>
      </c>
      <c r="AA355" s="161">
        <v>-166115.6</v>
      </c>
      <c r="AB355" s="101">
        <v>329754.47879588755</v>
      </c>
      <c r="AC355" s="163">
        <v>163638.875</v>
      </c>
      <c r="AD355" s="101"/>
      <c r="AE355" s="160"/>
      <c r="AF355" s="102"/>
      <c r="AG355" s="101"/>
      <c r="AH355" s="101"/>
    </row>
    <row r="356" spans="1:34" x14ac:dyDescent="0.25">
      <c r="A356" s="2">
        <v>106338003</v>
      </c>
      <c r="C356" s="158" t="s">
        <v>3175</v>
      </c>
      <c r="D356" s="28" t="s">
        <v>2167</v>
      </c>
      <c r="E356" s="101">
        <v>21813862</v>
      </c>
      <c r="F356" s="160">
        <v>837453.1875</v>
      </c>
      <c r="G356" s="102">
        <v>3.9923572540283203</v>
      </c>
      <c r="H356" s="101">
        <v>592778.8125</v>
      </c>
      <c r="I356" s="101">
        <v>244674.375</v>
      </c>
      <c r="J356" s="161">
        <v>18070912</v>
      </c>
      <c r="K356" s="160">
        <v>108227</v>
      </c>
      <c r="L356" s="102">
        <v>0.60251015424728394</v>
      </c>
      <c r="M356" s="101">
        <v>458278.59375</v>
      </c>
      <c r="N356" s="162">
        <v>-350051.59375</v>
      </c>
      <c r="O356" s="161">
        <v>2305160</v>
      </c>
      <c r="P356" s="160">
        <v>44955</v>
      </c>
      <c r="Q356" s="102">
        <v>1.9889788627624512</v>
      </c>
      <c r="R356" s="101">
        <v>72032.8984375</v>
      </c>
      <c r="S356" s="162">
        <v>-27077.8984375</v>
      </c>
      <c r="T356" s="161">
        <v>1437790.79</v>
      </c>
      <c r="U356" s="160">
        <v>684271.1875</v>
      </c>
      <c r="V356" s="101">
        <v>100.01063537597656</v>
      </c>
      <c r="W356" s="101">
        <v>0</v>
      </c>
      <c r="X356" s="101">
        <v>0</v>
      </c>
      <c r="Y356" s="101">
        <v>6263678.9200000018</v>
      </c>
      <c r="Z356" s="162">
        <v>15.91090202331543</v>
      </c>
      <c r="AA356" s="161">
        <v>-238050.3</v>
      </c>
      <c r="AB356" s="101">
        <v>207386.35736930487</v>
      </c>
      <c r="AC356" s="163">
        <v>-30663.943359375</v>
      </c>
      <c r="AD356" s="101"/>
      <c r="AE356" s="160"/>
      <c r="AF356" s="102"/>
      <c r="AG356" s="101"/>
      <c r="AH356" s="101"/>
    </row>
    <row r="357" spans="1:34" x14ac:dyDescent="0.25">
      <c r="A357" s="2">
        <v>128327303</v>
      </c>
      <c r="C357" s="158" t="s">
        <v>3176</v>
      </c>
      <c r="D357" s="28" t="s">
        <v>2526</v>
      </c>
      <c r="E357" s="101">
        <v>11079549</v>
      </c>
      <c r="F357" s="160">
        <v>109348</v>
      </c>
      <c r="G357" s="102">
        <v>0.99677300453186035</v>
      </c>
      <c r="H357" s="101">
        <v>169073.296875</v>
      </c>
      <c r="I357" s="101">
        <v>-59725.296875</v>
      </c>
      <c r="J357" s="161">
        <v>9714315</v>
      </c>
      <c r="K357" s="160">
        <v>47915</v>
      </c>
      <c r="L357" s="102">
        <v>0.4956861138343811</v>
      </c>
      <c r="M357" s="101">
        <v>130655.796875</v>
      </c>
      <c r="N357" s="162">
        <v>-82740.796875</v>
      </c>
      <c r="O357" s="161">
        <v>1096663</v>
      </c>
      <c r="P357" s="160">
        <v>11433</v>
      </c>
      <c r="Q357" s="102">
        <v>1.0535093545913696</v>
      </c>
      <c r="R357" s="101">
        <v>38417.49609375</v>
      </c>
      <c r="S357" s="162">
        <v>-26984.49609375</v>
      </c>
      <c r="T357" s="161">
        <v>268571</v>
      </c>
      <c r="U357" s="160">
        <v>50000</v>
      </c>
      <c r="V357" s="101">
        <v>30.402139663696289</v>
      </c>
      <c r="W357" s="101">
        <v>0</v>
      </c>
      <c r="X357" s="101">
        <v>69.597862243652344</v>
      </c>
      <c r="Y357" s="101">
        <v>139132.66000000015</v>
      </c>
      <c r="Z357" s="162">
        <v>35.936923980712891</v>
      </c>
      <c r="AA357" s="161">
        <v>-62250.7</v>
      </c>
      <c r="AB357" s="101">
        <v>77040.25352985572</v>
      </c>
      <c r="AC357" s="163">
        <v>14789.5537109375</v>
      </c>
      <c r="AD357" s="101"/>
      <c r="AE357" s="160"/>
      <c r="AF357" s="102"/>
      <c r="AG357" s="101"/>
      <c r="AH357" s="101"/>
    </row>
    <row r="358" spans="1:34" x14ac:dyDescent="0.25">
      <c r="A358" s="2">
        <v>103027753</v>
      </c>
      <c r="C358" s="158" t="s">
        <v>3177</v>
      </c>
      <c r="D358" s="28" t="s">
        <v>2100</v>
      </c>
      <c r="E358" s="101">
        <v>3981109</v>
      </c>
      <c r="F358" s="160">
        <v>113321</v>
      </c>
      <c r="G358" s="102">
        <v>2.929865837097168</v>
      </c>
      <c r="H358" s="101">
        <v>288257</v>
      </c>
      <c r="I358" s="101">
        <v>-174936</v>
      </c>
      <c r="J358" s="161">
        <v>2930525</v>
      </c>
      <c r="K358" s="160">
        <v>59520</v>
      </c>
      <c r="L358" s="102">
        <v>2.0731415748596191</v>
      </c>
      <c r="M358" s="101">
        <v>268657.1875</v>
      </c>
      <c r="N358" s="162">
        <v>-209137.1875</v>
      </c>
      <c r="O358" s="161">
        <v>934218</v>
      </c>
      <c r="P358" s="160">
        <v>3801</v>
      </c>
      <c r="Q358" s="102">
        <v>0.40852651000022888</v>
      </c>
      <c r="R358" s="101">
        <v>19599.80078125</v>
      </c>
      <c r="S358" s="162">
        <v>-15798.80078125</v>
      </c>
      <c r="T358" s="161">
        <v>116366</v>
      </c>
      <c r="U358" s="160">
        <v>50000</v>
      </c>
      <c r="V358" s="101">
        <v>0</v>
      </c>
      <c r="W358" s="101">
        <v>0</v>
      </c>
      <c r="X358" s="101">
        <v>100</v>
      </c>
      <c r="Y358" s="101">
        <v>0</v>
      </c>
      <c r="Z358" s="162"/>
      <c r="AA358" s="161">
        <v>-32665.25</v>
      </c>
      <c r="AB358" s="101">
        <v>31458.951499113042</v>
      </c>
      <c r="AC358" s="163">
        <v>-1206.2984619140625</v>
      </c>
      <c r="AD358" s="101"/>
      <c r="AE358" s="160"/>
      <c r="AF358" s="102"/>
      <c r="AG358" s="101"/>
      <c r="AH358" s="101"/>
    </row>
    <row r="359" spans="1:34" x14ac:dyDescent="0.25">
      <c r="A359" s="2">
        <v>122098403</v>
      </c>
      <c r="C359" s="158" t="s">
        <v>3178</v>
      </c>
      <c r="D359" s="28" t="s">
        <v>2453</v>
      </c>
      <c r="E359" s="101">
        <v>18101146</v>
      </c>
      <c r="F359" s="160">
        <v>305296</v>
      </c>
      <c r="G359" s="102">
        <v>1.7155460119247437</v>
      </c>
      <c r="H359" s="101">
        <v>753816.25</v>
      </c>
      <c r="I359" s="101">
        <v>-448520.25</v>
      </c>
      <c r="J359" s="161">
        <v>13830411</v>
      </c>
      <c r="K359" s="160">
        <v>179074</v>
      </c>
      <c r="L359" s="102">
        <v>1.3117690086364746</v>
      </c>
      <c r="M359" s="101">
        <v>621521</v>
      </c>
      <c r="N359" s="162">
        <v>-442447</v>
      </c>
      <c r="O359" s="161">
        <v>3685457</v>
      </c>
      <c r="P359" s="160">
        <v>76222</v>
      </c>
      <c r="Q359" s="102">
        <v>2.1118602752685547</v>
      </c>
      <c r="R359" s="101">
        <v>132295.28125</v>
      </c>
      <c r="S359" s="162">
        <v>-56073.28125</v>
      </c>
      <c r="T359" s="161">
        <v>585278</v>
      </c>
      <c r="U359" s="160">
        <v>50000</v>
      </c>
      <c r="V359" s="101">
        <v>0</v>
      </c>
      <c r="W359" s="101">
        <v>0</v>
      </c>
      <c r="X359" s="101">
        <v>100</v>
      </c>
      <c r="Y359" s="101">
        <v>0</v>
      </c>
      <c r="Z359" s="162"/>
      <c r="AA359" s="161">
        <v>-321785.3</v>
      </c>
      <c r="AB359" s="101">
        <v>266575.03177433717</v>
      </c>
      <c r="AC359" s="163">
        <v>-55210.26953125</v>
      </c>
      <c r="AD359" s="101"/>
      <c r="AE359" s="160"/>
      <c r="AF359" s="102"/>
      <c r="AG359" s="101"/>
      <c r="AH359" s="101"/>
    </row>
    <row r="360" spans="1:34" x14ac:dyDescent="0.25">
      <c r="A360" s="2">
        <v>125237603</v>
      </c>
      <c r="C360" s="158" t="s">
        <v>3179</v>
      </c>
      <c r="D360" s="28" t="s">
        <v>2495</v>
      </c>
      <c r="E360" s="101">
        <v>4873840</v>
      </c>
      <c r="F360" s="160">
        <v>122638</v>
      </c>
      <c r="G360" s="102">
        <v>2.5811994075775146</v>
      </c>
      <c r="H360" s="101">
        <v>213446.890625</v>
      </c>
      <c r="I360" s="101">
        <v>-90808.890625</v>
      </c>
      <c r="J360" s="161">
        <v>3287402</v>
      </c>
      <c r="K360" s="160">
        <v>51976</v>
      </c>
      <c r="L360" s="102">
        <v>1.6064654588699341</v>
      </c>
      <c r="M360" s="101">
        <v>192103.65625</v>
      </c>
      <c r="N360" s="162">
        <v>-140127.65625</v>
      </c>
      <c r="O360" s="161">
        <v>1422513</v>
      </c>
      <c r="P360" s="160">
        <v>20662</v>
      </c>
      <c r="Q360" s="102">
        <v>1.4739084243774414</v>
      </c>
      <c r="R360" s="101">
        <v>21343.23828125</v>
      </c>
      <c r="S360" s="162">
        <v>-681.23828125</v>
      </c>
      <c r="T360" s="161">
        <v>163925</v>
      </c>
      <c r="U360" s="160">
        <v>50000</v>
      </c>
      <c r="V360" s="101">
        <v>0</v>
      </c>
      <c r="W360" s="101">
        <v>0</v>
      </c>
      <c r="X360" s="101">
        <v>100</v>
      </c>
      <c r="Y360" s="101">
        <v>0</v>
      </c>
      <c r="Z360" s="162"/>
      <c r="AA360" s="161">
        <v>-24602.62</v>
      </c>
      <c r="AB360" s="101">
        <v>51896.846807723588</v>
      </c>
      <c r="AC360" s="163">
        <v>27294.2265625</v>
      </c>
      <c r="AD360" s="101"/>
      <c r="AE360" s="160"/>
      <c r="AF360" s="102"/>
      <c r="AG360" s="101"/>
      <c r="AH360" s="101"/>
    </row>
    <row r="361" spans="1:34" x14ac:dyDescent="0.25">
      <c r="A361" s="2">
        <v>114067002</v>
      </c>
      <c r="C361" s="158" t="s">
        <v>3180</v>
      </c>
      <c r="D361" s="28" t="s">
        <v>2317</v>
      </c>
      <c r="E361" s="101">
        <v>293259520</v>
      </c>
      <c r="F361" s="160">
        <v>29116220</v>
      </c>
      <c r="G361" s="102">
        <v>11.02288818359375</v>
      </c>
      <c r="H361" s="101">
        <v>20234992</v>
      </c>
      <c r="I361" s="101">
        <v>8881228</v>
      </c>
      <c r="J361" s="161">
        <v>214830083</v>
      </c>
      <c r="K361" s="160">
        <v>2828274</v>
      </c>
      <c r="L361" s="102">
        <v>1.3340801000595093</v>
      </c>
      <c r="M361" s="101">
        <v>13394445</v>
      </c>
      <c r="N361" s="162">
        <v>-10566171</v>
      </c>
      <c r="O361" s="161">
        <v>22364420</v>
      </c>
      <c r="P361" s="160">
        <v>654965</v>
      </c>
      <c r="Q361" s="102">
        <v>3.0169572830200195</v>
      </c>
      <c r="R361" s="101">
        <v>1711276.75</v>
      </c>
      <c r="S361" s="162">
        <v>-1056311.75</v>
      </c>
      <c r="T361" s="161">
        <v>56065030.350000001</v>
      </c>
      <c r="U361" s="160">
        <v>25632982</v>
      </c>
      <c r="V361" s="101">
        <v>100.02330017089844</v>
      </c>
      <c r="W361" s="101">
        <v>0</v>
      </c>
      <c r="X361" s="101">
        <v>0</v>
      </c>
      <c r="Y361" s="101">
        <v>234668810.38999999</v>
      </c>
      <c r="Z361" s="162">
        <v>21.851789474487305</v>
      </c>
      <c r="AA361" s="161">
        <v>-1404681.68</v>
      </c>
      <c r="AB361" s="101">
        <v>1673826.7576488312</v>
      </c>
      <c r="AC361" s="163">
        <v>269145.0625</v>
      </c>
      <c r="AD361" s="101"/>
      <c r="AE361" s="160"/>
      <c r="AF361" s="102"/>
      <c r="AG361" s="101"/>
      <c r="AH361" s="101"/>
    </row>
    <row r="362" spans="1:34" x14ac:dyDescent="0.25">
      <c r="A362" s="2">
        <v>112675503</v>
      </c>
      <c r="C362" s="158" t="s">
        <v>3181</v>
      </c>
      <c r="D362" s="28" t="s">
        <v>2277</v>
      </c>
      <c r="E362" s="101">
        <v>26278644</v>
      </c>
      <c r="F362" s="160">
        <v>1356906.25</v>
      </c>
      <c r="G362" s="102">
        <v>5.444669246673584</v>
      </c>
      <c r="H362" s="101">
        <v>1085049</v>
      </c>
      <c r="I362" s="101">
        <v>271857.25</v>
      </c>
      <c r="J362" s="161">
        <v>18415652</v>
      </c>
      <c r="K362" s="160">
        <v>178439</v>
      </c>
      <c r="L362" s="102">
        <v>0.97843354940414429</v>
      </c>
      <c r="M362" s="101">
        <v>613630.625</v>
      </c>
      <c r="N362" s="162">
        <v>-435191.625</v>
      </c>
      <c r="O362" s="161">
        <v>4572191</v>
      </c>
      <c r="P362" s="160">
        <v>83271</v>
      </c>
      <c r="Q362" s="102">
        <v>1.8550342321395874</v>
      </c>
      <c r="R362" s="101">
        <v>221611</v>
      </c>
      <c r="S362" s="162">
        <v>-138340</v>
      </c>
      <c r="T362" s="161">
        <v>3162587.66</v>
      </c>
      <c r="U362" s="160">
        <v>1156260.25</v>
      </c>
      <c r="V362" s="101">
        <v>100.02329254150391</v>
      </c>
      <c r="W362" s="101">
        <v>0</v>
      </c>
      <c r="X362" s="101">
        <v>0</v>
      </c>
      <c r="Y362" s="101">
        <v>10585510.760000005</v>
      </c>
      <c r="Z362" s="162">
        <v>21.851791381835938</v>
      </c>
      <c r="AA362" s="161">
        <v>-322564.8</v>
      </c>
      <c r="AB362" s="101">
        <v>371441.04825639119</v>
      </c>
      <c r="AC362" s="163">
        <v>48876.25</v>
      </c>
      <c r="AD362" s="101">
        <v>128213</v>
      </c>
      <c r="AE362" s="160">
        <v>-61064</v>
      </c>
      <c r="AF362" s="102">
        <v>-32.261711120605469</v>
      </c>
      <c r="AG362" s="101">
        <v>18434.80078125</v>
      </c>
      <c r="AH362" s="101">
        <v>-79498.796875</v>
      </c>
    </row>
    <row r="363" spans="1:34" x14ac:dyDescent="0.25">
      <c r="A363" s="2">
        <v>106168003</v>
      </c>
      <c r="C363" s="158" t="s">
        <v>3182</v>
      </c>
      <c r="D363" s="28" t="s">
        <v>2162</v>
      </c>
      <c r="E363" s="101">
        <v>12244399</v>
      </c>
      <c r="F363" s="160">
        <v>548231.9375</v>
      </c>
      <c r="G363" s="102">
        <v>4.6872787475585938</v>
      </c>
      <c r="H363" s="101">
        <v>360748.625</v>
      </c>
      <c r="I363" s="101">
        <v>187483.3125</v>
      </c>
      <c r="J363" s="161">
        <v>10069609</v>
      </c>
      <c r="K363" s="160">
        <v>73944</v>
      </c>
      <c r="L363" s="102">
        <v>0.73976069688796997</v>
      </c>
      <c r="M363" s="101">
        <v>251123.796875</v>
      </c>
      <c r="N363" s="162">
        <v>-177179.796875</v>
      </c>
      <c r="O363" s="161">
        <v>1167988</v>
      </c>
      <c r="P363" s="160">
        <v>21742</v>
      </c>
      <c r="Q363" s="102">
        <v>1.8968005180358887</v>
      </c>
      <c r="R363" s="101">
        <v>44761.453125</v>
      </c>
      <c r="S363" s="162">
        <v>-23019.453125</v>
      </c>
      <c r="T363" s="161">
        <v>1006801.92</v>
      </c>
      <c r="U363" s="160">
        <v>452545.9375</v>
      </c>
      <c r="V363" s="101">
        <v>100.01668548583984</v>
      </c>
      <c r="W363" s="101">
        <v>0</v>
      </c>
      <c r="X363" s="101">
        <v>0</v>
      </c>
      <c r="Y363" s="101">
        <v>4142764.0399999991</v>
      </c>
      <c r="Z363" s="162">
        <v>18.752285003662109</v>
      </c>
      <c r="AA363" s="161">
        <v>-108786.61</v>
      </c>
      <c r="AB363" s="101">
        <v>139294.14492722199</v>
      </c>
      <c r="AC363" s="163">
        <v>30507.53515625</v>
      </c>
      <c r="AD363" s="101"/>
      <c r="AE363" s="160"/>
      <c r="AF363" s="102"/>
      <c r="AG363" s="101"/>
      <c r="AH363" s="101"/>
    </row>
    <row r="364" spans="1:34" x14ac:dyDescent="0.25">
      <c r="A364" s="2">
        <v>104435303</v>
      </c>
      <c r="C364" s="158" t="s">
        <v>3183</v>
      </c>
      <c r="D364" s="28" t="s">
        <v>2137</v>
      </c>
      <c r="E364" s="101">
        <v>10873231</v>
      </c>
      <c r="F364" s="160">
        <v>142485.875</v>
      </c>
      <c r="G364" s="102">
        <v>1.3278282880783081</v>
      </c>
      <c r="H364" s="101">
        <v>284519.3125</v>
      </c>
      <c r="I364" s="101">
        <v>-142033.4375</v>
      </c>
      <c r="J364" s="161">
        <v>9257635</v>
      </c>
      <c r="K364" s="160">
        <v>68400</v>
      </c>
      <c r="L364" s="102">
        <v>0.74434924125671387</v>
      </c>
      <c r="M364" s="101">
        <v>232297.40625</v>
      </c>
      <c r="N364" s="162">
        <v>-163897.40625</v>
      </c>
      <c r="O364" s="161">
        <v>1264793</v>
      </c>
      <c r="P364" s="160">
        <v>17905</v>
      </c>
      <c r="Q364" s="102">
        <v>1.4359749555587769</v>
      </c>
      <c r="R364" s="101">
        <v>40979.875</v>
      </c>
      <c r="S364" s="162">
        <v>-23074.875</v>
      </c>
      <c r="T364" s="161">
        <v>350803.07</v>
      </c>
      <c r="U364" s="160">
        <v>56180.87890625</v>
      </c>
      <c r="V364" s="101">
        <v>100.02330017089844</v>
      </c>
      <c r="W364" s="101">
        <v>0</v>
      </c>
      <c r="X364" s="101">
        <v>0</v>
      </c>
      <c r="Y364" s="101">
        <v>514333.44999999925</v>
      </c>
      <c r="Z364" s="162">
        <v>21.851791381835938</v>
      </c>
      <c r="AA364" s="161">
        <v>-69859.94</v>
      </c>
      <c r="AB364" s="101">
        <v>34652.05925793745</v>
      </c>
      <c r="AC364" s="163">
        <v>-35207.87890625</v>
      </c>
      <c r="AD364" s="101"/>
      <c r="AE364" s="160"/>
      <c r="AF364" s="102"/>
      <c r="AG364" s="101"/>
      <c r="AH364" s="101"/>
    </row>
    <row r="365" spans="1:34" x14ac:dyDescent="0.25">
      <c r="A365" s="2">
        <v>108116503</v>
      </c>
      <c r="C365" s="158" t="s">
        <v>3184</v>
      </c>
      <c r="D365" s="28" t="s">
        <v>2212</v>
      </c>
      <c r="E365" s="101">
        <v>5899452</v>
      </c>
      <c r="F365" s="160">
        <v>474620.375</v>
      </c>
      <c r="G365" s="102">
        <v>8.7490339279174805</v>
      </c>
      <c r="H365" s="101">
        <v>225842.1875</v>
      </c>
      <c r="I365" s="101">
        <v>248778.1875</v>
      </c>
      <c r="J365" s="161">
        <v>4324919</v>
      </c>
      <c r="K365" s="160">
        <v>57258</v>
      </c>
      <c r="L365" s="102">
        <v>1.3416717052459717</v>
      </c>
      <c r="M365" s="101">
        <v>171549.75</v>
      </c>
      <c r="N365" s="162">
        <v>-114291.75</v>
      </c>
      <c r="O365" s="161">
        <v>938667</v>
      </c>
      <c r="P365" s="160">
        <v>38799</v>
      </c>
      <c r="Q365" s="102">
        <v>4.3116321563720703</v>
      </c>
      <c r="R365" s="101">
        <v>30600.8984375</v>
      </c>
      <c r="S365" s="162">
        <v>8198.1015625</v>
      </c>
      <c r="T365" s="161">
        <v>635866.11</v>
      </c>
      <c r="U365" s="160">
        <v>378563.375</v>
      </c>
      <c r="V365" s="101">
        <v>100.00728607177734</v>
      </c>
      <c r="W365" s="101">
        <v>0</v>
      </c>
      <c r="X365" s="101">
        <v>0</v>
      </c>
      <c r="Y365" s="101">
        <v>3465176.120000001</v>
      </c>
      <c r="Z365" s="162">
        <v>14.343314170837402</v>
      </c>
      <c r="AA365" s="161">
        <v>-38928.54</v>
      </c>
      <c r="AB365" s="101">
        <v>18915.132821139792</v>
      </c>
      <c r="AC365" s="163">
        <v>-20013.40625</v>
      </c>
      <c r="AD365" s="101"/>
      <c r="AE365" s="160"/>
      <c r="AF365" s="102"/>
      <c r="AG365" s="101"/>
      <c r="AH365" s="101"/>
    </row>
    <row r="366" spans="1:34" x14ac:dyDescent="0.25">
      <c r="A366" s="2">
        <v>109246003</v>
      </c>
      <c r="C366" s="158" t="s">
        <v>3185</v>
      </c>
      <c r="D366" s="28" t="s">
        <v>2227</v>
      </c>
      <c r="E366" s="101">
        <v>7202465</v>
      </c>
      <c r="F366" s="160">
        <v>202490.359375</v>
      </c>
      <c r="G366" s="102">
        <v>2.8927299976348877</v>
      </c>
      <c r="H366" s="101">
        <v>193168.875</v>
      </c>
      <c r="I366" s="101">
        <v>9321.484375</v>
      </c>
      <c r="J366" s="161">
        <v>5910023</v>
      </c>
      <c r="K366" s="160">
        <v>54254</v>
      </c>
      <c r="L366" s="102">
        <v>0.92650514841079712</v>
      </c>
      <c r="M366" s="101">
        <v>132194.40625</v>
      </c>
      <c r="N366" s="162">
        <v>-77940.40625</v>
      </c>
      <c r="O366" s="161">
        <v>852643</v>
      </c>
      <c r="P366" s="160">
        <v>21017</v>
      </c>
      <c r="Q366" s="102">
        <v>2.5272178649902344</v>
      </c>
      <c r="R366" s="101">
        <v>34021.52734375</v>
      </c>
      <c r="S366" s="162">
        <v>-13004.52734375</v>
      </c>
      <c r="T366" s="161">
        <v>428720.01</v>
      </c>
      <c r="U366" s="160">
        <v>134694.359375</v>
      </c>
      <c r="V366" s="101">
        <v>100.02330780029297</v>
      </c>
      <c r="W366" s="101">
        <v>0</v>
      </c>
      <c r="X366" s="101">
        <v>0</v>
      </c>
      <c r="Y366" s="101">
        <v>1233120.9800000004</v>
      </c>
      <c r="Z366" s="162">
        <v>21.851789474487305</v>
      </c>
      <c r="AA366" s="161">
        <v>-35417.550000000003</v>
      </c>
      <c r="AB366" s="101">
        <v>52020.674755012355</v>
      </c>
      <c r="AC366" s="163">
        <v>16603.125</v>
      </c>
      <c r="AD366" s="101">
        <v>11079</v>
      </c>
      <c r="AE366" s="160">
        <v>-7475</v>
      </c>
      <c r="AF366" s="102">
        <v>-40.287807464599609</v>
      </c>
      <c r="AG366" s="101"/>
      <c r="AH366" s="101"/>
    </row>
    <row r="367" spans="1:34" x14ac:dyDescent="0.25">
      <c r="A367" s="2">
        <v>125237702</v>
      </c>
      <c r="C367" s="158" t="s">
        <v>3186</v>
      </c>
      <c r="D367" s="28" t="s">
        <v>2496</v>
      </c>
      <c r="E367" s="101">
        <v>24850300</v>
      </c>
      <c r="F367" s="160">
        <v>1269003</v>
      </c>
      <c r="G367" s="102">
        <v>5.3813962936401367</v>
      </c>
      <c r="H367" s="101">
        <v>1351030</v>
      </c>
      <c r="I367" s="101">
        <v>-82027</v>
      </c>
      <c r="J367" s="161">
        <v>16443806</v>
      </c>
      <c r="K367" s="160">
        <v>243156</v>
      </c>
      <c r="L367" s="102">
        <v>1.5009026527404785</v>
      </c>
      <c r="M367" s="101">
        <v>762876.8125</v>
      </c>
      <c r="N367" s="162">
        <v>-519720.8125</v>
      </c>
      <c r="O367" s="161">
        <v>5497390</v>
      </c>
      <c r="P367" s="160">
        <v>118636</v>
      </c>
      <c r="Q367" s="102">
        <v>2.2056410312652588</v>
      </c>
      <c r="R367" s="101">
        <v>345593.65625</v>
      </c>
      <c r="S367" s="162">
        <v>-226957.65625</v>
      </c>
      <c r="T367" s="161">
        <v>2909103.82</v>
      </c>
      <c r="U367" s="160">
        <v>907210.9375</v>
      </c>
      <c r="V367" s="101">
        <v>0</v>
      </c>
      <c r="W367" s="101">
        <v>100</v>
      </c>
      <c r="X367" s="101">
        <v>0</v>
      </c>
      <c r="Y367" s="101">
        <v>0</v>
      </c>
      <c r="Z367" s="162"/>
      <c r="AA367" s="161">
        <v>-171400.67</v>
      </c>
      <c r="AB367" s="101">
        <v>45593.610921422835</v>
      </c>
      <c r="AC367" s="163">
        <v>-125807.0625</v>
      </c>
      <c r="AD367" s="101"/>
      <c r="AE367" s="160"/>
      <c r="AF367" s="102"/>
      <c r="AG367" s="101"/>
      <c r="AH367" s="101"/>
    </row>
    <row r="368" spans="1:34" x14ac:dyDescent="0.25">
      <c r="A368" s="2">
        <v>101637002</v>
      </c>
      <c r="C368" s="158" t="s">
        <v>3187</v>
      </c>
      <c r="D368" s="28" t="s">
        <v>2070</v>
      </c>
      <c r="E368" s="101">
        <v>21257536</v>
      </c>
      <c r="F368" s="160">
        <v>1640384.5</v>
      </c>
      <c r="G368" s="102">
        <v>8.3619909286499023</v>
      </c>
      <c r="H368" s="101">
        <v>770681.25</v>
      </c>
      <c r="I368" s="101">
        <v>869703.25</v>
      </c>
      <c r="J368" s="161">
        <v>15142184</v>
      </c>
      <c r="K368" s="160">
        <v>150733</v>
      </c>
      <c r="L368" s="102">
        <v>1.0054596662521362</v>
      </c>
      <c r="M368" s="101">
        <v>385623.1875</v>
      </c>
      <c r="N368" s="162">
        <v>-234890.1875</v>
      </c>
      <c r="O368" s="161">
        <v>2777823</v>
      </c>
      <c r="P368" s="160">
        <v>91421</v>
      </c>
      <c r="Q368" s="102">
        <v>3.403101921081543</v>
      </c>
      <c r="R368" s="101">
        <v>105266.0859375</v>
      </c>
      <c r="S368" s="162">
        <v>-13845.0859375</v>
      </c>
      <c r="T368" s="161">
        <v>3337527.56</v>
      </c>
      <c r="U368" s="160">
        <v>1398230.5</v>
      </c>
      <c r="V368" s="101">
        <v>100.02330017089844</v>
      </c>
      <c r="W368" s="101">
        <v>0</v>
      </c>
      <c r="X368" s="101">
        <v>0</v>
      </c>
      <c r="Y368" s="101">
        <v>12800738.350000001</v>
      </c>
      <c r="Z368" s="162">
        <v>21.851789474487305</v>
      </c>
      <c r="AA368" s="161">
        <v>-158593.97</v>
      </c>
      <c r="AB368" s="101">
        <v>223295.55804039352</v>
      </c>
      <c r="AC368" s="163">
        <v>64701.58984375</v>
      </c>
      <c r="AD368" s="101"/>
      <c r="AE368" s="160"/>
      <c r="AF368" s="102"/>
      <c r="AG368" s="101"/>
      <c r="AH368" s="101"/>
    </row>
    <row r="369" spans="1:34" x14ac:dyDescent="0.25">
      <c r="A369" s="2">
        <v>119357003</v>
      </c>
      <c r="C369" s="158" t="s">
        <v>3188</v>
      </c>
      <c r="D369" s="28" t="s">
        <v>2401</v>
      </c>
      <c r="E369" s="101">
        <v>10864087</v>
      </c>
      <c r="F369" s="160">
        <v>1304141.75</v>
      </c>
      <c r="G369" s="102">
        <v>13.641728401184082</v>
      </c>
      <c r="H369" s="101">
        <v>629486.5</v>
      </c>
      <c r="I369" s="101">
        <v>674655.25</v>
      </c>
      <c r="J369" s="161">
        <v>7166563</v>
      </c>
      <c r="K369" s="160">
        <v>74942</v>
      </c>
      <c r="L369" s="102">
        <v>1.0567682981491089</v>
      </c>
      <c r="M369" s="101">
        <v>346521.8125</v>
      </c>
      <c r="N369" s="162">
        <v>-271579.8125</v>
      </c>
      <c r="O369" s="161">
        <v>1100050</v>
      </c>
      <c r="P369" s="160">
        <v>41851</v>
      </c>
      <c r="Q369" s="102">
        <v>3.9549272060394287</v>
      </c>
      <c r="R369" s="101">
        <v>45371</v>
      </c>
      <c r="S369" s="162">
        <v>-3520</v>
      </c>
      <c r="T369" s="161">
        <v>2597474.09</v>
      </c>
      <c r="U369" s="160">
        <v>1187348.75</v>
      </c>
      <c r="V369" s="101">
        <v>100.02330780029297</v>
      </c>
      <c r="W369" s="101">
        <v>0</v>
      </c>
      <c r="X369" s="101">
        <v>0</v>
      </c>
      <c r="Y369" s="101">
        <v>10870125.570000004</v>
      </c>
      <c r="Z369" s="162">
        <v>21.851791381835938</v>
      </c>
      <c r="AA369" s="161">
        <v>-66041.75</v>
      </c>
      <c r="AB369" s="101">
        <v>140820.91116136772</v>
      </c>
      <c r="AC369" s="163">
        <v>74779.1640625</v>
      </c>
      <c r="AD369" s="101"/>
      <c r="AE369" s="160"/>
      <c r="AF369" s="102"/>
      <c r="AG369" s="101"/>
      <c r="AH369" s="101"/>
    </row>
    <row r="370" spans="1:34" x14ac:dyDescent="0.25">
      <c r="A370" s="2">
        <v>127045853</v>
      </c>
      <c r="C370" s="158" t="s">
        <v>3189</v>
      </c>
      <c r="D370" s="28" t="s">
        <v>2514</v>
      </c>
      <c r="E370" s="101">
        <v>10610088</v>
      </c>
      <c r="F370" s="160">
        <v>274179.625</v>
      </c>
      <c r="G370" s="102">
        <v>2.6526901721954346</v>
      </c>
      <c r="H370" s="101">
        <v>174848.046875</v>
      </c>
      <c r="I370" s="101">
        <v>99331.578125</v>
      </c>
      <c r="J370" s="161">
        <v>8480791</v>
      </c>
      <c r="K370" s="160">
        <v>43586</v>
      </c>
      <c r="L370" s="102">
        <v>0.51659291982650757</v>
      </c>
      <c r="M370" s="101">
        <v>90596.703125</v>
      </c>
      <c r="N370" s="162">
        <v>-47010.703125</v>
      </c>
      <c r="O370" s="161">
        <v>1492985</v>
      </c>
      <c r="P370" s="160">
        <v>43576</v>
      </c>
      <c r="Q370" s="102">
        <v>3.0064668655395508</v>
      </c>
      <c r="R370" s="101">
        <v>52363.1015625</v>
      </c>
      <c r="S370" s="162">
        <v>-8787.1015625</v>
      </c>
      <c r="T370" s="161">
        <v>636311.81999999995</v>
      </c>
      <c r="U370" s="160">
        <v>187017.625</v>
      </c>
      <c r="V370" s="101">
        <v>100.01985931396484</v>
      </c>
      <c r="W370" s="101">
        <v>0</v>
      </c>
      <c r="X370" s="101">
        <v>0</v>
      </c>
      <c r="Y370" s="101">
        <v>1712079.0800000019</v>
      </c>
      <c r="Z370" s="162">
        <v>20.23614501953125</v>
      </c>
      <c r="AA370" s="161">
        <v>-37774.620000000003</v>
      </c>
      <c r="AB370" s="101">
        <v>18686.807259871101</v>
      </c>
      <c r="AC370" s="163">
        <v>-19087.8125</v>
      </c>
      <c r="AD370" s="101"/>
      <c r="AE370" s="160"/>
      <c r="AF370" s="102"/>
      <c r="AG370" s="101"/>
      <c r="AH370" s="101"/>
    </row>
    <row r="371" spans="1:34" x14ac:dyDescent="0.25">
      <c r="A371" s="2">
        <v>103028203</v>
      </c>
      <c r="C371" s="158" t="s">
        <v>3190</v>
      </c>
      <c r="D371" s="28" t="s">
        <v>2101</v>
      </c>
      <c r="E371" s="101">
        <v>4779914</v>
      </c>
      <c r="F371" s="160">
        <v>104652</v>
      </c>
      <c r="G371" s="102">
        <v>2.2384200096130371</v>
      </c>
      <c r="H371" s="101">
        <v>149744.890625</v>
      </c>
      <c r="I371" s="101">
        <v>-45092.890625</v>
      </c>
      <c r="J371" s="161">
        <v>3778936</v>
      </c>
      <c r="K371" s="160">
        <v>40186</v>
      </c>
      <c r="L371" s="102">
        <v>1.0748511552810669</v>
      </c>
      <c r="M371" s="101">
        <v>128640.3984375</v>
      </c>
      <c r="N371" s="162">
        <v>-88454.3984375</v>
      </c>
      <c r="O371" s="161">
        <v>824827</v>
      </c>
      <c r="P371" s="160">
        <v>14466</v>
      </c>
      <c r="Q371" s="102">
        <v>1.7851302623748779</v>
      </c>
      <c r="R371" s="101">
        <v>21104.494140625</v>
      </c>
      <c r="S371" s="162">
        <v>-6638.494140625</v>
      </c>
      <c r="T371" s="161">
        <v>176151</v>
      </c>
      <c r="U371" s="160">
        <v>50000</v>
      </c>
      <c r="V371" s="101">
        <v>0</v>
      </c>
      <c r="W371" s="101">
        <v>0</v>
      </c>
      <c r="X371" s="101">
        <v>100</v>
      </c>
      <c r="Y371" s="101">
        <v>0</v>
      </c>
      <c r="Z371" s="162"/>
      <c r="AA371" s="161">
        <v>-27614.33</v>
      </c>
      <c r="AB371" s="101">
        <v>16338.424656202173</v>
      </c>
      <c r="AC371" s="163">
        <v>-11275.9052734375</v>
      </c>
      <c r="AD371" s="101"/>
      <c r="AE371" s="160"/>
      <c r="AF371" s="102"/>
      <c r="AG371" s="101"/>
      <c r="AH371" s="101"/>
    </row>
    <row r="372" spans="1:34" x14ac:dyDescent="0.25">
      <c r="A372" s="2">
        <v>127046903</v>
      </c>
      <c r="C372" s="158" t="s">
        <v>3191</v>
      </c>
      <c r="D372" s="28" t="s">
        <v>2515</v>
      </c>
      <c r="E372" s="101">
        <v>9635855</v>
      </c>
      <c r="F372" s="160">
        <v>224901</v>
      </c>
      <c r="G372" s="102">
        <v>2.3897790908813477</v>
      </c>
      <c r="H372" s="101">
        <v>398953.8125</v>
      </c>
      <c r="I372" s="101">
        <v>-174052.8125</v>
      </c>
      <c r="J372" s="161">
        <v>8240579</v>
      </c>
      <c r="K372" s="160">
        <v>117108</v>
      </c>
      <c r="L372" s="102">
        <v>1.4416005611419678</v>
      </c>
      <c r="M372" s="101">
        <v>339947.59375</v>
      </c>
      <c r="N372" s="162">
        <v>-222839.59375</v>
      </c>
      <c r="O372" s="161">
        <v>1162002</v>
      </c>
      <c r="P372" s="160">
        <v>57793</v>
      </c>
      <c r="Q372" s="102">
        <v>5.2338824272155762</v>
      </c>
      <c r="R372" s="101">
        <v>59006.20703125</v>
      </c>
      <c r="S372" s="162">
        <v>-1213.20703125</v>
      </c>
      <c r="T372" s="161">
        <v>233274</v>
      </c>
      <c r="U372" s="160">
        <v>50000</v>
      </c>
      <c r="V372" s="101">
        <v>0</v>
      </c>
      <c r="W372" s="101">
        <v>0</v>
      </c>
      <c r="X372" s="101">
        <v>100</v>
      </c>
      <c r="Y372" s="101">
        <v>0</v>
      </c>
      <c r="Z372" s="162"/>
      <c r="AA372" s="161">
        <v>-111324.88</v>
      </c>
      <c r="AB372" s="101">
        <v>79994.837285777641</v>
      </c>
      <c r="AC372" s="163">
        <v>-31330.04296875</v>
      </c>
      <c r="AD372" s="101"/>
      <c r="AE372" s="160"/>
      <c r="AF372" s="102"/>
      <c r="AG372" s="101"/>
      <c r="AH372" s="101"/>
    </row>
    <row r="373" spans="1:34" x14ac:dyDescent="0.25">
      <c r="A373" s="2">
        <v>108566303</v>
      </c>
      <c r="C373" s="158" t="s">
        <v>3192</v>
      </c>
      <c r="D373" s="28" t="s">
        <v>2218</v>
      </c>
      <c r="E373" s="101">
        <v>5227924</v>
      </c>
      <c r="F373" s="160">
        <v>241516.140625</v>
      </c>
      <c r="G373" s="102">
        <v>4.8434896469116211</v>
      </c>
      <c r="H373" s="101">
        <v>191613.15625</v>
      </c>
      <c r="I373" s="101">
        <v>49902.984375</v>
      </c>
      <c r="J373" s="161">
        <v>4452066</v>
      </c>
      <c r="K373" s="160">
        <v>28854</v>
      </c>
      <c r="L373" s="102">
        <v>0.65233141183853149</v>
      </c>
      <c r="M373" s="101">
        <v>187002.953125</v>
      </c>
      <c r="N373" s="162">
        <v>-158148.953125</v>
      </c>
      <c r="O373" s="161">
        <v>489627</v>
      </c>
      <c r="P373" s="160">
        <v>9</v>
      </c>
      <c r="Q373" s="102">
        <v>1.8381677800789475E-3</v>
      </c>
      <c r="R373" s="101">
        <v>4610.19580078125</v>
      </c>
      <c r="S373" s="162">
        <v>-4601.19580078125</v>
      </c>
      <c r="T373" s="161">
        <v>286231.14</v>
      </c>
      <c r="U373" s="160">
        <v>212653.140625</v>
      </c>
      <c r="V373" s="101">
        <v>100</v>
      </c>
      <c r="W373" s="101">
        <v>0</v>
      </c>
      <c r="X373" s="101">
        <v>0</v>
      </c>
      <c r="Y373" s="101">
        <v>1946376.5299999993</v>
      </c>
      <c r="Z373" s="162">
        <v>10.925591468811035</v>
      </c>
      <c r="AA373" s="161">
        <v>-64785.67</v>
      </c>
      <c r="AB373" s="101">
        <v>53116.465497243713</v>
      </c>
      <c r="AC373" s="163">
        <v>-11669.2041015625</v>
      </c>
      <c r="AD373" s="101"/>
      <c r="AE373" s="160"/>
      <c r="AF373" s="102"/>
      <c r="AG373" s="101"/>
      <c r="AH373" s="101"/>
    </row>
    <row r="374" spans="1:34" x14ac:dyDescent="0.25">
      <c r="A374" s="2">
        <v>125237903</v>
      </c>
      <c r="C374" s="158" t="s">
        <v>3193</v>
      </c>
      <c r="D374" s="28" t="s">
        <v>2497</v>
      </c>
      <c r="E374" s="101">
        <v>6840189</v>
      </c>
      <c r="F374" s="160">
        <v>153971</v>
      </c>
      <c r="G374" s="102">
        <v>2.3028116226196289</v>
      </c>
      <c r="H374" s="101">
        <v>297547.65625</v>
      </c>
      <c r="I374" s="101">
        <v>-143576.65625</v>
      </c>
      <c r="J374" s="161">
        <v>4660782</v>
      </c>
      <c r="K374" s="160">
        <v>90616</v>
      </c>
      <c r="L374" s="102">
        <v>1.9827725887298584</v>
      </c>
      <c r="M374" s="101">
        <v>293593.90625</v>
      </c>
      <c r="N374" s="162">
        <v>-202977.90625</v>
      </c>
      <c r="O374" s="161">
        <v>1989149</v>
      </c>
      <c r="P374" s="160">
        <v>13355</v>
      </c>
      <c r="Q374" s="102">
        <v>0.67593079805374146</v>
      </c>
      <c r="R374" s="101">
        <v>3953.741943359375</v>
      </c>
      <c r="S374" s="162">
        <v>9401.2578125</v>
      </c>
      <c r="T374" s="161">
        <v>190258</v>
      </c>
      <c r="U374" s="160">
        <v>50000</v>
      </c>
      <c r="V374" s="101">
        <v>0</v>
      </c>
      <c r="W374" s="101">
        <v>0</v>
      </c>
      <c r="X374" s="101">
        <v>100</v>
      </c>
      <c r="Y374" s="101">
        <v>0</v>
      </c>
      <c r="Z374" s="162"/>
      <c r="AA374" s="161">
        <v>-118213.22</v>
      </c>
      <c r="AB374" s="101">
        <v>182812.2351728463</v>
      </c>
      <c r="AC374" s="163">
        <v>64599.015625</v>
      </c>
      <c r="AD374" s="101"/>
      <c r="AE374" s="160"/>
      <c r="AF374" s="102"/>
      <c r="AG374" s="101"/>
      <c r="AH374" s="101"/>
    </row>
    <row r="375" spans="1:34" x14ac:dyDescent="0.25">
      <c r="A375" s="2">
        <v>129546803</v>
      </c>
      <c r="C375" s="158" t="s">
        <v>3194</v>
      </c>
      <c r="D375" s="28" t="s">
        <v>2534</v>
      </c>
      <c r="E375" s="101">
        <v>6681624.5</v>
      </c>
      <c r="F375" s="160">
        <v>557857.375</v>
      </c>
      <c r="G375" s="102">
        <v>9.1097087860107422</v>
      </c>
      <c r="H375" s="101">
        <v>381285.1875</v>
      </c>
      <c r="I375" s="101">
        <v>176572.1875</v>
      </c>
      <c r="J375" s="161">
        <v>4668321</v>
      </c>
      <c r="K375" s="160">
        <v>57759</v>
      </c>
      <c r="L375" s="102">
        <v>1.2527539730072021</v>
      </c>
      <c r="M375" s="101">
        <v>234652.59375</v>
      </c>
      <c r="N375" s="162">
        <v>-176893.59375</v>
      </c>
      <c r="O375" s="161">
        <v>875336</v>
      </c>
      <c r="P375" s="160">
        <v>-1430</v>
      </c>
      <c r="Q375" s="102">
        <v>-0.16309939324855804</v>
      </c>
      <c r="R375" s="101">
        <v>46274.57421875</v>
      </c>
      <c r="S375" s="162">
        <v>-47704.57421875</v>
      </c>
      <c r="T375" s="161">
        <v>1137967.53</v>
      </c>
      <c r="U375" s="160">
        <v>501528.40625</v>
      </c>
      <c r="V375" s="101">
        <v>100.02330780029297</v>
      </c>
      <c r="W375" s="101">
        <v>0</v>
      </c>
      <c r="X375" s="101">
        <v>0</v>
      </c>
      <c r="Y375" s="101">
        <v>4591470.5500000007</v>
      </c>
      <c r="Z375" s="162">
        <v>21.851789474487305</v>
      </c>
      <c r="AA375" s="161">
        <v>-48145.440000000002</v>
      </c>
      <c r="AB375" s="101">
        <v>27309.035267675295</v>
      </c>
      <c r="AC375" s="163">
        <v>-20836.404296875</v>
      </c>
      <c r="AD375" s="101"/>
      <c r="AE375" s="160"/>
      <c r="AF375" s="102"/>
      <c r="AG375" s="101"/>
      <c r="AH375" s="101"/>
    </row>
    <row r="376" spans="1:34" x14ac:dyDescent="0.25">
      <c r="A376" s="2">
        <v>121395603</v>
      </c>
      <c r="C376" s="158" t="s">
        <v>3195</v>
      </c>
      <c r="D376" s="28" t="s">
        <v>2438</v>
      </c>
      <c r="E376" s="101">
        <v>5330775</v>
      </c>
      <c r="F376" s="160">
        <v>156213</v>
      </c>
      <c r="G376" s="102">
        <v>3.0188641548156738</v>
      </c>
      <c r="H376" s="101">
        <v>321827.9375</v>
      </c>
      <c r="I376" s="101">
        <v>-165614.9375</v>
      </c>
      <c r="J376" s="161">
        <v>3964350</v>
      </c>
      <c r="K376" s="160">
        <v>59294</v>
      </c>
      <c r="L376" s="102">
        <v>1.5183905363082886</v>
      </c>
      <c r="M376" s="101">
        <v>276503.09375</v>
      </c>
      <c r="N376" s="162">
        <v>-217209.09375</v>
      </c>
      <c r="O376" s="161">
        <v>1213298</v>
      </c>
      <c r="P376" s="160">
        <v>46919</v>
      </c>
      <c r="Q376" s="102">
        <v>4.022620677947998</v>
      </c>
      <c r="R376" s="101">
        <v>45324.84765625</v>
      </c>
      <c r="S376" s="162">
        <v>1594.15234375</v>
      </c>
      <c r="T376" s="161">
        <v>153127</v>
      </c>
      <c r="U376" s="160">
        <v>50000</v>
      </c>
      <c r="V376" s="101">
        <v>0</v>
      </c>
      <c r="W376" s="101">
        <v>0</v>
      </c>
      <c r="X376" s="101">
        <v>100</v>
      </c>
      <c r="Y376" s="101">
        <v>0</v>
      </c>
      <c r="Z376" s="162"/>
      <c r="AA376" s="161">
        <v>-69550.75</v>
      </c>
      <c r="AB376" s="101">
        <v>145656.08236548235</v>
      </c>
      <c r="AC376" s="163">
        <v>76105.3359375</v>
      </c>
      <c r="AD376" s="101"/>
      <c r="AE376" s="160"/>
      <c r="AF376" s="102"/>
      <c r="AG376" s="101"/>
      <c r="AH376" s="101"/>
    </row>
    <row r="377" spans="1:34" x14ac:dyDescent="0.25">
      <c r="A377" s="2">
        <v>108567004</v>
      </c>
      <c r="C377" s="158" t="s">
        <v>3196</v>
      </c>
      <c r="D377" s="28" t="s">
        <v>2219</v>
      </c>
      <c r="E377" s="101">
        <v>2523979</v>
      </c>
      <c r="F377" s="160">
        <v>22452</v>
      </c>
      <c r="G377" s="102">
        <v>0.89753180742263794</v>
      </c>
      <c r="H377" s="101">
        <v>40541.4765625</v>
      </c>
      <c r="I377" s="101">
        <v>-18089.4765625</v>
      </c>
      <c r="J377" s="161">
        <v>2131075</v>
      </c>
      <c r="K377" s="160">
        <v>8933</v>
      </c>
      <c r="L377" s="102">
        <v>0.42094263434410095</v>
      </c>
      <c r="M377" s="101">
        <v>28965.92578125</v>
      </c>
      <c r="N377" s="162">
        <v>-20032.92578125</v>
      </c>
      <c r="O377" s="161">
        <v>263194</v>
      </c>
      <c r="P377" s="160">
        <v>2260</v>
      </c>
      <c r="Q377" s="102">
        <v>0.866119384765625</v>
      </c>
      <c r="R377" s="101">
        <v>4974.23779296875</v>
      </c>
      <c r="S377" s="162">
        <v>-2714.23779296875</v>
      </c>
      <c r="T377" s="161">
        <v>102080</v>
      </c>
      <c r="U377" s="160">
        <v>50000</v>
      </c>
      <c r="V377" s="101">
        <v>0</v>
      </c>
      <c r="W377" s="101">
        <v>0</v>
      </c>
      <c r="X377" s="101">
        <v>100</v>
      </c>
      <c r="Y377" s="101">
        <v>0</v>
      </c>
      <c r="Z377" s="162"/>
      <c r="AA377" s="161">
        <v>-23527.21</v>
      </c>
      <c r="AB377" s="101">
        <v>8534.7150174720446</v>
      </c>
      <c r="AC377" s="163">
        <v>-14992.4951171875</v>
      </c>
      <c r="AD377" s="101">
        <v>27630</v>
      </c>
      <c r="AE377" s="160">
        <v>-38741</v>
      </c>
      <c r="AF377" s="102">
        <v>-58.370368957519531</v>
      </c>
      <c r="AG377" s="101">
        <v>6601.31201171875</v>
      </c>
      <c r="AH377" s="101">
        <v>-45342.3125</v>
      </c>
    </row>
    <row r="378" spans="1:34" x14ac:dyDescent="0.25">
      <c r="A378" s="2">
        <v>120486003</v>
      </c>
      <c r="C378" s="158" t="s">
        <v>3197</v>
      </c>
      <c r="D378" s="28" t="s">
        <v>2424</v>
      </c>
      <c r="E378" s="101">
        <v>5997184</v>
      </c>
      <c r="F378" s="160">
        <v>141865</v>
      </c>
      <c r="G378" s="102">
        <v>2.422839879989624</v>
      </c>
      <c r="H378" s="101">
        <v>259194.90625</v>
      </c>
      <c r="I378" s="101">
        <v>-117329.90625</v>
      </c>
      <c r="J378" s="161">
        <v>4651237</v>
      </c>
      <c r="K378" s="160">
        <v>61498</v>
      </c>
      <c r="L378" s="102">
        <v>1.3399019241333008</v>
      </c>
      <c r="M378" s="101">
        <v>239863.59375</v>
      </c>
      <c r="N378" s="162">
        <v>-178365.59375</v>
      </c>
      <c r="O378" s="161">
        <v>1153409</v>
      </c>
      <c r="P378" s="160">
        <v>30367</v>
      </c>
      <c r="Q378" s="102">
        <v>2.7039949893951416</v>
      </c>
      <c r="R378" s="101">
        <v>19331.3203125</v>
      </c>
      <c r="S378" s="162">
        <v>11035.6796875</v>
      </c>
      <c r="T378" s="161">
        <v>192538</v>
      </c>
      <c r="U378" s="160">
        <v>50000</v>
      </c>
      <c r="V378" s="101">
        <v>0</v>
      </c>
      <c r="W378" s="101">
        <v>0</v>
      </c>
      <c r="X378" s="101">
        <v>100</v>
      </c>
      <c r="Y378" s="101">
        <v>0</v>
      </c>
      <c r="Z378" s="162"/>
      <c r="AA378" s="161">
        <v>-158063.82999999999</v>
      </c>
      <c r="AB378" s="101">
        <v>267341.23727893038</v>
      </c>
      <c r="AC378" s="163">
        <v>109277.40625</v>
      </c>
      <c r="AD378" s="101"/>
      <c r="AE378" s="160"/>
      <c r="AF378" s="102"/>
      <c r="AG378" s="101"/>
      <c r="AH378" s="101"/>
    </row>
    <row r="379" spans="1:34" x14ac:dyDescent="0.25">
      <c r="A379" s="2">
        <v>117086003</v>
      </c>
      <c r="C379" s="158" t="s">
        <v>3198</v>
      </c>
      <c r="D379" s="28" t="s">
        <v>2367</v>
      </c>
      <c r="E379" s="101">
        <v>8885544</v>
      </c>
      <c r="F379" s="160">
        <v>81223.7109375</v>
      </c>
      <c r="G379" s="102">
        <v>0.92254382371902466</v>
      </c>
      <c r="H379" s="101">
        <v>291647.125</v>
      </c>
      <c r="I379" s="101">
        <v>-210423.40625</v>
      </c>
      <c r="J379" s="161">
        <v>7353417</v>
      </c>
      <c r="K379" s="160">
        <v>-15739</v>
      </c>
      <c r="L379" s="102">
        <v>-0.21357941627502441</v>
      </c>
      <c r="M379" s="101">
        <v>220260.59375</v>
      </c>
      <c r="N379" s="162">
        <v>-235999.59375</v>
      </c>
      <c r="O379" s="161">
        <v>1158215</v>
      </c>
      <c r="P379" s="160">
        <v>11024</v>
      </c>
      <c r="Q379" s="102">
        <v>0.96095597743988037</v>
      </c>
      <c r="R379" s="101">
        <v>54189.84375</v>
      </c>
      <c r="S379" s="162">
        <v>-43165.84375</v>
      </c>
      <c r="T379" s="161">
        <v>373912.25</v>
      </c>
      <c r="U379" s="160">
        <v>85938.7109375</v>
      </c>
      <c r="V379" s="101">
        <v>100.02329254150391</v>
      </c>
      <c r="W379" s="101">
        <v>0</v>
      </c>
      <c r="X379" s="101">
        <v>0</v>
      </c>
      <c r="Y379" s="101">
        <v>786765.01999999955</v>
      </c>
      <c r="Z379" s="162">
        <v>21.851791381835938</v>
      </c>
      <c r="AA379" s="161">
        <v>-67163.53</v>
      </c>
      <c r="AB379" s="101">
        <v>185644.08150044447</v>
      </c>
      <c r="AC379" s="163">
        <v>118480.5546875</v>
      </c>
      <c r="AD379" s="101"/>
      <c r="AE379" s="160"/>
      <c r="AF379" s="102"/>
      <c r="AG379" s="101"/>
      <c r="AH379" s="101"/>
    </row>
    <row r="380" spans="1:34" x14ac:dyDescent="0.25">
      <c r="A380" s="2">
        <v>129547303</v>
      </c>
      <c r="C380" s="158" t="s">
        <v>3199</v>
      </c>
      <c r="D380" s="28" t="s">
        <v>2536</v>
      </c>
      <c r="E380" s="101">
        <v>9346699</v>
      </c>
      <c r="F380" s="160">
        <v>279018.59375</v>
      </c>
      <c r="G380" s="102">
        <v>3.0770668983459473</v>
      </c>
      <c r="H380" s="101">
        <v>304988.6875</v>
      </c>
      <c r="I380" s="101">
        <v>-25970.09375</v>
      </c>
      <c r="J380" s="161">
        <v>7562906</v>
      </c>
      <c r="K380" s="160">
        <v>67454</v>
      </c>
      <c r="L380" s="102">
        <v>0.89993232488632202</v>
      </c>
      <c r="M380" s="101">
        <v>204713.09375</v>
      </c>
      <c r="N380" s="162">
        <v>-137259.09375</v>
      </c>
      <c r="O380" s="161">
        <v>1176302</v>
      </c>
      <c r="P380" s="160">
        <v>18565</v>
      </c>
      <c r="Q380" s="102">
        <v>1.6035593748092651</v>
      </c>
      <c r="R380" s="101">
        <v>61655.52734375</v>
      </c>
      <c r="S380" s="162">
        <v>-43090.52734375</v>
      </c>
      <c r="T380" s="161">
        <v>607490.89</v>
      </c>
      <c r="U380" s="160">
        <v>192999.59375</v>
      </c>
      <c r="V380" s="101">
        <v>100.02330017089844</v>
      </c>
      <c r="W380" s="101">
        <v>0</v>
      </c>
      <c r="X380" s="101">
        <v>0</v>
      </c>
      <c r="Y380" s="101">
        <v>1766902.7399999984</v>
      </c>
      <c r="Z380" s="162">
        <v>21.851789474487305</v>
      </c>
      <c r="AA380" s="161">
        <v>-74158.16</v>
      </c>
      <c r="AB380" s="101">
        <v>51268.533496169664</v>
      </c>
      <c r="AC380" s="163">
        <v>-22889.626953125</v>
      </c>
      <c r="AD380" s="101"/>
      <c r="AE380" s="160"/>
      <c r="AF380" s="102"/>
      <c r="AG380" s="101"/>
      <c r="AH380" s="101"/>
    </row>
    <row r="381" spans="1:34" x14ac:dyDescent="0.25">
      <c r="A381" s="2">
        <v>114067503</v>
      </c>
      <c r="C381" s="158" t="s">
        <v>3200</v>
      </c>
      <c r="D381" s="28" t="s">
        <v>2318</v>
      </c>
      <c r="E381" s="101">
        <v>6143743</v>
      </c>
      <c r="F381" s="160">
        <v>184891</v>
      </c>
      <c r="G381" s="102">
        <v>3.1027956008911133</v>
      </c>
      <c r="H381" s="101">
        <v>347369.375</v>
      </c>
      <c r="I381" s="101">
        <v>-162478.375</v>
      </c>
      <c r="J381" s="161">
        <v>4461929</v>
      </c>
      <c r="K381" s="160">
        <v>74852</v>
      </c>
      <c r="L381" s="102">
        <v>1.7061929702758789</v>
      </c>
      <c r="M381" s="101">
        <v>279277.15625</v>
      </c>
      <c r="N381" s="162">
        <v>-204425.15625</v>
      </c>
      <c r="O381" s="161">
        <v>1422074</v>
      </c>
      <c r="P381" s="160">
        <v>60039</v>
      </c>
      <c r="Q381" s="102">
        <v>4.4080367088317871</v>
      </c>
      <c r="R381" s="101">
        <v>68092.2109375</v>
      </c>
      <c r="S381" s="162">
        <v>-8053.2109375</v>
      </c>
      <c r="T381" s="161">
        <v>247972</v>
      </c>
      <c r="U381" s="160">
        <v>50000</v>
      </c>
      <c r="V381" s="101">
        <v>0</v>
      </c>
      <c r="W381" s="101">
        <v>0</v>
      </c>
      <c r="X381" s="101">
        <v>100</v>
      </c>
      <c r="Y381" s="101">
        <v>0</v>
      </c>
      <c r="Z381" s="162"/>
      <c r="AA381" s="161">
        <v>-83678.17</v>
      </c>
      <c r="AB381" s="101">
        <v>136506.93219536147</v>
      </c>
      <c r="AC381" s="163">
        <v>52828.76171875</v>
      </c>
      <c r="AD381" s="101">
        <v>11768</v>
      </c>
      <c r="AE381" s="160"/>
      <c r="AF381" s="102"/>
      <c r="AG381" s="101"/>
      <c r="AH381" s="101"/>
    </row>
    <row r="382" spans="1:34" x14ac:dyDescent="0.25">
      <c r="A382" s="2">
        <v>119357402</v>
      </c>
      <c r="C382" s="158" t="s">
        <v>3201</v>
      </c>
      <c r="D382" s="28" t="s">
        <v>2402</v>
      </c>
      <c r="E382" s="101">
        <v>112213608</v>
      </c>
      <c r="F382" s="160">
        <v>11014681</v>
      </c>
      <c r="G382" s="102">
        <v>10.884187698364258</v>
      </c>
      <c r="H382" s="101">
        <v>8062214</v>
      </c>
      <c r="I382" s="101">
        <v>2952467</v>
      </c>
      <c r="J382" s="161">
        <v>75314995</v>
      </c>
      <c r="K382" s="160">
        <v>1391909</v>
      </c>
      <c r="L382" s="102">
        <v>1.8829152584075928</v>
      </c>
      <c r="M382" s="101">
        <v>5625245.5</v>
      </c>
      <c r="N382" s="162">
        <v>-4233336.5</v>
      </c>
      <c r="O382" s="161">
        <v>10683793</v>
      </c>
      <c r="P382" s="160">
        <v>467572</v>
      </c>
      <c r="Q382" s="102">
        <v>4.5767607688903809</v>
      </c>
      <c r="R382" s="101">
        <v>592406.5</v>
      </c>
      <c r="S382" s="162">
        <v>-124834.5</v>
      </c>
      <c r="T382" s="161">
        <v>26214824.579999998</v>
      </c>
      <c r="U382" s="160">
        <v>9155200</v>
      </c>
      <c r="V382" s="101">
        <v>92.041923522949219</v>
      </c>
      <c r="W382" s="101">
        <v>7.979522705078125</v>
      </c>
      <c r="X382" s="101">
        <v>0</v>
      </c>
      <c r="Y382" s="101">
        <v>57127381.669999987</v>
      </c>
      <c r="Z382" s="162">
        <v>29.501989364624023</v>
      </c>
      <c r="AA382" s="161">
        <v>-896039.85</v>
      </c>
      <c r="AB382" s="101">
        <v>957701.99741297215</v>
      </c>
      <c r="AC382" s="163">
        <v>61662.1484375</v>
      </c>
      <c r="AD382" s="101"/>
      <c r="AE382" s="160"/>
      <c r="AF382" s="102"/>
      <c r="AG382" s="101"/>
      <c r="AH382" s="101"/>
    </row>
    <row r="383" spans="1:34" x14ac:dyDescent="0.25">
      <c r="A383" s="2">
        <v>116557103</v>
      </c>
      <c r="C383" s="158" t="s">
        <v>3202</v>
      </c>
      <c r="D383" s="28" t="s">
        <v>2361</v>
      </c>
      <c r="E383" s="101">
        <v>13206150</v>
      </c>
      <c r="F383" s="160">
        <v>628387.6875</v>
      </c>
      <c r="G383" s="102">
        <v>4.9960212707519531</v>
      </c>
      <c r="H383" s="101">
        <v>503166.15625</v>
      </c>
      <c r="I383" s="101">
        <v>125221.53125</v>
      </c>
      <c r="J383" s="161">
        <v>9922741</v>
      </c>
      <c r="K383" s="160">
        <v>124474</v>
      </c>
      <c r="L383" s="102">
        <v>1.2703675031661987</v>
      </c>
      <c r="M383" s="101">
        <v>356529.3125</v>
      </c>
      <c r="N383" s="162">
        <v>-232055.3125</v>
      </c>
      <c r="O383" s="161">
        <v>1819537</v>
      </c>
      <c r="P383" s="160">
        <v>20076</v>
      </c>
      <c r="Q383" s="102">
        <v>1.115667462348938</v>
      </c>
      <c r="R383" s="101">
        <v>49293.59375</v>
      </c>
      <c r="S383" s="162">
        <v>-29217.59375</v>
      </c>
      <c r="T383" s="161">
        <v>1373175.33</v>
      </c>
      <c r="U383" s="160">
        <v>477132.6875</v>
      </c>
      <c r="V383" s="101">
        <v>100.02330017089844</v>
      </c>
      <c r="W383" s="101">
        <v>0</v>
      </c>
      <c r="X383" s="101">
        <v>0</v>
      </c>
      <c r="Y383" s="101">
        <v>4368128.68</v>
      </c>
      <c r="Z383" s="162">
        <v>21.851789474487305</v>
      </c>
      <c r="AA383" s="161">
        <v>-168997.73</v>
      </c>
      <c r="AB383" s="101">
        <v>194776.26263068558</v>
      </c>
      <c r="AC383" s="163">
        <v>25778.533203125</v>
      </c>
      <c r="AD383" s="101">
        <v>90697</v>
      </c>
      <c r="AE383" s="160">
        <v>6705</v>
      </c>
      <c r="AF383" s="102">
        <v>7.982903003692627</v>
      </c>
      <c r="AG383" s="101">
        <v>1866.9439697265625</v>
      </c>
      <c r="AH383" s="101">
        <v>4838.05615234375</v>
      </c>
    </row>
    <row r="384" spans="1:34" x14ac:dyDescent="0.25">
      <c r="A384" s="2">
        <v>104107903</v>
      </c>
      <c r="C384" s="158" t="s">
        <v>3203</v>
      </c>
      <c r="D384" s="28" t="s">
        <v>2120</v>
      </c>
      <c r="E384" s="101">
        <v>22318456</v>
      </c>
      <c r="F384" s="160">
        <v>433068.8125</v>
      </c>
      <c r="G384" s="102">
        <v>1.9788035154342651</v>
      </c>
      <c r="H384" s="101">
        <v>617333.3125</v>
      </c>
      <c r="I384" s="101">
        <v>-184264.5</v>
      </c>
      <c r="J384" s="161">
        <v>17327488</v>
      </c>
      <c r="K384" s="160">
        <v>169823</v>
      </c>
      <c r="L384" s="102">
        <v>0.98977917432785034</v>
      </c>
      <c r="M384" s="101">
        <v>571731.8125</v>
      </c>
      <c r="N384" s="162">
        <v>-401908.8125</v>
      </c>
      <c r="O384" s="161">
        <v>3968379</v>
      </c>
      <c r="P384" s="160">
        <v>-75075</v>
      </c>
      <c r="Q384" s="102">
        <v>-1.8567045927047729</v>
      </c>
      <c r="R384" s="101">
        <v>45601.5078125</v>
      </c>
      <c r="S384" s="162">
        <v>-120676.5078125</v>
      </c>
      <c r="T384" s="161">
        <v>1022587.82</v>
      </c>
      <c r="U384" s="160">
        <v>338320.8125</v>
      </c>
      <c r="V384" s="101">
        <v>100</v>
      </c>
      <c r="W384" s="101">
        <v>0</v>
      </c>
      <c r="X384" s="101">
        <v>0</v>
      </c>
      <c r="Y384" s="101">
        <v>3096590.5600000024</v>
      </c>
      <c r="Z384" s="162">
        <v>10.925590515136719</v>
      </c>
      <c r="AA384" s="161">
        <v>-147237.70000000001</v>
      </c>
      <c r="AB384" s="101">
        <v>206656.51921193965</v>
      </c>
      <c r="AC384" s="163">
        <v>59418.8203125</v>
      </c>
      <c r="AD384" s="101"/>
      <c r="AE384" s="160"/>
      <c r="AF384" s="102"/>
      <c r="AG384" s="101"/>
      <c r="AH384" s="101"/>
    </row>
    <row r="385" spans="1:34" x14ac:dyDescent="0.25">
      <c r="A385" s="2">
        <v>108567204</v>
      </c>
      <c r="C385" s="158" t="s">
        <v>3204</v>
      </c>
      <c r="D385" s="28" t="s">
        <v>2220</v>
      </c>
      <c r="E385" s="101">
        <v>4916952</v>
      </c>
      <c r="F385" s="160">
        <v>56642</v>
      </c>
      <c r="G385" s="102">
        <v>1.1653989553451538</v>
      </c>
      <c r="H385" s="101">
        <v>66644.4453125</v>
      </c>
      <c r="I385" s="101">
        <v>-10002.4453125</v>
      </c>
      <c r="J385" s="161">
        <v>4279781</v>
      </c>
      <c r="K385" s="160">
        <v>14206</v>
      </c>
      <c r="L385" s="102">
        <v>0.333038330078125</v>
      </c>
      <c r="M385" s="101">
        <v>46513.1484375</v>
      </c>
      <c r="N385" s="162">
        <v>-32307.1484375</v>
      </c>
      <c r="O385" s="161">
        <v>472386</v>
      </c>
      <c r="P385" s="160">
        <v>-7564</v>
      </c>
      <c r="Q385" s="102">
        <v>-1.5759974718093872</v>
      </c>
      <c r="R385" s="101">
        <v>20131.294921875</v>
      </c>
      <c r="S385" s="162">
        <v>-27695.294921875</v>
      </c>
      <c r="T385" s="161">
        <v>164785</v>
      </c>
      <c r="U385" s="160">
        <v>50000</v>
      </c>
      <c r="V385" s="101">
        <v>0</v>
      </c>
      <c r="W385" s="101">
        <v>0</v>
      </c>
      <c r="X385" s="101">
        <v>100</v>
      </c>
      <c r="Y385" s="101">
        <v>0</v>
      </c>
      <c r="Z385" s="162"/>
      <c r="AA385" s="161">
        <v>-30287.29</v>
      </c>
      <c r="AB385" s="101">
        <v>21707.220336133556</v>
      </c>
      <c r="AC385" s="163">
        <v>-8580.0693359375</v>
      </c>
      <c r="AD385" s="101"/>
      <c r="AE385" s="160"/>
      <c r="AF385" s="102"/>
      <c r="AG385" s="101"/>
      <c r="AH385" s="101"/>
    </row>
    <row r="386" spans="1:34" x14ac:dyDescent="0.25">
      <c r="A386" s="2">
        <v>103028302</v>
      </c>
      <c r="C386" s="158" t="s">
        <v>3205</v>
      </c>
      <c r="D386" s="28" t="s">
        <v>2102</v>
      </c>
      <c r="E386" s="101">
        <v>18745472</v>
      </c>
      <c r="F386" s="160">
        <v>145585</v>
      </c>
      <c r="G386" s="102">
        <v>0.78271979093551636</v>
      </c>
      <c r="H386" s="101">
        <v>516563.6875</v>
      </c>
      <c r="I386" s="101">
        <v>-370978.6875</v>
      </c>
      <c r="J386" s="161">
        <v>13681606</v>
      </c>
      <c r="K386" s="160">
        <v>104495</v>
      </c>
      <c r="L386" s="102">
        <v>0.76964092254638672</v>
      </c>
      <c r="M386" s="101">
        <v>377768.59375</v>
      </c>
      <c r="N386" s="162">
        <v>-273273.59375</v>
      </c>
      <c r="O386" s="161">
        <v>4307393</v>
      </c>
      <c r="P386" s="160">
        <v>-8910</v>
      </c>
      <c r="Q386" s="102">
        <v>-0.20642665028572083</v>
      </c>
      <c r="R386" s="101">
        <v>138795.109375</v>
      </c>
      <c r="S386" s="162">
        <v>-147705.109375</v>
      </c>
      <c r="T386" s="161">
        <v>756471</v>
      </c>
      <c r="U386" s="160">
        <v>50000</v>
      </c>
      <c r="V386" s="101">
        <v>0</v>
      </c>
      <c r="W386" s="101">
        <v>0</v>
      </c>
      <c r="X386" s="101">
        <v>100</v>
      </c>
      <c r="Y386" s="101">
        <v>0</v>
      </c>
      <c r="Z386" s="162"/>
      <c r="AA386" s="161">
        <v>-132228.68</v>
      </c>
      <c r="AB386" s="101">
        <v>82950.132566182758</v>
      </c>
      <c r="AC386" s="163">
        <v>-49278.546875</v>
      </c>
      <c r="AD386" s="101"/>
      <c r="AE386" s="160"/>
      <c r="AF386" s="102"/>
      <c r="AG386" s="101"/>
      <c r="AH386" s="101"/>
    </row>
    <row r="387" spans="1:34" x14ac:dyDescent="0.25">
      <c r="A387" s="2">
        <v>116496503</v>
      </c>
      <c r="C387" s="158" t="s">
        <v>3206</v>
      </c>
      <c r="D387" s="28" t="s">
        <v>2357</v>
      </c>
      <c r="E387" s="101">
        <v>23165038</v>
      </c>
      <c r="F387" s="160">
        <v>2005705</v>
      </c>
      <c r="G387" s="102">
        <v>9.4790563583374023</v>
      </c>
      <c r="H387" s="101">
        <v>1229998.125</v>
      </c>
      <c r="I387" s="101">
        <v>775706.875</v>
      </c>
      <c r="J387" s="161">
        <v>17021169</v>
      </c>
      <c r="K387" s="160">
        <v>190908</v>
      </c>
      <c r="L387" s="102">
        <v>1.1343139410018921</v>
      </c>
      <c r="M387" s="101">
        <v>818349.1875</v>
      </c>
      <c r="N387" s="162">
        <v>-627441.1875</v>
      </c>
      <c r="O387" s="161">
        <v>2509105</v>
      </c>
      <c r="P387" s="160">
        <v>119389</v>
      </c>
      <c r="Q387" s="102">
        <v>4.9959492683410645</v>
      </c>
      <c r="R387" s="101">
        <v>126705.6171875</v>
      </c>
      <c r="S387" s="162">
        <v>-7316.6171875</v>
      </c>
      <c r="T387" s="161">
        <v>3634765.41</v>
      </c>
      <c r="U387" s="160">
        <v>1695408</v>
      </c>
      <c r="V387" s="101">
        <v>100.01956939697266</v>
      </c>
      <c r="W387" s="101">
        <v>0</v>
      </c>
      <c r="X387" s="101">
        <v>0</v>
      </c>
      <c r="Y387" s="101">
        <v>15520806.320000004</v>
      </c>
      <c r="Z387" s="162">
        <v>20.102849960327148</v>
      </c>
      <c r="AA387" s="161">
        <v>-258467.25</v>
      </c>
      <c r="AB387" s="101">
        <v>207304.94426410319</v>
      </c>
      <c r="AC387" s="163">
        <v>-51162.3046875</v>
      </c>
      <c r="AD387" s="101"/>
      <c r="AE387" s="160"/>
      <c r="AF387" s="102"/>
      <c r="AG387" s="101"/>
      <c r="AH387" s="101"/>
    </row>
    <row r="388" spans="1:34" x14ac:dyDescent="0.25">
      <c r="A388" s="2">
        <v>108567404</v>
      </c>
      <c r="C388" s="158" t="s">
        <v>3207</v>
      </c>
      <c r="D388" s="28" t="s">
        <v>2221</v>
      </c>
      <c r="E388" s="101">
        <v>2121085</v>
      </c>
      <c r="F388" s="160">
        <v>69788</v>
      </c>
      <c r="G388" s="102">
        <v>3.4021401405334473</v>
      </c>
      <c r="H388" s="101">
        <v>35941.19921875</v>
      </c>
      <c r="I388" s="101">
        <v>33846.80078125</v>
      </c>
      <c r="J388" s="161">
        <v>1782995</v>
      </c>
      <c r="K388" s="160">
        <v>16497</v>
      </c>
      <c r="L388" s="102">
        <v>0.93388158082962036</v>
      </c>
      <c r="M388" s="101">
        <v>33891.80078125</v>
      </c>
      <c r="N388" s="162">
        <v>-17394.80078125</v>
      </c>
      <c r="O388" s="161">
        <v>252245</v>
      </c>
      <c r="P388" s="160">
        <v>3291</v>
      </c>
      <c r="Q388" s="102">
        <v>1.321931004524231</v>
      </c>
      <c r="R388" s="101">
        <v>2049.39990234375</v>
      </c>
      <c r="S388" s="162">
        <v>1241.60009765625</v>
      </c>
      <c r="T388" s="161">
        <v>85845</v>
      </c>
      <c r="U388" s="160">
        <v>50000</v>
      </c>
      <c r="V388" s="101">
        <v>0</v>
      </c>
      <c r="W388" s="101">
        <v>0</v>
      </c>
      <c r="X388" s="101">
        <v>100</v>
      </c>
      <c r="Y388" s="101">
        <v>0</v>
      </c>
      <c r="Z388" s="162"/>
      <c r="AA388" s="161">
        <v>-14097.89</v>
      </c>
      <c r="AB388" s="101">
        <v>5457.5874602041731</v>
      </c>
      <c r="AC388" s="163">
        <v>-8640.302734375</v>
      </c>
      <c r="AD388" s="101"/>
      <c r="AE388" s="160"/>
      <c r="AF388" s="102"/>
      <c r="AG388" s="101"/>
      <c r="AH388" s="101"/>
    </row>
    <row r="389" spans="1:34" x14ac:dyDescent="0.25">
      <c r="A389" s="2">
        <v>104435603</v>
      </c>
      <c r="C389" s="158" t="s">
        <v>3208</v>
      </c>
      <c r="D389" s="28" t="s">
        <v>2138</v>
      </c>
      <c r="E389" s="101">
        <v>26694320</v>
      </c>
      <c r="F389" s="160">
        <v>1038537.4375</v>
      </c>
      <c r="G389" s="102">
        <v>4.047966480255127</v>
      </c>
      <c r="H389" s="101">
        <v>1571197.75</v>
      </c>
      <c r="I389" s="101">
        <v>-532660.3125</v>
      </c>
      <c r="J389" s="161">
        <v>22001703</v>
      </c>
      <c r="K389" s="160">
        <v>219152</v>
      </c>
      <c r="L389" s="102">
        <v>1.0060896873474121</v>
      </c>
      <c r="M389" s="101">
        <v>1267560.375</v>
      </c>
      <c r="N389" s="162">
        <v>-1048408.375</v>
      </c>
      <c r="O389" s="161">
        <v>2936103</v>
      </c>
      <c r="P389" s="160">
        <v>188200</v>
      </c>
      <c r="Q389" s="102">
        <v>6.8488588333129883</v>
      </c>
      <c r="R389" s="101">
        <v>177334.328125</v>
      </c>
      <c r="S389" s="162">
        <v>10865.671875</v>
      </c>
      <c r="T389" s="161">
        <v>1756512.17</v>
      </c>
      <c r="U389" s="160">
        <v>631185.4375</v>
      </c>
      <c r="V389" s="101">
        <v>100.02330017089844</v>
      </c>
      <c r="W389" s="101">
        <v>0</v>
      </c>
      <c r="X389" s="101">
        <v>0</v>
      </c>
      <c r="Y389" s="101">
        <v>5778474.5799999982</v>
      </c>
      <c r="Z389" s="162">
        <v>21.851789474487305</v>
      </c>
      <c r="AA389" s="161">
        <v>-198204.84</v>
      </c>
      <c r="AB389" s="101">
        <v>230605.08737944439</v>
      </c>
      <c r="AC389" s="163">
        <v>32400.248046875</v>
      </c>
      <c r="AD389" s="101"/>
      <c r="AE389" s="160"/>
      <c r="AF389" s="102"/>
      <c r="AG389" s="101"/>
      <c r="AH389" s="101"/>
    </row>
    <row r="390" spans="1:34" x14ac:dyDescent="0.25">
      <c r="A390" s="2">
        <v>104435703</v>
      </c>
      <c r="C390" s="158" t="s">
        <v>3209</v>
      </c>
      <c r="D390" s="28" t="s">
        <v>2139</v>
      </c>
      <c r="E390" s="101">
        <v>9785126</v>
      </c>
      <c r="F390" s="160">
        <v>584669.4375</v>
      </c>
      <c r="G390" s="102">
        <v>6.3547873497009277</v>
      </c>
      <c r="H390" s="101">
        <v>341215.71875</v>
      </c>
      <c r="I390" s="101">
        <v>243453.71875</v>
      </c>
      <c r="J390" s="161">
        <v>7474386</v>
      </c>
      <c r="K390" s="160">
        <v>51320</v>
      </c>
      <c r="L390" s="102">
        <v>0.69135850667953491</v>
      </c>
      <c r="M390" s="101">
        <v>193377.59375</v>
      </c>
      <c r="N390" s="162">
        <v>-142057.59375</v>
      </c>
      <c r="O390" s="161">
        <v>985277</v>
      </c>
      <c r="P390" s="160">
        <v>-9611</v>
      </c>
      <c r="Q390" s="102">
        <v>-0.96603834629058838</v>
      </c>
      <c r="R390" s="101">
        <v>39189.3671875</v>
      </c>
      <c r="S390" s="162">
        <v>-48800.3671875</v>
      </c>
      <c r="T390" s="161">
        <v>1325463.19</v>
      </c>
      <c r="U390" s="160">
        <v>542960.4375</v>
      </c>
      <c r="V390" s="101">
        <v>100.02330780029297</v>
      </c>
      <c r="W390" s="101">
        <v>0</v>
      </c>
      <c r="X390" s="101">
        <v>0</v>
      </c>
      <c r="Y390" s="101">
        <v>4970778.8400000017</v>
      </c>
      <c r="Z390" s="162">
        <v>21.851791381835938</v>
      </c>
      <c r="AA390" s="161">
        <v>-35016.61</v>
      </c>
      <c r="AB390" s="101">
        <v>45166.042239919116</v>
      </c>
      <c r="AC390" s="163">
        <v>10149.4326171875</v>
      </c>
      <c r="AD390" s="101"/>
      <c r="AE390" s="160"/>
      <c r="AF390" s="102"/>
      <c r="AG390" s="101"/>
      <c r="AH390" s="101"/>
    </row>
    <row r="391" spans="1:34" x14ac:dyDescent="0.25">
      <c r="A391" s="2">
        <v>129547203</v>
      </c>
      <c r="C391" s="158" t="s">
        <v>3210</v>
      </c>
      <c r="D391" s="28" t="s">
        <v>2535</v>
      </c>
      <c r="E391" s="101">
        <v>15375320</v>
      </c>
      <c r="F391" s="160">
        <v>1391849.75</v>
      </c>
      <c r="G391" s="102">
        <v>9.9535360336303711</v>
      </c>
      <c r="H391" s="101">
        <v>939102.9375</v>
      </c>
      <c r="I391" s="101">
        <v>452746.8125</v>
      </c>
      <c r="J391" s="161">
        <v>11518623</v>
      </c>
      <c r="K391" s="160">
        <v>204065</v>
      </c>
      <c r="L391" s="102">
        <v>1.8035614490509033</v>
      </c>
      <c r="M391" s="101">
        <v>639525.375</v>
      </c>
      <c r="N391" s="162">
        <v>-435460.375</v>
      </c>
      <c r="O391" s="161">
        <v>1421325</v>
      </c>
      <c r="P391" s="160">
        <v>90414</v>
      </c>
      <c r="Q391" s="102">
        <v>6.7933917045593262</v>
      </c>
      <c r="R391" s="101">
        <v>79515.171875</v>
      </c>
      <c r="S391" s="162">
        <v>10898.828125</v>
      </c>
      <c r="T391" s="161">
        <v>2435371.73</v>
      </c>
      <c r="U391" s="160">
        <v>1097370.75</v>
      </c>
      <c r="V391" s="101">
        <v>97.513221740722656</v>
      </c>
      <c r="W391" s="101">
        <v>2.5094983577728271</v>
      </c>
      <c r="X391" s="101">
        <v>0</v>
      </c>
      <c r="Y391" s="101">
        <v>9794267.370000001</v>
      </c>
      <c r="Z391" s="162">
        <v>21.851789474487305</v>
      </c>
      <c r="AA391" s="161">
        <v>-93486.71</v>
      </c>
      <c r="AB391" s="101">
        <v>281470.77991978131</v>
      </c>
      <c r="AC391" s="163">
        <v>187984.0625</v>
      </c>
      <c r="AD391" s="101"/>
      <c r="AE391" s="160"/>
      <c r="AF391" s="102"/>
      <c r="AG391" s="101"/>
      <c r="AH391" s="101"/>
    </row>
    <row r="392" spans="1:34" x14ac:dyDescent="0.25">
      <c r="A392" s="2">
        <v>104376203</v>
      </c>
      <c r="C392" s="158" t="s">
        <v>3211</v>
      </c>
      <c r="D392" s="28" t="s">
        <v>2126</v>
      </c>
      <c r="E392" s="101">
        <v>9273947</v>
      </c>
      <c r="F392" s="160">
        <v>82732</v>
      </c>
      <c r="G392" s="102">
        <v>0.90012037754058838</v>
      </c>
      <c r="H392" s="101">
        <v>136005.8125</v>
      </c>
      <c r="I392" s="101">
        <v>-53273.8125</v>
      </c>
      <c r="J392" s="161">
        <v>8020157</v>
      </c>
      <c r="K392" s="160">
        <v>21019</v>
      </c>
      <c r="L392" s="102">
        <v>0.26276582479476929</v>
      </c>
      <c r="M392" s="101">
        <v>107161.8984375</v>
      </c>
      <c r="N392" s="162">
        <v>-86142.8984375</v>
      </c>
      <c r="O392" s="161">
        <v>988325</v>
      </c>
      <c r="P392" s="160">
        <v>11713</v>
      </c>
      <c r="Q392" s="102">
        <v>1.1993503570556641</v>
      </c>
      <c r="R392" s="101">
        <v>28843.912109375</v>
      </c>
      <c r="S392" s="162">
        <v>-17130.912109375</v>
      </c>
      <c r="T392" s="161">
        <v>265465</v>
      </c>
      <c r="U392" s="160">
        <v>50000</v>
      </c>
      <c r="V392" s="101">
        <v>0</v>
      </c>
      <c r="W392" s="101">
        <v>0</v>
      </c>
      <c r="X392" s="101">
        <v>100</v>
      </c>
      <c r="Y392" s="101">
        <v>0</v>
      </c>
      <c r="Z392" s="162"/>
      <c r="AA392" s="161">
        <v>-34857.800000000003</v>
      </c>
      <c r="AB392" s="101">
        <v>16653.640893825184</v>
      </c>
      <c r="AC392" s="163">
        <v>-18204.158203125</v>
      </c>
      <c r="AD392" s="101"/>
      <c r="AE392" s="160"/>
      <c r="AF392" s="102"/>
      <c r="AG392" s="101"/>
      <c r="AH392" s="101"/>
    </row>
    <row r="393" spans="1:34" x14ac:dyDescent="0.25">
      <c r="A393" s="2">
        <v>116496603</v>
      </c>
      <c r="C393" s="158" t="s">
        <v>3212</v>
      </c>
      <c r="D393" s="28" t="s">
        <v>2358</v>
      </c>
      <c r="E393" s="101">
        <v>24356512</v>
      </c>
      <c r="F393" s="160">
        <v>2066365.75</v>
      </c>
      <c r="G393" s="102">
        <v>9.2703104019165039</v>
      </c>
      <c r="H393" s="101">
        <v>1320574.5</v>
      </c>
      <c r="I393" s="101">
        <v>745791.25</v>
      </c>
      <c r="J393" s="161">
        <v>17274166</v>
      </c>
      <c r="K393" s="160">
        <v>244951</v>
      </c>
      <c r="L393" s="102">
        <v>1.4384162425994873</v>
      </c>
      <c r="M393" s="101">
        <v>796092</v>
      </c>
      <c r="N393" s="162">
        <v>-551141</v>
      </c>
      <c r="O393" s="161">
        <v>3035179</v>
      </c>
      <c r="P393" s="160">
        <v>72370</v>
      </c>
      <c r="Q393" s="102">
        <v>2.4426143169403076</v>
      </c>
      <c r="R393" s="101">
        <v>174491.046875</v>
      </c>
      <c r="S393" s="162">
        <v>-102121.046875</v>
      </c>
      <c r="T393" s="161">
        <v>4029069.17</v>
      </c>
      <c r="U393" s="160">
        <v>1749044.75</v>
      </c>
      <c r="V393" s="101">
        <v>100.02330780029297</v>
      </c>
      <c r="W393" s="101">
        <v>0</v>
      </c>
      <c r="X393" s="101">
        <v>0</v>
      </c>
      <c r="Y393" s="101">
        <v>16012427.57</v>
      </c>
      <c r="Z393" s="162">
        <v>21.851791381835938</v>
      </c>
      <c r="AA393" s="161">
        <v>-201359.17</v>
      </c>
      <c r="AB393" s="101">
        <v>327848.14517517108</v>
      </c>
      <c r="AC393" s="163">
        <v>126488.9765625</v>
      </c>
      <c r="AD393" s="101">
        <v>18097</v>
      </c>
      <c r="AE393" s="160"/>
      <c r="AF393" s="102"/>
      <c r="AG393" s="101"/>
      <c r="AH393" s="101"/>
    </row>
    <row r="394" spans="1:34" x14ac:dyDescent="0.25">
      <c r="A394" s="2">
        <v>115218003</v>
      </c>
      <c r="C394" s="158" t="s">
        <v>3213</v>
      </c>
      <c r="D394" s="28" t="s">
        <v>2329</v>
      </c>
      <c r="E394" s="101">
        <v>19851760</v>
      </c>
      <c r="F394" s="160">
        <v>1647607.875</v>
      </c>
      <c r="G394" s="102">
        <v>9.0507259368896484</v>
      </c>
      <c r="H394" s="101">
        <v>1136159.75</v>
      </c>
      <c r="I394" s="101">
        <v>511448.125</v>
      </c>
      <c r="J394" s="161">
        <v>14017591</v>
      </c>
      <c r="K394" s="160">
        <v>219116</v>
      </c>
      <c r="L394" s="102">
        <v>1.5879726409912109</v>
      </c>
      <c r="M394" s="101">
        <v>772164.375</v>
      </c>
      <c r="N394" s="162">
        <v>-553048.375</v>
      </c>
      <c r="O394" s="161">
        <v>2734918</v>
      </c>
      <c r="P394" s="160">
        <v>142780</v>
      </c>
      <c r="Q394" s="102">
        <v>5.5081944465637207</v>
      </c>
      <c r="R394" s="101">
        <v>106718.7578125</v>
      </c>
      <c r="S394" s="162">
        <v>36061.2421875</v>
      </c>
      <c r="T394" s="161">
        <v>3099250.69</v>
      </c>
      <c r="U394" s="160">
        <v>1285711.875</v>
      </c>
      <c r="V394" s="101">
        <v>100.02330780029297</v>
      </c>
      <c r="W394" s="101">
        <v>0</v>
      </c>
      <c r="X394" s="101">
        <v>0</v>
      </c>
      <c r="Y394" s="101">
        <v>11770635.780000001</v>
      </c>
      <c r="Z394" s="162">
        <v>21.851791381835938</v>
      </c>
      <c r="AA394" s="161">
        <v>-231760.72</v>
      </c>
      <c r="AB394" s="101">
        <v>306825.81811985932</v>
      </c>
      <c r="AC394" s="163">
        <v>75065.1015625</v>
      </c>
      <c r="AD394" s="101"/>
      <c r="AE394" s="160"/>
      <c r="AF394" s="102"/>
      <c r="AG394" s="101"/>
      <c r="AH394" s="101"/>
    </row>
    <row r="395" spans="1:34" x14ac:dyDescent="0.25">
      <c r="A395" s="2">
        <v>104107503</v>
      </c>
      <c r="C395" s="158" t="s">
        <v>3214</v>
      </c>
      <c r="D395" s="28" t="s">
        <v>2118</v>
      </c>
      <c r="E395" s="101">
        <v>13002789</v>
      </c>
      <c r="F395" s="160">
        <v>699612.5</v>
      </c>
      <c r="G395" s="102">
        <v>5.6864380836486816</v>
      </c>
      <c r="H395" s="101">
        <v>367549.0625</v>
      </c>
      <c r="I395" s="101">
        <v>332063.4375</v>
      </c>
      <c r="J395" s="161">
        <v>10058073</v>
      </c>
      <c r="K395" s="160">
        <v>89221</v>
      </c>
      <c r="L395" s="102">
        <v>0.89499771595001221</v>
      </c>
      <c r="M395" s="101">
        <v>275612.8125</v>
      </c>
      <c r="N395" s="162">
        <v>-186391.8125</v>
      </c>
      <c r="O395" s="161">
        <v>1794907</v>
      </c>
      <c r="P395" s="160">
        <v>13730</v>
      </c>
      <c r="Q395" s="102">
        <v>0.77083861827850342</v>
      </c>
      <c r="R395" s="101">
        <v>48284</v>
      </c>
      <c r="S395" s="162">
        <v>-34554</v>
      </c>
      <c r="T395" s="161">
        <v>1149808.67</v>
      </c>
      <c r="U395" s="160">
        <v>596661.5</v>
      </c>
      <c r="V395" s="101">
        <v>100.00851440429688</v>
      </c>
      <c r="W395" s="101">
        <v>0</v>
      </c>
      <c r="X395" s="101">
        <v>0</v>
      </c>
      <c r="Y395" s="101">
        <v>5461602.2099999972</v>
      </c>
      <c r="Z395" s="162">
        <v>14.920945167541504</v>
      </c>
      <c r="AA395" s="161">
        <v>-129409.16</v>
      </c>
      <c r="AB395" s="101">
        <v>134226.13555824221</v>
      </c>
      <c r="AC395" s="163">
        <v>4816.9755859375</v>
      </c>
      <c r="AD395" s="101"/>
      <c r="AE395" s="160"/>
      <c r="AF395" s="102"/>
      <c r="AG395" s="101"/>
      <c r="AH395" s="101"/>
    </row>
    <row r="396" spans="1:34" x14ac:dyDescent="0.25">
      <c r="A396" s="2">
        <v>109427503</v>
      </c>
      <c r="C396" s="158" t="s">
        <v>3215</v>
      </c>
      <c r="D396" s="28" t="s">
        <v>2233</v>
      </c>
      <c r="E396" s="101">
        <v>9899993</v>
      </c>
      <c r="F396" s="160">
        <v>424913.25</v>
      </c>
      <c r="G396" s="102">
        <v>4.484534740447998</v>
      </c>
      <c r="H396" s="101">
        <v>391566.59375</v>
      </c>
      <c r="I396" s="101">
        <v>33346.65625</v>
      </c>
      <c r="J396" s="161">
        <v>8064500</v>
      </c>
      <c r="K396" s="160">
        <v>46127</v>
      </c>
      <c r="L396" s="102">
        <v>0.57526630163192749</v>
      </c>
      <c r="M396" s="101">
        <v>278335.90625</v>
      </c>
      <c r="N396" s="162">
        <v>-232208.90625</v>
      </c>
      <c r="O396" s="161">
        <v>889610</v>
      </c>
      <c r="P396" s="160">
        <v>-1395</v>
      </c>
      <c r="Q396" s="102">
        <v>-0.15656477212905884</v>
      </c>
      <c r="R396" s="101">
        <v>37154.78515625</v>
      </c>
      <c r="S396" s="162">
        <v>-38549.78515625</v>
      </c>
      <c r="T396" s="161">
        <v>945882.86</v>
      </c>
      <c r="U396" s="160">
        <v>380181.25</v>
      </c>
      <c r="V396" s="101">
        <v>100.02330017089844</v>
      </c>
      <c r="W396" s="101">
        <v>0</v>
      </c>
      <c r="X396" s="101">
        <v>0</v>
      </c>
      <c r="Y396" s="101">
        <v>3480542.4899999984</v>
      </c>
      <c r="Z396" s="162">
        <v>21.851791381835938</v>
      </c>
      <c r="AA396" s="161">
        <v>-46756.07</v>
      </c>
      <c r="AB396" s="101">
        <v>55257.765007902868</v>
      </c>
      <c r="AC396" s="163">
        <v>8501.6953125</v>
      </c>
      <c r="AD396" s="101"/>
      <c r="AE396" s="160"/>
      <c r="AF396" s="102"/>
      <c r="AG396" s="101"/>
      <c r="AH396" s="101"/>
    </row>
    <row r="397" spans="1:34" x14ac:dyDescent="0.25">
      <c r="A397" s="2">
        <v>113367003</v>
      </c>
      <c r="C397" s="158" t="s">
        <v>3216</v>
      </c>
      <c r="D397" s="28" t="s">
        <v>2298</v>
      </c>
      <c r="E397" s="101">
        <v>16876336</v>
      </c>
      <c r="F397" s="160">
        <v>796474.5</v>
      </c>
      <c r="G397" s="102">
        <v>4.953242301940918</v>
      </c>
      <c r="H397" s="101">
        <v>600301.0625</v>
      </c>
      <c r="I397" s="101">
        <v>196173.4375</v>
      </c>
      <c r="J397" s="161">
        <v>12761790</v>
      </c>
      <c r="K397" s="160">
        <v>151268</v>
      </c>
      <c r="L397" s="102">
        <v>1.199537992477417</v>
      </c>
      <c r="M397" s="101">
        <v>455135</v>
      </c>
      <c r="N397" s="162">
        <v>-303867</v>
      </c>
      <c r="O397" s="161">
        <v>2604092</v>
      </c>
      <c r="P397" s="160">
        <v>52161</v>
      </c>
      <c r="Q397" s="102">
        <v>2.0439815521240234</v>
      </c>
      <c r="R397" s="101">
        <v>70266.5078125</v>
      </c>
      <c r="S397" s="162">
        <v>-18105.5078125</v>
      </c>
      <c r="T397" s="161">
        <v>1321833.6599999999</v>
      </c>
      <c r="U397" s="160">
        <v>581359.5</v>
      </c>
      <c r="V397" s="101">
        <v>100.01252746582031</v>
      </c>
      <c r="W397" s="101">
        <v>0</v>
      </c>
      <c r="X397" s="101">
        <v>0</v>
      </c>
      <c r="Y397" s="101">
        <v>5321747.3900000006</v>
      </c>
      <c r="Z397" s="162">
        <v>16.801223754882813</v>
      </c>
      <c r="AA397" s="161">
        <v>-145386.88</v>
      </c>
      <c r="AB397" s="101">
        <v>175313.2942722938</v>
      </c>
      <c r="AC397" s="163">
        <v>29926.4140625</v>
      </c>
      <c r="AD397" s="101">
        <v>188619</v>
      </c>
      <c r="AE397" s="160">
        <v>11686</v>
      </c>
      <c r="AF397" s="102">
        <v>6.6047601699829102</v>
      </c>
      <c r="AG397" s="101">
        <v>12347.7763671875</v>
      </c>
      <c r="AH397" s="101">
        <v>-661.7763671875</v>
      </c>
    </row>
    <row r="398" spans="1:34" x14ac:dyDescent="0.25">
      <c r="A398" s="2">
        <v>108567703</v>
      </c>
      <c r="C398" s="158" t="s">
        <v>3217</v>
      </c>
      <c r="D398" s="28" t="s">
        <v>2222</v>
      </c>
      <c r="E398" s="101">
        <v>13106021</v>
      </c>
      <c r="F398" s="160">
        <v>287269.09375</v>
      </c>
      <c r="G398" s="102">
        <v>2.2410068511962891</v>
      </c>
      <c r="H398" s="101">
        <v>502104.28125</v>
      </c>
      <c r="I398" s="101">
        <v>-214835.1875</v>
      </c>
      <c r="J398" s="161">
        <v>10621737</v>
      </c>
      <c r="K398" s="160">
        <v>134006</v>
      </c>
      <c r="L398" s="102">
        <v>1.2777407169342041</v>
      </c>
      <c r="M398" s="101">
        <v>438566</v>
      </c>
      <c r="N398" s="162">
        <v>-304560</v>
      </c>
      <c r="O398" s="161">
        <v>1919206</v>
      </c>
      <c r="P398" s="160">
        <v>61820</v>
      </c>
      <c r="Q398" s="102">
        <v>3.3283333778381348</v>
      </c>
      <c r="R398" s="101">
        <v>36490.68359375</v>
      </c>
      <c r="S398" s="162">
        <v>25329.31640625</v>
      </c>
      <c r="T398" s="161">
        <v>482826.66</v>
      </c>
      <c r="U398" s="160">
        <v>89041.1015625</v>
      </c>
      <c r="V398" s="101">
        <v>100.02330017089844</v>
      </c>
      <c r="W398" s="101">
        <v>0</v>
      </c>
      <c r="X398" s="101">
        <v>0</v>
      </c>
      <c r="Y398" s="101">
        <v>815167.30000000447</v>
      </c>
      <c r="Z398" s="162">
        <v>21.851791381835938</v>
      </c>
      <c r="AA398" s="161">
        <v>-82288.460000000006</v>
      </c>
      <c r="AB398" s="101">
        <v>105654.17008612951</v>
      </c>
      <c r="AC398" s="163">
        <v>23365.7109375</v>
      </c>
      <c r="AD398" s="101">
        <v>82251</v>
      </c>
      <c r="AE398" s="160">
        <v>2402</v>
      </c>
      <c r="AF398" s="102">
        <v>3.0081777572631836</v>
      </c>
      <c r="AG398" s="101">
        <v>9230.083984375</v>
      </c>
      <c r="AH398" s="101">
        <v>-6828.083984375</v>
      </c>
    </row>
    <row r="399" spans="1:34" x14ac:dyDescent="0.25">
      <c r="A399" s="2">
        <v>123467103</v>
      </c>
      <c r="C399" s="158" t="s">
        <v>3218</v>
      </c>
      <c r="D399" s="28" t="s">
        <v>2468</v>
      </c>
      <c r="E399" s="101">
        <v>17333700</v>
      </c>
      <c r="F399" s="160">
        <v>395850</v>
      </c>
      <c r="G399" s="102">
        <v>2.3370735645294189</v>
      </c>
      <c r="H399" s="101">
        <v>635608.9375</v>
      </c>
      <c r="I399" s="101">
        <v>-239758.9375</v>
      </c>
      <c r="J399" s="161">
        <v>12518011</v>
      </c>
      <c r="K399" s="160">
        <v>175231</v>
      </c>
      <c r="L399" s="102">
        <v>1.4197045564651489</v>
      </c>
      <c r="M399" s="101">
        <v>506857.1875</v>
      </c>
      <c r="N399" s="162">
        <v>-331626.1875</v>
      </c>
      <c r="O399" s="161">
        <v>4241213</v>
      </c>
      <c r="P399" s="160">
        <v>170619</v>
      </c>
      <c r="Q399" s="102">
        <v>4.1915016174316406</v>
      </c>
      <c r="R399" s="101">
        <v>128751.7578125</v>
      </c>
      <c r="S399" s="162">
        <v>41867.2421875</v>
      </c>
      <c r="T399" s="161">
        <v>574477</v>
      </c>
      <c r="U399" s="160">
        <v>50000</v>
      </c>
      <c r="V399" s="101">
        <v>0</v>
      </c>
      <c r="W399" s="101">
        <v>0</v>
      </c>
      <c r="X399" s="101">
        <v>100</v>
      </c>
      <c r="Y399" s="101">
        <v>0</v>
      </c>
      <c r="Z399" s="162"/>
      <c r="AA399" s="161">
        <v>-121146.33</v>
      </c>
      <c r="AB399" s="101">
        <v>212076.72656062548</v>
      </c>
      <c r="AC399" s="163">
        <v>90930.3984375</v>
      </c>
      <c r="AD399" s="101"/>
      <c r="AE399" s="160"/>
      <c r="AF399" s="102"/>
      <c r="AG399" s="101"/>
      <c r="AH399" s="101"/>
    </row>
    <row r="400" spans="1:34" x14ac:dyDescent="0.25">
      <c r="A400" s="2">
        <v>103028653</v>
      </c>
      <c r="C400" s="158" t="s">
        <v>3219</v>
      </c>
      <c r="D400" s="28" t="s">
        <v>2103</v>
      </c>
      <c r="E400" s="101">
        <v>15978389</v>
      </c>
      <c r="F400" s="160">
        <v>825741.6875</v>
      </c>
      <c r="G400" s="102">
        <v>5.4494881629943848</v>
      </c>
      <c r="H400" s="101">
        <v>701114.3125</v>
      </c>
      <c r="I400" s="101">
        <v>124627.375</v>
      </c>
      <c r="J400" s="161">
        <v>12190948</v>
      </c>
      <c r="K400" s="160">
        <v>117546</v>
      </c>
      <c r="L400" s="102">
        <v>0.97359466552734375</v>
      </c>
      <c r="M400" s="101">
        <v>417790</v>
      </c>
      <c r="N400" s="162">
        <v>-300244</v>
      </c>
      <c r="O400" s="161">
        <v>2127328</v>
      </c>
      <c r="P400" s="160">
        <v>49928</v>
      </c>
      <c r="Q400" s="102">
        <v>2.4033889770507813</v>
      </c>
      <c r="R400" s="101">
        <v>151602.078125</v>
      </c>
      <c r="S400" s="162">
        <v>-101674.078125</v>
      </c>
      <c r="T400" s="161">
        <v>1660112.77</v>
      </c>
      <c r="U400" s="160">
        <v>658267.6875</v>
      </c>
      <c r="V400" s="101">
        <v>100.02330017089844</v>
      </c>
      <c r="W400" s="101">
        <v>0</v>
      </c>
      <c r="X400" s="101">
        <v>0</v>
      </c>
      <c r="Y400" s="101">
        <v>6026411.2200000025</v>
      </c>
      <c r="Z400" s="162">
        <v>21.851789474487305</v>
      </c>
      <c r="AA400" s="161">
        <v>-94999.23</v>
      </c>
      <c r="AB400" s="101">
        <v>116778.20660946635</v>
      </c>
      <c r="AC400" s="163">
        <v>21778.9765625</v>
      </c>
      <c r="AD400" s="101"/>
      <c r="AE400" s="160"/>
      <c r="AF400" s="102"/>
      <c r="AG400" s="101"/>
      <c r="AH400" s="101"/>
    </row>
    <row r="401" spans="1:34" x14ac:dyDescent="0.25">
      <c r="A401" s="2">
        <v>104107803</v>
      </c>
      <c r="C401" s="158" t="s">
        <v>3220</v>
      </c>
      <c r="D401" s="28" t="s">
        <v>2119</v>
      </c>
      <c r="E401" s="101">
        <v>10916369</v>
      </c>
      <c r="F401" s="160">
        <v>99221</v>
      </c>
      <c r="G401" s="102">
        <v>0.91725653409957886</v>
      </c>
      <c r="H401" s="101">
        <v>243548.8125</v>
      </c>
      <c r="I401" s="101">
        <v>-144327.8125</v>
      </c>
      <c r="J401" s="161">
        <v>8882578</v>
      </c>
      <c r="K401" s="160">
        <v>45691</v>
      </c>
      <c r="L401" s="102">
        <v>0.51704859733581543</v>
      </c>
      <c r="M401" s="101">
        <v>217042.40625</v>
      </c>
      <c r="N401" s="162">
        <v>-171351.40625</v>
      </c>
      <c r="O401" s="161">
        <v>1647356</v>
      </c>
      <c r="P401" s="160">
        <v>3530</v>
      </c>
      <c r="Q401" s="102">
        <v>0.21474291384220123</v>
      </c>
      <c r="R401" s="101">
        <v>26506.400390625</v>
      </c>
      <c r="S401" s="162">
        <v>-22976.400390625</v>
      </c>
      <c r="T401" s="161">
        <v>386435</v>
      </c>
      <c r="U401" s="160">
        <v>50000</v>
      </c>
      <c r="V401" s="101">
        <v>0</v>
      </c>
      <c r="W401" s="101">
        <v>0</v>
      </c>
      <c r="X401" s="101">
        <v>100</v>
      </c>
      <c r="Y401" s="101">
        <v>0</v>
      </c>
      <c r="Z401" s="162"/>
      <c r="AA401" s="161">
        <v>-113146.89</v>
      </c>
      <c r="AB401" s="101">
        <v>74275.974796058785</v>
      </c>
      <c r="AC401" s="163">
        <v>-38870.9140625</v>
      </c>
      <c r="AD401" s="101"/>
      <c r="AE401" s="160"/>
      <c r="AF401" s="102"/>
      <c r="AG401" s="101"/>
      <c r="AH401" s="101"/>
    </row>
    <row r="402" spans="1:34" x14ac:dyDescent="0.25">
      <c r="A402" s="2">
        <v>112676203</v>
      </c>
      <c r="C402" s="158" t="s">
        <v>3221</v>
      </c>
      <c r="D402" s="28" t="s">
        <v>2278</v>
      </c>
      <c r="E402" s="101">
        <v>13529502</v>
      </c>
      <c r="F402" s="160">
        <v>150025</v>
      </c>
      <c r="G402" s="102">
        <v>1.1213068962097168</v>
      </c>
      <c r="H402" s="101">
        <v>372150.6875</v>
      </c>
      <c r="I402" s="101">
        <v>-222125.6875</v>
      </c>
      <c r="J402" s="161">
        <v>10549983</v>
      </c>
      <c r="K402" s="160">
        <v>94166</v>
      </c>
      <c r="L402" s="102">
        <v>0.90060877799987793</v>
      </c>
      <c r="M402" s="101">
        <v>273973.1875</v>
      </c>
      <c r="N402" s="162">
        <v>-179807.1875</v>
      </c>
      <c r="O402" s="161">
        <v>2326314</v>
      </c>
      <c r="P402" s="160">
        <v>23571</v>
      </c>
      <c r="Q402" s="102">
        <v>1.0236053466796875</v>
      </c>
      <c r="R402" s="101">
        <v>75735.3984375</v>
      </c>
      <c r="S402" s="162">
        <v>-52164.3984375</v>
      </c>
      <c r="T402" s="161">
        <v>488108</v>
      </c>
      <c r="U402" s="160">
        <v>50000</v>
      </c>
      <c r="V402" s="101">
        <v>0</v>
      </c>
      <c r="W402" s="101">
        <v>0</v>
      </c>
      <c r="X402" s="101">
        <v>100</v>
      </c>
      <c r="Y402" s="101">
        <v>0</v>
      </c>
      <c r="Z402" s="162"/>
      <c r="AA402" s="161">
        <v>-123729.73</v>
      </c>
      <c r="AB402" s="101">
        <v>115497.76196826523</v>
      </c>
      <c r="AC402" s="163">
        <v>-8231.9677734375</v>
      </c>
      <c r="AD402" s="101">
        <v>165097</v>
      </c>
      <c r="AE402" s="160">
        <v>-17712</v>
      </c>
      <c r="AF402" s="102">
        <v>-9.6888008117675781</v>
      </c>
      <c r="AG402" s="101">
        <v>22442.083984375</v>
      </c>
      <c r="AH402" s="101">
        <v>-40154.0859375</v>
      </c>
    </row>
    <row r="403" spans="1:34" x14ac:dyDescent="0.25">
      <c r="A403" s="2">
        <v>103028703</v>
      </c>
      <c r="C403" s="158" t="s">
        <v>3222</v>
      </c>
      <c r="D403" s="28" t="s">
        <v>2104</v>
      </c>
      <c r="E403" s="101">
        <v>8661582</v>
      </c>
      <c r="F403" s="160">
        <v>801334.125</v>
      </c>
      <c r="G403" s="102">
        <v>10.194768905639648</v>
      </c>
      <c r="H403" s="101">
        <v>589821.5</v>
      </c>
      <c r="I403" s="101">
        <v>211512.625</v>
      </c>
      <c r="J403" s="161">
        <v>5589825</v>
      </c>
      <c r="K403" s="160">
        <v>100013</v>
      </c>
      <c r="L403" s="102">
        <v>1.8217928409576416</v>
      </c>
      <c r="M403" s="101">
        <v>379993</v>
      </c>
      <c r="N403" s="162">
        <v>-279980</v>
      </c>
      <c r="O403" s="161">
        <v>1610759</v>
      </c>
      <c r="P403" s="160">
        <v>88187</v>
      </c>
      <c r="Q403" s="102">
        <v>5.7919754981994629</v>
      </c>
      <c r="R403" s="101">
        <v>93054.96875</v>
      </c>
      <c r="S403" s="162">
        <v>-4867.96875</v>
      </c>
      <c r="T403" s="161">
        <v>1460997.67</v>
      </c>
      <c r="U403" s="160">
        <v>613134.125</v>
      </c>
      <c r="V403" s="101">
        <v>17.445661544799805</v>
      </c>
      <c r="W403" s="101">
        <v>82.558403015136719</v>
      </c>
      <c r="X403" s="101">
        <v>0</v>
      </c>
      <c r="Y403" s="101">
        <v>979034.5</v>
      </c>
      <c r="Z403" s="162">
        <v>21.851791381835938</v>
      </c>
      <c r="AA403" s="161">
        <v>-54908.58</v>
      </c>
      <c r="AB403" s="101">
        <v>58004.569810109591</v>
      </c>
      <c r="AC403" s="163">
        <v>3095.98974609375</v>
      </c>
      <c r="AD403" s="101"/>
      <c r="AE403" s="160"/>
      <c r="AF403" s="102"/>
      <c r="AG403" s="101"/>
      <c r="AH403" s="101"/>
    </row>
    <row r="404" spans="1:34" x14ac:dyDescent="0.25">
      <c r="A404" s="2">
        <v>115218303</v>
      </c>
      <c r="C404" s="158" t="s">
        <v>3223</v>
      </c>
      <c r="D404" s="28" t="s">
        <v>2330</v>
      </c>
      <c r="E404" s="101">
        <v>7697416.5</v>
      </c>
      <c r="F404" s="160">
        <v>277601.21875</v>
      </c>
      <c r="G404" s="102">
        <v>3.741349458694458</v>
      </c>
      <c r="H404" s="101">
        <v>290636.5625</v>
      </c>
      <c r="I404" s="101">
        <v>-13035.34375</v>
      </c>
      <c r="J404" s="161">
        <v>5909387</v>
      </c>
      <c r="K404" s="160">
        <v>91529</v>
      </c>
      <c r="L404" s="102">
        <v>1.5732421875</v>
      </c>
      <c r="M404" s="101">
        <v>250508.59375</v>
      </c>
      <c r="N404" s="162">
        <v>-158979.59375</v>
      </c>
      <c r="O404" s="161">
        <v>1349314</v>
      </c>
      <c r="P404" s="160">
        <v>70960</v>
      </c>
      <c r="Q404" s="102">
        <v>5.5508880615234375</v>
      </c>
      <c r="R404" s="101">
        <v>17093.51171875</v>
      </c>
      <c r="S404" s="162">
        <v>53866.48828125</v>
      </c>
      <c r="T404" s="161">
        <v>438715.52</v>
      </c>
      <c r="U404" s="160">
        <v>115112.2265625</v>
      </c>
      <c r="V404" s="101">
        <v>100.02330017089844</v>
      </c>
      <c r="W404" s="101">
        <v>0</v>
      </c>
      <c r="X404" s="101">
        <v>0</v>
      </c>
      <c r="Y404" s="101">
        <v>1053847.3500000015</v>
      </c>
      <c r="Z404" s="162">
        <v>21.851791381835938</v>
      </c>
      <c r="AA404" s="161">
        <v>-148893.35999999999</v>
      </c>
      <c r="AB404" s="101">
        <v>298328.99565565027</v>
      </c>
      <c r="AC404" s="163">
        <v>149435.640625</v>
      </c>
      <c r="AD404" s="101"/>
      <c r="AE404" s="160"/>
      <c r="AF404" s="102"/>
      <c r="AG404" s="101"/>
      <c r="AH404" s="101"/>
    </row>
    <row r="405" spans="1:34" x14ac:dyDescent="0.25">
      <c r="A405" s="2">
        <v>103028753</v>
      </c>
      <c r="C405" s="158" t="s">
        <v>3224</v>
      </c>
      <c r="D405" s="28" t="s">
        <v>2105</v>
      </c>
      <c r="E405" s="101">
        <v>9764480</v>
      </c>
      <c r="F405" s="160">
        <v>274490.9375</v>
      </c>
      <c r="G405" s="102">
        <v>2.8924262523651123</v>
      </c>
      <c r="H405" s="101">
        <v>246118.296875</v>
      </c>
      <c r="I405" s="101">
        <v>28372.640625</v>
      </c>
      <c r="J405" s="161">
        <v>7434774</v>
      </c>
      <c r="K405" s="160">
        <v>62800</v>
      </c>
      <c r="L405" s="102">
        <v>0.85187500715255737</v>
      </c>
      <c r="M405" s="101">
        <v>174558.5</v>
      </c>
      <c r="N405" s="162">
        <v>-111758.5</v>
      </c>
      <c r="O405" s="161">
        <v>1728638</v>
      </c>
      <c r="P405" s="160">
        <v>66168</v>
      </c>
      <c r="Q405" s="102">
        <v>3.9801020622253418</v>
      </c>
      <c r="R405" s="101">
        <v>42069.28125</v>
      </c>
      <c r="S405" s="162">
        <v>24098.71875</v>
      </c>
      <c r="T405" s="161">
        <v>601067.51</v>
      </c>
      <c r="U405" s="160">
        <v>145522.953125</v>
      </c>
      <c r="V405" s="101">
        <v>65.231986999511719</v>
      </c>
      <c r="W405" s="101">
        <v>34.783214569091797</v>
      </c>
      <c r="X405" s="101">
        <v>0</v>
      </c>
      <c r="Y405" s="101">
        <v>868854.67000000179</v>
      </c>
      <c r="Z405" s="162">
        <v>21.851791381835938</v>
      </c>
      <c r="AA405" s="161">
        <v>-71159.61</v>
      </c>
      <c r="AB405" s="101">
        <v>115128.00762504636</v>
      </c>
      <c r="AC405" s="163">
        <v>43968.3984375</v>
      </c>
      <c r="AD405" s="101"/>
      <c r="AE405" s="160"/>
      <c r="AF405" s="102"/>
      <c r="AG405" s="101"/>
      <c r="AH405" s="101"/>
    </row>
    <row r="406" spans="1:34" x14ac:dyDescent="0.25">
      <c r="A406" s="2">
        <v>127047404</v>
      </c>
      <c r="C406" s="158" t="s">
        <v>3225</v>
      </c>
      <c r="D406" s="28" t="s">
        <v>2516</v>
      </c>
      <c r="E406" s="101">
        <v>11995395</v>
      </c>
      <c r="F406" s="160">
        <v>106511</v>
      </c>
      <c r="G406" s="102">
        <v>0.89588725566864014</v>
      </c>
      <c r="H406" s="101">
        <v>136827.40625</v>
      </c>
      <c r="I406" s="101">
        <v>-30316.40625</v>
      </c>
      <c r="J406" s="161">
        <v>10826735</v>
      </c>
      <c r="K406" s="160">
        <v>25087</v>
      </c>
      <c r="L406" s="102">
        <v>0.2322515994310379</v>
      </c>
      <c r="M406" s="101">
        <v>110360.6015625</v>
      </c>
      <c r="N406" s="162">
        <v>-85273.6015625</v>
      </c>
      <c r="O406" s="161">
        <v>929982</v>
      </c>
      <c r="P406" s="160">
        <v>31424</v>
      </c>
      <c r="Q406" s="102">
        <v>3.4971587657928467</v>
      </c>
      <c r="R406" s="101">
        <v>26466.8046875</v>
      </c>
      <c r="S406" s="162">
        <v>4957.1953125</v>
      </c>
      <c r="T406" s="161">
        <v>238678</v>
      </c>
      <c r="U406" s="160">
        <v>50000</v>
      </c>
      <c r="V406" s="101">
        <v>0</v>
      </c>
      <c r="W406" s="101">
        <v>0</v>
      </c>
      <c r="X406" s="101">
        <v>100</v>
      </c>
      <c r="Y406" s="101">
        <v>0</v>
      </c>
      <c r="Z406" s="162"/>
      <c r="AA406" s="161">
        <v>-12500.46</v>
      </c>
      <c r="AB406" s="101">
        <v>73828.16252492991</v>
      </c>
      <c r="AC406" s="163">
        <v>61327.703125</v>
      </c>
      <c r="AD406" s="101"/>
      <c r="AE406" s="160"/>
      <c r="AF406" s="102"/>
      <c r="AG406" s="101"/>
      <c r="AH406" s="101"/>
    </row>
    <row r="407" spans="1:34" x14ac:dyDescent="0.25">
      <c r="A407" s="2">
        <v>112676403</v>
      </c>
      <c r="C407" s="158" t="s">
        <v>3226</v>
      </c>
      <c r="D407" s="28" t="s">
        <v>2279</v>
      </c>
      <c r="E407" s="101">
        <v>20210904</v>
      </c>
      <c r="F407" s="160">
        <v>1490852.625</v>
      </c>
      <c r="G407" s="102">
        <v>7.9639344215393066</v>
      </c>
      <c r="H407" s="101">
        <v>1053070.125</v>
      </c>
      <c r="I407" s="101">
        <v>437782.5</v>
      </c>
      <c r="J407" s="161">
        <v>14244897</v>
      </c>
      <c r="K407" s="160">
        <v>246364</v>
      </c>
      <c r="L407" s="102">
        <v>1.7599273920059204</v>
      </c>
      <c r="M407" s="101">
        <v>662233.625</v>
      </c>
      <c r="N407" s="162">
        <v>-415869.625</v>
      </c>
      <c r="O407" s="161">
        <v>3365929</v>
      </c>
      <c r="P407" s="160">
        <v>205561</v>
      </c>
      <c r="Q407" s="102">
        <v>6.5043373107910156</v>
      </c>
      <c r="R407" s="101">
        <v>182942.546875</v>
      </c>
      <c r="S407" s="162">
        <v>22618.453125</v>
      </c>
      <c r="T407" s="161">
        <v>2600077.2999999998</v>
      </c>
      <c r="U407" s="160">
        <v>1038927.625</v>
      </c>
      <c r="V407" s="101">
        <v>100.02330017089844</v>
      </c>
      <c r="W407" s="101">
        <v>0</v>
      </c>
      <c r="X407" s="101">
        <v>0</v>
      </c>
      <c r="Y407" s="101">
        <v>9511336.2900000066</v>
      </c>
      <c r="Z407" s="162">
        <v>21.851789474487305</v>
      </c>
      <c r="AA407" s="161">
        <v>-207526.38</v>
      </c>
      <c r="AB407" s="101">
        <v>283293.7375691731</v>
      </c>
      <c r="AC407" s="163">
        <v>75767.359375</v>
      </c>
      <c r="AD407" s="101"/>
      <c r="AE407" s="160"/>
      <c r="AF407" s="102"/>
      <c r="AG407" s="101"/>
      <c r="AH407" s="101"/>
    </row>
    <row r="408" spans="1:34" x14ac:dyDescent="0.25">
      <c r="A408" s="2">
        <v>117416103</v>
      </c>
      <c r="C408" s="158" t="s">
        <v>3227</v>
      </c>
      <c r="D408" s="28" t="s">
        <v>2377</v>
      </c>
      <c r="E408" s="101">
        <v>9397263</v>
      </c>
      <c r="F408" s="160">
        <v>459873.53125</v>
      </c>
      <c r="G408" s="102">
        <v>5.1455016136169434</v>
      </c>
      <c r="H408" s="101">
        <v>336316.40625</v>
      </c>
      <c r="I408" s="101">
        <v>123557.125</v>
      </c>
      <c r="J408" s="161">
        <v>7337651</v>
      </c>
      <c r="K408" s="160">
        <v>64670</v>
      </c>
      <c r="L408" s="102">
        <v>0.88918143510818481</v>
      </c>
      <c r="M408" s="101">
        <v>223734.09375</v>
      </c>
      <c r="N408" s="162">
        <v>-159064.09375</v>
      </c>
      <c r="O408" s="161">
        <v>1093277</v>
      </c>
      <c r="P408" s="160">
        <v>26138</v>
      </c>
      <c r="Q408" s="102">
        <v>2.4493527412414551</v>
      </c>
      <c r="R408" s="101">
        <v>38730.69921875</v>
      </c>
      <c r="S408" s="162">
        <v>-12592.69921875</v>
      </c>
      <c r="T408" s="161">
        <v>966334.59</v>
      </c>
      <c r="U408" s="160">
        <v>369065.53125</v>
      </c>
      <c r="V408" s="101">
        <v>100.02329254150391</v>
      </c>
      <c r="W408" s="101">
        <v>0</v>
      </c>
      <c r="X408" s="101">
        <v>0</v>
      </c>
      <c r="Y408" s="101">
        <v>3378778.41</v>
      </c>
      <c r="Z408" s="162">
        <v>21.851789474487305</v>
      </c>
      <c r="AA408" s="161">
        <v>-73675.710000000006</v>
      </c>
      <c r="AB408" s="101">
        <v>83883.719053590845</v>
      </c>
      <c r="AC408" s="163">
        <v>10208.0087890625</v>
      </c>
      <c r="AD408" s="101"/>
      <c r="AE408" s="160"/>
      <c r="AF408" s="102"/>
      <c r="AG408" s="101"/>
      <c r="AH408" s="101"/>
    </row>
    <row r="409" spans="1:34" x14ac:dyDescent="0.25">
      <c r="A409" s="2">
        <v>125238402</v>
      </c>
      <c r="C409" s="158" t="s">
        <v>3228</v>
      </c>
      <c r="D409" s="28" t="s">
        <v>2498</v>
      </c>
      <c r="E409" s="101">
        <v>43868272</v>
      </c>
      <c r="F409" s="160">
        <v>4847538</v>
      </c>
      <c r="G409" s="102">
        <v>12.422980308532715</v>
      </c>
      <c r="H409" s="101">
        <v>3521996</v>
      </c>
      <c r="I409" s="101">
        <v>1325542</v>
      </c>
      <c r="J409" s="161">
        <v>30362662</v>
      </c>
      <c r="K409" s="160">
        <v>570326</v>
      </c>
      <c r="L409" s="102">
        <v>1.9143379926681519</v>
      </c>
      <c r="M409" s="101">
        <v>2470081.5</v>
      </c>
      <c r="N409" s="162">
        <v>-1899755.5</v>
      </c>
      <c r="O409" s="161">
        <v>4408850</v>
      </c>
      <c r="P409" s="160">
        <v>238184</v>
      </c>
      <c r="Q409" s="102">
        <v>5.7109346389770508</v>
      </c>
      <c r="R409" s="101">
        <v>218000.984375</v>
      </c>
      <c r="S409" s="162">
        <v>20183.015625</v>
      </c>
      <c r="T409" s="161">
        <v>9096761.0700000003</v>
      </c>
      <c r="U409" s="160">
        <v>4039028</v>
      </c>
      <c r="V409" s="101">
        <v>63.044158935546875</v>
      </c>
      <c r="W409" s="101">
        <v>36.970531463623047</v>
      </c>
      <c r="X409" s="101">
        <v>0</v>
      </c>
      <c r="Y409" s="101">
        <v>13306484.920000002</v>
      </c>
      <c r="Z409" s="162">
        <v>38.273704528808594</v>
      </c>
      <c r="AA409" s="161">
        <v>-555403.80000000005</v>
      </c>
      <c r="AB409" s="101">
        <v>2019684.4044056626</v>
      </c>
      <c r="AC409" s="163">
        <v>1464280.625</v>
      </c>
      <c r="AD409" s="101"/>
      <c r="AE409" s="160"/>
      <c r="AF409" s="102"/>
      <c r="AG409" s="101"/>
      <c r="AH409" s="101"/>
    </row>
    <row r="410" spans="1:34" x14ac:dyDescent="0.25">
      <c r="A410" s="2">
        <v>101306503</v>
      </c>
      <c r="C410" s="158" t="s">
        <v>3229</v>
      </c>
      <c r="D410" s="28" t="s">
        <v>2057</v>
      </c>
      <c r="E410" s="101">
        <v>6984871.5</v>
      </c>
      <c r="F410" s="160">
        <v>190172.609375</v>
      </c>
      <c r="G410" s="102">
        <v>2.7988379001617432</v>
      </c>
      <c r="H410" s="101">
        <v>191224.265625</v>
      </c>
      <c r="I410" s="101">
        <v>-1051.65625</v>
      </c>
      <c r="J410" s="161">
        <v>5854318</v>
      </c>
      <c r="K410" s="160">
        <v>35133</v>
      </c>
      <c r="L410" s="102">
        <v>0.60374432802200317</v>
      </c>
      <c r="M410" s="101">
        <v>140502</v>
      </c>
      <c r="N410" s="162">
        <v>-105369</v>
      </c>
      <c r="O410" s="161">
        <v>754977</v>
      </c>
      <c r="P410" s="160">
        <v>17277</v>
      </c>
      <c r="Q410" s="102">
        <v>2.3420090675354004</v>
      </c>
      <c r="R410" s="101">
        <v>29927.517578125</v>
      </c>
      <c r="S410" s="162">
        <v>-12650.517578125</v>
      </c>
      <c r="T410" s="161">
        <v>375576.37</v>
      </c>
      <c r="U410" s="160">
        <v>137762.609375</v>
      </c>
      <c r="V410" s="101">
        <v>100.01757049560547</v>
      </c>
      <c r="W410" s="101">
        <v>0</v>
      </c>
      <c r="X410" s="101">
        <v>0</v>
      </c>
      <c r="Y410" s="101">
        <v>1261138.3699999992</v>
      </c>
      <c r="Z410" s="162">
        <v>19.168107986450195</v>
      </c>
      <c r="AA410" s="161">
        <v>-44462.84</v>
      </c>
      <c r="AB410" s="101">
        <v>47516.226381530607</v>
      </c>
      <c r="AC410" s="163">
        <v>3053.386474609375</v>
      </c>
      <c r="AD410" s="101"/>
      <c r="AE410" s="160"/>
      <c r="AF410" s="102"/>
      <c r="AG410" s="101"/>
      <c r="AH410" s="101"/>
    </row>
    <row r="411" spans="1:34" x14ac:dyDescent="0.25">
      <c r="A411" s="2">
        <v>116197503</v>
      </c>
      <c r="C411" s="158" t="s">
        <v>3230</v>
      </c>
      <c r="D411" s="28" t="s">
        <v>2352</v>
      </c>
      <c r="E411" s="101">
        <v>7225702</v>
      </c>
      <c r="F411" s="160">
        <v>256580.109375</v>
      </c>
      <c r="G411" s="102">
        <v>3.6816706657409668</v>
      </c>
      <c r="H411" s="101">
        <v>227872.125</v>
      </c>
      <c r="I411" s="101">
        <v>28707.984375</v>
      </c>
      <c r="J411" s="161">
        <v>5564133</v>
      </c>
      <c r="K411" s="160">
        <v>49264</v>
      </c>
      <c r="L411" s="102">
        <v>0.89329409599304199</v>
      </c>
      <c r="M411" s="101">
        <v>145992.296875</v>
      </c>
      <c r="N411" s="162">
        <v>-96728.296875</v>
      </c>
      <c r="O411" s="161">
        <v>1065175</v>
      </c>
      <c r="P411" s="160">
        <v>8149</v>
      </c>
      <c r="Q411" s="102">
        <v>0.77093660831451416</v>
      </c>
      <c r="R411" s="101">
        <v>42025.62109375</v>
      </c>
      <c r="S411" s="162">
        <v>-33876.62109375</v>
      </c>
      <c r="T411" s="161">
        <v>596394.14</v>
      </c>
      <c r="U411" s="160">
        <v>199167.109375</v>
      </c>
      <c r="V411" s="101">
        <v>100.02330017089844</v>
      </c>
      <c r="W411" s="101">
        <v>0</v>
      </c>
      <c r="X411" s="101">
        <v>0</v>
      </c>
      <c r="Y411" s="101">
        <v>1823366.0700000003</v>
      </c>
      <c r="Z411" s="162">
        <v>21.851789474487305</v>
      </c>
      <c r="AA411" s="161">
        <v>-46632.17</v>
      </c>
      <c r="AB411" s="101">
        <v>45493.730611340958</v>
      </c>
      <c r="AC411" s="163">
        <v>-1138.4393310546875</v>
      </c>
      <c r="AD411" s="101"/>
      <c r="AE411" s="160"/>
      <c r="AF411" s="102"/>
      <c r="AG411" s="101"/>
      <c r="AH411" s="101"/>
    </row>
    <row r="412" spans="1:34" x14ac:dyDescent="0.25">
      <c r="A412" s="2">
        <v>111297504</v>
      </c>
      <c r="C412" s="158" t="s">
        <v>3231</v>
      </c>
      <c r="D412" s="28" t="s">
        <v>2253</v>
      </c>
      <c r="E412" s="101">
        <v>6114064.5</v>
      </c>
      <c r="F412" s="160">
        <v>256423.734375</v>
      </c>
      <c r="G412" s="102">
        <v>4.377593994140625</v>
      </c>
      <c r="H412" s="101">
        <v>134272.546875</v>
      </c>
      <c r="I412" s="101">
        <v>122151.1875</v>
      </c>
      <c r="J412" s="161">
        <v>5081603</v>
      </c>
      <c r="K412" s="160">
        <v>49434</v>
      </c>
      <c r="L412" s="102">
        <v>0.98235970735549927</v>
      </c>
      <c r="M412" s="101">
        <v>101459.6015625</v>
      </c>
      <c r="N412" s="162">
        <v>-52025.6015625</v>
      </c>
      <c r="O412" s="161">
        <v>585238</v>
      </c>
      <c r="P412" s="160">
        <v>-141</v>
      </c>
      <c r="Q412" s="102">
        <v>-2.4086959660053253E-2</v>
      </c>
      <c r="R412" s="101">
        <v>15402</v>
      </c>
      <c r="S412" s="162">
        <v>-15543</v>
      </c>
      <c r="T412" s="161">
        <v>447223.48</v>
      </c>
      <c r="U412" s="160">
        <v>207130.734375</v>
      </c>
      <c r="V412" s="101">
        <v>100.00978088378906</v>
      </c>
      <c r="W412" s="101">
        <v>0</v>
      </c>
      <c r="X412" s="101">
        <v>0</v>
      </c>
      <c r="Y412" s="101">
        <v>1896016.42</v>
      </c>
      <c r="Z412" s="162">
        <v>15.515976905822754</v>
      </c>
      <c r="AA412" s="161">
        <v>-55005.57</v>
      </c>
      <c r="AB412" s="101">
        <v>107113.29002462694</v>
      </c>
      <c r="AC412" s="163">
        <v>52107.71875</v>
      </c>
      <c r="AD412" s="101"/>
      <c r="AE412" s="160"/>
      <c r="AF412" s="102"/>
      <c r="AG412" s="101"/>
      <c r="AH412" s="101"/>
    </row>
    <row r="413" spans="1:34" x14ac:dyDescent="0.25">
      <c r="A413" s="2">
        <v>111317503</v>
      </c>
      <c r="C413" s="158" t="s">
        <v>3232</v>
      </c>
      <c r="D413" s="28" t="s">
        <v>2257</v>
      </c>
      <c r="E413" s="101">
        <v>10538549</v>
      </c>
      <c r="F413" s="160">
        <v>943874.3125</v>
      </c>
      <c r="G413" s="102">
        <v>9.8374814987182617</v>
      </c>
      <c r="H413" s="101">
        <v>297887.65625</v>
      </c>
      <c r="I413" s="101">
        <v>645986.625</v>
      </c>
      <c r="J413" s="161">
        <v>8053430</v>
      </c>
      <c r="K413" s="160">
        <v>43604</v>
      </c>
      <c r="L413" s="102">
        <v>0.54438138008117676</v>
      </c>
      <c r="M413" s="101">
        <v>197490.796875</v>
      </c>
      <c r="N413" s="162">
        <v>-153886.796875</v>
      </c>
      <c r="O413" s="161">
        <v>951091</v>
      </c>
      <c r="P413" s="160">
        <v>16365</v>
      </c>
      <c r="Q413" s="102">
        <v>1.750780463218689</v>
      </c>
      <c r="R413" s="101">
        <v>29188.19921875</v>
      </c>
      <c r="S413" s="162">
        <v>-12823.19921875</v>
      </c>
      <c r="T413" s="161">
        <v>1378473.65</v>
      </c>
      <c r="U413" s="160">
        <v>749772.3125</v>
      </c>
      <c r="V413" s="101">
        <v>100.01213073730469</v>
      </c>
      <c r="W413" s="101">
        <v>0</v>
      </c>
      <c r="X413" s="101">
        <v>0</v>
      </c>
      <c r="Y413" s="101">
        <v>6863365.6900000013</v>
      </c>
      <c r="Z413" s="162">
        <v>16.612850189208984</v>
      </c>
      <c r="AA413" s="161">
        <v>-66054.25</v>
      </c>
      <c r="AB413" s="101">
        <v>40970.542929378571</v>
      </c>
      <c r="AC413" s="163">
        <v>-25083.70703125</v>
      </c>
      <c r="AD413" s="101">
        <v>155554</v>
      </c>
      <c r="AE413" s="160">
        <v>134133</v>
      </c>
      <c r="AF413" s="102">
        <v>626.17523193359375</v>
      </c>
      <c r="AG413" s="101">
        <v>-700.5999755859375</v>
      </c>
      <c r="AH413" s="101">
        <v>134833.59375</v>
      </c>
    </row>
    <row r="414" spans="1:34" x14ac:dyDescent="0.25">
      <c r="A414" s="2">
        <v>121395703</v>
      </c>
      <c r="C414" s="158" t="s">
        <v>3233</v>
      </c>
      <c r="D414" s="28" t="s">
        <v>2439</v>
      </c>
      <c r="E414" s="101">
        <v>7777961</v>
      </c>
      <c r="F414" s="160">
        <v>165728</v>
      </c>
      <c r="G414" s="102">
        <v>2.1771273612976074</v>
      </c>
      <c r="H414" s="101">
        <v>269997.4375</v>
      </c>
      <c r="I414" s="101">
        <v>-104269.4375</v>
      </c>
      <c r="J414" s="161">
        <v>6224293</v>
      </c>
      <c r="K414" s="160">
        <v>78028</v>
      </c>
      <c r="L414" s="102">
        <v>1.2695189714431763</v>
      </c>
      <c r="M414" s="101">
        <v>278777.1875</v>
      </c>
      <c r="N414" s="162">
        <v>-200749.1875</v>
      </c>
      <c r="O414" s="161">
        <v>1356219</v>
      </c>
      <c r="P414" s="160">
        <v>37700</v>
      </c>
      <c r="Q414" s="102">
        <v>2.8592686653137207</v>
      </c>
      <c r="R414" s="101">
        <v>-8779.759765625</v>
      </c>
      <c r="S414" s="162">
        <v>46479.7578125</v>
      </c>
      <c r="T414" s="161">
        <v>197449</v>
      </c>
      <c r="U414" s="160">
        <v>50000</v>
      </c>
      <c r="V414" s="101">
        <v>0</v>
      </c>
      <c r="W414" s="101">
        <v>0</v>
      </c>
      <c r="X414" s="101">
        <v>100</v>
      </c>
      <c r="Y414" s="101">
        <v>0</v>
      </c>
      <c r="Z414" s="162"/>
      <c r="AA414" s="161">
        <v>-60129.64</v>
      </c>
      <c r="AB414" s="101">
        <v>128750.45157121692</v>
      </c>
      <c r="AC414" s="163">
        <v>68620.8125</v>
      </c>
      <c r="AD414" s="101"/>
      <c r="AE414" s="160"/>
      <c r="AF414" s="102"/>
      <c r="AG414" s="101"/>
      <c r="AH414" s="101"/>
    </row>
    <row r="415" spans="1:34" x14ac:dyDescent="0.25">
      <c r="A415" s="2">
        <v>117597003</v>
      </c>
      <c r="C415" s="158" t="s">
        <v>3234</v>
      </c>
      <c r="D415" s="28" t="s">
        <v>2381</v>
      </c>
      <c r="E415" s="101">
        <v>14100766</v>
      </c>
      <c r="F415" s="160">
        <v>703078.0625</v>
      </c>
      <c r="G415" s="102">
        <v>5.2477564811706543</v>
      </c>
      <c r="H415" s="101">
        <v>533772.8125</v>
      </c>
      <c r="I415" s="101">
        <v>169305.25</v>
      </c>
      <c r="J415" s="161">
        <v>10727115</v>
      </c>
      <c r="K415" s="160">
        <v>84915</v>
      </c>
      <c r="L415" s="102">
        <v>0.79790830612182617</v>
      </c>
      <c r="M415" s="101">
        <v>336506.59375</v>
      </c>
      <c r="N415" s="162">
        <v>-251591.59375</v>
      </c>
      <c r="O415" s="161">
        <v>1740143</v>
      </c>
      <c r="P415" s="160">
        <v>18769</v>
      </c>
      <c r="Q415" s="102">
        <v>1.0903499126434326</v>
      </c>
      <c r="R415" s="101">
        <v>65387.11328125</v>
      </c>
      <c r="S415" s="162">
        <v>-46618.11328125</v>
      </c>
      <c r="T415" s="161">
        <v>1565272.49</v>
      </c>
      <c r="U415" s="160">
        <v>612017.0625</v>
      </c>
      <c r="V415" s="101">
        <v>100.02330780029297</v>
      </c>
      <c r="W415" s="101">
        <v>0</v>
      </c>
      <c r="X415" s="101">
        <v>0</v>
      </c>
      <c r="Y415" s="101">
        <v>5602989.2800000012</v>
      </c>
      <c r="Z415" s="162">
        <v>21.851791381835938</v>
      </c>
      <c r="AA415" s="161">
        <v>-111475.25</v>
      </c>
      <c r="AB415" s="101">
        <v>106408.05736684927</v>
      </c>
      <c r="AC415" s="163">
        <v>-5067.19287109375</v>
      </c>
      <c r="AD415" s="101">
        <v>68236</v>
      </c>
      <c r="AE415" s="160">
        <v>-12623</v>
      </c>
      <c r="AF415" s="102">
        <v>-15.611125946044922</v>
      </c>
      <c r="AG415" s="101">
        <v>9411.841796875</v>
      </c>
      <c r="AH415" s="101">
        <v>-22034.841796875</v>
      </c>
    </row>
    <row r="416" spans="1:34" x14ac:dyDescent="0.25">
      <c r="A416" s="2">
        <v>112676503</v>
      </c>
      <c r="C416" s="158" t="s">
        <v>3235</v>
      </c>
      <c r="D416" s="28" t="s">
        <v>2280</v>
      </c>
      <c r="E416" s="101">
        <v>13601525</v>
      </c>
      <c r="F416" s="160">
        <v>605856.5</v>
      </c>
      <c r="G416" s="102">
        <v>4.6619877815246582</v>
      </c>
      <c r="H416" s="101">
        <v>544450.625</v>
      </c>
      <c r="I416" s="101">
        <v>61405.875</v>
      </c>
      <c r="J416" s="161">
        <v>9720766</v>
      </c>
      <c r="K416" s="160">
        <v>66595</v>
      </c>
      <c r="L416" s="102">
        <v>0.68980550765991211</v>
      </c>
      <c r="M416" s="101">
        <v>327794.59375</v>
      </c>
      <c r="N416" s="162">
        <v>-261199.59375</v>
      </c>
      <c r="O416" s="161">
        <v>2454827</v>
      </c>
      <c r="P416" s="160">
        <v>19620</v>
      </c>
      <c r="Q416" s="102">
        <v>0.80568099021911621</v>
      </c>
      <c r="R416" s="101">
        <v>112673.5078125</v>
      </c>
      <c r="S416" s="162">
        <v>-93053.5078125</v>
      </c>
      <c r="T416" s="161">
        <v>1425932.05</v>
      </c>
      <c r="U416" s="160">
        <v>519641.46875</v>
      </c>
      <c r="V416" s="101">
        <v>100.02330017089844</v>
      </c>
      <c r="W416" s="101">
        <v>0</v>
      </c>
      <c r="X416" s="101">
        <v>0</v>
      </c>
      <c r="Y416" s="101">
        <v>4757294.5500000045</v>
      </c>
      <c r="Z416" s="162">
        <v>21.851791381835938</v>
      </c>
      <c r="AA416" s="161">
        <v>-137220.73000000001</v>
      </c>
      <c r="AB416" s="101">
        <v>168795.65482314746</v>
      </c>
      <c r="AC416" s="163">
        <v>31574.92578125</v>
      </c>
      <c r="AD416" s="101"/>
      <c r="AE416" s="160"/>
      <c r="AF416" s="102"/>
      <c r="AG416" s="101"/>
      <c r="AH416" s="101"/>
    </row>
    <row r="417" spans="1:34" x14ac:dyDescent="0.25">
      <c r="A417" s="2">
        <v>107657503</v>
      </c>
      <c r="C417" s="158" t="s">
        <v>3236</v>
      </c>
      <c r="D417" s="28" t="s">
        <v>2188</v>
      </c>
      <c r="E417" s="101">
        <v>14591039</v>
      </c>
      <c r="F417" s="160">
        <v>889233.1875</v>
      </c>
      <c r="G417" s="102">
        <v>6.4898977279663086</v>
      </c>
      <c r="H417" s="101">
        <v>425987.125</v>
      </c>
      <c r="I417" s="101">
        <v>463246.0625</v>
      </c>
      <c r="J417" s="161">
        <v>11170509</v>
      </c>
      <c r="K417" s="160">
        <v>84767</v>
      </c>
      <c r="L417" s="102">
        <v>0.76464885473251343</v>
      </c>
      <c r="M417" s="101">
        <v>266986.59375</v>
      </c>
      <c r="N417" s="162">
        <v>-182219.59375</v>
      </c>
      <c r="O417" s="161">
        <v>1756580</v>
      </c>
      <c r="P417" s="160">
        <v>34481</v>
      </c>
      <c r="Q417" s="102">
        <v>2.0022659301757813</v>
      </c>
      <c r="R417" s="101">
        <v>51660.33984375</v>
      </c>
      <c r="S417" s="162">
        <v>-17179.33984375</v>
      </c>
      <c r="T417" s="161">
        <v>1663950.1</v>
      </c>
      <c r="U417" s="160">
        <v>769985.1875</v>
      </c>
      <c r="V417" s="101">
        <v>100.0162353515625</v>
      </c>
      <c r="W417" s="101">
        <v>0</v>
      </c>
      <c r="X417" s="101">
        <v>0</v>
      </c>
      <c r="Y417" s="101">
        <v>7048681.9999999963</v>
      </c>
      <c r="Z417" s="162">
        <v>18.538021087646484</v>
      </c>
      <c r="AA417" s="161">
        <v>-117137.12</v>
      </c>
      <c r="AB417" s="101">
        <v>119705.10562114255</v>
      </c>
      <c r="AC417" s="163">
        <v>2567.985595703125</v>
      </c>
      <c r="AD417" s="101"/>
      <c r="AE417" s="160"/>
      <c r="AF417" s="102"/>
      <c r="AG417" s="101"/>
      <c r="AH417" s="101"/>
    </row>
    <row r="418" spans="1:34" x14ac:dyDescent="0.25">
      <c r="A418" s="2">
        <v>108077503</v>
      </c>
      <c r="C418" s="158" t="s">
        <v>3237</v>
      </c>
      <c r="D418" s="28" t="s">
        <v>2199</v>
      </c>
      <c r="E418" s="101">
        <v>11849260</v>
      </c>
      <c r="F418" s="160">
        <v>737648.3125</v>
      </c>
      <c r="G418" s="102">
        <v>6.6385354995727539</v>
      </c>
      <c r="H418" s="101">
        <v>334207.3125</v>
      </c>
      <c r="I418" s="101">
        <v>403441</v>
      </c>
      <c r="J418" s="161">
        <v>8918842</v>
      </c>
      <c r="K418" s="160">
        <v>58769</v>
      </c>
      <c r="L418" s="102">
        <v>0.66330152750015259</v>
      </c>
      <c r="M418" s="101">
        <v>190501.5</v>
      </c>
      <c r="N418" s="162">
        <v>-131732.5</v>
      </c>
      <c r="O418" s="161">
        <v>1439512</v>
      </c>
      <c r="P418" s="160">
        <v>38645</v>
      </c>
      <c r="Q418" s="102">
        <v>2.7586488723754883</v>
      </c>
      <c r="R418" s="101">
        <v>44749.703125</v>
      </c>
      <c r="S418" s="162">
        <v>-6104.703125</v>
      </c>
      <c r="T418" s="161">
        <v>1394960.13</v>
      </c>
      <c r="U418" s="160">
        <v>642288.3125</v>
      </c>
      <c r="V418" s="101">
        <v>100.0167236328125</v>
      </c>
      <c r="W418" s="101">
        <v>0</v>
      </c>
      <c r="X418" s="101">
        <v>0</v>
      </c>
      <c r="Y418" s="101">
        <v>5879734.25</v>
      </c>
      <c r="Z418" s="162">
        <v>18.768026351928711</v>
      </c>
      <c r="AA418" s="161">
        <v>-78750.81</v>
      </c>
      <c r="AB418" s="101">
        <v>115131.46836136957</v>
      </c>
      <c r="AC418" s="163">
        <v>36380.66015625</v>
      </c>
      <c r="AD418" s="101">
        <v>95946</v>
      </c>
      <c r="AE418" s="160">
        <v>-2054</v>
      </c>
      <c r="AF418" s="102">
        <v>-2.0959184169769287</v>
      </c>
      <c r="AG418" s="101">
        <v>6711.74609375</v>
      </c>
      <c r="AH418" s="101">
        <v>-8765.74609375</v>
      </c>
    </row>
    <row r="419" spans="1:34" x14ac:dyDescent="0.25">
      <c r="A419" s="2">
        <v>123467303</v>
      </c>
      <c r="C419" s="158" t="s">
        <v>3238</v>
      </c>
      <c r="D419" s="28" t="s">
        <v>2470</v>
      </c>
      <c r="E419" s="101">
        <v>18818874</v>
      </c>
      <c r="F419" s="160">
        <v>441039</v>
      </c>
      <c r="G419" s="102">
        <v>2.3998420238494873</v>
      </c>
      <c r="H419" s="101">
        <v>1011307.75</v>
      </c>
      <c r="I419" s="101">
        <v>-570268.75</v>
      </c>
      <c r="J419" s="161">
        <v>14730436</v>
      </c>
      <c r="K419" s="160">
        <v>260534</v>
      </c>
      <c r="L419" s="102">
        <v>1.8005235195159912</v>
      </c>
      <c r="M419" s="101">
        <v>876591.8125</v>
      </c>
      <c r="N419" s="162">
        <v>-616057.8125</v>
      </c>
      <c r="O419" s="161">
        <v>3595939</v>
      </c>
      <c r="P419" s="160">
        <v>130505</v>
      </c>
      <c r="Q419" s="102">
        <v>3.7659063339233398</v>
      </c>
      <c r="R419" s="101">
        <v>134715.9375</v>
      </c>
      <c r="S419" s="162">
        <v>-4210.9375</v>
      </c>
      <c r="T419" s="161">
        <v>492498</v>
      </c>
      <c r="U419" s="160">
        <v>50000</v>
      </c>
      <c r="V419" s="101">
        <v>0</v>
      </c>
      <c r="W419" s="101">
        <v>0</v>
      </c>
      <c r="X419" s="101">
        <v>100</v>
      </c>
      <c r="Y419" s="101">
        <v>0</v>
      </c>
      <c r="Z419" s="162"/>
      <c r="AA419" s="161">
        <v>-224935.34</v>
      </c>
      <c r="AB419" s="101">
        <v>138215.91307381296</v>
      </c>
      <c r="AC419" s="163">
        <v>-86719.4296875</v>
      </c>
      <c r="AD419" s="101"/>
      <c r="AE419" s="160"/>
      <c r="AF419" s="102"/>
      <c r="AG419" s="101"/>
      <c r="AH419" s="101"/>
    </row>
    <row r="420" spans="1:34" x14ac:dyDescent="0.25">
      <c r="A420" s="2">
        <v>112676703</v>
      </c>
      <c r="C420" s="158" t="s">
        <v>3239</v>
      </c>
      <c r="D420" s="28" t="s">
        <v>2281</v>
      </c>
      <c r="E420" s="101">
        <v>18474670</v>
      </c>
      <c r="F420" s="160">
        <v>736304.6875</v>
      </c>
      <c r="G420" s="102">
        <v>4.1509160995483398</v>
      </c>
      <c r="H420" s="101">
        <v>713565.9375</v>
      </c>
      <c r="I420" s="101">
        <v>22738.75</v>
      </c>
      <c r="J420" s="161">
        <v>13866624</v>
      </c>
      <c r="K420" s="160">
        <v>180858</v>
      </c>
      <c r="L420" s="102">
        <v>1.3215043544769287</v>
      </c>
      <c r="M420" s="101">
        <v>507212</v>
      </c>
      <c r="N420" s="162">
        <v>-326354</v>
      </c>
      <c r="O420" s="161">
        <v>3289325</v>
      </c>
      <c r="P420" s="160">
        <v>152953</v>
      </c>
      <c r="Q420" s="102">
        <v>4.8767490386962891</v>
      </c>
      <c r="R420" s="101">
        <v>125813.1640625</v>
      </c>
      <c r="S420" s="162">
        <v>27139.8359375</v>
      </c>
      <c r="T420" s="161">
        <v>1318722.3500000001</v>
      </c>
      <c r="U420" s="160">
        <v>402493.6875</v>
      </c>
      <c r="V420" s="101">
        <v>100.02330017089844</v>
      </c>
      <c r="W420" s="101">
        <v>0</v>
      </c>
      <c r="X420" s="101">
        <v>0</v>
      </c>
      <c r="Y420" s="101">
        <v>3684811.7199999988</v>
      </c>
      <c r="Z420" s="162">
        <v>21.851791381835938</v>
      </c>
      <c r="AA420" s="161">
        <v>-205058.29</v>
      </c>
      <c r="AB420" s="101">
        <v>383501.11569352064</v>
      </c>
      <c r="AC420" s="163">
        <v>178442.828125</v>
      </c>
      <c r="AD420" s="101"/>
      <c r="AE420" s="160"/>
      <c r="AF420" s="102"/>
      <c r="AG420" s="101"/>
      <c r="AH420" s="101"/>
    </row>
    <row r="421" spans="1:34" x14ac:dyDescent="0.25">
      <c r="A421" s="2">
        <v>125238502</v>
      </c>
      <c r="C421" s="158" t="s">
        <v>3240</v>
      </c>
      <c r="D421" s="28" t="s">
        <v>2499</v>
      </c>
      <c r="E421" s="101">
        <v>8172748</v>
      </c>
      <c r="F421" s="160">
        <v>179383</v>
      </c>
      <c r="G421" s="102">
        <v>2.2441487312316895</v>
      </c>
      <c r="H421" s="101">
        <v>552789.1875</v>
      </c>
      <c r="I421" s="101">
        <v>-373406.1875</v>
      </c>
      <c r="J421" s="161">
        <v>5358526</v>
      </c>
      <c r="K421" s="160">
        <v>114299</v>
      </c>
      <c r="L421" s="102">
        <v>2.1795203685760498</v>
      </c>
      <c r="M421" s="101">
        <v>413841.9375</v>
      </c>
      <c r="N421" s="162">
        <v>-299542.9375</v>
      </c>
      <c r="O421" s="161">
        <v>2524233</v>
      </c>
      <c r="P421" s="160">
        <v>15084</v>
      </c>
      <c r="Q421" s="102">
        <v>0.60115998983383179</v>
      </c>
      <c r="R421" s="101">
        <v>138947.25</v>
      </c>
      <c r="S421" s="162">
        <v>-123863.25</v>
      </c>
      <c r="T421" s="161">
        <v>289989</v>
      </c>
      <c r="U421" s="160">
        <v>50000</v>
      </c>
      <c r="V421" s="101">
        <v>0</v>
      </c>
      <c r="W421" s="101">
        <v>0</v>
      </c>
      <c r="X421" s="101">
        <v>100</v>
      </c>
      <c r="Y421" s="101">
        <v>0</v>
      </c>
      <c r="Z421" s="162"/>
      <c r="AA421" s="161">
        <v>-39882.29</v>
      </c>
      <c r="AB421" s="101">
        <v>48533.77756697002</v>
      </c>
      <c r="AC421" s="163">
        <v>8651.4873046875</v>
      </c>
      <c r="AD421" s="101"/>
      <c r="AE421" s="160"/>
      <c r="AF421" s="102"/>
      <c r="AG421" s="101"/>
      <c r="AH421" s="101"/>
    </row>
    <row r="422" spans="1:34" x14ac:dyDescent="0.25">
      <c r="A422" s="2">
        <v>123467203</v>
      </c>
      <c r="C422" s="158" t="s">
        <v>3241</v>
      </c>
      <c r="D422" s="28" t="s">
        <v>2469</v>
      </c>
      <c r="E422" s="101">
        <v>3912989</v>
      </c>
      <c r="F422" s="160">
        <v>154272</v>
      </c>
      <c r="G422" s="102">
        <v>4.1043791770935059</v>
      </c>
      <c r="H422" s="101">
        <v>205110.859375</v>
      </c>
      <c r="I422" s="101">
        <v>-50838.859375</v>
      </c>
      <c r="J422" s="161">
        <v>2643095</v>
      </c>
      <c r="K422" s="160">
        <v>36761</v>
      </c>
      <c r="L422" s="102">
        <v>1.4104485511779785</v>
      </c>
      <c r="M422" s="101">
        <v>207355.96875</v>
      </c>
      <c r="N422" s="162">
        <v>-170594.96875</v>
      </c>
      <c r="O422" s="161">
        <v>1143470</v>
      </c>
      <c r="P422" s="160">
        <v>67511</v>
      </c>
      <c r="Q422" s="102">
        <v>6.2744951248168945</v>
      </c>
      <c r="R422" s="101">
        <v>-2245.10595703125</v>
      </c>
      <c r="S422" s="162">
        <v>69756.109375</v>
      </c>
      <c r="T422" s="161">
        <v>126424</v>
      </c>
      <c r="U422" s="160">
        <v>50000</v>
      </c>
      <c r="V422" s="101">
        <v>0</v>
      </c>
      <c r="W422" s="101">
        <v>0</v>
      </c>
      <c r="X422" s="101">
        <v>100</v>
      </c>
      <c r="Y422" s="101">
        <v>0</v>
      </c>
      <c r="Z422" s="162"/>
      <c r="AA422" s="161">
        <v>-69877.78</v>
      </c>
      <c r="AB422" s="101">
        <v>52668.417408769077</v>
      </c>
      <c r="AC422" s="163">
        <v>-17209.36328125</v>
      </c>
      <c r="AD422" s="101"/>
      <c r="AE422" s="160"/>
      <c r="AF422" s="102"/>
      <c r="AG422" s="101"/>
      <c r="AH422" s="101"/>
    </row>
    <row r="423" spans="1:34" x14ac:dyDescent="0.25">
      <c r="A423" s="2">
        <v>109248003</v>
      </c>
      <c r="C423" s="158" t="s">
        <v>3242</v>
      </c>
      <c r="D423" s="28" t="s">
        <v>2228</v>
      </c>
      <c r="E423" s="101">
        <v>10975043</v>
      </c>
      <c r="F423" s="160">
        <v>832884.875</v>
      </c>
      <c r="G423" s="102">
        <v>8.2121067047119141</v>
      </c>
      <c r="H423" s="101">
        <v>336680.0625</v>
      </c>
      <c r="I423" s="101">
        <v>496204.8125</v>
      </c>
      <c r="J423" s="161">
        <v>7739705</v>
      </c>
      <c r="K423" s="160">
        <v>78073</v>
      </c>
      <c r="L423" s="102">
        <v>1.0190126895904541</v>
      </c>
      <c r="M423" s="101">
        <v>182981.09375</v>
      </c>
      <c r="N423" s="162">
        <v>-104908.09375</v>
      </c>
      <c r="O423" s="161">
        <v>1640327</v>
      </c>
      <c r="P423" s="160">
        <v>19561</v>
      </c>
      <c r="Q423" s="102">
        <v>1.2068984508514404</v>
      </c>
      <c r="R423" s="101">
        <v>54779.99609375</v>
      </c>
      <c r="S423" s="162">
        <v>-35218.99609375</v>
      </c>
      <c r="T423" s="161">
        <v>1511124.45</v>
      </c>
      <c r="U423" s="160">
        <v>745942.875</v>
      </c>
      <c r="V423" s="101">
        <v>100.01432800292969</v>
      </c>
      <c r="W423" s="101">
        <v>0</v>
      </c>
      <c r="X423" s="101">
        <v>0</v>
      </c>
      <c r="Y423" s="101">
        <v>6828461.2800000012</v>
      </c>
      <c r="Z423" s="162">
        <v>17.643192291259766</v>
      </c>
      <c r="AA423" s="161">
        <v>-59984.04</v>
      </c>
      <c r="AB423" s="101">
        <v>29033.905739187263</v>
      </c>
      <c r="AC423" s="163">
        <v>-30950.134765625</v>
      </c>
      <c r="AD423" s="101">
        <v>83887</v>
      </c>
      <c r="AE423" s="160">
        <v>-10692</v>
      </c>
      <c r="AF423" s="102">
        <v>-11.304835319519043</v>
      </c>
      <c r="AG423" s="101">
        <v>7155.8818359375</v>
      </c>
      <c r="AH423" s="101">
        <v>-17847.8828125</v>
      </c>
    </row>
    <row r="424" spans="1:34" x14ac:dyDescent="0.25">
      <c r="A424" s="2">
        <v>110148002</v>
      </c>
      <c r="C424" s="158" t="s">
        <v>3243</v>
      </c>
      <c r="D424" s="28" t="s">
        <v>2242</v>
      </c>
      <c r="E424" s="101">
        <v>18348584</v>
      </c>
      <c r="F424" s="160">
        <v>342116</v>
      </c>
      <c r="G424" s="102">
        <v>1.8999617099761963</v>
      </c>
      <c r="H424" s="101">
        <v>1146709.875</v>
      </c>
      <c r="I424" s="101">
        <v>-804593.875</v>
      </c>
      <c r="J424" s="161">
        <v>14025977</v>
      </c>
      <c r="K424" s="160">
        <v>249667</v>
      </c>
      <c r="L424" s="102">
        <v>1.812292218208313</v>
      </c>
      <c r="M424" s="101">
        <v>1073876.375</v>
      </c>
      <c r="N424" s="162">
        <v>-824209.375</v>
      </c>
      <c r="O424" s="161">
        <v>3714395</v>
      </c>
      <c r="P424" s="160">
        <v>59215</v>
      </c>
      <c r="Q424" s="102">
        <v>1.6200296878814697</v>
      </c>
      <c r="R424" s="101">
        <v>59285.9921875</v>
      </c>
      <c r="S424" s="162">
        <v>-70.9921875</v>
      </c>
      <c r="T424" s="161">
        <v>360013</v>
      </c>
      <c r="U424" s="160">
        <v>50000</v>
      </c>
      <c r="V424" s="101">
        <v>0</v>
      </c>
      <c r="W424" s="101">
        <v>0</v>
      </c>
      <c r="X424" s="101">
        <v>100</v>
      </c>
      <c r="Y424" s="101">
        <v>0</v>
      </c>
      <c r="Z424" s="162"/>
      <c r="AA424" s="161">
        <v>-119267.52</v>
      </c>
      <c r="AB424" s="101">
        <v>173447.16696798638</v>
      </c>
      <c r="AC424" s="163">
        <v>54179.6484375</v>
      </c>
      <c r="AD424" s="101">
        <v>248199</v>
      </c>
      <c r="AE424" s="160">
        <v>-16766</v>
      </c>
      <c r="AF424" s="102">
        <v>-6.3276281356811523</v>
      </c>
      <c r="AG424" s="101">
        <v>13547.48046875</v>
      </c>
      <c r="AH424" s="101">
        <v>-30313.48046875</v>
      </c>
    </row>
    <row r="425" spans="1:34" x14ac:dyDescent="0.25">
      <c r="A425" s="2">
        <v>103028833</v>
      </c>
      <c r="C425" s="158" t="s">
        <v>3244</v>
      </c>
      <c r="D425" s="28" t="s">
        <v>2106</v>
      </c>
      <c r="E425" s="101">
        <v>15599897</v>
      </c>
      <c r="F425" s="160">
        <v>441376.8125</v>
      </c>
      <c r="G425" s="102">
        <v>2.911740779876709</v>
      </c>
      <c r="H425" s="101">
        <v>754008.0625</v>
      </c>
      <c r="I425" s="101">
        <v>-312631.25</v>
      </c>
      <c r="J425" s="161">
        <v>12587927</v>
      </c>
      <c r="K425" s="160">
        <v>115421</v>
      </c>
      <c r="L425" s="102">
        <v>0.92540347576141357</v>
      </c>
      <c r="M425" s="101">
        <v>594070.8125</v>
      </c>
      <c r="N425" s="162">
        <v>-478649.8125</v>
      </c>
      <c r="O425" s="161">
        <v>2119435</v>
      </c>
      <c r="P425" s="160">
        <v>66533</v>
      </c>
      <c r="Q425" s="102">
        <v>3.2409243583679199</v>
      </c>
      <c r="R425" s="101">
        <v>103563.1484375</v>
      </c>
      <c r="S425" s="162">
        <v>-37030.1484375</v>
      </c>
      <c r="T425" s="161">
        <v>892534.55</v>
      </c>
      <c r="U425" s="160">
        <v>259422.796875</v>
      </c>
      <c r="V425" s="101">
        <v>0</v>
      </c>
      <c r="W425" s="101">
        <v>100</v>
      </c>
      <c r="X425" s="101">
        <v>0</v>
      </c>
      <c r="Y425" s="101">
        <v>0</v>
      </c>
      <c r="Z425" s="162"/>
      <c r="AA425" s="161">
        <v>-183194.47</v>
      </c>
      <c r="AB425" s="101">
        <v>261728.19211146503</v>
      </c>
      <c r="AC425" s="163">
        <v>78533.71875</v>
      </c>
      <c r="AD425" s="101"/>
      <c r="AE425" s="160"/>
      <c r="AF425" s="102"/>
      <c r="AG425" s="101"/>
      <c r="AH425" s="101"/>
    </row>
    <row r="426" spans="1:34" x14ac:dyDescent="0.25">
      <c r="A426" s="2">
        <v>115228003</v>
      </c>
      <c r="C426" s="158" t="s">
        <v>3245</v>
      </c>
      <c r="D426" s="28" t="s">
        <v>2339</v>
      </c>
      <c r="E426" s="101">
        <v>17674928</v>
      </c>
      <c r="F426" s="160">
        <v>1266728</v>
      </c>
      <c r="G426" s="102">
        <v>7.7200913429260254</v>
      </c>
      <c r="H426" s="101">
        <v>1230180.25</v>
      </c>
      <c r="I426" s="101">
        <v>36547.75</v>
      </c>
      <c r="J426" s="161">
        <v>13341188</v>
      </c>
      <c r="K426" s="160">
        <v>194550</v>
      </c>
      <c r="L426" s="102">
        <v>1.4798460006713867</v>
      </c>
      <c r="M426" s="101">
        <v>883236</v>
      </c>
      <c r="N426" s="162">
        <v>-688686</v>
      </c>
      <c r="O426" s="161">
        <v>1960914</v>
      </c>
      <c r="P426" s="160">
        <v>65405</v>
      </c>
      <c r="Q426" s="102">
        <v>3.4505243301391602</v>
      </c>
      <c r="R426" s="101">
        <v>144269.515625</v>
      </c>
      <c r="S426" s="162">
        <v>-78864.515625</v>
      </c>
      <c r="T426" s="161">
        <v>2372825.61</v>
      </c>
      <c r="U426" s="160">
        <v>1006772.9375</v>
      </c>
      <c r="V426" s="101">
        <v>93.005462646484375</v>
      </c>
      <c r="W426" s="101">
        <v>7.0162057876586914</v>
      </c>
      <c r="X426" s="101">
        <v>0</v>
      </c>
      <c r="Y426" s="101">
        <v>6570280.7599999979</v>
      </c>
      <c r="Z426" s="162">
        <v>28.503496170043945</v>
      </c>
      <c r="AA426" s="161">
        <v>-370624.33</v>
      </c>
      <c r="AB426" s="101">
        <v>124487.19135481678</v>
      </c>
      <c r="AC426" s="163">
        <v>-246137.140625</v>
      </c>
      <c r="AD426" s="101"/>
      <c r="AE426" s="160"/>
      <c r="AF426" s="102"/>
      <c r="AG426" s="101"/>
      <c r="AH426" s="101"/>
    </row>
    <row r="427" spans="1:34" x14ac:dyDescent="0.25">
      <c r="A427" s="2">
        <v>103028853</v>
      </c>
      <c r="C427" s="158" t="s">
        <v>3246</v>
      </c>
      <c r="D427" s="28" t="s">
        <v>2107</v>
      </c>
      <c r="E427" s="101">
        <v>23065732</v>
      </c>
      <c r="F427" s="160">
        <v>2085598.875</v>
      </c>
      <c r="G427" s="102">
        <v>9.9408273696899414</v>
      </c>
      <c r="H427" s="101">
        <v>1826621.25</v>
      </c>
      <c r="I427" s="101">
        <v>258977.625</v>
      </c>
      <c r="J427" s="161">
        <v>17168284</v>
      </c>
      <c r="K427" s="160">
        <v>295778</v>
      </c>
      <c r="L427" s="102">
        <v>1.7530176639556885</v>
      </c>
      <c r="M427" s="101">
        <v>1353176.625</v>
      </c>
      <c r="N427" s="162">
        <v>-1057398.625</v>
      </c>
      <c r="O427" s="161">
        <v>2057105</v>
      </c>
      <c r="P427" s="160">
        <v>69360</v>
      </c>
      <c r="Q427" s="102">
        <v>3.4893810749053955</v>
      </c>
      <c r="R427" s="101">
        <v>127956.4765625</v>
      </c>
      <c r="S427" s="162">
        <v>-58596.4765625</v>
      </c>
      <c r="T427" s="161">
        <v>3840344.28</v>
      </c>
      <c r="U427" s="160">
        <v>1720460.875</v>
      </c>
      <c r="V427" s="101">
        <v>95.912315368652344</v>
      </c>
      <c r="W427" s="101">
        <v>4.1100325584411621</v>
      </c>
      <c r="X427" s="101">
        <v>0</v>
      </c>
      <c r="Y427" s="101">
        <v>15103382.710000005</v>
      </c>
      <c r="Z427" s="162">
        <v>21.851791381835938</v>
      </c>
      <c r="AA427" s="161">
        <v>-167331.03</v>
      </c>
      <c r="AB427" s="101">
        <v>217119.72373942845</v>
      </c>
      <c r="AC427" s="163">
        <v>49788.6953125</v>
      </c>
      <c r="AD427" s="101"/>
      <c r="AE427" s="160"/>
      <c r="AF427" s="102"/>
      <c r="AG427" s="101"/>
      <c r="AH427" s="101"/>
    </row>
    <row r="428" spans="1:34" x14ac:dyDescent="0.25">
      <c r="A428" s="2">
        <v>120456003</v>
      </c>
      <c r="C428" s="158" t="s">
        <v>3247</v>
      </c>
      <c r="D428" s="28" t="s">
        <v>2417</v>
      </c>
      <c r="E428" s="101">
        <v>31741226</v>
      </c>
      <c r="F428" s="160">
        <v>2566853.75</v>
      </c>
      <c r="G428" s="102">
        <v>8.7983169555664063</v>
      </c>
      <c r="H428" s="101">
        <v>2098300.5</v>
      </c>
      <c r="I428" s="101">
        <v>468553.25</v>
      </c>
      <c r="J428" s="161">
        <v>21767385</v>
      </c>
      <c r="K428" s="160">
        <v>259525</v>
      </c>
      <c r="L428" s="102">
        <v>1.2066519260406494</v>
      </c>
      <c r="M428" s="101">
        <v>1335889</v>
      </c>
      <c r="N428" s="162">
        <v>-1076364</v>
      </c>
      <c r="O428" s="161">
        <v>4411036</v>
      </c>
      <c r="P428" s="160">
        <v>13521</v>
      </c>
      <c r="Q428" s="102">
        <v>0.30746909976005554</v>
      </c>
      <c r="R428" s="101">
        <v>263953.0625</v>
      </c>
      <c r="S428" s="162">
        <v>-250432.0625</v>
      </c>
      <c r="T428" s="161">
        <v>5562806.7400000002</v>
      </c>
      <c r="U428" s="160">
        <v>2293807.75</v>
      </c>
      <c r="V428" s="101">
        <v>0</v>
      </c>
      <c r="W428" s="101">
        <v>100</v>
      </c>
      <c r="X428" s="101">
        <v>0</v>
      </c>
      <c r="Y428" s="101">
        <v>0</v>
      </c>
      <c r="Z428" s="162"/>
      <c r="AA428" s="161">
        <v>-623115.52000000002</v>
      </c>
      <c r="AB428" s="101">
        <v>1225413.1997068296</v>
      </c>
      <c r="AC428" s="163">
        <v>602297.6875</v>
      </c>
      <c r="AD428" s="101"/>
      <c r="AE428" s="160"/>
      <c r="AF428" s="102"/>
      <c r="AG428" s="101"/>
      <c r="AH428" s="101"/>
    </row>
    <row r="429" spans="1:34" x14ac:dyDescent="0.25">
      <c r="A429" s="2">
        <v>117576303</v>
      </c>
      <c r="C429" s="158" t="s">
        <v>3248</v>
      </c>
      <c r="D429" s="28" t="s">
        <v>2379</v>
      </c>
      <c r="E429" s="101">
        <v>4304113</v>
      </c>
      <c r="F429" s="160">
        <v>94532</v>
      </c>
      <c r="G429" s="102">
        <v>2.2456390857696533</v>
      </c>
      <c r="H429" s="101">
        <v>185635.953125</v>
      </c>
      <c r="I429" s="101">
        <v>-91103.953125</v>
      </c>
      <c r="J429" s="161">
        <v>3731603</v>
      </c>
      <c r="K429" s="160">
        <v>46522</v>
      </c>
      <c r="L429" s="102">
        <v>1.2624417543411255</v>
      </c>
      <c r="M429" s="101">
        <v>175498</v>
      </c>
      <c r="N429" s="162">
        <v>-128976</v>
      </c>
      <c r="O429" s="161">
        <v>471265</v>
      </c>
      <c r="P429" s="160">
        <v>-1990</v>
      </c>
      <c r="Q429" s="102">
        <v>-0.42049214243888855</v>
      </c>
      <c r="R429" s="101">
        <v>10137.9599609375</v>
      </c>
      <c r="S429" s="162">
        <v>-12127.9599609375</v>
      </c>
      <c r="T429" s="161">
        <v>101245</v>
      </c>
      <c r="U429" s="160">
        <v>50000</v>
      </c>
      <c r="V429" s="101">
        <v>0</v>
      </c>
      <c r="W429" s="101">
        <v>0</v>
      </c>
      <c r="X429" s="101">
        <v>100</v>
      </c>
      <c r="Y429" s="101">
        <v>0</v>
      </c>
      <c r="Z429" s="162"/>
      <c r="AA429" s="161">
        <v>-105373.05</v>
      </c>
      <c r="AB429" s="101">
        <v>198363.43692338601</v>
      </c>
      <c r="AC429" s="163">
        <v>92990.390625</v>
      </c>
      <c r="AD429" s="101"/>
      <c r="AE429" s="160"/>
      <c r="AF429" s="102"/>
      <c r="AG429" s="101"/>
      <c r="AH429" s="101"/>
    </row>
    <row r="430" spans="1:34" x14ac:dyDescent="0.25">
      <c r="A430" s="2">
        <v>119586503</v>
      </c>
      <c r="C430" s="158" t="s">
        <v>3249</v>
      </c>
      <c r="D430" s="28" t="s">
        <v>2409</v>
      </c>
      <c r="E430" s="101">
        <v>10151479</v>
      </c>
      <c r="F430" s="160">
        <v>157886.78125</v>
      </c>
      <c r="G430" s="102">
        <v>1.5798801183700562</v>
      </c>
      <c r="H430" s="101">
        <v>389258.5625</v>
      </c>
      <c r="I430" s="101">
        <v>-231371.78125</v>
      </c>
      <c r="J430" s="161">
        <v>8477831</v>
      </c>
      <c r="K430" s="160">
        <v>71274</v>
      </c>
      <c r="L430" s="102">
        <v>0.84783816337585449</v>
      </c>
      <c r="M430" s="101">
        <v>329159.09375</v>
      </c>
      <c r="N430" s="162">
        <v>-257885.09375</v>
      </c>
      <c r="O430" s="161">
        <v>1328177</v>
      </c>
      <c r="P430" s="160">
        <v>10284</v>
      </c>
      <c r="Q430" s="102">
        <v>0.78033649921417236</v>
      </c>
      <c r="R430" s="101">
        <v>44825.75</v>
      </c>
      <c r="S430" s="162">
        <v>-34541.75</v>
      </c>
      <c r="T430" s="161">
        <v>345471.36</v>
      </c>
      <c r="U430" s="160">
        <v>76328.7734375</v>
      </c>
      <c r="V430" s="101">
        <v>100.02329254150391</v>
      </c>
      <c r="W430" s="101">
        <v>0</v>
      </c>
      <c r="X430" s="101">
        <v>0</v>
      </c>
      <c r="Y430" s="101">
        <v>698786.48000000045</v>
      </c>
      <c r="Z430" s="162">
        <v>21.851791381835938</v>
      </c>
      <c r="AA430" s="161">
        <v>-57729.11</v>
      </c>
      <c r="AB430" s="101">
        <v>22095.721722558024</v>
      </c>
      <c r="AC430" s="163">
        <v>-35633.38671875</v>
      </c>
      <c r="AD430" s="101"/>
      <c r="AE430" s="160"/>
      <c r="AF430" s="102"/>
      <c r="AG430" s="101"/>
      <c r="AH430" s="101"/>
    </row>
    <row r="431" spans="1:34" x14ac:dyDescent="0.25">
      <c r="A431" s="2">
        <v>115228303</v>
      </c>
      <c r="C431" s="158" t="s">
        <v>3250</v>
      </c>
      <c r="D431" s="28" t="s">
        <v>2340</v>
      </c>
      <c r="E431" s="101">
        <v>12247277</v>
      </c>
      <c r="F431" s="160">
        <v>2142627.25</v>
      </c>
      <c r="G431" s="102">
        <v>21.204368591308594</v>
      </c>
      <c r="H431" s="101">
        <v>825999</v>
      </c>
      <c r="I431" s="101">
        <v>1316628.25</v>
      </c>
      <c r="J431" s="161">
        <v>6728762</v>
      </c>
      <c r="K431" s="160">
        <v>143257</v>
      </c>
      <c r="L431" s="102">
        <v>2.1753382682800293</v>
      </c>
      <c r="M431" s="101">
        <v>478835.34375</v>
      </c>
      <c r="N431" s="162">
        <v>-335578.34375</v>
      </c>
      <c r="O431" s="161">
        <v>2092000</v>
      </c>
      <c r="P431" s="160">
        <v>122501</v>
      </c>
      <c r="Q431" s="102">
        <v>6.2199068069458008</v>
      </c>
      <c r="R431" s="101">
        <v>89567.53125</v>
      </c>
      <c r="S431" s="162">
        <v>32933.46875</v>
      </c>
      <c r="T431" s="161">
        <v>3426515.15</v>
      </c>
      <c r="U431" s="160">
        <v>1876869.25</v>
      </c>
      <c r="V431" s="101">
        <v>100.01598358154297</v>
      </c>
      <c r="W431" s="101">
        <v>0</v>
      </c>
      <c r="X431" s="101">
        <v>0</v>
      </c>
      <c r="Y431" s="101">
        <v>17181397.640000001</v>
      </c>
      <c r="Z431" s="162">
        <v>18.42021369934082</v>
      </c>
      <c r="AA431" s="161">
        <v>-302104.5</v>
      </c>
      <c r="AB431" s="101">
        <v>576070.34231667034</v>
      </c>
      <c r="AC431" s="163">
        <v>273965.84375</v>
      </c>
      <c r="AD431" s="101"/>
      <c r="AE431" s="160"/>
      <c r="AF431" s="102"/>
      <c r="AG431" s="101"/>
      <c r="AH431" s="101"/>
    </row>
    <row r="432" spans="1:34" x14ac:dyDescent="0.25">
      <c r="A432" s="2">
        <v>115506003</v>
      </c>
      <c r="C432" s="158" t="s">
        <v>3251</v>
      </c>
      <c r="D432" s="28" t="s">
        <v>2344</v>
      </c>
      <c r="E432" s="101">
        <v>12806155</v>
      </c>
      <c r="F432" s="160">
        <v>775045.125</v>
      </c>
      <c r="G432" s="102">
        <v>6.4420084953308105</v>
      </c>
      <c r="H432" s="101">
        <v>402950.9375</v>
      </c>
      <c r="I432" s="101">
        <v>372094.1875</v>
      </c>
      <c r="J432" s="161">
        <v>9254724</v>
      </c>
      <c r="K432" s="160">
        <v>90516</v>
      </c>
      <c r="L432" s="102">
        <v>0.98771220445632935</v>
      </c>
      <c r="M432" s="101">
        <v>195599.40625</v>
      </c>
      <c r="N432" s="162">
        <v>-105083.40625</v>
      </c>
      <c r="O432" s="161">
        <v>1955681</v>
      </c>
      <c r="P432" s="160">
        <v>47256</v>
      </c>
      <c r="Q432" s="102">
        <v>2.4761779308319092</v>
      </c>
      <c r="R432" s="101">
        <v>79830.3984375</v>
      </c>
      <c r="S432" s="162">
        <v>-32574.3984375</v>
      </c>
      <c r="T432" s="161">
        <v>1595749.74</v>
      </c>
      <c r="U432" s="160">
        <v>637273.125</v>
      </c>
      <c r="V432" s="101">
        <v>100.02330017089844</v>
      </c>
      <c r="W432" s="101">
        <v>0</v>
      </c>
      <c r="X432" s="101">
        <v>0</v>
      </c>
      <c r="Y432" s="101">
        <v>5834207.1699999981</v>
      </c>
      <c r="Z432" s="162">
        <v>21.851791381835938</v>
      </c>
      <c r="AA432" s="161">
        <v>-237275.28</v>
      </c>
      <c r="AB432" s="101">
        <v>369691.93435446755</v>
      </c>
      <c r="AC432" s="163">
        <v>132416.65625</v>
      </c>
      <c r="AD432" s="101"/>
      <c r="AE432" s="160"/>
      <c r="AF432" s="102"/>
      <c r="AG432" s="101"/>
      <c r="AH432" s="101"/>
    </row>
    <row r="433" spans="1:34" x14ac:dyDescent="0.25">
      <c r="A433" s="2">
        <v>129547603</v>
      </c>
      <c r="C433" s="158" t="s">
        <v>3252</v>
      </c>
      <c r="D433" s="28" t="s">
        <v>2537</v>
      </c>
      <c r="E433" s="101">
        <v>16085483</v>
      </c>
      <c r="F433" s="160">
        <v>1668242</v>
      </c>
      <c r="G433" s="102">
        <v>11.571159362792969</v>
      </c>
      <c r="H433" s="101">
        <v>1069734.25</v>
      </c>
      <c r="I433" s="101">
        <v>598507.75</v>
      </c>
      <c r="J433" s="161">
        <v>10692986</v>
      </c>
      <c r="K433" s="160">
        <v>149702</v>
      </c>
      <c r="L433" s="102">
        <v>1.4198801517486572</v>
      </c>
      <c r="M433" s="101">
        <v>655707.375</v>
      </c>
      <c r="N433" s="162">
        <v>-506005.375</v>
      </c>
      <c r="O433" s="161">
        <v>2158081</v>
      </c>
      <c r="P433" s="160">
        <v>66069</v>
      </c>
      <c r="Q433" s="102">
        <v>3.1581559181213379</v>
      </c>
      <c r="R433" s="101">
        <v>123381.109375</v>
      </c>
      <c r="S433" s="162">
        <v>-57312.109375</v>
      </c>
      <c r="T433" s="161">
        <v>3234415.85</v>
      </c>
      <c r="U433" s="160">
        <v>1452471</v>
      </c>
      <c r="V433" s="101">
        <v>100.02330017089844</v>
      </c>
      <c r="W433" s="101">
        <v>0</v>
      </c>
      <c r="X433" s="101">
        <v>0</v>
      </c>
      <c r="Y433" s="101">
        <v>13297307.699999999</v>
      </c>
      <c r="Z433" s="162">
        <v>21.851791381835938</v>
      </c>
      <c r="AA433" s="161">
        <v>-149905.26999999999</v>
      </c>
      <c r="AB433" s="101">
        <v>338811.41159078293</v>
      </c>
      <c r="AC433" s="163">
        <v>188906.140625</v>
      </c>
      <c r="AD433" s="101"/>
      <c r="AE433" s="160"/>
      <c r="AF433" s="102"/>
      <c r="AG433" s="101"/>
      <c r="AH433" s="101"/>
    </row>
    <row r="434" spans="1:34" x14ac:dyDescent="0.25">
      <c r="A434" s="2">
        <v>106617203</v>
      </c>
      <c r="C434" s="158" t="s">
        <v>3253</v>
      </c>
      <c r="D434" s="28" t="s">
        <v>2171</v>
      </c>
      <c r="E434" s="101">
        <v>21383020</v>
      </c>
      <c r="F434" s="160">
        <v>908941.5625</v>
      </c>
      <c r="G434" s="102">
        <v>4.4394750595092773</v>
      </c>
      <c r="H434" s="101">
        <v>854212.6875</v>
      </c>
      <c r="I434" s="101">
        <v>54728.875</v>
      </c>
      <c r="J434" s="161">
        <v>17462786</v>
      </c>
      <c r="K434" s="160">
        <v>203076</v>
      </c>
      <c r="L434" s="102">
        <v>1.1765899658203125</v>
      </c>
      <c r="M434" s="101">
        <v>652766.1875</v>
      </c>
      <c r="N434" s="162">
        <v>-449690.1875</v>
      </c>
      <c r="O434" s="161">
        <v>2237489</v>
      </c>
      <c r="P434" s="160">
        <v>75475</v>
      </c>
      <c r="Q434" s="102">
        <v>3.4909579753875732</v>
      </c>
      <c r="R434" s="101">
        <v>89033.8984375</v>
      </c>
      <c r="S434" s="162">
        <v>-13558.8984375</v>
      </c>
      <c r="T434" s="161">
        <v>1632971.66</v>
      </c>
      <c r="U434" s="160">
        <v>598935.5625</v>
      </c>
      <c r="V434" s="101">
        <v>100.02330780029297</v>
      </c>
      <c r="W434" s="101">
        <v>0</v>
      </c>
      <c r="X434" s="101">
        <v>0</v>
      </c>
      <c r="Y434" s="101">
        <v>5483228.6700000018</v>
      </c>
      <c r="Z434" s="162">
        <v>21.851789474487305</v>
      </c>
      <c r="AA434" s="161">
        <v>-45924.45</v>
      </c>
      <c r="AB434" s="101">
        <v>71715.445926117594</v>
      </c>
      <c r="AC434" s="163">
        <v>25790.99609375</v>
      </c>
      <c r="AD434" s="101">
        <v>49772</v>
      </c>
      <c r="AE434" s="160">
        <v>31455</v>
      </c>
      <c r="AF434" s="102">
        <v>171.7257080078125</v>
      </c>
      <c r="AG434" s="101">
        <v>-7436.97998046875</v>
      </c>
      <c r="AH434" s="101">
        <v>38891.98046875</v>
      </c>
    </row>
    <row r="435" spans="1:34" x14ac:dyDescent="0.25">
      <c r="A435" s="2">
        <v>117086503</v>
      </c>
      <c r="C435" s="158" t="s">
        <v>3254</v>
      </c>
      <c r="D435" s="28" t="s">
        <v>2368</v>
      </c>
      <c r="E435" s="101">
        <v>12717796</v>
      </c>
      <c r="F435" s="160">
        <v>668695.875</v>
      </c>
      <c r="G435" s="102">
        <v>5.5497579574584961</v>
      </c>
      <c r="H435" s="101">
        <v>725849</v>
      </c>
      <c r="I435" s="101">
        <v>-57153.125</v>
      </c>
      <c r="J435" s="161">
        <v>9936680</v>
      </c>
      <c r="K435" s="160">
        <v>138198</v>
      </c>
      <c r="L435" s="102">
        <v>1.4104021787643433</v>
      </c>
      <c r="M435" s="101">
        <v>568447.875</v>
      </c>
      <c r="N435" s="162">
        <v>-430249.875</v>
      </c>
      <c r="O435" s="161">
        <v>1449086</v>
      </c>
      <c r="P435" s="160">
        <v>9843</v>
      </c>
      <c r="Q435" s="102">
        <v>0.68390119075775146</v>
      </c>
      <c r="R435" s="101">
        <v>53215.80078125</v>
      </c>
      <c r="S435" s="162">
        <v>-43372.80078125</v>
      </c>
      <c r="T435" s="161">
        <v>1332030.3600000001</v>
      </c>
      <c r="U435" s="160">
        <v>520654.84375</v>
      </c>
      <c r="V435" s="101">
        <v>100.02330017089844</v>
      </c>
      <c r="W435" s="101">
        <v>0</v>
      </c>
      <c r="X435" s="101">
        <v>0</v>
      </c>
      <c r="Y435" s="101">
        <v>4766572.0900000036</v>
      </c>
      <c r="Z435" s="162">
        <v>21.851791381835938</v>
      </c>
      <c r="AA435" s="161">
        <v>-61325.51</v>
      </c>
      <c r="AB435" s="101">
        <v>204874.91525821522</v>
      </c>
      <c r="AC435" s="163">
        <v>143549.40625</v>
      </c>
      <c r="AD435" s="101"/>
      <c r="AE435" s="160"/>
      <c r="AF435" s="102"/>
      <c r="AG435" s="101"/>
      <c r="AH435" s="101"/>
    </row>
    <row r="436" spans="1:34" x14ac:dyDescent="0.25">
      <c r="A436" s="2">
        <v>124157802</v>
      </c>
      <c r="C436" s="158" t="s">
        <v>3255</v>
      </c>
      <c r="D436" s="28" t="s">
        <v>2485</v>
      </c>
      <c r="E436" s="101">
        <v>8702651</v>
      </c>
      <c r="F436" s="160">
        <v>183104</v>
      </c>
      <c r="G436" s="102">
        <v>2.1492221355438232</v>
      </c>
      <c r="H436" s="101">
        <v>416215.125</v>
      </c>
      <c r="I436" s="101">
        <v>-233111.125</v>
      </c>
      <c r="J436" s="161">
        <v>5825574</v>
      </c>
      <c r="K436" s="160">
        <v>103364</v>
      </c>
      <c r="L436" s="102">
        <v>1.8063650131225586</v>
      </c>
      <c r="M436" s="101">
        <v>392462.84375</v>
      </c>
      <c r="N436" s="162">
        <v>-289098.84375</v>
      </c>
      <c r="O436" s="161">
        <v>2627463</v>
      </c>
      <c r="P436" s="160">
        <v>29740</v>
      </c>
      <c r="Q436" s="102">
        <v>1.1448488235473633</v>
      </c>
      <c r="R436" s="101">
        <v>23752.27734375</v>
      </c>
      <c r="S436" s="162">
        <v>5987.72265625</v>
      </c>
      <c r="T436" s="161">
        <v>249614</v>
      </c>
      <c r="U436" s="160">
        <v>50000</v>
      </c>
      <c r="V436" s="101">
        <v>0</v>
      </c>
      <c r="W436" s="101">
        <v>0</v>
      </c>
      <c r="X436" s="101">
        <v>100</v>
      </c>
      <c r="Y436" s="101">
        <v>0</v>
      </c>
      <c r="Z436" s="162"/>
      <c r="AA436" s="161">
        <v>-55094.63</v>
      </c>
      <c r="AB436" s="101">
        <v>151499.73124143272</v>
      </c>
      <c r="AC436" s="163">
        <v>96405.1015625</v>
      </c>
      <c r="AD436" s="101"/>
      <c r="AE436" s="160"/>
      <c r="AF436" s="102"/>
      <c r="AG436" s="101"/>
      <c r="AH436" s="101"/>
    </row>
    <row r="437" spans="1:34" x14ac:dyDescent="0.25">
      <c r="A437" s="2">
        <v>129547803</v>
      </c>
      <c r="C437" s="158" t="s">
        <v>3256</v>
      </c>
      <c r="D437" s="28" t="s">
        <v>2538</v>
      </c>
      <c r="E437" s="101">
        <v>7054822</v>
      </c>
      <c r="F437" s="160">
        <v>561474.5</v>
      </c>
      <c r="G437" s="102">
        <v>8.6469192504882813</v>
      </c>
      <c r="H437" s="101">
        <v>219487.109375</v>
      </c>
      <c r="I437" s="101">
        <v>341987.375</v>
      </c>
      <c r="J437" s="161">
        <v>5146348</v>
      </c>
      <c r="K437" s="160">
        <v>28861</v>
      </c>
      <c r="L437" s="102">
        <v>0.56396818161010742</v>
      </c>
      <c r="M437" s="101">
        <v>98744.6015625</v>
      </c>
      <c r="N437" s="162">
        <v>-69883.6015625</v>
      </c>
      <c r="O437" s="161">
        <v>797009</v>
      </c>
      <c r="P437" s="160">
        <v>22221</v>
      </c>
      <c r="Q437" s="102">
        <v>2.8680102825164795</v>
      </c>
      <c r="R437" s="101">
        <v>33698.015625</v>
      </c>
      <c r="S437" s="162">
        <v>-11477.015625</v>
      </c>
      <c r="T437" s="161">
        <v>1045924.01</v>
      </c>
      <c r="U437" s="160">
        <v>501779.5</v>
      </c>
      <c r="V437" s="101">
        <v>100.01908874511719</v>
      </c>
      <c r="W437" s="101">
        <v>0</v>
      </c>
      <c r="X437" s="101">
        <v>0</v>
      </c>
      <c r="Y437" s="101">
        <v>4593575.6800000016</v>
      </c>
      <c r="Z437" s="162">
        <v>19.878131866455078</v>
      </c>
      <c r="AA437" s="161">
        <v>-33977.81</v>
      </c>
      <c r="AB437" s="101">
        <v>81623.929640061921</v>
      </c>
      <c r="AC437" s="163">
        <v>47646.12109375</v>
      </c>
      <c r="AD437" s="101">
        <v>65541</v>
      </c>
      <c r="AE437" s="160">
        <v>8613</v>
      </c>
      <c r="AF437" s="102">
        <v>15.129637718200684</v>
      </c>
      <c r="AG437" s="101">
        <v>4776.97998046875</v>
      </c>
      <c r="AH437" s="101">
        <v>3836.02001953125</v>
      </c>
    </row>
    <row r="438" spans="1:34" x14ac:dyDescent="0.25">
      <c r="A438" s="2">
        <v>101638003</v>
      </c>
      <c r="C438" s="158" t="s">
        <v>3257</v>
      </c>
      <c r="D438" s="28" t="s">
        <v>2071</v>
      </c>
      <c r="E438" s="101">
        <v>18793348</v>
      </c>
      <c r="F438" s="160">
        <v>604333.5625</v>
      </c>
      <c r="G438" s="102">
        <v>3.3225195407867432</v>
      </c>
      <c r="H438" s="101">
        <v>626700.875</v>
      </c>
      <c r="I438" s="101">
        <v>-22367.3125</v>
      </c>
      <c r="J438" s="161">
        <v>14372723</v>
      </c>
      <c r="K438" s="160">
        <v>152919</v>
      </c>
      <c r="L438" s="102">
        <v>1.0753945112228394</v>
      </c>
      <c r="M438" s="101">
        <v>377223</v>
      </c>
      <c r="N438" s="162">
        <v>-224304</v>
      </c>
      <c r="O438" s="161">
        <v>2796719</v>
      </c>
      <c r="P438" s="160">
        <v>92779</v>
      </c>
      <c r="Q438" s="102">
        <v>3.4312520027160645</v>
      </c>
      <c r="R438" s="101">
        <v>115419.8203125</v>
      </c>
      <c r="S438" s="162">
        <v>-22640.8203125</v>
      </c>
      <c r="T438" s="161">
        <v>1282887.97</v>
      </c>
      <c r="U438" s="160">
        <v>406064.5625</v>
      </c>
      <c r="V438" s="101">
        <v>100.02330017089844</v>
      </c>
      <c r="W438" s="101">
        <v>0</v>
      </c>
      <c r="X438" s="101">
        <v>0</v>
      </c>
      <c r="Y438" s="101">
        <v>3717502.950000003</v>
      </c>
      <c r="Z438" s="162">
        <v>21.851789474487305</v>
      </c>
      <c r="AA438" s="161">
        <v>-116679.81</v>
      </c>
      <c r="AB438" s="101">
        <v>198214.1960765128</v>
      </c>
      <c r="AC438" s="163">
        <v>81534.3828125</v>
      </c>
      <c r="AD438" s="101">
        <v>341017</v>
      </c>
      <c r="AE438" s="160">
        <v>-47429</v>
      </c>
      <c r="AF438" s="102">
        <v>-12.209934234619141</v>
      </c>
      <c r="AG438" s="101">
        <v>52802.75</v>
      </c>
      <c r="AH438" s="101">
        <v>-100231.75</v>
      </c>
    </row>
    <row r="439" spans="1:34" x14ac:dyDescent="0.25">
      <c r="A439" s="2">
        <v>117086653</v>
      </c>
      <c r="C439" s="158" t="s">
        <v>3258</v>
      </c>
      <c r="D439" s="28" t="s">
        <v>2369</v>
      </c>
      <c r="E439" s="101">
        <v>13882695</v>
      </c>
      <c r="F439" s="160">
        <v>659967.375</v>
      </c>
      <c r="G439" s="102">
        <v>4.9911589622497559</v>
      </c>
      <c r="H439" s="101">
        <v>469797.71875</v>
      </c>
      <c r="I439" s="101">
        <v>190169.65625</v>
      </c>
      <c r="J439" s="161">
        <v>10986400</v>
      </c>
      <c r="K439" s="160">
        <v>86399</v>
      </c>
      <c r="L439" s="102">
        <v>0.79265135526657104</v>
      </c>
      <c r="M439" s="101">
        <v>309598.1875</v>
      </c>
      <c r="N439" s="162">
        <v>-223199.1875</v>
      </c>
      <c r="O439" s="161">
        <v>1490693</v>
      </c>
      <c r="P439" s="160">
        <v>18088</v>
      </c>
      <c r="Q439" s="102">
        <v>1.2282994985580444</v>
      </c>
      <c r="R439" s="101">
        <v>63749.765625</v>
      </c>
      <c r="S439" s="162">
        <v>-45661.765625</v>
      </c>
      <c r="T439" s="161">
        <v>1367044.24</v>
      </c>
      <c r="U439" s="160">
        <v>567724.375</v>
      </c>
      <c r="V439" s="101">
        <v>100.02004241943359</v>
      </c>
      <c r="W439" s="101">
        <v>0</v>
      </c>
      <c r="X439" s="101">
        <v>0</v>
      </c>
      <c r="Y439" s="101">
        <v>5197322.0100000016</v>
      </c>
      <c r="Z439" s="162">
        <v>20.324087142944336</v>
      </c>
      <c r="AA439" s="161">
        <v>-63144.94</v>
      </c>
      <c r="AB439" s="101">
        <v>78409.486999387911</v>
      </c>
      <c r="AC439" s="163">
        <v>15264.546875</v>
      </c>
      <c r="AD439" s="101">
        <v>38558</v>
      </c>
      <c r="AE439" s="160">
        <v>-12244</v>
      </c>
      <c r="AF439" s="102">
        <v>-24.101413726806641</v>
      </c>
      <c r="AG439" s="101">
        <v>-1267.0360107421875</v>
      </c>
      <c r="AH439" s="101">
        <v>-10976.9638671875</v>
      </c>
    </row>
    <row r="440" spans="1:34" x14ac:dyDescent="0.25">
      <c r="A440" s="2">
        <v>114068003</v>
      </c>
      <c r="C440" s="158" t="s">
        <v>3259</v>
      </c>
      <c r="D440" s="28" t="s">
        <v>2319</v>
      </c>
      <c r="E440" s="101">
        <v>6596379</v>
      </c>
      <c r="F440" s="160">
        <v>83792</v>
      </c>
      <c r="G440" s="102">
        <v>1.2866162061691284</v>
      </c>
      <c r="H440" s="101">
        <v>210105.71875</v>
      </c>
      <c r="I440" s="101">
        <v>-126313.71875</v>
      </c>
      <c r="J440" s="161">
        <v>5333607</v>
      </c>
      <c r="K440" s="160">
        <v>60923</v>
      </c>
      <c r="L440" s="102">
        <v>1.1554456949234009</v>
      </c>
      <c r="M440" s="101">
        <v>199599.203125</v>
      </c>
      <c r="N440" s="162">
        <v>-138676.203125</v>
      </c>
      <c r="O440" s="161">
        <v>988880</v>
      </c>
      <c r="P440" s="160">
        <v>-23041</v>
      </c>
      <c r="Q440" s="102">
        <v>-2.2769565582275391</v>
      </c>
      <c r="R440" s="101">
        <v>9276.6103515625</v>
      </c>
      <c r="S440" s="162">
        <v>-32317.609375</v>
      </c>
      <c r="T440" s="161">
        <v>250065</v>
      </c>
      <c r="U440" s="160">
        <v>50000</v>
      </c>
      <c r="V440" s="101">
        <v>0</v>
      </c>
      <c r="W440" s="101">
        <v>0</v>
      </c>
      <c r="X440" s="101">
        <v>100</v>
      </c>
      <c r="Y440" s="101">
        <v>0</v>
      </c>
      <c r="Z440" s="162"/>
      <c r="AA440" s="161">
        <v>-111606.68</v>
      </c>
      <c r="AB440" s="101">
        <v>77283.602443599724</v>
      </c>
      <c r="AC440" s="163">
        <v>-34323.078125</v>
      </c>
      <c r="AD440" s="101">
        <v>23827</v>
      </c>
      <c r="AE440" s="160">
        <v>-4090</v>
      </c>
      <c r="AF440" s="102">
        <v>-14.650571823120117</v>
      </c>
      <c r="AG440" s="101">
        <v>1229.9119873046875</v>
      </c>
      <c r="AH440" s="101">
        <v>-5319.912109375</v>
      </c>
    </row>
    <row r="441" spans="1:34" x14ac:dyDescent="0.25">
      <c r="A441" s="2">
        <v>118667503</v>
      </c>
      <c r="C441" s="158" t="s">
        <v>3260</v>
      </c>
      <c r="D441" s="28" t="s">
        <v>2393</v>
      </c>
      <c r="E441" s="101">
        <v>15559613</v>
      </c>
      <c r="F441" s="160">
        <v>188305</v>
      </c>
      <c r="G441" s="102">
        <v>1.2250421047210693</v>
      </c>
      <c r="H441" s="101">
        <v>368650.25</v>
      </c>
      <c r="I441" s="101">
        <v>-180345.25</v>
      </c>
      <c r="J441" s="161">
        <v>12787731</v>
      </c>
      <c r="K441" s="160">
        <v>78843</v>
      </c>
      <c r="L441" s="102">
        <v>0.62037688493728638</v>
      </c>
      <c r="M441" s="101">
        <v>290124.8125</v>
      </c>
      <c r="N441" s="162">
        <v>-211281.8125</v>
      </c>
      <c r="O441" s="161">
        <v>2147399</v>
      </c>
      <c r="P441" s="160">
        <v>22093</v>
      </c>
      <c r="Q441" s="102">
        <v>1.0395209789276123</v>
      </c>
      <c r="R441" s="101">
        <v>64271.6953125</v>
      </c>
      <c r="S441" s="162">
        <v>-42178.6953125</v>
      </c>
      <c r="T441" s="161">
        <v>451678</v>
      </c>
      <c r="U441" s="160">
        <v>50000</v>
      </c>
      <c r="V441" s="101">
        <v>0</v>
      </c>
      <c r="W441" s="101">
        <v>0</v>
      </c>
      <c r="X441" s="101">
        <v>100</v>
      </c>
      <c r="Y441" s="101">
        <v>0</v>
      </c>
      <c r="Z441" s="162"/>
      <c r="AA441" s="161">
        <v>-230263.5</v>
      </c>
      <c r="AB441" s="101">
        <v>313031.0884943296</v>
      </c>
      <c r="AC441" s="163">
        <v>82767.5859375</v>
      </c>
      <c r="AD441" s="101">
        <v>172805</v>
      </c>
      <c r="AE441" s="160">
        <v>37369</v>
      </c>
      <c r="AF441" s="102">
        <v>27.591630935668945</v>
      </c>
      <c r="AG441" s="101">
        <v>14253.75390625</v>
      </c>
      <c r="AH441" s="101">
        <v>23115.24609375</v>
      </c>
    </row>
    <row r="442" spans="1:34" x14ac:dyDescent="0.25">
      <c r="A442" s="2">
        <v>108568404</v>
      </c>
      <c r="C442" s="158" t="s">
        <v>3261</v>
      </c>
      <c r="D442" s="28" t="s">
        <v>2223</v>
      </c>
      <c r="E442" s="101">
        <v>3058070.5</v>
      </c>
      <c r="F442" s="160">
        <v>87810.6171875</v>
      </c>
      <c r="G442" s="102">
        <v>2.9563276767730713</v>
      </c>
      <c r="H442" s="101">
        <v>41214</v>
      </c>
      <c r="I442" s="101">
        <v>46596.6171875</v>
      </c>
      <c r="J442" s="161">
        <v>2584710</v>
      </c>
      <c r="K442" s="160">
        <v>8894</v>
      </c>
      <c r="L442" s="102">
        <v>0.34528863430023193</v>
      </c>
      <c r="M442" s="101">
        <v>35776.30078125</v>
      </c>
      <c r="N442" s="162">
        <v>-26882.30078125</v>
      </c>
      <c r="O442" s="161">
        <v>325660</v>
      </c>
      <c r="P442" s="160">
        <v>3583</v>
      </c>
      <c r="Q442" s="102">
        <v>1.1124668121337891</v>
      </c>
      <c r="R442" s="101">
        <v>5437.7001953125</v>
      </c>
      <c r="S442" s="162">
        <v>-1854.7001953125</v>
      </c>
      <c r="T442" s="161">
        <v>147700.62</v>
      </c>
      <c r="U442" s="160">
        <v>75333.6171875</v>
      </c>
      <c r="V442" s="101">
        <v>100</v>
      </c>
      <c r="W442" s="101">
        <v>0</v>
      </c>
      <c r="X442" s="101">
        <v>0</v>
      </c>
      <c r="Y442" s="101">
        <v>689515.26000000071</v>
      </c>
      <c r="Z442" s="162">
        <v>10.925591468811035</v>
      </c>
      <c r="AA442" s="161">
        <v>-22006.22</v>
      </c>
      <c r="AB442" s="101">
        <v>17059.654923434107</v>
      </c>
      <c r="AC442" s="163">
        <v>-4946.56494140625</v>
      </c>
      <c r="AD442" s="101"/>
      <c r="AE442" s="160"/>
      <c r="AF442" s="102"/>
      <c r="AG442" s="101"/>
      <c r="AH442" s="101"/>
    </row>
    <row r="443" spans="1:34" x14ac:dyDescent="0.25">
      <c r="A443" s="2">
        <v>112286003</v>
      </c>
      <c r="C443" s="158" t="s">
        <v>3262</v>
      </c>
      <c r="D443" s="28" t="s">
        <v>2269</v>
      </c>
      <c r="E443" s="101">
        <v>13559874</v>
      </c>
      <c r="F443" s="160">
        <v>714424.3125</v>
      </c>
      <c r="G443" s="102">
        <v>5.5616917610168457</v>
      </c>
      <c r="H443" s="101">
        <v>459563.5625</v>
      </c>
      <c r="I443" s="101">
        <v>254860.75</v>
      </c>
      <c r="J443" s="161">
        <v>10075425</v>
      </c>
      <c r="K443" s="160">
        <v>120872</v>
      </c>
      <c r="L443" s="102">
        <v>1.2142384052276611</v>
      </c>
      <c r="M443" s="101">
        <v>292555</v>
      </c>
      <c r="N443" s="162">
        <v>-171683</v>
      </c>
      <c r="O443" s="161">
        <v>2071080</v>
      </c>
      <c r="P443" s="160">
        <v>67509</v>
      </c>
      <c r="Q443" s="102">
        <v>3.3694338798522949</v>
      </c>
      <c r="R443" s="101">
        <v>61745</v>
      </c>
      <c r="S443" s="162">
        <v>5764</v>
      </c>
      <c r="T443" s="161">
        <v>1413369.1</v>
      </c>
      <c r="U443" s="160">
        <v>526043.3125</v>
      </c>
      <c r="V443" s="101">
        <v>100.02330017089844</v>
      </c>
      <c r="W443" s="101">
        <v>0</v>
      </c>
      <c r="X443" s="101">
        <v>0</v>
      </c>
      <c r="Y443" s="101">
        <v>4815903.2400000021</v>
      </c>
      <c r="Z443" s="162">
        <v>21.851791381835938</v>
      </c>
      <c r="AA443" s="161">
        <v>-147771.78</v>
      </c>
      <c r="AB443" s="101">
        <v>101689.41393392812</v>
      </c>
      <c r="AC443" s="163">
        <v>-46082.3671875</v>
      </c>
      <c r="AD443" s="101"/>
      <c r="AE443" s="160"/>
      <c r="AF443" s="102"/>
      <c r="AG443" s="101"/>
      <c r="AH443" s="101"/>
    </row>
    <row r="444" spans="1:34" x14ac:dyDescent="0.25">
      <c r="A444" s="2">
        <v>108058003</v>
      </c>
      <c r="C444" s="158" t="s">
        <v>3263</v>
      </c>
      <c r="D444" s="28" t="s">
        <v>2194</v>
      </c>
      <c r="E444" s="101">
        <v>10654542</v>
      </c>
      <c r="F444" s="160">
        <v>467122.125</v>
      </c>
      <c r="G444" s="102">
        <v>4.5852837562561035</v>
      </c>
      <c r="H444" s="101">
        <v>296880</v>
      </c>
      <c r="I444" s="101">
        <v>170242.125</v>
      </c>
      <c r="J444" s="161">
        <v>8762892</v>
      </c>
      <c r="K444" s="160">
        <v>54023</v>
      </c>
      <c r="L444" s="102">
        <v>0.62032163143157959</v>
      </c>
      <c r="M444" s="101">
        <v>205119.40625</v>
      </c>
      <c r="N444" s="162">
        <v>-151096.40625</v>
      </c>
      <c r="O444" s="161">
        <v>974917</v>
      </c>
      <c r="P444" s="160">
        <v>14206</v>
      </c>
      <c r="Q444" s="102">
        <v>1.4786964654922485</v>
      </c>
      <c r="R444" s="101">
        <v>34988.48046875</v>
      </c>
      <c r="S444" s="162">
        <v>-20782.48046875</v>
      </c>
      <c r="T444" s="161">
        <v>916732.79</v>
      </c>
      <c r="U444" s="160">
        <v>398893.125</v>
      </c>
      <c r="V444" s="101">
        <v>100.01657104492188</v>
      </c>
      <c r="W444" s="101">
        <v>0</v>
      </c>
      <c r="X444" s="101">
        <v>0</v>
      </c>
      <c r="Y444" s="101">
        <v>3651603.16</v>
      </c>
      <c r="Z444" s="162">
        <v>18.697370529174805</v>
      </c>
      <c r="AA444" s="161">
        <v>-43779.71</v>
      </c>
      <c r="AB444" s="101">
        <v>31356.940607474506</v>
      </c>
      <c r="AC444" s="163">
        <v>-12422.76953125</v>
      </c>
      <c r="AD444" s="101"/>
      <c r="AE444" s="160"/>
      <c r="AF444" s="102"/>
      <c r="AG444" s="101"/>
      <c r="AH444" s="101"/>
    </row>
    <row r="445" spans="1:34" x14ac:dyDescent="0.25">
      <c r="A445" s="2">
        <v>114068103</v>
      </c>
      <c r="C445" s="158" t="s">
        <v>3264</v>
      </c>
      <c r="D445" s="28" t="s">
        <v>2320</v>
      </c>
      <c r="E445" s="101">
        <v>11299354</v>
      </c>
      <c r="F445" s="160">
        <v>339792.75</v>
      </c>
      <c r="G445" s="102">
        <v>3.1004228591918945</v>
      </c>
      <c r="H445" s="101">
        <v>646424.375</v>
      </c>
      <c r="I445" s="101">
        <v>-306631.625</v>
      </c>
      <c r="J445" s="161">
        <v>8198189</v>
      </c>
      <c r="K445" s="160">
        <v>121365</v>
      </c>
      <c r="L445" s="102">
        <v>1.502632737159729</v>
      </c>
      <c r="M445" s="101">
        <v>490455.8125</v>
      </c>
      <c r="N445" s="162">
        <v>-369090.8125</v>
      </c>
      <c r="O445" s="161">
        <v>2360319</v>
      </c>
      <c r="P445" s="160">
        <v>12834</v>
      </c>
      <c r="Q445" s="102">
        <v>0.54671275615692139</v>
      </c>
      <c r="R445" s="101">
        <v>114828.3828125</v>
      </c>
      <c r="S445" s="162">
        <v>-101994.3828125</v>
      </c>
      <c r="T445" s="161">
        <v>740845.78</v>
      </c>
      <c r="U445" s="160">
        <v>205593.75</v>
      </c>
      <c r="V445" s="101">
        <v>100.02330017089844</v>
      </c>
      <c r="W445" s="101">
        <v>0</v>
      </c>
      <c r="X445" s="101">
        <v>0</v>
      </c>
      <c r="Y445" s="101">
        <v>1882201.7300000042</v>
      </c>
      <c r="Z445" s="162">
        <v>21.851791381835938</v>
      </c>
      <c r="AA445" s="161">
        <v>-197218.03</v>
      </c>
      <c r="AB445" s="101">
        <v>121447.02641624468</v>
      </c>
      <c r="AC445" s="163">
        <v>-75771</v>
      </c>
      <c r="AD445" s="101"/>
      <c r="AE445" s="160"/>
      <c r="AF445" s="102"/>
      <c r="AG445" s="101"/>
      <c r="AH445" s="101"/>
    </row>
    <row r="446" spans="1:34" x14ac:dyDescent="0.25">
      <c r="A446" s="2">
        <v>108078003</v>
      </c>
      <c r="C446" s="158" t="s">
        <v>3265</v>
      </c>
      <c r="D446" s="28" t="s">
        <v>2200</v>
      </c>
      <c r="E446" s="101">
        <v>13272647</v>
      </c>
      <c r="F446" s="160">
        <v>684402.625</v>
      </c>
      <c r="G446" s="102">
        <v>5.4368395805358887</v>
      </c>
      <c r="H446" s="101">
        <v>247205.34375</v>
      </c>
      <c r="I446" s="101">
        <v>437197.28125</v>
      </c>
      <c r="J446" s="161">
        <v>10455257</v>
      </c>
      <c r="K446" s="160">
        <v>49529</v>
      </c>
      <c r="L446" s="102">
        <v>0.47597825527191162</v>
      </c>
      <c r="M446" s="101">
        <v>196473.59375</v>
      </c>
      <c r="N446" s="162">
        <v>-146944.59375</v>
      </c>
      <c r="O446" s="161">
        <v>1677623</v>
      </c>
      <c r="P446" s="160">
        <v>9813</v>
      </c>
      <c r="Q446" s="102">
        <v>0.58837634325027466</v>
      </c>
      <c r="R446" s="101">
        <v>29966.583984375</v>
      </c>
      <c r="S446" s="162">
        <v>-20153.583984375</v>
      </c>
      <c r="T446" s="161">
        <v>1008493.21</v>
      </c>
      <c r="U446" s="160">
        <v>606389.625</v>
      </c>
      <c r="V446" s="101">
        <v>100.00360107421875</v>
      </c>
      <c r="W446" s="101">
        <v>0</v>
      </c>
      <c r="X446" s="101">
        <v>0</v>
      </c>
      <c r="Y446" s="101">
        <v>5550376.620000001</v>
      </c>
      <c r="Z446" s="162">
        <v>12.613832473754883</v>
      </c>
      <c r="AA446" s="161">
        <v>-59509.3</v>
      </c>
      <c r="AB446" s="101">
        <v>77059.283306751953</v>
      </c>
      <c r="AC446" s="163">
        <v>17549.982421875</v>
      </c>
      <c r="AD446" s="101">
        <v>131274</v>
      </c>
      <c r="AE446" s="160">
        <v>18671</v>
      </c>
      <c r="AF446" s="102">
        <v>16.581262588500977</v>
      </c>
      <c r="AG446" s="101">
        <v>2020.053955078125</v>
      </c>
      <c r="AH446" s="101">
        <v>16650.9453125</v>
      </c>
    </row>
    <row r="447" spans="1:34" x14ac:dyDescent="0.25">
      <c r="A447" s="2">
        <v>106169003</v>
      </c>
      <c r="C447" s="158" t="s">
        <v>3266</v>
      </c>
      <c r="D447" s="28" t="s">
        <v>203</v>
      </c>
      <c r="E447" s="101">
        <v>8166110.5</v>
      </c>
      <c r="F447" s="160">
        <v>278488.9375</v>
      </c>
      <c r="G447" s="102">
        <v>3.5307085514068604</v>
      </c>
      <c r="H447" s="101">
        <v>266617.40625</v>
      </c>
      <c r="I447" s="101">
        <v>11871.53125</v>
      </c>
      <c r="J447" s="161">
        <v>6688900</v>
      </c>
      <c r="K447" s="160">
        <v>36617</v>
      </c>
      <c r="L447" s="102">
        <v>0.55044263601303101</v>
      </c>
      <c r="M447" s="101">
        <v>172996.703125</v>
      </c>
      <c r="N447" s="162">
        <v>-136379.703125</v>
      </c>
      <c r="O447" s="161">
        <v>907663</v>
      </c>
      <c r="P447" s="160">
        <v>36043</v>
      </c>
      <c r="Q447" s="102">
        <v>4.1351737976074219</v>
      </c>
      <c r="R447" s="101">
        <v>52433.4453125</v>
      </c>
      <c r="S447" s="162">
        <v>-16390.4453125</v>
      </c>
      <c r="T447" s="161">
        <v>569547.27</v>
      </c>
      <c r="U447" s="160">
        <v>205828.9375</v>
      </c>
      <c r="V447" s="101">
        <v>100.02330017089844</v>
      </c>
      <c r="W447" s="101">
        <v>0</v>
      </c>
      <c r="X447" s="101">
        <v>0</v>
      </c>
      <c r="Y447" s="101">
        <v>1884354.8399999999</v>
      </c>
      <c r="Z447" s="162">
        <v>21.851791381835938</v>
      </c>
      <c r="AA447" s="161">
        <v>-67794.97</v>
      </c>
      <c r="AB447" s="101">
        <v>54697.739739697776</v>
      </c>
      <c r="AC447" s="163">
        <v>-13097.23046875</v>
      </c>
      <c r="AD447" s="101"/>
      <c r="AE447" s="160"/>
      <c r="AF447" s="102"/>
      <c r="AG447" s="101"/>
      <c r="AH447" s="101"/>
    </row>
    <row r="448" spans="1:34" x14ac:dyDescent="0.25">
      <c r="A448" s="2">
        <v>104377003</v>
      </c>
      <c r="C448" s="158" t="s">
        <v>3267</v>
      </c>
      <c r="D448" s="28" t="s">
        <v>2127</v>
      </c>
      <c r="E448" s="101">
        <v>6427241.5</v>
      </c>
      <c r="F448" s="160">
        <v>120742.046875</v>
      </c>
      <c r="G448" s="102">
        <v>1.9145652055740356</v>
      </c>
      <c r="H448" s="101">
        <v>161143.9375</v>
      </c>
      <c r="I448" s="101">
        <v>-40401.890625</v>
      </c>
      <c r="J448" s="161">
        <v>5434068</v>
      </c>
      <c r="K448" s="160">
        <v>22478</v>
      </c>
      <c r="L448" s="102">
        <v>0.41536778211593628</v>
      </c>
      <c r="M448" s="101">
        <v>116785.203125</v>
      </c>
      <c r="N448" s="162">
        <v>-94307.203125</v>
      </c>
      <c r="O448" s="161">
        <v>655079</v>
      </c>
      <c r="P448" s="160">
        <v>-11747</v>
      </c>
      <c r="Q448" s="102">
        <v>-1.7616291046142578</v>
      </c>
      <c r="R448" s="101">
        <v>29337.80078125</v>
      </c>
      <c r="S448" s="162">
        <v>-41084.80078125</v>
      </c>
      <c r="T448" s="161">
        <v>338094.73</v>
      </c>
      <c r="U448" s="160">
        <v>110011.046875</v>
      </c>
      <c r="V448" s="101">
        <v>100.01589965820313</v>
      </c>
      <c r="W448" s="101">
        <v>0</v>
      </c>
      <c r="X448" s="101">
        <v>0</v>
      </c>
      <c r="Y448" s="101">
        <v>1007071.7599999998</v>
      </c>
      <c r="Z448" s="162">
        <v>18.381584167480469</v>
      </c>
      <c r="AA448" s="161">
        <v>-37522.42</v>
      </c>
      <c r="AB448" s="101">
        <v>17187.223900455108</v>
      </c>
      <c r="AC448" s="163">
        <v>-20335.1953125</v>
      </c>
      <c r="AD448" s="101"/>
      <c r="AE448" s="160"/>
      <c r="AF448" s="102"/>
      <c r="AG448" s="101"/>
      <c r="AH448" s="101"/>
    </row>
    <row r="449" spans="1:34" x14ac:dyDescent="0.25">
      <c r="A449" s="2">
        <v>105259103</v>
      </c>
      <c r="C449" s="158" t="s">
        <v>3268</v>
      </c>
      <c r="D449" s="28" t="s">
        <v>2154</v>
      </c>
      <c r="E449" s="101">
        <v>12741950</v>
      </c>
      <c r="F449" s="160">
        <v>350550.6875</v>
      </c>
      <c r="G449" s="102">
        <v>2.8289837837219238</v>
      </c>
      <c r="H449" s="101">
        <v>302316.21875</v>
      </c>
      <c r="I449" s="101">
        <v>48234.46875</v>
      </c>
      <c r="J449" s="161">
        <v>10766256</v>
      </c>
      <c r="K449" s="160">
        <v>72375</v>
      </c>
      <c r="L449" s="102">
        <v>0.67678892612457275</v>
      </c>
      <c r="M449" s="101">
        <v>225011.40625</v>
      </c>
      <c r="N449" s="162">
        <v>-152636.40625</v>
      </c>
      <c r="O449" s="161">
        <v>1201291</v>
      </c>
      <c r="P449" s="160">
        <v>29683</v>
      </c>
      <c r="Q449" s="102">
        <v>2.5335264205932617</v>
      </c>
      <c r="R449" s="101">
        <v>45911.73828125</v>
      </c>
      <c r="S449" s="162">
        <v>-16228.73828125</v>
      </c>
      <c r="T449" s="161">
        <v>662665.27</v>
      </c>
      <c r="U449" s="160">
        <v>238082.703125</v>
      </c>
      <c r="V449" s="101">
        <v>100.01383972167969</v>
      </c>
      <c r="W449" s="101">
        <v>0</v>
      </c>
      <c r="X449" s="101">
        <v>0</v>
      </c>
      <c r="Y449" s="101">
        <v>2179430.34</v>
      </c>
      <c r="Z449" s="162">
        <v>17.413278579711914</v>
      </c>
      <c r="AA449" s="161">
        <v>-41882.03</v>
      </c>
      <c r="AB449" s="101">
        <v>34376.127255739295</v>
      </c>
      <c r="AC449" s="163">
        <v>-7505.90283203125</v>
      </c>
      <c r="AD449" s="101">
        <v>111738</v>
      </c>
      <c r="AE449" s="160">
        <v>10410</v>
      </c>
      <c r="AF449" s="102">
        <v>10.273567199707031</v>
      </c>
      <c r="AG449" s="101">
        <v>3107.575927734375</v>
      </c>
      <c r="AH449" s="101">
        <v>7302.423828125</v>
      </c>
    </row>
    <row r="450" spans="1:34" x14ac:dyDescent="0.25">
      <c r="A450" s="2">
        <v>101268003</v>
      </c>
      <c r="C450" s="158" t="s">
        <v>3269</v>
      </c>
      <c r="D450" s="28" t="s">
        <v>2053</v>
      </c>
      <c r="E450" s="101">
        <v>24313384</v>
      </c>
      <c r="F450" s="160">
        <v>770402.0625</v>
      </c>
      <c r="G450" s="102">
        <v>3.2723214626312256</v>
      </c>
      <c r="H450" s="101">
        <v>880020.5</v>
      </c>
      <c r="I450" s="101">
        <v>-109618.4375</v>
      </c>
      <c r="J450" s="161">
        <v>20267594</v>
      </c>
      <c r="K450" s="160">
        <v>91088</v>
      </c>
      <c r="L450" s="102">
        <v>0.45145577192306519</v>
      </c>
      <c r="M450" s="101">
        <v>774389.1875</v>
      </c>
      <c r="N450" s="162">
        <v>-683301.1875</v>
      </c>
      <c r="O450" s="161">
        <v>2667428</v>
      </c>
      <c r="P450" s="160">
        <v>48106</v>
      </c>
      <c r="Q450" s="102">
        <v>1.8365820646286011</v>
      </c>
      <c r="R450" s="101">
        <v>67062.09375</v>
      </c>
      <c r="S450" s="162">
        <v>-18956.09375</v>
      </c>
      <c r="T450" s="161">
        <v>1378361.34</v>
      </c>
      <c r="U450" s="160">
        <v>631208.0625</v>
      </c>
      <c r="V450" s="101">
        <v>100.00711059570313</v>
      </c>
      <c r="W450" s="101">
        <v>0</v>
      </c>
      <c r="X450" s="101">
        <v>0</v>
      </c>
      <c r="Y450" s="101">
        <v>5777746.5300000012</v>
      </c>
      <c r="Z450" s="162">
        <v>14.262556076049805</v>
      </c>
      <c r="AA450" s="161">
        <v>-348577.26</v>
      </c>
      <c r="AB450" s="101">
        <v>432248.20775577007</v>
      </c>
      <c r="AC450" s="163">
        <v>83670.9453125</v>
      </c>
      <c r="AD450" s="101"/>
      <c r="AE450" s="160"/>
      <c r="AF450" s="102"/>
      <c r="AG450" s="101"/>
      <c r="AH450" s="101"/>
    </row>
    <row r="451" spans="1:34" x14ac:dyDescent="0.25">
      <c r="A451" s="2">
        <v>124158503</v>
      </c>
      <c r="C451" s="158" t="s">
        <v>3270</v>
      </c>
      <c r="D451" s="28" t="s">
        <v>2486</v>
      </c>
      <c r="E451" s="101">
        <v>6710554</v>
      </c>
      <c r="F451" s="160">
        <v>130589</v>
      </c>
      <c r="G451" s="102">
        <v>1.9846458435058594</v>
      </c>
      <c r="H451" s="101">
        <v>248568.671875</v>
      </c>
      <c r="I451" s="101">
        <v>-117979.671875</v>
      </c>
      <c r="J451" s="161">
        <v>4620506</v>
      </c>
      <c r="K451" s="160">
        <v>52339</v>
      </c>
      <c r="L451" s="102">
        <v>1.1457329988479614</v>
      </c>
      <c r="M451" s="101">
        <v>239993.15625</v>
      </c>
      <c r="N451" s="162">
        <v>-187654.15625</v>
      </c>
      <c r="O451" s="161">
        <v>1912723</v>
      </c>
      <c r="P451" s="160">
        <v>28250</v>
      </c>
      <c r="Q451" s="102">
        <v>1.4990928173065186</v>
      </c>
      <c r="R451" s="101">
        <v>8575.509765625</v>
      </c>
      <c r="S451" s="162">
        <v>19674.490234375</v>
      </c>
      <c r="T451" s="161">
        <v>177325</v>
      </c>
      <c r="U451" s="160">
        <v>50000</v>
      </c>
      <c r="V451" s="101">
        <v>0</v>
      </c>
      <c r="W451" s="101">
        <v>0</v>
      </c>
      <c r="X451" s="101">
        <v>100</v>
      </c>
      <c r="Y451" s="101">
        <v>0</v>
      </c>
      <c r="Z451" s="162"/>
      <c r="AA451" s="161">
        <v>-69580.09</v>
      </c>
      <c r="AB451" s="101">
        <v>74710.782799707536</v>
      </c>
      <c r="AC451" s="163">
        <v>5130.69287109375</v>
      </c>
      <c r="AD451" s="101"/>
      <c r="AE451" s="160"/>
      <c r="AF451" s="102"/>
      <c r="AG451" s="101"/>
      <c r="AH451" s="101"/>
    </row>
    <row r="452" spans="1:34" x14ac:dyDescent="0.25">
      <c r="A452" s="2">
        <v>128328003</v>
      </c>
      <c r="C452" s="158" t="s">
        <v>3271</v>
      </c>
      <c r="D452" s="28" t="s">
        <v>2527</v>
      </c>
      <c r="E452" s="101">
        <v>11179482</v>
      </c>
      <c r="F452" s="160">
        <v>110742.4375</v>
      </c>
      <c r="G452" s="102">
        <v>1.0004972219467163</v>
      </c>
      <c r="H452" s="101">
        <v>171420.75</v>
      </c>
      <c r="I452" s="101">
        <v>-60678.3125</v>
      </c>
      <c r="J452" s="161">
        <v>9797983</v>
      </c>
      <c r="K452" s="160">
        <v>47206</v>
      </c>
      <c r="L452" s="102">
        <v>0.48412549495697021</v>
      </c>
      <c r="M452" s="101">
        <v>158044</v>
      </c>
      <c r="N452" s="162">
        <v>-110838</v>
      </c>
      <c r="O452" s="161">
        <v>1120184</v>
      </c>
      <c r="P452" s="160">
        <v>13537</v>
      </c>
      <c r="Q452" s="102">
        <v>1.2232446670532227</v>
      </c>
      <c r="R452" s="101">
        <v>12901.09375</v>
      </c>
      <c r="S452" s="162">
        <v>635.90625</v>
      </c>
      <c r="T452" s="161">
        <v>261314.74</v>
      </c>
      <c r="U452" s="160">
        <v>49999.44140625</v>
      </c>
      <c r="V452" s="101">
        <v>4.7552733421325684</v>
      </c>
      <c r="W452" s="101">
        <v>0</v>
      </c>
      <c r="X452" s="101">
        <v>95.245841979980469</v>
      </c>
      <c r="Y452" s="101">
        <v>21761.839999999851</v>
      </c>
      <c r="Z452" s="162">
        <v>240.68617248535156</v>
      </c>
      <c r="AA452" s="161">
        <v>-88887.25</v>
      </c>
      <c r="AB452" s="101">
        <v>47324.000798967783</v>
      </c>
      <c r="AC452" s="163">
        <v>-41563.25</v>
      </c>
      <c r="AD452" s="101"/>
      <c r="AE452" s="160"/>
      <c r="AF452" s="102"/>
      <c r="AG452" s="101"/>
      <c r="AH452" s="101"/>
    </row>
    <row r="453" spans="1:34" x14ac:dyDescent="0.25">
      <c r="A453" s="2">
        <v>112018523</v>
      </c>
      <c r="C453" s="158" t="s">
        <v>3272</v>
      </c>
      <c r="D453" s="28" t="s">
        <v>2265</v>
      </c>
      <c r="E453" s="101">
        <v>12439412</v>
      </c>
      <c r="F453" s="160">
        <v>942611.625</v>
      </c>
      <c r="G453" s="102">
        <v>8.1989040374755859</v>
      </c>
      <c r="H453" s="101">
        <v>675623.375</v>
      </c>
      <c r="I453" s="101">
        <v>266988.25</v>
      </c>
      <c r="J453" s="161">
        <v>8808473</v>
      </c>
      <c r="K453" s="160">
        <v>103726</v>
      </c>
      <c r="L453" s="102">
        <v>1.1916027069091797</v>
      </c>
      <c r="M453" s="101">
        <v>403053.59375</v>
      </c>
      <c r="N453" s="162">
        <v>-299327.59375</v>
      </c>
      <c r="O453" s="161">
        <v>1520549</v>
      </c>
      <c r="P453" s="160">
        <v>27748</v>
      </c>
      <c r="Q453" s="102">
        <v>1.8587876558303833</v>
      </c>
      <c r="R453" s="101">
        <v>82489.046875</v>
      </c>
      <c r="S453" s="162">
        <v>-54741.046875</v>
      </c>
      <c r="T453" s="161">
        <v>1952569.41</v>
      </c>
      <c r="U453" s="160">
        <v>841711.625</v>
      </c>
      <c r="V453" s="101">
        <v>100.02330017089844</v>
      </c>
      <c r="W453" s="101">
        <v>0</v>
      </c>
      <c r="X453" s="101">
        <v>0</v>
      </c>
      <c r="Y453" s="101">
        <v>7705832.6000000015</v>
      </c>
      <c r="Z453" s="162">
        <v>21.851789474487305</v>
      </c>
      <c r="AA453" s="161">
        <v>-74041.600000000006</v>
      </c>
      <c r="AB453" s="101">
        <v>132657.12688100181</v>
      </c>
      <c r="AC453" s="163">
        <v>58615.52734375</v>
      </c>
      <c r="AD453" s="101">
        <v>157821</v>
      </c>
      <c r="AE453" s="160">
        <v>-30574</v>
      </c>
      <c r="AF453" s="102">
        <v>-16.228668212890625</v>
      </c>
      <c r="AG453" s="101">
        <v>21650.578125</v>
      </c>
      <c r="AH453" s="101">
        <v>-52224.578125</v>
      </c>
    </row>
    <row r="454" spans="1:34" x14ac:dyDescent="0.25">
      <c r="A454" s="2">
        <v>125239452</v>
      </c>
      <c r="C454" s="158" t="s">
        <v>3273</v>
      </c>
      <c r="D454" s="28" t="s">
        <v>2500</v>
      </c>
      <c r="E454" s="101">
        <v>95158952</v>
      </c>
      <c r="F454" s="160">
        <v>9277450</v>
      </c>
      <c r="G454" s="102">
        <v>10.802617073059082</v>
      </c>
      <c r="H454" s="101">
        <v>6976668.5</v>
      </c>
      <c r="I454" s="101">
        <v>2300781.5</v>
      </c>
      <c r="J454" s="161">
        <v>64999373</v>
      </c>
      <c r="K454" s="160">
        <v>1058392</v>
      </c>
      <c r="L454" s="102">
        <v>1.6552640199661255</v>
      </c>
      <c r="M454" s="101">
        <v>4780999</v>
      </c>
      <c r="N454" s="162">
        <v>-3722607</v>
      </c>
      <c r="O454" s="161">
        <v>11956796</v>
      </c>
      <c r="P454" s="160">
        <v>187674</v>
      </c>
      <c r="Q454" s="102">
        <v>1.5946304798126221</v>
      </c>
      <c r="R454" s="101">
        <v>576181.125</v>
      </c>
      <c r="S454" s="162">
        <v>-388507.125</v>
      </c>
      <c r="T454" s="161">
        <v>18202782.039999999</v>
      </c>
      <c r="U454" s="160">
        <v>8031384.5</v>
      </c>
      <c r="V454" s="101">
        <v>91.064987182617188</v>
      </c>
      <c r="W454" s="101">
        <v>8.9562263488769531</v>
      </c>
      <c r="X454" s="101">
        <v>0</v>
      </c>
      <c r="Y454" s="101">
        <v>66941726.75999999</v>
      </c>
      <c r="Z454" s="162">
        <v>21.851791381835938</v>
      </c>
      <c r="AA454" s="161">
        <v>-538531.75</v>
      </c>
      <c r="AB454" s="101">
        <v>1170384.9773230066</v>
      </c>
      <c r="AC454" s="163">
        <v>631853.25</v>
      </c>
      <c r="AD454" s="101"/>
      <c r="AE454" s="160"/>
      <c r="AF454" s="102"/>
      <c r="AG454" s="101"/>
      <c r="AH454" s="101"/>
    </row>
    <row r="455" spans="1:34" x14ac:dyDescent="0.25">
      <c r="A455" s="2">
        <v>115229003</v>
      </c>
      <c r="C455" s="158" t="s">
        <v>3274</v>
      </c>
      <c r="D455" s="28" t="s">
        <v>2341</v>
      </c>
      <c r="E455" s="101">
        <v>8611938</v>
      </c>
      <c r="F455" s="160">
        <v>284535.5625</v>
      </c>
      <c r="G455" s="102">
        <v>3.416858434677124</v>
      </c>
      <c r="H455" s="101">
        <v>231695.890625</v>
      </c>
      <c r="I455" s="101">
        <v>52839.671875</v>
      </c>
      <c r="J455" s="161">
        <v>6818896</v>
      </c>
      <c r="K455" s="160">
        <v>48265</v>
      </c>
      <c r="L455" s="102">
        <v>0.71285825967788696</v>
      </c>
      <c r="M455" s="101">
        <v>155614.203125</v>
      </c>
      <c r="N455" s="162">
        <v>-107349.203125</v>
      </c>
      <c r="O455" s="161">
        <v>1075862</v>
      </c>
      <c r="P455" s="160">
        <v>90402</v>
      </c>
      <c r="Q455" s="102">
        <v>9.173583984375</v>
      </c>
      <c r="R455" s="101">
        <v>25379.044921875</v>
      </c>
      <c r="S455" s="162">
        <v>65022.953125</v>
      </c>
      <c r="T455" s="161">
        <v>363802.35</v>
      </c>
      <c r="U455" s="160">
        <v>80849.578125</v>
      </c>
      <c r="V455" s="101">
        <v>100.02330780029297</v>
      </c>
      <c r="W455" s="101">
        <v>0</v>
      </c>
      <c r="X455" s="101">
        <v>0</v>
      </c>
      <c r="Y455" s="101">
        <v>740174.33999999985</v>
      </c>
      <c r="Z455" s="162">
        <v>21.851791381835938</v>
      </c>
      <c r="AA455" s="161">
        <v>-138044.25</v>
      </c>
      <c r="AB455" s="101">
        <v>304392.73119558452</v>
      </c>
      <c r="AC455" s="163">
        <v>166348.484375</v>
      </c>
      <c r="AD455" s="101">
        <v>353378</v>
      </c>
      <c r="AE455" s="160">
        <v>65019</v>
      </c>
      <c r="AF455" s="102">
        <v>22.547935485839844</v>
      </c>
      <c r="AG455" s="101">
        <v>34524.27734375</v>
      </c>
      <c r="AH455" s="101">
        <v>30494.72265625</v>
      </c>
    </row>
    <row r="456" spans="1:34" x14ac:dyDescent="0.25">
      <c r="A456" s="2">
        <v>123468303</v>
      </c>
      <c r="C456" s="158" t="s">
        <v>3275</v>
      </c>
      <c r="D456" s="28" t="s">
        <v>2471</v>
      </c>
      <c r="E456" s="101">
        <v>6709519</v>
      </c>
      <c r="F456" s="160">
        <v>170900</v>
      </c>
      <c r="G456" s="102">
        <v>2.6137018203735352</v>
      </c>
      <c r="H456" s="101">
        <v>250132.234375</v>
      </c>
      <c r="I456" s="101">
        <v>-79232.234375</v>
      </c>
      <c r="J456" s="161">
        <v>4327599</v>
      </c>
      <c r="K456" s="160">
        <v>72761</v>
      </c>
      <c r="L456" s="102">
        <v>1.7100768089294434</v>
      </c>
      <c r="M456" s="101">
        <v>232568.84375</v>
      </c>
      <c r="N456" s="162">
        <v>-159807.84375</v>
      </c>
      <c r="O456" s="161">
        <v>2189263</v>
      </c>
      <c r="P456" s="160">
        <v>48139</v>
      </c>
      <c r="Q456" s="102">
        <v>2.248305082321167</v>
      </c>
      <c r="R456" s="101">
        <v>17563.396484375</v>
      </c>
      <c r="S456" s="162">
        <v>30575.603515625</v>
      </c>
      <c r="T456" s="161">
        <v>192657</v>
      </c>
      <c r="U456" s="160">
        <v>50000</v>
      </c>
      <c r="V456" s="101">
        <v>0</v>
      </c>
      <c r="W456" s="101">
        <v>0</v>
      </c>
      <c r="X456" s="101">
        <v>100</v>
      </c>
      <c r="Y456" s="101">
        <v>0</v>
      </c>
      <c r="Z456" s="162"/>
      <c r="AA456" s="161">
        <v>-77948.81</v>
      </c>
      <c r="AB456" s="101">
        <v>91679.43997742908</v>
      </c>
      <c r="AC456" s="163">
        <v>13730.6298828125</v>
      </c>
      <c r="AD456" s="101"/>
      <c r="AE456" s="160"/>
      <c r="AF456" s="102"/>
      <c r="AG456" s="101"/>
      <c r="AH456" s="101"/>
    </row>
    <row r="457" spans="1:34" x14ac:dyDescent="0.25">
      <c r="A457" s="2">
        <v>123468402</v>
      </c>
      <c r="C457" s="158" t="s">
        <v>3276</v>
      </c>
      <c r="D457" s="28" t="s">
        <v>2472</v>
      </c>
      <c r="E457" s="101">
        <v>6499102</v>
      </c>
      <c r="F457" s="160">
        <v>160112</v>
      </c>
      <c r="G457" s="102">
        <v>2.5258283615112305</v>
      </c>
      <c r="H457" s="101">
        <v>432734.71875</v>
      </c>
      <c r="I457" s="101">
        <v>-272622.71875</v>
      </c>
      <c r="J457" s="161">
        <v>4722064</v>
      </c>
      <c r="K457" s="160">
        <v>105000</v>
      </c>
      <c r="L457" s="102">
        <v>2.2741725444793701</v>
      </c>
      <c r="M457" s="101">
        <v>407267.09375</v>
      </c>
      <c r="N457" s="162">
        <v>-302267.09375</v>
      </c>
      <c r="O457" s="161">
        <v>1589714</v>
      </c>
      <c r="P457" s="160">
        <v>5112</v>
      </c>
      <c r="Q457" s="102">
        <v>0.32260465621948242</v>
      </c>
      <c r="R457" s="101">
        <v>25467.611328125</v>
      </c>
      <c r="S457" s="162">
        <v>-20355.611328125</v>
      </c>
      <c r="T457" s="161">
        <v>187324</v>
      </c>
      <c r="U457" s="160">
        <v>50000</v>
      </c>
      <c r="V457" s="101">
        <v>0</v>
      </c>
      <c r="W457" s="101">
        <v>0</v>
      </c>
      <c r="X457" s="101">
        <v>100</v>
      </c>
      <c r="Y457" s="101">
        <v>0</v>
      </c>
      <c r="Z457" s="162"/>
      <c r="AA457" s="161">
        <v>-177378.75</v>
      </c>
      <c r="AB457" s="101">
        <v>337050.33776155743</v>
      </c>
      <c r="AC457" s="163">
        <v>159671.59375</v>
      </c>
      <c r="AD457" s="101"/>
      <c r="AE457" s="160"/>
      <c r="AF457" s="102"/>
      <c r="AG457" s="101"/>
      <c r="AH457" s="101"/>
    </row>
    <row r="458" spans="1:34" x14ac:dyDescent="0.25">
      <c r="A458" s="2">
        <v>123468503</v>
      </c>
      <c r="C458" s="158" t="s">
        <v>3277</v>
      </c>
      <c r="D458" s="28" t="s">
        <v>2473</v>
      </c>
      <c r="E458" s="101">
        <v>9062534</v>
      </c>
      <c r="F458" s="160">
        <v>257220</v>
      </c>
      <c r="G458" s="102">
        <v>2.9211905002593994</v>
      </c>
      <c r="H458" s="101">
        <v>605138.5</v>
      </c>
      <c r="I458" s="101">
        <v>-347918.5</v>
      </c>
      <c r="J458" s="161">
        <v>6629468</v>
      </c>
      <c r="K458" s="160">
        <v>139110</v>
      </c>
      <c r="L458" s="102">
        <v>2.1433331966400146</v>
      </c>
      <c r="M458" s="101">
        <v>497980.9375</v>
      </c>
      <c r="N458" s="162">
        <v>-358870.9375</v>
      </c>
      <c r="O458" s="161">
        <v>2195902</v>
      </c>
      <c r="P458" s="160">
        <v>68110</v>
      </c>
      <c r="Q458" s="102">
        <v>3.2009706497192383</v>
      </c>
      <c r="R458" s="101">
        <v>107157.53125</v>
      </c>
      <c r="S458" s="162">
        <v>-39047.53125</v>
      </c>
      <c r="T458" s="161">
        <v>237164</v>
      </c>
      <c r="U458" s="160">
        <v>50000</v>
      </c>
      <c r="V458" s="101">
        <v>0</v>
      </c>
      <c r="W458" s="101">
        <v>0</v>
      </c>
      <c r="X458" s="101">
        <v>100</v>
      </c>
      <c r="Y458" s="101">
        <v>0</v>
      </c>
      <c r="Z458" s="162"/>
      <c r="AA458" s="161">
        <v>-120461.06</v>
      </c>
      <c r="AB458" s="101">
        <v>107049.4109381556</v>
      </c>
      <c r="AC458" s="163">
        <v>-13411.6494140625</v>
      </c>
      <c r="AD458" s="101"/>
      <c r="AE458" s="160"/>
      <c r="AF458" s="102"/>
      <c r="AG458" s="101"/>
      <c r="AH458" s="101"/>
    </row>
    <row r="459" spans="1:34" x14ac:dyDescent="0.25">
      <c r="A459" s="2">
        <v>123468603</v>
      </c>
      <c r="C459" s="158" t="s">
        <v>3278</v>
      </c>
      <c r="D459" s="28" t="s">
        <v>2474</v>
      </c>
      <c r="E459" s="101">
        <v>13522582</v>
      </c>
      <c r="F459" s="160">
        <v>133105</v>
      </c>
      <c r="G459" s="102">
        <v>0.99410158395767212</v>
      </c>
      <c r="H459" s="101">
        <v>410910.84375</v>
      </c>
      <c r="I459" s="101">
        <v>-277805.84375</v>
      </c>
      <c r="J459" s="161">
        <v>10680672</v>
      </c>
      <c r="K459" s="160">
        <v>80588</v>
      </c>
      <c r="L459" s="102">
        <v>0.76025813817977905</v>
      </c>
      <c r="M459" s="101">
        <v>303141.1875</v>
      </c>
      <c r="N459" s="162">
        <v>-222553.1875</v>
      </c>
      <c r="O459" s="161">
        <v>2413536</v>
      </c>
      <c r="P459" s="160">
        <v>2517</v>
      </c>
      <c r="Q459" s="102">
        <v>0.10439569503068924</v>
      </c>
      <c r="R459" s="101">
        <v>107769.65625</v>
      </c>
      <c r="S459" s="162">
        <v>-105252.65625</v>
      </c>
      <c r="T459" s="161">
        <v>428374</v>
      </c>
      <c r="U459" s="160">
        <v>50000</v>
      </c>
      <c r="V459" s="101">
        <v>0</v>
      </c>
      <c r="W459" s="101">
        <v>0</v>
      </c>
      <c r="X459" s="101">
        <v>100</v>
      </c>
      <c r="Y459" s="101">
        <v>0</v>
      </c>
      <c r="Z459" s="162"/>
      <c r="AA459" s="161">
        <v>-272193.24</v>
      </c>
      <c r="AB459" s="101">
        <v>400201.88409139984</v>
      </c>
      <c r="AC459" s="163">
        <v>128008.640625</v>
      </c>
      <c r="AD459" s="101"/>
      <c r="AE459" s="160"/>
      <c r="AF459" s="102"/>
      <c r="AG459" s="101"/>
      <c r="AH459" s="101"/>
    </row>
    <row r="460" spans="1:34" x14ac:dyDescent="0.25">
      <c r="A460" s="2">
        <v>103029203</v>
      </c>
      <c r="C460" s="158" t="s">
        <v>3279</v>
      </c>
      <c r="D460" s="28" t="s">
        <v>2108</v>
      </c>
      <c r="E460" s="101">
        <v>8964250</v>
      </c>
      <c r="F460" s="160">
        <v>340718.75</v>
      </c>
      <c r="G460" s="102">
        <v>3.9510350227355957</v>
      </c>
      <c r="H460" s="101">
        <v>325138.90625</v>
      </c>
      <c r="I460" s="101">
        <v>15579.84375</v>
      </c>
      <c r="J460" s="161">
        <v>5966308</v>
      </c>
      <c r="K460" s="160">
        <v>80755</v>
      </c>
      <c r="L460" s="102">
        <v>1.3720885515213013</v>
      </c>
      <c r="M460" s="101">
        <v>255909.203125</v>
      </c>
      <c r="N460" s="162">
        <v>-175154.203125</v>
      </c>
      <c r="O460" s="161">
        <v>2373131</v>
      </c>
      <c r="P460" s="160">
        <v>56834</v>
      </c>
      <c r="Q460" s="102">
        <v>2.453657865524292</v>
      </c>
      <c r="R460" s="101">
        <v>51302.39453125</v>
      </c>
      <c r="S460" s="162">
        <v>5531.60546875</v>
      </c>
      <c r="T460" s="161">
        <v>624811.18000000005</v>
      </c>
      <c r="U460" s="160">
        <v>203129.734375</v>
      </c>
      <c r="V460" s="101">
        <v>0</v>
      </c>
      <c r="W460" s="101">
        <v>100</v>
      </c>
      <c r="X460" s="101">
        <v>0</v>
      </c>
      <c r="Y460" s="101">
        <v>0</v>
      </c>
      <c r="Z460" s="162"/>
      <c r="AA460" s="161">
        <v>-31516.6</v>
      </c>
      <c r="AB460" s="101">
        <v>58285.662554737937</v>
      </c>
      <c r="AC460" s="163">
        <v>26769.0625</v>
      </c>
      <c r="AD460" s="101"/>
      <c r="AE460" s="160"/>
      <c r="AF460" s="102"/>
      <c r="AG460" s="101"/>
      <c r="AH460" s="101"/>
    </row>
    <row r="461" spans="1:34" x14ac:dyDescent="0.25">
      <c r="A461" s="2">
        <v>106618603</v>
      </c>
      <c r="C461" s="158" t="s">
        <v>3280</v>
      </c>
      <c r="D461" s="28" t="s">
        <v>2172</v>
      </c>
      <c r="E461" s="101">
        <v>9132175</v>
      </c>
      <c r="F461" s="160">
        <v>398852.625</v>
      </c>
      <c r="G461" s="102">
        <v>4.5670204162597656</v>
      </c>
      <c r="H461" s="101">
        <v>223699.3125</v>
      </c>
      <c r="I461" s="101">
        <v>175153.3125</v>
      </c>
      <c r="J461" s="161">
        <v>7571284</v>
      </c>
      <c r="K461" s="160">
        <v>55527</v>
      </c>
      <c r="L461" s="102">
        <v>0.7388077974319458</v>
      </c>
      <c r="M461" s="101">
        <v>161592.296875</v>
      </c>
      <c r="N461" s="162">
        <v>-106065.296875</v>
      </c>
      <c r="O461" s="161">
        <v>875056</v>
      </c>
      <c r="P461" s="160">
        <v>21951</v>
      </c>
      <c r="Q461" s="102">
        <v>2.5730712413787842</v>
      </c>
      <c r="R461" s="101">
        <v>28272.6015625</v>
      </c>
      <c r="S461" s="162">
        <v>-6321.6015625</v>
      </c>
      <c r="T461" s="161">
        <v>685834.63</v>
      </c>
      <c r="U461" s="160">
        <v>321374.625</v>
      </c>
      <c r="V461" s="101">
        <v>100.01225280761719</v>
      </c>
      <c r="W461" s="101">
        <v>0</v>
      </c>
      <c r="X461" s="101">
        <v>0</v>
      </c>
      <c r="Y461" s="101">
        <v>2941845.5500000026</v>
      </c>
      <c r="Z461" s="162">
        <v>16.67479133605957</v>
      </c>
      <c r="AA461" s="161">
        <v>-32817.440000000002</v>
      </c>
      <c r="AB461" s="101">
        <v>46157.518004754878</v>
      </c>
      <c r="AC461" s="163">
        <v>13340.078125</v>
      </c>
      <c r="AD461" s="101"/>
      <c r="AE461" s="160"/>
      <c r="AF461" s="102"/>
      <c r="AG461" s="101"/>
      <c r="AH461" s="101"/>
    </row>
    <row r="462" spans="1:34" x14ac:dyDescent="0.25">
      <c r="A462" s="2">
        <v>119358403</v>
      </c>
      <c r="C462" s="158" t="s">
        <v>3281</v>
      </c>
      <c r="D462" s="28" t="s">
        <v>2403</v>
      </c>
      <c r="E462" s="101">
        <v>14165224</v>
      </c>
      <c r="F462" s="160">
        <v>997915.375</v>
      </c>
      <c r="G462" s="102">
        <v>7.5787343978881836</v>
      </c>
      <c r="H462" s="101">
        <v>620158.125</v>
      </c>
      <c r="I462" s="101">
        <v>377757.25</v>
      </c>
      <c r="J462" s="161">
        <v>10421392</v>
      </c>
      <c r="K462" s="160">
        <v>115757</v>
      </c>
      <c r="L462" s="102">
        <v>1.1232398748397827</v>
      </c>
      <c r="M462" s="101">
        <v>419175</v>
      </c>
      <c r="N462" s="162">
        <v>-303418</v>
      </c>
      <c r="O462" s="161">
        <v>1710526</v>
      </c>
      <c r="P462" s="160">
        <v>8762</v>
      </c>
      <c r="Q462" s="102">
        <v>0.51487749814987183</v>
      </c>
      <c r="R462" s="101">
        <v>47632.3984375</v>
      </c>
      <c r="S462" s="162">
        <v>-38870.3984375</v>
      </c>
      <c r="T462" s="161">
        <v>2033306.08</v>
      </c>
      <c r="U462" s="160">
        <v>873396.375</v>
      </c>
      <c r="V462" s="101">
        <v>100.01377868652344</v>
      </c>
      <c r="W462" s="101">
        <v>0</v>
      </c>
      <c r="X462" s="101">
        <v>0</v>
      </c>
      <c r="Y462" s="101">
        <v>7995143.6400000006</v>
      </c>
      <c r="Z462" s="162">
        <v>17.387432098388672</v>
      </c>
      <c r="AA462" s="161">
        <v>-153134.57</v>
      </c>
      <c r="AB462" s="101">
        <v>277051.53995165636</v>
      </c>
      <c r="AC462" s="163">
        <v>123916.96875</v>
      </c>
      <c r="AD462" s="101"/>
      <c r="AE462" s="160"/>
      <c r="AF462" s="102"/>
      <c r="AG462" s="101"/>
      <c r="AH462" s="101"/>
    </row>
    <row r="463" spans="1:34" x14ac:dyDescent="0.25">
      <c r="A463" s="2">
        <v>119648303</v>
      </c>
      <c r="C463" s="158" t="s">
        <v>3282</v>
      </c>
      <c r="D463" s="28" t="s">
        <v>2410</v>
      </c>
      <c r="E463" s="101">
        <v>11557919</v>
      </c>
      <c r="F463" s="160">
        <v>210734</v>
      </c>
      <c r="G463" s="102">
        <v>1.8571478128433228</v>
      </c>
      <c r="H463" s="101">
        <v>680280</v>
      </c>
      <c r="I463" s="101">
        <v>-469546</v>
      </c>
      <c r="J463" s="161">
        <v>8902627</v>
      </c>
      <c r="K463" s="160">
        <v>145657</v>
      </c>
      <c r="L463" s="102">
        <v>1.6633265018463135</v>
      </c>
      <c r="M463" s="101">
        <v>617476.875</v>
      </c>
      <c r="N463" s="162">
        <v>-471819.875</v>
      </c>
      <c r="O463" s="161">
        <v>2007699</v>
      </c>
      <c r="P463" s="160">
        <v>8783</v>
      </c>
      <c r="Q463" s="102">
        <v>0.43938815593719482</v>
      </c>
      <c r="R463" s="101">
        <v>34869.40234375</v>
      </c>
      <c r="S463" s="162">
        <v>-26086.40234375</v>
      </c>
      <c r="T463" s="161">
        <v>357524</v>
      </c>
      <c r="U463" s="160">
        <v>50000</v>
      </c>
      <c r="V463" s="101">
        <v>0</v>
      </c>
      <c r="W463" s="101">
        <v>0</v>
      </c>
      <c r="X463" s="101">
        <v>100</v>
      </c>
      <c r="Y463" s="101">
        <v>0</v>
      </c>
      <c r="Z463" s="162"/>
      <c r="AA463" s="161">
        <v>-256820.29</v>
      </c>
      <c r="AB463" s="101">
        <v>115270.78256292257</v>
      </c>
      <c r="AC463" s="163">
        <v>-141549.5</v>
      </c>
      <c r="AD463" s="101">
        <v>290069</v>
      </c>
      <c r="AE463" s="160">
        <v>6294</v>
      </c>
      <c r="AF463" s="102">
        <v>2.2179543972015381</v>
      </c>
      <c r="AG463" s="101">
        <v>27933.771484375</v>
      </c>
      <c r="AH463" s="101">
        <v>-21639.771484375</v>
      </c>
    </row>
    <row r="464" spans="1:34" x14ac:dyDescent="0.25">
      <c r="A464" s="2">
        <v>125239603</v>
      </c>
      <c r="C464" s="158" t="s">
        <v>3283</v>
      </c>
      <c r="D464" s="28" t="s">
        <v>2501</v>
      </c>
      <c r="E464" s="101">
        <v>8823285</v>
      </c>
      <c r="F464" s="160">
        <v>890341.5</v>
      </c>
      <c r="G464" s="102">
        <v>11.223343849182129</v>
      </c>
      <c r="H464" s="101">
        <v>376156.9375</v>
      </c>
      <c r="I464" s="101">
        <v>514184.5625</v>
      </c>
      <c r="J464" s="161">
        <v>4915883</v>
      </c>
      <c r="K464" s="160">
        <v>74391</v>
      </c>
      <c r="L464" s="102">
        <v>1.5365304946899414</v>
      </c>
      <c r="M464" s="101">
        <v>234555.65625</v>
      </c>
      <c r="N464" s="162">
        <v>-160164.65625</v>
      </c>
      <c r="O464" s="161">
        <v>2495663</v>
      </c>
      <c r="P464" s="160">
        <v>25301</v>
      </c>
      <c r="Q464" s="102">
        <v>1.0241818428039551</v>
      </c>
      <c r="R464" s="101">
        <v>67973.6875</v>
      </c>
      <c r="S464" s="162">
        <v>-42672.6875</v>
      </c>
      <c r="T464" s="161">
        <v>1411738.53</v>
      </c>
      <c r="U464" s="160">
        <v>790649.5</v>
      </c>
      <c r="V464" s="101">
        <v>0</v>
      </c>
      <c r="W464" s="101">
        <v>100</v>
      </c>
      <c r="X464" s="101">
        <v>0</v>
      </c>
      <c r="Y464" s="101">
        <v>0</v>
      </c>
      <c r="Z464" s="162"/>
      <c r="AA464" s="161">
        <v>-52691.75</v>
      </c>
      <c r="AB464" s="101">
        <v>126548.58939552866</v>
      </c>
      <c r="AC464" s="163">
        <v>73856.8359375</v>
      </c>
      <c r="AD464" s="101"/>
      <c r="AE464" s="160"/>
      <c r="AF464" s="102"/>
      <c r="AG464" s="101"/>
      <c r="AH464" s="101"/>
    </row>
    <row r="465" spans="1:34" x14ac:dyDescent="0.25">
      <c r="A465" s="2">
        <v>105628302</v>
      </c>
      <c r="C465" s="158" t="s">
        <v>3284</v>
      </c>
      <c r="D465" s="28" t="s">
        <v>2156</v>
      </c>
      <c r="E465" s="101">
        <v>36968784</v>
      </c>
      <c r="F465" s="160">
        <v>775913</v>
      </c>
      <c r="G465" s="102">
        <v>2.1438281536102295</v>
      </c>
      <c r="H465" s="101">
        <v>998033.875</v>
      </c>
      <c r="I465" s="101">
        <v>-222120.875</v>
      </c>
      <c r="J465" s="161">
        <v>29581874</v>
      </c>
      <c r="K465" s="160">
        <v>251438</v>
      </c>
      <c r="L465" s="102">
        <v>0.85725969076156616</v>
      </c>
      <c r="M465" s="101">
        <v>693334.375</v>
      </c>
      <c r="N465" s="162">
        <v>-441896.375</v>
      </c>
      <c r="O465" s="161">
        <v>5416215</v>
      </c>
      <c r="P465" s="160">
        <v>50971</v>
      </c>
      <c r="Q465" s="102">
        <v>0.95002204179763794</v>
      </c>
      <c r="R465" s="101">
        <v>209949.34375</v>
      </c>
      <c r="S465" s="162">
        <v>-158978.34375</v>
      </c>
      <c r="T465" s="161">
        <v>1970694</v>
      </c>
      <c r="U465" s="160">
        <v>473503.96875</v>
      </c>
      <c r="V465" s="101">
        <v>100.02330017089844</v>
      </c>
      <c r="W465" s="101">
        <v>0</v>
      </c>
      <c r="X465" s="101">
        <v>0</v>
      </c>
      <c r="Y465" s="101">
        <v>4334907.8800000101</v>
      </c>
      <c r="Z465" s="162">
        <v>21.851791381835938</v>
      </c>
      <c r="AA465" s="161">
        <v>-223331.27</v>
      </c>
      <c r="AB465" s="101">
        <v>207857.85246985964</v>
      </c>
      <c r="AC465" s="163">
        <v>-15473.41796875</v>
      </c>
      <c r="AD465" s="101"/>
      <c r="AE465" s="160"/>
      <c r="AF465" s="102"/>
      <c r="AG465" s="101"/>
      <c r="AH465" s="101"/>
    </row>
    <row r="466" spans="1:34" x14ac:dyDescent="0.25">
      <c r="A466" s="2">
        <v>116498003</v>
      </c>
      <c r="C466" s="158" t="s">
        <v>3285</v>
      </c>
      <c r="D466" s="28" t="s">
        <v>2359</v>
      </c>
      <c r="E466" s="101">
        <v>10659660</v>
      </c>
      <c r="F466" s="160">
        <v>691366.125</v>
      </c>
      <c r="G466" s="102">
        <v>6.9356513023376465</v>
      </c>
      <c r="H466" s="101">
        <v>419737.1875</v>
      </c>
      <c r="I466" s="101">
        <v>271628.9375</v>
      </c>
      <c r="J466" s="161">
        <v>7901766</v>
      </c>
      <c r="K466" s="160">
        <v>80122</v>
      </c>
      <c r="L466" s="102">
        <v>1.0243626832962036</v>
      </c>
      <c r="M466" s="101">
        <v>264695.3125</v>
      </c>
      <c r="N466" s="162">
        <v>-184573.3125</v>
      </c>
      <c r="O466" s="161">
        <v>1278529</v>
      </c>
      <c r="P466" s="160">
        <v>1434</v>
      </c>
      <c r="Q466" s="102">
        <v>0.11228608340024948</v>
      </c>
      <c r="R466" s="101">
        <v>33016.21484375</v>
      </c>
      <c r="S466" s="162">
        <v>-31582.21484375</v>
      </c>
      <c r="T466" s="161">
        <v>1479365.38</v>
      </c>
      <c r="U466" s="160">
        <v>609810.125</v>
      </c>
      <c r="V466" s="101">
        <v>100.02330017089844</v>
      </c>
      <c r="W466" s="101">
        <v>0</v>
      </c>
      <c r="X466" s="101">
        <v>0</v>
      </c>
      <c r="Y466" s="101">
        <v>5582784.5</v>
      </c>
      <c r="Z466" s="162">
        <v>21.851791381835938</v>
      </c>
      <c r="AA466" s="161">
        <v>-58876.57</v>
      </c>
      <c r="AB466" s="101">
        <v>98656.971575403499</v>
      </c>
      <c r="AC466" s="163">
        <v>39780.40234375</v>
      </c>
      <c r="AD466" s="101"/>
      <c r="AE466" s="160"/>
      <c r="AF466" s="102"/>
      <c r="AG466" s="101"/>
      <c r="AH466" s="101"/>
    </row>
    <row r="467" spans="1:34" x14ac:dyDescent="0.25">
      <c r="A467" s="2">
        <v>113369003</v>
      </c>
      <c r="C467" s="158" t="s">
        <v>3286</v>
      </c>
      <c r="D467" s="28" t="s">
        <v>2299</v>
      </c>
      <c r="E467" s="101">
        <v>17127320</v>
      </c>
      <c r="F467" s="160">
        <v>757778.25</v>
      </c>
      <c r="G467" s="102">
        <v>4.6291966438293457</v>
      </c>
      <c r="H467" s="101">
        <v>649213.125</v>
      </c>
      <c r="I467" s="101">
        <v>108565.125</v>
      </c>
      <c r="J467" s="161">
        <v>12663748</v>
      </c>
      <c r="K467" s="160">
        <v>134411</v>
      </c>
      <c r="L467" s="102">
        <v>1.0727702379226685</v>
      </c>
      <c r="M467" s="101">
        <v>458427.40625</v>
      </c>
      <c r="N467" s="162">
        <v>-324016.40625</v>
      </c>
      <c r="O467" s="161">
        <v>2733324</v>
      </c>
      <c r="P467" s="160">
        <v>24979</v>
      </c>
      <c r="Q467" s="102">
        <v>0.92229759693145752</v>
      </c>
      <c r="R467" s="101">
        <v>71045.625</v>
      </c>
      <c r="S467" s="162">
        <v>-46066.625</v>
      </c>
      <c r="T467" s="161">
        <v>1730248.69</v>
      </c>
      <c r="U467" s="160">
        <v>598388.25</v>
      </c>
      <c r="V467" s="101">
        <v>100.02330017089844</v>
      </c>
      <c r="W467" s="101">
        <v>0</v>
      </c>
      <c r="X467" s="101">
        <v>0</v>
      </c>
      <c r="Y467" s="101">
        <v>5478217.8300000057</v>
      </c>
      <c r="Z467" s="162">
        <v>21.851791381835938</v>
      </c>
      <c r="AA467" s="161">
        <v>-134016.4</v>
      </c>
      <c r="AB467" s="101">
        <v>252232.79095654865</v>
      </c>
      <c r="AC467" s="163">
        <v>118216.390625</v>
      </c>
      <c r="AD467" s="101"/>
      <c r="AE467" s="160"/>
      <c r="AF467" s="102"/>
      <c r="AG467" s="101"/>
      <c r="AH467" s="101"/>
    </row>
    <row r="468" spans="1:34" x14ac:dyDescent="0.25">
      <c r="A468" s="2">
        <v>101638803</v>
      </c>
      <c r="C468" s="158" t="s">
        <v>3287</v>
      </c>
      <c r="D468" s="28" t="s">
        <v>163</v>
      </c>
      <c r="E468" s="101">
        <v>15175166</v>
      </c>
      <c r="F468" s="160">
        <v>867266.6875</v>
      </c>
      <c r="G468" s="102">
        <v>6.0614538192749023</v>
      </c>
      <c r="H468" s="101">
        <v>638164.4375</v>
      </c>
      <c r="I468" s="101">
        <v>229102.25</v>
      </c>
      <c r="J468" s="161">
        <v>11414984</v>
      </c>
      <c r="K468" s="160">
        <v>124969</v>
      </c>
      <c r="L468" s="102">
        <v>1.1068985462188721</v>
      </c>
      <c r="M468" s="101">
        <v>436496.8125</v>
      </c>
      <c r="N468" s="162">
        <v>-311527.8125</v>
      </c>
      <c r="O468" s="161">
        <v>2114217</v>
      </c>
      <c r="P468" s="160">
        <v>87203</v>
      </c>
      <c r="Q468" s="102">
        <v>4.3020424842834473</v>
      </c>
      <c r="R468" s="101">
        <v>70580.3046875</v>
      </c>
      <c r="S468" s="162">
        <v>16622.6953125</v>
      </c>
      <c r="T468" s="161">
        <v>1645965.21</v>
      </c>
      <c r="U468" s="160">
        <v>655094.6875</v>
      </c>
      <c r="V468" s="101">
        <v>100.02330017089844</v>
      </c>
      <c r="W468" s="101">
        <v>0</v>
      </c>
      <c r="X468" s="101">
        <v>0</v>
      </c>
      <c r="Y468" s="101">
        <v>5997363.0100000016</v>
      </c>
      <c r="Z468" s="162">
        <v>21.851791381835938</v>
      </c>
      <c r="AA468" s="161">
        <v>-170525.78</v>
      </c>
      <c r="AB468" s="101">
        <v>362875.2831843195</v>
      </c>
      <c r="AC468" s="163">
        <v>192349.5</v>
      </c>
      <c r="AD468" s="101"/>
      <c r="AE468" s="160"/>
      <c r="AF468" s="102"/>
      <c r="AG468" s="101"/>
      <c r="AH468" s="101"/>
    </row>
    <row r="469" spans="1:34" x14ac:dyDescent="0.25">
      <c r="A469" s="2">
        <v>105259703</v>
      </c>
      <c r="C469" s="158" t="s">
        <v>3288</v>
      </c>
      <c r="D469" s="28" t="s">
        <v>2155</v>
      </c>
      <c r="E469" s="101">
        <v>10207173</v>
      </c>
      <c r="F469" s="160">
        <v>309765.40625</v>
      </c>
      <c r="G469" s="102">
        <v>3.129763126373291</v>
      </c>
      <c r="H469" s="101">
        <v>344823.09375</v>
      </c>
      <c r="I469" s="101">
        <v>-35057.6875</v>
      </c>
      <c r="J469" s="161">
        <v>8160674</v>
      </c>
      <c r="K469" s="160">
        <v>80605</v>
      </c>
      <c r="L469" s="102">
        <v>0.99757808446884155</v>
      </c>
      <c r="M469" s="101">
        <v>238959.703125</v>
      </c>
      <c r="N469" s="162">
        <v>-158354.703125</v>
      </c>
      <c r="O469" s="161">
        <v>1386037</v>
      </c>
      <c r="P469" s="160">
        <v>20960</v>
      </c>
      <c r="Q469" s="102">
        <v>1.5354444980621338</v>
      </c>
      <c r="R469" s="101">
        <v>64201.60546875</v>
      </c>
      <c r="S469" s="162">
        <v>-43241.60546875</v>
      </c>
      <c r="T469" s="161">
        <v>660462.43999999994</v>
      </c>
      <c r="U469" s="160">
        <v>208200.40625</v>
      </c>
      <c r="V469" s="101">
        <v>100.02330017089844</v>
      </c>
      <c r="W469" s="101">
        <v>0</v>
      </c>
      <c r="X469" s="101">
        <v>0</v>
      </c>
      <c r="Y469" s="101">
        <v>1906065.4799999967</v>
      </c>
      <c r="Z469" s="162">
        <v>21.851791381835938</v>
      </c>
      <c r="AA469" s="161">
        <v>-56864.04</v>
      </c>
      <c r="AB469" s="101">
        <v>46108.807748887164</v>
      </c>
      <c r="AC469" s="163">
        <v>-10755.232421875</v>
      </c>
      <c r="AD469" s="101"/>
      <c r="AE469" s="160"/>
      <c r="AF469" s="102"/>
      <c r="AG469" s="101"/>
      <c r="AH469" s="101"/>
    </row>
    <row r="470" spans="1:34" x14ac:dyDescent="0.25">
      <c r="A470" s="2">
        <v>119648703</v>
      </c>
      <c r="C470" s="158" t="s">
        <v>3289</v>
      </c>
      <c r="D470" s="28" t="s">
        <v>2411</v>
      </c>
      <c r="E470" s="101">
        <v>14050107</v>
      </c>
      <c r="F470" s="160">
        <v>295501</v>
      </c>
      <c r="G470" s="102">
        <v>2.1483786106109619</v>
      </c>
      <c r="H470" s="101">
        <v>594269.3125</v>
      </c>
      <c r="I470" s="101">
        <v>-298768.3125</v>
      </c>
      <c r="J470" s="161">
        <v>11549690</v>
      </c>
      <c r="K470" s="160">
        <v>180654</v>
      </c>
      <c r="L470" s="102">
        <v>1.5890002250671387</v>
      </c>
      <c r="M470" s="101">
        <v>539768.8125</v>
      </c>
      <c r="N470" s="162">
        <v>-359114.8125</v>
      </c>
      <c r="O470" s="161">
        <v>2030193</v>
      </c>
      <c r="P470" s="160">
        <v>48183</v>
      </c>
      <c r="Q470" s="102">
        <v>2.4310169219970703</v>
      </c>
      <c r="R470" s="101">
        <v>54977.6484375</v>
      </c>
      <c r="S470" s="162">
        <v>-6794.6484375</v>
      </c>
      <c r="T470" s="161">
        <v>390935</v>
      </c>
      <c r="U470" s="160">
        <v>50000</v>
      </c>
      <c r="V470" s="101">
        <v>0</v>
      </c>
      <c r="W470" s="101">
        <v>0</v>
      </c>
      <c r="X470" s="101">
        <v>100</v>
      </c>
      <c r="Y470" s="101">
        <v>0</v>
      </c>
      <c r="Z470" s="162"/>
      <c r="AA470" s="161">
        <v>-303507.17</v>
      </c>
      <c r="AB470" s="101">
        <v>344805.72784371721</v>
      </c>
      <c r="AC470" s="163">
        <v>41298.55859375</v>
      </c>
      <c r="AD470" s="101">
        <v>79289</v>
      </c>
      <c r="AE470" s="160">
        <v>16664</v>
      </c>
      <c r="AF470" s="102">
        <v>26.609182357788086</v>
      </c>
      <c r="AG470" s="101">
        <v>-477.10000610351563</v>
      </c>
      <c r="AH470" s="101">
        <v>17141.099609375</v>
      </c>
    </row>
    <row r="471" spans="1:34" x14ac:dyDescent="0.25">
      <c r="A471" s="2">
        <v>112289003</v>
      </c>
      <c r="C471" s="158" t="s">
        <v>3290</v>
      </c>
      <c r="D471" s="28" t="s">
        <v>2270</v>
      </c>
      <c r="E471" s="101">
        <v>26844742</v>
      </c>
      <c r="F471" s="160">
        <v>3038126.75</v>
      </c>
      <c r="G471" s="102">
        <v>12.761691093444824</v>
      </c>
      <c r="H471" s="101">
        <v>1382288.875</v>
      </c>
      <c r="I471" s="101">
        <v>1655837.875</v>
      </c>
      <c r="J471" s="161">
        <v>17627603</v>
      </c>
      <c r="K471" s="160">
        <v>197244</v>
      </c>
      <c r="L471" s="102">
        <v>1.1316118240356445</v>
      </c>
      <c r="M471" s="101">
        <v>731052</v>
      </c>
      <c r="N471" s="162">
        <v>-533808</v>
      </c>
      <c r="O471" s="161">
        <v>3381274</v>
      </c>
      <c r="P471" s="160">
        <v>171399</v>
      </c>
      <c r="Q471" s="102">
        <v>5.3397407531738281</v>
      </c>
      <c r="R471" s="101">
        <v>144537.34375</v>
      </c>
      <c r="S471" s="162">
        <v>26861.65625</v>
      </c>
      <c r="T471" s="161">
        <v>5835864.6200000001</v>
      </c>
      <c r="U471" s="160">
        <v>2669483.75</v>
      </c>
      <c r="V471" s="101">
        <v>100.02210235595703</v>
      </c>
      <c r="W471" s="101">
        <v>0</v>
      </c>
      <c r="X471" s="101">
        <v>0</v>
      </c>
      <c r="Y471" s="101">
        <v>24438712.980000004</v>
      </c>
      <c r="Z471" s="162">
        <v>21.2899169921875</v>
      </c>
      <c r="AA471" s="161">
        <v>-314274.58</v>
      </c>
      <c r="AB471" s="101">
        <v>177489.83727051085</v>
      </c>
      <c r="AC471" s="163">
        <v>-136784.75</v>
      </c>
      <c r="AD471" s="101"/>
      <c r="AE471" s="160"/>
      <c r="AF471" s="102"/>
      <c r="AG471" s="101"/>
      <c r="AH471" s="101"/>
    </row>
    <row r="472" spans="1:34" x14ac:dyDescent="0.25">
      <c r="A472" s="2">
        <v>121139004</v>
      </c>
      <c r="C472" s="158" t="s">
        <v>3291</v>
      </c>
      <c r="D472" s="28" t="s">
        <v>2431</v>
      </c>
      <c r="E472" s="101">
        <v>5704895</v>
      </c>
      <c r="F472" s="160">
        <v>241294.5625</v>
      </c>
      <c r="G472" s="102">
        <v>4.4164018630981445</v>
      </c>
      <c r="H472" s="101">
        <v>315760.375</v>
      </c>
      <c r="I472" s="101">
        <v>-74465.8125</v>
      </c>
      <c r="J472" s="161">
        <v>4658177</v>
      </c>
      <c r="K472" s="160">
        <v>67620</v>
      </c>
      <c r="L472" s="102">
        <v>1.4730238914489746</v>
      </c>
      <c r="M472" s="101">
        <v>258012.75</v>
      </c>
      <c r="N472" s="162">
        <v>-190392.75</v>
      </c>
      <c r="O472" s="161">
        <v>703529</v>
      </c>
      <c r="P472" s="160">
        <v>51348</v>
      </c>
      <c r="Q472" s="102">
        <v>7.8732743263244629</v>
      </c>
      <c r="R472" s="101">
        <v>33269.57421875</v>
      </c>
      <c r="S472" s="162">
        <v>18078.42578125</v>
      </c>
      <c r="T472" s="161">
        <v>343188.96</v>
      </c>
      <c r="U472" s="160">
        <v>122326.5703125</v>
      </c>
      <c r="V472" s="101">
        <v>100.02330017089844</v>
      </c>
      <c r="W472" s="101">
        <v>0</v>
      </c>
      <c r="X472" s="101">
        <v>0</v>
      </c>
      <c r="Y472" s="101">
        <v>1119894.3000000007</v>
      </c>
      <c r="Z472" s="162">
        <v>21.851789474487305</v>
      </c>
      <c r="AA472" s="161">
        <v>-70990.59</v>
      </c>
      <c r="AB472" s="101">
        <v>110230.94719922665</v>
      </c>
      <c r="AC472" s="163">
        <v>39240.35546875</v>
      </c>
      <c r="AD472" s="101"/>
      <c r="AE472" s="160"/>
      <c r="AF472" s="102"/>
      <c r="AG472" s="101"/>
      <c r="AH472" s="101"/>
    </row>
    <row r="473" spans="1:34" x14ac:dyDescent="0.25">
      <c r="A473" s="2">
        <v>117598503</v>
      </c>
      <c r="C473" s="158" t="s">
        <v>3292</v>
      </c>
      <c r="D473" s="28" t="s">
        <v>2382</v>
      </c>
      <c r="E473" s="101">
        <v>10347018</v>
      </c>
      <c r="F473" s="160">
        <v>649164.25</v>
      </c>
      <c r="G473" s="102">
        <v>6.6938962936401367</v>
      </c>
      <c r="H473" s="101">
        <v>346578.84375</v>
      </c>
      <c r="I473" s="101">
        <v>302585.40625</v>
      </c>
      <c r="J473" s="161">
        <v>7712033</v>
      </c>
      <c r="K473" s="160">
        <v>65942</v>
      </c>
      <c r="L473" s="102">
        <v>0.86242759227752686</v>
      </c>
      <c r="M473" s="101">
        <v>270144.59375</v>
      </c>
      <c r="N473" s="162">
        <v>-204202.59375</v>
      </c>
      <c r="O473" s="161">
        <v>1237709</v>
      </c>
      <c r="P473" s="160">
        <v>3936</v>
      </c>
      <c r="Q473" s="102">
        <v>0.31902140378952026</v>
      </c>
      <c r="R473" s="101">
        <v>-22136.19921875</v>
      </c>
      <c r="S473" s="162">
        <v>26072.19921875</v>
      </c>
      <c r="T473" s="161">
        <v>1185961.47</v>
      </c>
      <c r="U473" s="160">
        <v>482900.25</v>
      </c>
      <c r="V473" s="101">
        <v>100.02330017089844</v>
      </c>
      <c r="W473" s="101">
        <v>0</v>
      </c>
      <c r="X473" s="101">
        <v>0</v>
      </c>
      <c r="Y473" s="101">
        <v>4420930.4699999988</v>
      </c>
      <c r="Z473" s="162">
        <v>21.851791381835938</v>
      </c>
      <c r="AA473" s="161">
        <v>-88704.45</v>
      </c>
      <c r="AB473" s="101">
        <v>98249.379101991071</v>
      </c>
      <c r="AC473" s="163">
        <v>9544.9287109375</v>
      </c>
      <c r="AD473" s="101">
        <v>211315</v>
      </c>
      <c r="AE473" s="160">
        <v>96386</v>
      </c>
      <c r="AF473" s="102">
        <v>83.865692138671875</v>
      </c>
      <c r="AG473" s="101">
        <v>1940</v>
      </c>
      <c r="AH473" s="101">
        <v>94446</v>
      </c>
    </row>
    <row r="474" spans="1:34" x14ac:dyDescent="0.25">
      <c r="A474" s="2">
        <v>103029403</v>
      </c>
      <c r="C474" s="158" t="s">
        <v>3293</v>
      </c>
      <c r="D474" s="28" t="s">
        <v>2109</v>
      </c>
      <c r="E474" s="101">
        <v>10833759</v>
      </c>
      <c r="F474" s="160">
        <v>205574</v>
      </c>
      <c r="G474" s="102">
        <v>1.9342342615127563</v>
      </c>
      <c r="H474" s="101">
        <v>489074.21875</v>
      </c>
      <c r="I474" s="101">
        <v>-283500.21875</v>
      </c>
      <c r="J474" s="161">
        <v>8373661</v>
      </c>
      <c r="K474" s="160">
        <v>121978</v>
      </c>
      <c r="L474" s="102">
        <v>1.4782196283340454</v>
      </c>
      <c r="M474" s="101">
        <v>431549.6875</v>
      </c>
      <c r="N474" s="162">
        <v>-309571.6875</v>
      </c>
      <c r="O474" s="161">
        <v>2056979</v>
      </c>
      <c r="P474" s="160">
        <v>33596</v>
      </c>
      <c r="Q474" s="102">
        <v>1.6603876352310181</v>
      </c>
      <c r="R474" s="101">
        <v>57524.54296875</v>
      </c>
      <c r="S474" s="162">
        <v>-23928.54296875</v>
      </c>
      <c r="T474" s="161">
        <v>403119</v>
      </c>
      <c r="U474" s="160">
        <v>50000</v>
      </c>
      <c r="V474" s="101">
        <v>0</v>
      </c>
      <c r="W474" s="101">
        <v>0</v>
      </c>
      <c r="X474" s="101">
        <v>100</v>
      </c>
      <c r="Y474" s="101">
        <v>0</v>
      </c>
      <c r="Z474" s="162"/>
      <c r="AA474" s="161">
        <v>-62354.98</v>
      </c>
      <c r="AB474" s="101">
        <v>42610.060098898364</v>
      </c>
      <c r="AC474" s="163">
        <v>-19744.919921875</v>
      </c>
      <c r="AD474" s="101"/>
      <c r="AE474" s="160"/>
      <c r="AF474" s="102"/>
      <c r="AG474" s="101"/>
      <c r="AH474" s="101"/>
    </row>
    <row r="475" spans="1:34" x14ac:dyDescent="0.25">
      <c r="A475" s="2">
        <v>110179003</v>
      </c>
      <c r="C475" s="158" t="s">
        <v>3294</v>
      </c>
      <c r="D475" s="28" t="s">
        <v>2249</v>
      </c>
      <c r="E475" s="101">
        <v>10983860</v>
      </c>
      <c r="F475" s="160">
        <v>502954.25</v>
      </c>
      <c r="G475" s="102">
        <v>4.79876708984375</v>
      </c>
      <c r="H475" s="101">
        <v>365804.1875</v>
      </c>
      <c r="I475" s="101">
        <v>137150.0625</v>
      </c>
      <c r="J475" s="161">
        <v>8748387</v>
      </c>
      <c r="K475" s="160">
        <v>50171</v>
      </c>
      <c r="L475" s="102">
        <v>0.57679641246795654</v>
      </c>
      <c r="M475" s="101">
        <v>229033.90625</v>
      </c>
      <c r="N475" s="162">
        <v>-178862.90625</v>
      </c>
      <c r="O475" s="161">
        <v>1174377</v>
      </c>
      <c r="P475" s="160">
        <v>22236</v>
      </c>
      <c r="Q475" s="102">
        <v>1.9299721717834473</v>
      </c>
      <c r="R475" s="101">
        <v>58256.3046875</v>
      </c>
      <c r="S475" s="162">
        <v>-36020.3046875</v>
      </c>
      <c r="T475" s="161">
        <v>1061096.08</v>
      </c>
      <c r="U475" s="160">
        <v>430547.25</v>
      </c>
      <c r="V475" s="101">
        <v>100.02123260498047</v>
      </c>
      <c r="W475" s="101">
        <v>0</v>
      </c>
      <c r="X475" s="101">
        <v>0</v>
      </c>
      <c r="Y475" s="101">
        <v>3941559.4400000013</v>
      </c>
      <c r="Z475" s="162">
        <v>20.883029937744141</v>
      </c>
      <c r="AA475" s="161">
        <v>-38859.269999999997</v>
      </c>
      <c r="AB475" s="101">
        <v>41139.640536962135</v>
      </c>
      <c r="AC475" s="163">
        <v>2280.37060546875</v>
      </c>
      <c r="AD475" s="101"/>
      <c r="AE475" s="160"/>
      <c r="AF475" s="102"/>
      <c r="AG475" s="101"/>
      <c r="AH475" s="101"/>
    </row>
    <row r="476" spans="1:34" x14ac:dyDescent="0.25">
      <c r="A476" s="2">
        <v>124159002</v>
      </c>
      <c r="C476" s="158" t="s">
        <v>3295</v>
      </c>
      <c r="D476" s="28" t="s">
        <v>2487</v>
      </c>
      <c r="E476" s="101">
        <v>20065428</v>
      </c>
      <c r="F476" s="160">
        <v>371141</v>
      </c>
      <c r="G476" s="102">
        <v>1.8845109939575195</v>
      </c>
      <c r="H476" s="101">
        <v>871962.875</v>
      </c>
      <c r="I476" s="101">
        <v>-500821.875</v>
      </c>
      <c r="J476" s="161">
        <v>13950230</v>
      </c>
      <c r="K476" s="160">
        <v>264468</v>
      </c>
      <c r="L476" s="102">
        <v>1.932431697845459</v>
      </c>
      <c r="M476" s="101">
        <v>975110.1875</v>
      </c>
      <c r="N476" s="162">
        <v>-710642.1875</v>
      </c>
      <c r="O476" s="161">
        <v>5666101</v>
      </c>
      <c r="P476" s="160">
        <v>56673</v>
      </c>
      <c r="Q476" s="102">
        <v>1.0103168487548828</v>
      </c>
      <c r="R476" s="101">
        <v>-103147.34375</v>
      </c>
      <c r="S476" s="162">
        <v>159820.34375</v>
      </c>
      <c r="T476" s="161">
        <v>449095</v>
      </c>
      <c r="U476" s="160">
        <v>50000</v>
      </c>
      <c r="V476" s="101">
        <v>38.710220336914063</v>
      </c>
      <c r="W476" s="101">
        <v>0</v>
      </c>
      <c r="X476" s="101">
        <v>61.289779663085938</v>
      </c>
      <c r="Y476" s="101">
        <v>177153.93999999762</v>
      </c>
      <c r="Z476" s="162">
        <v>28.224040985107422</v>
      </c>
      <c r="AA476" s="161">
        <v>-297146.59000000003</v>
      </c>
      <c r="AB476" s="101">
        <v>569191.3889627133</v>
      </c>
      <c r="AC476" s="163">
        <v>272044.8125</v>
      </c>
      <c r="AD476" s="101"/>
      <c r="AE476" s="160"/>
      <c r="AF476" s="102"/>
      <c r="AG476" s="101"/>
      <c r="AH476" s="101"/>
    </row>
    <row r="477" spans="1:34" x14ac:dyDescent="0.25">
      <c r="A477" s="2">
        <v>101308503</v>
      </c>
      <c r="C477" s="158" t="s">
        <v>3296</v>
      </c>
      <c r="D477" s="28" t="s">
        <v>2058</v>
      </c>
      <c r="E477" s="101">
        <v>5335616</v>
      </c>
      <c r="F477" s="160">
        <v>106767</v>
      </c>
      <c r="G477" s="102">
        <v>2.0418834686279297</v>
      </c>
      <c r="H477" s="101">
        <v>153193.1875</v>
      </c>
      <c r="I477" s="101">
        <v>-46426.1875</v>
      </c>
      <c r="J477" s="161">
        <v>4365565</v>
      </c>
      <c r="K477" s="160">
        <v>54309</v>
      </c>
      <c r="L477" s="102">
        <v>1.2597025632858276</v>
      </c>
      <c r="M477" s="101">
        <v>131034.3984375</v>
      </c>
      <c r="N477" s="162">
        <v>-76725.3984375</v>
      </c>
      <c r="O477" s="161">
        <v>719251</v>
      </c>
      <c r="P477" s="160">
        <v>-18624</v>
      </c>
      <c r="Q477" s="102">
        <v>-2.5240046977996826</v>
      </c>
      <c r="R477" s="101">
        <v>10234.984375</v>
      </c>
      <c r="S477" s="162">
        <v>-28858.984375</v>
      </c>
      <c r="T477" s="161">
        <v>148630</v>
      </c>
      <c r="U477" s="160">
        <v>50000</v>
      </c>
      <c r="V477" s="101">
        <v>0</v>
      </c>
      <c r="W477" s="101">
        <v>0</v>
      </c>
      <c r="X477" s="101">
        <v>100</v>
      </c>
      <c r="Y477" s="101">
        <v>0</v>
      </c>
      <c r="Z477" s="162"/>
      <c r="AA477" s="161">
        <v>-23016.65</v>
      </c>
      <c r="AB477" s="101">
        <v>17811.354136592476</v>
      </c>
      <c r="AC477" s="163">
        <v>-5205.2958984375</v>
      </c>
      <c r="AD477" s="101">
        <v>102170</v>
      </c>
      <c r="AE477" s="160">
        <v>21082</v>
      </c>
      <c r="AF477" s="102">
        <v>25.99891471862793</v>
      </c>
      <c r="AG477" s="101">
        <v>11680.4140625</v>
      </c>
      <c r="AH477" s="101">
        <v>9401.5859375</v>
      </c>
    </row>
    <row r="478" spans="1:34" x14ac:dyDescent="0.25">
      <c r="A478" s="2">
        <v>103029553</v>
      </c>
      <c r="C478" s="158" t="s">
        <v>3297</v>
      </c>
      <c r="D478" s="28" t="s">
        <v>2110</v>
      </c>
      <c r="E478" s="101">
        <v>11173642</v>
      </c>
      <c r="F478" s="160">
        <v>447362.0625</v>
      </c>
      <c r="G478" s="102">
        <v>4.1707100868225098</v>
      </c>
      <c r="H478" s="101">
        <v>543169.6875</v>
      </c>
      <c r="I478" s="101">
        <v>-95807.625</v>
      </c>
      <c r="J478" s="161">
        <v>8048932</v>
      </c>
      <c r="K478" s="160">
        <v>113059</v>
      </c>
      <c r="L478" s="102">
        <v>1.4246573448181152</v>
      </c>
      <c r="M478" s="101">
        <v>420529.8125</v>
      </c>
      <c r="N478" s="162">
        <v>-307470.8125</v>
      </c>
      <c r="O478" s="161">
        <v>2209318</v>
      </c>
      <c r="P478" s="160">
        <v>45343</v>
      </c>
      <c r="Q478" s="102">
        <v>2.0953569412231445</v>
      </c>
      <c r="R478" s="101">
        <v>64817.703125</v>
      </c>
      <c r="S478" s="162">
        <v>-19474.703125</v>
      </c>
      <c r="T478" s="161">
        <v>915391.9</v>
      </c>
      <c r="U478" s="160">
        <v>288960.0625</v>
      </c>
      <c r="V478" s="101">
        <v>100.02330017089844</v>
      </c>
      <c r="W478" s="101">
        <v>0</v>
      </c>
      <c r="X478" s="101">
        <v>0</v>
      </c>
      <c r="Y478" s="101">
        <v>2645416.5899999961</v>
      </c>
      <c r="Z478" s="162">
        <v>21.851789474487305</v>
      </c>
      <c r="AA478" s="161">
        <v>-35195.089999999997</v>
      </c>
      <c r="AB478" s="101">
        <v>31704.509134667664</v>
      </c>
      <c r="AC478" s="163">
        <v>-3490.580810546875</v>
      </c>
      <c r="AD478" s="101"/>
      <c r="AE478" s="160"/>
      <c r="AF478" s="102"/>
      <c r="AG478" s="101"/>
      <c r="AH478" s="101"/>
    </row>
    <row r="479" spans="1:34" x14ac:dyDescent="0.25">
      <c r="A479" s="2">
        <v>104437503</v>
      </c>
      <c r="C479" s="158" t="s">
        <v>3298</v>
      </c>
      <c r="D479" s="28" t="s">
        <v>2140</v>
      </c>
      <c r="E479" s="101">
        <v>6939369</v>
      </c>
      <c r="F479" s="160">
        <v>82613</v>
      </c>
      <c r="G479" s="102">
        <v>1.2048408985137939</v>
      </c>
      <c r="H479" s="101">
        <v>89654.046875</v>
      </c>
      <c r="I479" s="101">
        <v>-7041.046875</v>
      </c>
      <c r="J479" s="161">
        <v>5803798</v>
      </c>
      <c r="K479" s="160">
        <v>23434</v>
      </c>
      <c r="L479" s="102">
        <v>0.40540701150894165</v>
      </c>
      <c r="M479" s="101">
        <v>55857.69921875</v>
      </c>
      <c r="N479" s="162">
        <v>-32423.69921875</v>
      </c>
      <c r="O479" s="161">
        <v>899691</v>
      </c>
      <c r="P479" s="160">
        <v>9179</v>
      </c>
      <c r="Q479" s="102">
        <v>1.0307552814483643</v>
      </c>
      <c r="R479" s="101">
        <v>33796.34765625</v>
      </c>
      <c r="S479" s="162">
        <v>-24617.34765625</v>
      </c>
      <c r="T479" s="161">
        <v>235880</v>
      </c>
      <c r="U479" s="160">
        <v>50000</v>
      </c>
      <c r="V479" s="101">
        <v>0</v>
      </c>
      <c r="W479" s="101">
        <v>0</v>
      </c>
      <c r="X479" s="101">
        <v>100</v>
      </c>
      <c r="Y479" s="101">
        <v>0</v>
      </c>
      <c r="Z479" s="162"/>
      <c r="AA479" s="161">
        <v>-38105.64</v>
      </c>
      <c r="AB479" s="101">
        <v>37636.485984103958</v>
      </c>
      <c r="AC479" s="163">
        <v>-469.15402221679688</v>
      </c>
      <c r="AD479" s="101"/>
      <c r="AE479" s="160"/>
      <c r="AF479" s="102"/>
      <c r="AG479" s="101"/>
      <c r="AH479" s="101"/>
    </row>
    <row r="480" spans="1:34" x14ac:dyDescent="0.25">
      <c r="A480" s="2">
        <v>103029603</v>
      </c>
      <c r="C480" s="158" t="s">
        <v>3299</v>
      </c>
      <c r="D480" s="28" t="s">
        <v>2111</v>
      </c>
      <c r="E480" s="101">
        <v>18067992</v>
      </c>
      <c r="F480" s="160">
        <v>1300030.625</v>
      </c>
      <c r="G480" s="102">
        <v>7.7530632019042969</v>
      </c>
      <c r="H480" s="101">
        <v>1005943.75</v>
      </c>
      <c r="I480" s="101">
        <v>294086.875</v>
      </c>
      <c r="J480" s="161">
        <v>12069216</v>
      </c>
      <c r="K480" s="160">
        <v>102643</v>
      </c>
      <c r="L480" s="102">
        <v>0.85774761438369751</v>
      </c>
      <c r="M480" s="101">
        <v>835896</v>
      </c>
      <c r="N480" s="162">
        <v>-733253</v>
      </c>
      <c r="O480" s="161">
        <v>3140671</v>
      </c>
      <c r="P480" s="160">
        <v>41551</v>
      </c>
      <c r="Q480" s="102">
        <v>1.3407354354858398</v>
      </c>
      <c r="R480" s="101">
        <v>170047.78125</v>
      </c>
      <c r="S480" s="162">
        <v>-128496.78125</v>
      </c>
      <c r="T480" s="161">
        <v>2858104.59</v>
      </c>
      <c r="U480" s="160">
        <v>1155836.625</v>
      </c>
      <c r="V480" s="101">
        <v>43.653457641601563</v>
      </c>
      <c r="W480" s="101">
        <v>56.356708526611328</v>
      </c>
      <c r="X480" s="101">
        <v>0</v>
      </c>
      <c r="Y480" s="101">
        <v>4618172.6499999985</v>
      </c>
      <c r="Z480" s="162">
        <v>21.851791381835938</v>
      </c>
      <c r="AA480" s="161">
        <v>-134266.79</v>
      </c>
      <c r="AB480" s="101">
        <v>161744.56104897364</v>
      </c>
      <c r="AC480" s="163">
        <v>27477.771484375</v>
      </c>
      <c r="AD480" s="101"/>
      <c r="AE480" s="160"/>
      <c r="AF480" s="102"/>
      <c r="AG480" s="101"/>
      <c r="AH480" s="101"/>
    </row>
    <row r="481" spans="1:34" x14ac:dyDescent="0.25">
      <c r="A481" s="2">
        <v>115508003</v>
      </c>
      <c r="C481" s="158" t="s">
        <v>3300</v>
      </c>
      <c r="D481" s="28" t="s">
        <v>2345</v>
      </c>
      <c r="E481" s="101">
        <v>13699860</v>
      </c>
      <c r="F481" s="160">
        <v>278219.15625</v>
      </c>
      <c r="G481" s="102">
        <v>2.0729146003723145</v>
      </c>
      <c r="H481" s="101">
        <v>429040.46875</v>
      </c>
      <c r="I481" s="101">
        <v>-150821.3125</v>
      </c>
      <c r="J481" s="161">
        <v>10528206</v>
      </c>
      <c r="K481" s="160">
        <v>108098</v>
      </c>
      <c r="L481" s="102">
        <v>1.037398099899292</v>
      </c>
      <c r="M481" s="101">
        <v>298793.1875</v>
      </c>
      <c r="N481" s="162">
        <v>-190695.1875</v>
      </c>
      <c r="O481" s="161">
        <v>2417217</v>
      </c>
      <c r="P481" s="160">
        <v>76711</v>
      </c>
      <c r="Q481" s="102">
        <v>3.2775390148162842</v>
      </c>
      <c r="R481" s="101">
        <v>93579.5546875</v>
      </c>
      <c r="S481" s="162">
        <v>-16868.5546875</v>
      </c>
      <c r="T481" s="161">
        <v>569685</v>
      </c>
      <c r="U481" s="160">
        <v>87543.15625</v>
      </c>
      <c r="V481" s="101">
        <v>100.02330780029297</v>
      </c>
      <c r="W481" s="101">
        <v>0</v>
      </c>
      <c r="X481" s="101">
        <v>0</v>
      </c>
      <c r="Y481" s="101">
        <v>801453.75</v>
      </c>
      <c r="Z481" s="162">
        <v>21.851791381835938</v>
      </c>
      <c r="AA481" s="161">
        <v>-451567.74</v>
      </c>
      <c r="AB481" s="101">
        <v>430255.20417370577</v>
      </c>
      <c r="AC481" s="163">
        <v>-21312.53515625</v>
      </c>
      <c r="AD481" s="101">
        <v>184752</v>
      </c>
      <c r="AE481" s="160">
        <v>5867</v>
      </c>
      <c r="AF481" s="102">
        <v>3.2797608375549316</v>
      </c>
      <c r="AG481" s="101">
        <v>19149.94921875</v>
      </c>
      <c r="AH481" s="101">
        <v>-13282.94921875</v>
      </c>
    </row>
    <row r="482" spans="1:34" x14ac:dyDescent="0.25">
      <c r="A482" s="2">
        <v>115219002</v>
      </c>
      <c r="C482" s="158" t="s">
        <v>3301</v>
      </c>
      <c r="D482" s="28" t="s">
        <v>2331</v>
      </c>
      <c r="E482" s="101">
        <v>28994088</v>
      </c>
      <c r="F482" s="160">
        <v>2731240.5</v>
      </c>
      <c r="G482" s="102">
        <v>10.399636268615723</v>
      </c>
      <c r="H482" s="101">
        <v>1430655</v>
      </c>
      <c r="I482" s="101">
        <v>1300585.5</v>
      </c>
      <c r="J482" s="161">
        <v>18189179</v>
      </c>
      <c r="K482" s="160">
        <v>252498</v>
      </c>
      <c r="L482" s="102">
        <v>1.4077186584472656</v>
      </c>
      <c r="M482" s="101">
        <v>743321.375</v>
      </c>
      <c r="N482" s="162">
        <v>-490823.375</v>
      </c>
      <c r="O482" s="161">
        <v>5608482</v>
      </c>
      <c r="P482" s="160">
        <v>286496</v>
      </c>
      <c r="Q482" s="102">
        <v>5.3832535743713379</v>
      </c>
      <c r="R482" s="101">
        <v>248655.453125</v>
      </c>
      <c r="S482" s="162">
        <v>37840.546875</v>
      </c>
      <c r="T482" s="161">
        <v>5196425.67</v>
      </c>
      <c r="U482" s="160">
        <v>2192246.5</v>
      </c>
      <c r="V482" s="101">
        <v>100.02330017089844</v>
      </c>
      <c r="W482" s="101">
        <v>0</v>
      </c>
      <c r="X482" s="101">
        <v>0</v>
      </c>
      <c r="Y482" s="101">
        <v>20069918.859999999</v>
      </c>
      <c r="Z482" s="162">
        <v>21.851789474487305</v>
      </c>
      <c r="AA482" s="161">
        <v>-782723.09</v>
      </c>
      <c r="AB482" s="101">
        <v>863949.41027364833</v>
      </c>
      <c r="AC482" s="163">
        <v>81226.3203125</v>
      </c>
      <c r="AD482" s="101"/>
      <c r="AE482" s="160"/>
      <c r="AF482" s="102"/>
      <c r="AG482" s="101"/>
      <c r="AH482" s="101"/>
    </row>
    <row r="483" spans="1:34" x14ac:dyDescent="0.25">
      <c r="A483" s="2">
        <v>112678503</v>
      </c>
      <c r="C483" s="158" t="s">
        <v>3302</v>
      </c>
      <c r="D483" s="28" t="s">
        <v>2282</v>
      </c>
      <c r="E483" s="101">
        <v>14042193</v>
      </c>
      <c r="F483" s="160">
        <v>745902</v>
      </c>
      <c r="G483" s="102">
        <v>5.6098499298095703</v>
      </c>
      <c r="H483" s="101">
        <v>880680</v>
      </c>
      <c r="I483" s="101">
        <v>-134778</v>
      </c>
      <c r="J483" s="161">
        <v>10207277</v>
      </c>
      <c r="K483" s="160">
        <v>162464</v>
      </c>
      <c r="L483" s="102">
        <v>1.6173919439315796</v>
      </c>
      <c r="M483" s="101">
        <v>657419.8125</v>
      </c>
      <c r="N483" s="162">
        <v>-494955.8125</v>
      </c>
      <c r="O483" s="161">
        <v>2529238</v>
      </c>
      <c r="P483" s="160">
        <v>132351</v>
      </c>
      <c r="Q483" s="102">
        <v>5.521787166595459</v>
      </c>
      <c r="R483" s="101">
        <v>132821.59375</v>
      </c>
      <c r="S483" s="162">
        <v>-470.59375</v>
      </c>
      <c r="T483" s="161">
        <v>1305677.98</v>
      </c>
      <c r="U483" s="160">
        <v>451087.03125</v>
      </c>
      <c r="V483" s="101">
        <v>94.906463623046875</v>
      </c>
      <c r="W483" s="101">
        <v>5.1156425476074219</v>
      </c>
      <c r="X483" s="101">
        <v>0</v>
      </c>
      <c r="Y483" s="101">
        <v>3918422</v>
      </c>
      <c r="Z483" s="162">
        <v>21.851791381835938</v>
      </c>
      <c r="AA483" s="161">
        <v>-113561.86</v>
      </c>
      <c r="AB483" s="101">
        <v>410738.27096728969</v>
      </c>
      <c r="AC483" s="163">
        <v>297176.40625</v>
      </c>
      <c r="AD483" s="101"/>
      <c r="AE483" s="160"/>
      <c r="AF483" s="102"/>
      <c r="AG483" s="101"/>
      <c r="AH483" s="101"/>
    </row>
    <row r="484" spans="1:34" x14ac:dyDescent="0.25">
      <c r="A484" s="2">
        <v>127049303</v>
      </c>
      <c r="C484" s="158" t="s">
        <v>3303</v>
      </c>
      <c r="D484" s="28" t="s">
        <v>2517</v>
      </c>
      <c r="E484" s="101">
        <v>7245167.5</v>
      </c>
      <c r="F484" s="160">
        <v>123406.140625</v>
      </c>
      <c r="G484" s="102">
        <v>1.7328037023544312</v>
      </c>
      <c r="H484" s="101">
        <v>163596.71875</v>
      </c>
      <c r="I484" s="101">
        <v>-40190.578125</v>
      </c>
      <c r="J484" s="161">
        <v>6161930</v>
      </c>
      <c r="K484" s="160">
        <v>38369</v>
      </c>
      <c r="L484" s="102">
        <v>0.6265798807144165</v>
      </c>
      <c r="M484" s="101">
        <v>122741.1015625</v>
      </c>
      <c r="N484" s="162">
        <v>-84372.1015625</v>
      </c>
      <c r="O484" s="161">
        <v>836416</v>
      </c>
      <c r="P484" s="160">
        <v>27774</v>
      </c>
      <c r="Q484" s="102">
        <v>3.4346473217010498</v>
      </c>
      <c r="R484" s="101">
        <v>31195.115234375</v>
      </c>
      <c r="S484" s="162">
        <v>-3421.115234375</v>
      </c>
      <c r="T484" s="161">
        <v>246821.66</v>
      </c>
      <c r="U484" s="160">
        <v>57263.140625</v>
      </c>
      <c r="V484" s="101">
        <v>100.01963043212891</v>
      </c>
      <c r="W484" s="101">
        <v>0</v>
      </c>
      <c r="X484" s="101">
        <v>0</v>
      </c>
      <c r="Y484" s="101">
        <v>524222.25</v>
      </c>
      <c r="Z484" s="162">
        <v>20.137577056884766</v>
      </c>
      <c r="AA484" s="161">
        <v>-47242.73</v>
      </c>
      <c r="AB484" s="101">
        <v>46229.087294426485</v>
      </c>
      <c r="AC484" s="163">
        <v>-1013.6427001953125</v>
      </c>
      <c r="AD484" s="101"/>
      <c r="AE484" s="160"/>
      <c r="AF484" s="102"/>
      <c r="AG484" s="101"/>
      <c r="AH484" s="101"/>
    </row>
    <row r="485" spans="1:34" x14ac:dyDescent="0.25">
      <c r="A485" s="2">
        <v>119648903</v>
      </c>
      <c r="C485" s="158" t="s">
        <v>3304</v>
      </c>
      <c r="D485" s="28" t="s">
        <v>2412</v>
      </c>
      <c r="E485" s="101">
        <v>9051741</v>
      </c>
      <c r="F485" s="160">
        <v>198892</v>
      </c>
      <c r="G485" s="102">
        <v>2.2466440200805664</v>
      </c>
      <c r="H485" s="101">
        <v>396409.21875</v>
      </c>
      <c r="I485" s="101">
        <v>-197517.21875</v>
      </c>
      <c r="J485" s="161">
        <v>7271989</v>
      </c>
      <c r="K485" s="160">
        <v>120759</v>
      </c>
      <c r="L485" s="102">
        <v>1.6886465549468994</v>
      </c>
      <c r="M485" s="101">
        <v>350137.5</v>
      </c>
      <c r="N485" s="162">
        <v>-229378.5</v>
      </c>
      <c r="O485" s="161">
        <v>1490386</v>
      </c>
      <c r="P485" s="160">
        <v>28133</v>
      </c>
      <c r="Q485" s="102">
        <v>1.9239488840103149</v>
      </c>
      <c r="R485" s="101">
        <v>46271.73046875</v>
      </c>
      <c r="S485" s="162">
        <v>-18138.73046875</v>
      </c>
      <c r="T485" s="161">
        <v>289366</v>
      </c>
      <c r="U485" s="160">
        <v>50000</v>
      </c>
      <c r="V485" s="101">
        <v>0</v>
      </c>
      <c r="W485" s="101">
        <v>0</v>
      </c>
      <c r="X485" s="101">
        <v>100</v>
      </c>
      <c r="Y485" s="101">
        <v>0</v>
      </c>
      <c r="Z485" s="162"/>
      <c r="AA485" s="161">
        <v>-211696.75</v>
      </c>
      <c r="AB485" s="101">
        <v>254872.67016641819</v>
      </c>
      <c r="AC485" s="163">
        <v>43175.921875</v>
      </c>
      <c r="AD485" s="101"/>
      <c r="AE485" s="160"/>
      <c r="AF485" s="102"/>
      <c r="AG485" s="101"/>
      <c r="AH485" s="101"/>
    </row>
    <row r="486" spans="1:34" x14ac:dyDescent="0.25">
      <c r="A486" s="2">
        <v>108118503</v>
      </c>
      <c r="C486" s="158" t="s">
        <v>3305</v>
      </c>
      <c r="D486" s="28" t="s">
        <v>2213</v>
      </c>
      <c r="E486" s="101">
        <v>8373658</v>
      </c>
      <c r="F486" s="160">
        <v>928087</v>
      </c>
      <c r="G486" s="102">
        <v>12.464954376220703</v>
      </c>
      <c r="H486" s="101">
        <v>462028.40625</v>
      </c>
      <c r="I486" s="101">
        <v>466058.59375</v>
      </c>
      <c r="J486" s="161">
        <v>5091060</v>
      </c>
      <c r="K486" s="160">
        <v>51650</v>
      </c>
      <c r="L486" s="102">
        <v>1.0249216556549072</v>
      </c>
      <c r="M486" s="101">
        <v>192113.046875</v>
      </c>
      <c r="N486" s="162">
        <v>-140463.046875</v>
      </c>
      <c r="O486" s="161">
        <v>1297914</v>
      </c>
      <c r="P486" s="160">
        <v>73051</v>
      </c>
      <c r="Q486" s="102">
        <v>5.9640140533447266</v>
      </c>
      <c r="R486" s="101">
        <v>69154.34375</v>
      </c>
      <c r="S486" s="162">
        <v>3896.65625</v>
      </c>
      <c r="T486" s="161">
        <v>1984684.17</v>
      </c>
      <c r="U486" s="160">
        <v>803386</v>
      </c>
      <c r="V486" s="101">
        <v>100.02330017089844</v>
      </c>
      <c r="W486" s="101">
        <v>0</v>
      </c>
      <c r="X486" s="101">
        <v>0</v>
      </c>
      <c r="Y486" s="101">
        <v>7354963.1900000013</v>
      </c>
      <c r="Z486" s="162">
        <v>21.851789474487305</v>
      </c>
      <c r="AA486" s="161">
        <v>-96768.99</v>
      </c>
      <c r="AB486" s="101">
        <v>88281.915770601481</v>
      </c>
      <c r="AC486" s="163">
        <v>-8487.07421875</v>
      </c>
      <c r="AD486" s="101"/>
      <c r="AE486" s="160"/>
      <c r="AF486" s="102"/>
      <c r="AG486" s="101"/>
      <c r="AH486" s="101"/>
    </row>
    <row r="487" spans="1:34" x14ac:dyDescent="0.25">
      <c r="A487" s="2">
        <v>121397803</v>
      </c>
      <c r="C487" s="158" t="s">
        <v>3306</v>
      </c>
      <c r="D487" s="28" t="s">
        <v>2440</v>
      </c>
      <c r="E487" s="101">
        <v>21625566</v>
      </c>
      <c r="F487" s="160">
        <v>2050160.875</v>
      </c>
      <c r="G487" s="102">
        <v>10.473146438598633</v>
      </c>
      <c r="H487" s="101">
        <v>1683336.375</v>
      </c>
      <c r="I487" s="101">
        <v>366824.5</v>
      </c>
      <c r="J487" s="161">
        <v>14220481</v>
      </c>
      <c r="K487" s="160">
        <v>389540</v>
      </c>
      <c r="L487" s="102">
        <v>2.8164389133453369</v>
      </c>
      <c r="M487" s="101">
        <v>1078940.25</v>
      </c>
      <c r="N487" s="162">
        <v>-689400.25</v>
      </c>
      <c r="O487" s="161">
        <v>3233569</v>
      </c>
      <c r="P487" s="160">
        <v>82683</v>
      </c>
      <c r="Q487" s="102">
        <v>2.6241190433502197</v>
      </c>
      <c r="R487" s="101">
        <v>188643.875</v>
      </c>
      <c r="S487" s="162">
        <v>-105960.875</v>
      </c>
      <c r="T487" s="161">
        <v>4171515.05</v>
      </c>
      <c r="U487" s="160">
        <v>1577937.875</v>
      </c>
      <c r="V487" s="101">
        <v>100.02330017089844</v>
      </c>
      <c r="W487" s="101">
        <v>0</v>
      </c>
      <c r="X487" s="101">
        <v>0</v>
      </c>
      <c r="Y487" s="101">
        <v>14445951.329999998</v>
      </c>
      <c r="Z487" s="162">
        <v>21.851789474487305</v>
      </c>
      <c r="AA487" s="161">
        <v>-178809.56</v>
      </c>
      <c r="AB487" s="101">
        <v>268348.02566476644</v>
      </c>
      <c r="AC487" s="163">
        <v>89538.46875</v>
      </c>
      <c r="AD487" s="101"/>
      <c r="AE487" s="160"/>
      <c r="AF487" s="102"/>
      <c r="AG487" s="101"/>
      <c r="AH487" s="101"/>
    </row>
    <row r="488" spans="1:34" x14ac:dyDescent="0.25">
      <c r="A488" s="2">
        <v>118408852</v>
      </c>
      <c r="C488" s="158" t="s">
        <v>3307</v>
      </c>
      <c r="D488" s="28" t="s">
        <v>2390</v>
      </c>
      <c r="E488" s="101">
        <v>78835416</v>
      </c>
      <c r="F488" s="160">
        <v>10029400</v>
      </c>
      <c r="G488" s="102">
        <v>14.57634162902832</v>
      </c>
      <c r="H488" s="101">
        <v>6459419</v>
      </c>
      <c r="I488" s="101">
        <v>3569981</v>
      </c>
      <c r="J488" s="161">
        <v>52899005</v>
      </c>
      <c r="K488" s="160">
        <v>1246830</v>
      </c>
      <c r="L488" s="102">
        <v>2.4138965606689453</v>
      </c>
      <c r="M488" s="101">
        <v>4257978</v>
      </c>
      <c r="N488" s="162">
        <v>-3011148</v>
      </c>
      <c r="O488" s="161">
        <v>8001323</v>
      </c>
      <c r="P488" s="160">
        <v>396113</v>
      </c>
      <c r="Q488" s="102">
        <v>5.2084426879882813</v>
      </c>
      <c r="R488" s="101">
        <v>523274.3125</v>
      </c>
      <c r="S488" s="162">
        <v>-127161.3125</v>
      </c>
      <c r="T488" s="161">
        <v>17935086.690000001</v>
      </c>
      <c r="U488" s="160">
        <v>8386457.5</v>
      </c>
      <c r="V488" s="101">
        <v>100.02330017089844</v>
      </c>
      <c r="W488" s="101">
        <v>0</v>
      </c>
      <c r="X488" s="101">
        <v>0</v>
      </c>
      <c r="Y488" s="101">
        <v>57577646.710000008</v>
      </c>
      <c r="Z488" s="162">
        <v>29.138547897338867</v>
      </c>
      <c r="AA488" s="161">
        <v>-575552.39</v>
      </c>
      <c r="AB488" s="101">
        <v>1211905.1742514772</v>
      </c>
      <c r="AC488" s="163">
        <v>636352.8125</v>
      </c>
      <c r="AD488" s="101"/>
      <c r="AE488" s="160"/>
      <c r="AF488" s="102"/>
      <c r="AG488" s="101"/>
      <c r="AH488" s="101"/>
    </row>
    <row r="489" spans="1:34" x14ac:dyDescent="0.25">
      <c r="A489" s="2">
        <v>103029803</v>
      </c>
      <c r="C489" s="158" t="s">
        <v>3308</v>
      </c>
      <c r="D489" s="28" t="s">
        <v>2112</v>
      </c>
      <c r="E489" s="101">
        <v>15367892</v>
      </c>
      <c r="F489" s="160">
        <v>67055</v>
      </c>
      <c r="G489" s="102">
        <v>0.43824398517608643</v>
      </c>
      <c r="H489" s="101">
        <v>575062.875</v>
      </c>
      <c r="I489" s="101">
        <v>-508007.875</v>
      </c>
      <c r="J489" s="161">
        <v>13360120</v>
      </c>
      <c r="K489" s="160">
        <v>23425</v>
      </c>
      <c r="L489" s="102">
        <v>0.1756432056427002</v>
      </c>
      <c r="M489" s="101">
        <v>492877.40625</v>
      </c>
      <c r="N489" s="162">
        <v>-469452.40625</v>
      </c>
      <c r="O489" s="161">
        <v>1677348</v>
      </c>
      <c r="P489" s="160">
        <v>-6370</v>
      </c>
      <c r="Q489" s="102">
        <v>-0.37832936644554138</v>
      </c>
      <c r="R489" s="101">
        <v>82185.4453125</v>
      </c>
      <c r="S489" s="162">
        <v>-88555.4453125</v>
      </c>
      <c r="T489" s="161">
        <v>330424</v>
      </c>
      <c r="U489" s="160">
        <v>50000</v>
      </c>
      <c r="V489" s="101">
        <v>0</v>
      </c>
      <c r="W489" s="101">
        <v>0</v>
      </c>
      <c r="X489" s="101">
        <v>100</v>
      </c>
      <c r="Y489" s="101">
        <v>0</v>
      </c>
      <c r="Z489" s="162"/>
      <c r="AA489" s="161">
        <v>-177320.52</v>
      </c>
      <c r="AB489" s="101">
        <v>444060.70978717075</v>
      </c>
      <c r="AC489" s="163">
        <v>266740.1875</v>
      </c>
      <c r="AD489" s="101"/>
      <c r="AE489" s="160"/>
      <c r="AF489" s="102"/>
      <c r="AG489" s="101"/>
      <c r="AH489" s="101"/>
    </row>
    <row r="490" spans="1:34" x14ac:dyDescent="0.25">
      <c r="A490" s="2">
        <v>125239652</v>
      </c>
      <c r="C490" s="158" t="s">
        <v>3309</v>
      </c>
      <c r="D490" s="28" t="s">
        <v>2502</v>
      </c>
      <c r="E490" s="101">
        <v>57134028</v>
      </c>
      <c r="F490" s="160">
        <v>10052871</v>
      </c>
      <c r="G490" s="102">
        <v>21.352216720581055</v>
      </c>
      <c r="H490" s="101">
        <v>3425394.25</v>
      </c>
      <c r="I490" s="101">
        <v>6627477</v>
      </c>
      <c r="J490" s="161">
        <v>40691821.200000003</v>
      </c>
      <c r="K490" s="160">
        <v>5547743</v>
      </c>
      <c r="L490" s="102">
        <v>15.785712242126465</v>
      </c>
      <c r="M490" s="101">
        <v>2269606.5</v>
      </c>
      <c r="N490" s="162">
        <v>3278136.5</v>
      </c>
      <c r="O490" s="161">
        <v>6646264</v>
      </c>
      <c r="P490" s="160">
        <v>221310</v>
      </c>
      <c r="Q490" s="102">
        <v>3.4445383548736572</v>
      </c>
      <c r="R490" s="101">
        <v>279327.8125</v>
      </c>
      <c r="S490" s="162">
        <v>-58017.8125</v>
      </c>
      <c r="T490" s="161">
        <v>9795943.3300000001</v>
      </c>
      <c r="U490" s="160">
        <v>4283818</v>
      </c>
      <c r="V490" s="101">
        <v>73.894920349121094</v>
      </c>
      <c r="W490" s="101">
        <v>26.122289657592773</v>
      </c>
      <c r="X490" s="101">
        <v>0</v>
      </c>
      <c r="Y490" s="101">
        <v>19373480.829999998</v>
      </c>
      <c r="Z490" s="162">
        <v>32.679851531982422</v>
      </c>
      <c r="AA490" s="161">
        <v>-433282.29</v>
      </c>
      <c r="AB490" s="101">
        <v>860082.51223621005</v>
      </c>
      <c r="AC490" s="163">
        <v>426800.21875</v>
      </c>
      <c r="AD490" s="101"/>
      <c r="AE490" s="160"/>
      <c r="AF490" s="102"/>
      <c r="AG490" s="101"/>
      <c r="AH490" s="101"/>
    </row>
    <row r="491" spans="1:34" x14ac:dyDescent="0.25">
      <c r="A491" s="2">
        <v>129548803</v>
      </c>
      <c r="C491" s="158" t="s">
        <v>3310</v>
      </c>
      <c r="D491" s="28" t="s">
        <v>2539</v>
      </c>
      <c r="E491" s="101">
        <v>10649952</v>
      </c>
      <c r="F491" s="160">
        <v>454624.84375</v>
      </c>
      <c r="G491" s="102">
        <v>4.4591493606567383</v>
      </c>
      <c r="H491" s="101">
        <v>379456.59375</v>
      </c>
      <c r="I491" s="101">
        <v>75168.25</v>
      </c>
      <c r="J491" s="161">
        <v>8452612</v>
      </c>
      <c r="K491" s="160">
        <v>55551</v>
      </c>
      <c r="L491" s="102">
        <v>0.66155290603637695</v>
      </c>
      <c r="M491" s="101">
        <v>237827.203125</v>
      </c>
      <c r="N491" s="162">
        <v>-182276.203125</v>
      </c>
      <c r="O491" s="161">
        <v>1252272</v>
      </c>
      <c r="P491" s="160">
        <v>26163</v>
      </c>
      <c r="Q491" s="102">
        <v>2.1338233947753906</v>
      </c>
      <c r="R491" s="101">
        <v>72987.7890625</v>
      </c>
      <c r="S491" s="162">
        <v>-46824.7890625</v>
      </c>
      <c r="T491" s="161">
        <v>945067.91</v>
      </c>
      <c r="U491" s="160">
        <v>372910.84375</v>
      </c>
      <c r="V491" s="101">
        <v>100.02143096923828</v>
      </c>
      <c r="W491" s="101">
        <v>0</v>
      </c>
      <c r="X491" s="101">
        <v>0</v>
      </c>
      <c r="Y491" s="101">
        <v>3413918.5100000016</v>
      </c>
      <c r="Z491" s="162">
        <v>20.976449966430664</v>
      </c>
      <c r="AA491" s="161">
        <v>-233132.45</v>
      </c>
      <c r="AB491" s="101">
        <v>366612.28028414247</v>
      </c>
      <c r="AC491" s="163">
        <v>133479.828125</v>
      </c>
      <c r="AD491" s="101"/>
      <c r="AE491" s="160"/>
      <c r="AF491" s="102"/>
      <c r="AG491" s="101"/>
      <c r="AH491" s="101"/>
    </row>
    <row r="492" spans="1:34" x14ac:dyDescent="0.25">
      <c r="A492" s="2">
        <v>108079004</v>
      </c>
      <c r="C492" s="158" t="s">
        <v>3311</v>
      </c>
      <c r="D492" s="28" t="s">
        <v>2201</v>
      </c>
      <c r="E492" s="101">
        <v>5371281.5</v>
      </c>
      <c r="F492" s="160">
        <v>353638.71875</v>
      </c>
      <c r="G492" s="102">
        <v>7.047905445098877</v>
      </c>
      <c r="H492" s="101">
        <v>223931.71875</v>
      </c>
      <c r="I492" s="101">
        <v>129707</v>
      </c>
      <c r="J492" s="161">
        <v>4163811</v>
      </c>
      <c r="K492" s="160">
        <v>31387</v>
      </c>
      <c r="L492" s="102">
        <v>0.75953000783920288</v>
      </c>
      <c r="M492" s="101">
        <v>148370.546875</v>
      </c>
      <c r="N492" s="162">
        <v>-116983.546875</v>
      </c>
      <c r="O492" s="161">
        <v>452992</v>
      </c>
      <c r="P492" s="160">
        <v>-242</v>
      </c>
      <c r="Q492" s="102">
        <v>-5.3394049406051636E-2</v>
      </c>
      <c r="R492" s="101">
        <v>14998.9716796875</v>
      </c>
      <c r="S492" s="162">
        <v>-15240.9716796875</v>
      </c>
      <c r="T492" s="161">
        <v>695660.7</v>
      </c>
      <c r="U492" s="160">
        <v>321442.71875</v>
      </c>
      <c r="V492" s="101">
        <v>100.01966857910156</v>
      </c>
      <c r="W492" s="101">
        <v>0</v>
      </c>
      <c r="X492" s="101">
        <v>0</v>
      </c>
      <c r="Y492" s="101">
        <v>2942686.9099999992</v>
      </c>
      <c r="Z492" s="162">
        <v>20.147222518920898</v>
      </c>
      <c r="AA492" s="161">
        <v>-15803.51</v>
      </c>
      <c r="AB492" s="101">
        <v>25131.56628438866</v>
      </c>
      <c r="AC492" s="163">
        <v>9328.056640625</v>
      </c>
      <c r="AD492" s="101">
        <v>58818</v>
      </c>
      <c r="AE492" s="160">
        <v>1051</v>
      </c>
      <c r="AF492" s="102">
        <v>1.8193777799606323</v>
      </c>
      <c r="AG492" s="101">
        <v>6276.81396484375</v>
      </c>
      <c r="AH492" s="101">
        <v>-5225.81396484375</v>
      </c>
    </row>
    <row r="493" spans="1:34" x14ac:dyDescent="0.25">
      <c r="A493" s="2">
        <v>117417202</v>
      </c>
      <c r="C493" s="158" t="s">
        <v>3312</v>
      </c>
      <c r="D493" s="28" t="s">
        <v>2378</v>
      </c>
      <c r="E493" s="101">
        <v>49208856</v>
      </c>
      <c r="F493" s="160">
        <v>2311526</v>
      </c>
      <c r="G493" s="102">
        <v>4.9289073944091797</v>
      </c>
      <c r="H493" s="101">
        <v>2761917.75</v>
      </c>
      <c r="I493" s="101">
        <v>-450391.75</v>
      </c>
      <c r="J493" s="161">
        <v>37744579</v>
      </c>
      <c r="K493" s="160">
        <v>347741</v>
      </c>
      <c r="L493" s="102">
        <v>0.92986738681793213</v>
      </c>
      <c r="M493" s="101">
        <v>2104692.75</v>
      </c>
      <c r="N493" s="162">
        <v>-1756951.75</v>
      </c>
      <c r="O493" s="161">
        <v>5892043</v>
      </c>
      <c r="P493" s="160">
        <v>120663</v>
      </c>
      <c r="Q493" s="102">
        <v>2.0907132625579834</v>
      </c>
      <c r="R493" s="101">
        <v>223139.40625</v>
      </c>
      <c r="S493" s="162">
        <v>-102476.40625</v>
      </c>
      <c r="T493" s="161">
        <v>4593630.76</v>
      </c>
      <c r="U493" s="160">
        <v>1801584.875</v>
      </c>
      <c r="V493" s="101">
        <v>100.02330017089844</v>
      </c>
      <c r="W493" s="101">
        <v>0</v>
      </c>
      <c r="X493" s="101">
        <v>0</v>
      </c>
      <c r="Y493" s="101">
        <v>16493429.780000001</v>
      </c>
      <c r="Z493" s="162">
        <v>21.851791381835938</v>
      </c>
      <c r="AA493" s="161">
        <v>-554411.77</v>
      </c>
      <c r="AB493" s="101">
        <v>923866.08416096494</v>
      </c>
      <c r="AC493" s="163">
        <v>369454.3125</v>
      </c>
      <c r="AD493" s="101">
        <v>978601</v>
      </c>
      <c r="AE493" s="160">
        <v>41537</v>
      </c>
      <c r="AF493" s="102">
        <v>4.4326748847961426</v>
      </c>
      <c r="AG493" s="101">
        <v>73580.6015625</v>
      </c>
      <c r="AH493" s="101">
        <v>-32043.6015625</v>
      </c>
    </row>
    <row r="494" spans="1:34" x14ac:dyDescent="0.25">
      <c r="A494" s="2">
        <v>104378003</v>
      </c>
      <c r="C494" s="158" t="s">
        <v>3313</v>
      </c>
      <c r="D494" s="28" t="s">
        <v>2128</v>
      </c>
      <c r="E494" s="101">
        <v>8189759</v>
      </c>
      <c r="F494" s="160">
        <v>187842.0625</v>
      </c>
      <c r="G494" s="102">
        <v>2.3474633693695068</v>
      </c>
      <c r="H494" s="101">
        <v>172627.46875</v>
      </c>
      <c r="I494" s="101">
        <v>15214.59375</v>
      </c>
      <c r="J494" s="161">
        <v>6509645</v>
      </c>
      <c r="K494" s="160">
        <v>34557</v>
      </c>
      <c r="L494" s="102">
        <v>0.53369158506393433</v>
      </c>
      <c r="M494" s="101">
        <v>134437.796875</v>
      </c>
      <c r="N494" s="162">
        <v>-99880.796875</v>
      </c>
      <c r="O494" s="161">
        <v>1219879</v>
      </c>
      <c r="P494" s="160">
        <v>22624</v>
      </c>
      <c r="Q494" s="102">
        <v>1.8896559476852417</v>
      </c>
      <c r="R494" s="101">
        <v>26087.224609375</v>
      </c>
      <c r="S494" s="162">
        <v>-3463.224609375</v>
      </c>
      <c r="T494" s="161">
        <v>360070.06</v>
      </c>
      <c r="U494" s="160">
        <v>140811.0625</v>
      </c>
      <c r="V494" s="101">
        <v>100</v>
      </c>
      <c r="W494" s="101">
        <v>0</v>
      </c>
      <c r="X494" s="101">
        <v>0</v>
      </c>
      <c r="Y494" s="101">
        <v>1288818.6799999997</v>
      </c>
      <c r="Z494" s="162">
        <v>10.925591468811035</v>
      </c>
      <c r="AA494" s="161">
        <v>-58229.63</v>
      </c>
      <c r="AB494" s="101">
        <v>69305.052470784518</v>
      </c>
      <c r="AC494" s="163">
        <v>11075.4228515625</v>
      </c>
      <c r="AD494" s="101">
        <v>100165</v>
      </c>
      <c r="AE494" s="160">
        <v>-10150</v>
      </c>
      <c r="AF494" s="102">
        <v>-9.2009248733520508</v>
      </c>
      <c r="AG494" s="101">
        <v>12102.4501953125</v>
      </c>
      <c r="AH494" s="101">
        <v>-22252.44921875</v>
      </c>
    </row>
    <row r="495" spans="1:34" x14ac:dyDescent="0.25">
      <c r="A495" s="2">
        <v>114069103</v>
      </c>
      <c r="C495" s="158" t="s">
        <v>3314</v>
      </c>
      <c r="D495" s="28" t="s">
        <v>2321</v>
      </c>
      <c r="E495" s="101">
        <v>22705046</v>
      </c>
      <c r="F495" s="160">
        <v>2473394</v>
      </c>
      <c r="G495" s="102">
        <v>12.225368499755859</v>
      </c>
      <c r="H495" s="101">
        <v>1668732.375</v>
      </c>
      <c r="I495" s="101">
        <v>804661.625</v>
      </c>
      <c r="J495" s="161">
        <v>14150053</v>
      </c>
      <c r="K495" s="160">
        <v>343112</v>
      </c>
      <c r="L495" s="102">
        <v>2.4850687980651855</v>
      </c>
      <c r="M495" s="101">
        <v>1024840.8125</v>
      </c>
      <c r="N495" s="162">
        <v>-681728.8125</v>
      </c>
      <c r="O495" s="161">
        <v>4089824</v>
      </c>
      <c r="P495" s="160">
        <v>187951</v>
      </c>
      <c r="Q495" s="102">
        <v>4.8169431686401367</v>
      </c>
      <c r="R495" s="101">
        <v>255222.578125</v>
      </c>
      <c r="S495" s="162">
        <v>-67271.578125</v>
      </c>
      <c r="T495" s="161">
        <v>4465170.66</v>
      </c>
      <c r="U495" s="160">
        <v>1942331.125</v>
      </c>
      <c r="V495" s="101">
        <v>100.02330017089844</v>
      </c>
      <c r="W495" s="101">
        <v>0</v>
      </c>
      <c r="X495" s="101">
        <v>0</v>
      </c>
      <c r="Y495" s="101">
        <v>17781955.269999996</v>
      </c>
      <c r="Z495" s="162">
        <v>21.851791381835938</v>
      </c>
      <c r="AA495" s="161">
        <v>-151975.93</v>
      </c>
      <c r="AB495" s="101">
        <v>190878.13641564967</v>
      </c>
      <c r="AC495" s="163">
        <v>38902.20703125</v>
      </c>
      <c r="AD495" s="101"/>
      <c r="AE495" s="160"/>
      <c r="AF495" s="102"/>
      <c r="AG495" s="101"/>
      <c r="AH495" s="101"/>
    </row>
    <row r="496" spans="1:34" x14ac:dyDescent="0.25">
      <c r="A496" s="2">
        <v>120488603</v>
      </c>
      <c r="C496" s="158" t="s">
        <v>3315</v>
      </c>
      <c r="D496" s="28" t="s">
        <v>2425</v>
      </c>
      <c r="E496" s="101">
        <v>11694989</v>
      </c>
      <c r="F496" s="160">
        <v>1165468.875</v>
      </c>
      <c r="G496" s="102">
        <v>11.068584442138672</v>
      </c>
      <c r="H496" s="101">
        <v>541646.5</v>
      </c>
      <c r="I496" s="101">
        <v>623822.375</v>
      </c>
      <c r="J496" s="161">
        <v>7354331</v>
      </c>
      <c r="K496" s="160">
        <v>85158</v>
      </c>
      <c r="L496" s="102">
        <v>1.1714949607849121</v>
      </c>
      <c r="M496" s="101">
        <v>281895.09375</v>
      </c>
      <c r="N496" s="162">
        <v>-196737.09375</v>
      </c>
      <c r="O496" s="161">
        <v>2054759</v>
      </c>
      <c r="P496" s="160">
        <v>94602</v>
      </c>
      <c r="Q496" s="102">
        <v>4.8262462615966797</v>
      </c>
      <c r="R496" s="101">
        <v>62506.76953125</v>
      </c>
      <c r="S496" s="162">
        <v>32095.23046875</v>
      </c>
      <c r="T496" s="161">
        <v>2285899.0699999998</v>
      </c>
      <c r="U496" s="160">
        <v>985708.875</v>
      </c>
      <c r="V496" s="101">
        <v>100.02330017089844</v>
      </c>
      <c r="W496" s="101">
        <v>0</v>
      </c>
      <c r="X496" s="101">
        <v>0</v>
      </c>
      <c r="Y496" s="101">
        <v>4224121.1299999952</v>
      </c>
      <c r="Z496" s="162">
        <v>46.682659149169922</v>
      </c>
      <c r="AA496" s="161">
        <v>-124251.06</v>
      </c>
      <c r="AB496" s="101">
        <v>209217.66016475938</v>
      </c>
      <c r="AC496" s="163">
        <v>84966.6015625</v>
      </c>
      <c r="AD496" s="101"/>
      <c r="AE496" s="160"/>
      <c r="AF496" s="102"/>
      <c r="AG496" s="101"/>
      <c r="AH496" s="101"/>
    </row>
    <row r="497" spans="1:34" x14ac:dyDescent="0.25">
      <c r="A497" s="2">
        <v>108569103</v>
      </c>
      <c r="C497" s="158" t="s">
        <v>3316</v>
      </c>
      <c r="D497" s="28" t="s">
        <v>2224</v>
      </c>
      <c r="E497" s="101">
        <v>12917168</v>
      </c>
      <c r="F497" s="160">
        <v>740793.1875</v>
      </c>
      <c r="G497" s="102">
        <v>6.0838565826416016</v>
      </c>
      <c r="H497" s="101">
        <v>408135.875</v>
      </c>
      <c r="I497" s="101">
        <v>332657.3125</v>
      </c>
      <c r="J497" s="161">
        <v>10463867</v>
      </c>
      <c r="K497" s="160">
        <v>86511</v>
      </c>
      <c r="L497" s="102">
        <v>0.83365160226821899</v>
      </c>
      <c r="M497" s="101">
        <v>286441.1875</v>
      </c>
      <c r="N497" s="162">
        <v>-199930.1875</v>
      </c>
      <c r="O497" s="161">
        <v>1147667</v>
      </c>
      <c r="P497" s="160">
        <v>30349</v>
      </c>
      <c r="Q497" s="102">
        <v>2.7162365913391113</v>
      </c>
      <c r="R497" s="101">
        <v>33694.80859375</v>
      </c>
      <c r="S497" s="162">
        <v>-3345.80859375</v>
      </c>
      <c r="T497" s="161">
        <v>1305633.58</v>
      </c>
      <c r="U497" s="160">
        <v>623933.1875</v>
      </c>
      <c r="V497" s="101">
        <v>100.01641845703125</v>
      </c>
      <c r="W497" s="101">
        <v>0</v>
      </c>
      <c r="X497" s="101">
        <v>0</v>
      </c>
      <c r="Y497" s="101">
        <v>5711687.6500000022</v>
      </c>
      <c r="Z497" s="162">
        <v>18.627290725708008</v>
      </c>
      <c r="AA497" s="161">
        <v>-49055.99</v>
      </c>
      <c r="AB497" s="101">
        <v>39819.464784677431</v>
      </c>
      <c r="AC497" s="163">
        <v>-9236.525390625</v>
      </c>
      <c r="AD497" s="101"/>
      <c r="AE497" s="160"/>
      <c r="AF497" s="102"/>
      <c r="AG497" s="101"/>
      <c r="AH497" s="101"/>
    </row>
    <row r="498" spans="1:34" x14ac:dyDescent="0.25">
      <c r="A498" s="2">
        <v>123469303</v>
      </c>
      <c r="C498" s="158" t="s">
        <v>3317</v>
      </c>
      <c r="D498" s="28" t="s">
        <v>2475</v>
      </c>
      <c r="E498" s="101">
        <v>7207577</v>
      </c>
      <c r="F498" s="160">
        <v>182441</v>
      </c>
      <c r="G498" s="102">
        <v>2.5969746112823486</v>
      </c>
      <c r="H498" s="101">
        <v>404681.6875</v>
      </c>
      <c r="I498" s="101">
        <v>-222240.6875</v>
      </c>
      <c r="J498" s="161">
        <v>4808566</v>
      </c>
      <c r="K498" s="160">
        <v>112221</v>
      </c>
      <c r="L498" s="102">
        <v>2.3895390033721924</v>
      </c>
      <c r="M498" s="101">
        <v>369415.59375</v>
      </c>
      <c r="N498" s="162">
        <v>-257194.59375</v>
      </c>
      <c r="O498" s="161">
        <v>2191958</v>
      </c>
      <c r="P498" s="160">
        <v>20220</v>
      </c>
      <c r="Q498" s="102">
        <v>0.93105155229568481</v>
      </c>
      <c r="R498" s="101">
        <v>35266.1015625</v>
      </c>
      <c r="S498" s="162">
        <v>-15046.1015625</v>
      </c>
      <c r="T498" s="161">
        <v>207053</v>
      </c>
      <c r="U498" s="160">
        <v>50000</v>
      </c>
      <c r="V498" s="101">
        <v>0</v>
      </c>
      <c r="W498" s="101">
        <v>0</v>
      </c>
      <c r="X498" s="101">
        <v>100</v>
      </c>
      <c r="Y498" s="101">
        <v>0</v>
      </c>
      <c r="Z498" s="162"/>
      <c r="AA498" s="161">
        <v>-68445.539999999994</v>
      </c>
      <c r="AB498" s="101">
        <v>89236.65131915416</v>
      </c>
      <c r="AC498" s="163">
        <v>20791.111328125</v>
      </c>
      <c r="AD498" s="101"/>
      <c r="AE498" s="160"/>
      <c r="AF498" s="102"/>
      <c r="AG498" s="101"/>
      <c r="AH498" s="101"/>
    </row>
    <row r="499" spans="1:34" x14ac:dyDescent="0.25">
      <c r="A499" s="2">
        <v>103029902</v>
      </c>
      <c r="C499" s="158" t="s">
        <v>3318</v>
      </c>
      <c r="D499" s="28" t="s">
        <v>2113</v>
      </c>
      <c r="E499" s="101">
        <v>33184002</v>
      </c>
      <c r="F499" s="160">
        <v>2177051</v>
      </c>
      <c r="G499" s="102">
        <v>7.0211706161499023</v>
      </c>
      <c r="H499" s="101">
        <v>1963385.5</v>
      </c>
      <c r="I499" s="101">
        <v>213665.5</v>
      </c>
      <c r="J499" s="161">
        <v>22884891</v>
      </c>
      <c r="K499" s="160">
        <v>125155</v>
      </c>
      <c r="L499" s="102">
        <v>0.54989653825759888</v>
      </c>
      <c r="M499" s="101">
        <v>1321530.25</v>
      </c>
      <c r="N499" s="162">
        <v>-1196375.25</v>
      </c>
      <c r="O499" s="161">
        <v>5419633</v>
      </c>
      <c r="P499" s="160">
        <v>-1808</v>
      </c>
      <c r="Q499" s="102">
        <v>-3.3349066972732544E-2</v>
      </c>
      <c r="R499" s="101">
        <v>223989.734375</v>
      </c>
      <c r="S499" s="162">
        <v>-225797.734375</v>
      </c>
      <c r="T499" s="161">
        <v>4879478.34</v>
      </c>
      <c r="U499" s="160">
        <v>2053703.875</v>
      </c>
      <c r="V499" s="101">
        <v>80.457664489746094</v>
      </c>
      <c r="W499" s="101">
        <v>19.561080932617188</v>
      </c>
      <c r="X499" s="101">
        <v>0</v>
      </c>
      <c r="Y499" s="101">
        <v>11123778.459999993</v>
      </c>
      <c r="Z499" s="162">
        <v>29.709476470947266</v>
      </c>
      <c r="AA499" s="161">
        <v>-457567.26</v>
      </c>
      <c r="AB499" s="101">
        <v>1227125.9169121739</v>
      </c>
      <c r="AC499" s="163">
        <v>769558.6875</v>
      </c>
      <c r="AD499" s="101"/>
      <c r="AE499" s="160"/>
      <c r="AF499" s="102"/>
      <c r="AG499" s="101"/>
      <c r="AH499" s="101"/>
    </row>
    <row r="500" spans="1:34" x14ac:dyDescent="0.25">
      <c r="A500" s="2">
        <v>117089003</v>
      </c>
      <c r="C500" s="158" t="s">
        <v>3319</v>
      </c>
      <c r="D500" s="28" t="s">
        <v>2370</v>
      </c>
      <c r="E500" s="101">
        <v>11202040</v>
      </c>
      <c r="F500" s="160">
        <v>515893.875</v>
      </c>
      <c r="G500" s="102">
        <v>4.8276886940002441</v>
      </c>
      <c r="H500" s="101">
        <v>474294.21875</v>
      </c>
      <c r="I500" s="101">
        <v>41599.65625</v>
      </c>
      <c r="J500" s="161">
        <v>8771472</v>
      </c>
      <c r="K500" s="160">
        <v>72888</v>
      </c>
      <c r="L500" s="102">
        <v>0.83792942762374878</v>
      </c>
      <c r="M500" s="101">
        <v>318441.5</v>
      </c>
      <c r="N500" s="162">
        <v>-245553.5</v>
      </c>
      <c r="O500" s="161">
        <v>1246276</v>
      </c>
      <c r="P500" s="160">
        <v>-33497</v>
      </c>
      <c r="Q500" s="102">
        <v>-2.6174173355102539</v>
      </c>
      <c r="R500" s="101">
        <v>60502.40234375</v>
      </c>
      <c r="S500" s="162">
        <v>-93999.40625</v>
      </c>
      <c r="T500" s="161">
        <v>1184292.3700000001</v>
      </c>
      <c r="U500" s="160">
        <v>476502.875</v>
      </c>
      <c r="V500" s="101">
        <v>100.02330017089844</v>
      </c>
      <c r="W500" s="101">
        <v>0</v>
      </c>
      <c r="X500" s="101">
        <v>0</v>
      </c>
      <c r="Y500" s="101">
        <v>4362362.7099999972</v>
      </c>
      <c r="Z500" s="162">
        <v>21.851791381835938</v>
      </c>
      <c r="AA500" s="161">
        <v>-71530.039999999994</v>
      </c>
      <c r="AB500" s="101">
        <v>47925.057370456983</v>
      </c>
      <c r="AC500" s="163">
        <v>-23604.982421875</v>
      </c>
      <c r="AD500" s="101"/>
      <c r="AE500" s="160"/>
      <c r="AF500" s="102"/>
      <c r="AG500" s="101"/>
      <c r="AH500" s="101"/>
    </row>
    <row r="501" spans="1:34" x14ac:dyDescent="0.25">
      <c r="A501" s="2">
        <v>118409203</v>
      </c>
      <c r="C501" s="158" t="s">
        <v>3320</v>
      </c>
      <c r="D501" s="28" t="s">
        <v>2391</v>
      </c>
      <c r="E501" s="101">
        <v>12635647</v>
      </c>
      <c r="F501" s="160">
        <v>536061.875</v>
      </c>
      <c r="G501" s="102">
        <v>4.430415153503418</v>
      </c>
      <c r="H501" s="101">
        <v>402646</v>
      </c>
      <c r="I501" s="101">
        <v>133415.875</v>
      </c>
      <c r="J501" s="161">
        <v>9477824</v>
      </c>
      <c r="K501" s="160">
        <v>103641</v>
      </c>
      <c r="L501" s="102">
        <v>1.1056003570556641</v>
      </c>
      <c r="M501" s="101">
        <v>255093</v>
      </c>
      <c r="N501" s="162">
        <v>-151452</v>
      </c>
      <c r="O501" s="161">
        <v>2259907</v>
      </c>
      <c r="P501" s="160">
        <v>162297</v>
      </c>
      <c r="Q501" s="102">
        <v>7.7372341156005859</v>
      </c>
      <c r="R501" s="101">
        <v>93500.046875</v>
      </c>
      <c r="S501" s="162">
        <v>68796.953125</v>
      </c>
      <c r="T501" s="161">
        <v>897915.68</v>
      </c>
      <c r="U501" s="160">
        <v>270123.875</v>
      </c>
      <c r="V501" s="101">
        <v>100.02330017089844</v>
      </c>
      <c r="W501" s="101">
        <v>0</v>
      </c>
      <c r="X501" s="101">
        <v>0</v>
      </c>
      <c r="Y501" s="101">
        <v>2472972.0700000003</v>
      </c>
      <c r="Z501" s="162">
        <v>21.851791381835938</v>
      </c>
      <c r="AA501" s="161">
        <v>-166447.96</v>
      </c>
      <c r="AB501" s="101">
        <v>124152.31325907633</v>
      </c>
      <c r="AC501" s="163">
        <v>-42295.6484375</v>
      </c>
      <c r="AD501" s="101"/>
      <c r="AE501" s="160"/>
      <c r="AF501" s="102"/>
      <c r="AG501" s="101"/>
      <c r="AH501" s="101"/>
    </row>
    <row r="502" spans="1:34" x14ac:dyDescent="0.25">
      <c r="A502" s="2">
        <v>118409302</v>
      </c>
      <c r="C502" s="158" t="s">
        <v>3321</v>
      </c>
      <c r="D502" s="28" t="s">
        <v>2392</v>
      </c>
      <c r="E502" s="101">
        <v>46887752</v>
      </c>
      <c r="F502" s="160">
        <v>5573485</v>
      </c>
      <c r="G502" s="102">
        <v>13.490460395812988</v>
      </c>
      <c r="H502" s="101">
        <v>3266355</v>
      </c>
      <c r="I502" s="101">
        <v>2307130</v>
      </c>
      <c r="J502" s="161">
        <v>30815294</v>
      </c>
      <c r="K502" s="160">
        <v>701745</v>
      </c>
      <c r="L502" s="102">
        <v>2.3303298950195313</v>
      </c>
      <c r="M502" s="101">
        <v>1945043.625</v>
      </c>
      <c r="N502" s="162">
        <v>-1243298.625</v>
      </c>
      <c r="O502" s="161">
        <v>5934459</v>
      </c>
      <c r="P502" s="160">
        <v>250532</v>
      </c>
      <c r="Q502" s="102">
        <v>4.4077272415161133</v>
      </c>
      <c r="R502" s="101">
        <v>396587.625</v>
      </c>
      <c r="S502" s="162">
        <v>-146055.625</v>
      </c>
      <c r="T502" s="161">
        <v>10137998.109999999</v>
      </c>
      <c r="U502" s="160">
        <v>4621208</v>
      </c>
      <c r="V502" s="101">
        <v>100.02330017089844</v>
      </c>
      <c r="W502" s="101">
        <v>0</v>
      </c>
      <c r="X502" s="101">
        <v>0</v>
      </c>
      <c r="Y502" s="101">
        <v>42306954.260000005</v>
      </c>
      <c r="Z502" s="162">
        <v>21.851791381835938</v>
      </c>
      <c r="AA502" s="161">
        <v>-355645.67</v>
      </c>
      <c r="AB502" s="101">
        <v>1693456.4155093627</v>
      </c>
      <c r="AC502" s="163">
        <v>1337810.75</v>
      </c>
      <c r="AD502" s="101"/>
      <c r="AE502" s="160"/>
      <c r="AF502" s="102"/>
      <c r="AG502" s="101"/>
      <c r="AH502" s="101"/>
    </row>
    <row r="503" spans="1:34" x14ac:dyDescent="0.25">
      <c r="A503" s="2">
        <v>114069353</v>
      </c>
      <c r="C503" s="158" t="s">
        <v>3322</v>
      </c>
      <c r="D503" s="28" t="s">
        <v>2322</v>
      </c>
      <c r="E503" s="101">
        <v>4735922</v>
      </c>
      <c r="F503" s="160">
        <v>227380</v>
      </c>
      <c r="G503" s="102">
        <v>5.0433154106140137</v>
      </c>
      <c r="H503" s="101">
        <v>325688.71875</v>
      </c>
      <c r="I503" s="101">
        <v>-98308.71875</v>
      </c>
      <c r="J503" s="161">
        <v>3404092</v>
      </c>
      <c r="K503" s="160">
        <v>88357</v>
      </c>
      <c r="L503" s="102">
        <v>2.6647787094116211</v>
      </c>
      <c r="M503" s="101">
        <v>293597</v>
      </c>
      <c r="N503" s="162">
        <v>-205240</v>
      </c>
      <c r="O503" s="161">
        <v>1142091</v>
      </c>
      <c r="P503" s="160">
        <v>89023</v>
      </c>
      <c r="Q503" s="102">
        <v>8.4536800384521484</v>
      </c>
      <c r="R503" s="101">
        <v>32091.71875</v>
      </c>
      <c r="S503" s="162">
        <v>56931.28125</v>
      </c>
      <c r="T503" s="161">
        <v>189739</v>
      </c>
      <c r="U503" s="160">
        <v>50000</v>
      </c>
      <c r="V503" s="101">
        <v>0</v>
      </c>
      <c r="W503" s="101">
        <v>0</v>
      </c>
      <c r="X503" s="101">
        <v>100</v>
      </c>
      <c r="Y503" s="101">
        <v>0</v>
      </c>
      <c r="Z503" s="162"/>
      <c r="AA503" s="161">
        <v>-62194.55</v>
      </c>
      <c r="AB503" s="101">
        <v>174819.57324688713</v>
      </c>
      <c r="AC503" s="163">
        <v>112625.0234375</v>
      </c>
      <c r="AD503" s="101"/>
      <c r="AE503" s="160"/>
      <c r="AF503" s="102"/>
      <c r="AG503" s="101"/>
      <c r="AH503" s="101"/>
    </row>
    <row r="504" spans="1:34" x14ac:dyDescent="0.25">
      <c r="A504" s="2">
        <v>112679002</v>
      </c>
      <c r="C504" s="158" t="s">
        <v>3323</v>
      </c>
      <c r="D504" s="28" t="s">
        <v>2283</v>
      </c>
      <c r="E504" s="101">
        <v>132169936</v>
      </c>
      <c r="F504" s="160">
        <v>9386276</v>
      </c>
      <c r="G504" s="102">
        <v>7.6445646286010742</v>
      </c>
      <c r="H504" s="101">
        <v>8885894</v>
      </c>
      <c r="I504" s="101">
        <v>500382</v>
      </c>
      <c r="J504" s="161">
        <v>105717578</v>
      </c>
      <c r="K504" s="160">
        <v>1489513</v>
      </c>
      <c r="L504" s="102">
        <v>1.429090142250061</v>
      </c>
      <c r="M504" s="101">
        <v>6804950.5</v>
      </c>
      <c r="N504" s="162">
        <v>-5315437.5</v>
      </c>
      <c r="O504" s="161">
        <v>9408013</v>
      </c>
      <c r="P504" s="160">
        <v>212493</v>
      </c>
      <c r="Q504" s="102">
        <v>2.3108317852020264</v>
      </c>
      <c r="R504" s="101">
        <v>522136.6875</v>
      </c>
      <c r="S504" s="162">
        <v>-309643.6875</v>
      </c>
      <c r="T504" s="161">
        <v>17044341.989999998</v>
      </c>
      <c r="U504" s="160">
        <v>7684269.5</v>
      </c>
      <c r="V504" s="101">
        <v>84.018531799316406</v>
      </c>
      <c r="W504" s="101">
        <v>16.001041412353516</v>
      </c>
      <c r="X504" s="101">
        <v>0</v>
      </c>
      <c r="Y504" s="101">
        <v>59092548.189999998</v>
      </c>
      <c r="Z504" s="162">
        <v>21.851791381835938</v>
      </c>
      <c r="AA504" s="161">
        <v>-871682.24</v>
      </c>
      <c r="AB504" s="101">
        <v>1616111.3381583323</v>
      </c>
      <c r="AC504" s="163">
        <v>744429.125</v>
      </c>
      <c r="AD504" s="101"/>
      <c r="AE504" s="160"/>
      <c r="AF504" s="102"/>
      <c r="AG504" s="101"/>
      <c r="AH504" s="101"/>
    </row>
    <row r="505" spans="1:34" x14ac:dyDescent="0.25">
      <c r="A505" s="2">
        <v>112679403</v>
      </c>
      <c r="C505" s="158" t="s">
        <v>3324</v>
      </c>
      <c r="D505" s="28" t="s">
        <v>2284</v>
      </c>
      <c r="E505" s="101">
        <v>9685141</v>
      </c>
      <c r="F505" s="160">
        <v>582527.875</v>
      </c>
      <c r="G505" s="102">
        <v>6.3995676040649414</v>
      </c>
      <c r="H505" s="101">
        <v>957715.875</v>
      </c>
      <c r="I505" s="101">
        <v>-375188</v>
      </c>
      <c r="J505" s="161">
        <v>7022314</v>
      </c>
      <c r="K505" s="160">
        <v>184837</v>
      </c>
      <c r="L505" s="102">
        <v>2.7032923698425293</v>
      </c>
      <c r="M505" s="101">
        <v>799046.25</v>
      </c>
      <c r="N505" s="162">
        <v>-614209.25</v>
      </c>
      <c r="O505" s="161">
        <v>1833631</v>
      </c>
      <c r="P505" s="160">
        <v>69161</v>
      </c>
      <c r="Q505" s="102">
        <v>3.919647216796875</v>
      </c>
      <c r="R505" s="101">
        <v>92929.3828125</v>
      </c>
      <c r="S505" s="162">
        <v>-23768.3828125</v>
      </c>
      <c r="T505" s="161">
        <v>829196.15</v>
      </c>
      <c r="U505" s="160">
        <v>328529.875</v>
      </c>
      <c r="V505" s="101">
        <v>100.02330017089844</v>
      </c>
      <c r="W505" s="101">
        <v>0</v>
      </c>
      <c r="X505" s="101">
        <v>0</v>
      </c>
      <c r="Y505" s="101">
        <v>3007676.3699999973</v>
      </c>
      <c r="Z505" s="162">
        <v>21.851789474487305</v>
      </c>
      <c r="AA505" s="161">
        <v>-240565.66</v>
      </c>
      <c r="AB505" s="101">
        <v>253566.35998798232</v>
      </c>
      <c r="AC505" s="163">
        <v>13000.7001953125</v>
      </c>
      <c r="AD505" s="101"/>
      <c r="AE505" s="160"/>
      <c r="AF505" s="102"/>
      <c r="AG505" s="101"/>
      <c r="AH505" s="101"/>
    </row>
    <row r="506" spans="1:34" x14ac:dyDescent="0.25">
      <c r="A506" s="2">
        <v>107658903</v>
      </c>
      <c r="C506" s="158" t="s">
        <v>3325</v>
      </c>
      <c r="D506" s="28" t="s">
        <v>2189</v>
      </c>
      <c r="E506" s="101">
        <v>14576380</v>
      </c>
      <c r="F506" s="160">
        <v>710887.9375</v>
      </c>
      <c r="G506" s="102">
        <v>5.1270298957824707</v>
      </c>
      <c r="H506" s="101">
        <v>354356.21875</v>
      </c>
      <c r="I506" s="101">
        <v>356531.71875</v>
      </c>
      <c r="J506" s="161">
        <v>11126153</v>
      </c>
      <c r="K506" s="160">
        <v>75618</v>
      </c>
      <c r="L506" s="102">
        <v>0.68429267406463623</v>
      </c>
      <c r="M506" s="101">
        <v>212026</v>
      </c>
      <c r="N506" s="162">
        <v>-136408</v>
      </c>
      <c r="O506" s="161">
        <v>1895030</v>
      </c>
      <c r="P506" s="160">
        <v>33266</v>
      </c>
      <c r="Q506" s="102">
        <v>1.7868001461029053</v>
      </c>
      <c r="R506" s="101">
        <v>31947.017578125</v>
      </c>
      <c r="S506" s="162">
        <v>1318.982421875</v>
      </c>
      <c r="T506" s="161">
        <v>1555196.94</v>
      </c>
      <c r="U506" s="160">
        <v>602003.9375</v>
      </c>
      <c r="V506" s="101">
        <v>100.02135467529297</v>
      </c>
      <c r="W506" s="101">
        <v>0</v>
      </c>
      <c r="X506" s="101">
        <v>0</v>
      </c>
      <c r="Y506" s="101">
        <v>5511212.1599999964</v>
      </c>
      <c r="Z506" s="162">
        <v>20.937681198120117</v>
      </c>
      <c r="AA506" s="161">
        <v>-98610.97</v>
      </c>
      <c r="AB506" s="101">
        <v>53438.980416755774</v>
      </c>
      <c r="AC506" s="163">
        <v>-45171.98828125</v>
      </c>
      <c r="AD506" s="101"/>
      <c r="AE506" s="160"/>
      <c r="AF506" s="102"/>
      <c r="AG506" s="101"/>
      <c r="AH506" s="101"/>
    </row>
    <row r="507" spans="1:34" x14ac:dyDescent="0.25">
      <c r="A507" s="2">
        <v>103020407</v>
      </c>
      <c r="C507" s="158" t="s">
        <v>3326</v>
      </c>
      <c r="D507" s="28" t="s">
        <v>98</v>
      </c>
      <c r="E507" s="101">
        <v>1383598</v>
      </c>
      <c r="F507" s="160">
        <v>135874</v>
      </c>
      <c r="G507" s="102">
        <v>10.889747619628906</v>
      </c>
      <c r="H507" s="101">
        <v>109874.3515625</v>
      </c>
      <c r="I507" s="101">
        <v>25999.6484375</v>
      </c>
      <c r="J507" s="161"/>
      <c r="K507" s="160"/>
      <c r="L507" s="102"/>
      <c r="M507" s="101"/>
      <c r="N507" s="162"/>
      <c r="O507" s="161"/>
      <c r="P507" s="160"/>
      <c r="Q507" s="102"/>
      <c r="R507" s="101"/>
      <c r="S507" s="162"/>
      <c r="T507" s="161"/>
      <c r="U507" s="160"/>
      <c r="V507" s="101"/>
      <c r="W507" s="101"/>
      <c r="X507" s="101"/>
      <c r="Y507" s="101"/>
      <c r="Z507" s="162"/>
      <c r="AA507" s="161"/>
      <c r="AB507" s="101"/>
      <c r="AC507" s="163"/>
      <c r="AD507" s="101">
        <v>1383598</v>
      </c>
      <c r="AE507" s="160">
        <v>135874</v>
      </c>
      <c r="AF507" s="102">
        <v>10.889747619628906</v>
      </c>
      <c r="AG507" s="101">
        <v>109874.3515625</v>
      </c>
      <c r="AH507" s="101">
        <v>25999.6484375</v>
      </c>
    </row>
    <row r="508" spans="1:34" x14ac:dyDescent="0.25">
      <c r="A508" s="2">
        <v>112015106</v>
      </c>
      <c r="C508" s="158" t="s">
        <v>3327</v>
      </c>
      <c r="D508" s="28" t="s">
        <v>2729</v>
      </c>
      <c r="E508" s="101">
        <v>443323</v>
      </c>
      <c r="F508" s="160">
        <v>46442</v>
      </c>
      <c r="G508" s="102">
        <v>11.701744079589844</v>
      </c>
      <c r="H508" s="101">
        <v>0</v>
      </c>
      <c r="I508" s="101">
        <v>46442</v>
      </c>
      <c r="J508" s="161"/>
      <c r="K508" s="160"/>
      <c r="L508" s="102"/>
      <c r="M508" s="101"/>
      <c r="N508" s="162"/>
      <c r="O508" s="161"/>
      <c r="P508" s="160"/>
      <c r="Q508" s="102"/>
      <c r="R508" s="101"/>
      <c r="S508" s="162"/>
      <c r="T508" s="161"/>
      <c r="U508" s="160"/>
      <c r="V508" s="101"/>
      <c r="W508" s="101"/>
      <c r="X508" s="101"/>
      <c r="Y508" s="101"/>
      <c r="Z508" s="162"/>
      <c r="AA508" s="161"/>
      <c r="AB508" s="101"/>
      <c r="AC508" s="163"/>
      <c r="AD508" s="101">
        <v>443323</v>
      </c>
      <c r="AE508" s="160">
        <v>46442</v>
      </c>
      <c r="AF508" s="102">
        <v>11.701744079589844</v>
      </c>
      <c r="AG508" s="101"/>
      <c r="AH508" s="101"/>
    </row>
    <row r="509" spans="1:34" x14ac:dyDescent="0.25">
      <c r="A509" s="2">
        <v>108110307</v>
      </c>
      <c r="C509" s="158" t="s">
        <v>3328</v>
      </c>
      <c r="D509" s="28" t="s">
        <v>116</v>
      </c>
      <c r="E509" s="101">
        <v>1377274</v>
      </c>
      <c r="F509" s="160">
        <v>29506</v>
      </c>
      <c r="G509" s="102">
        <v>2.1892492771148682</v>
      </c>
      <c r="H509" s="101">
        <v>148612.328125</v>
      </c>
      <c r="I509" s="101">
        <v>-119106.328125</v>
      </c>
      <c r="J509" s="161"/>
      <c r="K509" s="160"/>
      <c r="L509" s="102"/>
      <c r="M509" s="101"/>
      <c r="N509" s="162"/>
      <c r="O509" s="161"/>
      <c r="P509" s="160"/>
      <c r="Q509" s="102"/>
      <c r="R509" s="101"/>
      <c r="S509" s="162"/>
      <c r="T509" s="161"/>
      <c r="U509" s="160"/>
      <c r="V509" s="101"/>
      <c r="W509" s="101"/>
      <c r="X509" s="101"/>
      <c r="Y509" s="101"/>
      <c r="Z509" s="162"/>
      <c r="AA509" s="161"/>
      <c r="AB509" s="101"/>
      <c r="AC509" s="163"/>
      <c r="AD509" s="101">
        <v>1377274</v>
      </c>
      <c r="AE509" s="160">
        <v>29506</v>
      </c>
      <c r="AF509" s="102">
        <v>2.1892492771148682</v>
      </c>
      <c r="AG509" s="101">
        <v>148612.328125</v>
      </c>
      <c r="AH509" s="101">
        <v>-119106.328125</v>
      </c>
    </row>
    <row r="510" spans="1:34" x14ac:dyDescent="0.25">
      <c r="A510" s="2">
        <v>127041307</v>
      </c>
      <c r="C510" s="158" t="s">
        <v>3329</v>
      </c>
      <c r="D510" s="28" t="s">
        <v>157</v>
      </c>
      <c r="E510" s="101">
        <v>1407032</v>
      </c>
      <c r="F510" s="160">
        <v>105491</v>
      </c>
      <c r="G510" s="102">
        <v>8.1050844192504883</v>
      </c>
      <c r="H510" s="101">
        <v>114088.515625</v>
      </c>
      <c r="I510" s="101">
        <v>-8597.515625</v>
      </c>
      <c r="J510" s="161"/>
      <c r="K510" s="160"/>
      <c r="L510" s="102"/>
      <c r="M510" s="101"/>
      <c r="N510" s="162"/>
      <c r="O510" s="161"/>
      <c r="P510" s="160"/>
      <c r="Q510" s="102"/>
      <c r="R510" s="101"/>
      <c r="S510" s="162"/>
      <c r="T510" s="161"/>
      <c r="U510" s="160"/>
      <c r="V510" s="101"/>
      <c r="W510" s="101"/>
      <c r="X510" s="101"/>
      <c r="Y510" s="101"/>
      <c r="Z510" s="162"/>
      <c r="AA510" s="161"/>
      <c r="AB510" s="101"/>
      <c r="AC510" s="163"/>
      <c r="AD510" s="101">
        <v>1407032</v>
      </c>
      <c r="AE510" s="160">
        <v>105491</v>
      </c>
      <c r="AF510" s="102">
        <v>8.1050844192504883</v>
      </c>
      <c r="AG510" s="101">
        <v>114088.515625</v>
      </c>
      <c r="AH510" s="101">
        <v>-8597.515625</v>
      </c>
    </row>
    <row r="511" spans="1:34" x14ac:dyDescent="0.25">
      <c r="A511" s="2">
        <v>108051307</v>
      </c>
      <c r="C511" s="158" t="s">
        <v>3330</v>
      </c>
      <c r="D511" s="28" t="s">
        <v>114</v>
      </c>
      <c r="E511" s="101">
        <v>559365</v>
      </c>
      <c r="F511" s="160">
        <v>51512</v>
      </c>
      <c r="G511" s="102">
        <v>10.143092155456543</v>
      </c>
      <c r="H511" s="101">
        <v>31427.673828125</v>
      </c>
      <c r="I511" s="101">
        <v>20084.326171875</v>
      </c>
      <c r="J511" s="161"/>
      <c r="K511" s="160"/>
      <c r="L511" s="102"/>
      <c r="M511" s="101"/>
      <c r="N511" s="162"/>
      <c r="O511" s="161"/>
      <c r="P511" s="160"/>
      <c r="Q511" s="102"/>
      <c r="R511" s="101"/>
      <c r="S511" s="162"/>
      <c r="T511" s="161"/>
      <c r="U511" s="160"/>
      <c r="V511" s="101"/>
      <c r="W511" s="101"/>
      <c r="X511" s="101"/>
      <c r="Y511" s="101"/>
      <c r="Z511" s="162"/>
      <c r="AA511" s="161"/>
      <c r="AB511" s="101"/>
      <c r="AC511" s="163"/>
      <c r="AD511" s="101">
        <v>559365</v>
      </c>
      <c r="AE511" s="160">
        <v>51512</v>
      </c>
      <c r="AF511" s="102">
        <v>10.143092155456543</v>
      </c>
      <c r="AG511" s="101">
        <v>31427.673828125</v>
      </c>
      <c r="AH511" s="101">
        <v>20084.326171875</v>
      </c>
    </row>
    <row r="512" spans="1:34" x14ac:dyDescent="0.25">
      <c r="A512" s="2">
        <v>114060557</v>
      </c>
      <c r="C512" s="158" t="s">
        <v>3331</v>
      </c>
      <c r="D512" s="28" t="s">
        <v>129</v>
      </c>
      <c r="E512" s="101">
        <v>2877993</v>
      </c>
      <c r="F512" s="160">
        <v>125149</v>
      </c>
      <c r="G512" s="102">
        <v>4.5461711883544922</v>
      </c>
      <c r="H512" s="101">
        <v>255200.4375</v>
      </c>
      <c r="I512" s="101">
        <v>-130051.4375</v>
      </c>
      <c r="J512" s="161"/>
      <c r="K512" s="160"/>
      <c r="L512" s="102"/>
      <c r="M512" s="101"/>
      <c r="N512" s="162"/>
      <c r="O512" s="161"/>
      <c r="P512" s="160"/>
      <c r="Q512" s="102"/>
      <c r="R512" s="101"/>
      <c r="S512" s="162"/>
      <c r="T512" s="161"/>
      <c r="U512" s="160"/>
      <c r="V512" s="101"/>
      <c r="W512" s="101"/>
      <c r="X512" s="101"/>
      <c r="Y512" s="101"/>
      <c r="Z512" s="162"/>
      <c r="AA512" s="161"/>
      <c r="AB512" s="101"/>
      <c r="AC512" s="163"/>
      <c r="AD512" s="101">
        <v>2877993</v>
      </c>
      <c r="AE512" s="160">
        <v>125149</v>
      </c>
      <c r="AF512" s="102">
        <v>4.5461711883544922</v>
      </c>
      <c r="AG512" s="101">
        <v>255200.4375</v>
      </c>
      <c r="AH512" s="101">
        <v>-130051.4375</v>
      </c>
    </row>
    <row r="513" spans="1:34" x14ac:dyDescent="0.25">
      <c r="A513" s="2">
        <v>120481107</v>
      </c>
      <c r="C513" s="158" t="s">
        <v>3332</v>
      </c>
      <c r="D513" s="28" t="s">
        <v>143</v>
      </c>
      <c r="E513" s="101">
        <v>1732189</v>
      </c>
      <c r="F513" s="160">
        <v>79789</v>
      </c>
      <c r="G513" s="102">
        <v>4.8286733627319336</v>
      </c>
      <c r="H513" s="101">
        <v>95623.8828125</v>
      </c>
      <c r="I513" s="101">
        <v>-15834.8828125</v>
      </c>
      <c r="J513" s="161"/>
      <c r="K513" s="160"/>
      <c r="L513" s="102"/>
      <c r="M513" s="101"/>
      <c r="N513" s="162"/>
      <c r="O513" s="161"/>
      <c r="P513" s="160"/>
      <c r="Q513" s="102"/>
      <c r="R513" s="101"/>
      <c r="S513" s="162"/>
      <c r="T513" s="161"/>
      <c r="U513" s="160"/>
      <c r="V513" s="101"/>
      <c r="W513" s="101"/>
      <c r="X513" s="101"/>
      <c r="Y513" s="101"/>
      <c r="Z513" s="162"/>
      <c r="AA513" s="161"/>
      <c r="AB513" s="101"/>
      <c r="AC513" s="163"/>
      <c r="AD513" s="101">
        <v>1732189</v>
      </c>
      <c r="AE513" s="160">
        <v>79789</v>
      </c>
      <c r="AF513" s="102">
        <v>4.8286733627319336</v>
      </c>
      <c r="AG513" s="101">
        <v>95623.8828125</v>
      </c>
      <c r="AH513" s="101">
        <v>-15834.8828125</v>
      </c>
    </row>
    <row r="514" spans="1:34" x14ac:dyDescent="0.25">
      <c r="A514" s="2">
        <v>122091457</v>
      </c>
      <c r="C514" s="158" t="s">
        <v>3333</v>
      </c>
      <c r="D514" s="28" t="s">
        <v>147</v>
      </c>
      <c r="E514" s="101">
        <v>2237750</v>
      </c>
      <c r="F514" s="160">
        <v>106823</v>
      </c>
      <c r="G514" s="102">
        <v>5.0129828453063965</v>
      </c>
      <c r="H514" s="101">
        <v>158427.40625</v>
      </c>
      <c r="I514" s="101">
        <v>-51604.40625</v>
      </c>
      <c r="J514" s="161"/>
      <c r="K514" s="160"/>
      <c r="L514" s="102"/>
      <c r="M514" s="101"/>
      <c r="N514" s="162"/>
      <c r="O514" s="161"/>
      <c r="P514" s="160"/>
      <c r="Q514" s="102"/>
      <c r="R514" s="101"/>
      <c r="S514" s="162"/>
      <c r="T514" s="161"/>
      <c r="U514" s="160"/>
      <c r="V514" s="101"/>
      <c r="W514" s="101"/>
      <c r="X514" s="101"/>
      <c r="Y514" s="101"/>
      <c r="Z514" s="162"/>
      <c r="AA514" s="161"/>
      <c r="AB514" s="101"/>
      <c r="AC514" s="163"/>
      <c r="AD514" s="101">
        <v>2237750</v>
      </c>
      <c r="AE514" s="160">
        <v>106823</v>
      </c>
      <c r="AF514" s="102">
        <v>5.0129828453063965</v>
      </c>
      <c r="AG514" s="101">
        <v>158427.40625</v>
      </c>
      <c r="AH514" s="101">
        <v>-51604.40625</v>
      </c>
    </row>
    <row r="515" spans="1:34" x14ac:dyDescent="0.25">
      <c r="A515" s="2">
        <v>104101307</v>
      </c>
      <c r="C515" s="158" t="s">
        <v>3334</v>
      </c>
      <c r="D515" s="28" t="s">
        <v>102</v>
      </c>
      <c r="E515" s="101">
        <v>1496032</v>
      </c>
      <c r="F515" s="160">
        <v>22001</v>
      </c>
      <c r="G515" s="102">
        <v>1.4925737380981445</v>
      </c>
      <c r="H515" s="101">
        <v>123753.3984375</v>
      </c>
      <c r="I515" s="101">
        <v>-101752.3984375</v>
      </c>
      <c r="J515" s="161"/>
      <c r="K515" s="160"/>
      <c r="L515" s="102"/>
      <c r="M515" s="101"/>
      <c r="N515" s="162"/>
      <c r="O515" s="161"/>
      <c r="P515" s="160"/>
      <c r="Q515" s="102"/>
      <c r="R515" s="101"/>
      <c r="S515" s="162"/>
      <c r="T515" s="161"/>
      <c r="U515" s="160"/>
      <c r="V515" s="101"/>
      <c r="W515" s="101"/>
      <c r="X515" s="101"/>
      <c r="Y515" s="101"/>
      <c r="Z515" s="162"/>
      <c r="AA515" s="161"/>
      <c r="AB515" s="101"/>
      <c r="AC515" s="163"/>
      <c r="AD515" s="101">
        <v>1496032</v>
      </c>
      <c r="AE515" s="160">
        <v>22001</v>
      </c>
      <c r="AF515" s="102">
        <v>1.4925737380981445</v>
      </c>
      <c r="AG515" s="101">
        <v>123753.3984375</v>
      </c>
      <c r="AH515" s="101">
        <v>-101752.3984375</v>
      </c>
    </row>
    <row r="516" spans="1:34" x14ac:dyDescent="0.25">
      <c r="A516" s="2">
        <v>119354207</v>
      </c>
      <c r="C516" s="158" t="s">
        <v>3335</v>
      </c>
      <c r="D516" s="28" t="s">
        <v>140</v>
      </c>
      <c r="E516" s="101">
        <v>1461993</v>
      </c>
      <c r="F516" s="160">
        <v>63196</v>
      </c>
      <c r="G516" s="102">
        <v>4.5178823471069336</v>
      </c>
      <c r="H516" s="101">
        <v>110377.203125</v>
      </c>
      <c r="I516" s="101">
        <v>-47181.203125</v>
      </c>
      <c r="J516" s="161"/>
      <c r="K516" s="160"/>
      <c r="L516" s="102"/>
      <c r="M516" s="101"/>
      <c r="N516" s="162"/>
      <c r="O516" s="161"/>
      <c r="P516" s="160"/>
      <c r="Q516" s="102"/>
      <c r="R516" s="101"/>
      <c r="S516" s="162"/>
      <c r="T516" s="161"/>
      <c r="U516" s="160"/>
      <c r="V516" s="101"/>
      <c r="W516" s="101"/>
      <c r="X516" s="101"/>
      <c r="Y516" s="101"/>
      <c r="Z516" s="162"/>
      <c r="AA516" s="161"/>
      <c r="AB516" s="101"/>
      <c r="AC516" s="163"/>
      <c r="AD516" s="101">
        <v>1461993</v>
      </c>
      <c r="AE516" s="160">
        <v>63196</v>
      </c>
      <c r="AF516" s="102">
        <v>4.5178823471069336</v>
      </c>
      <c r="AG516" s="101">
        <v>110377.203125</v>
      </c>
      <c r="AH516" s="101">
        <v>-47181.203125</v>
      </c>
    </row>
    <row r="517" spans="1:34" x14ac:dyDescent="0.25">
      <c r="A517" s="2">
        <v>121131507</v>
      </c>
      <c r="C517" s="158" t="s">
        <v>3336</v>
      </c>
      <c r="D517" s="28" t="s">
        <v>145</v>
      </c>
      <c r="E517" s="101">
        <v>809157</v>
      </c>
      <c r="F517" s="160">
        <v>70289</v>
      </c>
      <c r="G517" s="102">
        <v>9.513066291809082</v>
      </c>
      <c r="H517" s="101">
        <v>53627.3984375</v>
      </c>
      <c r="I517" s="101">
        <v>16661.6015625</v>
      </c>
      <c r="J517" s="161"/>
      <c r="K517" s="160"/>
      <c r="L517" s="102"/>
      <c r="M517" s="101"/>
      <c r="N517" s="162"/>
      <c r="O517" s="161"/>
      <c r="P517" s="160"/>
      <c r="Q517" s="102"/>
      <c r="R517" s="101"/>
      <c r="S517" s="162"/>
      <c r="T517" s="161"/>
      <c r="U517" s="160"/>
      <c r="V517" s="101"/>
      <c r="W517" s="101"/>
      <c r="X517" s="101"/>
      <c r="Y517" s="101"/>
      <c r="Z517" s="162"/>
      <c r="AA517" s="161"/>
      <c r="AB517" s="101"/>
      <c r="AC517" s="163"/>
      <c r="AD517" s="101">
        <v>809157</v>
      </c>
      <c r="AE517" s="160">
        <v>70289</v>
      </c>
      <c r="AF517" s="102">
        <v>9.513066291809082</v>
      </c>
      <c r="AG517" s="101">
        <v>53627.3984375</v>
      </c>
      <c r="AH517" s="101">
        <v>16661.6015625</v>
      </c>
    </row>
    <row r="518" spans="1:34" x14ac:dyDescent="0.25">
      <c r="A518" s="2">
        <v>120483007</v>
      </c>
      <c r="C518" s="158" t="s">
        <v>3337</v>
      </c>
      <c r="D518" s="28" t="s">
        <v>144</v>
      </c>
      <c r="E518" s="101">
        <v>1283166</v>
      </c>
      <c r="F518" s="160">
        <v>157432</v>
      </c>
      <c r="G518" s="102">
        <v>13.984830856323242</v>
      </c>
      <c r="H518" s="101">
        <v>84325.9453125</v>
      </c>
      <c r="I518" s="101">
        <v>73106.0546875</v>
      </c>
      <c r="J518" s="161"/>
      <c r="K518" s="160"/>
      <c r="L518" s="102"/>
      <c r="M518" s="101"/>
      <c r="N518" s="162"/>
      <c r="O518" s="161"/>
      <c r="P518" s="160"/>
      <c r="Q518" s="102"/>
      <c r="R518" s="101"/>
      <c r="S518" s="162"/>
      <c r="T518" s="161"/>
      <c r="U518" s="160"/>
      <c r="V518" s="101"/>
      <c r="W518" s="101"/>
      <c r="X518" s="101"/>
      <c r="Y518" s="101"/>
      <c r="Z518" s="162"/>
      <c r="AA518" s="161"/>
      <c r="AB518" s="101"/>
      <c r="AC518" s="163"/>
      <c r="AD518" s="101">
        <v>1283166</v>
      </c>
      <c r="AE518" s="160">
        <v>157432</v>
      </c>
      <c r="AF518" s="102">
        <v>13.984830856323242</v>
      </c>
      <c r="AG518" s="101">
        <v>84325.9453125</v>
      </c>
      <c r="AH518" s="101">
        <v>73106.0546875</v>
      </c>
    </row>
    <row r="519" spans="1:34" x14ac:dyDescent="0.25">
      <c r="A519" s="2">
        <v>123460957</v>
      </c>
      <c r="C519" s="158" t="s">
        <v>3338</v>
      </c>
      <c r="D519" s="28" t="s">
        <v>150</v>
      </c>
      <c r="E519" s="101">
        <v>1370715</v>
      </c>
      <c r="F519" s="160">
        <v>89825</v>
      </c>
      <c r="G519" s="102">
        <v>7.0127019882202148</v>
      </c>
      <c r="H519" s="101">
        <v>131642.453125</v>
      </c>
      <c r="I519" s="101">
        <v>-41817.453125</v>
      </c>
      <c r="J519" s="161"/>
      <c r="K519" s="160"/>
      <c r="L519" s="102"/>
      <c r="M519" s="101"/>
      <c r="N519" s="162"/>
      <c r="O519" s="161"/>
      <c r="P519" s="160"/>
      <c r="Q519" s="102"/>
      <c r="R519" s="101"/>
      <c r="S519" s="162"/>
      <c r="T519" s="161"/>
      <c r="U519" s="160"/>
      <c r="V519" s="101"/>
      <c r="W519" s="101"/>
      <c r="X519" s="101"/>
      <c r="Y519" s="101"/>
      <c r="Z519" s="162"/>
      <c r="AA519" s="161"/>
      <c r="AB519" s="101"/>
      <c r="AC519" s="163"/>
      <c r="AD519" s="101">
        <v>1370715</v>
      </c>
      <c r="AE519" s="160">
        <v>89825</v>
      </c>
      <c r="AF519" s="102">
        <v>7.0127019882202148</v>
      </c>
      <c r="AG519" s="101">
        <v>131642.453125</v>
      </c>
      <c r="AH519" s="101">
        <v>-41817.453125</v>
      </c>
    </row>
    <row r="520" spans="1:34" x14ac:dyDescent="0.25">
      <c r="A520" s="2">
        <v>110141607</v>
      </c>
      <c r="C520" s="158" t="s">
        <v>3339</v>
      </c>
      <c r="D520" s="28" t="s">
        <v>120</v>
      </c>
      <c r="E520" s="101">
        <v>906482</v>
      </c>
      <c r="F520" s="160">
        <v>41634</v>
      </c>
      <c r="G520" s="102">
        <v>4.8140249252319336</v>
      </c>
      <c r="H520" s="101">
        <v>24070.474609375</v>
      </c>
      <c r="I520" s="101">
        <v>17563.525390625</v>
      </c>
      <c r="J520" s="161"/>
      <c r="K520" s="160"/>
      <c r="L520" s="102"/>
      <c r="M520" s="101"/>
      <c r="N520" s="162"/>
      <c r="O520" s="161"/>
      <c r="P520" s="160"/>
      <c r="Q520" s="102"/>
      <c r="R520" s="101"/>
      <c r="S520" s="162"/>
      <c r="T520" s="161"/>
      <c r="U520" s="160"/>
      <c r="V520" s="101"/>
      <c r="W520" s="101"/>
      <c r="X520" s="101"/>
      <c r="Y520" s="101"/>
      <c r="Z520" s="162"/>
      <c r="AA520" s="161"/>
      <c r="AB520" s="101"/>
      <c r="AC520" s="163"/>
      <c r="AD520" s="101">
        <v>906482</v>
      </c>
      <c r="AE520" s="160">
        <v>41634</v>
      </c>
      <c r="AF520" s="102">
        <v>4.8140249252319336</v>
      </c>
      <c r="AG520" s="101">
        <v>24070.474609375</v>
      </c>
      <c r="AH520" s="101">
        <v>17563.525390625</v>
      </c>
    </row>
    <row r="521" spans="1:34" x14ac:dyDescent="0.25">
      <c r="A521" s="2">
        <v>107651207</v>
      </c>
      <c r="C521" s="158" t="s">
        <v>3340</v>
      </c>
      <c r="D521" s="28" t="s">
        <v>111</v>
      </c>
      <c r="E521" s="101">
        <v>2053517</v>
      </c>
      <c r="F521" s="160">
        <v>116743</v>
      </c>
      <c r="G521" s="102">
        <v>6.0277037620544434</v>
      </c>
      <c r="H521" s="101">
        <v>175951.390625</v>
      </c>
      <c r="I521" s="101">
        <v>-59208.390625</v>
      </c>
      <c r="J521" s="161"/>
      <c r="K521" s="160"/>
      <c r="L521" s="102"/>
      <c r="M521" s="101"/>
      <c r="N521" s="162"/>
      <c r="O521" s="161"/>
      <c r="P521" s="160"/>
      <c r="Q521" s="102"/>
      <c r="R521" s="101"/>
      <c r="S521" s="162"/>
      <c r="T521" s="161"/>
      <c r="U521" s="160"/>
      <c r="V521" s="101"/>
      <c r="W521" s="101"/>
      <c r="X521" s="101"/>
      <c r="Y521" s="101"/>
      <c r="Z521" s="162"/>
      <c r="AA521" s="161"/>
      <c r="AB521" s="101"/>
      <c r="AC521" s="163"/>
      <c r="AD521" s="101">
        <v>2053517</v>
      </c>
      <c r="AE521" s="160">
        <v>116743</v>
      </c>
      <c r="AF521" s="102">
        <v>6.0277037620544434</v>
      </c>
      <c r="AG521" s="101">
        <v>175951.390625</v>
      </c>
      <c r="AH521" s="101">
        <v>-59208.390625</v>
      </c>
    </row>
    <row r="522" spans="1:34" x14ac:dyDescent="0.25">
      <c r="A522" s="2">
        <v>124151607</v>
      </c>
      <c r="C522" s="158" t="s">
        <v>3341</v>
      </c>
      <c r="D522" s="28" t="s">
        <v>154</v>
      </c>
      <c r="E522" s="101">
        <v>3681570</v>
      </c>
      <c r="F522" s="160">
        <v>415231</v>
      </c>
      <c r="G522" s="102">
        <v>12.712428092956543</v>
      </c>
      <c r="H522" s="101">
        <v>248171.59375</v>
      </c>
      <c r="I522" s="101">
        <v>167059.40625</v>
      </c>
      <c r="J522" s="161"/>
      <c r="K522" s="160"/>
      <c r="L522" s="102"/>
      <c r="M522" s="101"/>
      <c r="N522" s="162"/>
      <c r="O522" s="161"/>
      <c r="P522" s="160"/>
      <c r="Q522" s="102"/>
      <c r="R522" s="101"/>
      <c r="S522" s="162"/>
      <c r="T522" s="161"/>
      <c r="U522" s="160"/>
      <c r="V522" s="101"/>
      <c r="W522" s="101"/>
      <c r="X522" s="101"/>
      <c r="Y522" s="101"/>
      <c r="Z522" s="162"/>
      <c r="AA522" s="161"/>
      <c r="AB522" s="101"/>
      <c r="AC522" s="163"/>
      <c r="AD522" s="101">
        <v>3681570</v>
      </c>
      <c r="AE522" s="160">
        <v>415231</v>
      </c>
      <c r="AF522" s="102">
        <v>12.712428092956543</v>
      </c>
      <c r="AG522" s="101">
        <v>248171.59375</v>
      </c>
      <c r="AH522" s="101">
        <v>167059.40625</v>
      </c>
    </row>
    <row r="523" spans="1:34" x14ac:dyDescent="0.25">
      <c r="A523" s="2">
        <v>106161357</v>
      </c>
      <c r="C523" s="158" t="s">
        <v>3342</v>
      </c>
      <c r="D523" s="28" t="s">
        <v>108</v>
      </c>
      <c r="E523" s="101">
        <v>723472</v>
      </c>
      <c r="F523" s="160">
        <v>20306</v>
      </c>
      <c r="G523" s="102">
        <v>2.88779616355896</v>
      </c>
      <c r="H523" s="101">
        <v>54615.125</v>
      </c>
      <c r="I523" s="101">
        <v>-34309.125</v>
      </c>
      <c r="J523" s="161"/>
      <c r="K523" s="160"/>
      <c r="L523" s="102"/>
      <c r="M523" s="101"/>
      <c r="N523" s="162"/>
      <c r="O523" s="161"/>
      <c r="P523" s="160"/>
      <c r="Q523" s="102"/>
      <c r="R523" s="101"/>
      <c r="S523" s="162"/>
      <c r="T523" s="161"/>
      <c r="U523" s="160"/>
      <c r="V523" s="101"/>
      <c r="W523" s="101"/>
      <c r="X523" s="101"/>
      <c r="Y523" s="101"/>
      <c r="Z523" s="162"/>
      <c r="AA523" s="161"/>
      <c r="AB523" s="101"/>
      <c r="AC523" s="163"/>
      <c r="AD523" s="101">
        <v>723472</v>
      </c>
      <c r="AE523" s="160">
        <v>20306</v>
      </c>
      <c r="AF523" s="102">
        <v>2.88779616355896</v>
      </c>
      <c r="AG523" s="101">
        <v>54615.125</v>
      </c>
      <c r="AH523" s="101">
        <v>-34309.125</v>
      </c>
    </row>
    <row r="524" spans="1:34" x14ac:dyDescent="0.25">
      <c r="A524" s="2">
        <v>110171607</v>
      </c>
      <c r="C524" s="158" t="s">
        <v>3343</v>
      </c>
      <c r="D524" s="28" t="s">
        <v>121</v>
      </c>
      <c r="E524" s="101">
        <v>984580</v>
      </c>
      <c r="F524" s="160">
        <v>74966</v>
      </c>
      <c r="G524" s="102">
        <v>8.2415180206298828</v>
      </c>
      <c r="H524" s="101">
        <v>63745.19921875</v>
      </c>
      <c r="I524" s="101">
        <v>11220.80078125</v>
      </c>
      <c r="J524" s="161"/>
      <c r="K524" s="160"/>
      <c r="L524" s="102"/>
      <c r="M524" s="101"/>
      <c r="N524" s="162"/>
      <c r="O524" s="161"/>
      <c r="P524" s="160"/>
      <c r="Q524" s="102"/>
      <c r="R524" s="101"/>
      <c r="S524" s="162"/>
      <c r="T524" s="161"/>
      <c r="U524" s="160"/>
      <c r="V524" s="101"/>
      <c r="W524" s="101"/>
      <c r="X524" s="101"/>
      <c r="Y524" s="101"/>
      <c r="Z524" s="162"/>
      <c r="AA524" s="161"/>
      <c r="AB524" s="101"/>
      <c r="AC524" s="163"/>
      <c r="AD524" s="101">
        <v>984580</v>
      </c>
      <c r="AE524" s="160">
        <v>74966</v>
      </c>
      <c r="AF524" s="102">
        <v>8.2415180206298828</v>
      </c>
      <c r="AG524" s="101">
        <v>63745.19921875</v>
      </c>
      <c r="AH524" s="101">
        <v>11220.80078125</v>
      </c>
    </row>
    <row r="525" spans="1:34" x14ac:dyDescent="0.25">
      <c r="A525" s="2">
        <v>116191757</v>
      </c>
      <c r="C525" s="158" t="s">
        <v>3344</v>
      </c>
      <c r="D525" s="28" t="s">
        <v>133</v>
      </c>
      <c r="E525" s="101">
        <v>973149</v>
      </c>
      <c r="F525" s="160">
        <v>73080</v>
      </c>
      <c r="G525" s="102">
        <v>8.1193771362304688</v>
      </c>
      <c r="H525" s="101">
        <v>49404.6015625</v>
      </c>
      <c r="I525" s="101">
        <v>23675.3984375</v>
      </c>
      <c r="J525" s="161"/>
      <c r="K525" s="160"/>
      <c r="L525" s="102"/>
      <c r="M525" s="101"/>
      <c r="N525" s="162"/>
      <c r="O525" s="161"/>
      <c r="P525" s="160"/>
      <c r="Q525" s="102"/>
      <c r="R525" s="101"/>
      <c r="S525" s="162"/>
      <c r="T525" s="161"/>
      <c r="U525" s="160"/>
      <c r="V525" s="101"/>
      <c r="W525" s="101"/>
      <c r="X525" s="101"/>
      <c r="Y525" s="101"/>
      <c r="Z525" s="162"/>
      <c r="AA525" s="161"/>
      <c r="AB525" s="101"/>
      <c r="AC525" s="163"/>
      <c r="AD525" s="101">
        <v>973149</v>
      </c>
      <c r="AE525" s="160">
        <v>73080</v>
      </c>
      <c r="AF525" s="102">
        <v>8.1193771362304688</v>
      </c>
      <c r="AG525" s="101">
        <v>49404.6015625</v>
      </c>
      <c r="AH525" s="101">
        <v>23675.3984375</v>
      </c>
    </row>
    <row r="526" spans="1:34" x14ac:dyDescent="0.25">
      <c r="A526" s="2">
        <v>101266007</v>
      </c>
      <c r="C526" s="158" t="s">
        <v>3345</v>
      </c>
      <c r="D526" s="28" t="s">
        <v>94</v>
      </c>
      <c r="E526" s="101">
        <v>951339</v>
      </c>
      <c r="F526" s="160">
        <v>25265</v>
      </c>
      <c r="G526" s="102">
        <v>2.7281837463378906</v>
      </c>
      <c r="H526" s="101">
        <v>84159.9765625</v>
      </c>
      <c r="I526" s="101">
        <v>-58894.9765625</v>
      </c>
      <c r="J526" s="161"/>
      <c r="K526" s="160"/>
      <c r="L526" s="102"/>
      <c r="M526" s="101"/>
      <c r="N526" s="162"/>
      <c r="O526" s="161"/>
      <c r="P526" s="160"/>
      <c r="Q526" s="102"/>
      <c r="R526" s="101"/>
      <c r="S526" s="162"/>
      <c r="T526" s="161"/>
      <c r="U526" s="160"/>
      <c r="V526" s="101"/>
      <c r="W526" s="101"/>
      <c r="X526" s="101"/>
      <c r="Y526" s="101"/>
      <c r="Z526" s="162"/>
      <c r="AA526" s="161"/>
      <c r="AB526" s="101"/>
      <c r="AC526" s="163"/>
      <c r="AD526" s="101">
        <v>951339</v>
      </c>
      <c r="AE526" s="160">
        <v>25265</v>
      </c>
      <c r="AF526" s="102">
        <v>2.7281837463378906</v>
      </c>
      <c r="AG526" s="101">
        <v>84159.9765625</v>
      </c>
      <c r="AH526" s="101">
        <v>-58894.9765625</v>
      </c>
    </row>
    <row r="527" spans="1:34" x14ac:dyDescent="0.25">
      <c r="A527" s="2">
        <v>105201407</v>
      </c>
      <c r="C527" s="158" t="s">
        <v>3346</v>
      </c>
      <c r="D527" s="28" t="s">
        <v>105</v>
      </c>
      <c r="E527" s="101">
        <v>1010579</v>
      </c>
      <c r="F527" s="160">
        <v>149198</v>
      </c>
      <c r="G527" s="102">
        <v>17.320791244506836</v>
      </c>
      <c r="H527" s="101">
        <v>27549.9296875</v>
      </c>
      <c r="I527" s="101">
        <v>121648.0703125</v>
      </c>
      <c r="J527" s="161"/>
      <c r="K527" s="160"/>
      <c r="L527" s="102"/>
      <c r="M527" s="101"/>
      <c r="N527" s="162"/>
      <c r="O527" s="161"/>
      <c r="P527" s="160"/>
      <c r="Q527" s="102"/>
      <c r="R527" s="101"/>
      <c r="S527" s="162"/>
      <c r="T527" s="161"/>
      <c r="U527" s="160"/>
      <c r="V527" s="101"/>
      <c r="W527" s="101"/>
      <c r="X527" s="101"/>
      <c r="Y527" s="101"/>
      <c r="Z527" s="162"/>
      <c r="AA527" s="161"/>
      <c r="AB527" s="101"/>
      <c r="AC527" s="163"/>
      <c r="AD527" s="101">
        <v>1010579</v>
      </c>
      <c r="AE527" s="160">
        <v>149198</v>
      </c>
      <c r="AF527" s="102">
        <v>17.320791244506836</v>
      </c>
      <c r="AG527" s="101">
        <v>27549.9296875</v>
      </c>
      <c r="AH527" s="101">
        <v>121648.0703125</v>
      </c>
    </row>
    <row r="528" spans="1:34" x14ac:dyDescent="0.25">
      <c r="A528" s="2">
        <v>115211657</v>
      </c>
      <c r="C528" s="158" t="s">
        <v>3347</v>
      </c>
      <c r="D528" s="28" t="s">
        <v>131</v>
      </c>
      <c r="E528" s="101">
        <v>2037635</v>
      </c>
      <c r="F528" s="160">
        <v>237394</v>
      </c>
      <c r="G528" s="102">
        <v>13.186790466308594</v>
      </c>
      <c r="H528" s="101">
        <v>191612.265625</v>
      </c>
      <c r="I528" s="101">
        <v>45781.734375</v>
      </c>
      <c r="J528" s="161"/>
      <c r="K528" s="160"/>
      <c r="L528" s="102"/>
      <c r="M528" s="101"/>
      <c r="N528" s="162"/>
      <c r="O528" s="161"/>
      <c r="P528" s="160"/>
      <c r="Q528" s="102"/>
      <c r="R528" s="101"/>
      <c r="S528" s="162"/>
      <c r="T528" s="161"/>
      <c r="U528" s="160"/>
      <c r="V528" s="101"/>
      <c r="W528" s="101"/>
      <c r="X528" s="101"/>
      <c r="Y528" s="101"/>
      <c r="Z528" s="162"/>
      <c r="AA528" s="161"/>
      <c r="AB528" s="101"/>
      <c r="AC528" s="163"/>
      <c r="AD528" s="101">
        <v>2037635</v>
      </c>
      <c r="AE528" s="160">
        <v>237394</v>
      </c>
      <c r="AF528" s="102">
        <v>13.186790466308594</v>
      </c>
      <c r="AG528" s="101">
        <v>191612.265625</v>
      </c>
      <c r="AH528" s="101">
        <v>45781.734375</v>
      </c>
    </row>
    <row r="529" spans="1:34" x14ac:dyDescent="0.25">
      <c r="A529" s="2">
        <v>115221607</v>
      </c>
      <c r="C529" s="158" t="s">
        <v>3348</v>
      </c>
      <c r="D529" s="28" t="s">
        <v>132</v>
      </c>
      <c r="E529" s="101">
        <v>2036820</v>
      </c>
      <c r="F529" s="160">
        <v>256296</v>
      </c>
      <c r="G529" s="102">
        <v>14.394413948059082</v>
      </c>
      <c r="H529" s="101">
        <v>112005.3671875</v>
      </c>
      <c r="I529" s="101">
        <v>144290.625</v>
      </c>
      <c r="J529" s="161"/>
      <c r="K529" s="160"/>
      <c r="L529" s="102"/>
      <c r="M529" s="101"/>
      <c r="N529" s="162"/>
      <c r="O529" s="161"/>
      <c r="P529" s="160"/>
      <c r="Q529" s="102"/>
      <c r="R529" s="101"/>
      <c r="S529" s="162"/>
      <c r="T529" s="161"/>
      <c r="U529" s="160"/>
      <c r="V529" s="101"/>
      <c r="W529" s="101"/>
      <c r="X529" s="101"/>
      <c r="Y529" s="101"/>
      <c r="Z529" s="162"/>
      <c r="AA529" s="161"/>
      <c r="AB529" s="101"/>
      <c r="AC529" s="163"/>
      <c r="AD529" s="101">
        <v>2036820</v>
      </c>
      <c r="AE529" s="160">
        <v>256296</v>
      </c>
      <c r="AF529" s="102">
        <v>14.394414901733398</v>
      </c>
      <c r="AG529" s="101">
        <v>112005.3671875</v>
      </c>
      <c r="AH529" s="101">
        <v>144290.625</v>
      </c>
    </row>
    <row r="530" spans="1:34" x14ac:dyDescent="0.25">
      <c r="A530" s="2">
        <v>125232407</v>
      </c>
      <c r="C530" s="158" t="s">
        <v>3349</v>
      </c>
      <c r="D530" s="28" t="s">
        <v>155</v>
      </c>
      <c r="E530" s="101">
        <v>2330012</v>
      </c>
      <c r="F530" s="160">
        <v>259089</v>
      </c>
      <c r="G530" s="102">
        <v>12.510798454284668</v>
      </c>
      <c r="H530" s="101">
        <v>124545.6015625</v>
      </c>
      <c r="I530" s="101">
        <v>134543.40625</v>
      </c>
      <c r="J530" s="161"/>
      <c r="K530" s="160"/>
      <c r="L530" s="102"/>
      <c r="M530" s="101"/>
      <c r="N530" s="162"/>
      <c r="O530" s="161"/>
      <c r="P530" s="160"/>
      <c r="Q530" s="102"/>
      <c r="R530" s="101"/>
      <c r="S530" s="162"/>
      <c r="T530" s="161"/>
      <c r="U530" s="160"/>
      <c r="V530" s="101"/>
      <c r="W530" s="101"/>
      <c r="X530" s="101"/>
      <c r="Y530" s="101"/>
      <c r="Z530" s="162"/>
      <c r="AA530" s="161"/>
      <c r="AB530" s="101"/>
      <c r="AC530" s="163"/>
      <c r="AD530" s="101">
        <v>2330012</v>
      </c>
      <c r="AE530" s="160">
        <v>259089</v>
      </c>
      <c r="AF530" s="102">
        <v>12.510798454284668</v>
      </c>
      <c r="AG530" s="101">
        <v>124545.6015625</v>
      </c>
      <c r="AH530" s="101">
        <v>134543.40625</v>
      </c>
    </row>
    <row r="531" spans="1:34" x14ac:dyDescent="0.25">
      <c r="A531" s="2">
        <v>123463507</v>
      </c>
      <c r="C531" s="158" t="s">
        <v>3350</v>
      </c>
      <c r="D531" s="28" t="s">
        <v>151</v>
      </c>
      <c r="E531" s="101">
        <v>821749</v>
      </c>
      <c r="F531" s="160">
        <v>90600</v>
      </c>
      <c r="G531" s="102">
        <v>12.391454696655273</v>
      </c>
      <c r="H531" s="101">
        <v>21264.404296875</v>
      </c>
      <c r="I531" s="101">
        <v>69335.59375</v>
      </c>
      <c r="J531" s="161"/>
      <c r="K531" s="160"/>
      <c r="L531" s="102"/>
      <c r="M531" s="101"/>
      <c r="N531" s="162"/>
      <c r="O531" s="161"/>
      <c r="P531" s="160"/>
      <c r="Q531" s="102"/>
      <c r="R531" s="101"/>
      <c r="S531" s="162"/>
      <c r="T531" s="161"/>
      <c r="U531" s="160"/>
      <c r="V531" s="101"/>
      <c r="W531" s="101"/>
      <c r="X531" s="101"/>
      <c r="Y531" s="101"/>
      <c r="Z531" s="162"/>
      <c r="AA531" s="161"/>
      <c r="AB531" s="101"/>
      <c r="AC531" s="163"/>
      <c r="AD531" s="101">
        <v>821749</v>
      </c>
      <c r="AE531" s="160">
        <v>90600</v>
      </c>
      <c r="AF531" s="102">
        <v>12.391454696655273</v>
      </c>
      <c r="AG531" s="101">
        <v>21264.404296875</v>
      </c>
      <c r="AH531" s="101">
        <v>69335.59375</v>
      </c>
    </row>
    <row r="532" spans="1:34" x14ac:dyDescent="0.25">
      <c r="A532" s="2">
        <v>107652207</v>
      </c>
      <c r="C532" s="158" t="s">
        <v>3351</v>
      </c>
      <c r="D532" s="28" t="s">
        <v>112</v>
      </c>
      <c r="E532" s="101">
        <v>669090</v>
      </c>
      <c r="F532" s="160">
        <v>26404</v>
      </c>
      <c r="G532" s="102">
        <v>4.1083827018737793</v>
      </c>
      <c r="H532" s="101">
        <v>27473.47265625</v>
      </c>
      <c r="I532" s="101">
        <v>-1069.47265625</v>
      </c>
      <c r="J532" s="161"/>
      <c r="K532" s="160"/>
      <c r="L532" s="102"/>
      <c r="M532" s="101"/>
      <c r="N532" s="162"/>
      <c r="O532" s="161"/>
      <c r="P532" s="160"/>
      <c r="Q532" s="102"/>
      <c r="R532" s="101"/>
      <c r="S532" s="162"/>
      <c r="T532" s="161"/>
      <c r="U532" s="160"/>
      <c r="V532" s="101"/>
      <c r="W532" s="101"/>
      <c r="X532" s="101"/>
      <c r="Y532" s="101"/>
      <c r="Z532" s="162"/>
      <c r="AA532" s="161"/>
      <c r="AB532" s="101"/>
      <c r="AC532" s="163"/>
      <c r="AD532" s="101">
        <v>669090</v>
      </c>
      <c r="AE532" s="160">
        <v>26404</v>
      </c>
      <c r="AF532" s="102">
        <v>4.1083827018737793</v>
      </c>
      <c r="AG532" s="101">
        <v>27473.47265625</v>
      </c>
      <c r="AH532" s="101">
        <v>-1069.47265625</v>
      </c>
    </row>
    <row r="533" spans="1:34" x14ac:dyDescent="0.25">
      <c r="A533" s="2">
        <v>105252507</v>
      </c>
      <c r="C533" s="158" t="s">
        <v>3352</v>
      </c>
      <c r="D533" s="28" t="s">
        <v>2727</v>
      </c>
      <c r="E533" s="101">
        <v>1582553</v>
      </c>
      <c r="F533" s="160">
        <v>232447</v>
      </c>
      <c r="G533" s="102">
        <v>17.216943740844727</v>
      </c>
      <c r="H533" s="101">
        <v>0</v>
      </c>
      <c r="I533" s="101">
        <v>232447</v>
      </c>
      <c r="J533" s="161"/>
      <c r="K533" s="160"/>
      <c r="L533" s="102"/>
      <c r="M533" s="101"/>
      <c r="N533" s="162"/>
      <c r="O533" s="161"/>
      <c r="P533" s="160"/>
      <c r="Q533" s="102"/>
      <c r="R533" s="101"/>
      <c r="S533" s="162"/>
      <c r="T533" s="161"/>
      <c r="U533" s="160"/>
      <c r="V533" s="101"/>
      <c r="W533" s="101"/>
      <c r="X533" s="101"/>
      <c r="Y533" s="101"/>
      <c r="Z533" s="162"/>
      <c r="AA533" s="161"/>
      <c r="AB533" s="101"/>
      <c r="AC533" s="163"/>
      <c r="AD533" s="101">
        <v>1582553</v>
      </c>
      <c r="AE533" s="160">
        <v>232447</v>
      </c>
      <c r="AF533" s="102">
        <v>17.216945648193359</v>
      </c>
      <c r="AG533" s="101"/>
      <c r="AH533" s="101"/>
    </row>
    <row r="534" spans="1:34" x14ac:dyDescent="0.25">
      <c r="A534" s="2">
        <v>105252807</v>
      </c>
      <c r="C534" s="158" t="s">
        <v>3353</v>
      </c>
      <c r="D534" s="28" t="s">
        <v>106</v>
      </c>
      <c r="E534" s="101">
        <v>1511150</v>
      </c>
      <c r="F534" s="160">
        <v>117003</v>
      </c>
      <c r="G534" s="102">
        <v>8.3924436569213867</v>
      </c>
      <c r="H534" s="101">
        <v>126526.0703125</v>
      </c>
      <c r="I534" s="101">
        <v>-9523.0703125</v>
      </c>
      <c r="J534" s="161"/>
      <c r="K534" s="160"/>
      <c r="L534" s="102"/>
      <c r="M534" s="101"/>
      <c r="N534" s="162"/>
      <c r="O534" s="161"/>
      <c r="P534" s="160"/>
      <c r="Q534" s="102"/>
      <c r="R534" s="101"/>
      <c r="S534" s="162"/>
      <c r="T534" s="161"/>
      <c r="U534" s="160"/>
      <c r="V534" s="101"/>
      <c r="W534" s="101"/>
      <c r="X534" s="101"/>
      <c r="Y534" s="101"/>
      <c r="Z534" s="162"/>
      <c r="AA534" s="161"/>
      <c r="AB534" s="101"/>
      <c r="AC534" s="163"/>
      <c r="AD534" s="101">
        <v>1511150</v>
      </c>
      <c r="AE534" s="160">
        <v>117003</v>
      </c>
      <c r="AF534" s="102">
        <v>8.3924436569213867</v>
      </c>
      <c r="AG534" s="101">
        <v>126526.0703125</v>
      </c>
      <c r="AH534" s="101">
        <v>-9523.0703125</v>
      </c>
    </row>
    <row r="535" spans="1:34" x14ac:dyDescent="0.25">
      <c r="A535" s="2">
        <v>101262507</v>
      </c>
      <c r="C535" s="158" t="s">
        <v>3354</v>
      </c>
      <c r="D535" s="28" t="s">
        <v>93</v>
      </c>
      <c r="E535" s="101">
        <v>1062924</v>
      </c>
      <c r="F535" s="160">
        <v>-200462</v>
      </c>
      <c r="G535" s="102">
        <v>-15.867042541503906</v>
      </c>
      <c r="H535" s="101">
        <v>83275.296875</v>
      </c>
      <c r="I535" s="101">
        <v>-283737.3125</v>
      </c>
      <c r="J535" s="161"/>
      <c r="K535" s="160"/>
      <c r="L535" s="102"/>
      <c r="M535" s="101"/>
      <c r="N535" s="162"/>
      <c r="O535" s="161"/>
      <c r="P535" s="160"/>
      <c r="Q535" s="102"/>
      <c r="R535" s="101"/>
      <c r="S535" s="162"/>
      <c r="T535" s="161"/>
      <c r="U535" s="160"/>
      <c r="V535" s="101"/>
      <c r="W535" s="101"/>
      <c r="X535" s="101"/>
      <c r="Y535" s="101"/>
      <c r="Z535" s="162"/>
      <c r="AA535" s="161"/>
      <c r="AB535" s="101"/>
      <c r="AC535" s="163"/>
      <c r="AD535" s="101">
        <v>1062924</v>
      </c>
      <c r="AE535" s="160">
        <v>-200462</v>
      </c>
      <c r="AF535" s="102">
        <v>-15.867042541503906</v>
      </c>
      <c r="AG535" s="101">
        <v>83275.296875</v>
      </c>
      <c r="AH535" s="101">
        <v>-283737.3125</v>
      </c>
    </row>
    <row r="536" spans="1:34" x14ac:dyDescent="0.25">
      <c r="A536" s="2">
        <v>103023807</v>
      </c>
      <c r="C536" s="158" t="s">
        <v>3355</v>
      </c>
      <c r="D536" s="28" t="s">
        <v>99</v>
      </c>
      <c r="E536" s="101">
        <v>1784954</v>
      </c>
      <c r="F536" s="160">
        <v>232825</v>
      </c>
      <c r="G536" s="102">
        <v>15.000364303588867</v>
      </c>
      <c r="H536" s="101">
        <v>162386.875</v>
      </c>
      <c r="I536" s="101">
        <v>70438.125</v>
      </c>
      <c r="J536" s="161"/>
      <c r="K536" s="160"/>
      <c r="L536" s="102"/>
      <c r="M536" s="101"/>
      <c r="N536" s="162"/>
      <c r="O536" s="161"/>
      <c r="P536" s="160"/>
      <c r="Q536" s="102"/>
      <c r="R536" s="101"/>
      <c r="S536" s="162"/>
      <c r="T536" s="161"/>
      <c r="U536" s="160"/>
      <c r="V536" s="101"/>
      <c r="W536" s="101"/>
      <c r="X536" s="101"/>
      <c r="Y536" s="101"/>
      <c r="Z536" s="162"/>
      <c r="AA536" s="161"/>
      <c r="AB536" s="101"/>
      <c r="AC536" s="163"/>
      <c r="AD536" s="101">
        <v>1784954</v>
      </c>
      <c r="AE536" s="160">
        <v>232825</v>
      </c>
      <c r="AF536" s="102">
        <v>15.000364303588867</v>
      </c>
      <c r="AG536" s="101">
        <v>162386.875</v>
      </c>
      <c r="AH536" s="101">
        <v>70438.125</v>
      </c>
    </row>
    <row r="537" spans="1:34" x14ac:dyDescent="0.25">
      <c r="A537" s="2">
        <v>112282307</v>
      </c>
      <c r="C537" s="158" t="s">
        <v>3356</v>
      </c>
      <c r="D537" s="28" t="s">
        <v>125</v>
      </c>
      <c r="E537" s="101">
        <v>1679822</v>
      </c>
      <c r="F537" s="160">
        <v>122804</v>
      </c>
      <c r="G537" s="102">
        <v>7.8871278762817383</v>
      </c>
      <c r="H537" s="101">
        <v>135169.328125</v>
      </c>
      <c r="I537" s="101">
        <v>-12365.328125</v>
      </c>
      <c r="J537" s="161"/>
      <c r="K537" s="160"/>
      <c r="L537" s="102"/>
      <c r="M537" s="101"/>
      <c r="N537" s="162"/>
      <c r="O537" s="161"/>
      <c r="P537" s="160"/>
      <c r="Q537" s="102"/>
      <c r="R537" s="101"/>
      <c r="S537" s="162"/>
      <c r="T537" s="161"/>
      <c r="U537" s="160"/>
      <c r="V537" s="101"/>
      <c r="W537" s="101"/>
      <c r="X537" s="101"/>
      <c r="Y537" s="101"/>
      <c r="Z537" s="162"/>
      <c r="AA537" s="161"/>
      <c r="AB537" s="101"/>
      <c r="AC537" s="163"/>
      <c r="AD537" s="101">
        <v>1679822</v>
      </c>
      <c r="AE537" s="160">
        <v>122804</v>
      </c>
      <c r="AF537" s="102">
        <v>7.8871278762817383</v>
      </c>
      <c r="AG537" s="101">
        <v>135169.328125</v>
      </c>
      <c r="AH537" s="101">
        <v>-12365.328125</v>
      </c>
    </row>
    <row r="538" spans="1:34" x14ac:dyDescent="0.25">
      <c r="A538" s="2">
        <v>111292507</v>
      </c>
      <c r="C538" s="158" t="s">
        <v>3357</v>
      </c>
      <c r="D538" s="28" t="s">
        <v>122</v>
      </c>
      <c r="E538" s="101">
        <v>288487</v>
      </c>
      <c r="F538" s="160">
        <v>94256</v>
      </c>
      <c r="G538" s="102">
        <v>48.527782440185547</v>
      </c>
      <c r="H538" s="101">
        <v>1847.800048828125</v>
      </c>
      <c r="I538" s="101">
        <v>92408.203125</v>
      </c>
      <c r="J538" s="161"/>
      <c r="K538" s="160"/>
      <c r="L538" s="102"/>
      <c r="M538" s="101"/>
      <c r="N538" s="162"/>
      <c r="O538" s="161"/>
      <c r="P538" s="160"/>
      <c r="Q538" s="102"/>
      <c r="R538" s="101"/>
      <c r="S538" s="162"/>
      <c r="T538" s="161"/>
      <c r="U538" s="160"/>
      <c r="V538" s="101"/>
      <c r="W538" s="101"/>
      <c r="X538" s="101"/>
      <c r="Y538" s="101"/>
      <c r="Z538" s="162"/>
      <c r="AA538" s="161"/>
      <c r="AB538" s="101"/>
      <c r="AC538" s="163"/>
      <c r="AD538" s="101">
        <v>288487</v>
      </c>
      <c r="AE538" s="160">
        <v>94256</v>
      </c>
      <c r="AF538" s="102">
        <v>48.527782440185547</v>
      </c>
      <c r="AG538" s="101">
        <v>1847.800048828125</v>
      </c>
      <c r="AH538" s="101">
        <v>92408.203125</v>
      </c>
    </row>
    <row r="539" spans="1:34" x14ac:dyDescent="0.25">
      <c r="A539" s="2">
        <v>108070607</v>
      </c>
      <c r="C539" s="158" t="s">
        <v>3358</v>
      </c>
      <c r="D539" s="28" t="s">
        <v>115</v>
      </c>
      <c r="E539" s="101">
        <v>1788235</v>
      </c>
      <c r="F539" s="160">
        <v>141195</v>
      </c>
      <c r="G539" s="102">
        <v>8.5726518630981445</v>
      </c>
      <c r="H539" s="101">
        <v>73551.359375</v>
      </c>
      <c r="I539" s="101">
        <v>67643.640625</v>
      </c>
      <c r="J539" s="161"/>
      <c r="K539" s="160"/>
      <c r="L539" s="102"/>
      <c r="M539" s="101"/>
      <c r="N539" s="162"/>
      <c r="O539" s="161"/>
      <c r="P539" s="160"/>
      <c r="Q539" s="102"/>
      <c r="R539" s="101"/>
      <c r="S539" s="162"/>
      <c r="T539" s="161"/>
      <c r="U539" s="160"/>
      <c r="V539" s="101"/>
      <c r="W539" s="101"/>
      <c r="X539" s="101"/>
      <c r="Y539" s="101"/>
      <c r="Z539" s="162"/>
      <c r="AA539" s="161"/>
      <c r="AB539" s="101"/>
      <c r="AC539" s="163"/>
      <c r="AD539" s="101">
        <v>1788235</v>
      </c>
      <c r="AE539" s="160">
        <v>141195</v>
      </c>
      <c r="AF539" s="102">
        <v>8.5726518630981445</v>
      </c>
      <c r="AG539" s="101">
        <v>73551.359375</v>
      </c>
      <c r="AH539" s="101">
        <v>67643.640625</v>
      </c>
    </row>
    <row r="540" spans="1:34" x14ac:dyDescent="0.25">
      <c r="A540" s="2">
        <v>108112607</v>
      </c>
      <c r="C540" s="158" t="s">
        <v>3359</v>
      </c>
      <c r="D540" s="28" t="s">
        <v>117</v>
      </c>
      <c r="E540" s="101">
        <v>1021808</v>
      </c>
      <c r="F540" s="160">
        <v>114505</v>
      </c>
      <c r="G540" s="102">
        <v>12.620370864868164</v>
      </c>
      <c r="H540" s="101">
        <v>40603.40234375</v>
      </c>
      <c r="I540" s="101">
        <v>73901.59375</v>
      </c>
      <c r="J540" s="161"/>
      <c r="K540" s="160"/>
      <c r="L540" s="102"/>
      <c r="M540" s="101"/>
      <c r="N540" s="162"/>
      <c r="O540" s="161"/>
      <c r="P540" s="160"/>
      <c r="Q540" s="102"/>
      <c r="R540" s="101"/>
      <c r="S540" s="162"/>
      <c r="T540" s="161"/>
      <c r="U540" s="160"/>
      <c r="V540" s="101"/>
      <c r="W540" s="101"/>
      <c r="X540" s="101"/>
      <c r="Y540" s="101"/>
      <c r="Z540" s="162"/>
      <c r="AA540" s="161"/>
      <c r="AB540" s="101"/>
      <c r="AC540" s="163"/>
      <c r="AD540" s="101">
        <v>1021808</v>
      </c>
      <c r="AE540" s="160">
        <v>114505</v>
      </c>
      <c r="AF540" s="102">
        <v>12.620369911193848</v>
      </c>
      <c r="AG540" s="101">
        <v>40603.40234375</v>
      </c>
      <c r="AH540" s="101">
        <v>73901.59375</v>
      </c>
    </row>
    <row r="541" spans="1:34" x14ac:dyDescent="0.25">
      <c r="A541" s="2">
        <v>101302607</v>
      </c>
      <c r="C541" s="158" t="s">
        <v>3360</v>
      </c>
      <c r="D541" s="28" t="s">
        <v>95</v>
      </c>
      <c r="E541" s="101">
        <v>625864</v>
      </c>
      <c r="F541" s="160">
        <v>-16715</v>
      </c>
      <c r="G541" s="102">
        <v>-2.6012365818023682</v>
      </c>
      <c r="H541" s="101">
        <v>48472.74609375</v>
      </c>
      <c r="I541" s="101">
        <v>-65187.74609375</v>
      </c>
      <c r="J541" s="161"/>
      <c r="K541" s="160"/>
      <c r="L541" s="102"/>
      <c r="M541" s="101"/>
      <c r="N541" s="162"/>
      <c r="O541" s="161"/>
      <c r="P541" s="160"/>
      <c r="Q541" s="102"/>
      <c r="R541" s="101"/>
      <c r="S541" s="162"/>
      <c r="T541" s="161"/>
      <c r="U541" s="160"/>
      <c r="V541" s="101"/>
      <c r="W541" s="101"/>
      <c r="X541" s="101"/>
      <c r="Y541" s="101"/>
      <c r="Z541" s="162"/>
      <c r="AA541" s="161"/>
      <c r="AB541" s="101"/>
      <c r="AC541" s="163"/>
      <c r="AD541" s="101">
        <v>625864</v>
      </c>
      <c r="AE541" s="160">
        <v>-16715</v>
      </c>
      <c r="AF541" s="102">
        <v>-2.6012365818023682</v>
      </c>
      <c r="AG541" s="101">
        <v>48472.74609375</v>
      </c>
      <c r="AH541" s="101">
        <v>-65187.74609375</v>
      </c>
    </row>
    <row r="542" spans="1:34" x14ac:dyDescent="0.25">
      <c r="A542" s="2">
        <v>118403207</v>
      </c>
      <c r="C542" s="158" t="s">
        <v>3361</v>
      </c>
      <c r="D542" s="28" t="s">
        <v>2730</v>
      </c>
      <c r="E542" s="101">
        <v>884137</v>
      </c>
      <c r="F542" s="160">
        <v>66248</v>
      </c>
      <c r="G542" s="102">
        <v>8.0998764038085938</v>
      </c>
      <c r="H542" s="101">
        <v>0</v>
      </c>
      <c r="I542" s="101">
        <v>66248</v>
      </c>
      <c r="J542" s="161"/>
      <c r="K542" s="160"/>
      <c r="L542" s="102"/>
      <c r="M542" s="101"/>
      <c r="N542" s="162"/>
      <c r="O542" s="161"/>
      <c r="P542" s="160"/>
      <c r="Q542" s="102"/>
      <c r="R542" s="101"/>
      <c r="S542" s="162"/>
      <c r="T542" s="161"/>
      <c r="U542" s="160"/>
      <c r="V542" s="101"/>
      <c r="W542" s="101"/>
      <c r="X542" s="101"/>
      <c r="Y542" s="101"/>
      <c r="Z542" s="162"/>
      <c r="AA542" s="161"/>
      <c r="AB542" s="101"/>
      <c r="AC542" s="163"/>
      <c r="AD542" s="101">
        <v>884137</v>
      </c>
      <c r="AE542" s="160">
        <v>66248</v>
      </c>
      <c r="AF542" s="102">
        <v>8.0998764038085938</v>
      </c>
      <c r="AG542" s="101"/>
      <c r="AH542" s="101"/>
    </row>
    <row r="543" spans="1:34" x14ac:dyDescent="0.25">
      <c r="A543" s="2">
        <v>111312607</v>
      </c>
      <c r="C543" s="158" t="s">
        <v>3362</v>
      </c>
      <c r="D543" s="28" t="s">
        <v>123</v>
      </c>
      <c r="E543" s="101">
        <v>702567</v>
      </c>
      <c r="F543" s="160">
        <v>84123</v>
      </c>
      <c r="G543" s="102">
        <v>13.602363586425781</v>
      </c>
      <c r="H543" s="101">
        <v>70009.1171875</v>
      </c>
      <c r="I543" s="101">
        <v>14113.8828125</v>
      </c>
      <c r="J543" s="161"/>
      <c r="K543" s="160"/>
      <c r="L543" s="102"/>
      <c r="M543" s="101"/>
      <c r="N543" s="162"/>
      <c r="O543" s="161"/>
      <c r="P543" s="160"/>
      <c r="Q543" s="102"/>
      <c r="R543" s="101"/>
      <c r="S543" s="162"/>
      <c r="T543" s="161"/>
      <c r="U543" s="160"/>
      <c r="V543" s="101"/>
      <c r="W543" s="101"/>
      <c r="X543" s="101"/>
      <c r="Y543" s="101"/>
      <c r="Z543" s="162"/>
      <c r="AA543" s="161"/>
      <c r="AB543" s="101"/>
      <c r="AC543" s="163"/>
      <c r="AD543" s="101">
        <v>702567</v>
      </c>
      <c r="AE543" s="160">
        <v>84123</v>
      </c>
      <c r="AF543" s="102">
        <v>13.602363586425781</v>
      </c>
      <c r="AG543" s="101">
        <v>70009.1171875</v>
      </c>
      <c r="AH543" s="101">
        <v>14113.8828125</v>
      </c>
    </row>
    <row r="544" spans="1:34" x14ac:dyDescent="0.25">
      <c r="A544" s="2">
        <v>128324207</v>
      </c>
      <c r="C544" s="158" t="s">
        <v>3363</v>
      </c>
      <c r="D544" s="28" t="s">
        <v>159</v>
      </c>
      <c r="E544" s="101">
        <v>1095617</v>
      </c>
      <c r="F544" s="160">
        <v>87685</v>
      </c>
      <c r="G544" s="102">
        <v>8.6994953155517578</v>
      </c>
      <c r="H544" s="101">
        <v>65819.5390625</v>
      </c>
      <c r="I544" s="101">
        <v>21865.4609375</v>
      </c>
      <c r="J544" s="161"/>
      <c r="K544" s="160"/>
      <c r="L544" s="102"/>
      <c r="M544" s="101"/>
      <c r="N544" s="162"/>
      <c r="O544" s="161"/>
      <c r="P544" s="160"/>
      <c r="Q544" s="102"/>
      <c r="R544" s="101"/>
      <c r="S544" s="162"/>
      <c r="T544" s="161"/>
      <c r="U544" s="160"/>
      <c r="V544" s="101"/>
      <c r="W544" s="101"/>
      <c r="X544" s="101"/>
      <c r="Y544" s="101"/>
      <c r="Z544" s="162"/>
      <c r="AA544" s="161"/>
      <c r="AB544" s="101"/>
      <c r="AC544" s="163"/>
      <c r="AD544" s="101">
        <v>1095617</v>
      </c>
      <c r="AE544" s="160">
        <v>87685</v>
      </c>
      <c r="AF544" s="102">
        <v>8.6994953155517578</v>
      </c>
      <c r="AG544" s="101">
        <v>65819.5390625</v>
      </c>
      <c r="AH544" s="101">
        <v>21865.4609375</v>
      </c>
    </row>
    <row r="545" spans="1:34" x14ac:dyDescent="0.25">
      <c r="A545" s="2">
        <v>106333407</v>
      </c>
      <c r="C545" s="158" t="s">
        <v>3364</v>
      </c>
      <c r="D545" s="28" t="s">
        <v>109</v>
      </c>
      <c r="E545" s="101">
        <v>987527</v>
      </c>
      <c r="F545" s="160">
        <v>149234</v>
      </c>
      <c r="G545" s="102">
        <v>17.802129745483398</v>
      </c>
      <c r="H545" s="101">
        <v>84483.3125</v>
      </c>
      <c r="I545" s="101">
        <v>64750.6875</v>
      </c>
      <c r="J545" s="161"/>
      <c r="K545" s="160"/>
      <c r="L545" s="102"/>
      <c r="M545" s="101"/>
      <c r="N545" s="162"/>
      <c r="O545" s="161"/>
      <c r="P545" s="160"/>
      <c r="Q545" s="102"/>
      <c r="R545" s="101"/>
      <c r="S545" s="162"/>
      <c r="T545" s="161"/>
      <c r="U545" s="160"/>
      <c r="V545" s="101"/>
      <c r="W545" s="101"/>
      <c r="X545" s="101"/>
      <c r="Y545" s="101"/>
      <c r="Z545" s="162"/>
      <c r="AA545" s="161"/>
      <c r="AB545" s="101"/>
      <c r="AC545" s="163"/>
      <c r="AD545" s="101">
        <v>987527</v>
      </c>
      <c r="AE545" s="160">
        <v>149234</v>
      </c>
      <c r="AF545" s="102">
        <v>17.802127838134766</v>
      </c>
      <c r="AG545" s="101">
        <v>84483.3125</v>
      </c>
      <c r="AH545" s="101">
        <v>64750.6875</v>
      </c>
    </row>
    <row r="546" spans="1:34" x14ac:dyDescent="0.25">
      <c r="A546" s="2">
        <v>110183707</v>
      </c>
      <c r="C546" s="158" t="s">
        <v>3365</v>
      </c>
      <c r="D546" s="28" t="s">
        <v>2728</v>
      </c>
      <c r="E546" s="101">
        <v>1090829</v>
      </c>
      <c r="F546" s="160">
        <v>85292</v>
      </c>
      <c r="G546" s="102">
        <v>8.482234001159668</v>
      </c>
      <c r="H546" s="101">
        <v>0</v>
      </c>
      <c r="I546" s="101">
        <v>85292</v>
      </c>
      <c r="J546" s="161"/>
      <c r="K546" s="160"/>
      <c r="L546" s="102"/>
      <c r="M546" s="101"/>
      <c r="N546" s="162"/>
      <c r="O546" s="161"/>
      <c r="P546" s="160"/>
      <c r="Q546" s="102"/>
      <c r="R546" s="101"/>
      <c r="S546" s="162"/>
      <c r="T546" s="161"/>
      <c r="U546" s="160"/>
      <c r="V546" s="101"/>
      <c r="W546" s="101"/>
      <c r="X546" s="101"/>
      <c r="Y546" s="101"/>
      <c r="Z546" s="162"/>
      <c r="AA546" s="161"/>
      <c r="AB546" s="101"/>
      <c r="AC546" s="163"/>
      <c r="AD546" s="101">
        <v>1090829</v>
      </c>
      <c r="AE546" s="160">
        <v>85292</v>
      </c>
      <c r="AF546" s="102">
        <v>8.482234001159668</v>
      </c>
      <c r="AG546" s="101"/>
      <c r="AH546" s="101"/>
    </row>
    <row r="547" spans="1:34" x14ac:dyDescent="0.25">
      <c r="A547" s="2">
        <v>113363807</v>
      </c>
      <c r="C547" s="158" t="s">
        <v>3366</v>
      </c>
      <c r="D547" s="28" t="s">
        <v>127</v>
      </c>
      <c r="E547" s="101">
        <v>3255114</v>
      </c>
      <c r="F547" s="160">
        <v>302850</v>
      </c>
      <c r="G547" s="102">
        <v>10.25822925567627</v>
      </c>
      <c r="H547" s="101">
        <v>138838.65625</v>
      </c>
      <c r="I547" s="101">
        <v>164011.34375</v>
      </c>
      <c r="J547" s="161"/>
      <c r="K547" s="160"/>
      <c r="L547" s="102"/>
      <c r="M547" s="101"/>
      <c r="N547" s="162"/>
      <c r="O547" s="161"/>
      <c r="P547" s="160"/>
      <c r="Q547" s="102"/>
      <c r="R547" s="101"/>
      <c r="S547" s="162"/>
      <c r="T547" s="161"/>
      <c r="U547" s="160"/>
      <c r="V547" s="101"/>
      <c r="W547" s="101"/>
      <c r="X547" s="101"/>
      <c r="Y547" s="101"/>
      <c r="Z547" s="162"/>
      <c r="AA547" s="161"/>
      <c r="AB547" s="101"/>
      <c r="AC547" s="163"/>
      <c r="AD547" s="101">
        <v>3255114</v>
      </c>
      <c r="AE547" s="160">
        <v>302850</v>
      </c>
      <c r="AF547" s="102">
        <v>10.25822925567627</v>
      </c>
      <c r="AG547" s="101">
        <v>138838.65625</v>
      </c>
      <c r="AH547" s="101">
        <v>164011.34375</v>
      </c>
    </row>
    <row r="548" spans="1:34" x14ac:dyDescent="0.25">
      <c r="A548" s="2">
        <v>104374207</v>
      </c>
      <c r="C548" s="158" t="s">
        <v>3367</v>
      </c>
      <c r="D548" s="28" t="s">
        <v>103</v>
      </c>
      <c r="E548" s="101">
        <v>804067</v>
      </c>
      <c r="F548" s="160">
        <v>62472</v>
      </c>
      <c r="G548" s="102">
        <v>8.4240045547485352</v>
      </c>
      <c r="H548" s="101">
        <v>45173.5234375</v>
      </c>
      <c r="I548" s="101">
        <v>17298.4765625</v>
      </c>
      <c r="J548" s="161"/>
      <c r="K548" s="160"/>
      <c r="L548" s="102"/>
      <c r="M548" s="101"/>
      <c r="N548" s="162"/>
      <c r="O548" s="161"/>
      <c r="P548" s="160"/>
      <c r="Q548" s="102"/>
      <c r="R548" s="101"/>
      <c r="S548" s="162"/>
      <c r="T548" s="161"/>
      <c r="U548" s="160"/>
      <c r="V548" s="101"/>
      <c r="W548" s="101"/>
      <c r="X548" s="101"/>
      <c r="Y548" s="101"/>
      <c r="Z548" s="162"/>
      <c r="AA548" s="161"/>
      <c r="AB548" s="101"/>
      <c r="AC548" s="163"/>
      <c r="AD548" s="101">
        <v>804067</v>
      </c>
      <c r="AE548" s="160">
        <v>62472</v>
      </c>
      <c r="AF548" s="102">
        <v>8.4240045547485352</v>
      </c>
      <c r="AG548" s="101">
        <v>45173.5234375</v>
      </c>
      <c r="AH548" s="101">
        <v>17298.4765625</v>
      </c>
    </row>
    <row r="549" spans="1:34" x14ac:dyDescent="0.25">
      <c r="A549" s="2">
        <v>113384307</v>
      </c>
      <c r="C549" s="158" t="s">
        <v>3368</v>
      </c>
      <c r="D549" s="28" t="s">
        <v>128</v>
      </c>
      <c r="E549" s="101">
        <v>1251525</v>
      </c>
      <c r="F549" s="160">
        <v>199406</v>
      </c>
      <c r="G549" s="102">
        <v>18.952798843383789</v>
      </c>
      <c r="H549" s="101">
        <v>18301.927734375</v>
      </c>
      <c r="I549" s="101">
        <v>181104.078125</v>
      </c>
      <c r="J549" s="161"/>
      <c r="K549" s="160"/>
      <c r="L549" s="102"/>
      <c r="M549" s="101"/>
      <c r="N549" s="162"/>
      <c r="O549" s="161"/>
      <c r="P549" s="160"/>
      <c r="Q549" s="102"/>
      <c r="R549" s="101"/>
      <c r="S549" s="162"/>
      <c r="T549" s="161"/>
      <c r="U549" s="160"/>
      <c r="V549" s="101"/>
      <c r="W549" s="101"/>
      <c r="X549" s="101"/>
      <c r="Y549" s="101"/>
      <c r="Z549" s="162"/>
      <c r="AA549" s="161"/>
      <c r="AB549" s="101"/>
      <c r="AC549" s="163"/>
      <c r="AD549" s="101">
        <v>1251525</v>
      </c>
      <c r="AE549" s="160">
        <v>199406</v>
      </c>
      <c r="AF549" s="102">
        <v>18.952798843383789</v>
      </c>
      <c r="AG549" s="101">
        <v>18301.927734375</v>
      </c>
      <c r="AH549" s="101">
        <v>181104.078125</v>
      </c>
    </row>
    <row r="550" spans="1:34" x14ac:dyDescent="0.25">
      <c r="A550" s="2">
        <v>121393007</v>
      </c>
      <c r="C550" s="158" t="s">
        <v>3369</v>
      </c>
      <c r="D550" s="28" t="s">
        <v>146</v>
      </c>
      <c r="E550" s="101">
        <v>3813652</v>
      </c>
      <c r="F550" s="160">
        <v>33338</v>
      </c>
      <c r="G550" s="102">
        <v>0.88188439607620239</v>
      </c>
      <c r="H550" s="101">
        <v>159522.875</v>
      </c>
      <c r="I550" s="101">
        <v>-126184.875</v>
      </c>
      <c r="J550" s="161"/>
      <c r="K550" s="160"/>
      <c r="L550" s="102"/>
      <c r="M550" s="101"/>
      <c r="N550" s="162"/>
      <c r="O550" s="161"/>
      <c r="P550" s="160"/>
      <c r="Q550" s="102"/>
      <c r="R550" s="101"/>
      <c r="S550" s="162"/>
      <c r="T550" s="161"/>
      <c r="U550" s="160"/>
      <c r="V550" s="101"/>
      <c r="W550" s="101"/>
      <c r="X550" s="101"/>
      <c r="Y550" s="101"/>
      <c r="Z550" s="162"/>
      <c r="AA550" s="161"/>
      <c r="AB550" s="101"/>
      <c r="AC550" s="163"/>
      <c r="AD550" s="101">
        <v>3813652</v>
      </c>
      <c r="AE550" s="160">
        <v>33338</v>
      </c>
      <c r="AF550" s="102">
        <v>0.88188445568084717</v>
      </c>
      <c r="AG550" s="101">
        <v>159522.875</v>
      </c>
      <c r="AH550" s="101">
        <v>-126184.875</v>
      </c>
    </row>
    <row r="551" spans="1:34" x14ac:dyDescent="0.25">
      <c r="A551" s="2">
        <v>128034607</v>
      </c>
      <c r="C551" s="158" t="s">
        <v>3370</v>
      </c>
      <c r="D551" s="28" t="s">
        <v>158</v>
      </c>
      <c r="E551" s="101">
        <v>1328407</v>
      </c>
      <c r="F551" s="160">
        <v>124992</v>
      </c>
      <c r="G551" s="102">
        <v>10.386442184448242</v>
      </c>
      <c r="H551" s="101">
        <v>117313.984375</v>
      </c>
      <c r="I551" s="101">
        <v>7678.015625</v>
      </c>
      <c r="J551" s="161"/>
      <c r="K551" s="160"/>
      <c r="L551" s="102"/>
      <c r="M551" s="101"/>
      <c r="N551" s="162"/>
      <c r="O551" s="161"/>
      <c r="P551" s="160"/>
      <c r="Q551" s="102"/>
      <c r="R551" s="101"/>
      <c r="S551" s="162"/>
      <c r="T551" s="161"/>
      <c r="U551" s="160"/>
      <c r="V551" s="101"/>
      <c r="W551" s="101"/>
      <c r="X551" s="101"/>
      <c r="Y551" s="101"/>
      <c r="Z551" s="162"/>
      <c r="AA551" s="161"/>
      <c r="AB551" s="101"/>
      <c r="AC551" s="163"/>
      <c r="AD551" s="101">
        <v>1328407</v>
      </c>
      <c r="AE551" s="160">
        <v>124992</v>
      </c>
      <c r="AF551" s="102">
        <v>10.386441230773926</v>
      </c>
      <c r="AG551" s="101">
        <v>117313.984375</v>
      </c>
      <c r="AH551" s="101">
        <v>7678.015625</v>
      </c>
    </row>
    <row r="552" spans="1:34" x14ac:dyDescent="0.25">
      <c r="A552" s="2">
        <v>117414807</v>
      </c>
      <c r="C552" s="158" t="s">
        <v>3371</v>
      </c>
      <c r="D552" s="28" t="s">
        <v>137</v>
      </c>
      <c r="E552" s="101">
        <v>534862</v>
      </c>
      <c r="F552" s="160">
        <v>31510</v>
      </c>
      <c r="G552" s="102">
        <v>6.2600326538085938</v>
      </c>
      <c r="H552" s="101">
        <v>36729.24609375</v>
      </c>
      <c r="I552" s="101">
        <v>-5219.24609375</v>
      </c>
      <c r="J552" s="161"/>
      <c r="K552" s="160"/>
      <c r="L552" s="102"/>
      <c r="M552" s="101"/>
      <c r="N552" s="162"/>
      <c r="O552" s="161"/>
      <c r="P552" s="160"/>
      <c r="Q552" s="102"/>
      <c r="R552" s="101"/>
      <c r="S552" s="162"/>
      <c r="T552" s="161"/>
      <c r="U552" s="160"/>
      <c r="V552" s="101"/>
      <c r="W552" s="101"/>
      <c r="X552" s="101"/>
      <c r="Y552" s="101"/>
      <c r="Z552" s="162"/>
      <c r="AA552" s="161"/>
      <c r="AB552" s="101"/>
      <c r="AC552" s="163"/>
      <c r="AD552" s="101">
        <v>534862</v>
      </c>
      <c r="AE552" s="160">
        <v>31510</v>
      </c>
      <c r="AF552" s="102">
        <v>6.260033130645752</v>
      </c>
      <c r="AG552" s="101">
        <v>36729.24609375</v>
      </c>
      <c r="AH552" s="101">
        <v>-5219.24609375</v>
      </c>
    </row>
    <row r="553" spans="1:34" x14ac:dyDescent="0.25">
      <c r="A553" s="2">
        <v>103026037</v>
      </c>
      <c r="C553" s="158" t="s">
        <v>3372</v>
      </c>
      <c r="D553" s="28" t="s">
        <v>2731</v>
      </c>
      <c r="E553" s="101">
        <v>456495</v>
      </c>
      <c r="F553" s="160">
        <v>23952</v>
      </c>
      <c r="G553" s="102">
        <v>5.5374841690063477</v>
      </c>
      <c r="H553" s="101">
        <v>0</v>
      </c>
      <c r="I553" s="101">
        <v>23952</v>
      </c>
      <c r="J553" s="161"/>
      <c r="K553" s="160"/>
      <c r="L553" s="102"/>
      <c r="M553" s="101"/>
      <c r="N553" s="162"/>
      <c r="O553" s="161"/>
      <c r="P553" s="160"/>
      <c r="Q553" s="102"/>
      <c r="R553" s="101"/>
      <c r="S553" s="162"/>
      <c r="T553" s="161"/>
      <c r="U553" s="160"/>
      <c r="V553" s="101"/>
      <c r="W553" s="101"/>
      <c r="X553" s="101"/>
      <c r="Y553" s="101"/>
      <c r="Z553" s="162"/>
      <c r="AA553" s="161"/>
      <c r="AB553" s="101"/>
      <c r="AC553" s="163"/>
      <c r="AD553" s="101">
        <v>456495</v>
      </c>
      <c r="AE553" s="160">
        <v>23952</v>
      </c>
      <c r="AF553" s="102">
        <v>5.5374841690063477</v>
      </c>
      <c r="AG553" s="101"/>
      <c r="AH553" s="101"/>
    </row>
    <row r="554" spans="1:34" x14ac:dyDescent="0.25">
      <c r="A554" s="2">
        <v>104435107</v>
      </c>
      <c r="C554" s="158" t="s">
        <v>3373</v>
      </c>
      <c r="D554" s="28" t="s">
        <v>104</v>
      </c>
      <c r="E554" s="101">
        <v>917805</v>
      </c>
      <c r="F554" s="160">
        <v>80243</v>
      </c>
      <c r="G554" s="102">
        <v>9.5805444717407227</v>
      </c>
      <c r="H554" s="101">
        <v>51879.6015625</v>
      </c>
      <c r="I554" s="101">
        <v>28363.3984375</v>
      </c>
      <c r="J554" s="161"/>
      <c r="K554" s="160"/>
      <c r="L554" s="102"/>
      <c r="M554" s="101"/>
      <c r="N554" s="162"/>
      <c r="O554" s="161"/>
      <c r="P554" s="160"/>
      <c r="Q554" s="102"/>
      <c r="R554" s="101"/>
      <c r="S554" s="162"/>
      <c r="T554" s="161"/>
      <c r="U554" s="160"/>
      <c r="V554" s="101"/>
      <c r="W554" s="101"/>
      <c r="X554" s="101"/>
      <c r="Y554" s="101"/>
      <c r="Z554" s="162"/>
      <c r="AA554" s="161"/>
      <c r="AB554" s="101"/>
      <c r="AC554" s="163"/>
      <c r="AD554" s="101">
        <v>917805</v>
      </c>
      <c r="AE554" s="160">
        <v>80243</v>
      </c>
      <c r="AF554" s="102">
        <v>9.5805444717407227</v>
      </c>
      <c r="AG554" s="101">
        <v>51879.6015625</v>
      </c>
      <c r="AH554" s="101">
        <v>28363.3984375</v>
      </c>
    </row>
    <row r="555" spans="1:34" x14ac:dyDescent="0.25">
      <c r="A555" s="2">
        <v>122097007</v>
      </c>
      <c r="C555" s="158" t="s">
        <v>3374</v>
      </c>
      <c r="D555" s="28" t="s">
        <v>148</v>
      </c>
      <c r="E555" s="101">
        <v>1173568</v>
      </c>
      <c r="F555" s="160">
        <v>71291</v>
      </c>
      <c r="G555" s="102">
        <v>6.4676122665405273</v>
      </c>
      <c r="H555" s="101">
        <v>90033.984375</v>
      </c>
      <c r="I555" s="101">
        <v>-18742.984375</v>
      </c>
      <c r="J555" s="161"/>
      <c r="K555" s="160"/>
      <c r="L555" s="102"/>
      <c r="M555" s="101"/>
      <c r="N555" s="162"/>
      <c r="O555" s="161"/>
      <c r="P555" s="160"/>
      <c r="Q555" s="102"/>
      <c r="R555" s="101"/>
      <c r="S555" s="162"/>
      <c r="T555" s="161"/>
      <c r="U555" s="160"/>
      <c r="V555" s="101"/>
      <c r="W555" s="101"/>
      <c r="X555" s="101"/>
      <c r="Y555" s="101"/>
      <c r="Z555" s="162"/>
      <c r="AA555" s="161"/>
      <c r="AB555" s="101"/>
      <c r="AC555" s="163"/>
      <c r="AD555" s="101">
        <v>1173568</v>
      </c>
      <c r="AE555" s="160">
        <v>71291</v>
      </c>
      <c r="AF555" s="102">
        <v>6.4676122665405273</v>
      </c>
      <c r="AG555" s="101">
        <v>90033.984375</v>
      </c>
      <c r="AH555" s="101">
        <v>-18742.984375</v>
      </c>
    </row>
    <row r="556" spans="1:34" x14ac:dyDescent="0.25">
      <c r="A556" s="2">
        <v>111444307</v>
      </c>
      <c r="C556" s="158" t="s">
        <v>3375</v>
      </c>
      <c r="D556" s="28" t="s">
        <v>124</v>
      </c>
      <c r="E556" s="101">
        <v>634651</v>
      </c>
      <c r="F556" s="160">
        <v>130264</v>
      </c>
      <c r="G556" s="102">
        <v>25.826200485229492</v>
      </c>
      <c r="H556" s="101">
        <v>13914.7998046875</v>
      </c>
      <c r="I556" s="101">
        <v>116349.203125</v>
      </c>
      <c r="J556" s="161"/>
      <c r="K556" s="160"/>
      <c r="L556" s="102"/>
      <c r="M556" s="101"/>
      <c r="N556" s="162"/>
      <c r="O556" s="161"/>
      <c r="P556" s="160"/>
      <c r="Q556" s="102"/>
      <c r="R556" s="101"/>
      <c r="S556" s="162"/>
      <c r="T556" s="161"/>
      <c r="U556" s="160"/>
      <c r="V556" s="101"/>
      <c r="W556" s="101"/>
      <c r="X556" s="101"/>
      <c r="Y556" s="101"/>
      <c r="Z556" s="162"/>
      <c r="AA556" s="161"/>
      <c r="AB556" s="101"/>
      <c r="AC556" s="163"/>
      <c r="AD556" s="101">
        <v>634651</v>
      </c>
      <c r="AE556" s="160">
        <v>130264</v>
      </c>
      <c r="AF556" s="102">
        <v>25.826200485229492</v>
      </c>
      <c r="AG556" s="101">
        <v>13914.7998046875</v>
      </c>
      <c r="AH556" s="101">
        <v>116349.203125</v>
      </c>
    </row>
    <row r="557" spans="1:34" x14ac:dyDescent="0.25">
      <c r="A557" s="2">
        <v>101634207</v>
      </c>
      <c r="C557" s="158" t="s">
        <v>3376</v>
      </c>
      <c r="D557" s="28" t="s">
        <v>96</v>
      </c>
      <c r="E557" s="101">
        <v>1067003</v>
      </c>
      <c r="F557" s="160">
        <v>107253</v>
      </c>
      <c r="G557" s="102">
        <v>11.175097465515137</v>
      </c>
      <c r="H557" s="101">
        <v>82040.5390625</v>
      </c>
      <c r="I557" s="101">
        <v>25212.4609375</v>
      </c>
      <c r="J557" s="161"/>
      <c r="K557" s="160"/>
      <c r="L557" s="102"/>
      <c r="M557" s="101"/>
      <c r="N557" s="162"/>
      <c r="O557" s="161"/>
      <c r="P557" s="160"/>
      <c r="Q557" s="102"/>
      <c r="R557" s="101"/>
      <c r="S557" s="162"/>
      <c r="T557" s="161"/>
      <c r="U557" s="160"/>
      <c r="V557" s="101"/>
      <c r="W557" s="101"/>
      <c r="X557" s="101"/>
      <c r="Y557" s="101"/>
      <c r="Z557" s="162"/>
      <c r="AA557" s="161"/>
      <c r="AB557" s="101"/>
      <c r="AC557" s="163"/>
      <c r="AD557" s="101">
        <v>1067003</v>
      </c>
      <c r="AE557" s="160">
        <v>107253</v>
      </c>
      <c r="AF557" s="102">
        <v>11.175097465515137</v>
      </c>
      <c r="AG557" s="101">
        <v>82040.5390625</v>
      </c>
      <c r="AH557" s="101">
        <v>25212.4609375</v>
      </c>
    </row>
    <row r="558" spans="1:34" x14ac:dyDescent="0.25">
      <c r="A558" s="2">
        <v>120454507</v>
      </c>
      <c r="C558" s="158" t="s">
        <v>3377</v>
      </c>
      <c r="D558" s="28" t="s">
        <v>142</v>
      </c>
      <c r="E558" s="101">
        <v>2238687</v>
      </c>
      <c r="F558" s="160">
        <v>72269</v>
      </c>
      <c r="G558" s="102">
        <v>3.3358752727508545</v>
      </c>
      <c r="H558" s="101">
        <v>183394.9375</v>
      </c>
      <c r="I558" s="101">
        <v>-111125.9375</v>
      </c>
      <c r="J558" s="161"/>
      <c r="K558" s="160"/>
      <c r="L558" s="102"/>
      <c r="M558" s="101"/>
      <c r="N558" s="162"/>
      <c r="O558" s="161"/>
      <c r="P558" s="160"/>
      <c r="Q558" s="102"/>
      <c r="R558" s="101"/>
      <c r="S558" s="162"/>
      <c r="T558" s="161"/>
      <c r="U558" s="160"/>
      <c r="V558" s="101"/>
      <c r="W558" s="101"/>
      <c r="X558" s="101"/>
      <c r="Y558" s="101"/>
      <c r="Z558" s="162"/>
      <c r="AA558" s="161"/>
      <c r="AB558" s="101"/>
      <c r="AC558" s="163"/>
      <c r="AD558" s="101">
        <v>2238687</v>
      </c>
      <c r="AE558" s="160">
        <v>72269</v>
      </c>
      <c r="AF558" s="102">
        <v>3.3358752727508545</v>
      </c>
      <c r="AG558" s="101">
        <v>183394.9375</v>
      </c>
      <c r="AH558" s="101">
        <v>-111125.9375</v>
      </c>
    </row>
    <row r="559" spans="1:34" x14ac:dyDescent="0.25">
      <c r="A559" s="2">
        <v>123465507</v>
      </c>
      <c r="C559" s="158" t="s">
        <v>3378</v>
      </c>
      <c r="D559" s="28" t="s">
        <v>152</v>
      </c>
      <c r="E559" s="101">
        <v>1266904</v>
      </c>
      <c r="F559" s="160">
        <v>153457</v>
      </c>
      <c r="G559" s="102">
        <v>13.782155990600586</v>
      </c>
      <c r="H559" s="101">
        <v>51078</v>
      </c>
      <c r="I559" s="101">
        <v>102379</v>
      </c>
      <c r="J559" s="161"/>
      <c r="K559" s="160"/>
      <c r="L559" s="102"/>
      <c r="M559" s="101"/>
      <c r="N559" s="162"/>
      <c r="O559" s="161"/>
      <c r="P559" s="160"/>
      <c r="Q559" s="102"/>
      <c r="R559" s="101"/>
      <c r="S559" s="162"/>
      <c r="T559" s="161"/>
      <c r="U559" s="160"/>
      <c r="V559" s="101"/>
      <c r="W559" s="101"/>
      <c r="X559" s="101"/>
      <c r="Y559" s="101"/>
      <c r="Z559" s="162"/>
      <c r="AA559" s="161"/>
      <c r="AB559" s="101"/>
      <c r="AC559" s="163"/>
      <c r="AD559" s="101">
        <v>1266904</v>
      </c>
      <c r="AE559" s="160">
        <v>153457</v>
      </c>
      <c r="AF559" s="102">
        <v>13.782155990600586</v>
      </c>
      <c r="AG559" s="101">
        <v>51078</v>
      </c>
      <c r="AH559" s="101">
        <v>102379</v>
      </c>
    </row>
    <row r="560" spans="1:34" x14ac:dyDescent="0.25">
      <c r="A560" s="2">
        <v>117080607</v>
      </c>
      <c r="C560" s="158" t="s">
        <v>3379</v>
      </c>
      <c r="D560" s="28" t="s">
        <v>136</v>
      </c>
      <c r="E560" s="101">
        <v>944373</v>
      </c>
      <c r="F560" s="160">
        <v>72219</v>
      </c>
      <c r="G560" s="102">
        <v>8.2805328369140625</v>
      </c>
      <c r="H560" s="101">
        <v>52782.6015625</v>
      </c>
      <c r="I560" s="101">
        <v>19436.3984375</v>
      </c>
      <c r="J560" s="161"/>
      <c r="K560" s="160"/>
      <c r="L560" s="102"/>
      <c r="M560" s="101"/>
      <c r="N560" s="162"/>
      <c r="O560" s="161"/>
      <c r="P560" s="160"/>
      <c r="Q560" s="102"/>
      <c r="R560" s="101"/>
      <c r="S560" s="162"/>
      <c r="T560" s="161"/>
      <c r="U560" s="160"/>
      <c r="V560" s="101"/>
      <c r="W560" s="101"/>
      <c r="X560" s="101"/>
      <c r="Y560" s="101"/>
      <c r="Z560" s="162"/>
      <c r="AA560" s="161"/>
      <c r="AB560" s="101"/>
      <c r="AC560" s="163"/>
      <c r="AD560" s="101">
        <v>944373</v>
      </c>
      <c r="AE560" s="160">
        <v>72219</v>
      </c>
      <c r="AF560" s="102">
        <v>8.2805328369140625</v>
      </c>
      <c r="AG560" s="101">
        <v>52782.6015625</v>
      </c>
      <c r="AH560" s="101">
        <v>19436.3984375</v>
      </c>
    </row>
    <row r="561" spans="1:34" x14ac:dyDescent="0.25">
      <c r="A561" s="2">
        <v>107656407</v>
      </c>
      <c r="C561" s="158" t="s">
        <v>3380</v>
      </c>
      <c r="D561" s="28" t="s">
        <v>113</v>
      </c>
      <c r="E561" s="101">
        <v>1010305</v>
      </c>
      <c r="F561" s="160">
        <v>148589</v>
      </c>
      <c r="G561" s="102">
        <v>17.243383407592773</v>
      </c>
      <c r="H561" s="101">
        <v>80525.890625</v>
      </c>
      <c r="I561" s="101">
        <v>68063.109375</v>
      </c>
      <c r="J561" s="161"/>
      <c r="K561" s="160"/>
      <c r="L561" s="102"/>
      <c r="M561" s="101"/>
      <c r="N561" s="162"/>
      <c r="O561" s="161"/>
      <c r="P561" s="160"/>
      <c r="Q561" s="102"/>
      <c r="R561" s="101"/>
      <c r="S561" s="162"/>
      <c r="T561" s="161"/>
      <c r="U561" s="160"/>
      <c r="V561" s="101"/>
      <c r="W561" s="101"/>
      <c r="X561" s="101"/>
      <c r="Y561" s="101"/>
      <c r="Z561" s="162"/>
      <c r="AA561" s="161"/>
      <c r="AB561" s="101"/>
      <c r="AC561" s="163"/>
      <c r="AD561" s="101">
        <v>1010305</v>
      </c>
      <c r="AE561" s="160">
        <v>148589</v>
      </c>
      <c r="AF561" s="102">
        <v>17.243383407592773</v>
      </c>
      <c r="AG561" s="101">
        <v>80525.890625</v>
      </c>
      <c r="AH561" s="101">
        <v>68063.109375</v>
      </c>
    </row>
    <row r="562" spans="1:34" x14ac:dyDescent="0.25">
      <c r="A562" s="2">
        <v>116495207</v>
      </c>
      <c r="C562" s="158" t="s">
        <v>3381</v>
      </c>
      <c r="D562" s="28" t="s">
        <v>134</v>
      </c>
      <c r="E562" s="101">
        <v>575449</v>
      </c>
      <c r="F562" s="160">
        <v>-19120</v>
      </c>
      <c r="G562" s="102">
        <v>-3.2157747745513916</v>
      </c>
      <c r="H562" s="101">
        <v>66304.7890625</v>
      </c>
      <c r="I562" s="101">
        <v>-85424.7890625</v>
      </c>
      <c r="J562" s="161"/>
      <c r="K562" s="160"/>
      <c r="L562" s="102"/>
      <c r="M562" s="101"/>
      <c r="N562" s="162"/>
      <c r="O562" s="161"/>
      <c r="P562" s="160"/>
      <c r="Q562" s="102"/>
      <c r="R562" s="101"/>
      <c r="S562" s="162"/>
      <c r="T562" s="161"/>
      <c r="U562" s="160"/>
      <c r="V562" s="101"/>
      <c r="W562" s="101"/>
      <c r="X562" s="101"/>
      <c r="Y562" s="101"/>
      <c r="Z562" s="162"/>
      <c r="AA562" s="161"/>
      <c r="AB562" s="101"/>
      <c r="AC562" s="163"/>
      <c r="AD562" s="101">
        <v>575449</v>
      </c>
      <c r="AE562" s="160">
        <v>-19120</v>
      </c>
      <c r="AF562" s="102">
        <v>-3.2157750129699707</v>
      </c>
      <c r="AG562" s="101">
        <v>66304.7890625</v>
      </c>
      <c r="AH562" s="101">
        <v>-85424.7890625</v>
      </c>
    </row>
    <row r="563" spans="1:34" x14ac:dyDescent="0.25">
      <c r="A563" s="2">
        <v>103027307</v>
      </c>
      <c r="C563" s="158" t="s">
        <v>3382</v>
      </c>
      <c r="D563" s="28" t="s">
        <v>100</v>
      </c>
      <c r="E563" s="101">
        <v>1848265</v>
      </c>
      <c r="F563" s="160">
        <v>280544</v>
      </c>
      <c r="G563" s="102">
        <v>17.895021438598633</v>
      </c>
      <c r="H563" s="101">
        <v>183722.203125</v>
      </c>
      <c r="I563" s="101">
        <v>96821.796875</v>
      </c>
      <c r="J563" s="161"/>
      <c r="K563" s="160"/>
      <c r="L563" s="102"/>
      <c r="M563" s="101"/>
      <c r="N563" s="162"/>
      <c r="O563" s="161"/>
      <c r="P563" s="160"/>
      <c r="Q563" s="102"/>
      <c r="R563" s="101"/>
      <c r="S563" s="162"/>
      <c r="T563" s="161"/>
      <c r="U563" s="160"/>
      <c r="V563" s="101"/>
      <c r="W563" s="101"/>
      <c r="X563" s="101"/>
      <c r="Y563" s="101"/>
      <c r="Z563" s="162"/>
      <c r="AA563" s="161"/>
      <c r="AB563" s="101"/>
      <c r="AC563" s="163"/>
      <c r="AD563" s="101">
        <v>1848265</v>
      </c>
      <c r="AE563" s="160">
        <v>280544</v>
      </c>
      <c r="AF563" s="102">
        <v>17.895021438598633</v>
      </c>
      <c r="AG563" s="101">
        <v>183722.203125</v>
      </c>
      <c r="AH563" s="101">
        <v>96821.796875</v>
      </c>
    </row>
    <row r="564" spans="1:34" x14ac:dyDescent="0.25">
      <c r="A564" s="2">
        <v>126514007</v>
      </c>
      <c r="C564" s="158" t="s">
        <v>3383</v>
      </c>
      <c r="D564" s="28" t="s">
        <v>156</v>
      </c>
      <c r="E564" s="101">
        <v>12277362</v>
      </c>
      <c r="F564" s="160">
        <v>1110892</v>
      </c>
      <c r="G564" s="102">
        <v>9.9484615325927734</v>
      </c>
      <c r="H564" s="101">
        <v>824993.8125</v>
      </c>
      <c r="I564" s="101">
        <v>285898.1875</v>
      </c>
      <c r="J564" s="161"/>
      <c r="K564" s="160"/>
      <c r="L564" s="102"/>
      <c r="M564" s="101"/>
      <c r="N564" s="162"/>
      <c r="O564" s="161"/>
      <c r="P564" s="160"/>
      <c r="Q564" s="102"/>
      <c r="R564" s="101"/>
      <c r="S564" s="162"/>
      <c r="T564" s="161"/>
      <c r="U564" s="160"/>
      <c r="V564" s="101"/>
      <c r="W564" s="101"/>
      <c r="X564" s="101"/>
      <c r="Y564" s="101"/>
      <c r="Z564" s="162"/>
      <c r="AA564" s="161"/>
      <c r="AB564" s="101"/>
      <c r="AC564" s="163"/>
      <c r="AD564" s="101">
        <v>12277362</v>
      </c>
      <c r="AE564" s="160">
        <v>1110892</v>
      </c>
      <c r="AF564" s="102">
        <v>9.9484615325927734</v>
      </c>
      <c r="AG564" s="101">
        <v>824993.8125</v>
      </c>
      <c r="AH564" s="101">
        <v>285898.1875</v>
      </c>
    </row>
    <row r="565" spans="1:34" x14ac:dyDescent="0.25">
      <c r="A565" s="2">
        <v>102025007</v>
      </c>
      <c r="C565" s="158" t="s">
        <v>3384</v>
      </c>
      <c r="D565" s="28" t="s">
        <v>2726</v>
      </c>
      <c r="E565" s="101">
        <v>710090</v>
      </c>
      <c r="F565" s="160">
        <v>152927</v>
      </c>
      <c r="G565" s="102">
        <v>27.447443008422852</v>
      </c>
      <c r="H565" s="101">
        <v>0</v>
      </c>
      <c r="I565" s="101">
        <v>152927</v>
      </c>
      <c r="J565" s="161"/>
      <c r="K565" s="160"/>
      <c r="L565" s="102"/>
      <c r="M565" s="101"/>
      <c r="N565" s="162"/>
      <c r="O565" s="161"/>
      <c r="P565" s="160"/>
      <c r="Q565" s="102"/>
      <c r="R565" s="101"/>
      <c r="S565" s="162"/>
      <c r="T565" s="161"/>
      <c r="U565" s="160"/>
      <c r="V565" s="101"/>
      <c r="W565" s="101"/>
      <c r="X565" s="101"/>
      <c r="Y565" s="101"/>
      <c r="Z565" s="162"/>
      <c r="AA565" s="161"/>
      <c r="AB565" s="101"/>
      <c r="AC565" s="163"/>
      <c r="AD565" s="101">
        <v>710090</v>
      </c>
      <c r="AE565" s="160">
        <v>152927</v>
      </c>
      <c r="AF565" s="102">
        <v>27.447444915771484</v>
      </c>
      <c r="AG565" s="101"/>
      <c r="AH565" s="101"/>
    </row>
    <row r="566" spans="1:34" x14ac:dyDescent="0.25">
      <c r="A566" s="2">
        <v>114067107</v>
      </c>
      <c r="C566" s="158" t="s">
        <v>3385</v>
      </c>
      <c r="D566" s="28" t="s">
        <v>130</v>
      </c>
      <c r="E566" s="101">
        <v>2605844</v>
      </c>
      <c r="F566" s="160">
        <v>347755</v>
      </c>
      <c r="G566" s="102">
        <v>15.400411605834961</v>
      </c>
      <c r="H566" s="101">
        <v>180334.6875</v>
      </c>
      <c r="I566" s="101">
        <v>167420.3125</v>
      </c>
      <c r="J566" s="161"/>
      <c r="K566" s="160"/>
      <c r="L566" s="102"/>
      <c r="M566" s="101"/>
      <c r="N566" s="162"/>
      <c r="O566" s="161"/>
      <c r="P566" s="160"/>
      <c r="Q566" s="102"/>
      <c r="R566" s="101"/>
      <c r="S566" s="162"/>
      <c r="T566" s="161"/>
      <c r="U566" s="160"/>
      <c r="V566" s="101"/>
      <c r="W566" s="101"/>
      <c r="X566" s="101"/>
      <c r="Y566" s="101"/>
      <c r="Z566" s="162"/>
      <c r="AA566" s="161"/>
      <c r="AB566" s="101"/>
      <c r="AC566" s="163"/>
      <c r="AD566" s="101">
        <v>2605844</v>
      </c>
      <c r="AE566" s="160">
        <v>347755</v>
      </c>
      <c r="AF566" s="102">
        <v>15.400411605834961</v>
      </c>
      <c r="AG566" s="101">
        <v>180334.6875</v>
      </c>
      <c r="AH566" s="101">
        <v>167420.3125</v>
      </c>
    </row>
    <row r="567" spans="1:34" x14ac:dyDescent="0.25">
      <c r="A567" s="2">
        <v>116606707</v>
      </c>
      <c r="C567" s="158" t="s">
        <v>3386</v>
      </c>
      <c r="D567" s="28" t="s">
        <v>135</v>
      </c>
      <c r="E567" s="101">
        <v>993710</v>
      </c>
      <c r="F567" s="160">
        <v>96119</v>
      </c>
      <c r="G567" s="102">
        <v>10.708552360534668</v>
      </c>
      <c r="H567" s="101">
        <v>76715.8203125</v>
      </c>
      <c r="I567" s="101">
        <v>19403.1796875</v>
      </c>
      <c r="J567" s="161"/>
      <c r="K567" s="160"/>
      <c r="L567" s="102"/>
      <c r="M567" s="101"/>
      <c r="N567" s="162"/>
      <c r="O567" s="161"/>
      <c r="P567" s="160"/>
      <c r="Q567" s="102"/>
      <c r="R567" s="101"/>
      <c r="S567" s="162"/>
      <c r="T567" s="161"/>
      <c r="U567" s="160"/>
      <c r="V567" s="101"/>
      <c r="W567" s="101"/>
      <c r="X567" s="101"/>
      <c r="Y567" s="101"/>
      <c r="Z567" s="162"/>
      <c r="AA567" s="161"/>
      <c r="AB567" s="101"/>
      <c r="AC567" s="163"/>
      <c r="AD567" s="101">
        <v>993710</v>
      </c>
      <c r="AE567" s="160">
        <v>96119</v>
      </c>
      <c r="AF567" s="102">
        <v>10.708551406860352</v>
      </c>
      <c r="AG567" s="101">
        <v>76715.8203125</v>
      </c>
      <c r="AH567" s="101">
        <v>19403.1796875</v>
      </c>
    </row>
    <row r="568" spans="1:34" x14ac:dyDescent="0.25">
      <c r="A568" s="2">
        <v>129546907</v>
      </c>
      <c r="C568" s="158" t="s">
        <v>3387</v>
      </c>
      <c r="D568" s="28" t="s">
        <v>160</v>
      </c>
      <c r="E568" s="101">
        <v>1486756</v>
      </c>
      <c r="F568" s="160">
        <v>101044</v>
      </c>
      <c r="G568" s="102">
        <v>7.2918472290039063</v>
      </c>
      <c r="H568" s="101">
        <v>95967.265625</v>
      </c>
      <c r="I568" s="101">
        <v>5076.734375</v>
      </c>
      <c r="J568" s="161"/>
      <c r="K568" s="160"/>
      <c r="L568" s="102"/>
      <c r="M568" s="101"/>
      <c r="N568" s="162"/>
      <c r="O568" s="161"/>
      <c r="P568" s="160"/>
      <c r="Q568" s="102"/>
      <c r="R568" s="101"/>
      <c r="S568" s="162"/>
      <c r="T568" s="161"/>
      <c r="U568" s="160"/>
      <c r="V568" s="101"/>
      <c r="W568" s="101"/>
      <c r="X568" s="101"/>
      <c r="Y568" s="101"/>
      <c r="Z568" s="162"/>
      <c r="AA568" s="161"/>
      <c r="AB568" s="101"/>
      <c r="AC568" s="163"/>
      <c r="AD568" s="101">
        <v>1486756</v>
      </c>
      <c r="AE568" s="160">
        <v>101044</v>
      </c>
      <c r="AF568" s="102">
        <v>7.291846752166748</v>
      </c>
      <c r="AG568" s="101">
        <v>95967.265625</v>
      </c>
      <c r="AH568" s="101">
        <v>5076.734375</v>
      </c>
    </row>
    <row r="569" spans="1:34" x14ac:dyDescent="0.25">
      <c r="A569" s="2">
        <v>109420107</v>
      </c>
      <c r="C569" s="158" t="s">
        <v>3388</v>
      </c>
      <c r="D569" s="28" t="s">
        <v>119</v>
      </c>
      <c r="E569" s="101">
        <v>664492</v>
      </c>
      <c r="F569" s="160">
        <v>-14591</v>
      </c>
      <c r="G569" s="102">
        <v>-2.1486327648162842</v>
      </c>
      <c r="H569" s="101">
        <v>58577.26953125</v>
      </c>
      <c r="I569" s="101">
        <v>-73168.265625</v>
      </c>
      <c r="J569" s="161"/>
      <c r="K569" s="160"/>
      <c r="L569" s="102"/>
      <c r="M569" s="101"/>
      <c r="N569" s="162"/>
      <c r="O569" s="161"/>
      <c r="P569" s="160"/>
      <c r="Q569" s="102"/>
      <c r="R569" s="101"/>
      <c r="S569" s="162"/>
      <c r="T569" s="161"/>
      <c r="U569" s="160"/>
      <c r="V569" s="101"/>
      <c r="W569" s="101"/>
      <c r="X569" s="101"/>
      <c r="Y569" s="101"/>
      <c r="Z569" s="162"/>
      <c r="AA569" s="161"/>
      <c r="AB569" s="101"/>
      <c r="AC569" s="163"/>
      <c r="AD569" s="101">
        <v>664492</v>
      </c>
      <c r="AE569" s="160">
        <v>-14591</v>
      </c>
      <c r="AF569" s="102">
        <v>-2.1486327648162842</v>
      </c>
      <c r="AG569" s="101">
        <v>58577.26953125</v>
      </c>
      <c r="AH569" s="101">
        <v>-73168.265625</v>
      </c>
    </row>
    <row r="570" spans="1:34" x14ac:dyDescent="0.25">
      <c r="A570" s="2">
        <v>108567807</v>
      </c>
      <c r="C570" s="158" t="s">
        <v>3389</v>
      </c>
      <c r="D570" s="28" t="s">
        <v>118</v>
      </c>
      <c r="E570" s="101">
        <v>935850</v>
      </c>
      <c r="F570" s="160">
        <v>10150</v>
      </c>
      <c r="G570" s="102">
        <v>1.0964674949645996</v>
      </c>
      <c r="H570" s="101">
        <v>85967.390625</v>
      </c>
      <c r="I570" s="101">
        <v>-75817.390625</v>
      </c>
      <c r="J570" s="161"/>
      <c r="K570" s="160"/>
      <c r="L570" s="102"/>
      <c r="M570" s="101"/>
      <c r="N570" s="162"/>
      <c r="O570" s="161"/>
      <c r="P570" s="160"/>
      <c r="Q570" s="102"/>
      <c r="R570" s="101"/>
      <c r="S570" s="162"/>
      <c r="T570" s="161"/>
      <c r="U570" s="160"/>
      <c r="V570" s="101"/>
      <c r="W570" s="101"/>
      <c r="X570" s="101"/>
      <c r="Y570" s="101"/>
      <c r="Z570" s="162"/>
      <c r="AA570" s="161"/>
      <c r="AB570" s="101"/>
      <c r="AC570" s="163"/>
      <c r="AD570" s="101">
        <v>935850</v>
      </c>
      <c r="AE570" s="160">
        <v>10150</v>
      </c>
      <c r="AF570" s="102">
        <v>1.0964676141738892</v>
      </c>
      <c r="AG570" s="101">
        <v>85967.390625</v>
      </c>
      <c r="AH570" s="101">
        <v>-75817.390625</v>
      </c>
    </row>
    <row r="571" spans="1:34" x14ac:dyDescent="0.25">
      <c r="A571" s="2">
        <v>103028807</v>
      </c>
      <c r="C571" s="158" t="s">
        <v>3390</v>
      </c>
      <c r="D571" s="28" t="s">
        <v>101</v>
      </c>
      <c r="E571" s="101">
        <v>1609781</v>
      </c>
      <c r="F571" s="160">
        <v>-17725</v>
      </c>
      <c r="G571" s="102">
        <v>-1.0890896320343018</v>
      </c>
      <c r="H571" s="101">
        <v>176014.84375</v>
      </c>
      <c r="I571" s="101">
        <v>-193739.84375</v>
      </c>
      <c r="J571" s="161"/>
      <c r="K571" s="160"/>
      <c r="L571" s="102"/>
      <c r="M571" s="101"/>
      <c r="N571" s="162"/>
      <c r="O571" s="161"/>
      <c r="P571" s="160"/>
      <c r="Q571" s="102"/>
      <c r="R571" s="101"/>
      <c r="S571" s="162"/>
      <c r="T571" s="161"/>
      <c r="U571" s="160"/>
      <c r="V571" s="101"/>
      <c r="W571" s="101"/>
      <c r="X571" s="101"/>
      <c r="Y571" s="101"/>
      <c r="Z571" s="162"/>
      <c r="AA571" s="161"/>
      <c r="AB571" s="101"/>
      <c r="AC571" s="163"/>
      <c r="AD571" s="101">
        <v>1609781</v>
      </c>
      <c r="AE571" s="160">
        <v>-17725</v>
      </c>
      <c r="AF571" s="102">
        <v>-1.0890896320343018</v>
      </c>
      <c r="AG571" s="101">
        <v>176014.84375</v>
      </c>
      <c r="AH571" s="101">
        <v>-193739.84375</v>
      </c>
    </row>
    <row r="572" spans="1:34" x14ac:dyDescent="0.25">
      <c r="A572" s="2">
        <v>119584707</v>
      </c>
      <c r="C572" s="158" t="s">
        <v>3391</v>
      </c>
      <c r="D572" s="28" t="s">
        <v>141</v>
      </c>
      <c r="E572" s="101">
        <v>699134</v>
      </c>
      <c r="F572" s="160">
        <v>-38519</v>
      </c>
      <c r="G572" s="102">
        <v>-5.2218317985534668</v>
      </c>
      <c r="H572" s="101">
        <v>45893.41015625</v>
      </c>
      <c r="I572" s="101">
        <v>-84412.40625</v>
      </c>
      <c r="J572" s="161"/>
      <c r="K572" s="160"/>
      <c r="L572" s="102"/>
      <c r="M572" s="101"/>
      <c r="N572" s="162"/>
      <c r="O572" s="161"/>
      <c r="P572" s="160"/>
      <c r="Q572" s="102"/>
      <c r="R572" s="101"/>
      <c r="S572" s="162"/>
      <c r="T572" s="161"/>
      <c r="U572" s="160"/>
      <c r="V572" s="101"/>
      <c r="W572" s="101"/>
      <c r="X572" s="101"/>
      <c r="Y572" s="101"/>
      <c r="Z572" s="162"/>
      <c r="AA572" s="161"/>
      <c r="AB572" s="101"/>
      <c r="AC572" s="163"/>
      <c r="AD572" s="101">
        <v>699134</v>
      </c>
      <c r="AE572" s="160">
        <v>-38519</v>
      </c>
      <c r="AF572" s="102">
        <v>-5.2218317985534668</v>
      </c>
      <c r="AG572" s="101">
        <v>45893.41015625</v>
      </c>
      <c r="AH572" s="101">
        <v>-84412.40625</v>
      </c>
    </row>
    <row r="573" spans="1:34" x14ac:dyDescent="0.25">
      <c r="A573" s="2">
        <v>122099007</v>
      </c>
      <c r="C573" s="158" t="s">
        <v>3392</v>
      </c>
      <c r="D573" s="28" t="s">
        <v>149</v>
      </c>
      <c r="E573" s="101">
        <v>1162583</v>
      </c>
      <c r="F573" s="160">
        <v>103503</v>
      </c>
      <c r="G573" s="102">
        <v>9.7729158401489258</v>
      </c>
      <c r="H573" s="101">
        <v>97292.375</v>
      </c>
      <c r="I573" s="101">
        <v>6210.625</v>
      </c>
      <c r="J573" s="161"/>
      <c r="K573" s="160"/>
      <c r="L573" s="102"/>
      <c r="M573" s="101"/>
      <c r="N573" s="162"/>
      <c r="O573" s="161"/>
      <c r="P573" s="160"/>
      <c r="Q573" s="102"/>
      <c r="R573" s="101"/>
      <c r="S573" s="162"/>
      <c r="T573" s="161"/>
      <c r="U573" s="160"/>
      <c r="V573" s="101"/>
      <c r="W573" s="101"/>
      <c r="X573" s="101"/>
      <c r="Y573" s="101"/>
      <c r="Z573" s="162"/>
      <c r="AA573" s="161"/>
      <c r="AB573" s="101"/>
      <c r="AC573" s="163"/>
      <c r="AD573" s="101">
        <v>1162583</v>
      </c>
      <c r="AE573" s="160">
        <v>103503</v>
      </c>
      <c r="AF573" s="102">
        <v>9.7729158401489258</v>
      </c>
      <c r="AG573" s="101">
        <v>97292.375</v>
      </c>
      <c r="AH573" s="101">
        <v>6210.625</v>
      </c>
    </row>
    <row r="574" spans="1:34" x14ac:dyDescent="0.25">
      <c r="A574" s="2">
        <v>106619107</v>
      </c>
      <c r="C574" s="158" t="s">
        <v>3393</v>
      </c>
      <c r="D574" s="28" t="s">
        <v>110</v>
      </c>
      <c r="E574" s="101">
        <v>1192285</v>
      </c>
      <c r="F574" s="160">
        <v>40161</v>
      </c>
      <c r="G574" s="102">
        <v>3.4858226776123047</v>
      </c>
      <c r="H574" s="101">
        <v>77818.4140625</v>
      </c>
      <c r="I574" s="101">
        <v>-37657.4140625</v>
      </c>
      <c r="J574" s="161"/>
      <c r="K574" s="160"/>
      <c r="L574" s="102"/>
      <c r="M574" s="101"/>
      <c r="N574" s="162"/>
      <c r="O574" s="161"/>
      <c r="P574" s="160"/>
      <c r="Q574" s="102"/>
      <c r="R574" s="101"/>
      <c r="S574" s="162"/>
      <c r="T574" s="161"/>
      <c r="U574" s="160"/>
      <c r="V574" s="101"/>
      <c r="W574" s="101"/>
      <c r="X574" s="101"/>
      <c r="Y574" s="101"/>
      <c r="Z574" s="162"/>
      <c r="AA574" s="161"/>
      <c r="AB574" s="101"/>
      <c r="AC574" s="163"/>
      <c r="AD574" s="101">
        <v>1192285</v>
      </c>
      <c r="AE574" s="160">
        <v>40161</v>
      </c>
      <c r="AF574" s="102">
        <v>3.4858226776123047</v>
      </c>
      <c r="AG574" s="101">
        <v>77818.4140625</v>
      </c>
      <c r="AH574" s="101">
        <v>-37657.4140625</v>
      </c>
    </row>
    <row r="575" spans="1:34" x14ac:dyDescent="0.25">
      <c r="A575" s="2">
        <v>105628007</v>
      </c>
      <c r="C575" s="158" t="s">
        <v>3394</v>
      </c>
      <c r="D575" s="28" t="s">
        <v>107</v>
      </c>
      <c r="E575" s="101">
        <v>639762</v>
      </c>
      <c r="F575" s="160">
        <v>60409</v>
      </c>
      <c r="G575" s="102">
        <v>10.426976203918457</v>
      </c>
      <c r="H575" s="101">
        <v>0</v>
      </c>
      <c r="I575" s="101">
        <v>60409</v>
      </c>
      <c r="J575" s="161"/>
      <c r="K575" s="160"/>
      <c r="L575" s="102"/>
      <c r="M575" s="101"/>
      <c r="N575" s="162"/>
      <c r="O575" s="161"/>
      <c r="P575" s="160"/>
      <c r="Q575" s="102"/>
      <c r="R575" s="101"/>
      <c r="S575" s="162"/>
      <c r="T575" s="161"/>
      <c r="U575" s="160"/>
      <c r="V575" s="101"/>
      <c r="W575" s="101"/>
      <c r="X575" s="101"/>
      <c r="Y575" s="101"/>
      <c r="Z575" s="162"/>
      <c r="AA575" s="161"/>
      <c r="AB575" s="101"/>
      <c r="AC575" s="163"/>
      <c r="AD575" s="101">
        <v>639762</v>
      </c>
      <c r="AE575" s="160">
        <v>60409</v>
      </c>
      <c r="AF575" s="102">
        <v>10.426976203918457</v>
      </c>
      <c r="AG575" s="101"/>
      <c r="AH575" s="101"/>
    </row>
    <row r="576" spans="1:34" x14ac:dyDescent="0.25">
      <c r="A576" s="2">
        <v>118408707</v>
      </c>
      <c r="C576" s="158" t="s">
        <v>3395</v>
      </c>
      <c r="D576" s="28" t="s">
        <v>139</v>
      </c>
      <c r="E576" s="101">
        <v>817066</v>
      </c>
      <c r="F576" s="160">
        <v>50523</v>
      </c>
      <c r="G576" s="102">
        <v>6.5910196304321289</v>
      </c>
      <c r="H576" s="101">
        <v>27210.861328125</v>
      </c>
      <c r="I576" s="101">
        <v>23312.138671875</v>
      </c>
      <c r="J576" s="161"/>
      <c r="K576" s="160"/>
      <c r="L576" s="102"/>
      <c r="M576" s="101"/>
      <c r="N576" s="162"/>
      <c r="O576" s="161"/>
      <c r="P576" s="160"/>
      <c r="Q576" s="102"/>
      <c r="R576" s="101"/>
      <c r="S576" s="162"/>
      <c r="T576" s="161"/>
      <c r="U576" s="160"/>
      <c r="V576" s="101"/>
      <c r="W576" s="101"/>
      <c r="X576" s="101"/>
      <c r="Y576" s="101"/>
      <c r="Z576" s="162"/>
      <c r="AA576" s="161"/>
      <c r="AB576" s="101"/>
      <c r="AC576" s="163"/>
      <c r="AD576" s="101">
        <v>817066</v>
      </c>
      <c r="AE576" s="160">
        <v>50523</v>
      </c>
      <c r="AF576" s="102">
        <v>6.5910196304321289</v>
      </c>
      <c r="AG576" s="101">
        <v>27210.861328125</v>
      </c>
      <c r="AH576" s="101">
        <v>23312.138671875</v>
      </c>
    </row>
    <row r="577" spans="1:34" x14ac:dyDescent="0.25">
      <c r="A577" s="2">
        <v>101638907</v>
      </c>
      <c r="C577" s="158" t="s">
        <v>3396</v>
      </c>
      <c r="D577" s="28" t="s">
        <v>97</v>
      </c>
      <c r="E577" s="101">
        <v>914589</v>
      </c>
      <c r="F577" s="160">
        <v>188568</v>
      </c>
      <c r="G577" s="102">
        <v>25.972803115844727</v>
      </c>
      <c r="H577" s="101">
        <v>43587.609375</v>
      </c>
      <c r="I577" s="101">
        <v>144980.390625</v>
      </c>
      <c r="J577" s="161"/>
      <c r="K577" s="160"/>
      <c r="L577" s="102"/>
      <c r="M577" s="101"/>
      <c r="N577" s="162"/>
      <c r="O577" s="161"/>
      <c r="P577" s="160"/>
      <c r="Q577" s="102"/>
      <c r="R577" s="101"/>
      <c r="S577" s="162"/>
      <c r="T577" s="161"/>
      <c r="U577" s="160"/>
      <c r="V577" s="101"/>
      <c r="W577" s="101"/>
      <c r="X577" s="101"/>
      <c r="Y577" s="101"/>
      <c r="Z577" s="162"/>
      <c r="AA577" s="161"/>
      <c r="AB577" s="101"/>
      <c r="AC577" s="163"/>
      <c r="AD577" s="101">
        <v>914589</v>
      </c>
      <c r="AE577" s="160">
        <v>188568</v>
      </c>
      <c r="AF577" s="102">
        <v>25.972801208496094</v>
      </c>
      <c r="AG577" s="101">
        <v>43587.609375</v>
      </c>
      <c r="AH577" s="101">
        <v>144980.390625</v>
      </c>
    </row>
    <row r="578" spans="1:34" x14ac:dyDescent="0.25">
      <c r="A578" s="2">
        <v>123469007</v>
      </c>
      <c r="C578" s="158" t="s">
        <v>3397</v>
      </c>
      <c r="D578" s="28" t="s">
        <v>153</v>
      </c>
      <c r="E578" s="101">
        <v>1067668</v>
      </c>
      <c r="F578" s="160">
        <v>59799</v>
      </c>
      <c r="G578" s="102">
        <v>5.9332113265991211</v>
      </c>
      <c r="H578" s="101">
        <v>90612.34375</v>
      </c>
      <c r="I578" s="101">
        <v>-30813.34375</v>
      </c>
      <c r="J578" s="161"/>
      <c r="K578" s="160"/>
      <c r="L578" s="102"/>
      <c r="M578" s="101"/>
      <c r="N578" s="162"/>
      <c r="O578" s="161"/>
      <c r="P578" s="160"/>
      <c r="Q578" s="102"/>
      <c r="R578" s="101"/>
      <c r="S578" s="162"/>
      <c r="T578" s="161"/>
      <c r="U578" s="160"/>
      <c r="V578" s="101"/>
      <c r="W578" s="101"/>
      <c r="X578" s="101"/>
      <c r="Y578" s="101"/>
      <c r="Z578" s="162"/>
      <c r="AA578" s="161"/>
      <c r="AB578" s="101"/>
      <c r="AC578" s="163"/>
      <c r="AD578" s="101">
        <v>1067668</v>
      </c>
      <c r="AE578" s="160">
        <v>59799</v>
      </c>
      <c r="AF578" s="102">
        <v>5.9332118034362793</v>
      </c>
      <c r="AG578" s="101">
        <v>90612.34375</v>
      </c>
      <c r="AH578" s="101">
        <v>-30813.34375</v>
      </c>
    </row>
    <row r="579" spans="1:34" x14ac:dyDescent="0.25">
      <c r="A579" s="2">
        <v>118408607</v>
      </c>
      <c r="C579" s="158" t="s">
        <v>3398</v>
      </c>
      <c r="D579" s="28" t="s">
        <v>138</v>
      </c>
      <c r="E579" s="101">
        <v>1378040</v>
      </c>
      <c r="F579" s="160">
        <v>188248</v>
      </c>
      <c r="G579" s="102">
        <v>15.821925163269043</v>
      </c>
      <c r="H579" s="101">
        <v>67577.9609375</v>
      </c>
      <c r="I579" s="101">
        <v>120670.0390625</v>
      </c>
      <c r="J579" s="161"/>
      <c r="K579" s="160"/>
      <c r="L579" s="102"/>
      <c r="M579" s="101"/>
      <c r="N579" s="162"/>
      <c r="O579" s="161"/>
      <c r="P579" s="160"/>
      <c r="Q579" s="102"/>
      <c r="R579" s="101"/>
      <c r="S579" s="162"/>
      <c r="T579" s="161"/>
      <c r="U579" s="160"/>
      <c r="V579" s="101"/>
      <c r="W579" s="101"/>
      <c r="X579" s="101"/>
      <c r="Y579" s="101"/>
      <c r="Z579" s="162"/>
      <c r="AA579" s="161"/>
      <c r="AB579" s="101"/>
      <c r="AC579" s="163"/>
      <c r="AD579" s="101">
        <v>1378040</v>
      </c>
      <c r="AE579" s="160">
        <v>188248</v>
      </c>
      <c r="AF579" s="102">
        <v>15.821925163269043</v>
      </c>
      <c r="AG579" s="101">
        <v>67577.9609375</v>
      </c>
      <c r="AH579" s="101">
        <v>120670.0390625</v>
      </c>
    </row>
    <row r="580" spans="1:34" x14ac:dyDescent="0.25">
      <c r="A580" s="2">
        <v>112679107</v>
      </c>
      <c r="C580" s="158" t="s">
        <v>3430</v>
      </c>
      <c r="D580" s="28" t="s">
        <v>126</v>
      </c>
      <c r="E580" s="101">
        <v>3320553</v>
      </c>
      <c r="F580" s="160">
        <v>138203</v>
      </c>
      <c r="G580" s="102">
        <v>4.342796802520752</v>
      </c>
      <c r="H580" s="101">
        <v>150213.953125</v>
      </c>
      <c r="I580" s="101">
        <v>-12010.953125</v>
      </c>
      <c r="J580" s="161"/>
      <c r="K580" s="160"/>
      <c r="L580" s="102"/>
      <c r="M580" s="101"/>
      <c r="N580" s="162"/>
      <c r="O580" s="161"/>
      <c r="P580" s="160"/>
      <c r="Q580" s="102"/>
      <c r="R580" s="101"/>
      <c r="S580" s="162"/>
      <c r="T580" s="161"/>
      <c r="U580" s="160"/>
      <c r="V580" s="101"/>
      <c r="W580" s="101"/>
      <c r="X580" s="101"/>
      <c r="Y580" s="101"/>
      <c r="Z580" s="162"/>
      <c r="AA580" s="161"/>
      <c r="AB580" s="101"/>
      <c r="AC580" s="163"/>
      <c r="AD580" s="101">
        <v>3320553</v>
      </c>
      <c r="AE580" s="160">
        <v>138203</v>
      </c>
      <c r="AF580" s="102">
        <v>4.342796802520752</v>
      </c>
      <c r="AG580" s="101">
        <v>150213.953125</v>
      </c>
      <c r="AH580" s="101">
        <v>-12010.953125</v>
      </c>
    </row>
    <row r="581" spans="1:34" x14ac:dyDescent="0.25">
      <c r="C581" s="152" t="s">
        <v>2710</v>
      </c>
      <c r="D581" s="152"/>
      <c r="E581" s="152"/>
      <c r="F581" s="152"/>
      <c r="G581" s="152"/>
      <c r="H581" s="152"/>
      <c r="I581" s="152"/>
      <c r="J581" s="171"/>
    </row>
    <row r="582" spans="1:34" ht="51.75" customHeight="1" x14ac:dyDescent="0.25">
      <c r="C582" s="187" t="s">
        <v>2725</v>
      </c>
      <c r="D582" s="187"/>
      <c r="E582" s="187"/>
      <c r="F582" s="187"/>
      <c r="G582" s="187"/>
      <c r="H582" s="187"/>
      <c r="I582" s="187"/>
      <c r="J582" s="153"/>
    </row>
    <row r="583" spans="1:34" ht="162.75" customHeight="1" x14ac:dyDescent="0.25">
      <c r="C583" s="175" t="s">
        <v>2798</v>
      </c>
      <c r="D583" s="175"/>
      <c r="E583" s="175"/>
      <c r="F583" s="175"/>
      <c r="G583" s="175"/>
      <c r="H583" s="175"/>
      <c r="I583" s="175"/>
      <c r="J583" s="176" t="s">
        <v>2803</v>
      </c>
      <c r="K583" s="177"/>
      <c r="L583" s="177"/>
      <c r="M583" s="177"/>
      <c r="N583" s="177"/>
      <c r="O583" s="2" t="s">
        <v>2803</v>
      </c>
      <c r="T583" s="2" t="s">
        <v>2803</v>
      </c>
      <c r="V583" s="2" t="s">
        <v>2803</v>
      </c>
      <c r="Y583" s="2" t="s">
        <v>2803</v>
      </c>
      <c r="AA583" s="2" t="s">
        <v>2803</v>
      </c>
      <c r="AD583" s="2" t="s">
        <v>2803</v>
      </c>
    </row>
    <row r="584" spans="1:34" ht="27.75" customHeight="1" x14ac:dyDescent="0.25">
      <c r="C584" s="175" t="s">
        <v>2800</v>
      </c>
      <c r="D584" s="175"/>
      <c r="E584" s="175"/>
      <c r="F584" s="175"/>
      <c r="G584" s="175"/>
      <c r="H584" s="175"/>
      <c r="I584" s="175"/>
      <c r="J584" s="176" t="s">
        <v>2804</v>
      </c>
      <c r="K584" s="177"/>
      <c r="L584" s="177"/>
      <c r="M584" s="177"/>
      <c r="N584" s="177"/>
      <c r="O584" s="2" t="s">
        <v>3432</v>
      </c>
      <c r="T584" s="2" t="s">
        <v>3432</v>
      </c>
      <c r="V584" s="2" t="s">
        <v>3432</v>
      </c>
      <c r="Y584" s="2" t="s">
        <v>3432</v>
      </c>
      <c r="AA584" s="2" t="s">
        <v>3432</v>
      </c>
      <c r="AD584" s="2" t="s">
        <v>3432</v>
      </c>
    </row>
    <row r="585" spans="1:34" x14ac:dyDescent="0.25">
      <c r="C585" s="175" t="s">
        <v>2714</v>
      </c>
      <c r="D585" s="175"/>
      <c r="E585" s="175"/>
      <c r="F585" s="175"/>
      <c r="G585" s="175"/>
      <c r="H585" s="175"/>
      <c r="I585" s="175"/>
      <c r="J585" s="43"/>
    </row>
    <row r="586" spans="1:34" ht="24.75" customHeight="1" x14ac:dyDescent="0.25">
      <c r="C586" s="175" t="s">
        <v>2807</v>
      </c>
      <c r="D586" s="175"/>
      <c r="E586" s="175"/>
      <c r="F586" s="175"/>
      <c r="G586" s="175"/>
      <c r="H586" s="175"/>
      <c r="I586" s="175"/>
      <c r="J586" s="153"/>
    </row>
    <row r="587" spans="1:34" ht="28.5" customHeight="1" x14ac:dyDescent="0.25">
      <c r="C587" s="175" t="s">
        <v>2716</v>
      </c>
      <c r="D587" s="175"/>
      <c r="E587" s="175"/>
      <c r="F587" s="175"/>
      <c r="G587" s="175"/>
      <c r="H587" s="175"/>
      <c r="I587" s="175"/>
      <c r="J587" s="153"/>
    </row>
    <row r="588" spans="1:34" ht="57.75" customHeight="1" x14ac:dyDescent="0.25">
      <c r="C588" s="173" t="s">
        <v>2801</v>
      </c>
      <c r="D588" s="173"/>
      <c r="E588" s="173"/>
      <c r="F588" s="173"/>
      <c r="G588" s="173"/>
      <c r="H588" s="173"/>
      <c r="I588" s="173"/>
      <c r="J588" s="153"/>
    </row>
    <row r="589" spans="1:34" ht="32.25" customHeight="1" x14ac:dyDescent="0.25">
      <c r="C589" s="174" t="str">
        <f>CONCATENATE("Source. PSEA Research based on Pennsylvania Department of Education data. Click on this box to see the data as posted on the Pennsylvania Department of Education's website.",CHAR(10),"Lookup Table Version #",Version!A1,":",TEXT(Version!B1,"mm/dd/yyyy"))</f>
        <v>Source. PSEA Research based on Pennsylvania Department of Education data. Click on this box to see the data as posted on the Pennsylvania Department of Education's website.
Lookup Table Version #2:11/17/2025</v>
      </c>
      <c r="D589" s="174"/>
      <c r="E589" s="174"/>
      <c r="F589" s="174"/>
      <c r="G589" s="174"/>
      <c r="H589" s="174"/>
      <c r="I589" s="174"/>
      <c r="J589" s="170"/>
    </row>
  </sheetData>
  <mergeCells count="47">
    <mergeCell ref="C1:I1"/>
    <mergeCell ref="C3:C5"/>
    <mergeCell ref="D3:D5"/>
    <mergeCell ref="E3:I3"/>
    <mergeCell ref="J3:N3"/>
    <mergeCell ref="L4:L5"/>
    <mergeCell ref="M4:M5"/>
    <mergeCell ref="N4:N5"/>
    <mergeCell ref="T3:Z3"/>
    <mergeCell ref="AA3:AC3"/>
    <mergeCell ref="AD3:AH3"/>
    <mergeCell ref="E4:E5"/>
    <mergeCell ref="F4:F5"/>
    <mergeCell ref="G4:G5"/>
    <mergeCell ref="H4:H5"/>
    <mergeCell ref="I4:I5"/>
    <mergeCell ref="J4:J5"/>
    <mergeCell ref="K4:K5"/>
    <mergeCell ref="O3:S3"/>
    <mergeCell ref="O4:O5"/>
    <mergeCell ref="AB4:AB5"/>
    <mergeCell ref="AC4:AC5"/>
    <mergeCell ref="P4:P5"/>
    <mergeCell ref="Q4:Q5"/>
    <mergeCell ref="AE4:AE5"/>
    <mergeCell ref="AF4:AF5"/>
    <mergeCell ref="AG4:AG5"/>
    <mergeCell ref="AH4:AH5"/>
    <mergeCell ref="C587:I587"/>
    <mergeCell ref="V4:X4"/>
    <mergeCell ref="Y4:Y5"/>
    <mergeCell ref="Z4:Z5"/>
    <mergeCell ref="AA4:AA5"/>
    <mergeCell ref="AD4:AD5"/>
    <mergeCell ref="R4:R5"/>
    <mergeCell ref="S4:S5"/>
    <mergeCell ref="T4:T5"/>
    <mergeCell ref="U4:U5"/>
    <mergeCell ref="C582:I582"/>
    <mergeCell ref="C588:I588"/>
    <mergeCell ref="C589:I589"/>
    <mergeCell ref="C583:I583"/>
    <mergeCell ref="J583:N583"/>
    <mergeCell ref="C584:I584"/>
    <mergeCell ref="J584:N584"/>
    <mergeCell ref="C585:I585"/>
    <mergeCell ref="C586:I586"/>
  </mergeCells>
  <pageMargins left="0.25" right="0.25" top="0.75" bottom="0.75" header="0.3" footer="0.3"/>
  <pageSetup orientation="landscape" r:id="rId1"/>
  <headerFooter>
    <oddHeader>&amp;C&amp;"Georgia Pro Light,Regular"Table A. Subsidy Amounts in the Enacted 2025-26 State Budget for School Districts and Career &amp; Technical Centers</oddHeader>
    <oddFooter>&amp;L&amp;D&amp;RPage &amp;P of &amp;N</oddFooter>
  </headerFooter>
  <colBreaks count="5" manualBreakCount="5">
    <brk id="19" max="1048575" man="1"/>
    <brk id="21" max="1048575" man="1"/>
    <brk id="24" max="1048575" man="1"/>
    <brk id="26" max="1048575" man="1"/>
    <brk id="2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EC382-CF29-4340-A51A-75592A84B626}">
  <dimension ref="A1:AH589"/>
  <sheetViews>
    <sheetView tabSelected="1" topLeftCell="C1" workbookViewId="0">
      <pane xSplit="2" ySplit="6" topLeftCell="E7" activePane="bottomRight" state="frozen"/>
      <selection activeCell="C1" sqref="C1"/>
      <selection pane="topRight" activeCell="E1" sqref="E1"/>
      <selection pane="bottomLeft" activeCell="C7" sqref="C7"/>
      <selection pane="bottomRight" activeCell="C1" sqref="C1:I1"/>
    </sheetView>
  </sheetViews>
  <sheetFormatPr defaultColWidth="8.88671875" defaultRowHeight="13.8" x14ac:dyDescent="0.25"/>
  <cols>
    <col min="1" max="1" width="19.33203125" style="2" hidden="1" customWidth="1"/>
    <col min="2" max="2" width="5.6640625" style="2" hidden="1" customWidth="1"/>
    <col min="3" max="3" width="8" style="2" bestFit="1" customWidth="1"/>
    <col min="4" max="4" width="43" style="2" customWidth="1"/>
    <col min="5" max="5" width="18.88671875" style="2" bestFit="1" customWidth="1"/>
    <col min="6" max="6" width="15.5546875" style="2" bestFit="1" customWidth="1"/>
    <col min="7" max="7" width="13.33203125" style="3" bestFit="1" customWidth="1"/>
    <col min="8" max="9" width="15.44140625" style="2" bestFit="1" customWidth="1"/>
    <col min="10" max="10" width="17.5546875" style="2" bestFit="1" customWidth="1"/>
    <col min="11" max="11" width="15.44140625" style="2" bestFit="1" customWidth="1"/>
    <col min="12" max="12" width="11.6640625" style="2" customWidth="1"/>
    <col min="13" max="13" width="15.44140625" style="2" bestFit="1" customWidth="1"/>
    <col min="14" max="14" width="16.6640625" style="2" customWidth="1"/>
    <col min="15" max="15" width="17.5546875" style="2" bestFit="1" customWidth="1"/>
    <col min="16" max="16" width="14.109375" style="2" bestFit="1" customWidth="1"/>
    <col min="17" max="17" width="11.6640625" style="2" customWidth="1"/>
    <col min="18" max="19" width="16.6640625" style="2" customWidth="1"/>
    <col min="20" max="20" width="17.5546875" style="2" bestFit="1" customWidth="1"/>
    <col min="21" max="21" width="19.109375" style="2" customWidth="1"/>
    <col min="22" max="24" width="16.6640625" style="2" customWidth="1"/>
    <col min="25" max="25" width="17.5546875" style="2" bestFit="1" customWidth="1"/>
    <col min="26" max="26" width="16.6640625" style="2" customWidth="1"/>
    <col min="27" max="27" width="24.5546875" style="2" customWidth="1"/>
    <col min="28" max="28" width="28.6640625" style="2" customWidth="1"/>
    <col min="29" max="29" width="23.109375" style="2" customWidth="1"/>
    <col min="30" max="30" width="16.6640625" style="2" customWidth="1"/>
    <col min="31" max="31" width="14.109375" style="2" bestFit="1" customWidth="1"/>
    <col min="32" max="32" width="11.6640625" style="2" bestFit="1" customWidth="1"/>
    <col min="33" max="33" width="15.44140625" style="2" bestFit="1" customWidth="1"/>
    <col min="34" max="34" width="16.44140625" style="2" bestFit="1" customWidth="1"/>
    <col min="35" max="37" width="8.88671875" style="2"/>
    <col min="38" max="38" width="12.109375" style="2" bestFit="1" customWidth="1"/>
    <col min="39" max="16384" width="8.88671875" style="2"/>
  </cols>
  <sheetData>
    <row r="1" spans="1:34" ht="37.5" customHeight="1" x14ac:dyDescent="0.25">
      <c r="C1" s="208" t="s">
        <v>3431</v>
      </c>
      <c r="D1" s="209"/>
      <c r="E1" s="209"/>
      <c r="F1" s="209"/>
      <c r="G1" s="209"/>
      <c r="H1" s="209"/>
      <c r="I1" s="209"/>
      <c r="J1" s="151"/>
      <c r="K1" s="172">
        <f>K6/1000000</f>
        <v>104.99998600000001</v>
      </c>
      <c r="L1" s="151"/>
      <c r="M1" s="172">
        <f>M6/1000000</f>
        <v>380.55561115546897</v>
      </c>
      <c r="N1" s="151"/>
      <c r="O1" s="151"/>
      <c r="P1" s="151"/>
      <c r="Q1" s="151"/>
      <c r="R1" s="151"/>
      <c r="S1" s="151"/>
      <c r="T1" s="151"/>
      <c r="U1" s="151"/>
      <c r="V1" s="151"/>
      <c r="W1" s="151"/>
    </row>
    <row r="2" spans="1:34" x14ac:dyDescent="0.25">
      <c r="C2" s="8"/>
      <c r="D2" s="156" t="s">
        <v>3399</v>
      </c>
      <c r="E2" s="157" t="s">
        <v>3400</v>
      </c>
      <c r="F2" s="157" t="s">
        <v>3401</v>
      </c>
      <c r="G2" s="157" t="s">
        <v>3402</v>
      </c>
      <c r="H2" s="157" t="s">
        <v>3403</v>
      </c>
      <c r="I2" s="157" t="s">
        <v>3404</v>
      </c>
      <c r="J2" s="157" t="s">
        <v>3405</v>
      </c>
      <c r="K2" s="157" t="s">
        <v>3406</v>
      </c>
      <c r="L2" s="157" t="s">
        <v>3407</v>
      </c>
      <c r="M2" s="157" t="s">
        <v>3408</v>
      </c>
      <c r="N2" s="157" t="s">
        <v>3409</v>
      </c>
      <c r="O2" s="157" t="s">
        <v>3410</v>
      </c>
      <c r="P2" s="157" t="s">
        <v>3411</v>
      </c>
      <c r="Q2" s="157" t="s">
        <v>3412</v>
      </c>
      <c r="R2" s="157" t="s">
        <v>3413</v>
      </c>
      <c r="S2" s="157" t="s">
        <v>3414</v>
      </c>
      <c r="T2" s="157" t="s">
        <v>3415</v>
      </c>
      <c r="U2" s="157" t="s">
        <v>3416</v>
      </c>
      <c r="V2" s="157" t="s">
        <v>3417</v>
      </c>
      <c r="W2" s="157" t="s">
        <v>3418</v>
      </c>
      <c r="X2" s="155" t="s">
        <v>3419</v>
      </c>
      <c r="Y2" s="155" t="s">
        <v>3420</v>
      </c>
      <c r="Z2" s="155" t="s">
        <v>3421</v>
      </c>
      <c r="AA2" s="155" t="s">
        <v>3422</v>
      </c>
      <c r="AB2" s="155" t="s">
        <v>3423</v>
      </c>
      <c r="AC2" s="155" t="s">
        <v>3424</v>
      </c>
      <c r="AD2" s="155" t="s">
        <v>3425</v>
      </c>
      <c r="AE2" s="155" t="s">
        <v>3426</v>
      </c>
      <c r="AF2" s="155" t="s">
        <v>3427</v>
      </c>
      <c r="AG2" s="155" t="s">
        <v>3428</v>
      </c>
      <c r="AH2" s="155" t="s">
        <v>3429</v>
      </c>
    </row>
    <row r="3" spans="1:34" ht="60.75" customHeight="1" x14ac:dyDescent="0.25">
      <c r="C3" s="202" t="s">
        <v>2824</v>
      </c>
      <c r="D3" s="204" t="s">
        <v>248</v>
      </c>
      <c r="E3" s="207" t="s">
        <v>2810</v>
      </c>
      <c r="F3" s="207"/>
      <c r="G3" s="207"/>
      <c r="H3" s="207"/>
      <c r="I3" s="207"/>
      <c r="J3" s="195" t="s">
        <v>2811</v>
      </c>
      <c r="K3" s="196"/>
      <c r="L3" s="196"/>
      <c r="M3" s="196"/>
      <c r="N3" s="197"/>
      <c r="O3" s="195" t="s">
        <v>2812</v>
      </c>
      <c r="P3" s="196"/>
      <c r="Q3" s="196"/>
      <c r="R3" s="196"/>
      <c r="S3" s="197"/>
      <c r="T3" s="188" t="s">
        <v>2813</v>
      </c>
      <c r="U3" s="189"/>
      <c r="V3" s="189"/>
      <c r="W3" s="189"/>
      <c r="X3" s="189"/>
      <c r="Y3" s="189"/>
      <c r="Z3" s="190"/>
      <c r="AA3" s="191" t="s">
        <v>2814</v>
      </c>
      <c r="AB3" s="192"/>
      <c r="AC3" s="193"/>
      <c r="AD3" s="194" t="s">
        <v>2815</v>
      </c>
      <c r="AE3" s="194"/>
      <c r="AF3" s="194"/>
      <c r="AG3" s="194"/>
      <c r="AH3" s="194"/>
    </row>
    <row r="4" spans="1:34" ht="51" customHeight="1" x14ac:dyDescent="0.25">
      <c r="C4" s="203"/>
      <c r="D4" s="205"/>
      <c r="E4" s="179" t="s">
        <v>245</v>
      </c>
      <c r="F4" s="178" t="s">
        <v>2563</v>
      </c>
      <c r="G4" s="179" t="s">
        <v>2564</v>
      </c>
      <c r="H4" s="179" t="s">
        <v>2809</v>
      </c>
      <c r="I4" s="180" t="s">
        <v>2795</v>
      </c>
      <c r="J4" s="186" t="s">
        <v>245</v>
      </c>
      <c r="K4" s="178" t="s">
        <v>2563</v>
      </c>
      <c r="L4" s="179" t="s">
        <v>2564</v>
      </c>
      <c r="M4" s="179" t="s">
        <v>2809</v>
      </c>
      <c r="N4" s="185" t="s">
        <v>2795</v>
      </c>
      <c r="O4" s="186" t="s">
        <v>245</v>
      </c>
      <c r="P4" s="178" t="s">
        <v>2563</v>
      </c>
      <c r="Q4" s="179" t="s">
        <v>2564</v>
      </c>
      <c r="R4" s="179" t="s">
        <v>2809</v>
      </c>
      <c r="S4" s="185" t="s">
        <v>2795</v>
      </c>
      <c r="T4" s="186" t="s">
        <v>245</v>
      </c>
      <c r="U4" s="178" t="s">
        <v>2563</v>
      </c>
      <c r="V4" s="181" t="s">
        <v>2717</v>
      </c>
      <c r="W4" s="182"/>
      <c r="X4" s="182"/>
      <c r="Y4" s="179" t="s">
        <v>2796</v>
      </c>
      <c r="Z4" s="183" t="s">
        <v>2679</v>
      </c>
      <c r="AA4" s="184" t="s">
        <v>2719</v>
      </c>
      <c r="AB4" s="198" t="s">
        <v>2720</v>
      </c>
      <c r="AC4" s="199" t="s">
        <v>2682</v>
      </c>
      <c r="AD4" s="179" t="s">
        <v>245</v>
      </c>
      <c r="AE4" s="178" t="s">
        <v>2563</v>
      </c>
      <c r="AF4" s="179" t="s">
        <v>2564</v>
      </c>
      <c r="AG4" s="179" t="s">
        <v>2809</v>
      </c>
      <c r="AH4" s="180" t="s">
        <v>2795</v>
      </c>
    </row>
    <row r="5" spans="1:34" ht="27" thickBot="1" x14ac:dyDescent="0.3">
      <c r="C5" s="203"/>
      <c r="D5" s="206"/>
      <c r="E5" s="179"/>
      <c r="F5" s="178"/>
      <c r="G5" s="179"/>
      <c r="H5" s="179"/>
      <c r="I5" s="180"/>
      <c r="J5" s="186"/>
      <c r="K5" s="178"/>
      <c r="L5" s="179"/>
      <c r="M5" s="179"/>
      <c r="N5" s="185"/>
      <c r="O5" s="186"/>
      <c r="P5" s="178"/>
      <c r="Q5" s="179"/>
      <c r="R5" s="179"/>
      <c r="S5" s="185"/>
      <c r="T5" s="186"/>
      <c r="U5" s="178"/>
      <c r="V5" s="154" t="s">
        <v>2711</v>
      </c>
      <c r="W5" s="154" t="s">
        <v>2712</v>
      </c>
      <c r="X5" s="154" t="s">
        <v>2713</v>
      </c>
      <c r="Y5" s="179"/>
      <c r="Z5" s="183"/>
      <c r="AA5" s="184"/>
      <c r="AB5" s="198"/>
      <c r="AC5" s="199"/>
      <c r="AD5" s="179"/>
      <c r="AE5" s="178"/>
      <c r="AF5" s="179"/>
      <c r="AG5" s="179"/>
      <c r="AH5" s="180"/>
    </row>
    <row r="6" spans="1:34" ht="14.4" thickBot="1" x14ac:dyDescent="0.3">
      <c r="C6" s="165" t="s">
        <v>2825</v>
      </c>
      <c r="D6" s="159" t="s">
        <v>3433</v>
      </c>
      <c r="E6" s="166">
        <v>11181638405</v>
      </c>
      <c r="F6" s="166">
        <v>717622032.85546875</v>
      </c>
      <c r="G6" s="164">
        <v>6.8579979936365181</v>
      </c>
      <c r="H6" s="166">
        <v>554066217.29633808</v>
      </c>
      <c r="I6" s="167">
        <v>163555815.95507813</v>
      </c>
      <c r="J6" s="166">
        <v>8262444045.1999998</v>
      </c>
      <c r="K6" s="166">
        <v>104999986</v>
      </c>
      <c r="L6" s="164">
        <v>1.2871677113320878</v>
      </c>
      <c r="M6" s="166">
        <v>380555611.15546894</v>
      </c>
      <c r="N6" s="167">
        <v>-275555623.15546894</v>
      </c>
      <c r="O6" s="166">
        <v>1415035838</v>
      </c>
      <c r="P6" s="166">
        <v>37400004</v>
      </c>
      <c r="Q6" s="164">
        <v>2.7147961077208738</v>
      </c>
      <c r="R6" s="166">
        <v>53391726.239501953</v>
      </c>
      <c r="S6" s="167">
        <v>-15991722.181152344</v>
      </c>
      <c r="T6" s="166">
        <v>1376695471.4400001</v>
      </c>
      <c r="U6" s="166">
        <v>565078309.84765625</v>
      </c>
      <c r="V6" s="168">
        <v>93.162310000000005</v>
      </c>
      <c r="W6" s="168">
        <v>1.1390119999999999</v>
      </c>
      <c r="X6" s="168">
        <v>5.6986790000000003</v>
      </c>
      <c r="Y6" s="166">
        <v>4690412107.25</v>
      </c>
      <c r="Z6" s="167">
        <v>22</v>
      </c>
      <c r="AA6" s="166">
        <v>-99999999.999999985</v>
      </c>
      <c r="AB6" s="166">
        <v>178023366.53066006</v>
      </c>
      <c r="AC6" s="169">
        <v>78023366.530660078</v>
      </c>
      <c r="AD6" s="166">
        <v>127462930</v>
      </c>
      <c r="AE6" s="166">
        <v>10143730</v>
      </c>
      <c r="AF6" s="164">
        <v>8.6462659138487137</v>
      </c>
      <c r="AG6" s="166">
        <v>8218617.7981872559</v>
      </c>
      <c r="AH6" s="166">
        <v>952910.19018554688</v>
      </c>
    </row>
    <row r="7" spans="1:34" x14ac:dyDescent="0.25">
      <c r="A7" s="2">
        <v>123460302</v>
      </c>
      <c r="C7" s="158" t="s">
        <v>2826</v>
      </c>
      <c r="D7" s="28" t="s">
        <v>2454</v>
      </c>
      <c r="E7" s="101">
        <v>17528728</v>
      </c>
      <c r="F7" s="160">
        <v>502709</v>
      </c>
      <c r="G7" s="102">
        <v>2.9525928497314453</v>
      </c>
      <c r="H7" s="101">
        <v>1155996.5</v>
      </c>
      <c r="I7" s="101">
        <v>-653287.5</v>
      </c>
      <c r="J7" s="161">
        <v>12320208</v>
      </c>
      <c r="K7" s="160">
        <v>295500</v>
      </c>
      <c r="L7" s="102">
        <v>2.4574401378631592</v>
      </c>
      <c r="M7" s="101">
        <v>958572</v>
      </c>
      <c r="N7" s="162">
        <v>-663072</v>
      </c>
      <c r="O7" s="161">
        <v>4756763</v>
      </c>
      <c r="P7" s="160">
        <v>157209</v>
      </c>
      <c r="Q7" s="102">
        <v>3.4179184436798096</v>
      </c>
      <c r="R7" s="101">
        <v>197424.515625</v>
      </c>
      <c r="S7" s="162">
        <v>-40215.515625</v>
      </c>
      <c r="T7" s="161">
        <v>451756</v>
      </c>
      <c r="U7" s="160">
        <v>50000</v>
      </c>
      <c r="V7" s="101">
        <v>0</v>
      </c>
      <c r="W7" s="101">
        <v>0</v>
      </c>
      <c r="X7" s="101">
        <v>100</v>
      </c>
      <c r="Y7" s="101">
        <v>0</v>
      </c>
      <c r="Z7" s="162"/>
      <c r="AA7" s="161">
        <v>-182935.17</v>
      </c>
      <c r="AB7" s="101">
        <v>124226.44096656528</v>
      </c>
      <c r="AC7" s="163">
        <v>-58708.73046875</v>
      </c>
      <c r="AD7" s="101"/>
      <c r="AE7" s="160"/>
      <c r="AF7" s="102"/>
      <c r="AG7" s="101"/>
      <c r="AH7" s="101"/>
    </row>
    <row r="8" spans="1:34" x14ac:dyDescent="0.25">
      <c r="A8" s="2">
        <v>119350303</v>
      </c>
      <c r="C8" s="158" t="s">
        <v>2827</v>
      </c>
      <c r="D8" s="28" t="s">
        <v>2394</v>
      </c>
      <c r="E8" s="101">
        <v>12343487</v>
      </c>
      <c r="F8" s="160">
        <v>1280537.875</v>
      </c>
      <c r="G8" s="102">
        <v>11.575014114379883</v>
      </c>
      <c r="H8" s="101">
        <v>485565.65625</v>
      </c>
      <c r="I8" s="101">
        <v>794972.25</v>
      </c>
      <c r="J8" s="161">
        <v>8240249</v>
      </c>
      <c r="K8" s="160">
        <v>98373</v>
      </c>
      <c r="L8" s="102">
        <v>1.2082350254058838</v>
      </c>
      <c r="M8" s="101">
        <v>311748.90625</v>
      </c>
      <c r="N8" s="162">
        <v>-213375.90625</v>
      </c>
      <c r="O8" s="161">
        <v>2101686</v>
      </c>
      <c r="P8" s="160">
        <v>38323</v>
      </c>
      <c r="Q8" s="102">
        <v>1.8573077917098999</v>
      </c>
      <c r="R8" s="101">
        <v>61237.09375</v>
      </c>
      <c r="S8" s="162">
        <v>-22914.09375</v>
      </c>
      <c r="T8" s="161">
        <v>2001552.28</v>
      </c>
      <c r="U8" s="160">
        <v>1143841.875</v>
      </c>
      <c r="V8" s="101">
        <v>100.01146697998047</v>
      </c>
      <c r="W8" s="101">
        <v>0</v>
      </c>
      <c r="X8" s="101">
        <v>0</v>
      </c>
      <c r="Y8" s="101">
        <v>10470582.469999999</v>
      </c>
      <c r="Z8" s="162">
        <v>16.300336837768555</v>
      </c>
      <c r="AA8" s="161">
        <v>-108769.71</v>
      </c>
      <c r="AB8" s="101">
        <v>143437.42023103521</v>
      </c>
      <c r="AC8" s="163">
        <v>34667.7109375</v>
      </c>
      <c r="AD8" s="101"/>
      <c r="AE8" s="160"/>
      <c r="AF8" s="102"/>
      <c r="AG8" s="101"/>
      <c r="AH8" s="101"/>
    </row>
    <row r="9" spans="1:34" x14ac:dyDescent="0.25">
      <c r="A9" s="2">
        <v>101260303</v>
      </c>
      <c r="C9" s="158" t="s">
        <v>2828</v>
      </c>
      <c r="D9" s="28" t="s">
        <v>2048</v>
      </c>
      <c r="E9" s="101">
        <v>33196526</v>
      </c>
      <c r="F9" s="160">
        <v>1354321.125</v>
      </c>
      <c r="G9" s="102">
        <v>4.2532267570495605</v>
      </c>
      <c r="H9" s="101">
        <v>738275.5</v>
      </c>
      <c r="I9" s="101">
        <v>616045.625</v>
      </c>
      <c r="J9" s="161">
        <v>26852621</v>
      </c>
      <c r="K9" s="160">
        <v>128450</v>
      </c>
      <c r="L9" s="102">
        <v>0.48065102100372314</v>
      </c>
      <c r="M9" s="101">
        <v>501566.8125</v>
      </c>
      <c r="N9" s="162">
        <v>-373116.8125</v>
      </c>
      <c r="O9" s="161">
        <v>3802309</v>
      </c>
      <c r="P9" s="160">
        <v>98992</v>
      </c>
      <c r="Q9" s="102">
        <v>2.6730630397796631</v>
      </c>
      <c r="R9" s="101">
        <v>118095.828125</v>
      </c>
      <c r="S9" s="162">
        <v>-19103.828125</v>
      </c>
      <c r="T9" s="161">
        <v>2541598.3199999998</v>
      </c>
      <c r="U9" s="160">
        <v>1126879.125</v>
      </c>
      <c r="V9" s="101">
        <v>100.01225280761719</v>
      </c>
      <c r="W9" s="101">
        <v>0</v>
      </c>
      <c r="X9" s="101">
        <v>0</v>
      </c>
      <c r="Y9" s="101">
        <v>10315388.890000001</v>
      </c>
      <c r="Z9" s="162">
        <v>16.673568725585938</v>
      </c>
      <c r="AA9" s="161">
        <v>-201905.31</v>
      </c>
      <c r="AB9" s="101">
        <v>188991.51271338016</v>
      </c>
      <c r="AC9" s="163">
        <v>-12913.796875</v>
      </c>
      <c r="AD9" s="101"/>
      <c r="AE9" s="160"/>
      <c r="AF9" s="102"/>
      <c r="AG9" s="101"/>
      <c r="AH9" s="101"/>
    </row>
    <row r="10" spans="1:34" x14ac:dyDescent="0.25">
      <c r="A10" s="2">
        <v>127040503</v>
      </c>
      <c r="C10" s="158" t="s">
        <v>2829</v>
      </c>
      <c r="D10" s="28" t="s">
        <v>2504</v>
      </c>
      <c r="E10" s="101">
        <v>19006430</v>
      </c>
      <c r="F10" s="160">
        <v>1144188.25</v>
      </c>
      <c r="G10" s="102">
        <v>6.4056253433227539</v>
      </c>
      <c r="H10" s="101">
        <v>1349614</v>
      </c>
      <c r="I10" s="101">
        <v>-205425.75</v>
      </c>
      <c r="J10" s="161">
        <v>15076504</v>
      </c>
      <c r="K10" s="160">
        <v>128678</v>
      </c>
      <c r="L10" s="102">
        <v>0.86084765195846558</v>
      </c>
      <c r="M10" s="101">
        <v>1080889.375</v>
      </c>
      <c r="N10" s="162">
        <v>-952211.375</v>
      </c>
      <c r="O10" s="161">
        <v>1736945</v>
      </c>
      <c r="P10" s="160">
        <v>76478</v>
      </c>
      <c r="Q10" s="102">
        <v>4.6058125495910645</v>
      </c>
      <c r="R10" s="101">
        <v>80820.25</v>
      </c>
      <c r="S10" s="162">
        <v>-4342.25</v>
      </c>
      <c r="T10" s="161">
        <v>2192982.4700000002</v>
      </c>
      <c r="U10" s="160">
        <v>939032.25</v>
      </c>
      <c r="V10" s="101">
        <v>100.02330017089844</v>
      </c>
      <c r="W10" s="101">
        <v>0</v>
      </c>
      <c r="X10" s="101">
        <v>0</v>
      </c>
      <c r="Y10" s="101">
        <v>8596798.7599999979</v>
      </c>
      <c r="Z10" s="162">
        <v>21.851791381835938</v>
      </c>
      <c r="AA10" s="161">
        <v>-371034.47</v>
      </c>
      <c r="AB10" s="101">
        <v>405292.72734608973</v>
      </c>
      <c r="AC10" s="163">
        <v>34258.2578125</v>
      </c>
      <c r="AD10" s="101"/>
      <c r="AE10" s="160"/>
      <c r="AF10" s="102"/>
      <c r="AG10" s="101"/>
      <c r="AH10" s="101"/>
    </row>
    <row r="11" spans="1:34" x14ac:dyDescent="0.25">
      <c r="A11" s="2">
        <v>103020603</v>
      </c>
      <c r="C11" s="158" t="s">
        <v>2830</v>
      </c>
      <c r="D11" s="28" t="s">
        <v>2073</v>
      </c>
      <c r="E11" s="101">
        <v>4316781</v>
      </c>
      <c r="F11" s="160">
        <v>73994</v>
      </c>
      <c r="G11" s="102">
        <v>1.743995189666748</v>
      </c>
      <c r="H11" s="101">
        <v>168226.453125</v>
      </c>
      <c r="I11" s="101">
        <v>-94232.453125</v>
      </c>
      <c r="J11" s="161">
        <v>3340868</v>
      </c>
      <c r="K11" s="160">
        <v>47422</v>
      </c>
      <c r="L11" s="102">
        <v>1.4398900270462036</v>
      </c>
      <c r="M11" s="101">
        <v>143679.65625</v>
      </c>
      <c r="N11" s="162">
        <v>-96257.65625</v>
      </c>
      <c r="O11" s="161">
        <v>821420</v>
      </c>
      <c r="P11" s="160">
        <v>-23428</v>
      </c>
      <c r="Q11" s="102">
        <v>-2.773043155670166</v>
      </c>
      <c r="R11" s="101">
        <v>24546.80078125</v>
      </c>
      <c r="S11" s="162">
        <v>-47974.80078125</v>
      </c>
      <c r="T11" s="161">
        <v>154493</v>
      </c>
      <c r="U11" s="160">
        <v>50000</v>
      </c>
      <c r="V11" s="101">
        <v>0</v>
      </c>
      <c r="W11" s="101">
        <v>0</v>
      </c>
      <c r="X11" s="101">
        <v>100</v>
      </c>
      <c r="Y11" s="101">
        <v>0</v>
      </c>
      <c r="Z11" s="162"/>
      <c r="AA11" s="161">
        <v>-26179.69</v>
      </c>
      <c r="AB11" s="101">
        <v>30024.608945659478</v>
      </c>
      <c r="AC11" s="163">
        <v>3844.9189453125</v>
      </c>
      <c r="AD11" s="101"/>
      <c r="AE11" s="160"/>
      <c r="AF11" s="102"/>
      <c r="AG11" s="101"/>
      <c r="AH11" s="101"/>
    </row>
    <row r="12" spans="1:34" x14ac:dyDescent="0.25">
      <c r="A12" s="2">
        <v>106160303</v>
      </c>
      <c r="C12" s="158" t="s">
        <v>2831</v>
      </c>
      <c r="D12" s="28" t="s">
        <v>2157</v>
      </c>
      <c r="E12" s="101">
        <v>7370771</v>
      </c>
      <c r="F12" s="160">
        <v>86136</v>
      </c>
      <c r="G12" s="102">
        <v>1.1824339628219604</v>
      </c>
      <c r="H12" s="101">
        <v>100788.53125</v>
      </c>
      <c r="I12" s="101">
        <v>-14652.53125</v>
      </c>
      <c r="J12" s="161">
        <v>6352547</v>
      </c>
      <c r="K12" s="160">
        <v>25281</v>
      </c>
      <c r="L12" s="102">
        <v>0.3995564877986908</v>
      </c>
      <c r="M12" s="101">
        <v>77081.6015625</v>
      </c>
      <c r="N12" s="162">
        <v>-51800.6015625</v>
      </c>
      <c r="O12" s="161">
        <v>816735</v>
      </c>
      <c r="P12" s="160">
        <v>10855</v>
      </c>
      <c r="Q12" s="102">
        <v>1.3469747304916382</v>
      </c>
      <c r="R12" s="101">
        <v>23706.9296875</v>
      </c>
      <c r="S12" s="162">
        <v>-12851.9296875</v>
      </c>
      <c r="T12" s="161">
        <v>201489</v>
      </c>
      <c r="U12" s="160">
        <v>50000</v>
      </c>
      <c r="V12" s="101">
        <v>0</v>
      </c>
      <c r="W12" s="101">
        <v>0</v>
      </c>
      <c r="X12" s="101">
        <v>100</v>
      </c>
      <c r="Y12" s="101">
        <v>0</v>
      </c>
      <c r="Z12" s="162"/>
      <c r="AA12" s="161">
        <v>-81841.19</v>
      </c>
      <c r="AB12" s="101">
        <v>139982.6391461608</v>
      </c>
      <c r="AC12" s="163">
        <v>58141.44921875</v>
      </c>
      <c r="AD12" s="101"/>
      <c r="AE12" s="160"/>
      <c r="AF12" s="102"/>
      <c r="AG12" s="101"/>
      <c r="AH12" s="101"/>
    </row>
    <row r="13" spans="1:34" x14ac:dyDescent="0.25">
      <c r="A13" s="2">
        <v>121390302</v>
      </c>
      <c r="C13" s="158" t="s">
        <v>2832</v>
      </c>
      <c r="D13" s="28" t="s">
        <v>2432</v>
      </c>
      <c r="E13" s="101">
        <v>275960832</v>
      </c>
      <c r="F13" s="160">
        <v>24033272</v>
      </c>
      <c r="G13" s="102">
        <v>9.5397548675537109</v>
      </c>
      <c r="H13" s="101">
        <v>23028898</v>
      </c>
      <c r="I13" s="101">
        <v>1004374</v>
      </c>
      <c r="J13" s="161">
        <v>202688768</v>
      </c>
      <c r="K13" s="160">
        <v>3292429</v>
      </c>
      <c r="L13" s="102">
        <v>1.6511982679367065</v>
      </c>
      <c r="M13" s="101">
        <v>15710365</v>
      </c>
      <c r="N13" s="162">
        <v>-12417936</v>
      </c>
      <c r="O13" s="161">
        <v>17892893</v>
      </c>
      <c r="P13" s="160">
        <v>513922</v>
      </c>
      <c r="Q13" s="102">
        <v>2.957148551940918</v>
      </c>
      <c r="R13" s="101">
        <v>1073389.625</v>
      </c>
      <c r="S13" s="162">
        <v>-559467.625</v>
      </c>
      <c r="T13" s="161">
        <v>55379159.909999996</v>
      </c>
      <c r="U13" s="160">
        <v>20226920</v>
      </c>
      <c r="V13" s="101">
        <v>100.02330017089844</v>
      </c>
      <c r="W13" s="101">
        <v>0</v>
      </c>
      <c r="X13" s="101">
        <v>0</v>
      </c>
      <c r="Y13" s="101">
        <v>185176553.31999999</v>
      </c>
      <c r="Z13" s="162">
        <v>21.851789474487305</v>
      </c>
      <c r="AA13" s="161">
        <v>-937431.79</v>
      </c>
      <c r="AB13" s="101">
        <v>1339549.4241240961</v>
      </c>
      <c r="AC13" s="163">
        <v>402117.625</v>
      </c>
      <c r="AD13" s="101"/>
      <c r="AE13" s="160"/>
      <c r="AF13" s="102"/>
      <c r="AG13" s="101"/>
      <c r="AH13" s="101"/>
    </row>
    <row r="14" spans="1:34" x14ac:dyDescent="0.25">
      <c r="A14" s="2">
        <v>108070502</v>
      </c>
      <c r="C14" s="158" t="s">
        <v>2833</v>
      </c>
      <c r="D14" s="28" t="s">
        <v>2195</v>
      </c>
      <c r="E14" s="101">
        <v>65842144</v>
      </c>
      <c r="F14" s="160">
        <v>5349837</v>
      </c>
      <c r="G14" s="102">
        <v>8.8438301086425781</v>
      </c>
      <c r="H14" s="101">
        <v>2628497.75</v>
      </c>
      <c r="I14" s="101">
        <v>2721339.25</v>
      </c>
      <c r="J14" s="161">
        <v>49576531</v>
      </c>
      <c r="K14" s="160">
        <v>411732</v>
      </c>
      <c r="L14" s="102">
        <v>0.83745282888412476</v>
      </c>
      <c r="M14" s="101">
        <v>1780764.75</v>
      </c>
      <c r="N14" s="162">
        <v>-1369032.75</v>
      </c>
      <c r="O14" s="161">
        <v>7045464</v>
      </c>
      <c r="P14" s="160">
        <v>222348</v>
      </c>
      <c r="Q14" s="102">
        <v>3.2587456703186035</v>
      </c>
      <c r="R14" s="101">
        <v>243865.09375</v>
      </c>
      <c r="S14" s="162">
        <v>-21517.09375</v>
      </c>
      <c r="T14" s="161">
        <v>9220148.3200000003</v>
      </c>
      <c r="U14" s="160">
        <v>4715757</v>
      </c>
      <c r="V14" s="101">
        <v>100.01490783691406</v>
      </c>
      <c r="W14" s="101">
        <v>0</v>
      </c>
      <c r="X14" s="101">
        <v>0</v>
      </c>
      <c r="Y14" s="101">
        <v>43168924.620000005</v>
      </c>
      <c r="Z14" s="162">
        <v>17.918207168579102</v>
      </c>
      <c r="AA14" s="161">
        <v>-325440.95</v>
      </c>
      <c r="AB14" s="101">
        <v>362513.7513041168</v>
      </c>
      <c r="AC14" s="163">
        <v>37072.80078125</v>
      </c>
      <c r="AD14" s="101"/>
      <c r="AE14" s="160"/>
      <c r="AF14" s="102"/>
      <c r="AG14" s="101"/>
      <c r="AH14" s="101"/>
    </row>
    <row r="15" spans="1:34" x14ac:dyDescent="0.25">
      <c r="A15" s="2">
        <v>127040703</v>
      </c>
      <c r="C15" s="158" t="s">
        <v>2834</v>
      </c>
      <c r="D15" s="28" t="s">
        <v>2505</v>
      </c>
      <c r="E15" s="101">
        <v>18947840</v>
      </c>
      <c r="F15" s="160">
        <v>1253530.75</v>
      </c>
      <c r="G15" s="102">
        <v>7.0843725204467773</v>
      </c>
      <c r="H15" s="101">
        <v>810753.9375</v>
      </c>
      <c r="I15" s="101">
        <v>442776.8125</v>
      </c>
      <c r="J15" s="161">
        <v>13092496</v>
      </c>
      <c r="K15" s="160">
        <v>148938</v>
      </c>
      <c r="L15" s="102">
        <v>1.1506727933883667</v>
      </c>
      <c r="M15" s="101">
        <v>393582.40625</v>
      </c>
      <c r="N15" s="162">
        <v>-244644.40625</v>
      </c>
      <c r="O15" s="161">
        <v>2946715</v>
      </c>
      <c r="P15" s="160">
        <v>-12953</v>
      </c>
      <c r="Q15" s="102">
        <v>-0.43765044212341309</v>
      </c>
      <c r="R15" s="101">
        <v>143545.828125</v>
      </c>
      <c r="S15" s="162">
        <v>-156498.828125</v>
      </c>
      <c r="T15" s="161">
        <v>2908629.51</v>
      </c>
      <c r="U15" s="160">
        <v>1117545.75</v>
      </c>
      <c r="V15" s="101">
        <v>100.02330017089844</v>
      </c>
      <c r="W15" s="101">
        <v>0</v>
      </c>
      <c r="X15" s="101">
        <v>0</v>
      </c>
      <c r="Y15" s="101">
        <v>10231081.469999999</v>
      </c>
      <c r="Z15" s="162">
        <v>21.851791381835938</v>
      </c>
      <c r="AA15" s="161">
        <v>-123776.38</v>
      </c>
      <c r="AB15" s="101">
        <v>334182.57573664968</v>
      </c>
      <c r="AC15" s="163">
        <v>210406.203125</v>
      </c>
      <c r="AD15" s="101"/>
      <c r="AE15" s="160"/>
      <c r="AF15" s="102"/>
      <c r="AG15" s="101"/>
      <c r="AH15" s="101"/>
    </row>
    <row r="16" spans="1:34" x14ac:dyDescent="0.25">
      <c r="A16" s="2">
        <v>113380303</v>
      </c>
      <c r="C16" s="158" t="s">
        <v>2835</v>
      </c>
      <c r="D16" s="28" t="s">
        <v>2300</v>
      </c>
      <c r="E16" s="101">
        <v>7681242.5</v>
      </c>
      <c r="F16" s="160">
        <v>289774.75</v>
      </c>
      <c r="G16" s="102">
        <v>3.9203951358795166</v>
      </c>
      <c r="H16" s="101">
        <v>295982.15625</v>
      </c>
      <c r="I16" s="101">
        <v>-6207.40625</v>
      </c>
      <c r="J16" s="161">
        <v>5976047</v>
      </c>
      <c r="K16" s="160">
        <v>100201</v>
      </c>
      <c r="L16" s="102">
        <v>1.705303430557251</v>
      </c>
      <c r="M16" s="101">
        <v>213472.59375</v>
      </c>
      <c r="N16" s="162">
        <v>-113271.59375</v>
      </c>
      <c r="O16" s="161">
        <v>1158389</v>
      </c>
      <c r="P16" s="160">
        <v>10927</v>
      </c>
      <c r="Q16" s="102">
        <v>0.95227557420730591</v>
      </c>
      <c r="R16" s="101">
        <v>46761.56640625</v>
      </c>
      <c r="S16" s="162">
        <v>-35834.56640625</v>
      </c>
      <c r="T16" s="161">
        <v>546806.71</v>
      </c>
      <c r="U16" s="160">
        <v>178646.75</v>
      </c>
      <c r="V16" s="101">
        <v>100.02330017089844</v>
      </c>
      <c r="W16" s="101">
        <v>0</v>
      </c>
      <c r="X16" s="101">
        <v>0</v>
      </c>
      <c r="Y16" s="101">
        <v>1635503.0800000019</v>
      </c>
      <c r="Z16" s="162">
        <v>21.851791381835938</v>
      </c>
      <c r="AA16" s="161">
        <v>-110344.57</v>
      </c>
      <c r="AB16" s="101">
        <v>93648.811569112877</v>
      </c>
      <c r="AC16" s="163">
        <v>-16695.7578125</v>
      </c>
      <c r="AD16" s="101"/>
      <c r="AE16" s="160"/>
      <c r="AF16" s="102"/>
      <c r="AG16" s="101"/>
      <c r="AH16" s="101"/>
    </row>
    <row r="17" spans="1:34" x14ac:dyDescent="0.25">
      <c r="A17" s="2">
        <v>114060503</v>
      </c>
      <c r="C17" s="158" t="s">
        <v>2836</v>
      </c>
      <c r="D17" s="28" t="s">
        <v>2305</v>
      </c>
      <c r="E17" s="101">
        <v>9420825</v>
      </c>
      <c r="F17" s="160">
        <v>1037582.4375</v>
      </c>
      <c r="G17" s="102">
        <v>12.376862525939941</v>
      </c>
      <c r="H17" s="101">
        <v>726063.6875</v>
      </c>
      <c r="I17" s="101">
        <v>311518.75</v>
      </c>
      <c r="J17" s="161">
        <v>6402989</v>
      </c>
      <c r="K17" s="160">
        <v>116609</v>
      </c>
      <c r="L17" s="102">
        <v>1.8549466133117676</v>
      </c>
      <c r="M17" s="101">
        <v>480930.5625</v>
      </c>
      <c r="N17" s="162">
        <v>-364321.5625</v>
      </c>
      <c r="O17" s="161">
        <v>1136922</v>
      </c>
      <c r="P17" s="160">
        <v>77430</v>
      </c>
      <c r="Q17" s="102">
        <v>7.3082194328308105</v>
      </c>
      <c r="R17" s="101">
        <v>71085.3984375</v>
      </c>
      <c r="S17" s="162">
        <v>6344.6015625</v>
      </c>
      <c r="T17" s="161">
        <v>1880914.09</v>
      </c>
      <c r="U17" s="160">
        <v>843543.4375</v>
      </c>
      <c r="V17" s="101">
        <v>63.826953887939453</v>
      </c>
      <c r="W17" s="101">
        <v>36.187915802001953</v>
      </c>
      <c r="X17" s="101">
        <v>0</v>
      </c>
      <c r="Y17" s="101">
        <v>4927953.8299999982</v>
      </c>
      <c r="Z17" s="162">
        <v>21.851789474487305</v>
      </c>
      <c r="AA17" s="161">
        <v>-52589.279999999999</v>
      </c>
      <c r="AB17" s="101">
        <v>100803.76099641589</v>
      </c>
      <c r="AC17" s="163">
        <v>48214.48046875</v>
      </c>
      <c r="AD17" s="101"/>
      <c r="AE17" s="160"/>
      <c r="AF17" s="102"/>
      <c r="AG17" s="101"/>
      <c r="AH17" s="101"/>
    </row>
    <row r="18" spans="1:34" x14ac:dyDescent="0.25">
      <c r="A18" s="2">
        <v>128030603</v>
      </c>
      <c r="C18" s="158" t="s">
        <v>2837</v>
      </c>
      <c r="D18" s="28" t="s">
        <v>2518</v>
      </c>
      <c r="E18" s="101">
        <v>11643238</v>
      </c>
      <c r="F18" s="160">
        <v>204357.546875</v>
      </c>
      <c r="G18" s="102">
        <v>1.7865170240402222</v>
      </c>
      <c r="H18" s="101">
        <v>324996.71875</v>
      </c>
      <c r="I18" s="101">
        <v>-120639.171875</v>
      </c>
      <c r="J18" s="161">
        <v>9797085</v>
      </c>
      <c r="K18" s="160">
        <v>79100</v>
      </c>
      <c r="L18" s="102">
        <v>0.81395477056503296</v>
      </c>
      <c r="M18" s="101">
        <v>251141</v>
      </c>
      <c r="N18" s="162">
        <v>-172041</v>
      </c>
      <c r="O18" s="161">
        <v>1510840</v>
      </c>
      <c r="P18" s="160">
        <v>75259</v>
      </c>
      <c r="Q18" s="102">
        <v>5.2424068450927734</v>
      </c>
      <c r="R18" s="101">
        <v>72609.90625</v>
      </c>
      <c r="S18" s="162">
        <v>2649.09375</v>
      </c>
      <c r="T18" s="161">
        <v>335312.61</v>
      </c>
      <c r="U18" s="160">
        <v>49998.55078125</v>
      </c>
      <c r="V18" s="101">
        <v>12.454880714416504</v>
      </c>
      <c r="W18" s="101">
        <v>0</v>
      </c>
      <c r="X18" s="101">
        <v>87.548019409179688</v>
      </c>
      <c r="Y18" s="101">
        <v>56997.050000000745</v>
      </c>
      <c r="Z18" s="162">
        <v>98.650032043457031</v>
      </c>
      <c r="AA18" s="161">
        <v>-97735.06</v>
      </c>
      <c r="AB18" s="101">
        <v>47307.424007450871</v>
      </c>
      <c r="AC18" s="163">
        <v>-50427.63671875</v>
      </c>
      <c r="AD18" s="101"/>
      <c r="AE18" s="160"/>
      <c r="AF18" s="102"/>
      <c r="AG18" s="101"/>
      <c r="AH18" s="101"/>
    </row>
    <row r="19" spans="1:34" x14ac:dyDescent="0.25">
      <c r="A19" s="2">
        <v>128030852</v>
      </c>
      <c r="C19" s="158" t="s">
        <v>2838</v>
      </c>
      <c r="D19" s="28" t="s">
        <v>224</v>
      </c>
      <c r="E19" s="101">
        <v>44186260</v>
      </c>
      <c r="F19" s="160">
        <v>1092977.625</v>
      </c>
      <c r="G19" s="102">
        <v>2.5363063812255859</v>
      </c>
      <c r="H19" s="101">
        <v>1307024.25</v>
      </c>
      <c r="I19" s="101">
        <v>-214046.625</v>
      </c>
      <c r="J19" s="161">
        <v>35257231</v>
      </c>
      <c r="K19" s="160">
        <v>196948</v>
      </c>
      <c r="L19" s="102">
        <v>0.56174105405807495</v>
      </c>
      <c r="M19" s="101">
        <v>870618.375</v>
      </c>
      <c r="N19" s="162">
        <v>-673670.375</v>
      </c>
      <c r="O19" s="161">
        <v>6381519</v>
      </c>
      <c r="P19" s="160">
        <v>166975</v>
      </c>
      <c r="Q19" s="102">
        <v>2.6868424415588379</v>
      </c>
      <c r="R19" s="101">
        <v>290518.84375</v>
      </c>
      <c r="S19" s="162">
        <v>-123543.84375</v>
      </c>
      <c r="T19" s="161">
        <v>2547509.59</v>
      </c>
      <c r="U19" s="160">
        <v>729054.625</v>
      </c>
      <c r="V19" s="101">
        <v>100.02330017089844</v>
      </c>
      <c r="W19" s="101">
        <v>0</v>
      </c>
      <c r="X19" s="101">
        <v>0</v>
      </c>
      <c r="Y19" s="101">
        <v>6674462.5300000012</v>
      </c>
      <c r="Z19" s="162">
        <v>21.851791381835938</v>
      </c>
      <c r="AA19" s="161">
        <v>-265783.8</v>
      </c>
      <c r="AB19" s="101">
        <v>336215.7467696243</v>
      </c>
      <c r="AC19" s="163">
        <v>70431.9453125</v>
      </c>
      <c r="AD19" s="101"/>
      <c r="AE19" s="160"/>
      <c r="AF19" s="102"/>
      <c r="AG19" s="101"/>
      <c r="AH19" s="101"/>
    </row>
    <row r="20" spans="1:34" x14ac:dyDescent="0.25">
      <c r="A20" s="2">
        <v>117080503</v>
      </c>
      <c r="C20" s="158" t="s">
        <v>2839</v>
      </c>
      <c r="D20" s="28" t="s">
        <v>2364</v>
      </c>
      <c r="E20" s="101">
        <v>17087888</v>
      </c>
      <c r="F20" s="160">
        <v>370352</v>
      </c>
      <c r="G20" s="102">
        <v>2.2153503894805908</v>
      </c>
      <c r="H20" s="101">
        <v>548277.8125</v>
      </c>
      <c r="I20" s="101">
        <v>-177925.8125</v>
      </c>
      <c r="J20" s="161">
        <v>14064805</v>
      </c>
      <c r="K20" s="160">
        <v>108732</v>
      </c>
      <c r="L20" s="102">
        <v>0.7791016697883606</v>
      </c>
      <c r="M20" s="101">
        <v>429599.8125</v>
      </c>
      <c r="N20" s="162">
        <v>-320867.8125</v>
      </c>
      <c r="O20" s="161">
        <v>2317015</v>
      </c>
      <c r="P20" s="160">
        <v>74243</v>
      </c>
      <c r="Q20" s="102">
        <v>3.3103232383728027</v>
      </c>
      <c r="R20" s="101">
        <v>112915.71875</v>
      </c>
      <c r="S20" s="162">
        <v>-38672.71875</v>
      </c>
      <c r="T20" s="161">
        <v>468272</v>
      </c>
      <c r="U20" s="160">
        <v>50000</v>
      </c>
      <c r="V20" s="101">
        <v>0</v>
      </c>
      <c r="W20" s="101">
        <v>0</v>
      </c>
      <c r="X20" s="101">
        <v>100</v>
      </c>
      <c r="Y20" s="101">
        <v>0</v>
      </c>
      <c r="Z20" s="162"/>
      <c r="AA20" s="161">
        <v>-127616.11</v>
      </c>
      <c r="AB20" s="101">
        <v>209761.65915691119</v>
      </c>
      <c r="AC20" s="163">
        <v>82145.546875</v>
      </c>
      <c r="AD20" s="101">
        <v>237797</v>
      </c>
      <c r="AE20" s="160">
        <v>137377</v>
      </c>
      <c r="AF20" s="102">
        <v>136.80242919921875</v>
      </c>
      <c r="AG20" s="101">
        <v>5762.33984375</v>
      </c>
      <c r="AH20" s="101">
        <v>131614.65625</v>
      </c>
    </row>
    <row r="21" spans="1:34" x14ac:dyDescent="0.25">
      <c r="A21" s="2">
        <v>109530304</v>
      </c>
      <c r="C21" s="158" t="s">
        <v>2840</v>
      </c>
      <c r="D21" s="28" t="s">
        <v>2234</v>
      </c>
      <c r="E21" s="101">
        <v>2047011</v>
      </c>
      <c r="F21" s="160">
        <v>62240</v>
      </c>
      <c r="G21" s="102">
        <v>3.1358780860900879</v>
      </c>
      <c r="H21" s="101">
        <v>62509.171875</v>
      </c>
      <c r="I21" s="101">
        <v>-269.171875</v>
      </c>
      <c r="J21" s="161">
        <v>1791173</v>
      </c>
      <c r="K21" s="160">
        <v>10071</v>
      </c>
      <c r="L21" s="102">
        <v>0.56543642282485962</v>
      </c>
      <c r="M21" s="101">
        <v>57914.92578125</v>
      </c>
      <c r="N21" s="162">
        <v>-47843.92578125</v>
      </c>
      <c r="O21" s="161">
        <v>171273</v>
      </c>
      <c r="P21" s="160">
        <v>2169</v>
      </c>
      <c r="Q21" s="102">
        <v>1.2826426029205322</v>
      </c>
      <c r="R21" s="101">
        <v>4594.24609375</v>
      </c>
      <c r="S21" s="162">
        <v>-2425.24609375</v>
      </c>
      <c r="T21" s="161">
        <v>84565</v>
      </c>
      <c r="U21" s="160">
        <v>50000</v>
      </c>
      <c r="V21" s="101">
        <v>0</v>
      </c>
      <c r="W21" s="101">
        <v>0</v>
      </c>
      <c r="X21" s="101">
        <v>100</v>
      </c>
      <c r="Y21" s="101">
        <v>0</v>
      </c>
      <c r="Z21" s="162"/>
      <c r="AA21" s="161">
        <v>0</v>
      </c>
      <c r="AB21" s="101">
        <v>1278.592562690661</v>
      </c>
      <c r="AC21" s="163">
        <v>1278.592529296875</v>
      </c>
      <c r="AD21" s="101"/>
      <c r="AE21" s="160"/>
      <c r="AF21" s="102"/>
      <c r="AG21" s="101"/>
      <c r="AH21" s="101"/>
    </row>
    <row r="22" spans="1:34" x14ac:dyDescent="0.25">
      <c r="A22" s="2">
        <v>101630504</v>
      </c>
      <c r="C22" s="158" t="s">
        <v>2841</v>
      </c>
      <c r="D22" s="28" t="s">
        <v>2059</v>
      </c>
      <c r="E22" s="101">
        <v>5541904</v>
      </c>
      <c r="F22" s="160">
        <v>99206</v>
      </c>
      <c r="G22" s="102">
        <v>1.8227356672286987</v>
      </c>
      <c r="H22" s="101">
        <v>89722.8671875</v>
      </c>
      <c r="I22" s="101">
        <v>9483.1328125</v>
      </c>
      <c r="J22" s="161">
        <v>4701053</v>
      </c>
      <c r="K22" s="160">
        <v>21009</v>
      </c>
      <c r="L22" s="102">
        <v>0.4489060640335083</v>
      </c>
      <c r="M22" s="101">
        <v>74156.296875</v>
      </c>
      <c r="N22" s="162">
        <v>-53147.296875</v>
      </c>
      <c r="O22" s="161">
        <v>663204</v>
      </c>
      <c r="P22" s="160">
        <v>16873</v>
      </c>
      <c r="Q22" s="102">
        <v>2.6105818748474121</v>
      </c>
      <c r="R22" s="101">
        <v>14221.6337890625</v>
      </c>
      <c r="S22" s="162">
        <v>2651.3662109375</v>
      </c>
      <c r="T22" s="161">
        <v>155057</v>
      </c>
      <c r="U22" s="160">
        <v>50000</v>
      </c>
      <c r="V22" s="101">
        <v>42.097118377685547</v>
      </c>
      <c r="W22" s="101">
        <v>0</v>
      </c>
      <c r="X22" s="101">
        <v>57.902881622314453</v>
      </c>
      <c r="Y22" s="101">
        <v>192653.73000000045</v>
      </c>
      <c r="Z22" s="162">
        <v>25.953300476074219</v>
      </c>
      <c r="AA22" s="161">
        <v>-34394.620000000003</v>
      </c>
      <c r="AB22" s="101">
        <v>25788.283389088931</v>
      </c>
      <c r="AC22" s="163">
        <v>-8606.3369140625</v>
      </c>
      <c r="AD22" s="101">
        <v>22590</v>
      </c>
      <c r="AE22" s="160">
        <v>11324</v>
      </c>
      <c r="AF22" s="102">
        <v>100.51483154296875</v>
      </c>
      <c r="AG22" s="101">
        <v>1344.93603515625</v>
      </c>
      <c r="AH22" s="101">
        <v>9979.064453125</v>
      </c>
    </row>
    <row r="23" spans="1:34" x14ac:dyDescent="0.25">
      <c r="A23" s="2">
        <v>124150503</v>
      </c>
      <c r="C23" s="158" t="s">
        <v>2842</v>
      </c>
      <c r="D23" s="28" t="s">
        <v>2476</v>
      </c>
      <c r="E23" s="101">
        <v>26218752</v>
      </c>
      <c r="F23" s="160">
        <v>2158049.5</v>
      </c>
      <c r="G23" s="102">
        <v>8.9691877365112305</v>
      </c>
      <c r="H23" s="101">
        <v>994534.875</v>
      </c>
      <c r="I23" s="101">
        <v>1163514.625</v>
      </c>
      <c r="J23" s="161">
        <v>17865648</v>
      </c>
      <c r="K23" s="160">
        <v>146743</v>
      </c>
      <c r="L23" s="102">
        <v>0.82817196846008301</v>
      </c>
      <c r="M23" s="101">
        <v>446866.1875</v>
      </c>
      <c r="N23" s="162">
        <v>-300123.1875</v>
      </c>
      <c r="O23" s="161">
        <v>3658855</v>
      </c>
      <c r="P23" s="160">
        <v>42059</v>
      </c>
      <c r="Q23" s="102">
        <v>1.1628800630569458</v>
      </c>
      <c r="R23" s="101">
        <v>153613.625</v>
      </c>
      <c r="S23" s="162">
        <v>-111554.625</v>
      </c>
      <c r="T23" s="161">
        <v>4694248.74</v>
      </c>
      <c r="U23" s="160">
        <v>1969247.625</v>
      </c>
      <c r="V23" s="101">
        <v>100.02330017089844</v>
      </c>
      <c r="W23" s="101">
        <v>0</v>
      </c>
      <c r="X23" s="101">
        <v>0</v>
      </c>
      <c r="Y23" s="101">
        <v>18028374.810000002</v>
      </c>
      <c r="Z23" s="162">
        <v>21.851791381835938</v>
      </c>
      <c r="AA23" s="161">
        <v>-119833.60000000001</v>
      </c>
      <c r="AB23" s="101">
        <v>141695.2778721517</v>
      </c>
      <c r="AC23" s="163">
        <v>21861.677734375</v>
      </c>
      <c r="AD23" s="101"/>
      <c r="AE23" s="160"/>
      <c r="AF23" s="102"/>
      <c r="AG23" s="101"/>
      <c r="AH23" s="101"/>
    </row>
    <row r="24" spans="1:34" x14ac:dyDescent="0.25">
      <c r="A24" s="2">
        <v>103020753</v>
      </c>
      <c r="C24" s="158" t="s">
        <v>2843</v>
      </c>
      <c r="D24" s="28" t="s">
        <v>2074</v>
      </c>
      <c r="E24" s="101">
        <v>4923078</v>
      </c>
      <c r="F24" s="160">
        <v>205709</v>
      </c>
      <c r="G24" s="102">
        <v>4.3606719970703125</v>
      </c>
      <c r="H24" s="101">
        <v>248228.96875</v>
      </c>
      <c r="I24" s="101">
        <v>-42519.96875</v>
      </c>
      <c r="J24" s="161">
        <v>3825569</v>
      </c>
      <c r="K24" s="160">
        <v>68034</v>
      </c>
      <c r="L24" s="102">
        <v>1.8106019496917725</v>
      </c>
      <c r="M24" s="101">
        <v>221581.046875</v>
      </c>
      <c r="N24" s="162">
        <v>-153547.046875</v>
      </c>
      <c r="O24" s="161">
        <v>939221</v>
      </c>
      <c r="P24" s="160">
        <v>87675</v>
      </c>
      <c r="Q24" s="102">
        <v>10.295979499816895</v>
      </c>
      <c r="R24" s="101">
        <v>25435.564453125</v>
      </c>
      <c r="S24" s="162">
        <v>62239.4375</v>
      </c>
      <c r="T24" s="161">
        <v>158288</v>
      </c>
      <c r="U24" s="160">
        <v>50000</v>
      </c>
      <c r="V24" s="101">
        <v>0</v>
      </c>
      <c r="W24" s="101">
        <v>0</v>
      </c>
      <c r="X24" s="101">
        <v>100</v>
      </c>
      <c r="Y24" s="101">
        <v>0</v>
      </c>
      <c r="Z24" s="162"/>
      <c r="AA24" s="161">
        <v>-34613.71</v>
      </c>
      <c r="AB24" s="101">
        <v>40655.990049757849</v>
      </c>
      <c r="AC24" s="163">
        <v>6042.2802734375</v>
      </c>
      <c r="AD24" s="101"/>
      <c r="AE24" s="160"/>
      <c r="AF24" s="102"/>
      <c r="AG24" s="101"/>
      <c r="AH24" s="101"/>
    </row>
    <row r="25" spans="1:34" x14ac:dyDescent="0.25">
      <c r="A25" s="2">
        <v>110141003</v>
      </c>
      <c r="C25" s="158" t="s">
        <v>2844</v>
      </c>
      <c r="D25" s="28" t="s">
        <v>2239</v>
      </c>
      <c r="E25" s="101">
        <v>12087135</v>
      </c>
      <c r="F25" s="160">
        <v>153463</v>
      </c>
      <c r="G25" s="102">
        <v>1.2859662771224976</v>
      </c>
      <c r="H25" s="101">
        <v>374179.875</v>
      </c>
      <c r="I25" s="101">
        <v>-220716.875</v>
      </c>
      <c r="J25" s="161">
        <v>9967394</v>
      </c>
      <c r="K25" s="160">
        <v>80258</v>
      </c>
      <c r="L25" s="102">
        <v>0.81174170970916748</v>
      </c>
      <c r="M25" s="101">
        <v>304174.59375</v>
      </c>
      <c r="N25" s="162">
        <v>-223916.59375</v>
      </c>
      <c r="O25" s="161">
        <v>1691722</v>
      </c>
      <c r="P25" s="160">
        <v>35566</v>
      </c>
      <c r="Q25" s="102">
        <v>2.1475028991699219</v>
      </c>
      <c r="R25" s="101">
        <v>64854.9296875</v>
      </c>
      <c r="S25" s="162">
        <v>-29288.9296875</v>
      </c>
      <c r="T25" s="161">
        <v>360813</v>
      </c>
      <c r="U25" s="160">
        <v>50000</v>
      </c>
      <c r="V25" s="101">
        <v>0</v>
      </c>
      <c r="W25" s="101">
        <v>0</v>
      </c>
      <c r="X25" s="101">
        <v>100</v>
      </c>
      <c r="Y25" s="101">
        <v>0</v>
      </c>
      <c r="Z25" s="162"/>
      <c r="AA25" s="161">
        <v>-54149.94</v>
      </c>
      <c r="AB25" s="101">
        <v>25178.487135421834</v>
      </c>
      <c r="AC25" s="163">
        <v>-28971.453125</v>
      </c>
      <c r="AD25" s="101">
        <v>67206</v>
      </c>
      <c r="AE25" s="160">
        <v>-12361</v>
      </c>
      <c r="AF25" s="102">
        <v>-15.535335540771484</v>
      </c>
      <c r="AG25" s="101">
        <v>5150.34423828125</v>
      </c>
      <c r="AH25" s="101">
        <v>-17511.34375</v>
      </c>
    </row>
    <row r="26" spans="1:34" x14ac:dyDescent="0.25">
      <c r="A26" s="2">
        <v>103021102</v>
      </c>
      <c r="C26" s="158" t="s">
        <v>2845</v>
      </c>
      <c r="D26" s="28" t="s">
        <v>2076</v>
      </c>
      <c r="E26" s="101">
        <v>23966382</v>
      </c>
      <c r="F26" s="160">
        <v>2906286</v>
      </c>
      <c r="G26" s="102">
        <v>13.799965858459473</v>
      </c>
      <c r="H26" s="101">
        <v>1485248.5</v>
      </c>
      <c r="I26" s="101">
        <v>1421037.5</v>
      </c>
      <c r="J26" s="161">
        <v>13930200</v>
      </c>
      <c r="K26" s="160">
        <v>197048</v>
      </c>
      <c r="L26" s="102">
        <v>1.4348344802856445</v>
      </c>
      <c r="M26" s="101">
        <v>704089.375</v>
      </c>
      <c r="N26" s="162">
        <v>-507041.375</v>
      </c>
      <c r="O26" s="161">
        <v>3657558</v>
      </c>
      <c r="P26" s="160">
        <v>78537</v>
      </c>
      <c r="Q26" s="102">
        <v>2.1943709850311279</v>
      </c>
      <c r="R26" s="101">
        <v>154744.515625</v>
      </c>
      <c r="S26" s="162">
        <v>-76207.515625</v>
      </c>
      <c r="T26" s="161">
        <v>6378623.5999999996</v>
      </c>
      <c r="U26" s="160">
        <v>2630701</v>
      </c>
      <c r="V26" s="101">
        <v>100.02330017089844</v>
      </c>
      <c r="W26" s="101">
        <v>0</v>
      </c>
      <c r="X26" s="101">
        <v>0</v>
      </c>
      <c r="Y26" s="101">
        <v>24083951.139999993</v>
      </c>
      <c r="Z26" s="162">
        <v>21.851789474487305</v>
      </c>
      <c r="AA26" s="161">
        <v>-80515.210000000006</v>
      </c>
      <c r="AB26" s="101">
        <v>111285.44987246397</v>
      </c>
      <c r="AC26" s="163">
        <v>30770.240234375</v>
      </c>
      <c r="AD26" s="101"/>
      <c r="AE26" s="160"/>
      <c r="AF26" s="102"/>
      <c r="AG26" s="101"/>
      <c r="AH26" s="101"/>
    </row>
    <row r="27" spans="1:34" x14ac:dyDescent="0.25">
      <c r="A27" s="2">
        <v>120480803</v>
      </c>
      <c r="C27" s="158" t="s">
        <v>2846</v>
      </c>
      <c r="D27" s="28" t="s">
        <v>2418</v>
      </c>
      <c r="E27" s="101">
        <v>17718770</v>
      </c>
      <c r="F27" s="160">
        <v>946084.875</v>
      </c>
      <c r="G27" s="102">
        <v>5.6406288146972656</v>
      </c>
      <c r="H27" s="101">
        <v>866860.25</v>
      </c>
      <c r="I27" s="101">
        <v>79224.625</v>
      </c>
      <c r="J27" s="161">
        <v>12945048</v>
      </c>
      <c r="K27" s="160">
        <v>159222</v>
      </c>
      <c r="L27" s="102">
        <v>1.2453008890151978</v>
      </c>
      <c r="M27" s="101">
        <v>585355.375</v>
      </c>
      <c r="N27" s="162">
        <v>-426133.375</v>
      </c>
      <c r="O27" s="161">
        <v>2895878</v>
      </c>
      <c r="P27" s="160">
        <v>103695</v>
      </c>
      <c r="Q27" s="102">
        <v>3.7137608528137207</v>
      </c>
      <c r="R27" s="101">
        <v>144800.015625</v>
      </c>
      <c r="S27" s="162">
        <v>-41105.015625</v>
      </c>
      <c r="T27" s="161">
        <v>1877843.25</v>
      </c>
      <c r="U27" s="160">
        <v>683167.875</v>
      </c>
      <c r="V27" s="101">
        <v>100.02330780029297</v>
      </c>
      <c r="W27" s="101">
        <v>0</v>
      </c>
      <c r="X27" s="101">
        <v>0</v>
      </c>
      <c r="Y27" s="101">
        <v>6254371.8399999961</v>
      </c>
      <c r="Z27" s="162">
        <v>21.851791381835938</v>
      </c>
      <c r="AA27" s="161">
        <v>-253731.79</v>
      </c>
      <c r="AB27" s="101">
        <v>588144.96423560707</v>
      </c>
      <c r="AC27" s="163">
        <v>334413.1875</v>
      </c>
      <c r="AD27" s="101"/>
      <c r="AE27" s="160"/>
      <c r="AF27" s="102"/>
      <c r="AG27" s="101"/>
      <c r="AH27" s="101"/>
    </row>
    <row r="28" spans="1:34" x14ac:dyDescent="0.25">
      <c r="A28" s="2">
        <v>127041203</v>
      </c>
      <c r="C28" s="158" t="s">
        <v>2847</v>
      </c>
      <c r="D28" s="28" t="s">
        <v>2506</v>
      </c>
      <c r="E28" s="101">
        <v>9931962</v>
      </c>
      <c r="F28" s="160">
        <v>721378</v>
      </c>
      <c r="G28" s="102">
        <v>7.8320550918579102</v>
      </c>
      <c r="H28" s="101">
        <v>419766.71875</v>
      </c>
      <c r="I28" s="101">
        <v>301611.28125</v>
      </c>
      <c r="J28" s="161">
        <v>7053218</v>
      </c>
      <c r="K28" s="160">
        <v>76994</v>
      </c>
      <c r="L28" s="102">
        <v>1.1036629676818848</v>
      </c>
      <c r="M28" s="101">
        <v>248689.40625</v>
      </c>
      <c r="N28" s="162">
        <v>-171695.40625</v>
      </c>
      <c r="O28" s="161">
        <v>1441122</v>
      </c>
      <c r="P28" s="160">
        <v>45704</v>
      </c>
      <c r="Q28" s="102">
        <v>3.2752909660339355</v>
      </c>
      <c r="R28" s="101">
        <v>51278.8359375</v>
      </c>
      <c r="S28" s="162">
        <v>-5574.8359375</v>
      </c>
      <c r="T28" s="161">
        <v>1437622.36</v>
      </c>
      <c r="U28" s="160">
        <v>598680</v>
      </c>
      <c r="V28" s="101">
        <v>100.02330017089844</v>
      </c>
      <c r="W28" s="101">
        <v>0</v>
      </c>
      <c r="X28" s="101">
        <v>0</v>
      </c>
      <c r="Y28" s="101">
        <v>5480888.8200000003</v>
      </c>
      <c r="Z28" s="162">
        <v>21.851791381835938</v>
      </c>
      <c r="AA28" s="161">
        <v>-47329.68</v>
      </c>
      <c r="AB28" s="101">
        <v>59946.297729010636</v>
      </c>
      <c r="AC28" s="163">
        <v>12616.6181640625</v>
      </c>
      <c r="AD28" s="101"/>
      <c r="AE28" s="160"/>
      <c r="AF28" s="102"/>
      <c r="AG28" s="101"/>
      <c r="AH28" s="101"/>
    </row>
    <row r="29" spans="1:34" x14ac:dyDescent="0.25">
      <c r="A29" s="2">
        <v>108051003</v>
      </c>
      <c r="C29" s="158" t="s">
        <v>2848</v>
      </c>
      <c r="D29" s="28" t="s">
        <v>2190</v>
      </c>
      <c r="E29" s="101">
        <v>11760256</v>
      </c>
      <c r="F29" s="160">
        <v>742270.5</v>
      </c>
      <c r="G29" s="102">
        <v>6.7368984222412109</v>
      </c>
      <c r="H29" s="101">
        <v>325054.375</v>
      </c>
      <c r="I29" s="101">
        <v>417216.125</v>
      </c>
      <c r="J29" s="161">
        <v>9056528</v>
      </c>
      <c r="K29" s="160">
        <v>88037</v>
      </c>
      <c r="L29" s="102">
        <v>0.98162555694580078</v>
      </c>
      <c r="M29" s="101">
        <v>253632.296875</v>
      </c>
      <c r="N29" s="162">
        <v>-165595.296875</v>
      </c>
      <c r="O29" s="161">
        <v>1567099</v>
      </c>
      <c r="P29" s="160">
        <v>18471</v>
      </c>
      <c r="Q29" s="102">
        <v>1.1927331686019897</v>
      </c>
      <c r="R29" s="101">
        <v>36881.3671875</v>
      </c>
      <c r="S29" s="162">
        <v>-18410.3671875</v>
      </c>
      <c r="T29" s="161">
        <v>1136628.99</v>
      </c>
      <c r="U29" s="160">
        <v>635762.5</v>
      </c>
      <c r="V29" s="101">
        <v>100.00632476806641</v>
      </c>
      <c r="W29" s="101">
        <v>0</v>
      </c>
      <c r="X29" s="101">
        <v>0</v>
      </c>
      <c r="Y29" s="101">
        <v>5819389.7300000004</v>
      </c>
      <c r="Z29" s="162">
        <v>13.892624855041504</v>
      </c>
      <c r="AA29" s="161">
        <v>-46897.88</v>
      </c>
      <c r="AB29" s="101">
        <v>52771.212215264444</v>
      </c>
      <c r="AC29" s="163">
        <v>5873.33203125</v>
      </c>
      <c r="AD29" s="101"/>
      <c r="AE29" s="160"/>
      <c r="AF29" s="102"/>
      <c r="AG29" s="101"/>
      <c r="AH29" s="101"/>
    </row>
    <row r="30" spans="1:34" x14ac:dyDescent="0.25">
      <c r="A30" s="2">
        <v>107650603</v>
      </c>
      <c r="C30" s="158" t="s">
        <v>2849</v>
      </c>
      <c r="D30" s="28" t="s">
        <v>2173</v>
      </c>
      <c r="E30" s="101">
        <v>16155158</v>
      </c>
      <c r="F30" s="160">
        <v>1196027.25</v>
      </c>
      <c r="G30" s="102">
        <v>7.9952993392944336</v>
      </c>
      <c r="H30" s="101">
        <v>594383</v>
      </c>
      <c r="I30" s="101">
        <v>601644.25</v>
      </c>
      <c r="J30" s="161">
        <v>11708977</v>
      </c>
      <c r="K30" s="160">
        <v>168799</v>
      </c>
      <c r="L30" s="102">
        <v>1.4627071619033813</v>
      </c>
      <c r="M30" s="101">
        <v>338330.8125</v>
      </c>
      <c r="N30" s="162">
        <v>-169531.8125</v>
      </c>
      <c r="O30" s="161">
        <v>2037891</v>
      </c>
      <c r="P30" s="160">
        <v>45778</v>
      </c>
      <c r="Q30" s="102">
        <v>2.2979621887207031</v>
      </c>
      <c r="R30" s="101">
        <v>59659.7734375</v>
      </c>
      <c r="S30" s="162">
        <v>-13881.7734375</v>
      </c>
      <c r="T30" s="161">
        <v>2408289.65</v>
      </c>
      <c r="U30" s="160">
        <v>981450.3125</v>
      </c>
      <c r="V30" s="101">
        <v>100.02330017089844</v>
      </c>
      <c r="W30" s="101">
        <v>0</v>
      </c>
      <c r="X30" s="101">
        <v>0</v>
      </c>
      <c r="Y30" s="101">
        <v>8985133.8799999952</v>
      </c>
      <c r="Z30" s="162">
        <v>21.851789474487305</v>
      </c>
      <c r="AA30" s="161">
        <v>-128343.1</v>
      </c>
      <c r="AB30" s="101">
        <v>242438.5160075177</v>
      </c>
      <c r="AC30" s="163">
        <v>114095.4140625</v>
      </c>
      <c r="AD30" s="101"/>
      <c r="AE30" s="160"/>
      <c r="AF30" s="102"/>
      <c r="AG30" s="101"/>
      <c r="AH30" s="101"/>
    </row>
    <row r="31" spans="1:34" x14ac:dyDescent="0.25">
      <c r="A31" s="2">
        <v>110141103</v>
      </c>
      <c r="C31" s="158" t="s">
        <v>2850</v>
      </c>
      <c r="D31" s="28" t="s">
        <v>2240</v>
      </c>
      <c r="E31" s="101">
        <v>13973220</v>
      </c>
      <c r="F31" s="160">
        <v>445779.75</v>
      </c>
      <c r="G31" s="102">
        <v>3.2953739166259766</v>
      </c>
      <c r="H31" s="101">
        <v>530603.25</v>
      </c>
      <c r="I31" s="101">
        <v>-84823.5</v>
      </c>
      <c r="J31" s="161">
        <v>10627174</v>
      </c>
      <c r="K31" s="160">
        <v>133940</v>
      </c>
      <c r="L31" s="102">
        <v>1.2764415740966797</v>
      </c>
      <c r="M31" s="101">
        <v>377342.59375</v>
      </c>
      <c r="N31" s="162">
        <v>-243402.59375</v>
      </c>
      <c r="O31" s="161">
        <v>2320970</v>
      </c>
      <c r="P31" s="160">
        <v>13350</v>
      </c>
      <c r="Q31" s="102">
        <v>0.5785180926322937</v>
      </c>
      <c r="R31" s="101">
        <v>91897.796875</v>
      </c>
      <c r="S31" s="162">
        <v>-78547.796875</v>
      </c>
      <c r="T31" s="161">
        <v>988689.67</v>
      </c>
      <c r="U31" s="160">
        <v>289788.75</v>
      </c>
      <c r="V31" s="101">
        <v>100.02329254150391</v>
      </c>
      <c r="W31" s="101">
        <v>0</v>
      </c>
      <c r="X31" s="101">
        <v>0</v>
      </c>
      <c r="Y31" s="101">
        <v>2653003.0099999979</v>
      </c>
      <c r="Z31" s="162">
        <v>21.851791381835938</v>
      </c>
      <c r="AA31" s="161">
        <v>-112364.72</v>
      </c>
      <c r="AB31" s="101">
        <v>230469.24771058222</v>
      </c>
      <c r="AC31" s="163">
        <v>118104.53125</v>
      </c>
      <c r="AD31" s="101">
        <v>36386</v>
      </c>
      <c r="AE31" s="160">
        <v>8701</v>
      </c>
      <c r="AF31" s="102">
        <v>31.428571701049805</v>
      </c>
      <c r="AG31" s="101">
        <v>3374.89208984375</v>
      </c>
      <c r="AH31" s="101">
        <v>5326.10791015625</v>
      </c>
    </row>
    <row r="32" spans="1:34" x14ac:dyDescent="0.25">
      <c r="A32" s="2">
        <v>108071003</v>
      </c>
      <c r="C32" s="158" t="s">
        <v>2851</v>
      </c>
      <c r="D32" s="28" t="s">
        <v>2196</v>
      </c>
      <c r="E32" s="101">
        <v>9691963</v>
      </c>
      <c r="F32" s="160">
        <v>484120.625</v>
      </c>
      <c r="G32" s="102">
        <v>5.2576990127563477</v>
      </c>
      <c r="H32" s="101">
        <v>232990.046875</v>
      </c>
      <c r="I32" s="101">
        <v>251130.578125</v>
      </c>
      <c r="J32" s="161">
        <v>7782577</v>
      </c>
      <c r="K32" s="160">
        <v>64306</v>
      </c>
      <c r="L32" s="102">
        <v>0.83316582441329956</v>
      </c>
      <c r="M32" s="101">
        <v>149399.5</v>
      </c>
      <c r="N32" s="162">
        <v>-85093.5</v>
      </c>
      <c r="O32" s="161">
        <v>1022588</v>
      </c>
      <c r="P32" s="160">
        <v>41595</v>
      </c>
      <c r="Q32" s="102">
        <v>4.2400913238525391</v>
      </c>
      <c r="R32" s="101">
        <v>34177.76953125</v>
      </c>
      <c r="S32" s="162">
        <v>7417.23046875</v>
      </c>
      <c r="T32" s="161">
        <v>809689.36</v>
      </c>
      <c r="U32" s="160">
        <v>407711.625</v>
      </c>
      <c r="V32" s="101">
        <v>100.01117706298828</v>
      </c>
      <c r="W32" s="101">
        <v>0</v>
      </c>
      <c r="X32" s="101">
        <v>0</v>
      </c>
      <c r="Y32" s="101">
        <v>3732129.5500000007</v>
      </c>
      <c r="Z32" s="162">
        <v>16.169866561889648</v>
      </c>
      <c r="AA32" s="161">
        <v>-47992.02</v>
      </c>
      <c r="AB32" s="101">
        <v>23202.340757015627</v>
      </c>
      <c r="AC32" s="163">
        <v>-24789.6796875</v>
      </c>
      <c r="AD32" s="101">
        <v>77109</v>
      </c>
      <c r="AE32" s="160">
        <v>-29492</v>
      </c>
      <c r="AF32" s="102">
        <v>-27.665782928466797</v>
      </c>
      <c r="AG32" s="101">
        <v>10259.0341796875</v>
      </c>
      <c r="AH32" s="101">
        <v>-39751.03515625</v>
      </c>
    </row>
    <row r="33" spans="1:34" x14ac:dyDescent="0.25">
      <c r="A33" s="2">
        <v>122091002</v>
      </c>
      <c r="C33" s="158" t="s">
        <v>2852</v>
      </c>
      <c r="D33" s="28" t="s">
        <v>2441</v>
      </c>
      <c r="E33" s="101">
        <v>32704936</v>
      </c>
      <c r="F33" s="160">
        <v>2457346.5</v>
      </c>
      <c r="G33" s="102">
        <v>8.1241064071655273</v>
      </c>
      <c r="H33" s="101">
        <v>2291164.75</v>
      </c>
      <c r="I33" s="101">
        <v>166181.75</v>
      </c>
      <c r="J33" s="161">
        <v>22432591</v>
      </c>
      <c r="K33" s="160">
        <v>429568</v>
      </c>
      <c r="L33" s="102">
        <v>1.9523136615753174</v>
      </c>
      <c r="M33" s="101">
        <v>1658412.375</v>
      </c>
      <c r="N33" s="162">
        <v>-1228844.375</v>
      </c>
      <c r="O33" s="161">
        <v>6091162</v>
      </c>
      <c r="P33" s="160">
        <v>184495</v>
      </c>
      <c r="Q33" s="102">
        <v>3.1235044002532959</v>
      </c>
      <c r="R33" s="101">
        <v>282019.71875</v>
      </c>
      <c r="S33" s="162">
        <v>-97524.71875</v>
      </c>
      <c r="T33" s="161">
        <v>4181181.01</v>
      </c>
      <c r="U33" s="160">
        <v>1843283.625</v>
      </c>
      <c r="V33" s="101">
        <v>100.02215576171875</v>
      </c>
      <c r="W33" s="101">
        <v>0</v>
      </c>
      <c r="X33" s="101">
        <v>0</v>
      </c>
      <c r="Y33" s="101">
        <v>16874987.159999996</v>
      </c>
      <c r="Z33" s="162">
        <v>21.315258026123047</v>
      </c>
      <c r="AA33" s="161">
        <v>-261552.17</v>
      </c>
      <c r="AB33" s="101">
        <v>759513.9102474805</v>
      </c>
      <c r="AC33" s="163">
        <v>497961.75</v>
      </c>
      <c r="AD33" s="101"/>
      <c r="AE33" s="160"/>
      <c r="AF33" s="102"/>
      <c r="AG33" s="101"/>
      <c r="AH33" s="101"/>
    </row>
    <row r="34" spans="1:34" x14ac:dyDescent="0.25">
      <c r="A34" s="2">
        <v>116191004</v>
      </c>
      <c r="C34" s="158" t="s">
        <v>2853</v>
      </c>
      <c r="D34" s="28" t="s">
        <v>2347</v>
      </c>
      <c r="E34" s="101">
        <v>4989285</v>
      </c>
      <c r="F34" s="160">
        <v>93359.671875</v>
      </c>
      <c r="G34" s="102">
        <v>1.9068851470947266</v>
      </c>
      <c r="H34" s="101">
        <v>166759.53125</v>
      </c>
      <c r="I34" s="101">
        <v>-73399.859375</v>
      </c>
      <c r="J34" s="161">
        <v>4064090</v>
      </c>
      <c r="K34" s="160">
        <v>42445</v>
      </c>
      <c r="L34" s="102">
        <v>1.0554138422012329</v>
      </c>
      <c r="M34" s="101">
        <v>122412.046875</v>
      </c>
      <c r="N34" s="162">
        <v>-79967.046875</v>
      </c>
      <c r="O34" s="161">
        <v>596592</v>
      </c>
      <c r="P34" s="160">
        <v>14899</v>
      </c>
      <c r="Q34" s="102">
        <v>2.5613167285919189</v>
      </c>
      <c r="R34" s="101">
        <v>20819.412109375</v>
      </c>
      <c r="S34" s="162">
        <v>-5920.412109375</v>
      </c>
      <c r="T34" s="161">
        <v>180872.91</v>
      </c>
      <c r="U34" s="160">
        <v>49995.671875</v>
      </c>
      <c r="V34" s="101">
        <v>37.176979064941406</v>
      </c>
      <c r="W34" s="101">
        <v>0</v>
      </c>
      <c r="X34" s="101">
        <v>62.831680297851563</v>
      </c>
      <c r="Y34" s="101">
        <v>170122.37999999896</v>
      </c>
      <c r="Z34" s="162">
        <v>40.316802978515625</v>
      </c>
      <c r="AA34" s="161">
        <v>-26478.65</v>
      </c>
      <c r="AB34" s="101">
        <v>18128.739382917847</v>
      </c>
      <c r="AC34" s="163">
        <v>-8349.91015625</v>
      </c>
      <c r="AD34" s="101">
        <v>147730</v>
      </c>
      <c r="AE34" s="160">
        <v>-13980</v>
      </c>
      <c r="AF34" s="102">
        <v>-8.6451053619384766</v>
      </c>
      <c r="AG34" s="101">
        <v>19809.630859375</v>
      </c>
      <c r="AH34" s="101">
        <v>-33789.6328125</v>
      </c>
    </row>
    <row r="35" spans="1:34" x14ac:dyDescent="0.25">
      <c r="A35" s="2">
        <v>101630903</v>
      </c>
      <c r="C35" s="158" t="s">
        <v>2854</v>
      </c>
      <c r="D35" s="28" t="s">
        <v>2060</v>
      </c>
      <c r="E35" s="101">
        <v>9926627</v>
      </c>
      <c r="F35" s="160">
        <v>578812.25</v>
      </c>
      <c r="G35" s="102">
        <v>6.1919527053833008</v>
      </c>
      <c r="H35" s="101">
        <v>373794.9375</v>
      </c>
      <c r="I35" s="101">
        <v>205017.3125</v>
      </c>
      <c r="J35" s="161">
        <v>7650675</v>
      </c>
      <c r="K35" s="160">
        <v>55864</v>
      </c>
      <c r="L35" s="102">
        <v>0.73555481433868408</v>
      </c>
      <c r="M35" s="101">
        <v>230087</v>
      </c>
      <c r="N35" s="162">
        <v>-174223</v>
      </c>
      <c r="O35" s="161">
        <v>1090696</v>
      </c>
      <c r="P35" s="160">
        <v>31760</v>
      </c>
      <c r="Q35" s="102">
        <v>2.999237060546875</v>
      </c>
      <c r="R35" s="101">
        <v>47041.44140625</v>
      </c>
      <c r="S35" s="162">
        <v>-15281.44140625</v>
      </c>
      <c r="T35" s="161">
        <v>1185255.83</v>
      </c>
      <c r="U35" s="160">
        <v>491188.28125</v>
      </c>
      <c r="V35" s="101">
        <v>100.02291870117188</v>
      </c>
      <c r="W35" s="101">
        <v>0</v>
      </c>
      <c r="X35" s="101">
        <v>0</v>
      </c>
      <c r="Y35" s="101">
        <v>4496789.7599999979</v>
      </c>
      <c r="Z35" s="162">
        <v>21.671480178833008</v>
      </c>
      <c r="AA35" s="161">
        <v>-77231.03</v>
      </c>
      <c r="AB35" s="101">
        <v>107143.13794363604</v>
      </c>
      <c r="AC35" s="163">
        <v>29912.107421875</v>
      </c>
      <c r="AD35" s="101"/>
      <c r="AE35" s="160"/>
      <c r="AF35" s="102"/>
      <c r="AG35" s="101"/>
      <c r="AH35" s="101"/>
    </row>
    <row r="36" spans="1:34" x14ac:dyDescent="0.25">
      <c r="A36" s="2">
        <v>108561003</v>
      </c>
      <c r="C36" s="158" t="s">
        <v>2855</v>
      </c>
      <c r="D36" s="28" t="s">
        <v>2214</v>
      </c>
      <c r="E36" s="101">
        <v>7127438</v>
      </c>
      <c r="F36" s="160">
        <v>365192.5</v>
      </c>
      <c r="G36" s="102">
        <v>5.4004621505737305</v>
      </c>
      <c r="H36" s="101">
        <v>152633.703125</v>
      </c>
      <c r="I36" s="101">
        <v>212558.796875</v>
      </c>
      <c r="J36" s="161">
        <v>5897018</v>
      </c>
      <c r="K36" s="160">
        <v>65188</v>
      </c>
      <c r="L36" s="102">
        <v>1.1177966594696045</v>
      </c>
      <c r="M36" s="101">
        <v>116010.3984375</v>
      </c>
      <c r="N36" s="162">
        <v>-50822.3984375</v>
      </c>
      <c r="O36" s="161">
        <v>672960</v>
      </c>
      <c r="P36" s="160">
        <v>21512</v>
      </c>
      <c r="Q36" s="102">
        <v>3.3021821975708008</v>
      </c>
      <c r="R36" s="101">
        <v>16731.7265625</v>
      </c>
      <c r="S36" s="162">
        <v>4780.2734375</v>
      </c>
      <c r="T36" s="161">
        <v>516330.98</v>
      </c>
      <c r="U36" s="160">
        <v>277137.5</v>
      </c>
      <c r="V36" s="101">
        <v>100.00740814208984</v>
      </c>
      <c r="W36" s="101">
        <v>0</v>
      </c>
      <c r="X36" s="101">
        <v>0</v>
      </c>
      <c r="Y36" s="101">
        <v>2536778.4399999995</v>
      </c>
      <c r="Z36" s="162">
        <v>14.399521827697754</v>
      </c>
      <c r="AA36" s="161">
        <v>-15568.23</v>
      </c>
      <c r="AB36" s="101">
        <v>6268.8834829039843</v>
      </c>
      <c r="AC36" s="163">
        <v>-9299.3466796875</v>
      </c>
      <c r="AD36" s="101">
        <v>41129</v>
      </c>
      <c r="AE36" s="160">
        <v>1355</v>
      </c>
      <c r="AF36" s="102">
        <v>3.4067482948303223</v>
      </c>
      <c r="AG36" s="101">
        <v>2262.2958984375</v>
      </c>
      <c r="AH36" s="101">
        <v>-907.2958984375</v>
      </c>
    </row>
    <row r="37" spans="1:34" x14ac:dyDescent="0.25">
      <c r="A37" s="2">
        <v>112011103</v>
      </c>
      <c r="C37" s="158" t="s">
        <v>2856</v>
      </c>
      <c r="D37" s="28" t="s">
        <v>2260</v>
      </c>
      <c r="E37" s="101">
        <v>10245162</v>
      </c>
      <c r="F37" s="160">
        <v>456748.6875</v>
      </c>
      <c r="G37" s="102">
        <v>4.6662178039550781</v>
      </c>
      <c r="H37" s="101">
        <v>362857.65625</v>
      </c>
      <c r="I37" s="101">
        <v>93891.03125</v>
      </c>
      <c r="J37" s="161">
        <v>7647658</v>
      </c>
      <c r="K37" s="160">
        <v>75735</v>
      </c>
      <c r="L37" s="102">
        <v>1.0002082586288452</v>
      </c>
      <c r="M37" s="101">
        <v>246896.703125</v>
      </c>
      <c r="N37" s="162">
        <v>-171161.703125</v>
      </c>
      <c r="O37" s="161">
        <v>1417972</v>
      </c>
      <c r="P37" s="160">
        <v>4422</v>
      </c>
      <c r="Q37" s="102">
        <v>0.31282937526702881</v>
      </c>
      <c r="R37" s="101">
        <v>44341.11328125</v>
      </c>
      <c r="S37" s="162">
        <v>-39919.11328125</v>
      </c>
      <c r="T37" s="161">
        <v>1055896.52</v>
      </c>
      <c r="U37" s="160">
        <v>362516.6875</v>
      </c>
      <c r="V37" s="101">
        <v>100.02330017089844</v>
      </c>
      <c r="W37" s="101">
        <v>0</v>
      </c>
      <c r="X37" s="101">
        <v>0</v>
      </c>
      <c r="Y37" s="101">
        <v>3318824.2199999988</v>
      </c>
      <c r="Z37" s="162">
        <v>21.851789474487305</v>
      </c>
      <c r="AA37" s="161">
        <v>-112465.23</v>
      </c>
      <c r="AB37" s="101">
        <v>97478.232105298724</v>
      </c>
      <c r="AC37" s="163">
        <v>-14986.998046875</v>
      </c>
      <c r="AD37" s="101">
        <v>123635</v>
      </c>
      <c r="AE37" s="160">
        <v>14075</v>
      </c>
      <c r="AF37" s="102">
        <v>12.846842765808105</v>
      </c>
      <c r="AG37" s="101">
        <v>-921.343994140625</v>
      </c>
      <c r="AH37" s="101">
        <v>14996.34375</v>
      </c>
    </row>
    <row r="38" spans="1:34" x14ac:dyDescent="0.25">
      <c r="A38" s="2">
        <v>116191103</v>
      </c>
      <c r="C38" s="158" t="s">
        <v>2857</v>
      </c>
      <c r="D38" s="28" t="s">
        <v>2348</v>
      </c>
      <c r="E38" s="101">
        <v>23013764</v>
      </c>
      <c r="F38" s="160">
        <v>1089233</v>
      </c>
      <c r="G38" s="102">
        <v>4.9681015014648438</v>
      </c>
      <c r="H38" s="101">
        <v>805162.125</v>
      </c>
      <c r="I38" s="101">
        <v>284070.875</v>
      </c>
      <c r="J38" s="161">
        <v>18108964</v>
      </c>
      <c r="K38" s="160">
        <v>193519</v>
      </c>
      <c r="L38" s="102">
        <v>1.0801796913146973</v>
      </c>
      <c r="M38" s="101">
        <v>578580.375</v>
      </c>
      <c r="N38" s="162">
        <v>-385061.375</v>
      </c>
      <c r="O38" s="161">
        <v>2802728</v>
      </c>
      <c r="P38" s="160">
        <v>51137</v>
      </c>
      <c r="Q38" s="102">
        <v>1.8584522008895874</v>
      </c>
      <c r="R38" s="101">
        <v>85915.65625</v>
      </c>
      <c r="S38" s="162">
        <v>-34778.65625</v>
      </c>
      <c r="T38" s="161">
        <v>2068372.89</v>
      </c>
      <c r="U38" s="160">
        <v>847958</v>
      </c>
      <c r="V38" s="101">
        <v>100.01842498779297</v>
      </c>
      <c r="W38" s="101">
        <v>0</v>
      </c>
      <c r="X38" s="101">
        <v>0</v>
      </c>
      <c r="Y38" s="101">
        <v>7762639.4299999997</v>
      </c>
      <c r="Z38" s="162">
        <v>19.566680908203125</v>
      </c>
      <c r="AA38" s="161">
        <v>-174332.01</v>
      </c>
      <c r="AB38" s="101">
        <v>234321.11842330766</v>
      </c>
      <c r="AC38" s="163">
        <v>59989.109375</v>
      </c>
      <c r="AD38" s="101">
        <v>33700</v>
      </c>
      <c r="AE38" s="160">
        <v>-3381</v>
      </c>
      <c r="AF38" s="102">
        <v>-9.1178770065307617</v>
      </c>
      <c r="AG38" s="101">
        <v>6479.48388671875</v>
      </c>
      <c r="AH38" s="101">
        <v>-9860.484375</v>
      </c>
    </row>
    <row r="39" spans="1:34" x14ac:dyDescent="0.25">
      <c r="A39" s="2">
        <v>103021252</v>
      </c>
      <c r="C39" s="158" t="s">
        <v>2858</v>
      </c>
      <c r="D39" s="28" t="s">
        <v>2077</v>
      </c>
      <c r="E39" s="101">
        <v>14501124</v>
      </c>
      <c r="F39" s="160">
        <v>302074</v>
      </c>
      <c r="G39" s="102">
        <v>2.1274240016937256</v>
      </c>
      <c r="H39" s="101">
        <v>341518.375</v>
      </c>
      <c r="I39" s="101">
        <v>-39444.375</v>
      </c>
      <c r="J39" s="161">
        <v>10422302</v>
      </c>
      <c r="K39" s="160">
        <v>97523</v>
      </c>
      <c r="L39" s="102">
        <v>0.9445529580116272</v>
      </c>
      <c r="M39" s="101">
        <v>210860.203125</v>
      </c>
      <c r="N39" s="162">
        <v>-113337.203125</v>
      </c>
      <c r="O39" s="161">
        <v>3523071</v>
      </c>
      <c r="P39" s="160">
        <v>154551</v>
      </c>
      <c r="Q39" s="102">
        <v>4.5880980491638184</v>
      </c>
      <c r="R39" s="101">
        <v>130658.1640625</v>
      </c>
      <c r="S39" s="162">
        <v>23892.8359375</v>
      </c>
      <c r="T39" s="161">
        <v>555751</v>
      </c>
      <c r="U39" s="160">
        <v>50000</v>
      </c>
      <c r="V39" s="101">
        <v>0</v>
      </c>
      <c r="W39" s="101">
        <v>0</v>
      </c>
      <c r="X39" s="101">
        <v>100</v>
      </c>
      <c r="Y39" s="101">
        <v>0</v>
      </c>
      <c r="Z39" s="162"/>
      <c r="AA39" s="161">
        <v>-65154.19</v>
      </c>
      <c r="AB39" s="101">
        <v>151991.36796051171</v>
      </c>
      <c r="AC39" s="163">
        <v>86837.1796875</v>
      </c>
      <c r="AD39" s="101"/>
      <c r="AE39" s="160"/>
      <c r="AF39" s="102"/>
      <c r="AG39" s="101"/>
      <c r="AH39" s="101"/>
    </row>
    <row r="40" spans="1:34" x14ac:dyDescent="0.25">
      <c r="A40" s="2">
        <v>120481002</v>
      </c>
      <c r="C40" s="158" t="s">
        <v>2859</v>
      </c>
      <c r="D40" s="28" t="s">
        <v>2419</v>
      </c>
      <c r="E40" s="101">
        <v>77262808</v>
      </c>
      <c r="F40" s="160">
        <v>5489571</v>
      </c>
      <c r="G40" s="102">
        <v>7.6484928131103516</v>
      </c>
      <c r="H40" s="101">
        <v>5595005.5</v>
      </c>
      <c r="I40" s="101">
        <v>-105434.5</v>
      </c>
      <c r="J40" s="161">
        <v>56216621</v>
      </c>
      <c r="K40" s="160">
        <v>889087</v>
      </c>
      <c r="L40" s="102">
        <v>1.6069521903991699</v>
      </c>
      <c r="M40" s="101">
        <v>4271127</v>
      </c>
      <c r="N40" s="162">
        <v>-3382040</v>
      </c>
      <c r="O40" s="161">
        <v>10244769</v>
      </c>
      <c r="P40" s="160">
        <v>99813</v>
      </c>
      <c r="Q40" s="102">
        <v>0.98386824131011963</v>
      </c>
      <c r="R40" s="101">
        <v>423274.28125</v>
      </c>
      <c r="S40" s="162">
        <v>-323461.28125</v>
      </c>
      <c r="T40" s="161">
        <v>10801423.550000001</v>
      </c>
      <c r="U40" s="160">
        <v>4500671</v>
      </c>
      <c r="V40" s="101">
        <v>100.02330780029297</v>
      </c>
      <c r="W40" s="101">
        <v>0</v>
      </c>
      <c r="X40" s="101">
        <v>0</v>
      </c>
      <c r="Y40" s="101">
        <v>41203444.929999948</v>
      </c>
      <c r="Z40" s="162">
        <v>21.851791381835938</v>
      </c>
      <c r="AA40" s="161">
        <v>-733047.44</v>
      </c>
      <c r="AB40" s="101">
        <v>852526.37096359255</v>
      </c>
      <c r="AC40" s="163">
        <v>119478.9296875</v>
      </c>
      <c r="AD40" s="101"/>
      <c r="AE40" s="160"/>
      <c r="AF40" s="102"/>
      <c r="AG40" s="101"/>
      <c r="AH40" s="101"/>
    </row>
    <row r="41" spans="1:34" x14ac:dyDescent="0.25">
      <c r="A41" s="2">
        <v>101631003</v>
      </c>
      <c r="C41" s="158" t="s">
        <v>2860</v>
      </c>
      <c r="D41" s="28" t="s">
        <v>2061</v>
      </c>
      <c r="E41" s="101">
        <v>11888645</v>
      </c>
      <c r="F41" s="160">
        <v>434881.59375</v>
      </c>
      <c r="G41" s="102">
        <v>3.796844482421875</v>
      </c>
      <c r="H41" s="101">
        <v>263902.84375</v>
      </c>
      <c r="I41" s="101">
        <v>170978.75</v>
      </c>
      <c r="J41" s="161">
        <v>9623707</v>
      </c>
      <c r="K41" s="160">
        <v>47339</v>
      </c>
      <c r="L41" s="102">
        <v>0.49433144927024841</v>
      </c>
      <c r="M41" s="101">
        <v>145147.203125</v>
      </c>
      <c r="N41" s="162">
        <v>-97808.203125</v>
      </c>
      <c r="O41" s="161">
        <v>1354457</v>
      </c>
      <c r="P41" s="160">
        <v>24157</v>
      </c>
      <c r="Q41" s="102">
        <v>1.8159061670303345</v>
      </c>
      <c r="R41" s="101">
        <v>59750.52734375</v>
      </c>
      <c r="S41" s="162">
        <v>-35593.52734375</v>
      </c>
      <c r="T41" s="161">
        <v>910481.12</v>
      </c>
      <c r="U41" s="160">
        <v>363385.59375</v>
      </c>
      <c r="V41" s="101">
        <v>101.96793365478516</v>
      </c>
      <c r="W41" s="101">
        <v>0</v>
      </c>
      <c r="X41" s="101">
        <v>0</v>
      </c>
      <c r="Y41" s="101">
        <v>3391457.5600000024</v>
      </c>
      <c r="Z41" s="162">
        <v>19.413810729980469</v>
      </c>
      <c r="AA41" s="161">
        <v>-111900.59</v>
      </c>
      <c r="AB41" s="101">
        <v>128532.4502674808</v>
      </c>
      <c r="AC41" s="163">
        <v>16631.859375</v>
      </c>
      <c r="AD41" s="101"/>
      <c r="AE41" s="160"/>
      <c r="AF41" s="102"/>
      <c r="AG41" s="101"/>
      <c r="AH41" s="101"/>
    </row>
    <row r="42" spans="1:34" x14ac:dyDescent="0.25">
      <c r="A42" s="2">
        <v>127041503</v>
      </c>
      <c r="C42" s="158" t="s">
        <v>2861</v>
      </c>
      <c r="D42" s="28" t="s">
        <v>2507</v>
      </c>
      <c r="E42" s="101">
        <v>21480450</v>
      </c>
      <c r="F42" s="160">
        <v>1595974.75</v>
      </c>
      <c r="G42" s="102">
        <v>8.0262355804443359</v>
      </c>
      <c r="H42" s="101">
        <v>1394981.125</v>
      </c>
      <c r="I42" s="101">
        <v>200993.625</v>
      </c>
      <c r="J42" s="161">
        <v>16132393</v>
      </c>
      <c r="K42" s="160">
        <v>177680</v>
      </c>
      <c r="L42" s="102">
        <v>1.1136521100997925</v>
      </c>
      <c r="M42" s="101">
        <v>982958.8125</v>
      </c>
      <c r="N42" s="162">
        <v>-805278.8125</v>
      </c>
      <c r="O42" s="161">
        <v>2402757</v>
      </c>
      <c r="P42" s="160">
        <v>138149</v>
      </c>
      <c r="Q42" s="102">
        <v>6.1003494262695313</v>
      </c>
      <c r="R42" s="101">
        <v>155859.640625</v>
      </c>
      <c r="S42" s="162">
        <v>-17710.640625</v>
      </c>
      <c r="T42" s="161">
        <v>2945300.5</v>
      </c>
      <c r="U42" s="160">
        <v>1280145.75</v>
      </c>
      <c r="V42" s="101">
        <v>100.02330780029297</v>
      </c>
      <c r="W42" s="101">
        <v>0</v>
      </c>
      <c r="X42" s="101">
        <v>0</v>
      </c>
      <c r="Y42" s="101">
        <v>11719677.930000003</v>
      </c>
      <c r="Z42" s="162">
        <v>21.851791381835938</v>
      </c>
      <c r="AA42" s="161">
        <v>-166615.71</v>
      </c>
      <c r="AB42" s="101">
        <v>165016.53957238659</v>
      </c>
      <c r="AC42" s="163">
        <v>-1599.17041015625</v>
      </c>
      <c r="AD42" s="101"/>
      <c r="AE42" s="160"/>
      <c r="AF42" s="102"/>
      <c r="AG42" s="101"/>
      <c r="AH42" s="101"/>
    </row>
    <row r="43" spans="1:34" x14ac:dyDescent="0.25">
      <c r="A43" s="2">
        <v>115210503</v>
      </c>
      <c r="C43" s="158" t="s">
        <v>2862</v>
      </c>
      <c r="D43" s="28" t="s">
        <v>2323</v>
      </c>
      <c r="E43" s="101">
        <v>16391859</v>
      </c>
      <c r="F43" s="160">
        <v>517271.3125</v>
      </c>
      <c r="G43" s="102">
        <v>3.2584865093231201</v>
      </c>
      <c r="H43" s="101">
        <v>743046.9375</v>
      </c>
      <c r="I43" s="101">
        <v>-225775.625</v>
      </c>
      <c r="J43" s="161">
        <v>12634592</v>
      </c>
      <c r="K43" s="160">
        <v>137969</v>
      </c>
      <c r="L43" s="102">
        <v>1.1040502786636353</v>
      </c>
      <c r="M43" s="101">
        <v>568593.1875</v>
      </c>
      <c r="N43" s="162">
        <v>-430624.1875</v>
      </c>
      <c r="O43" s="161">
        <v>2710771</v>
      </c>
      <c r="P43" s="160">
        <v>90161</v>
      </c>
      <c r="Q43" s="102">
        <v>3.4404587745666504</v>
      </c>
      <c r="R43" s="101">
        <v>127411.8671875</v>
      </c>
      <c r="S43" s="162">
        <v>-37250.8671875</v>
      </c>
      <c r="T43" s="161">
        <v>943592.91</v>
      </c>
      <c r="U43" s="160">
        <v>270800.3125</v>
      </c>
      <c r="V43" s="101">
        <v>100.02330017089844</v>
      </c>
      <c r="W43" s="101">
        <v>0</v>
      </c>
      <c r="X43" s="101">
        <v>0</v>
      </c>
      <c r="Y43" s="101">
        <v>2479164.8200000003</v>
      </c>
      <c r="Z43" s="162">
        <v>21.851789474487305</v>
      </c>
      <c r="AA43" s="161">
        <v>-362687.69</v>
      </c>
      <c r="AB43" s="101">
        <v>606957.92668356327</v>
      </c>
      <c r="AC43" s="163">
        <v>244270.234375</v>
      </c>
      <c r="AD43" s="101">
        <v>102903</v>
      </c>
      <c r="AE43" s="160">
        <v>18341</v>
      </c>
      <c r="AF43" s="102">
        <v>21.689411163330078</v>
      </c>
      <c r="AG43" s="101">
        <v>-7146.421875</v>
      </c>
      <c r="AH43" s="101">
        <v>25487.421875</v>
      </c>
    </row>
    <row r="44" spans="1:34" x14ac:dyDescent="0.25">
      <c r="A44" s="2">
        <v>127041603</v>
      </c>
      <c r="C44" s="158" t="s">
        <v>2863</v>
      </c>
      <c r="D44" s="28" t="s">
        <v>2508</v>
      </c>
      <c r="E44" s="101">
        <v>14000276</v>
      </c>
      <c r="F44" s="160">
        <v>732274.5625</v>
      </c>
      <c r="G44" s="102">
        <v>5.5191020965576172</v>
      </c>
      <c r="H44" s="101">
        <v>341979.46875</v>
      </c>
      <c r="I44" s="101">
        <v>390295.09375</v>
      </c>
      <c r="J44" s="161">
        <v>10431017</v>
      </c>
      <c r="K44" s="160">
        <v>71376</v>
      </c>
      <c r="L44" s="102">
        <v>0.68898141384124756</v>
      </c>
      <c r="M44" s="101">
        <v>176444.796875</v>
      </c>
      <c r="N44" s="162">
        <v>-105068.796875</v>
      </c>
      <c r="O44" s="161">
        <v>2095804</v>
      </c>
      <c r="P44" s="160">
        <v>22604</v>
      </c>
      <c r="Q44" s="102">
        <v>1.0902951955795288</v>
      </c>
      <c r="R44" s="101">
        <v>78088.3515625</v>
      </c>
      <c r="S44" s="162">
        <v>-55484.3515625</v>
      </c>
      <c r="T44" s="161">
        <v>1383906.74</v>
      </c>
      <c r="U44" s="160">
        <v>631902.5625</v>
      </c>
      <c r="V44" s="101">
        <v>100.01446533203125</v>
      </c>
      <c r="W44" s="101">
        <v>0</v>
      </c>
      <c r="X44" s="101">
        <v>0</v>
      </c>
      <c r="Y44" s="101">
        <v>5784529.0099999979</v>
      </c>
      <c r="Z44" s="162">
        <v>17.711187362670898</v>
      </c>
      <c r="AA44" s="161">
        <v>-3889.81</v>
      </c>
      <c r="AB44" s="101">
        <v>52867.393530483532</v>
      </c>
      <c r="AC44" s="163">
        <v>48977.58203125</v>
      </c>
      <c r="AD44" s="101">
        <v>89548</v>
      </c>
      <c r="AE44" s="160">
        <v>6392</v>
      </c>
      <c r="AF44" s="102">
        <v>7.6867570877075195</v>
      </c>
      <c r="AG44" s="101">
        <v>8925.1083984375</v>
      </c>
      <c r="AH44" s="101">
        <v>-2533.1083984375</v>
      </c>
    </row>
    <row r="45" spans="1:34" x14ac:dyDescent="0.25">
      <c r="A45" s="2">
        <v>108110603</v>
      </c>
      <c r="C45" s="158" t="s">
        <v>2864</v>
      </c>
      <c r="D45" s="28" t="s">
        <v>2202</v>
      </c>
      <c r="E45" s="101">
        <v>8765374</v>
      </c>
      <c r="F45" s="160">
        <v>608128.8125</v>
      </c>
      <c r="G45" s="102">
        <v>7.455075740814209</v>
      </c>
      <c r="H45" s="101">
        <v>410125.40625</v>
      </c>
      <c r="I45" s="101">
        <v>198003.40625</v>
      </c>
      <c r="J45" s="161">
        <v>6877764</v>
      </c>
      <c r="K45" s="160">
        <v>48841</v>
      </c>
      <c r="L45" s="102">
        <v>0.71520793437957764</v>
      </c>
      <c r="M45" s="101">
        <v>289005.09375</v>
      </c>
      <c r="N45" s="162">
        <v>-240164.09375</v>
      </c>
      <c r="O45" s="161">
        <v>749488</v>
      </c>
      <c r="P45" s="160">
        <v>18149</v>
      </c>
      <c r="Q45" s="102">
        <v>2.4816126823425293</v>
      </c>
      <c r="R45" s="101">
        <v>30089.146484375</v>
      </c>
      <c r="S45" s="162">
        <v>-11940.146484375</v>
      </c>
      <c r="T45" s="161">
        <v>1138121.6000000001</v>
      </c>
      <c r="U45" s="160">
        <v>541138.8125</v>
      </c>
      <c r="V45" s="101">
        <v>100.01959228515625</v>
      </c>
      <c r="W45" s="101">
        <v>0</v>
      </c>
      <c r="X45" s="101">
        <v>0</v>
      </c>
      <c r="Y45" s="101">
        <v>4953918.0499999989</v>
      </c>
      <c r="Z45" s="162">
        <v>20.111244201660156</v>
      </c>
      <c r="AA45" s="161">
        <v>-48001.61</v>
      </c>
      <c r="AB45" s="101">
        <v>39131.057744346996</v>
      </c>
      <c r="AC45" s="163">
        <v>-8870.552734375</v>
      </c>
      <c r="AD45" s="101"/>
      <c r="AE45" s="160"/>
      <c r="AF45" s="102"/>
      <c r="AG45" s="101"/>
      <c r="AH45" s="101"/>
    </row>
    <row r="46" spans="1:34" x14ac:dyDescent="0.25">
      <c r="A46" s="2">
        <v>128321103</v>
      </c>
      <c r="C46" s="158" t="s">
        <v>2865</v>
      </c>
      <c r="D46" s="28" t="s">
        <v>2521</v>
      </c>
      <c r="E46" s="101">
        <v>13169093</v>
      </c>
      <c r="F46" s="160">
        <v>257014</v>
      </c>
      <c r="G46" s="102">
        <v>1.9904928207397461</v>
      </c>
      <c r="H46" s="101">
        <v>296910.125</v>
      </c>
      <c r="I46" s="101">
        <v>-39896.125</v>
      </c>
      <c r="J46" s="161">
        <v>10935943</v>
      </c>
      <c r="K46" s="160">
        <v>109456</v>
      </c>
      <c r="L46" s="102">
        <v>1.0110019445419312</v>
      </c>
      <c r="M46" s="101">
        <v>239454.203125</v>
      </c>
      <c r="N46" s="162">
        <v>-129998.203125</v>
      </c>
      <c r="O46" s="161">
        <v>1695501</v>
      </c>
      <c r="P46" s="160">
        <v>1958</v>
      </c>
      <c r="Q46" s="102">
        <v>0.1156156063079834</v>
      </c>
      <c r="R46" s="101">
        <v>57455.91796875</v>
      </c>
      <c r="S46" s="162">
        <v>-55497.91796875</v>
      </c>
      <c r="T46" s="161">
        <v>378088</v>
      </c>
      <c r="U46" s="160">
        <v>50000</v>
      </c>
      <c r="V46" s="101">
        <v>0</v>
      </c>
      <c r="W46" s="101">
        <v>0</v>
      </c>
      <c r="X46" s="101">
        <v>100</v>
      </c>
      <c r="Y46" s="101">
        <v>0</v>
      </c>
      <c r="Z46" s="162"/>
      <c r="AA46" s="161">
        <v>-114379.63</v>
      </c>
      <c r="AB46" s="101">
        <v>227635.05196119909</v>
      </c>
      <c r="AC46" s="163">
        <v>113255.421875</v>
      </c>
      <c r="AD46" s="101">
        <v>159561</v>
      </c>
      <c r="AE46" s="160">
        <v>95600</v>
      </c>
      <c r="AF46" s="102">
        <v>149.46607971191406</v>
      </c>
      <c r="AG46" s="101"/>
      <c r="AH46" s="101"/>
    </row>
    <row r="47" spans="1:34" x14ac:dyDescent="0.25">
      <c r="A47" s="2">
        <v>116191203</v>
      </c>
      <c r="C47" s="158" t="s">
        <v>2866</v>
      </c>
      <c r="D47" s="28" t="s">
        <v>2349</v>
      </c>
      <c r="E47" s="101">
        <v>10764726</v>
      </c>
      <c r="F47" s="160">
        <v>840801.1875</v>
      </c>
      <c r="G47" s="102">
        <v>8.4724664688110352</v>
      </c>
      <c r="H47" s="101">
        <v>532996.1875</v>
      </c>
      <c r="I47" s="101">
        <v>307805</v>
      </c>
      <c r="J47" s="161">
        <v>8161197</v>
      </c>
      <c r="K47" s="160">
        <v>134400</v>
      </c>
      <c r="L47" s="102">
        <v>1.6743912696838379</v>
      </c>
      <c r="M47" s="101">
        <v>404490.90625</v>
      </c>
      <c r="N47" s="162">
        <v>-270090.90625</v>
      </c>
      <c r="O47" s="161">
        <v>1200075</v>
      </c>
      <c r="P47" s="160">
        <v>49634</v>
      </c>
      <c r="Q47" s="102">
        <v>4.3143453598022461</v>
      </c>
      <c r="R47" s="101">
        <v>26825.837890625</v>
      </c>
      <c r="S47" s="162">
        <v>22808.162109375</v>
      </c>
      <c r="T47" s="161">
        <v>1346416.55</v>
      </c>
      <c r="U47" s="160">
        <v>603941.1875</v>
      </c>
      <c r="V47" s="101">
        <v>100.01960754394531</v>
      </c>
      <c r="W47" s="101">
        <v>0</v>
      </c>
      <c r="X47" s="101">
        <v>0</v>
      </c>
      <c r="Y47" s="101">
        <v>5528850.5300000012</v>
      </c>
      <c r="Z47" s="162">
        <v>20.118804931640625</v>
      </c>
      <c r="AA47" s="161">
        <v>-68330.929999999993</v>
      </c>
      <c r="AB47" s="101">
        <v>61087.422762377653</v>
      </c>
      <c r="AC47" s="163">
        <v>-7243.50732421875</v>
      </c>
      <c r="AD47" s="101">
        <v>57037</v>
      </c>
      <c r="AE47" s="160">
        <v>52826</v>
      </c>
      <c r="AF47" s="102">
        <v>1254.476318359375</v>
      </c>
      <c r="AG47" s="101"/>
      <c r="AH47" s="101"/>
    </row>
    <row r="48" spans="1:34" x14ac:dyDescent="0.25">
      <c r="A48" s="2">
        <v>129540803</v>
      </c>
      <c r="C48" s="158" t="s">
        <v>2867</v>
      </c>
      <c r="D48" s="28" t="s">
        <v>2528</v>
      </c>
      <c r="E48" s="101">
        <v>13442658</v>
      </c>
      <c r="F48" s="160">
        <v>865358.3125</v>
      </c>
      <c r="G48" s="102">
        <v>6.8803186416625977</v>
      </c>
      <c r="H48" s="101">
        <v>454291</v>
      </c>
      <c r="I48" s="101">
        <v>411067.3125</v>
      </c>
      <c r="J48" s="161">
        <v>9893731</v>
      </c>
      <c r="K48" s="160">
        <v>65019</v>
      </c>
      <c r="L48" s="102">
        <v>0.66152107715606689</v>
      </c>
      <c r="M48" s="101">
        <v>307345.90625</v>
      </c>
      <c r="N48" s="162">
        <v>-242326.90625</v>
      </c>
      <c r="O48" s="161">
        <v>2223116</v>
      </c>
      <c r="P48" s="160">
        <v>232274</v>
      </c>
      <c r="Q48" s="102">
        <v>11.667123794555664</v>
      </c>
      <c r="R48" s="101">
        <v>66332.640625</v>
      </c>
      <c r="S48" s="162">
        <v>165941.359375</v>
      </c>
      <c r="T48" s="161">
        <v>1325810.6399999999</v>
      </c>
      <c r="U48" s="160">
        <v>568065.3125</v>
      </c>
      <c r="V48" s="101">
        <v>100.01652526855469</v>
      </c>
      <c r="W48" s="101">
        <v>0</v>
      </c>
      <c r="X48" s="101">
        <v>0</v>
      </c>
      <c r="Y48" s="101">
        <v>5200260.5399999991</v>
      </c>
      <c r="Z48" s="162">
        <v>18.674594879150391</v>
      </c>
      <c r="AA48" s="161">
        <v>-192529.21</v>
      </c>
      <c r="AB48" s="101">
        <v>239431.93817234202</v>
      </c>
      <c r="AC48" s="163">
        <v>46902.7265625</v>
      </c>
      <c r="AD48" s="101"/>
      <c r="AE48" s="160"/>
      <c r="AF48" s="102"/>
      <c r="AG48" s="101"/>
      <c r="AH48" s="101"/>
    </row>
    <row r="49" spans="1:34" x14ac:dyDescent="0.25">
      <c r="A49" s="2">
        <v>119581003</v>
      </c>
      <c r="C49" s="158" t="s">
        <v>2868</v>
      </c>
      <c r="D49" s="28" t="s">
        <v>2404</v>
      </c>
      <c r="E49" s="101">
        <v>9351217</v>
      </c>
      <c r="F49" s="160">
        <v>219730.640625</v>
      </c>
      <c r="G49" s="102">
        <v>2.4062964916229248</v>
      </c>
      <c r="H49" s="101">
        <v>290505.21875</v>
      </c>
      <c r="I49" s="101">
        <v>-70774.578125</v>
      </c>
      <c r="J49" s="161">
        <v>7958207</v>
      </c>
      <c r="K49" s="160">
        <v>80187</v>
      </c>
      <c r="L49" s="102">
        <v>1.0178571939468384</v>
      </c>
      <c r="M49" s="101">
        <v>238696.796875</v>
      </c>
      <c r="N49" s="162">
        <v>-158509.796875</v>
      </c>
      <c r="O49" s="161">
        <v>945853</v>
      </c>
      <c r="P49" s="160">
        <v>17633</v>
      </c>
      <c r="Q49" s="102">
        <v>1.8996573686599731</v>
      </c>
      <c r="R49" s="101">
        <v>27413.548828125</v>
      </c>
      <c r="S49" s="162">
        <v>-9780.548828125</v>
      </c>
      <c r="T49" s="161">
        <v>447156.88</v>
      </c>
      <c r="U49" s="160">
        <v>121910.640625</v>
      </c>
      <c r="V49" s="101">
        <v>100.02329254150391</v>
      </c>
      <c r="W49" s="101">
        <v>0</v>
      </c>
      <c r="X49" s="101">
        <v>0</v>
      </c>
      <c r="Y49" s="101">
        <v>1116086.4800000004</v>
      </c>
      <c r="Z49" s="162">
        <v>21.851789474487305</v>
      </c>
      <c r="AA49" s="161">
        <v>-43669.36</v>
      </c>
      <c r="AB49" s="101">
        <v>64491.160625470045</v>
      </c>
      <c r="AC49" s="163">
        <v>20821.80078125</v>
      </c>
      <c r="AD49" s="101"/>
      <c r="AE49" s="160"/>
      <c r="AF49" s="102"/>
      <c r="AG49" s="101"/>
      <c r="AH49" s="101"/>
    </row>
    <row r="50" spans="1:34" x14ac:dyDescent="0.25">
      <c r="A50" s="2">
        <v>114060753</v>
      </c>
      <c r="C50" s="158" t="s">
        <v>2869</v>
      </c>
      <c r="D50" s="28" t="s">
        <v>2306</v>
      </c>
      <c r="E50" s="101">
        <v>28485388</v>
      </c>
      <c r="F50" s="160">
        <v>1873822.625</v>
      </c>
      <c r="G50" s="102">
        <v>7.041384220123291</v>
      </c>
      <c r="H50" s="101">
        <v>1345295.125</v>
      </c>
      <c r="I50" s="101">
        <v>528527.5</v>
      </c>
      <c r="J50" s="161">
        <v>19458744</v>
      </c>
      <c r="K50" s="160">
        <v>199188</v>
      </c>
      <c r="L50" s="102">
        <v>1.0342293977737427</v>
      </c>
      <c r="M50" s="101">
        <v>786555.375</v>
      </c>
      <c r="N50" s="162">
        <v>-587367.375</v>
      </c>
      <c r="O50" s="161">
        <v>5351004</v>
      </c>
      <c r="P50" s="160">
        <v>225609</v>
      </c>
      <c r="Q50" s="102">
        <v>4.4017877578735352</v>
      </c>
      <c r="R50" s="101">
        <v>268783.375</v>
      </c>
      <c r="S50" s="162">
        <v>-43174.375</v>
      </c>
      <c r="T50" s="161">
        <v>3675639.25</v>
      </c>
      <c r="U50" s="160">
        <v>1449025.625</v>
      </c>
      <c r="V50" s="101">
        <v>100.02330017089844</v>
      </c>
      <c r="W50" s="101">
        <v>0</v>
      </c>
      <c r="X50" s="101">
        <v>0</v>
      </c>
      <c r="Y50" s="101">
        <v>13265765.210000008</v>
      </c>
      <c r="Z50" s="162">
        <v>21.851791381835938</v>
      </c>
      <c r="AA50" s="161">
        <v>-491125.51</v>
      </c>
      <c r="AB50" s="101">
        <v>393022.8098177677</v>
      </c>
      <c r="AC50" s="163">
        <v>-98102.703125</v>
      </c>
      <c r="AD50" s="101"/>
      <c r="AE50" s="160"/>
      <c r="AF50" s="102"/>
      <c r="AG50" s="101"/>
      <c r="AH50" s="101"/>
    </row>
    <row r="51" spans="1:34" x14ac:dyDescent="0.25">
      <c r="A51" s="2">
        <v>109420803</v>
      </c>
      <c r="C51" s="158" t="s">
        <v>2870</v>
      </c>
      <c r="D51" s="28" t="s">
        <v>2229</v>
      </c>
      <c r="E51" s="101">
        <v>21315388</v>
      </c>
      <c r="F51" s="160">
        <v>852352.0625</v>
      </c>
      <c r="G51" s="102">
        <v>4.1653256416320801</v>
      </c>
      <c r="H51" s="101">
        <v>787171.125</v>
      </c>
      <c r="I51" s="101">
        <v>65180.9375</v>
      </c>
      <c r="J51" s="161">
        <v>16364442</v>
      </c>
      <c r="K51" s="160">
        <v>118387</v>
      </c>
      <c r="L51" s="102">
        <v>0.72871226072311401</v>
      </c>
      <c r="M51" s="101">
        <v>531733.1875</v>
      </c>
      <c r="N51" s="162">
        <v>-413346.1875</v>
      </c>
      <c r="O51" s="161">
        <v>2753164</v>
      </c>
      <c r="P51" s="160">
        <v>61668</v>
      </c>
      <c r="Q51" s="102">
        <v>2.2912166118621826</v>
      </c>
      <c r="R51" s="101">
        <v>106289.0390625</v>
      </c>
      <c r="S51" s="162">
        <v>-44621.0390625</v>
      </c>
      <c r="T51" s="161">
        <v>1772379.64</v>
      </c>
      <c r="U51" s="160">
        <v>635266.0625</v>
      </c>
      <c r="V51" s="101">
        <v>100.02330780029297</v>
      </c>
      <c r="W51" s="101">
        <v>0</v>
      </c>
      <c r="X51" s="101">
        <v>0</v>
      </c>
      <c r="Y51" s="101">
        <v>5815832.9600000009</v>
      </c>
      <c r="Z51" s="162">
        <v>21.851789474487305</v>
      </c>
      <c r="AA51" s="161">
        <v>-109689.5</v>
      </c>
      <c r="AB51" s="101">
        <v>101709.49465897947</v>
      </c>
      <c r="AC51" s="163">
        <v>-7980.00537109375</v>
      </c>
      <c r="AD51" s="101">
        <v>425403</v>
      </c>
      <c r="AE51" s="160">
        <v>37031</v>
      </c>
      <c r="AF51" s="102">
        <v>9.5349302291870117</v>
      </c>
      <c r="AG51" s="101">
        <v>22029.35546875</v>
      </c>
      <c r="AH51" s="101">
        <v>15001.64453125</v>
      </c>
    </row>
    <row r="52" spans="1:34" x14ac:dyDescent="0.25">
      <c r="A52" s="2">
        <v>114060853</v>
      </c>
      <c r="C52" s="158" t="s">
        <v>2871</v>
      </c>
      <c r="D52" s="28" t="s">
        <v>2307</v>
      </c>
      <c r="E52" s="101">
        <v>6572219</v>
      </c>
      <c r="F52" s="160">
        <v>81035</v>
      </c>
      <c r="G52" s="102">
        <v>1.2483855485916138</v>
      </c>
      <c r="H52" s="101">
        <v>188465.25</v>
      </c>
      <c r="I52" s="101">
        <v>-107430.25</v>
      </c>
      <c r="J52" s="161">
        <v>4961639</v>
      </c>
      <c r="K52" s="160">
        <v>29208</v>
      </c>
      <c r="L52" s="102">
        <v>0.5921623706817627</v>
      </c>
      <c r="M52" s="101">
        <v>139269.296875</v>
      </c>
      <c r="N52" s="162">
        <v>-110061.296875</v>
      </c>
      <c r="O52" s="161">
        <v>1355360</v>
      </c>
      <c r="P52" s="160">
        <v>1827</v>
      </c>
      <c r="Q52" s="102">
        <v>0.13498008251190186</v>
      </c>
      <c r="R52" s="101">
        <v>49195.953125</v>
      </c>
      <c r="S52" s="162">
        <v>-47368.953125</v>
      </c>
      <c r="T52" s="161">
        <v>255220</v>
      </c>
      <c r="U52" s="160">
        <v>50000</v>
      </c>
      <c r="V52" s="101">
        <v>0</v>
      </c>
      <c r="W52" s="101">
        <v>0</v>
      </c>
      <c r="X52" s="101">
        <v>100</v>
      </c>
      <c r="Y52" s="101">
        <v>0</v>
      </c>
      <c r="Z52" s="162"/>
      <c r="AA52" s="161">
        <v>-48760.37</v>
      </c>
      <c r="AB52" s="101">
        <v>44123.367677411268</v>
      </c>
      <c r="AC52" s="163">
        <v>-4637.00244140625</v>
      </c>
      <c r="AD52" s="101"/>
      <c r="AE52" s="160"/>
      <c r="AF52" s="102"/>
      <c r="AG52" s="101"/>
      <c r="AH52" s="101"/>
    </row>
    <row r="53" spans="1:34" x14ac:dyDescent="0.25">
      <c r="A53" s="2">
        <v>103021453</v>
      </c>
      <c r="C53" s="158" t="s">
        <v>2872</v>
      </c>
      <c r="D53" s="28" t="s">
        <v>2078</v>
      </c>
      <c r="E53" s="101">
        <v>10239473</v>
      </c>
      <c r="F53" s="160">
        <v>983848.5625</v>
      </c>
      <c r="G53" s="102">
        <v>10.62973690032959</v>
      </c>
      <c r="H53" s="101">
        <v>615139.75</v>
      </c>
      <c r="I53" s="101">
        <v>368708.8125</v>
      </c>
      <c r="J53" s="161">
        <v>7394941</v>
      </c>
      <c r="K53" s="160">
        <v>256695</v>
      </c>
      <c r="L53" s="102">
        <v>3.5960514545440674</v>
      </c>
      <c r="M53" s="101">
        <v>422695.3125</v>
      </c>
      <c r="N53" s="162">
        <v>-166000.3125</v>
      </c>
      <c r="O53" s="161">
        <v>1224020</v>
      </c>
      <c r="P53" s="160">
        <v>45279</v>
      </c>
      <c r="Q53" s="102">
        <v>3.8413019180297852</v>
      </c>
      <c r="R53" s="101">
        <v>48470.5625</v>
      </c>
      <c r="S53" s="162">
        <v>-3191.5625</v>
      </c>
      <c r="T53" s="161">
        <v>1620511.97</v>
      </c>
      <c r="U53" s="160">
        <v>681874.5625</v>
      </c>
      <c r="V53" s="101">
        <v>35.829463958740234</v>
      </c>
      <c r="W53" s="101">
        <v>64.178886413574219</v>
      </c>
      <c r="X53" s="101">
        <v>0</v>
      </c>
      <c r="Y53" s="101">
        <v>2236144.4399999976</v>
      </c>
      <c r="Z53" s="162">
        <v>21.851791381835938</v>
      </c>
      <c r="AA53" s="161">
        <v>-87363.28</v>
      </c>
      <c r="AB53" s="101">
        <v>139869.73710132582</v>
      </c>
      <c r="AC53" s="163">
        <v>52506.45703125</v>
      </c>
      <c r="AD53" s="101"/>
      <c r="AE53" s="160"/>
      <c r="AF53" s="102"/>
      <c r="AG53" s="101"/>
      <c r="AH53" s="101"/>
    </row>
    <row r="54" spans="1:34" x14ac:dyDescent="0.25">
      <c r="A54" s="2">
        <v>122091303</v>
      </c>
      <c r="C54" s="158" t="s">
        <v>2873</v>
      </c>
      <c r="D54" s="28" t="s">
        <v>2442</v>
      </c>
      <c r="E54" s="101">
        <v>10058290</v>
      </c>
      <c r="F54" s="160">
        <v>257123.609375</v>
      </c>
      <c r="G54" s="102">
        <v>2.6233980655670166</v>
      </c>
      <c r="H54" s="101">
        <v>328764.59375</v>
      </c>
      <c r="I54" s="101">
        <v>-71640.984375</v>
      </c>
      <c r="J54" s="161">
        <v>8000995</v>
      </c>
      <c r="K54" s="160">
        <v>26899</v>
      </c>
      <c r="L54" s="102">
        <v>0.33732977509498596</v>
      </c>
      <c r="M54" s="101">
        <v>218330.796875</v>
      </c>
      <c r="N54" s="162">
        <v>-191431.796875</v>
      </c>
      <c r="O54" s="161">
        <v>1331149</v>
      </c>
      <c r="P54" s="160">
        <v>-23718</v>
      </c>
      <c r="Q54" s="102">
        <v>-1.7505778074264526</v>
      </c>
      <c r="R54" s="101">
        <v>58823.37890625</v>
      </c>
      <c r="S54" s="162">
        <v>-82541.375</v>
      </c>
      <c r="T54" s="161">
        <v>726145.73</v>
      </c>
      <c r="U54" s="160">
        <v>253942.609375</v>
      </c>
      <c r="V54" s="101">
        <v>100.02330780029297</v>
      </c>
      <c r="W54" s="101">
        <v>0</v>
      </c>
      <c r="X54" s="101">
        <v>0</v>
      </c>
      <c r="Y54" s="101">
        <v>2324833.4299999997</v>
      </c>
      <c r="Z54" s="162">
        <v>21.851791381835938</v>
      </c>
      <c r="AA54" s="161">
        <v>-92539.33</v>
      </c>
      <c r="AB54" s="101">
        <v>84168.925663977512</v>
      </c>
      <c r="AC54" s="163">
        <v>-8370.404296875</v>
      </c>
      <c r="AD54" s="101"/>
      <c r="AE54" s="160"/>
      <c r="AF54" s="102"/>
      <c r="AG54" s="101"/>
      <c r="AH54" s="101"/>
    </row>
    <row r="55" spans="1:34" x14ac:dyDescent="0.25">
      <c r="A55" s="2">
        <v>122091352</v>
      </c>
      <c r="C55" s="158" t="s">
        <v>2874</v>
      </c>
      <c r="D55" s="28" t="s">
        <v>2443</v>
      </c>
      <c r="E55" s="101">
        <v>40747444</v>
      </c>
      <c r="F55" s="160">
        <v>3306977.25</v>
      </c>
      <c r="G55" s="102">
        <v>8.8326282501220703</v>
      </c>
      <c r="H55" s="101">
        <v>1914626.625</v>
      </c>
      <c r="I55" s="101">
        <v>1392350.625</v>
      </c>
      <c r="J55" s="161">
        <v>27862790</v>
      </c>
      <c r="K55" s="160">
        <v>417903</v>
      </c>
      <c r="L55" s="102">
        <v>1.5226988792419434</v>
      </c>
      <c r="M55" s="101">
        <v>1101039.25</v>
      </c>
      <c r="N55" s="162">
        <v>-683136.25</v>
      </c>
      <c r="O55" s="161">
        <v>7232475</v>
      </c>
      <c r="P55" s="160">
        <v>597744</v>
      </c>
      <c r="Q55" s="102">
        <v>9.0093183517456055</v>
      </c>
      <c r="R55" s="101">
        <v>347360.09375</v>
      </c>
      <c r="S55" s="162">
        <v>250383.90625</v>
      </c>
      <c r="T55" s="161">
        <v>5652178.6799999997</v>
      </c>
      <c r="U55" s="160">
        <v>2291330.25</v>
      </c>
      <c r="V55" s="101">
        <v>80.426734924316406</v>
      </c>
      <c r="W55" s="101">
        <v>19.591999053955078</v>
      </c>
      <c r="X55" s="101">
        <v>0</v>
      </c>
      <c r="Y55" s="101">
        <v>2467207.400000006</v>
      </c>
      <c r="Z55" s="162">
        <v>149.39105224609375</v>
      </c>
      <c r="AA55" s="161">
        <v>-366165.95</v>
      </c>
      <c r="AB55" s="101">
        <v>791361.62669697427</v>
      </c>
      <c r="AC55" s="163">
        <v>425195.6875</v>
      </c>
      <c r="AD55" s="101"/>
      <c r="AE55" s="160"/>
      <c r="AF55" s="102"/>
      <c r="AG55" s="101"/>
      <c r="AH55" s="101"/>
    </row>
    <row r="56" spans="1:34" x14ac:dyDescent="0.25">
      <c r="A56" s="2">
        <v>106330703</v>
      </c>
      <c r="C56" s="158" t="s">
        <v>2875</v>
      </c>
      <c r="D56" s="28" t="s">
        <v>2165</v>
      </c>
      <c r="E56" s="101">
        <v>10061813</v>
      </c>
      <c r="F56" s="160">
        <v>601078.875</v>
      </c>
      <c r="G56" s="102">
        <v>6.3534064292907715</v>
      </c>
      <c r="H56" s="101">
        <v>275056.125</v>
      </c>
      <c r="I56" s="101">
        <v>326022.75</v>
      </c>
      <c r="J56" s="161">
        <v>8066335</v>
      </c>
      <c r="K56" s="160">
        <v>44096</v>
      </c>
      <c r="L56" s="102">
        <v>0.54967200756072998</v>
      </c>
      <c r="M56" s="101">
        <v>186226.40625</v>
      </c>
      <c r="N56" s="162">
        <v>-142130.40625</v>
      </c>
      <c r="O56" s="161">
        <v>882028</v>
      </c>
      <c r="P56" s="160">
        <v>11581</v>
      </c>
      <c r="Q56" s="102">
        <v>1.3304657936096191</v>
      </c>
      <c r="R56" s="101">
        <v>23133.314453125</v>
      </c>
      <c r="S56" s="162">
        <v>-11552.314453125</v>
      </c>
      <c r="T56" s="161">
        <v>1010819.21</v>
      </c>
      <c r="U56" s="160">
        <v>507935.90625</v>
      </c>
      <c r="V56" s="101">
        <v>100.01416778564453</v>
      </c>
      <c r="W56" s="101">
        <v>0</v>
      </c>
      <c r="X56" s="101">
        <v>0</v>
      </c>
      <c r="Y56" s="101">
        <v>4649705.9499999993</v>
      </c>
      <c r="Z56" s="162">
        <v>17.569545745849609</v>
      </c>
      <c r="AA56" s="161">
        <v>-14261.23</v>
      </c>
      <c r="AB56" s="101">
        <v>17402.264090984587</v>
      </c>
      <c r="AC56" s="163">
        <v>3141.0341796875</v>
      </c>
      <c r="AD56" s="101">
        <v>102631</v>
      </c>
      <c r="AE56" s="160">
        <v>37466</v>
      </c>
      <c r="AF56" s="102">
        <v>57.494056701660156</v>
      </c>
      <c r="AG56" s="101">
        <v>3897.1298828125</v>
      </c>
      <c r="AH56" s="101">
        <v>33568.87109375</v>
      </c>
    </row>
    <row r="57" spans="1:34" x14ac:dyDescent="0.25">
      <c r="A57" s="2">
        <v>106330803</v>
      </c>
      <c r="C57" s="158" t="s">
        <v>2876</v>
      </c>
      <c r="D57" s="28" t="s">
        <v>2166</v>
      </c>
      <c r="E57" s="101">
        <v>13850710</v>
      </c>
      <c r="F57" s="160">
        <v>950655.375</v>
      </c>
      <c r="G57" s="102">
        <v>7.3693904876708984</v>
      </c>
      <c r="H57" s="101">
        <v>440144.25</v>
      </c>
      <c r="I57" s="101">
        <v>510511.125</v>
      </c>
      <c r="J57" s="161">
        <v>10519897</v>
      </c>
      <c r="K57" s="160">
        <v>63944</v>
      </c>
      <c r="L57" s="102">
        <v>0.61155587434768677</v>
      </c>
      <c r="M57" s="101">
        <v>254864</v>
      </c>
      <c r="N57" s="162">
        <v>-190920</v>
      </c>
      <c r="O57" s="161">
        <v>1434168</v>
      </c>
      <c r="P57" s="160">
        <v>9945</v>
      </c>
      <c r="Q57" s="102">
        <v>0.69827550649642944</v>
      </c>
      <c r="R57" s="101">
        <v>40478.32421875</v>
      </c>
      <c r="S57" s="162">
        <v>-30533.32421875</v>
      </c>
      <c r="T57" s="161">
        <v>1896645.16</v>
      </c>
      <c r="U57" s="160">
        <v>876766.375</v>
      </c>
      <c r="V57" s="101">
        <v>100.01923370361328</v>
      </c>
      <c r="W57" s="101">
        <v>0</v>
      </c>
      <c r="X57" s="101">
        <v>0</v>
      </c>
      <c r="Y57" s="101">
        <v>8026430.7300000004</v>
      </c>
      <c r="Z57" s="162">
        <v>19.943809509277344</v>
      </c>
      <c r="AA57" s="161">
        <v>-53624.83</v>
      </c>
      <c r="AB57" s="101">
        <v>58697.736937917449</v>
      </c>
      <c r="AC57" s="163">
        <v>5072.90673828125</v>
      </c>
      <c r="AD57" s="101"/>
      <c r="AE57" s="160"/>
      <c r="AF57" s="102"/>
      <c r="AG57" s="101"/>
      <c r="AH57" s="101"/>
    </row>
    <row r="58" spans="1:34" x14ac:dyDescent="0.25">
      <c r="A58" s="2">
        <v>101260803</v>
      </c>
      <c r="C58" s="158" t="s">
        <v>2877</v>
      </c>
      <c r="D58" s="28" t="s">
        <v>2049</v>
      </c>
      <c r="E58" s="101">
        <v>21147762</v>
      </c>
      <c r="F58" s="160">
        <v>1361973</v>
      </c>
      <c r="G58" s="102">
        <v>6.8835921287536621</v>
      </c>
      <c r="H58" s="101">
        <v>1016565.1875</v>
      </c>
      <c r="I58" s="101">
        <v>345407.8125</v>
      </c>
      <c r="J58" s="161">
        <v>16342595</v>
      </c>
      <c r="K58" s="160">
        <v>115960</v>
      </c>
      <c r="L58" s="102">
        <v>0.71462750434875488</v>
      </c>
      <c r="M58" s="101">
        <v>692236</v>
      </c>
      <c r="N58" s="162">
        <v>-576276</v>
      </c>
      <c r="O58" s="161">
        <v>2072757</v>
      </c>
      <c r="P58" s="160">
        <v>64805</v>
      </c>
      <c r="Q58" s="102">
        <v>3.2274179458618164</v>
      </c>
      <c r="R58" s="101">
        <v>96632.5546875</v>
      </c>
      <c r="S58" s="162">
        <v>-31827.5546875</v>
      </c>
      <c r="T58" s="161">
        <v>2732409.97</v>
      </c>
      <c r="U58" s="160">
        <v>1181208</v>
      </c>
      <c r="V58" s="101">
        <v>100.02245330810547</v>
      </c>
      <c r="W58" s="101">
        <v>0</v>
      </c>
      <c r="X58" s="101">
        <v>0</v>
      </c>
      <c r="Y58" s="101">
        <v>10813814.809999995</v>
      </c>
      <c r="Z58" s="162">
        <v>21.451181411743164</v>
      </c>
      <c r="AA58" s="161">
        <v>-174619.14</v>
      </c>
      <c r="AB58" s="101">
        <v>244573.69571749715</v>
      </c>
      <c r="AC58" s="163">
        <v>69954.5546875</v>
      </c>
      <c r="AD58" s="101"/>
      <c r="AE58" s="160"/>
      <c r="AF58" s="102"/>
      <c r="AG58" s="101"/>
      <c r="AH58" s="101"/>
    </row>
    <row r="59" spans="1:34" x14ac:dyDescent="0.25">
      <c r="A59" s="2">
        <v>123460504</v>
      </c>
      <c r="C59" s="158" t="s">
        <v>2878</v>
      </c>
      <c r="D59" s="28" t="s">
        <v>2455</v>
      </c>
      <c r="E59" s="101">
        <v>90550</v>
      </c>
      <c r="F59" s="160">
        <v>49998</v>
      </c>
      <c r="G59" s="102">
        <v>123.29354858398438</v>
      </c>
      <c r="H59" s="101">
        <v>8.8000001907348633</v>
      </c>
      <c r="I59" s="101">
        <v>49989.19921875</v>
      </c>
      <c r="J59" s="161">
        <v>34420</v>
      </c>
      <c r="K59" s="160">
        <v>-2</v>
      </c>
      <c r="L59" s="102">
        <v>-5.810237955302E-3</v>
      </c>
      <c r="M59" s="101">
        <v>8.8000001907348633</v>
      </c>
      <c r="N59" s="162">
        <v>-10.800000190734863</v>
      </c>
      <c r="O59" s="161">
        <v>6130</v>
      </c>
      <c r="P59" s="160">
        <v>0</v>
      </c>
      <c r="Q59" s="102">
        <v>0</v>
      </c>
      <c r="R59" s="101">
        <v>0</v>
      </c>
      <c r="S59" s="162">
        <v>0</v>
      </c>
      <c r="T59" s="161">
        <v>50000</v>
      </c>
      <c r="U59" s="160">
        <v>50000</v>
      </c>
      <c r="V59" s="101">
        <v>0</v>
      </c>
      <c r="W59" s="101">
        <v>0</v>
      </c>
      <c r="X59" s="101">
        <v>100</v>
      </c>
      <c r="Y59" s="101">
        <v>0</v>
      </c>
      <c r="Z59" s="162"/>
      <c r="AA59" s="161">
        <v>-2414.14</v>
      </c>
      <c r="AB59" s="101">
        <v>10959.724568960242</v>
      </c>
      <c r="AC59" s="163">
        <v>8545.5849609375</v>
      </c>
      <c r="AD59" s="101"/>
      <c r="AE59" s="160"/>
      <c r="AF59" s="102"/>
      <c r="AG59" s="101"/>
      <c r="AH59" s="101"/>
    </row>
    <row r="60" spans="1:34" x14ac:dyDescent="0.25">
      <c r="A60" s="2">
        <v>101631203</v>
      </c>
      <c r="C60" s="158" t="s">
        <v>2879</v>
      </c>
      <c r="D60" s="28" t="s">
        <v>2062</v>
      </c>
      <c r="E60" s="101">
        <v>8537426</v>
      </c>
      <c r="F60" s="160">
        <v>152244.28125</v>
      </c>
      <c r="G60" s="102">
        <v>1.8156348466873169</v>
      </c>
      <c r="H60" s="101">
        <v>152321.203125</v>
      </c>
      <c r="I60" s="101">
        <v>-76.921875</v>
      </c>
      <c r="J60" s="161">
        <v>7118413</v>
      </c>
      <c r="K60" s="160">
        <v>54765</v>
      </c>
      <c r="L60" s="102">
        <v>0.77530759572982788</v>
      </c>
      <c r="M60" s="101">
        <v>121857.296875</v>
      </c>
      <c r="N60" s="162">
        <v>-67092.296875</v>
      </c>
      <c r="O60" s="161">
        <v>1126055</v>
      </c>
      <c r="P60" s="160">
        <v>47480</v>
      </c>
      <c r="Q60" s="102">
        <v>4.4021048545837402</v>
      </c>
      <c r="R60" s="101">
        <v>29849.66796875</v>
      </c>
      <c r="S60" s="162">
        <v>17630.33203125</v>
      </c>
      <c r="T60" s="161">
        <v>292958.45</v>
      </c>
      <c r="U60" s="160">
        <v>49999.2890625</v>
      </c>
      <c r="V60" s="101">
        <v>23.366432189941406</v>
      </c>
      <c r="W60" s="101">
        <v>0</v>
      </c>
      <c r="X60" s="101">
        <v>76.634986877441406</v>
      </c>
      <c r="Y60" s="101">
        <v>106932.9299999997</v>
      </c>
      <c r="Z60" s="162">
        <v>49.629661560058594</v>
      </c>
      <c r="AA60" s="161">
        <v>-110678.39</v>
      </c>
      <c r="AB60" s="101">
        <v>76502.104743660195</v>
      </c>
      <c r="AC60" s="163">
        <v>-34176.28515625</v>
      </c>
      <c r="AD60" s="101"/>
      <c r="AE60" s="160"/>
      <c r="AF60" s="102"/>
      <c r="AG60" s="101"/>
      <c r="AH60" s="101"/>
    </row>
    <row r="61" spans="1:34" x14ac:dyDescent="0.25">
      <c r="A61" s="2">
        <v>107650703</v>
      </c>
      <c r="C61" s="158" t="s">
        <v>2880</v>
      </c>
      <c r="D61" s="28" t="s">
        <v>2174</v>
      </c>
      <c r="E61" s="101">
        <v>9153777</v>
      </c>
      <c r="F61" s="160">
        <v>282769.53125</v>
      </c>
      <c r="G61" s="102">
        <v>3.1875696182250977</v>
      </c>
      <c r="H61" s="101">
        <v>278979.3125</v>
      </c>
      <c r="I61" s="101">
        <v>3790.21875</v>
      </c>
      <c r="J61" s="161">
        <v>6946531</v>
      </c>
      <c r="K61" s="160">
        <v>53311</v>
      </c>
      <c r="L61" s="102">
        <v>0.77338314056396484</v>
      </c>
      <c r="M61" s="101">
        <v>184818.703125</v>
      </c>
      <c r="N61" s="162">
        <v>-131507.703125</v>
      </c>
      <c r="O61" s="161">
        <v>1535782</v>
      </c>
      <c r="P61" s="160">
        <v>28033</v>
      </c>
      <c r="Q61" s="102">
        <v>1.8592616319656372</v>
      </c>
      <c r="R61" s="101">
        <v>53854.49609375</v>
      </c>
      <c r="S61" s="162">
        <v>-25821.49609375</v>
      </c>
      <c r="T61" s="161">
        <v>671464.16</v>
      </c>
      <c r="U61" s="160">
        <v>201425.53125</v>
      </c>
      <c r="V61" s="101">
        <v>100.02330017089844</v>
      </c>
      <c r="W61" s="101">
        <v>0</v>
      </c>
      <c r="X61" s="101">
        <v>0</v>
      </c>
      <c r="Y61" s="101">
        <v>1844041.8399999999</v>
      </c>
      <c r="Z61" s="162">
        <v>21.851789474487305</v>
      </c>
      <c r="AA61" s="161">
        <v>-41062.629999999997</v>
      </c>
      <c r="AB61" s="101">
        <v>38942.622523012571</v>
      </c>
      <c r="AC61" s="163">
        <v>-2120.007568359375</v>
      </c>
      <c r="AD61" s="101"/>
      <c r="AE61" s="160"/>
      <c r="AF61" s="102"/>
      <c r="AG61" s="101"/>
      <c r="AH61" s="101"/>
    </row>
    <row r="62" spans="1:34" x14ac:dyDescent="0.25">
      <c r="A62" s="2">
        <v>104101252</v>
      </c>
      <c r="C62" s="158" t="s">
        <v>2881</v>
      </c>
      <c r="D62" s="28" t="s">
        <v>2114</v>
      </c>
      <c r="E62" s="101">
        <v>40254420</v>
      </c>
      <c r="F62" s="160">
        <v>2659044.5</v>
      </c>
      <c r="G62" s="102">
        <v>7.0727968215942383</v>
      </c>
      <c r="H62" s="101">
        <v>1188273.625</v>
      </c>
      <c r="I62" s="101">
        <v>1470770.875</v>
      </c>
      <c r="J62" s="161">
        <v>29683933</v>
      </c>
      <c r="K62" s="160">
        <v>242057</v>
      </c>
      <c r="L62" s="102">
        <v>0.82215207815170288</v>
      </c>
      <c r="M62" s="101">
        <v>721865.625</v>
      </c>
      <c r="N62" s="162">
        <v>-479808.625</v>
      </c>
      <c r="O62" s="161">
        <v>5591724</v>
      </c>
      <c r="P62" s="160">
        <v>32109</v>
      </c>
      <c r="Q62" s="102">
        <v>0.57753998041152954</v>
      </c>
      <c r="R62" s="101">
        <v>177219.59375</v>
      </c>
      <c r="S62" s="162">
        <v>-145110.59375</v>
      </c>
      <c r="T62" s="161">
        <v>4978765.1100000003</v>
      </c>
      <c r="U62" s="160">
        <v>2384878.5</v>
      </c>
      <c r="V62" s="101">
        <v>100.01411437988281</v>
      </c>
      <c r="W62" s="101">
        <v>0</v>
      </c>
      <c r="X62" s="101">
        <v>0</v>
      </c>
      <c r="Y62" s="101">
        <v>21831452.36999999</v>
      </c>
      <c r="Z62" s="162">
        <v>17.547252655029297</v>
      </c>
      <c r="AA62" s="161">
        <v>-386071.11</v>
      </c>
      <c r="AB62" s="101">
        <v>500242.99327735766</v>
      </c>
      <c r="AC62" s="163">
        <v>114171.8828125</v>
      </c>
      <c r="AD62" s="101"/>
      <c r="AE62" s="160"/>
      <c r="AF62" s="102"/>
      <c r="AG62" s="101"/>
      <c r="AH62" s="101"/>
    </row>
    <row r="63" spans="1:34" x14ac:dyDescent="0.25">
      <c r="A63" s="2">
        <v>101631503</v>
      </c>
      <c r="C63" s="158" t="s">
        <v>2882</v>
      </c>
      <c r="D63" s="28" t="s">
        <v>2063</v>
      </c>
      <c r="E63" s="101">
        <v>8950724</v>
      </c>
      <c r="F63" s="160">
        <v>475938.9375</v>
      </c>
      <c r="G63" s="102">
        <v>5.615941047668457</v>
      </c>
      <c r="H63" s="101">
        <v>335357.40625</v>
      </c>
      <c r="I63" s="101">
        <v>140581.53125</v>
      </c>
      <c r="J63" s="161">
        <v>7130256</v>
      </c>
      <c r="K63" s="160">
        <v>54228</v>
      </c>
      <c r="L63" s="102">
        <v>0.76636213064193726</v>
      </c>
      <c r="M63" s="101">
        <v>225235.09375</v>
      </c>
      <c r="N63" s="162">
        <v>-171007.09375</v>
      </c>
      <c r="O63" s="161">
        <v>926775</v>
      </c>
      <c r="P63" s="160">
        <v>61794</v>
      </c>
      <c r="Q63" s="102">
        <v>7.1439719200134277</v>
      </c>
      <c r="R63" s="101">
        <v>38101.38671875</v>
      </c>
      <c r="S63" s="162">
        <v>23692.61328125</v>
      </c>
      <c r="T63" s="161">
        <v>893692.68</v>
      </c>
      <c r="U63" s="160">
        <v>359916.9375</v>
      </c>
      <c r="V63" s="101">
        <v>100.02330017089844</v>
      </c>
      <c r="W63" s="101">
        <v>0</v>
      </c>
      <c r="X63" s="101">
        <v>0</v>
      </c>
      <c r="Y63" s="101">
        <v>3295023.660000002</v>
      </c>
      <c r="Z63" s="162">
        <v>21.851791381835938</v>
      </c>
      <c r="AA63" s="161">
        <v>-53599.29</v>
      </c>
      <c r="AB63" s="101">
        <v>81225.443882392923</v>
      </c>
      <c r="AC63" s="163">
        <v>27626.154296875</v>
      </c>
      <c r="AD63" s="101"/>
      <c r="AE63" s="160"/>
      <c r="AF63" s="102"/>
      <c r="AG63" s="101"/>
      <c r="AH63" s="101"/>
    </row>
    <row r="64" spans="1:34" x14ac:dyDescent="0.25">
      <c r="A64" s="2">
        <v>108111203</v>
      </c>
      <c r="C64" s="158" t="s">
        <v>2883</v>
      </c>
      <c r="D64" s="28" t="s">
        <v>2203</v>
      </c>
      <c r="E64" s="101">
        <v>12632872</v>
      </c>
      <c r="F64" s="160">
        <v>308998.09375</v>
      </c>
      <c r="G64" s="102">
        <v>2.5073130130767822</v>
      </c>
      <c r="H64" s="101">
        <v>255268.609375</v>
      </c>
      <c r="I64" s="101">
        <v>53729.484375</v>
      </c>
      <c r="J64" s="161">
        <v>10730916</v>
      </c>
      <c r="K64" s="160">
        <v>64837</v>
      </c>
      <c r="L64" s="102">
        <v>0.6078803539276123</v>
      </c>
      <c r="M64" s="101">
        <v>185977</v>
      </c>
      <c r="N64" s="162">
        <v>-121140</v>
      </c>
      <c r="O64" s="161">
        <v>1264887</v>
      </c>
      <c r="P64" s="160">
        <v>23847</v>
      </c>
      <c r="Q64" s="102">
        <v>1.9215335845947266</v>
      </c>
      <c r="R64" s="101">
        <v>41829.95703125</v>
      </c>
      <c r="S64" s="162">
        <v>-17982.95703125</v>
      </c>
      <c r="T64" s="161">
        <v>637069.38</v>
      </c>
      <c r="U64" s="160">
        <v>220314.09375</v>
      </c>
      <c r="V64" s="101">
        <v>100.01451873779297</v>
      </c>
      <c r="W64" s="101">
        <v>0</v>
      </c>
      <c r="X64" s="101">
        <v>0</v>
      </c>
      <c r="Y64" s="101">
        <v>2016788.6999999993</v>
      </c>
      <c r="Z64" s="162">
        <v>17.732267379760742</v>
      </c>
      <c r="AA64" s="161">
        <v>-37649.71</v>
      </c>
      <c r="AB64" s="101">
        <v>59645.785226766238</v>
      </c>
      <c r="AC64" s="163">
        <v>21996.076171875</v>
      </c>
      <c r="AD64" s="101"/>
      <c r="AE64" s="160"/>
      <c r="AF64" s="102"/>
      <c r="AG64" s="101"/>
      <c r="AH64" s="101"/>
    </row>
    <row r="65" spans="1:34" x14ac:dyDescent="0.25">
      <c r="A65" s="2">
        <v>109122703</v>
      </c>
      <c r="C65" s="158" t="s">
        <v>2884</v>
      </c>
      <c r="D65" s="28" t="s">
        <v>2225</v>
      </c>
      <c r="E65" s="101">
        <v>8170499</v>
      </c>
      <c r="F65" s="160">
        <v>194688.5</v>
      </c>
      <c r="G65" s="102">
        <v>2.4409871101379395</v>
      </c>
      <c r="H65" s="101">
        <v>319715.46875</v>
      </c>
      <c r="I65" s="101">
        <v>-125026.96875</v>
      </c>
      <c r="J65" s="161">
        <v>6932856</v>
      </c>
      <c r="K65" s="160">
        <v>68472</v>
      </c>
      <c r="L65" s="102">
        <v>0.99749666452407837</v>
      </c>
      <c r="M65" s="101">
        <v>264819.6875</v>
      </c>
      <c r="N65" s="162">
        <v>-196347.6875</v>
      </c>
      <c r="O65" s="161">
        <v>801192</v>
      </c>
      <c r="P65" s="160">
        <v>-19470</v>
      </c>
      <c r="Q65" s="102">
        <v>-2.3724749088287354</v>
      </c>
      <c r="R65" s="101">
        <v>25743.287109375</v>
      </c>
      <c r="S65" s="162">
        <v>-45213.2890625</v>
      </c>
      <c r="T65" s="161">
        <v>436451.02</v>
      </c>
      <c r="U65" s="160">
        <v>145686.5</v>
      </c>
      <c r="V65" s="101">
        <v>100.02330017089844</v>
      </c>
      <c r="W65" s="101">
        <v>0</v>
      </c>
      <c r="X65" s="101">
        <v>0</v>
      </c>
      <c r="Y65" s="101">
        <v>1333753.4800000004</v>
      </c>
      <c r="Z65" s="162">
        <v>21.851791381835938</v>
      </c>
      <c r="AA65" s="161">
        <v>-60423.21</v>
      </c>
      <c r="AB65" s="101">
        <v>75226.377716245654</v>
      </c>
      <c r="AC65" s="163">
        <v>14803.16796875</v>
      </c>
      <c r="AD65" s="101"/>
      <c r="AE65" s="160"/>
      <c r="AF65" s="102"/>
      <c r="AG65" s="101"/>
      <c r="AH65" s="101"/>
    </row>
    <row r="66" spans="1:34" x14ac:dyDescent="0.25">
      <c r="A66" s="2">
        <v>115211003</v>
      </c>
      <c r="C66" s="158" t="s">
        <v>2885</v>
      </c>
      <c r="D66" s="28" t="s">
        <v>2324</v>
      </c>
      <c r="E66" s="101">
        <v>3084002</v>
      </c>
      <c r="F66" s="160">
        <v>117244</v>
      </c>
      <c r="G66" s="102">
        <v>3.9519233703613281</v>
      </c>
      <c r="H66" s="101">
        <v>142169.53125</v>
      </c>
      <c r="I66" s="101">
        <v>-24925.53125</v>
      </c>
      <c r="J66" s="161">
        <v>2266018</v>
      </c>
      <c r="K66" s="160">
        <v>25720</v>
      </c>
      <c r="L66" s="102">
        <v>1.1480615139007568</v>
      </c>
      <c r="M66" s="101">
        <v>122789.2265625</v>
      </c>
      <c r="N66" s="162">
        <v>-97069.2265625</v>
      </c>
      <c r="O66" s="161">
        <v>668146</v>
      </c>
      <c r="P66" s="160">
        <v>41524</v>
      </c>
      <c r="Q66" s="102">
        <v>6.6266427040100098</v>
      </c>
      <c r="R66" s="101">
        <v>19380.310546875</v>
      </c>
      <c r="S66" s="162">
        <v>22143.689453125</v>
      </c>
      <c r="T66" s="161">
        <v>149838</v>
      </c>
      <c r="U66" s="160">
        <v>50000</v>
      </c>
      <c r="V66" s="101">
        <v>0</v>
      </c>
      <c r="W66" s="101">
        <v>0</v>
      </c>
      <c r="X66" s="101">
        <v>100</v>
      </c>
      <c r="Y66" s="101">
        <v>0</v>
      </c>
      <c r="Z66" s="162"/>
      <c r="AA66" s="161">
        <v>-57735.31</v>
      </c>
      <c r="AB66" s="101">
        <v>101340.89642115231</v>
      </c>
      <c r="AC66" s="163">
        <v>43605.5859375</v>
      </c>
      <c r="AD66" s="101"/>
      <c r="AE66" s="160"/>
      <c r="AF66" s="102"/>
      <c r="AG66" s="101"/>
      <c r="AH66" s="101"/>
    </row>
    <row r="67" spans="1:34" x14ac:dyDescent="0.25">
      <c r="A67" s="2">
        <v>101631703</v>
      </c>
      <c r="C67" s="158" t="s">
        <v>2886</v>
      </c>
      <c r="D67" s="28" t="s">
        <v>2064</v>
      </c>
      <c r="E67" s="101">
        <v>20713092</v>
      </c>
      <c r="F67" s="160">
        <v>2389952.5</v>
      </c>
      <c r="G67" s="102">
        <v>13.043356895446777</v>
      </c>
      <c r="H67" s="101">
        <v>727396.5</v>
      </c>
      <c r="I67" s="101">
        <v>1662556</v>
      </c>
      <c r="J67" s="161">
        <v>15080131</v>
      </c>
      <c r="K67" s="160">
        <v>167220</v>
      </c>
      <c r="L67" s="102">
        <v>1.1213102340698242</v>
      </c>
      <c r="M67" s="101">
        <v>616802.1875</v>
      </c>
      <c r="N67" s="162">
        <v>-449582.1875</v>
      </c>
      <c r="O67" s="161">
        <v>2700708</v>
      </c>
      <c r="P67" s="160">
        <v>10420</v>
      </c>
      <c r="Q67" s="102">
        <v>0.38731911778450012</v>
      </c>
      <c r="R67" s="101">
        <v>74129.6328125</v>
      </c>
      <c r="S67" s="162">
        <v>-63709.6328125</v>
      </c>
      <c r="T67" s="161">
        <v>2932252.12</v>
      </c>
      <c r="U67" s="160">
        <v>2212312.5</v>
      </c>
      <c r="V67" s="101">
        <v>100.00192260742188</v>
      </c>
      <c r="W67" s="101">
        <v>0</v>
      </c>
      <c r="X67" s="101">
        <v>0</v>
      </c>
      <c r="Y67" s="101">
        <v>20249294.149999991</v>
      </c>
      <c r="Z67" s="162">
        <v>11.825775146484375</v>
      </c>
      <c r="AA67" s="161">
        <v>-266096.01</v>
      </c>
      <c r="AB67" s="101">
        <v>286542.18223920563</v>
      </c>
      <c r="AC67" s="163">
        <v>20446.171875</v>
      </c>
      <c r="AD67" s="101"/>
      <c r="AE67" s="160"/>
      <c r="AF67" s="102"/>
      <c r="AG67" s="101"/>
      <c r="AH67" s="101"/>
    </row>
    <row r="68" spans="1:34" x14ac:dyDescent="0.25">
      <c r="A68" s="2">
        <v>117081003</v>
      </c>
      <c r="C68" s="158" t="s">
        <v>2887</v>
      </c>
      <c r="D68" s="28" t="s">
        <v>2365</v>
      </c>
      <c r="E68" s="101">
        <v>10325846</v>
      </c>
      <c r="F68" s="160">
        <v>424645.125</v>
      </c>
      <c r="G68" s="102">
        <v>4.2888245582580566</v>
      </c>
      <c r="H68" s="101">
        <v>373648.625</v>
      </c>
      <c r="I68" s="101">
        <v>50996.5</v>
      </c>
      <c r="J68" s="161">
        <v>8549309</v>
      </c>
      <c r="K68" s="160">
        <v>65566</v>
      </c>
      <c r="L68" s="102">
        <v>0.7728428840637207</v>
      </c>
      <c r="M68" s="101">
        <v>279605.09375</v>
      </c>
      <c r="N68" s="162">
        <v>-214039.09375</v>
      </c>
      <c r="O68" s="161">
        <v>906013</v>
      </c>
      <c r="P68" s="160">
        <v>-773</v>
      </c>
      <c r="Q68" s="102">
        <v>-8.524613082408905E-2</v>
      </c>
      <c r="R68" s="101">
        <v>35309.23046875</v>
      </c>
      <c r="S68" s="162">
        <v>-36082.23046875</v>
      </c>
      <c r="T68" s="161">
        <v>847860.77</v>
      </c>
      <c r="U68" s="160">
        <v>361050.125</v>
      </c>
      <c r="V68" s="101">
        <v>100.01829528808594</v>
      </c>
      <c r="W68" s="101">
        <v>0</v>
      </c>
      <c r="X68" s="101">
        <v>0</v>
      </c>
      <c r="Y68" s="101">
        <v>3305232.459999999</v>
      </c>
      <c r="Z68" s="162">
        <v>19.503765106201172</v>
      </c>
      <c r="AA68" s="161">
        <v>-46193.14</v>
      </c>
      <c r="AB68" s="101">
        <v>21671.650059235049</v>
      </c>
      <c r="AC68" s="163">
        <v>-24521.490234375</v>
      </c>
      <c r="AD68" s="101">
        <v>22663</v>
      </c>
      <c r="AE68" s="160">
        <v>-1198</v>
      </c>
      <c r="AF68" s="102">
        <v>-5.0207452774047852</v>
      </c>
      <c r="AG68" s="101">
        <v>2015.3740234375</v>
      </c>
      <c r="AH68" s="101">
        <v>-3213.3740234375</v>
      </c>
    </row>
    <row r="69" spans="1:34" x14ac:dyDescent="0.25">
      <c r="A69" s="2">
        <v>119351303</v>
      </c>
      <c r="C69" s="158" t="s">
        <v>2888</v>
      </c>
      <c r="D69" s="28" t="s">
        <v>2395</v>
      </c>
      <c r="E69" s="101">
        <v>18613020</v>
      </c>
      <c r="F69" s="160">
        <v>1841639</v>
      </c>
      <c r="G69" s="102">
        <v>10.980842590332031</v>
      </c>
      <c r="H69" s="101">
        <v>1180452.125</v>
      </c>
      <c r="I69" s="101">
        <v>661186.875</v>
      </c>
      <c r="J69" s="161">
        <v>13093425</v>
      </c>
      <c r="K69" s="160">
        <v>186972</v>
      </c>
      <c r="L69" s="102">
        <v>1.4486706256866455</v>
      </c>
      <c r="M69" s="101">
        <v>740752.1875</v>
      </c>
      <c r="N69" s="162">
        <v>-553780.1875</v>
      </c>
      <c r="O69" s="161">
        <v>1981563</v>
      </c>
      <c r="P69" s="160">
        <v>45543</v>
      </c>
      <c r="Q69" s="102">
        <v>2.3524034023284912</v>
      </c>
      <c r="R69" s="101">
        <v>117707.28125</v>
      </c>
      <c r="S69" s="162">
        <v>-72164.28125</v>
      </c>
      <c r="T69" s="161">
        <v>3538031.47</v>
      </c>
      <c r="U69" s="160">
        <v>1609124</v>
      </c>
      <c r="V69" s="101">
        <v>100.02330017089844</v>
      </c>
      <c r="W69" s="101">
        <v>0</v>
      </c>
      <c r="X69" s="101">
        <v>0</v>
      </c>
      <c r="Y69" s="101">
        <v>14731458.43</v>
      </c>
      <c r="Z69" s="162">
        <v>21.851791381835938</v>
      </c>
      <c r="AA69" s="161">
        <v>-221071.72</v>
      </c>
      <c r="AB69" s="101">
        <v>326862.93057444494</v>
      </c>
      <c r="AC69" s="163">
        <v>105791.2109375</v>
      </c>
      <c r="AD69" s="101"/>
      <c r="AE69" s="160"/>
      <c r="AF69" s="102"/>
      <c r="AG69" s="101"/>
      <c r="AH69" s="101"/>
    </row>
    <row r="70" spans="1:34" x14ac:dyDescent="0.25">
      <c r="A70" s="2">
        <v>115211103</v>
      </c>
      <c r="C70" s="158" t="s">
        <v>2889</v>
      </c>
      <c r="D70" s="28" t="s">
        <v>2325</v>
      </c>
      <c r="E70" s="101">
        <v>28483152</v>
      </c>
      <c r="F70" s="160">
        <v>2569583</v>
      </c>
      <c r="G70" s="102">
        <v>9.9159746170043945</v>
      </c>
      <c r="H70" s="101">
        <v>1701879.75</v>
      </c>
      <c r="I70" s="101">
        <v>867703.25</v>
      </c>
      <c r="J70" s="161">
        <v>18972553</v>
      </c>
      <c r="K70" s="160">
        <v>362138</v>
      </c>
      <c r="L70" s="102">
        <v>1.9458887577056885</v>
      </c>
      <c r="M70" s="101">
        <v>1050346</v>
      </c>
      <c r="N70" s="162">
        <v>-688208</v>
      </c>
      <c r="O70" s="161">
        <v>4385220</v>
      </c>
      <c r="P70" s="160">
        <v>363028</v>
      </c>
      <c r="Q70" s="102">
        <v>9.0256261825561523</v>
      </c>
      <c r="R70" s="101">
        <v>183317.328125</v>
      </c>
      <c r="S70" s="162">
        <v>179710.671875</v>
      </c>
      <c r="T70" s="161">
        <v>4124904.07</v>
      </c>
      <c r="U70" s="160">
        <v>1767100</v>
      </c>
      <c r="V70" s="101">
        <v>100.02330017089844</v>
      </c>
      <c r="W70" s="101">
        <v>0</v>
      </c>
      <c r="X70" s="101">
        <v>0</v>
      </c>
      <c r="Y70" s="101">
        <v>16177722.5</v>
      </c>
      <c r="Z70" s="162">
        <v>21.851789474487305</v>
      </c>
      <c r="AA70" s="161">
        <v>-351492.39</v>
      </c>
      <c r="AB70" s="101">
        <v>305578.08368164417</v>
      </c>
      <c r="AC70" s="163">
        <v>-45914.3046875</v>
      </c>
      <c r="AD70" s="101">
        <v>1000477</v>
      </c>
      <c r="AE70" s="160">
        <v>77317</v>
      </c>
      <c r="AF70" s="102">
        <v>8.3752546310424805</v>
      </c>
      <c r="AG70" s="101">
        <v>114611.96875</v>
      </c>
      <c r="AH70" s="101">
        <v>-37294.96875</v>
      </c>
    </row>
    <row r="71" spans="1:34" x14ac:dyDescent="0.25">
      <c r="A71" s="2">
        <v>103021603</v>
      </c>
      <c r="C71" s="158" t="s">
        <v>2890</v>
      </c>
      <c r="D71" s="28" t="s">
        <v>2079</v>
      </c>
      <c r="E71" s="101">
        <v>7128194</v>
      </c>
      <c r="F71" s="160">
        <v>205383.03125</v>
      </c>
      <c r="G71" s="102">
        <v>2.9667577743530273</v>
      </c>
      <c r="H71" s="101">
        <v>271936.5625</v>
      </c>
      <c r="I71" s="101">
        <v>-66553.53125</v>
      </c>
      <c r="J71" s="161">
        <v>5416190</v>
      </c>
      <c r="K71" s="160">
        <v>65044</v>
      </c>
      <c r="L71" s="102">
        <v>1.2155152559280396</v>
      </c>
      <c r="M71" s="101">
        <v>189721.703125</v>
      </c>
      <c r="N71" s="162">
        <v>-124677.703125</v>
      </c>
      <c r="O71" s="161">
        <v>1294500</v>
      </c>
      <c r="P71" s="160">
        <v>22869</v>
      </c>
      <c r="Q71" s="102">
        <v>1.7983989715576172</v>
      </c>
      <c r="R71" s="101">
        <v>60014.05859375</v>
      </c>
      <c r="S71" s="162">
        <v>-37145.05859375</v>
      </c>
      <c r="T71" s="161">
        <v>417504</v>
      </c>
      <c r="U71" s="160">
        <v>117470.0234375</v>
      </c>
      <c r="V71" s="101">
        <v>0</v>
      </c>
      <c r="W71" s="101">
        <v>100</v>
      </c>
      <c r="X71" s="101">
        <v>0</v>
      </c>
      <c r="Y71" s="101">
        <v>0</v>
      </c>
      <c r="Z71" s="162"/>
      <c r="AA71" s="161">
        <v>-70907.460000000006</v>
      </c>
      <c r="AB71" s="101">
        <v>94244.848989105376</v>
      </c>
      <c r="AC71" s="163">
        <v>23337.388671875</v>
      </c>
      <c r="AD71" s="101"/>
      <c r="AE71" s="160"/>
      <c r="AF71" s="102"/>
      <c r="AG71" s="101"/>
      <c r="AH71" s="101"/>
    </row>
    <row r="72" spans="1:34" x14ac:dyDescent="0.25">
      <c r="A72" s="2">
        <v>101301303</v>
      </c>
      <c r="C72" s="158" t="s">
        <v>2891</v>
      </c>
      <c r="D72" s="28" t="s">
        <v>2054</v>
      </c>
      <c r="E72" s="101">
        <v>9958004</v>
      </c>
      <c r="F72" s="160">
        <v>278666.375</v>
      </c>
      <c r="G72" s="102">
        <v>2.8789818286895752</v>
      </c>
      <c r="H72" s="101">
        <v>266905.40625</v>
      </c>
      <c r="I72" s="101">
        <v>11760.96875</v>
      </c>
      <c r="J72" s="161">
        <v>8152103</v>
      </c>
      <c r="K72" s="160">
        <v>61505</v>
      </c>
      <c r="L72" s="102">
        <v>0.76020336151123047</v>
      </c>
      <c r="M72" s="101">
        <v>174437.296875</v>
      </c>
      <c r="N72" s="162">
        <v>-112932.296875</v>
      </c>
      <c r="O72" s="161">
        <v>1189507</v>
      </c>
      <c r="P72" s="160">
        <v>26076</v>
      </c>
      <c r="Q72" s="102">
        <v>2.2413017749786377</v>
      </c>
      <c r="R72" s="101">
        <v>54231.0859375</v>
      </c>
      <c r="S72" s="162">
        <v>-28155.0859375</v>
      </c>
      <c r="T72" s="161">
        <v>616394.41</v>
      </c>
      <c r="U72" s="160">
        <v>191085.359375</v>
      </c>
      <c r="V72" s="101">
        <v>100.02330017089844</v>
      </c>
      <c r="W72" s="101">
        <v>0</v>
      </c>
      <c r="X72" s="101">
        <v>0</v>
      </c>
      <c r="Y72" s="101">
        <v>1749377.9400000013</v>
      </c>
      <c r="Z72" s="162">
        <v>21.851791381835938</v>
      </c>
      <c r="AA72" s="161">
        <v>-62847.08</v>
      </c>
      <c r="AB72" s="101">
        <v>85664.926843574969</v>
      </c>
      <c r="AC72" s="163">
        <v>22817.84765625</v>
      </c>
      <c r="AD72" s="101"/>
      <c r="AE72" s="160"/>
      <c r="AF72" s="102"/>
      <c r="AG72" s="101"/>
      <c r="AH72" s="101"/>
    </row>
    <row r="73" spans="1:34" x14ac:dyDescent="0.25">
      <c r="A73" s="2">
        <v>121391303</v>
      </c>
      <c r="C73" s="158" t="s">
        <v>2892</v>
      </c>
      <c r="D73" s="28" t="s">
        <v>2433</v>
      </c>
      <c r="E73" s="101">
        <v>8291132</v>
      </c>
      <c r="F73" s="160">
        <v>208602.5625</v>
      </c>
      <c r="G73" s="102">
        <v>2.580906867980957</v>
      </c>
      <c r="H73" s="101">
        <v>469067</v>
      </c>
      <c r="I73" s="101">
        <v>-260464.4375</v>
      </c>
      <c r="J73" s="161">
        <v>6588660</v>
      </c>
      <c r="K73" s="160">
        <v>143575</v>
      </c>
      <c r="L73" s="102">
        <v>2.2276666164398193</v>
      </c>
      <c r="M73" s="101">
        <v>386232.6875</v>
      </c>
      <c r="N73" s="162">
        <v>-242657.6875</v>
      </c>
      <c r="O73" s="161">
        <v>1376797</v>
      </c>
      <c r="P73" s="160">
        <v>5636</v>
      </c>
      <c r="Q73" s="102">
        <v>0.41103851795196533</v>
      </c>
      <c r="R73" s="101">
        <v>70949.8125</v>
      </c>
      <c r="S73" s="162">
        <v>-65313.8125</v>
      </c>
      <c r="T73" s="161">
        <v>325675.11</v>
      </c>
      <c r="U73" s="160">
        <v>59391.55859375</v>
      </c>
      <c r="V73" s="101">
        <v>100.02330780029297</v>
      </c>
      <c r="W73" s="101">
        <v>0</v>
      </c>
      <c r="X73" s="101">
        <v>0</v>
      </c>
      <c r="Y73" s="101">
        <v>543727.1400000006</v>
      </c>
      <c r="Z73" s="162">
        <v>21.851789474487305</v>
      </c>
      <c r="AA73" s="161">
        <v>-82814.429999999993</v>
      </c>
      <c r="AB73" s="101">
        <v>255949.4380961454</v>
      </c>
      <c r="AC73" s="163">
        <v>173135.015625</v>
      </c>
      <c r="AD73" s="101"/>
      <c r="AE73" s="160"/>
      <c r="AF73" s="102"/>
      <c r="AG73" s="101"/>
      <c r="AH73" s="101"/>
    </row>
    <row r="74" spans="1:34" x14ac:dyDescent="0.25">
      <c r="A74" s="2">
        <v>122092002</v>
      </c>
      <c r="C74" s="158" t="s">
        <v>2893</v>
      </c>
      <c r="D74" s="28" t="s">
        <v>2444</v>
      </c>
      <c r="E74" s="101">
        <v>19908476</v>
      </c>
      <c r="F74" s="160">
        <v>298057</v>
      </c>
      <c r="G74" s="102">
        <v>1.5198910236358643</v>
      </c>
      <c r="H74" s="101">
        <v>667755.625</v>
      </c>
      <c r="I74" s="101">
        <v>-369698.625</v>
      </c>
      <c r="J74" s="161">
        <v>15665589</v>
      </c>
      <c r="K74" s="160">
        <v>128181</v>
      </c>
      <c r="L74" s="102">
        <v>0.82498311996459961</v>
      </c>
      <c r="M74" s="101">
        <v>578070.1875</v>
      </c>
      <c r="N74" s="162">
        <v>-449889.1875</v>
      </c>
      <c r="O74" s="161">
        <v>3812521</v>
      </c>
      <c r="P74" s="160">
        <v>119876</v>
      </c>
      <c r="Q74" s="102">
        <v>3.246345043182373</v>
      </c>
      <c r="R74" s="101">
        <v>89685.4296875</v>
      </c>
      <c r="S74" s="162">
        <v>30190.5703125</v>
      </c>
      <c r="T74" s="161">
        <v>430367</v>
      </c>
      <c r="U74" s="160">
        <v>50000</v>
      </c>
      <c r="V74" s="101">
        <v>0</v>
      </c>
      <c r="W74" s="101">
        <v>0</v>
      </c>
      <c r="X74" s="101">
        <v>100</v>
      </c>
      <c r="Y74" s="101">
        <v>0</v>
      </c>
      <c r="Z74" s="162"/>
      <c r="AA74" s="161">
        <v>-156333.70000000001</v>
      </c>
      <c r="AB74" s="101">
        <v>201511.9816387475</v>
      </c>
      <c r="AC74" s="163">
        <v>45178.28125</v>
      </c>
      <c r="AD74" s="101"/>
      <c r="AE74" s="160"/>
      <c r="AF74" s="102"/>
      <c r="AG74" s="101"/>
      <c r="AH74" s="101"/>
    </row>
    <row r="75" spans="1:34" x14ac:dyDescent="0.25">
      <c r="A75" s="2">
        <v>122092102</v>
      </c>
      <c r="C75" s="158" t="s">
        <v>2894</v>
      </c>
      <c r="D75" s="28" t="s">
        <v>2445</v>
      </c>
      <c r="E75" s="101">
        <v>33075498</v>
      </c>
      <c r="F75" s="160">
        <v>368752</v>
      </c>
      <c r="G75" s="102">
        <v>1.1274493932723999</v>
      </c>
      <c r="H75" s="101">
        <v>1157849.25</v>
      </c>
      <c r="I75" s="101">
        <v>-789097.25</v>
      </c>
      <c r="J75" s="161">
        <v>24005322</v>
      </c>
      <c r="K75" s="160">
        <v>261092</v>
      </c>
      <c r="L75" s="102">
        <v>1.0996018648147583</v>
      </c>
      <c r="M75" s="101">
        <v>1021438</v>
      </c>
      <c r="N75" s="162">
        <v>-760346</v>
      </c>
      <c r="O75" s="161">
        <v>7996133</v>
      </c>
      <c r="P75" s="160">
        <v>57660</v>
      </c>
      <c r="Q75" s="102">
        <v>0.72633612155914307</v>
      </c>
      <c r="R75" s="101">
        <v>136411.234375</v>
      </c>
      <c r="S75" s="162">
        <v>-78751.234375</v>
      </c>
      <c r="T75" s="161">
        <v>1074042</v>
      </c>
      <c r="U75" s="160">
        <v>50000</v>
      </c>
      <c r="V75" s="101">
        <v>0</v>
      </c>
      <c r="W75" s="101">
        <v>0</v>
      </c>
      <c r="X75" s="101">
        <v>100</v>
      </c>
      <c r="Y75" s="101">
        <v>0</v>
      </c>
      <c r="Z75" s="162"/>
      <c r="AA75" s="161">
        <v>-347455.35</v>
      </c>
      <c r="AB75" s="101">
        <v>439093.32784714666</v>
      </c>
      <c r="AC75" s="163">
        <v>91637.9765625</v>
      </c>
      <c r="AD75" s="101"/>
      <c r="AE75" s="160"/>
      <c r="AF75" s="102"/>
      <c r="AG75" s="101"/>
      <c r="AH75" s="101"/>
    </row>
    <row r="76" spans="1:34" x14ac:dyDescent="0.25">
      <c r="A76" s="2">
        <v>108111303</v>
      </c>
      <c r="C76" s="158" t="s">
        <v>2895</v>
      </c>
      <c r="D76" s="28" t="s">
        <v>2204</v>
      </c>
      <c r="E76" s="101">
        <v>10406777</v>
      </c>
      <c r="F76" s="160">
        <v>372747.59375</v>
      </c>
      <c r="G76" s="102">
        <v>3.7148346900939941</v>
      </c>
      <c r="H76" s="101">
        <v>241408.796875</v>
      </c>
      <c r="I76" s="101">
        <v>131338.796875</v>
      </c>
      <c r="J76" s="161">
        <v>8344030</v>
      </c>
      <c r="K76" s="160">
        <v>54732</v>
      </c>
      <c r="L76" s="102">
        <v>0.66027307510375977</v>
      </c>
      <c r="M76" s="101">
        <v>168907</v>
      </c>
      <c r="N76" s="162">
        <v>-114175</v>
      </c>
      <c r="O76" s="161">
        <v>1292769</v>
      </c>
      <c r="P76" s="160">
        <v>9644</v>
      </c>
      <c r="Q76" s="102">
        <v>0.75160253047943115</v>
      </c>
      <c r="R76" s="101">
        <v>32501.798828125</v>
      </c>
      <c r="S76" s="162">
        <v>-22857.798828125</v>
      </c>
      <c r="T76" s="161">
        <v>769977.58</v>
      </c>
      <c r="U76" s="160">
        <v>308371.59375</v>
      </c>
      <c r="V76" s="101">
        <v>99.999992370605469</v>
      </c>
      <c r="W76" s="101">
        <v>0</v>
      </c>
      <c r="X76" s="101">
        <v>0</v>
      </c>
      <c r="Y76" s="101">
        <v>2822470.4699999988</v>
      </c>
      <c r="Z76" s="162">
        <v>10.925591468811035</v>
      </c>
      <c r="AA76" s="161">
        <v>-66498.28</v>
      </c>
      <c r="AB76" s="101">
        <v>79102.539309338841</v>
      </c>
      <c r="AC76" s="163">
        <v>12604.259765625</v>
      </c>
      <c r="AD76" s="101"/>
      <c r="AE76" s="160"/>
      <c r="AF76" s="102"/>
      <c r="AG76" s="101"/>
      <c r="AH76" s="101"/>
    </row>
    <row r="77" spans="1:34" x14ac:dyDescent="0.25">
      <c r="A77" s="2">
        <v>116191503</v>
      </c>
      <c r="C77" s="158" t="s">
        <v>2896</v>
      </c>
      <c r="D77" s="28" t="s">
        <v>2350</v>
      </c>
      <c r="E77" s="101">
        <v>10821423</v>
      </c>
      <c r="F77" s="160">
        <v>586563.0625</v>
      </c>
      <c r="G77" s="102">
        <v>5.7310314178466797</v>
      </c>
      <c r="H77" s="101">
        <v>403312.53125</v>
      </c>
      <c r="I77" s="101">
        <v>183250.53125</v>
      </c>
      <c r="J77" s="161">
        <v>8036520</v>
      </c>
      <c r="K77" s="160">
        <v>75768</v>
      </c>
      <c r="L77" s="102">
        <v>0.95176941156387329</v>
      </c>
      <c r="M77" s="101">
        <v>255663.59375</v>
      </c>
      <c r="N77" s="162">
        <v>-179895.59375</v>
      </c>
      <c r="O77" s="161">
        <v>1459882</v>
      </c>
      <c r="P77" s="160">
        <v>33829</v>
      </c>
      <c r="Q77" s="102">
        <v>2.3722119331359863</v>
      </c>
      <c r="R77" s="101">
        <v>40939.78125</v>
      </c>
      <c r="S77" s="162">
        <v>-7110.78125</v>
      </c>
      <c r="T77" s="161">
        <v>1167406.76</v>
      </c>
      <c r="U77" s="160">
        <v>503150.0625</v>
      </c>
      <c r="V77" s="101">
        <v>100.01890563964844</v>
      </c>
      <c r="W77" s="101">
        <v>0</v>
      </c>
      <c r="X77" s="101">
        <v>0</v>
      </c>
      <c r="Y77" s="101">
        <v>4606114.0600000024</v>
      </c>
      <c r="Z77" s="162">
        <v>19.791797637939453</v>
      </c>
      <c r="AA77" s="161">
        <v>-64594.400000000001</v>
      </c>
      <c r="AB77" s="101">
        <v>32099.13700475471</v>
      </c>
      <c r="AC77" s="163">
        <v>-32495.263671875</v>
      </c>
      <c r="AD77" s="101">
        <v>157614</v>
      </c>
      <c r="AE77" s="160">
        <v>-26184</v>
      </c>
      <c r="AF77" s="102">
        <v>-14.246074676513672</v>
      </c>
      <c r="AG77" s="101">
        <v>25012.611328125</v>
      </c>
      <c r="AH77" s="101">
        <v>-51196.609375</v>
      </c>
    </row>
    <row r="78" spans="1:34" x14ac:dyDescent="0.25">
      <c r="A78" s="2">
        <v>115221402</v>
      </c>
      <c r="C78" s="158" t="s">
        <v>2897</v>
      </c>
      <c r="D78" s="28" t="s">
        <v>2332</v>
      </c>
      <c r="E78" s="101">
        <v>50424768</v>
      </c>
      <c r="F78" s="160">
        <v>7032672.5</v>
      </c>
      <c r="G78" s="102">
        <v>16.207265853881836</v>
      </c>
      <c r="H78" s="101">
        <v>3468403.25</v>
      </c>
      <c r="I78" s="101">
        <v>3564269.25</v>
      </c>
      <c r="J78" s="161">
        <v>29970782</v>
      </c>
      <c r="K78" s="160">
        <v>576343</v>
      </c>
      <c r="L78" s="102">
        <v>1.9607212543487549</v>
      </c>
      <c r="M78" s="101">
        <v>2058708.75</v>
      </c>
      <c r="N78" s="162">
        <v>-1482365.75</v>
      </c>
      <c r="O78" s="161">
        <v>8226362</v>
      </c>
      <c r="P78" s="160">
        <v>307527</v>
      </c>
      <c r="Q78" s="102">
        <v>3.8834877014160156</v>
      </c>
      <c r="R78" s="101">
        <v>398672.3125</v>
      </c>
      <c r="S78" s="162">
        <v>-91145.3125</v>
      </c>
      <c r="T78" s="161">
        <v>12227624.67</v>
      </c>
      <c r="U78" s="160">
        <v>6148802.5</v>
      </c>
      <c r="V78" s="101">
        <v>100.01914215087891</v>
      </c>
      <c r="W78" s="101">
        <v>0</v>
      </c>
      <c r="X78" s="101">
        <v>0</v>
      </c>
      <c r="Y78" s="101">
        <v>56289674.340000004</v>
      </c>
      <c r="Z78" s="162">
        <v>19.904029846191406</v>
      </c>
      <c r="AA78" s="161">
        <v>-933918.28</v>
      </c>
      <c r="AB78" s="101">
        <v>1785382.530750535</v>
      </c>
      <c r="AC78" s="163">
        <v>851464.25</v>
      </c>
      <c r="AD78" s="101"/>
      <c r="AE78" s="160"/>
      <c r="AF78" s="102"/>
      <c r="AG78" s="101"/>
      <c r="AH78" s="101"/>
    </row>
    <row r="79" spans="1:34" x14ac:dyDescent="0.25">
      <c r="A79" s="2">
        <v>111291304</v>
      </c>
      <c r="C79" s="158" t="s">
        <v>2898</v>
      </c>
      <c r="D79" s="28" t="s">
        <v>2251</v>
      </c>
      <c r="E79" s="101">
        <v>7953209.5</v>
      </c>
      <c r="F79" s="160">
        <v>321958.75</v>
      </c>
      <c r="G79" s="102">
        <v>4.2189512252807617</v>
      </c>
      <c r="H79" s="101">
        <v>226613.375</v>
      </c>
      <c r="I79" s="101">
        <v>95345.375</v>
      </c>
      <c r="J79" s="161">
        <v>6612413</v>
      </c>
      <c r="K79" s="160">
        <v>55606</v>
      </c>
      <c r="L79" s="102">
        <v>0.84806519746780396</v>
      </c>
      <c r="M79" s="101">
        <v>167720.203125</v>
      </c>
      <c r="N79" s="162">
        <v>-112114.203125</v>
      </c>
      <c r="O79" s="161">
        <v>745845</v>
      </c>
      <c r="P79" s="160">
        <v>11746</v>
      </c>
      <c r="Q79" s="102">
        <v>1.6000566482543945</v>
      </c>
      <c r="R79" s="101">
        <v>22912.21484375</v>
      </c>
      <c r="S79" s="162">
        <v>-11166.21484375</v>
      </c>
      <c r="T79" s="161">
        <v>594951.53</v>
      </c>
      <c r="U79" s="160">
        <v>254606.765625</v>
      </c>
      <c r="V79" s="101">
        <v>100.01645660400391</v>
      </c>
      <c r="W79" s="101">
        <v>0</v>
      </c>
      <c r="X79" s="101">
        <v>0</v>
      </c>
      <c r="Y79" s="101">
        <v>2330754.0999999978</v>
      </c>
      <c r="Z79" s="162">
        <v>18.64253044128418</v>
      </c>
      <c r="AA79" s="161">
        <v>-98432.61</v>
      </c>
      <c r="AB79" s="101">
        <v>68016.360487434518</v>
      </c>
      <c r="AC79" s="163">
        <v>-30416.25</v>
      </c>
      <c r="AD79" s="101"/>
      <c r="AE79" s="160"/>
      <c r="AF79" s="102"/>
      <c r="AG79" s="101"/>
      <c r="AH79" s="101"/>
    </row>
    <row r="80" spans="1:34" x14ac:dyDescent="0.25">
      <c r="A80" s="2">
        <v>101301403</v>
      </c>
      <c r="C80" s="158" t="s">
        <v>2899</v>
      </c>
      <c r="D80" s="28" t="s">
        <v>2055</v>
      </c>
      <c r="E80" s="101">
        <v>13760448</v>
      </c>
      <c r="F80" s="160">
        <v>375968.5625</v>
      </c>
      <c r="G80" s="102">
        <v>2.8089890480041504</v>
      </c>
      <c r="H80" s="101">
        <v>509702.28125</v>
      </c>
      <c r="I80" s="101">
        <v>-133733.71875</v>
      </c>
      <c r="J80" s="161">
        <v>10398653</v>
      </c>
      <c r="K80" s="160">
        <v>72619</v>
      </c>
      <c r="L80" s="102">
        <v>0.70326125621795654</v>
      </c>
      <c r="M80" s="101">
        <v>355481.40625</v>
      </c>
      <c r="N80" s="162">
        <v>-282862.40625</v>
      </c>
      <c r="O80" s="161">
        <v>2217318</v>
      </c>
      <c r="P80" s="160">
        <v>-73068</v>
      </c>
      <c r="Q80" s="102">
        <v>-3.1902046203613281</v>
      </c>
      <c r="R80" s="101">
        <v>81394.640625</v>
      </c>
      <c r="S80" s="162">
        <v>-154462.640625</v>
      </c>
      <c r="T80" s="161">
        <v>1060890.74</v>
      </c>
      <c r="U80" s="160">
        <v>353899.5625</v>
      </c>
      <c r="V80" s="101">
        <v>100.02330017089844</v>
      </c>
      <c r="W80" s="101">
        <v>0</v>
      </c>
      <c r="X80" s="101">
        <v>0</v>
      </c>
      <c r="Y80" s="101">
        <v>3239934.629999999</v>
      </c>
      <c r="Z80" s="162">
        <v>21.851791381835938</v>
      </c>
      <c r="AA80" s="161">
        <v>-117878.27</v>
      </c>
      <c r="AB80" s="101">
        <v>103589.92017881793</v>
      </c>
      <c r="AC80" s="163">
        <v>-14288.349609375</v>
      </c>
      <c r="AD80" s="101">
        <v>83586</v>
      </c>
      <c r="AE80" s="160">
        <v>22518</v>
      </c>
      <c r="AF80" s="102">
        <v>36.873645782470703</v>
      </c>
      <c r="AG80" s="101">
        <v>2009.4000244140625</v>
      </c>
      <c r="AH80" s="101">
        <v>20508.599609375</v>
      </c>
    </row>
    <row r="81" spans="1:34" x14ac:dyDescent="0.25">
      <c r="A81" s="2">
        <v>127042003</v>
      </c>
      <c r="C81" s="158" t="s">
        <v>2900</v>
      </c>
      <c r="D81" s="28" t="s">
        <v>2509</v>
      </c>
      <c r="E81" s="101">
        <v>13098496</v>
      </c>
      <c r="F81" s="160">
        <v>540281.375</v>
      </c>
      <c r="G81" s="102">
        <v>4.3022146224975586</v>
      </c>
      <c r="H81" s="101">
        <v>346603.0625</v>
      </c>
      <c r="I81" s="101">
        <v>193678.3125</v>
      </c>
      <c r="J81" s="161">
        <v>10045101</v>
      </c>
      <c r="K81" s="160">
        <v>86135</v>
      </c>
      <c r="L81" s="102">
        <v>0.86489903926849365</v>
      </c>
      <c r="M81" s="101">
        <v>225464.796875</v>
      </c>
      <c r="N81" s="162">
        <v>-139329.796875</v>
      </c>
      <c r="O81" s="161">
        <v>1948997</v>
      </c>
      <c r="P81" s="160">
        <v>37547</v>
      </c>
      <c r="Q81" s="102">
        <v>1.964320182800293</v>
      </c>
      <c r="R81" s="101">
        <v>53742.39453125</v>
      </c>
      <c r="S81" s="162">
        <v>-16195.39453125</v>
      </c>
      <c r="T81" s="161">
        <v>1104397.52</v>
      </c>
      <c r="U81" s="160">
        <v>416599.40625</v>
      </c>
      <c r="V81" s="101">
        <v>100.02033233642578</v>
      </c>
      <c r="W81" s="101">
        <v>0</v>
      </c>
      <c r="X81" s="101">
        <v>0</v>
      </c>
      <c r="Y81" s="101">
        <v>3813835.8599999994</v>
      </c>
      <c r="Z81" s="162">
        <v>20.460859298706055</v>
      </c>
      <c r="AA81" s="161">
        <v>-93911.63</v>
      </c>
      <c r="AB81" s="101">
        <v>103887.67924292828</v>
      </c>
      <c r="AC81" s="163">
        <v>9976.048828125</v>
      </c>
      <c r="AD81" s="101"/>
      <c r="AE81" s="160"/>
      <c r="AF81" s="102"/>
      <c r="AG81" s="101"/>
      <c r="AH81" s="101"/>
    </row>
    <row r="82" spans="1:34" x14ac:dyDescent="0.25">
      <c r="A82" s="2">
        <v>112671303</v>
      </c>
      <c r="C82" s="158" t="s">
        <v>2901</v>
      </c>
      <c r="D82" s="28" t="s">
        <v>2271</v>
      </c>
      <c r="E82" s="101">
        <v>19290152</v>
      </c>
      <c r="F82" s="160">
        <v>1576903.875</v>
      </c>
      <c r="G82" s="102">
        <v>8.9023981094360352</v>
      </c>
      <c r="H82" s="101">
        <v>1209548</v>
      </c>
      <c r="I82" s="101">
        <v>367355.875</v>
      </c>
      <c r="J82" s="161">
        <v>13427477</v>
      </c>
      <c r="K82" s="160">
        <v>297737</v>
      </c>
      <c r="L82" s="102">
        <v>2.2676534652709961</v>
      </c>
      <c r="M82" s="101">
        <v>861263.8125</v>
      </c>
      <c r="N82" s="162">
        <v>-563526.8125</v>
      </c>
      <c r="O82" s="161">
        <v>3130116</v>
      </c>
      <c r="P82" s="160">
        <v>203898</v>
      </c>
      <c r="Q82" s="102">
        <v>6.9679698944091797</v>
      </c>
      <c r="R82" s="101">
        <v>133118.3125</v>
      </c>
      <c r="S82" s="162">
        <v>70779.6875</v>
      </c>
      <c r="T82" s="161">
        <v>2732558.86</v>
      </c>
      <c r="U82" s="160">
        <v>1075268.875</v>
      </c>
      <c r="V82" s="101">
        <v>100.02330780029297</v>
      </c>
      <c r="W82" s="101">
        <v>0</v>
      </c>
      <c r="X82" s="101">
        <v>0</v>
      </c>
      <c r="Y82" s="101">
        <v>9844039.2900000066</v>
      </c>
      <c r="Z82" s="162">
        <v>21.851791381835938</v>
      </c>
      <c r="AA82" s="161">
        <v>-209970.2</v>
      </c>
      <c r="AB82" s="101">
        <v>247090.59477685322</v>
      </c>
      <c r="AC82" s="163">
        <v>37120.39453125</v>
      </c>
      <c r="AD82" s="101"/>
      <c r="AE82" s="160"/>
      <c r="AF82" s="102"/>
      <c r="AG82" s="101"/>
      <c r="AH82" s="101"/>
    </row>
    <row r="83" spans="1:34" x14ac:dyDescent="0.25">
      <c r="A83" s="2">
        <v>112281302</v>
      </c>
      <c r="C83" s="158" t="s">
        <v>2902</v>
      </c>
      <c r="D83" s="28" t="s">
        <v>2266</v>
      </c>
      <c r="E83" s="101">
        <v>49168780</v>
      </c>
      <c r="F83" s="160">
        <v>5901074.5</v>
      </c>
      <c r="G83" s="102">
        <v>13.638519287109375</v>
      </c>
      <c r="H83" s="101">
        <v>3119943.25</v>
      </c>
      <c r="I83" s="101">
        <v>2781131.25</v>
      </c>
      <c r="J83" s="161">
        <v>31677073</v>
      </c>
      <c r="K83" s="160">
        <v>596486</v>
      </c>
      <c r="L83" s="102">
        <v>1.9191592931747437</v>
      </c>
      <c r="M83" s="101">
        <v>1817607.25</v>
      </c>
      <c r="N83" s="162">
        <v>-1221121.25</v>
      </c>
      <c r="O83" s="161">
        <v>6234623</v>
      </c>
      <c r="P83" s="160">
        <v>241406</v>
      </c>
      <c r="Q83" s="102">
        <v>4.027987003326416</v>
      </c>
      <c r="R83" s="101">
        <v>289171.1875</v>
      </c>
      <c r="S83" s="162">
        <v>-47765.1875</v>
      </c>
      <c r="T83" s="161">
        <v>11257085.68</v>
      </c>
      <c r="U83" s="160">
        <v>5063182.5</v>
      </c>
      <c r="V83" s="101">
        <v>100.02330017089844</v>
      </c>
      <c r="W83" s="101">
        <v>0</v>
      </c>
      <c r="X83" s="101">
        <v>0</v>
      </c>
      <c r="Y83" s="101">
        <v>46353211.080000013</v>
      </c>
      <c r="Z83" s="162">
        <v>21.851791381835938</v>
      </c>
      <c r="AA83" s="161">
        <v>-591648.91</v>
      </c>
      <c r="AB83" s="101">
        <v>1202692.9405981316</v>
      </c>
      <c r="AC83" s="163">
        <v>611044</v>
      </c>
      <c r="AD83" s="101"/>
      <c r="AE83" s="160"/>
      <c r="AF83" s="102"/>
      <c r="AG83" s="101"/>
      <c r="AH83" s="101"/>
    </row>
    <row r="84" spans="1:34" x14ac:dyDescent="0.25">
      <c r="A84" s="2">
        <v>101631803</v>
      </c>
      <c r="C84" s="158" t="s">
        <v>2903</v>
      </c>
      <c r="D84" s="28" t="s">
        <v>2065</v>
      </c>
      <c r="E84" s="101">
        <v>14909632</v>
      </c>
      <c r="F84" s="160">
        <v>1040774.4375</v>
      </c>
      <c r="G84" s="102">
        <v>7.504399299621582</v>
      </c>
      <c r="H84" s="101">
        <v>819356.375</v>
      </c>
      <c r="I84" s="101">
        <v>221418.0625</v>
      </c>
      <c r="J84" s="161">
        <v>11243970</v>
      </c>
      <c r="K84" s="160">
        <v>175776</v>
      </c>
      <c r="L84" s="102">
        <v>1.588118314743042</v>
      </c>
      <c r="M84" s="101">
        <v>572554.6875</v>
      </c>
      <c r="N84" s="162">
        <v>-396778.6875</v>
      </c>
      <c r="O84" s="161">
        <v>1624360</v>
      </c>
      <c r="P84" s="160">
        <v>5240</v>
      </c>
      <c r="Q84" s="102">
        <v>0.32363259792327881</v>
      </c>
      <c r="R84" s="101">
        <v>74760.2734375</v>
      </c>
      <c r="S84" s="162">
        <v>-69520.2734375</v>
      </c>
      <c r="T84" s="161">
        <v>2041301.51</v>
      </c>
      <c r="U84" s="160">
        <v>859758.4375</v>
      </c>
      <c r="V84" s="101">
        <v>100.02330780029297</v>
      </c>
      <c r="W84" s="101">
        <v>0</v>
      </c>
      <c r="X84" s="101">
        <v>0</v>
      </c>
      <c r="Y84" s="101">
        <v>7871050.6099999994</v>
      </c>
      <c r="Z84" s="162">
        <v>21.851791381835938</v>
      </c>
      <c r="AA84" s="161">
        <v>-83239.259999999995</v>
      </c>
      <c r="AB84" s="101">
        <v>201089.49993570987</v>
      </c>
      <c r="AC84" s="163">
        <v>117850.2421875</v>
      </c>
      <c r="AD84" s="101"/>
      <c r="AE84" s="160"/>
      <c r="AF84" s="102"/>
      <c r="AG84" s="101"/>
      <c r="AH84" s="101"/>
    </row>
    <row r="85" spans="1:34" x14ac:dyDescent="0.25">
      <c r="A85" s="2">
        <v>103021752</v>
      </c>
      <c r="C85" s="158" t="s">
        <v>2904</v>
      </c>
      <c r="D85" s="28" t="s">
        <v>2080</v>
      </c>
      <c r="E85" s="101">
        <v>9477960</v>
      </c>
      <c r="F85" s="160">
        <v>300215</v>
      </c>
      <c r="G85" s="102">
        <v>3.2711193561553955</v>
      </c>
      <c r="H85" s="101">
        <v>405071.09375</v>
      </c>
      <c r="I85" s="101">
        <v>-104856.09375</v>
      </c>
      <c r="J85" s="161">
        <v>7090586</v>
      </c>
      <c r="K85" s="160">
        <v>152691</v>
      </c>
      <c r="L85" s="102">
        <v>2.2008261680603027</v>
      </c>
      <c r="M85" s="101">
        <v>341286.8125</v>
      </c>
      <c r="N85" s="162">
        <v>-188595.8125</v>
      </c>
      <c r="O85" s="161">
        <v>2033399</v>
      </c>
      <c r="P85" s="160">
        <v>97524</v>
      </c>
      <c r="Q85" s="102">
        <v>5.037722110748291</v>
      </c>
      <c r="R85" s="101">
        <v>63784.29296875</v>
      </c>
      <c r="S85" s="162">
        <v>33739.70703125</v>
      </c>
      <c r="T85" s="161">
        <v>353975</v>
      </c>
      <c r="U85" s="160">
        <v>50000</v>
      </c>
      <c r="V85" s="101">
        <v>0</v>
      </c>
      <c r="W85" s="101">
        <v>0</v>
      </c>
      <c r="X85" s="101">
        <v>100</v>
      </c>
      <c r="Y85" s="101">
        <v>0</v>
      </c>
      <c r="Z85" s="162"/>
      <c r="AA85" s="161">
        <v>-86713.9</v>
      </c>
      <c r="AB85" s="101">
        <v>197512.78432843456</v>
      </c>
      <c r="AC85" s="163">
        <v>110798.8828125</v>
      </c>
      <c r="AD85" s="101"/>
      <c r="AE85" s="160"/>
      <c r="AF85" s="102"/>
      <c r="AG85" s="101"/>
      <c r="AH85" s="101"/>
    </row>
    <row r="86" spans="1:34" x14ac:dyDescent="0.25">
      <c r="A86" s="2">
        <v>101631903</v>
      </c>
      <c r="C86" s="158" t="s">
        <v>2905</v>
      </c>
      <c r="D86" s="28" t="s">
        <v>2066</v>
      </c>
      <c r="E86" s="101">
        <v>6501558</v>
      </c>
      <c r="F86" s="160">
        <v>115953.5390625</v>
      </c>
      <c r="G86" s="102">
        <v>1.8158584833145142</v>
      </c>
      <c r="H86" s="101">
        <v>122861.1875</v>
      </c>
      <c r="I86" s="101">
        <v>-6907.6484375</v>
      </c>
      <c r="J86" s="161">
        <v>5342785</v>
      </c>
      <c r="K86" s="160">
        <v>26971</v>
      </c>
      <c r="L86" s="102">
        <v>0.50737291574478149</v>
      </c>
      <c r="M86" s="101">
        <v>84969.703125</v>
      </c>
      <c r="N86" s="162">
        <v>-57998.703125</v>
      </c>
      <c r="O86" s="161">
        <v>876401</v>
      </c>
      <c r="P86" s="160">
        <v>37136</v>
      </c>
      <c r="Q86" s="102">
        <v>4.4248242378234863</v>
      </c>
      <c r="R86" s="101">
        <v>27516.765625</v>
      </c>
      <c r="S86" s="162">
        <v>9619.234375</v>
      </c>
      <c r="T86" s="161">
        <v>282372.13</v>
      </c>
      <c r="U86" s="160">
        <v>51846.5390625</v>
      </c>
      <c r="V86" s="101">
        <v>100.02330017089844</v>
      </c>
      <c r="W86" s="101">
        <v>0</v>
      </c>
      <c r="X86" s="101">
        <v>0</v>
      </c>
      <c r="Y86" s="101">
        <v>474652.75</v>
      </c>
      <c r="Z86" s="162">
        <v>21.851791381835938</v>
      </c>
      <c r="AA86" s="161">
        <v>-60673.56</v>
      </c>
      <c r="AB86" s="101">
        <v>40481.322359208018</v>
      </c>
      <c r="AC86" s="163">
        <v>-20192.23828125</v>
      </c>
      <c r="AD86" s="101"/>
      <c r="AE86" s="160"/>
      <c r="AF86" s="102"/>
      <c r="AG86" s="101"/>
      <c r="AH86" s="101"/>
    </row>
    <row r="87" spans="1:34" x14ac:dyDescent="0.25">
      <c r="A87" s="2">
        <v>123461302</v>
      </c>
      <c r="C87" s="158" t="s">
        <v>2906</v>
      </c>
      <c r="D87" s="28" t="s">
        <v>2456</v>
      </c>
      <c r="E87" s="101">
        <v>14829463</v>
      </c>
      <c r="F87" s="160">
        <v>2832304.5</v>
      </c>
      <c r="G87" s="102">
        <v>23.608127593994141</v>
      </c>
      <c r="H87" s="101">
        <v>738325.625</v>
      </c>
      <c r="I87" s="101">
        <v>2093978.875</v>
      </c>
      <c r="J87" s="161">
        <v>7375405</v>
      </c>
      <c r="K87" s="160">
        <v>100301</v>
      </c>
      <c r="L87" s="102">
        <v>1.3786882162094116</v>
      </c>
      <c r="M87" s="101">
        <v>422879.1875</v>
      </c>
      <c r="N87" s="162">
        <v>-322578.1875</v>
      </c>
      <c r="O87" s="161">
        <v>3383282</v>
      </c>
      <c r="P87" s="160">
        <v>137704</v>
      </c>
      <c r="Q87" s="102">
        <v>4.2428193092346191</v>
      </c>
      <c r="R87" s="101">
        <v>91008.6015625</v>
      </c>
      <c r="S87" s="162">
        <v>46695.3984375</v>
      </c>
      <c r="T87" s="161">
        <v>4056876.48</v>
      </c>
      <c r="U87" s="160">
        <v>2594299.5</v>
      </c>
      <c r="V87" s="101">
        <v>0</v>
      </c>
      <c r="W87" s="101">
        <v>100</v>
      </c>
      <c r="X87" s="101">
        <v>0</v>
      </c>
      <c r="Y87" s="101">
        <v>0</v>
      </c>
      <c r="Z87" s="162"/>
      <c r="AA87" s="161">
        <v>-292294.34999999998</v>
      </c>
      <c r="AB87" s="101">
        <v>407873.49439290212</v>
      </c>
      <c r="AC87" s="163">
        <v>115579.140625</v>
      </c>
      <c r="AD87" s="101">
        <v>13900</v>
      </c>
      <c r="AE87" s="160"/>
      <c r="AF87" s="102"/>
      <c r="AG87" s="101"/>
      <c r="AH87" s="101"/>
    </row>
    <row r="88" spans="1:34" x14ac:dyDescent="0.25">
      <c r="A88" s="2">
        <v>125231232</v>
      </c>
      <c r="C88" s="158" t="s">
        <v>2907</v>
      </c>
      <c r="D88" s="28" t="s">
        <v>2488</v>
      </c>
      <c r="E88" s="101">
        <v>128670664</v>
      </c>
      <c r="F88" s="160">
        <v>6461627</v>
      </c>
      <c r="G88" s="102">
        <v>5.287355899810791</v>
      </c>
      <c r="H88" s="101">
        <v>6668650</v>
      </c>
      <c r="I88" s="101">
        <v>-207023</v>
      </c>
      <c r="J88" s="161">
        <v>107894694</v>
      </c>
      <c r="K88" s="160">
        <v>1087122</v>
      </c>
      <c r="L88" s="102">
        <v>1.0178322792053223</v>
      </c>
      <c r="M88" s="101">
        <v>5190921.5</v>
      </c>
      <c r="N88" s="162">
        <v>-4103799.5</v>
      </c>
      <c r="O88" s="161">
        <v>7779619</v>
      </c>
      <c r="P88" s="160">
        <v>-120037</v>
      </c>
      <c r="Q88" s="102">
        <v>-1.5195218324661255</v>
      </c>
      <c r="R88" s="101">
        <v>308891.8125</v>
      </c>
      <c r="S88" s="162">
        <v>-428928.8125</v>
      </c>
      <c r="T88" s="161">
        <v>12594299.220000001</v>
      </c>
      <c r="U88" s="160">
        <v>5585147</v>
      </c>
      <c r="V88" s="101">
        <v>100.02330017089844</v>
      </c>
      <c r="W88" s="101">
        <v>0</v>
      </c>
      <c r="X88" s="101">
        <v>0</v>
      </c>
      <c r="Y88" s="101">
        <v>51131773.860000014</v>
      </c>
      <c r="Z88" s="162">
        <v>21.851789474487305</v>
      </c>
      <c r="AA88" s="161">
        <v>-1258669.92</v>
      </c>
      <c r="AB88" s="101">
        <v>2664189.7884323783</v>
      </c>
      <c r="AC88" s="163">
        <v>1405519.875</v>
      </c>
      <c r="AD88" s="101">
        <v>402055</v>
      </c>
      <c r="AE88" s="160">
        <v>-90605</v>
      </c>
      <c r="AF88" s="102">
        <v>-18.390979766845703</v>
      </c>
      <c r="AG88" s="101">
        <v>51224.203125</v>
      </c>
      <c r="AH88" s="101">
        <v>-141829.203125</v>
      </c>
    </row>
    <row r="89" spans="1:34" x14ac:dyDescent="0.25">
      <c r="A89" s="2">
        <v>108051503</v>
      </c>
      <c r="C89" s="158" t="s">
        <v>2908</v>
      </c>
      <c r="D89" s="28" t="s">
        <v>2191</v>
      </c>
      <c r="E89" s="101">
        <v>11800075</v>
      </c>
      <c r="F89" s="160">
        <v>681276.8125</v>
      </c>
      <c r="G89" s="102">
        <v>6.1272521018981934</v>
      </c>
      <c r="H89" s="101">
        <v>272283.5</v>
      </c>
      <c r="I89" s="101">
        <v>408993.3125</v>
      </c>
      <c r="J89" s="161">
        <v>9362892</v>
      </c>
      <c r="K89" s="160">
        <v>50199</v>
      </c>
      <c r="L89" s="102">
        <v>0.53903847932815552</v>
      </c>
      <c r="M89" s="101">
        <v>185951.203125</v>
      </c>
      <c r="N89" s="162">
        <v>-135752.203125</v>
      </c>
      <c r="O89" s="161">
        <v>1170548</v>
      </c>
      <c r="P89" s="160">
        <v>9053</v>
      </c>
      <c r="Q89" s="102">
        <v>0.77942651510238647</v>
      </c>
      <c r="R89" s="101">
        <v>22478.82421875</v>
      </c>
      <c r="S89" s="162">
        <v>-13425.82421875</v>
      </c>
      <c r="T89" s="161">
        <v>1115077.74</v>
      </c>
      <c r="U89" s="160">
        <v>618772.8125</v>
      </c>
      <c r="V89" s="101">
        <v>100.0079345703125</v>
      </c>
      <c r="W89" s="101">
        <v>0</v>
      </c>
      <c r="X89" s="101">
        <v>0</v>
      </c>
      <c r="Y89" s="101">
        <v>5663967.5</v>
      </c>
      <c r="Z89" s="162">
        <v>14.647007942199707</v>
      </c>
      <c r="AA89" s="161">
        <v>-69422.7</v>
      </c>
      <c r="AB89" s="101">
        <v>78005.591481574171</v>
      </c>
      <c r="AC89" s="163">
        <v>8582.8916015625</v>
      </c>
      <c r="AD89" s="101">
        <v>151557</v>
      </c>
      <c r="AE89" s="160">
        <v>3252</v>
      </c>
      <c r="AF89" s="102">
        <v>2.1927783489227295</v>
      </c>
      <c r="AG89" s="101">
        <v>21687.69921875</v>
      </c>
      <c r="AH89" s="101">
        <v>-18435.69921875</v>
      </c>
    </row>
    <row r="90" spans="1:34" x14ac:dyDescent="0.25">
      <c r="A90" s="2">
        <v>125231303</v>
      </c>
      <c r="C90" s="158" t="s">
        <v>2909</v>
      </c>
      <c r="D90" s="28" t="s">
        <v>2489</v>
      </c>
      <c r="E90" s="101">
        <v>20601636</v>
      </c>
      <c r="F90" s="160">
        <v>1547690.375</v>
      </c>
      <c r="G90" s="102">
        <v>8.1226768493652344</v>
      </c>
      <c r="H90" s="101">
        <v>1004419.625</v>
      </c>
      <c r="I90" s="101">
        <v>543270.75</v>
      </c>
      <c r="J90" s="161">
        <v>13617182</v>
      </c>
      <c r="K90" s="160">
        <v>208720</v>
      </c>
      <c r="L90" s="102">
        <v>1.556628942489624</v>
      </c>
      <c r="M90" s="101">
        <v>506029</v>
      </c>
      <c r="N90" s="162">
        <v>-297309</v>
      </c>
      <c r="O90" s="161">
        <v>3619226</v>
      </c>
      <c r="P90" s="160">
        <v>-14393</v>
      </c>
      <c r="Q90" s="102">
        <v>-0.39610648155212402</v>
      </c>
      <c r="R90" s="101">
        <v>204296.515625</v>
      </c>
      <c r="S90" s="162">
        <v>-218689.515625</v>
      </c>
      <c r="T90" s="161">
        <v>3365228.84</v>
      </c>
      <c r="U90" s="160">
        <v>1353363.375</v>
      </c>
      <c r="V90" s="101">
        <v>0</v>
      </c>
      <c r="W90" s="101">
        <v>100</v>
      </c>
      <c r="X90" s="101">
        <v>0</v>
      </c>
      <c r="Y90" s="101">
        <v>0</v>
      </c>
      <c r="Z90" s="162"/>
      <c r="AA90" s="161">
        <v>-268584.38</v>
      </c>
      <c r="AB90" s="101">
        <v>507064.27060809685</v>
      </c>
      <c r="AC90" s="163">
        <v>238479.890625</v>
      </c>
      <c r="AD90" s="101"/>
      <c r="AE90" s="160"/>
      <c r="AF90" s="102"/>
      <c r="AG90" s="101"/>
      <c r="AH90" s="101"/>
    </row>
    <row r="91" spans="1:34" x14ac:dyDescent="0.25">
      <c r="A91" s="2">
        <v>103021903</v>
      </c>
      <c r="C91" s="158" t="s">
        <v>2910</v>
      </c>
      <c r="D91" s="28" t="s">
        <v>2081</v>
      </c>
      <c r="E91" s="101">
        <v>12422330</v>
      </c>
      <c r="F91" s="160">
        <v>437596.125</v>
      </c>
      <c r="G91" s="102">
        <v>3.6512794494628906</v>
      </c>
      <c r="H91" s="101">
        <v>549035</v>
      </c>
      <c r="I91" s="101">
        <v>-111438.875</v>
      </c>
      <c r="J91" s="161">
        <v>10353360</v>
      </c>
      <c r="K91" s="160">
        <v>214017</v>
      </c>
      <c r="L91" s="102">
        <v>2.1107580661773682</v>
      </c>
      <c r="M91" s="101">
        <v>467134.3125</v>
      </c>
      <c r="N91" s="162">
        <v>-253117.3125</v>
      </c>
      <c r="O91" s="161">
        <v>1636107</v>
      </c>
      <c r="P91" s="160">
        <v>117475</v>
      </c>
      <c r="Q91" s="102">
        <v>7.7355804443359375</v>
      </c>
      <c r="R91" s="101">
        <v>60668.80078125</v>
      </c>
      <c r="S91" s="162">
        <v>56806.19921875</v>
      </c>
      <c r="T91" s="161">
        <v>432862.64</v>
      </c>
      <c r="U91" s="160">
        <v>106104.140625</v>
      </c>
      <c r="V91" s="101">
        <v>100.02330017089844</v>
      </c>
      <c r="W91" s="101">
        <v>0</v>
      </c>
      <c r="X91" s="101">
        <v>0</v>
      </c>
      <c r="Y91" s="101">
        <v>971378.69999999925</v>
      </c>
      <c r="Z91" s="162">
        <v>21.851791381835938</v>
      </c>
      <c r="AA91" s="161">
        <v>-31804.99</v>
      </c>
      <c r="AB91" s="101">
        <v>70890.393258664757</v>
      </c>
      <c r="AC91" s="163">
        <v>39085.40234375</v>
      </c>
      <c r="AD91" s="101"/>
      <c r="AE91" s="160"/>
      <c r="AF91" s="102"/>
      <c r="AG91" s="101"/>
      <c r="AH91" s="101"/>
    </row>
    <row r="92" spans="1:34" x14ac:dyDescent="0.25">
      <c r="A92" s="2">
        <v>106161203</v>
      </c>
      <c r="C92" s="158" t="s">
        <v>2911</v>
      </c>
      <c r="D92" s="28" t="s">
        <v>2158</v>
      </c>
      <c r="E92" s="101">
        <v>5430543</v>
      </c>
      <c r="F92" s="160">
        <v>335213.75</v>
      </c>
      <c r="G92" s="102">
        <v>6.5788435935974121</v>
      </c>
      <c r="H92" s="101">
        <v>268463.375</v>
      </c>
      <c r="I92" s="101">
        <v>66750.375</v>
      </c>
      <c r="J92" s="161">
        <v>4164294</v>
      </c>
      <c r="K92" s="160">
        <v>83726</v>
      </c>
      <c r="L92" s="102">
        <v>2.0518221855163574</v>
      </c>
      <c r="M92" s="101">
        <v>190250.296875</v>
      </c>
      <c r="N92" s="162">
        <v>-106524.296875</v>
      </c>
      <c r="O92" s="161">
        <v>773107</v>
      </c>
      <c r="P92" s="160">
        <v>54675</v>
      </c>
      <c r="Q92" s="102">
        <v>7.610323429107666</v>
      </c>
      <c r="R92" s="101">
        <v>38829.98046875</v>
      </c>
      <c r="S92" s="162">
        <v>15845.01953125</v>
      </c>
      <c r="T92" s="161">
        <v>493142.2</v>
      </c>
      <c r="U92" s="160">
        <v>196812.765625</v>
      </c>
      <c r="V92" s="101">
        <v>100.02330017089844</v>
      </c>
      <c r="W92" s="101">
        <v>0</v>
      </c>
      <c r="X92" s="101">
        <v>0</v>
      </c>
      <c r="Y92" s="101">
        <v>1801812.0599999987</v>
      </c>
      <c r="Z92" s="162">
        <v>21.851791381835938</v>
      </c>
      <c r="AA92" s="161">
        <v>-46011.79</v>
      </c>
      <c r="AB92" s="101">
        <v>48735.706195785373</v>
      </c>
      <c r="AC92" s="163">
        <v>2723.916259765625</v>
      </c>
      <c r="AD92" s="101"/>
      <c r="AE92" s="160"/>
      <c r="AF92" s="102"/>
      <c r="AG92" s="101"/>
      <c r="AH92" s="101"/>
    </row>
    <row r="93" spans="1:34" x14ac:dyDescent="0.25">
      <c r="A93" s="2">
        <v>106161703</v>
      </c>
      <c r="C93" s="158" t="s">
        <v>2912</v>
      </c>
      <c r="D93" s="28" t="s">
        <v>2159</v>
      </c>
      <c r="E93" s="101">
        <v>7462318.5</v>
      </c>
      <c r="F93" s="160">
        <v>223445.78125</v>
      </c>
      <c r="G93" s="102">
        <v>3.0867483615875244</v>
      </c>
      <c r="H93" s="101">
        <v>214588.40625</v>
      </c>
      <c r="I93" s="101">
        <v>8857.375</v>
      </c>
      <c r="J93" s="161">
        <v>6005901</v>
      </c>
      <c r="K93" s="160">
        <v>49696</v>
      </c>
      <c r="L93" s="102">
        <v>0.83435678482055664</v>
      </c>
      <c r="M93" s="101">
        <v>138289.40625</v>
      </c>
      <c r="N93" s="162">
        <v>-88593.40625</v>
      </c>
      <c r="O93" s="161">
        <v>912367</v>
      </c>
      <c r="P93" s="160">
        <v>24871</v>
      </c>
      <c r="Q93" s="102">
        <v>2.8023788928985596</v>
      </c>
      <c r="R93" s="101">
        <v>39758.98828125</v>
      </c>
      <c r="S93" s="162">
        <v>-14887.98828125</v>
      </c>
      <c r="T93" s="161">
        <v>433818.35</v>
      </c>
      <c r="U93" s="160">
        <v>137585.78125</v>
      </c>
      <c r="V93" s="101">
        <v>100.02330017089844</v>
      </c>
      <c r="W93" s="101">
        <v>0</v>
      </c>
      <c r="X93" s="101">
        <v>0</v>
      </c>
      <c r="Y93" s="101">
        <v>1259591.75</v>
      </c>
      <c r="Z93" s="162">
        <v>21.851789474487305</v>
      </c>
      <c r="AA93" s="161">
        <v>-66563.289999999994</v>
      </c>
      <c r="AB93" s="101">
        <v>121206.87402616785</v>
      </c>
      <c r="AC93" s="163">
        <v>54643.5859375</v>
      </c>
      <c r="AD93" s="101">
        <v>110232</v>
      </c>
      <c r="AE93" s="160">
        <v>11293</v>
      </c>
      <c r="AF93" s="102">
        <v>11.414103507995605</v>
      </c>
      <c r="AG93" s="101">
        <v>9008.501953125</v>
      </c>
      <c r="AH93" s="101">
        <v>2284.498046875</v>
      </c>
    </row>
    <row r="94" spans="1:34" x14ac:dyDescent="0.25">
      <c r="A94" s="2">
        <v>108071504</v>
      </c>
      <c r="C94" s="158" t="s">
        <v>2913</v>
      </c>
      <c r="D94" s="28" t="s">
        <v>2197</v>
      </c>
      <c r="E94" s="101">
        <v>8140415</v>
      </c>
      <c r="F94" s="160">
        <v>463190.875</v>
      </c>
      <c r="G94" s="102">
        <v>6.0333118438720703</v>
      </c>
      <c r="H94" s="101">
        <v>268199.9375</v>
      </c>
      <c r="I94" s="101">
        <v>194990.9375</v>
      </c>
      <c r="J94" s="161">
        <v>6531998</v>
      </c>
      <c r="K94" s="160">
        <v>37201</v>
      </c>
      <c r="L94" s="102">
        <v>0.57278156280517578</v>
      </c>
      <c r="M94" s="101">
        <v>189826.296875</v>
      </c>
      <c r="N94" s="162">
        <v>-152625.296875</v>
      </c>
      <c r="O94" s="161">
        <v>755714</v>
      </c>
      <c r="P94" s="160">
        <v>14964</v>
      </c>
      <c r="Q94" s="102">
        <v>2.0201146602630615</v>
      </c>
      <c r="R94" s="101">
        <v>24650.185546875</v>
      </c>
      <c r="S94" s="162">
        <v>-9686.185546875</v>
      </c>
      <c r="T94" s="161">
        <v>852703.22</v>
      </c>
      <c r="U94" s="160">
        <v>411025.875</v>
      </c>
      <c r="V94" s="101">
        <v>100.01522064208984</v>
      </c>
      <c r="W94" s="101">
        <v>0</v>
      </c>
      <c r="X94" s="101">
        <v>0</v>
      </c>
      <c r="Y94" s="101">
        <v>3762619.5999999978</v>
      </c>
      <c r="Z94" s="162">
        <v>18.063034057617188</v>
      </c>
      <c r="AA94" s="161">
        <v>-16624.88</v>
      </c>
      <c r="AB94" s="101">
        <v>19704.242112297536</v>
      </c>
      <c r="AC94" s="163">
        <v>3079.362060546875</v>
      </c>
      <c r="AD94" s="101"/>
      <c r="AE94" s="160"/>
      <c r="AF94" s="102"/>
      <c r="AG94" s="101"/>
      <c r="AH94" s="101"/>
    </row>
    <row r="95" spans="1:34" x14ac:dyDescent="0.25">
      <c r="A95" s="2">
        <v>110171003</v>
      </c>
      <c r="C95" s="158" t="s">
        <v>2914</v>
      </c>
      <c r="D95" s="28" t="s">
        <v>2243</v>
      </c>
      <c r="E95" s="101">
        <v>19612474</v>
      </c>
      <c r="F95" s="160">
        <v>680407.1875</v>
      </c>
      <c r="G95" s="102">
        <v>3.593940258026123</v>
      </c>
      <c r="H95" s="101">
        <v>750149.5625</v>
      </c>
      <c r="I95" s="101">
        <v>-69742.375</v>
      </c>
      <c r="J95" s="161">
        <v>15689581</v>
      </c>
      <c r="K95" s="160">
        <v>118141</v>
      </c>
      <c r="L95" s="102">
        <v>0.75870311260223389</v>
      </c>
      <c r="M95" s="101">
        <v>540873.625</v>
      </c>
      <c r="N95" s="162">
        <v>-422732.625</v>
      </c>
      <c r="O95" s="161">
        <v>2344193</v>
      </c>
      <c r="P95" s="160">
        <v>8928</v>
      </c>
      <c r="Q95" s="102">
        <v>0.38231205940246582</v>
      </c>
      <c r="R95" s="101">
        <v>98550.5859375</v>
      </c>
      <c r="S95" s="162">
        <v>-89622.5859375</v>
      </c>
      <c r="T95" s="161">
        <v>1578699.1</v>
      </c>
      <c r="U95" s="160">
        <v>553338.1875</v>
      </c>
      <c r="V95" s="101">
        <v>100.02330017089844</v>
      </c>
      <c r="W95" s="101">
        <v>0</v>
      </c>
      <c r="X95" s="101">
        <v>0</v>
      </c>
      <c r="Y95" s="101">
        <v>5065786.6400000006</v>
      </c>
      <c r="Z95" s="162">
        <v>21.851791381835938</v>
      </c>
      <c r="AA95" s="161">
        <v>-140621.85</v>
      </c>
      <c r="AB95" s="101">
        <v>118194.82502370345</v>
      </c>
      <c r="AC95" s="163">
        <v>-22427.025390625</v>
      </c>
      <c r="AD95" s="101"/>
      <c r="AE95" s="160"/>
      <c r="AF95" s="102"/>
      <c r="AG95" s="101"/>
      <c r="AH95" s="101"/>
    </row>
    <row r="96" spans="1:34" x14ac:dyDescent="0.25">
      <c r="A96" s="2">
        <v>124151902</v>
      </c>
      <c r="C96" s="158" t="s">
        <v>2915</v>
      </c>
      <c r="D96" s="28" t="s">
        <v>2477</v>
      </c>
      <c r="E96" s="101">
        <v>54994272</v>
      </c>
      <c r="F96" s="160">
        <v>5418010.5</v>
      </c>
      <c r="G96" s="102">
        <v>10.928638458251953</v>
      </c>
      <c r="H96" s="101">
        <v>3404178.75</v>
      </c>
      <c r="I96" s="101">
        <v>2013831.75</v>
      </c>
      <c r="J96" s="161">
        <v>35724738</v>
      </c>
      <c r="K96" s="160">
        <v>467801</v>
      </c>
      <c r="L96" s="102">
        <v>1.326833963394165</v>
      </c>
      <c r="M96" s="101">
        <v>1883778.375</v>
      </c>
      <c r="N96" s="162">
        <v>-1415977.375</v>
      </c>
      <c r="O96" s="161">
        <v>8476357</v>
      </c>
      <c r="P96" s="160">
        <v>139606</v>
      </c>
      <c r="Q96" s="102">
        <v>1.674585223197937</v>
      </c>
      <c r="R96" s="101">
        <v>544670.1875</v>
      </c>
      <c r="S96" s="162">
        <v>-405064.1875</v>
      </c>
      <c r="T96" s="161">
        <v>10793178.48</v>
      </c>
      <c r="U96" s="160">
        <v>4810603.5</v>
      </c>
      <c r="V96" s="101">
        <v>80.353759765625</v>
      </c>
      <c r="W96" s="101">
        <v>19.664958953857422</v>
      </c>
      <c r="X96" s="101">
        <v>0</v>
      </c>
      <c r="Y96" s="101">
        <v>35380244.439999998</v>
      </c>
      <c r="Z96" s="162">
        <v>21.851791381835938</v>
      </c>
      <c r="AA96" s="161">
        <v>-478010.76</v>
      </c>
      <c r="AB96" s="101">
        <v>1297537.6680452456</v>
      </c>
      <c r="AC96" s="163">
        <v>819526.9375</v>
      </c>
      <c r="AD96" s="101"/>
      <c r="AE96" s="160"/>
      <c r="AF96" s="102"/>
      <c r="AG96" s="101"/>
      <c r="AH96" s="101"/>
    </row>
    <row r="97" spans="1:34" x14ac:dyDescent="0.25">
      <c r="A97" s="2">
        <v>113361303</v>
      </c>
      <c r="C97" s="158" t="s">
        <v>2916</v>
      </c>
      <c r="D97" s="28" t="s">
        <v>2285</v>
      </c>
      <c r="E97" s="101">
        <v>12469622</v>
      </c>
      <c r="F97" s="160">
        <v>211474</v>
      </c>
      <c r="G97" s="102">
        <v>1.7251708507537842</v>
      </c>
      <c r="H97" s="101">
        <v>467644.5</v>
      </c>
      <c r="I97" s="101">
        <v>-256170.5</v>
      </c>
      <c r="J97" s="161">
        <v>9535388</v>
      </c>
      <c r="K97" s="160">
        <v>97737</v>
      </c>
      <c r="L97" s="102">
        <v>1.0356072187423706</v>
      </c>
      <c r="M97" s="101">
        <v>357888</v>
      </c>
      <c r="N97" s="162">
        <v>-260151</v>
      </c>
      <c r="O97" s="161">
        <v>2483274</v>
      </c>
      <c r="P97" s="160">
        <v>63737</v>
      </c>
      <c r="Q97" s="102">
        <v>2.6342642307281494</v>
      </c>
      <c r="R97" s="101">
        <v>109756.515625</v>
      </c>
      <c r="S97" s="162">
        <v>-46019.515625</v>
      </c>
      <c r="T97" s="161">
        <v>450960</v>
      </c>
      <c r="U97" s="160">
        <v>50000</v>
      </c>
      <c r="V97" s="101">
        <v>0</v>
      </c>
      <c r="W97" s="101">
        <v>0</v>
      </c>
      <c r="X97" s="101">
        <v>100</v>
      </c>
      <c r="Y97" s="101">
        <v>0</v>
      </c>
      <c r="Z97" s="162"/>
      <c r="AA97" s="161">
        <v>-154143.70000000001</v>
      </c>
      <c r="AB97" s="101">
        <v>171239.32226888905</v>
      </c>
      <c r="AC97" s="163">
        <v>17095.623046875</v>
      </c>
      <c r="AD97" s="101"/>
      <c r="AE97" s="160"/>
      <c r="AF97" s="102"/>
      <c r="AG97" s="101"/>
      <c r="AH97" s="101"/>
    </row>
    <row r="98" spans="1:34" x14ac:dyDescent="0.25">
      <c r="A98" s="2">
        <v>123461602</v>
      </c>
      <c r="C98" s="158" t="s">
        <v>2917</v>
      </c>
      <c r="D98" s="28" t="s">
        <v>2457</v>
      </c>
      <c r="E98" s="101">
        <v>7860459</v>
      </c>
      <c r="F98" s="160">
        <v>183627</v>
      </c>
      <c r="G98" s="102">
        <v>2.3919632434844971</v>
      </c>
      <c r="H98" s="101">
        <v>324633.1875</v>
      </c>
      <c r="I98" s="101">
        <v>-141006.1875</v>
      </c>
      <c r="J98" s="161">
        <v>5346302</v>
      </c>
      <c r="K98" s="160">
        <v>101435</v>
      </c>
      <c r="L98" s="102">
        <v>1.9339861869812012</v>
      </c>
      <c r="M98" s="101">
        <v>375071.59375</v>
      </c>
      <c r="N98" s="162">
        <v>-273636.59375</v>
      </c>
      <c r="O98" s="161">
        <v>2294241</v>
      </c>
      <c r="P98" s="160">
        <v>32192</v>
      </c>
      <c r="Q98" s="102">
        <v>1.423134446144104</v>
      </c>
      <c r="R98" s="101">
        <v>-50438.3984375</v>
      </c>
      <c r="S98" s="162">
        <v>82630.3984375</v>
      </c>
      <c r="T98" s="161">
        <v>219916</v>
      </c>
      <c r="U98" s="160">
        <v>50000</v>
      </c>
      <c r="V98" s="101">
        <v>0</v>
      </c>
      <c r="W98" s="101">
        <v>0</v>
      </c>
      <c r="X98" s="101">
        <v>100</v>
      </c>
      <c r="Y98" s="101">
        <v>0</v>
      </c>
      <c r="Z98" s="162"/>
      <c r="AA98" s="161">
        <v>-153469.72</v>
      </c>
      <c r="AB98" s="101">
        <v>212997.1731841556</v>
      </c>
      <c r="AC98" s="163">
        <v>59527.453125</v>
      </c>
      <c r="AD98" s="101"/>
      <c r="AE98" s="160"/>
      <c r="AF98" s="102"/>
      <c r="AG98" s="101"/>
      <c r="AH98" s="101"/>
    </row>
    <row r="99" spans="1:34" x14ac:dyDescent="0.25">
      <c r="A99" s="2">
        <v>113361503</v>
      </c>
      <c r="C99" s="158" t="s">
        <v>2918</v>
      </c>
      <c r="D99" s="28" t="s">
        <v>2286</v>
      </c>
      <c r="E99" s="101">
        <v>15204124</v>
      </c>
      <c r="F99" s="160">
        <v>981357.8125</v>
      </c>
      <c r="G99" s="102">
        <v>6.8999080657958984</v>
      </c>
      <c r="H99" s="101">
        <v>1006181.375</v>
      </c>
      <c r="I99" s="101">
        <v>-24823.5625</v>
      </c>
      <c r="J99" s="161">
        <v>11296445</v>
      </c>
      <c r="K99" s="160">
        <v>160131</v>
      </c>
      <c r="L99" s="102">
        <v>1.4379174709320068</v>
      </c>
      <c r="M99" s="101">
        <v>745738</v>
      </c>
      <c r="N99" s="162">
        <v>-585607</v>
      </c>
      <c r="O99" s="161">
        <v>2031973</v>
      </c>
      <c r="P99" s="160">
        <v>38471</v>
      </c>
      <c r="Q99" s="102">
        <v>1.9298199415206909</v>
      </c>
      <c r="R99" s="101">
        <v>100967.109375</v>
      </c>
      <c r="S99" s="162">
        <v>-62496.109375</v>
      </c>
      <c r="T99" s="161">
        <v>1875705.98</v>
      </c>
      <c r="U99" s="160">
        <v>782755.8125</v>
      </c>
      <c r="V99" s="101">
        <v>78.90118408203125</v>
      </c>
      <c r="W99" s="101">
        <v>21.117202758789063</v>
      </c>
      <c r="X99" s="101">
        <v>0</v>
      </c>
      <c r="Y99" s="101">
        <v>5652816.2600000016</v>
      </c>
      <c r="Z99" s="162">
        <v>21.851789474487305</v>
      </c>
      <c r="AA99" s="161">
        <v>-142328.88</v>
      </c>
      <c r="AB99" s="101">
        <v>388508.77858757181</v>
      </c>
      <c r="AC99" s="163">
        <v>246179.90625</v>
      </c>
      <c r="AD99" s="101"/>
      <c r="AE99" s="160"/>
      <c r="AF99" s="102"/>
      <c r="AG99" s="101"/>
      <c r="AH99" s="101"/>
    </row>
    <row r="100" spans="1:34" x14ac:dyDescent="0.25">
      <c r="A100" s="2">
        <v>104431304</v>
      </c>
      <c r="C100" s="158" t="s">
        <v>2919</v>
      </c>
      <c r="D100" s="28" t="s">
        <v>2129</v>
      </c>
      <c r="E100" s="101">
        <v>4835215</v>
      </c>
      <c r="F100" s="160">
        <v>74457</v>
      </c>
      <c r="G100" s="102">
        <v>1.5639736652374268</v>
      </c>
      <c r="H100" s="101">
        <v>73665.3984375</v>
      </c>
      <c r="I100" s="101">
        <v>791.6015625</v>
      </c>
      <c r="J100" s="161">
        <v>4211126</v>
      </c>
      <c r="K100" s="160">
        <v>19011</v>
      </c>
      <c r="L100" s="102">
        <v>0.45349425077438354</v>
      </c>
      <c r="M100" s="101">
        <v>63361.19921875</v>
      </c>
      <c r="N100" s="162">
        <v>-44350.19921875</v>
      </c>
      <c r="O100" s="161">
        <v>473524</v>
      </c>
      <c r="P100" s="160">
        <v>5446</v>
      </c>
      <c r="Q100" s="102">
        <v>1.1634812355041504</v>
      </c>
      <c r="R100" s="101">
        <v>10304.2001953125</v>
      </c>
      <c r="S100" s="162">
        <v>-4858.2001953125</v>
      </c>
      <c r="T100" s="161">
        <v>150565</v>
      </c>
      <c r="U100" s="160">
        <v>50000</v>
      </c>
      <c r="V100" s="101">
        <v>0</v>
      </c>
      <c r="W100" s="101">
        <v>0</v>
      </c>
      <c r="X100" s="101">
        <v>100</v>
      </c>
      <c r="Y100" s="101">
        <v>0</v>
      </c>
      <c r="Z100" s="162"/>
      <c r="AA100" s="161">
        <v>-31651.09</v>
      </c>
      <c r="AB100" s="101">
        <v>30354.298303396325</v>
      </c>
      <c r="AC100" s="163">
        <v>-1296.791748046875</v>
      </c>
      <c r="AD100" s="101"/>
      <c r="AE100" s="160"/>
      <c r="AF100" s="102"/>
      <c r="AG100" s="101"/>
      <c r="AH100" s="101"/>
    </row>
    <row r="101" spans="1:34" x14ac:dyDescent="0.25">
      <c r="A101" s="2">
        <v>108561803</v>
      </c>
      <c r="C101" s="158" t="s">
        <v>2920</v>
      </c>
      <c r="D101" s="28" t="s">
        <v>2215</v>
      </c>
      <c r="E101" s="101">
        <v>8578147</v>
      </c>
      <c r="F101" s="160">
        <v>321594.9375</v>
      </c>
      <c r="G101" s="102">
        <v>3.8950271606445313</v>
      </c>
      <c r="H101" s="101">
        <v>104742.921875</v>
      </c>
      <c r="I101" s="101">
        <v>216852.015625</v>
      </c>
      <c r="J101" s="161">
        <v>7218054</v>
      </c>
      <c r="K101" s="160">
        <v>31314</v>
      </c>
      <c r="L101" s="102">
        <v>0.43571913242340088</v>
      </c>
      <c r="M101" s="101">
        <v>68064</v>
      </c>
      <c r="N101" s="162">
        <v>-36750</v>
      </c>
      <c r="O101" s="161">
        <v>851354</v>
      </c>
      <c r="P101" s="160">
        <v>18478</v>
      </c>
      <c r="Q101" s="102">
        <v>2.2185776233673096</v>
      </c>
      <c r="R101" s="101">
        <v>23654.86328125</v>
      </c>
      <c r="S101" s="162">
        <v>-5176.86328125</v>
      </c>
      <c r="T101" s="161">
        <v>508739.22</v>
      </c>
      <c r="U101" s="160">
        <v>271802.9375</v>
      </c>
      <c r="V101" s="101">
        <v>100.00558471679688</v>
      </c>
      <c r="W101" s="101">
        <v>0</v>
      </c>
      <c r="X101" s="101">
        <v>0</v>
      </c>
      <c r="Y101" s="101">
        <v>2487903.16</v>
      </c>
      <c r="Z101" s="162">
        <v>13.542457580566406</v>
      </c>
      <c r="AA101" s="161">
        <v>-38379.56</v>
      </c>
      <c r="AB101" s="101">
        <v>37881.130408306024</v>
      </c>
      <c r="AC101" s="163">
        <v>-498.42959594726563</v>
      </c>
      <c r="AD101" s="101"/>
      <c r="AE101" s="160"/>
      <c r="AF101" s="102"/>
      <c r="AG101" s="101"/>
      <c r="AH101" s="101"/>
    </row>
    <row r="102" spans="1:34" x14ac:dyDescent="0.25">
      <c r="A102" s="2">
        <v>108111403</v>
      </c>
      <c r="C102" s="158" t="s">
        <v>2921</v>
      </c>
      <c r="D102" s="28" t="s">
        <v>2205</v>
      </c>
      <c r="E102" s="101">
        <v>7636882</v>
      </c>
      <c r="F102" s="160">
        <v>108883</v>
      </c>
      <c r="G102" s="102">
        <v>1.4463737010955811</v>
      </c>
      <c r="H102" s="101">
        <v>157833.203125</v>
      </c>
      <c r="I102" s="101">
        <v>-48950.203125</v>
      </c>
      <c r="J102" s="161">
        <v>6562487</v>
      </c>
      <c r="K102" s="160">
        <v>50977</v>
      </c>
      <c r="L102" s="102">
        <v>0.78287523984909058</v>
      </c>
      <c r="M102" s="101">
        <v>109093.703125</v>
      </c>
      <c r="N102" s="162">
        <v>-58116.703125</v>
      </c>
      <c r="O102" s="161">
        <v>753369</v>
      </c>
      <c r="P102" s="160">
        <v>7906</v>
      </c>
      <c r="Q102" s="102">
        <v>1.0605490207672119</v>
      </c>
      <c r="R102" s="101">
        <v>28739.505859375</v>
      </c>
      <c r="S102" s="162">
        <v>-20833.505859375</v>
      </c>
      <c r="T102" s="161">
        <v>321026</v>
      </c>
      <c r="U102" s="160">
        <v>50000</v>
      </c>
      <c r="V102" s="101">
        <v>0</v>
      </c>
      <c r="W102" s="101">
        <v>0</v>
      </c>
      <c r="X102" s="101">
        <v>100</v>
      </c>
      <c r="Y102" s="101">
        <v>0</v>
      </c>
      <c r="Z102" s="162"/>
      <c r="AA102" s="161">
        <v>-45910.35</v>
      </c>
      <c r="AB102" s="101">
        <v>174932.43038136055</v>
      </c>
      <c r="AC102" s="163">
        <v>129022.078125</v>
      </c>
      <c r="AD102" s="101"/>
      <c r="AE102" s="160"/>
      <c r="AF102" s="102"/>
      <c r="AG102" s="101"/>
      <c r="AH102" s="101"/>
    </row>
    <row r="103" spans="1:34" x14ac:dyDescent="0.25">
      <c r="A103" s="2">
        <v>113361703</v>
      </c>
      <c r="C103" s="158" t="s">
        <v>2922</v>
      </c>
      <c r="D103" s="28" t="s">
        <v>2287</v>
      </c>
      <c r="E103" s="101">
        <v>13952316</v>
      </c>
      <c r="F103" s="160">
        <v>1618702.25</v>
      </c>
      <c r="G103" s="102">
        <v>13.124314308166504</v>
      </c>
      <c r="H103" s="101">
        <v>1086361.625</v>
      </c>
      <c r="I103" s="101">
        <v>532340.625</v>
      </c>
      <c r="J103" s="161">
        <v>8568704</v>
      </c>
      <c r="K103" s="160">
        <v>179965</v>
      </c>
      <c r="L103" s="102">
        <v>2.1453163623809814</v>
      </c>
      <c r="M103" s="101">
        <v>720530.1875</v>
      </c>
      <c r="N103" s="162">
        <v>-540565.1875</v>
      </c>
      <c r="O103" s="161">
        <v>2190803</v>
      </c>
      <c r="P103" s="160">
        <v>17139</v>
      </c>
      <c r="Q103" s="102">
        <v>0.78848433494567871</v>
      </c>
      <c r="R103" s="101">
        <v>81363.421875</v>
      </c>
      <c r="S103" s="162">
        <v>-64224.421875</v>
      </c>
      <c r="T103" s="161">
        <v>3192809.35</v>
      </c>
      <c r="U103" s="160">
        <v>1421598.25</v>
      </c>
      <c r="V103" s="101">
        <v>100.02330780029297</v>
      </c>
      <c r="W103" s="101">
        <v>0</v>
      </c>
      <c r="X103" s="101">
        <v>0</v>
      </c>
      <c r="Y103" s="101">
        <v>13014669.530000001</v>
      </c>
      <c r="Z103" s="162">
        <v>21.851789474487305</v>
      </c>
      <c r="AA103" s="161">
        <v>-107001.44</v>
      </c>
      <c r="AB103" s="101">
        <v>185601.67325673951</v>
      </c>
      <c r="AC103" s="163">
        <v>78600.234375</v>
      </c>
      <c r="AD103" s="101"/>
      <c r="AE103" s="160"/>
      <c r="AF103" s="102"/>
      <c r="AG103" s="101"/>
      <c r="AH103" s="101"/>
    </row>
    <row r="104" spans="1:34" x14ac:dyDescent="0.25">
      <c r="A104" s="2">
        <v>112011603</v>
      </c>
      <c r="C104" s="158" t="s">
        <v>2923</v>
      </c>
      <c r="D104" s="28" t="s">
        <v>2261</v>
      </c>
      <c r="E104" s="101">
        <v>20298892</v>
      </c>
      <c r="F104" s="160">
        <v>2033457.25</v>
      </c>
      <c r="G104" s="102">
        <v>11.132816314697266</v>
      </c>
      <c r="H104" s="101">
        <v>1195791.75</v>
      </c>
      <c r="I104" s="101">
        <v>837665.5</v>
      </c>
      <c r="J104" s="161">
        <v>13074071</v>
      </c>
      <c r="K104" s="160">
        <v>207787</v>
      </c>
      <c r="L104" s="102">
        <v>1.6149729490280151</v>
      </c>
      <c r="M104" s="101">
        <v>709618.375</v>
      </c>
      <c r="N104" s="162">
        <v>-501831.375</v>
      </c>
      <c r="O104" s="161">
        <v>3021960</v>
      </c>
      <c r="P104" s="160">
        <v>86256</v>
      </c>
      <c r="Q104" s="102">
        <v>2.9381709098815918</v>
      </c>
      <c r="R104" s="101">
        <v>165565.375</v>
      </c>
      <c r="S104" s="162">
        <v>-79309.375</v>
      </c>
      <c r="T104" s="161">
        <v>3778974.47</v>
      </c>
      <c r="U104" s="160">
        <v>1602204.25</v>
      </c>
      <c r="V104" s="101">
        <v>100.02330017089844</v>
      </c>
      <c r="W104" s="101">
        <v>0</v>
      </c>
      <c r="X104" s="101">
        <v>0</v>
      </c>
      <c r="Y104" s="101">
        <v>14668108.960000001</v>
      </c>
      <c r="Z104" s="162">
        <v>21.851791381835938</v>
      </c>
      <c r="AA104" s="161">
        <v>-196054.49</v>
      </c>
      <c r="AB104" s="101">
        <v>321817.73473307269</v>
      </c>
      <c r="AC104" s="163">
        <v>125763.2421875</v>
      </c>
      <c r="AD104" s="101">
        <v>423885</v>
      </c>
      <c r="AE104" s="160">
        <v>137210</v>
      </c>
      <c r="AF104" s="102">
        <v>47.862564086914063</v>
      </c>
      <c r="AG104" s="101"/>
      <c r="AH104" s="101"/>
    </row>
    <row r="105" spans="1:34" x14ac:dyDescent="0.25">
      <c r="A105" s="2">
        <v>105201033</v>
      </c>
      <c r="C105" s="158" t="s">
        <v>2924</v>
      </c>
      <c r="D105" s="28" t="s">
        <v>2141</v>
      </c>
      <c r="E105" s="101">
        <v>15751031</v>
      </c>
      <c r="F105" s="160">
        <v>116985</v>
      </c>
      <c r="G105" s="102">
        <v>0.74827080965042114</v>
      </c>
      <c r="H105" s="101">
        <v>406399.0625</v>
      </c>
      <c r="I105" s="101">
        <v>-289414.0625</v>
      </c>
      <c r="J105" s="161">
        <v>12995114</v>
      </c>
      <c r="K105" s="160">
        <v>129345</v>
      </c>
      <c r="L105" s="102">
        <v>1.0053421258926392</v>
      </c>
      <c r="M105" s="101">
        <v>305786.8125</v>
      </c>
      <c r="N105" s="162">
        <v>-176441.8125</v>
      </c>
      <c r="O105" s="161">
        <v>2142491</v>
      </c>
      <c r="P105" s="160">
        <v>27510</v>
      </c>
      <c r="Q105" s="102">
        <v>1.3007209300994873</v>
      </c>
      <c r="R105" s="101">
        <v>65955.6484375</v>
      </c>
      <c r="S105" s="162">
        <v>-38445.6484375</v>
      </c>
      <c r="T105" s="161">
        <v>476026</v>
      </c>
      <c r="U105" s="160">
        <v>50000</v>
      </c>
      <c r="V105" s="101">
        <v>0</v>
      </c>
      <c r="W105" s="101">
        <v>0</v>
      </c>
      <c r="X105" s="101">
        <v>100</v>
      </c>
      <c r="Y105" s="101">
        <v>0</v>
      </c>
      <c r="Z105" s="162"/>
      <c r="AA105" s="161">
        <v>-135498.20000000001</v>
      </c>
      <c r="AB105" s="101">
        <v>76094.321302902652</v>
      </c>
      <c r="AC105" s="163">
        <v>-59403.87890625</v>
      </c>
      <c r="AD105" s="101">
        <v>137400</v>
      </c>
      <c r="AE105" s="160">
        <v>-89870</v>
      </c>
      <c r="AF105" s="102">
        <v>-39.54327392578125</v>
      </c>
      <c r="AG105" s="101">
        <v>34656.59765625</v>
      </c>
      <c r="AH105" s="101">
        <v>-124526.59375</v>
      </c>
    </row>
    <row r="106" spans="1:34" x14ac:dyDescent="0.25">
      <c r="A106" s="2">
        <v>101261302</v>
      </c>
      <c r="C106" s="158" t="s">
        <v>2925</v>
      </c>
      <c r="D106" s="28" t="s">
        <v>2050</v>
      </c>
      <c r="E106" s="101">
        <v>45315412</v>
      </c>
      <c r="F106" s="160">
        <v>2364955.5</v>
      </c>
      <c r="G106" s="102">
        <v>5.5062408447265625</v>
      </c>
      <c r="H106" s="101">
        <v>1170078.875</v>
      </c>
      <c r="I106" s="101">
        <v>1194876.625</v>
      </c>
      <c r="J106" s="161">
        <v>35148397</v>
      </c>
      <c r="K106" s="160">
        <v>208732</v>
      </c>
      <c r="L106" s="102">
        <v>0.59740698337554932</v>
      </c>
      <c r="M106" s="101">
        <v>754638.8125</v>
      </c>
      <c r="N106" s="162">
        <v>-545906.8125</v>
      </c>
      <c r="O106" s="161">
        <v>5794111</v>
      </c>
      <c r="P106" s="160">
        <v>98495</v>
      </c>
      <c r="Q106" s="102">
        <v>1.729312539100647</v>
      </c>
      <c r="R106" s="101">
        <v>162436.34375</v>
      </c>
      <c r="S106" s="162">
        <v>-63941.34375</v>
      </c>
      <c r="T106" s="161">
        <v>4372905.8899999997</v>
      </c>
      <c r="U106" s="160">
        <v>2057728.5</v>
      </c>
      <c r="V106" s="101">
        <v>100.01432037353516</v>
      </c>
      <c r="W106" s="101">
        <v>0</v>
      </c>
      <c r="X106" s="101">
        <v>0</v>
      </c>
      <c r="Y106" s="101">
        <v>18836721.50999999</v>
      </c>
      <c r="Z106" s="162">
        <v>17.639730453491211</v>
      </c>
      <c r="AA106" s="161">
        <v>-210804.13</v>
      </c>
      <c r="AB106" s="101">
        <v>385286.85280086566</v>
      </c>
      <c r="AC106" s="163">
        <v>174482.71875</v>
      </c>
      <c r="AD106" s="101"/>
      <c r="AE106" s="160"/>
      <c r="AF106" s="102"/>
      <c r="AG106" s="101"/>
      <c r="AH106" s="101"/>
    </row>
    <row r="107" spans="1:34" x14ac:dyDescent="0.25">
      <c r="A107" s="2">
        <v>114061103</v>
      </c>
      <c r="C107" s="158" t="s">
        <v>2926</v>
      </c>
      <c r="D107" s="28" t="s">
        <v>2308</v>
      </c>
      <c r="E107" s="101">
        <v>11115549</v>
      </c>
      <c r="F107" s="160">
        <v>193657</v>
      </c>
      <c r="G107" s="102">
        <v>1.7731086015701294</v>
      </c>
      <c r="H107" s="101">
        <v>420704.8125</v>
      </c>
      <c r="I107" s="101">
        <v>-227047.8125</v>
      </c>
      <c r="J107" s="161">
        <v>8264435</v>
      </c>
      <c r="K107" s="160">
        <v>82207</v>
      </c>
      <c r="L107" s="102">
        <v>1.0047018527984619</v>
      </c>
      <c r="M107" s="101">
        <v>333557.5</v>
      </c>
      <c r="N107" s="162">
        <v>-251350.5</v>
      </c>
      <c r="O107" s="161">
        <v>2430126</v>
      </c>
      <c r="P107" s="160">
        <v>61450</v>
      </c>
      <c r="Q107" s="102">
        <v>2.5942764282226563</v>
      </c>
      <c r="R107" s="101">
        <v>87147.296875</v>
      </c>
      <c r="S107" s="162">
        <v>-25697.296875</v>
      </c>
      <c r="T107" s="161">
        <v>420988</v>
      </c>
      <c r="U107" s="160">
        <v>50000</v>
      </c>
      <c r="V107" s="101">
        <v>0</v>
      </c>
      <c r="W107" s="101">
        <v>0</v>
      </c>
      <c r="X107" s="101">
        <v>100</v>
      </c>
      <c r="Y107" s="101">
        <v>0</v>
      </c>
      <c r="Z107" s="162"/>
      <c r="AA107" s="161">
        <v>-113933.6</v>
      </c>
      <c r="AB107" s="101">
        <v>221803.34399994009</v>
      </c>
      <c r="AC107" s="163">
        <v>107869.7421875</v>
      </c>
      <c r="AD107" s="101"/>
      <c r="AE107" s="160"/>
      <c r="AF107" s="102"/>
      <c r="AG107" s="101"/>
      <c r="AH107" s="101"/>
    </row>
    <row r="108" spans="1:34" x14ac:dyDescent="0.25">
      <c r="A108" s="2">
        <v>103022103</v>
      </c>
      <c r="C108" s="158" t="s">
        <v>2927</v>
      </c>
      <c r="D108" s="28" t="s">
        <v>2082</v>
      </c>
      <c r="E108" s="101">
        <v>3756661.25</v>
      </c>
      <c r="F108" s="160">
        <v>122707.046875</v>
      </c>
      <c r="G108" s="102">
        <v>3.3766810894012451</v>
      </c>
      <c r="H108" s="101">
        <v>240010.03125</v>
      </c>
      <c r="I108" s="101">
        <v>-117302.984375</v>
      </c>
      <c r="J108" s="161">
        <v>2413224</v>
      </c>
      <c r="K108" s="160">
        <v>42386</v>
      </c>
      <c r="L108" s="102">
        <v>1.7878066301345825</v>
      </c>
      <c r="M108" s="101">
        <v>103626.796875</v>
      </c>
      <c r="N108" s="162">
        <v>-61240.796875</v>
      </c>
      <c r="O108" s="161">
        <v>617402</v>
      </c>
      <c r="P108" s="160">
        <v>7490</v>
      </c>
      <c r="Q108" s="102">
        <v>1.2280460596084595</v>
      </c>
      <c r="R108" s="101">
        <v>25087.599609375</v>
      </c>
      <c r="S108" s="162">
        <v>-17597.599609375</v>
      </c>
      <c r="T108" s="161">
        <v>726035.26</v>
      </c>
      <c r="U108" s="160">
        <v>72831.046875</v>
      </c>
      <c r="V108" s="101">
        <v>0</v>
      </c>
      <c r="W108" s="101">
        <v>100.00000762939453</v>
      </c>
      <c r="X108" s="101">
        <v>0</v>
      </c>
      <c r="Y108" s="101">
        <v>0</v>
      </c>
      <c r="Z108" s="162"/>
      <c r="AA108" s="161">
        <v>-53759.71</v>
      </c>
      <c r="AB108" s="101">
        <v>36408.235926484165</v>
      </c>
      <c r="AC108" s="163">
        <v>-17351.474609375</v>
      </c>
      <c r="AD108" s="101"/>
      <c r="AE108" s="160"/>
      <c r="AF108" s="102"/>
      <c r="AG108" s="101"/>
      <c r="AH108" s="101"/>
    </row>
    <row r="109" spans="1:34" x14ac:dyDescent="0.25">
      <c r="A109" s="2">
        <v>113381303</v>
      </c>
      <c r="C109" s="158" t="s">
        <v>2928</v>
      </c>
      <c r="D109" s="28" t="s">
        <v>2301</v>
      </c>
      <c r="E109" s="101">
        <v>22755788</v>
      </c>
      <c r="F109" s="160">
        <v>2191407.75</v>
      </c>
      <c r="G109" s="102">
        <v>10.656327247619629</v>
      </c>
      <c r="H109" s="101">
        <v>1322219.25</v>
      </c>
      <c r="I109" s="101">
        <v>869188.5</v>
      </c>
      <c r="J109" s="161">
        <v>14804667</v>
      </c>
      <c r="K109" s="160">
        <v>199556</v>
      </c>
      <c r="L109" s="102">
        <v>1.36634361743927</v>
      </c>
      <c r="M109" s="101">
        <v>772090.625</v>
      </c>
      <c r="N109" s="162">
        <v>-572534.625</v>
      </c>
      <c r="O109" s="161">
        <v>3399514</v>
      </c>
      <c r="P109" s="160">
        <v>91082</v>
      </c>
      <c r="Q109" s="102">
        <v>2.7530262470245361</v>
      </c>
      <c r="R109" s="101">
        <v>162080.5</v>
      </c>
      <c r="S109" s="162">
        <v>-70998.5</v>
      </c>
      <c r="T109" s="161">
        <v>4347992.72</v>
      </c>
      <c r="U109" s="160">
        <v>1909403.75</v>
      </c>
      <c r="V109" s="101">
        <v>100.02330017089844</v>
      </c>
      <c r="W109" s="101">
        <v>0</v>
      </c>
      <c r="X109" s="101">
        <v>0</v>
      </c>
      <c r="Y109" s="101">
        <v>17480506.599999994</v>
      </c>
      <c r="Z109" s="162">
        <v>21.851791381835938</v>
      </c>
      <c r="AA109" s="161">
        <v>-175488.96</v>
      </c>
      <c r="AB109" s="101">
        <v>403053.56814277486</v>
      </c>
      <c r="AC109" s="163">
        <v>227564.609375</v>
      </c>
      <c r="AD109" s="101">
        <v>203616</v>
      </c>
      <c r="AE109" s="160">
        <v>-8634</v>
      </c>
      <c r="AF109" s="102">
        <v>-4.0678443908691406</v>
      </c>
      <c r="AG109" s="101">
        <v>5968.11181640625</v>
      </c>
      <c r="AH109" s="101">
        <v>-14602.111328125</v>
      </c>
    </row>
    <row r="110" spans="1:34" x14ac:dyDescent="0.25">
      <c r="A110" s="2">
        <v>105251453</v>
      </c>
      <c r="C110" s="158" t="s">
        <v>2929</v>
      </c>
      <c r="D110" s="28" t="s">
        <v>2144</v>
      </c>
      <c r="E110" s="101">
        <v>21651048</v>
      </c>
      <c r="F110" s="160">
        <v>1140060.125</v>
      </c>
      <c r="G110" s="102">
        <v>5.5582895278930664</v>
      </c>
      <c r="H110" s="101">
        <v>970299.5625</v>
      </c>
      <c r="I110" s="101">
        <v>169760.5625</v>
      </c>
      <c r="J110" s="161">
        <v>17048083</v>
      </c>
      <c r="K110" s="160">
        <v>205657</v>
      </c>
      <c r="L110" s="102">
        <v>1.2210652828216553</v>
      </c>
      <c r="M110" s="101">
        <v>696653.375</v>
      </c>
      <c r="N110" s="162">
        <v>-490996.375</v>
      </c>
      <c r="O110" s="161">
        <v>2101630</v>
      </c>
      <c r="P110" s="160">
        <v>36340</v>
      </c>
      <c r="Q110" s="102">
        <v>1.759559154510498</v>
      </c>
      <c r="R110" s="101">
        <v>80571.609375</v>
      </c>
      <c r="S110" s="162">
        <v>-44231.609375</v>
      </c>
      <c r="T110" s="161">
        <v>2206338.35</v>
      </c>
      <c r="U110" s="160">
        <v>879432.125</v>
      </c>
      <c r="V110" s="101">
        <v>100.02267456054688</v>
      </c>
      <c r="W110" s="101">
        <v>0</v>
      </c>
      <c r="X110" s="101">
        <v>0</v>
      </c>
      <c r="Y110" s="101">
        <v>8051111.5200000033</v>
      </c>
      <c r="Z110" s="162">
        <v>21.558183670043945</v>
      </c>
      <c r="AA110" s="161">
        <v>-136667.29</v>
      </c>
      <c r="AB110" s="101">
        <v>80064.252232968924</v>
      </c>
      <c r="AC110" s="163">
        <v>-56603.0390625</v>
      </c>
      <c r="AD110" s="101">
        <v>294995</v>
      </c>
      <c r="AE110" s="160">
        <v>18631</v>
      </c>
      <c r="AF110" s="102">
        <v>6.7414717674255371</v>
      </c>
      <c r="AG110" s="101">
        <v>21826.32421875</v>
      </c>
      <c r="AH110" s="101">
        <v>-3195.32421875</v>
      </c>
    </row>
    <row r="111" spans="1:34" x14ac:dyDescent="0.25">
      <c r="A111" s="2">
        <v>109531304</v>
      </c>
      <c r="C111" s="158" t="s">
        <v>2930</v>
      </c>
      <c r="D111" s="28" t="s">
        <v>2235</v>
      </c>
      <c r="E111" s="101">
        <v>6537186.5</v>
      </c>
      <c r="F111" s="160">
        <v>225221.65625</v>
      </c>
      <c r="G111" s="102">
        <v>3.5681703090667725</v>
      </c>
      <c r="H111" s="101">
        <v>175865.21875</v>
      </c>
      <c r="I111" s="101">
        <v>49356.4375</v>
      </c>
      <c r="J111" s="161">
        <v>5181524</v>
      </c>
      <c r="K111" s="160">
        <v>26620</v>
      </c>
      <c r="L111" s="102">
        <v>0.51640146970748901</v>
      </c>
      <c r="M111" s="101">
        <v>142260.796875</v>
      </c>
      <c r="N111" s="162">
        <v>-115640.796875</v>
      </c>
      <c r="O111" s="161">
        <v>682251</v>
      </c>
      <c r="P111" s="160">
        <v>-9705</v>
      </c>
      <c r="Q111" s="102">
        <v>-1.4025458097457886</v>
      </c>
      <c r="R111" s="101">
        <v>22948.384765625</v>
      </c>
      <c r="S111" s="162">
        <v>-32653.384765625</v>
      </c>
      <c r="T111" s="161">
        <v>545789.43999999994</v>
      </c>
      <c r="U111" s="160">
        <v>216004.65625</v>
      </c>
      <c r="V111" s="101">
        <v>100.02115631103516</v>
      </c>
      <c r="W111" s="101">
        <v>0</v>
      </c>
      <c r="X111" s="101">
        <v>0</v>
      </c>
      <c r="Y111" s="101">
        <v>1977470.620000001</v>
      </c>
      <c r="Z111" s="162">
        <v>20.844074249267578</v>
      </c>
      <c r="AA111" s="161">
        <v>-61436.09</v>
      </c>
      <c r="AB111" s="101">
        <v>40382.552262350859</v>
      </c>
      <c r="AC111" s="163">
        <v>-21053.537109375</v>
      </c>
      <c r="AD111" s="101">
        <v>127622</v>
      </c>
      <c r="AE111" s="160">
        <v>-7698</v>
      </c>
      <c r="AF111" s="102">
        <v>-5.6887378692626953</v>
      </c>
      <c r="AG111" s="101">
        <v>10656.0302734375</v>
      </c>
      <c r="AH111" s="101">
        <v>-18354.03125</v>
      </c>
    </row>
    <row r="112" spans="1:34" x14ac:dyDescent="0.25">
      <c r="A112" s="2">
        <v>122092353</v>
      </c>
      <c r="C112" s="158" t="s">
        <v>2931</v>
      </c>
      <c r="D112" s="28" t="s">
        <v>2446</v>
      </c>
      <c r="E112" s="101">
        <v>24785986</v>
      </c>
      <c r="F112" s="160">
        <v>250212</v>
      </c>
      <c r="G112" s="102">
        <v>1.0197844505310059</v>
      </c>
      <c r="H112" s="101">
        <v>533995.75</v>
      </c>
      <c r="I112" s="101">
        <v>-283783.75</v>
      </c>
      <c r="J112" s="161">
        <v>17579139</v>
      </c>
      <c r="K112" s="160">
        <v>170359</v>
      </c>
      <c r="L112" s="102">
        <v>0.97858095169067383</v>
      </c>
      <c r="M112" s="101">
        <v>523550</v>
      </c>
      <c r="N112" s="162">
        <v>-353191</v>
      </c>
      <c r="O112" s="161">
        <v>6740084</v>
      </c>
      <c r="P112" s="160">
        <v>29853</v>
      </c>
      <c r="Q112" s="102">
        <v>0.44488781690597534</v>
      </c>
      <c r="R112" s="101">
        <v>10445.7197265625</v>
      </c>
      <c r="S112" s="162">
        <v>19407.28125</v>
      </c>
      <c r="T112" s="161">
        <v>466762</v>
      </c>
      <c r="U112" s="160">
        <v>50000</v>
      </c>
      <c r="V112" s="101">
        <v>0</v>
      </c>
      <c r="W112" s="101">
        <v>0</v>
      </c>
      <c r="X112" s="101">
        <v>100</v>
      </c>
      <c r="Y112" s="101">
        <v>0</v>
      </c>
      <c r="Z112" s="162"/>
      <c r="AA112" s="161">
        <v>-227235.6</v>
      </c>
      <c r="AB112" s="101">
        <v>522360.33207588526</v>
      </c>
      <c r="AC112" s="163">
        <v>295124.71875</v>
      </c>
      <c r="AD112" s="101"/>
      <c r="AE112" s="160"/>
      <c r="AF112" s="102"/>
      <c r="AG112" s="101"/>
      <c r="AH112" s="101"/>
    </row>
    <row r="113" spans="1:34" x14ac:dyDescent="0.25">
      <c r="A113" s="2">
        <v>106611303</v>
      </c>
      <c r="C113" s="158" t="s">
        <v>2932</v>
      </c>
      <c r="D113" s="28" t="s">
        <v>2168</v>
      </c>
      <c r="E113" s="101">
        <v>10162622</v>
      </c>
      <c r="F113" s="160">
        <v>610245.125</v>
      </c>
      <c r="G113" s="102">
        <v>6.3884115219116211</v>
      </c>
      <c r="H113" s="101">
        <v>311392.1875</v>
      </c>
      <c r="I113" s="101">
        <v>298852.9375</v>
      </c>
      <c r="J113" s="161">
        <v>7916500</v>
      </c>
      <c r="K113" s="160">
        <v>63005</v>
      </c>
      <c r="L113" s="102">
        <v>0.802254319190979</v>
      </c>
      <c r="M113" s="101">
        <v>196606.90625</v>
      </c>
      <c r="N113" s="162">
        <v>-133601.90625</v>
      </c>
      <c r="O113" s="161">
        <v>1111740</v>
      </c>
      <c r="P113" s="160">
        <v>8714</v>
      </c>
      <c r="Q113" s="102">
        <v>0.790008544921875</v>
      </c>
      <c r="R113" s="101">
        <v>37176.48828125</v>
      </c>
      <c r="S113" s="162">
        <v>-28462.48828125</v>
      </c>
      <c r="T113" s="161">
        <v>1134382.06</v>
      </c>
      <c r="U113" s="160">
        <v>538526.125</v>
      </c>
      <c r="V113" s="101">
        <v>100.01677703857422</v>
      </c>
      <c r="W113" s="101">
        <v>0</v>
      </c>
      <c r="X113" s="101">
        <v>0</v>
      </c>
      <c r="Y113" s="101">
        <v>4929861.379999999</v>
      </c>
      <c r="Z113" s="162">
        <v>18.795053482055664</v>
      </c>
      <c r="AA113" s="161">
        <v>-52591.48</v>
      </c>
      <c r="AB113" s="101">
        <v>62656.827964441924</v>
      </c>
      <c r="AC113" s="163">
        <v>10065.34765625</v>
      </c>
      <c r="AD113" s="101"/>
      <c r="AE113" s="160"/>
      <c r="AF113" s="102"/>
      <c r="AG113" s="101"/>
      <c r="AH113" s="101"/>
    </row>
    <row r="114" spans="1:34" x14ac:dyDescent="0.25">
      <c r="A114" s="2">
        <v>105201352</v>
      </c>
      <c r="C114" s="158" t="s">
        <v>2933</v>
      </c>
      <c r="D114" s="28" t="s">
        <v>2142</v>
      </c>
      <c r="E114" s="101">
        <v>26705388</v>
      </c>
      <c r="F114" s="160">
        <v>1184385.25</v>
      </c>
      <c r="G114" s="102">
        <v>4.6408257484436035</v>
      </c>
      <c r="H114" s="101">
        <v>1023439.875</v>
      </c>
      <c r="I114" s="101">
        <v>160945.375</v>
      </c>
      <c r="J114" s="161">
        <v>20432463</v>
      </c>
      <c r="K114" s="160">
        <v>208312</v>
      </c>
      <c r="L114" s="102">
        <v>1.0300160646438599</v>
      </c>
      <c r="M114" s="101">
        <v>671566.375</v>
      </c>
      <c r="N114" s="162">
        <v>-463254.375</v>
      </c>
      <c r="O114" s="161">
        <v>3832463</v>
      </c>
      <c r="P114" s="160">
        <v>88915</v>
      </c>
      <c r="Q114" s="102">
        <v>2.3751533031463623</v>
      </c>
      <c r="R114" s="101">
        <v>174349.234375</v>
      </c>
      <c r="S114" s="162">
        <v>-85434.234375</v>
      </c>
      <c r="T114" s="161">
        <v>2440460.56</v>
      </c>
      <c r="U114" s="160">
        <v>887158.3125</v>
      </c>
      <c r="V114" s="101">
        <v>100.02330780029297</v>
      </c>
      <c r="W114" s="101">
        <v>0</v>
      </c>
      <c r="X114" s="101">
        <v>0</v>
      </c>
      <c r="Y114" s="101">
        <v>8121895.25</v>
      </c>
      <c r="Z114" s="162">
        <v>21.851789474487305</v>
      </c>
      <c r="AA114" s="161">
        <v>-348086.37</v>
      </c>
      <c r="AB114" s="101">
        <v>880822.25859001046</v>
      </c>
      <c r="AC114" s="163">
        <v>532735.875</v>
      </c>
      <c r="AD114" s="101"/>
      <c r="AE114" s="160"/>
      <c r="AF114" s="102"/>
      <c r="AG114" s="101"/>
      <c r="AH114" s="101"/>
    </row>
    <row r="115" spans="1:34" x14ac:dyDescent="0.25">
      <c r="A115" s="2">
        <v>118401403</v>
      </c>
      <c r="C115" s="158" t="s">
        <v>2934</v>
      </c>
      <c r="D115" s="28" t="s">
        <v>2383</v>
      </c>
      <c r="E115" s="101">
        <v>13076060</v>
      </c>
      <c r="F115" s="160">
        <v>1307977.375</v>
      </c>
      <c r="G115" s="102">
        <v>11.114617347717285</v>
      </c>
      <c r="H115" s="101">
        <v>468085.0625</v>
      </c>
      <c r="I115" s="101">
        <v>839892.3125</v>
      </c>
      <c r="J115" s="161">
        <v>8762779</v>
      </c>
      <c r="K115" s="160">
        <v>68716</v>
      </c>
      <c r="L115" s="102">
        <v>0.79037845134735107</v>
      </c>
      <c r="M115" s="101">
        <v>257482.203125</v>
      </c>
      <c r="N115" s="162">
        <v>-188766.203125</v>
      </c>
      <c r="O115" s="161">
        <v>1953174</v>
      </c>
      <c r="P115" s="160">
        <v>63351</v>
      </c>
      <c r="Q115" s="102">
        <v>3.3522188663482666</v>
      </c>
      <c r="R115" s="101">
        <v>43363.68359375</v>
      </c>
      <c r="S115" s="162">
        <v>19987.31640625</v>
      </c>
      <c r="T115" s="161">
        <v>2360107.2799999998</v>
      </c>
      <c r="U115" s="160">
        <v>1175910.375</v>
      </c>
      <c r="V115" s="101">
        <v>100.01656341552734</v>
      </c>
      <c r="W115" s="101">
        <v>0</v>
      </c>
      <c r="X115" s="101">
        <v>0</v>
      </c>
      <c r="Y115" s="101">
        <v>10764682.029999994</v>
      </c>
      <c r="Z115" s="162">
        <v>18.691738128662109</v>
      </c>
      <c r="AA115" s="161">
        <v>-95490.27</v>
      </c>
      <c r="AB115" s="101">
        <v>123232.18864331429</v>
      </c>
      <c r="AC115" s="163">
        <v>27741.91796875</v>
      </c>
      <c r="AD115" s="101"/>
      <c r="AE115" s="160"/>
      <c r="AF115" s="102"/>
      <c r="AG115" s="101"/>
      <c r="AH115" s="101"/>
    </row>
    <row r="116" spans="1:34" x14ac:dyDescent="0.25">
      <c r="A116" s="2">
        <v>115211603</v>
      </c>
      <c r="C116" s="158" t="s">
        <v>2935</v>
      </c>
      <c r="D116" s="28" t="s">
        <v>2326</v>
      </c>
      <c r="E116" s="101">
        <v>26609894</v>
      </c>
      <c r="F116" s="160">
        <v>4102704.5</v>
      </c>
      <c r="G116" s="102">
        <v>18.228418350219727</v>
      </c>
      <c r="H116" s="101">
        <v>1328050.625</v>
      </c>
      <c r="I116" s="101">
        <v>2774654</v>
      </c>
      <c r="J116" s="161">
        <v>17955359</v>
      </c>
      <c r="K116" s="160">
        <v>353692</v>
      </c>
      <c r="L116" s="102">
        <v>2.0094232559204102</v>
      </c>
      <c r="M116" s="101">
        <v>1181803.625</v>
      </c>
      <c r="N116" s="162">
        <v>-828111.625</v>
      </c>
      <c r="O116" s="161">
        <v>4572060</v>
      </c>
      <c r="P116" s="160">
        <v>372858</v>
      </c>
      <c r="Q116" s="102">
        <v>8.8792581558227539</v>
      </c>
      <c r="R116" s="101">
        <v>120895.796875</v>
      </c>
      <c r="S116" s="162">
        <v>251962.203125</v>
      </c>
      <c r="T116" s="161">
        <v>3816664.61</v>
      </c>
      <c r="U116" s="160">
        <v>3290227.5</v>
      </c>
      <c r="V116" s="101">
        <v>100</v>
      </c>
      <c r="W116" s="101">
        <v>0</v>
      </c>
      <c r="X116" s="101">
        <v>0</v>
      </c>
      <c r="Y116" s="101">
        <v>30114870.719999999</v>
      </c>
      <c r="Z116" s="162">
        <v>10.925590515136719</v>
      </c>
      <c r="AA116" s="161">
        <v>-487288.12</v>
      </c>
      <c r="AB116" s="101">
        <v>1120741.584368045</v>
      </c>
      <c r="AC116" s="163">
        <v>633453.4375</v>
      </c>
      <c r="AD116" s="101">
        <v>265810</v>
      </c>
      <c r="AE116" s="160">
        <v>85927</v>
      </c>
      <c r="AF116" s="102">
        <v>47.768272399902344</v>
      </c>
      <c r="AG116" s="101">
        <v>25351.19921875</v>
      </c>
      <c r="AH116" s="101">
        <v>60575.80078125</v>
      </c>
    </row>
    <row r="117" spans="1:34" x14ac:dyDescent="0.25">
      <c r="A117" s="2">
        <v>110171803</v>
      </c>
      <c r="C117" s="158" t="s">
        <v>2936</v>
      </c>
      <c r="D117" s="28" t="s">
        <v>2244</v>
      </c>
      <c r="E117" s="101">
        <v>11045793</v>
      </c>
      <c r="F117" s="160">
        <v>546601.1875</v>
      </c>
      <c r="G117" s="102">
        <v>5.2061262130737305</v>
      </c>
      <c r="H117" s="101">
        <v>352936.375</v>
      </c>
      <c r="I117" s="101">
        <v>193664.8125</v>
      </c>
      <c r="J117" s="161">
        <v>8937242</v>
      </c>
      <c r="K117" s="160">
        <v>71410</v>
      </c>
      <c r="L117" s="102">
        <v>0.80545175075531006</v>
      </c>
      <c r="M117" s="101">
        <v>230052</v>
      </c>
      <c r="N117" s="162">
        <v>-158642</v>
      </c>
      <c r="O117" s="161">
        <v>1069363</v>
      </c>
      <c r="P117" s="160">
        <v>49064</v>
      </c>
      <c r="Q117" s="102">
        <v>4.8087863922119141</v>
      </c>
      <c r="R117" s="101">
        <v>45082.3828125</v>
      </c>
      <c r="S117" s="162">
        <v>3981.6171875</v>
      </c>
      <c r="T117" s="161">
        <v>1039188.29</v>
      </c>
      <c r="U117" s="160">
        <v>426127.1875</v>
      </c>
      <c r="V117" s="101">
        <v>100.02126312255859</v>
      </c>
      <c r="W117" s="101">
        <v>0</v>
      </c>
      <c r="X117" s="101">
        <v>0</v>
      </c>
      <c r="Y117" s="101">
        <v>3901096.0999999978</v>
      </c>
      <c r="Z117" s="162">
        <v>20.895084381103516</v>
      </c>
      <c r="AA117" s="161">
        <v>-36278.26</v>
      </c>
      <c r="AB117" s="101">
        <v>36488.997260420831</v>
      </c>
      <c r="AC117" s="163">
        <v>210.73725891113281</v>
      </c>
      <c r="AD117" s="101"/>
      <c r="AE117" s="160"/>
      <c r="AF117" s="102"/>
      <c r="AG117" s="101"/>
      <c r="AH117" s="101"/>
    </row>
    <row r="118" spans="1:34" x14ac:dyDescent="0.25">
      <c r="A118" s="2">
        <v>118401603</v>
      </c>
      <c r="C118" s="158" t="s">
        <v>2937</v>
      </c>
      <c r="D118" s="28" t="s">
        <v>771</v>
      </c>
      <c r="E118" s="101">
        <v>9910809</v>
      </c>
      <c r="F118" s="160">
        <v>604307.375</v>
      </c>
      <c r="G118" s="102">
        <v>6.4933891296386719</v>
      </c>
      <c r="H118" s="101">
        <v>340709.8125</v>
      </c>
      <c r="I118" s="101">
        <v>263597.5625</v>
      </c>
      <c r="J118" s="161">
        <v>7280050</v>
      </c>
      <c r="K118" s="160">
        <v>67961</v>
      </c>
      <c r="L118" s="102">
        <v>0.94232058525085449</v>
      </c>
      <c r="M118" s="101">
        <v>224327.40625</v>
      </c>
      <c r="N118" s="162">
        <v>-156366.40625</v>
      </c>
      <c r="O118" s="161">
        <v>1625619</v>
      </c>
      <c r="P118" s="160">
        <v>54134</v>
      </c>
      <c r="Q118" s="102">
        <v>3.4447674751281738</v>
      </c>
      <c r="R118" s="101">
        <v>62882.97265625</v>
      </c>
      <c r="S118" s="162">
        <v>-8748.97265625</v>
      </c>
      <c r="T118" s="161">
        <v>1005139.58</v>
      </c>
      <c r="U118" s="160">
        <v>482212.40625</v>
      </c>
      <c r="V118" s="101">
        <v>100.01292419433594</v>
      </c>
      <c r="W118" s="101">
        <v>0</v>
      </c>
      <c r="X118" s="101">
        <v>0</v>
      </c>
      <c r="Y118" s="101">
        <v>4414175.0099999979</v>
      </c>
      <c r="Z118" s="162">
        <v>16.984138488769531</v>
      </c>
      <c r="AA118" s="161">
        <v>-171093.04</v>
      </c>
      <c r="AB118" s="101">
        <v>119815.36684025492</v>
      </c>
      <c r="AC118" s="163">
        <v>-51277.671875</v>
      </c>
      <c r="AD118" s="101"/>
      <c r="AE118" s="160"/>
      <c r="AF118" s="102"/>
      <c r="AG118" s="101"/>
      <c r="AH118" s="101"/>
    </row>
    <row r="119" spans="1:34" x14ac:dyDescent="0.25">
      <c r="A119" s="2">
        <v>112671603</v>
      </c>
      <c r="C119" s="158" t="s">
        <v>2938</v>
      </c>
      <c r="D119" s="28" t="s">
        <v>2272</v>
      </c>
      <c r="E119" s="101">
        <v>26191694</v>
      </c>
      <c r="F119" s="160">
        <v>2362489</v>
      </c>
      <c r="G119" s="102">
        <v>9.9142589569091797</v>
      </c>
      <c r="H119" s="101">
        <v>1998917.75</v>
      </c>
      <c r="I119" s="101">
        <v>363571.25</v>
      </c>
      <c r="J119" s="161">
        <v>17112489</v>
      </c>
      <c r="K119" s="160">
        <v>307491</v>
      </c>
      <c r="L119" s="102">
        <v>1.8297592401504517</v>
      </c>
      <c r="M119" s="101">
        <v>1317808.25</v>
      </c>
      <c r="N119" s="162">
        <v>-1010317.25</v>
      </c>
      <c r="O119" s="161">
        <v>4442414</v>
      </c>
      <c r="P119" s="160">
        <v>62136</v>
      </c>
      <c r="Q119" s="102">
        <v>1.4185401201248169</v>
      </c>
      <c r="R119" s="101">
        <v>282329.25</v>
      </c>
      <c r="S119" s="162">
        <v>-220193.25</v>
      </c>
      <c r="T119" s="161">
        <v>4636791.4400000004</v>
      </c>
      <c r="U119" s="160">
        <v>1992861.875</v>
      </c>
      <c r="V119" s="101">
        <v>100.02330017089844</v>
      </c>
      <c r="W119" s="101">
        <v>0</v>
      </c>
      <c r="X119" s="101">
        <v>0</v>
      </c>
      <c r="Y119" s="101">
        <v>18244561.669999987</v>
      </c>
      <c r="Z119" s="162">
        <v>21.851791381835938</v>
      </c>
      <c r="AA119" s="161">
        <v>-73003.27</v>
      </c>
      <c r="AB119" s="101">
        <v>370891.49157283641</v>
      </c>
      <c r="AC119" s="163">
        <v>297888.21875</v>
      </c>
      <c r="AD119" s="101"/>
      <c r="AE119" s="160"/>
      <c r="AF119" s="102"/>
      <c r="AG119" s="101"/>
      <c r="AH119" s="101"/>
    </row>
    <row r="120" spans="1:34" x14ac:dyDescent="0.25">
      <c r="A120" s="2">
        <v>114061503</v>
      </c>
      <c r="C120" s="158" t="s">
        <v>2939</v>
      </c>
      <c r="D120" s="28" t="s">
        <v>2309</v>
      </c>
      <c r="E120" s="101">
        <v>13796276</v>
      </c>
      <c r="F120" s="160">
        <v>419932.78125</v>
      </c>
      <c r="G120" s="102">
        <v>3.139369010925293</v>
      </c>
      <c r="H120" s="101">
        <v>423861.125</v>
      </c>
      <c r="I120" s="101">
        <v>-3928.34375</v>
      </c>
      <c r="J120" s="161">
        <v>10259790</v>
      </c>
      <c r="K120" s="160">
        <v>70784</v>
      </c>
      <c r="L120" s="102">
        <v>0.69470953941345215</v>
      </c>
      <c r="M120" s="101">
        <v>293267</v>
      </c>
      <c r="N120" s="162">
        <v>-222483</v>
      </c>
      <c r="O120" s="161">
        <v>2376916</v>
      </c>
      <c r="P120" s="160">
        <v>14024</v>
      </c>
      <c r="Q120" s="102">
        <v>0.5935099720954895</v>
      </c>
      <c r="R120" s="101">
        <v>130594.109375</v>
      </c>
      <c r="S120" s="162">
        <v>-116570.109375</v>
      </c>
      <c r="T120" s="161">
        <v>1159570.3899999999</v>
      </c>
      <c r="U120" s="160">
        <v>335124.78125</v>
      </c>
      <c r="V120" s="101">
        <v>100.02330017089844</v>
      </c>
      <c r="W120" s="101">
        <v>0</v>
      </c>
      <c r="X120" s="101">
        <v>0</v>
      </c>
      <c r="Y120" s="101">
        <v>3068052.4199999943</v>
      </c>
      <c r="Z120" s="162">
        <v>21.851789474487305</v>
      </c>
      <c r="AA120" s="161">
        <v>-179218</v>
      </c>
      <c r="AB120" s="101">
        <v>160968.17115564412</v>
      </c>
      <c r="AC120" s="163">
        <v>-18249.828125</v>
      </c>
      <c r="AD120" s="101"/>
      <c r="AE120" s="160"/>
      <c r="AF120" s="102"/>
      <c r="AG120" s="101"/>
      <c r="AH120" s="101"/>
    </row>
    <row r="121" spans="1:34" x14ac:dyDescent="0.25">
      <c r="A121" s="2">
        <v>116471803</v>
      </c>
      <c r="C121" s="158" t="s">
        <v>2940</v>
      </c>
      <c r="D121" s="28" t="s">
        <v>2353</v>
      </c>
      <c r="E121" s="101">
        <v>11037023</v>
      </c>
      <c r="F121" s="160">
        <v>168235.28125</v>
      </c>
      <c r="G121" s="102">
        <v>1.5478752851486206</v>
      </c>
      <c r="H121" s="101">
        <v>311372.65625</v>
      </c>
      <c r="I121" s="101">
        <v>-143137.375</v>
      </c>
      <c r="J121" s="161">
        <v>8915143</v>
      </c>
      <c r="K121" s="160">
        <v>59250</v>
      </c>
      <c r="L121" s="102">
        <v>0.66904604434967041</v>
      </c>
      <c r="M121" s="101">
        <v>265260.3125</v>
      </c>
      <c r="N121" s="162">
        <v>-206010.3125</v>
      </c>
      <c r="O121" s="161">
        <v>1694759</v>
      </c>
      <c r="P121" s="160">
        <v>5559</v>
      </c>
      <c r="Q121" s="102">
        <v>0.32909071445465088</v>
      </c>
      <c r="R121" s="101">
        <v>41273.828125</v>
      </c>
      <c r="S121" s="162">
        <v>-35714.828125</v>
      </c>
      <c r="T121" s="161">
        <v>384371.29</v>
      </c>
      <c r="U121" s="160">
        <v>105063.2890625</v>
      </c>
      <c r="V121" s="101">
        <v>100</v>
      </c>
      <c r="W121" s="101">
        <v>0</v>
      </c>
      <c r="X121" s="101">
        <v>0</v>
      </c>
      <c r="Y121" s="101">
        <v>961625.64999999851</v>
      </c>
      <c r="Z121" s="162">
        <v>10.925591468811035</v>
      </c>
      <c r="AA121" s="161">
        <v>-48989.33</v>
      </c>
      <c r="AB121" s="101">
        <v>46992.872905049502</v>
      </c>
      <c r="AC121" s="163">
        <v>-1996.4571533203125</v>
      </c>
      <c r="AD121" s="101">
        <v>42750</v>
      </c>
      <c r="AE121" s="160">
        <v>-1637</v>
      </c>
      <c r="AF121" s="102">
        <v>-3.6880168914794922</v>
      </c>
      <c r="AG121" s="101">
        <v>4838.5322265625</v>
      </c>
      <c r="AH121" s="101">
        <v>-6475.5322265625</v>
      </c>
    </row>
    <row r="122" spans="1:34" x14ac:dyDescent="0.25">
      <c r="A122" s="2">
        <v>103022253</v>
      </c>
      <c r="C122" s="158" t="s">
        <v>2941</v>
      </c>
      <c r="D122" s="28" t="s">
        <v>2083</v>
      </c>
      <c r="E122" s="101">
        <v>9484614</v>
      </c>
      <c r="F122" s="160">
        <v>178282.75</v>
      </c>
      <c r="G122" s="102">
        <v>1.9157146215438843</v>
      </c>
      <c r="H122" s="101">
        <v>302134.78125</v>
      </c>
      <c r="I122" s="101">
        <v>-123852.03125</v>
      </c>
      <c r="J122" s="161">
        <v>7220898</v>
      </c>
      <c r="K122" s="160">
        <v>66909</v>
      </c>
      <c r="L122" s="102">
        <v>0.93526840209960938</v>
      </c>
      <c r="M122" s="101">
        <v>187765.203125</v>
      </c>
      <c r="N122" s="162">
        <v>-120856.203125</v>
      </c>
      <c r="O122" s="161">
        <v>1760919</v>
      </c>
      <c r="P122" s="160">
        <v>-7761</v>
      </c>
      <c r="Q122" s="102">
        <v>-0.43880179524421692</v>
      </c>
      <c r="R122" s="101">
        <v>90530.1953125</v>
      </c>
      <c r="S122" s="162">
        <v>-98291.1953125</v>
      </c>
      <c r="T122" s="161">
        <v>502796.66</v>
      </c>
      <c r="U122" s="160">
        <v>119134.75</v>
      </c>
      <c r="V122" s="101">
        <v>100.02330017089844</v>
      </c>
      <c r="W122" s="101">
        <v>0</v>
      </c>
      <c r="X122" s="101">
        <v>0</v>
      </c>
      <c r="Y122" s="101">
        <v>1090673.3900000006</v>
      </c>
      <c r="Z122" s="162">
        <v>21.851789474487305</v>
      </c>
      <c r="AA122" s="161">
        <v>-78518.47</v>
      </c>
      <c r="AB122" s="101">
        <v>118577.35471871009</v>
      </c>
      <c r="AC122" s="163">
        <v>40058.8828125</v>
      </c>
      <c r="AD122" s="101"/>
      <c r="AE122" s="160"/>
      <c r="AF122" s="102"/>
      <c r="AG122" s="101"/>
      <c r="AH122" s="101"/>
    </row>
    <row r="123" spans="1:34" x14ac:dyDescent="0.25">
      <c r="A123" s="2">
        <v>120522003</v>
      </c>
      <c r="C123" s="158" t="s">
        <v>2942</v>
      </c>
      <c r="D123" s="28" t="s">
        <v>2426</v>
      </c>
      <c r="E123" s="101">
        <v>22215266</v>
      </c>
      <c r="F123" s="160">
        <v>227033</v>
      </c>
      <c r="G123" s="102">
        <v>1.0325204133987427</v>
      </c>
      <c r="H123" s="101">
        <v>738680.5</v>
      </c>
      <c r="I123" s="101">
        <v>-511647.5</v>
      </c>
      <c r="J123" s="161">
        <v>17486627</v>
      </c>
      <c r="K123" s="160">
        <v>164807</v>
      </c>
      <c r="L123" s="102">
        <v>0.95144158601760864</v>
      </c>
      <c r="M123" s="101">
        <v>545542.375</v>
      </c>
      <c r="N123" s="162">
        <v>-380735.375</v>
      </c>
      <c r="O123" s="161">
        <v>3611145</v>
      </c>
      <c r="P123" s="160">
        <v>5372</v>
      </c>
      <c r="Q123" s="102">
        <v>0.14898331463336945</v>
      </c>
      <c r="R123" s="101">
        <v>160093.234375</v>
      </c>
      <c r="S123" s="162">
        <v>-154721.234375</v>
      </c>
      <c r="T123" s="161">
        <v>778801</v>
      </c>
      <c r="U123" s="160">
        <v>50000</v>
      </c>
      <c r="V123" s="101">
        <v>0</v>
      </c>
      <c r="W123" s="101">
        <v>0</v>
      </c>
      <c r="X123" s="101">
        <v>100</v>
      </c>
      <c r="Y123" s="101">
        <v>0</v>
      </c>
      <c r="Z123" s="162"/>
      <c r="AA123" s="161">
        <v>-189206.97</v>
      </c>
      <c r="AB123" s="101">
        <v>243074.92712254939</v>
      </c>
      <c r="AC123" s="163">
        <v>53867.95703125</v>
      </c>
      <c r="AD123" s="101">
        <v>338694</v>
      </c>
      <c r="AE123" s="160">
        <v>6854</v>
      </c>
      <c r="AF123" s="102">
        <v>2.0654532909393311</v>
      </c>
      <c r="AG123" s="101">
        <v>33044.89453125</v>
      </c>
      <c r="AH123" s="101">
        <v>-26190.89453125</v>
      </c>
    </row>
    <row r="124" spans="1:34" x14ac:dyDescent="0.25">
      <c r="A124" s="2">
        <v>107651603</v>
      </c>
      <c r="C124" s="158" t="s">
        <v>2943</v>
      </c>
      <c r="D124" s="28" t="s">
        <v>2175</v>
      </c>
      <c r="E124" s="101">
        <v>16918252</v>
      </c>
      <c r="F124" s="160">
        <v>701083.25</v>
      </c>
      <c r="G124" s="102">
        <v>4.3230929374694824</v>
      </c>
      <c r="H124" s="101">
        <v>500917.46875</v>
      </c>
      <c r="I124" s="101">
        <v>200165.78125</v>
      </c>
      <c r="J124" s="161">
        <v>13089372</v>
      </c>
      <c r="K124" s="160">
        <v>77747</v>
      </c>
      <c r="L124" s="102">
        <v>0.59751951694488525</v>
      </c>
      <c r="M124" s="101">
        <v>296292.1875</v>
      </c>
      <c r="N124" s="162">
        <v>-218545.1875</v>
      </c>
      <c r="O124" s="161">
        <v>2087209</v>
      </c>
      <c r="P124" s="160">
        <v>15513</v>
      </c>
      <c r="Q124" s="102">
        <v>0.74880677461624146</v>
      </c>
      <c r="R124" s="101">
        <v>69721.984375</v>
      </c>
      <c r="S124" s="162">
        <v>-54208.984375</v>
      </c>
      <c r="T124" s="161">
        <v>1591895.24</v>
      </c>
      <c r="U124" s="160">
        <v>599326.25</v>
      </c>
      <c r="V124" s="101">
        <v>100.02330780029297</v>
      </c>
      <c r="W124" s="101">
        <v>0</v>
      </c>
      <c r="X124" s="101">
        <v>0</v>
      </c>
      <c r="Y124" s="101">
        <v>5486805.4600000009</v>
      </c>
      <c r="Z124" s="162">
        <v>21.851791381835938</v>
      </c>
      <c r="AA124" s="161">
        <v>-147912.35</v>
      </c>
      <c r="AB124" s="101">
        <v>146519.99696369097</v>
      </c>
      <c r="AC124" s="163">
        <v>-1392.35302734375</v>
      </c>
      <c r="AD124" s="101">
        <v>149776</v>
      </c>
      <c r="AE124" s="160">
        <v>8497</v>
      </c>
      <c r="AF124" s="102">
        <v>6.0143404006958008</v>
      </c>
      <c r="AG124" s="101">
        <v>14975.4541015625</v>
      </c>
      <c r="AH124" s="101">
        <v>-6478.4541015625</v>
      </c>
    </row>
    <row r="125" spans="1:34" x14ac:dyDescent="0.25">
      <c r="A125" s="2">
        <v>115221753</v>
      </c>
      <c r="C125" s="158" t="s">
        <v>2944</v>
      </c>
      <c r="D125" s="28" t="s">
        <v>2333</v>
      </c>
      <c r="E125" s="101">
        <v>8228038</v>
      </c>
      <c r="F125" s="160">
        <v>314691.3125</v>
      </c>
      <c r="G125" s="102">
        <v>3.9767158031463623</v>
      </c>
      <c r="H125" s="101">
        <v>631084.8125</v>
      </c>
      <c r="I125" s="101">
        <v>-316393.5</v>
      </c>
      <c r="J125" s="161">
        <v>6079242</v>
      </c>
      <c r="K125" s="160">
        <v>103041</v>
      </c>
      <c r="L125" s="102">
        <v>1.7241889238357544</v>
      </c>
      <c r="M125" s="101">
        <v>598541.125</v>
      </c>
      <c r="N125" s="162">
        <v>-495500.125</v>
      </c>
      <c r="O125" s="161">
        <v>1633240</v>
      </c>
      <c r="P125" s="160">
        <v>-18132</v>
      </c>
      <c r="Q125" s="102">
        <v>-1.0979961156845093</v>
      </c>
      <c r="R125" s="101">
        <v>32543.693359375</v>
      </c>
      <c r="S125" s="162">
        <v>-50675.6953125</v>
      </c>
      <c r="T125" s="161">
        <v>515556.15</v>
      </c>
      <c r="U125" s="160">
        <v>229782.296875</v>
      </c>
      <c r="V125" s="101">
        <v>100.006103515625</v>
      </c>
      <c r="W125" s="101">
        <v>0</v>
      </c>
      <c r="X125" s="101">
        <v>0</v>
      </c>
      <c r="Y125" s="101">
        <v>2103285.0299999937</v>
      </c>
      <c r="Z125" s="162">
        <v>13.787819862365723</v>
      </c>
      <c r="AA125" s="161">
        <v>-159163.20000000001</v>
      </c>
      <c r="AB125" s="101">
        <v>219106.68380002992</v>
      </c>
      <c r="AC125" s="163">
        <v>59943.484375</v>
      </c>
      <c r="AD125" s="101"/>
      <c r="AE125" s="160"/>
      <c r="AF125" s="102"/>
      <c r="AG125" s="101"/>
      <c r="AH125" s="101"/>
    </row>
    <row r="126" spans="1:34" x14ac:dyDescent="0.25">
      <c r="A126" s="2">
        <v>113362203</v>
      </c>
      <c r="C126" s="158" t="s">
        <v>2945</v>
      </c>
      <c r="D126" s="28" t="s">
        <v>2288</v>
      </c>
      <c r="E126" s="101">
        <v>14086673</v>
      </c>
      <c r="F126" s="160">
        <v>1086305.375</v>
      </c>
      <c r="G126" s="102">
        <v>8.3559589385986328</v>
      </c>
      <c r="H126" s="101">
        <v>698029.375</v>
      </c>
      <c r="I126" s="101">
        <v>388276</v>
      </c>
      <c r="J126" s="161">
        <v>9612185</v>
      </c>
      <c r="K126" s="160">
        <v>93374</v>
      </c>
      <c r="L126" s="102">
        <v>0.98094183206558228</v>
      </c>
      <c r="M126" s="101">
        <v>421892.6875</v>
      </c>
      <c r="N126" s="162">
        <v>-328518.6875</v>
      </c>
      <c r="O126" s="161">
        <v>2112598</v>
      </c>
      <c r="P126" s="160">
        <v>9173</v>
      </c>
      <c r="Q126" s="102">
        <v>0.43609827756881714</v>
      </c>
      <c r="R126" s="101">
        <v>79282.40625</v>
      </c>
      <c r="S126" s="162">
        <v>-70109.40625</v>
      </c>
      <c r="T126" s="161">
        <v>2361890.08</v>
      </c>
      <c r="U126" s="160">
        <v>983758.375</v>
      </c>
      <c r="V126" s="101">
        <v>100.02330780029297</v>
      </c>
      <c r="W126" s="101">
        <v>0</v>
      </c>
      <c r="X126" s="101">
        <v>0</v>
      </c>
      <c r="Y126" s="101">
        <v>9006264.5400000066</v>
      </c>
      <c r="Z126" s="162">
        <v>21.851791381835938</v>
      </c>
      <c r="AA126" s="161">
        <v>-157567.85</v>
      </c>
      <c r="AB126" s="101">
        <v>357009.0741680644</v>
      </c>
      <c r="AC126" s="163">
        <v>199441.21875</v>
      </c>
      <c r="AD126" s="101"/>
      <c r="AE126" s="160"/>
      <c r="AF126" s="102"/>
      <c r="AG126" s="101"/>
      <c r="AH126" s="101"/>
    </row>
    <row r="127" spans="1:34" x14ac:dyDescent="0.25">
      <c r="A127" s="2">
        <v>112671803</v>
      </c>
      <c r="C127" s="158" t="s">
        <v>2946</v>
      </c>
      <c r="D127" s="28" t="s">
        <v>2273</v>
      </c>
      <c r="E127" s="101">
        <v>19214584</v>
      </c>
      <c r="F127" s="160">
        <v>1053994.625</v>
      </c>
      <c r="G127" s="102">
        <v>5.8037467002868652</v>
      </c>
      <c r="H127" s="101">
        <v>660563.8125</v>
      </c>
      <c r="I127" s="101">
        <v>393430.8125</v>
      </c>
      <c r="J127" s="161">
        <v>13934262</v>
      </c>
      <c r="K127" s="160">
        <v>162438</v>
      </c>
      <c r="L127" s="102">
        <v>1.1794952154159546</v>
      </c>
      <c r="M127" s="101">
        <v>373265</v>
      </c>
      <c r="N127" s="162">
        <v>-210827</v>
      </c>
      <c r="O127" s="161">
        <v>3078580</v>
      </c>
      <c r="P127" s="160">
        <v>208313</v>
      </c>
      <c r="Q127" s="102">
        <v>7.2576174736022949</v>
      </c>
      <c r="R127" s="101">
        <v>124653.3515625</v>
      </c>
      <c r="S127" s="162">
        <v>83659.6484375</v>
      </c>
      <c r="T127" s="161">
        <v>1666829.73</v>
      </c>
      <c r="U127" s="160">
        <v>552859.625</v>
      </c>
      <c r="V127" s="101">
        <v>100.02330017089844</v>
      </c>
      <c r="W127" s="101">
        <v>0</v>
      </c>
      <c r="X127" s="101">
        <v>0</v>
      </c>
      <c r="Y127" s="101">
        <v>5061405.4699999988</v>
      </c>
      <c r="Z127" s="162">
        <v>21.851791381835938</v>
      </c>
      <c r="AA127" s="161">
        <v>-210564.93</v>
      </c>
      <c r="AB127" s="101">
        <v>445642.6668816848</v>
      </c>
      <c r="AC127" s="163">
        <v>235077.734375</v>
      </c>
      <c r="AD127" s="101">
        <v>534911</v>
      </c>
      <c r="AE127" s="160">
        <v>130384</v>
      </c>
      <c r="AF127" s="102">
        <v>32.231224060058594</v>
      </c>
      <c r="AG127" s="101">
        <v>52015.8359375</v>
      </c>
      <c r="AH127" s="101">
        <v>78368.1640625</v>
      </c>
    </row>
    <row r="128" spans="1:34" x14ac:dyDescent="0.25">
      <c r="A128" s="2">
        <v>124152003</v>
      </c>
      <c r="C128" s="158" t="s">
        <v>2947</v>
      </c>
      <c r="D128" s="28" t="s">
        <v>2478</v>
      </c>
      <c r="E128" s="101">
        <v>30048392</v>
      </c>
      <c r="F128" s="160">
        <v>1809595.5</v>
      </c>
      <c r="G128" s="102">
        <v>6.4081892967224121</v>
      </c>
      <c r="H128" s="101">
        <v>1269174</v>
      </c>
      <c r="I128" s="101">
        <v>540421.5</v>
      </c>
      <c r="J128" s="161">
        <v>19745424</v>
      </c>
      <c r="K128" s="160">
        <v>281703</v>
      </c>
      <c r="L128" s="102">
        <v>1.4473234415054321</v>
      </c>
      <c r="M128" s="101">
        <v>850056.375</v>
      </c>
      <c r="N128" s="162">
        <v>-568353.375</v>
      </c>
      <c r="O128" s="161">
        <v>7376124</v>
      </c>
      <c r="P128" s="160">
        <v>502222</v>
      </c>
      <c r="Q128" s="102">
        <v>7.3062143325805664</v>
      </c>
      <c r="R128" s="101">
        <v>213876.453125</v>
      </c>
      <c r="S128" s="162">
        <v>288345.5625</v>
      </c>
      <c r="T128" s="161">
        <v>2926845</v>
      </c>
      <c r="U128" s="160">
        <v>1025670.4375</v>
      </c>
      <c r="V128" s="101">
        <v>100.02330017089844</v>
      </c>
      <c r="W128" s="101">
        <v>0</v>
      </c>
      <c r="X128" s="101">
        <v>0</v>
      </c>
      <c r="Y128" s="101">
        <v>9389967.2900000215</v>
      </c>
      <c r="Z128" s="162">
        <v>21.851791381835938</v>
      </c>
      <c r="AA128" s="161">
        <v>-175053.65</v>
      </c>
      <c r="AB128" s="101">
        <v>209580.15874415683</v>
      </c>
      <c r="AC128" s="163">
        <v>34526.5078125</v>
      </c>
      <c r="AD128" s="101"/>
      <c r="AE128" s="160"/>
      <c r="AF128" s="102"/>
      <c r="AG128" s="101"/>
      <c r="AH128" s="101"/>
    </row>
    <row r="129" spans="1:34" x14ac:dyDescent="0.25">
      <c r="A129" s="2">
        <v>106172003</v>
      </c>
      <c r="C129" s="158" t="s">
        <v>2948</v>
      </c>
      <c r="D129" s="28" t="s">
        <v>2163</v>
      </c>
      <c r="E129" s="101">
        <v>27599804</v>
      </c>
      <c r="F129" s="160">
        <v>1856674.5</v>
      </c>
      <c r="G129" s="102">
        <v>7.212310791015625</v>
      </c>
      <c r="H129" s="101">
        <v>1144818.25</v>
      </c>
      <c r="I129" s="101">
        <v>711856.25</v>
      </c>
      <c r="J129" s="161">
        <v>19933627</v>
      </c>
      <c r="K129" s="160">
        <v>142035</v>
      </c>
      <c r="L129" s="102">
        <v>0.71765321493148804</v>
      </c>
      <c r="M129" s="101">
        <v>719340.625</v>
      </c>
      <c r="N129" s="162">
        <v>-577305.625</v>
      </c>
      <c r="O129" s="161">
        <v>3924415</v>
      </c>
      <c r="P129" s="160">
        <v>69366</v>
      </c>
      <c r="Q129" s="102">
        <v>1.7993545532226563</v>
      </c>
      <c r="R129" s="101">
        <v>146259.25</v>
      </c>
      <c r="S129" s="162">
        <v>-76893.25</v>
      </c>
      <c r="T129" s="161">
        <v>3741759.23</v>
      </c>
      <c r="U129" s="160">
        <v>1645273.5</v>
      </c>
      <c r="V129" s="101">
        <v>100.01976013183594</v>
      </c>
      <c r="W129" s="101">
        <v>0</v>
      </c>
      <c r="X129" s="101">
        <v>0</v>
      </c>
      <c r="Y129" s="101">
        <v>15061872.460000001</v>
      </c>
      <c r="Z129" s="162">
        <v>20.192478179931641</v>
      </c>
      <c r="AA129" s="161">
        <v>-149632.4</v>
      </c>
      <c r="AB129" s="101">
        <v>79530.088120254339</v>
      </c>
      <c r="AC129" s="163">
        <v>-70102.3125</v>
      </c>
      <c r="AD129" s="101"/>
      <c r="AE129" s="160"/>
      <c r="AF129" s="102"/>
      <c r="AG129" s="101"/>
      <c r="AH129" s="101"/>
    </row>
    <row r="130" spans="1:34" x14ac:dyDescent="0.25">
      <c r="A130" s="2">
        <v>119352203</v>
      </c>
      <c r="C130" s="158" t="s">
        <v>2949</v>
      </c>
      <c r="D130" s="28" t="s">
        <v>2396</v>
      </c>
      <c r="E130" s="101">
        <v>7491686.5</v>
      </c>
      <c r="F130" s="160">
        <v>339685.8125</v>
      </c>
      <c r="G130" s="102">
        <v>4.7495217323303223</v>
      </c>
      <c r="H130" s="101">
        <v>303795.84375</v>
      </c>
      <c r="I130" s="101">
        <v>35889.96875</v>
      </c>
      <c r="J130" s="161">
        <v>5314515</v>
      </c>
      <c r="K130" s="160">
        <v>44210</v>
      </c>
      <c r="L130" s="102">
        <v>0.83885091543197632</v>
      </c>
      <c r="M130" s="101">
        <v>151334.40625</v>
      </c>
      <c r="N130" s="162">
        <v>-107124.40625</v>
      </c>
      <c r="O130" s="161">
        <v>1213085</v>
      </c>
      <c r="P130" s="160">
        <v>36932</v>
      </c>
      <c r="Q130" s="102">
        <v>3.1400675773620605</v>
      </c>
      <c r="R130" s="101">
        <v>53200.8515625</v>
      </c>
      <c r="S130" s="162">
        <v>-16268.8515625</v>
      </c>
      <c r="T130" s="161">
        <v>964086.74</v>
      </c>
      <c r="U130" s="160">
        <v>258543.8125</v>
      </c>
      <c r="V130" s="101">
        <v>100.02218627929688</v>
      </c>
      <c r="W130" s="101">
        <v>0</v>
      </c>
      <c r="X130" s="101">
        <v>0</v>
      </c>
      <c r="Y130" s="101">
        <v>2366930.7799999975</v>
      </c>
      <c r="Z130" s="162">
        <v>21.329172134399414</v>
      </c>
      <c r="AA130" s="161">
        <v>-62016.14</v>
      </c>
      <c r="AB130" s="101">
        <v>116358.55082543683</v>
      </c>
      <c r="AC130" s="163">
        <v>54342.41015625</v>
      </c>
      <c r="AD130" s="101"/>
      <c r="AE130" s="160"/>
      <c r="AF130" s="102"/>
      <c r="AG130" s="101"/>
      <c r="AH130" s="101"/>
    </row>
    <row r="131" spans="1:34" x14ac:dyDescent="0.25">
      <c r="A131" s="2">
        <v>103022503</v>
      </c>
      <c r="C131" s="158" t="s">
        <v>2950</v>
      </c>
      <c r="D131" s="28" t="s">
        <v>2084</v>
      </c>
      <c r="E131" s="101">
        <v>16774618</v>
      </c>
      <c r="F131" s="160">
        <v>448860</v>
      </c>
      <c r="G131" s="102">
        <v>2.7493975162506104</v>
      </c>
      <c r="H131" s="101">
        <v>649967</v>
      </c>
      <c r="I131" s="101">
        <v>-201107</v>
      </c>
      <c r="J131" s="161">
        <v>15004510</v>
      </c>
      <c r="K131" s="160">
        <v>176436</v>
      </c>
      <c r="L131" s="102">
        <v>1.189877986907959</v>
      </c>
      <c r="M131" s="101">
        <v>540362.375</v>
      </c>
      <c r="N131" s="162">
        <v>-363926.375</v>
      </c>
      <c r="O131" s="161">
        <v>1073258</v>
      </c>
      <c r="P131" s="160">
        <v>25467</v>
      </c>
      <c r="Q131" s="102">
        <v>2.4305419921875</v>
      </c>
      <c r="R131" s="101">
        <v>60187.40625</v>
      </c>
      <c r="S131" s="162">
        <v>-34720.40625</v>
      </c>
      <c r="T131" s="161">
        <v>696849.84</v>
      </c>
      <c r="U131" s="160">
        <v>246957</v>
      </c>
      <c r="V131" s="101">
        <v>100.02330017089844</v>
      </c>
      <c r="W131" s="101">
        <v>0</v>
      </c>
      <c r="X131" s="101">
        <v>0</v>
      </c>
      <c r="Y131" s="101">
        <v>2260880.3099999987</v>
      </c>
      <c r="Z131" s="162">
        <v>21.851791381835938</v>
      </c>
      <c r="AA131" s="161">
        <v>-54890</v>
      </c>
      <c r="AB131" s="101">
        <v>29741.684470862092</v>
      </c>
      <c r="AC131" s="163">
        <v>-25148.31640625</v>
      </c>
      <c r="AD131" s="101"/>
      <c r="AE131" s="160"/>
      <c r="AF131" s="102"/>
      <c r="AG131" s="101"/>
      <c r="AH131" s="101"/>
    </row>
    <row r="132" spans="1:34" x14ac:dyDescent="0.25">
      <c r="A132" s="2">
        <v>103022803</v>
      </c>
      <c r="C132" s="158" t="s">
        <v>2951</v>
      </c>
      <c r="D132" s="28" t="s">
        <v>2085</v>
      </c>
      <c r="E132" s="101">
        <v>19305776</v>
      </c>
      <c r="F132" s="160">
        <v>1336558.75</v>
      </c>
      <c r="G132" s="102">
        <v>7.4380464553833008</v>
      </c>
      <c r="H132" s="101">
        <v>1364089.25</v>
      </c>
      <c r="I132" s="101">
        <v>-27530.5</v>
      </c>
      <c r="J132" s="161">
        <v>12855994</v>
      </c>
      <c r="K132" s="160">
        <v>184616</v>
      </c>
      <c r="L132" s="102">
        <v>1.4569528102874756</v>
      </c>
      <c r="M132" s="101">
        <v>1080319.5</v>
      </c>
      <c r="N132" s="162">
        <v>-895703.5</v>
      </c>
      <c r="O132" s="161">
        <v>2369850</v>
      </c>
      <c r="P132" s="160">
        <v>313766</v>
      </c>
      <c r="Q132" s="102">
        <v>15.260368347167969</v>
      </c>
      <c r="R132" s="101">
        <v>110644.7578125</v>
      </c>
      <c r="S132" s="162">
        <v>203121.25</v>
      </c>
      <c r="T132" s="161">
        <v>4079931.46</v>
      </c>
      <c r="U132" s="160">
        <v>838176.75</v>
      </c>
      <c r="V132" s="101">
        <v>62.546951293945313</v>
      </c>
      <c r="W132" s="101">
        <v>37.467624664306641</v>
      </c>
      <c r="X132" s="101">
        <v>0</v>
      </c>
      <c r="Y132" s="101">
        <v>4798404.0099999979</v>
      </c>
      <c r="Z132" s="162">
        <v>21.851789474487305</v>
      </c>
      <c r="AA132" s="161">
        <v>-126344.71</v>
      </c>
      <c r="AB132" s="101">
        <v>123470.16714117152</v>
      </c>
      <c r="AC132" s="163">
        <v>-2874.54296875</v>
      </c>
      <c r="AD132" s="101"/>
      <c r="AE132" s="160"/>
      <c r="AF132" s="102"/>
      <c r="AG132" s="101"/>
      <c r="AH132" s="101"/>
    </row>
    <row r="133" spans="1:34" x14ac:dyDescent="0.25">
      <c r="A133" s="2">
        <v>117412003</v>
      </c>
      <c r="C133" s="158" t="s">
        <v>2952</v>
      </c>
      <c r="D133" s="28" t="s">
        <v>2371</v>
      </c>
      <c r="E133" s="101">
        <v>12474936</v>
      </c>
      <c r="F133" s="160">
        <v>745267</v>
      </c>
      <c r="G133" s="102">
        <v>6.353691577911377</v>
      </c>
      <c r="H133" s="101">
        <v>397293.9375</v>
      </c>
      <c r="I133" s="101">
        <v>347973.0625</v>
      </c>
      <c r="J133" s="161">
        <v>9606614</v>
      </c>
      <c r="K133" s="160">
        <v>81579</v>
      </c>
      <c r="L133" s="102">
        <v>0.85646927356719971</v>
      </c>
      <c r="M133" s="101">
        <v>226955.203125</v>
      </c>
      <c r="N133" s="162">
        <v>-145376.203125</v>
      </c>
      <c r="O133" s="161">
        <v>1396691</v>
      </c>
      <c r="P133" s="160">
        <v>34138</v>
      </c>
      <c r="Q133" s="102">
        <v>2.505443811416626</v>
      </c>
      <c r="R133" s="101">
        <v>55450.171875</v>
      </c>
      <c r="S133" s="162">
        <v>-21312.171875</v>
      </c>
      <c r="T133" s="161">
        <v>1471630.91</v>
      </c>
      <c r="U133" s="160">
        <v>629550</v>
      </c>
      <c r="V133" s="101">
        <v>100.02124786376953</v>
      </c>
      <c r="W133" s="101">
        <v>0</v>
      </c>
      <c r="X133" s="101">
        <v>0</v>
      </c>
      <c r="Y133" s="101">
        <v>5763384.0599999987</v>
      </c>
      <c r="Z133" s="162">
        <v>20.890380859375</v>
      </c>
      <c r="AA133" s="161">
        <v>-72457.34</v>
      </c>
      <c r="AB133" s="101">
        <v>84009.662363598181</v>
      </c>
      <c r="AC133" s="163">
        <v>11552.322265625</v>
      </c>
      <c r="AD133" s="101"/>
      <c r="AE133" s="160"/>
      <c r="AF133" s="102"/>
      <c r="AG133" s="101"/>
      <c r="AH133" s="101"/>
    </row>
    <row r="134" spans="1:34" x14ac:dyDescent="0.25">
      <c r="A134" s="2">
        <v>121392303</v>
      </c>
      <c r="C134" s="158" t="s">
        <v>2953</v>
      </c>
      <c r="D134" s="28" t="s">
        <v>2434</v>
      </c>
      <c r="E134" s="101">
        <v>25829664</v>
      </c>
      <c r="F134" s="160">
        <v>1363912.125</v>
      </c>
      <c r="G134" s="102">
        <v>5.5747809410095215</v>
      </c>
      <c r="H134" s="101">
        <v>1491200.75</v>
      </c>
      <c r="I134" s="101">
        <v>-127288.625</v>
      </c>
      <c r="J134" s="161">
        <v>18166361</v>
      </c>
      <c r="K134" s="160">
        <v>261980</v>
      </c>
      <c r="L134" s="102">
        <v>1.4632172584533691</v>
      </c>
      <c r="M134" s="101">
        <v>1061624.625</v>
      </c>
      <c r="N134" s="162">
        <v>-799644.625</v>
      </c>
      <c r="O134" s="161">
        <v>4768161</v>
      </c>
      <c r="P134" s="160">
        <v>7608</v>
      </c>
      <c r="Q134" s="102">
        <v>0.15981337428092957</v>
      </c>
      <c r="R134" s="101">
        <v>210597.125</v>
      </c>
      <c r="S134" s="162">
        <v>-202989.125</v>
      </c>
      <c r="T134" s="161">
        <v>2895143.18</v>
      </c>
      <c r="U134" s="160">
        <v>1094324.125</v>
      </c>
      <c r="V134" s="101">
        <v>100.02330017089844</v>
      </c>
      <c r="W134" s="101">
        <v>0</v>
      </c>
      <c r="X134" s="101">
        <v>0</v>
      </c>
      <c r="Y134" s="101">
        <v>10018488.700000018</v>
      </c>
      <c r="Z134" s="162">
        <v>21.851791381835938</v>
      </c>
      <c r="AA134" s="161">
        <v>-319335.99</v>
      </c>
      <c r="AB134" s="101">
        <v>519940.22834711988</v>
      </c>
      <c r="AC134" s="163">
        <v>200604.234375</v>
      </c>
      <c r="AD134" s="101"/>
      <c r="AE134" s="160"/>
      <c r="AF134" s="102"/>
      <c r="AG134" s="101"/>
      <c r="AH134" s="101"/>
    </row>
    <row r="135" spans="1:34" x14ac:dyDescent="0.25">
      <c r="A135" s="2">
        <v>115212503</v>
      </c>
      <c r="C135" s="158" t="s">
        <v>2954</v>
      </c>
      <c r="D135" s="28" t="s">
        <v>2327</v>
      </c>
      <c r="E135" s="101">
        <v>12526611</v>
      </c>
      <c r="F135" s="160">
        <v>945480.875</v>
      </c>
      <c r="G135" s="102">
        <v>8.1639776229858398</v>
      </c>
      <c r="H135" s="101">
        <v>688695.6875</v>
      </c>
      <c r="I135" s="101">
        <v>256785.1875</v>
      </c>
      <c r="J135" s="161">
        <v>8703008</v>
      </c>
      <c r="K135" s="160">
        <v>107088</v>
      </c>
      <c r="L135" s="102">
        <v>1.245800256729126</v>
      </c>
      <c r="M135" s="101">
        <v>445593</v>
      </c>
      <c r="N135" s="162">
        <v>-338505</v>
      </c>
      <c r="O135" s="161">
        <v>2070046</v>
      </c>
      <c r="P135" s="160">
        <v>125419</v>
      </c>
      <c r="Q135" s="102">
        <v>6.4495143890380859</v>
      </c>
      <c r="R135" s="101">
        <v>100433.4765625</v>
      </c>
      <c r="S135" s="162">
        <v>24985.5234375</v>
      </c>
      <c r="T135" s="161">
        <v>1753556.79</v>
      </c>
      <c r="U135" s="160">
        <v>712973.875</v>
      </c>
      <c r="V135" s="101">
        <v>100.02330780029297</v>
      </c>
      <c r="W135" s="101">
        <v>0</v>
      </c>
      <c r="X135" s="101">
        <v>0</v>
      </c>
      <c r="Y135" s="101">
        <v>6527244.4400000051</v>
      </c>
      <c r="Z135" s="162">
        <v>21.851789474487305</v>
      </c>
      <c r="AA135" s="161">
        <v>-295229.5</v>
      </c>
      <c r="AB135" s="101">
        <v>407047.14728363068</v>
      </c>
      <c r="AC135" s="163">
        <v>111817.6484375</v>
      </c>
      <c r="AD135" s="101"/>
      <c r="AE135" s="160"/>
      <c r="AF135" s="102"/>
      <c r="AG135" s="101"/>
      <c r="AH135" s="101"/>
    </row>
    <row r="136" spans="1:34" x14ac:dyDescent="0.25">
      <c r="A136" s="2">
        <v>120452003</v>
      </c>
      <c r="C136" s="158" t="s">
        <v>2955</v>
      </c>
      <c r="D136" s="28" t="s">
        <v>2414</v>
      </c>
      <c r="E136" s="101">
        <v>45662292</v>
      </c>
      <c r="F136" s="160">
        <v>5625632.5</v>
      </c>
      <c r="G136" s="102">
        <v>14.051203727722168</v>
      </c>
      <c r="H136" s="101">
        <v>3465610</v>
      </c>
      <c r="I136" s="101">
        <v>2160022.5</v>
      </c>
      <c r="J136" s="161">
        <v>26718458</v>
      </c>
      <c r="K136" s="160">
        <v>415802</v>
      </c>
      <c r="L136" s="102">
        <v>1.5808366537094116</v>
      </c>
      <c r="M136" s="101">
        <v>1900106</v>
      </c>
      <c r="N136" s="162">
        <v>-1484304</v>
      </c>
      <c r="O136" s="161">
        <v>6784262</v>
      </c>
      <c r="P136" s="160">
        <v>100480</v>
      </c>
      <c r="Q136" s="102">
        <v>1.503340482711792</v>
      </c>
      <c r="R136" s="101">
        <v>405210.90625</v>
      </c>
      <c r="S136" s="162">
        <v>-304730.90625</v>
      </c>
      <c r="T136" s="161">
        <v>12159573.300000001</v>
      </c>
      <c r="U136" s="160">
        <v>5109350.5</v>
      </c>
      <c r="V136" s="101">
        <v>0</v>
      </c>
      <c r="W136" s="101">
        <v>100</v>
      </c>
      <c r="X136" s="101">
        <v>0</v>
      </c>
      <c r="Y136" s="101">
        <v>0</v>
      </c>
      <c r="Z136" s="162"/>
      <c r="AA136" s="161">
        <v>-656400.77</v>
      </c>
      <c r="AB136" s="101">
        <v>1166434.1318469443</v>
      </c>
      <c r="AC136" s="163">
        <v>510033.375</v>
      </c>
      <c r="AD136" s="101"/>
      <c r="AE136" s="160"/>
      <c r="AF136" s="102"/>
      <c r="AG136" s="101"/>
      <c r="AH136" s="101"/>
    </row>
    <row r="137" spans="1:34" x14ac:dyDescent="0.25">
      <c r="A137" s="2">
        <v>113362303</v>
      </c>
      <c r="C137" s="158" t="s">
        <v>2956</v>
      </c>
      <c r="D137" s="28" t="s">
        <v>2289</v>
      </c>
      <c r="E137" s="101">
        <v>8561001</v>
      </c>
      <c r="F137" s="160">
        <v>209296</v>
      </c>
      <c r="G137" s="102">
        <v>2.5060272216796875</v>
      </c>
      <c r="H137" s="101">
        <v>316854.3125</v>
      </c>
      <c r="I137" s="101">
        <v>-107558.3125</v>
      </c>
      <c r="J137" s="161">
        <v>6289555</v>
      </c>
      <c r="K137" s="160">
        <v>75635</v>
      </c>
      <c r="L137" s="102">
        <v>1.2171865701675415</v>
      </c>
      <c r="M137" s="101">
        <v>295325.3125</v>
      </c>
      <c r="N137" s="162">
        <v>-219690.3125</v>
      </c>
      <c r="O137" s="161">
        <v>1871066</v>
      </c>
      <c r="P137" s="160">
        <v>31573</v>
      </c>
      <c r="Q137" s="102">
        <v>1.7163968086242676</v>
      </c>
      <c r="R137" s="101">
        <v>30399.314453125</v>
      </c>
      <c r="S137" s="162">
        <v>1173.685546875</v>
      </c>
      <c r="T137" s="161">
        <v>297418</v>
      </c>
      <c r="U137" s="160">
        <v>50000</v>
      </c>
      <c r="V137" s="101">
        <v>0</v>
      </c>
      <c r="W137" s="101">
        <v>0</v>
      </c>
      <c r="X137" s="101">
        <v>100</v>
      </c>
      <c r="Y137" s="101">
        <v>0</v>
      </c>
      <c r="Z137" s="162"/>
      <c r="AA137" s="161">
        <v>-149058.23999999999</v>
      </c>
      <c r="AB137" s="101">
        <v>129666.21009273396</v>
      </c>
      <c r="AC137" s="163">
        <v>-19392.029296875</v>
      </c>
      <c r="AD137" s="101">
        <v>102962</v>
      </c>
      <c r="AE137" s="160">
        <v>52088</v>
      </c>
      <c r="AF137" s="102">
        <v>102.38628387451172</v>
      </c>
      <c r="AG137" s="101">
        <v>-8870.322265625</v>
      </c>
      <c r="AH137" s="101">
        <v>60958.3203125</v>
      </c>
    </row>
    <row r="138" spans="1:34" x14ac:dyDescent="0.25">
      <c r="A138" s="2">
        <v>113382303</v>
      </c>
      <c r="C138" s="158" t="s">
        <v>2957</v>
      </c>
      <c r="D138" s="28" t="s">
        <v>2302</v>
      </c>
      <c r="E138" s="101">
        <v>8426596</v>
      </c>
      <c r="F138" s="160">
        <v>133824</v>
      </c>
      <c r="G138" s="102">
        <v>1.6137427091598511</v>
      </c>
      <c r="H138" s="101">
        <v>298456.21875</v>
      </c>
      <c r="I138" s="101">
        <v>-164632.21875</v>
      </c>
      <c r="J138" s="161">
        <v>6421961</v>
      </c>
      <c r="K138" s="160">
        <v>70861</v>
      </c>
      <c r="L138" s="102">
        <v>1.1157280206680298</v>
      </c>
      <c r="M138" s="101">
        <v>213127.09375</v>
      </c>
      <c r="N138" s="162">
        <v>-142266.09375</v>
      </c>
      <c r="O138" s="161">
        <v>1637062</v>
      </c>
      <c r="P138" s="160">
        <v>1253</v>
      </c>
      <c r="Q138" s="102">
        <v>7.6598182320594788E-2</v>
      </c>
      <c r="R138" s="101">
        <v>82072.5</v>
      </c>
      <c r="S138" s="162">
        <v>-80819.5</v>
      </c>
      <c r="T138" s="161">
        <v>308521</v>
      </c>
      <c r="U138" s="160">
        <v>50000</v>
      </c>
      <c r="V138" s="101">
        <v>0</v>
      </c>
      <c r="W138" s="101">
        <v>0</v>
      </c>
      <c r="X138" s="101">
        <v>100</v>
      </c>
      <c r="Y138" s="101">
        <v>0</v>
      </c>
      <c r="Z138" s="162"/>
      <c r="AA138" s="161">
        <v>-133081.87</v>
      </c>
      <c r="AB138" s="101">
        <v>141950.45597995282</v>
      </c>
      <c r="AC138" s="163">
        <v>8868.5859375</v>
      </c>
      <c r="AD138" s="101">
        <v>59052</v>
      </c>
      <c r="AE138" s="160">
        <v>11710</v>
      </c>
      <c r="AF138" s="102">
        <v>24.734909057617188</v>
      </c>
      <c r="AG138" s="101">
        <v>3256.6279296875</v>
      </c>
      <c r="AH138" s="101">
        <v>8453.3720703125</v>
      </c>
    </row>
    <row r="139" spans="1:34" x14ac:dyDescent="0.25">
      <c r="A139" s="2">
        <v>112672203</v>
      </c>
      <c r="C139" s="158" t="s">
        <v>2958</v>
      </c>
      <c r="D139" s="28" t="s">
        <v>2274</v>
      </c>
      <c r="E139" s="101">
        <v>12938924</v>
      </c>
      <c r="F139" s="160">
        <v>350781.4375</v>
      </c>
      <c r="G139" s="102">
        <v>2.7866020202636719</v>
      </c>
      <c r="H139" s="101">
        <v>405380.96875</v>
      </c>
      <c r="I139" s="101">
        <v>-54599.53125</v>
      </c>
      <c r="J139" s="161">
        <v>9509006</v>
      </c>
      <c r="K139" s="160">
        <v>95814</v>
      </c>
      <c r="L139" s="102">
        <v>1.0178693532943726</v>
      </c>
      <c r="M139" s="101">
        <v>281292</v>
      </c>
      <c r="N139" s="162">
        <v>-185478</v>
      </c>
      <c r="O139" s="161">
        <v>2545419</v>
      </c>
      <c r="P139" s="160">
        <v>77957</v>
      </c>
      <c r="Q139" s="102">
        <v>3.1593999862670898</v>
      </c>
      <c r="R139" s="101">
        <v>94553.28125</v>
      </c>
      <c r="S139" s="162">
        <v>-16596.28125</v>
      </c>
      <c r="T139" s="161">
        <v>669954.93000000005</v>
      </c>
      <c r="U139" s="160">
        <v>147601.453125</v>
      </c>
      <c r="V139" s="101">
        <v>100.02330017089844</v>
      </c>
      <c r="W139" s="101">
        <v>0</v>
      </c>
      <c r="X139" s="101">
        <v>0</v>
      </c>
      <c r="Y139" s="101">
        <v>1351284.8200000003</v>
      </c>
      <c r="Z139" s="162">
        <v>21.851791381835938</v>
      </c>
      <c r="AA139" s="161">
        <v>-235326.77</v>
      </c>
      <c r="AB139" s="101">
        <v>408211.38118994143</v>
      </c>
      <c r="AC139" s="163">
        <v>172884.609375</v>
      </c>
      <c r="AD139" s="101">
        <v>214544</v>
      </c>
      <c r="AE139" s="160">
        <v>29409</v>
      </c>
      <c r="AF139" s="102">
        <v>15.885165214538574</v>
      </c>
      <c r="AG139" s="101"/>
      <c r="AH139" s="101"/>
    </row>
    <row r="140" spans="1:34" x14ac:dyDescent="0.25">
      <c r="A140" s="2">
        <v>120483302</v>
      </c>
      <c r="C140" s="158" t="s">
        <v>2959</v>
      </c>
      <c r="D140" s="28" t="s">
        <v>2420</v>
      </c>
      <c r="E140" s="101">
        <v>38702104</v>
      </c>
      <c r="F140" s="160">
        <v>1228283.5</v>
      </c>
      <c r="G140" s="102">
        <v>3.2777109146118164</v>
      </c>
      <c r="H140" s="101">
        <v>1857736.625</v>
      </c>
      <c r="I140" s="101">
        <v>-629453.125</v>
      </c>
      <c r="J140" s="161">
        <v>29146209</v>
      </c>
      <c r="K140" s="160">
        <v>420138</v>
      </c>
      <c r="L140" s="102">
        <v>1.4625668525695801</v>
      </c>
      <c r="M140" s="101">
        <v>1336777.25</v>
      </c>
      <c r="N140" s="162">
        <v>-916639.25</v>
      </c>
      <c r="O140" s="161">
        <v>6754262</v>
      </c>
      <c r="P140" s="160">
        <v>101318</v>
      </c>
      <c r="Q140" s="102">
        <v>1.5229047536849976</v>
      </c>
      <c r="R140" s="101">
        <v>379593.40625</v>
      </c>
      <c r="S140" s="162">
        <v>-278275.40625</v>
      </c>
      <c r="T140" s="161">
        <v>2632147.12</v>
      </c>
      <c r="U140" s="160">
        <v>671056.5</v>
      </c>
      <c r="V140" s="101">
        <v>100.02330017089844</v>
      </c>
      <c r="W140" s="101">
        <v>0</v>
      </c>
      <c r="X140" s="101">
        <v>0</v>
      </c>
      <c r="Y140" s="101">
        <v>6143492.5</v>
      </c>
      <c r="Z140" s="162">
        <v>21.851791381835938</v>
      </c>
      <c r="AA140" s="161">
        <v>-522419.97</v>
      </c>
      <c r="AB140" s="101">
        <v>364407.46912754234</v>
      </c>
      <c r="AC140" s="163">
        <v>-158012.5</v>
      </c>
      <c r="AD140" s="101">
        <v>169482</v>
      </c>
      <c r="AE140" s="160">
        <v>35771</v>
      </c>
      <c r="AF140" s="102">
        <v>26.752475738525391</v>
      </c>
      <c r="AG140" s="101">
        <v>7084.64599609375</v>
      </c>
      <c r="AH140" s="101">
        <v>28686.353515625</v>
      </c>
    </row>
    <row r="141" spans="1:34" x14ac:dyDescent="0.25">
      <c r="A141" s="2">
        <v>103023153</v>
      </c>
      <c r="C141" s="158" t="s">
        <v>2960</v>
      </c>
      <c r="D141" s="28" t="s">
        <v>2086</v>
      </c>
      <c r="E141" s="101">
        <v>15031335</v>
      </c>
      <c r="F141" s="160">
        <v>360841.875</v>
      </c>
      <c r="G141" s="102">
        <v>2.4596438407897949</v>
      </c>
      <c r="H141" s="101">
        <v>535505.5</v>
      </c>
      <c r="I141" s="101">
        <v>-174663.625</v>
      </c>
      <c r="J141" s="161">
        <v>11755030</v>
      </c>
      <c r="K141" s="160">
        <v>133621</v>
      </c>
      <c r="L141" s="102">
        <v>1.1497831344604492</v>
      </c>
      <c r="M141" s="101">
        <v>400154.40625</v>
      </c>
      <c r="N141" s="162">
        <v>-266533.40625</v>
      </c>
      <c r="O141" s="161">
        <v>2497944</v>
      </c>
      <c r="P141" s="160">
        <v>69774</v>
      </c>
      <c r="Q141" s="102">
        <v>2.8735220432281494</v>
      </c>
      <c r="R141" s="101">
        <v>101893.9921875</v>
      </c>
      <c r="S141" s="162">
        <v>-32119.9921875</v>
      </c>
      <c r="T141" s="161">
        <v>778361.48</v>
      </c>
      <c r="U141" s="160">
        <v>157446.859375</v>
      </c>
      <c r="V141" s="101">
        <v>27.958295822143555</v>
      </c>
      <c r="W141" s="101">
        <v>72.048210144042969</v>
      </c>
      <c r="X141" s="101">
        <v>0</v>
      </c>
      <c r="Y141" s="101">
        <v>402902.29999999702</v>
      </c>
      <c r="Z141" s="162">
        <v>21.851791381835938</v>
      </c>
      <c r="AA141" s="161">
        <v>-99636.06</v>
      </c>
      <c r="AB141" s="101">
        <v>80774.897751295008</v>
      </c>
      <c r="AC141" s="163">
        <v>-18861.162109375</v>
      </c>
      <c r="AD141" s="101"/>
      <c r="AE141" s="160"/>
      <c r="AF141" s="102"/>
      <c r="AG141" s="101"/>
      <c r="AH141" s="101"/>
    </row>
    <row r="142" spans="1:34" x14ac:dyDescent="0.25">
      <c r="A142" s="2">
        <v>113362403</v>
      </c>
      <c r="C142" s="158" t="s">
        <v>2961</v>
      </c>
      <c r="D142" s="28" t="s">
        <v>2290</v>
      </c>
      <c r="E142" s="101">
        <v>15971791</v>
      </c>
      <c r="F142" s="160">
        <v>686098.9375</v>
      </c>
      <c r="G142" s="102">
        <v>4.4885044097900391</v>
      </c>
      <c r="H142" s="101">
        <v>660307.5625</v>
      </c>
      <c r="I142" s="101">
        <v>25791.375</v>
      </c>
      <c r="J142" s="161">
        <v>11676376</v>
      </c>
      <c r="K142" s="160">
        <v>132901</v>
      </c>
      <c r="L142" s="102">
        <v>1.1513084173202515</v>
      </c>
      <c r="M142" s="101">
        <v>465638.40625</v>
      </c>
      <c r="N142" s="162">
        <v>-332737.40625</v>
      </c>
      <c r="O142" s="161">
        <v>2812801</v>
      </c>
      <c r="P142" s="160">
        <v>98185</v>
      </c>
      <c r="Q142" s="102">
        <v>3.6169018745422363</v>
      </c>
      <c r="R142" s="101">
        <v>92620.8046875</v>
      </c>
      <c r="S142" s="162">
        <v>5564.1953125</v>
      </c>
      <c r="T142" s="161">
        <v>1262736.8400000001</v>
      </c>
      <c r="U142" s="160">
        <v>394766.9375</v>
      </c>
      <c r="V142" s="101">
        <v>100.02330017089844</v>
      </c>
      <c r="W142" s="101">
        <v>0</v>
      </c>
      <c r="X142" s="101">
        <v>0</v>
      </c>
      <c r="Y142" s="101">
        <v>3614073.8200000003</v>
      </c>
      <c r="Z142" s="162">
        <v>21.851789474487305</v>
      </c>
      <c r="AA142" s="161">
        <v>-183842.98</v>
      </c>
      <c r="AB142" s="101">
        <v>305130.53528725961</v>
      </c>
      <c r="AC142" s="163">
        <v>121287.5546875</v>
      </c>
      <c r="AD142" s="101">
        <v>219877</v>
      </c>
      <c r="AE142" s="160">
        <v>60246</v>
      </c>
      <c r="AF142" s="102">
        <v>37.740791320800781</v>
      </c>
      <c r="AG142" s="101">
        <v>23053.73828125</v>
      </c>
      <c r="AH142" s="101">
        <v>37192.26171875</v>
      </c>
    </row>
    <row r="143" spans="1:34" x14ac:dyDescent="0.25">
      <c r="A143" s="2">
        <v>119582503</v>
      </c>
      <c r="C143" s="158" t="s">
        <v>2962</v>
      </c>
      <c r="D143" s="28" t="s">
        <v>2405</v>
      </c>
      <c r="E143" s="101">
        <v>9444077</v>
      </c>
      <c r="F143" s="160">
        <v>237022.265625</v>
      </c>
      <c r="G143" s="102">
        <v>2.574354887008667</v>
      </c>
      <c r="H143" s="101">
        <v>222705.75</v>
      </c>
      <c r="I143" s="101">
        <v>14316.515625</v>
      </c>
      <c r="J143" s="161">
        <v>7707140</v>
      </c>
      <c r="K143" s="160">
        <v>34484</v>
      </c>
      <c r="L143" s="102">
        <v>0.44944021105766296</v>
      </c>
      <c r="M143" s="101">
        <v>157998.09375</v>
      </c>
      <c r="N143" s="162">
        <v>-123514.09375</v>
      </c>
      <c r="O143" s="161">
        <v>1191490</v>
      </c>
      <c r="P143" s="160">
        <v>1286</v>
      </c>
      <c r="Q143" s="102">
        <v>0.1080487072467804</v>
      </c>
      <c r="R143" s="101">
        <v>41188.82421875</v>
      </c>
      <c r="S143" s="162">
        <v>-39902.82421875</v>
      </c>
      <c r="T143" s="161">
        <v>545447.42000000004</v>
      </c>
      <c r="U143" s="160">
        <v>201252.265625</v>
      </c>
      <c r="V143" s="101">
        <v>100.01361083984375</v>
      </c>
      <c r="W143" s="101">
        <v>0</v>
      </c>
      <c r="X143" s="101">
        <v>0</v>
      </c>
      <c r="Y143" s="101">
        <v>1842277.0800000019</v>
      </c>
      <c r="Z143" s="162">
        <v>17.30718994140625</v>
      </c>
      <c r="AA143" s="161">
        <v>-87162.63</v>
      </c>
      <c r="AB143" s="101">
        <v>35544.497123109701</v>
      </c>
      <c r="AC143" s="163">
        <v>-51618.1328125</v>
      </c>
      <c r="AD143" s="101"/>
      <c r="AE143" s="160"/>
      <c r="AF143" s="102"/>
      <c r="AG143" s="101"/>
      <c r="AH143" s="101"/>
    </row>
    <row r="144" spans="1:34" x14ac:dyDescent="0.25">
      <c r="A144" s="2">
        <v>104372003</v>
      </c>
      <c r="C144" s="158" t="s">
        <v>2963</v>
      </c>
      <c r="D144" s="28" t="s">
        <v>2121</v>
      </c>
      <c r="E144" s="101">
        <v>15715129</v>
      </c>
      <c r="F144" s="160">
        <v>522724.5</v>
      </c>
      <c r="G144" s="102">
        <v>3.4406962394714355</v>
      </c>
      <c r="H144" s="101">
        <v>331333.90625</v>
      </c>
      <c r="I144" s="101">
        <v>191390.59375</v>
      </c>
      <c r="J144" s="161">
        <v>12907628</v>
      </c>
      <c r="K144" s="160">
        <v>63589</v>
      </c>
      <c r="L144" s="102">
        <v>0.49508568644523621</v>
      </c>
      <c r="M144" s="101">
        <v>231527</v>
      </c>
      <c r="N144" s="162">
        <v>-167938</v>
      </c>
      <c r="O144" s="161">
        <v>1687940</v>
      </c>
      <c r="P144" s="160">
        <v>21594</v>
      </c>
      <c r="Q144" s="102">
        <v>1.2958893775939941</v>
      </c>
      <c r="R144" s="101">
        <v>35681.90234375</v>
      </c>
      <c r="S144" s="162">
        <v>-14087.90234375</v>
      </c>
      <c r="T144" s="161">
        <v>1119561.49</v>
      </c>
      <c r="U144" s="160">
        <v>437541.5</v>
      </c>
      <c r="V144" s="101">
        <v>100.01706695556641</v>
      </c>
      <c r="W144" s="101">
        <v>0</v>
      </c>
      <c r="X144" s="101">
        <v>0</v>
      </c>
      <c r="Y144" s="101">
        <v>4005423.3200000003</v>
      </c>
      <c r="Z144" s="162">
        <v>18.928499221801758</v>
      </c>
      <c r="AA144" s="161">
        <v>-83075.39</v>
      </c>
      <c r="AB144" s="101">
        <v>184570.71845289436</v>
      </c>
      <c r="AC144" s="163">
        <v>101495.328125</v>
      </c>
      <c r="AD144" s="101"/>
      <c r="AE144" s="160"/>
      <c r="AF144" s="102"/>
      <c r="AG144" s="101"/>
      <c r="AH144" s="101"/>
    </row>
    <row r="145" spans="1:34" x14ac:dyDescent="0.25">
      <c r="A145" s="2">
        <v>113362603</v>
      </c>
      <c r="C145" s="158" t="s">
        <v>2964</v>
      </c>
      <c r="D145" s="28" t="s">
        <v>2291</v>
      </c>
      <c r="E145" s="101">
        <v>21657202</v>
      </c>
      <c r="F145" s="160">
        <v>1715942.875</v>
      </c>
      <c r="G145" s="102">
        <v>8.6049871444702148</v>
      </c>
      <c r="H145" s="101">
        <v>1354379.125</v>
      </c>
      <c r="I145" s="101">
        <v>361563.75</v>
      </c>
      <c r="J145" s="161">
        <v>14897966</v>
      </c>
      <c r="K145" s="160">
        <v>180176</v>
      </c>
      <c r="L145" s="102">
        <v>1.224205493927002</v>
      </c>
      <c r="M145" s="101">
        <v>908293.1875</v>
      </c>
      <c r="N145" s="162">
        <v>-728117.1875</v>
      </c>
      <c r="O145" s="161">
        <v>3168138</v>
      </c>
      <c r="P145" s="160">
        <v>27038</v>
      </c>
      <c r="Q145" s="102">
        <v>0.86078119277954102</v>
      </c>
      <c r="R145" s="101">
        <v>139427.4375</v>
      </c>
      <c r="S145" s="162">
        <v>-112389.4375</v>
      </c>
      <c r="T145" s="161">
        <v>3520157.53</v>
      </c>
      <c r="U145" s="160">
        <v>1502154.875</v>
      </c>
      <c r="V145" s="101">
        <v>100.02330017089844</v>
      </c>
      <c r="W145" s="101">
        <v>0</v>
      </c>
      <c r="X145" s="101">
        <v>0</v>
      </c>
      <c r="Y145" s="101">
        <v>13752161.379999995</v>
      </c>
      <c r="Z145" s="162">
        <v>21.851791381835938</v>
      </c>
      <c r="AA145" s="161">
        <v>-148253.01</v>
      </c>
      <c r="AB145" s="101">
        <v>210382.87612485141</v>
      </c>
      <c r="AC145" s="163">
        <v>62129.8671875</v>
      </c>
      <c r="AD145" s="101">
        <v>70940</v>
      </c>
      <c r="AE145" s="160">
        <v>6574</v>
      </c>
      <c r="AF145" s="102">
        <v>10.213466644287109</v>
      </c>
      <c r="AG145" s="101">
        <v>6070.93408203125</v>
      </c>
      <c r="AH145" s="101">
        <v>503.06591796875</v>
      </c>
    </row>
    <row r="146" spans="1:34" x14ac:dyDescent="0.25">
      <c r="A146" s="2">
        <v>105252602</v>
      </c>
      <c r="C146" s="158" t="s">
        <v>2965</v>
      </c>
      <c r="D146" s="28" t="s">
        <v>2145</v>
      </c>
      <c r="E146" s="101">
        <v>162998864</v>
      </c>
      <c r="F146" s="160">
        <v>13698756</v>
      </c>
      <c r="G146" s="102">
        <v>9.1753158569335938</v>
      </c>
      <c r="H146" s="101">
        <v>10710382</v>
      </c>
      <c r="I146" s="101">
        <v>2988374</v>
      </c>
      <c r="J146" s="161">
        <v>122757817</v>
      </c>
      <c r="K146" s="160">
        <v>2108121</v>
      </c>
      <c r="L146" s="102">
        <v>1.7473074197769165</v>
      </c>
      <c r="M146" s="101">
        <v>7765416</v>
      </c>
      <c r="N146" s="162">
        <v>-5657295</v>
      </c>
      <c r="O146" s="161">
        <v>15396688</v>
      </c>
      <c r="P146" s="160">
        <v>472682</v>
      </c>
      <c r="Q146" s="102">
        <v>3.167259693145752</v>
      </c>
      <c r="R146" s="101">
        <v>720214.6875</v>
      </c>
      <c r="S146" s="162">
        <v>-247532.6875</v>
      </c>
      <c r="T146" s="161">
        <v>24844361.710000001</v>
      </c>
      <c r="U146" s="160">
        <v>11117953</v>
      </c>
      <c r="V146" s="101">
        <v>100.02330017089844</v>
      </c>
      <c r="W146" s="101">
        <v>0</v>
      </c>
      <c r="X146" s="101">
        <v>0</v>
      </c>
      <c r="Y146" s="101">
        <v>101784366.27999997</v>
      </c>
      <c r="Z146" s="162">
        <v>21.851791381835938</v>
      </c>
      <c r="AA146" s="161">
        <v>-760651.39</v>
      </c>
      <c r="AB146" s="101">
        <v>986659.72195380833</v>
      </c>
      <c r="AC146" s="163">
        <v>226008.328125</v>
      </c>
      <c r="AD146" s="101"/>
      <c r="AE146" s="160"/>
      <c r="AF146" s="102"/>
      <c r="AG146" s="101"/>
      <c r="AH146" s="101"/>
    </row>
    <row r="147" spans="1:34" x14ac:dyDescent="0.25">
      <c r="A147" s="2">
        <v>108053003</v>
      </c>
      <c r="C147" s="158" t="s">
        <v>2966</v>
      </c>
      <c r="D147" s="28" t="s">
        <v>2192</v>
      </c>
      <c r="E147" s="101">
        <v>10373430</v>
      </c>
      <c r="F147" s="160">
        <v>743164.375</v>
      </c>
      <c r="G147" s="102">
        <v>7.7169666290283203</v>
      </c>
      <c r="H147" s="101">
        <v>442211.0625</v>
      </c>
      <c r="I147" s="101">
        <v>300953.3125</v>
      </c>
      <c r="J147" s="161">
        <v>7841589</v>
      </c>
      <c r="K147" s="160">
        <v>99995</v>
      </c>
      <c r="L147" s="102">
        <v>1.2916591167449951</v>
      </c>
      <c r="M147" s="101">
        <v>309508</v>
      </c>
      <c r="N147" s="162">
        <v>-209513</v>
      </c>
      <c r="O147" s="161">
        <v>1150484</v>
      </c>
      <c r="P147" s="160">
        <v>26674</v>
      </c>
      <c r="Q147" s="102">
        <v>2.3735330104827881</v>
      </c>
      <c r="R147" s="101">
        <v>28924.5625</v>
      </c>
      <c r="S147" s="162">
        <v>-2250.5625</v>
      </c>
      <c r="T147" s="161">
        <v>1381356.98</v>
      </c>
      <c r="U147" s="160">
        <v>616495.375</v>
      </c>
      <c r="V147" s="101">
        <v>100.01960754394531</v>
      </c>
      <c r="W147" s="101">
        <v>0</v>
      </c>
      <c r="X147" s="101">
        <v>0</v>
      </c>
      <c r="Y147" s="101">
        <v>5643779.2899999991</v>
      </c>
      <c r="Z147" s="162">
        <v>20.117511749267578</v>
      </c>
      <c r="AA147" s="161">
        <v>-64951.65</v>
      </c>
      <c r="AB147" s="101">
        <v>58637.686457115633</v>
      </c>
      <c r="AC147" s="163">
        <v>-6313.96337890625</v>
      </c>
      <c r="AD147" s="101"/>
      <c r="AE147" s="160"/>
      <c r="AF147" s="102"/>
      <c r="AG147" s="101"/>
      <c r="AH147" s="101"/>
    </row>
    <row r="148" spans="1:34" x14ac:dyDescent="0.25">
      <c r="A148" s="2">
        <v>114062003</v>
      </c>
      <c r="C148" s="158" t="s">
        <v>2967</v>
      </c>
      <c r="D148" s="28" t="s">
        <v>2310</v>
      </c>
      <c r="E148" s="101">
        <v>17199234</v>
      </c>
      <c r="F148" s="160">
        <v>986432.375</v>
      </c>
      <c r="G148" s="102">
        <v>6.0842809677124023</v>
      </c>
      <c r="H148" s="101">
        <v>888954.5625</v>
      </c>
      <c r="I148" s="101">
        <v>97477.8125</v>
      </c>
      <c r="J148" s="161">
        <v>11826533</v>
      </c>
      <c r="K148" s="160">
        <v>170288</v>
      </c>
      <c r="L148" s="102">
        <v>1.4609163999557495</v>
      </c>
      <c r="M148" s="101">
        <v>536112</v>
      </c>
      <c r="N148" s="162">
        <v>-365824</v>
      </c>
      <c r="O148" s="161">
        <v>3269337</v>
      </c>
      <c r="P148" s="160">
        <v>39487</v>
      </c>
      <c r="Q148" s="102">
        <v>1.2225645780563354</v>
      </c>
      <c r="R148" s="101">
        <v>196085.3125</v>
      </c>
      <c r="S148" s="162">
        <v>-156598.3125</v>
      </c>
      <c r="T148" s="161">
        <v>2103364.7400000002</v>
      </c>
      <c r="U148" s="160">
        <v>776657.375</v>
      </c>
      <c r="V148" s="101">
        <v>61.158859252929688</v>
      </c>
      <c r="W148" s="101">
        <v>38.855388641357422</v>
      </c>
      <c r="X148" s="101">
        <v>0</v>
      </c>
      <c r="Y148" s="101">
        <v>4347543.200000003</v>
      </c>
      <c r="Z148" s="162">
        <v>21.851789474487305</v>
      </c>
      <c r="AA148" s="161">
        <v>-146179.93</v>
      </c>
      <c r="AB148" s="101">
        <v>248445.90400558943</v>
      </c>
      <c r="AC148" s="163">
        <v>102265.9765625</v>
      </c>
      <c r="AD148" s="101"/>
      <c r="AE148" s="160"/>
      <c r="AF148" s="102"/>
      <c r="AG148" s="101"/>
      <c r="AH148" s="101"/>
    </row>
    <row r="149" spans="1:34" x14ac:dyDescent="0.25">
      <c r="A149" s="2">
        <v>112013054</v>
      </c>
      <c r="C149" s="158" t="s">
        <v>2968</v>
      </c>
      <c r="D149" s="28" t="s">
        <v>2262</v>
      </c>
      <c r="E149" s="101">
        <v>5706463</v>
      </c>
      <c r="F149" s="160">
        <v>287546.875</v>
      </c>
      <c r="G149" s="102">
        <v>5.3063540458679199</v>
      </c>
      <c r="H149" s="101">
        <v>204848.59375</v>
      </c>
      <c r="I149" s="101">
        <v>82698.28125</v>
      </c>
      <c r="J149" s="161">
        <v>4222742</v>
      </c>
      <c r="K149" s="160">
        <v>28570</v>
      </c>
      <c r="L149" s="102">
        <v>0.68118327856063843</v>
      </c>
      <c r="M149" s="101">
        <v>124990.8984375</v>
      </c>
      <c r="N149" s="162">
        <v>-96420.8984375</v>
      </c>
      <c r="O149" s="161">
        <v>808417</v>
      </c>
      <c r="P149" s="160">
        <v>18009</v>
      </c>
      <c r="Q149" s="102">
        <v>2.2784435749053955</v>
      </c>
      <c r="R149" s="101">
        <v>26130.609375</v>
      </c>
      <c r="S149" s="162">
        <v>-8121.609375</v>
      </c>
      <c r="T149" s="161">
        <v>582377.07999999996</v>
      </c>
      <c r="U149" s="160">
        <v>217169.875</v>
      </c>
      <c r="V149" s="101">
        <v>100.02330780029297</v>
      </c>
      <c r="W149" s="101">
        <v>0</v>
      </c>
      <c r="X149" s="101">
        <v>0</v>
      </c>
      <c r="Y149" s="101">
        <v>1988180.6799999997</v>
      </c>
      <c r="Z149" s="162">
        <v>21.851789474487305</v>
      </c>
      <c r="AA149" s="161">
        <v>-46408.05</v>
      </c>
      <c r="AB149" s="101">
        <v>170323.43219708814</v>
      </c>
      <c r="AC149" s="163">
        <v>123915.3828125</v>
      </c>
      <c r="AD149" s="101">
        <v>92927</v>
      </c>
      <c r="AE149" s="160">
        <v>23798</v>
      </c>
      <c r="AF149" s="102">
        <v>34.425495147705078</v>
      </c>
      <c r="AG149" s="101">
        <v>10270.4599609375</v>
      </c>
      <c r="AH149" s="101">
        <v>13527.5400390625</v>
      </c>
    </row>
    <row r="150" spans="1:34" x14ac:dyDescent="0.25">
      <c r="A150" s="2">
        <v>105253303</v>
      </c>
      <c r="C150" s="158" t="s">
        <v>2969</v>
      </c>
      <c r="D150" s="28" t="s">
        <v>2146</v>
      </c>
      <c r="E150" s="101">
        <v>7096981</v>
      </c>
      <c r="F150" s="160">
        <v>605124.75</v>
      </c>
      <c r="G150" s="102">
        <v>9.3212900161743164</v>
      </c>
      <c r="H150" s="101">
        <v>417245.8125</v>
      </c>
      <c r="I150" s="101">
        <v>187878.9375</v>
      </c>
      <c r="J150" s="161">
        <v>4529926</v>
      </c>
      <c r="K150" s="160">
        <v>65231</v>
      </c>
      <c r="L150" s="102">
        <v>1.4610403776168823</v>
      </c>
      <c r="M150" s="101">
        <v>233353.40625</v>
      </c>
      <c r="N150" s="162">
        <v>-168122.40625</v>
      </c>
      <c r="O150" s="161">
        <v>1198914</v>
      </c>
      <c r="P150" s="160">
        <v>27650</v>
      </c>
      <c r="Q150" s="102">
        <v>2.3606975078582764</v>
      </c>
      <c r="R150" s="101">
        <v>41390.19921875</v>
      </c>
      <c r="S150" s="162">
        <v>-13740.19921875</v>
      </c>
      <c r="T150" s="161">
        <v>1368140.85</v>
      </c>
      <c r="U150" s="160">
        <v>512243.78125</v>
      </c>
      <c r="V150" s="101">
        <v>100.02330017089844</v>
      </c>
      <c r="W150" s="101">
        <v>0</v>
      </c>
      <c r="X150" s="101">
        <v>0</v>
      </c>
      <c r="Y150" s="101">
        <v>4689569.1999999993</v>
      </c>
      <c r="Z150" s="162">
        <v>21.851791381835938</v>
      </c>
      <c r="AA150" s="161">
        <v>-25443.360000000001</v>
      </c>
      <c r="AB150" s="101">
        <v>27213.91890124153</v>
      </c>
      <c r="AC150" s="163">
        <v>1770.5589599609375</v>
      </c>
      <c r="AD150" s="101"/>
      <c r="AE150" s="160"/>
      <c r="AF150" s="102"/>
      <c r="AG150" s="101"/>
      <c r="AH150" s="101"/>
    </row>
    <row r="151" spans="1:34" x14ac:dyDescent="0.25">
      <c r="A151" s="2">
        <v>112282004</v>
      </c>
      <c r="C151" s="158" t="s">
        <v>2970</v>
      </c>
      <c r="D151" s="28" t="s">
        <v>2267</v>
      </c>
      <c r="E151" s="101">
        <v>3511696.25</v>
      </c>
      <c r="F151" s="160">
        <v>232803.34375</v>
      </c>
      <c r="G151" s="102">
        <v>7.1000595092773438</v>
      </c>
      <c r="H151" s="101">
        <v>91367.546875</v>
      </c>
      <c r="I151" s="101">
        <v>141435.796875</v>
      </c>
      <c r="J151" s="161">
        <v>2848985</v>
      </c>
      <c r="K151" s="160">
        <v>26477</v>
      </c>
      <c r="L151" s="102">
        <v>0.93806648254394531</v>
      </c>
      <c r="M151" s="101">
        <v>85920.046875</v>
      </c>
      <c r="N151" s="162">
        <v>-59443.046875</v>
      </c>
      <c r="O151" s="161">
        <v>379364</v>
      </c>
      <c r="P151" s="160">
        <v>-150</v>
      </c>
      <c r="Q151" s="102">
        <v>-3.9524231106042862E-2</v>
      </c>
      <c r="R151" s="101">
        <v>5447.498046875</v>
      </c>
      <c r="S151" s="162">
        <v>-5597.498046875</v>
      </c>
      <c r="T151" s="161">
        <v>283347.34999999998</v>
      </c>
      <c r="U151" s="160">
        <v>206476.34375</v>
      </c>
      <c r="V151" s="101">
        <v>100</v>
      </c>
      <c r="W151" s="101">
        <v>0</v>
      </c>
      <c r="X151" s="101">
        <v>0</v>
      </c>
      <c r="Y151" s="101">
        <v>1889841.4700000007</v>
      </c>
      <c r="Z151" s="162">
        <v>10.925590515136719</v>
      </c>
      <c r="AA151" s="161">
        <v>-67849.67</v>
      </c>
      <c r="AB151" s="101">
        <v>38692.220061061555</v>
      </c>
      <c r="AC151" s="163">
        <v>-29157.44921875</v>
      </c>
      <c r="AD151" s="101"/>
      <c r="AE151" s="160"/>
      <c r="AF151" s="102"/>
      <c r="AG151" s="101"/>
      <c r="AH151" s="101"/>
    </row>
    <row r="152" spans="1:34" x14ac:dyDescent="0.25">
      <c r="A152" s="2">
        <v>104432503</v>
      </c>
      <c r="C152" s="158" t="s">
        <v>2971</v>
      </c>
      <c r="D152" s="28" t="s">
        <v>2130</v>
      </c>
      <c r="E152" s="101">
        <v>13785082</v>
      </c>
      <c r="F152" s="160">
        <v>268164.1875</v>
      </c>
      <c r="G152" s="102">
        <v>1.9839152097702026</v>
      </c>
      <c r="H152" s="101">
        <v>916762.5</v>
      </c>
      <c r="I152" s="101">
        <v>-648598.3125</v>
      </c>
      <c r="J152" s="161">
        <v>12122217</v>
      </c>
      <c r="K152" s="160">
        <v>119560</v>
      </c>
      <c r="L152" s="102">
        <v>0.99611282348632813</v>
      </c>
      <c r="M152" s="101">
        <v>839229</v>
      </c>
      <c r="N152" s="162">
        <v>-719669</v>
      </c>
      <c r="O152" s="161">
        <v>1315385</v>
      </c>
      <c r="P152" s="160">
        <v>86505</v>
      </c>
      <c r="Q152" s="102">
        <v>7.0393366813659668</v>
      </c>
      <c r="R152" s="101">
        <v>64039</v>
      </c>
      <c r="S152" s="162">
        <v>22466</v>
      </c>
      <c r="T152" s="161">
        <v>347479.81</v>
      </c>
      <c r="U152" s="160">
        <v>62099.171875</v>
      </c>
      <c r="V152" s="101">
        <v>0</v>
      </c>
      <c r="W152" s="101">
        <v>100</v>
      </c>
      <c r="X152" s="101">
        <v>0</v>
      </c>
      <c r="Y152" s="101">
        <v>0</v>
      </c>
      <c r="Z152" s="162"/>
      <c r="AA152" s="161">
        <v>-159966.99</v>
      </c>
      <c r="AB152" s="101">
        <v>392755.00187750778</v>
      </c>
      <c r="AC152" s="163">
        <v>232788.015625</v>
      </c>
      <c r="AD152" s="101"/>
      <c r="AE152" s="160"/>
      <c r="AF152" s="102"/>
      <c r="AG152" s="101"/>
      <c r="AH152" s="101"/>
    </row>
    <row r="153" spans="1:34" x14ac:dyDescent="0.25">
      <c r="A153" s="2">
        <v>108112003</v>
      </c>
      <c r="C153" s="158" t="s">
        <v>2972</v>
      </c>
      <c r="D153" s="28" t="s">
        <v>2206</v>
      </c>
      <c r="E153" s="101">
        <v>8509562</v>
      </c>
      <c r="F153" s="160">
        <v>328192.4375</v>
      </c>
      <c r="G153" s="102">
        <v>4.0114607810974121</v>
      </c>
      <c r="H153" s="101">
        <v>380498.3125</v>
      </c>
      <c r="I153" s="101">
        <v>-52305.875</v>
      </c>
      <c r="J153" s="161">
        <v>7057294</v>
      </c>
      <c r="K153" s="160">
        <v>71502</v>
      </c>
      <c r="L153" s="102">
        <v>1.0235345363616943</v>
      </c>
      <c r="M153" s="101">
        <v>294184.90625</v>
      </c>
      <c r="N153" s="162">
        <v>-222682.90625</v>
      </c>
      <c r="O153" s="161">
        <v>781689</v>
      </c>
      <c r="P153" s="160">
        <v>710</v>
      </c>
      <c r="Q153" s="102">
        <v>9.0911537408828735E-2</v>
      </c>
      <c r="R153" s="101">
        <v>35090.60546875</v>
      </c>
      <c r="S153" s="162">
        <v>-34380.60546875</v>
      </c>
      <c r="T153" s="161">
        <v>670579.44999999995</v>
      </c>
      <c r="U153" s="160">
        <v>255980.453125</v>
      </c>
      <c r="V153" s="101">
        <v>100.02330017089844</v>
      </c>
      <c r="W153" s="101">
        <v>0</v>
      </c>
      <c r="X153" s="101">
        <v>0</v>
      </c>
      <c r="Y153" s="101">
        <v>2343489.6100000013</v>
      </c>
      <c r="Z153" s="162">
        <v>21.851791381835938</v>
      </c>
      <c r="AA153" s="161">
        <v>-47264.86</v>
      </c>
      <c r="AB153" s="101">
        <v>69091.886464245908</v>
      </c>
      <c r="AC153" s="163">
        <v>21827.02734375</v>
      </c>
      <c r="AD153" s="101"/>
      <c r="AE153" s="160"/>
      <c r="AF153" s="102"/>
      <c r="AG153" s="101"/>
      <c r="AH153" s="101"/>
    </row>
    <row r="154" spans="1:34" x14ac:dyDescent="0.25">
      <c r="A154" s="2">
        <v>114062503</v>
      </c>
      <c r="C154" s="158" t="s">
        <v>2973</v>
      </c>
      <c r="D154" s="28" t="s">
        <v>2311</v>
      </c>
      <c r="E154" s="101">
        <v>9718089</v>
      </c>
      <c r="F154" s="160">
        <v>200499</v>
      </c>
      <c r="G154" s="102">
        <v>2.1066153049468994</v>
      </c>
      <c r="H154" s="101">
        <v>277427.28125</v>
      </c>
      <c r="I154" s="101">
        <v>-76928.28125</v>
      </c>
      <c r="J154" s="161">
        <v>7333759</v>
      </c>
      <c r="K154" s="160">
        <v>81174</v>
      </c>
      <c r="L154" s="102">
        <v>1.1192423105239868</v>
      </c>
      <c r="M154" s="101">
        <v>206943.40625</v>
      </c>
      <c r="N154" s="162">
        <v>-125769.40625</v>
      </c>
      <c r="O154" s="161">
        <v>1962613</v>
      </c>
      <c r="P154" s="160">
        <v>69325</v>
      </c>
      <c r="Q154" s="102">
        <v>3.6616194248199463</v>
      </c>
      <c r="R154" s="101">
        <v>70483.875</v>
      </c>
      <c r="S154" s="162">
        <v>-1158.875</v>
      </c>
      <c r="T154" s="161">
        <v>421717</v>
      </c>
      <c r="U154" s="160">
        <v>50000</v>
      </c>
      <c r="V154" s="101">
        <v>0</v>
      </c>
      <c r="W154" s="101">
        <v>0</v>
      </c>
      <c r="X154" s="101">
        <v>100</v>
      </c>
      <c r="Y154" s="101">
        <v>0</v>
      </c>
      <c r="Z154" s="162"/>
      <c r="AA154" s="161">
        <v>-97541.62</v>
      </c>
      <c r="AB154" s="101">
        <v>121314.52193761105</v>
      </c>
      <c r="AC154" s="163">
        <v>23772.90234375</v>
      </c>
      <c r="AD154" s="101"/>
      <c r="AE154" s="160"/>
      <c r="AF154" s="102"/>
      <c r="AG154" s="101"/>
      <c r="AH154" s="101"/>
    </row>
    <row r="155" spans="1:34" x14ac:dyDescent="0.25">
      <c r="A155" s="2">
        <v>111292304</v>
      </c>
      <c r="C155" s="158" t="s">
        <v>2974</v>
      </c>
      <c r="D155" s="28" t="s">
        <v>2252</v>
      </c>
      <c r="E155" s="101">
        <v>3845651</v>
      </c>
      <c r="F155" s="160">
        <v>108097</v>
      </c>
      <c r="G155" s="102">
        <v>2.8921856880187988</v>
      </c>
      <c r="H155" s="101">
        <v>86832.71875</v>
      </c>
      <c r="I155" s="101">
        <v>21264.28125</v>
      </c>
      <c r="J155" s="161">
        <v>3365247</v>
      </c>
      <c r="K155" s="160">
        <v>43361</v>
      </c>
      <c r="L155" s="102">
        <v>1.3053126335144043</v>
      </c>
      <c r="M155" s="101">
        <v>76232.6015625</v>
      </c>
      <c r="N155" s="162">
        <v>-32871.6015625</v>
      </c>
      <c r="O155" s="161">
        <v>353905</v>
      </c>
      <c r="P155" s="160">
        <v>14736</v>
      </c>
      <c r="Q155" s="102">
        <v>4.3447365760803223</v>
      </c>
      <c r="R155" s="101">
        <v>10600.1142578125</v>
      </c>
      <c r="S155" s="162">
        <v>4135.8857421875</v>
      </c>
      <c r="T155" s="161">
        <v>126499</v>
      </c>
      <c r="U155" s="160">
        <v>50000</v>
      </c>
      <c r="V155" s="101">
        <v>0</v>
      </c>
      <c r="W155" s="101">
        <v>0</v>
      </c>
      <c r="X155" s="101">
        <v>100</v>
      </c>
      <c r="Y155" s="101">
        <v>0</v>
      </c>
      <c r="Z155" s="162"/>
      <c r="AA155" s="161">
        <v>-41496.1</v>
      </c>
      <c r="AB155" s="101">
        <v>22216.226627889526</v>
      </c>
      <c r="AC155" s="163">
        <v>-19279.873046875</v>
      </c>
      <c r="AD155" s="101"/>
      <c r="AE155" s="160"/>
      <c r="AF155" s="102"/>
      <c r="AG155" s="101"/>
      <c r="AH155" s="101"/>
    </row>
    <row r="156" spans="1:34" x14ac:dyDescent="0.25">
      <c r="A156" s="2">
        <v>106272003</v>
      </c>
      <c r="C156" s="158" t="s">
        <v>2975</v>
      </c>
      <c r="D156" s="28" t="s">
        <v>2164</v>
      </c>
      <c r="E156" s="101">
        <v>4463950</v>
      </c>
      <c r="F156" s="160">
        <v>89898</v>
      </c>
      <c r="G156" s="102">
        <v>2.0552568435668945</v>
      </c>
      <c r="H156" s="101">
        <v>165679.359375</v>
      </c>
      <c r="I156" s="101">
        <v>-75781.359375</v>
      </c>
      <c r="J156" s="161">
        <v>3813136</v>
      </c>
      <c r="K156" s="160">
        <v>42894</v>
      </c>
      <c r="L156" s="102">
        <v>1.137698769569397</v>
      </c>
      <c r="M156" s="101">
        <v>150153.546875</v>
      </c>
      <c r="N156" s="162">
        <v>-107259.546875</v>
      </c>
      <c r="O156" s="161">
        <v>498768</v>
      </c>
      <c r="P156" s="160">
        <v>-2996</v>
      </c>
      <c r="Q156" s="102">
        <v>-0.59709346294403076</v>
      </c>
      <c r="R156" s="101">
        <v>7262.412109375</v>
      </c>
      <c r="S156" s="162">
        <v>-10258.412109375</v>
      </c>
      <c r="T156" s="161">
        <v>152046</v>
      </c>
      <c r="U156" s="160">
        <v>50000</v>
      </c>
      <c r="V156" s="101">
        <v>0</v>
      </c>
      <c r="W156" s="101">
        <v>0</v>
      </c>
      <c r="X156" s="101">
        <v>100</v>
      </c>
      <c r="Y156" s="101">
        <v>0</v>
      </c>
      <c r="Z156" s="162"/>
      <c r="AA156" s="161">
        <v>-51686.31</v>
      </c>
      <c r="AB156" s="101">
        <v>43505.339501320457</v>
      </c>
      <c r="AC156" s="163">
        <v>-8180.970703125</v>
      </c>
      <c r="AD156" s="101"/>
      <c r="AE156" s="160"/>
      <c r="AF156" s="102"/>
      <c r="AG156" s="101"/>
      <c r="AH156" s="101"/>
    </row>
    <row r="157" spans="1:34" x14ac:dyDescent="0.25">
      <c r="A157" s="2">
        <v>119583003</v>
      </c>
      <c r="C157" s="158" t="s">
        <v>2976</v>
      </c>
      <c r="D157" s="28" t="s">
        <v>2406</v>
      </c>
      <c r="E157" s="101">
        <v>5438204</v>
      </c>
      <c r="F157" s="160">
        <v>183222.34375</v>
      </c>
      <c r="G157" s="102">
        <v>3.4866409301757813</v>
      </c>
      <c r="H157" s="101">
        <v>217914.6875</v>
      </c>
      <c r="I157" s="101">
        <v>-34692.34375</v>
      </c>
      <c r="J157" s="161">
        <v>4412962</v>
      </c>
      <c r="K157" s="160">
        <v>62030</v>
      </c>
      <c r="L157" s="102">
        <v>1.4256715774536133</v>
      </c>
      <c r="M157" s="101">
        <v>166266.5</v>
      </c>
      <c r="N157" s="162">
        <v>-104236.5</v>
      </c>
      <c r="O157" s="161">
        <v>742678</v>
      </c>
      <c r="P157" s="160">
        <v>40578</v>
      </c>
      <c r="Q157" s="102">
        <v>5.7795186042785645</v>
      </c>
      <c r="R157" s="101">
        <v>35516.8984375</v>
      </c>
      <c r="S157" s="162">
        <v>5061.1015625</v>
      </c>
      <c r="T157" s="161">
        <v>282563.77</v>
      </c>
      <c r="U157" s="160">
        <v>80614.3515625</v>
      </c>
      <c r="V157" s="101">
        <v>100.02330780029297</v>
      </c>
      <c r="W157" s="101">
        <v>0</v>
      </c>
      <c r="X157" s="101">
        <v>0</v>
      </c>
      <c r="Y157" s="101">
        <v>738020.85000000149</v>
      </c>
      <c r="Z157" s="162">
        <v>21.851789474487305</v>
      </c>
      <c r="AA157" s="161">
        <v>-96186.46</v>
      </c>
      <c r="AB157" s="101">
        <v>65588.949601206521</v>
      </c>
      <c r="AC157" s="163">
        <v>-30597.509765625</v>
      </c>
      <c r="AD157" s="101"/>
      <c r="AE157" s="160"/>
      <c r="AF157" s="102"/>
      <c r="AG157" s="101"/>
      <c r="AH157" s="101"/>
    </row>
    <row r="158" spans="1:34" x14ac:dyDescent="0.25">
      <c r="A158" s="2">
        <v>108112203</v>
      </c>
      <c r="C158" s="158" t="s">
        <v>2977</v>
      </c>
      <c r="D158" s="28" t="s">
        <v>2207</v>
      </c>
      <c r="E158" s="101">
        <v>16699360</v>
      </c>
      <c r="F158" s="160">
        <v>766785.6875</v>
      </c>
      <c r="G158" s="102">
        <v>4.8126916885375977</v>
      </c>
      <c r="H158" s="101">
        <v>294950.375</v>
      </c>
      <c r="I158" s="101">
        <v>471835.3125</v>
      </c>
      <c r="J158" s="161">
        <v>13745066</v>
      </c>
      <c r="K158" s="160">
        <v>73943</v>
      </c>
      <c r="L158" s="102">
        <v>0.54086995124816895</v>
      </c>
      <c r="M158" s="101">
        <v>208982.40625</v>
      </c>
      <c r="N158" s="162">
        <v>-135039.40625</v>
      </c>
      <c r="O158" s="161">
        <v>1618220</v>
      </c>
      <c r="P158" s="160">
        <v>1798</v>
      </c>
      <c r="Q158" s="102">
        <v>0.11123332381248474</v>
      </c>
      <c r="R158" s="101">
        <v>36509.72265625</v>
      </c>
      <c r="S158" s="162">
        <v>-34711.72265625</v>
      </c>
      <c r="T158" s="161">
        <v>1336073.99</v>
      </c>
      <c r="U158" s="160">
        <v>691044.6875</v>
      </c>
      <c r="V158" s="101">
        <v>100.00833892822266</v>
      </c>
      <c r="W158" s="101">
        <v>0</v>
      </c>
      <c r="X158" s="101">
        <v>0</v>
      </c>
      <c r="Y158" s="101">
        <v>6325537.0399999991</v>
      </c>
      <c r="Z158" s="162">
        <v>14.834092140197754</v>
      </c>
      <c r="AA158" s="161">
        <v>-24892.69</v>
      </c>
      <c r="AB158" s="101">
        <v>57055.609289453685</v>
      </c>
      <c r="AC158" s="163">
        <v>32162.919921875</v>
      </c>
      <c r="AD158" s="101"/>
      <c r="AE158" s="160"/>
      <c r="AF158" s="102"/>
      <c r="AG158" s="101"/>
      <c r="AH158" s="101"/>
    </row>
    <row r="159" spans="1:34" x14ac:dyDescent="0.25">
      <c r="A159" s="2">
        <v>101632403</v>
      </c>
      <c r="C159" s="158" t="s">
        <v>2978</v>
      </c>
      <c r="D159" s="28" t="s">
        <v>2067</v>
      </c>
      <c r="E159" s="101">
        <v>8552101</v>
      </c>
      <c r="F159" s="160">
        <v>117351.953125</v>
      </c>
      <c r="G159" s="102">
        <v>1.391291618347168</v>
      </c>
      <c r="H159" s="101">
        <v>146695.859375</v>
      </c>
      <c r="I159" s="101">
        <v>-29343.90625</v>
      </c>
      <c r="J159" s="161">
        <v>7197190</v>
      </c>
      <c r="K159" s="160">
        <v>38391</v>
      </c>
      <c r="L159" s="102">
        <v>0.53627711534500122</v>
      </c>
      <c r="M159" s="101">
        <v>112399.796875</v>
      </c>
      <c r="N159" s="162">
        <v>-74008.796875</v>
      </c>
      <c r="O159" s="161">
        <v>991919</v>
      </c>
      <c r="P159" s="160">
        <v>14344</v>
      </c>
      <c r="Q159" s="102">
        <v>1.4673043489456177</v>
      </c>
      <c r="R159" s="101">
        <v>28407.619140625</v>
      </c>
      <c r="S159" s="162">
        <v>-14063.619140625</v>
      </c>
      <c r="T159" s="161">
        <v>262491.06</v>
      </c>
      <c r="U159" s="160">
        <v>49993.94921875</v>
      </c>
      <c r="V159" s="101">
        <v>65.364089965820313</v>
      </c>
      <c r="W159" s="101">
        <v>0</v>
      </c>
      <c r="X159" s="101">
        <v>34.648014068603516</v>
      </c>
      <c r="Y159" s="101">
        <v>299096.74000000209</v>
      </c>
      <c r="Z159" s="162">
        <v>25.404844284057617</v>
      </c>
      <c r="AA159" s="161">
        <v>-47445.120000000003</v>
      </c>
      <c r="AB159" s="101">
        <v>73391.385906835698</v>
      </c>
      <c r="AC159" s="163">
        <v>25946.265625</v>
      </c>
      <c r="AD159" s="101">
        <v>100501</v>
      </c>
      <c r="AE159" s="160">
        <v>14623</v>
      </c>
      <c r="AF159" s="102">
        <v>17.027643203735352</v>
      </c>
      <c r="AG159" s="101">
        <v>690.2139892578125</v>
      </c>
      <c r="AH159" s="101">
        <v>13932.7861328125</v>
      </c>
    </row>
    <row r="160" spans="1:34" x14ac:dyDescent="0.25">
      <c r="A160" s="2">
        <v>105253553</v>
      </c>
      <c r="C160" s="158" t="s">
        <v>2979</v>
      </c>
      <c r="D160" s="28" t="s">
        <v>2147</v>
      </c>
      <c r="E160" s="101">
        <v>11732502</v>
      </c>
      <c r="F160" s="160">
        <v>785006.5</v>
      </c>
      <c r="G160" s="102">
        <v>7.1706490516662598</v>
      </c>
      <c r="H160" s="101">
        <v>459074.3125</v>
      </c>
      <c r="I160" s="101">
        <v>325932.1875</v>
      </c>
      <c r="J160" s="161">
        <v>8828613</v>
      </c>
      <c r="K160" s="160">
        <v>112344</v>
      </c>
      <c r="L160" s="102">
        <v>1.2889000177383423</v>
      </c>
      <c r="M160" s="101">
        <v>317115.40625</v>
      </c>
      <c r="N160" s="162">
        <v>-204771.40625</v>
      </c>
      <c r="O160" s="161">
        <v>1486890</v>
      </c>
      <c r="P160" s="160">
        <v>31548</v>
      </c>
      <c r="Q160" s="102">
        <v>2.1677379608154297</v>
      </c>
      <c r="R160" s="101">
        <v>43067.69140625</v>
      </c>
      <c r="S160" s="162">
        <v>-11519.69140625</v>
      </c>
      <c r="T160" s="161">
        <v>1416998.64</v>
      </c>
      <c r="U160" s="160">
        <v>641114.5</v>
      </c>
      <c r="V160" s="101">
        <v>100.01796722412109</v>
      </c>
      <c r="W160" s="101">
        <v>0</v>
      </c>
      <c r="X160" s="101">
        <v>0</v>
      </c>
      <c r="Y160" s="101">
        <v>5869061.7300000042</v>
      </c>
      <c r="Z160" s="162">
        <v>19.348419189453125</v>
      </c>
      <c r="AA160" s="161">
        <v>-73012.639999999999</v>
      </c>
      <c r="AB160" s="101">
        <v>84675.004053828714</v>
      </c>
      <c r="AC160" s="163">
        <v>11662.3642578125</v>
      </c>
      <c r="AD160" s="101"/>
      <c r="AE160" s="160"/>
      <c r="AF160" s="102"/>
      <c r="AG160" s="101"/>
      <c r="AH160" s="101"/>
    </row>
    <row r="161" spans="1:34" x14ac:dyDescent="0.25">
      <c r="A161" s="2">
        <v>103023912</v>
      </c>
      <c r="C161" s="158" t="s">
        <v>2980</v>
      </c>
      <c r="D161" s="28" t="s">
        <v>2087</v>
      </c>
      <c r="E161" s="101">
        <v>9118157</v>
      </c>
      <c r="F161" s="160">
        <v>189442</v>
      </c>
      <c r="G161" s="102">
        <v>2.1217162609100342</v>
      </c>
      <c r="H161" s="101">
        <v>474150.625</v>
      </c>
      <c r="I161" s="101">
        <v>-284708.625</v>
      </c>
      <c r="J161" s="161">
        <v>6183165</v>
      </c>
      <c r="K161" s="160">
        <v>113977</v>
      </c>
      <c r="L161" s="102">
        <v>1.877961277961731</v>
      </c>
      <c r="M161" s="101">
        <v>456806.59375</v>
      </c>
      <c r="N161" s="162">
        <v>-342829.59375</v>
      </c>
      <c r="O161" s="161">
        <v>2679962</v>
      </c>
      <c r="P161" s="160">
        <v>25465</v>
      </c>
      <c r="Q161" s="102">
        <v>0.95931541919708252</v>
      </c>
      <c r="R161" s="101">
        <v>17344.015625</v>
      </c>
      <c r="S161" s="162">
        <v>8120.984375</v>
      </c>
      <c r="T161" s="161">
        <v>255030</v>
      </c>
      <c r="U161" s="160">
        <v>50000</v>
      </c>
      <c r="V161" s="101">
        <v>0</v>
      </c>
      <c r="W161" s="101">
        <v>0</v>
      </c>
      <c r="X161" s="101">
        <v>100</v>
      </c>
      <c r="Y161" s="101">
        <v>0</v>
      </c>
      <c r="Z161" s="162"/>
      <c r="AA161" s="161">
        <v>-94461.84</v>
      </c>
      <c r="AB161" s="101">
        <v>103082.32790984429</v>
      </c>
      <c r="AC161" s="163">
        <v>8620.48828125</v>
      </c>
      <c r="AD161" s="101"/>
      <c r="AE161" s="160"/>
      <c r="AF161" s="102"/>
      <c r="AG161" s="101"/>
      <c r="AH161" s="101"/>
    </row>
    <row r="162" spans="1:34" x14ac:dyDescent="0.25">
      <c r="A162" s="2">
        <v>106612203</v>
      </c>
      <c r="C162" s="158" t="s">
        <v>2981</v>
      </c>
      <c r="D162" s="28" t="s">
        <v>2169</v>
      </c>
      <c r="E162" s="101">
        <v>17672252</v>
      </c>
      <c r="F162" s="160">
        <v>780248.4375</v>
      </c>
      <c r="G162" s="102">
        <v>4.6190400123596191</v>
      </c>
      <c r="H162" s="101">
        <v>585149.8125</v>
      </c>
      <c r="I162" s="101">
        <v>195098.625</v>
      </c>
      <c r="J162" s="161">
        <v>13754225</v>
      </c>
      <c r="K162" s="160">
        <v>88627</v>
      </c>
      <c r="L162" s="102">
        <v>0.64854097366333008</v>
      </c>
      <c r="M162" s="101">
        <v>352385.59375</v>
      </c>
      <c r="N162" s="162">
        <v>-263758.59375</v>
      </c>
      <c r="O162" s="161">
        <v>2201681</v>
      </c>
      <c r="P162" s="160">
        <v>25063</v>
      </c>
      <c r="Q162" s="102">
        <v>1.1514652967453003</v>
      </c>
      <c r="R162" s="101">
        <v>99382.984375</v>
      </c>
      <c r="S162" s="162">
        <v>-74319.984375</v>
      </c>
      <c r="T162" s="161">
        <v>1716345.61</v>
      </c>
      <c r="U162" s="160">
        <v>666558.4375</v>
      </c>
      <c r="V162" s="101">
        <v>100.02330017089844</v>
      </c>
      <c r="W162" s="101">
        <v>0</v>
      </c>
      <c r="X162" s="101">
        <v>0</v>
      </c>
      <c r="Y162" s="101">
        <v>6102312.7500000037</v>
      </c>
      <c r="Z162" s="162">
        <v>21.851791381835938</v>
      </c>
      <c r="AA162" s="161">
        <v>-118671.79</v>
      </c>
      <c r="AB162" s="101">
        <v>55378.220745787723</v>
      </c>
      <c r="AC162" s="163">
        <v>-63293.5703125</v>
      </c>
      <c r="AD162" s="101"/>
      <c r="AE162" s="160"/>
      <c r="AF162" s="102"/>
      <c r="AG162" s="101"/>
      <c r="AH162" s="101"/>
    </row>
    <row r="163" spans="1:34" x14ac:dyDescent="0.25">
      <c r="A163" s="2">
        <v>107652603</v>
      </c>
      <c r="C163" s="158" t="s">
        <v>2982</v>
      </c>
      <c r="D163" s="28" t="s">
        <v>2176</v>
      </c>
      <c r="E163" s="101">
        <v>11213876</v>
      </c>
      <c r="F163" s="160">
        <v>195014.140625</v>
      </c>
      <c r="G163" s="102">
        <v>1.7698210477828979</v>
      </c>
      <c r="H163" s="101">
        <v>329969.53125</v>
      </c>
      <c r="I163" s="101">
        <v>-134955.390625</v>
      </c>
      <c r="J163" s="161">
        <v>8474491</v>
      </c>
      <c r="K163" s="160">
        <v>82819</v>
      </c>
      <c r="L163" s="102">
        <v>0.98691892623901367</v>
      </c>
      <c r="M163" s="101">
        <v>249783.703125</v>
      </c>
      <c r="N163" s="162">
        <v>-166964.703125</v>
      </c>
      <c r="O163" s="161">
        <v>2329804</v>
      </c>
      <c r="P163" s="160">
        <v>62201</v>
      </c>
      <c r="Q163" s="102">
        <v>2.7430286407470703</v>
      </c>
      <c r="R163" s="101">
        <v>75159.5625</v>
      </c>
      <c r="S163" s="162">
        <v>-12958.5625</v>
      </c>
      <c r="T163" s="161">
        <v>409581.46</v>
      </c>
      <c r="U163" s="160">
        <v>49994.140625</v>
      </c>
      <c r="V163" s="101">
        <v>50.2540283203125</v>
      </c>
      <c r="W163" s="101">
        <v>0</v>
      </c>
      <c r="X163" s="101">
        <v>49.7576904296875</v>
      </c>
      <c r="Y163" s="101">
        <v>229956.12000000477</v>
      </c>
      <c r="Z163" s="162">
        <v>32.669475555419922</v>
      </c>
      <c r="AA163" s="161">
        <v>-94611.92</v>
      </c>
      <c r="AB163" s="101">
        <v>72199.698615815432</v>
      </c>
      <c r="AC163" s="163">
        <v>-22412.220703125</v>
      </c>
      <c r="AD163" s="101"/>
      <c r="AE163" s="160"/>
      <c r="AF163" s="102"/>
      <c r="AG163" s="101"/>
      <c r="AH163" s="101"/>
    </row>
    <row r="164" spans="1:34" x14ac:dyDescent="0.25">
      <c r="A164" s="2">
        <v>101262903</v>
      </c>
      <c r="C164" s="158" t="s">
        <v>2983</v>
      </c>
      <c r="D164" s="28" t="s">
        <v>2051</v>
      </c>
      <c r="E164" s="101">
        <v>9639175</v>
      </c>
      <c r="F164" s="160">
        <v>428523.59375</v>
      </c>
      <c r="G164" s="102">
        <v>4.6524786949157715</v>
      </c>
      <c r="H164" s="101">
        <v>242258.78125</v>
      </c>
      <c r="I164" s="101">
        <v>186264.8125</v>
      </c>
      <c r="J164" s="161">
        <v>7761519</v>
      </c>
      <c r="K164" s="160">
        <v>48642</v>
      </c>
      <c r="L164" s="102">
        <v>0.63065958023071289</v>
      </c>
      <c r="M164" s="101">
        <v>133677</v>
      </c>
      <c r="N164" s="162">
        <v>-85035</v>
      </c>
      <c r="O164" s="161">
        <v>986611</v>
      </c>
      <c r="P164" s="160">
        <v>13513</v>
      </c>
      <c r="Q164" s="102">
        <v>1.3886576890945435</v>
      </c>
      <c r="R164" s="101">
        <v>43398.08984375</v>
      </c>
      <c r="S164" s="162">
        <v>-29885.08984375</v>
      </c>
      <c r="T164" s="161">
        <v>891045.06</v>
      </c>
      <c r="U164" s="160">
        <v>366368.59375</v>
      </c>
      <c r="V164" s="101">
        <v>100.02072143554688</v>
      </c>
      <c r="W164" s="101">
        <v>0</v>
      </c>
      <c r="X164" s="101">
        <v>0</v>
      </c>
      <c r="Y164" s="101">
        <v>3354001.6799999997</v>
      </c>
      <c r="Z164" s="162">
        <v>20.640628814697266</v>
      </c>
      <c r="AA164" s="161">
        <v>-91271.25</v>
      </c>
      <c r="AB164" s="101">
        <v>85843.023430189933</v>
      </c>
      <c r="AC164" s="163">
        <v>-5428.2265625</v>
      </c>
      <c r="AD164" s="101"/>
      <c r="AE164" s="160"/>
      <c r="AF164" s="102"/>
      <c r="AG164" s="101"/>
      <c r="AH164" s="101"/>
    </row>
    <row r="165" spans="1:34" x14ac:dyDescent="0.25">
      <c r="A165" s="2">
        <v>127042853</v>
      </c>
      <c r="C165" s="158" t="s">
        <v>2984</v>
      </c>
      <c r="D165" s="28" t="s">
        <v>2510</v>
      </c>
      <c r="E165" s="101">
        <v>12064364</v>
      </c>
      <c r="F165" s="160">
        <v>656747.5625</v>
      </c>
      <c r="G165" s="102">
        <v>5.7570972442626953</v>
      </c>
      <c r="H165" s="101">
        <v>391140.34375</v>
      </c>
      <c r="I165" s="101">
        <v>265607.21875</v>
      </c>
      <c r="J165" s="161">
        <v>9226305</v>
      </c>
      <c r="K165" s="160">
        <v>40387</v>
      </c>
      <c r="L165" s="102">
        <v>0.43966209888458252</v>
      </c>
      <c r="M165" s="101">
        <v>218036</v>
      </c>
      <c r="N165" s="162">
        <v>-177649</v>
      </c>
      <c r="O165" s="161">
        <v>1370793</v>
      </c>
      <c r="P165" s="160">
        <v>17287</v>
      </c>
      <c r="Q165" s="102">
        <v>1.2772016525268555</v>
      </c>
      <c r="R165" s="101">
        <v>53227.11328125</v>
      </c>
      <c r="S165" s="162">
        <v>-35940.11328125</v>
      </c>
      <c r="T165" s="161">
        <v>1467265.72</v>
      </c>
      <c r="U165" s="160">
        <v>599073.5625</v>
      </c>
      <c r="V165" s="101">
        <v>100.02330017089844</v>
      </c>
      <c r="W165" s="101">
        <v>0</v>
      </c>
      <c r="X165" s="101">
        <v>0</v>
      </c>
      <c r="Y165" s="101">
        <v>5484492.0199999996</v>
      </c>
      <c r="Z165" s="162">
        <v>21.851791381835938</v>
      </c>
      <c r="AA165" s="161">
        <v>-74718.509999999995</v>
      </c>
      <c r="AB165" s="101">
        <v>120018.17757739039</v>
      </c>
      <c r="AC165" s="163">
        <v>45299.66796875</v>
      </c>
      <c r="AD165" s="101"/>
      <c r="AE165" s="160"/>
      <c r="AF165" s="102"/>
      <c r="AG165" s="101"/>
      <c r="AH165" s="101"/>
    </row>
    <row r="166" spans="1:34" x14ac:dyDescent="0.25">
      <c r="A166" s="2">
        <v>128033053</v>
      </c>
      <c r="C166" s="158" t="s">
        <v>2985</v>
      </c>
      <c r="D166" s="28" t="s">
        <v>2519</v>
      </c>
      <c r="E166" s="101">
        <v>10485014</v>
      </c>
      <c r="F166" s="160">
        <v>392425.375</v>
      </c>
      <c r="G166" s="102">
        <v>3.8882529735565186</v>
      </c>
      <c r="H166" s="101">
        <v>395117.84375</v>
      </c>
      <c r="I166" s="101">
        <v>-2692.46875</v>
      </c>
      <c r="J166" s="161">
        <v>8162147</v>
      </c>
      <c r="K166" s="160">
        <v>80587</v>
      </c>
      <c r="L166" s="102">
        <v>0.99717134237289429</v>
      </c>
      <c r="M166" s="101">
        <v>263129.8125</v>
      </c>
      <c r="N166" s="162">
        <v>-182542.8125</v>
      </c>
      <c r="O166" s="161">
        <v>1458472</v>
      </c>
      <c r="P166" s="160">
        <v>16636</v>
      </c>
      <c r="Q166" s="102">
        <v>1.1538066864013672</v>
      </c>
      <c r="R166" s="101">
        <v>72916.75</v>
      </c>
      <c r="S166" s="162">
        <v>-56280.75</v>
      </c>
      <c r="T166" s="161">
        <v>864394.79</v>
      </c>
      <c r="U166" s="160">
        <v>295202.375</v>
      </c>
      <c r="V166" s="101">
        <v>100.02330780029297</v>
      </c>
      <c r="W166" s="101">
        <v>0</v>
      </c>
      <c r="X166" s="101">
        <v>0</v>
      </c>
      <c r="Y166" s="101">
        <v>2702564.6999999993</v>
      </c>
      <c r="Z166" s="162">
        <v>21.851789474487305</v>
      </c>
      <c r="AA166" s="161">
        <v>-47019.78</v>
      </c>
      <c r="AB166" s="101">
        <v>68088.151387715712</v>
      </c>
      <c r="AC166" s="163">
        <v>21068.37109375</v>
      </c>
      <c r="AD166" s="101"/>
      <c r="AE166" s="160"/>
      <c r="AF166" s="102"/>
      <c r="AG166" s="101"/>
      <c r="AH166" s="101"/>
    </row>
    <row r="167" spans="1:34" x14ac:dyDescent="0.25">
      <c r="A167" s="2">
        <v>109532804</v>
      </c>
      <c r="C167" s="158" t="s">
        <v>2986</v>
      </c>
      <c r="D167" s="28" t="s">
        <v>2236</v>
      </c>
      <c r="E167" s="101">
        <v>3434009.75</v>
      </c>
      <c r="F167" s="160">
        <v>90820.9296875</v>
      </c>
      <c r="G167" s="102">
        <v>2.7165958881378174</v>
      </c>
      <c r="H167" s="101">
        <v>142414.34375</v>
      </c>
      <c r="I167" s="101">
        <v>-51593.4140625</v>
      </c>
      <c r="J167" s="161">
        <v>2974423</v>
      </c>
      <c r="K167" s="160">
        <v>26839</v>
      </c>
      <c r="L167" s="102">
        <v>0.91054236888885498</v>
      </c>
      <c r="M167" s="101">
        <v>130045.6015625</v>
      </c>
      <c r="N167" s="162">
        <v>-103206.6015625</v>
      </c>
      <c r="O167" s="161">
        <v>320418</v>
      </c>
      <c r="P167" s="160">
        <v>2492</v>
      </c>
      <c r="Q167" s="102">
        <v>0.78383022546768188</v>
      </c>
      <c r="R167" s="101">
        <v>7629.18017578125</v>
      </c>
      <c r="S167" s="162">
        <v>-5137.18017578125</v>
      </c>
      <c r="T167" s="161">
        <v>139168.74</v>
      </c>
      <c r="U167" s="160">
        <v>61489.9296875</v>
      </c>
      <c r="V167" s="101">
        <v>100.00897979736328</v>
      </c>
      <c r="W167" s="101">
        <v>0</v>
      </c>
      <c r="X167" s="101">
        <v>0</v>
      </c>
      <c r="Y167" s="101">
        <v>562856.95000000019</v>
      </c>
      <c r="Z167" s="162">
        <v>15.134882926940918</v>
      </c>
      <c r="AA167" s="161">
        <v>-57937.43</v>
      </c>
      <c r="AB167" s="101">
        <v>46892.881824465032</v>
      </c>
      <c r="AC167" s="163">
        <v>-11044.5478515625</v>
      </c>
      <c r="AD167" s="101"/>
      <c r="AE167" s="160"/>
      <c r="AF167" s="102"/>
      <c r="AG167" s="101"/>
      <c r="AH167" s="101"/>
    </row>
    <row r="168" spans="1:34" x14ac:dyDescent="0.25">
      <c r="A168" s="2">
        <v>125234103</v>
      </c>
      <c r="C168" s="158" t="s">
        <v>2987</v>
      </c>
      <c r="D168" s="28" t="s">
        <v>2490</v>
      </c>
      <c r="E168" s="101">
        <v>8764883</v>
      </c>
      <c r="F168" s="160">
        <v>13905</v>
      </c>
      <c r="G168" s="102">
        <v>0.15889652073383331</v>
      </c>
      <c r="H168" s="101">
        <v>412228.375</v>
      </c>
      <c r="I168" s="101">
        <v>-398323.375</v>
      </c>
      <c r="J168" s="161">
        <v>6115263</v>
      </c>
      <c r="K168" s="160">
        <v>98567</v>
      </c>
      <c r="L168" s="102">
        <v>1.638224720954895</v>
      </c>
      <c r="M168" s="101">
        <v>319720.1875</v>
      </c>
      <c r="N168" s="162">
        <v>-221153.1875</v>
      </c>
      <c r="O168" s="161">
        <v>2271811</v>
      </c>
      <c r="P168" s="160">
        <v>-134662</v>
      </c>
      <c r="Q168" s="102">
        <v>-5.5958242416381836</v>
      </c>
      <c r="R168" s="101">
        <v>92508.203125</v>
      </c>
      <c r="S168" s="162">
        <v>-227170.203125</v>
      </c>
      <c r="T168" s="161">
        <v>377809</v>
      </c>
      <c r="U168" s="160">
        <v>50000</v>
      </c>
      <c r="V168" s="101">
        <v>0</v>
      </c>
      <c r="W168" s="101">
        <v>0</v>
      </c>
      <c r="X168" s="101">
        <v>100</v>
      </c>
      <c r="Y168" s="101">
        <v>0</v>
      </c>
      <c r="Z168" s="162"/>
      <c r="AA168" s="161">
        <v>-45059.17</v>
      </c>
      <c r="AB168" s="101">
        <v>80479.553621819476</v>
      </c>
      <c r="AC168" s="163">
        <v>35420.3828125</v>
      </c>
      <c r="AD168" s="101"/>
      <c r="AE168" s="160"/>
      <c r="AF168" s="102"/>
      <c r="AG168" s="101"/>
      <c r="AH168" s="101"/>
    </row>
    <row r="169" spans="1:34" x14ac:dyDescent="0.25">
      <c r="A169" s="2">
        <v>103024102</v>
      </c>
      <c r="C169" s="158" t="s">
        <v>2988</v>
      </c>
      <c r="D169" s="28" t="s">
        <v>2088</v>
      </c>
      <c r="E169" s="101">
        <v>14735592</v>
      </c>
      <c r="F169" s="160">
        <v>319188</v>
      </c>
      <c r="G169" s="102">
        <v>2.2140612602233887</v>
      </c>
      <c r="H169" s="101">
        <v>765281.125</v>
      </c>
      <c r="I169" s="101">
        <v>-446093.125</v>
      </c>
      <c r="J169" s="161">
        <v>11070086</v>
      </c>
      <c r="K169" s="160">
        <v>171046</v>
      </c>
      <c r="L169" s="102">
        <v>1.569367527961731</v>
      </c>
      <c r="M169" s="101">
        <v>590686.1875</v>
      </c>
      <c r="N169" s="162">
        <v>-419640.1875</v>
      </c>
      <c r="O169" s="161">
        <v>3229626</v>
      </c>
      <c r="P169" s="160">
        <v>98142</v>
      </c>
      <c r="Q169" s="102">
        <v>3.1340413093566895</v>
      </c>
      <c r="R169" s="101">
        <v>174594.90625</v>
      </c>
      <c r="S169" s="162">
        <v>-76452.90625</v>
      </c>
      <c r="T169" s="161">
        <v>435880</v>
      </c>
      <c r="U169" s="160">
        <v>50000</v>
      </c>
      <c r="V169" s="101">
        <v>0</v>
      </c>
      <c r="W169" s="101">
        <v>0</v>
      </c>
      <c r="X169" s="101">
        <v>100</v>
      </c>
      <c r="Y169" s="101">
        <v>0</v>
      </c>
      <c r="Z169" s="162"/>
      <c r="AA169" s="161">
        <v>-175257.3</v>
      </c>
      <c r="AB169" s="101">
        <v>467409.53223111702</v>
      </c>
      <c r="AC169" s="163">
        <v>292152.21875</v>
      </c>
      <c r="AD169" s="101"/>
      <c r="AE169" s="160"/>
      <c r="AF169" s="102"/>
      <c r="AG169" s="101"/>
      <c r="AH169" s="101"/>
    </row>
    <row r="170" spans="1:34" x14ac:dyDescent="0.25">
      <c r="A170" s="2">
        <v>105253903</v>
      </c>
      <c r="C170" s="158" t="s">
        <v>2989</v>
      </c>
      <c r="D170" s="28" t="s">
        <v>2148</v>
      </c>
      <c r="E170" s="101">
        <v>14866315</v>
      </c>
      <c r="F170" s="160">
        <v>520286.6875</v>
      </c>
      <c r="G170" s="102">
        <v>3.626694917678833</v>
      </c>
      <c r="H170" s="101">
        <v>351196.78125</v>
      </c>
      <c r="I170" s="101">
        <v>169089.90625</v>
      </c>
      <c r="J170" s="161">
        <v>11986313</v>
      </c>
      <c r="K170" s="160">
        <v>66391</v>
      </c>
      <c r="L170" s="102">
        <v>0.55697512626647949</v>
      </c>
      <c r="M170" s="101">
        <v>237853.796875</v>
      </c>
      <c r="N170" s="162">
        <v>-171462.796875</v>
      </c>
      <c r="O170" s="161">
        <v>1921657</v>
      </c>
      <c r="P170" s="160">
        <v>46797</v>
      </c>
      <c r="Q170" s="102">
        <v>2.4960265159606934</v>
      </c>
      <c r="R170" s="101">
        <v>68981.6484375</v>
      </c>
      <c r="S170" s="162">
        <v>-22184.6484375</v>
      </c>
      <c r="T170" s="161">
        <v>958345.38</v>
      </c>
      <c r="U170" s="160">
        <v>407098.6875</v>
      </c>
      <c r="V170" s="101">
        <v>100.01099395751953</v>
      </c>
      <c r="W170" s="101">
        <v>0</v>
      </c>
      <c r="X170" s="101">
        <v>0</v>
      </c>
      <c r="Y170" s="101">
        <v>3726511.9100000039</v>
      </c>
      <c r="Z170" s="162">
        <v>16.08336067199707</v>
      </c>
      <c r="AA170" s="161">
        <v>-106277.07</v>
      </c>
      <c r="AB170" s="101">
        <v>71010.526702023693</v>
      </c>
      <c r="AC170" s="163">
        <v>-35266.54296875</v>
      </c>
      <c r="AD170" s="101"/>
      <c r="AE170" s="160"/>
      <c r="AF170" s="102"/>
      <c r="AG170" s="101"/>
      <c r="AH170" s="101"/>
    </row>
    <row r="171" spans="1:34" x14ac:dyDescent="0.25">
      <c r="A171" s="2">
        <v>112013753</v>
      </c>
      <c r="C171" s="158" t="s">
        <v>2990</v>
      </c>
      <c r="D171" s="28" t="s">
        <v>2263</v>
      </c>
      <c r="E171" s="101">
        <v>13331711</v>
      </c>
      <c r="F171" s="160">
        <v>342663</v>
      </c>
      <c r="G171" s="102">
        <v>2.6380918025970459</v>
      </c>
      <c r="H171" s="101">
        <v>486714.5</v>
      </c>
      <c r="I171" s="101">
        <v>-144051.5</v>
      </c>
      <c r="J171" s="161">
        <v>10344278</v>
      </c>
      <c r="K171" s="160">
        <v>132220</v>
      </c>
      <c r="L171" s="102">
        <v>1.2947438955307007</v>
      </c>
      <c r="M171" s="101">
        <v>399748.90625</v>
      </c>
      <c r="N171" s="162">
        <v>-267528.90625</v>
      </c>
      <c r="O171" s="161">
        <v>2244017</v>
      </c>
      <c r="P171" s="160">
        <v>51133</v>
      </c>
      <c r="Q171" s="102">
        <v>2.3317694664001465</v>
      </c>
      <c r="R171" s="101">
        <v>70787.8125</v>
      </c>
      <c r="S171" s="162">
        <v>-19654.8125</v>
      </c>
      <c r="T171" s="161">
        <v>348479</v>
      </c>
      <c r="U171" s="160">
        <v>50000</v>
      </c>
      <c r="V171" s="101">
        <v>0</v>
      </c>
      <c r="W171" s="101">
        <v>0</v>
      </c>
      <c r="X171" s="101">
        <v>100</v>
      </c>
      <c r="Y171" s="101">
        <v>0</v>
      </c>
      <c r="Z171" s="162"/>
      <c r="AA171" s="161">
        <v>-149165.47</v>
      </c>
      <c r="AB171" s="101">
        <v>420120.31064856274</v>
      </c>
      <c r="AC171" s="163">
        <v>270954.84375</v>
      </c>
      <c r="AD171" s="101">
        <v>394937</v>
      </c>
      <c r="AE171" s="160">
        <v>109310</v>
      </c>
      <c r="AF171" s="102">
        <v>38.270191192626953</v>
      </c>
      <c r="AG171" s="101">
        <v>16177.7880859375</v>
      </c>
      <c r="AH171" s="101">
        <v>93132.2109375</v>
      </c>
    </row>
    <row r="172" spans="1:34" x14ac:dyDescent="0.25">
      <c r="A172" s="2">
        <v>105254053</v>
      </c>
      <c r="C172" s="158" t="s">
        <v>2991</v>
      </c>
      <c r="D172" s="28" t="s">
        <v>2149</v>
      </c>
      <c r="E172" s="101">
        <v>12919609</v>
      </c>
      <c r="F172" s="160">
        <v>309394.84375</v>
      </c>
      <c r="G172" s="102">
        <v>2.4535257816314697</v>
      </c>
      <c r="H172" s="101">
        <v>380146.375</v>
      </c>
      <c r="I172" s="101">
        <v>-70751.53125</v>
      </c>
      <c r="J172" s="161">
        <v>10488271</v>
      </c>
      <c r="K172" s="160">
        <v>65886</v>
      </c>
      <c r="L172" s="102">
        <v>0.63215857744216919</v>
      </c>
      <c r="M172" s="101">
        <v>265578</v>
      </c>
      <c r="N172" s="162">
        <v>-199692</v>
      </c>
      <c r="O172" s="161">
        <v>1658820</v>
      </c>
      <c r="P172" s="160">
        <v>42976</v>
      </c>
      <c r="Q172" s="102">
        <v>2.6596627235412598</v>
      </c>
      <c r="R172" s="101">
        <v>74440.875</v>
      </c>
      <c r="S172" s="162">
        <v>-31464.875</v>
      </c>
      <c r="T172" s="161">
        <v>772518.31</v>
      </c>
      <c r="U172" s="160">
        <v>200532.84375</v>
      </c>
      <c r="V172" s="101">
        <v>100.02330017089844</v>
      </c>
      <c r="W172" s="101">
        <v>0</v>
      </c>
      <c r="X172" s="101">
        <v>0</v>
      </c>
      <c r="Y172" s="101">
        <v>1835869.25</v>
      </c>
      <c r="Z172" s="162">
        <v>21.851791381835938</v>
      </c>
      <c r="AA172" s="161">
        <v>-38904.58</v>
      </c>
      <c r="AB172" s="101">
        <v>83108.487415107244</v>
      </c>
      <c r="AC172" s="163">
        <v>44203.90625</v>
      </c>
      <c r="AD172" s="101"/>
      <c r="AE172" s="160"/>
      <c r="AF172" s="102"/>
      <c r="AG172" s="101"/>
      <c r="AH172" s="101"/>
    </row>
    <row r="173" spans="1:34" x14ac:dyDescent="0.25">
      <c r="A173" s="2">
        <v>110173003</v>
      </c>
      <c r="C173" s="158" t="s">
        <v>2992</v>
      </c>
      <c r="D173" s="28" t="s">
        <v>2245</v>
      </c>
      <c r="E173" s="101">
        <v>8496265</v>
      </c>
      <c r="F173" s="160">
        <v>430909.21875</v>
      </c>
      <c r="G173" s="102">
        <v>5.3427181243896484</v>
      </c>
      <c r="H173" s="101">
        <v>300610.84375</v>
      </c>
      <c r="I173" s="101">
        <v>130298.375</v>
      </c>
      <c r="J173" s="161">
        <v>6764704</v>
      </c>
      <c r="K173" s="160">
        <v>62763</v>
      </c>
      <c r="L173" s="102">
        <v>0.93648993968963623</v>
      </c>
      <c r="M173" s="101">
        <v>186100.5</v>
      </c>
      <c r="N173" s="162">
        <v>-123337.5</v>
      </c>
      <c r="O173" s="161">
        <v>932273</v>
      </c>
      <c r="P173" s="160">
        <v>56335</v>
      </c>
      <c r="Q173" s="102">
        <v>6.4313912391662598</v>
      </c>
      <c r="R173" s="101">
        <v>52115.5546875</v>
      </c>
      <c r="S173" s="162">
        <v>4219.4453125</v>
      </c>
      <c r="T173" s="161">
        <v>799288.15</v>
      </c>
      <c r="U173" s="160">
        <v>311811.21875</v>
      </c>
      <c r="V173" s="101">
        <v>100.02330780029297</v>
      </c>
      <c r="W173" s="101">
        <v>0</v>
      </c>
      <c r="X173" s="101">
        <v>0</v>
      </c>
      <c r="Y173" s="101">
        <v>2854618.01</v>
      </c>
      <c r="Z173" s="162">
        <v>21.851789474487305</v>
      </c>
      <c r="AA173" s="161">
        <v>-54570.5</v>
      </c>
      <c r="AB173" s="101">
        <v>22446.051924143365</v>
      </c>
      <c r="AC173" s="163">
        <v>-32124.447265625</v>
      </c>
      <c r="AD173" s="101"/>
      <c r="AE173" s="160"/>
      <c r="AF173" s="102"/>
      <c r="AG173" s="101"/>
      <c r="AH173" s="101"/>
    </row>
    <row r="174" spans="1:34" x14ac:dyDescent="0.25">
      <c r="A174" s="2">
        <v>114063003</v>
      </c>
      <c r="C174" s="158" t="s">
        <v>2993</v>
      </c>
      <c r="D174" s="28" t="s">
        <v>2312</v>
      </c>
      <c r="E174" s="101">
        <v>16744228</v>
      </c>
      <c r="F174" s="160">
        <v>1893720.875</v>
      </c>
      <c r="G174" s="102">
        <v>12.751893997192383</v>
      </c>
      <c r="H174" s="101">
        <v>1074059.875</v>
      </c>
      <c r="I174" s="101">
        <v>819661</v>
      </c>
      <c r="J174" s="161">
        <v>9515882</v>
      </c>
      <c r="K174" s="160">
        <v>167895</v>
      </c>
      <c r="L174" s="102">
        <v>1.7960551977157593</v>
      </c>
      <c r="M174" s="101">
        <v>548269.5</v>
      </c>
      <c r="N174" s="162">
        <v>-380374.5</v>
      </c>
      <c r="O174" s="161">
        <v>3360658</v>
      </c>
      <c r="P174" s="160">
        <v>135849</v>
      </c>
      <c r="Q174" s="102">
        <v>4.2126216888427734</v>
      </c>
      <c r="R174" s="101">
        <v>157629.125</v>
      </c>
      <c r="S174" s="162">
        <v>-21780.125</v>
      </c>
      <c r="T174" s="161">
        <v>3867688.31</v>
      </c>
      <c r="U174" s="160">
        <v>1589976.875</v>
      </c>
      <c r="V174" s="101">
        <v>100.02330017089844</v>
      </c>
      <c r="W174" s="101">
        <v>0</v>
      </c>
      <c r="X174" s="101">
        <v>0</v>
      </c>
      <c r="Y174" s="101">
        <v>14556167.739999995</v>
      </c>
      <c r="Z174" s="162">
        <v>21.851789474487305</v>
      </c>
      <c r="AA174" s="161">
        <v>-112780.69</v>
      </c>
      <c r="AB174" s="101">
        <v>188542.84380832734</v>
      </c>
      <c r="AC174" s="163">
        <v>75762.15625</v>
      </c>
      <c r="AD174" s="101"/>
      <c r="AE174" s="160"/>
      <c r="AF174" s="102"/>
      <c r="AG174" s="101"/>
      <c r="AH174" s="101"/>
    </row>
    <row r="175" spans="1:34" x14ac:dyDescent="0.25">
      <c r="A175" s="2">
        <v>124153503</v>
      </c>
      <c r="C175" s="158" t="s">
        <v>2994</v>
      </c>
      <c r="D175" s="28" t="s">
        <v>2479</v>
      </c>
      <c r="E175" s="101">
        <v>6349896</v>
      </c>
      <c r="F175" s="160">
        <v>139194</v>
      </c>
      <c r="G175" s="102">
        <v>2.2411959171295166</v>
      </c>
      <c r="H175" s="101">
        <v>324616.84375</v>
      </c>
      <c r="I175" s="101">
        <v>-185422.84375</v>
      </c>
      <c r="J175" s="161">
        <v>4489467</v>
      </c>
      <c r="K175" s="160">
        <v>69892</v>
      </c>
      <c r="L175" s="102">
        <v>1.5814191102981567</v>
      </c>
      <c r="M175" s="101">
        <v>336009.1875</v>
      </c>
      <c r="N175" s="162">
        <v>-266117.1875</v>
      </c>
      <c r="O175" s="161">
        <v>1673827</v>
      </c>
      <c r="P175" s="160">
        <v>19302</v>
      </c>
      <c r="Q175" s="102">
        <v>1.166618824005127</v>
      </c>
      <c r="R175" s="101">
        <v>-11392.337890625</v>
      </c>
      <c r="S175" s="162">
        <v>30694.337890625</v>
      </c>
      <c r="T175" s="161">
        <v>186602</v>
      </c>
      <c r="U175" s="160">
        <v>50000</v>
      </c>
      <c r="V175" s="101">
        <v>0</v>
      </c>
      <c r="W175" s="101">
        <v>0</v>
      </c>
      <c r="X175" s="101">
        <v>100</v>
      </c>
      <c r="Y175" s="101">
        <v>0</v>
      </c>
      <c r="Z175" s="162"/>
      <c r="AA175" s="161">
        <v>-140775.32</v>
      </c>
      <c r="AB175" s="101">
        <v>216451.25687760388</v>
      </c>
      <c r="AC175" s="163">
        <v>75675.9375</v>
      </c>
      <c r="AD175" s="101"/>
      <c r="AE175" s="160"/>
      <c r="AF175" s="102"/>
      <c r="AG175" s="101"/>
      <c r="AH175" s="101"/>
    </row>
    <row r="176" spans="1:34" x14ac:dyDescent="0.25">
      <c r="A176" s="2">
        <v>108112502</v>
      </c>
      <c r="C176" s="158" t="s">
        <v>2995</v>
      </c>
      <c r="D176" s="28" t="s">
        <v>2208</v>
      </c>
      <c r="E176" s="101">
        <v>40566724</v>
      </c>
      <c r="F176" s="160">
        <v>3511384.25</v>
      </c>
      <c r="G176" s="102">
        <v>9.4760541915893555</v>
      </c>
      <c r="H176" s="101">
        <v>2721801.25</v>
      </c>
      <c r="I176" s="101">
        <v>789583</v>
      </c>
      <c r="J176" s="161">
        <v>29834930</v>
      </c>
      <c r="K176" s="160">
        <v>468839</v>
      </c>
      <c r="L176" s="102">
        <v>1.596531867980957</v>
      </c>
      <c r="M176" s="101">
        <v>1948876.75</v>
      </c>
      <c r="N176" s="162">
        <v>-1480037.75</v>
      </c>
      <c r="O176" s="161">
        <v>3722110</v>
      </c>
      <c r="P176" s="160">
        <v>206981</v>
      </c>
      <c r="Q176" s="102">
        <v>5.8882904052734375</v>
      </c>
      <c r="R176" s="101">
        <v>169181</v>
      </c>
      <c r="S176" s="162">
        <v>37800</v>
      </c>
      <c r="T176" s="161">
        <v>6412564.2999999998</v>
      </c>
      <c r="U176" s="160">
        <v>2868326.25</v>
      </c>
      <c r="V176" s="101">
        <v>100.02330780029297</v>
      </c>
      <c r="W176" s="101">
        <v>0</v>
      </c>
      <c r="X176" s="101">
        <v>0</v>
      </c>
      <c r="Y176" s="101">
        <v>26259400.780000001</v>
      </c>
      <c r="Z176" s="162">
        <v>21.851791381835938</v>
      </c>
      <c r="AA176" s="161">
        <v>-450540.14</v>
      </c>
      <c r="AB176" s="101">
        <v>1202758.9797671852</v>
      </c>
      <c r="AC176" s="163">
        <v>752218.8125</v>
      </c>
      <c r="AD176" s="101">
        <v>597121</v>
      </c>
      <c r="AE176" s="160">
        <v>-32762</v>
      </c>
      <c r="AF176" s="102">
        <v>-5.2012834548950195</v>
      </c>
      <c r="AG176" s="101">
        <v>29779</v>
      </c>
      <c r="AH176" s="101">
        <v>-62541</v>
      </c>
    </row>
    <row r="177" spans="1:34" x14ac:dyDescent="0.25">
      <c r="A177" s="2">
        <v>107653102</v>
      </c>
      <c r="C177" s="158" t="s">
        <v>2996</v>
      </c>
      <c r="D177" s="28" t="s">
        <v>2177</v>
      </c>
      <c r="E177" s="101">
        <v>19418472</v>
      </c>
      <c r="F177" s="160">
        <v>1569824.25</v>
      </c>
      <c r="G177" s="102">
        <v>8.7952003479003906</v>
      </c>
      <c r="H177" s="101">
        <v>826563.875</v>
      </c>
      <c r="I177" s="101">
        <v>743260.375</v>
      </c>
      <c r="J177" s="161">
        <v>13665895</v>
      </c>
      <c r="K177" s="160">
        <v>171838</v>
      </c>
      <c r="L177" s="102">
        <v>1.2734347581863403</v>
      </c>
      <c r="M177" s="101">
        <v>506628.8125</v>
      </c>
      <c r="N177" s="162">
        <v>-334790.8125</v>
      </c>
      <c r="O177" s="161">
        <v>2613344</v>
      </c>
      <c r="P177" s="160">
        <v>-524</v>
      </c>
      <c r="Q177" s="102">
        <v>-2.0046919584274292E-2</v>
      </c>
      <c r="R177" s="101">
        <v>75158.984375</v>
      </c>
      <c r="S177" s="162">
        <v>-75682.984375</v>
      </c>
      <c r="T177" s="161">
        <v>3139233.78</v>
      </c>
      <c r="U177" s="160">
        <v>1398510.25</v>
      </c>
      <c r="V177" s="101">
        <v>100.0203857421875</v>
      </c>
      <c r="W177" s="101">
        <v>0</v>
      </c>
      <c r="X177" s="101">
        <v>0</v>
      </c>
      <c r="Y177" s="101">
        <v>12802926.189999998</v>
      </c>
      <c r="Z177" s="162">
        <v>20.482746124267578</v>
      </c>
      <c r="AA177" s="161">
        <v>-151092.54999999999</v>
      </c>
      <c r="AB177" s="101">
        <v>112904.49628195562</v>
      </c>
      <c r="AC177" s="163">
        <v>-38188.0546875</v>
      </c>
      <c r="AD177" s="101"/>
      <c r="AE177" s="160"/>
      <c r="AF177" s="102"/>
      <c r="AG177" s="101"/>
      <c r="AH177" s="101"/>
    </row>
    <row r="178" spans="1:34" x14ac:dyDescent="0.25">
      <c r="A178" s="2">
        <v>118402603</v>
      </c>
      <c r="C178" s="158" t="s">
        <v>2997</v>
      </c>
      <c r="D178" s="28" t="s">
        <v>2384</v>
      </c>
      <c r="E178" s="101">
        <v>23976796</v>
      </c>
      <c r="F178" s="160">
        <v>2842401</v>
      </c>
      <c r="G178" s="102">
        <v>13.44917106628418</v>
      </c>
      <c r="H178" s="101">
        <v>1552965.125</v>
      </c>
      <c r="I178" s="101">
        <v>1289435.875</v>
      </c>
      <c r="J178" s="161">
        <v>16020707</v>
      </c>
      <c r="K178" s="160">
        <v>192787</v>
      </c>
      <c r="L178" s="102">
        <v>1.2180185317993164</v>
      </c>
      <c r="M178" s="101">
        <v>899768.625</v>
      </c>
      <c r="N178" s="162">
        <v>-706981.625</v>
      </c>
      <c r="O178" s="161">
        <v>2439610</v>
      </c>
      <c r="P178" s="160">
        <v>94821</v>
      </c>
      <c r="Q178" s="102">
        <v>4.0439033508300781</v>
      </c>
      <c r="R178" s="101">
        <v>148537</v>
      </c>
      <c r="S178" s="162">
        <v>-53716</v>
      </c>
      <c r="T178" s="161">
        <v>5516479.4000000004</v>
      </c>
      <c r="U178" s="160">
        <v>2554793</v>
      </c>
      <c r="V178" s="101">
        <v>100.02300262451172</v>
      </c>
      <c r="W178" s="101">
        <v>0</v>
      </c>
      <c r="X178" s="101">
        <v>0</v>
      </c>
      <c r="Y178" s="101">
        <v>23388946.930000003</v>
      </c>
      <c r="Z178" s="162">
        <v>21.711496353149414</v>
      </c>
      <c r="AA178" s="161">
        <v>-95195.22</v>
      </c>
      <c r="AB178" s="101">
        <v>316297.99630075158</v>
      </c>
      <c r="AC178" s="163">
        <v>221102.78125</v>
      </c>
      <c r="AD178" s="101"/>
      <c r="AE178" s="160"/>
      <c r="AF178" s="102"/>
      <c r="AG178" s="101"/>
      <c r="AH178" s="101"/>
    </row>
    <row r="179" spans="1:34" x14ac:dyDescent="0.25">
      <c r="A179" s="2">
        <v>112283003</v>
      </c>
      <c r="C179" s="158" t="s">
        <v>2998</v>
      </c>
      <c r="D179" s="28" t="s">
        <v>2268</v>
      </c>
      <c r="E179" s="101">
        <v>13917998</v>
      </c>
      <c r="F179" s="160">
        <v>1736873.25</v>
      </c>
      <c r="G179" s="102">
        <v>14.258726119995117</v>
      </c>
      <c r="H179" s="101">
        <v>804524.3125</v>
      </c>
      <c r="I179" s="101">
        <v>932348.9375</v>
      </c>
      <c r="J179" s="161">
        <v>8673020</v>
      </c>
      <c r="K179" s="160">
        <v>137810</v>
      </c>
      <c r="L179" s="102">
        <v>1.6146057844161987</v>
      </c>
      <c r="M179" s="101">
        <v>432926.59375</v>
      </c>
      <c r="N179" s="162">
        <v>-295116.59375</v>
      </c>
      <c r="O179" s="161">
        <v>1734664</v>
      </c>
      <c r="P179" s="160">
        <v>18785</v>
      </c>
      <c r="Q179" s="102">
        <v>1.0947741270065308</v>
      </c>
      <c r="R179" s="101">
        <v>61438.8359375</v>
      </c>
      <c r="S179" s="162">
        <v>-42653.8359375</v>
      </c>
      <c r="T179" s="161">
        <v>3510313.84</v>
      </c>
      <c r="U179" s="160">
        <v>1580278.25</v>
      </c>
      <c r="V179" s="101">
        <v>100.02285766601563</v>
      </c>
      <c r="W179" s="101">
        <v>0</v>
      </c>
      <c r="X179" s="101">
        <v>0</v>
      </c>
      <c r="Y179" s="101">
        <v>14467313.200000003</v>
      </c>
      <c r="Z179" s="162">
        <v>21.642393112182617</v>
      </c>
      <c r="AA179" s="161">
        <v>-64580.17</v>
      </c>
      <c r="AB179" s="101">
        <v>94676.461112569377</v>
      </c>
      <c r="AC179" s="163">
        <v>30096.291015625</v>
      </c>
      <c r="AD179" s="101"/>
      <c r="AE179" s="160"/>
      <c r="AF179" s="102"/>
      <c r="AG179" s="101"/>
      <c r="AH179" s="101"/>
    </row>
    <row r="180" spans="1:34" x14ac:dyDescent="0.25">
      <c r="A180" s="2">
        <v>107653203</v>
      </c>
      <c r="C180" s="158" t="s">
        <v>2999</v>
      </c>
      <c r="D180" s="28" t="s">
        <v>2178</v>
      </c>
      <c r="E180" s="101">
        <v>18135218</v>
      </c>
      <c r="F180" s="160">
        <v>1040565.3125</v>
      </c>
      <c r="G180" s="102">
        <v>6.0870809555053711</v>
      </c>
      <c r="H180" s="101">
        <v>710243.5625</v>
      </c>
      <c r="I180" s="101">
        <v>330321.75</v>
      </c>
      <c r="J180" s="161">
        <v>13192359</v>
      </c>
      <c r="K180" s="160">
        <v>71940</v>
      </c>
      <c r="L180" s="102">
        <v>0.54830563068389893</v>
      </c>
      <c r="M180" s="101">
        <v>425448.40625</v>
      </c>
      <c r="N180" s="162">
        <v>-353508.40625</v>
      </c>
      <c r="O180" s="161">
        <v>2601598</v>
      </c>
      <c r="P180" s="160">
        <v>11850</v>
      </c>
      <c r="Q180" s="102">
        <v>0.45757350325584412</v>
      </c>
      <c r="R180" s="101">
        <v>93340.2734375</v>
      </c>
      <c r="S180" s="162">
        <v>-81490.2734375</v>
      </c>
      <c r="T180" s="161">
        <v>2341261.7799999998</v>
      </c>
      <c r="U180" s="160">
        <v>956775.3125</v>
      </c>
      <c r="V180" s="101">
        <v>100.02330017089844</v>
      </c>
      <c r="W180" s="101">
        <v>0</v>
      </c>
      <c r="X180" s="101">
        <v>0</v>
      </c>
      <c r="Y180" s="101">
        <v>8759235.3699999973</v>
      </c>
      <c r="Z180" s="162">
        <v>21.851789474487305</v>
      </c>
      <c r="AA180" s="161">
        <v>-203325.96</v>
      </c>
      <c r="AB180" s="101">
        <v>370059.60510673537</v>
      </c>
      <c r="AC180" s="163">
        <v>166733.640625</v>
      </c>
      <c r="AD180" s="101"/>
      <c r="AE180" s="160"/>
      <c r="AF180" s="102"/>
      <c r="AG180" s="101"/>
      <c r="AH180" s="101"/>
    </row>
    <row r="181" spans="1:34" x14ac:dyDescent="0.25">
      <c r="A181" s="2">
        <v>104432803</v>
      </c>
      <c r="C181" s="158" t="s">
        <v>3000</v>
      </c>
      <c r="D181" s="28" t="s">
        <v>2131</v>
      </c>
      <c r="E181" s="101">
        <v>11157313</v>
      </c>
      <c r="F181" s="160">
        <v>413743.96875</v>
      </c>
      <c r="G181" s="102">
        <v>3.8510849475860596</v>
      </c>
      <c r="H181" s="101">
        <v>460661.5</v>
      </c>
      <c r="I181" s="101">
        <v>-46917.53125</v>
      </c>
      <c r="J181" s="161">
        <v>8823947</v>
      </c>
      <c r="K181" s="160">
        <v>62068</v>
      </c>
      <c r="L181" s="102">
        <v>0.70838683843612671</v>
      </c>
      <c r="M181" s="101">
        <v>330342.59375</v>
      </c>
      <c r="N181" s="162">
        <v>-268274.59375</v>
      </c>
      <c r="O181" s="161">
        <v>1386613</v>
      </c>
      <c r="P181" s="160">
        <v>10672</v>
      </c>
      <c r="Q181" s="102">
        <v>0.77561467885971069</v>
      </c>
      <c r="R181" s="101">
        <v>62082.5234375</v>
      </c>
      <c r="S181" s="162">
        <v>-51410.5234375</v>
      </c>
      <c r="T181" s="161">
        <v>946752.87</v>
      </c>
      <c r="U181" s="160">
        <v>341003.96875</v>
      </c>
      <c r="V181" s="101">
        <v>100.02330017089844</v>
      </c>
      <c r="W181" s="101">
        <v>0</v>
      </c>
      <c r="X181" s="101">
        <v>0</v>
      </c>
      <c r="Y181" s="101">
        <v>3121876.2699999996</v>
      </c>
      <c r="Z181" s="162">
        <v>21.851791381835938</v>
      </c>
      <c r="AA181" s="161">
        <v>-30172.49</v>
      </c>
      <c r="AB181" s="101">
        <v>68204.955235315429</v>
      </c>
      <c r="AC181" s="163">
        <v>38032.46484375</v>
      </c>
      <c r="AD181" s="101"/>
      <c r="AE181" s="160"/>
      <c r="AF181" s="102"/>
      <c r="AG181" s="101"/>
      <c r="AH181" s="101"/>
    </row>
    <row r="182" spans="1:34" x14ac:dyDescent="0.25">
      <c r="A182" s="2">
        <v>115503004</v>
      </c>
      <c r="C182" s="158" t="s">
        <v>3001</v>
      </c>
      <c r="D182" s="28" t="s">
        <v>2342</v>
      </c>
      <c r="E182" s="101">
        <v>5720554.5</v>
      </c>
      <c r="F182" s="160">
        <v>336459.96875</v>
      </c>
      <c r="G182" s="102">
        <v>6.2491469383239746</v>
      </c>
      <c r="H182" s="101">
        <v>228508.6875</v>
      </c>
      <c r="I182" s="101">
        <v>107951.28125</v>
      </c>
      <c r="J182" s="161">
        <v>4289422</v>
      </c>
      <c r="K182" s="160">
        <v>35421</v>
      </c>
      <c r="L182" s="102">
        <v>0.83265143632888794</v>
      </c>
      <c r="M182" s="101">
        <v>135501.453125</v>
      </c>
      <c r="N182" s="162">
        <v>-100080.453125</v>
      </c>
      <c r="O182" s="161">
        <v>653824</v>
      </c>
      <c r="P182" s="160">
        <v>8986</v>
      </c>
      <c r="Q182" s="102">
        <v>1.3935282230377197</v>
      </c>
      <c r="R182" s="101">
        <v>29176.8671875</v>
      </c>
      <c r="S182" s="162">
        <v>-20190.8671875</v>
      </c>
      <c r="T182" s="161">
        <v>706093.73</v>
      </c>
      <c r="U182" s="160">
        <v>294771.96875</v>
      </c>
      <c r="V182" s="101">
        <v>100.02330017089844</v>
      </c>
      <c r="W182" s="101">
        <v>0</v>
      </c>
      <c r="X182" s="101">
        <v>0</v>
      </c>
      <c r="Y182" s="101">
        <v>2698624.2699999996</v>
      </c>
      <c r="Z182" s="162">
        <v>21.851791381835938</v>
      </c>
      <c r="AA182" s="161">
        <v>-61510.13</v>
      </c>
      <c r="AB182" s="101">
        <v>71579.352865355409</v>
      </c>
      <c r="AC182" s="163">
        <v>10069.22265625</v>
      </c>
      <c r="AD182" s="101">
        <v>71215</v>
      </c>
      <c r="AE182" s="160">
        <v>-2719</v>
      </c>
      <c r="AF182" s="102">
        <v>-3.6776044368743896</v>
      </c>
      <c r="AG182" s="101">
        <v>4845.22216796875</v>
      </c>
      <c r="AH182" s="101">
        <v>-7564.22216796875</v>
      </c>
    </row>
    <row r="183" spans="1:34" x14ac:dyDescent="0.25">
      <c r="A183" s="2">
        <v>104432903</v>
      </c>
      <c r="C183" s="158" t="s">
        <v>3002</v>
      </c>
      <c r="D183" s="28" t="s">
        <v>2132</v>
      </c>
      <c r="E183" s="101">
        <v>11458328</v>
      </c>
      <c r="F183" s="160">
        <v>178340</v>
      </c>
      <c r="G183" s="102">
        <v>1.581030011177063</v>
      </c>
      <c r="H183" s="101">
        <v>179647.65625</v>
      </c>
      <c r="I183" s="101">
        <v>-1307.65625</v>
      </c>
      <c r="J183" s="161">
        <v>9311337</v>
      </c>
      <c r="K183" s="160">
        <v>70604</v>
      </c>
      <c r="L183" s="102">
        <v>0.76405197381973267</v>
      </c>
      <c r="M183" s="101">
        <v>164232.796875</v>
      </c>
      <c r="N183" s="162">
        <v>-93628.796875</v>
      </c>
      <c r="O183" s="161">
        <v>1660346</v>
      </c>
      <c r="P183" s="160">
        <v>12097</v>
      </c>
      <c r="Q183" s="102">
        <v>0.73393040895462036</v>
      </c>
      <c r="R183" s="101">
        <v>28654.642578125</v>
      </c>
      <c r="S183" s="162">
        <v>-16557.642578125</v>
      </c>
      <c r="T183" s="161">
        <v>390539</v>
      </c>
      <c r="U183" s="160">
        <v>50000</v>
      </c>
      <c r="V183" s="101">
        <v>0</v>
      </c>
      <c r="W183" s="101">
        <v>0</v>
      </c>
      <c r="X183" s="101">
        <v>100</v>
      </c>
      <c r="Y183" s="101">
        <v>0</v>
      </c>
      <c r="Z183" s="162"/>
      <c r="AA183" s="161">
        <v>-61695.46</v>
      </c>
      <c r="AB183" s="101">
        <v>73395.053011670534</v>
      </c>
      <c r="AC183" s="163">
        <v>11699.5927734375</v>
      </c>
      <c r="AD183" s="101">
        <v>96106</v>
      </c>
      <c r="AE183" s="160">
        <v>45639</v>
      </c>
      <c r="AF183" s="102">
        <v>90.433349609375</v>
      </c>
      <c r="AG183" s="101">
        <v>-13239.7880859375</v>
      </c>
      <c r="AH183" s="101">
        <v>58878.7890625</v>
      </c>
    </row>
    <row r="184" spans="1:34" x14ac:dyDescent="0.25">
      <c r="A184" s="2">
        <v>115222504</v>
      </c>
      <c r="C184" s="158" t="s">
        <v>3003</v>
      </c>
      <c r="D184" s="28" t="s">
        <v>2334</v>
      </c>
      <c r="E184" s="101">
        <v>7739208</v>
      </c>
      <c r="F184" s="160">
        <v>163482</v>
      </c>
      <c r="G184" s="102">
        <v>2.1579713821411133</v>
      </c>
      <c r="H184" s="101">
        <v>174799.21875</v>
      </c>
      <c r="I184" s="101">
        <v>-11317.21875</v>
      </c>
      <c r="J184" s="161">
        <v>6413734</v>
      </c>
      <c r="K184" s="160">
        <v>74999</v>
      </c>
      <c r="L184" s="102">
        <v>1.1831855773925781</v>
      </c>
      <c r="M184" s="101">
        <v>133347.5</v>
      </c>
      <c r="N184" s="162">
        <v>-58348.5</v>
      </c>
      <c r="O184" s="161">
        <v>1082897</v>
      </c>
      <c r="P184" s="160">
        <v>38483</v>
      </c>
      <c r="Q184" s="102">
        <v>3.6846499443054199</v>
      </c>
      <c r="R184" s="101">
        <v>41451.7265625</v>
      </c>
      <c r="S184" s="162">
        <v>-2968.7265625</v>
      </c>
      <c r="T184" s="161">
        <v>242577</v>
      </c>
      <c r="U184" s="160">
        <v>50000</v>
      </c>
      <c r="V184" s="101">
        <v>0</v>
      </c>
      <c r="W184" s="101">
        <v>0</v>
      </c>
      <c r="X184" s="101">
        <v>100</v>
      </c>
      <c r="Y184" s="101">
        <v>0</v>
      </c>
      <c r="Z184" s="162"/>
      <c r="AA184" s="161">
        <v>-91636.58</v>
      </c>
      <c r="AB184" s="101">
        <v>157165.85692466737</v>
      </c>
      <c r="AC184" s="163">
        <v>65529.27734375</v>
      </c>
      <c r="AD184" s="101"/>
      <c r="AE184" s="160"/>
      <c r="AF184" s="102"/>
      <c r="AG184" s="101"/>
      <c r="AH184" s="101"/>
    </row>
    <row r="185" spans="1:34" x14ac:dyDescent="0.25">
      <c r="A185" s="2">
        <v>114063503</v>
      </c>
      <c r="C185" s="158" t="s">
        <v>3004</v>
      </c>
      <c r="D185" s="28" t="s">
        <v>2313</v>
      </c>
      <c r="E185" s="101">
        <v>10864401</v>
      </c>
      <c r="F185" s="160">
        <v>101357.21875</v>
      </c>
      <c r="G185" s="102">
        <v>0.94171518087387085</v>
      </c>
      <c r="H185" s="101">
        <v>378698.125</v>
      </c>
      <c r="I185" s="101">
        <v>-277340.90625</v>
      </c>
      <c r="J185" s="161">
        <v>8719766</v>
      </c>
      <c r="K185" s="160">
        <v>97186</v>
      </c>
      <c r="L185" s="102">
        <v>1.127110481262207</v>
      </c>
      <c r="M185" s="101">
        <v>321767.5</v>
      </c>
      <c r="N185" s="162">
        <v>-224581.5</v>
      </c>
      <c r="O185" s="161">
        <v>1735955</v>
      </c>
      <c r="P185" s="160">
        <v>-45824</v>
      </c>
      <c r="Q185" s="102">
        <v>-2.5718116760253906</v>
      </c>
      <c r="R185" s="101">
        <v>52825.23828125</v>
      </c>
      <c r="S185" s="162">
        <v>-98649.234375</v>
      </c>
      <c r="T185" s="161">
        <v>408680.05</v>
      </c>
      <c r="U185" s="160">
        <v>49995.21875</v>
      </c>
      <c r="V185" s="101">
        <v>41.045745849609375</v>
      </c>
      <c r="W185" s="101">
        <v>0</v>
      </c>
      <c r="X185" s="101">
        <v>58.963817596435547</v>
      </c>
      <c r="Y185" s="101">
        <v>187824.24000000209</v>
      </c>
      <c r="Z185" s="162">
        <v>37.546829223632813</v>
      </c>
      <c r="AA185" s="161">
        <v>-148464.17000000001</v>
      </c>
      <c r="AB185" s="101">
        <v>307447.10534400644</v>
      </c>
      <c r="AC185" s="163">
        <v>158982.9375</v>
      </c>
      <c r="AD185" s="101"/>
      <c r="AE185" s="160"/>
      <c r="AF185" s="102"/>
      <c r="AG185" s="101"/>
      <c r="AH185" s="101"/>
    </row>
    <row r="186" spans="1:34" x14ac:dyDescent="0.25">
      <c r="A186" s="2">
        <v>103024603</v>
      </c>
      <c r="C186" s="158" t="s">
        <v>3005</v>
      </c>
      <c r="D186" s="28" t="s">
        <v>2089</v>
      </c>
      <c r="E186" s="101">
        <v>8328342</v>
      </c>
      <c r="F186" s="160">
        <v>147973</v>
      </c>
      <c r="G186" s="102">
        <v>1.8088792562484741</v>
      </c>
      <c r="H186" s="101">
        <v>230388.953125</v>
      </c>
      <c r="I186" s="101">
        <v>-82415.953125</v>
      </c>
      <c r="J186" s="161">
        <v>6156243</v>
      </c>
      <c r="K186" s="160">
        <v>44876</v>
      </c>
      <c r="L186" s="102">
        <v>0.73430377244949341</v>
      </c>
      <c r="M186" s="101">
        <v>184648.40625</v>
      </c>
      <c r="N186" s="162">
        <v>-139772.40625</v>
      </c>
      <c r="O186" s="161">
        <v>1827969</v>
      </c>
      <c r="P186" s="160">
        <v>53097</v>
      </c>
      <c r="Q186" s="102">
        <v>2.991595983505249</v>
      </c>
      <c r="R186" s="101">
        <v>45740.546875</v>
      </c>
      <c r="S186" s="162">
        <v>7356.453125</v>
      </c>
      <c r="T186" s="161">
        <v>344130</v>
      </c>
      <c r="U186" s="160">
        <v>50000</v>
      </c>
      <c r="V186" s="101">
        <v>0</v>
      </c>
      <c r="W186" s="101">
        <v>0</v>
      </c>
      <c r="X186" s="101">
        <v>100</v>
      </c>
      <c r="Y186" s="101">
        <v>0</v>
      </c>
      <c r="Z186" s="162"/>
      <c r="AA186" s="161">
        <v>-53801.05</v>
      </c>
      <c r="AB186" s="101">
        <v>50531.957771064423</v>
      </c>
      <c r="AC186" s="163">
        <v>-3269.09228515625</v>
      </c>
      <c r="AD186" s="101"/>
      <c r="AE186" s="160"/>
      <c r="AF186" s="102"/>
      <c r="AG186" s="101"/>
      <c r="AH186" s="101"/>
    </row>
    <row r="187" spans="1:34" x14ac:dyDescent="0.25">
      <c r="A187" s="2">
        <v>118403003</v>
      </c>
      <c r="C187" s="158" t="s">
        <v>3006</v>
      </c>
      <c r="D187" s="28" t="s">
        <v>2385</v>
      </c>
      <c r="E187" s="101">
        <v>19290898</v>
      </c>
      <c r="F187" s="160">
        <v>2247943</v>
      </c>
      <c r="G187" s="102">
        <v>13.189866065979004</v>
      </c>
      <c r="H187" s="101">
        <v>1357377.875</v>
      </c>
      <c r="I187" s="101">
        <v>890565.125</v>
      </c>
      <c r="J187" s="161">
        <v>12691967</v>
      </c>
      <c r="K187" s="160">
        <v>258278</v>
      </c>
      <c r="L187" s="102">
        <v>2.0772435665130615</v>
      </c>
      <c r="M187" s="101">
        <v>823292.6875</v>
      </c>
      <c r="N187" s="162">
        <v>-565014.6875</v>
      </c>
      <c r="O187" s="161">
        <v>2443767</v>
      </c>
      <c r="P187" s="160">
        <v>95601</v>
      </c>
      <c r="Q187" s="102">
        <v>4.0713047981262207</v>
      </c>
      <c r="R187" s="101">
        <v>155074.796875</v>
      </c>
      <c r="S187" s="162">
        <v>-59473.796875</v>
      </c>
      <c r="T187" s="161">
        <v>4155164.45</v>
      </c>
      <c r="U187" s="160">
        <v>1894064.125</v>
      </c>
      <c r="V187" s="101">
        <v>100.02330017089844</v>
      </c>
      <c r="W187" s="101">
        <v>0</v>
      </c>
      <c r="X187" s="101">
        <v>0</v>
      </c>
      <c r="Y187" s="101">
        <v>17340072.910000004</v>
      </c>
      <c r="Z187" s="162">
        <v>21.851791381835938</v>
      </c>
      <c r="AA187" s="161">
        <v>-206385.73</v>
      </c>
      <c r="AB187" s="101">
        <v>268500.98259935924</v>
      </c>
      <c r="AC187" s="163">
        <v>62115.25390625</v>
      </c>
      <c r="AD187" s="101"/>
      <c r="AE187" s="160"/>
      <c r="AF187" s="102"/>
      <c r="AG187" s="101"/>
      <c r="AH187" s="101"/>
    </row>
    <row r="188" spans="1:34" x14ac:dyDescent="0.25">
      <c r="A188" s="2">
        <v>112672803</v>
      </c>
      <c r="C188" s="158" t="s">
        <v>3007</v>
      </c>
      <c r="D188" s="28" t="s">
        <v>2275</v>
      </c>
      <c r="E188" s="101">
        <v>11095804</v>
      </c>
      <c r="F188" s="160">
        <v>1388889.125</v>
      </c>
      <c r="G188" s="102">
        <v>14.308244705200195</v>
      </c>
      <c r="H188" s="101">
        <v>966424.3125</v>
      </c>
      <c r="I188" s="101">
        <v>422464.8125</v>
      </c>
      <c r="J188" s="161">
        <v>6968329</v>
      </c>
      <c r="K188" s="160">
        <v>170359</v>
      </c>
      <c r="L188" s="102">
        <v>2.5060274600982666</v>
      </c>
      <c r="M188" s="101">
        <v>636490.375</v>
      </c>
      <c r="N188" s="162">
        <v>-466131.375</v>
      </c>
      <c r="O188" s="161">
        <v>1501131</v>
      </c>
      <c r="P188" s="160">
        <v>34649</v>
      </c>
      <c r="Q188" s="102">
        <v>2.3627293109893799</v>
      </c>
      <c r="R188" s="101">
        <v>96074.6015625</v>
      </c>
      <c r="S188" s="162">
        <v>-61425.6015625</v>
      </c>
      <c r="T188" s="161">
        <v>2565004.7599999998</v>
      </c>
      <c r="U188" s="160">
        <v>1181655.125</v>
      </c>
      <c r="V188" s="101">
        <v>95.642921447753906</v>
      </c>
      <c r="W188" s="101">
        <v>4.3793625831604004</v>
      </c>
      <c r="X188" s="101">
        <v>0</v>
      </c>
      <c r="Y188" s="101">
        <v>10344241.399999999</v>
      </c>
      <c r="Z188" s="162">
        <v>21.851791381835938</v>
      </c>
      <c r="AA188" s="161">
        <v>-93663.14</v>
      </c>
      <c r="AB188" s="101">
        <v>199845.26217301923</v>
      </c>
      <c r="AC188" s="163">
        <v>106182.125</v>
      </c>
      <c r="AD188" s="101">
        <v>61339</v>
      </c>
      <c r="AE188" s="160">
        <v>2226</v>
      </c>
      <c r="AF188" s="102">
        <v>3.7656691074371338</v>
      </c>
      <c r="AG188" s="101">
        <v>-3485.199951171875</v>
      </c>
      <c r="AH188" s="101">
        <v>5711.2001953125</v>
      </c>
    </row>
    <row r="189" spans="1:34" x14ac:dyDescent="0.25">
      <c r="A189" s="2">
        <v>105254353</v>
      </c>
      <c r="C189" s="158" t="s">
        <v>3008</v>
      </c>
      <c r="D189" s="28" t="s">
        <v>2150</v>
      </c>
      <c r="E189" s="101">
        <v>13567754</v>
      </c>
      <c r="F189" s="160">
        <v>628705.125</v>
      </c>
      <c r="G189" s="102">
        <v>4.8589749336242676</v>
      </c>
      <c r="H189" s="101">
        <v>449792.3125</v>
      </c>
      <c r="I189" s="101">
        <v>178912.8125</v>
      </c>
      <c r="J189" s="161">
        <v>10669552</v>
      </c>
      <c r="K189" s="160">
        <v>104166</v>
      </c>
      <c r="L189" s="102">
        <v>0.98591762781143188</v>
      </c>
      <c r="M189" s="101">
        <v>306792.1875</v>
      </c>
      <c r="N189" s="162">
        <v>-202626.1875</v>
      </c>
      <c r="O189" s="161">
        <v>1700539</v>
      </c>
      <c r="P189" s="160">
        <v>142345</v>
      </c>
      <c r="Q189" s="102">
        <v>9.1352548599243164</v>
      </c>
      <c r="R189" s="101">
        <v>36521.421875</v>
      </c>
      <c r="S189" s="162">
        <v>105823.578125</v>
      </c>
      <c r="T189" s="161">
        <v>1197662.72</v>
      </c>
      <c r="U189" s="160">
        <v>382194.15625</v>
      </c>
      <c r="V189" s="101">
        <v>100.02330017089844</v>
      </c>
      <c r="W189" s="101">
        <v>0</v>
      </c>
      <c r="X189" s="101">
        <v>0</v>
      </c>
      <c r="Y189" s="101">
        <v>3498970.5300000012</v>
      </c>
      <c r="Z189" s="162">
        <v>21.851791381835938</v>
      </c>
      <c r="AA189" s="161">
        <v>-61388.34</v>
      </c>
      <c r="AB189" s="101">
        <v>53731.140662081976</v>
      </c>
      <c r="AC189" s="163">
        <v>-7657.19921875</v>
      </c>
      <c r="AD189" s="101"/>
      <c r="AE189" s="160"/>
      <c r="AF189" s="102"/>
      <c r="AG189" s="101"/>
      <c r="AH189" s="101"/>
    </row>
    <row r="190" spans="1:34" x14ac:dyDescent="0.25">
      <c r="A190" s="2">
        <v>110173504</v>
      </c>
      <c r="C190" s="158" t="s">
        <v>3009</v>
      </c>
      <c r="D190" s="28" t="s">
        <v>2246</v>
      </c>
      <c r="E190" s="101">
        <v>3531404.5</v>
      </c>
      <c r="F190" s="160">
        <v>60865.30859375</v>
      </c>
      <c r="G190" s="102">
        <v>1.7537709474563599</v>
      </c>
      <c r="H190" s="101">
        <v>65931.25</v>
      </c>
      <c r="I190" s="101">
        <v>-5065.94140625</v>
      </c>
      <c r="J190" s="161">
        <v>3084741</v>
      </c>
      <c r="K190" s="160">
        <v>6293</v>
      </c>
      <c r="L190" s="102">
        <v>0.20442117750644684</v>
      </c>
      <c r="M190" s="101">
        <v>56400.3515625</v>
      </c>
      <c r="N190" s="162">
        <v>-50107.3515625</v>
      </c>
      <c r="O190" s="161">
        <v>320439</v>
      </c>
      <c r="P190" s="160">
        <v>4573</v>
      </c>
      <c r="Q190" s="102">
        <v>1.4477658271789551</v>
      </c>
      <c r="R190" s="101">
        <v>8939.4736328125</v>
      </c>
      <c r="S190" s="162">
        <v>-4366.4736328125</v>
      </c>
      <c r="T190" s="161">
        <v>126224.44</v>
      </c>
      <c r="U190" s="160">
        <v>49999.30859375</v>
      </c>
      <c r="V190" s="101">
        <v>85.396324157714844</v>
      </c>
      <c r="W190" s="101">
        <v>0</v>
      </c>
      <c r="X190" s="101">
        <v>14.605061531066895</v>
      </c>
      <c r="Y190" s="101">
        <v>390803.25999999978</v>
      </c>
      <c r="Z190" s="162">
        <v>13.550664901733398</v>
      </c>
      <c r="AA190" s="161">
        <v>-4739.3500000000004</v>
      </c>
      <c r="AB190" s="101">
        <v>1366.4324267886714</v>
      </c>
      <c r="AC190" s="163">
        <v>-3372.91748046875</v>
      </c>
      <c r="AD190" s="101"/>
      <c r="AE190" s="160"/>
      <c r="AF190" s="102"/>
      <c r="AG190" s="101"/>
      <c r="AH190" s="101"/>
    </row>
    <row r="191" spans="1:34" x14ac:dyDescent="0.25">
      <c r="A191" s="2">
        <v>115222752</v>
      </c>
      <c r="C191" s="158" t="s">
        <v>3010</v>
      </c>
      <c r="D191" s="28" t="s">
        <v>2335</v>
      </c>
      <c r="E191" s="101">
        <v>114968744</v>
      </c>
      <c r="F191" s="160">
        <v>10042491</v>
      </c>
      <c r="G191" s="102">
        <v>9.5709991455078125</v>
      </c>
      <c r="H191" s="101">
        <v>8605035</v>
      </c>
      <c r="I191" s="101">
        <v>1437456</v>
      </c>
      <c r="J191" s="161">
        <v>88125936</v>
      </c>
      <c r="K191" s="160">
        <v>1774921</v>
      </c>
      <c r="L191" s="102">
        <v>2.0554721355438232</v>
      </c>
      <c r="M191" s="101">
        <v>6511749</v>
      </c>
      <c r="N191" s="162">
        <v>-4736828</v>
      </c>
      <c r="O191" s="161">
        <v>8769332</v>
      </c>
      <c r="P191" s="160">
        <v>165116</v>
      </c>
      <c r="Q191" s="102">
        <v>1.9190126657485962</v>
      </c>
      <c r="R191" s="101">
        <v>460530.1875</v>
      </c>
      <c r="S191" s="162">
        <v>-295414.1875</v>
      </c>
      <c r="T191" s="161">
        <v>18073483.670000002</v>
      </c>
      <c r="U191" s="160">
        <v>8102454</v>
      </c>
      <c r="V191" s="101">
        <v>91.828132629394531</v>
      </c>
      <c r="W191" s="101">
        <v>8.1932621002197266</v>
      </c>
      <c r="X191" s="101">
        <v>0</v>
      </c>
      <c r="Y191" s="101">
        <v>68100040.929999977</v>
      </c>
      <c r="Z191" s="162">
        <v>21.851789474487305</v>
      </c>
      <c r="AA191" s="161">
        <v>-1076111.4099999999</v>
      </c>
      <c r="AB191" s="101">
        <v>3213374.6638890523</v>
      </c>
      <c r="AC191" s="163">
        <v>2137263.25</v>
      </c>
      <c r="AD191" s="101"/>
      <c r="AE191" s="160"/>
      <c r="AF191" s="102"/>
      <c r="AG191" s="101"/>
      <c r="AH191" s="101"/>
    </row>
    <row r="192" spans="1:34" x14ac:dyDescent="0.25">
      <c r="A192" s="2">
        <v>123463603</v>
      </c>
      <c r="C192" s="158" t="s">
        <v>3011</v>
      </c>
      <c r="D192" s="28" t="s">
        <v>2458</v>
      </c>
      <c r="E192" s="101">
        <v>10438077</v>
      </c>
      <c r="F192" s="160">
        <v>215988</v>
      </c>
      <c r="G192" s="102">
        <v>2.1129536628723145</v>
      </c>
      <c r="H192" s="101">
        <v>451907.75</v>
      </c>
      <c r="I192" s="101">
        <v>-235919.75</v>
      </c>
      <c r="J192" s="161">
        <v>7520478</v>
      </c>
      <c r="K192" s="160">
        <v>105048</v>
      </c>
      <c r="L192" s="102">
        <v>1.4166136980056763</v>
      </c>
      <c r="M192" s="101">
        <v>444634.1875</v>
      </c>
      <c r="N192" s="162">
        <v>-339586.1875</v>
      </c>
      <c r="O192" s="161">
        <v>2597369</v>
      </c>
      <c r="P192" s="160">
        <v>60940</v>
      </c>
      <c r="Q192" s="102">
        <v>2.4025905132293701</v>
      </c>
      <c r="R192" s="101">
        <v>7273.57177734375</v>
      </c>
      <c r="S192" s="162">
        <v>53666.4296875</v>
      </c>
      <c r="T192" s="161">
        <v>320230</v>
      </c>
      <c r="U192" s="160">
        <v>50000</v>
      </c>
      <c r="V192" s="101">
        <v>0</v>
      </c>
      <c r="W192" s="101">
        <v>0</v>
      </c>
      <c r="X192" s="101">
        <v>100</v>
      </c>
      <c r="Y192" s="101">
        <v>0</v>
      </c>
      <c r="Z192" s="162"/>
      <c r="AA192" s="161">
        <v>-80506.25</v>
      </c>
      <c r="AB192" s="101">
        <v>128261.86386947759</v>
      </c>
      <c r="AC192" s="163">
        <v>47755.61328125</v>
      </c>
      <c r="AD192" s="101"/>
      <c r="AE192" s="160"/>
      <c r="AF192" s="102"/>
      <c r="AG192" s="101"/>
      <c r="AH192" s="101"/>
    </row>
    <row r="193" spans="1:34" x14ac:dyDescent="0.25">
      <c r="A193" s="2">
        <v>125234502</v>
      </c>
      <c r="C193" s="158" t="s">
        <v>3012</v>
      </c>
      <c r="D193" s="28" t="s">
        <v>2491</v>
      </c>
      <c r="E193" s="101">
        <v>9805462</v>
      </c>
      <c r="F193" s="160">
        <v>120620</v>
      </c>
      <c r="G193" s="102">
        <v>1.2454514503479004</v>
      </c>
      <c r="H193" s="101">
        <v>635207.875</v>
      </c>
      <c r="I193" s="101">
        <v>-514587.875</v>
      </c>
      <c r="J193" s="161">
        <v>6588116</v>
      </c>
      <c r="K193" s="160">
        <v>134701</v>
      </c>
      <c r="L193" s="102">
        <v>2.0872824192047119</v>
      </c>
      <c r="M193" s="101">
        <v>564283.875</v>
      </c>
      <c r="N193" s="162">
        <v>-429582.875</v>
      </c>
      <c r="O193" s="161">
        <v>2974870</v>
      </c>
      <c r="P193" s="160">
        <v>-64081</v>
      </c>
      <c r="Q193" s="102">
        <v>-2.1086552143096924</v>
      </c>
      <c r="R193" s="101">
        <v>70924.0234375</v>
      </c>
      <c r="S193" s="162">
        <v>-135005.03125</v>
      </c>
      <c r="T193" s="161">
        <v>242476</v>
      </c>
      <c r="U193" s="160">
        <v>50000</v>
      </c>
      <c r="V193" s="101">
        <v>0</v>
      </c>
      <c r="W193" s="101">
        <v>0</v>
      </c>
      <c r="X193" s="101">
        <v>100</v>
      </c>
      <c r="Y193" s="101">
        <v>0</v>
      </c>
      <c r="Z193" s="162"/>
      <c r="AA193" s="161">
        <v>-52663.58</v>
      </c>
      <c r="AB193" s="101">
        <v>164498.91215126324</v>
      </c>
      <c r="AC193" s="163">
        <v>111835.3359375</v>
      </c>
      <c r="AD193" s="101"/>
      <c r="AE193" s="160"/>
      <c r="AF193" s="102"/>
      <c r="AG193" s="101"/>
      <c r="AH193" s="101"/>
    </row>
    <row r="194" spans="1:34" x14ac:dyDescent="0.25">
      <c r="A194" s="2">
        <v>118403302</v>
      </c>
      <c r="C194" s="158" t="s">
        <v>3013</v>
      </c>
      <c r="D194" s="28" t="s">
        <v>2386</v>
      </c>
      <c r="E194" s="101">
        <v>105405024</v>
      </c>
      <c r="F194" s="160">
        <v>14566938</v>
      </c>
      <c r="G194" s="102">
        <v>16.036157608032227</v>
      </c>
      <c r="H194" s="101">
        <v>8819993</v>
      </c>
      <c r="I194" s="101">
        <v>5746945</v>
      </c>
      <c r="J194" s="161">
        <v>71088398</v>
      </c>
      <c r="K194" s="160">
        <v>1712517</v>
      </c>
      <c r="L194" s="102">
        <v>2.4684615135192871</v>
      </c>
      <c r="M194" s="101">
        <v>5917641</v>
      </c>
      <c r="N194" s="162">
        <v>-4205124</v>
      </c>
      <c r="O194" s="161">
        <v>7926931</v>
      </c>
      <c r="P194" s="160">
        <v>500355</v>
      </c>
      <c r="Q194" s="102">
        <v>6.7373580932617188</v>
      </c>
      <c r="R194" s="101">
        <v>430248.5625</v>
      </c>
      <c r="S194" s="162">
        <v>70106.4375</v>
      </c>
      <c r="T194" s="161">
        <v>26389697.719999999</v>
      </c>
      <c r="U194" s="160">
        <v>12354066</v>
      </c>
      <c r="V194" s="101">
        <v>100.02330780029297</v>
      </c>
      <c r="W194" s="101">
        <v>0</v>
      </c>
      <c r="X194" s="101">
        <v>0</v>
      </c>
      <c r="Y194" s="101">
        <v>113100930.85000002</v>
      </c>
      <c r="Z194" s="162">
        <v>21.851789474487305</v>
      </c>
      <c r="AA194" s="161">
        <v>-393250.7</v>
      </c>
      <c r="AB194" s="101">
        <v>848646.79361987929</v>
      </c>
      <c r="AC194" s="163">
        <v>455396.09375</v>
      </c>
      <c r="AD194" s="101"/>
      <c r="AE194" s="160"/>
      <c r="AF194" s="102"/>
      <c r="AG194" s="101"/>
      <c r="AH194" s="101"/>
    </row>
    <row r="195" spans="1:34" x14ac:dyDescent="0.25">
      <c r="A195" s="2">
        <v>113363103</v>
      </c>
      <c r="C195" s="158" t="s">
        <v>3014</v>
      </c>
      <c r="D195" s="28" t="s">
        <v>2292</v>
      </c>
      <c r="E195" s="101">
        <v>24657770</v>
      </c>
      <c r="F195" s="160">
        <v>1042659.8125</v>
      </c>
      <c r="G195" s="102">
        <v>4.4152231216430664</v>
      </c>
      <c r="H195" s="101">
        <v>1142804.75</v>
      </c>
      <c r="I195" s="101">
        <v>-100144.9375</v>
      </c>
      <c r="J195" s="161">
        <v>17484194</v>
      </c>
      <c r="K195" s="160">
        <v>230622</v>
      </c>
      <c r="L195" s="102">
        <v>1.3366624116897583</v>
      </c>
      <c r="M195" s="101">
        <v>770861.8125</v>
      </c>
      <c r="N195" s="162">
        <v>-540239.8125</v>
      </c>
      <c r="O195" s="161">
        <v>5123245</v>
      </c>
      <c r="P195" s="160">
        <v>131870</v>
      </c>
      <c r="Q195" s="102">
        <v>2.6419575214385986</v>
      </c>
      <c r="R195" s="101">
        <v>235838.328125</v>
      </c>
      <c r="S195" s="162">
        <v>-103968.328125</v>
      </c>
      <c r="T195" s="161">
        <v>2050330.53</v>
      </c>
      <c r="U195" s="160">
        <v>680167.8125</v>
      </c>
      <c r="V195" s="101">
        <v>100.02330017089844</v>
      </c>
      <c r="W195" s="101">
        <v>0</v>
      </c>
      <c r="X195" s="101">
        <v>0</v>
      </c>
      <c r="Y195" s="101">
        <v>6226906.2699999958</v>
      </c>
      <c r="Z195" s="162">
        <v>21.851789474487305</v>
      </c>
      <c r="AA195" s="161">
        <v>-224113.28</v>
      </c>
      <c r="AB195" s="101">
        <v>288119.23570667265</v>
      </c>
      <c r="AC195" s="163">
        <v>64005.95703125</v>
      </c>
      <c r="AD195" s="101"/>
      <c r="AE195" s="160"/>
      <c r="AF195" s="102"/>
      <c r="AG195" s="101"/>
      <c r="AH195" s="101"/>
    </row>
    <row r="196" spans="1:34" x14ac:dyDescent="0.25">
      <c r="A196" s="2">
        <v>107653802</v>
      </c>
      <c r="C196" s="158" t="s">
        <v>3015</v>
      </c>
      <c r="D196" s="28" t="s">
        <v>2179</v>
      </c>
      <c r="E196" s="101">
        <v>28435364</v>
      </c>
      <c r="F196" s="160">
        <v>1241516.375</v>
      </c>
      <c r="G196" s="102">
        <v>4.5654311180114746</v>
      </c>
      <c r="H196" s="101">
        <v>928129.625</v>
      </c>
      <c r="I196" s="101">
        <v>313386.75</v>
      </c>
      <c r="J196" s="161">
        <v>21517355</v>
      </c>
      <c r="K196" s="160">
        <v>171136</v>
      </c>
      <c r="L196" s="102">
        <v>0.80171573162078857</v>
      </c>
      <c r="M196" s="101">
        <v>604529.625</v>
      </c>
      <c r="N196" s="162">
        <v>-433393.625</v>
      </c>
      <c r="O196" s="161">
        <v>4050288</v>
      </c>
      <c r="P196" s="160">
        <v>-27250</v>
      </c>
      <c r="Q196" s="102">
        <v>-0.66829544305801392</v>
      </c>
      <c r="R196" s="101">
        <v>111068.6015625</v>
      </c>
      <c r="S196" s="162">
        <v>-138318.59375</v>
      </c>
      <c r="T196" s="161">
        <v>2867720.16</v>
      </c>
      <c r="U196" s="160">
        <v>1097630.375</v>
      </c>
      <c r="V196" s="101">
        <v>100.02255249023438</v>
      </c>
      <c r="W196" s="101">
        <v>0</v>
      </c>
      <c r="X196" s="101">
        <v>0</v>
      </c>
      <c r="Y196" s="101">
        <v>10048682.060000002</v>
      </c>
      <c r="Z196" s="162">
        <v>21.498214721679688</v>
      </c>
      <c r="AA196" s="161">
        <v>-279779.58</v>
      </c>
      <c r="AB196" s="101">
        <v>351383.22881235043</v>
      </c>
      <c r="AC196" s="163">
        <v>71603.6484375</v>
      </c>
      <c r="AD196" s="101"/>
      <c r="AE196" s="160"/>
      <c r="AF196" s="102"/>
      <c r="AG196" s="101"/>
      <c r="AH196" s="101"/>
    </row>
    <row r="197" spans="1:34" x14ac:dyDescent="0.25">
      <c r="A197" s="2">
        <v>104433303</v>
      </c>
      <c r="C197" s="158" t="s">
        <v>3016</v>
      </c>
      <c r="D197" s="28" t="s">
        <v>2133</v>
      </c>
      <c r="E197" s="101">
        <v>11973268</v>
      </c>
      <c r="F197" s="160">
        <v>1192765</v>
      </c>
      <c r="G197" s="102">
        <v>11.064094543457031</v>
      </c>
      <c r="H197" s="101">
        <v>612775.25</v>
      </c>
      <c r="I197" s="101">
        <v>579989.75</v>
      </c>
      <c r="J197" s="161">
        <v>8053796</v>
      </c>
      <c r="K197" s="160">
        <v>69711</v>
      </c>
      <c r="L197" s="102">
        <v>0.87312448024749756</v>
      </c>
      <c r="M197" s="101">
        <v>354576</v>
      </c>
      <c r="N197" s="162">
        <v>-284865</v>
      </c>
      <c r="O197" s="161">
        <v>1559603</v>
      </c>
      <c r="P197" s="160">
        <v>43395</v>
      </c>
      <c r="Q197" s="102">
        <v>2.8620743751525879</v>
      </c>
      <c r="R197" s="101">
        <v>55597.74609375</v>
      </c>
      <c r="S197" s="162">
        <v>-12202.74609375</v>
      </c>
      <c r="T197" s="161">
        <v>2359869.4500000002</v>
      </c>
      <c r="U197" s="160">
        <v>1079659</v>
      </c>
      <c r="V197" s="101">
        <v>100.0218505859375</v>
      </c>
      <c r="W197" s="101">
        <v>0</v>
      </c>
      <c r="X197" s="101">
        <v>0</v>
      </c>
      <c r="Y197" s="101">
        <v>9884086.6700000018</v>
      </c>
      <c r="Z197" s="162">
        <v>21.172077178955078</v>
      </c>
      <c r="AA197" s="161">
        <v>-63668.75</v>
      </c>
      <c r="AB197" s="101">
        <v>74876.769192186359</v>
      </c>
      <c r="AC197" s="163">
        <v>11208.01953125</v>
      </c>
      <c r="AD197" s="101"/>
      <c r="AE197" s="160"/>
      <c r="AF197" s="102"/>
      <c r="AG197" s="101"/>
      <c r="AH197" s="101"/>
    </row>
    <row r="198" spans="1:34" x14ac:dyDescent="0.25">
      <c r="A198" s="2">
        <v>103024753</v>
      </c>
      <c r="C198" s="158" t="s">
        <v>3017</v>
      </c>
      <c r="D198" s="28" t="s">
        <v>2090</v>
      </c>
      <c r="E198" s="101">
        <v>19970132</v>
      </c>
      <c r="F198" s="160">
        <v>864752.8125</v>
      </c>
      <c r="G198" s="102">
        <v>4.5262269973754883</v>
      </c>
      <c r="H198" s="101">
        <v>925051.9375</v>
      </c>
      <c r="I198" s="101">
        <v>-60299.125</v>
      </c>
      <c r="J198" s="161">
        <v>15074269</v>
      </c>
      <c r="K198" s="160">
        <v>89101</v>
      </c>
      <c r="L198" s="102">
        <v>0.59459459781646729</v>
      </c>
      <c r="M198" s="101">
        <v>620810.8125</v>
      </c>
      <c r="N198" s="162">
        <v>-531709.8125</v>
      </c>
      <c r="O198" s="161">
        <v>2958017</v>
      </c>
      <c r="P198" s="160">
        <v>38270</v>
      </c>
      <c r="Q198" s="102">
        <v>1.31072998046875</v>
      </c>
      <c r="R198" s="101">
        <v>156299.6875</v>
      </c>
      <c r="S198" s="162">
        <v>-118029.6875</v>
      </c>
      <c r="T198" s="161">
        <v>1937846.21</v>
      </c>
      <c r="U198" s="160">
        <v>737381.8125</v>
      </c>
      <c r="V198" s="101">
        <v>96.962394714355469</v>
      </c>
      <c r="W198" s="101">
        <v>3.0601987838745117</v>
      </c>
      <c r="X198" s="101">
        <v>0</v>
      </c>
      <c r="Y198" s="101">
        <v>6544113.200000003</v>
      </c>
      <c r="Z198" s="162">
        <v>21.851791381835938</v>
      </c>
      <c r="AA198" s="161">
        <v>-153820.62</v>
      </c>
      <c r="AB198" s="101">
        <v>149156.77164559951</v>
      </c>
      <c r="AC198" s="163">
        <v>-4663.84814453125</v>
      </c>
      <c r="AD198" s="101"/>
      <c r="AE198" s="160"/>
      <c r="AF198" s="102"/>
      <c r="AG198" s="101"/>
      <c r="AH198" s="101"/>
    </row>
    <row r="199" spans="1:34" x14ac:dyDescent="0.25">
      <c r="A199" s="2">
        <v>108073503</v>
      </c>
      <c r="C199" s="158" t="s">
        <v>3018</v>
      </c>
      <c r="D199" s="28" t="s">
        <v>2198</v>
      </c>
      <c r="E199" s="101">
        <v>18023140</v>
      </c>
      <c r="F199" s="160">
        <v>1181326.25</v>
      </c>
      <c r="G199" s="102">
        <v>7.0142459869384766</v>
      </c>
      <c r="H199" s="101">
        <v>388903.65625</v>
      </c>
      <c r="I199" s="101">
        <v>792422.625</v>
      </c>
      <c r="J199" s="161">
        <v>13833400</v>
      </c>
      <c r="K199" s="160">
        <v>91241</v>
      </c>
      <c r="L199" s="102">
        <v>0.66394954919815063</v>
      </c>
      <c r="M199" s="101">
        <v>295764.59375</v>
      </c>
      <c r="N199" s="162">
        <v>-204523.59375</v>
      </c>
      <c r="O199" s="161">
        <v>2535088</v>
      </c>
      <c r="P199" s="160">
        <v>43546</v>
      </c>
      <c r="Q199" s="102">
        <v>1.7477529048919678</v>
      </c>
      <c r="R199" s="101">
        <v>55780.18359375</v>
      </c>
      <c r="S199" s="162">
        <v>-12234.18359375</v>
      </c>
      <c r="T199" s="161">
        <v>1654651.67</v>
      </c>
      <c r="U199" s="160">
        <v>1046539.3125</v>
      </c>
      <c r="V199" s="101">
        <v>100.00415802001953</v>
      </c>
      <c r="W199" s="101">
        <v>0</v>
      </c>
      <c r="X199" s="101">
        <v>0</v>
      </c>
      <c r="Y199" s="101">
        <v>9579187.2599999979</v>
      </c>
      <c r="Z199" s="162">
        <v>12.875138282775879</v>
      </c>
      <c r="AA199" s="161">
        <v>-98005.61</v>
      </c>
      <c r="AB199" s="101">
        <v>146639.47584261996</v>
      </c>
      <c r="AC199" s="163">
        <v>48633.8671875</v>
      </c>
      <c r="AD199" s="101"/>
      <c r="AE199" s="160"/>
      <c r="AF199" s="102"/>
      <c r="AG199" s="101"/>
      <c r="AH199" s="101"/>
    </row>
    <row r="200" spans="1:34" x14ac:dyDescent="0.25">
      <c r="A200" s="2">
        <v>128323303</v>
      </c>
      <c r="C200" s="158" t="s">
        <v>3019</v>
      </c>
      <c r="D200" s="28" t="s">
        <v>2522</v>
      </c>
      <c r="E200" s="101">
        <v>8480850</v>
      </c>
      <c r="F200" s="160">
        <v>175352.546875</v>
      </c>
      <c r="G200" s="102">
        <v>2.1112828254699707</v>
      </c>
      <c r="H200" s="101">
        <v>325518.375</v>
      </c>
      <c r="I200" s="101">
        <v>-150165.828125</v>
      </c>
      <c r="J200" s="161">
        <v>7137850</v>
      </c>
      <c r="K200" s="160">
        <v>26472</v>
      </c>
      <c r="L200" s="102">
        <v>0.37224853038787842</v>
      </c>
      <c r="M200" s="101">
        <v>278309.8125</v>
      </c>
      <c r="N200" s="162">
        <v>-251837.8125</v>
      </c>
      <c r="O200" s="161">
        <v>923584</v>
      </c>
      <c r="P200" s="160">
        <v>20308</v>
      </c>
      <c r="Q200" s="102">
        <v>2.2482607364654541</v>
      </c>
      <c r="R200" s="101">
        <v>47208.546875</v>
      </c>
      <c r="S200" s="162">
        <v>-26900.546875</v>
      </c>
      <c r="T200" s="161">
        <v>419416.19</v>
      </c>
      <c r="U200" s="160">
        <v>128572.546875</v>
      </c>
      <c r="V200" s="101">
        <v>100.02330780029297</v>
      </c>
      <c r="W200" s="101">
        <v>0</v>
      </c>
      <c r="X200" s="101">
        <v>0</v>
      </c>
      <c r="Y200" s="101">
        <v>1177076.0200000033</v>
      </c>
      <c r="Z200" s="162">
        <v>21.851791381835938</v>
      </c>
      <c r="AA200" s="161">
        <v>-34502.26</v>
      </c>
      <c r="AB200" s="101">
        <v>34833.332118328603</v>
      </c>
      <c r="AC200" s="163">
        <v>331.07211303710938</v>
      </c>
      <c r="AD200" s="101"/>
      <c r="AE200" s="160"/>
      <c r="AF200" s="102"/>
      <c r="AG200" s="101"/>
      <c r="AH200" s="101"/>
    </row>
    <row r="201" spans="1:34" x14ac:dyDescent="0.25">
      <c r="A201" s="2">
        <v>127044103</v>
      </c>
      <c r="C201" s="158" t="s">
        <v>3020</v>
      </c>
      <c r="D201" s="28" t="s">
        <v>2511</v>
      </c>
      <c r="E201" s="101">
        <v>14080894</v>
      </c>
      <c r="F201" s="160">
        <v>213116.375</v>
      </c>
      <c r="G201" s="102">
        <v>1.5367738008499146</v>
      </c>
      <c r="H201" s="101">
        <v>348458.96875</v>
      </c>
      <c r="I201" s="101">
        <v>-135342.59375</v>
      </c>
      <c r="J201" s="161">
        <v>10974647</v>
      </c>
      <c r="K201" s="160">
        <v>87928</v>
      </c>
      <c r="L201" s="102">
        <v>0.8076629638671875</v>
      </c>
      <c r="M201" s="101">
        <v>212019.40625</v>
      </c>
      <c r="N201" s="162">
        <v>-124091.40625</v>
      </c>
      <c r="O201" s="161">
        <v>2393758</v>
      </c>
      <c r="P201" s="160">
        <v>75190</v>
      </c>
      <c r="Q201" s="102">
        <v>3.2429502010345459</v>
      </c>
      <c r="R201" s="101">
        <v>85046.03125</v>
      </c>
      <c r="S201" s="162">
        <v>-9856.03125</v>
      </c>
      <c r="T201" s="161">
        <v>712489.02</v>
      </c>
      <c r="U201" s="160">
        <v>49998.37890625</v>
      </c>
      <c r="V201" s="101">
        <v>13.93171215057373</v>
      </c>
      <c r="W201" s="101">
        <v>0</v>
      </c>
      <c r="X201" s="101">
        <v>86.071533203125</v>
      </c>
      <c r="Y201" s="101">
        <v>63755.170000001788</v>
      </c>
      <c r="Z201" s="162">
        <v>89.351219177246094</v>
      </c>
      <c r="AA201" s="161">
        <v>-115039.16</v>
      </c>
      <c r="AB201" s="101">
        <v>177934.11703656247</v>
      </c>
      <c r="AC201" s="163">
        <v>62894.95703125</v>
      </c>
      <c r="AD201" s="101"/>
      <c r="AE201" s="160"/>
      <c r="AF201" s="102"/>
      <c r="AG201" s="101"/>
      <c r="AH201" s="101"/>
    </row>
    <row r="202" spans="1:34" x14ac:dyDescent="0.25">
      <c r="A202" s="2">
        <v>111312503</v>
      </c>
      <c r="C202" s="158" t="s">
        <v>3021</v>
      </c>
      <c r="D202" s="28" t="s">
        <v>2254</v>
      </c>
      <c r="E202" s="101">
        <v>13653051</v>
      </c>
      <c r="F202" s="160">
        <v>1013916.25</v>
      </c>
      <c r="G202" s="102">
        <v>8.022038459777832</v>
      </c>
      <c r="H202" s="101">
        <v>512288.21875</v>
      </c>
      <c r="I202" s="101">
        <v>501628.03125</v>
      </c>
      <c r="J202" s="161">
        <v>9967659</v>
      </c>
      <c r="K202" s="160">
        <v>67178</v>
      </c>
      <c r="L202" s="102">
        <v>0.67853271961212158</v>
      </c>
      <c r="M202" s="101">
        <v>334740.59375</v>
      </c>
      <c r="N202" s="162">
        <v>-267562.59375</v>
      </c>
      <c r="O202" s="161">
        <v>1876627</v>
      </c>
      <c r="P202" s="160">
        <v>40192</v>
      </c>
      <c r="Q202" s="102">
        <v>2.1885883808135986</v>
      </c>
      <c r="R202" s="101">
        <v>63931.4140625</v>
      </c>
      <c r="S202" s="162">
        <v>-23739.4140625</v>
      </c>
      <c r="T202" s="161">
        <v>1808765.37</v>
      </c>
      <c r="U202" s="160">
        <v>906546.25</v>
      </c>
      <c r="V202" s="101">
        <v>100.01459503173828</v>
      </c>
      <c r="W202" s="101">
        <v>0</v>
      </c>
      <c r="X202" s="101">
        <v>0</v>
      </c>
      <c r="Y202" s="101">
        <v>8298668.4800000004</v>
      </c>
      <c r="Z202" s="162">
        <v>17.769445419311523</v>
      </c>
      <c r="AA202" s="161">
        <v>-87885.7</v>
      </c>
      <c r="AB202" s="101">
        <v>87767.222584742936</v>
      </c>
      <c r="AC202" s="163">
        <v>-118.4774169921875</v>
      </c>
      <c r="AD202" s="101"/>
      <c r="AE202" s="160"/>
      <c r="AF202" s="102"/>
      <c r="AG202" s="101"/>
      <c r="AH202" s="101"/>
    </row>
    <row r="203" spans="1:34" x14ac:dyDescent="0.25">
      <c r="A203" s="2">
        <v>128323703</v>
      </c>
      <c r="C203" s="158" t="s">
        <v>3022</v>
      </c>
      <c r="D203" s="28" t="s">
        <v>2523</v>
      </c>
      <c r="E203" s="101">
        <v>15445405</v>
      </c>
      <c r="F203" s="160">
        <v>312715</v>
      </c>
      <c r="G203" s="102">
        <v>2.0664865970611572</v>
      </c>
      <c r="H203" s="101">
        <v>611150.3125</v>
      </c>
      <c r="I203" s="101">
        <v>-298435.3125</v>
      </c>
      <c r="J203" s="161">
        <v>12626587</v>
      </c>
      <c r="K203" s="160">
        <v>158707</v>
      </c>
      <c r="L203" s="102">
        <v>1.272926926612854</v>
      </c>
      <c r="M203" s="101">
        <v>533646.625</v>
      </c>
      <c r="N203" s="162">
        <v>-374939.625</v>
      </c>
      <c r="O203" s="161">
        <v>2415027</v>
      </c>
      <c r="P203" s="160">
        <v>104008</v>
      </c>
      <c r="Q203" s="102">
        <v>4.5005254745483398</v>
      </c>
      <c r="R203" s="101">
        <v>77503.6953125</v>
      </c>
      <c r="S203" s="162">
        <v>26504.3046875</v>
      </c>
      <c r="T203" s="161">
        <v>403791</v>
      </c>
      <c r="U203" s="160">
        <v>50000</v>
      </c>
      <c r="V203" s="101">
        <v>0</v>
      </c>
      <c r="W203" s="101">
        <v>0</v>
      </c>
      <c r="X203" s="101">
        <v>100</v>
      </c>
      <c r="Y203" s="101">
        <v>0</v>
      </c>
      <c r="Z203" s="162"/>
      <c r="AA203" s="161">
        <v>-159129.03</v>
      </c>
      <c r="AB203" s="101">
        <v>169255.85447366454</v>
      </c>
      <c r="AC203" s="163">
        <v>10126.82421875</v>
      </c>
      <c r="AD203" s="101"/>
      <c r="AE203" s="160"/>
      <c r="AF203" s="102"/>
      <c r="AG203" s="101"/>
      <c r="AH203" s="101"/>
    </row>
    <row r="204" spans="1:34" x14ac:dyDescent="0.25">
      <c r="A204" s="2">
        <v>125235103</v>
      </c>
      <c r="C204" s="158" t="s">
        <v>3023</v>
      </c>
      <c r="D204" s="28" t="s">
        <v>2492</v>
      </c>
      <c r="E204" s="101">
        <v>19173118</v>
      </c>
      <c r="F204" s="160">
        <v>920950.75</v>
      </c>
      <c r="G204" s="102">
        <v>5.0457062721252441</v>
      </c>
      <c r="H204" s="101">
        <v>1225692</v>
      </c>
      <c r="I204" s="101">
        <v>-304741.25</v>
      </c>
      <c r="J204" s="161">
        <v>13783511</v>
      </c>
      <c r="K204" s="160">
        <v>371835</v>
      </c>
      <c r="L204" s="102">
        <v>2.7724721431732178</v>
      </c>
      <c r="M204" s="101">
        <v>832796.8125</v>
      </c>
      <c r="N204" s="162">
        <v>-460961.8125</v>
      </c>
      <c r="O204" s="161">
        <v>3201922</v>
      </c>
      <c r="P204" s="160">
        <v>-4593</v>
      </c>
      <c r="Q204" s="102">
        <v>-0.14323961734771729</v>
      </c>
      <c r="R204" s="101">
        <v>177080.34375</v>
      </c>
      <c r="S204" s="162">
        <v>-181673.34375</v>
      </c>
      <c r="T204" s="161">
        <v>2187685.7400000002</v>
      </c>
      <c r="U204" s="160">
        <v>553708.75</v>
      </c>
      <c r="V204" s="101">
        <v>47.355976104736328</v>
      </c>
      <c r="W204" s="101">
        <v>52.655059814453125</v>
      </c>
      <c r="X204" s="101">
        <v>0</v>
      </c>
      <c r="Y204" s="101">
        <v>0</v>
      </c>
      <c r="Z204" s="162"/>
      <c r="AA204" s="161">
        <v>-79706.429999999993</v>
      </c>
      <c r="AB204" s="101">
        <v>67166.915744611964</v>
      </c>
      <c r="AC204" s="163">
        <v>-12539.5146484375</v>
      </c>
      <c r="AD204" s="101"/>
      <c r="AE204" s="160"/>
      <c r="AF204" s="102"/>
      <c r="AG204" s="101"/>
      <c r="AH204" s="101"/>
    </row>
    <row r="205" spans="1:34" x14ac:dyDescent="0.25">
      <c r="A205" s="2">
        <v>105256553</v>
      </c>
      <c r="C205" s="158" t="s">
        <v>3024</v>
      </c>
      <c r="D205" s="28" t="s">
        <v>2151</v>
      </c>
      <c r="E205" s="101">
        <v>14222258</v>
      </c>
      <c r="F205" s="160">
        <v>789011.1875</v>
      </c>
      <c r="G205" s="102">
        <v>5.873570442199707</v>
      </c>
      <c r="H205" s="101">
        <v>710199.75</v>
      </c>
      <c r="I205" s="101">
        <v>78811.4375</v>
      </c>
      <c r="J205" s="161">
        <v>11032791</v>
      </c>
      <c r="K205" s="160">
        <v>111100</v>
      </c>
      <c r="L205" s="102">
        <v>1.0172417163848877</v>
      </c>
      <c r="M205" s="101">
        <v>435279</v>
      </c>
      <c r="N205" s="162">
        <v>-324179</v>
      </c>
      <c r="O205" s="161">
        <v>1336903</v>
      </c>
      <c r="P205" s="160">
        <v>49823</v>
      </c>
      <c r="Q205" s="102">
        <v>3.8710103034973145</v>
      </c>
      <c r="R205" s="101">
        <v>78838.7578125</v>
      </c>
      <c r="S205" s="162">
        <v>-29015.7578125</v>
      </c>
      <c r="T205" s="161">
        <v>1852564.22</v>
      </c>
      <c r="U205" s="160">
        <v>628088.1875</v>
      </c>
      <c r="V205" s="101">
        <v>96.331047058105469</v>
      </c>
      <c r="W205" s="101">
        <v>3.6913907527923584</v>
      </c>
      <c r="X205" s="101">
        <v>0</v>
      </c>
      <c r="Y205" s="101">
        <v>5537860.1400000006</v>
      </c>
      <c r="Z205" s="162">
        <v>21.851791381835938</v>
      </c>
      <c r="AA205" s="161">
        <v>-75787.44</v>
      </c>
      <c r="AB205" s="101">
        <v>128865.35015331965</v>
      </c>
      <c r="AC205" s="163">
        <v>53077.91015625</v>
      </c>
      <c r="AD205" s="101"/>
      <c r="AE205" s="160"/>
      <c r="AF205" s="102"/>
      <c r="AG205" s="101"/>
      <c r="AH205" s="101"/>
    </row>
    <row r="206" spans="1:34" x14ac:dyDescent="0.25">
      <c r="A206" s="2">
        <v>104433604</v>
      </c>
      <c r="C206" s="158" t="s">
        <v>3025</v>
      </c>
      <c r="D206" s="28" t="s">
        <v>2134</v>
      </c>
      <c r="E206" s="101">
        <v>4197362.5</v>
      </c>
      <c r="F206" s="160">
        <v>70865.0703125</v>
      </c>
      <c r="G206" s="102">
        <v>1.7173177003860474</v>
      </c>
      <c r="H206" s="101">
        <v>94529.25</v>
      </c>
      <c r="I206" s="101">
        <v>-23664.1796875</v>
      </c>
      <c r="J206" s="161">
        <v>3560666</v>
      </c>
      <c r="K206" s="160">
        <v>17186</v>
      </c>
      <c r="L206" s="102">
        <v>0.48500347137451172</v>
      </c>
      <c r="M206" s="101">
        <v>84502.25</v>
      </c>
      <c r="N206" s="162">
        <v>-67316.25</v>
      </c>
      <c r="O206" s="161">
        <v>486969</v>
      </c>
      <c r="P206" s="160">
        <v>3680</v>
      </c>
      <c r="Q206" s="102">
        <v>0.76144915819168091</v>
      </c>
      <c r="R206" s="101">
        <v>9227.509765625</v>
      </c>
      <c r="S206" s="162">
        <v>-5547.509765625</v>
      </c>
      <c r="T206" s="161">
        <v>149727.54999999999</v>
      </c>
      <c r="U206" s="160">
        <v>49999.0703125</v>
      </c>
      <c r="V206" s="101">
        <v>7.9927887916564941</v>
      </c>
      <c r="W206" s="101">
        <v>0</v>
      </c>
      <c r="X206" s="101">
        <v>92.009071350097656</v>
      </c>
      <c r="Y206" s="101">
        <v>36577.650000000373</v>
      </c>
      <c r="Z206" s="162">
        <v>147.6217041015625</v>
      </c>
      <c r="AA206" s="161">
        <v>-24099.16</v>
      </c>
      <c r="AB206" s="101">
        <v>4288.895878543357</v>
      </c>
      <c r="AC206" s="163">
        <v>-19810.263671875</v>
      </c>
      <c r="AD206" s="101"/>
      <c r="AE206" s="160"/>
      <c r="AF206" s="102"/>
      <c r="AG206" s="101"/>
      <c r="AH206" s="101"/>
    </row>
    <row r="207" spans="1:34" x14ac:dyDescent="0.25">
      <c r="A207" s="2">
        <v>107654103</v>
      </c>
      <c r="C207" s="158" t="s">
        <v>3026</v>
      </c>
      <c r="D207" s="28" t="s">
        <v>2180</v>
      </c>
      <c r="E207" s="101">
        <v>13198113</v>
      </c>
      <c r="F207" s="160">
        <v>707572.3125</v>
      </c>
      <c r="G207" s="102">
        <v>5.6648654937744141</v>
      </c>
      <c r="H207" s="101">
        <v>578928.375</v>
      </c>
      <c r="I207" s="101">
        <v>128643.9375</v>
      </c>
      <c r="J207" s="161">
        <v>10395808</v>
      </c>
      <c r="K207" s="160">
        <v>107677</v>
      </c>
      <c r="L207" s="102">
        <v>1.0466138124465942</v>
      </c>
      <c r="M207" s="101">
        <v>408621.1875</v>
      </c>
      <c r="N207" s="162">
        <v>-300944.1875</v>
      </c>
      <c r="O207" s="161">
        <v>1405475</v>
      </c>
      <c r="P207" s="160">
        <v>25406</v>
      </c>
      <c r="Q207" s="102">
        <v>1.840922474861145</v>
      </c>
      <c r="R207" s="101">
        <v>55349.40234375</v>
      </c>
      <c r="S207" s="162">
        <v>-29943.40234375</v>
      </c>
      <c r="T207" s="161">
        <v>1396830.42</v>
      </c>
      <c r="U207" s="160">
        <v>574489.3125</v>
      </c>
      <c r="V207" s="101">
        <v>100.02330780029297</v>
      </c>
      <c r="W207" s="101">
        <v>0</v>
      </c>
      <c r="X207" s="101">
        <v>0</v>
      </c>
      <c r="Y207" s="101">
        <v>5259424.4399999976</v>
      </c>
      <c r="Z207" s="162">
        <v>21.851789474487305</v>
      </c>
      <c r="AA207" s="161">
        <v>-131923.17000000001</v>
      </c>
      <c r="AB207" s="101">
        <v>218011.83346336824</v>
      </c>
      <c r="AC207" s="163">
        <v>86088.6640625</v>
      </c>
      <c r="AD207" s="101"/>
      <c r="AE207" s="160"/>
      <c r="AF207" s="102"/>
      <c r="AG207" s="101"/>
      <c r="AH207" s="101"/>
    </row>
    <row r="208" spans="1:34" x14ac:dyDescent="0.25">
      <c r="A208" s="2">
        <v>101303503</v>
      </c>
      <c r="C208" s="158" t="s">
        <v>3027</v>
      </c>
      <c r="D208" s="28" t="s">
        <v>2056</v>
      </c>
      <c r="E208" s="101">
        <v>7461403</v>
      </c>
      <c r="F208" s="160">
        <v>178209</v>
      </c>
      <c r="G208" s="102">
        <v>2.4468522071838379</v>
      </c>
      <c r="H208" s="101">
        <v>159813.375</v>
      </c>
      <c r="I208" s="101">
        <v>18395.625</v>
      </c>
      <c r="J208" s="161">
        <v>6195972</v>
      </c>
      <c r="K208" s="160">
        <v>30326</v>
      </c>
      <c r="L208" s="102">
        <v>0.49185436964035034</v>
      </c>
      <c r="M208" s="101">
        <v>118866.8984375</v>
      </c>
      <c r="N208" s="162">
        <v>-88540.8984375</v>
      </c>
      <c r="O208" s="161">
        <v>1020639</v>
      </c>
      <c r="P208" s="160">
        <v>97883</v>
      </c>
      <c r="Q208" s="102">
        <v>10.607680320739746</v>
      </c>
      <c r="R208" s="101">
        <v>38007.875</v>
      </c>
      <c r="S208" s="162">
        <v>59875.125</v>
      </c>
      <c r="T208" s="161">
        <v>244792</v>
      </c>
      <c r="U208" s="160">
        <v>50000</v>
      </c>
      <c r="V208" s="101">
        <v>0</v>
      </c>
      <c r="W208" s="101">
        <v>0</v>
      </c>
      <c r="X208" s="101">
        <v>100</v>
      </c>
      <c r="Y208" s="101">
        <v>0</v>
      </c>
      <c r="Z208" s="162"/>
      <c r="AA208" s="161">
        <v>-34482.68</v>
      </c>
      <c r="AB208" s="101">
        <v>44106.382598638709</v>
      </c>
      <c r="AC208" s="163">
        <v>9623.7021484375</v>
      </c>
      <c r="AD208" s="101"/>
      <c r="AE208" s="160"/>
      <c r="AF208" s="102"/>
      <c r="AG208" s="101"/>
      <c r="AH208" s="101"/>
    </row>
    <row r="209" spans="1:34" x14ac:dyDescent="0.25">
      <c r="A209" s="2">
        <v>123463803</v>
      </c>
      <c r="C209" s="158" t="s">
        <v>3028</v>
      </c>
      <c r="D209" s="28" t="s">
        <v>2459</v>
      </c>
      <c r="E209" s="101">
        <v>1812207.75</v>
      </c>
      <c r="F209" s="160">
        <v>189611.1875</v>
      </c>
      <c r="G209" s="102">
        <v>11.685664176940918</v>
      </c>
      <c r="H209" s="101">
        <v>75365.3203125</v>
      </c>
      <c r="I209" s="101">
        <v>114245.8671875</v>
      </c>
      <c r="J209" s="161">
        <v>1154482</v>
      </c>
      <c r="K209" s="160">
        <v>21974</v>
      </c>
      <c r="L209" s="102">
        <v>1.9402953386306763</v>
      </c>
      <c r="M209" s="101">
        <v>40335.19921875</v>
      </c>
      <c r="N209" s="162">
        <v>-18361.19921875</v>
      </c>
      <c r="O209" s="161">
        <v>377376</v>
      </c>
      <c r="P209" s="160">
        <v>-4008</v>
      </c>
      <c r="Q209" s="102">
        <v>-1.0509092807769775</v>
      </c>
      <c r="R209" s="101">
        <v>17983.400390625</v>
      </c>
      <c r="S209" s="162">
        <v>-21991.400390625</v>
      </c>
      <c r="T209" s="161">
        <v>280349.8</v>
      </c>
      <c r="U209" s="160">
        <v>171645.1875</v>
      </c>
      <c r="V209" s="101">
        <v>0</v>
      </c>
      <c r="W209" s="101">
        <v>100</v>
      </c>
      <c r="X209" s="101">
        <v>0</v>
      </c>
      <c r="Y209" s="101">
        <v>0</v>
      </c>
      <c r="Z209" s="162"/>
      <c r="AA209" s="161">
        <v>-6742.03</v>
      </c>
      <c r="AB209" s="101">
        <v>22819.389976323328</v>
      </c>
      <c r="AC209" s="163">
        <v>16077.3603515625</v>
      </c>
      <c r="AD209" s="101"/>
      <c r="AE209" s="160"/>
      <c r="AF209" s="102"/>
      <c r="AG209" s="101"/>
      <c r="AH209" s="101"/>
    </row>
    <row r="210" spans="1:34" x14ac:dyDescent="0.25">
      <c r="A210" s="2">
        <v>117414003</v>
      </c>
      <c r="C210" s="158" t="s">
        <v>3029</v>
      </c>
      <c r="D210" s="28" t="s">
        <v>2372</v>
      </c>
      <c r="E210" s="101">
        <v>18515012</v>
      </c>
      <c r="F210" s="160">
        <v>351641.21875</v>
      </c>
      <c r="G210" s="102">
        <v>1.9359909296035767</v>
      </c>
      <c r="H210" s="101">
        <v>485664.5625</v>
      </c>
      <c r="I210" s="101">
        <v>-134023.34375</v>
      </c>
      <c r="J210" s="161">
        <v>15093931</v>
      </c>
      <c r="K210" s="160">
        <v>83115</v>
      </c>
      <c r="L210" s="102">
        <v>0.55370074510574341</v>
      </c>
      <c r="M210" s="101">
        <v>348266</v>
      </c>
      <c r="N210" s="162">
        <v>-265151</v>
      </c>
      <c r="O210" s="161">
        <v>2233427</v>
      </c>
      <c r="P210" s="160">
        <v>20215</v>
      </c>
      <c r="Q210" s="102">
        <v>0.91337841749191284</v>
      </c>
      <c r="R210" s="101">
        <v>72168.1171875</v>
      </c>
      <c r="S210" s="162">
        <v>-51953.1171875</v>
      </c>
      <c r="T210" s="161">
        <v>926643.51</v>
      </c>
      <c r="U210" s="160">
        <v>218629.21875</v>
      </c>
      <c r="V210" s="101">
        <v>100.02330017089844</v>
      </c>
      <c r="W210" s="101">
        <v>0</v>
      </c>
      <c r="X210" s="101">
        <v>0</v>
      </c>
      <c r="Y210" s="101">
        <v>2001540.8100000024</v>
      </c>
      <c r="Z210" s="162">
        <v>21.851789474487305</v>
      </c>
      <c r="AA210" s="161">
        <v>-175963.55</v>
      </c>
      <c r="AB210" s="101">
        <v>236124.38493545866</v>
      </c>
      <c r="AC210" s="163">
        <v>60160.8359375</v>
      </c>
      <c r="AD210" s="101">
        <v>261011</v>
      </c>
      <c r="AE210" s="160">
        <v>29682</v>
      </c>
      <c r="AF210" s="102">
        <v>12.831075668334961</v>
      </c>
      <c r="AG210" s="101">
        <v>21481.787109375</v>
      </c>
      <c r="AH210" s="101">
        <v>8200.212890625</v>
      </c>
    </row>
    <row r="211" spans="1:34" x14ac:dyDescent="0.25">
      <c r="A211" s="2">
        <v>121135003</v>
      </c>
      <c r="C211" s="158" t="s">
        <v>3030</v>
      </c>
      <c r="D211" s="28" t="s">
        <v>2427</v>
      </c>
      <c r="E211" s="101">
        <v>7878349</v>
      </c>
      <c r="F211" s="160">
        <v>247646</v>
      </c>
      <c r="G211" s="102">
        <v>3.2453889846801758</v>
      </c>
      <c r="H211" s="101">
        <v>495608.40625</v>
      </c>
      <c r="I211" s="101">
        <v>-247962.40625</v>
      </c>
      <c r="J211" s="161">
        <v>6359879</v>
      </c>
      <c r="K211" s="160">
        <v>116543</v>
      </c>
      <c r="L211" s="102">
        <v>1.8666783571243286</v>
      </c>
      <c r="M211" s="101">
        <v>478272.8125</v>
      </c>
      <c r="N211" s="162">
        <v>-361729.8125</v>
      </c>
      <c r="O211" s="161">
        <v>1248542</v>
      </c>
      <c r="P211" s="160">
        <v>81103</v>
      </c>
      <c r="Q211" s="102">
        <v>6.9470868110656738</v>
      </c>
      <c r="R211" s="101">
        <v>17335.599609375</v>
      </c>
      <c r="S211" s="162">
        <v>63767.3984375</v>
      </c>
      <c r="T211" s="161">
        <v>269928</v>
      </c>
      <c r="U211" s="160">
        <v>50000</v>
      </c>
      <c r="V211" s="101">
        <v>0</v>
      </c>
      <c r="W211" s="101">
        <v>0</v>
      </c>
      <c r="X211" s="101">
        <v>100</v>
      </c>
      <c r="Y211" s="101">
        <v>0</v>
      </c>
      <c r="Z211" s="162"/>
      <c r="AA211" s="161">
        <v>-355835.07</v>
      </c>
      <c r="AB211" s="101">
        <v>517205.36159462878</v>
      </c>
      <c r="AC211" s="163">
        <v>161370.296875</v>
      </c>
      <c r="AD211" s="101"/>
      <c r="AE211" s="160"/>
      <c r="AF211" s="102"/>
      <c r="AG211" s="101"/>
      <c r="AH211" s="101"/>
    </row>
    <row r="212" spans="1:34" x14ac:dyDescent="0.25">
      <c r="A212" s="2">
        <v>109243503</v>
      </c>
      <c r="C212" s="158" t="s">
        <v>3031</v>
      </c>
      <c r="D212" s="28" t="s">
        <v>2226</v>
      </c>
      <c r="E212" s="101">
        <v>7050659.5</v>
      </c>
      <c r="F212" s="160">
        <v>241741.1875</v>
      </c>
      <c r="G212" s="102">
        <v>3.550361156463623</v>
      </c>
      <c r="H212" s="101">
        <v>197866.9375</v>
      </c>
      <c r="I212" s="101">
        <v>43874.25</v>
      </c>
      <c r="J212" s="161">
        <v>5920948</v>
      </c>
      <c r="K212" s="160">
        <v>36168</v>
      </c>
      <c r="L212" s="102">
        <v>0.61460238695144653</v>
      </c>
      <c r="M212" s="101">
        <v>142990.5</v>
      </c>
      <c r="N212" s="162">
        <v>-106822.5</v>
      </c>
      <c r="O212" s="161">
        <v>623970</v>
      </c>
      <c r="P212" s="160">
        <v>5941</v>
      </c>
      <c r="Q212" s="102">
        <v>0.96128171682357788</v>
      </c>
      <c r="R212" s="101">
        <v>20377.1875</v>
      </c>
      <c r="S212" s="162">
        <v>-14436.1875</v>
      </c>
      <c r="T212" s="161">
        <v>505741.41</v>
      </c>
      <c r="U212" s="160">
        <v>199632.1875</v>
      </c>
      <c r="V212" s="101">
        <v>100.02012634277344</v>
      </c>
      <c r="W212" s="101">
        <v>0</v>
      </c>
      <c r="X212" s="101">
        <v>0</v>
      </c>
      <c r="Y212" s="101">
        <v>1827565.7199999988</v>
      </c>
      <c r="Z212" s="162">
        <v>20.361970901489258</v>
      </c>
      <c r="AA212" s="161">
        <v>-39054.14</v>
      </c>
      <c r="AB212" s="101">
        <v>39465.862382738997</v>
      </c>
      <c r="AC212" s="163">
        <v>411.72238159179688</v>
      </c>
      <c r="AD212" s="101"/>
      <c r="AE212" s="160"/>
      <c r="AF212" s="102"/>
      <c r="AG212" s="101"/>
      <c r="AH212" s="101"/>
    </row>
    <row r="213" spans="1:34" x14ac:dyDescent="0.25">
      <c r="A213" s="2">
        <v>111343603</v>
      </c>
      <c r="C213" s="158" t="s">
        <v>3032</v>
      </c>
      <c r="D213" s="28" t="s">
        <v>2258</v>
      </c>
      <c r="E213" s="101">
        <v>16397263</v>
      </c>
      <c r="F213" s="160">
        <v>1074397.875</v>
      </c>
      <c r="G213" s="102">
        <v>7.0117297172546387</v>
      </c>
      <c r="H213" s="101">
        <v>493164.59375</v>
      </c>
      <c r="I213" s="101">
        <v>581233.25</v>
      </c>
      <c r="J213" s="161">
        <v>12582001</v>
      </c>
      <c r="K213" s="160">
        <v>116886</v>
      </c>
      <c r="L213" s="102">
        <v>0.93770492076873779</v>
      </c>
      <c r="M213" s="101">
        <v>387565.40625</v>
      </c>
      <c r="N213" s="162">
        <v>-270679.40625</v>
      </c>
      <c r="O213" s="161">
        <v>2053369</v>
      </c>
      <c r="P213" s="160">
        <v>29887</v>
      </c>
      <c r="Q213" s="102">
        <v>1.4770084619522095</v>
      </c>
      <c r="R213" s="101">
        <v>49882.46875</v>
      </c>
      <c r="S213" s="162">
        <v>-19995.46875</v>
      </c>
      <c r="T213" s="161">
        <v>1628581.59</v>
      </c>
      <c r="U213" s="160">
        <v>960016.875</v>
      </c>
      <c r="V213" s="101">
        <v>100.00526428222656</v>
      </c>
      <c r="W213" s="101">
        <v>0</v>
      </c>
      <c r="X213" s="101">
        <v>0</v>
      </c>
      <c r="Y213" s="101">
        <v>8787326.8400000036</v>
      </c>
      <c r="Z213" s="162">
        <v>13.392988204956055</v>
      </c>
      <c r="AA213" s="161">
        <v>-206119.4</v>
      </c>
      <c r="AB213" s="101">
        <v>316243.36039090028</v>
      </c>
      <c r="AC213" s="163">
        <v>110123.9609375</v>
      </c>
      <c r="AD213" s="101">
        <v>133311</v>
      </c>
      <c r="AE213" s="160">
        <v>-32392</v>
      </c>
      <c r="AF213" s="102">
        <v>-19.548229217529297</v>
      </c>
      <c r="AG213" s="101">
        <v>12342.9580078125</v>
      </c>
      <c r="AH213" s="101">
        <v>-44734.95703125</v>
      </c>
    </row>
    <row r="214" spans="1:34" x14ac:dyDescent="0.25">
      <c r="A214" s="2">
        <v>111312804</v>
      </c>
      <c r="C214" s="158" t="s">
        <v>3033</v>
      </c>
      <c r="D214" s="28" t="s">
        <v>2255</v>
      </c>
      <c r="E214" s="101">
        <v>7685890.5</v>
      </c>
      <c r="F214" s="160">
        <v>482692.59375</v>
      </c>
      <c r="G214" s="102">
        <v>6.701087474822998</v>
      </c>
      <c r="H214" s="101">
        <v>252443.828125</v>
      </c>
      <c r="I214" s="101">
        <v>230248.765625</v>
      </c>
      <c r="J214" s="161">
        <v>5901443</v>
      </c>
      <c r="K214" s="160">
        <v>30956</v>
      </c>
      <c r="L214" s="102">
        <v>0.52731573581695557</v>
      </c>
      <c r="M214" s="101">
        <v>149220.59375</v>
      </c>
      <c r="N214" s="162">
        <v>-118264.59375</v>
      </c>
      <c r="O214" s="161">
        <v>659082</v>
      </c>
      <c r="P214" s="160">
        <v>-603</v>
      </c>
      <c r="Q214" s="102">
        <v>-9.1407261788845062E-2</v>
      </c>
      <c r="R214" s="101">
        <v>22905.45703125</v>
      </c>
      <c r="S214" s="162">
        <v>-23508.45703125</v>
      </c>
      <c r="T214" s="161">
        <v>1042934.44</v>
      </c>
      <c r="U214" s="160">
        <v>487720.59375</v>
      </c>
      <c r="V214" s="101">
        <v>100.01970672607422</v>
      </c>
      <c r="W214" s="101">
        <v>0</v>
      </c>
      <c r="X214" s="101">
        <v>0</v>
      </c>
      <c r="Y214" s="101">
        <v>4464899.8699999992</v>
      </c>
      <c r="Z214" s="162">
        <v>20.165725708007813</v>
      </c>
      <c r="AA214" s="161">
        <v>-12038.08</v>
      </c>
      <c r="AB214" s="101">
        <v>16469.958456039683</v>
      </c>
      <c r="AC214" s="163">
        <v>4431.87841796875</v>
      </c>
      <c r="AD214" s="101">
        <v>82431</v>
      </c>
      <c r="AE214" s="160">
        <v>-35381</v>
      </c>
      <c r="AF214" s="102">
        <v>-30.031745910644531</v>
      </c>
      <c r="AG214" s="101">
        <v>-2213.98388671875</v>
      </c>
      <c r="AH214" s="101">
        <v>-33167.015625</v>
      </c>
    </row>
    <row r="215" spans="1:34" x14ac:dyDescent="0.25">
      <c r="A215" s="2">
        <v>109422303</v>
      </c>
      <c r="C215" s="158" t="s">
        <v>3034</v>
      </c>
      <c r="D215" s="28" t="s">
        <v>2230</v>
      </c>
      <c r="E215" s="101">
        <v>12469840</v>
      </c>
      <c r="F215" s="160">
        <v>556426</v>
      </c>
      <c r="G215" s="102">
        <v>4.6705837249755859</v>
      </c>
      <c r="H215" s="101">
        <v>459056.4375</v>
      </c>
      <c r="I215" s="101">
        <v>97369.5625</v>
      </c>
      <c r="J215" s="161">
        <v>10119104</v>
      </c>
      <c r="K215" s="160">
        <v>68195</v>
      </c>
      <c r="L215" s="102">
        <v>0.67849582433700562</v>
      </c>
      <c r="M215" s="101">
        <v>315091.40625</v>
      </c>
      <c r="N215" s="162">
        <v>-246896.40625</v>
      </c>
      <c r="O215" s="161">
        <v>1174758</v>
      </c>
      <c r="P215" s="160">
        <v>23416</v>
      </c>
      <c r="Q215" s="102">
        <v>2.0338006019592285</v>
      </c>
      <c r="R215" s="101">
        <v>50953.515625</v>
      </c>
      <c r="S215" s="162">
        <v>-27537.515625</v>
      </c>
      <c r="T215" s="161">
        <v>1175978.48</v>
      </c>
      <c r="U215" s="160">
        <v>464814.96875</v>
      </c>
      <c r="V215" s="101">
        <v>100.02330780029297</v>
      </c>
      <c r="W215" s="101">
        <v>0</v>
      </c>
      <c r="X215" s="101">
        <v>0</v>
      </c>
      <c r="Y215" s="101">
        <v>4255360.5099999979</v>
      </c>
      <c r="Z215" s="162">
        <v>21.851791381835938</v>
      </c>
      <c r="AA215" s="161">
        <v>-53032.68</v>
      </c>
      <c r="AB215" s="101">
        <v>65628.293107849953</v>
      </c>
      <c r="AC215" s="163">
        <v>12595.61328125</v>
      </c>
      <c r="AD215" s="101"/>
      <c r="AE215" s="160"/>
      <c r="AF215" s="102"/>
      <c r="AG215" s="101"/>
      <c r="AH215" s="101"/>
    </row>
    <row r="216" spans="1:34" x14ac:dyDescent="0.25">
      <c r="A216" s="2">
        <v>104103603</v>
      </c>
      <c r="C216" s="158" t="s">
        <v>3035</v>
      </c>
      <c r="D216" s="28" t="s">
        <v>2115</v>
      </c>
      <c r="E216" s="101">
        <v>12865295</v>
      </c>
      <c r="F216" s="160">
        <v>300337.59375</v>
      </c>
      <c r="G216" s="102">
        <v>2.3902795314788818</v>
      </c>
      <c r="H216" s="101">
        <v>236617</v>
      </c>
      <c r="I216" s="101">
        <v>63720.59375</v>
      </c>
      <c r="J216" s="161">
        <v>10815346</v>
      </c>
      <c r="K216" s="160">
        <v>68556</v>
      </c>
      <c r="L216" s="102">
        <v>0.63792073726654053</v>
      </c>
      <c r="M216" s="101">
        <v>179212.40625</v>
      </c>
      <c r="N216" s="162">
        <v>-110656.40625</v>
      </c>
      <c r="O216" s="161">
        <v>1394867</v>
      </c>
      <c r="P216" s="160">
        <v>7595</v>
      </c>
      <c r="Q216" s="102">
        <v>0.5474773645401001</v>
      </c>
      <c r="R216" s="101">
        <v>34231.8203125</v>
      </c>
      <c r="S216" s="162">
        <v>-26636.8203125</v>
      </c>
      <c r="T216" s="161">
        <v>655082.43999999994</v>
      </c>
      <c r="U216" s="160">
        <v>224186.59375</v>
      </c>
      <c r="V216" s="101">
        <v>100.01203918457031</v>
      </c>
      <c r="W216" s="101">
        <v>0</v>
      </c>
      <c r="X216" s="101">
        <v>0</v>
      </c>
      <c r="Y216" s="101">
        <v>2052187.3300000019</v>
      </c>
      <c r="Z216" s="162">
        <v>16.570146560668945</v>
      </c>
      <c r="AA216" s="161">
        <v>-51444.14</v>
      </c>
      <c r="AB216" s="101">
        <v>35591.778836232785</v>
      </c>
      <c r="AC216" s="163">
        <v>-15852.361328125</v>
      </c>
      <c r="AD216" s="101"/>
      <c r="AE216" s="160"/>
      <c r="AF216" s="102"/>
      <c r="AG216" s="101"/>
      <c r="AH216" s="101"/>
    </row>
    <row r="217" spans="1:34" x14ac:dyDescent="0.25">
      <c r="A217" s="2">
        <v>124154003</v>
      </c>
      <c r="C217" s="158" t="s">
        <v>3036</v>
      </c>
      <c r="D217" s="28" t="s">
        <v>2480</v>
      </c>
      <c r="E217" s="101">
        <v>11791045</v>
      </c>
      <c r="F217" s="160">
        <v>265234.15625</v>
      </c>
      <c r="G217" s="102">
        <v>2.3012189865112305</v>
      </c>
      <c r="H217" s="101">
        <v>650706.3125</v>
      </c>
      <c r="I217" s="101">
        <v>-385472.15625</v>
      </c>
      <c r="J217" s="161">
        <v>8592338</v>
      </c>
      <c r="K217" s="160">
        <v>118293</v>
      </c>
      <c r="L217" s="102">
        <v>1.3959448337554932</v>
      </c>
      <c r="M217" s="101">
        <v>504938.90625</v>
      </c>
      <c r="N217" s="162">
        <v>-386645.90625</v>
      </c>
      <c r="O217" s="161">
        <v>2240181</v>
      </c>
      <c r="P217" s="160">
        <v>96943</v>
      </c>
      <c r="Q217" s="102">
        <v>4.5232028961181641</v>
      </c>
      <c r="R217" s="101">
        <v>44185.1953125</v>
      </c>
      <c r="S217" s="162">
        <v>52757.8046875</v>
      </c>
      <c r="T217" s="161">
        <v>958526.15</v>
      </c>
      <c r="U217" s="160">
        <v>49998.16015625</v>
      </c>
      <c r="V217" s="101">
        <v>15.818001747131348</v>
      </c>
      <c r="W217" s="101">
        <v>0</v>
      </c>
      <c r="X217" s="101">
        <v>84.185676574707031</v>
      </c>
      <c r="Y217" s="101">
        <v>72387.009999990463</v>
      </c>
      <c r="Z217" s="162">
        <v>79.999366760253906</v>
      </c>
      <c r="AA217" s="161">
        <v>-52821.31</v>
      </c>
      <c r="AB217" s="101">
        <v>108303.51332561736</v>
      </c>
      <c r="AC217" s="163">
        <v>55482.203125</v>
      </c>
      <c r="AD217" s="101"/>
      <c r="AE217" s="160"/>
      <c r="AF217" s="102"/>
      <c r="AG217" s="101"/>
      <c r="AH217" s="101"/>
    </row>
    <row r="218" spans="1:34" x14ac:dyDescent="0.25">
      <c r="A218" s="2">
        <v>106166503</v>
      </c>
      <c r="C218" s="158" t="s">
        <v>3037</v>
      </c>
      <c r="D218" s="28" t="s">
        <v>2160</v>
      </c>
      <c r="E218" s="101">
        <v>10264308</v>
      </c>
      <c r="F218" s="160">
        <v>410453.90625</v>
      </c>
      <c r="G218" s="102">
        <v>4.1654148101806641</v>
      </c>
      <c r="H218" s="101">
        <v>346706.40625</v>
      </c>
      <c r="I218" s="101">
        <v>63747.5</v>
      </c>
      <c r="J218" s="161">
        <v>8413692</v>
      </c>
      <c r="K218" s="160">
        <v>61169</v>
      </c>
      <c r="L218" s="102">
        <v>0.73234158754348755</v>
      </c>
      <c r="M218" s="101">
        <v>245108</v>
      </c>
      <c r="N218" s="162">
        <v>-183939</v>
      </c>
      <c r="O218" s="161">
        <v>1063151</v>
      </c>
      <c r="P218" s="160">
        <v>39339</v>
      </c>
      <c r="Q218" s="102">
        <v>3.8424043655395508</v>
      </c>
      <c r="R218" s="101">
        <v>45072.73046875</v>
      </c>
      <c r="S218" s="162">
        <v>-5733.73046875</v>
      </c>
      <c r="T218" s="161">
        <v>787465.34</v>
      </c>
      <c r="U218" s="160">
        <v>309945.90625</v>
      </c>
      <c r="V218" s="101">
        <v>100.021240234375</v>
      </c>
      <c r="W218" s="101">
        <v>0</v>
      </c>
      <c r="X218" s="101">
        <v>0</v>
      </c>
      <c r="Y218" s="101">
        <v>2837482.4700000025</v>
      </c>
      <c r="Z218" s="162">
        <v>20.883804321289063</v>
      </c>
      <c r="AA218" s="161">
        <v>-59178.04</v>
      </c>
      <c r="AB218" s="101">
        <v>54527.846485174523</v>
      </c>
      <c r="AC218" s="163">
        <v>-4650.193359375</v>
      </c>
      <c r="AD218" s="101"/>
      <c r="AE218" s="160"/>
      <c r="AF218" s="102"/>
      <c r="AG218" s="101"/>
      <c r="AH218" s="101"/>
    </row>
    <row r="219" spans="1:34" x14ac:dyDescent="0.25">
      <c r="A219" s="2">
        <v>110183602</v>
      </c>
      <c r="C219" s="158" t="s">
        <v>3038</v>
      </c>
      <c r="D219" s="28" t="s">
        <v>2250</v>
      </c>
      <c r="E219" s="101">
        <v>30608288</v>
      </c>
      <c r="F219" s="160">
        <v>740477.375</v>
      </c>
      <c r="G219" s="102">
        <v>2.4791820049285889</v>
      </c>
      <c r="H219" s="101">
        <v>931196.75</v>
      </c>
      <c r="I219" s="101">
        <v>-190719.375</v>
      </c>
      <c r="J219" s="161">
        <v>24660556</v>
      </c>
      <c r="K219" s="160">
        <v>226144</v>
      </c>
      <c r="L219" s="102">
        <v>0.92551440000534058</v>
      </c>
      <c r="M219" s="101">
        <v>695760.8125</v>
      </c>
      <c r="N219" s="162">
        <v>-469616.8125</v>
      </c>
      <c r="O219" s="161">
        <v>4198014</v>
      </c>
      <c r="P219" s="160">
        <v>24939</v>
      </c>
      <c r="Q219" s="102">
        <v>0.59761685132980347</v>
      </c>
      <c r="R219" s="101">
        <v>137505.984375</v>
      </c>
      <c r="S219" s="162">
        <v>-112566.984375</v>
      </c>
      <c r="T219" s="161">
        <v>1749718.11</v>
      </c>
      <c r="U219" s="160">
        <v>489394.375</v>
      </c>
      <c r="V219" s="101">
        <v>100.02330017089844</v>
      </c>
      <c r="W219" s="101">
        <v>0</v>
      </c>
      <c r="X219" s="101">
        <v>0</v>
      </c>
      <c r="Y219" s="101">
        <v>4480383.8900000006</v>
      </c>
      <c r="Z219" s="162">
        <v>21.851791381835938</v>
      </c>
      <c r="AA219" s="161">
        <v>-269213.87</v>
      </c>
      <c r="AB219" s="101">
        <v>90608.807830738602</v>
      </c>
      <c r="AC219" s="163">
        <v>-178605.0625</v>
      </c>
      <c r="AD219" s="101"/>
      <c r="AE219" s="160"/>
      <c r="AF219" s="102"/>
      <c r="AG219" s="101"/>
      <c r="AH219" s="101"/>
    </row>
    <row r="220" spans="1:34" x14ac:dyDescent="0.25">
      <c r="A220" s="2">
        <v>103025002</v>
      </c>
      <c r="C220" s="158" t="s">
        <v>3039</v>
      </c>
      <c r="D220" s="28" t="s">
        <v>2091</v>
      </c>
      <c r="E220" s="101">
        <v>8419155</v>
      </c>
      <c r="F220" s="160">
        <v>122790</v>
      </c>
      <c r="G220" s="102">
        <v>1.4800457954406738</v>
      </c>
      <c r="H220" s="101">
        <v>301750.1875</v>
      </c>
      <c r="I220" s="101">
        <v>-178960.1875</v>
      </c>
      <c r="J220" s="161">
        <v>6339521</v>
      </c>
      <c r="K220" s="160">
        <v>57204</v>
      </c>
      <c r="L220" s="102">
        <v>0.91055577993392944</v>
      </c>
      <c r="M220" s="101">
        <v>247352.59375</v>
      </c>
      <c r="N220" s="162">
        <v>-190148.59375</v>
      </c>
      <c r="O220" s="161">
        <v>1798507</v>
      </c>
      <c r="P220" s="160">
        <v>15586</v>
      </c>
      <c r="Q220" s="102">
        <v>0.87418341636657715</v>
      </c>
      <c r="R220" s="101">
        <v>54397.59375</v>
      </c>
      <c r="S220" s="162">
        <v>-38811.59375</v>
      </c>
      <c r="T220" s="161">
        <v>281127</v>
      </c>
      <c r="U220" s="160">
        <v>50000</v>
      </c>
      <c r="V220" s="101">
        <v>0</v>
      </c>
      <c r="W220" s="101">
        <v>0</v>
      </c>
      <c r="X220" s="101">
        <v>100</v>
      </c>
      <c r="Y220" s="101">
        <v>0</v>
      </c>
      <c r="Z220" s="162"/>
      <c r="AA220" s="161">
        <v>-49622.42</v>
      </c>
      <c r="AB220" s="101">
        <v>78834.800986771821</v>
      </c>
      <c r="AC220" s="163">
        <v>29212.380859375</v>
      </c>
      <c r="AD220" s="101"/>
      <c r="AE220" s="160"/>
      <c r="AF220" s="102"/>
      <c r="AG220" s="101"/>
      <c r="AH220" s="101"/>
    </row>
    <row r="221" spans="1:34" x14ac:dyDescent="0.25">
      <c r="A221" s="2">
        <v>107654403</v>
      </c>
      <c r="C221" s="158" t="s">
        <v>3040</v>
      </c>
      <c r="D221" s="28" t="s">
        <v>2181</v>
      </c>
      <c r="E221" s="101">
        <v>24397304</v>
      </c>
      <c r="F221" s="160">
        <v>1103586.75</v>
      </c>
      <c r="G221" s="102">
        <v>4.737701416015625</v>
      </c>
      <c r="H221" s="101">
        <v>751563</v>
      </c>
      <c r="I221" s="101">
        <v>352023.75</v>
      </c>
      <c r="J221" s="161">
        <v>18683656</v>
      </c>
      <c r="K221" s="160">
        <v>176615</v>
      </c>
      <c r="L221" s="102">
        <v>0.95431244373321533</v>
      </c>
      <c r="M221" s="101">
        <v>458639.8125</v>
      </c>
      <c r="N221" s="162">
        <v>-282024.8125</v>
      </c>
      <c r="O221" s="161">
        <v>3341699</v>
      </c>
      <c r="P221" s="160">
        <v>56297</v>
      </c>
      <c r="Q221" s="102">
        <v>1.7135498523712158</v>
      </c>
      <c r="R221" s="101">
        <v>118697.359375</v>
      </c>
      <c r="S221" s="162">
        <v>-62400.359375</v>
      </c>
      <c r="T221" s="161">
        <v>2371948.7599999998</v>
      </c>
      <c r="U221" s="160">
        <v>870674.75</v>
      </c>
      <c r="V221" s="101">
        <v>100.02330017089844</v>
      </c>
      <c r="W221" s="101">
        <v>0</v>
      </c>
      <c r="X221" s="101">
        <v>0</v>
      </c>
      <c r="Y221" s="101">
        <v>7970988.6799999997</v>
      </c>
      <c r="Z221" s="162">
        <v>21.851791381835938</v>
      </c>
      <c r="AA221" s="161">
        <v>-193715.18</v>
      </c>
      <c r="AB221" s="101">
        <v>137112.37833044981</v>
      </c>
      <c r="AC221" s="163">
        <v>-56602.80078125</v>
      </c>
      <c r="AD221" s="101"/>
      <c r="AE221" s="160"/>
      <c r="AF221" s="102"/>
      <c r="AG221" s="101"/>
      <c r="AH221" s="101"/>
    </row>
    <row r="222" spans="1:34" x14ac:dyDescent="0.25">
      <c r="A222" s="2">
        <v>114064003</v>
      </c>
      <c r="C222" s="158" t="s">
        <v>3041</v>
      </c>
      <c r="D222" s="28" t="s">
        <v>2314</v>
      </c>
      <c r="E222" s="101">
        <v>6115438</v>
      </c>
      <c r="F222" s="160">
        <v>129090</v>
      </c>
      <c r="G222" s="102">
        <v>2.1564066410064697</v>
      </c>
      <c r="H222" s="101">
        <v>267052.3125</v>
      </c>
      <c r="I222" s="101">
        <v>-137962.3125</v>
      </c>
      <c r="J222" s="161">
        <v>4676564</v>
      </c>
      <c r="K222" s="160">
        <v>70412</v>
      </c>
      <c r="L222" s="102">
        <v>1.528651237487793</v>
      </c>
      <c r="M222" s="101">
        <v>215727.546875</v>
      </c>
      <c r="N222" s="162">
        <v>-145315.546875</v>
      </c>
      <c r="O222" s="161">
        <v>1183260</v>
      </c>
      <c r="P222" s="160">
        <v>5957</v>
      </c>
      <c r="Q222" s="102">
        <v>0.50598698854446411</v>
      </c>
      <c r="R222" s="101">
        <v>46497.26953125</v>
      </c>
      <c r="S222" s="162">
        <v>-40540.26953125</v>
      </c>
      <c r="T222" s="161">
        <v>190805</v>
      </c>
      <c r="U222" s="160">
        <v>50000</v>
      </c>
      <c r="V222" s="101">
        <v>0</v>
      </c>
      <c r="W222" s="101">
        <v>0</v>
      </c>
      <c r="X222" s="101">
        <v>100</v>
      </c>
      <c r="Y222" s="101">
        <v>0</v>
      </c>
      <c r="Z222" s="162"/>
      <c r="AA222" s="161">
        <v>-108910.65</v>
      </c>
      <c r="AB222" s="101">
        <v>53211.007539283601</v>
      </c>
      <c r="AC222" s="163">
        <v>-55699.640625</v>
      </c>
      <c r="AD222" s="101">
        <v>64809</v>
      </c>
      <c r="AE222" s="160">
        <v>2721</v>
      </c>
      <c r="AF222" s="102">
        <v>4.3824892044067383</v>
      </c>
      <c r="AG222" s="101">
        <v>4827.51416015625</v>
      </c>
      <c r="AH222" s="101">
        <v>-2106.51416015625</v>
      </c>
    </row>
    <row r="223" spans="1:34" x14ac:dyDescent="0.25">
      <c r="A223" s="2">
        <v>119665003</v>
      </c>
      <c r="C223" s="158" t="s">
        <v>3042</v>
      </c>
      <c r="D223" s="28" t="s">
        <v>2413</v>
      </c>
      <c r="E223" s="101">
        <v>8311997</v>
      </c>
      <c r="F223" s="160">
        <v>161693.8125</v>
      </c>
      <c r="G223" s="102">
        <v>1.9838993549346924</v>
      </c>
      <c r="H223" s="101">
        <v>261604.84375</v>
      </c>
      <c r="I223" s="101">
        <v>-99911.03125</v>
      </c>
      <c r="J223" s="161">
        <v>6803635</v>
      </c>
      <c r="K223" s="160">
        <v>57023</v>
      </c>
      <c r="L223" s="102">
        <v>0.84520941972732544</v>
      </c>
      <c r="M223" s="101">
        <v>198080.40625</v>
      </c>
      <c r="N223" s="162">
        <v>-141057.40625</v>
      </c>
      <c r="O223" s="161">
        <v>1175989</v>
      </c>
      <c r="P223" s="160">
        <v>29231</v>
      </c>
      <c r="Q223" s="102">
        <v>2.5490119457244873</v>
      </c>
      <c r="R223" s="101">
        <v>48428.6015625</v>
      </c>
      <c r="S223" s="162">
        <v>-19197.6015625</v>
      </c>
      <c r="T223" s="161">
        <v>332372.98</v>
      </c>
      <c r="U223" s="160">
        <v>75439.8125</v>
      </c>
      <c r="V223" s="101">
        <v>100.02330017089844</v>
      </c>
      <c r="W223" s="101">
        <v>0</v>
      </c>
      <c r="X223" s="101">
        <v>0</v>
      </c>
      <c r="Y223" s="101">
        <v>690648.1099999994</v>
      </c>
      <c r="Z223" s="162">
        <v>21.851791381835938</v>
      </c>
      <c r="AA223" s="161">
        <v>-111038.72</v>
      </c>
      <c r="AB223" s="101">
        <v>79381.977437318477</v>
      </c>
      <c r="AC223" s="163">
        <v>-31656.7421875</v>
      </c>
      <c r="AD223" s="101"/>
      <c r="AE223" s="160"/>
      <c r="AF223" s="102"/>
      <c r="AG223" s="101"/>
      <c r="AH223" s="101"/>
    </row>
    <row r="224" spans="1:34" x14ac:dyDescent="0.25">
      <c r="A224" s="2">
        <v>118403903</v>
      </c>
      <c r="C224" s="158" t="s">
        <v>3043</v>
      </c>
      <c r="D224" s="28" t="s">
        <v>2387</v>
      </c>
      <c r="E224" s="101">
        <v>9519307</v>
      </c>
      <c r="F224" s="160">
        <v>183339.96875</v>
      </c>
      <c r="G224" s="102">
        <v>1.963802695274353</v>
      </c>
      <c r="H224" s="101">
        <v>183908.625</v>
      </c>
      <c r="I224" s="101">
        <v>-568.65625</v>
      </c>
      <c r="J224" s="161">
        <v>7675794</v>
      </c>
      <c r="K224" s="160">
        <v>51300</v>
      </c>
      <c r="L224" s="102">
        <v>0.67283153533935547</v>
      </c>
      <c r="M224" s="101">
        <v>141179.40625</v>
      </c>
      <c r="N224" s="162">
        <v>-89879.40625</v>
      </c>
      <c r="O224" s="161">
        <v>1444170</v>
      </c>
      <c r="P224" s="160">
        <v>11220</v>
      </c>
      <c r="Q224" s="102">
        <v>0.78300011157989502</v>
      </c>
      <c r="R224" s="101">
        <v>42729.21875</v>
      </c>
      <c r="S224" s="162">
        <v>-31509.21875</v>
      </c>
      <c r="T224" s="161">
        <v>399342.98</v>
      </c>
      <c r="U224" s="160">
        <v>120819.9765625</v>
      </c>
      <c r="V224" s="101">
        <v>100</v>
      </c>
      <c r="W224" s="101">
        <v>0</v>
      </c>
      <c r="X224" s="101">
        <v>0</v>
      </c>
      <c r="Y224" s="101">
        <v>1105843.8900000006</v>
      </c>
      <c r="Z224" s="162">
        <v>10.925590515136719</v>
      </c>
      <c r="AA224" s="161">
        <v>-95741.58</v>
      </c>
      <c r="AB224" s="101">
        <v>55309.338700628374</v>
      </c>
      <c r="AC224" s="163">
        <v>-40432.2421875</v>
      </c>
      <c r="AD224" s="101"/>
      <c r="AE224" s="160"/>
      <c r="AF224" s="102"/>
      <c r="AG224" s="101"/>
      <c r="AH224" s="101"/>
    </row>
    <row r="225" spans="1:34" x14ac:dyDescent="0.25">
      <c r="A225" s="2">
        <v>119354603</v>
      </c>
      <c r="C225" s="158" t="s">
        <v>3044</v>
      </c>
      <c r="D225" s="28" t="s">
        <v>2397</v>
      </c>
      <c r="E225" s="101">
        <v>8217897</v>
      </c>
      <c r="F225" s="160">
        <v>391392.625</v>
      </c>
      <c r="G225" s="102">
        <v>5.0008611679077148</v>
      </c>
      <c r="H225" s="101">
        <v>216051.875</v>
      </c>
      <c r="I225" s="101">
        <v>175340.75</v>
      </c>
      <c r="J225" s="161">
        <v>6218358</v>
      </c>
      <c r="K225" s="160">
        <v>44494</v>
      </c>
      <c r="L225" s="102">
        <v>0.72068321704864502</v>
      </c>
      <c r="M225" s="101">
        <v>126378.796875</v>
      </c>
      <c r="N225" s="162">
        <v>-81884.796875</v>
      </c>
      <c r="O225" s="161">
        <v>1234455</v>
      </c>
      <c r="P225" s="160">
        <v>-3231</v>
      </c>
      <c r="Q225" s="102">
        <v>-0.26105168461799622</v>
      </c>
      <c r="R225" s="101">
        <v>54028.44140625</v>
      </c>
      <c r="S225" s="162">
        <v>-57259.44140625</v>
      </c>
      <c r="T225" s="161">
        <v>765083.84</v>
      </c>
      <c r="U225" s="160">
        <v>350129.625</v>
      </c>
      <c r="V225" s="101">
        <v>100.01185607910156</v>
      </c>
      <c r="W225" s="101">
        <v>0</v>
      </c>
      <c r="X225" s="101">
        <v>0</v>
      </c>
      <c r="Y225" s="101">
        <v>3205054.379999999</v>
      </c>
      <c r="Z225" s="162">
        <v>16.484987258911133</v>
      </c>
      <c r="AA225" s="161">
        <v>-152510.25</v>
      </c>
      <c r="AB225" s="101">
        <v>218572.5177120351</v>
      </c>
      <c r="AC225" s="163">
        <v>66062.265625</v>
      </c>
      <c r="AD225" s="101"/>
      <c r="AE225" s="160"/>
      <c r="AF225" s="102"/>
      <c r="AG225" s="101"/>
      <c r="AH225" s="101"/>
    </row>
    <row r="226" spans="1:34" x14ac:dyDescent="0.25">
      <c r="A226" s="2">
        <v>104433903</v>
      </c>
      <c r="C226" s="158" t="s">
        <v>3045</v>
      </c>
      <c r="D226" s="28" t="s">
        <v>2135</v>
      </c>
      <c r="E226" s="101">
        <v>8362687</v>
      </c>
      <c r="F226" s="160">
        <v>75566</v>
      </c>
      <c r="G226" s="102">
        <v>0.91184866428375244</v>
      </c>
      <c r="H226" s="101">
        <v>103641.71875</v>
      </c>
      <c r="I226" s="101">
        <v>-28075.71875</v>
      </c>
      <c r="J226" s="161">
        <v>7220377</v>
      </c>
      <c r="K226" s="160">
        <v>29752</v>
      </c>
      <c r="L226" s="102">
        <v>0.4137609601020813</v>
      </c>
      <c r="M226" s="101">
        <v>85627.1015625</v>
      </c>
      <c r="N226" s="162">
        <v>-55875.1015625</v>
      </c>
      <c r="O226" s="161">
        <v>871016</v>
      </c>
      <c r="P226" s="160">
        <v>-4186</v>
      </c>
      <c r="Q226" s="102">
        <v>-0.47828960418701172</v>
      </c>
      <c r="R226" s="101">
        <v>18014.615234375</v>
      </c>
      <c r="S226" s="162">
        <v>-22200.615234375</v>
      </c>
      <c r="T226" s="161">
        <v>271294</v>
      </c>
      <c r="U226" s="160">
        <v>50000</v>
      </c>
      <c r="V226" s="101">
        <v>0</v>
      </c>
      <c r="W226" s="101">
        <v>0</v>
      </c>
      <c r="X226" s="101">
        <v>100</v>
      </c>
      <c r="Y226" s="101">
        <v>0</v>
      </c>
      <c r="Z226" s="162"/>
      <c r="AA226" s="161">
        <v>-80905.740000000005</v>
      </c>
      <c r="AB226" s="101">
        <v>36394.892290123971</v>
      </c>
      <c r="AC226" s="163">
        <v>-44510.84765625</v>
      </c>
      <c r="AD226" s="101"/>
      <c r="AE226" s="160"/>
      <c r="AF226" s="102"/>
      <c r="AG226" s="101"/>
      <c r="AH226" s="101"/>
    </row>
    <row r="227" spans="1:34" x14ac:dyDescent="0.25">
      <c r="A227" s="2">
        <v>113363603</v>
      </c>
      <c r="C227" s="158" t="s">
        <v>3046</v>
      </c>
      <c r="D227" s="28" t="s">
        <v>2293</v>
      </c>
      <c r="E227" s="101">
        <v>8571350</v>
      </c>
      <c r="F227" s="160">
        <v>398746.6875</v>
      </c>
      <c r="G227" s="102">
        <v>4.8790655136108398</v>
      </c>
      <c r="H227" s="101">
        <v>371287.0625</v>
      </c>
      <c r="I227" s="101">
        <v>27459.625</v>
      </c>
      <c r="J227" s="161">
        <v>5803911</v>
      </c>
      <c r="K227" s="160">
        <v>65546</v>
      </c>
      <c r="L227" s="102">
        <v>1.1422417163848877</v>
      </c>
      <c r="M227" s="101">
        <v>249248.203125</v>
      </c>
      <c r="N227" s="162">
        <v>-183702.203125</v>
      </c>
      <c r="O227" s="161">
        <v>1829788</v>
      </c>
      <c r="P227" s="160">
        <v>69226</v>
      </c>
      <c r="Q227" s="102">
        <v>3.932039737701416</v>
      </c>
      <c r="R227" s="101">
        <v>57461.94140625</v>
      </c>
      <c r="S227" s="162">
        <v>11764.05859375</v>
      </c>
      <c r="T227" s="161">
        <v>792946.87</v>
      </c>
      <c r="U227" s="160">
        <v>255846.6875</v>
      </c>
      <c r="V227" s="101">
        <v>100.02330780029297</v>
      </c>
      <c r="W227" s="101">
        <v>0</v>
      </c>
      <c r="X227" s="101">
        <v>0</v>
      </c>
      <c r="Y227" s="101">
        <v>2342265.1000000015</v>
      </c>
      <c r="Z227" s="162">
        <v>21.851791381835938</v>
      </c>
      <c r="AA227" s="161">
        <v>-86257.87</v>
      </c>
      <c r="AB227" s="101">
        <v>132932.14171257886</v>
      </c>
      <c r="AC227" s="163">
        <v>46674.2734375</v>
      </c>
      <c r="AD227" s="101">
        <v>144704</v>
      </c>
      <c r="AE227" s="160">
        <v>8128</v>
      </c>
      <c r="AF227" s="102">
        <v>5.9512653350830078</v>
      </c>
      <c r="AG227" s="101">
        <v>13380.8759765625</v>
      </c>
      <c r="AH227" s="101">
        <v>-5252.8759765625</v>
      </c>
    </row>
    <row r="228" spans="1:34" x14ac:dyDescent="0.25">
      <c r="A228" s="2">
        <v>113364002</v>
      </c>
      <c r="C228" s="158" t="s">
        <v>3047</v>
      </c>
      <c r="D228" s="28" t="s">
        <v>193</v>
      </c>
      <c r="E228" s="101">
        <v>103461112</v>
      </c>
      <c r="F228" s="160">
        <v>4857517</v>
      </c>
      <c r="G228" s="102">
        <v>4.9263081550598145</v>
      </c>
      <c r="H228" s="101">
        <v>4363887.5</v>
      </c>
      <c r="I228" s="101">
        <v>493629.5</v>
      </c>
      <c r="J228" s="161">
        <v>80329872</v>
      </c>
      <c r="K228" s="160">
        <v>823840</v>
      </c>
      <c r="L228" s="102">
        <v>1.0361980199813843</v>
      </c>
      <c r="M228" s="101">
        <v>3150588.75</v>
      </c>
      <c r="N228" s="162">
        <v>-2326748.75</v>
      </c>
      <c r="O228" s="161">
        <v>13157477</v>
      </c>
      <c r="P228" s="160">
        <v>394663</v>
      </c>
      <c r="Q228" s="102">
        <v>3.0922882556915283</v>
      </c>
      <c r="R228" s="101">
        <v>500079</v>
      </c>
      <c r="S228" s="162">
        <v>-105416</v>
      </c>
      <c r="T228" s="161">
        <v>9412320.6400000006</v>
      </c>
      <c r="U228" s="160">
        <v>3530810.25</v>
      </c>
      <c r="V228" s="101">
        <v>100.02330017089844</v>
      </c>
      <c r="W228" s="101">
        <v>0</v>
      </c>
      <c r="X228" s="101">
        <v>0</v>
      </c>
      <c r="Y228" s="101">
        <v>8324410.9600000083</v>
      </c>
      <c r="Z228" s="162">
        <v>84.852401733398438</v>
      </c>
      <c r="AA228" s="161">
        <v>-378387.20000000001</v>
      </c>
      <c r="AB228" s="101">
        <v>559996.44868111471</v>
      </c>
      <c r="AC228" s="163">
        <v>181609.25</v>
      </c>
      <c r="AD228" s="101">
        <v>561438</v>
      </c>
      <c r="AE228" s="160">
        <v>108204</v>
      </c>
      <c r="AF228" s="102">
        <v>23.873762130737305</v>
      </c>
      <c r="AG228" s="101">
        <v>6689.60009765625</v>
      </c>
      <c r="AH228" s="101">
        <v>101514.3984375</v>
      </c>
    </row>
    <row r="229" spans="1:34" x14ac:dyDescent="0.25">
      <c r="A229" s="2">
        <v>104374003</v>
      </c>
      <c r="C229" s="158" t="s">
        <v>3048</v>
      </c>
      <c r="D229" s="28" t="s">
        <v>2122</v>
      </c>
      <c r="E229" s="101">
        <v>9301669</v>
      </c>
      <c r="F229" s="160">
        <v>87096</v>
      </c>
      <c r="G229" s="102">
        <v>0.9451984167098999</v>
      </c>
      <c r="H229" s="101">
        <v>100753.34375</v>
      </c>
      <c r="I229" s="101">
        <v>-13657.34375</v>
      </c>
      <c r="J229" s="161">
        <v>7957895</v>
      </c>
      <c r="K229" s="160">
        <v>27351</v>
      </c>
      <c r="L229" s="102">
        <v>0.34488177299499512</v>
      </c>
      <c r="M229" s="101">
        <v>68760.5</v>
      </c>
      <c r="N229" s="162">
        <v>-41409.5</v>
      </c>
      <c r="O229" s="161">
        <v>912205</v>
      </c>
      <c r="P229" s="160">
        <v>7964</v>
      </c>
      <c r="Q229" s="102">
        <v>0.88073861598968506</v>
      </c>
      <c r="R229" s="101">
        <v>13489.65234375</v>
      </c>
      <c r="S229" s="162">
        <v>-5525.65234375</v>
      </c>
      <c r="T229" s="161">
        <v>305143</v>
      </c>
      <c r="U229" s="160">
        <v>50000</v>
      </c>
      <c r="V229" s="101">
        <v>0</v>
      </c>
      <c r="W229" s="101">
        <v>0</v>
      </c>
      <c r="X229" s="101">
        <v>100</v>
      </c>
      <c r="Y229" s="101">
        <v>0</v>
      </c>
      <c r="Z229" s="162"/>
      <c r="AA229" s="161">
        <v>-26509.86</v>
      </c>
      <c r="AB229" s="101">
        <v>17306.588564789359</v>
      </c>
      <c r="AC229" s="163">
        <v>-9203.271484375</v>
      </c>
      <c r="AD229" s="101">
        <v>126426</v>
      </c>
      <c r="AE229" s="160">
        <v>1781</v>
      </c>
      <c r="AF229" s="102">
        <v>1.4288579225540161</v>
      </c>
      <c r="AG229" s="101">
        <v>18503.19140625</v>
      </c>
      <c r="AH229" s="101">
        <v>-16722.19140625</v>
      </c>
    </row>
    <row r="230" spans="1:34" x14ac:dyDescent="0.25">
      <c r="A230" s="2">
        <v>101264003</v>
      </c>
      <c r="C230" s="158" t="s">
        <v>3049</v>
      </c>
      <c r="D230" s="28" t="s">
        <v>2052</v>
      </c>
      <c r="E230" s="101">
        <v>23260996</v>
      </c>
      <c r="F230" s="160">
        <v>813470.75</v>
      </c>
      <c r="G230" s="102">
        <v>3.6238772869110107</v>
      </c>
      <c r="H230" s="101">
        <v>940435.8125</v>
      </c>
      <c r="I230" s="101">
        <v>-126965.0625</v>
      </c>
      <c r="J230" s="161">
        <v>18302275</v>
      </c>
      <c r="K230" s="160">
        <v>118875</v>
      </c>
      <c r="L230" s="102">
        <v>0.65375560522079468</v>
      </c>
      <c r="M230" s="101">
        <v>692198.375</v>
      </c>
      <c r="N230" s="162">
        <v>-573323.375</v>
      </c>
      <c r="O230" s="161">
        <v>3075068</v>
      </c>
      <c r="P230" s="160">
        <v>57111</v>
      </c>
      <c r="Q230" s="102">
        <v>1.8923729658126831</v>
      </c>
      <c r="R230" s="101">
        <v>120673.9609375</v>
      </c>
      <c r="S230" s="162">
        <v>-63562.9609375</v>
      </c>
      <c r="T230" s="161">
        <v>1883651.12</v>
      </c>
      <c r="U230" s="160">
        <v>637484.75</v>
      </c>
      <c r="V230" s="101">
        <v>100.02330017089844</v>
      </c>
      <c r="W230" s="101">
        <v>0</v>
      </c>
      <c r="X230" s="101">
        <v>0</v>
      </c>
      <c r="Y230" s="101">
        <v>5836144.6599999964</v>
      </c>
      <c r="Z230" s="162">
        <v>21.851791381835938</v>
      </c>
      <c r="AA230" s="161">
        <v>-202764.12</v>
      </c>
      <c r="AB230" s="101">
        <v>380480.53146502981</v>
      </c>
      <c r="AC230" s="163">
        <v>177716.40625</v>
      </c>
      <c r="AD230" s="101"/>
      <c r="AE230" s="160"/>
      <c r="AF230" s="102"/>
      <c r="AG230" s="101"/>
      <c r="AH230" s="101"/>
    </row>
    <row r="231" spans="1:34" x14ac:dyDescent="0.25">
      <c r="A231" s="2">
        <v>113384603</v>
      </c>
      <c r="C231" s="158" t="s">
        <v>3050</v>
      </c>
      <c r="D231" s="28" t="s">
        <v>194</v>
      </c>
      <c r="E231" s="101">
        <v>69243800</v>
      </c>
      <c r="F231" s="160">
        <v>7252100</v>
      </c>
      <c r="G231" s="102">
        <v>11.698501586914063</v>
      </c>
      <c r="H231" s="101">
        <v>5402130.5</v>
      </c>
      <c r="I231" s="101">
        <v>1849969.5</v>
      </c>
      <c r="J231" s="161">
        <v>50077146</v>
      </c>
      <c r="K231" s="160">
        <v>853597</v>
      </c>
      <c r="L231" s="102">
        <v>1.7341232299804688</v>
      </c>
      <c r="M231" s="101">
        <v>3765122.5</v>
      </c>
      <c r="N231" s="162">
        <v>-2911525.5</v>
      </c>
      <c r="O231" s="161">
        <v>5313299</v>
      </c>
      <c r="P231" s="160">
        <v>38878</v>
      </c>
      <c r="Q231" s="102">
        <v>0.73710459470748901</v>
      </c>
      <c r="R231" s="101">
        <v>364419.5</v>
      </c>
      <c r="S231" s="162">
        <v>-325541.5</v>
      </c>
      <c r="T231" s="161">
        <v>13853358.98</v>
      </c>
      <c r="U231" s="160">
        <v>6359625</v>
      </c>
      <c r="V231" s="101">
        <v>100.02330017089844</v>
      </c>
      <c r="W231" s="101">
        <v>0</v>
      </c>
      <c r="X231" s="101">
        <v>0</v>
      </c>
      <c r="Y231" s="101">
        <v>58222084.129999995</v>
      </c>
      <c r="Z231" s="162">
        <v>21.851791381835938</v>
      </c>
      <c r="AA231" s="161">
        <v>-221671.71</v>
      </c>
      <c r="AB231" s="101">
        <v>436338.45181503403</v>
      </c>
      <c r="AC231" s="163">
        <v>214666.734375</v>
      </c>
      <c r="AD231" s="101"/>
      <c r="AE231" s="160"/>
      <c r="AF231" s="102"/>
      <c r="AG231" s="101"/>
      <c r="AH231" s="101"/>
    </row>
    <row r="232" spans="1:34" x14ac:dyDescent="0.25">
      <c r="A232" s="2">
        <v>128034503</v>
      </c>
      <c r="C232" s="158" t="s">
        <v>3051</v>
      </c>
      <c r="D232" s="28" t="s">
        <v>2520</v>
      </c>
      <c r="E232" s="101">
        <v>5851238</v>
      </c>
      <c r="F232" s="160">
        <v>119274.0625</v>
      </c>
      <c r="G232" s="102">
        <v>2.0808584690093994</v>
      </c>
      <c r="H232" s="101">
        <v>128787.25</v>
      </c>
      <c r="I232" s="101">
        <v>-9513.1875</v>
      </c>
      <c r="J232" s="161">
        <v>4800792</v>
      </c>
      <c r="K232" s="160">
        <v>36007</v>
      </c>
      <c r="L232" s="102">
        <v>0.75568991899490356</v>
      </c>
      <c r="M232" s="101">
        <v>81651.3984375</v>
      </c>
      <c r="N232" s="162">
        <v>-45644.3984375</v>
      </c>
      <c r="O232" s="161">
        <v>796804</v>
      </c>
      <c r="P232" s="160">
        <v>29625</v>
      </c>
      <c r="Q232" s="102">
        <v>3.8615498542785645</v>
      </c>
      <c r="R232" s="101">
        <v>35479.10546875</v>
      </c>
      <c r="S232" s="162">
        <v>-5854.10546875</v>
      </c>
      <c r="T232" s="161">
        <v>253641.79</v>
      </c>
      <c r="U232" s="160">
        <v>53642.05859375</v>
      </c>
      <c r="V232" s="101">
        <v>0</v>
      </c>
      <c r="W232" s="101">
        <v>100</v>
      </c>
      <c r="X232" s="101">
        <v>0</v>
      </c>
      <c r="Y232" s="101">
        <v>0</v>
      </c>
      <c r="Z232" s="162"/>
      <c r="AA232" s="161">
        <v>-84018.11</v>
      </c>
      <c r="AB232" s="101">
        <v>50332.371794513892</v>
      </c>
      <c r="AC232" s="163">
        <v>-33685.73828125</v>
      </c>
      <c r="AD232" s="101"/>
      <c r="AE232" s="160"/>
      <c r="AF232" s="102"/>
      <c r="AG232" s="101"/>
      <c r="AH232" s="101"/>
    </row>
    <row r="233" spans="1:34" x14ac:dyDescent="0.25">
      <c r="A233" s="2">
        <v>121135503</v>
      </c>
      <c r="C233" s="158" t="s">
        <v>3052</v>
      </c>
      <c r="D233" s="28" t="s">
        <v>2428</v>
      </c>
      <c r="E233" s="101">
        <v>16021120</v>
      </c>
      <c r="F233" s="160">
        <v>1041290.75</v>
      </c>
      <c r="G233" s="102">
        <v>6.9512858390808105</v>
      </c>
      <c r="H233" s="101">
        <v>734926.5625</v>
      </c>
      <c r="I233" s="101">
        <v>306364.1875</v>
      </c>
      <c r="J233" s="161">
        <v>11566165</v>
      </c>
      <c r="K233" s="160">
        <v>80467</v>
      </c>
      <c r="L233" s="102">
        <v>0.70058435201644897</v>
      </c>
      <c r="M233" s="101">
        <v>440717.8125</v>
      </c>
      <c r="N233" s="162">
        <v>-360250.8125</v>
      </c>
      <c r="O233" s="161">
        <v>2382310</v>
      </c>
      <c r="P233" s="160">
        <v>111802</v>
      </c>
      <c r="Q233" s="102">
        <v>4.9240961074829102</v>
      </c>
      <c r="R233" s="101">
        <v>124315.8125</v>
      </c>
      <c r="S233" s="162">
        <v>-12513.8125</v>
      </c>
      <c r="T233" s="161">
        <v>2072645.43</v>
      </c>
      <c r="U233" s="160">
        <v>849021.75</v>
      </c>
      <c r="V233" s="101">
        <v>100.02330017089844</v>
      </c>
      <c r="W233" s="101">
        <v>0</v>
      </c>
      <c r="X233" s="101">
        <v>0</v>
      </c>
      <c r="Y233" s="101">
        <v>7772756.2299999967</v>
      </c>
      <c r="Z233" s="162">
        <v>21.851789474487305</v>
      </c>
      <c r="AA233" s="161">
        <v>-235068.43</v>
      </c>
      <c r="AB233" s="101">
        <v>373828.39145072363</v>
      </c>
      <c r="AC233" s="163">
        <v>138759.96875</v>
      </c>
      <c r="AD233" s="101"/>
      <c r="AE233" s="160"/>
      <c r="AF233" s="102"/>
      <c r="AG233" s="101"/>
      <c r="AH233" s="101"/>
    </row>
    <row r="234" spans="1:34" x14ac:dyDescent="0.25">
      <c r="A234" s="2">
        <v>116604003</v>
      </c>
      <c r="C234" s="158" t="s">
        <v>3053</v>
      </c>
      <c r="D234" s="28" t="s">
        <v>2362</v>
      </c>
      <c r="E234" s="101">
        <v>8214878.5</v>
      </c>
      <c r="F234" s="160">
        <v>200425.609375</v>
      </c>
      <c r="G234" s="102">
        <v>2.5008020401000977</v>
      </c>
      <c r="H234" s="101">
        <v>567097.625</v>
      </c>
      <c r="I234" s="101">
        <v>-366672</v>
      </c>
      <c r="J234" s="161">
        <v>6495140</v>
      </c>
      <c r="K234" s="160">
        <v>75316</v>
      </c>
      <c r="L234" s="102">
        <v>1.1731785535812378</v>
      </c>
      <c r="M234" s="101">
        <v>527505.375</v>
      </c>
      <c r="N234" s="162">
        <v>-452189.375</v>
      </c>
      <c r="O234" s="161">
        <v>1343923</v>
      </c>
      <c r="P234" s="160">
        <v>21429</v>
      </c>
      <c r="Q234" s="102">
        <v>1.6203476190567017</v>
      </c>
      <c r="R234" s="101">
        <v>39592.22265625</v>
      </c>
      <c r="S234" s="162">
        <v>-18163.22265625</v>
      </c>
      <c r="T234" s="161">
        <v>375815.32</v>
      </c>
      <c r="U234" s="160">
        <v>103680.609375</v>
      </c>
      <c r="V234" s="101">
        <v>100.02330017089844</v>
      </c>
      <c r="W234" s="101">
        <v>0</v>
      </c>
      <c r="X234" s="101">
        <v>0</v>
      </c>
      <c r="Y234" s="101">
        <v>949191.3900000006</v>
      </c>
      <c r="Z234" s="162">
        <v>21.851791381835938</v>
      </c>
      <c r="AA234" s="161">
        <v>-52179.24</v>
      </c>
      <c r="AB234" s="101">
        <v>74157.575918783841</v>
      </c>
      <c r="AC234" s="163">
        <v>21978.3359375</v>
      </c>
      <c r="AD234" s="101"/>
      <c r="AE234" s="160"/>
      <c r="AF234" s="102"/>
      <c r="AG234" s="101"/>
      <c r="AH234" s="101"/>
    </row>
    <row r="235" spans="1:34" x14ac:dyDescent="0.25">
      <c r="A235" s="2">
        <v>107654903</v>
      </c>
      <c r="C235" s="158" t="s">
        <v>3054</v>
      </c>
      <c r="D235" s="28" t="s">
        <v>2182</v>
      </c>
      <c r="E235" s="101">
        <v>8814846</v>
      </c>
      <c r="F235" s="160">
        <v>239189.046875</v>
      </c>
      <c r="G235" s="102">
        <v>2.7891628742218018</v>
      </c>
      <c r="H235" s="101">
        <v>236025.78125</v>
      </c>
      <c r="I235" s="101">
        <v>3163.265625</v>
      </c>
      <c r="J235" s="161">
        <v>7193335</v>
      </c>
      <c r="K235" s="160">
        <v>67752</v>
      </c>
      <c r="L235" s="102">
        <v>0.95082747936248779</v>
      </c>
      <c r="M235" s="101">
        <v>217838.90625</v>
      </c>
      <c r="N235" s="162">
        <v>-150086.90625</v>
      </c>
      <c r="O235" s="161">
        <v>1312739</v>
      </c>
      <c r="P235" s="160">
        <v>30083</v>
      </c>
      <c r="Q235" s="102">
        <v>2.3453676700592041</v>
      </c>
      <c r="R235" s="101">
        <v>18186.8828125</v>
      </c>
      <c r="S235" s="162">
        <v>11896.1171875</v>
      </c>
      <c r="T235" s="161">
        <v>308772.03999999998</v>
      </c>
      <c r="U235" s="160">
        <v>141354.046875</v>
      </c>
      <c r="V235" s="101">
        <v>99.999992370605469</v>
      </c>
      <c r="W235" s="101">
        <v>0</v>
      </c>
      <c r="X235" s="101">
        <v>0</v>
      </c>
      <c r="Y235" s="101">
        <v>1293788.4700000025</v>
      </c>
      <c r="Z235" s="162">
        <v>10.925591468811035</v>
      </c>
      <c r="AA235" s="161">
        <v>-162027.39000000001</v>
      </c>
      <c r="AB235" s="101">
        <v>279611.27039450675</v>
      </c>
      <c r="AC235" s="163">
        <v>117583.8828125</v>
      </c>
      <c r="AD235" s="101"/>
      <c r="AE235" s="160"/>
      <c r="AF235" s="102"/>
      <c r="AG235" s="101"/>
      <c r="AH235" s="101"/>
    </row>
    <row r="236" spans="1:34" x14ac:dyDescent="0.25">
      <c r="A236" s="2">
        <v>116493503</v>
      </c>
      <c r="C236" s="158" t="s">
        <v>3055</v>
      </c>
      <c r="D236" s="28" t="s">
        <v>2354</v>
      </c>
      <c r="E236" s="101">
        <v>9156801</v>
      </c>
      <c r="F236" s="160">
        <v>343997.1875</v>
      </c>
      <c r="G236" s="102">
        <v>3.9033796787261963</v>
      </c>
      <c r="H236" s="101">
        <v>271801.78125</v>
      </c>
      <c r="I236" s="101">
        <v>72195.40625</v>
      </c>
      <c r="J236" s="161">
        <v>7356489</v>
      </c>
      <c r="K236" s="160">
        <v>51904</v>
      </c>
      <c r="L236" s="102">
        <v>0.7105674147605896</v>
      </c>
      <c r="M236" s="101">
        <v>178828.796875</v>
      </c>
      <c r="N236" s="162">
        <v>-126924.796875</v>
      </c>
      <c r="O236" s="161">
        <v>1042541</v>
      </c>
      <c r="P236" s="160">
        <v>18439</v>
      </c>
      <c r="Q236" s="102">
        <v>1.8005043268203735</v>
      </c>
      <c r="R236" s="101">
        <v>38213.6015625</v>
      </c>
      <c r="S236" s="162">
        <v>-19774.6015625</v>
      </c>
      <c r="T236" s="161">
        <v>757771.15</v>
      </c>
      <c r="U236" s="160">
        <v>273654.1875</v>
      </c>
      <c r="V236" s="101">
        <v>100.02330017089844</v>
      </c>
      <c r="W236" s="101">
        <v>0</v>
      </c>
      <c r="X236" s="101">
        <v>0</v>
      </c>
      <c r="Y236" s="101">
        <v>2505291.91</v>
      </c>
      <c r="Z236" s="162">
        <v>21.851789474487305</v>
      </c>
      <c r="AA236" s="161">
        <v>-87449.17</v>
      </c>
      <c r="AB236" s="101">
        <v>96261.660076735599</v>
      </c>
      <c r="AC236" s="163">
        <v>8812.490234375</v>
      </c>
      <c r="AD236" s="101"/>
      <c r="AE236" s="160"/>
      <c r="AF236" s="102"/>
      <c r="AG236" s="101"/>
      <c r="AH236" s="101"/>
    </row>
    <row r="237" spans="1:34" x14ac:dyDescent="0.25">
      <c r="A237" s="2">
        <v>112015203</v>
      </c>
      <c r="C237" s="158" t="s">
        <v>3056</v>
      </c>
      <c r="D237" s="28" t="s">
        <v>2264</v>
      </c>
      <c r="E237" s="101">
        <v>10870691</v>
      </c>
      <c r="F237" s="160">
        <v>581133.3125</v>
      </c>
      <c r="G237" s="102">
        <v>5.647796630859375</v>
      </c>
      <c r="H237" s="101">
        <v>406936</v>
      </c>
      <c r="I237" s="101">
        <v>174197.3125</v>
      </c>
      <c r="J237" s="161">
        <v>7842145</v>
      </c>
      <c r="K237" s="160">
        <v>83175</v>
      </c>
      <c r="L237" s="102">
        <v>1.0719850063323975</v>
      </c>
      <c r="M237" s="101">
        <v>243816.40625</v>
      </c>
      <c r="N237" s="162">
        <v>-160641.40625</v>
      </c>
      <c r="O237" s="161">
        <v>1612451</v>
      </c>
      <c r="P237" s="160">
        <v>156</v>
      </c>
      <c r="Q237" s="102">
        <v>9.6756480634212494E-3</v>
      </c>
      <c r="R237" s="101">
        <v>52626.38671875</v>
      </c>
      <c r="S237" s="162">
        <v>-52470.38671875</v>
      </c>
      <c r="T237" s="161">
        <v>1314683.1399999999</v>
      </c>
      <c r="U237" s="160">
        <v>501182.3125</v>
      </c>
      <c r="V237" s="101">
        <v>100.02330780029297</v>
      </c>
      <c r="W237" s="101">
        <v>0</v>
      </c>
      <c r="X237" s="101">
        <v>0</v>
      </c>
      <c r="Y237" s="101">
        <v>4588301.9499999993</v>
      </c>
      <c r="Z237" s="162">
        <v>21.851789474487305</v>
      </c>
      <c r="AA237" s="161">
        <v>-124650.98</v>
      </c>
      <c r="AB237" s="101">
        <v>228455.96422828682</v>
      </c>
      <c r="AC237" s="163">
        <v>103804.984375</v>
      </c>
      <c r="AD237" s="101">
        <v>101412</v>
      </c>
      <c r="AE237" s="160">
        <v>-3380</v>
      </c>
      <c r="AF237" s="102">
        <v>-3.2254371643066406</v>
      </c>
      <c r="AG237" s="101">
        <v>10204.4296875</v>
      </c>
      <c r="AH237" s="101">
        <v>-13584.4296875</v>
      </c>
    </row>
    <row r="238" spans="1:34" x14ac:dyDescent="0.25">
      <c r="A238" s="2">
        <v>115224003</v>
      </c>
      <c r="C238" s="158" t="s">
        <v>3057</v>
      </c>
      <c r="D238" s="28" t="s">
        <v>2336</v>
      </c>
      <c r="E238" s="101">
        <v>17139472</v>
      </c>
      <c r="F238" s="160">
        <v>991277.4375</v>
      </c>
      <c r="G238" s="102">
        <v>6.1386270523071289</v>
      </c>
      <c r="H238" s="101">
        <v>695024.375</v>
      </c>
      <c r="I238" s="101">
        <v>296253.0625</v>
      </c>
      <c r="J238" s="161">
        <v>12048818</v>
      </c>
      <c r="K238" s="160">
        <v>98886</v>
      </c>
      <c r="L238" s="102">
        <v>0.82750266790390015</v>
      </c>
      <c r="M238" s="101">
        <v>418204.8125</v>
      </c>
      <c r="N238" s="162">
        <v>-319318.8125</v>
      </c>
      <c r="O238" s="161">
        <v>2928111</v>
      </c>
      <c r="P238" s="160">
        <v>32297</v>
      </c>
      <c r="Q238" s="102">
        <v>1.1152995824813843</v>
      </c>
      <c r="R238" s="101">
        <v>104710.90625</v>
      </c>
      <c r="S238" s="162">
        <v>-72413.90625</v>
      </c>
      <c r="T238" s="161">
        <v>2162543.59</v>
      </c>
      <c r="U238" s="160">
        <v>860094.4375</v>
      </c>
      <c r="V238" s="101">
        <v>100.02330017089844</v>
      </c>
      <c r="W238" s="101">
        <v>0</v>
      </c>
      <c r="X238" s="101">
        <v>0</v>
      </c>
      <c r="Y238" s="101">
        <v>7874126.2100000009</v>
      </c>
      <c r="Z238" s="162">
        <v>21.851791381835938</v>
      </c>
      <c r="AA238" s="161">
        <v>-167462.21</v>
      </c>
      <c r="AB238" s="101">
        <v>353488.89906233945</v>
      </c>
      <c r="AC238" s="163">
        <v>186026.6875</v>
      </c>
      <c r="AD238" s="101"/>
      <c r="AE238" s="160"/>
      <c r="AF238" s="102"/>
      <c r="AG238" s="101"/>
      <c r="AH238" s="101"/>
    </row>
    <row r="239" spans="1:34" x14ac:dyDescent="0.25">
      <c r="A239" s="2">
        <v>123464502</v>
      </c>
      <c r="C239" s="158" t="s">
        <v>3058</v>
      </c>
      <c r="D239" s="28" t="s">
        <v>2460</v>
      </c>
      <c r="E239" s="101">
        <v>10025580</v>
      </c>
      <c r="F239" s="160">
        <v>199229</v>
      </c>
      <c r="G239" s="102">
        <v>2.0274972915649414</v>
      </c>
      <c r="H239" s="101">
        <v>441778.28125</v>
      </c>
      <c r="I239" s="101">
        <v>-242549.28125</v>
      </c>
      <c r="J239" s="161">
        <v>6211349</v>
      </c>
      <c r="K239" s="160">
        <v>96603</v>
      </c>
      <c r="L239" s="102">
        <v>1.5798367261886597</v>
      </c>
      <c r="M239" s="101">
        <v>387614.90625</v>
      </c>
      <c r="N239" s="162">
        <v>-291011.90625</v>
      </c>
      <c r="O239" s="161">
        <v>3523620</v>
      </c>
      <c r="P239" s="160">
        <v>52626</v>
      </c>
      <c r="Q239" s="102">
        <v>1.5161651372909546</v>
      </c>
      <c r="R239" s="101">
        <v>54163.375</v>
      </c>
      <c r="S239" s="162">
        <v>-1537.375</v>
      </c>
      <c r="T239" s="161">
        <v>290611</v>
      </c>
      <c r="U239" s="160">
        <v>50000</v>
      </c>
      <c r="V239" s="101">
        <v>0</v>
      </c>
      <c r="W239" s="101">
        <v>0</v>
      </c>
      <c r="X239" s="101">
        <v>100</v>
      </c>
      <c r="Y239" s="101">
        <v>0</v>
      </c>
      <c r="Z239" s="162"/>
      <c r="AA239" s="161">
        <v>-122964.64</v>
      </c>
      <c r="AB239" s="101">
        <v>195578.2727798922</v>
      </c>
      <c r="AC239" s="163">
        <v>72613.6328125</v>
      </c>
      <c r="AD239" s="101"/>
      <c r="AE239" s="160"/>
      <c r="AF239" s="102"/>
      <c r="AG239" s="101"/>
      <c r="AH239" s="101"/>
    </row>
    <row r="240" spans="1:34" x14ac:dyDescent="0.25">
      <c r="A240" s="2">
        <v>123464603</v>
      </c>
      <c r="C240" s="158" t="s">
        <v>3059</v>
      </c>
      <c r="D240" s="28" t="s">
        <v>2461</v>
      </c>
      <c r="E240" s="101">
        <v>5075229</v>
      </c>
      <c r="F240" s="160">
        <v>189180</v>
      </c>
      <c r="G240" s="102">
        <v>3.8718400001525879</v>
      </c>
      <c r="H240" s="101">
        <v>348027.8125</v>
      </c>
      <c r="I240" s="101">
        <v>-158847.8125</v>
      </c>
      <c r="J240" s="161">
        <v>3869397</v>
      </c>
      <c r="K240" s="160">
        <v>60899</v>
      </c>
      <c r="L240" s="102">
        <v>1.5990293025970459</v>
      </c>
      <c r="M240" s="101">
        <v>299202.3125</v>
      </c>
      <c r="N240" s="162">
        <v>-238303.3125</v>
      </c>
      <c r="O240" s="161">
        <v>1080023</v>
      </c>
      <c r="P240" s="160">
        <v>78281</v>
      </c>
      <c r="Q240" s="102">
        <v>7.8144869804382324</v>
      </c>
      <c r="R240" s="101">
        <v>48825.484375</v>
      </c>
      <c r="S240" s="162">
        <v>29455.515625</v>
      </c>
      <c r="T240" s="161">
        <v>125809</v>
      </c>
      <c r="U240" s="160">
        <v>50000</v>
      </c>
      <c r="V240" s="101">
        <v>0</v>
      </c>
      <c r="W240" s="101">
        <v>0</v>
      </c>
      <c r="X240" s="101">
        <v>100</v>
      </c>
      <c r="Y240" s="101">
        <v>0</v>
      </c>
      <c r="Z240" s="162"/>
      <c r="AA240" s="161">
        <v>-26502.89</v>
      </c>
      <c r="AB240" s="101">
        <v>37030.441439417555</v>
      </c>
      <c r="AC240" s="163">
        <v>10527.5517578125</v>
      </c>
      <c r="AD240" s="101"/>
      <c r="AE240" s="160"/>
      <c r="AF240" s="102"/>
      <c r="AG240" s="101"/>
      <c r="AH240" s="101"/>
    </row>
    <row r="241" spans="1:34" x14ac:dyDescent="0.25">
      <c r="A241" s="2">
        <v>117414203</v>
      </c>
      <c r="C241" s="158" t="s">
        <v>3060</v>
      </c>
      <c r="D241" s="28" t="s">
        <v>2373</v>
      </c>
      <c r="E241" s="101">
        <v>7442006</v>
      </c>
      <c r="F241" s="160">
        <v>788877.0625</v>
      </c>
      <c r="G241" s="102">
        <v>11.857234001159668</v>
      </c>
      <c r="H241" s="101">
        <v>472215.875</v>
      </c>
      <c r="I241" s="101">
        <v>316661.1875</v>
      </c>
      <c r="J241" s="161">
        <v>4945339</v>
      </c>
      <c r="K241" s="160">
        <v>97321</v>
      </c>
      <c r="L241" s="102">
        <v>2.0074388980865479</v>
      </c>
      <c r="M241" s="101">
        <v>293779.5625</v>
      </c>
      <c r="N241" s="162">
        <v>-196458.5625</v>
      </c>
      <c r="O241" s="161">
        <v>988990</v>
      </c>
      <c r="P241" s="160">
        <v>7734</v>
      </c>
      <c r="Q241" s="102">
        <v>0.78817355632781982</v>
      </c>
      <c r="R241" s="101">
        <v>41600.55078125</v>
      </c>
      <c r="S241" s="162">
        <v>-33866.55078125</v>
      </c>
      <c r="T241" s="161">
        <v>1507676.89</v>
      </c>
      <c r="U241" s="160">
        <v>683822.0625</v>
      </c>
      <c r="V241" s="101">
        <v>100.02330017089844</v>
      </c>
      <c r="W241" s="101">
        <v>0</v>
      </c>
      <c r="X241" s="101">
        <v>0</v>
      </c>
      <c r="Y241" s="101">
        <v>6260360.5600000024</v>
      </c>
      <c r="Z241" s="162">
        <v>21.851791381835938</v>
      </c>
      <c r="AA241" s="161">
        <v>-58567.040000000001</v>
      </c>
      <c r="AB241" s="101">
        <v>90240.472097898717</v>
      </c>
      <c r="AC241" s="163">
        <v>31673.431640625</v>
      </c>
      <c r="AD241" s="101"/>
      <c r="AE241" s="160"/>
      <c r="AF241" s="102"/>
      <c r="AG241" s="101"/>
      <c r="AH241" s="101"/>
    </row>
    <row r="242" spans="1:34" x14ac:dyDescent="0.25">
      <c r="A242" s="2">
        <v>129544503</v>
      </c>
      <c r="C242" s="158" t="s">
        <v>3061</v>
      </c>
      <c r="D242" s="28" t="s">
        <v>2529</v>
      </c>
      <c r="E242" s="101">
        <v>13220009</v>
      </c>
      <c r="F242" s="160">
        <v>557290.5</v>
      </c>
      <c r="G242" s="102">
        <v>4.4010334014892578</v>
      </c>
      <c r="H242" s="101">
        <v>707081.125</v>
      </c>
      <c r="I242" s="101">
        <v>-149790.625</v>
      </c>
      <c r="J242" s="161">
        <v>10681629</v>
      </c>
      <c r="K242" s="160">
        <v>102902</v>
      </c>
      <c r="L242" s="102">
        <v>0.97272574901580811</v>
      </c>
      <c r="M242" s="101">
        <v>536266.6875</v>
      </c>
      <c r="N242" s="162">
        <v>-433364.6875</v>
      </c>
      <c r="O242" s="161">
        <v>1513888</v>
      </c>
      <c r="P242" s="160">
        <v>56371</v>
      </c>
      <c r="Q242" s="102">
        <v>3.8676049709320068</v>
      </c>
      <c r="R242" s="101">
        <v>91169.453125</v>
      </c>
      <c r="S242" s="162">
        <v>-34798.453125</v>
      </c>
      <c r="T242" s="161">
        <v>1024491.6</v>
      </c>
      <c r="U242" s="160">
        <v>398017.46875</v>
      </c>
      <c r="V242" s="101">
        <v>100.02330017089844</v>
      </c>
      <c r="W242" s="101">
        <v>0</v>
      </c>
      <c r="X242" s="101">
        <v>0</v>
      </c>
      <c r="Y242" s="101">
        <v>3643832.2599999979</v>
      </c>
      <c r="Z242" s="162">
        <v>21.851791381835938</v>
      </c>
      <c r="AA242" s="161">
        <v>-135365.32999999999</v>
      </c>
      <c r="AB242" s="101">
        <v>133632.79435114085</v>
      </c>
      <c r="AC242" s="163">
        <v>-1732.53564453125</v>
      </c>
      <c r="AD242" s="101"/>
      <c r="AE242" s="160"/>
      <c r="AF242" s="102"/>
      <c r="AG242" s="101"/>
      <c r="AH242" s="101"/>
    </row>
    <row r="243" spans="1:34" x14ac:dyDescent="0.25">
      <c r="A243" s="2">
        <v>113364403</v>
      </c>
      <c r="C243" s="158" t="s">
        <v>3062</v>
      </c>
      <c r="D243" s="28" t="s">
        <v>2294</v>
      </c>
      <c r="E243" s="101">
        <v>12665564</v>
      </c>
      <c r="F243" s="160">
        <v>614699.0625</v>
      </c>
      <c r="G243" s="102">
        <v>5.1008710861206055</v>
      </c>
      <c r="H243" s="101">
        <v>561010.625</v>
      </c>
      <c r="I243" s="101">
        <v>53688.4375</v>
      </c>
      <c r="J243" s="161">
        <v>9369730</v>
      </c>
      <c r="K243" s="160">
        <v>94779</v>
      </c>
      <c r="L243" s="102">
        <v>1.0218813419342041</v>
      </c>
      <c r="M243" s="101">
        <v>404773.90625</v>
      </c>
      <c r="N243" s="162">
        <v>-309994.90625</v>
      </c>
      <c r="O243" s="161">
        <v>1924011</v>
      </c>
      <c r="P243" s="160">
        <v>32372</v>
      </c>
      <c r="Q243" s="102">
        <v>1.711320161819458</v>
      </c>
      <c r="R243" s="101">
        <v>45841.23828125</v>
      </c>
      <c r="S243" s="162">
        <v>-13469.23828125</v>
      </c>
      <c r="T243" s="161">
        <v>1259008.81</v>
      </c>
      <c r="U243" s="160">
        <v>478547.0625</v>
      </c>
      <c r="V243" s="101">
        <v>100.02330017089844</v>
      </c>
      <c r="W243" s="101">
        <v>0</v>
      </c>
      <c r="X243" s="101">
        <v>0</v>
      </c>
      <c r="Y243" s="101">
        <v>4381077.18</v>
      </c>
      <c r="Z243" s="162">
        <v>21.851791381835938</v>
      </c>
      <c r="AA243" s="161">
        <v>-171834.83</v>
      </c>
      <c r="AB243" s="101">
        <v>323395.44868288108</v>
      </c>
      <c r="AC243" s="163">
        <v>151560.625</v>
      </c>
      <c r="AD243" s="101">
        <v>112814</v>
      </c>
      <c r="AE243" s="160">
        <v>9001</v>
      </c>
      <c r="AF243" s="102">
        <v>8.6703977584838867</v>
      </c>
      <c r="AG243" s="101">
        <v>14636.1240234375</v>
      </c>
      <c r="AH243" s="101">
        <v>-5635.1240234375</v>
      </c>
    </row>
    <row r="244" spans="1:34" x14ac:dyDescent="0.25">
      <c r="A244" s="2">
        <v>113364503</v>
      </c>
      <c r="C244" s="158" t="s">
        <v>3063</v>
      </c>
      <c r="D244" s="28" t="s">
        <v>2295</v>
      </c>
      <c r="E244" s="101">
        <v>17122238</v>
      </c>
      <c r="F244" s="160">
        <v>2110713</v>
      </c>
      <c r="G244" s="102">
        <v>14.060616493225098</v>
      </c>
      <c r="H244" s="101">
        <v>1205227.75</v>
      </c>
      <c r="I244" s="101">
        <v>905485.25</v>
      </c>
      <c r="J244" s="161">
        <v>10010985</v>
      </c>
      <c r="K244" s="160">
        <v>223378</v>
      </c>
      <c r="L244" s="102">
        <v>2.2822535037994385</v>
      </c>
      <c r="M244" s="101">
        <v>738171.625</v>
      </c>
      <c r="N244" s="162">
        <v>-514793.625</v>
      </c>
      <c r="O244" s="161">
        <v>3121212</v>
      </c>
      <c r="P244" s="160">
        <v>129792</v>
      </c>
      <c r="Q244" s="102">
        <v>4.3388090133666992</v>
      </c>
      <c r="R244" s="101">
        <v>115364.125</v>
      </c>
      <c r="S244" s="162">
        <v>14427.875</v>
      </c>
      <c r="T244" s="161">
        <v>3990040.2</v>
      </c>
      <c r="U244" s="160">
        <v>1757543.125</v>
      </c>
      <c r="V244" s="101">
        <v>100.02330017089844</v>
      </c>
      <c r="W244" s="101">
        <v>0</v>
      </c>
      <c r="X244" s="101">
        <v>0</v>
      </c>
      <c r="Y244" s="101">
        <v>16090229.120000005</v>
      </c>
      <c r="Z244" s="162">
        <v>21.851791381835938</v>
      </c>
      <c r="AA244" s="161">
        <v>-156089.06</v>
      </c>
      <c r="AB244" s="101">
        <v>221859.99794469553</v>
      </c>
      <c r="AC244" s="163">
        <v>65770.9375</v>
      </c>
      <c r="AD244" s="101"/>
      <c r="AE244" s="160"/>
      <c r="AF244" s="102"/>
      <c r="AG244" s="101"/>
      <c r="AH244" s="101"/>
    </row>
    <row r="245" spans="1:34" x14ac:dyDescent="0.25">
      <c r="A245" s="2">
        <v>128325203</v>
      </c>
      <c r="C245" s="158" t="s">
        <v>3064</v>
      </c>
      <c r="D245" s="28" t="s">
        <v>2524</v>
      </c>
      <c r="E245" s="101">
        <v>13313450</v>
      </c>
      <c r="F245" s="160">
        <v>318762.625</v>
      </c>
      <c r="G245" s="102">
        <v>2.4530227184295654</v>
      </c>
      <c r="H245" s="101">
        <v>392704.65625</v>
      </c>
      <c r="I245" s="101">
        <v>-73942.03125</v>
      </c>
      <c r="J245" s="161">
        <v>11251887</v>
      </c>
      <c r="K245" s="160">
        <v>99684</v>
      </c>
      <c r="L245" s="102">
        <v>0.89385032653808594</v>
      </c>
      <c r="M245" s="101">
        <v>300078.59375</v>
      </c>
      <c r="N245" s="162">
        <v>-200394.59375</v>
      </c>
      <c r="O245" s="161">
        <v>1450401</v>
      </c>
      <c r="P245" s="160">
        <v>43404</v>
      </c>
      <c r="Q245" s="102">
        <v>3.0848679542541504</v>
      </c>
      <c r="R245" s="101">
        <v>61599.9453125</v>
      </c>
      <c r="S245" s="162">
        <v>-18195.9453125</v>
      </c>
      <c r="T245" s="161">
        <v>575508.09</v>
      </c>
      <c r="U245" s="160">
        <v>164557.625</v>
      </c>
      <c r="V245" s="101">
        <v>100.02329254150391</v>
      </c>
      <c r="W245" s="101">
        <v>0</v>
      </c>
      <c r="X245" s="101">
        <v>0</v>
      </c>
      <c r="Y245" s="101">
        <v>1506517.6499999985</v>
      </c>
      <c r="Z245" s="162">
        <v>21.851791381835938</v>
      </c>
      <c r="AA245" s="161">
        <v>-73858.679999999993</v>
      </c>
      <c r="AB245" s="101">
        <v>56109.90879382845</v>
      </c>
      <c r="AC245" s="163">
        <v>-17748.771484375</v>
      </c>
      <c r="AD245" s="101">
        <v>35654</v>
      </c>
      <c r="AE245" s="160">
        <v>11117</v>
      </c>
      <c r="AF245" s="102">
        <v>45.307086944580078</v>
      </c>
      <c r="AG245" s="101">
        <v>-1902.5679931640625</v>
      </c>
      <c r="AH245" s="101">
        <v>13019.568359375</v>
      </c>
    </row>
    <row r="246" spans="1:34" x14ac:dyDescent="0.25">
      <c r="A246" s="2">
        <v>125235502</v>
      </c>
      <c r="C246" s="158" t="s">
        <v>3065</v>
      </c>
      <c r="D246" s="28" t="s">
        <v>2493</v>
      </c>
      <c r="E246" s="101">
        <v>5789873</v>
      </c>
      <c r="F246" s="160">
        <v>131801</v>
      </c>
      <c r="G246" s="102">
        <v>2.3294329643249512</v>
      </c>
      <c r="H246" s="101">
        <v>188224.6875</v>
      </c>
      <c r="I246" s="101">
        <v>-56423.6875</v>
      </c>
      <c r="J246" s="161">
        <v>3817178</v>
      </c>
      <c r="K246" s="160">
        <v>63190</v>
      </c>
      <c r="L246" s="102">
        <v>1.6832765340805054</v>
      </c>
      <c r="M246" s="101">
        <v>183858.703125</v>
      </c>
      <c r="N246" s="162">
        <v>-120668.703125</v>
      </c>
      <c r="O246" s="161">
        <v>1807129</v>
      </c>
      <c r="P246" s="160">
        <v>18611</v>
      </c>
      <c r="Q246" s="102">
        <v>1.0405821800231934</v>
      </c>
      <c r="R246" s="101">
        <v>4365.9921875</v>
      </c>
      <c r="S246" s="162">
        <v>14245.0078125</v>
      </c>
      <c r="T246" s="161">
        <v>165566</v>
      </c>
      <c r="U246" s="160">
        <v>50000</v>
      </c>
      <c r="V246" s="101">
        <v>0</v>
      </c>
      <c r="W246" s="101">
        <v>0</v>
      </c>
      <c r="X246" s="101">
        <v>100</v>
      </c>
      <c r="Y246" s="101">
        <v>0</v>
      </c>
      <c r="Z246" s="162"/>
      <c r="AA246" s="161">
        <v>-80081.34</v>
      </c>
      <c r="AB246" s="101">
        <v>139989.21612367593</v>
      </c>
      <c r="AC246" s="163">
        <v>59907.875</v>
      </c>
      <c r="AD246" s="101"/>
      <c r="AE246" s="160"/>
      <c r="AF246" s="102"/>
      <c r="AG246" s="101"/>
      <c r="AH246" s="101"/>
    </row>
    <row r="247" spans="1:34" x14ac:dyDescent="0.25">
      <c r="A247" s="2">
        <v>104105003</v>
      </c>
      <c r="C247" s="158" t="s">
        <v>3066</v>
      </c>
      <c r="D247" s="28" t="s">
        <v>2116</v>
      </c>
      <c r="E247" s="101">
        <v>10324452</v>
      </c>
      <c r="F247" s="160">
        <v>1526174.25</v>
      </c>
      <c r="G247" s="102">
        <v>17.346284866333008</v>
      </c>
      <c r="H247" s="101">
        <v>253638.25</v>
      </c>
      <c r="I247" s="101">
        <v>1272536</v>
      </c>
      <c r="J247" s="161">
        <v>7334333</v>
      </c>
      <c r="K247" s="160">
        <v>80092</v>
      </c>
      <c r="L247" s="102">
        <v>1.1040713787078857</v>
      </c>
      <c r="M247" s="101">
        <v>231578.296875</v>
      </c>
      <c r="N247" s="162">
        <v>-151486.296875</v>
      </c>
      <c r="O247" s="161">
        <v>1327653</v>
      </c>
      <c r="P247" s="160">
        <v>25272</v>
      </c>
      <c r="Q247" s="102">
        <v>1.9404460191726685</v>
      </c>
      <c r="R247" s="101">
        <v>22059.94921875</v>
      </c>
      <c r="S247" s="162">
        <v>3212.05078125</v>
      </c>
      <c r="T247" s="161">
        <v>1662466.21</v>
      </c>
      <c r="U247" s="160">
        <v>1420810.25</v>
      </c>
      <c r="V247" s="101">
        <v>100</v>
      </c>
      <c r="W247" s="101">
        <v>0</v>
      </c>
      <c r="X247" s="101">
        <v>0</v>
      </c>
      <c r="Y247" s="101">
        <v>13004424.289999999</v>
      </c>
      <c r="Z247" s="162">
        <v>10.925591468811035</v>
      </c>
      <c r="AA247" s="161">
        <v>-117436.33</v>
      </c>
      <c r="AB247" s="101">
        <v>179792.79220554442</v>
      </c>
      <c r="AC247" s="163">
        <v>62356.4609375</v>
      </c>
      <c r="AD247" s="101"/>
      <c r="AE247" s="160"/>
      <c r="AF247" s="102"/>
      <c r="AG247" s="101"/>
      <c r="AH247" s="101"/>
    </row>
    <row r="248" spans="1:34" x14ac:dyDescent="0.25">
      <c r="A248" s="2">
        <v>101633903</v>
      </c>
      <c r="C248" s="158" t="s">
        <v>3067</v>
      </c>
      <c r="D248" s="28" t="s">
        <v>2068</v>
      </c>
      <c r="E248" s="101">
        <v>13646127</v>
      </c>
      <c r="F248" s="160">
        <v>154433</v>
      </c>
      <c r="G248" s="102">
        <v>1.1446523666381836</v>
      </c>
      <c r="H248" s="101">
        <v>268811.90625</v>
      </c>
      <c r="I248" s="101">
        <v>-114378.90625</v>
      </c>
      <c r="J248" s="161">
        <v>11327143</v>
      </c>
      <c r="K248" s="160">
        <v>72864</v>
      </c>
      <c r="L248" s="102">
        <v>0.64743375778198242</v>
      </c>
      <c r="M248" s="101">
        <v>185355.796875</v>
      </c>
      <c r="N248" s="162">
        <v>-112491.796875</v>
      </c>
      <c r="O248" s="161">
        <v>1720619</v>
      </c>
      <c r="P248" s="160">
        <v>12267</v>
      </c>
      <c r="Q248" s="102">
        <v>0.71806043386459351</v>
      </c>
      <c r="R248" s="101">
        <v>58128.0546875</v>
      </c>
      <c r="S248" s="162">
        <v>-45861.0546875</v>
      </c>
      <c r="T248" s="161">
        <v>389263</v>
      </c>
      <c r="U248" s="160">
        <v>50000</v>
      </c>
      <c r="V248" s="101">
        <v>68.217422485351563</v>
      </c>
      <c r="W248" s="101">
        <v>0</v>
      </c>
      <c r="X248" s="101">
        <v>31.78257942199707</v>
      </c>
      <c r="Y248" s="101">
        <v>312190.98000000045</v>
      </c>
      <c r="Z248" s="162">
        <v>16.015836715698242</v>
      </c>
      <c r="AA248" s="161">
        <v>-127439.5</v>
      </c>
      <c r="AB248" s="101">
        <v>172193.32757072023</v>
      </c>
      <c r="AC248" s="163">
        <v>44753.828125</v>
      </c>
      <c r="AD248" s="101">
        <v>209102</v>
      </c>
      <c r="AE248" s="160">
        <v>19302</v>
      </c>
      <c r="AF248" s="102">
        <v>10.169651985168457</v>
      </c>
      <c r="AG248" s="101">
        <v>25328.060546875</v>
      </c>
      <c r="AH248" s="101">
        <v>-6026.060546875</v>
      </c>
    </row>
    <row r="249" spans="1:34" x14ac:dyDescent="0.25">
      <c r="A249" s="2">
        <v>103026002</v>
      </c>
      <c r="C249" s="158" t="s">
        <v>3068</v>
      </c>
      <c r="D249" s="28" t="s">
        <v>2092</v>
      </c>
      <c r="E249" s="101">
        <v>49536856</v>
      </c>
      <c r="F249" s="160">
        <v>3334413</v>
      </c>
      <c r="G249" s="102">
        <v>7.2169623374938965</v>
      </c>
      <c r="H249" s="101">
        <v>3174541.75</v>
      </c>
      <c r="I249" s="101">
        <v>159871.25</v>
      </c>
      <c r="J249" s="161">
        <v>38363825</v>
      </c>
      <c r="K249" s="160">
        <v>573280</v>
      </c>
      <c r="L249" s="102">
        <v>1.5169932842254639</v>
      </c>
      <c r="M249" s="101">
        <v>2373536</v>
      </c>
      <c r="N249" s="162">
        <v>-1800256</v>
      </c>
      <c r="O249" s="161">
        <v>5225243</v>
      </c>
      <c r="P249" s="160">
        <v>232011</v>
      </c>
      <c r="Q249" s="102">
        <v>4.6465096473693848</v>
      </c>
      <c r="R249" s="101">
        <v>294917.40625</v>
      </c>
      <c r="S249" s="162">
        <v>-62906.40625</v>
      </c>
      <c r="T249" s="161">
        <v>5947786.5</v>
      </c>
      <c r="U249" s="160">
        <v>2529122</v>
      </c>
      <c r="V249" s="101">
        <v>100.02330017089844</v>
      </c>
      <c r="W249" s="101">
        <v>0</v>
      </c>
      <c r="X249" s="101">
        <v>0</v>
      </c>
      <c r="Y249" s="101">
        <v>23153999.400000006</v>
      </c>
      <c r="Z249" s="162">
        <v>21.851791381835938</v>
      </c>
      <c r="AA249" s="161">
        <v>-160523.39000000001</v>
      </c>
      <c r="AB249" s="101">
        <v>94094.392582148546</v>
      </c>
      <c r="AC249" s="163">
        <v>-66429</v>
      </c>
      <c r="AD249" s="101"/>
      <c r="AE249" s="160"/>
      <c r="AF249" s="102"/>
      <c r="AG249" s="101"/>
      <c r="AH249" s="101"/>
    </row>
    <row r="250" spans="1:34" x14ac:dyDescent="0.25">
      <c r="A250" s="2">
        <v>115216503</v>
      </c>
      <c r="C250" s="158" t="s">
        <v>3069</v>
      </c>
      <c r="D250" s="28" t="s">
        <v>2328</v>
      </c>
      <c r="E250" s="101">
        <v>16320749</v>
      </c>
      <c r="F250" s="160">
        <v>1838874.875</v>
      </c>
      <c r="G250" s="102">
        <v>12.697768211364746</v>
      </c>
      <c r="H250" s="101">
        <v>1040610.75</v>
      </c>
      <c r="I250" s="101">
        <v>798264.125</v>
      </c>
      <c r="J250" s="161">
        <v>10650439</v>
      </c>
      <c r="K250" s="160">
        <v>207407</v>
      </c>
      <c r="L250" s="102">
        <v>1.9860801696777344</v>
      </c>
      <c r="M250" s="101">
        <v>669500.125</v>
      </c>
      <c r="N250" s="162">
        <v>-462093.125</v>
      </c>
      <c r="O250" s="161">
        <v>2850779</v>
      </c>
      <c r="P250" s="160">
        <v>218593</v>
      </c>
      <c r="Q250" s="102">
        <v>8.3046178817749023</v>
      </c>
      <c r="R250" s="101">
        <v>157480.03125</v>
      </c>
      <c r="S250" s="162">
        <v>61112.96875</v>
      </c>
      <c r="T250" s="161">
        <v>2819531.07</v>
      </c>
      <c r="U250" s="160">
        <v>1412874.875</v>
      </c>
      <c r="V250" s="101">
        <v>100.01760864257813</v>
      </c>
      <c r="W250" s="101">
        <v>0</v>
      </c>
      <c r="X250" s="101">
        <v>0</v>
      </c>
      <c r="Y250" s="101">
        <v>12934070.519999996</v>
      </c>
      <c r="Z250" s="162">
        <v>19.182113647460938</v>
      </c>
      <c r="AA250" s="161">
        <v>-332773.15000000002</v>
      </c>
      <c r="AB250" s="101">
        <v>399181.49939772463</v>
      </c>
      <c r="AC250" s="163">
        <v>66408.3515625</v>
      </c>
      <c r="AD250" s="101"/>
      <c r="AE250" s="160"/>
      <c r="AF250" s="102"/>
      <c r="AG250" s="101"/>
      <c r="AH250" s="101"/>
    </row>
    <row r="251" spans="1:34" x14ac:dyDescent="0.25">
      <c r="A251" s="2">
        <v>104435003</v>
      </c>
      <c r="C251" s="158" t="s">
        <v>3070</v>
      </c>
      <c r="D251" s="28" t="s">
        <v>2136</v>
      </c>
      <c r="E251" s="101">
        <v>8427998</v>
      </c>
      <c r="F251" s="160">
        <v>443501.9375</v>
      </c>
      <c r="G251" s="102">
        <v>5.5545387268066406</v>
      </c>
      <c r="H251" s="101">
        <v>269818.96875</v>
      </c>
      <c r="I251" s="101">
        <v>173682.96875</v>
      </c>
      <c r="J251" s="161">
        <v>6398215</v>
      </c>
      <c r="K251" s="160">
        <v>32658</v>
      </c>
      <c r="L251" s="102">
        <v>0.51304227113723755</v>
      </c>
      <c r="M251" s="101">
        <v>170621.90625</v>
      </c>
      <c r="N251" s="162">
        <v>-137963.90625</v>
      </c>
      <c r="O251" s="161">
        <v>1119853</v>
      </c>
      <c r="P251" s="160">
        <v>8658</v>
      </c>
      <c r="Q251" s="102">
        <v>0.77916115522384644</v>
      </c>
      <c r="R251" s="101">
        <v>40574.609375</v>
      </c>
      <c r="S251" s="162">
        <v>-31916.609375</v>
      </c>
      <c r="T251" s="161">
        <v>909930.21</v>
      </c>
      <c r="U251" s="160">
        <v>402185.9375</v>
      </c>
      <c r="V251" s="101">
        <v>100.01697540283203</v>
      </c>
      <c r="W251" s="101">
        <v>0</v>
      </c>
      <c r="X251" s="101">
        <v>0</v>
      </c>
      <c r="Y251" s="101">
        <v>3681761.4499999993</v>
      </c>
      <c r="Z251" s="162">
        <v>18.884933471679688</v>
      </c>
      <c r="AA251" s="161">
        <v>-67644.3</v>
      </c>
      <c r="AB251" s="101">
        <v>28066.383391558862</v>
      </c>
      <c r="AC251" s="163">
        <v>-39577.91796875</v>
      </c>
      <c r="AD251" s="101"/>
      <c r="AE251" s="160"/>
      <c r="AF251" s="102"/>
      <c r="AG251" s="101"/>
      <c r="AH251" s="101"/>
    </row>
    <row r="252" spans="1:34" x14ac:dyDescent="0.25">
      <c r="A252" s="2">
        <v>123465303</v>
      </c>
      <c r="C252" s="158" t="s">
        <v>3071</v>
      </c>
      <c r="D252" s="28" t="s">
        <v>2462</v>
      </c>
      <c r="E252" s="101">
        <v>12020181</v>
      </c>
      <c r="F252" s="160">
        <v>208357</v>
      </c>
      <c r="G252" s="102">
        <v>1.7639697790145874</v>
      </c>
      <c r="H252" s="101">
        <v>385687.78125</v>
      </c>
      <c r="I252" s="101">
        <v>-177330.78125</v>
      </c>
      <c r="J252" s="161">
        <v>8927356</v>
      </c>
      <c r="K252" s="160">
        <v>81021</v>
      </c>
      <c r="L252" s="102">
        <v>0.9158707857131958</v>
      </c>
      <c r="M252" s="101">
        <v>371893.40625</v>
      </c>
      <c r="N252" s="162">
        <v>-290872.40625</v>
      </c>
      <c r="O252" s="161">
        <v>2789996</v>
      </c>
      <c r="P252" s="160">
        <v>77336</v>
      </c>
      <c r="Q252" s="102">
        <v>2.8509285449981689</v>
      </c>
      <c r="R252" s="101">
        <v>13794.3662109375</v>
      </c>
      <c r="S252" s="162">
        <v>63541.6328125</v>
      </c>
      <c r="T252" s="161">
        <v>302829</v>
      </c>
      <c r="U252" s="160">
        <v>50000</v>
      </c>
      <c r="V252" s="101">
        <v>0</v>
      </c>
      <c r="W252" s="101">
        <v>0</v>
      </c>
      <c r="X252" s="101">
        <v>100</v>
      </c>
      <c r="Y252" s="101">
        <v>0</v>
      </c>
      <c r="Z252" s="162"/>
      <c r="AA252" s="161">
        <v>-113712.89</v>
      </c>
      <c r="AB252" s="101">
        <v>180385.25982136466</v>
      </c>
      <c r="AC252" s="163">
        <v>66672.3671875</v>
      </c>
      <c r="AD252" s="101"/>
      <c r="AE252" s="160"/>
      <c r="AF252" s="102"/>
      <c r="AG252" s="101"/>
      <c r="AH252" s="101"/>
    </row>
    <row r="253" spans="1:34" x14ac:dyDescent="0.25">
      <c r="A253" s="2">
        <v>108565203</v>
      </c>
      <c r="C253" s="158" t="s">
        <v>3072</v>
      </c>
      <c r="D253" s="28" t="s">
        <v>2216</v>
      </c>
      <c r="E253" s="101">
        <v>9212942</v>
      </c>
      <c r="F253" s="160">
        <v>189673.40625</v>
      </c>
      <c r="G253" s="102">
        <v>2.1020476818084717</v>
      </c>
      <c r="H253" s="101">
        <v>151574.328125</v>
      </c>
      <c r="I253" s="101">
        <v>38099.078125</v>
      </c>
      <c r="J253" s="161">
        <v>8074685</v>
      </c>
      <c r="K253" s="160">
        <v>42988</v>
      </c>
      <c r="L253" s="102">
        <v>0.5352293848991394</v>
      </c>
      <c r="M253" s="101">
        <v>133086</v>
      </c>
      <c r="N253" s="162">
        <v>-90098</v>
      </c>
      <c r="O253" s="161">
        <v>782689</v>
      </c>
      <c r="P253" s="160">
        <v>16115</v>
      </c>
      <c r="Q253" s="102">
        <v>2.102210521697998</v>
      </c>
      <c r="R253" s="101">
        <v>14696.9404296875</v>
      </c>
      <c r="S253" s="162">
        <v>1418.0595703125</v>
      </c>
      <c r="T253" s="161">
        <v>328999.40999999997</v>
      </c>
      <c r="U253" s="160">
        <v>130215.40625</v>
      </c>
      <c r="V253" s="101">
        <v>100</v>
      </c>
      <c r="W253" s="101">
        <v>0</v>
      </c>
      <c r="X253" s="101">
        <v>0</v>
      </c>
      <c r="Y253" s="101">
        <v>1191838.5999999996</v>
      </c>
      <c r="Z253" s="162">
        <v>10.925590515136719</v>
      </c>
      <c r="AA253" s="161">
        <v>-68550.84</v>
      </c>
      <c r="AB253" s="101">
        <v>62945.234095618915</v>
      </c>
      <c r="AC253" s="163">
        <v>-5605.60595703125</v>
      </c>
      <c r="AD253" s="101">
        <v>26569</v>
      </c>
      <c r="AE253" s="160">
        <v>355</v>
      </c>
      <c r="AF253" s="102">
        <v>1.3542381525039673</v>
      </c>
      <c r="AG253" s="101">
        <v>3791.385986328125</v>
      </c>
      <c r="AH253" s="101">
        <v>-3436.385986328125</v>
      </c>
    </row>
    <row r="254" spans="1:34" x14ac:dyDescent="0.25">
      <c r="A254" s="2">
        <v>119355503</v>
      </c>
      <c r="C254" s="158" t="s">
        <v>3073</v>
      </c>
      <c r="D254" s="28" t="s">
        <v>2398</v>
      </c>
      <c r="E254" s="101">
        <v>10819040</v>
      </c>
      <c r="F254" s="160">
        <v>1032147.3125</v>
      </c>
      <c r="G254" s="102">
        <v>10.546220779418945</v>
      </c>
      <c r="H254" s="101">
        <v>814945</v>
      </c>
      <c r="I254" s="101">
        <v>217202.3125</v>
      </c>
      <c r="J254" s="161">
        <v>7588334</v>
      </c>
      <c r="K254" s="160">
        <v>140423</v>
      </c>
      <c r="L254" s="102">
        <v>1.8854011297225952</v>
      </c>
      <c r="M254" s="101">
        <v>583259</v>
      </c>
      <c r="N254" s="162">
        <v>-442836</v>
      </c>
      <c r="O254" s="161">
        <v>1319853</v>
      </c>
      <c r="P254" s="160">
        <v>32981</v>
      </c>
      <c r="Q254" s="102">
        <v>2.5628809928894043</v>
      </c>
      <c r="R254" s="101">
        <v>59847.72265625</v>
      </c>
      <c r="S254" s="162">
        <v>-26866.72265625</v>
      </c>
      <c r="T254" s="161">
        <v>1910852.69</v>
      </c>
      <c r="U254" s="160">
        <v>858743.3125</v>
      </c>
      <c r="V254" s="101">
        <v>100.02330017089844</v>
      </c>
      <c r="W254" s="101">
        <v>0</v>
      </c>
      <c r="X254" s="101">
        <v>0</v>
      </c>
      <c r="Y254" s="101">
        <v>7861757.0100000016</v>
      </c>
      <c r="Z254" s="162">
        <v>21.851791381835938</v>
      </c>
      <c r="AA254" s="161">
        <v>-146994.75</v>
      </c>
      <c r="AB254" s="101">
        <v>305410.33312980947</v>
      </c>
      <c r="AC254" s="163">
        <v>158415.578125</v>
      </c>
      <c r="AD254" s="101"/>
      <c r="AE254" s="160"/>
      <c r="AF254" s="102"/>
      <c r="AG254" s="101"/>
      <c r="AH254" s="101"/>
    </row>
    <row r="255" spans="1:34" x14ac:dyDescent="0.25">
      <c r="A255" s="2">
        <v>116555003</v>
      </c>
      <c r="C255" s="158" t="s">
        <v>3074</v>
      </c>
      <c r="D255" s="28" t="s">
        <v>2360</v>
      </c>
      <c r="E255" s="101">
        <v>15090412</v>
      </c>
      <c r="F255" s="160">
        <v>1025827.25</v>
      </c>
      <c r="G255" s="102">
        <v>7.2936902046203613</v>
      </c>
      <c r="H255" s="101">
        <v>573162.6875</v>
      </c>
      <c r="I255" s="101">
        <v>452664.5625</v>
      </c>
      <c r="J255" s="161">
        <v>11109421</v>
      </c>
      <c r="K255" s="160">
        <v>144346</v>
      </c>
      <c r="L255" s="102">
        <v>1.3164160251617432</v>
      </c>
      <c r="M255" s="101">
        <v>364811.40625</v>
      </c>
      <c r="N255" s="162">
        <v>-220465.40625</v>
      </c>
      <c r="O255" s="161">
        <v>1940408</v>
      </c>
      <c r="P255" s="160">
        <v>34784</v>
      </c>
      <c r="Q255" s="102">
        <v>1.8253339529037476</v>
      </c>
      <c r="R255" s="101">
        <v>75423.1484375</v>
      </c>
      <c r="S255" s="162">
        <v>-40639.1484375</v>
      </c>
      <c r="T255" s="161">
        <v>1864422.07</v>
      </c>
      <c r="U255" s="160">
        <v>818568.25</v>
      </c>
      <c r="V255" s="101">
        <v>81.367134094238281</v>
      </c>
      <c r="W255" s="101">
        <v>0</v>
      </c>
      <c r="X255" s="101">
        <v>0</v>
      </c>
      <c r="Y255" s="101">
        <v>6096196.6999999955</v>
      </c>
      <c r="Z255" s="162">
        <v>24.356267929077148</v>
      </c>
      <c r="AA255" s="161">
        <v>-183576.19</v>
      </c>
      <c r="AB255" s="101">
        <v>214815.73548444605</v>
      </c>
      <c r="AC255" s="163">
        <v>31239.544921875</v>
      </c>
      <c r="AD255" s="101">
        <v>176161</v>
      </c>
      <c r="AE255" s="160">
        <v>28129</v>
      </c>
      <c r="AF255" s="102">
        <v>19.001972198486328</v>
      </c>
      <c r="AG255" s="101">
        <v>-319.4320068359375</v>
      </c>
      <c r="AH255" s="101">
        <v>28448.431640625</v>
      </c>
    </row>
    <row r="256" spans="1:34" x14ac:dyDescent="0.25">
      <c r="A256" s="2">
        <v>115226003</v>
      </c>
      <c r="C256" s="158" t="s">
        <v>3075</v>
      </c>
      <c r="D256" s="28" t="s">
        <v>2337</v>
      </c>
      <c r="E256" s="101">
        <v>14651508</v>
      </c>
      <c r="F256" s="160">
        <v>885255.125</v>
      </c>
      <c r="G256" s="102">
        <v>6.4306178092956543</v>
      </c>
      <c r="H256" s="101">
        <v>668507.125</v>
      </c>
      <c r="I256" s="101">
        <v>216748</v>
      </c>
      <c r="J256" s="161">
        <v>10676211</v>
      </c>
      <c r="K256" s="160">
        <v>200770</v>
      </c>
      <c r="L256" s="102">
        <v>1.9165780544281006</v>
      </c>
      <c r="M256" s="101">
        <v>436437.5</v>
      </c>
      <c r="N256" s="162">
        <v>-235667.5</v>
      </c>
      <c r="O256" s="161">
        <v>2315313</v>
      </c>
      <c r="P256" s="160">
        <v>36634</v>
      </c>
      <c r="Q256" s="102">
        <v>1.607685923576355</v>
      </c>
      <c r="R256" s="101">
        <v>102431.8359375</v>
      </c>
      <c r="S256" s="162">
        <v>-65797.8359375</v>
      </c>
      <c r="T256" s="161">
        <v>1659984.24</v>
      </c>
      <c r="U256" s="160">
        <v>647851.125</v>
      </c>
      <c r="V256" s="101">
        <v>100.02330017089844</v>
      </c>
      <c r="W256" s="101">
        <v>0</v>
      </c>
      <c r="X256" s="101">
        <v>0</v>
      </c>
      <c r="Y256" s="101">
        <v>5931048.1799999997</v>
      </c>
      <c r="Z256" s="162">
        <v>21.851791381835938</v>
      </c>
      <c r="AA256" s="161">
        <v>-240786.34</v>
      </c>
      <c r="AB256" s="101">
        <v>404548.47211310104</v>
      </c>
      <c r="AC256" s="163">
        <v>163762.125</v>
      </c>
      <c r="AD256" s="101"/>
      <c r="AE256" s="160"/>
      <c r="AF256" s="102"/>
      <c r="AG256" s="101"/>
      <c r="AH256" s="101"/>
    </row>
    <row r="257" spans="1:34" x14ac:dyDescent="0.25">
      <c r="A257" s="2">
        <v>127045303</v>
      </c>
      <c r="C257" s="158" t="s">
        <v>3076</v>
      </c>
      <c r="D257" s="28" t="s">
        <v>2512</v>
      </c>
      <c r="E257" s="101">
        <v>4604124.5</v>
      </c>
      <c r="F257" s="160">
        <v>215979.546875</v>
      </c>
      <c r="G257" s="102">
        <v>4.9218873977661133</v>
      </c>
      <c r="H257" s="101">
        <v>110901.6640625</v>
      </c>
      <c r="I257" s="101">
        <v>105077.8828125</v>
      </c>
      <c r="J257" s="161">
        <v>3841394</v>
      </c>
      <c r="K257" s="160">
        <v>28828</v>
      </c>
      <c r="L257" s="102">
        <v>0.75613117218017578</v>
      </c>
      <c r="M257" s="101">
        <v>71574.703125</v>
      </c>
      <c r="N257" s="162">
        <v>-42746.703125</v>
      </c>
      <c r="O257" s="161">
        <v>351291</v>
      </c>
      <c r="P257" s="160">
        <v>16460</v>
      </c>
      <c r="Q257" s="102">
        <v>4.9159126281738281</v>
      </c>
      <c r="R257" s="101">
        <v>6245.998046875</v>
      </c>
      <c r="S257" s="162">
        <v>10214.001953125</v>
      </c>
      <c r="T257" s="161">
        <v>411439.35999999999</v>
      </c>
      <c r="U257" s="160">
        <v>170691.546875</v>
      </c>
      <c r="V257" s="101">
        <v>100.01876068115234</v>
      </c>
      <c r="W257" s="101">
        <v>0</v>
      </c>
      <c r="X257" s="101">
        <v>0</v>
      </c>
      <c r="Y257" s="101">
        <v>1562602.63</v>
      </c>
      <c r="Z257" s="162">
        <v>19.722311019897461</v>
      </c>
      <c r="AA257" s="161">
        <v>-47249.77</v>
      </c>
      <c r="AB257" s="101">
        <v>65807.501860541524</v>
      </c>
      <c r="AC257" s="163">
        <v>18557.732421875</v>
      </c>
      <c r="AD257" s="101"/>
      <c r="AE257" s="160"/>
      <c r="AF257" s="102"/>
      <c r="AG257" s="101"/>
      <c r="AH257" s="101"/>
    </row>
    <row r="258" spans="1:34" x14ac:dyDescent="0.25">
      <c r="A258" s="2">
        <v>111444602</v>
      </c>
      <c r="C258" s="158" t="s">
        <v>3077</v>
      </c>
      <c r="D258" s="28" t="s">
        <v>2259</v>
      </c>
      <c r="E258" s="101">
        <v>37854964</v>
      </c>
      <c r="F258" s="160">
        <v>2873887.5</v>
      </c>
      <c r="G258" s="102">
        <v>8.2155494689941406</v>
      </c>
      <c r="H258" s="101">
        <v>1773969.875</v>
      </c>
      <c r="I258" s="101">
        <v>1099917.625</v>
      </c>
      <c r="J258" s="161">
        <v>27371632</v>
      </c>
      <c r="K258" s="160">
        <v>293716</v>
      </c>
      <c r="L258" s="102">
        <v>1.0847067832946777</v>
      </c>
      <c r="M258" s="101">
        <v>1102029.625</v>
      </c>
      <c r="N258" s="162">
        <v>-808313.625</v>
      </c>
      <c r="O258" s="161">
        <v>4505861</v>
      </c>
      <c r="P258" s="160">
        <v>76545</v>
      </c>
      <c r="Q258" s="102">
        <v>1.7281448841094971</v>
      </c>
      <c r="R258" s="101">
        <v>170953.78125</v>
      </c>
      <c r="S258" s="162">
        <v>-94408.78125</v>
      </c>
      <c r="T258" s="161">
        <v>5977473.0999999996</v>
      </c>
      <c r="U258" s="160">
        <v>2503626.5</v>
      </c>
      <c r="V258" s="101">
        <v>100.02330017089844</v>
      </c>
      <c r="W258" s="101">
        <v>0</v>
      </c>
      <c r="X258" s="101">
        <v>0</v>
      </c>
      <c r="Y258" s="101">
        <v>22920588.829999998</v>
      </c>
      <c r="Z258" s="162">
        <v>21.851789474487305</v>
      </c>
      <c r="AA258" s="161">
        <v>-247816.05</v>
      </c>
      <c r="AB258" s="101">
        <v>503092.13075586269</v>
      </c>
      <c r="AC258" s="163">
        <v>255276.078125</v>
      </c>
      <c r="AD258" s="101"/>
      <c r="AE258" s="160"/>
      <c r="AF258" s="102"/>
      <c r="AG258" s="101"/>
      <c r="AH258" s="101"/>
    </row>
    <row r="259" spans="1:34" x14ac:dyDescent="0.25">
      <c r="A259" s="2">
        <v>116605003</v>
      </c>
      <c r="C259" s="158" t="s">
        <v>3078</v>
      </c>
      <c r="D259" s="28" t="s">
        <v>2363</v>
      </c>
      <c r="E259" s="101">
        <v>12711672</v>
      </c>
      <c r="F259" s="160">
        <v>412955.78125</v>
      </c>
      <c r="G259" s="102">
        <v>3.3577144145965576</v>
      </c>
      <c r="H259" s="101">
        <v>466179.84375</v>
      </c>
      <c r="I259" s="101">
        <v>-53224.0625</v>
      </c>
      <c r="J259" s="161">
        <v>10032241</v>
      </c>
      <c r="K259" s="160">
        <v>111121</v>
      </c>
      <c r="L259" s="102">
        <v>1.1200449466705322</v>
      </c>
      <c r="M259" s="101">
        <v>365801.8125</v>
      </c>
      <c r="N259" s="162">
        <v>-254680.8125</v>
      </c>
      <c r="O259" s="161">
        <v>1653874</v>
      </c>
      <c r="P259" s="160">
        <v>46311</v>
      </c>
      <c r="Q259" s="102">
        <v>2.8808202743530273</v>
      </c>
      <c r="R259" s="101">
        <v>37752.12890625</v>
      </c>
      <c r="S259" s="162">
        <v>8558.87109375</v>
      </c>
      <c r="T259" s="161">
        <v>888537.75</v>
      </c>
      <c r="U259" s="160">
        <v>266821.78125</v>
      </c>
      <c r="V259" s="101">
        <v>100.02329254150391</v>
      </c>
      <c r="W259" s="101">
        <v>0</v>
      </c>
      <c r="X259" s="101">
        <v>0</v>
      </c>
      <c r="Y259" s="101">
        <v>2442741.4600000009</v>
      </c>
      <c r="Z259" s="162">
        <v>21.851791381835938</v>
      </c>
      <c r="AA259" s="161">
        <v>-122072.31</v>
      </c>
      <c r="AB259" s="101">
        <v>65199.747762322775</v>
      </c>
      <c r="AC259" s="163">
        <v>-56872.5625</v>
      </c>
      <c r="AD259" s="101">
        <v>137019</v>
      </c>
      <c r="AE259" s="160">
        <v>-11298</v>
      </c>
      <c r="AF259" s="102">
        <v>-7.6174678802490234</v>
      </c>
      <c r="AG259" s="101">
        <v>9233.7197265625</v>
      </c>
      <c r="AH259" s="101">
        <v>-20531.71875</v>
      </c>
    </row>
    <row r="260" spans="1:34" x14ac:dyDescent="0.25">
      <c r="A260" s="2">
        <v>105257602</v>
      </c>
      <c r="C260" s="158" t="s">
        <v>3079</v>
      </c>
      <c r="D260" s="28" t="s">
        <v>2152</v>
      </c>
      <c r="E260" s="101">
        <v>26314064</v>
      </c>
      <c r="F260" s="160">
        <v>1718162.5</v>
      </c>
      <c r="G260" s="102">
        <v>6.9855642318725586</v>
      </c>
      <c r="H260" s="101">
        <v>1039632.0625</v>
      </c>
      <c r="I260" s="101">
        <v>678530.4375</v>
      </c>
      <c r="J260" s="161">
        <v>18319051</v>
      </c>
      <c r="K260" s="160">
        <v>251609</v>
      </c>
      <c r="L260" s="102">
        <v>1.3926099538803101</v>
      </c>
      <c r="M260" s="101">
        <v>634083</v>
      </c>
      <c r="N260" s="162">
        <v>-382474</v>
      </c>
      <c r="O260" s="161">
        <v>4763725</v>
      </c>
      <c r="P260" s="160">
        <v>176559</v>
      </c>
      <c r="Q260" s="102">
        <v>3.84897780418396</v>
      </c>
      <c r="R260" s="101">
        <v>168037.765625</v>
      </c>
      <c r="S260" s="162">
        <v>8521.234375</v>
      </c>
      <c r="T260" s="161">
        <v>3231287.11</v>
      </c>
      <c r="U260" s="160">
        <v>1289994.5</v>
      </c>
      <c r="V260" s="101">
        <v>100.01602172851563</v>
      </c>
      <c r="W260" s="101">
        <v>0</v>
      </c>
      <c r="X260" s="101">
        <v>0</v>
      </c>
      <c r="Y260" s="101">
        <v>11808983.079999998</v>
      </c>
      <c r="Z260" s="162">
        <v>18.439786911010742</v>
      </c>
      <c r="AA260" s="161">
        <v>-213954.84</v>
      </c>
      <c r="AB260" s="101">
        <v>150033.21298806544</v>
      </c>
      <c r="AC260" s="163">
        <v>-63921.62890625</v>
      </c>
      <c r="AD260" s="101"/>
      <c r="AE260" s="160"/>
      <c r="AF260" s="102"/>
      <c r="AG260" s="101"/>
      <c r="AH260" s="101"/>
    </row>
    <row r="261" spans="1:34" x14ac:dyDescent="0.25">
      <c r="A261" s="2">
        <v>115226103</v>
      </c>
      <c r="C261" s="158" t="s">
        <v>3080</v>
      </c>
      <c r="D261" s="28" t="s">
        <v>2338</v>
      </c>
      <c r="E261" s="101">
        <v>6592783</v>
      </c>
      <c r="F261" s="160">
        <v>299199.71875</v>
      </c>
      <c r="G261" s="102">
        <v>4.7540440559387207</v>
      </c>
      <c r="H261" s="101">
        <v>291064.5625</v>
      </c>
      <c r="I261" s="101">
        <v>8135.15625</v>
      </c>
      <c r="J261" s="161">
        <v>5175067</v>
      </c>
      <c r="K261" s="160">
        <v>56669</v>
      </c>
      <c r="L261" s="102">
        <v>1.1071628332138062</v>
      </c>
      <c r="M261" s="101">
        <v>207714.09375</v>
      </c>
      <c r="N261" s="162">
        <v>-151045.09375</v>
      </c>
      <c r="O261" s="161">
        <v>869646</v>
      </c>
      <c r="P261" s="160">
        <v>32417</v>
      </c>
      <c r="Q261" s="102">
        <v>3.8719394207000732</v>
      </c>
      <c r="R261" s="101">
        <v>41305.8125</v>
      </c>
      <c r="S261" s="162">
        <v>-8888.8125</v>
      </c>
      <c r="T261" s="161">
        <v>548070.06000000006</v>
      </c>
      <c r="U261" s="160">
        <v>210113.71875</v>
      </c>
      <c r="V261" s="101">
        <v>100.02330017089844</v>
      </c>
      <c r="W261" s="101">
        <v>0</v>
      </c>
      <c r="X261" s="101">
        <v>0</v>
      </c>
      <c r="Y261" s="101">
        <v>1923581.7599999998</v>
      </c>
      <c r="Z261" s="162">
        <v>21.851791381835938</v>
      </c>
      <c r="AA261" s="161">
        <v>-138813.45000000001</v>
      </c>
      <c r="AB261" s="101">
        <v>339898.64847488177</v>
      </c>
      <c r="AC261" s="163">
        <v>201085.203125</v>
      </c>
      <c r="AD261" s="101"/>
      <c r="AE261" s="160"/>
      <c r="AF261" s="102"/>
      <c r="AG261" s="101"/>
      <c r="AH261" s="101"/>
    </row>
    <row r="262" spans="1:34" x14ac:dyDescent="0.25">
      <c r="A262" s="2">
        <v>116195004</v>
      </c>
      <c r="C262" s="158" t="s">
        <v>3081</v>
      </c>
      <c r="D262" s="28" t="s">
        <v>2351</v>
      </c>
      <c r="E262" s="101">
        <v>5603012</v>
      </c>
      <c r="F262" s="160">
        <v>105476.40625</v>
      </c>
      <c r="G262" s="102">
        <v>1.9186124801635742</v>
      </c>
      <c r="H262" s="101">
        <v>125523.53125</v>
      </c>
      <c r="I262" s="101">
        <v>-20047.125</v>
      </c>
      <c r="J262" s="161">
        <v>4763570</v>
      </c>
      <c r="K262" s="160">
        <v>30929</v>
      </c>
      <c r="L262" s="102">
        <v>0.65352517366409302</v>
      </c>
      <c r="M262" s="101">
        <v>105371.8984375</v>
      </c>
      <c r="N262" s="162">
        <v>-74442.8984375</v>
      </c>
      <c r="O262" s="161">
        <v>632092</v>
      </c>
      <c r="P262" s="160">
        <v>7857</v>
      </c>
      <c r="Q262" s="102">
        <v>1.2586605548858643</v>
      </c>
      <c r="R262" s="101">
        <v>19641.501953125</v>
      </c>
      <c r="S262" s="162">
        <v>-11784.501953125</v>
      </c>
      <c r="T262" s="161">
        <v>168547.09</v>
      </c>
      <c r="U262" s="160">
        <v>49999.41015625</v>
      </c>
      <c r="V262" s="101">
        <v>5.0999603271484375</v>
      </c>
      <c r="W262" s="101">
        <v>0</v>
      </c>
      <c r="X262" s="101">
        <v>94.901222229003906</v>
      </c>
      <c r="Y262" s="101">
        <v>23339.209999999031</v>
      </c>
      <c r="Z262" s="162">
        <v>225.157958984375</v>
      </c>
      <c r="AA262" s="161">
        <v>-24611.16</v>
      </c>
      <c r="AB262" s="101">
        <v>32596.626634262575</v>
      </c>
      <c r="AC262" s="163">
        <v>7985.466796875</v>
      </c>
      <c r="AD262" s="101">
        <v>38803</v>
      </c>
      <c r="AE262" s="160">
        <v>16691</v>
      </c>
      <c r="AF262" s="102">
        <v>75.483901977539063</v>
      </c>
      <c r="AG262" s="101"/>
      <c r="AH262" s="101"/>
    </row>
    <row r="263" spans="1:34" x14ac:dyDescent="0.25">
      <c r="A263" s="2">
        <v>116495003</v>
      </c>
      <c r="C263" s="158" t="s">
        <v>3082</v>
      </c>
      <c r="D263" s="28" t="s">
        <v>2355</v>
      </c>
      <c r="E263" s="101">
        <v>14615154</v>
      </c>
      <c r="F263" s="160">
        <v>473976.28125</v>
      </c>
      <c r="G263" s="102">
        <v>3.3517453670501709</v>
      </c>
      <c r="H263" s="101">
        <v>527728.9375</v>
      </c>
      <c r="I263" s="101">
        <v>-53752.65625</v>
      </c>
      <c r="J263" s="161">
        <v>11429233</v>
      </c>
      <c r="K263" s="160">
        <v>122419</v>
      </c>
      <c r="L263" s="102">
        <v>1.0827010869979858</v>
      </c>
      <c r="M263" s="101">
        <v>361315.1875</v>
      </c>
      <c r="N263" s="162">
        <v>-238896.1875</v>
      </c>
      <c r="O263" s="161">
        <v>1952539</v>
      </c>
      <c r="P263" s="160">
        <v>56246</v>
      </c>
      <c r="Q263" s="102">
        <v>2.9661028385162354</v>
      </c>
      <c r="R263" s="101">
        <v>77886.171875</v>
      </c>
      <c r="S263" s="162">
        <v>-21640.171875</v>
      </c>
      <c r="T263" s="161">
        <v>941599.55</v>
      </c>
      <c r="U263" s="160">
        <v>274064.28125</v>
      </c>
      <c r="V263" s="101">
        <v>100.02330017089844</v>
      </c>
      <c r="W263" s="101">
        <v>0</v>
      </c>
      <c r="X263" s="101">
        <v>0</v>
      </c>
      <c r="Y263" s="101">
        <v>2509046.3200000003</v>
      </c>
      <c r="Z263" s="162">
        <v>21.851791381835938</v>
      </c>
      <c r="AA263" s="161">
        <v>-86976.63</v>
      </c>
      <c r="AB263" s="101">
        <v>113756.01104869996</v>
      </c>
      <c r="AC263" s="163">
        <v>26779.380859375</v>
      </c>
      <c r="AD263" s="101">
        <v>291782</v>
      </c>
      <c r="AE263" s="160">
        <v>21247</v>
      </c>
      <c r="AF263" s="102">
        <v>7.8536972999572754</v>
      </c>
      <c r="AG263" s="101">
        <v>33686.12890625</v>
      </c>
      <c r="AH263" s="101">
        <v>-12439.12890625</v>
      </c>
    </row>
    <row r="264" spans="1:34" x14ac:dyDescent="0.25">
      <c r="A264" s="2">
        <v>129544703</v>
      </c>
      <c r="C264" s="158" t="s">
        <v>3083</v>
      </c>
      <c r="D264" s="28" t="s">
        <v>2530</v>
      </c>
      <c r="E264" s="101">
        <v>12602724</v>
      </c>
      <c r="F264" s="160">
        <v>1167166.75</v>
      </c>
      <c r="G264" s="102">
        <v>10.206470489501953</v>
      </c>
      <c r="H264" s="101">
        <v>851187.5</v>
      </c>
      <c r="I264" s="101">
        <v>315979.25</v>
      </c>
      <c r="J264" s="161">
        <v>8921452</v>
      </c>
      <c r="K264" s="160">
        <v>112107</v>
      </c>
      <c r="L264" s="102">
        <v>1.2725917100906372</v>
      </c>
      <c r="M264" s="101">
        <v>553895.625</v>
      </c>
      <c r="N264" s="162">
        <v>-441788.625</v>
      </c>
      <c r="O264" s="161">
        <v>1367808</v>
      </c>
      <c r="P264" s="160">
        <v>12918</v>
      </c>
      <c r="Q264" s="102">
        <v>0.95343536138534546</v>
      </c>
      <c r="R264" s="101">
        <v>88754.7421875</v>
      </c>
      <c r="S264" s="162">
        <v>-75836.7421875</v>
      </c>
      <c r="T264" s="161">
        <v>2313464.17</v>
      </c>
      <c r="U264" s="160">
        <v>1042141.6875</v>
      </c>
      <c r="V264" s="101">
        <v>100.02330780029297</v>
      </c>
      <c r="W264" s="101">
        <v>0</v>
      </c>
      <c r="X264" s="101">
        <v>0</v>
      </c>
      <c r="Y264" s="101">
        <v>9540761.2100000009</v>
      </c>
      <c r="Z264" s="162">
        <v>21.851789474487305</v>
      </c>
      <c r="AA264" s="161">
        <v>-106703.79</v>
      </c>
      <c r="AB264" s="101">
        <v>342936.07508963498</v>
      </c>
      <c r="AC264" s="163">
        <v>236232.28125</v>
      </c>
      <c r="AD264" s="101"/>
      <c r="AE264" s="160"/>
      <c r="AF264" s="102"/>
      <c r="AG264" s="101"/>
      <c r="AH264" s="101"/>
    </row>
    <row r="265" spans="1:34" x14ac:dyDescent="0.25">
      <c r="A265" s="2">
        <v>104375003</v>
      </c>
      <c r="C265" s="158" t="s">
        <v>3084</v>
      </c>
      <c r="D265" s="28" t="s">
        <v>2123</v>
      </c>
      <c r="E265" s="101">
        <v>13642126</v>
      </c>
      <c r="F265" s="160">
        <v>458052</v>
      </c>
      <c r="G265" s="102">
        <v>3.4742827415466309</v>
      </c>
      <c r="H265" s="101">
        <v>286492.84375</v>
      </c>
      <c r="I265" s="101">
        <v>171559.15625</v>
      </c>
      <c r="J265" s="161">
        <v>11223887</v>
      </c>
      <c r="K265" s="160">
        <v>66876</v>
      </c>
      <c r="L265" s="102">
        <v>0.5994078516960144</v>
      </c>
      <c r="M265" s="101">
        <v>211544</v>
      </c>
      <c r="N265" s="162">
        <v>-144668</v>
      </c>
      <c r="O265" s="161">
        <v>1376318</v>
      </c>
      <c r="P265" s="160">
        <v>5860</v>
      </c>
      <c r="Q265" s="102">
        <v>0.42759427428245544</v>
      </c>
      <c r="R265" s="101">
        <v>28940.888671875</v>
      </c>
      <c r="S265" s="162">
        <v>-23080.888671875</v>
      </c>
      <c r="T265" s="161">
        <v>889241.06</v>
      </c>
      <c r="U265" s="160">
        <v>415271</v>
      </c>
      <c r="V265" s="101">
        <v>100.00931549072266</v>
      </c>
      <c r="W265" s="101">
        <v>0</v>
      </c>
      <c r="X265" s="101">
        <v>0</v>
      </c>
      <c r="Y265" s="101">
        <v>3801256.1499999985</v>
      </c>
      <c r="Z265" s="162">
        <v>15.297234535217285</v>
      </c>
      <c r="AA265" s="161">
        <v>-53675.23</v>
      </c>
      <c r="AB265" s="101">
        <v>62203.207473286835</v>
      </c>
      <c r="AC265" s="163">
        <v>8527.9775390625</v>
      </c>
      <c r="AD265" s="101">
        <v>152680</v>
      </c>
      <c r="AE265" s="160">
        <v>-29955</v>
      </c>
      <c r="AF265" s="102">
        <v>-16.401567459106445</v>
      </c>
      <c r="AG265" s="101">
        <v>12764.748046875</v>
      </c>
      <c r="AH265" s="101">
        <v>-42719.75</v>
      </c>
    </row>
    <row r="266" spans="1:34" x14ac:dyDescent="0.25">
      <c r="A266" s="2">
        <v>107655803</v>
      </c>
      <c r="C266" s="158" t="s">
        <v>3085</v>
      </c>
      <c r="D266" s="28" t="s">
        <v>2183</v>
      </c>
      <c r="E266" s="101">
        <v>8538680</v>
      </c>
      <c r="F266" s="160">
        <v>169073.25</v>
      </c>
      <c r="G266" s="102">
        <v>2.0200860500335693</v>
      </c>
      <c r="H266" s="101">
        <v>223969.671875</v>
      </c>
      <c r="I266" s="101">
        <v>-54896.421875</v>
      </c>
      <c r="J266" s="161">
        <v>7193286</v>
      </c>
      <c r="K266" s="160">
        <v>74589</v>
      </c>
      <c r="L266" s="102">
        <v>1.0477900505065918</v>
      </c>
      <c r="M266" s="101">
        <v>167632</v>
      </c>
      <c r="N266" s="162">
        <v>-93043</v>
      </c>
      <c r="O266" s="161">
        <v>985347</v>
      </c>
      <c r="P266" s="160">
        <v>14698</v>
      </c>
      <c r="Q266" s="102">
        <v>1.5142446756362915</v>
      </c>
      <c r="R266" s="101">
        <v>40372.08984375</v>
      </c>
      <c r="S266" s="162">
        <v>-25674.08984375</v>
      </c>
      <c r="T266" s="161">
        <v>360047.11</v>
      </c>
      <c r="U266" s="160">
        <v>79786.2421875</v>
      </c>
      <c r="V266" s="101">
        <v>100.02330017089844</v>
      </c>
      <c r="W266" s="101">
        <v>0</v>
      </c>
      <c r="X266" s="101">
        <v>0</v>
      </c>
      <c r="Y266" s="101">
        <v>730439.47999999858</v>
      </c>
      <c r="Z266" s="162">
        <v>21.851791381835938</v>
      </c>
      <c r="AA266" s="161">
        <v>-118430.47</v>
      </c>
      <c r="AB266" s="101">
        <v>119224.65059498535</v>
      </c>
      <c r="AC266" s="163">
        <v>794.18060302734375</v>
      </c>
      <c r="AD266" s="101"/>
      <c r="AE266" s="160"/>
      <c r="AF266" s="102"/>
      <c r="AG266" s="101"/>
      <c r="AH266" s="101"/>
    </row>
    <row r="267" spans="1:34" x14ac:dyDescent="0.25">
      <c r="A267" s="2">
        <v>104105353</v>
      </c>
      <c r="C267" s="158" t="s">
        <v>3086</v>
      </c>
      <c r="D267" s="28" t="s">
        <v>2117</v>
      </c>
      <c r="E267" s="101">
        <v>10636050</v>
      </c>
      <c r="F267" s="160">
        <v>328079.84375</v>
      </c>
      <c r="G267" s="102">
        <v>3.1827783584594727</v>
      </c>
      <c r="H267" s="101">
        <v>206632.609375</v>
      </c>
      <c r="I267" s="101">
        <v>121447.234375</v>
      </c>
      <c r="J267" s="161">
        <v>8659219</v>
      </c>
      <c r="K267" s="160">
        <v>45688</v>
      </c>
      <c r="L267" s="102">
        <v>0.53042125701904297</v>
      </c>
      <c r="M267" s="101">
        <v>150954.5</v>
      </c>
      <c r="N267" s="162">
        <v>-105266.5</v>
      </c>
      <c r="O267" s="161">
        <v>1225967</v>
      </c>
      <c r="P267" s="160">
        <v>-21438</v>
      </c>
      <c r="Q267" s="102">
        <v>-1.7186079025268555</v>
      </c>
      <c r="R267" s="101">
        <v>28202.900390625</v>
      </c>
      <c r="S267" s="162">
        <v>-49640.8984375</v>
      </c>
      <c r="T267" s="161">
        <v>685704.3</v>
      </c>
      <c r="U267" s="160">
        <v>299547.84375</v>
      </c>
      <c r="V267" s="101">
        <v>100.00792694091797</v>
      </c>
      <c r="W267" s="101">
        <v>0</v>
      </c>
      <c r="X267" s="101">
        <v>0</v>
      </c>
      <c r="Y267" s="101">
        <v>2741925.8100000024</v>
      </c>
      <c r="Z267" s="162">
        <v>14.647124290466309</v>
      </c>
      <c r="AA267" s="161">
        <v>-56019.89</v>
      </c>
      <c r="AB267" s="101">
        <v>61687.134285469059</v>
      </c>
      <c r="AC267" s="163">
        <v>5667.244140625</v>
      </c>
      <c r="AD267" s="101">
        <v>65160</v>
      </c>
      <c r="AE267" s="160">
        <v>4282</v>
      </c>
      <c r="AF267" s="102">
        <v>7.0337390899658203</v>
      </c>
      <c r="AG267" s="101">
        <v>7062.10400390625</v>
      </c>
      <c r="AH267" s="101">
        <v>-2780.10400390625</v>
      </c>
    </row>
    <row r="268" spans="1:34" x14ac:dyDescent="0.25">
      <c r="A268" s="2">
        <v>117415004</v>
      </c>
      <c r="C268" s="158" t="s">
        <v>3087</v>
      </c>
      <c r="D268" s="28" t="s">
        <v>2374</v>
      </c>
      <c r="E268" s="101">
        <v>8137969</v>
      </c>
      <c r="F268" s="160">
        <v>252631.65625</v>
      </c>
      <c r="G268" s="102">
        <v>3.2038154602050781</v>
      </c>
      <c r="H268" s="101">
        <v>351328.96875</v>
      </c>
      <c r="I268" s="101">
        <v>-98697.3125</v>
      </c>
      <c r="J268" s="161">
        <v>6874060</v>
      </c>
      <c r="K268" s="160">
        <v>67520</v>
      </c>
      <c r="L268" s="102">
        <v>0.99198716878890991</v>
      </c>
      <c r="M268" s="101">
        <v>291707.5</v>
      </c>
      <c r="N268" s="162">
        <v>-224187.5</v>
      </c>
      <c r="O268" s="161">
        <v>788723</v>
      </c>
      <c r="P268" s="160">
        <v>18375</v>
      </c>
      <c r="Q268" s="102">
        <v>2.3852856159210205</v>
      </c>
      <c r="R268" s="101">
        <v>30975.37890625</v>
      </c>
      <c r="S268" s="162">
        <v>-12600.37890625</v>
      </c>
      <c r="T268" s="161">
        <v>454128.17</v>
      </c>
      <c r="U268" s="160">
        <v>158819.65625</v>
      </c>
      <c r="V268" s="101">
        <v>100.02330017089844</v>
      </c>
      <c r="W268" s="101">
        <v>0</v>
      </c>
      <c r="X268" s="101">
        <v>0</v>
      </c>
      <c r="Y268" s="101">
        <v>1453986.9100000001</v>
      </c>
      <c r="Z268" s="162">
        <v>21.851789474487305</v>
      </c>
      <c r="AA268" s="161">
        <v>-40246.800000000003</v>
      </c>
      <c r="AB268" s="101">
        <v>86492.579011668044</v>
      </c>
      <c r="AC268" s="163">
        <v>46245.77734375</v>
      </c>
      <c r="AD268" s="101">
        <v>21058</v>
      </c>
      <c r="AE268" s="160">
        <v>7917</v>
      </c>
      <c r="AF268" s="102">
        <v>60.246555328369141</v>
      </c>
      <c r="AG268" s="101">
        <v>-3134.404052734375</v>
      </c>
      <c r="AH268" s="101">
        <v>11051.404296875</v>
      </c>
    </row>
    <row r="269" spans="1:34" x14ac:dyDescent="0.25">
      <c r="A269" s="2">
        <v>103026303</v>
      </c>
      <c r="C269" s="158" t="s">
        <v>3088</v>
      </c>
      <c r="D269" s="28" t="s">
        <v>200</v>
      </c>
      <c r="E269" s="101">
        <v>8484514</v>
      </c>
      <c r="F269" s="160">
        <v>202711</v>
      </c>
      <c r="G269" s="102">
        <v>2.4476675987243652</v>
      </c>
      <c r="H269" s="101">
        <v>430204.8125</v>
      </c>
      <c r="I269" s="101">
        <v>-227493.8125</v>
      </c>
      <c r="J269" s="161">
        <v>6229720</v>
      </c>
      <c r="K269" s="160">
        <v>105654</v>
      </c>
      <c r="L269" s="102">
        <v>1.7252262830734253</v>
      </c>
      <c r="M269" s="101">
        <v>372904.1875</v>
      </c>
      <c r="N269" s="162">
        <v>-267250.1875</v>
      </c>
      <c r="O269" s="161">
        <v>2008061</v>
      </c>
      <c r="P269" s="160">
        <v>47057</v>
      </c>
      <c r="Q269" s="102">
        <v>2.3996381759643555</v>
      </c>
      <c r="R269" s="101">
        <v>57300.62890625</v>
      </c>
      <c r="S269" s="162">
        <v>-10243.62890625</v>
      </c>
      <c r="T269" s="161">
        <v>246733</v>
      </c>
      <c r="U269" s="160">
        <v>50000</v>
      </c>
      <c r="V269" s="101">
        <v>0</v>
      </c>
      <c r="W269" s="101">
        <v>0</v>
      </c>
      <c r="X269" s="101">
        <v>100</v>
      </c>
      <c r="Y269" s="101">
        <v>0</v>
      </c>
      <c r="Z269" s="162"/>
      <c r="AA269" s="161">
        <v>-72368.47</v>
      </c>
      <c r="AB269" s="101">
        <v>78654.03144101816</v>
      </c>
      <c r="AC269" s="163">
        <v>6285.5615234375</v>
      </c>
      <c r="AD269" s="101"/>
      <c r="AE269" s="160"/>
      <c r="AF269" s="102"/>
      <c r="AG269" s="101"/>
      <c r="AH269" s="101"/>
    </row>
    <row r="270" spans="1:34" x14ac:dyDescent="0.25">
      <c r="A270" s="2">
        <v>117415103</v>
      </c>
      <c r="C270" s="158" t="s">
        <v>3089</v>
      </c>
      <c r="D270" s="28" t="s">
        <v>2375</v>
      </c>
      <c r="E270" s="101">
        <v>11587961</v>
      </c>
      <c r="F270" s="160">
        <v>729824.625</v>
      </c>
      <c r="G270" s="102">
        <v>6.7214536666870117</v>
      </c>
      <c r="H270" s="101">
        <v>423467.40625</v>
      </c>
      <c r="I270" s="101">
        <v>306357.21875</v>
      </c>
      <c r="J270" s="161">
        <v>8541371</v>
      </c>
      <c r="K270" s="160">
        <v>78937</v>
      </c>
      <c r="L270" s="102">
        <v>0.93279314041137695</v>
      </c>
      <c r="M270" s="101">
        <v>261203.59375</v>
      </c>
      <c r="N270" s="162">
        <v>-182266.59375</v>
      </c>
      <c r="O270" s="161">
        <v>1568572</v>
      </c>
      <c r="P270" s="160">
        <v>21563</v>
      </c>
      <c r="Q270" s="102">
        <v>1.3938510417938232</v>
      </c>
      <c r="R270" s="101">
        <v>45476.1484375</v>
      </c>
      <c r="S270" s="162">
        <v>-23913.1484375</v>
      </c>
      <c r="T270" s="161">
        <v>1478017.92</v>
      </c>
      <c r="U270" s="160">
        <v>629324.625</v>
      </c>
      <c r="V270" s="101">
        <v>100.02161407470703</v>
      </c>
      <c r="W270" s="101">
        <v>0</v>
      </c>
      <c r="X270" s="101">
        <v>0</v>
      </c>
      <c r="Y270" s="101">
        <v>5761341.7800000012</v>
      </c>
      <c r="Z270" s="162">
        <v>21.058685302734375</v>
      </c>
      <c r="AA270" s="161">
        <v>-138282.57999999999</v>
      </c>
      <c r="AB270" s="101">
        <v>135821.162177041</v>
      </c>
      <c r="AC270" s="163">
        <v>-2461.417724609375</v>
      </c>
      <c r="AD270" s="101"/>
      <c r="AE270" s="160"/>
      <c r="AF270" s="102"/>
      <c r="AG270" s="101"/>
      <c r="AH270" s="101"/>
    </row>
    <row r="271" spans="1:34" x14ac:dyDescent="0.25">
      <c r="A271" s="2">
        <v>119584503</v>
      </c>
      <c r="C271" s="158" t="s">
        <v>3090</v>
      </c>
      <c r="D271" s="28" t="s">
        <v>2407</v>
      </c>
      <c r="E271" s="101">
        <v>10339403</v>
      </c>
      <c r="F271" s="160">
        <v>106062</v>
      </c>
      <c r="G271" s="102">
        <v>1.0364357233047485</v>
      </c>
      <c r="H271" s="101">
        <v>183091.890625</v>
      </c>
      <c r="I271" s="101">
        <v>-77029.890625</v>
      </c>
      <c r="J271" s="161">
        <v>8684346</v>
      </c>
      <c r="K271" s="160">
        <v>61097</v>
      </c>
      <c r="L271" s="102">
        <v>0.70851486921310425</v>
      </c>
      <c r="M271" s="101">
        <v>186461.703125</v>
      </c>
      <c r="N271" s="162">
        <v>-125364.703125</v>
      </c>
      <c r="O271" s="161">
        <v>1314341</v>
      </c>
      <c r="P271" s="160">
        <v>-5035</v>
      </c>
      <c r="Q271" s="102">
        <v>-0.38161978125572205</v>
      </c>
      <c r="R271" s="101">
        <v>-3369.80810546875</v>
      </c>
      <c r="S271" s="162">
        <v>-1665.19189453125</v>
      </c>
      <c r="T271" s="161">
        <v>340716</v>
      </c>
      <c r="U271" s="160">
        <v>50000</v>
      </c>
      <c r="V271" s="101">
        <v>0</v>
      </c>
      <c r="W271" s="101">
        <v>0</v>
      </c>
      <c r="X271" s="101">
        <v>100</v>
      </c>
      <c r="Y271" s="101">
        <v>0</v>
      </c>
      <c r="Z271" s="162"/>
      <c r="AA271" s="161">
        <v>-161109.1</v>
      </c>
      <c r="AB271" s="101">
        <v>229926.40468626004</v>
      </c>
      <c r="AC271" s="163">
        <v>68817.3046875</v>
      </c>
      <c r="AD271" s="101"/>
      <c r="AE271" s="160"/>
      <c r="AF271" s="102"/>
      <c r="AG271" s="101"/>
      <c r="AH271" s="101"/>
    </row>
    <row r="272" spans="1:34" x14ac:dyDescent="0.25">
      <c r="A272" s="2">
        <v>103026343</v>
      </c>
      <c r="C272" s="158" t="s">
        <v>3091</v>
      </c>
      <c r="D272" s="28" t="s">
        <v>2093</v>
      </c>
      <c r="E272" s="101">
        <v>12639282</v>
      </c>
      <c r="F272" s="160">
        <v>305877</v>
      </c>
      <c r="G272" s="102">
        <v>2.4800693988800049</v>
      </c>
      <c r="H272" s="101">
        <v>658537.8125</v>
      </c>
      <c r="I272" s="101">
        <v>-352660.8125</v>
      </c>
      <c r="J272" s="161">
        <v>9635510</v>
      </c>
      <c r="K272" s="160">
        <v>135563</v>
      </c>
      <c r="L272" s="102">
        <v>1.4269869327545166</v>
      </c>
      <c r="M272" s="101">
        <v>526114.125</v>
      </c>
      <c r="N272" s="162">
        <v>-390551.125</v>
      </c>
      <c r="O272" s="161">
        <v>2618763</v>
      </c>
      <c r="P272" s="160">
        <v>120314</v>
      </c>
      <c r="Q272" s="102">
        <v>4.8155474662780762</v>
      </c>
      <c r="R272" s="101">
        <v>132423.671875</v>
      </c>
      <c r="S272" s="162">
        <v>-12109.671875</v>
      </c>
      <c r="T272" s="161">
        <v>385009</v>
      </c>
      <c r="U272" s="160">
        <v>50000</v>
      </c>
      <c r="V272" s="101">
        <v>0</v>
      </c>
      <c r="W272" s="101">
        <v>0</v>
      </c>
      <c r="X272" s="101">
        <v>100</v>
      </c>
      <c r="Y272" s="101">
        <v>0</v>
      </c>
      <c r="Z272" s="162"/>
      <c r="AA272" s="161">
        <v>-148286.28</v>
      </c>
      <c r="AB272" s="101">
        <v>181204.12770724221</v>
      </c>
      <c r="AC272" s="163">
        <v>32917.84765625</v>
      </c>
      <c r="AD272" s="101"/>
      <c r="AE272" s="160"/>
      <c r="AF272" s="102"/>
      <c r="AG272" s="101"/>
      <c r="AH272" s="101"/>
    </row>
    <row r="273" spans="1:34" x14ac:dyDescent="0.25">
      <c r="A273" s="2">
        <v>122097203</v>
      </c>
      <c r="C273" s="158" t="s">
        <v>3092</v>
      </c>
      <c r="D273" s="28" t="s">
        <v>2447</v>
      </c>
      <c r="E273" s="101">
        <v>5722821</v>
      </c>
      <c r="F273" s="160">
        <v>104217</v>
      </c>
      <c r="G273" s="102">
        <v>1.8548557758331299</v>
      </c>
      <c r="H273" s="101">
        <v>290105.625</v>
      </c>
      <c r="I273" s="101">
        <v>-185888.625</v>
      </c>
      <c r="J273" s="161">
        <v>3537815</v>
      </c>
      <c r="K273" s="160">
        <v>22007</v>
      </c>
      <c r="L273" s="102">
        <v>0.62594431638717651</v>
      </c>
      <c r="M273" s="101">
        <v>72696.796875</v>
      </c>
      <c r="N273" s="162">
        <v>-50689.796875</v>
      </c>
      <c r="O273" s="161">
        <v>1015399</v>
      </c>
      <c r="P273" s="160">
        <v>32210</v>
      </c>
      <c r="Q273" s="102">
        <v>3.2760739326477051</v>
      </c>
      <c r="R273" s="101">
        <v>17408.80078125</v>
      </c>
      <c r="S273" s="162">
        <v>14801.19921875</v>
      </c>
      <c r="T273" s="161">
        <v>1169607</v>
      </c>
      <c r="U273" s="160">
        <v>50000</v>
      </c>
      <c r="V273" s="101">
        <v>0</v>
      </c>
      <c r="W273" s="101">
        <v>0</v>
      </c>
      <c r="X273" s="101">
        <v>100</v>
      </c>
      <c r="Y273" s="101">
        <v>0</v>
      </c>
      <c r="Z273" s="162"/>
      <c r="AA273" s="161">
        <v>-119221.35</v>
      </c>
      <c r="AB273" s="101">
        <v>138888.65417109255</v>
      </c>
      <c r="AC273" s="163">
        <v>19667.3046875</v>
      </c>
      <c r="AD273" s="101"/>
      <c r="AE273" s="160"/>
      <c r="AF273" s="102"/>
      <c r="AG273" s="101"/>
      <c r="AH273" s="101"/>
    </row>
    <row r="274" spans="1:34" x14ac:dyDescent="0.25">
      <c r="A274" s="2">
        <v>110175003</v>
      </c>
      <c r="C274" s="158" t="s">
        <v>3093</v>
      </c>
      <c r="D274" s="28" t="s">
        <v>2247</v>
      </c>
      <c r="E274" s="101">
        <v>9725506</v>
      </c>
      <c r="F274" s="160">
        <v>322480.5</v>
      </c>
      <c r="G274" s="102">
        <v>3.429539680480957</v>
      </c>
      <c r="H274" s="101">
        <v>266833.875</v>
      </c>
      <c r="I274" s="101">
        <v>55646.625</v>
      </c>
      <c r="J274" s="161">
        <v>8053636</v>
      </c>
      <c r="K274" s="160">
        <v>38103</v>
      </c>
      <c r="L274" s="102">
        <v>0.47536450624465942</v>
      </c>
      <c r="M274" s="101">
        <v>187623.203125</v>
      </c>
      <c r="N274" s="162">
        <v>-149520.203125</v>
      </c>
      <c r="O274" s="161">
        <v>1002388</v>
      </c>
      <c r="P274" s="160">
        <v>24617</v>
      </c>
      <c r="Q274" s="102">
        <v>2.5176651477813721</v>
      </c>
      <c r="R274" s="101">
        <v>40581.8515625</v>
      </c>
      <c r="S274" s="162">
        <v>-15964.8515625</v>
      </c>
      <c r="T274" s="161">
        <v>669481.67000000004</v>
      </c>
      <c r="U274" s="160">
        <v>259760.515625</v>
      </c>
      <c r="V274" s="101">
        <v>100.01731109619141</v>
      </c>
      <c r="W274" s="101">
        <v>0</v>
      </c>
      <c r="X274" s="101">
        <v>0</v>
      </c>
      <c r="Y274" s="101">
        <v>2377953.6500000022</v>
      </c>
      <c r="Z274" s="162">
        <v>19.045984268188477</v>
      </c>
      <c r="AA274" s="161">
        <v>-71604.36</v>
      </c>
      <c r="AB274" s="101">
        <v>61486.817097669089</v>
      </c>
      <c r="AC274" s="163">
        <v>-10117.54296875</v>
      </c>
      <c r="AD274" s="101"/>
      <c r="AE274" s="160"/>
      <c r="AF274" s="102"/>
      <c r="AG274" s="101"/>
      <c r="AH274" s="101"/>
    </row>
    <row r="275" spans="1:34" x14ac:dyDescent="0.25">
      <c r="A275" s="2">
        <v>103026402</v>
      </c>
      <c r="C275" s="158" t="s">
        <v>3094</v>
      </c>
      <c r="D275" s="28" t="s">
        <v>2094</v>
      </c>
      <c r="E275" s="101">
        <v>12789155</v>
      </c>
      <c r="F275" s="160">
        <v>354363</v>
      </c>
      <c r="G275" s="102">
        <v>2.8497703075408936</v>
      </c>
      <c r="H275" s="101">
        <v>542572</v>
      </c>
      <c r="I275" s="101">
        <v>-188209</v>
      </c>
      <c r="J275" s="161">
        <v>8785603</v>
      </c>
      <c r="K275" s="160">
        <v>133902</v>
      </c>
      <c r="L275" s="102">
        <v>1.5476956367492676</v>
      </c>
      <c r="M275" s="101">
        <v>412833.90625</v>
      </c>
      <c r="N275" s="162">
        <v>-278931.90625</v>
      </c>
      <c r="O275" s="161">
        <v>3534934</v>
      </c>
      <c r="P275" s="160">
        <v>170461</v>
      </c>
      <c r="Q275" s="102">
        <v>5.0664992332458496</v>
      </c>
      <c r="R275" s="101">
        <v>129738.0625</v>
      </c>
      <c r="S275" s="162">
        <v>40722.9375</v>
      </c>
      <c r="T275" s="161">
        <v>468618</v>
      </c>
      <c r="U275" s="160">
        <v>50000</v>
      </c>
      <c r="V275" s="101">
        <v>0</v>
      </c>
      <c r="W275" s="101">
        <v>0</v>
      </c>
      <c r="X275" s="101">
        <v>100</v>
      </c>
      <c r="Y275" s="101">
        <v>0</v>
      </c>
      <c r="Z275" s="162"/>
      <c r="AA275" s="161">
        <v>-47833</v>
      </c>
      <c r="AB275" s="101">
        <v>51200.601464947395</v>
      </c>
      <c r="AC275" s="163">
        <v>3367.6015625</v>
      </c>
      <c r="AD275" s="101"/>
      <c r="AE275" s="160"/>
      <c r="AF275" s="102"/>
      <c r="AG275" s="101"/>
      <c r="AH275" s="101"/>
    </row>
    <row r="276" spans="1:34" x14ac:dyDescent="0.25">
      <c r="A276" s="2">
        <v>111316003</v>
      </c>
      <c r="C276" s="158" t="s">
        <v>3095</v>
      </c>
      <c r="D276" s="28" t="s">
        <v>2256</v>
      </c>
      <c r="E276" s="101">
        <v>14159632</v>
      </c>
      <c r="F276" s="160">
        <v>846207.1875</v>
      </c>
      <c r="G276" s="102">
        <v>6.3560442924499512</v>
      </c>
      <c r="H276" s="101">
        <v>546195.9375</v>
      </c>
      <c r="I276" s="101">
        <v>300011.25</v>
      </c>
      <c r="J276" s="161">
        <v>11235531</v>
      </c>
      <c r="K276" s="160">
        <v>102841</v>
      </c>
      <c r="L276" s="102">
        <v>0.92377495765686035</v>
      </c>
      <c r="M276" s="101">
        <v>401979.1875</v>
      </c>
      <c r="N276" s="162">
        <v>-299138.1875</v>
      </c>
      <c r="O276" s="161">
        <v>1237162</v>
      </c>
      <c r="P276" s="160">
        <v>1157</v>
      </c>
      <c r="Q276" s="102">
        <v>9.3608036637306213E-2</v>
      </c>
      <c r="R276" s="101">
        <v>41631.03125</v>
      </c>
      <c r="S276" s="162">
        <v>-40474.03125</v>
      </c>
      <c r="T276" s="161">
        <v>1589639.82</v>
      </c>
      <c r="U276" s="160">
        <v>742209.1875</v>
      </c>
      <c r="V276" s="101">
        <v>100.01609802246094</v>
      </c>
      <c r="W276" s="101">
        <v>0</v>
      </c>
      <c r="X276" s="101">
        <v>0</v>
      </c>
      <c r="Y276" s="101">
        <v>6794402.6600000001</v>
      </c>
      <c r="Z276" s="162">
        <v>18.473114013671875</v>
      </c>
      <c r="AA276" s="161">
        <v>-153562.04</v>
      </c>
      <c r="AB276" s="101">
        <v>496845.39030402864</v>
      </c>
      <c r="AC276" s="163">
        <v>343283.34375</v>
      </c>
      <c r="AD276" s="101">
        <v>97299</v>
      </c>
      <c r="AE276" s="160"/>
      <c r="AF276" s="102"/>
      <c r="AG276" s="101"/>
      <c r="AH276" s="101"/>
    </row>
    <row r="277" spans="1:34" x14ac:dyDescent="0.25">
      <c r="A277" s="2">
        <v>119584603</v>
      </c>
      <c r="C277" s="158" t="s">
        <v>3096</v>
      </c>
      <c r="D277" s="28" t="s">
        <v>2408</v>
      </c>
      <c r="E277" s="101">
        <v>7195854</v>
      </c>
      <c r="F277" s="160">
        <v>95639</v>
      </c>
      <c r="G277" s="102">
        <v>1.3469873666763306</v>
      </c>
      <c r="H277" s="101">
        <v>134553.71875</v>
      </c>
      <c r="I277" s="101">
        <v>-38914.71875</v>
      </c>
      <c r="J277" s="161">
        <v>6022337</v>
      </c>
      <c r="K277" s="160">
        <v>33604</v>
      </c>
      <c r="L277" s="102">
        <v>0.56112039089202881</v>
      </c>
      <c r="M277" s="101">
        <v>114017</v>
      </c>
      <c r="N277" s="162">
        <v>-80413</v>
      </c>
      <c r="O277" s="161">
        <v>932048</v>
      </c>
      <c r="P277" s="160">
        <v>12035</v>
      </c>
      <c r="Q277" s="102">
        <v>1.3081337213516235</v>
      </c>
      <c r="R277" s="101">
        <v>20536.7109375</v>
      </c>
      <c r="S277" s="162">
        <v>-8501.7109375</v>
      </c>
      <c r="T277" s="161">
        <v>241469</v>
      </c>
      <c r="U277" s="160">
        <v>50000</v>
      </c>
      <c r="V277" s="101">
        <v>0</v>
      </c>
      <c r="W277" s="101">
        <v>0</v>
      </c>
      <c r="X277" s="101">
        <v>100</v>
      </c>
      <c r="Y277" s="101">
        <v>0</v>
      </c>
      <c r="Z277" s="162"/>
      <c r="AA277" s="161">
        <v>-110243.71</v>
      </c>
      <c r="AB277" s="101">
        <v>149894.0260535616</v>
      </c>
      <c r="AC277" s="163">
        <v>39650.31640625</v>
      </c>
      <c r="AD277" s="101"/>
      <c r="AE277" s="160"/>
      <c r="AF277" s="102"/>
      <c r="AG277" s="101"/>
      <c r="AH277" s="101"/>
    </row>
    <row r="278" spans="1:34" x14ac:dyDescent="0.25">
      <c r="A278" s="2">
        <v>116495103</v>
      </c>
      <c r="C278" s="158" t="s">
        <v>3097</v>
      </c>
      <c r="D278" s="28" t="s">
        <v>2356</v>
      </c>
      <c r="E278" s="101">
        <v>15844389</v>
      </c>
      <c r="F278" s="160">
        <v>1369547.5</v>
      </c>
      <c r="G278" s="102">
        <v>9.4615716934204102</v>
      </c>
      <c r="H278" s="101">
        <v>821964.25</v>
      </c>
      <c r="I278" s="101">
        <v>547583.25</v>
      </c>
      <c r="J278" s="161">
        <v>11245411</v>
      </c>
      <c r="K278" s="160">
        <v>113366</v>
      </c>
      <c r="L278" s="102">
        <v>1.0183753967285156</v>
      </c>
      <c r="M278" s="101">
        <v>474222.40625</v>
      </c>
      <c r="N278" s="162">
        <v>-360856.40625</v>
      </c>
      <c r="O278" s="161">
        <v>1965477</v>
      </c>
      <c r="P278" s="160">
        <v>119120</v>
      </c>
      <c r="Q278" s="102">
        <v>6.4516229629516602</v>
      </c>
      <c r="R278" s="101">
        <v>114088.96875</v>
      </c>
      <c r="S278" s="162">
        <v>5031.03125</v>
      </c>
      <c r="T278" s="161">
        <v>2633500.9500000002</v>
      </c>
      <c r="U278" s="160">
        <v>1137061.5</v>
      </c>
      <c r="V278" s="101">
        <v>102.71452331542969</v>
      </c>
      <c r="W278" s="101">
        <v>0</v>
      </c>
      <c r="X278" s="101">
        <v>0</v>
      </c>
      <c r="Y278" s="101">
        <v>10689831.420000002</v>
      </c>
      <c r="Z278" s="162">
        <v>21.565597534179688</v>
      </c>
      <c r="AA278" s="161">
        <v>-76515.89</v>
      </c>
      <c r="AB278" s="101">
        <v>142188.39207659755</v>
      </c>
      <c r="AC278" s="163">
        <v>65672.5</v>
      </c>
      <c r="AD278" s="101"/>
      <c r="AE278" s="160"/>
      <c r="AF278" s="102"/>
      <c r="AG278" s="101"/>
      <c r="AH278" s="101"/>
    </row>
    <row r="279" spans="1:34" x14ac:dyDescent="0.25">
      <c r="A279" s="2">
        <v>107655903</v>
      </c>
      <c r="C279" s="158" t="s">
        <v>3098</v>
      </c>
      <c r="D279" s="28" t="s">
        <v>2184</v>
      </c>
      <c r="E279" s="101">
        <v>14032803</v>
      </c>
      <c r="F279" s="160">
        <v>649017.375</v>
      </c>
      <c r="G279" s="102">
        <v>4.849280834197998</v>
      </c>
      <c r="H279" s="101">
        <v>445083.1875</v>
      </c>
      <c r="I279" s="101">
        <v>203934.1875</v>
      </c>
      <c r="J279" s="161">
        <v>10913456</v>
      </c>
      <c r="K279" s="160">
        <v>88299</v>
      </c>
      <c r="L279" s="102">
        <v>0.81568330526351929</v>
      </c>
      <c r="M279" s="101">
        <v>311616.40625</v>
      </c>
      <c r="N279" s="162">
        <v>-223317.40625</v>
      </c>
      <c r="O279" s="161">
        <v>1814001</v>
      </c>
      <c r="P279" s="160">
        <v>32893</v>
      </c>
      <c r="Q279" s="102">
        <v>1.8467718362808228</v>
      </c>
      <c r="R279" s="101">
        <v>46833.9296875</v>
      </c>
      <c r="S279" s="162">
        <v>-13940.9296875</v>
      </c>
      <c r="T279" s="161">
        <v>1305345.55</v>
      </c>
      <c r="U279" s="160">
        <v>527825.375</v>
      </c>
      <c r="V279" s="101">
        <v>100.01911163330078</v>
      </c>
      <c r="W279" s="101">
        <v>0</v>
      </c>
      <c r="X279" s="101">
        <v>0</v>
      </c>
      <c r="Y279" s="101">
        <v>4832015.4899999984</v>
      </c>
      <c r="Z279" s="162">
        <v>19.887966156005859</v>
      </c>
      <c r="AA279" s="161">
        <v>-152345.51</v>
      </c>
      <c r="AB279" s="101">
        <v>240525.7046158805</v>
      </c>
      <c r="AC279" s="163">
        <v>88180.1953125</v>
      </c>
      <c r="AD279" s="101"/>
      <c r="AE279" s="160"/>
      <c r="AF279" s="102"/>
      <c r="AG279" s="101"/>
      <c r="AH279" s="101"/>
    </row>
    <row r="280" spans="1:34" x14ac:dyDescent="0.25">
      <c r="A280" s="2">
        <v>114065503</v>
      </c>
      <c r="C280" s="158" t="s">
        <v>3099</v>
      </c>
      <c r="D280" s="28" t="s">
        <v>2315</v>
      </c>
      <c r="E280" s="101">
        <v>20128608</v>
      </c>
      <c r="F280" s="160">
        <v>2743385</v>
      </c>
      <c r="G280" s="102">
        <v>15.77998161315918</v>
      </c>
      <c r="H280" s="101">
        <v>1831188.125</v>
      </c>
      <c r="I280" s="101">
        <v>912196.875</v>
      </c>
      <c r="J280" s="161">
        <v>11750624</v>
      </c>
      <c r="K280" s="160">
        <v>389880</v>
      </c>
      <c r="L280" s="102">
        <v>3.4318175315856934</v>
      </c>
      <c r="M280" s="101">
        <v>1069557</v>
      </c>
      <c r="N280" s="162">
        <v>-679677</v>
      </c>
      <c r="O280" s="161">
        <v>3149514</v>
      </c>
      <c r="P280" s="160">
        <v>219686</v>
      </c>
      <c r="Q280" s="102">
        <v>7.4982562065124512</v>
      </c>
      <c r="R280" s="101">
        <v>232288.859375</v>
      </c>
      <c r="S280" s="162">
        <v>-12602.859375</v>
      </c>
      <c r="T280" s="161">
        <v>5228470.9000000004</v>
      </c>
      <c r="U280" s="160">
        <v>2133819</v>
      </c>
      <c r="V280" s="101">
        <v>93.603866577148438</v>
      </c>
      <c r="W280" s="101">
        <v>6.4179401397705078</v>
      </c>
      <c r="X280" s="101">
        <v>0</v>
      </c>
      <c r="Y280" s="101">
        <v>18281272.200000003</v>
      </c>
      <c r="Z280" s="162">
        <v>21.851789474487305</v>
      </c>
      <c r="AA280" s="161">
        <v>-112775.61</v>
      </c>
      <c r="AB280" s="101">
        <v>147349.32050343289</v>
      </c>
      <c r="AC280" s="163">
        <v>34573.7109375</v>
      </c>
      <c r="AD280" s="101"/>
      <c r="AE280" s="160"/>
      <c r="AF280" s="102"/>
      <c r="AG280" s="101"/>
      <c r="AH280" s="101"/>
    </row>
    <row r="281" spans="1:34" x14ac:dyDescent="0.25">
      <c r="A281" s="2">
        <v>117415303</v>
      </c>
      <c r="C281" s="158" t="s">
        <v>3100</v>
      </c>
      <c r="D281" s="28" t="s">
        <v>2376</v>
      </c>
      <c r="E281" s="101">
        <v>5921246</v>
      </c>
      <c r="F281" s="160">
        <v>140708.21875</v>
      </c>
      <c r="G281" s="102">
        <v>2.4341716766357422</v>
      </c>
      <c r="H281" s="101">
        <v>189761.3125</v>
      </c>
      <c r="I281" s="101">
        <v>-49053.09375</v>
      </c>
      <c r="J281" s="161">
        <v>4792886</v>
      </c>
      <c r="K281" s="160">
        <v>31326</v>
      </c>
      <c r="L281" s="102">
        <v>0.6578935980796814</v>
      </c>
      <c r="M281" s="101">
        <v>148444.796875</v>
      </c>
      <c r="N281" s="162">
        <v>-117118.796875</v>
      </c>
      <c r="O281" s="161">
        <v>799669</v>
      </c>
      <c r="P281" s="160">
        <v>12125</v>
      </c>
      <c r="Q281" s="102">
        <v>1.5395965576171875</v>
      </c>
      <c r="R281" s="101">
        <v>21854.91796875</v>
      </c>
      <c r="S281" s="162">
        <v>-9729.91796875</v>
      </c>
      <c r="T281" s="161">
        <v>328691.20000000001</v>
      </c>
      <c r="U281" s="160">
        <v>97257.2265625</v>
      </c>
      <c r="V281" s="101">
        <v>100.02330017089844</v>
      </c>
      <c r="W281" s="101">
        <v>0</v>
      </c>
      <c r="X281" s="101">
        <v>0</v>
      </c>
      <c r="Y281" s="101">
        <v>890385.60000000149</v>
      </c>
      <c r="Z281" s="162">
        <v>21.851791381835938</v>
      </c>
      <c r="AA281" s="161">
        <v>-78137.2</v>
      </c>
      <c r="AB281" s="101">
        <v>135481.30207387247</v>
      </c>
      <c r="AC281" s="163">
        <v>57344.1015625</v>
      </c>
      <c r="AD281" s="101"/>
      <c r="AE281" s="160"/>
      <c r="AF281" s="102"/>
      <c r="AG281" s="101"/>
      <c r="AH281" s="101"/>
    </row>
    <row r="282" spans="1:34" x14ac:dyDescent="0.25">
      <c r="A282" s="2">
        <v>120484803</v>
      </c>
      <c r="C282" s="158" t="s">
        <v>3101</v>
      </c>
      <c r="D282" s="28" t="s">
        <v>2421</v>
      </c>
      <c r="E282" s="101">
        <v>16354441</v>
      </c>
      <c r="F282" s="160">
        <v>269423</v>
      </c>
      <c r="G282" s="102">
        <v>1.6749935150146484</v>
      </c>
      <c r="H282" s="101">
        <v>758404.125</v>
      </c>
      <c r="I282" s="101">
        <v>-488981.125</v>
      </c>
      <c r="J282" s="161">
        <v>13072413</v>
      </c>
      <c r="K282" s="160">
        <v>176475</v>
      </c>
      <c r="L282" s="102">
        <v>1.3684542179107666</v>
      </c>
      <c r="M282" s="101">
        <v>678805.375</v>
      </c>
      <c r="N282" s="162">
        <v>-502330.375</v>
      </c>
      <c r="O282" s="161">
        <v>2755499</v>
      </c>
      <c r="P282" s="160">
        <v>42948</v>
      </c>
      <c r="Q282" s="102">
        <v>1.5833066701889038</v>
      </c>
      <c r="R282" s="101">
        <v>79598.734375</v>
      </c>
      <c r="S282" s="162">
        <v>-36650.734375</v>
      </c>
      <c r="T282" s="161">
        <v>526529</v>
      </c>
      <c r="U282" s="160">
        <v>50000</v>
      </c>
      <c r="V282" s="101">
        <v>0</v>
      </c>
      <c r="W282" s="101">
        <v>0</v>
      </c>
      <c r="X282" s="101">
        <v>100</v>
      </c>
      <c r="Y282" s="101">
        <v>0</v>
      </c>
      <c r="Z282" s="162"/>
      <c r="AA282" s="161">
        <v>-170414.89</v>
      </c>
      <c r="AB282" s="101">
        <v>320686.85047694761</v>
      </c>
      <c r="AC282" s="163">
        <v>150271.953125</v>
      </c>
      <c r="AD282" s="101"/>
      <c r="AE282" s="160"/>
      <c r="AF282" s="102"/>
      <c r="AG282" s="101"/>
      <c r="AH282" s="101"/>
    </row>
    <row r="283" spans="1:34" x14ac:dyDescent="0.25">
      <c r="A283" s="2">
        <v>122097502</v>
      </c>
      <c r="C283" s="158" t="s">
        <v>3102</v>
      </c>
      <c r="D283" s="28" t="s">
        <v>2448</v>
      </c>
      <c r="E283" s="101">
        <v>28271836</v>
      </c>
      <c r="F283" s="160">
        <v>556075</v>
      </c>
      <c r="G283" s="102">
        <v>2.0063493251800537</v>
      </c>
      <c r="H283" s="101">
        <v>1298201.25</v>
      </c>
      <c r="I283" s="101">
        <v>-742126.25</v>
      </c>
      <c r="J283" s="161">
        <v>19467014</v>
      </c>
      <c r="K283" s="160">
        <v>285933</v>
      </c>
      <c r="L283" s="102">
        <v>1.4907032251358032</v>
      </c>
      <c r="M283" s="101">
        <v>1046305.8125</v>
      </c>
      <c r="N283" s="162">
        <v>-760372.8125</v>
      </c>
      <c r="O283" s="161">
        <v>8060928</v>
      </c>
      <c r="P283" s="160">
        <v>220149</v>
      </c>
      <c r="Q283" s="102">
        <v>2.807744026184082</v>
      </c>
      <c r="R283" s="101">
        <v>245865.5625</v>
      </c>
      <c r="S283" s="162">
        <v>-25716.5625</v>
      </c>
      <c r="T283" s="161">
        <v>743893.45</v>
      </c>
      <c r="U283" s="160">
        <v>49992.98046875</v>
      </c>
      <c r="V283" s="101">
        <v>60.290004730224609</v>
      </c>
      <c r="W283" s="101">
        <v>0</v>
      </c>
      <c r="X283" s="101">
        <v>39.724037170410156</v>
      </c>
      <c r="Y283" s="101">
        <v>275873.09999999404</v>
      </c>
      <c r="Z283" s="162">
        <v>29.050477981567383</v>
      </c>
      <c r="AA283" s="161">
        <v>-344048.97</v>
      </c>
      <c r="AB283" s="101">
        <v>577479.12415902864</v>
      </c>
      <c r="AC283" s="163">
        <v>233430.15625</v>
      </c>
      <c r="AD283" s="101"/>
      <c r="AE283" s="160"/>
      <c r="AF283" s="102"/>
      <c r="AG283" s="101"/>
      <c r="AH283" s="101"/>
    </row>
    <row r="284" spans="1:34" x14ac:dyDescent="0.25">
      <c r="A284" s="2">
        <v>104375203</v>
      </c>
      <c r="C284" s="158" t="s">
        <v>3103</v>
      </c>
      <c r="D284" s="28" t="s">
        <v>2124</v>
      </c>
      <c r="E284" s="101">
        <v>5162632.5</v>
      </c>
      <c r="F284" s="160">
        <v>240412.828125</v>
      </c>
      <c r="G284" s="102">
        <v>4.8842358589172363</v>
      </c>
      <c r="H284" s="101">
        <v>158986.5</v>
      </c>
      <c r="I284" s="101">
        <v>81426.328125</v>
      </c>
      <c r="J284" s="161">
        <v>3806446</v>
      </c>
      <c r="K284" s="160">
        <v>37251</v>
      </c>
      <c r="L284" s="102">
        <v>0.98830115795135498</v>
      </c>
      <c r="M284" s="101">
        <v>94917.953125</v>
      </c>
      <c r="N284" s="162">
        <v>-57666.953125</v>
      </c>
      <c r="O284" s="161">
        <v>860577</v>
      </c>
      <c r="P284" s="160">
        <v>25653</v>
      </c>
      <c r="Q284" s="102">
        <v>3.0724952220916748</v>
      </c>
      <c r="R284" s="101">
        <v>28548.25</v>
      </c>
      <c r="S284" s="162">
        <v>-2895.25</v>
      </c>
      <c r="T284" s="161">
        <v>495609.29</v>
      </c>
      <c r="U284" s="160">
        <v>177508.828125</v>
      </c>
      <c r="V284" s="101">
        <v>100.02330780029297</v>
      </c>
      <c r="W284" s="101">
        <v>0</v>
      </c>
      <c r="X284" s="101">
        <v>0</v>
      </c>
      <c r="Y284" s="101">
        <v>1625085.5600000024</v>
      </c>
      <c r="Z284" s="162">
        <v>21.851789474487305</v>
      </c>
      <c r="AA284" s="161">
        <v>-40446.980000000003</v>
      </c>
      <c r="AB284" s="101">
        <v>44573.473065239203</v>
      </c>
      <c r="AC284" s="163">
        <v>4126.4931640625</v>
      </c>
      <c r="AD284" s="101"/>
      <c r="AE284" s="160"/>
      <c r="AF284" s="102"/>
      <c r="AG284" s="101"/>
      <c r="AH284" s="101"/>
    </row>
    <row r="285" spans="1:34" x14ac:dyDescent="0.25">
      <c r="A285" s="2">
        <v>127045653</v>
      </c>
      <c r="C285" s="158" t="s">
        <v>3104</v>
      </c>
      <c r="D285" s="28" t="s">
        <v>2513</v>
      </c>
      <c r="E285" s="101">
        <v>16388789</v>
      </c>
      <c r="F285" s="160">
        <v>607465.8125</v>
      </c>
      <c r="G285" s="102">
        <v>3.8492705821990967</v>
      </c>
      <c r="H285" s="101">
        <v>639507.625</v>
      </c>
      <c r="I285" s="101">
        <v>-32041.8125</v>
      </c>
      <c r="J285" s="161">
        <v>13106283</v>
      </c>
      <c r="K285" s="160">
        <v>75161</v>
      </c>
      <c r="L285" s="102">
        <v>0.57678073644638062</v>
      </c>
      <c r="M285" s="101">
        <v>441741.1875</v>
      </c>
      <c r="N285" s="162">
        <v>-366580.1875</v>
      </c>
      <c r="O285" s="161">
        <v>1925758</v>
      </c>
      <c r="P285" s="160">
        <v>19859</v>
      </c>
      <c r="Q285" s="102">
        <v>1.0419753789901733</v>
      </c>
      <c r="R285" s="101">
        <v>95223.7890625</v>
      </c>
      <c r="S285" s="162">
        <v>-75364.7890625</v>
      </c>
      <c r="T285" s="161">
        <v>1356748.01</v>
      </c>
      <c r="U285" s="160">
        <v>512445.8125</v>
      </c>
      <c r="V285" s="101">
        <v>100.02330017089844</v>
      </c>
      <c r="W285" s="101">
        <v>0</v>
      </c>
      <c r="X285" s="101">
        <v>0</v>
      </c>
      <c r="Y285" s="101">
        <v>4691418.7599999979</v>
      </c>
      <c r="Z285" s="162">
        <v>21.851791381835938</v>
      </c>
      <c r="AA285" s="161">
        <v>-68313.53</v>
      </c>
      <c r="AB285" s="101">
        <v>87577.520461050619</v>
      </c>
      <c r="AC285" s="163">
        <v>19263.990234375</v>
      </c>
      <c r="AD285" s="101"/>
      <c r="AE285" s="160"/>
      <c r="AF285" s="102"/>
      <c r="AG285" s="101"/>
      <c r="AH285" s="101"/>
    </row>
    <row r="286" spans="1:34" x14ac:dyDescent="0.25">
      <c r="A286" s="2">
        <v>104375302</v>
      </c>
      <c r="C286" s="158" t="s">
        <v>3105</v>
      </c>
      <c r="D286" s="28" t="s">
        <v>2125</v>
      </c>
      <c r="E286" s="101">
        <v>41458888</v>
      </c>
      <c r="F286" s="160">
        <v>2041394.625</v>
      </c>
      <c r="G286" s="102">
        <v>5.1789050102233887</v>
      </c>
      <c r="H286" s="101">
        <v>2272472.5</v>
      </c>
      <c r="I286" s="101">
        <v>-231077.875</v>
      </c>
      <c r="J286" s="161">
        <v>34439594</v>
      </c>
      <c r="K286" s="160">
        <v>392136</v>
      </c>
      <c r="L286" s="102">
        <v>1.1517335176467896</v>
      </c>
      <c r="M286" s="101">
        <v>1917028</v>
      </c>
      <c r="N286" s="162">
        <v>-1524892</v>
      </c>
      <c r="O286" s="161">
        <v>3696629</v>
      </c>
      <c r="P286" s="160">
        <v>393046</v>
      </c>
      <c r="Q286" s="102">
        <v>11.897566795349121</v>
      </c>
      <c r="R286" s="101">
        <v>104070.9921875</v>
      </c>
      <c r="S286" s="162">
        <v>288975</v>
      </c>
      <c r="T286" s="161">
        <v>3322668.77</v>
      </c>
      <c r="U286" s="160">
        <v>1256212.625</v>
      </c>
      <c r="V286" s="101">
        <v>100.02330780029297</v>
      </c>
      <c r="W286" s="101">
        <v>0</v>
      </c>
      <c r="X286" s="101">
        <v>0</v>
      </c>
      <c r="Y286" s="101">
        <v>11500571.280000001</v>
      </c>
      <c r="Z286" s="162">
        <v>21.851791381835938</v>
      </c>
      <c r="AA286" s="161">
        <v>-253224.27</v>
      </c>
      <c r="AB286" s="101">
        <v>709498.27766386571</v>
      </c>
      <c r="AC286" s="163">
        <v>456274</v>
      </c>
      <c r="AD286" s="101"/>
      <c r="AE286" s="160"/>
      <c r="AF286" s="102"/>
      <c r="AG286" s="101"/>
      <c r="AH286" s="101"/>
    </row>
    <row r="287" spans="1:34" x14ac:dyDescent="0.25">
      <c r="A287" s="2">
        <v>122097604</v>
      </c>
      <c r="C287" s="158" t="s">
        <v>3106</v>
      </c>
      <c r="D287" s="28" t="s">
        <v>2449</v>
      </c>
      <c r="E287" s="101">
        <v>2097985</v>
      </c>
      <c r="F287" s="160">
        <v>63224</v>
      </c>
      <c r="G287" s="102">
        <v>3.1071953773498535</v>
      </c>
      <c r="H287" s="101">
        <v>43198.2421875</v>
      </c>
      <c r="I287" s="101">
        <v>20025.7578125</v>
      </c>
      <c r="J287" s="161">
        <v>1444651</v>
      </c>
      <c r="K287" s="160">
        <v>6052</v>
      </c>
      <c r="L287" s="102">
        <v>0.42068707942962646</v>
      </c>
      <c r="M287" s="101">
        <v>36859.30078125</v>
      </c>
      <c r="N287" s="162">
        <v>-30807.30078125</v>
      </c>
      <c r="O287" s="161">
        <v>553892</v>
      </c>
      <c r="P287" s="160">
        <v>7172</v>
      </c>
      <c r="Q287" s="102">
        <v>1.3118232488632202</v>
      </c>
      <c r="R287" s="101">
        <v>7894.4921875</v>
      </c>
      <c r="S287" s="162">
        <v>-722.4921875</v>
      </c>
      <c r="T287" s="161">
        <v>99442</v>
      </c>
      <c r="U287" s="160">
        <v>50000</v>
      </c>
      <c r="V287" s="101">
        <v>0</v>
      </c>
      <c r="W287" s="101">
        <v>0</v>
      </c>
      <c r="X287" s="101">
        <v>100</v>
      </c>
      <c r="Y287" s="101">
        <v>0</v>
      </c>
      <c r="Z287" s="162"/>
      <c r="AA287" s="161">
        <v>-19512.14</v>
      </c>
      <c r="AB287" s="101">
        <v>29493.602766867392</v>
      </c>
      <c r="AC287" s="163">
        <v>9981.462890625</v>
      </c>
      <c r="AD287" s="101"/>
      <c r="AE287" s="160"/>
      <c r="AF287" s="102"/>
      <c r="AG287" s="101"/>
      <c r="AH287" s="101"/>
    </row>
    <row r="288" spans="1:34" x14ac:dyDescent="0.25">
      <c r="A288" s="2">
        <v>107656303</v>
      </c>
      <c r="C288" s="158" t="s">
        <v>3107</v>
      </c>
      <c r="D288" s="28" t="s">
        <v>2185</v>
      </c>
      <c r="E288" s="101">
        <v>23603776</v>
      </c>
      <c r="F288" s="160">
        <v>1489663.5</v>
      </c>
      <c r="G288" s="102">
        <v>6.7362570762634277</v>
      </c>
      <c r="H288" s="101">
        <v>1396134</v>
      </c>
      <c r="I288" s="101">
        <v>93529.5</v>
      </c>
      <c r="J288" s="161">
        <v>17721644</v>
      </c>
      <c r="K288" s="160">
        <v>207550</v>
      </c>
      <c r="L288" s="102">
        <v>1.185045599937439</v>
      </c>
      <c r="M288" s="101">
        <v>992023.8125</v>
      </c>
      <c r="N288" s="162">
        <v>-784473.8125</v>
      </c>
      <c r="O288" s="161">
        <v>3028371</v>
      </c>
      <c r="P288" s="160">
        <v>96007</v>
      </c>
      <c r="Q288" s="102">
        <v>3.2740478515625</v>
      </c>
      <c r="R288" s="101">
        <v>166765.109375</v>
      </c>
      <c r="S288" s="162">
        <v>-70758.109375</v>
      </c>
      <c r="T288" s="161">
        <v>2853759.88</v>
      </c>
      <c r="U288" s="160">
        <v>1186106.5</v>
      </c>
      <c r="V288" s="101">
        <v>100.02330017089844</v>
      </c>
      <c r="W288" s="101">
        <v>0</v>
      </c>
      <c r="X288" s="101">
        <v>0</v>
      </c>
      <c r="Y288" s="101">
        <v>10858752.539999999</v>
      </c>
      <c r="Z288" s="162">
        <v>21.851789474487305</v>
      </c>
      <c r="AA288" s="161">
        <v>-183322.43</v>
      </c>
      <c r="AB288" s="101">
        <v>583769.23976680601</v>
      </c>
      <c r="AC288" s="163">
        <v>400446.8125</v>
      </c>
      <c r="AD288" s="101"/>
      <c r="AE288" s="160"/>
      <c r="AF288" s="102"/>
      <c r="AG288" s="101"/>
      <c r="AH288" s="101"/>
    </row>
    <row r="289" spans="1:34" x14ac:dyDescent="0.25">
      <c r="A289" s="2">
        <v>115504003</v>
      </c>
      <c r="C289" s="158" t="s">
        <v>3108</v>
      </c>
      <c r="D289" s="28" t="s">
        <v>2343</v>
      </c>
      <c r="E289" s="101">
        <v>8642610</v>
      </c>
      <c r="F289" s="160">
        <v>288100.0625</v>
      </c>
      <c r="G289" s="102">
        <v>3.4484376907348633</v>
      </c>
      <c r="H289" s="101">
        <v>237610.671875</v>
      </c>
      <c r="I289" s="101">
        <v>50489.390625</v>
      </c>
      <c r="J289" s="161">
        <v>6777848</v>
      </c>
      <c r="K289" s="160">
        <v>49173</v>
      </c>
      <c r="L289" s="102">
        <v>0.73079764842987061</v>
      </c>
      <c r="M289" s="101">
        <v>144413.203125</v>
      </c>
      <c r="N289" s="162">
        <v>-95240.203125</v>
      </c>
      <c r="O289" s="161">
        <v>1243633</v>
      </c>
      <c r="P289" s="160">
        <v>28310</v>
      </c>
      <c r="Q289" s="102">
        <v>2.3294219970703125</v>
      </c>
      <c r="R289" s="101">
        <v>51052.07421875</v>
      </c>
      <c r="S289" s="162">
        <v>-22742.07421875</v>
      </c>
      <c r="T289" s="161">
        <v>621128.98</v>
      </c>
      <c r="U289" s="160">
        <v>210617.046875</v>
      </c>
      <c r="V289" s="101">
        <v>100.02330017089844</v>
      </c>
      <c r="W289" s="101">
        <v>0</v>
      </c>
      <c r="X289" s="101">
        <v>0</v>
      </c>
      <c r="Y289" s="101">
        <v>1928189.6999999993</v>
      </c>
      <c r="Z289" s="162">
        <v>21.851791381835938</v>
      </c>
      <c r="AA289" s="161">
        <v>-132869.59</v>
      </c>
      <c r="AB289" s="101">
        <v>296856.93389609351</v>
      </c>
      <c r="AC289" s="163">
        <v>163987.34375</v>
      </c>
      <c r="AD289" s="101"/>
      <c r="AE289" s="160"/>
      <c r="AF289" s="102"/>
      <c r="AG289" s="101"/>
      <c r="AH289" s="101"/>
    </row>
    <row r="290" spans="1:34" x14ac:dyDescent="0.25">
      <c r="A290" s="2">
        <v>123465602</v>
      </c>
      <c r="C290" s="158" t="s">
        <v>3109</v>
      </c>
      <c r="D290" s="28" t="s">
        <v>2463</v>
      </c>
      <c r="E290" s="101">
        <v>48016252</v>
      </c>
      <c r="F290" s="160">
        <v>6722826</v>
      </c>
      <c r="G290" s="102">
        <v>16.280620574951172</v>
      </c>
      <c r="H290" s="101">
        <v>4338190</v>
      </c>
      <c r="I290" s="101">
        <v>2384636</v>
      </c>
      <c r="J290" s="161">
        <v>27572640</v>
      </c>
      <c r="K290" s="160">
        <v>514945</v>
      </c>
      <c r="L290" s="102">
        <v>1.9031369686126709</v>
      </c>
      <c r="M290" s="101">
        <v>2679018.5</v>
      </c>
      <c r="N290" s="162">
        <v>-2164073.5</v>
      </c>
      <c r="O290" s="161">
        <v>7107576</v>
      </c>
      <c r="P290" s="160">
        <v>225242</v>
      </c>
      <c r="Q290" s="102">
        <v>3.2727560997009277</v>
      </c>
      <c r="R290" s="101">
        <v>345905.0625</v>
      </c>
      <c r="S290" s="162">
        <v>-120663.0625</v>
      </c>
      <c r="T290" s="161">
        <v>13336036.27</v>
      </c>
      <c r="U290" s="160">
        <v>5982639</v>
      </c>
      <c r="V290" s="101">
        <v>84.361320495605469</v>
      </c>
      <c r="W290" s="101">
        <v>15.6583251953125</v>
      </c>
      <c r="X290" s="101">
        <v>0</v>
      </c>
      <c r="Y290" s="101">
        <v>28594603.300000012</v>
      </c>
      <c r="Z290" s="162">
        <v>35.301586151123047</v>
      </c>
      <c r="AA290" s="161">
        <v>-387921.07</v>
      </c>
      <c r="AB290" s="101">
        <v>529128.12990627508</v>
      </c>
      <c r="AC290" s="163">
        <v>141207.0625</v>
      </c>
      <c r="AD290" s="101"/>
      <c r="AE290" s="160"/>
      <c r="AF290" s="102"/>
      <c r="AG290" s="101"/>
      <c r="AH290" s="101"/>
    </row>
    <row r="291" spans="1:34" x14ac:dyDescent="0.25">
      <c r="A291" s="2">
        <v>103026852</v>
      </c>
      <c r="C291" s="158" t="s">
        <v>3110</v>
      </c>
      <c r="D291" s="28" t="s">
        <v>2095</v>
      </c>
      <c r="E291" s="101">
        <v>18960120</v>
      </c>
      <c r="F291" s="160">
        <v>280192</v>
      </c>
      <c r="G291" s="102">
        <v>1.4999629259109497</v>
      </c>
      <c r="H291" s="101">
        <v>856235.1875</v>
      </c>
      <c r="I291" s="101">
        <v>-576043.1875</v>
      </c>
      <c r="J291" s="161">
        <v>13657905</v>
      </c>
      <c r="K291" s="160">
        <v>162917</v>
      </c>
      <c r="L291" s="102">
        <v>1.2072408199310303</v>
      </c>
      <c r="M291" s="101">
        <v>725809.8125</v>
      </c>
      <c r="N291" s="162">
        <v>-562892.8125</v>
      </c>
      <c r="O291" s="161">
        <v>4670457</v>
      </c>
      <c r="P291" s="160">
        <v>67275</v>
      </c>
      <c r="Q291" s="102">
        <v>1.4614890813827515</v>
      </c>
      <c r="R291" s="101">
        <v>130425.3671875</v>
      </c>
      <c r="S291" s="162">
        <v>-63150.3671875</v>
      </c>
      <c r="T291" s="161">
        <v>631758</v>
      </c>
      <c r="U291" s="160">
        <v>50000</v>
      </c>
      <c r="V291" s="101">
        <v>0</v>
      </c>
      <c r="W291" s="101">
        <v>0</v>
      </c>
      <c r="X291" s="101">
        <v>100</v>
      </c>
      <c r="Y291" s="101">
        <v>0</v>
      </c>
      <c r="Z291" s="162"/>
      <c r="AA291" s="161">
        <v>-148790.01999999999</v>
      </c>
      <c r="AB291" s="101">
        <v>190802.1120679921</v>
      </c>
      <c r="AC291" s="163">
        <v>42012.09375</v>
      </c>
      <c r="AD291" s="101"/>
      <c r="AE291" s="160"/>
      <c r="AF291" s="102"/>
      <c r="AG291" s="101"/>
      <c r="AH291" s="101"/>
    </row>
    <row r="292" spans="1:34" x14ac:dyDescent="0.25">
      <c r="A292" s="2">
        <v>106167504</v>
      </c>
      <c r="C292" s="158" t="s">
        <v>3111</v>
      </c>
      <c r="D292" s="28" t="s">
        <v>2161</v>
      </c>
      <c r="E292" s="101">
        <v>4818201.5</v>
      </c>
      <c r="F292" s="160">
        <v>267622.25</v>
      </c>
      <c r="G292" s="102">
        <v>5.8810591697692871</v>
      </c>
      <c r="H292" s="101">
        <v>116949.53125</v>
      </c>
      <c r="I292" s="101">
        <v>150672.71875</v>
      </c>
      <c r="J292" s="161">
        <v>3883603</v>
      </c>
      <c r="K292" s="160">
        <v>24008</v>
      </c>
      <c r="L292" s="102">
        <v>0.62203419208526611</v>
      </c>
      <c r="M292" s="101">
        <v>72328.3515625</v>
      </c>
      <c r="N292" s="162">
        <v>-48320.3515625</v>
      </c>
      <c r="O292" s="161">
        <v>502547</v>
      </c>
      <c r="P292" s="160">
        <v>22556</v>
      </c>
      <c r="Q292" s="102">
        <v>4.6992549896240234</v>
      </c>
      <c r="R292" s="101">
        <v>20681.51171875</v>
      </c>
      <c r="S292" s="162">
        <v>1874.48828125</v>
      </c>
      <c r="T292" s="161">
        <v>432051.59</v>
      </c>
      <c r="U292" s="160">
        <v>221058.234375</v>
      </c>
      <c r="V292" s="101">
        <v>100.01260375976563</v>
      </c>
      <c r="W292" s="101">
        <v>0</v>
      </c>
      <c r="X292" s="101">
        <v>0</v>
      </c>
      <c r="Y292" s="101">
        <v>2023561.9299999997</v>
      </c>
      <c r="Z292" s="162">
        <v>16.839445114135742</v>
      </c>
      <c r="AA292" s="161">
        <v>-14890.43</v>
      </c>
      <c r="AB292" s="101">
        <v>19458.740612492169</v>
      </c>
      <c r="AC292" s="163">
        <v>4568.310546875</v>
      </c>
      <c r="AD292" s="101"/>
      <c r="AE292" s="160"/>
      <c r="AF292" s="102"/>
      <c r="AG292" s="101"/>
      <c r="AH292" s="101"/>
    </row>
    <row r="293" spans="1:34" x14ac:dyDescent="0.25">
      <c r="A293" s="2">
        <v>105258303</v>
      </c>
      <c r="C293" s="158" t="s">
        <v>3112</v>
      </c>
      <c r="D293" s="28" t="s">
        <v>2153</v>
      </c>
      <c r="E293" s="101">
        <v>13138712</v>
      </c>
      <c r="F293" s="160">
        <v>693667.9375</v>
      </c>
      <c r="G293" s="102">
        <v>5.5738487243652344</v>
      </c>
      <c r="H293" s="101">
        <v>412841.5625</v>
      </c>
      <c r="I293" s="101">
        <v>280826.375</v>
      </c>
      <c r="J293" s="161">
        <v>10209708</v>
      </c>
      <c r="K293" s="160">
        <v>80149</v>
      </c>
      <c r="L293" s="102">
        <v>0.79123878479003906</v>
      </c>
      <c r="M293" s="101">
        <v>250769.40625</v>
      </c>
      <c r="N293" s="162">
        <v>-170620.40625</v>
      </c>
      <c r="O293" s="161">
        <v>1479264</v>
      </c>
      <c r="P293" s="160">
        <v>32203</v>
      </c>
      <c r="Q293" s="102">
        <v>2.2254071235656738</v>
      </c>
      <c r="R293" s="101">
        <v>45748.30859375</v>
      </c>
      <c r="S293" s="162">
        <v>-13545.30859375</v>
      </c>
      <c r="T293" s="161">
        <v>1449740.15</v>
      </c>
      <c r="U293" s="160">
        <v>581315.9375</v>
      </c>
      <c r="V293" s="101">
        <v>100.02330017089844</v>
      </c>
      <c r="W293" s="101">
        <v>0</v>
      </c>
      <c r="X293" s="101">
        <v>0</v>
      </c>
      <c r="Y293" s="101">
        <v>5321921.5099999979</v>
      </c>
      <c r="Z293" s="162">
        <v>21.851789474487305</v>
      </c>
      <c r="AA293" s="161">
        <v>-74941.62</v>
      </c>
      <c r="AB293" s="101">
        <v>103287.11321969586</v>
      </c>
      <c r="AC293" s="163">
        <v>28345.494140625</v>
      </c>
      <c r="AD293" s="101"/>
      <c r="AE293" s="160"/>
      <c r="AF293" s="102"/>
      <c r="AG293" s="101"/>
      <c r="AH293" s="101"/>
    </row>
    <row r="294" spans="1:34" x14ac:dyDescent="0.25">
      <c r="A294" s="2">
        <v>103026902</v>
      </c>
      <c r="C294" s="158" t="s">
        <v>3113</v>
      </c>
      <c r="D294" s="28" t="s">
        <v>2097</v>
      </c>
      <c r="E294" s="101">
        <v>13650105</v>
      </c>
      <c r="F294" s="160">
        <v>411146.25</v>
      </c>
      <c r="G294" s="102">
        <v>3.1055784225463867</v>
      </c>
      <c r="H294" s="101">
        <v>774869.625</v>
      </c>
      <c r="I294" s="101">
        <v>-363723.375</v>
      </c>
      <c r="J294" s="161">
        <v>9681976</v>
      </c>
      <c r="K294" s="160">
        <v>150095</v>
      </c>
      <c r="L294" s="102">
        <v>1.5746629238128662</v>
      </c>
      <c r="M294" s="101">
        <v>608218.5</v>
      </c>
      <c r="N294" s="162">
        <v>-458123.5</v>
      </c>
      <c r="O294" s="161">
        <v>3086509</v>
      </c>
      <c r="P294" s="160">
        <v>16820</v>
      </c>
      <c r="Q294" s="102">
        <v>0.54793822765350342</v>
      </c>
      <c r="R294" s="101">
        <v>117779.3515625</v>
      </c>
      <c r="S294" s="162">
        <v>-100959.3515625</v>
      </c>
      <c r="T294" s="161">
        <v>881619.89</v>
      </c>
      <c r="U294" s="160">
        <v>244231.234375</v>
      </c>
      <c r="V294" s="101">
        <v>100.02330017089844</v>
      </c>
      <c r="W294" s="101">
        <v>0</v>
      </c>
      <c r="X294" s="101">
        <v>0</v>
      </c>
      <c r="Y294" s="101">
        <v>2235926.0699999928</v>
      </c>
      <c r="Z294" s="162">
        <v>21.851789474487305</v>
      </c>
      <c r="AA294" s="161">
        <v>-84848.37</v>
      </c>
      <c r="AB294" s="101">
        <v>51808.077739213826</v>
      </c>
      <c r="AC294" s="163">
        <v>-33040.29296875</v>
      </c>
      <c r="AD294" s="101"/>
      <c r="AE294" s="160"/>
      <c r="AF294" s="102"/>
      <c r="AG294" s="101"/>
      <c r="AH294" s="101"/>
    </row>
    <row r="295" spans="1:34" x14ac:dyDescent="0.25">
      <c r="A295" s="2">
        <v>123465702</v>
      </c>
      <c r="C295" s="158" t="s">
        <v>3114</v>
      </c>
      <c r="D295" s="28" t="s">
        <v>2464</v>
      </c>
      <c r="E295" s="101">
        <v>27673412</v>
      </c>
      <c r="F295" s="160">
        <v>676882</v>
      </c>
      <c r="G295" s="102">
        <v>2.5072925090789795</v>
      </c>
      <c r="H295" s="101">
        <v>1717765.375</v>
      </c>
      <c r="I295" s="101">
        <v>-1040883.375</v>
      </c>
      <c r="J295" s="161">
        <v>19085648</v>
      </c>
      <c r="K295" s="160">
        <v>450089</v>
      </c>
      <c r="L295" s="102">
        <v>2.4152159690856934</v>
      </c>
      <c r="M295" s="101">
        <v>1516046.25</v>
      </c>
      <c r="N295" s="162">
        <v>-1065957.25</v>
      </c>
      <c r="O295" s="161">
        <v>7960225</v>
      </c>
      <c r="P295" s="160">
        <v>176793</v>
      </c>
      <c r="Q295" s="102">
        <v>2.2714016437530518</v>
      </c>
      <c r="R295" s="101">
        <v>201719.171875</v>
      </c>
      <c r="S295" s="162">
        <v>-24926.171875</v>
      </c>
      <c r="T295" s="161">
        <v>627539</v>
      </c>
      <c r="U295" s="160">
        <v>50000</v>
      </c>
      <c r="V295" s="101">
        <v>0</v>
      </c>
      <c r="W295" s="101">
        <v>0</v>
      </c>
      <c r="X295" s="101">
        <v>100</v>
      </c>
      <c r="Y295" s="101">
        <v>0</v>
      </c>
      <c r="Z295" s="162"/>
      <c r="AA295" s="161">
        <v>-389976.83</v>
      </c>
      <c r="AB295" s="101">
        <v>435810.73963262886</v>
      </c>
      <c r="AC295" s="163">
        <v>45833.91015625</v>
      </c>
      <c r="AD295" s="101"/>
      <c r="AE295" s="160"/>
      <c r="AF295" s="102"/>
      <c r="AG295" s="101"/>
      <c r="AH295" s="101"/>
    </row>
    <row r="296" spans="1:34" x14ac:dyDescent="0.25">
      <c r="A296" s="2">
        <v>119356503</v>
      </c>
      <c r="C296" s="158" t="s">
        <v>3115</v>
      </c>
      <c r="D296" s="28" t="s">
        <v>2399</v>
      </c>
      <c r="E296" s="101">
        <v>13820349</v>
      </c>
      <c r="F296" s="160">
        <v>249178</v>
      </c>
      <c r="G296" s="102">
        <v>1.8360832929611206</v>
      </c>
      <c r="H296" s="101">
        <v>494339.5625</v>
      </c>
      <c r="I296" s="101">
        <v>-245161.5625</v>
      </c>
      <c r="J296" s="161">
        <v>11023225</v>
      </c>
      <c r="K296" s="160">
        <v>190297</v>
      </c>
      <c r="L296" s="102">
        <v>1.7566534280776978</v>
      </c>
      <c r="M296" s="101">
        <v>403411.8125</v>
      </c>
      <c r="N296" s="162">
        <v>-213114.8125</v>
      </c>
      <c r="O296" s="161">
        <v>2329548</v>
      </c>
      <c r="P296" s="160">
        <v>8881</v>
      </c>
      <c r="Q296" s="102">
        <v>0.38269168138504028</v>
      </c>
      <c r="R296" s="101">
        <v>90927.734375</v>
      </c>
      <c r="S296" s="162">
        <v>-82046.734375</v>
      </c>
      <c r="T296" s="161">
        <v>467576</v>
      </c>
      <c r="U296" s="160">
        <v>50000</v>
      </c>
      <c r="V296" s="101">
        <v>0</v>
      </c>
      <c r="W296" s="101">
        <v>0</v>
      </c>
      <c r="X296" s="101">
        <v>100</v>
      </c>
      <c r="Y296" s="101">
        <v>0</v>
      </c>
      <c r="Z296" s="162"/>
      <c r="AA296" s="161">
        <v>-205095.83</v>
      </c>
      <c r="AB296" s="101">
        <v>177297.06704945443</v>
      </c>
      <c r="AC296" s="163">
        <v>-27798.763671875</v>
      </c>
      <c r="AD296" s="101"/>
      <c r="AE296" s="160"/>
      <c r="AF296" s="102"/>
      <c r="AG296" s="101"/>
      <c r="AH296" s="101"/>
    </row>
    <row r="297" spans="1:34" x14ac:dyDescent="0.25">
      <c r="A297" s="2">
        <v>129545003</v>
      </c>
      <c r="C297" s="158" t="s">
        <v>3116</v>
      </c>
      <c r="D297" s="28" t="s">
        <v>2531</v>
      </c>
      <c r="E297" s="101">
        <v>16257654</v>
      </c>
      <c r="F297" s="160">
        <v>1195241.5</v>
      </c>
      <c r="G297" s="102">
        <v>7.9352593421936035</v>
      </c>
      <c r="H297" s="101">
        <v>824487.5</v>
      </c>
      <c r="I297" s="101">
        <v>370754</v>
      </c>
      <c r="J297" s="161">
        <v>11856259</v>
      </c>
      <c r="K297" s="160">
        <v>141904</v>
      </c>
      <c r="L297" s="102">
        <v>1.2113684415817261</v>
      </c>
      <c r="M297" s="101">
        <v>505835.8125</v>
      </c>
      <c r="N297" s="162">
        <v>-363931.8125</v>
      </c>
      <c r="O297" s="161">
        <v>2127087</v>
      </c>
      <c r="P297" s="160">
        <v>89887</v>
      </c>
      <c r="Q297" s="102">
        <v>4.4122815132141113</v>
      </c>
      <c r="R297" s="101">
        <v>125861.0703125</v>
      </c>
      <c r="S297" s="162">
        <v>-35974.0703125</v>
      </c>
      <c r="T297" s="161">
        <v>2274307.5499999998</v>
      </c>
      <c r="U297" s="160">
        <v>963450.4375</v>
      </c>
      <c r="V297" s="101">
        <v>100.02330017089844</v>
      </c>
      <c r="W297" s="101">
        <v>0</v>
      </c>
      <c r="X297" s="101">
        <v>0</v>
      </c>
      <c r="Y297" s="101">
        <v>8820346.0300000049</v>
      </c>
      <c r="Z297" s="162">
        <v>21.851789474487305</v>
      </c>
      <c r="AA297" s="161">
        <v>-120807</v>
      </c>
      <c r="AB297" s="101">
        <v>208731.68428422534</v>
      </c>
      <c r="AC297" s="163">
        <v>87924.6875</v>
      </c>
      <c r="AD297" s="101"/>
      <c r="AE297" s="160"/>
      <c r="AF297" s="102"/>
      <c r="AG297" s="101"/>
      <c r="AH297" s="101"/>
    </row>
    <row r="298" spans="1:34" x14ac:dyDescent="0.25">
      <c r="A298" s="2">
        <v>108565503</v>
      </c>
      <c r="C298" s="158" t="s">
        <v>3117</v>
      </c>
      <c r="D298" s="28" t="s">
        <v>2217</v>
      </c>
      <c r="E298" s="101">
        <v>10660655</v>
      </c>
      <c r="F298" s="160">
        <v>431429.59375</v>
      </c>
      <c r="G298" s="102">
        <v>4.2176175117492676</v>
      </c>
      <c r="H298" s="101">
        <v>260412.390625</v>
      </c>
      <c r="I298" s="101">
        <v>171017.203125</v>
      </c>
      <c r="J298" s="161">
        <v>8816178</v>
      </c>
      <c r="K298" s="160">
        <v>68698</v>
      </c>
      <c r="L298" s="102">
        <v>0.78534615039825439</v>
      </c>
      <c r="M298" s="101">
        <v>183527.90625</v>
      </c>
      <c r="N298" s="162">
        <v>-114829.90625</v>
      </c>
      <c r="O298" s="161">
        <v>1035041</v>
      </c>
      <c r="P298" s="160">
        <v>19103</v>
      </c>
      <c r="Q298" s="102">
        <v>1.88033127784729</v>
      </c>
      <c r="R298" s="101">
        <v>28905.69140625</v>
      </c>
      <c r="S298" s="162">
        <v>-9802.69140625</v>
      </c>
      <c r="T298" s="161">
        <v>809435.57</v>
      </c>
      <c r="U298" s="160">
        <v>343628.59375</v>
      </c>
      <c r="V298" s="101">
        <v>100.01625061035156</v>
      </c>
      <c r="W298" s="101">
        <v>0</v>
      </c>
      <c r="X298" s="101">
        <v>0</v>
      </c>
      <c r="Y298" s="101">
        <v>3145682.870000001</v>
      </c>
      <c r="Z298" s="162">
        <v>18.549949645996094</v>
      </c>
      <c r="AA298" s="161">
        <v>-103719.67999999999</v>
      </c>
      <c r="AB298" s="101">
        <v>70971.316140989191</v>
      </c>
      <c r="AC298" s="163">
        <v>-32748.36328125</v>
      </c>
      <c r="AD298" s="101"/>
      <c r="AE298" s="160"/>
      <c r="AF298" s="102"/>
      <c r="AG298" s="101"/>
      <c r="AH298" s="101"/>
    </row>
    <row r="299" spans="1:34" x14ac:dyDescent="0.25">
      <c r="A299" s="2">
        <v>120484903</v>
      </c>
      <c r="C299" s="158" t="s">
        <v>3118</v>
      </c>
      <c r="D299" s="28" t="s">
        <v>2422</v>
      </c>
      <c r="E299" s="101">
        <v>24644614</v>
      </c>
      <c r="F299" s="160">
        <v>699355.625</v>
      </c>
      <c r="G299" s="102">
        <v>2.9206435680389404</v>
      </c>
      <c r="H299" s="101">
        <v>1144314.5</v>
      </c>
      <c r="I299" s="101">
        <v>-444958.875</v>
      </c>
      <c r="J299" s="161">
        <v>18940436</v>
      </c>
      <c r="K299" s="160">
        <v>249950</v>
      </c>
      <c r="L299" s="102">
        <v>1.3373113870620728</v>
      </c>
      <c r="M299" s="101">
        <v>877682</v>
      </c>
      <c r="N299" s="162">
        <v>-627732</v>
      </c>
      <c r="O299" s="161">
        <v>4170857</v>
      </c>
      <c r="P299" s="160">
        <v>-8525</v>
      </c>
      <c r="Q299" s="102">
        <v>-0.20397752523422241</v>
      </c>
      <c r="R299" s="101">
        <v>174998.625</v>
      </c>
      <c r="S299" s="162">
        <v>-183523.625</v>
      </c>
      <c r="T299" s="161">
        <v>1533322.16</v>
      </c>
      <c r="U299" s="160">
        <v>457930.625</v>
      </c>
      <c r="V299" s="101">
        <v>100.02330017089844</v>
      </c>
      <c r="W299" s="101">
        <v>0</v>
      </c>
      <c r="X299" s="101">
        <v>0</v>
      </c>
      <c r="Y299" s="101">
        <v>4192334.4600000083</v>
      </c>
      <c r="Z299" s="162">
        <v>21.851789474487305</v>
      </c>
      <c r="AA299" s="161">
        <v>-253437.04</v>
      </c>
      <c r="AB299" s="101">
        <v>669504.35929826484</v>
      </c>
      <c r="AC299" s="163">
        <v>416067.3125</v>
      </c>
      <c r="AD299" s="101"/>
      <c r="AE299" s="160"/>
      <c r="AF299" s="102"/>
      <c r="AG299" s="101"/>
      <c r="AH299" s="101"/>
    </row>
    <row r="300" spans="1:34" x14ac:dyDescent="0.25">
      <c r="A300" s="2">
        <v>117083004</v>
      </c>
      <c r="C300" s="158" t="s">
        <v>3119</v>
      </c>
      <c r="D300" s="28" t="s">
        <v>2366</v>
      </c>
      <c r="E300" s="101">
        <v>7856771.5</v>
      </c>
      <c r="F300" s="160">
        <v>298368.46875</v>
      </c>
      <c r="G300" s="102">
        <v>3.9475066661834717</v>
      </c>
      <c r="H300" s="101">
        <v>149193.703125</v>
      </c>
      <c r="I300" s="101">
        <v>149174.765625</v>
      </c>
      <c r="J300" s="161">
        <v>6577871</v>
      </c>
      <c r="K300" s="160">
        <v>28712</v>
      </c>
      <c r="L300" s="102">
        <v>0.43840742111206055</v>
      </c>
      <c r="M300" s="101">
        <v>105816.203125</v>
      </c>
      <c r="N300" s="162">
        <v>-77104.203125</v>
      </c>
      <c r="O300" s="161">
        <v>686104</v>
      </c>
      <c r="P300" s="160">
        <v>-30467</v>
      </c>
      <c r="Q300" s="102">
        <v>-4.251777172088623</v>
      </c>
      <c r="R300" s="101">
        <v>23452.46484375</v>
      </c>
      <c r="S300" s="162">
        <v>-53919.46484375</v>
      </c>
      <c r="T300" s="161">
        <v>410234.35</v>
      </c>
      <c r="U300" s="160">
        <v>161330.46875</v>
      </c>
      <c r="V300" s="101">
        <v>100.01203155517578</v>
      </c>
      <c r="W300" s="101">
        <v>0</v>
      </c>
      <c r="X300" s="101">
        <v>0</v>
      </c>
      <c r="Y300" s="101">
        <v>1476806.8500000015</v>
      </c>
      <c r="Z300" s="162">
        <v>16.567255020141602</v>
      </c>
      <c r="AA300" s="161">
        <v>-34557.019999999997</v>
      </c>
      <c r="AB300" s="101">
        <v>23996.875116414129</v>
      </c>
      <c r="AC300" s="163">
        <v>-10560.14453125</v>
      </c>
      <c r="AD300" s="101">
        <v>182562</v>
      </c>
      <c r="AE300" s="160">
        <v>138793</v>
      </c>
      <c r="AF300" s="102">
        <v>317.10342407226563</v>
      </c>
      <c r="AG300" s="101">
        <v>3257.85791015625</v>
      </c>
      <c r="AH300" s="101">
        <v>135535.140625</v>
      </c>
    </row>
    <row r="301" spans="1:34" x14ac:dyDescent="0.25">
      <c r="A301" s="2">
        <v>112674403</v>
      </c>
      <c r="C301" s="158" t="s">
        <v>3120</v>
      </c>
      <c r="D301" s="28" t="s">
        <v>2276</v>
      </c>
      <c r="E301" s="101">
        <v>19872296</v>
      </c>
      <c r="F301" s="160">
        <v>815082.1875</v>
      </c>
      <c r="G301" s="102">
        <v>4.2770271301269531</v>
      </c>
      <c r="H301" s="101">
        <v>904782.375</v>
      </c>
      <c r="I301" s="101">
        <v>-89700.1875</v>
      </c>
      <c r="J301" s="161">
        <v>15419115</v>
      </c>
      <c r="K301" s="160">
        <v>225601</v>
      </c>
      <c r="L301" s="102">
        <v>1.4848506450653076</v>
      </c>
      <c r="M301" s="101">
        <v>660637.375</v>
      </c>
      <c r="N301" s="162">
        <v>-435036.375</v>
      </c>
      <c r="O301" s="161">
        <v>2847918</v>
      </c>
      <c r="P301" s="160">
        <v>58355</v>
      </c>
      <c r="Q301" s="102">
        <v>2.0919046401977539</v>
      </c>
      <c r="R301" s="101">
        <v>137864.359375</v>
      </c>
      <c r="S301" s="162">
        <v>-79509.359375</v>
      </c>
      <c r="T301" s="161">
        <v>1605263.44</v>
      </c>
      <c r="U301" s="160">
        <v>531126.1875</v>
      </c>
      <c r="V301" s="101">
        <v>100.02329254150391</v>
      </c>
      <c r="W301" s="101">
        <v>0</v>
      </c>
      <c r="X301" s="101">
        <v>0</v>
      </c>
      <c r="Y301" s="101">
        <v>4862436.4800000042</v>
      </c>
      <c r="Z301" s="162">
        <v>21.851791381835938</v>
      </c>
      <c r="AA301" s="161">
        <v>-345165.32</v>
      </c>
      <c r="AB301" s="101">
        <v>626308.13168344041</v>
      </c>
      <c r="AC301" s="163">
        <v>281142.8125</v>
      </c>
      <c r="AD301" s="101"/>
      <c r="AE301" s="160"/>
      <c r="AF301" s="102"/>
      <c r="AG301" s="101"/>
      <c r="AH301" s="101"/>
    </row>
    <row r="302" spans="1:34" x14ac:dyDescent="0.25">
      <c r="A302" s="2">
        <v>108056004</v>
      </c>
      <c r="C302" s="158" t="s">
        <v>3121</v>
      </c>
      <c r="D302" s="28" t="s">
        <v>2193</v>
      </c>
      <c r="E302" s="101">
        <v>8201916</v>
      </c>
      <c r="F302" s="160">
        <v>508244.5625</v>
      </c>
      <c r="G302" s="102">
        <v>6.6060080528259277</v>
      </c>
      <c r="H302" s="101">
        <v>178090.015625</v>
      </c>
      <c r="I302" s="101">
        <v>330154.5625</v>
      </c>
      <c r="J302" s="161">
        <v>6485952</v>
      </c>
      <c r="K302" s="160">
        <v>38398</v>
      </c>
      <c r="L302" s="102">
        <v>0.59554368257522583</v>
      </c>
      <c r="M302" s="101">
        <v>112878.3984375</v>
      </c>
      <c r="N302" s="162">
        <v>-74480.3984375</v>
      </c>
      <c r="O302" s="161">
        <v>738540</v>
      </c>
      <c r="P302" s="160">
        <v>7208</v>
      </c>
      <c r="Q302" s="102">
        <v>0.9855988621711731</v>
      </c>
      <c r="R302" s="101">
        <v>22236.4921875</v>
      </c>
      <c r="S302" s="162">
        <v>-15028.4921875</v>
      </c>
      <c r="T302" s="161">
        <v>810448.04</v>
      </c>
      <c r="U302" s="160">
        <v>438660.5625</v>
      </c>
      <c r="V302" s="101">
        <v>100.00949859619141</v>
      </c>
      <c r="W302" s="101">
        <v>0</v>
      </c>
      <c r="X302" s="101">
        <v>0</v>
      </c>
      <c r="Y302" s="101">
        <v>4015363.7100000009</v>
      </c>
      <c r="Z302" s="162">
        <v>15.379778861999512</v>
      </c>
      <c r="AA302" s="161">
        <v>-25631.69</v>
      </c>
      <c r="AB302" s="101">
        <v>67505.942929341283</v>
      </c>
      <c r="AC302" s="163">
        <v>41874.25390625</v>
      </c>
      <c r="AD302" s="101">
        <v>166976</v>
      </c>
      <c r="AE302" s="160">
        <v>23978</v>
      </c>
      <c r="AF302" s="102">
        <v>16.76806640625</v>
      </c>
      <c r="AG302" s="101">
        <v>7196.419921875</v>
      </c>
      <c r="AH302" s="101">
        <v>16781.580078125</v>
      </c>
    </row>
    <row r="303" spans="1:34" x14ac:dyDescent="0.25">
      <c r="A303" s="2">
        <v>108114503</v>
      </c>
      <c r="C303" s="158" t="s">
        <v>3122</v>
      </c>
      <c r="D303" s="28" t="s">
        <v>2209</v>
      </c>
      <c r="E303" s="101">
        <v>12202166</v>
      </c>
      <c r="F303" s="160">
        <v>524359.0625</v>
      </c>
      <c r="G303" s="102">
        <v>4.4902186393737793</v>
      </c>
      <c r="H303" s="101">
        <v>353338.5</v>
      </c>
      <c r="I303" s="101">
        <v>171020.5625</v>
      </c>
      <c r="J303" s="161">
        <v>10173681</v>
      </c>
      <c r="K303" s="160">
        <v>77884</v>
      </c>
      <c r="L303" s="102">
        <v>0.7714497447013855</v>
      </c>
      <c r="M303" s="101">
        <v>249618.203125</v>
      </c>
      <c r="N303" s="162">
        <v>-171734.203125</v>
      </c>
      <c r="O303" s="161">
        <v>1016797</v>
      </c>
      <c r="P303" s="160">
        <v>8721</v>
      </c>
      <c r="Q303" s="102">
        <v>0.86511337757110596</v>
      </c>
      <c r="R303" s="101">
        <v>37345.5078125</v>
      </c>
      <c r="S303" s="162">
        <v>-28624.5078125</v>
      </c>
      <c r="T303" s="161">
        <v>1011688.04</v>
      </c>
      <c r="U303" s="160">
        <v>437754.0625</v>
      </c>
      <c r="V303" s="101">
        <v>100.01765441894531</v>
      </c>
      <c r="W303" s="101">
        <v>0</v>
      </c>
      <c r="X303" s="101">
        <v>0</v>
      </c>
      <c r="Y303" s="101">
        <v>4007392.75</v>
      </c>
      <c r="Z303" s="162">
        <v>19.205205917358398</v>
      </c>
      <c r="AA303" s="161">
        <v>-102023.87</v>
      </c>
      <c r="AB303" s="101">
        <v>90747.791409081081</v>
      </c>
      <c r="AC303" s="163">
        <v>-11276.078125</v>
      </c>
      <c r="AD303" s="101"/>
      <c r="AE303" s="160"/>
      <c r="AF303" s="102"/>
      <c r="AG303" s="101"/>
      <c r="AH303" s="101"/>
    </row>
    <row r="304" spans="1:34" x14ac:dyDescent="0.25">
      <c r="A304" s="2">
        <v>113385003</v>
      </c>
      <c r="C304" s="158" t="s">
        <v>3123</v>
      </c>
      <c r="D304" s="28" t="s">
        <v>2303</v>
      </c>
      <c r="E304" s="101">
        <v>13531048</v>
      </c>
      <c r="F304" s="160">
        <v>830685.0625</v>
      </c>
      <c r="G304" s="102">
        <v>6.5406403541564941</v>
      </c>
      <c r="H304" s="101">
        <v>594223.5625</v>
      </c>
      <c r="I304" s="101">
        <v>236461.5</v>
      </c>
      <c r="J304" s="161">
        <v>9730962</v>
      </c>
      <c r="K304" s="160">
        <v>106892</v>
      </c>
      <c r="L304" s="102">
        <v>1.1106735467910767</v>
      </c>
      <c r="M304" s="101">
        <v>342958.8125</v>
      </c>
      <c r="N304" s="162">
        <v>-236066.8125</v>
      </c>
      <c r="O304" s="161">
        <v>1705908</v>
      </c>
      <c r="P304" s="160">
        <v>-33363</v>
      </c>
      <c r="Q304" s="102">
        <v>-1.9182175397872925</v>
      </c>
      <c r="R304" s="101">
        <v>67802.7734375</v>
      </c>
      <c r="S304" s="162">
        <v>-101165.7734375</v>
      </c>
      <c r="T304" s="161">
        <v>1936544.69</v>
      </c>
      <c r="U304" s="160">
        <v>815554.0625</v>
      </c>
      <c r="V304" s="101">
        <v>100.02330780029297</v>
      </c>
      <c r="W304" s="101">
        <v>0</v>
      </c>
      <c r="X304" s="101">
        <v>0</v>
      </c>
      <c r="Y304" s="101">
        <v>7466361.5300000012</v>
      </c>
      <c r="Z304" s="162">
        <v>21.851791381835938</v>
      </c>
      <c r="AA304" s="161">
        <v>-197949.86</v>
      </c>
      <c r="AB304" s="101">
        <v>386464.79126233445</v>
      </c>
      <c r="AC304" s="163">
        <v>188514.9375</v>
      </c>
      <c r="AD304" s="101">
        <v>157633</v>
      </c>
      <c r="AE304" s="160">
        <v>-58398</v>
      </c>
      <c r="AF304" s="102">
        <v>-27.032232284545898</v>
      </c>
      <c r="AG304" s="101">
        <v>20266.0546875</v>
      </c>
      <c r="AH304" s="101">
        <v>-78664.0546875</v>
      </c>
    </row>
    <row r="305" spans="1:34" x14ac:dyDescent="0.25">
      <c r="A305" s="2">
        <v>121394503</v>
      </c>
      <c r="C305" s="158" t="s">
        <v>3124</v>
      </c>
      <c r="D305" s="28" t="s">
        <v>2435</v>
      </c>
      <c r="E305" s="101">
        <v>10511841</v>
      </c>
      <c r="F305" s="160">
        <v>235552.015625</v>
      </c>
      <c r="G305" s="102">
        <v>2.2921895980834961</v>
      </c>
      <c r="H305" s="101">
        <v>318230.25</v>
      </c>
      <c r="I305" s="101">
        <v>-82678.234375</v>
      </c>
      <c r="J305" s="161">
        <v>8406854</v>
      </c>
      <c r="K305" s="160">
        <v>116778</v>
      </c>
      <c r="L305" s="102">
        <v>1.4086481332778931</v>
      </c>
      <c r="M305" s="101">
        <v>240287.40625</v>
      </c>
      <c r="N305" s="162">
        <v>-123509.40625</v>
      </c>
      <c r="O305" s="161">
        <v>1732371</v>
      </c>
      <c r="P305" s="160">
        <v>68774</v>
      </c>
      <c r="Q305" s="102">
        <v>4.1340541839599609</v>
      </c>
      <c r="R305" s="101">
        <v>73141.2109375</v>
      </c>
      <c r="S305" s="162">
        <v>-4367.2109375</v>
      </c>
      <c r="T305" s="161">
        <v>372616.11</v>
      </c>
      <c r="U305" s="160">
        <v>50000.01171875</v>
      </c>
      <c r="V305" s="101">
        <v>0</v>
      </c>
      <c r="W305" s="101">
        <v>44.192249298095703</v>
      </c>
      <c r="X305" s="101">
        <v>55.807746887207031</v>
      </c>
      <c r="Y305" s="101">
        <v>0</v>
      </c>
      <c r="Z305" s="162"/>
      <c r="AA305" s="161">
        <v>-129631.44</v>
      </c>
      <c r="AB305" s="101">
        <v>192499.61221889348</v>
      </c>
      <c r="AC305" s="163">
        <v>62868.171875</v>
      </c>
      <c r="AD305" s="101"/>
      <c r="AE305" s="160"/>
      <c r="AF305" s="102"/>
      <c r="AG305" s="101"/>
      <c r="AH305" s="101"/>
    </row>
    <row r="306" spans="1:34" x14ac:dyDescent="0.25">
      <c r="A306" s="2">
        <v>109535504</v>
      </c>
      <c r="C306" s="158" t="s">
        <v>3125</v>
      </c>
      <c r="D306" s="28" t="s">
        <v>2237</v>
      </c>
      <c r="E306" s="101">
        <v>5952704</v>
      </c>
      <c r="F306" s="160">
        <v>84254.3203125</v>
      </c>
      <c r="G306" s="102">
        <v>1.4357168674468994</v>
      </c>
      <c r="H306" s="101">
        <v>149847.46875</v>
      </c>
      <c r="I306" s="101">
        <v>-65593.1484375</v>
      </c>
      <c r="J306" s="161">
        <v>5156065</v>
      </c>
      <c r="K306" s="160">
        <v>41192</v>
      </c>
      <c r="L306" s="102">
        <v>0.80533772706985474</v>
      </c>
      <c r="M306" s="101">
        <v>129799.703125</v>
      </c>
      <c r="N306" s="162">
        <v>-88607.703125</v>
      </c>
      <c r="O306" s="161">
        <v>540969</v>
      </c>
      <c r="P306" s="160">
        <v>2032</v>
      </c>
      <c r="Q306" s="102">
        <v>0.37703847885131836</v>
      </c>
      <c r="R306" s="101">
        <v>15619.7099609375</v>
      </c>
      <c r="S306" s="162">
        <v>-13587.7099609375</v>
      </c>
      <c r="T306" s="161">
        <v>200864.17</v>
      </c>
      <c r="U306" s="160">
        <v>80898.3203125</v>
      </c>
      <c r="V306" s="101">
        <v>100.001708984375</v>
      </c>
      <c r="W306" s="101">
        <v>0</v>
      </c>
      <c r="X306" s="101">
        <v>0</v>
      </c>
      <c r="Y306" s="101">
        <v>740460.66000000015</v>
      </c>
      <c r="Z306" s="162">
        <v>11.720700263977051</v>
      </c>
      <c r="AA306" s="161">
        <v>-35821.160000000003</v>
      </c>
      <c r="AB306" s="101">
        <v>15583.343896412873</v>
      </c>
      <c r="AC306" s="163">
        <v>-20237.81640625</v>
      </c>
      <c r="AD306" s="101">
        <v>54806</v>
      </c>
      <c r="AE306" s="160">
        <v>-39868</v>
      </c>
      <c r="AF306" s="102">
        <v>-42.110820770263672</v>
      </c>
      <c r="AG306" s="101">
        <v>3250.281982421875</v>
      </c>
      <c r="AH306" s="101">
        <v>-43118.28125</v>
      </c>
    </row>
    <row r="307" spans="1:34" x14ac:dyDescent="0.25">
      <c r="A307" s="2">
        <v>117596003</v>
      </c>
      <c r="C307" s="158" t="s">
        <v>3126</v>
      </c>
      <c r="D307" s="28" t="s">
        <v>2380</v>
      </c>
      <c r="E307" s="101">
        <v>20490860</v>
      </c>
      <c r="F307" s="160">
        <v>1127755</v>
      </c>
      <c r="G307" s="102">
        <v>5.824246883392334</v>
      </c>
      <c r="H307" s="101">
        <v>866377.8125</v>
      </c>
      <c r="I307" s="101">
        <v>261377.1875</v>
      </c>
      <c r="J307" s="161">
        <v>15977021</v>
      </c>
      <c r="K307" s="160">
        <v>176869</v>
      </c>
      <c r="L307" s="102">
        <v>1.1194133758544922</v>
      </c>
      <c r="M307" s="101">
        <v>590510.375</v>
      </c>
      <c r="N307" s="162">
        <v>-413641.375</v>
      </c>
      <c r="O307" s="161">
        <v>2226231</v>
      </c>
      <c r="P307" s="160">
        <v>30448</v>
      </c>
      <c r="Q307" s="102">
        <v>1.3866579532623291</v>
      </c>
      <c r="R307" s="101">
        <v>91683.8359375</v>
      </c>
      <c r="S307" s="162">
        <v>-61235.8359375</v>
      </c>
      <c r="T307" s="161">
        <v>2287608.37</v>
      </c>
      <c r="U307" s="160">
        <v>920438.0625</v>
      </c>
      <c r="V307" s="101">
        <v>100.02330017089844</v>
      </c>
      <c r="W307" s="101">
        <v>0</v>
      </c>
      <c r="X307" s="101">
        <v>0</v>
      </c>
      <c r="Y307" s="101">
        <v>8426569.6999999955</v>
      </c>
      <c r="Z307" s="162">
        <v>21.851791381835938</v>
      </c>
      <c r="AA307" s="161">
        <v>-127216.99</v>
      </c>
      <c r="AB307" s="101">
        <v>147272.83217803051</v>
      </c>
      <c r="AC307" s="163">
        <v>20055.841796875</v>
      </c>
      <c r="AD307" s="101"/>
      <c r="AE307" s="160"/>
      <c r="AF307" s="102"/>
      <c r="AG307" s="101"/>
      <c r="AH307" s="101"/>
    </row>
    <row r="308" spans="1:34" x14ac:dyDescent="0.25">
      <c r="A308" s="2">
        <v>115674603</v>
      </c>
      <c r="C308" s="158" t="s">
        <v>3127</v>
      </c>
      <c r="D308" s="28" t="s">
        <v>2346</v>
      </c>
      <c r="E308" s="101">
        <v>15524810</v>
      </c>
      <c r="F308" s="160">
        <v>1305289.125</v>
      </c>
      <c r="G308" s="102">
        <v>9.1795578002929688</v>
      </c>
      <c r="H308" s="101">
        <v>859189.6875</v>
      </c>
      <c r="I308" s="101">
        <v>446099.4375</v>
      </c>
      <c r="J308" s="161">
        <v>10381587</v>
      </c>
      <c r="K308" s="160">
        <v>135132</v>
      </c>
      <c r="L308" s="102">
        <v>1.318817138671875</v>
      </c>
      <c r="M308" s="101">
        <v>491882.3125</v>
      </c>
      <c r="N308" s="162">
        <v>-356750.3125</v>
      </c>
      <c r="O308" s="161">
        <v>2436989</v>
      </c>
      <c r="P308" s="160">
        <v>28201</v>
      </c>
      <c r="Q308" s="102">
        <v>1.1707546710968018</v>
      </c>
      <c r="R308" s="101">
        <v>136256.171875</v>
      </c>
      <c r="S308" s="162">
        <v>-108055.171875</v>
      </c>
      <c r="T308" s="161">
        <v>2667592.81</v>
      </c>
      <c r="U308" s="160">
        <v>1141432.125</v>
      </c>
      <c r="V308" s="101">
        <v>100.02330017089844</v>
      </c>
      <c r="W308" s="101">
        <v>0</v>
      </c>
      <c r="X308" s="101">
        <v>0</v>
      </c>
      <c r="Y308" s="101">
        <v>10449760.560000002</v>
      </c>
      <c r="Z308" s="162">
        <v>21.851789474487305</v>
      </c>
      <c r="AA308" s="161">
        <v>-252294.31</v>
      </c>
      <c r="AB308" s="101">
        <v>444808.06445752876</v>
      </c>
      <c r="AC308" s="163">
        <v>192513.75</v>
      </c>
      <c r="AD308" s="101">
        <v>38641</v>
      </c>
      <c r="AE308" s="160">
        <v>524</v>
      </c>
      <c r="AF308" s="102">
        <v>1.374714732170105</v>
      </c>
      <c r="AG308" s="101">
        <v>2645.6220703125</v>
      </c>
      <c r="AH308" s="101">
        <v>-2121.6220703125</v>
      </c>
    </row>
    <row r="309" spans="1:34" x14ac:dyDescent="0.25">
      <c r="A309" s="2">
        <v>103026873</v>
      </c>
      <c r="C309" s="158" t="s">
        <v>3128</v>
      </c>
      <c r="D309" s="28" t="s">
        <v>2096</v>
      </c>
      <c r="E309" s="101">
        <v>6494337</v>
      </c>
      <c r="F309" s="160">
        <v>135177.9375</v>
      </c>
      <c r="G309" s="102">
        <v>2.1257202625274658</v>
      </c>
      <c r="H309" s="101">
        <v>213537.4375</v>
      </c>
      <c r="I309" s="101">
        <v>-78359.5</v>
      </c>
      <c r="J309" s="161">
        <v>4888441</v>
      </c>
      <c r="K309" s="160">
        <v>45100</v>
      </c>
      <c r="L309" s="102">
        <v>0.93117541074752808</v>
      </c>
      <c r="M309" s="101">
        <v>141245.203125</v>
      </c>
      <c r="N309" s="162">
        <v>-96145.203125</v>
      </c>
      <c r="O309" s="161">
        <v>1293866</v>
      </c>
      <c r="P309" s="160">
        <v>34597</v>
      </c>
      <c r="Q309" s="102">
        <v>2.7473876476287842</v>
      </c>
      <c r="R309" s="101">
        <v>61203</v>
      </c>
      <c r="S309" s="162">
        <v>-26606</v>
      </c>
      <c r="T309" s="161">
        <v>312030.09999999998</v>
      </c>
      <c r="U309" s="160">
        <v>55480.94140625</v>
      </c>
      <c r="V309" s="101">
        <v>0</v>
      </c>
      <c r="W309" s="101">
        <v>100</v>
      </c>
      <c r="X309" s="101">
        <v>0</v>
      </c>
      <c r="Y309" s="101">
        <v>0</v>
      </c>
      <c r="Z309" s="162"/>
      <c r="AA309" s="161">
        <v>-75756.990000000005</v>
      </c>
      <c r="AB309" s="101">
        <v>46511.37462641258</v>
      </c>
      <c r="AC309" s="163">
        <v>-29245.615234375</v>
      </c>
      <c r="AD309" s="101"/>
      <c r="AE309" s="160"/>
      <c r="AF309" s="102"/>
      <c r="AG309" s="101"/>
      <c r="AH309" s="101"/>
    </row>
    <row r="310" spans="1:34" x14ac:dyDescent="0.25">
      <c r="A310" s="2">
        <v>118406003</v>
      </c>
      <c r="C310" s="158" t="s">
        <v>3129</v>
      </c>
      <c r="D310" s="28" t="s">
        <v>2388</v>
      </c>
      <c r="E310" s="101">
        <v>9182708</v>
      </c>
      <c r="F310" s="160">
        <v>123454</v>
      </c>
      <c r="G310" s="102">
        <v>1.362739086151123</v>
      </c>
      <c r="H310" s="101">
        <v>131468.609375</v>
      </c>
      <c r="I310" s="101">
        <v>-8014.609375</v>
      </c>
      <c r="J310" s="161">
        <v>7763735</v>
      </c>
      <c r="K310" s="160">
        <v>38484</v>
      </c>
      <c r="L310" s="102">
        <v>0.49815857410430908</v>
      </c>
      <c r="M310" s="101">
        <v>98453.3984375</v>
      </c>
      <c r="N310" s="162">
        <v>-59969.3984375</v>
      </c>
      <c r="O310" s="161">
        <v>1110212</v>
      </c>
      <c r="P310" s="160">
        <v>12984</v>
      </c>
      <c r="Q310" s="102">
        <v>1.1833456754684448</v>
      </c>
      <c r="R310" s="101">
        <v>34536</v>
      </c>
      <c r="S310" s="162">
        <v>-21552</v>
      </c>
      <c r="T310" s="161">
        <v>263067</v>
      </c>
      <c r="U310" s="160">
        <v>50000</v>
      </c>
      <c r="V310" s="101">
        <v>0</v>
      </c>
      <c r="W310" s="101">
        <v>0</v>
      </c>
      <c r="X310" s="101">
        <v>100</v>
      </c>
      <c r="Y310" s="101">
        <v>0</v>
      </c>
      <c r="Z310" s="162"/>
      <c r="AA310" s="161">
        <v>-97754.04</v>
      </c>
      <c r="AB310" s="101">
        <v>429098.58865533752</v>
      </c>
      <c r="AC310" s="163">
        <v>331344.5625</v>
      </c>
      <c r="AD310" s="101">
        <v>45694</v>
      </c>
      <c r="AE310" s="160">
        <v>21986</v>
      </c>
      <c r="AF310" s="102">
        <v>92.73663330078125</v>
      </c>
      <c r="AG310" s="101">
        <v>-1520.800048828125</v>
      </c>
      <c r="AH310" s="101">
        <v>23506.80078125</v>
      </c>
    </row>
    <row r="311" spans="1:34" x14ac:dyDescent="0.25">
      <c r="A311" s="2">
        <v>105258503</v>
      </c>
      <c r="C311" s="158" t="s">
        <v>3130</v>
      </c>
      <c r="D311" s="28" t="s">
        <v>231</v>
      </c>
      <c r="E311" s="101">
        <v>12881124</v>
      </c>
      <c r="F311" s="160">
        <v>400014.46875</v>
      </c>
      <c r="G311" s="102">
        <v>3.2049591541290283</v>
      </c>
      <c r="H311" s="101">
        <v>315490</v>
      </c>
      <c r="I311" s="101">
        <v>84524.46875</v>
      </c>
      <c r="J311" s="161">
        <v>10344769</v>
      </c>
      <c r="K311" s="160">
        <v>48262</v>
      </c>
      <c r="L311" s="102">
        <v>0.46872207522392273</v>
      </c>
      <c r="M311" s="101">
        <v>206320</v>
      </c>
      <c r="N311" s="162">
        <v>-158058</v>
      </c>
      <c r="O311" s="161">
        <v>1490959</v>
      </c>
      <c r="P311" s="160">
        <v>8660</v>
      </c>
      <c r="Q311" s="102">
        <v>0.58422756195068359</v>
      </c>
      <c r="R311" s="101">
        <v>49813.171875</v>
      </c>
      <c r="S311" s="162">
        <v>-41153.171875</v>
      </c>
      <c r="T311" s="161">
        <v>796496.11</v>
      </c>
      <c r="U311" s="160">
        <v>331643.46875</v>
      </c>
      <c r="V311" s="101">
        <v>100.00945281982422</v>
      </c>
      <c r="W311" s="101">
        <v>0</v>
      </c>
      <c r="X311" s="101">
        <v>0</v>
      </c>
      <c r="Y311" s="101">
        <v>3035761.0199999996</v>
      </c>
      <c r="Z311" s="162">
        <v>15.360139846801758</v>
      </c>
      <c r="AA311" s="161">
        <v>-85229.47</v>
      </c>
      <c r="AB311" s="101">
        <v>113325.09126056812</v>
      </c>
      <c r="AC311" s="163">
        <v>28095.62109375</v>
      </c>
      <c r="AD311" s="101">
        <v>248900</v>
      </c>
      <c r="AE311" s="160">
        <v>11449</v>
      </c>
      <c r="AF311" s="102">
        <v>4.8216266632080078</v>
      </c>
      <c r="AG311" s="101">
        <v>32426.09765625</v>
      </c>
      <c r="AH311" s="101">
        <v>-20977.09765625</v>
      </c>
    </row>
    <row r="312" spans="1:34" x14ac:dyDescent="0.25">
      <c r="A312" s="2">
        <v>121394603</v>
      </c>
      <c r="C312" s="158" t="s">
        <v>3131</v>
      </c>
      <c r="D312" s="28" t="s">
        <v>2436</v>
      </c>
      <c r="E312" s="101">
        <v>8656218</v>
      </c>
      <c r="F312" s="160">
        <v>157016</v>
      </c>
      <c r="G312" s="102">
        <v>1.8474204540252686</v>
      </c>
      <c r="H312" s="101">
        <v>224611.28125</v>
      </c>
      <c r="I312" s="101">
        <v>-67595.28125</v>
      </c>
      <c r="J312" s="161">
        <v>6733993</v>
      </c>
      <c r="K312" s="160">
        <v>57130</v>
      </c>
      <c r="L312" s="102">
        <v>0.85564136505126953</v>
      </c>
      <c r="M312" s="101">
        <v>184381.90625</v>
      </c>
      <c r="N312" s="162">
        <v>-127251.90625</v>
      </c>
      <c r="O312" s="161">
        <v>1641735</v>
      </c>
      <c r="P312" s="160">
        <v>49886</v>
      </c>
      <c r="Q312" s="102">
        <v>3.1338400840759277</v>
      </c>
      <c r="R312" s="101">
        <v>40229.37890625</v>
      </c>
      <c r="S312" s="162">
        <v>9656.62109375</v>
      </c>
      <c r="T312" s="161">
        <v>280490</v>
      </c>
      <c r="U312" s="160">
        <v>50000</v>
      </c>
      <c r="V312" s="101">
        <v>0</v>
      </c>
      <c r="W312" s="101">
        <v>0</v>
      </c>
      <c r="X312" s="101">
        <v>100</v>
      </c>
      <c r="Y312" s="101">
        <v>0</v>
      </c>
      <c r="Z312" s="162"/>
      <c r="AA312" s="161">
        <v>-58791.15</v>
      </c>
      <c r="AB312" s="101">
        <v>94258.084197165357</v>
      </c>
      <c r="AC312" s="163">
        <v>35466.93359375</v>
      </c>
      <c r="AD312" s="101"/>
      <c r="AE312" s="160"/>
      <c r="AF312" s="102"/>
      <c r="AG312" s="101"/>
      <c r="AH312" s="101"/>
    </row>
    <row r="313" spans="1:34" x14ac:dyDescent="0.25">
      <c r="A313" s="2">
        <v>107656502</v>
      </c>
      <c r="C313" s="158" t="s">
        <v>3132</v>
      </c>
      <c r="D313" s="28" t="s">
        <v>2186</v>
      </c>
      <c r="E313" s="101">
        <v>27196212</v>
      </c>
      <c r="F313" s="160">
        <v>2560887.25</v>
      </c>
      <c r="G313" s="102">
        <v>10.395183563232422</v>
      </c>
      <c r="H313" s="101">
        <v>992186.125</v>
      </c>
      <c r="I313" s="101">
        <v>1568701.125</v>
      </c>
      <c r="J313" s="161">
        <v>18651986</v>
      </c>
      <c r="K313" s="160">
        <v>114291</v>
      </c>
      <c r="L313" s="102">
        <v>0.61653298139572144</v>
      </c>
      <c r="M313" s="101">
        <v>470265</v>
      </c>
      <c r="N313" s="162">
        <v>-355974</v>
      </c>
      <c r="O313" s="161">
        <v>3542008</v>
      </c>
      <c r="P313" s="160">
        <v>58036</v>
      </c>
      <c r="Q313" s="102">
        <v>1.6657998561859131</v>
      </c>
      <c r="R313" s="101">
        <v>133481.4375</v>
      </c>
      <c r="S313" s="162">
        <v>-75445.4375</v>
      </c>
      <c r="T313" s="161">
        <v>5002218.6900000004</v>
      </c>
      <c r="U313" s="160">
        <v>2388560.25</v>
      </c>
      <c r="V313" s="101">
        <v>100.01893615722656</v>
      </c>
      <c r="W313" s="101">
        <v>0</v>
      </c>
      <c r="X313" s="101">
        <v>0</v>
      </c>
      <c r="Y313" s="101">
        <v>21866209.079999998</v>
      </c>
      <c r="Z313" s="162">
        <v>19.80571174621582</v>
      </c>
      <c r="AA313" s="161">
        <v>-129279.06</v>
      </c>
      <c r="AB313" s="101">
        <v>170445.93481370283</v>
      </c>
      <c r="AC313" s="163">
        <v>41166.875</v>
      </c>
      <c r="AD313" s="101"/>
      <c r="AE313" s="160"/>
      <c r="AF313" s="102"/>
      <c r="AG313" s="101"/>
      <c r="AH313" s="101"/>
    </row>
    <row r="314" spans="1:34" x14ac:dyDescent="0.25">
      <c r="A314" s="2">
        <v>124156503</v>
      </c>
      <c r="C314" s="158" t="s">
        <v>3133</v>
      </c>
      <c r="D314" s="28" t="s">
        <v>2481</v>
      </c>
      <c r="E314" s="101">
        <v>10389869</v>
      </c>
      <c r="F314" s="160">
        <v>262240.125</v>
      </c>
      <c r="G314" s="102">
        <v>2.5893535614013672</v>
      </c>
      <c r="H314" s="101">
        <v>339471.65625</v>
      </c>
      <c r="I314" s="101">
        <v>-77231.53125</v>
      </c>
      <c r="J314" s="161">
        <v>7867326</v>
      </c>
      <c r="K314" s="160">
        <v>86044</v>
      </c>
      <c r="L314" s="102">
        <v>1.1057817935943604</v>
      </c>
      <c r="M314" s="101">
        <v>251899.09375</v>
      </c>
      <c r="N314" s="162">
        <v>-165855.09375</v>
      </c>
      <c r="O314" s="161">
        <v>1803501</v>
      </c>
      <c r="P314" s="160">
        <v>63304</v>
      </c>
      <c r="Q314" s="102">
        <v>3.6377489566802979</v>
      </c>
      <c r="R314" s="101">
        <v>54364.9921875</v>
      </c>
      <c r="S314" s="162">
        <v>8939.0078125</v>
      </c>
      <c r="T314" s="161">
        <v>513662.58</v>
      </c>
      <c r="U314" s="160">
        <v>112766.140625</v>
      </c>
      <c r="V314" s="101">
        <v>0</v>
      </c>
      <c r="W314" s="101">
        <v>100</v>
      </c>
      <c r="X314" s="101">
        <v>0</v>
      </c>
      <c r="Y314" s="101">
        <v>0</v>
      </c>
      <c r="Z314" s="162"/>
      <c r="AA314" s="161">
        <v>-119269.87</v>
      </c>
      <c r="AB314" s="101">
        <v>84301.139469078509</v>
      </c>
      <c r="AC314" s="163">
        <v>-34968.73046875</v>
      </c>
      <c r="AD314" s="101">
        <v>205379</v>
      </c>
      <c r="AE314" s="160">
        <v>126</v>
      </c>
      <c r="AF314" s="102">
        <v>6.1387654393911362E-2</v>
      </c>
      <c r="AG314" s="101">
        <v>16725.685546875</v>
      </c>
      <c r="AH314" s="101">
        <v>-16599.685546875</v>
      </c>
    </row>
    <row r="315" spans="1:34" x14ac:dyDescent="0.25">
      <c r="A315" s="2">
        <v>106616203</v>
      </c>
      <c r="C315" s="158" t="s">
        <v>3134</v>
      </c>
      <c r="D315" s="28" t="s">
        <v>2170</v>
      </c>
      <c r="E315" s="101">
        <v>20954780</v>
      </c>
      <c r="F315" s="160">
        <v>809679.0625</v>
      </c>
      <c r="G315" s="102">
        <v>4.0192356109619141</v>
      </c>
      <c r="H315" s="101">
        <v>740015.375</v>
      </c>
      <c r="I315" s="101">
        <v>69663.6875</v>
      </c>
      <c r="J315" s="161">
        <v>17130932</v>
      </c>
      <c r="K315" s="160">
        <v>144113</v>
      </c>
      <c r="L315" s="102">
        <v>0.84838134050369263</v>
      </c>
      <c r="M315" s="101">
        <v>539843.625</v>
      </c>
      <c r="N315" s="162">
        <v>-395730.625</v>
      </c>
      <c r="O315" s="161">
        <v>2098232</v>
      </c>
      <c r="P315" s="160">
        <v>43365</v>
      </c>
      <c r="Q315" s="102">
        <v>2.1103556156158447</v>
      </c>
      <c r="R315" s="101">
        <v>76829.421875</v>
      </c>
      <c r="S315" s="162">
        <v>-33464.421875</v>
      </c>
      <c r="T315" s="161">
        <v>1725615.62</v>
      </c>
      <c r="U315" s="160">
        <v>622201.0625</v>
      </c>
      <c r="V315" s="101">
        <v>100.02307891845703</v>
      </c>
      <c r="W315" s="101">
        <v>0</v>
      </c>
      <c r="X315" s="101">
        <v>0</v>
      </c>
      <c r="Y315" s="101">
        <v>5696210.5000000037</v>
      </c>
      <c r="Z315" s="162">
        <v>21.74976921081543</v>
      </c>
      <c r="AA315" s="161">
        <v>-121683.08</v>
      </c>
      <c r="AB315" s="101">
        <v>139327.9402091318</v>
      </c>
      <c r="AC315" s="163">
        <v>17644.859375</v>
      </c>
      <c r="AD315" s="101"/>
      <c r="AE315" s="160"/>
      <c r="AF315" s="102"/>
      <c r="AG315" s="101"/>
      <c r="AH315" s="101"/>
    </row>
    <row r="316" spans="1:34" x14ac:dyDescent="0.25">
      <c r="A316" s="2">
        <v>119356603</v>
      </c>
      <c r="C316" s="158" t="s">
        <v>3135</v>
      </c>
      <c r="D316" s="28" t="s">
        <v>2400</v>
      </c>
      <c r="E316" s="101">
        <v>7146623.5</v>
      </c>
      <c r="F316" s="160">
        <v>520259.875</v>
      </c>
      <c r="G316" s="102">
        <v>7.8513631820678711</v>
      </c>
      <c r="H316" s="101">
        <v>524872.5625</v>
      </c>
      <c r="I316" s="101">
        <v>-4612.6875</v>
      </c>
      <c r="J316" s="161">
        <v>3742802</v>
      </c>
      <c r="K316" s="160">
        <v>22570</v>
      </c>
      <c r="L316" s="102">
        <v>0.60668259859085083</v>
      </c>
      <c r="M316" s="101">
        <v>113493.046875</v>
      </c>
      <c r="N316" s="162">
        <v>-90923.046875</v>
      </c>
      <c r="O316" s="161">
        <v>802886</v>
      </c>
      <c r="P316" s="160">
        <v>14775</v>
      </c>
      <c r="Q316" s="102">
        <v>1.874735951423645</v>
      </c>
      <c r="R316" s="101">
        <v>14746.1220703125</v>
      </c>
      <c r="S316" s="162">
        <v>28.8779296875</v>
      </c>
      <c r="T316" s="161">
        <v>2600935.69</v>
      </c>
      <c r="U316" s="160">
        <v>482914.875</v>
      </c>
      <c r="V316" s="101">
        <v>100.02330017089844</v>
      </c>
      <c r="W316" s="101">
        <v>0</v>
      </c>
      <c r="X316" s="101">
        <v>0</v>
      </c>
      <c r="Y316" s="101">
        <v>4421064.129999999</v>
      </c>
      <c r="Z316" s="162">
        <v>21.851791381835938</v>
      </c>
      <c r="AA316" s="161">
        <v>-89970.84</v>
      </c>
      <c r="AB316" s="101">
        <v>286872.74870840984</v>
      </c>
      <c r="AC316" s="163">
        <v>196901.90625</v>
      </c>
      <c r="AD316" s="101"/>
      <c r="AE316" s="160"/>
      <c r="AF316" s="102"/>
      <c r="AG316" s="101"/>
      <c r="AH316" s="101"/>
    </row>
    <row r="317" spans="1:34" x14ac:dyDescent="0.25">
      <c r="A317" s="2">
        <v>114066503</v>
      </c>
      <c r="C317" s="158" t="s">
        <v>3136</v>
      </c>
      <c r="D317" s="28" t="s">
        <v>2316</v>
      </c>
      <c r="E317" s="101">
        <v>6225627</v>
      </c>
      <c r="F317" s="160">
        <v>128899</v>
      </c>
      <c r="G317" s="102">
        <v>2.1142325401306152</v>
      </c>
      <c r="H317" s="101">
        <v>138102.046875</v>
      </c>
      <c r="I317" s="101">
        <v>-9203.046875</v>
      </c>
      <c r="J317" s="161">
        <v>4526672</v>
      </c>
      <c r="K317" s="160">
        <v>45862</v>
      </c>
      <c r="L317" s="102">
        <v>1.0235203504562378</v>
      </c>
      <c r="M317" s="101">
        <v>87256.703125</v>
      </c>
      <c r="N317" s="162">
        <v>-41394.703125</v>
      </c>
      <c r="O317" s="161">
        <v>1342482</v>
      </c>
      <c r="P317" s="160">
        <v>12945</v>
      </c>
      <c r="Q317" s="102">
        <v>0.97364717721939087</v>
      </c>
      <c r="R317" s="101">
        <v>41077.15625</v>
      </c>
      <c r="S317" s="162">
        <v>-28132.15625</v>
      </c>
      <c r="T317" s="161">
        <v>256179</v>
      </c>
      <c r="U317" s="160">
        <v>50000</v>
      </c>
      <c r="V317" s="101">
        <v>0</v>
      </c>
      <c r="W317" s="101">
        <v>0</v>
      </c>
      <c r="X317" s="101">
        <v>100</v>
      </c>
      <c r="Y317" s="101">
        <v>0</v>
      </c>
      <c r="Z317" s="162"/>
      <c r="AA317" s="161">
        <v>-77587.55</v>
      </c>
      <c r="AB317" s="101">
        <v>88150.356303244829</v>
      </c>
      <c r="AC317" s="163">
        <v>10562.806640625</v>
      </c>
      <c r="AD317" s="101">
        <v>100294</v>
      </c>
      <c r="AE317" s="160">
        <v>20092</v>
      </c>
      <c r="AF317" s="102">
        <v>25.051746368408203</v>
      </c>
      <c r="AG317" s="101">
        <v>9768.181640625</v>
      </c>
      <c r="AH317" s="101">
        <v>10323.818359375</v>
      </c>
    </row>
    <row r="318" spans="1:34" x14ac:dyDescent="0.25">
      <c r="A318" s="2">
        <v>109537504</v>
      </c>
      <c r="C318" s="158" t="s">
        <v>3137</v>
      </c>
      <c r="D318" s="28" t="s">
        <v>2238</v>
      </c>
      <c r="E318" s="101">
        <v>5279715</v>
      </c>
      <c r="F318" s="160">
        <v>143045.390625</v>
      </c>
      <c r="G318" s="102">
        <v>2.7847886085510254</v>
      </c>
      <c r="H318" s="101">
        <v>177004.109375</v>
      </c>
      <c r="I318" s="101">
        <v>-33958.71875</v>
      </c>
      <c r="J318" s="161">
        <v>4469787</v>
      </c>
      <c r="K318" s="160">
        <v>25584</v>
      </c>
      <c r="L318" s="102">
        <v>0.57567125558853149</v>
      </c>
      <c r="M318" s="101">
        <v>136705.65625</v>
      </c>
      <c r="N318" s="162">
        <v>-111121.65625</v>
      </c>
      <c r="O318" s="161">
        <v>491262</v>
      </c>
      <c r="P318" s="160">
        <v>12127</v>
      </c>
      <c r="Q318" s="102">
        <v>2.5310194492340088</v>
      </c>
      <c r="R318" s="101">
        <v>19220.57421875</v>
      </c>
      <c r="S318" s="162">
        <v>-7093.57421875</v>
      </c>
      <c r="T318" s="161">
        <v>318665.75</v>
      </c>
      <c r="U318" s="160">
        <v>105334.390625</v>
      </c>
      <c r="V318" s="101">
        <v>100.02330780029297</v>
      </c>
      <c r="W318" s="101">
        <v>0</v>
      </c>
      <c r="X318" s="101">
        <v>0</v>
      </c>
      <c r="Y318" s="101">
        <v>964331.73000000045</v>
      </c>
      <c r="Z318" s="162">
        <v>21.851791381835938</v>
      </c>
      <c r="AA318" s="161">
        <v>-42617.26</v>
      </c>
      <c r="AB318" s="101">
        <v>41900.358030759817</v>
      </c>
      <c r="AC318" s="163">
        <v>-716.9019775390625</v>
      </c>
      <c r="AD318" s="101"/>
      <c r="AE318" s="160"/>
      <c r="AF318" s="102"/>
      <c r="AG318" s="101"/>
      <c r="AH318" s="101"/>
    </row>
    <row r="319" spans="1:34" x14ac:dyDescent="0.25">
      <c r="A319" s="2">
        <v>109426003</v>
      </c>
      <c r="C319" s="158" t="s">
        <v>3138</v>
      </c>
      <c r="D319" s="28" t="s">
        <v>2231</v>
      </c>
      <c r="E319" s="101">
        <v>7666410.5</v>
      </c>
      <c r="F319" s="160">
        <v>125309.578125</v>
      </c>
      <c r="G319" s="102">
        <v>1.6616880893707275</v>
      </c>
      <c r="H319" s="101">
        <v>155920.0625</v>
      </c>
      <c r="I319" s="101">
        <v>-30610.484375</v>
      </c>
      <c r="J319" s="161">
        <v>6395555</v>
      </c>
      <c r="K319" s="160">
        <v>38052</v>
      </c>
      <c r="L319" s="102">
        <v>0.5985369086265564</v>
      </c>
      <c r="M319" s="101">
        <v>127258</v>
      </c>
      <c r="N319" s="162">
        <v>-89206</v>
      </c>
      <c r="O319" s="161">
        <v>774409</v>
      </c>
      <c r="P319" s="160">
        <v>57043</v>
      </c>
      <c r="Q319" s="102">
        <v>7.9517288208007813</v>
      </c>
      <c r="R319" s="101">
        <v>20574.6796875</v>
      </c>
      <c r="S319" s="162">
        <v>36468.3203125</v>
      </c>
      <c r="T319" s="161">
        <v>253843.47</v>
      </c>
      <c r="U319" s="160">
        <v>49990.578125</v>
      </c>
      <c r="V319" s="101">
        <v>80.865676879882813</v>
      </c>
      <c r="W319" s="101">
        <v>0</v>
      </c>
      <c r="X319" s="101">
        <v>19.153169631958008</v>
      </c>
      <c r="Y319" s="101">
        <v>370004.86000000127</v>
      </c>
      <c r="Z319" s="162">
        <v>24.439535140991211</v>
      </c>
      <c r="AA319" s="161">
        <v>-32851.910000000003</v>
      </c>
      <c r="AB319" s="101">
        <v>25732.664088570826</v>
      </c>
      <c r="AC319" s="163">
        <v>-7119.24609375</v>
      </c>
      <c r="AD319" s="101">
        <v>242603</v>
      </c>
      <c r="AE319" s="160">
        <v>-19776</v>
      </c>
      <c r="AF319" s="102">
        <v>-7.5371885299682617</v>
      </c>
      <c r="AG319" s="101"/>
      <c r="AH319" s="101"/>
    </row>
    <row r="320" spans="1:34" x14ac:dyDescent="0.25">
      <c r="A320" s="2">
        <v>124156603</v>
      </c>
      <c r="C320" s="158" t="s">
        <v>3139</v>
      </c>
      <c r="D320" s="28" t="s">
        <v>2482</v>
      </c>
      <c r="E320" s="101">
        <v>12433331</v>
      </c>
      <c r="F320" s="160">
        <v>398746</v>
      </c>
      <c r="G320" s="102">
        <v>3.3133339881896973</v>
      </c>
      <c r="H320" s="101">
        <v>677907.8125</v>
      </c>
      <c r="I320" s="101">
        <v>-279161.8125</v>
      </c>
      <c r="J320" s="161">
        <v>9119461</v>
      </c>
      <c r="K320" s="160">
        <v>147666</v>
      </c>
      <c r="L320" s="102">
        <v>1.6458914279937744</v>
      </c>
      <c r="M320" s="101">
        <v>540928.875</v>
      </c>
      <c r="N320" s="162">
        <v>-393262.875</v>
      </c>
      <c r="O320" s="161">
        <v>2971674</v>
      </c>
      <c r="P320" s="160">
        <v>201080</v>
      </c>
      <c r="Q320" s="102">
        <v>7.2576494216918945</v>
      </c>
      <c r="R320" s="101">
        <v>136978.9375</v>
      </c>
      <c r="S320" s="162">
        <v>64101.0625</v>
      </c>
      <c r="T320" s="161">
        <v>342196</v>
      </c>
      <c r="U320" s="160">
        <v>50000</v>
      </c>
      <c r="V320" s="101">
        <v>0</v>
      </c>
      <c r="W320" s="101">
        <v>0</v>
      </c>
      <c r="X320" s="101">
        <v>100</v>
      </c>
      <c r="Y320" s="101">
        <v>0</v>
      </c>
      <c r="Z320" s="162"/>
      <c r="AA320" s="161">
        <v>-179245.94</v>
      </c>
      <c r="AB320" s="101">
        <v>235818.78261009022</v>
      </c>
      <c r="AC320" s="163">
        <v>56572.84375</v>
      </c>
      <c r="AD320" s="101"/>
      <c r="AE320" s="160"/>
      <c r="AF320" s="102"/>
      <c r="AG320" s="101"/>
      <c r="AH320" s="101"/>
    </row>
    <row r="321" spans="1:34" x14ac:dyDescent="0.25">
      <c r="A321" s="2">
        <v>124156703</v>
      </c>
      <c r="C321" s="158" t="s">
        <v>3140</v>
      </c>
      <c r="D321" s="28" t="s">
        <v>2483</v>
      </c>
      <c r="E321" s="101">
        <v>24144920</v>
      </c>
      <c r="F321" s="160">
        <v>1948886.375</v>
      </c>
      <c r="G321" s="102">
        <v>8.7803363800048828</v>
      </c>
      <c r="H321" s="101">
        <v>1255509.5</v>
      </c>
      <c r="I321" s="101">
        <v>693376.875</v>
      </c>
      <c r="J321" s="161">
        <v>16917770</v>
      </c>
      <c r="K321" s="160">
        <v>140595</v>
      </c>
      <c r="L321" s="102">
        <v>0.83801352977752686</v>
      </c>
      <c r="M321" s="101">
        <v>736017</v>
      </c>
      <c r="N321" s="162">
        <v>-595422</v>
      </c>
      <c r="O321" s="161">
        <v>3230531</v>
      </c>
      <c r="P321" s="160">
        <v>96775</v>
      </c>
      <c r="Q321" s="102">
        <v>3.0881471633911133</v>
      </c>
      <c r="R321" s="101">
        <v>177010.671875</v>
      </c>
      <c r="S321" s="162">
        <v>-80235.671875</v>
      </c>
      <c r="T321" s="161">
        <v>3996620.84</v>
      </c>
      <c r="U321" s="160">
        <v>1711516.375</v>
      </c>
      <c r="V321" s="101">
        <v>100.02330780029297</v>
      </c>
      <c r="W321" s="101">
        <v>0</v>
      </c>
      <c r="X321" s="101">
        <v>0</v>
      </c>
      <c r="Y321" s="101">
        <v>15668857</v>
      </c>
      <c r="Z321" s="162">
        <v>21.851789474487305</v>
      </c>
      <c r="AA321" s="161">
        <v>-208637.25</v>
      </c>
      <c r="AB321" s="101">
        <v>547372.46857928904</v>
      </c>
      <c r="AC321" s="163">
        <v>338735.21875</v>
      </c>
      <c r="AD321" s="101"/>
      <c r="AE321" s="160"/>
      <c r="AF321" s="102"/>
      <c r="AG321" s="101"/>
      <c r="AH321" s="101"/>
    </row>
    <row r="322" spans="1:34" x14ac:dyDescent="0.25">
      <c r="A322" s="2">
        <v>122098003</v>
      </c>
      <c r="C322" s="158" t="s">
        <v>3141</v>
      </c>
      <c r="D322" s="28" t="s">
        <v>2450</v>
      </c>
      <c r="E322" s="101">
        <v>4557051</v>
      </c>
      <c r="F322" s="160">
        <v>74998</v>
      </c>
      <c r="G322" s="102">
        <v>1.6732957363128662</v>
      </c>
      <c r="H322" s="101">
        <v>66921.984375</v>
      </c>
      <c r="I322" s="101">
        <v>8076.015625</v>
      </c>
      <c r="J322" s="161">
        <v>3370415</v>
      </c>
      <c r="K322" s="160">
        <v>18690</v>
      </c>
      <c r="L322" s="102">
        <v>0.55762326717376709</v>
      </c>
      <c r="M322" s="101">
        <v>55547.94921875</v>
      </c>
      <c r="N322" s="162">
        <v>-36857.94921875</v>
      </c>
      <c r="O322" s="161">
        <v>1069423</v>
      </c>
      <c r="P322" s="160">
        <v>6308</v>
      </c>
      <c r="Q322" s="102">
        <v>0.59335070848464966</v>
      </c>
      <c r="R322" s="101">
        <v>11374.0341796875</v>
      </c>
      <c r="S322" s="162">
        <v>-5066.0341796875</v>
      </c>
      <c r="T322" s="161">
        <v>117213</v>
      </c>
      <c r="U322" s="160">
        <v>50000</v>
      </c>
      <c r="V322" s="101">
        <v>0</v>
      </c>
      <c r="W322" s="101">
        <v>0</v>
      </c>
      <c r="X322" s="101">
        <v>100</v>
      </c>
      <c r="Y322" s="101">
        <v>0</v>
      </c>
      <c r="Z322" s="162"/>
      <c r="AA322" s="161">
        <v>-128036.91</v>
      </c>
      <c r="AB322" s="101">
        <v>113288.39490422216</v>
      </c>
      <c r="AC322" s="163">
        <v>-14748.5146484375</v>
      </c>
      <c r="AD322" s="101"/>
      <c r="AE322" s="160"/>
      <c r="AF322" s="102"/>
      <c r="AG322" s="101"/>
      <c r="AH322" s="101"/>
    </row>
    <row r="323" spans="1:34" x14ac:dyDescent="0.25">
      <c r="A323" s="2">
        <v>121136503</v>
      </c>
      <c r="C323" s="158" t="s">
        <v>3142</v>
      </c>
      <c r="D323" s="28" t="s">
        <v>2429</v>
      </c>
      <c r="E323" s="101">
        <v>11387160</v>
      </c>
      <c r="F323" s="160">
        <v>525717.625</v>
      </c>
      <c r="G323" s="102">
        <v>4.8402190208435059</v>
      </c>
      <c r="H323" s="101">
        <v>489887.46875</v>
      </c>
      <c r="I323" s="101">
        <v>35830.15625</v>
      </c>
      <c r="J323" s="161">
        <v>8592749</v>
      </c>
      <c r="K323" s="160">
        <v>124701</v>
      </c>
      <c r="L323" s="102">
        <v>1.4726061820983887</v>
      </c>
      <c r="M323" s="101">
        <v>353602.8125</v>
      </c>
      <c r="N323" s="162">
        <v>-228901.8125</v>
      </c>
      <c r="O323" s="161">
        <v>1806109</v>
      </c>
      <c r="P323" s="160">
        <v>58729</v>
      </c>
      <c r="Q323" s="102">
        <v>3.3609747886657715</v>
      </c>
      <c r="R323" s="101">
        <v>67791.3984375</v>
      </c>
      <c r="S323" s="162">
        <v>-9062.3984375</v>
      </c>
      <c r="T323" s="161">
        <v>988301.92</v>
      </c>
      <c r="U323" s="160">
        <v>342287.65625</v>
      </c>
      <c r="V323" s="101">
        <v>100.02330017089844</v>
      </c>
      <c r="W323" s="101">
        <v>0</v>
      </c>
      <c r="X323" s="101">
        <v>0</v>
      </c>
      <c r="Y323" s="101">
        <v>3133628.4200000018</v>
      </c>
      <c r="Z323" s="162">
        <v>21.851789474487305</v>
      </c>
      <c r="AA323" s="161">
        <v>-196904.53</v>
      </c>
      <c r="AB323" s="101">
        <v>165616.8212494863</v>
      </c>
      <c r="AC323" s="163">
        <v>-31287.708984375</v>
      </c>
      <c r="AD323" s="101"/>
      <c r="AE323" s="160"/>
      <c r="AF323" s="102"/>
      <c r="AG323" s="101"/>
      <c r="AH323" s="101"/>
    </row>
    <row r="324" spans="1:34" x14ac:dyDescent="0.25">
      <c r="A324" s="2">
        <v>113385303</v>
      </c>
      <c r="C324" s="158" t="s">
        <v>3143</v>
      </c>
      <c r="D324" s="28" t="s">
        <v>2304</v>
      </c>
      <c r="E324" s="101">
        <v>16625769</v>
      </c>
      <c r="F324" s="160">
        <v>2372722.25</v>
      </c>
      <c r="G324" s="102">
        <v>16.647123336791992</v>
      </c>
      <c r="H324" s="101">
        <v>1087478.375</v>
      </c>
      <c r="I324" s="101">
        <v>1285243.875</v>
      </c>
      <c r="J324" s="161">
        <v>9917173</v>
      </c>
      <c r="K324" s="160">
        <v>145628</v>
      </c>
      <c r="L324" s="102">
        <v>1.4903272390365601</v>
      </c>
      <c r="M324" s="101">
        <v>579379.3125</v>
      </c>
      <c r="N324" s="162">
        <v>-433751.3125</v>
      </c>
      <c r="O324" s="161">
        <v>2364658</v>
      </c>
      <c r="P324" s="160">
        <v>91677</v>
      </c>
      <c r="Q324" s="102">
        <v>4.0333375930786133</v>
      </c>
      <c r="R324" s="101">
        <v>138754.1875</v>
      </c>
      <c r="S324" s="162">
        <v>-47077.1875</v>
      </c>
      <c r="T324" s="161">
        <v>4343937.6100000003</v>
      </c>
      <c r="U324" s="160">
        <v>2135417.25</v>
      </c>
      <c r="V324" s="101">
        <v>100.0201416015625</v>
      </c>
      <c r="W324" s="101">
        <v>0</v>
      </c>
      <c r="X324" s="101">
        <v>0</v>
      </c>
      <c r="Y324" s="101">
        <v>19549031.93999999</v>
      </c>
      <c r="Z324" s="162">
        <v>20.370018005371094</v>
      </c>
      <c r="AA324" s="161">
        <v>-172945.05</v>
      </c>
      <c r="AB324" s="101">
        <v>220038.53783523105</v>
      </c>
      <c r="AC324" s="163">
        <v>47093.48828125</v>
      </c>
      <c r="AD324" s="101"/>
      <c r="AE324" s="160"/>
      <c r="AF324" s="102"/>
      <c r="AG324" s="101"/>
      <c r="AH324" s="101"/>
    </row>
    <row r="325" spans="1:34" x14ac:dyDescent="0.25">
      <c r="A325" s="2">
        <v>121136603</v>
      </c>
      <c r="C325" s="158" t="s">
        <v>3144</v>
      </c>
      <c r="D325" s="28" t="s">
        <v>2430</v>
      </c>
      <c r="E325" s="101">
        <v>21846390</v>
      </c>
      <c r="F325" s="160">
        <v>2411095.5</v>
      </c>
      <c r="G325" s="102">
        <v>12.405757904052734</v>
      </c>
      <c r="H325" s="101">
        <v>1723645.25</v>
      </c>
      <c r="I325" s="101">
        <v>687450.25</v>
      </c>
      <c r="J325" s="161">
        <v>15021257</v>
      </c>
      <c r="K325" s="160">
        <v>278557</v>
      </c>
      <c r="L325" s="102">
        <v>1.8894572257995605</v>
      </c>
      <c r="M325" s="101">
        <v>1144999.375</v>
      </c>
      <c r="N325" s="162">
        <v>-866442.375</v>
      </c>
      <c r="O325" s="161">
        <v>2513202</v>
      </c>
      <c r="P325" s="160">
        <v>155912</v>
      </c>
      <c r="Q325" s="102">
        <v>6.6140356063842773</v>
      </c>
      <c r="R325" s="101">
        <v>179188.265625</v>
      </c>
      <c r="S325" s="162">
        <v>-23276.265625</v>
      </c>
      <c r="T325" s="161">
        <v>4311930.9400000004</v>
      </c>
      <c r="U325" s="160">
        <v>1976626.5</v>
      </c>
      <c r="V325" s="101">
        <v>88.473648071289063</v>
      </c>
      <c r="W325" s="101">
        <v>11.546962738037109</v>
      </c>
      <c r="X325" s="101">
        <v>0</v>
      </c>
      <c r="Y325" s="101">
        <v>16006397.890000001</v>
      </c>
      <c r="Z325" s="162">
        <v>21.851789474487305</v>
      </c>
      <c r="AA325" s="161">
        <v>-231913.57</v>
      </c>
      <c r="AB325" s="101">
        <v>942061.70885884645</v>
      </c>
      <c r="AC325" s="163">
        <v>710148.125</v>
      </c>
      <c r="AD325" s="101"/>
      <c r="AE325" s="160"/>
      <c r="AF325" s="102"/>
      <c r="AG325" s="101"/>
      <c r="AH325" s="101"/>
    </row>
    <row r="326" spans="1:34" x14ac:dyDescent="0.25">
      <c r="A326" s="2">
        <v>121395103</v>
      </c>
      <c r="C326" s="158" t="s">
        <v>3145</v>
      </c>
      <c r="D326" s="28" t="s">
        <v>2437</v>
      </c>
      <c r="E326" s="101">
        <v>20937106</v>
      </c>
      <c r="F326" s="160">
        <v>387692</v>
      </c>
      <c r="G326" s="102">
        <v>1.8866329193115234</v>
      </c>
      <c r="H326" s="101">
        <v>1515687.75</v>
      </c>
      <c r="I326" s="101">
        <v>-1127995.75</v>
      </c>
      <c r="J326" s="161">
        <v>15917680</v>
      </c>
      <c r="K326" s="160">
        <v>359646</v>
      </c>
      <c r="L326" s="102">
        <v>2.3116416931152344</v>
      </c>
      <c r="M326" s="101">
        <v>1398581.75</v>
      </c>
      <c r="N326" s="162">
        <v>-1038935.75</v>
      </c>
      <c r="O326" s="161">
        <v>4437705</v>
      </c>
      <c r="P326" s="160">
        <v>-21954</v>
      </c>
      <c r="Q326" s="102">
        <v>-0.49227979779243469</v>
      </c>
      <c r="R326" s="101">
        <v>117106</v>
      </c>
      <c r="S326" s="162">
        <v>-139060</v>
      </c>
      <c r="T326" s="161">
        <v>581722</v>
      </c>
      <c r="U326" s="160">
        <v>50000</v>
      </c>
      <c r="V326" s="101">
        <v>0</v>
      </c>
      <c r="W326" s="101">
        <v>0</v>
      </c>
      <c r="X326" s="101">
        <v>100</v>
      </c>
      <c r="Y326" s="101">
        <v>0</v>
      </c>
      <c r="Z326" s="162"/>
      <c r="AA326" s="161">
        <v>-342055.36</v>
      </c>
      <c r="AB326" s="101">
        <v>563592.0470825932</v>
      </c>
      <c r="AC326" s="163">
        <v>221536.6875</v>
      </c>
      <c r="AD326" s="101"/>
      <c r="AE326" s="160"/>
      <c r="AF326" s="102"/>
      <c r="AG326" s="101"/>
      <c r="AH326" s="101"/>
    </row>
    <row r="327" spans="1:34" x14ac:dyDescent="0.25">
      <c r="A327" s="2">
        <v>120485603</v>
      </c>
      <c r="C327" s="158" t="s">
        <v>3146</v>
      </c>
      <c r="D327" s="28" t="s">
        <v>2423</v>
      </c>
      <c r="E327" s="101">
        <v>8094022</v>
      </c>
      <c r="F327" s="160">
        <v>154040</v>
      </c>
      <c r="G327" s="102">
        <v>1.9400547742843628</v>
      </c>
      <c r="H327" s="101">
        <v>301847.09375</v>
      </c>
      <c r="I327" s="101">
        <v>-147807.09375</v>
      </c>
      <c r="J327" s="161">
        <v>6331776</v>
      </c>
      <c r="K327" s="160">
        <v>77508</v>
      </c>
      <c r="L327" s="102">
        <v>1.2392816543579102</v>
      </c>
      <c r="M327" s="101">
        <v>237402.296875</v>
      </c>
      <c r="N327" s="162">
        <v>-159894.296875</v>
      </c>
      <c r="O327" s="161">
        <v>1455456</v>
      </c>
      <c r="P327" s="160">
        <v>26532</v>
      </c>
      <c r="Q327" s="102">
        <v>1.8567817211151123</v>
      </c>
      <c r="R327" s="101">
        <v>64444.80859375</v>
      </c>
      <c r="S327" s="162">
        <v>-37912.80859375</v>
      </c>
      <c r="T327" s="161">
        <v>306790</v>
      </c>
      <c r="U327" s="160">
        <v>50000</v>
      </c>
      <c r="V327" s="101">
        <v>0</v>
      </c>
      <c r="W327" s="101">
        <v>0</v>
      </c>
      <c r="X327" s="101">
        <v>100</v>
      </c>
      <c r="Y327" s="101">
        <v>0</v>
      </c>
      <c r="Z327" s="162"/>
      <c r="AA327" s="161">
        <v>-132426.82999999999</v>
      </c>
      <c r="AB327" s="101">
        <v>96977.242577583645</v>
      </c>
      <c r="AC327" s="163">
        <v>-35449.5859375</v>
      </c>
      <c r="AD327" s="101"/>
      <c r="AE327" s="160"/>
      <c r="AF327" s="102"/>
      <c r="AG327" s="101"/>
      <c r="AH327" s="101"/>
    </row>
    <row r="328" spans="1:34" x14ac:dyDescent="0.25">
      <c r="A328" s="2">
        <v>108116003</v>
      </c>
      <c r="C328" s="158" t="s">
        <v>3147</v>
      </c>
      <c r="D328" s="28" t="s">
        <v>2210</v>
      </c>
      <c r="E328" s="101">
        <v>13368757</v>
      </c>
      <c r="F328" s="160">
        <v>729843.75</v>
      </c>
      <c r="G328" s="102">
        <v>5.7745766639709473</v>
      </c>
      <c r="H328" s="101">
        <v>270695.5625</v>
      </c>
      <c r="I328" s="101">
        <v>459148.1875</v>
      </c>
      <c r="J328" s="161">
        <v>10560702</v>
      </c>
      <c r="K328" s="160">
        <v>49171</v>
      </c>
      <c r="L328" s="102">
        <v>0.46778154373168945</v>
      </c>
      <c r="M328" s="101">
        <v>163047</v>
      </c>
      <c r="N328" s="162">
        <v>-113876</v>
      </c>
      <c r="O328" s="161">
        <v>1473434</v>
      </c>
      <c r="P328" s="160">
        <v>10963</v>
      </c>
      <c r="Q328" s="102">
        <v>0.7496216893196106</v>
      </c>
      <c r="R328" s="101">
        <v>37326.76171875</v>
      </c>
      <c r="S328" s="162">
        <v>-26363.76171875</v>
      </c>
      <c r="T328" s="161">
        <v>1334620.79</v>
      </c>
      <c r="U328" s="160">
        <v>669709.75</v>
      </c>
      <c r="V328" s="101">
        <v>100.01222991943359</v>
      </c>
      <c r="W328" s="101">
        <v>0</v>
      </c>
      <c r="X328" s="101">
        <v>0</v>
      </c>
      <c r="Y328" s="101">
        <v>6130484.3699999973</v>
      </c>
      <c r="Z328" s="162">
        <v>16.659673690795898</v>
      </c>
      <c r="AA328" s="161">
        <v>-54078.5</v>
      </c>
      <c r="AB328" s="101">
        <v>115258.15395478785</v>
      </c>
      <c r="AC328" s="163">
        <v>61179.65234375</v>
      </c>
      <c r="AD328" s="101"/>
      <c r="AE328" s="160"/>
      <c r="AF328" s="102"/>
      <c r="AG328" s="101"/>
      <c r="AH328" s="101"/>
    </row>
    <row r="329" spans="1:34" x14ac:dyDescent="0.25">
      <c r="A329" s="2">
        <v>103027352</v>
      </c>
      <c r="C329" s="158" t="s">
        <v>3148</v>
      </c>
      <c r="D329" s="28" t="s">
        <v>2098</v>
      </c>
      <c r="E329" s="101">
        <v>32664376</v>
      </c>
      <c r="F329" s="160">
        <v>2320305.25</v>
      </c>
      <c r="G329" s="102">
        <v>7.6466512680053711</v>
      </c>
      <c r="H329" s="101">
        <v>1818620</v>
      </c>
      <c r="I329" s="101">
        <v>501685.25</v>
      </c>
      <c r="J329" s="161">
        <v>21588776</v>
      </c>
      <c r="K329" s="160">
        <v>300625</v>
      </c>
      <c r="L329" s="102">
        <v>1.4121705293655396</v>
      </c>
      <c r="M329" s="101">
        <v>879256</v>
      </c>
      <c r="N329" s="162">
        <v>-578631</v>
      </c>
      <c r="O329" s="161">
        <v>4964969</v>
      </c>
      <c r="P329" s="160">
        <v>62384</v>
      </c>
      <c r="Q329" s="102">
        <v>1.27247154712677</v>
      </c>
      <c r="R329" s="101">
        <v>278833.9375</v>
      </c>
      <c r="S329" s="162">
        <v>-216449.9375</v>
      </c>
      <c r="T329" s="161">
        <v>6110632.5599999996</v>
      </c>
      <c r="U329" s="160">
        <v>1957296.25</v>
      </c>
      <c r="V329" s="101">
        <v>43.974708557128906</v>
      </c>
      <c r="W329" s="101">
        <v>56.035537719726563</v>
      </c>
      <c r="X329" s="101">
        <v>0</v>
      </c>
      <c r="Y329" s="101">
        <v>7877975</v>
      </c>
      <c r="Z329" s="162">
        <v>21.851791381835938</v>
      </c>
      <c r="AA329" s="161">
        <v>-339169.11</v>
      </c>
      <c r="AB329" s="101">
        <v>487950.79443257372</v>
      </c>
      <c r="AC329" s="163">
        <v>148781.6875</v>
      </c>
      <c r="AD329" s="101"/>
      <c r="AE329" s="160"/>
      <c r="AF329" s="102"/>
      <c r="AG329" s="101"/>
      <c r="AH329" s="101"/>
    </row>
    <row r="330" spans="1:34" x14ac:dyDescent="0.25">
      <c r="A330" s="2">
        <v>113365203</v>
      </c>
      <c r="C330" s="158" t="s">
        <v>3149</v>
      </c>
      <c r="D330" s="28" t="s">
        <v>2296</v>
      </c>
      <c r="E330" s="101">
        <v>25966912</v>
      </c>
      <c r="F330" s="160">
        <v>3119406</v>
      </c>
      <c r="G330" s="102">
        <v>13.653157234191895</v>
      </c>
      <c r="H330" s="101">
        <v>1420329.625</v>
      </c>
      <c r="I330" s="101">
        <v>1699076.375</v>
      </c>
      <c r="J330" s="161">
        <v>15423374</v>
      </c>
      <c r="K330" s="160">
        <v>181557</v>
      </c>
      <c r="L330" s="102">
        <v>1.1911768913269043</v>
      </c>
      <c r="M330" s="101">
        <v>635285.625</v>
      </c>
      <c r="N330" s="162">
        <v>-453728.625</v>
      </c>
      <c r="O330" s="161">
        <v>4218881</v>
      </c>
      <c r="P330" s="160">
        <v>149682</v>
      </c>
      <c r="Q330" s="102">
        <v>3.6784143447875977</v>
      </c>
      <c r="R330" s="101">
        <v>210289.75</v>
      </c>
      <c r="S330" s="162">
        <v>-60607.75</v>
      </c>
      <c r="T330" s="161">
        <v>6152902.7599999998</v>
      </c>
      <c r="U330" s="160">
        <v>2765300</v>
      </c>
      <c r="V330" s="101">
        <v>100.02330017089844</v>
      </c>
      <c r="W330" s="101">
        <v>0</v>
      </c>
      <c r="X330" s="101">
        <v>0</v>
      </c>
      <c r="Y330" s="101">
        <v>25316198.729999989</v>
      </c>
      <c r="Z330" s="162">
        <v>21.851789474487305</v>
      </c>
      <c r="AA330" s="161">
        <v>-186243.09</v>
      </c>
      <c r="AB330" s="101">
        <v>375540.67829876614</v>
      </c>
      <c r="AC330" s="163">
        <v>189297.59375</v>
      </c>
      <c r="AD330" s="101">
        <v>171753</v>
      </c>
      <c r="AE330" s="160">
        <v>22867</v>
      </c>
      <c r="AF330" s="102">
        <v>15.358731269836426</v>
      </c>
      <c r="AG330" s="101">
        <v>21405.66015625</v>
      </c>
      <c r="AH330" s="101">
        <v>1461.33984375</v>
      </c>
    </row>
    <row r="331" spans="1:34" x14ac:dyDescent="0.25">
      <c r="A331" s="2">
        <v>107657103</v>
      </c>
      <c r="C331" s="158" t="s">
        <v>3150</v>
      </c>
      <c r="D331" s="28" t="s">
        <v>2187</v>
      </c>
      <c r="E331" s="101">
        <v>20148818</v>
      </c>
      <c r="F331" s="160">
        <v>505148.03125</v>
      </c>
      <c r="G331" s="102">
        <v>2.5715563297271729</v>
      </c>
      <c r="H331" s="101">
        <v>437835.5625</v>
      </c>
      <c r="I331" s="101">
        <v>67312.46875</v>
      </c>
      <c r="J331" s="161">
        <v>15999020</v>
      </c>
      <c r="K331" s="160">
        <v>74116</v>
      </c>
      <c r="L331" s="102">
        <v>0.46540939807891846</v>
      </c>
      <c r="M331" s="101">
        <v>316185.1875</v>
      </c>
      <c r="N331" s="162">
        <v>-242069.1875</v>
      </c>
      <c r="O331" s="161">
        <v>2997048</v>
      </c>
      <c r="P331" s="160">
        <v>33849</v>
      </c>
      <c r="Q331" s="102">
        <v>1.14231276512146</v>
      </c>
      <c r="R331" s="101">
        <v>86581.578125</v>
      </c>
      <c r="S331" s="162">
        <v>-52732.578125</v>
      </c>
      <c r="T331" s="161">
        <v>1152749.1299999999</v>
      </c>
      <c r="U331" s="160">
        <v>397183.03125</v>
      </c>
      <c r="V331" s="101">
        <v>100.01027679443359</v>
      </c>
      <c r="W331" s="101">
        <v>0</v>
      </c>
      <c r="X331" s="101">
        <v>0</v>
      </c>
      <c r="Y331" s="101">
        <v>3635719.6899999976</v>
      </c>
      <c r="Z331" s="162">
        <v>15.747284889221191</v>
      </c>
      <c r="AA331" s="161">
        <v>-180420.9</v>
      </c>
      <c r="AB331" s="101">
        <v>72069.484467021772</v>
      </c>
      <c r="AC331" s="163">
        <v>-108351.4140625</v>
      </c>
      <c r="AD331" s="101"/>
      <c r="AE331" s="160"/>
      <c r="AF331" s="102"/>
      <c r="AG331" s="101"/>
      <c r="AH331" s="101"/>
    </row>
    <row r="332" spans="1:34" x14ac:dyDescent="0.25">
      <c r="A332" s="2">
        <v>125236903</v>
      </c>
      <c r="C332" s="158" t="s">
        <v>3151</v>
      </c>
      <c r="D332" s="28" t="s">
        <v>2494</v>
      </c>
      <c r="E332" s="101">
        <v>11778758</v>
      </c>
      <c r="F332" s="160">
        <v>409107.71875</v>
      </c>
      <c r="G332" s="102">
        <v>3.5982437133789063</v>
      </c>
      <c r="H332" s="101">
        <v>494194.71875</v>
      </c>
      <c r="I332" s="101">
        <v>-85087</v>
      </c>
      <c r="J332" s="161">
        <v>8193766</v>
      </c>
      <c r="K332" s="160">
        <v>122853</v>
      </c>
      <c r="L332" s="102">
        <v>1.522169828414917</v>
      </c>
      <c r="M332" s="101">
        <v>319275.40625</v>
      </c>
      <c r="N332" s="162">
        <v>-196422.40625</v>
      </c>
      <c r="O332" s="161">
        <v>2701314</v>
      </c>
      <c r="P332" s="160">
        <v>21956</v>
      </c>
      <c r="Q332" s="102">
        <v>0.81945008039474487</v>
      </c>
      <c r="R332" s="101">
        <v>122032</v>
      </c>
      <c r="S332" s="162">
        <v>-100076</v>
      </c>
      <c r="T332" s="161">
        <v>883678.33</v>
      </c>
      <c r="U332" s="160">
        <v>264298.71875</v>
      </c>
      <c r="V332" s="101">
        <v>100.02330017089844</v>
      </c>
      <c r="W332" s="101">
        <v>0</v>
      </c>
      <c r="X332" s="101">
        <v>0</v>
      </c>
      <c r="Y332" s="101">
        <v>2419643.0200000033</v>
      </c>
      <c r="Z332" s="162">
        <v>21.851789474487305</v>
      </c>
      <c r="AA332" s="161">
        <v>-113771.54</v>
      </c>
      <c r="AB332" s="101">
        <v>159641.7097382897</v>
      </c>
      <c r="AC332" s="163">
        <v>45870.16796875</v>
      </c>
      <c r="AD332" s="101"/>
      <c r="AE332" s="160"/>
      <c r="AF332" s="102"/>
      <c r="AG332" s="101"/>
      <c r="AH332" s="101"/>
    </row>
    <row r="333" spans="1:34" x14ac:dyDescent="0.25">
      <c r="A333" s="2">
        <v>105204703</v>
      </c>
      <c r="C333" s="158" t="s">
        <v>3152</v>
      </c>
      <c r="D333" s="28" t="s">
        <v>2143</v>
      </c>
      <c r="E333" s="101">
        <v>24393492</v>
      </c>
      <c r="F333" s="160">
        <v>178292</v>
      </c>
      <c r="G333" s="102">
        <v>0.73628133535385132</v>
      </c>
      <c r="H333" s="101">
        <v>394066.96875</v>
      </c>
      <c r="I333" s="101">
        <v>-215774.96875</v>
      </c>
      <c r="J333" s="161">
        <v>20699091</v>
      </c>
      <c r="K333" s="160">
        <v>91349</v>
      </c>
      <c r="L333" s="102">
        <v>0.44327512383460999</v>
      </c>
      <c r="M333" s="101">
        <v>298236.40625</v>
      </c>
      <c r="N333" s="162">
        <v>-206887.40625</v>
      </c>
      <c r="O333" s="161">
        <v>3024831</v>
      </c>
      <c r="P333" s="160">
        <v>36943</v>
      </c>
      <c r="Q333" s="102">
        <v>1.2364251613616943</v>
      </c>
      <c r="R333" s="101">
        <v>95830.5546875</v>
      </c>
      <c r="S333" s="162">
        <v>-58887.5546875</v>
      </c>
      <c r="T333" s="161">
        <v>669569</v>
      </c>
      <c r="U333" s="160">
        <v>50000</v>
      </c>
      <c r="V333" s="101">
        <v>0</v>
      </c>
      <c r="W333" s="101">
        <v>0</v>
      </c>
      <c r="X333" s="101">
        <v>100</v>
      </c>
      <c r="Y333" s="101">
        <v>0</v>
      </c>
      <c r="Z333" s="162"/>
      <c r="AA333" s="161">
        <v>-155655.16</v>
      </c>
      <c r="AB333" s="101">
        <v>89469.952099404298</v>
      </c>
      <c r="AC333" s="163">
        <v>-66185.2109375</v>
      </c>
      <c r="AD333" s="101"/>
      <c r="AE333" s="160"/>
      <c r="AF333" s="102"/>
      <c r="AG333" s="101"/>
      <c r="AH333" s="101"/>
    </row>
    <row r="334" spans="1:34" x14ac:dyDescent="0.25">
      <c r="A334" s="2">
        <v>122098103</v>
      </c>
      <c r="C334" s="158" t="s">
        <v>3153</v>
      </c>
      <c r="D334" s="28" t="s">
        <v>2451</v>
      </c>
      <c r="E334" s="101">
        <v>18641950</v>
      </c>
      <c r="F334" s="160">
        <v>206920.03125</v>
      </c>
      <c r="G334" s="102">
        <v>1.1224285364151001</v>
      </c>
      <c r="H334" s="101">
        <v>530919.3125</v>
      </c>
      <c r="I334" s="101">
        <v>-323999.28125</v>
      </c>
      <c r="J334" s="161">
        <v>13735521</v>
      </c>
      <c r="K334" s="160">
        <v>165148</v>
      </c>
      <c r="L334" s="102">
        <v>1.2169746160507202</v>
      </c>
      <c r="M334" s="101">
        <v>418199.1875</v>
      </c>
      <c r="N334" s="162">
        <v>-253051.1875</v>
      </c>
      <c r="O334" s="161">
        <v>4101459</v>
      </c>
      <c r="P334" s="160">
        <v>-47867</v>
      </c>
      <c r="Q334" s="102">
        <v>-1.153609037399292</v>
      </c>
      <c r="R334" s="101">
        <v>94782.9453125</v>
      </c>
      <c r="S334" s="162">
        <v>-142649.9375</v>
      </c>
      <c r="T334" s="161">
        <v>804969.85</v>
      </c>
      <c r="U334" s="160">
        <v>89639.0390625</v>
      </c>
      <c r="V334" s="101">
        <v>100.02330780029297</v>
      </c>
      <c r="W334" s="101">
        <v>0</v>
      </c>
      <c r="X334" s="101">
        <v>0</v>
      </c>
      <c r="Y334" s="101">
        <v>820641.44000001252</v>
      </c>
      <c r="Z334" s="162">
        <v>21.851789474487305</v>
      </c>
      <c r="AA334" s="161">
        <v>-205702.53</v>
      </c>
      <c r="AB334" s="101">
        <v>141866.33634413057</v>
      </c>
      <c r="AC334" s="163">
        <v>-63836.1953125</v>
      </c>
      <c r="AD334" s="101"/>
      <c r="AE334" s="160"/>
      <c r="AF334" s="102"/>
      <c r="AG334" s="101"/>
      <c r="AH334" s="101"/>
    </row>
    <row r="335" spans="1:34" x14ac:dyDescent="0.25">
      <c r="A335" s="2">
        <v>128326303</v>
      </c>
      <c r="C335" s="158" t="s">
        <v>3154</v>
      </c>
      <c r="D335" s="28" t="s">
        <v>2525</v>
      </c>
      <c r="E335" s="101">
        <v>9582798</v>
      </c>
      <c r="F335" s="160">
        <v>93693</v>
      </c>
      <c r="G335" s="102">
        <v>0.98737448453903198</v>
      </c>
      <c r="H335" s="101">
        <v>210925.109375</v>
      </c>
      <c r="I335" s="101">
        <v>-117232.109375</v>
      </c>
      <c r="J335" s="161">
        <v>8249827</v>
      </c>
      <c r="K335" s="160">
        <v>38885</v>
      </c>
      <c r="L335" s="102">
        <v>0.47357538342475891</v>
      </c>
      <c r="M335" s="101">
        <v>152548.09375</v>
      </c>
      <c r="N335" s="162">
        <v>-113663.09375</v>
      </c>
      <c r="O335" s="161">
        <v>1036634</v>
      </c>
      <c r="P335" s="160">
        <v>16400</v>
      </c>
      <c r="Q335" s="102">
        <v>1.6074743270874023</v>
      </c>
      <c r="R335" s="101">
        <v>54867.359375</v>
      </c>
      <c r="S335" s="162">
        <v>-38467.359375</v>
      </c>
      <c r="T335" s="161">
        <v>244325</v>
      </c>
      <c r="U335" s="160">
        <v>50000</v>
      </c>
      <c r="V335" s="101">
        <v>0</v>
      </c>
      <c r="W335" s="101">
        <v>0</v>
      </c>
      <c r="X335" s="101">
        <v>100</v>
      </c>
      <c r="Y335" s="101">
        <v>0</v>
      </c>
      <c r="Z335" s="162"/>
      <c r="AA335" s="161">
        <v>-89833.03</v>
      </c>
      <c r="AB335" s="101">
        <v>90147.058748082491</v>
      </c>
      <c r="AC335" s="163">
        <v>314.02874755859375</v>
      </c>
      <c r="AD335" s="101">
        <v>52012</v>
      </c>
      <c r="AE335" s="160">
        <v>-11592</v>
      </c>
      <c r="AF335" s="102">
        <v>-18.225269317626953</v>
      </c>
      <c r="AG335" s="101">
        <v>3509.64990234375</v>
      </c>
      <c r="AH335" s="101">
        <v>-15101.650390625</v>
      </c>
    </row>
    <row r="336" spans="1:34" x14ac:dyDescent="0.25">
      <c r="A336" s="2">
        <v>110147003</v>
      </c>
      <c r="C336" s="158" t="s">
        <v>3155</v>
      </c>
      <c r="D336" s="28" t="s">
        <v>2241</v>
      </c>
      <c r="E336" s="101">
        <v>9303755</v>
      </c>
      <c r="F336" s="160">
        <v>536562.0625</v>
      </c>
      <c r="G336" s="102">
        <v>6.120112419128418</v>
      </c>
      <c r="H336" s="101">
        <v>453129.90625</v>
      </c>
      <c r="I336" s="101">
        <v>83432.15625</v>
      </c>
      <c r="J336" s="161">
        <v>7097942</v>
      </c>
      <c r="K336" s="160">
        <v>98591</v>
      </c>
      <c r="L336" s="102">
        <v>1.4085733890533447</v>
      </c>
      <c r="M336" s="101">
        <v>319664.09375</v>
      </c>
      <c r="N336" s="162">
        <v>-221073.09375</v>
      </c>
      <c r="O336" s="161">
        <v>1157804</v>
      </c>
      <c r="P336" s="160">
        <v>10795</v>
      </c>
      <c r="Q336" s="102">
        <v>0.9411434531211853</v>
      </c>
      <c r="R336" s="101">
        <v>47986.02734375</v>
      </c>
      <c r="S336" s="162">
        <v>-37191.02734375</v>
      </c>
      <c r="T336" s="161">
        <v>1048008.99</v>
      </c>
      <c r="U336" s="160">
        <v>427176.0625</v>
      </c>
      <c r="V336" s="101">
        <v>100.02330017089844</v>
      </c>
      <c r="W336" s="101">
        <v>0</v>
      </c>
      <c r="X336" s="101">
        <v>0</v>
      </c>
      <c r="Y336" s="101">
        <v>3910777.8500000015</v>
      </c>
      <c r="Z336" s="162">
        <v>21.851791381835938</v>
      </c>
      <c r="AA336" s="161">
        <v>-74351.759999999995</v>
      </c>
      <c r="AB336" s="101">
        <v>133875.01645753422</v>
      </c>
      <c r="AC336" s="163">
        <v>59523.2578125</v>
      </c>
      <c r="AD336" s="101"/>
      <c r="AE336" s="160"/>
      <c r="AF336" s="102"/>
      <c r="AG336" s="101"/>
      <c r="AH336" s="101"/>
    </row>
    <row r="337" spans="1:34" x14ac:dyDescent="0.25">
      <c r="A337" s="2">
        <v>122098202</v>
      </c>
      <c r="C337" s="158" t="s">
        <v>3156</v>
      </c>
      <c r="D337" s="28" t="s">
        <v>2452</v>
      </c>
      <c r="E337" s="101">
        <v>28405124</v>
      </c>
      <c r="F337" s="160">
        <v>341705</v>
      </c>
      <c r="G337" s="102">
        <v>1.2176171541213989</v>
      </c>
      <c r="H337" s="101">
        <v>1040206.25</v>
      </c>
      <c r="I337" s="101">
        <v>-698501.25</v>
      </c>
      <c r="J337" s="161">
        <v>20605153</v>
      </c>
      <c r="K337" s="160">
        <v>234234</v>
      </c>
      <c r="L337" s="102">
        <v>1.1498450040817261</v>
      </c>
      <c r="M337" s="101">
        <v>784379.625</v>
      </c>
      <c r="N337" s="162">
        <v>-550145.625</v>
      </c>
      <c r="O337" s="161">
        <v>6966238</v>
      </c>
      <c r="P337" s="160">
        <v>57471</v>
      </c>
      <c r="Q337" s="102">
        <v>0.8318561315536499</v>
      </c>
      <c r="R337" s="101">
        <v>257771.03125</v>
      </c>
      <c r="S337" s="162">
        <v>-200300.03125</v>
      </c>
      <c r="T337" s="161">
        <v>833733</v>
      </c>
      <c r="U337" s="160">
        <v>50000</v>
      </c>
      <c r="V337" s="101">
        <v>0</v>
      </c>
      <c r="W337" s="101">
        <v>0</v>
      </c>
      <c r="X337" s="101">
        <v>100</v>
      </c>
      <c r="Y337" s="101">
        <v>0</v>
      </c>
      <c r="Z337" s="162"/>
      <c r="AA337" s="161">
        <v>-234439.69</v>
      </c>
      <c r="AB337" s="101">
        <v>439076.58446015359</v>
      </c>
      <c r="AC337" s="163">
        <v>204636.890625</v>
      </c>
      <c r="AD337" s="101"/>
      <c r="AE337" s="160"/>
      <c r="AF337" s="102"/>
      <c r="AG337" s="101"/>
      <c r="AH337" s="101"/>
    </row>
    <row r="338" spans="1:34" x14ac:dyDescent="0.25">
      <c r="A338" s="2">
        <v>113365303</v>
      </c>
      <c r="C338" s="158" t="s">
        <v>3157</v>
      </c>
      <c r="D338" s="28" t="s">
        <v>2297</v>
      </c>
      <c r="E338" s="101">
        <v>4792115</v>
      </c>
      <c r="F338" s="160">
        <v>108387</v>
      </c>
      <c r="G338" s="102">
        <v>2.3141181468963623</v>
      </c>
      <c r="H338" s="101">
        <v>140958.953125</v>
      </c>
      <c r="I338" s="101">
        <v>-32571.953125</v>
      </c>
      <c r="J338" s="161">
        <v>3557407</v>
      </c>
      <c r="K338" s="160">
        <v>46496</v>
      </c>
      <c r="L338" s="102">
        <v>1.3243286609649658</v>
      </c>
      <c r="M338" s="101">
        <v>120937.8984375</v>
      </c>
      <c r="N338" s="162">
        <v>-74441.8984375</v>
      </c>
      <c r="O338" s="161">
        <v>953085</v>
      </c>
      <c r="P338" s="160">
        <v>16543</v>
      </c>
      <c r="Q338" s="102">
        <v>1.7663916349411011</v>
      </c>
      <c r="R338" s="101">
        <v>13091.322265625</v>
      </c>
      <c r="S338" s="162">
        <v>3451.677734375</v>
      </c>
      <c r="T338" s="161">
        <v>163497</v>
      </c>
      <c r="U338" s="160">
        <v>50000</v>
      </c>
      <c r="V338" s="101">
        <v>0</v>
      </c>
      <c r="W338" s="101">
        <v>0</v>
      </c>
      <c r="X338" s="101">
        <v>100</v>
      </c>
      <c r="Y338" s="101">
        <v>0</v>
      </c>
      <c r="Z338" s="162"/>
      <c r="AA338" s="161">
        <v>-54196.65</v>
      </c>
      <c r="AB338" s="101">
        <v>49427.557116411146</v>
      </c>
      <c r="AC338" s="163">
        <v>-4769.0927734375</v>
      </c>
      <c r="AD338" s="101">
        <v>118126</v>
      </c>
      <c r="AE338" s="160">
        <v>-4652</v>
      </c>
      <c r="AF338" s="102">
        <v>-3.7889525890350342</v>
      </c>
      <c r="AG338" s="101">
        <v>6929.73779296875</v>
      </c>
      <c r="AH338" s="101">
        <v>-11581.73828125</v>
      </c>
    </row>
    <row r="339" spans="1:34" x14ac:dyDescent="0.25">
      <c r="A339" s="2">
        <v>123466103</v>
      </c>
      <c r="C339" s="158" t="s">
        <v>3158</v>
      </c>
      <c r="D339" s="28" t="s">
        <v>2465</v>
      </c>
      <c r="E339" s="101">
        <v>12480541</v>
      </c>
      <c r="F339" s="160">
        <v>369752</v>
      </c>
      <c r="G339" s="102">
        <v>3.05307936668396</v>
      </c>
      <c r="H339" s="101">
        <v>468004.5</v>
      </c>
      <c r="I339" s="101">
        <v>-98252.5</v>
      </c>
      <c r="J339" s="161">
        <v>8625397</v>
      </c>
      <c r="K339" s="160">
        <v>91311</v>
      </c>
      <c r="L339" s="102">
        <v>1.0699564218521118</v>
      </c>
      <c r="M339" s="101">
        <v>373858.8125</v>
      </c>
      <c r="N339" s="162">
        <v>-282547.8125</v>
      </c>
      <c r="O339" s="161">
        <v>3299045</v>
      </c>
      <c r="P339" s="160">
        <v>228441</v>
      </c>
      <c r="Q339" s="102">
        <v>7.4396109580993652</v>
      </c>
      <c r="R339" s="101">
        <v>94145.671875</v>
      </c>
      <c r="S339" s="162">
        <v>134295.328125</v>
      </c>
      <c r="T339" s="161">
        <v>556099</v>
      </c>
      <c r="U339" s="160">
        <v>50000</v>
      </c>
      <c r="V339" s="101">
        <v>0</v>
      </c>
      <c r="W339" s="101">
        <v>0</v>
      </c>
      <c r="X339" s="101">
        <v>100</v>
      </c>
      <c r="Y339" s="101">
        <v>0</v>
      </c>
      <c r="Z339" s="162"/>
      <c r="AA339" s="161">
        <v>-107155.36</v>
      </c>
      <c r="AB339" s="101">
        <v>236848.98800872907</v>
      </c>
      <c r="AC339" s="163">
        <v>129693.625</v>
      </c>
      <c r="AD339" s="101"/>
      <c r="AE339" s="160"/>
      <c r="AF339" s="102"/>
      <c r="AG339" s="101"/>
      <c r="AH339" s="101"/>
    </row>
    <row r="340" spans="1:34" x14ac:dyDescent="0.25">
      <c r="A340" s="2">
        <v>101636503</v>
      </c>
      <c r="C340" s="158" t="s">
        <v>3159</v>
      </c>
      <c r="D340" s="28" t="s">
        <v>2069</v>
      </c>
      <c r="E340" s="101">
        <v>9170210</v>
      </c>
      <c r="F340" s="160">
        <v>201630</v>
      </c>
      <c r="G340" s="102">
        <v>2.2481820583343506</v>
      </c>
      <c r="H340" s="101">
        <v>268964.625</v>
      </c>
      <c r="I340" s="101">
        <v>-67334.625</v>
      </c>
      <c r="J340" s="161">
        <v>6902361</v>
      </c>
      <c r="K340" s="160">
        <v>98908</v>
      </c>
      <c r="L340" s="102">
        <v>1.4537911415100098</v>
      </c>
      <c r="M340" s="101">
        <v>234673.90625</v>
      </c>
      <c r="N340" s="162">
        <v>-135765.90625</v>
      </c>
      <c r="O340" s="161">
        <v>1882036</v>
      </c>
      <c r="P340" s="160">
        <v>52722</v>
      </c>
      <c r="Q340" s="102">
        <v>2.8820638656616211</v>
      </c>
      <c r="R340" s="101">
        <v>34290.71484375</v>
      </c>
      <c r="S340" s="162">
        <v>18431.28515625</v>
      </c>
      <c r="T340" s="161">
        <v>385813</v>
      </c>
      <c r="U340" s="160">
        <v>50000</v>
      </c>
      <c r="V340" s="101">
        <v>0</v>
      </c>
      <c r="W340" s="101">
        <v>0</v>
      </c>
      <c r="X340" s="101">
        <v>100</v>
      </c>
      <c r="Y340" s="101">
        <v>0</v>
      </c>
      <c r="Z340" s="162"/>
      <c r="AA340" s="161">
        <v>-91064.84</v>
      </c>
      <c r="AB340" s="101">
        <v>71100.237954585406</v>
      </c>
      <c r="AC340" s="163">
        <v>-19964.6015625</v>
      </c>
      <c r="AD340" s="101"/>
      <c r="AE340" s="160"/>
      <c r="AF340" s="102"/>
      <c r="AG340" s="101"/>
      <c r="AH340" s="101"/>
    </row>
    <row r="341" spans="1:34" x14ac:dyDescent="0.25">
      <c r="A341" s="2">
        <v>126515001</v>
      </c>
      <c r="C341" s="158" t="s">
        <v>3160</v>
      </c>
      <c r="D341" s="28" t="s">
        <v>2503</v>
      </c>
      <c r="E341" s="101">
        <v>2060967424</v>
      </c>
      <c r="F341" s="160">
        <v>164236080</v>
      </c>
      <c r="G341" s="102">
        <v>8.658900260925293</v>
      </c>
      <c r="H341" s="101">
        <v>108764760</v>
      </c>
      <c r="I341" s="101">
        <v>55471320</v>
      </c>
      <c r="J341" s="161">
        <v>1557271362</v>
      </c>
      <c r="K341" s="160">
        <v>19680174</v>
      </c>
      <c r="L341" s="102">
        <v>1.2799354791641235</v>
      </c>
      <c r="M341" s="101">
        <v>75854672</v>
      </c>
      <c r="N341" s="162">
        <v>-56174496</v>
      </c>
      <c r="O341" s="161">
        <v>187492173</v>
      </c>
      <c r="P341" s="160">
        <v>7923998</v>
      </c>
      <c r="Q341" s="102">
        <v>4.4128074645996094</v>
      </c>
      <c r="R341" s="101">
        <v>5069449</v>
      </c>
      <c r="S341" s="162">
        <v>2854549</v>
      </c>
      <c r="T341" s="161">
        <v>316203752.97000003</v>
      </c>
      <c r="U341" s="160">
        <v>136631904</v>
      </c>
      <c r="V341" s="101">
        <v>100.02330017089844</v>
      </c>
      <c r="W341" s="101">
        <v>0</v>
      </c>
      <c r="X341" s="101">
        <v>0</v>
      </c>
      <c r="Y341" s="101">
        <v>1250859009.3500004</v>
      </c>
      <c r="Z341" s="162">
        <v>21.851791381835938</v>
      </c>
      <c r="AA341" s="161">
        <v>-19888855.5</v>
      </c>
      <c r="AB341" s="101">
        <v>48574564.59441714</v>
      </c>
      <c r="AC341" s="163">
        <v>28685710</v>
      </c>
      <c r="AD341" s="101"/>
      <c r="AE341" s="160"/>
      <c r="AF341" s="102"/>
      <c r="AG341" s="101"/>
      <c r="AH341" s="101"/>
    </row>
    <row r="342" spans="1:34" x14ac:dyDescent="0.25">
      <c r="A342" s="2">
        <v>110177003</v>
      </c>
      <c r="C342" s="158" t="s">
        <v>3161</v>
      </c>
      <c r="D342" s="28" t="s">
        <v>2248</v>
      </c>
      <c r="E342" s="101">
        <v>17079980</v>
      </c>
      <c r="F342" s="160">
        <v>473427.21875</v>
      </c>
      <c r="G342" s="102">
        <v>2.8508458137512207</v>
      </c>
      <c r="H342" s="101">
        <v>563354.8125</v>
      </c>
      <c r="I342" s="101">
        <v>-89927.59375</v>
      </c>
      <c r="J342" s="161">
        <v>14255831</v>
      </c>
      <c r="K342" s="160">
        <v>136523</v>
      </c>
      <c r="L342" s="102">
        <v>0.96692413091659546</v>
      </c>
      <c r="M342" s="101">
        <v>421739.8125</v>
      </c>
      <c r="N342" s="162">
        <v>-285216.8125</v>
      </c>
      <c r="O342" s="161">
        <v>1919004</v>
      </c>
      <c r="P342" s="160">
        <v>59007</v>
      </c>
      <c r="Q342" s="102">
        <v>3.17242431640625</v>
      </c>
      <c r="R342" s="101">
        <v>86006.578125</v>
      </c>
      <c r="S342" s="162">
        <v>-26999.578125</v>
      </c>
      <c r="T342" s="161">
        <v>905145.45</v>
      </c>
      <c r="U342" s="160">
        <v>277897.21875</v>
      </c>
      <c r="V342" s="101">
        <v>100.02330780029297</v>
      </c>
      <c r="W342" s="101">
        <v>0</v>
      </c>
      <c r="X342" s="101">
        <v>0</v>
      </c>
      <c r="Y342" s="101">
        <v>2544136.8099999987</v>
      </c>
      <c r="Z342" s="162">
        <v>21.851789474487305</v>
      </c>
      <c r="AA342" s="161">
        <v>-86077.42</v>
      </c>
      <c r="AB342" s="101">
        <v>111680.02334292437</v>
      </c>
      <c r="AC342" s="163">
        <v>25602.603515625</v>
      </c>
      <c r="AD342" s="101"/>
      <c r="AE342" s="160"/>
      <c r="AF342" s="102"/>
      <c r="AG342" s="101"/>
      <c r="AH342" s="101"/>
    </row>
    <row r="343" spans="1:34" x14ac:dyDescent="0.25">
      <c r="A343" s="2">
        <v>124157203</v>
      </c>
      <c r="C343" s="158" t="s">
        <v>3162</v>
      </c>
      <c r="D343" s="28" t="s">
        <v>2484</v>
      </c>
      <c r="E343" s="101">
        <v>9459931</v>
      </c>
      <c r="F343" s="160">
        <v>226078</v>
      </c>
      <c r="G343" s="102">
        <v>2.4483604431152344</v>
      </c>
      <c r="H343" s="101">
        <v>442192.40625</v>
      </c>
      <c r="I343" s="101">
        <v>-216114.40625</v>
      </c>
      <c r="J343" s="161">
        <v>7322338</v>
      </c>
      <c r="K343" s="160">
        <v>105744</v>
      </c>
      <c r="L343" s="102">
        <v>1.4652895927429199</v>
      </c>
      <c r="M343" s="101">
        <v>419779</v>
      </c>
      <c r="N343" s="162">
        <v>-314035</v>
      </c>
      <c r="O343" s="161">
        <v>1959798</v>
      </c>
      <c r="P343" s="160">
        <v>70334</v>
      </c>
      <c r="Q343" s="102">
        <v>3.7224314212799072</v>
      </c>
      <c r="R343" s="101">
        <v>22413.400390625</v>
      </c>
      <c r="S343" s="162">
        <v>47920.6015625</v>
      </c>
      <c r="T343" s="161">
        <v>177795</v>
      </c>
      <c r="U343" s="160">
        <v>50000</v>
      </c>
      <c r="V343" s="101">
        <v>0</v>
      </c>
      <c r="W343" s="101">
        <v>0</v>
      </c>
      <c r="X343" s="101">
        <v>100</v>
      </c>
      <c r="Y343" s="101">
        <v>0</v>
      </c>
      <c r="Z343" s="162"/>
      <c r="AA343" s="161">
        <v>-94919.360000000001</v>
      </c>
      <c r="AB343" s="101">
        <v>143600.54007570294</v>
      </c>
      <c r="AC343" s="163">
        <v>48681.1796875</v>
      </c>
      <c r="AD343" s="101"/>
      <c r="AE343" s="160"/>
      <c r="AF343" s="102"/>
      <c r="AG343" s="101"/>
      <c r="AH343" s="101"/>
    </row>
    <row r="344" spans="1:34" x14ac:dyDescent="0.25">
      <c r="A344" s="2">
        <v>129546003</v>
      </c>
      <c r="C344" s="158" t="s">
        <v>3163</v>
      </c>
      <c r="D344" s="28" t="s">
        <v>2532</v>
      </c>
      <c r="E344" s="101">
        <v>10204913</v>
      </c>
      <c r="F344" s="160">
        <v>509939.34375</v>
      </c>
      <c r="G344" s="102">
        <v>5.2598323822021484</v>
      </c>
      <c r="H344" s="101">
        <v>259233.65625</v>
      </c>
      <c r="I344" s="101">
        <v>250705.6875</v>
      </c>
      <c r="J344" s="161">
        <v>7882239</v>
      </c>
      <c r="K344" s="160">
        <v>51670</v>
      </c>
      <c r="L344" s="102">
        <v>0.65984988212585449</v>
      </c>
      <c r="M344" s="101">
        <v>162564.796875</v>
      </c>
      <c r="N344" s="162">
        <v>-110894.796875</v>
      </c>
      <c r="O344" s="161">
        <v>1316367</v>
      </c>
      <c r="P344" s="160">
        <v>107398</v>
      </c>
      <c r="Q344" s="102">
        <v>8.8834371566772461</v>
      </c>
      <c r="R344" s="101">
        <v>26457.966796875</v>
      </c>
      <c r="S344" s="162">
        <v>80940.03125</v>
      </c>
      <c r="T344" s="161">
        <v>1006306.73</v>
      </c>
      <c r="U344" s="160">
        <v>350871.34375</v>
      </c>
      <c r="V344" s="101">
        <v>100.02330017089844</v>
      </c>
      <c r="W344" s="101">
        <v>0</v>
      </c>
      <c r="X344" s="101">
        <v>0</v>
      </c>
      <c r="Y344" s="101">
        <v>3212211.4499999993</v>
      </c>
      <c r="Z344" s="162">
        <v>21.851791381835938</v>
      </c>
      <c r="AA344" s="161">
        <v>-49305.38</v>
      </c>
      <c r="AB344" s="101">
        <v>31212.882337224641</v>
      </c>
      <c r="AC344" s="163">
        <v>-18092.498046875</v>
      </c>
      <c r="AD344" s="101"/>
      <c r="AE344" s="160"/>
      <c r="AF344" s="102"/>
      <c r="AG344" s="101"/>
      <c r="AH344" s="101"/>
    </row>
    <row r="345" spans="1:34" x14ac:dyDescent="0.25">
      <c r="A345" s="2">
        <v>103021003</v>
      </c>
      <c r="C345" s="158" t="s">
        <v>3164</v>
      </c>
      <c r="D345" s="28" t="s">
        <v>2075</v>
      </c>
      <c r="E345" s="101">
        <v>9223938</v>
      </c>
      <c r="F345" s="160">
        <v>184822</v>
      </c>
      <c r="G345" s="102">
        <v>2.0446910858154297</v>
      </c>
      <c r="H345" s="101">
        <v>286256.40625</v>
      </c>
      <c r="I345" s="101">
        <v>-101434.40625</v>
      </c>
      <c r="J345" s="161">
        <v>6645323</v>
      </c>
      <c r="K345" s="160">
        <v>66811</v>
      </c>
      <c r="L345" s="102">
        <v>1.0155943632125854</v>
      </c>
      <c r="M345" s="101">
        <v>224661.59375</v>
      </c>
      <c r="N345" s="162">
        <v>-157850.59375</v>
      </c>
      <c r="O345" s="161">
        <v>2109940</v>
      </c>
      <c r="P345" s="160">
        <v>68011</v>
      </c>
      <c r="Q345" s="102">
        <v>3.3307232856750488</v>
      </c>
      <c r="R345" s="101">
        <v>61594.80078125</v>
      </c>
      <c r="S345" s="162">
        <v>6416.19921875</v>
      </c>
      <c r="T345" s="161">
        <v>468675</v>
      </c>
      <c r="U345" s="160">
        <v>50000</v>
      </c>
      <c r="V345" s="101">
        <v>0</v>
      </c>
      <c r="W345" s="101">
        <v>0</v>
      </c>
      <c r="X345" s="101">
        <v>100</v>
      </c>
      <c r="Y345" s="101">
        <v>0</v>
      </c>
      <c r="Z345" s="162"/>
      <c r="AA345" s="161">
        <v>-61145.64</v>
      </c>
      <c r="AB345" s="101">
        <v>131160.19037423679</v>
      </c>
      <c r="AC345" s="163">
        <v>70014.546875</v>
      </c>
      <c r="AD345" s="101"/>
      <c r="AE345" s="160"/>
      <c r="AF345" s="102"/>
      <c r="AG345" s="101"/>
      <c r="AH345" s="101"/>
    </row>
    <row r="346" spans="1:34" x14ac:dyDescent="0.25">
      <c r="A346" s="2">
        <v>102027451</v>
      </c>
      <c r="C346" s="158" t="s">
        <v>3165</v>
      </c>
      <c r="D346" s="28" t="s">
        <v>2072</v>
      </c>
      <c r="E346" s="101">
        <v>221764208</v>
      </c>
      <c r="F346" s="160">
        <v>1125769</v>
      </c>
      <c r="G346" s="102">
        <v>0.51023250818252563</v>
      </c>
      <c r="H346" s="101">
        <v>4876737.5</v>
      </c>
      <c r="I346" s="101">
        <v>-3750968.5</v>
      </c>
      <c r="J346" s="161">
        <v>181131251</v>
      </c>
      <c r="K346" s="160">
        <v>969776</v>
      </c>
      <c r="L346" s="102">
        <v>0.53828155994415283</v>
      </c>
      <c r="M346" s="101">
        <v>3380329.5</v>
      </c>
      <c r="N346" s="162">
        <v>-2410553.5</v>
      </c>
      <c r="O346" s="161">
        <v>30627530</v>
      </c>
      <c r="P346" s="160">
        <v>105993</v>
      </c>
      <c r="Q346" s="102">
        <v>0.34727281332015991</v>
      </c>
      <c r="R346" s="101">
        <v>296407.96875</v>
      </c>
      <c r="S346" s="162">
        <v>-190414.96875</v>
      </c>
      <c r="T346" s="161">
        <v>10005423</v>
      </c>
      <c r="U346" s="160">
        <v>50000</v>
      </c>
      <c r="V346" s="101">
        <v>0</v>
      </c>
      <c r="W346" s="101">
        <v>0</v>
      </c>
      <c r="X346" s="101">
        <v>100</v>
      </c>
      <c r="Y346" s="101">
        <v>0</v>
      </c>
      <c r="Z346" s="162"/>
      <c r="AA346" s="161">
        <v>-3755951.88</v>
      </c>
      <c r="AB346" s="101">
        <v>12110347.425861314</v>
      </c>
      <c r="AC346" s="163">
        <v>8354395.5</v>
      </c>
      <c r="AD346" s="101"/>
      <c r="AE346" s="160"/>
      <c r="AF346" s="102"/>
      <c r="AG346" s="101"/>
      <c r="AH346" s="101"/>
    </row>
    <row r="347" spans="1:34" x14ac:dyDescent="0.25">
      <c r="A347" s="2">
        <v>118406602</v>
      </c>
      <c r="C347" s="158" t="s">
        <v>3166</v>
      </c>
      <c r="D347" s="28" t="s">
        <v>2389</v>
      </c>
      <c r="E347" s="101">
        <v>19496448</v>
      </c>
      <c r="F347" s="160">
        <v>1599177.25</v>
      </c>
      <c r="G347" s="102">
        <v>8.9353132247924805</v>
      </c>
      <c r="H347" s="101">
        <v>1109745.25</v>
      </c>
      <c r="I347" s="101">
        <v>489432</v>
      </c>
      <c r="J347" s="161">
        <v>14017847</v>
      </c>
      <c r="K347" s="160">
        <v>244208</v>
      </c>
      <c r="L347" s="102">
        <v>1.7730100154876709</v>
      </c>
      <c r="M347" s="101">
        <v>729361.625</v>
      </c>
      <c r="N347" s="162">
        <v>-485153.625</v>
      </c>
      <c r="O347" s="161">
        <v>2502069</v>
      </c>
      <c r="P347" s="160">
        <v>114822</v>
      </c>
      <c r="Q347" s="102">
        <v>4.8098077774047852</v>
      </c>
      <c r="R347" s="101">
        <v>132224.734375</v>
      </c>
      <c r="S347" s="162">
        <v>-17402.734375</v>
      </c>
      <c r="T347" s="161">
        <v>2976532.55</v>
      </c>
      <c r="U347" s="160">
        <v>1240147.25</v>
      </c>
      <c r="V347" s="101">
        <v>100.02330017089844</v>
      </c>
      <c r="W347" s="101">
        <v>0</v>
      </c>
      <c r="X347" s="101">
        <v>0</v>
      </c>
      <c r="Y347" s="101">
        <v>11353493.109999999</v>
      </c>
      <c r="Z347" s="162">
        <v>21.851789474487305</v>
      </c>
      <c r="AA347" s="161">
        <v>-224149.55</v>
      </c>
      <c r="AB347" s="101">
        <v>228459.08924639085</v>
      </c>
      <c r="AC347" s="163">
        <v>4309.5390625</v>
      </c>
      <c r="AD347" s="101"/>
      <c r="AE347" s="160"/>
      <c r="AF347" s="102"/>
      <c r="AG347" s="101"/>
      <c r="AH347" s="101"/>
    </row>
    <row r="348" spans="1:34" x14ac:dyDescent="0.25">
      <c r="A348" s="2">
        <v>120455203</v>
      </c>
      <c r="C348" s="158" t="s">
        <v>3167</v>
      </c>
      <c r="D348" s="28" t="s">
        <v>2415</v>
      </c>
      <c r="E348" s="101">
        <v>36581900</v>
      </c>
      <c r="F348" s="160">
        <v>1006592.8125</v>
      </c>
      <c r="G348" s="102">
        <v>2.8294703960418701</v>
      </c>
      <c r="H348" s="101">
        <v>1631725.25</v>
      </c>
      <c r="I348" s="101">
        <v>-625132.4375</v>
      </c>
      <c r="J348" s="161">
        <v>26621896</v>
      </c>
      <c r="K348" s="160">
        <v>202574</v>
      </c>
      <c r="L348" s="102">
        <v>0.76676458120346069</v>
      </c>
      <c r="M348" s="101">
        <v>752335.625</v>
      </c>
      <c r="N348" s="162">
        <v>-549761.625</v>
      </c>
      <c r="O348" s="161">
        <v>4768805</v>
      </c>
      <c r="P348" s="160">
        <v>3674</v>
      </c>
      <c r="Q348" s="102">
        <v>7.7101759612560272E-2</v>
      </c>
      <c r="R348" s="101">
        <v>205469.75</v>
      </c>
      <c r="S348" s="162">
        <v>-201795.75</v>
      </c>
      <c r="T348" s="161">
        <v>5191199.7699999996</v>
      </c>
      <c r="U348" s="160">
        <v>800344.8125</v>
      </c>
      <c r="V348" s="101">
        <v>0</v>
      </c>
      <c r="W348" s="101">
        <v>100</v>
      </c>
      <c r="X348" s="101">
        <v>0</v>
      </c>
      <c r="Y348" s="101">
        <v>0</v>
      </c>
      <c r="Z348" s="162"/>
      <c r="AA348" s="161">
        <v>-323474.65999999997</v>
      </c>
      <c r="AB348" s="101">
        <v>838793.94565777946</v>
      </c>
      <c r="AC348" s="163">
        <v>515319.28125</v>
      </c>
      <c r="AD348" s="101"/>
      <c r="AE348" s="160"/>
      <c r="AF348" s="102"/>
      <c r="AG348" s="101"/>
      <c r="AH348" s="101"/>
    </row>
    <row r="349" spans="1:34" x14ac:dyDescent="0.25">
      <c r="A349" s="2">
        <v>103027503</v>
      </c>
      <c r="C349" s="158" t="s">
        <v>3168</v>
      </c>
      <c r="D349" s="28" t="s">
        <v>2099</v>
      </c>
      <c r="E349" s="101">
        <v>19746906</v>
      </c>
      <c r="F349" s="160">
        <v>719352.1875</v>
      </c>
      <c r="G349" s="102">
        <v>3.7805814743041992</v>
      </c>
      <c r="H349" s="101">
        <v>543296</v>
      </c>
      <c r="I349" s="101">
        <v>176056.1875</v>
      </c>
      <c r="J349" s="161">
        <v>14694971</v>
      </c>
      <c r="K349" s="160">
        <v>89384</v>
      </c>
      <c r="L349" s="102">
        <v>0.61198502779006958</v>
      </c>
      <c r="M349" s="101">
        <v>292730.8125</v>
      </c>
      <c r="N349" s="162">
        <v>-203346.8125</v>
      </c>
      <c r="O349" s="161">
        <v>3282300</v>
      </c>
      <c r="P349" s="160">
        <v>54474</v>
      </c>
      <c r="Q349" s="102">
        <v>1.6876375675201416</v>
      </c>
      <c r="R349" s="101">
        <v>135406.3125</v>
      </c>
      <c r="S349" s="162">
        <v>-80932.3125</v>
      </c>
      <c r="T349" s="161">
        <v>1769633.67</v>
      </c>
      <c r="U349" s="160">
        <v>575494.1875</v>
      </c>
      <c r="V349" s="101">
        <v>100.02330017089844</v>
      </c>
      <c r="W349" s="101">
        <v>0</v>
      </c>
      <c r="X349" s="101">
        <v>0</v>
      </c>
      <c r="Y349" s="101">
        <v>5268623.8900000006</v>
      </c>
      <c r="Z349" s="162">
        <v>21.851789474487305</v>
      </c>
      <c r="AA349" s="161">
        <v>-72168.62</v>
      </c>
      <c r="AB349" s="101">
        <v>75698.269397000491</v>
      </c>
      <c r="AC349" s="163">
        <v>3529.6494140625</v>
      </c>
      <c r="AD349" s="101"/>
      <c r="AE349" s="160"/>
      <c r="AF349" s="102"/>
      <c r="AG349" s="101"/>
      <c r="AH349" s="101"/>
    </row>
    <row r="350" spans="1:34" x14ac:dyDescent="0.25">
      <c r="A350" s="2">
        <v>120455403</v>
      </c>
      <c r="C350" s="158" t="s">
        <v>3169</v>
      </c>
      <c r="D350" s="28" t="s">
        <v>2416</v>
      </c>
      <c r="E350" s="101">
        <v>52055028</v>
      </c>
      <c r="F350" s="160">
        <v>2555459.75</v>
      </c>
      <c r="G350" s="102">
        <v>5.1625900268554688</v>
      </c>
      <c r="H350" s="101">
        <v>2687847</v>
      </c>
      <c r="I350" s="101">
        <v>-132387.25</v>
      </c>
      <c r="J350" s="161">
        <v>37265997</v>
      </c>
      <c r="K350" s="160">
        <v>482368</v>
      </c>
      <c r="L350" s="102">
        <v>1.3113659620285034</v>
      </c>
      <c r="M350" s="101">
        <v>1695709.25</v>
      </c>
      <c r="N350" s="162">
        <v>-1213341.25</v>
      </c>
      <c r="O350" s="161">
        <v>8270820</v>
      </c>
      <c r="P350" s="160">
        <v>-129826</v>
      </c>
      <c r="Q350" s="102">
        <v>-1.5454287528991699</v>
      </c>
      <c r="R350" s="101">
        <v>435892.65625</v>
      </c>
      <c r="S350" s="162">
        <v>-565718.625</v>
      </c>
      <c r="T350" s="161">
        <v>6518210.7000000002</v>
      </c>
      <c r="U350" s="160">
        <v>2202917.75</v>
      </c>
      <c r="V350" s="101">
        <v>0</v>
      </c>
      <c r="W350" s="101">
        <v>100</v>
      </c>
      <c r="X350" s="101">
        <v>0</v>
      </c>
      <c r="Y350" s="101">
        <v>0</v>
      </c>
      <c r="Z350" s="162"/>
      <c r="AA350" s="161">
        <v>-1088354.2</v>
      </c>
      <c r="AB350" s="101">
        <v>1545882.1274494268</v>
      </c>
      <c r="AC350" s="163">
        <v>457527.9375</v>
      </c>
      <c r="AD350" s="101"/>
      <c r="AE350" s="160"/>
      <c r="AF350" s="102"/>
      <c r="AG350" s="101"/>
      <c r="AH350" s="101"/>
    </row>
    <row r="351" spans="1:34" x14ac:dyDescent="0.25">
      <c r="A351" s="2">
        <v>109426303</v>
      </c>
      <c r="C351" s="158" t="s">
        <v>3170</v>
      </c>
      <c r="D351" s="28" t="s">
        <v>2232</v>
      </c>
      <c r="E351" s="101">
        <v>11241648</v>
      </c>
      <c r="F351" s="160">
        <v>727722.0625</v>
      </c>
      <c r="G351" s="102">
        <v>6.921506404876709</v>
      </c>
      <c r="H351" s="101">
        <v>423722.34375</v>
      </c>
      <c r="I351" s="101">
        <v>303999.71875</v>
      </c>
      <c r="J351" s="161">
        <v>8719189</v>
      </c>
      <c r="K351" s="160">
        <v>69992</v>
      </c>
      <c r="L351" s="102">
        <v>0.8092312216758728</v>
      </c>
      <c r="M351" s="101">
        <v>246756.09375</v>
      </c>
      <c r="N351" s="162">
        <v>-176764.09375</v>
      </c>
      <c r="O351" s="161">
        <v>1037482</v>
      </c>
      <c r="P351" s="160">
        <v>14252</v>
      </c>
      <c r="Q351" s="102">
        <v>1.3928442001342773</v>
      </c>
      <c r="R351" s="101">
        <v>51087.34375</v>
      </c>
      <c r="S351" s="162">
        <v>-36835.34375</v>
      </c>
      <c r="T351" s="161">
        <v>1484976.61</v>
      </c>
      <c r="U351" s="160">
        <v>643478.0625</v>
      </c>
      <c r="V351" s="101">
        <v>100.02277374267578</v>
      </c>
      <c r="W351" s="101">
        <v>0</v>
      </c>
      <c r="X351" s="101">
        <v>0</v>
      </c>
      <c r="Y351" s="101">
        <v>5890982.1799999997</v>
      </c>
      <c r="Z351" s="162">
        <v>21.607137680053711</v>
      </c>
      <c r="AA351" s="161">
        <v>-36007.86</v>
      </c>
      <c r="AB351" s="101">
        <v>39891.404550407286</v>
      </c>
      <c r="AC351" s="163">
        <v>3883.54443359375</v>
      </c>
      <c r="AD351" s="101"/>
      <c r="AE351" s="160"/>
      <c r="AF351" s="102"/>
      <c r="AG351" s="101"/>
      <c r="AH351" s="101"/>
    </row>
    <row r="352" spans="1:34" x14ac:dyDescent="0.25">
      <c r="A352" s="2">
        <v>108116303</v>
      </c>
      <c r="C352" s="158" t="s">
        <v>3171</v>
      </c>
      <c r="D352" s="28" t="s">
        <v>2211</v>
      </c>
      <c r="E352" s="101">
        <v>9025648</v>
      </c>
      <c r="F352" s="160">
        <v>355013.1875</v>
      </c>
      <c r="G352" s="102">
        <v>4.0944314002990723</v>
      </c>
      <c r="H352" s="101">
        <v>211717.03125</v>
      </c>
      <c r="I352" s="101">
        <v>143296.15625</v>
      </c>
      <c r="J352" s="161">
        <v>7582902</v>
      </c>
      <c r="K352" s="160">
        <v>53079</v>
      </c>
      <c r="L352" s="102">
        <v>0.70491701364517212</v>
      </c>
      <c r="M352" s="101">
        <v>149648.09375</v>
      </c>
      <c r="N352" s="162">
        <v>-96569.09375</v>
      </c>
      <c r="O352" s="161">
        <v>792841</v>
      </c>
      <c r="P352" s="160">
        <v>17286</v>
      </c>
      <c r="Q352" s="102">
        <v>2.2288556098937988</v>
      </c>
      <c r="R352" s="101">
        <v>26308.806640625</v>
      </c>
      <c r="S352" s="162">
        <v>-9022.806640625</v>
      </c>
      <c r="T352" s="161">
        <v>649904.85</v>
      </c>
      <c r="U352" s="160">
        <v>284648.1875</v>
      </c>
      <c r="V352" s="101">
        <v>100.01463317871094</v>
      </c>
      <c r="W352" s="101">
        <v>0</v>
      </c>
      <c r="X352" s="101">
        <v>0</v>
      </c>
      <c r="Y352" s="101">
        <v>2605715.6999999993</v>
      </c>
      <c r="Z352" s="162">
        <v>17.785856246948242</v>
      </c>
      <c r="AA352" s="161">
        <v>-36456.33</v>
      </c>
      <c r="AB352" s="101">
        <v>55541.69640972279</v>
      </c>
      <c r="AC352" s="163">
        <v>19085.3671875</v>
      </c>
      <c r="AD352" s="101"/>
      <c r="AE352" s="160"/>
      <c r="AF352" s="102"/>
      <c r="AG352" s="101"/>
      <c r="AH352" s="101"/>
    </row>
    <row r="353" spans="1:34" x14ac:dyDescent="0.25">
      <c r="A353" s="2">
        <v>123466303</v>
      </c>
      <c r="C353" s="158" t="s">
        <v>3172</v>
      </c>
      <c r="D353" s="28" t="s">
        <v>2466</v>
      </c>
      <c r="E353" s="101">
        <v>14850002</v>
      </c>
      <c r="F353" s="160">
        <v>715377.375</v>
      </c>
      <c r="G353" s="102">
        <v>5.0611701011657715</v>
      </c>
      <c r="H353" s="101">
        <v>620081</v>
      </c>
      <c r="I353" s="101">
        <v>95296.375</v>
      </c>
      <c r="J353" s="161">
        <v>10701587</v>
      </c>
      <c r="K353" s="160">
        <v>153280</v>
      </c>
      <c r="L353" s="102">
        <v>1.4531241655349731</v>
      </c>
      <c r="M353" s="101">
        <v>404957.59375</v>
      </c>
      <c r="N353" s="162">
        <v>-251677.59375</v>
      </c>
      <c r="O353" s="161">
        <v>2765991</v>
      </c>
      <c r="P353" s="160">
        <v>85329</v>
      </c>
      <c r="Q353" s="102">
        <v>3.1831316947937012</v>
      </c>
      <c r="R353" s="101">
        <v>118586</v>
      </c>
      <c r="S353" s="162">
        <v>-33257</v>
      </c>
      <c r="T353" s="161">
        <v>1382423.61</v>
      </c>
      <c r="U353" s="160">
        <v>476768.375</v>
      </c>
      <c r="V353" s="101">
        <v>0</v>
      </c>
      <c r="W353" s="101">
        <v>100</v>
      </c>
      <c r="X353" s="101">
        <v>0</v>
      </c>
      <c r="Y353" s="101">
        <v>0</v>
      </c>
      <c r="Z353" s="162"/>
      <c r="AA353" s="161">
        <v>-190936.68</v>
      </c>
      <c r="AB353" s="101">
        <v>298394.47088259913</v>
      </c>
      <c r="AC353" s="163">
        <v>107457.7890625</v>
      </c>
      <c r="AD353" s="101"/>
      <c r="AE353" s="160"/>
      <c r="AF353" s="102"/>
      <c r="AG353" s="101"/>
      <c r="AH353" s="101"/>
    </row>
    <row r="354" spans="1:34" x14ac:dyDescent="0.25">
      <c r="A354" s="2">
        <v>123466403</v>
      </c>
      <c r="C354" s="158" t="s">
        <v>3173</v>
      </c>
      <c r="D354" s="28" t="s">
        <v>2467</v>
      </c>
      <c r="E354" s="101">
        <v>31924722</v>
      </c>
      <c r="F354" s="160">
        <v>2270955</v>
      </c>
      <c r="G354" s="102">
        <v>7.6582345962524414</v>
      </c>
      <c r="H354" s="101">
        <v>2806293.25</v>
      </c>
      <c r="I354" s="101">
        <v>-535338.25</v>
      </c>
      <c r="J354" s="161">
        <v>21155022</v>
      </c>
      <c r="K354" s="160">
        <v>344378</v>
      </c>
      <c r="L354" s="102">
        <v>1.6548166275024414</v>
      </c>
      <c r="M354" s="101">
        <v>1733300.625</v>
      </c>
      <c r="N354" s="162">
        <v>-1388922.625</v>
      </c>
      <c r="O354" s="161">
        <v>3661309</v>
      </c>
      <c r="P354" s="160">
        <v>57798</v>
      </c>
      <c r="Q354" s="102">
        <v>1.603935718536377</v>
      </c>
      <c r="R354" s="101">
        <v>233159.390625</v>
      </c>
      <c r="S354" s="162">
        <v>-175361.390625</v>
      </c>
      <c r="T354" s="161">
        <v>6856328.6500000004</v>
      </c>
      <c r="U354" s="160">
        <v>1856672.875</v>
      </c>
      <c r="V354" s="101">
        <v>48.030933380126953</v>
      </c>
      <c r="W354" s="101">
        <v>51.980255126953125</v>
      </c>
      <c r="X354" s="101">
        <v>0</v>
      </c>
      <c r="Y354" s="101">
        <v>8162279.6300000027</v>
      </c>
      <c r="Z354" s="162">
        <v>21.851791381835938</v>
      </c>
      <c r="AA354" s="161">
        <v>-335370.39</v>
      </c>
      <c r="AB354" s="101">
        <v>747555.42431066022</v>
      </c>
      <c r="AC354" s="163">
        <v>412185.03125</v>
      </c>
      <c r="AD354" s="101">
        <v>252062</v>
      </c>
      <c r="AE354" s="160">
        <v>12106</v>
      </c>
      <c r="AF354" s="102">
        <v>5.0450916290283203</v>
      </c>
      <c r="AG354" s="101">
        <v>-48296.671875</v>
      </c>
      <c r="AH354" s="101">
        <v>60402.671875</v>
      </c>
    </row>
    <row r="355" spans="1:34" x14ac:dyDescent="0.25">
      <c r="A355" s="2">
        <v>129546103</v>
      </c>
      <c r="C355" s="158" t="s">
        <v>3174</v>
      </c>
      <c r="D355" s="28" t="s">
        <v>2533</v>
      </c>
      <c r="E355" s="101">
        <v>25433140</v>
      </c>
      <c r="F355" s="160">
        <v>1869716.25</v>
      </c>
      <c r="G355" s="102">
        <v>7.9348239898681641</v>
      </c>
      <c r="H355" s="101">
        <v>1473966.375</v>
      </c>
      <c r="I355" s="101">
        <v>395749.875</v>
      </c>
      <c r="J355" s="161">
        <v>18985739</v>
      </c>
      <c r="K355" s="160">
        <v>204902</v>
      </c>
      <c r="L355" s="102">
        <v>1.091016411781311</v>
      </c>
      <c r="M355" s="101">
        <v>1005917.8125</v>
      </c>
      <c r="N355" s="162">
        <v>-801015.8125</v>
      </c>
      <c r="O355" s="161">
        <v>2834048</v>
      </c>
      <c r="P355" s="160">
        <v>102830</v>
      </c>
      <c r="Q355" s="102">
        <v>3.7649869918823242</v>
      </c>
      <c r="R355" s="101">
        <v>155488.734375</v>
      </c>
      <c r="S355" s="162">
        <v>-52658.734375</v>
      </c>
      <c r="T355" s="161">
        <v>3613352.48</v>
      </c>
      <c r="U355" s="160">
        <v>1561984.25</v>
      </c>
      <c r="V355" s="101">
        <v>100.02330017089844</v>
      </c>
      <c r="W355" s="101">
        <v>0</v>
      </c>
      <c r="X355" s="101">
        <v>0</v>
      </c>
      <c r="Y355" s="101">
        <v>14299896.619999997</v>
      </c>
      <c r="Z355" s="162">
        <v>21.851791381835938</v>
      </c>
      <c r="AA355" s="161">
        <v>-166115.6</v>
      </c>
      <c r="AB355" s="101">
        <v>329754.47879588755</v>
      </c>
      <c r="AC355" s="163">
        <v>163638.875</v>
      </c>
      <c r="AD355" s="101"/>
      <c r="AE355" s="160"/>
      <c r="AF355" s="102"/>
      <c r="AG355" s="101"/>
      <c r="AH355" s="101"/>
    </row>
    <row r="356" spans="1:34" x14ac:dyDescent="0.25">
      <c r="A356" s="2">
        <v>106338003</v>
      </c>
      <c r="C356" s="158" t="s">
        <v>3175</v>
      </c>
      <c r="D356" s="28" t="s">
        <v>2167</v>
      </c>
      <c r="E356" s="101">
        <v>21813862</v>
      </c>
      <c r="F356" s="160">
        <v>837453.1875</v>
      </c>
      <c r="G356" s="102">
        <v>3.9923572540283203</v>
      </c>
      <c r="H356" s="101">
        <v>592778.8125</v>
      </c>
      <c r="I356" s="101">
        <v>244674.375</v>
      </c>
      <c r="J356" s="161">
        <v>18070912</v>
      </c>
      <c r="K356" s="160">
        <v>108227</v>
      </c>
      <c r="L356" s="102">
        <v>0.60251015424728394</v>
      </c>
      <c r="M356" s="101">
        <v>458278.59375</v>
      </c>
      <c r="N356" s="162">
        <v>-350051.59375</v>
      </c>
      <c r="O356" s="161">
        <v>2305160</v>
      </c>
      <c r="P356" s="160">
        <v>44955</v>
      </c>
      <c r="Q356" s="102">
        <v>1.9889788627624512</v>
      </c>
      <c r="R356" s="101">
        <v>72032.8984375</v>
      </c>
      <c r="S356" s="162">
        <v>-27077.8984375</v>
      </c>
      <c r="T356" s="161">
        <v>1437790.79</v>
      </c>
      <c r="U356" s="160">
        <v>684271.1875</v>
      </c>
      <c r="V356" s="101">
        <v>100.01063537597656</v>
      </c>
      <c r="W356" s="101">
        <v>0</v>
      </c>
      <c r="X356" s="101">
        <v>0</v>
      </c>
      <c r="Y356" s="101">
        <v>6263678.9200000018</v>
      </c>
      <c r="Z356" s="162">
        <v>15.91090202331543</v>
      </c>
      <c r="AA356" s="161">
        <v>-238050.3</v>
      </c>
      <c r="AB356" s="101">
        <v>207386.35736930487</v>
      </c>
      <c r="AC356" s="163">
        <v>-30663.943359375</v>
      </c>
      <c r="AD356" s="101"/>
      <c r="AE356" s="160"/>
      <c r="AF356" s="102"/>
      <c r="AG356" s="101"/>
      <c r="AH356" s="101"/>
    </row>
    <row r="357" spans="1:34" x14ac:dyDescent="0.25">
      <c r="A357" s="2">
        <v>128327303</v>
      </c>
      <c r="C357" s="158" t="s">
        <v>3176</v>
      </c>
      <c r="D357" s="28" t="s">
        <v>2526</v>
      </c>
      <c r="E357" s="101">
        <v>11079549</v>
      </c>
      <c r="F357" s="160">
        <v>109348</v>
      </c>
      <c r="G357" s="102">
        <v>0.99677300453186035</v>
      </c>
      <c r="H357" s="101">
        <v>169073.296875</v>
      </c>
      <c r="I357" s="101">
        <v>-59725.296875</v>
      </c>
      <c r="J357" s="161">
        <v>9714315</v>
      </c>
      <c r="K357" s="160">
        <v>47915</v>
      </c>
      <c r="L357" s="102">
        <v>0.4956861138343811</v>
      </c>
      <c r="M357" s="101">
        <v>130655.796875</v>
      </c>
      <c r="N357" s="162">
        <v>-82740.796875</v>
      </c>
      <c r="O357" s="161">
        <v>1096663</v>
      </c>
      <c r="P357" s="160">
        <v>11433</v>
      </c>
      <c r="Q357" s="102">
        <v>1.0535093545913696</v>
      </c>
      <c r="R357" s="101">
        <v>38417.49609375</v>
      </c>
      <c r="S357" s="162">
        <v>-26984.49609375</v>
      </c>
      <c r="T357" s="161">
        <v>268571</v>
      </c>
      <c r="U357" s="160">
        <v>50000</v>
      </c>
      <c r="V357" s="101">
        <v>30.402139663696289</v>
      </c>
      <c r="W357" s="101">
        <v>0</v>
      </c>
      <c r="X357" s="101">
        <v>69.597862243652344</v>
      </c>
      <c r="Y357" s="101">
        <v>139132.66000000015</v>
      </c>
      <c r="Z357" s="162">
        <v>35.936923980712891</v>
      </c>
      <c r="AA357" s="161">
        <v>-62250.7</v>
      </c>
      <c r="AB357" s="101">
        <v>77040.25352985572</v>
      </c>
      <c r="AC357" s="163">
        <v>14789.5537109375</v>
      </c>
      <c r="AD357" s="101"/>
      <c r="AE357" s="160"/>
      <c r="AF357" s="102"/>
      <c r="AG357" s="101"/>
      <c r="AH357" s="101"/>
    </row>
    <row r="358" spans="1:34" x14ac:dyDescent="0.25">
      <c r="A358" s="2">
        <v>103027753</v>
      </c>
      <c r="C358" s="158" t="s">
        <v>3177</v>
      </c>
      <c r="D358" s="28" t="s">
        <v>2100</v>
      </c>
      <c r="E358" s="101">
        <v>3981109</v>
      </c>
      <c r="F358" s="160">
        <v>113321</v>
      </c>
      <c r="G358" s="102">
        <v>2.929865837097168</v>
      </c>
      <c r="H358" s="101">
        <v>288257</v>
      </c>
      <c r="I358" s="101">
        <v>-174936</v>
      </c>
      <c r="J358" s="161">
        <v>2930525</v>
      </c>
      <c r="K358" s="160">
        <v>59520</v>
      </c>
      <c r="L358" s="102">
        <v>2.0731415748596191</v>
      </c>
      <c r="M358" s="101">
        <v>268657.1875</v>
      </c>
      <c r="N358" s="162">
        <v>-209137.1875</v>
      </c>
      <c r="O358" s="161">
        <v>934218</v>
      </c>
      <c r="P358" s="160">
        <v>3801</v>
      </c>
      <c r="Q358" s="102">
        <v>0.40852651000022888</v>
      </c>
      <c r="R358" s="101">
        <v>19599.80078125</v>
      </c>
      <c r="S358" s="162">
        <v>-15798.80078125</v>
      </c>
      <c r="T358" s="161">
        <v>116366</v>
      </c>
      <c r="U358" s="160">
        <v>50000</v>
      </c>
      <c r="V358" s="101">
        <v>0</v>
      </c>
      <c r="W358" s="101">
        <v>0</v>
      </c>
      <c r="X358" s="101">
        <v>100</v>
      </c>
      <c r="Y358" s="101">
        <v>0</v>
      </c>
      <c r="Z358" s="162"/>
      <c r="AA358" s="161">
        <v>-32665.25</v>
      </c>
      <c r="AB358" s="101">
        <v>31458.951499113042</v>
      </c>
      <c r="AC358" s="163">
        <v>-1206.2984619140625</v>
      </c>
      <c r="AD358" s="101"/>
      <c r="AE358" s="160"/>
      <c r="AF358" s="102"/>
      <c r="AG358" s="101"/>
      <c r="AH358" s="101"/>
    </row>
    <row r="359" spans="1:34" x14ac:dyDescent="0.25">
      <c r="A359" s="2">
        <v>122098403</v>
      </c>
      <c r="C359" s="158" t="s">
        <v>3178</v>
      </c>
      <c r="D359" s="28" t="s">
        <v>2453</v>
      </c>
      <c r="E359" s="101">
        <v>18101146</v>
      </c>
      <c r="F359" s="160">
        <v>305296</v>
      </c>
      <c r="G359" s="102">
        <v>1.7155460119247437</v>
      </c>
      <c r="H359" s="101">
        <v>753816.25</v>
      </c>
      <c r="I359" s="101">
        <v>-448520.25</v>
      </c>
      <c r="J359" s="161">
        <v>13830411</v>
      </c>
      <c r="K359" s="160">
        <v>179074</v>
      </c>
      <c r="L359" s="102">
        <v>1.3117690086364746</v>
      </c>
      <c r="M359" s="101">
        <v>621521</v>
      </c>
      <c r="N359" s="162">
        <v>-442447</v>
      </c>
      <c r="O359" s="161">
        <v>3685457</v>
      </c>
      <c r="P359" s="160">
        <v>76222</v>
      </c>
      <c r="Q359" s="102">
        <v>2.1118602752685547</v>
      </c>
      <c r="R359" s="101">
        <v>132295.28125</v>
      </c>
      <c r="S359" s="162">
        <v>-56073.28125</v>
      </c>
      <c r="T359" s="161">
        <v>585278</v>
      </c>
      <c r="U359" s="160">
        <v>50000</v>
      </c>
      <c r="V359" s="101">
        <v>0</v>
      </c>
      <c r="W359" s="101">
        <v>0</v>
      </c>
      <c r="X359" s="101">
        <v>100</v>
      </c>
      <c r="Y359" s="101">
        <v>0</v>
      </c>
      <c r="Z359" s="162"/>
      <c r="AA359" s="161">
        <v>-321785.3</v>
      </c>
      <c r="AB359" s="101">
        <v>266575.03177433717</v>
      </c>
      <c r="AC359" s="163">
        <v>-55210.26953125</v>
      </c>
      <c r="AD359" s="101"/>
      <c r="AE359" s="160"/>
      <c r="AF359" s="102"/>
      <c r="AG359" s="101"/>
      <c r="AH359" s="101"/>
    </row>
    <row r="360" spans="1:34" x14ac:dyDescent="0.25">
      <c r="A360" s="2">
        <v>125237603</v>
      </c>
      <c r="C360" s="158" t="s">
        <v>3179</v>
      </c>
      <c r="D360" s="28" t="s">
        <v>2495</v>
      </c>
      <c r="E360" s="101">
        <v>4873840</v>
      </c>
      <c r="F360" s="160">
        <v>122638</v>
      </c>
      <c r="G360" s="102">
        <v>2.5811994075775146</v>
      </c>
      <c r="H360" s="101">
        <v>213446.890625</v>
      </c>
      <c r="I360" s="101">
        <v>-90808.890625</v>
      </c>
      <c r="J360" s="161">
        <v>3287402</v>
      </c>
      <c r="K360" s="160">
        <v>51976</v>
      </c>
      <c r="L360" s="102">
        <v>1.6064654588699341</v>
      </c>
      <c r="M360" s="101">
        <v>192103.65625</v>
      </c>
      <c r="N360" s="162">
        <v>-140127.65625</v>
      </c>
      <c r="O360" s="161">
        <v>1422513</v>
      </c>
      <c r="P360" s="160">
        <v>20662</v>
      </c>
      <c r="Q360" s="102">
        <v>1.4739084243774414</v>
      </c>
      <c r="R360" s="101">
        <v>21343.23828125</v>
      </c>
      <c r="S360" s="162">
        <v>-681.23828125</v>
      </c>
      <c r="T360" s="161">
        <v>163925</v>
      </c>
      <c r="U360" s="160">
        <v>50000</v>
      </c>
      <c r="V360" s="101">
        <v>0</v>
      </c>
      <c r="W360" s="101">
        <v>0</v>
      </c>
      <c r="X360" s="101">
        <v>100</v>
      </c>
      <c r="Y360" s="101">
        <v>0</v>
      </c>
      <c r="Z360" s="162"/>
      <c r="AA360" s="161">
        <v>-24602.62</v>
      </c>
      <c r="AB360" s="101">
        <v>51896.846807723588</v>
      </c>
      <c r="AC360" s="163">
        <v>27294.2265625</v>
      </c>
      <c r="AD360" s="101"/>
      <c r="AE360" s="160"/>
      <c r="AF360" s="102"/>
      <c r="AG360" s="101"/>
      <c r="AH360" s="101"/>
    </row>
    <row r="361" spans="1:34" x14ac:dyDescent="0.25">
      <c r="A361" s="2">
        <v>114067002</v>
      </c>
      <c r="C361" s="158" t="s">
        <v>3180</v>
      </c>
      <c r="D361" s="28" t="s">
        <v>2317</v>
      </c>
      <c r="E361" s="101">
        <v>293259520</v>
      </c>
      <c r="F361" s="160">
        <v>29116220</v>
      </c>
      <c r="G361" s="102">
        <v>11.02288818359375</v>
      </c>
      <c r="H361" s="101">
        <v>20234992</v>
      </c>
      <c r="I361" s="101">
        <v>8881228</v>
      </c>
      <c r="J361" s="161">
        <v>214830083</v>
      </c>
      <c r="K361" s="160">
        <v>2828274</v>
      </c>
      <c r="L361" s="102">
        <v>1.3340801000595093</v>
      </c>
      <c r="M361" s="101">
        <v>13394445</v>
      </c>
      <c r="N361" s="162">
        <v>-10566171</v>
      </c>
      <c r="O361" s="161">
        <v>22364420</v>
      </c>
      <c r="P361" s="160">
        <v>654965</v>
      </c>
      <c r="Q361" s="102">
        <v>3.0169572830200195</v>
      </c>
      <c r="R361" s="101">
        <v>1711276.75</v>
      </c>
      <c r="S361" s="162">
        <v>-1056311.75</v>
      </c>
      <c r="T361" s="161">
        <v>56065030.350000001</v>
      </c>
      <c r="U361" s="160">
        <v>25632982</v>
      </c>
      <c r="V361" s="101">
        <v>100.02330017089844</v>
      </c>
      <c r="W361" s="101">
        <v>0</v>
      </c>
      <c r="X361" s="101">
        <v>0</v>
      </c>
      <c r="Y361" s="101">
        <v>234668810.38999999</v>
      </c>
      <c r="Z361" s="162">
        <v>21.851789474487305</v>
      </c>
      <c r="AA361" s="161">
        <v>-1404681.68</v>
      </c>
      <c r="AB361" s="101">
        <v>1673826.7576488312</v>
      </c>
      <c r="AC361" s="163">
        <v>269145.0625</v>
      </c>
      <c r="AD361" s="101"/>
      <c r="AE361" s="160"/>
      <c r="AF361" s="102"/>
      <c r="AG361" s="101"/>
      <c r="AH361" s="101"/>
    </row>
    <row r="362" spans="1:34" x14ac:dyDescent="0.25">
      <c r="A362" s="2">
        <v>112675503</v>
      </c>
      <c r="C362" s="158" t="s">
        <v>3181</v>
      </c>
      <c r="D362" s="28" t="s">
        <v>2277</v>
      </c>
      <c r="E362" s="101">
        <v>26278644</v>
      </c>
      <c r="F362" s="160">
        <v>1356906.25</v>
      </c>
      <c r="G362" s="102">
        <v>5.444669246673584</v>
      </c>
      <c r="H362" s="101">
        <v>1085049</v>
      </c>
      <c r="I362" s="101">
        <v>271857.25</v>
      </c>
      <c r="J362" s="161">
        <v>18415652</v>
      </c>
      <c r="K362" s="160">
        <v>178439</v>
      </c>
      <c r="L362" s="102">
        <v>0.97843354940414429</v>
      </c>
      <c r="M362" s="101">
        <v>613630.625</v>
      </c>
      <c r="N362" s="162">
        <v>-435191.625</v>
      </c>
      <c r="O362" s="161">
        <v>4572191</v>
      </c>
      <c r="P362" s="160">
        <v>83271</v>
      </c>
      <c r="Q362" s="102">
        <v>1.8550342321395874</v>
      </c>
      <c r="R362" s="101">
        <v>221611</v>
      </c>
      <c r="S362" s="162">
        <v>-138340</v>
      </c>
      <c r="T362" s="161">
        <v>3162587.66</v>
      </c>
      <c r="U362" s="160">
        <v>1156260.25</v>
      </c>
      <c r="V362" s="101">
        <v>100.02329254150391</v>
      </c>
      <c r="W362" s="101">
        <v>0</v>
      </c>
      <c r="X362" s="101">
        <v>0</v>
      </c>
      <c r="Y362" s="101">
        <v>10585510.760000005</v>
      </c>
      <c r="Z362" s="162">
        <v>21.851791381835938</v>
      </c>
      <c r="AA362" s="161">
        <v>-322564.8</v>
      </c>
      <c r="AB362" s="101">
        <v>371441.04825639119</v>
      </c>
      <c r="AC362" s="163">
        <v>48876.25</v>
      </c>
      <c r="AD362" s="101">
        <v>128213</v>
      </c>
      <c r="AE362" s="160">
        <v>-61064</v>
      </c>
      <c r="AF362" s="102">
        <v>-32.261711120605469</v>
      </c>
      <c r="AG362" s="101">
        <v>18434.80078125</v>
      </c>
      <c r="AH362" s="101">
        <v>-79498.796875</v>
      </c>
    </row>
    <row r="363" spans="1:34" x14ac:dyDescent="0.25">
      <c r="A363" s="2">
        <v>106168003</v>
      </c>
      <c r="C363" s="158" t="s">
        <v>3182</v>
      </c>
      <c r="D363" s="28" t="s">
        <v>2162</v>
      </c>
      <c r="E363" s="101">
        <v>12244399</v>
      </c>
      <c r="F363" s="160">
        <v>548231.9375</v>
      </c>
      <c r="G363" s="102">
        <v>4.6872787475585938</v>
      </c>
      <c r="H363" s="101">
        <v>360748.625</v>
      </c>
      <c r="I363" s="101">
        <v>187483.3125</v>
      </c>
      <c r="J363" s="161">
        <v>10069609</v>
      </c>
      <c r="K363" s="160">
        <v>73944</v>
      </c>
      <c r="L363" s="102">
        <v>0.73976069688796997</v>
      </c>
      <c r="M363" s="101">
        <v>251123.796875</v>
      </c>
      <c r="N363" s="162">
        <v>-177179.796875</v>
      </c>
      <c r="O363" s="161">
        <v>1167988</v>
      </c>
      <c r="P363" s="160">
        <v>21742</v>
      </c>
      <c r="Q363" s="102">
        <v>1.8968005180358887</v>
      </c>
      <c r="R363" s="101">
        <v>44761.453125</v>
      </c>
      <c r="S363" s="162">
        <v>-23019.453125</v>
      </c>
      <c r="T363" s="161">
        <v>1006801.92</v>
      </c>
      <c r="U363" s="160">
        <v>452545.9375</v>
      </c>
      <c r="V363" s="101">
        <v>100.01668548583984</v>
      </c>
      <c r="W363" s="101">
        <v>0</v>
      </c>
      <c r="X363" s="101">
        <v>0</v>
      </c>
      <c r="Y363" s="101">
        <v>4142764.0399999991</v>
      </c>
      <c r="Z363" s="162">
        <v>18.752285003662109</v>
      </c>
      <c r="AA363" s="161">
        <v>-108786.61</v>
      </c>
      <c r="AB363" s="101">
        <v>139294.14492722199</v>
      </c>
      <c r="AC363" s="163">
        <v>30507.53515625</v>
      </c>
      <c r="AD363" s="101"/>
      <c r="AE363" s="160"/>
      <c r="AF363" s="102"/>
      <c r="AG363" s="101"/>
      <c r="AH363" s="101"/>
    </row>
    <row r="364" spans="1:34" x14ac:dyDescent="0.25">
      <c r="A364" s="2">
        <v>104435303</v>
      </c>
      <c r="C364" s="158" t="s">
        <v>3183</v>
      </c>
      <c r="D364" s="28" t="s">
        <v>2137</v>
      </c>
      <c r="E364" s="101">
        <v>10873231</v>
      </c>
      <c r="F364" s="160">
        <v>142485.875</v>
      </c>
      <c r="G364" s="102">
        <v>1.3278282880783081</v>
      </c>
      <c r="H364" s="101">
        <v>284519.3125</v>
      </c>
      <c r="I364" s="101">
        <v>-142033.4375</v>
      </c>
      <c r="J364" s="161">
        <v>9257635</v>
      </c>
      <c r="K364" s="160">
        <v>68400</v>
      </c>
      <c r="L364" s="102">
        <v>0.74434924125671387</v>
      </c>
      <c r="M364" s="101">
        <v>232297.40625</v>
      </c>
      <c r="N364" s="162">
        <v>-163897.40625</v>
      </c>
      <c r="O364" s="161">
        <v>1264793</v>
      </c>
      <c r="P364" s="160">
        <v>17905</v>
      </c>
      <c r="Q364" s="102">
        <v>1.4359749555587769</v>
      </c>
      <c r="R364" s="101">
        <v>40979.875</v>
      </c>
      <c r="S364" s="162">
        <v>-23074.875</v>
      </c>
      <c r="T364" s="161">
        <v>350803.07</v>
      </c>
      <c r="U364" s="160">
        <v>56180.87890625</v>
      </c>
      <c r="V364" s="101">
        <v>100.02330017089844</v>
      </c>
      <c r="W364" s="101">
        <v>0</v>
      </c>
      <c r="X364" s="101">
        <v>0</v>
      </c>
      <c r="Y364" s="101">
        <v>514333.44999999925</v>
      </c>
      <c r="Z364" s="162">
        <v>21.851791381835938</v>
      </c>
      <c r="AA364" s="161">
        <v>-69859.94</v>
      </c>
      <c r="AB364" s="101">
        <v>34652.05925793745</v>
      </c>
      <c r="AC364" s="163">
        <v>-35207.87890625</v>
      </c>
      <c r="AD364" s="101"/>
      <c r="AE364" s="160"/>
      <c r="AF364" s="102"/>
      <c r="AG364" s="101"/>
      <c r="AH364" s="101"/>
    </row>
    <row r="365" spans="1:34" x14ac:dyDescent="0.25">
      <c r="A365" s="2">
        <v>108116503</v>
      </c>
      <c r="C365" s="158" t="s">
        <v>3184</v>
      </c>
      <c r="D365" s="28" t="s">
        <v>2212</v>
      </c>
      <c r="E365" s="101">
        <v>5899452</v>
      </c>
      <c r="F365" s="160">
        <v>474620.375</v>
      </c>
      <c r="G365" s="102">
        <v>8.7490339279174805</v>
      </c>
      <c r="H365" s="101">
        <v>225842.1875</v>
      </c>
      <c r="I365" s="101">
        <v>248778.1875</v>
      </c>
      <c r="J365" s="161">
        <v>4324919</v>
      </c>
      <c r="K365" s="160">
        <v>57258</v>
      </c>
      <c r="L365" s="102">
        <v>1.3416717052459717</v>
      </c>
      <c r="M365" s="101">
        <v>171549.75</v>
      </c>
      <c r="N365" s="162">
        <v>-114291.75</v>
      </c>
      <c r="O365" s="161">
        <v>938667</v>
      </c>
      <c r="P365" s="160">
        <v>38799</v>
      </c>
      <c r="Q365" s="102">
        <v>4.3116321563720703</v>
      </c>
      <c r="R365" s="101">
        <v>30600.8984375</v>
      </c>
      <c r="S365" s="162">
        <v>8198.1015625</v>
      </c>
      <c r="T365" s="161">
        <v>635866.11</v>
      </c>
      <c r="U365" s="160">
        <v>378563.375</v>
      </c>
      <c r="V365" s="101">
        <v>100.00728607177734</v>
      </c>
      <c r="W365" s="101">
        <v>0</v>
      </c>
      <c r="X365" s="101">
        <v>0</v>
      </c>
      <c r="Y365" s="101">
        <v>3465176.120000001</v>
      </c>
      <c r="Z365" s="162">
        <v>14.343314170837402</v>
      </c>
      <c r="AA365" s="161">
        <v>-38928.54</v>
      </c>
      <c r="AB365" s="101">
        <v>18915.132821139792</v>
      </c>
      <c r="AC365" s="163">
        <v>-20013.40625</v>
      </c>
      <c r="AD365" s="101"/>
      <c r="AE365" s="160"/>
      <c r="AF365" s="102"/>
      <c r="AG365" s="101"/>
      <c r="AH365" s="101"/>
    </row>
    <row r="366" spans="1:34" x14ac:dyDescent="0.25">
      <c r="A366" s="2">
        <v>109246003</v>
      </c>
      <c r="C366" s="158" t="s">
        <v>3185</v>
      </c>
      <c r="D366" s="28" t="s">
        <v>2227</v>
      </c>
      <c r="E366" s="101">
        <v>7202465</v>
      </c>
      <c r="F366" s="160">
        <v>202490.359375</v>
      </c>
      <c r="G366" s="102">
        <v>2.8927299976348877</v>
      </c>
      <c r="H366" s="101">
        <v>193168.875</v>
      </c>
      <c r="I366" s="101">
        <v>9321.484375</v>
      </c>
      <c r="J366" s="161">
        <v>5910023</v>
      </c>
      <c r="K366" s="160">
        <v>54254</v>
      </c>
      <c r="L366" s="102">
        <v>0.92650514841079712</v>
      </c>
      <c r="M366" s="101">
        <v>132194.40625</v>
      </c>
      <c r="N366" s="162">
        <v>-77940.40625</v>
      </c>
      <c r="O366" s="161">
        <v>852643</v>
      </c>
      <c r="P366" s="160">
        <v>21017</v>
      </c>
      <c r="Q366" s="102">
        <v>2.5272178649902344</v>
      </c>
      <c r="R366" s="101">
        <v>34021.52734375</v>
      </c>
      <c r="S366" s="162">
        <v>-13004.52734375</v>
      </c>
      <c r="T366" s="161">
        <v>428720.01</v>
      </c>
      <c r="U366" s="160">
        <v>134694.359375</v>
      </c>
      <c r="V366" s="101">
        <v>100.02330780029297</v>
      </c>
      <c r="W366" s="101">
        <v>0</v>
      </c>
      <c r="X366" s="101">
        <v>0</v>
      </c>
      <c r="Y366" s="101">
        <v>1233120.9800000004</v>
      </c>
      <c r="Z366" s="162">
        <v>21.851789474487305</v>
      </c>
      <c r="AA366" s="161">
        <v>-35417.550000000003</v>
      </c>
      <c r="AB366" s="101">
        <v>52020.674755012355</v>
      </c>
      <c r="AC366" s="163">
        <v>16603.125</v>
      </c>
      <c r="AD366" s="101">
        <v>11079</v>
      </c>
      <c r="AE366" s="160">
        <v>-7475</v>
      </c>
      <c r="AF366" s="102">
        <v>-40.287807464599609</v>
      </c>
      <c r="AG366" s="101"/>
      <c r="AH366" s="101"/>
    </row>
    <row r="367" spans="1:34" x14ac:dyDescent="0.25">
      <c r="A367" s="2">
        <v>125237702</v>
      </c>
      <c r="C367" s="158" t="s">
        <v>3186</v>
      </c>
      <c r="D367" s="28" t="s">
        <v>2496</v>
      </c>
      <c r="E367" s="101">
        <v>24850300</v>
      </c>
      <c r="F367" s="160">
        <v>1269003</v>
      </c>
      <c r="G367" s="102">
        <v>5.3813962936401367</v>
      </c>
      <c r="H367" s="101">
        <v>1351030</v>
      </c>
      <c r="I367" s="101">
        <v>-82027</v>
      </c>
      <c r="J367" s="161">
        <v>16443806</v>
      </c>
      <c r="K367" s="160">
        <v>243156</v>
      </c>
      <c r="L367" s="102">
        <v>1.5009026527404785</v>
      </c>
      <c r="M367" s="101">
        <v>762876.8125</v>
      </c>
      <c r="N367" s="162">
        <v>-519720.8125</v>
      </c>
      <c r="O367" s="161">
        <v>5497390</v>
      </c>
      <c r="P367" s="160">
        <v>118636</v>
      </c>
      <c r="Q367" s="102">
        <v>2.2056410312652588</v>
      </c>
      <c r="R367" s="101">
        <v>345593.65625</v>
      </c>
      <c r="S367" s="162">
        <v>-226957.65625</v>
      </c>
      <c r="T367" s="161">
        <v>2909103.82</v>
      </c>
      <c r="U367" s="160">
        <v>907210.9375</v>
      </c>
      <c r="V367" s="101">
        <v>0</v>
      </c>
      <c r="W367" s="101">
        <v>100</v>
      </c>
      <c r="X367" s="101">
        <v>0</v>
      </c>
      <c r="Y367" s="101">
        <v>0</v>
      </c>
      <c r="Z367" s="162"/>
      <c r="AA367" s="161">
        <v>-171400.67</v>
      </c>
      <c r="AB367" s="101">
        <v>45593.610921422835</v>
      </c>
      <c r="AC367" s="163">
        <v>-125807.0625</v>
      </c>
      <c r="AD367" s="101"/>
      <c r="AE367" s="160"/>
      <c r="AF367" s="102"/>
      <c r="AG367" s="101"/>
      <c r="AH367" s="101"/>
    </row>
    <row r="368" spans="1:34" x14ac:dyDescent="0.25">
      <c r="A368" s="2">
        <v>101637002</v>
      </c>
      <c r="C368" s="158" t="s">
        <v>3187</v>
      </c>
      <c r="D368" s="28" t="s">
        <v>2070</v>
      </c>
      <c r="E368" s="101">
        <v>21257536</v>
      </c>
      <c r="F368" s="160">
        <v>1640384.5</v>
      </c>
      <c r="G368" s="102">
        <v>8.3619909286499023</v>
      </c>
      <c r="H368" s="101">
        <v>770681.25</v>
      </c>
      <c r="I368" s="101">
        <v>869703.25</v>
      </c>
      <c r="J368" s="161">
        <v>15142184</v>
      </c>
      <c r="K368" s="160">
        <v>150733</v>
      </c>
      <c r="L368" s="102">
        <v>1.0054596662521362</v>
      </c>
      <c r="M368" s="101">
        <v>385623.1875</v>
      </c>
      <c r="N368" s="162">
        <v>-234890.1875</v>
      </c>
      <c r="O368" s="161">
        <v>2777823</v>
      </c>
      <c r="P368" s="160">
        <v>91421</v>
      </c>
      <c r="Q368" s="102">
        <v>3.403101921081543</v>
      </c>
      <c r="R368" s="101">
        <v>105266.0859375</v>
      </c>
      <c r="S368" s="162">
        <v>-13845.0859375</v>
      </c>
      <c r="T368" s="161">
        <v>3337527.56</v>
      </c>
      <c r="U368" s="160">
        <v>1398230.5</v>
      </c>
      <c r="V368" s="101">
        <v>100.02330017089844</v>
      </c>
      <c r="W368" s="101">
        <v>0</v>
      </c>
      <c r="X368" s="101">
        <v>0</v>
      </c>
      <c r="Y368" s="101">
        <v>12800738.350000001</v>
      </c>
      <c r="Z368" s="162">
        <v>21.851789474487305</v>
      </c>
      <c r="AA368" s="161">
        <v>-158593.97</v>
      </c>
      <c r="AB368" s="101">
        <v>223295.55804039352</v>
      </c>
      <c r="AC368" s="163">
        <v>64701.58984375</v>
      </c>
      <c r="AD368" s="101"/>
      <c r="AE368" s="160"/>
      <c r="AF368" s="102"/>
      <c r="AG368" s="101"/>
      <c r="AH368" s="101"/>
    </row>
    <row r="369" spans="1:34" x14ac:dyDescent="0.25">
      <c r="A369" s="2">
        <v>119357003</v>
      </c>
      <c r="C369" s="158" t="s">
        <v>3188</v>
      </c>
      <c r="D369" s="28" t="s">
        <v>2401</v>
      </c>
      <c r="E369" s="101">
        <v>10864087</v>
      </c>
      <c r="F369" s="160">
        <v>1304141.75</v>
      </c>
      <c r="G369" s="102">
        <v>13.641728401184082</v>
      </c>
      <c r="H369" s="101">
        <v>629486.5</v>
      </c>
      <c r="I369" s="101">
        <v>674655.25</v>
      </c>
      <c r="J369" s="161">
        <v>7166563</v>
      </c>
      <c r="K369" s="160">
        <v>74942</v>
      </c>
      <c r="L369" s="102">
        <v>1.0567682981491089</v>
      </c>
      <c r="M369" s="101">
        <v>346521.8125</v>
      </c>
      <c r="N369" s="162">
        <v>-271579.8125</v>
      </c>
      <c r="O369" s="161">
        <v>1100050</v>
      </c>
      <c r="P369" s="160">
        <v>41851</v>
      </c>
      <c r="Q369" s="102">
        <v>3.9549272060394287</v>
      </c>
      <c r="R369" s="101">
        <v>45371</v>
      </c>
      <c r="S369" s="162">
        <v>-3520</v>
      </c>
      <c r="T369" s="161">
        <v>2597474.09</v>
      </c>
      <c r="U369" s="160">
        <v>1187348.75</v>
      </c>
      <c r="V369" s="101">
        <v>100.02330780029297</v>
      </c>
      <c r="W369" s="101">
        <v>0</v>
      </c>
      <c r="X369" s="101">
        <v>0</v>
      </c>
      <c r="Y369" s="101">
        <v>10870125.570000004</v>
      </c>
      <c r="Z369" s="162">
        <v>21.851791381835938</v>
      </c>
      <c r="AA369" s="161">
        <v>-66041.75</v>
      </c>
      <c r="AB369" s="101">
        <v>140820.91116136772</v>
      </c>
      <c r="AC369" s="163">
        <v>74779.1640625</v>
      </c>
      <c r="AD369" s="101"/>
      <c r="AE369" s="160"/>
      <c r="AF369" s="102"/>
      <c r="AG369" s="101"/>
      <c r="AH369" s="101"/>
    </row>
    <row r="370" spans="1:34" x14ac:dyDescent="0.25">
      <c r="A370" s="2">
        <v>127045853</v>
      </c>
      <c r="C370" s="158" t="s">
        <v>3189</v>
      </c>
      <c r="D370" s="28" t="s">
        <v>2514</v>
      </c>
      <c r="E370" s="101">
        <v>10610088</v>
      </c>
      <c r="F370" s="160">
        <v>274179.625</v>
      </c>
      <c r="G370" s="102">
        <v>2.6526901721954346</v>
      </c>
      <c r="H370" s="101">
        <v>174848.046875</v>
      </c>
      <c r="I370" s="101">
        <v>99331.578125</v>
      </c>
      <c r="J370" s="161">
        <v>8480791</v>
      </c>
      <c r="K370" s="160">
        <v>43586</v>
      </c>
      <c r="L370" s="102">
        <v>0.51659291982650757</v>
      </c>
      <c r="M370" s="101">
        <v>90596.703125</v>
      </c>
      <c r="N370" s="162">
        <v>-47010.703125</v>
      </c>
      <c r="O370" s="161">
        <v>1492985</v>
      </c>
      <c r="P370" s="160">
        <v>43576</v>
      </c>
      <c r="Q370" s="102">
        <v>3.0064668655395508</v>
      </c>
      <c r="R370" s="101">
        <v>52363.1015625</v>
      </c>
      <c r="S370" s="162">
        <v>-8787.1015625</v>
      </c>
      <c r="T370" s="161">
        <v>636311.81999999995</v>
      </c>
      <c r="U370" s="160">
        <v>187017.625</v>
      </c>
      <c r="V370" s="101">
        <v>100.01985931396484</v>
      </c>
      <c r="W370" s="101">
        <v>0</v>
      </c>
      <c r="X370" s="101">
        <v>0</v>
      </c>
      <c r="Y370" s="101">
        <v>1712079.0800000019</v>
      </c>
      <c r="Z370" s="162">
        <v>20.23614501953125</v>
      </c>
      <c r="AA370" s="161">
        <v>-37774.620000000003</v>
      </c>
      <c r="AB370" s="101">
        <v>18686.807259871101</v>
      </c>
      <c r="AC370" s="163">
        <v>-19087.8125</v>
      </c>
      <c r="AD370" s="101"/>
      <c r="AE370" s="160"/>
      <c r="AF370" s="102"/>
      <c r="AG370" s="101"/>
      <c r="AH370" s="101"/>
    </row>
    <row r="371" spans="1:34" x14ac:dyDescent="0.25">
      <c r="A371" s="2">
        <v>103028203</v>
      </c>
      <c r="C371" s="158" t="s">
        <v>3190</v>
      </c>
      <c r="D371" s="28" t="s">
        <v>2101</v>
      </c>
      <c r="E371" s="101">
        <v>4779914</v>
      </c>
      <c r="F371" s="160">
        <v>104652</v>
      </c>
      <c r="G371" s="102">
        <v>2.2384200096130371</v>
      </c>
      <c r="H371" s="101">
        <v>149744.890625</v>
      </c>
      <c r="I371" s="101">
        <v>-45092.890625</v>
      </c>
      <c r="J371" s="161">
        <v>3778936</v>
      </c>
      <c r="K371" s="160">
        <v>40186</v>
      </c>
      <c r="L371" s="102">
        <v>1.0748511552810669</v>
      </c>
      <c r="M371" s="101">
        <v>128640.3984375</v>
      </c>
      <c r="N371" s="162">
        <v>-88454.3984375</v>
      </c>
      <c r="O371" s="161">
        <v>824827</v>
      </c>
      <c r="P371" s="160">
        <v>14466</v>
      </c>
      <c r="Q371" s="102">
        <v>1.7851302623748779</v>
      </c>
      <c r="R371" s="101">
        <v>21104.494140625</v>
      </c>
      <c r="S371" s="162">
        <v>-6638.494140625</v>
      </c>
      <c r="T371" s="161">
        <v>176151</v>
      </c>
      <c r="U371" s="160">
        <v>50000</v>
      </c>
      <c r="V371" s="101">
        <v>0</v>
      </c>
      <c r="W371" s="101">
        <v>0</v>
      </c>
      <c r="X371" s="101">
        <v>100</v>
      </c>
      <c r="Y371" s="101">
        <v>0</v>
      </c>
      <c r="Z371" s="162"/>
      <c r="AA371" s="161">
        <v>-27614.33</v>
      </c>
      <c r="AB371" s="101">
        <v>16338.424656202173</v>
      </c>
      <c r="AC371" s="163">
        <v>-11275.9052734375</v>
      </c>
      <c r="AD371" s="101"/>
      <c r="AE371" s="160"/>
      <c r="AF371" s="102"/>
      <c r="AG371" s="101"/>
      <c r="AH371" s="101"/>
    </row>
    <row r="372" spans="1:34" x14ac:dyDescent="0.25">
      <c r="A372" s="2">
        <v>127046903</v>
      </c>
      <c r="C372" s="158" t="s">
        <v>3191</v>
      </c>
      <c r="D372" s="28" t="s">
        <v>2515</v>
      </c>
      <c r="E372" s="101">
        <v>9635855</v>
      </c>
      <c r="F372" s="160">
        <v>224901</v>
      </c>
      <c r="G372" s="102">
        <v>2.3897790908813477</v>
      </c>
      <c r="H372" s="101">
        <v>398953.8125</v>
      </c>
      <c r="I372" s="101">
        <v>-174052.8125</v>
      </c>
      <c r="J372" s="161">
        <v>8240579</v>
      </c>
      <c r="K372" s="160">
        <v>117108</v>
      </c>
      <c r="L372" s="102">
        <v>1.4416005611419678</v>
      </c>
      <c r="M372" s="101">
        <v>339947.59375</v>
      </c>
      <c r="N372" s="162">
        <v>-222839.59375</v>
      </c>
      <c r="O372" s="161">
        <v>1162002</v>
      </c>
      <c r="P372" s="160">
        <v>57793</v>
      </c>
      <c r="Q372" s="102">
        <v>5.2338824272155762</v>
      </c>
      <c r="R372" s="101">
        <v>59006.20703125</v>
      </c>
      <c r="S372" s="162">
        <v>-1213.20703125</v>
      </c>
      <c r="T372" s="161">
        <v>233274</v>
      </c>
      <c r="U372" s="160">
        <v>50000</v>
      </c>
      <c r="V372" s="101">
        <v>0</v>
      </c>
      <c r="W372" s="101">
        <v>0</v>
      </c>
      <c r="X372" s="101">
        <v>100</v>
      </c>
      <c r="Y372" s="101">
        <v>0</v>
      </c>
      <c r="Z372" s="162"/>
      <c r="AA372" s="161">
        <v>-111324.88</v>
      </c>
      <c r="AB372" s="101">
        <v>79994.837285777641</v>
      </c>
      <c r="AC372" s="163">
        <v>-31330.04296875</v>
      </c>
      <c r="AD372" s="101"/>
      <c r="AE372" s="160"/>
      <c r="AF372" s="102"/>
      <c r="AG372" s="101"/>
      <c r="AH372" s="101"/>
    </row>
    <row r="373" spans="1:34" x14ac:dyDescent="0.25">
      <c r="A373" s="2">
        <v>108566303</v>
      </c>
      <c r="C373" s="158" t="s">
        <v>3192</v>
      </c>
      <c r="D373" s="28" t="s">
        <v>2218</v>
      </c>
      <c r="E373" s="101">
        <v>5227924</v>
      </c>
      <c r="F373" s="160">
        <v>241516.140625</v>
      </c>
      <c r="G373" s="102">
        <v>4.8434896469116211</v>
      </c>
      <c r="H373" s="101">
        <v>191613.15625</v>
      </c>
      <c r="I373" s="101">
        <v>49902.984375</v>
      </c>
      <c r="J373" s="161">
        <v>4452066</v>
      </c>
      <c r="K373" s="160">
        <v>28854</v>
      </c>
      <c r="L373" s="102">
        <v>0.65233141183853149</v>
      </c>
      <c r="M373" s="101">
        <v>187002.953125</v>
      </c>
      <c r="N373" s="162">
        <v>-158148.953125</v>
      </c>
      <c r="O373" s="161">
        <v>489627</v>
      </c>
      <c r="P373" s="160">
        <v>9</v>
      </c>
      <c r="Q373" s="102">
        <v>1.8381677800789475E-3</v>
      </c>
      <c r="R373" s="101">
        <v>4610.19580078125</v>
      </c>
      <c r="S373" s="162">
        <v>-4601.19580078125</v>
      </c>
      <c r="T373" s="161">
        <v>286231.14</v>
      </c>
      <c r="U373" s="160">
        <v>212653.140625</v>
      </c>
      <c r="V373" s="101">
        <v>100</v>
      </c>
      <c r="W373" s="101">
        <v>0</v>
      </c>
      <c r="X373" s="101">
        <v>0</v>
      </c>
      <c r="Y373" s="101">
        <v>1946376.5299999993</v>
      </c>
      <c r="Z373" s="162">
        <v>10.925591468811035</v>
      </c>
      <c r="AA373" s="161">
        <v>-64785.67</v>
      </c>
      <c r="AB373" s="101">
        <v>53116.465497243713</v>
      </c>
      <c r="AC373" s="163">
        <v>-11669.2041015625</v>
      </c>
      <c r="AD373" s="101"/>
      <c r="AE373" s="160"/>
      <c r="AF373" s="102"/>
      <c r="AG373" s="101"/>
      <c r="AH373" s="101"/>
    </row>
    <row r="374" spans="1:34" x14ac:dyDescent="0.25">
      <c r="A374" s="2">
        <v>125237903</v>
      </c>
      <c r="C374" s="158" t="s">
        <v>3193</v>
      </c>
      <c r="D374" s="28" t="s">
        <v>2497</v>
      </c>
      <c r="E374" s="101">
        <v>6840189</v>
      </c>
      <c r="F374" s="160">
        <v>153971</v>
      </c>
      <c r="G374" s="102">
        <v>2.3028116226196289</v>
      </c>
      <c r="H374" s="101">
        <v>297547.65625</v>
      </c>
      <c r="I374" s="101">
        <v>-143576.65625</v>
      </c>
      <c r="J374" s="161">
        <v>4660782</v>
      </c>
      <c r="K374" s="160">
        <v>90616</v>
      </c>
      <c r="L374" s="102">
        <v>1.9827725887298584</v>
      </c>
      <c r="M374" s="101">
        <v>293593.90625</v>
      </c>
      <c r="N374" s="162">
        <v>-202977.90625</v>
      </c>
      <c r="O374" s="161">
        <v>1989149</v>
      </c>
      <c r="P374" s="160">
        <v>13355</v>
      </c>
      <c r="Q374" s="102">
        <v>0.67593079805374146</v>
      </c>
      <c r="R374" s="101">
        <v>3953.741943359375</v>
      </c>
      <c r="S374" s="162">
        <v>9401.2578125</v>
      </c>
      <c r="T374" s="161">
        <v>190258</v>
      </c>
      <c r="U374" s="160">
        <v>50000</v>
      </c>
      <c r="V374" s="101">
        <v>0</v>
      </c>
      <c r="W374" s="101">
        <v>0</v>
      </c>
      <c r="X374" s="101">
        <v>100</v>
      </c>
      <c r="Y374" s="101">
        <v>0</v>
      </c>
      <c r="Z374" s="162"/>
      <c r="AA374" s="161">
        <v>-118213.22</v>
      </c>
      <c r="AB374" s="101">
        <v>182812.2351728463</v>
      </c>
      <c r="AC374" s="163">
        <v>64599.015625</v>
      </c>
      <c r="AD374" s="101"/>
      <c r="AE374" s="160"/>
      <c r="AF374" s="102"/>
      <c r="AG374" s="101"/>
      <c r="AH374" s="101"/>
    </row>
    <row r="375" spans="1:34" x14ac:dyDescent="0.25">
      <c r="A375" s="2">
        <v>129546803</v>
      </c>
      <c r="C375" s="158" t="s">
        <v>3194</v>
      </c>
      <c r="D375" s="28" t="s">
        <v>2534</v>
      </c>
      <c r="E375" s="101">
        <v>6681624.5</v>
      </c>
      <c r="F375" s="160">
        <v>557857.375</v>
      </c>
      <c r="G375" s="102">
        <v>9.1097087860107422</v>
      </c>
      <c r="H375" s="101">
        <v>381285.1875</v>
      </c>
      <c r="I375" s="101">
        <v>176572.1875</v>
      </c>
      <c r="J375" s="161">
        <v>4668321</v>
      </c>
      <c r="K375" s="160">
        <v>57759</v>
      </c>
      <c r="L375" s="102">
        <v>1.2527539730072021</v>
      </c>
      <c r="M375" s="101">
        <v>234652.59375</v>
      </c>
      <c r="N375" s="162">
        <v>-176893.59375</v>
      </c>
      <c r="O375" s="161">
        <v>875336</v>
      </c>
      <c r="P375" s="160">
        <v>-1430</v>
      </c>
      <c r="Q375" s="102">
        <v>-0.16309939324855804</v>
      </c>
      <c r="R375" s="101">
        <v>46274.57421875</v>
      </c>
      <c r="S375" s="162">
        <v>-47704.57421875</v>
      </c>
      <c r="T375" s="161">
        <v>1137967.53</v>
      </c>
      <c r="U375" s="160">
        <v>501528.40625</v>
      </c>
      <c r="V375" s="101">
        <v>100.02330780029297</v>
      </c>
      <c r="W375" s="101">
        <v>0</v>
      </c>
      <c r="X375" s="101">
        <v>0</v>
      </c>
      <c r="Y375" s="101">
        <v>4591470.5500000007</v>
      </c>
      <c r="Z375" s="162">
        <v>21.851789474487305</v>
      </c>
      <c r="AA375" s="161">
        <v>-48145.440000000002</v>
      </c>
      <c r="AB375" s="101">
        <v>27309.035267675295</v>
      </c>
      <c r="AC375" s="163">
        <v>-20836.404296875</v>
      </c>
      <c r="AD375" s="101"/>
      <c r="AE375" s="160"/>
      <c r="AF375" s="102"/>
      <c r="AG375" s="101"/>
      <c r="AH375" s="101"/>
    </row>
    <row r="376" spans="1:34" x14ac:dyDescent="0.25">
      <c r="A376" s="2">
        <v>121395603</v>
      </c>
      <c r="C376" s="158" t="s">
        <v>3195</v>
      </c>
      <c r="D376" s="28" t="s">
        <v>2438</v>
      </c>
      <c r="E376" s="101">
        <v>5330775</v>
      </c>
      <c r="F376" s="160">
        <v>156213</v>
      </c>
      <c r="G376" s="102">
        <v>3.0188641548156738</v>
      </c>
      <c r="H376" s="101">
        <v>321827.9375</v>
      </c>
      <c r="I376" s="101">
        <v>-165614.9375</v>
      </c>
      <c r="J376" s="161">
        <v>3964350</v>
      </c>
      <c r="K376" s="160">
        <v>59294</v>
      </c>
      <c r="L376" s="102">
        <v>1.5183905363082886</v>
      </c>
      <c r="M376" s="101">
        <v>276503.09375</v>
      </c>
      <c r="N376" s="162">
        <v>-217209.09375</v>
      </c>
      <c r="O376" s="161">
        <v>1213298</v>
      </c>
      <c r="P376" s="160">
        <v>46919</v>
      </c>
      <c r="Q376" s="102">
        <v>4.022620677947998</v>
      </c>
      <c r="R376" s="101">
        <v>45324.84765625</v>
      </c>
      <c r="S376" s="162">
        <v>1594.15234375</v>
      </c>
      <c r="T376" s="161">
        <v>153127</v>
      </c>
      <c r="U376" s="160">
        <v>50000</v>
      </c>
      <c r="V376" s="101">
        <v>0</v>
      </c>
      <c r="W376" s="101">
        <v>0</v>
      </c>
      <c r="X376" s="101">
        <v>100</v>
      </c>
      <c r="Y376" s="101">
        <v>0</v>
      </c>
      <c r="Z376" s="162"/>
      <c r="AA376" s="161">
        <v>-69550.75</v>
      </c>
      <c r="AB376" s="101">
        <v>145656.08236548235</v>
      </c>
      <c r="AC376" s="163">
        <v>76105.3359375</v>
      </c>
      <c r="AD376" s="101"/>
      <c r="AE376" s="160"/>
      <c r="AF376" s="102"/>
      <c r="AG376" s="101"/>
      <c r="AH376" s="101"/>
    </row>
    <row r="377" spans="1:34" x14ac:dyDescent="0.25">
      <c r="A377" s="2">
        <v>108567004</v>
      </c>
      <c r="C377" s="158" t="s">
        <v>3196</v>
      </c>
      <c r="D377" s="28" t="s">
        <v>2219</v>
      </c>
      <c r="E377" s="101">
        <v>2523979</v>
      </c>
      <c r="F377" s="160">
        <v>22452</v>
      </c>
      <c r="G377" s="102">
        <v>0.89753180742263794</v>
      </c>
      <c r="H377" s="101">
        <v>40541.4765625</v>
      </c>
      <c r="I377" s="101">
        <v>-18089.4765625</v>
      </c>
      <c r="J377" s="161">
        <v>2131075</v>
      </c>
      <c r="K377" s="160">
        <v>8933</v>
      </c>
      <c r="L377" s="102">
        <v>0.42094263434410095</v>
      </c>
      <c r="M377" s="101">
        <v>28965.92578125</v>
      </c>
      <c r="N377" s="162">
        <v>-20032.92578125</v>
      </c>
      <c r="O377" s="161">
        <v>263194</v>
      </c>
      <c r="P377" s="160">
        <v>2260</v>
      </c>
      <c r="Q377" s="102">
        <v>0.866119384765625</v>
      </c>
      <c r="R377" s="101">
        <v>4974.23779296875</v>
      </c>
      <c r="S377" s="162">
        <v>-2714.23779296875</v>
      </c>
      <c r="T377" s="161">
        <v>102080</v>
      </c>
      <c r="U377" s="160">
        <v>50000</v>
      </c>
      <c r="V377" s="101">
        <v>0</v>
      </c>
      <c r="W377" s="101">
        <v>0</v>
      </c>
      <c r="X377" s="101">
        <v>100</v>
      </c>
      <c r="Y377" s="101">
        <v>0</v>
      </c>
      <c r="Z377" s="162"/>
      <c r="AA377" s="161">
        <v>-23527.21</v>
      </c>
      <c r="AB377" s="101">
        <v>8534.7150174720446</v>
      </c>
      <c r="AC377" s="163">
        <v>-14992.4951171875</v>
      </c>
      <c r="AD377" s="101">
        <v>27630</v>
      </c>
      <c r="AE377" s="160">
        <v>-38741</v>
      </c>
      <c r="AF377" s="102">
        <v>-58.370368957519531</v>
      </c>
      <c r="AG377" s="101">
        <v>6601.31201171875</v>
      </c>
      <c r="AH377" s="101">
        <v>-45342.3125</v>
      </c>
    </row>
    <row r="378" spans="1:34" x14ac:dyDescent="0.25">
      <c r="A378" s="2">
        <v>120486003</v>
      </c>
      <c r="C378" s="158" t="s">
        <v>3197</v>
      </c>
      <c r="D378" s="28" t="s">
        <v>2424</v>
      </c>
      <c r="E378" s="101">
        <v>5997184</v>
      </c>
      <c r="F378" s="160">
        <v>141865</v>
      </c>
      <c r="G378" s="102">
        <v>2.422839879989624</v>
      </c>
      <c r="H378" s="101">
        <v>259194.90625</v>
      </c>
      <c r="I378" s="101">
        <v>-117329.90625</v>
      </c>
      <c r="J378" s="161">
        <v>4651237</v>
      </c>
      <c r="K378" s="160">
        <v>61498</v>
      </c>
      <c r="L378" s="102">
        <v>1.3399019241333008</v>
      </c>
      <c r="M378" s="101">
        <v>239863.59375</v>
      </c>
      <c r="N378" s="162">
        <v>-178365.59375</v>
      </c>
      <c r="O378" s="161">
        <v>1153409</v>
      </c>
      <c r="P378" s="160">
        <v>30367</v>
      </c>
      <c r="Q378" s="102">
        <v>2.7039949893951416</v>
      </c>
      <c r="R378" s="101">
        <v>19331.3203125</v>
      </c>
      <c r="S378" s="162">
        <v>11035.6796875</v>
      </c>
      <c r="T378" s="161">
        <v>192538</v>
      </c>
      <c r="U378" s="160">
        <v>50000</v>
      </c>
      <c r="V378" s="101">
        <v>0</v>
      </c>
      <c r="W378" s="101">
        <v>0</v>
      </c>
      <c r="X378" s="101">
        <v>100</v>
      </c>
      <c r="Y378" s="101">
        <v>0</v>
      </c>
      <c r="Z378" s="162"/>
      <c r="AA378" s="161">
        <v>-158063.82999999999</v>
      </c>
      <c r="AB378" s="101">
        <v>267341.23727893038</v>
      </c>
      <c r="AC378" s="163">
        <v>109277.40625</v>
      </c>
      <c r="AD378" s="101"/>
      <c r="AE378" s="160"/>
      <c r="AF378" s="102"/>
      <c r="AG378" s="101"/>
      <c r="AH378" s="101"/>
    </row>
    <row r="379" spans="1:34" x14ac:dyDescent="0.25">
      <c r="A379" s="2">
        <v>117086003</v>
      </c>
      <c r="C379" s="158" t="s">
        <v>3198</v>
      </c>
      <c r="D379" s="28" t="s">
        <v>2367</v>
      </c>
      <c r="E379" s="101">
        <v>8885544</v>
      </c>
      <c r="F379" s="160">
        <v>81223.7109375</v>
      </c>
      <c r="G379" s="102">
        <v>0.92254382371902466</v>
      </c>
      <c r="H379" s="101">
        <v>291647.125</v>
      </c>
      <c r="I379" s="101">
        <v>-210423.40625</v>
      </c>
      <c r="J379" s="161">
        <v>7353417</v>
      </c>
      <c r="K379" s="160">
        <v>-15739</v>
      </c>
      <c r="L379" s="102">
        <v>-0.21357941627502441</v>
      </c>
      <c r="M379" s="101">
        <v>220260.59375</v>
      </c>
      <c r="N379" s="162">
        <v>-235999.59375</v>
      </c>
      <c r="O379" s="161">
        <v>1158215</v>
      </c>
      <c r="P379" s="160">
        <v>11024</v>
      </c>
      <c r="Q379" s="102">
        <v>0.96095597743988037</v>
      </c>
      <c r="R379" s="101">
        <v>54189.84375</v>
      </c>
      <c r="S379" s="162">
        <v>-43165.84375</v>
      </c>
      <c r="T379" s="161">
        <v>373912.25</v>
      </c>
      <c r="U379" s="160">
        <v>85938.7109375</v>
      </c>
      <c r="V379" s="101">
        <v>100.02329254150391</v>
      </c>
      <c r="W379" s="101">
        <v>0</v>
      </c>
      <c r="X379" s="101">
        <v>0</v>
      </c>
      <c r="Y379" s="101">
        <v>786765.01999999955</v>
      </c>
      <c r="Z379" s="162">
        <v>21.851791381835938</v>
      </c>
      <c r="AA379" s="161">
        <v>-67163.53</v>
      </c>
      <c r="AB379" s="101">
        <v>185644.08150044447</v>
      </c>
      <c r="AC379" s="163">
        <v>118480.5546875</v>
      </c>
      <c r="AD379" s="101"/>
      <c r="AE379" s="160"/>
      <c r="AF379" s="102"/>
      <c r="AG379" s="101"/>
      <c r="AH379" s="101"/>
    </row>
    <row r="380" spans="1:34" x14ac:dyDescent="0.25">
      <c r="A380" s="2">
        <v>129547303</v>
      </c>
      <c r="C380" s="158" t="s">
        <v>3199</v>
      </c>
      <c r="D380" s="28" t="s">
        <v>2536</v>
      </c>
      <c r="E380" s="101">
        <v>9346699</v>
      </c>
      <c r="F380" s="160">
        <v>279018.59375</v>
      </c>
      <c r="G380" s="102">
        <v>3.0770668983459473</v>
      </c>
      <c r="H380" s="101">
        <v>304988.6875</v>
      </c>
      <c r="I380" s="101">
        <v>-25970.09375</v>
      </c>
      <c r="J380" s="161">
        <v>7562906</v>
      </c>
      <c r="K380" s="160">
        <v>67454</v>
      </c>
      <c r="L380" s="102">
        <v>0.89993232488632202</v>
      </c>
      <c r="M380" s="101">
        <v>204713.09375</v>
      </c>
      <c r="N380" s="162">
        <v>-137259.09375</v>
      </c>
      <c r="O380" s="161">
        <v>1176302</v>
      </c>
      <c r="P380" s="160">
        <v>18565</v>
      </c>
      <c r="Q380" s="102">
        <v>1.6035593748092651</v>
      </c>
      <c r="R380" s="101">
        <v>61655.52734375</v>
      </c>
      <c r="S380" s="162">
        <v>-43090.52734375</v>
      </c>
      <c r="T380" s="161">
        <v>607490.89</v>
      </c>
      <c r="U380" s="160">
        <v>192999.59375</v>
      </c>
      <c r="V380" s="101">
        <v>100.02330017089844</v>
      </c>
      <c r="W380" s="101">
        <v>0</v>
      </c>
      <c r="X380" s="101">
        <v>0</v>
      </c>
      <c r="Y380" s="101">
        <v>1766902.7399999984</v>
      </c>
      <c r="Z380" s="162">
        <v>21.851789474487305</v>
      </c>
      <c r="AA380" s="161">
        <v>-74158.16</v>
      </c>
      <c r="AB380" s="101">
        <v>51268.533496169664</v>
      </c>
      <c r="AC380" s="163">
        <v>-22889.626953125</v>
      </c>
      <c r="AD380" s="101"/>
      <c r="AE380" s="160"/>
      <c r="AF380" s="102"/>
      <c r="AG380" s="101"/>
      <c r="AH380" s="101"/>
    </row>
    <row r="381" spans="1:34" x14ac:dyDescent="0.25">
      <c r="A381" s="2">
        <v>114067503</v>
      </c>
      <c r="C381" s="158" t="s">
        <v>3200</v>
      </c>
      <c r="D381" s="28" t="s">
        <v>2318</v>
      </c>
      <c r="E381" s="101">
        <v>6143743</v>
      </c>
      <c r="F381" s="160">
        <v>184891</v>
      </c>
      <c r="G381" s="102">
        <v>3.1027956008911133</v>
      </c>
      <c r="H381" s="101">
        <v>347369.375</v>
      </c>
      <c r="I381" s="101">
        <v>-162478.375</v>
      </c>
      <c r="J381" s="161">
        <v>4461929</v>
      </c>
      <c r="K381" s="160">
        <v>74852</v>
      </c>
      <c r="L381" s="102">
        <v>1.7061929702758789</v>
      </c>
      <c r="M381" s="101">
        <v>279277.15625</v>
      </c>
      <c r="N381" s="162">
        <v>-204425.15625</v>
      </c>
      <c r="O381" s="161">
        <v>1422074</v>
      </c>
      <c r="P381" s="160">
        <v>60039</v>
      </c>
      <c r="Q381" s="102">
        <v>4.4080367088317871</v>
      </c>
      <c r="R381" s="101">
        <v>68092.2109375</v>
      </c>
      <c r="S381" s="162">
        <v>-8053.2109375</v>
      </c>
      <c r="T381" s="161">
        <v>247972</v>
      </c>
      <c r="U381" s="160">
        <v>50000</v>
      </c>
      <c r="V381" s="101">
        <v>0</v>
      </c>
      <c r="W381" s="101">
        <v>0</v>
      </c>
      <c r="X381" s="101">
        <v>100</v>
      </c>
      <c r="Y381" s="101">
        <v>0</v>
      </c>
      <c r="Z381" s="162"/>
      <c r="AA381" s="161">
        <v>-83678.17</v>
      </c>
      <c r="AB381" s="101">
        <v>136506.93219536147</v>
      </c>
      <c r="AC381" s="163">
        <v>52828.76171875</v>
      </c>
      <c r="AD381" s="101">
        <v>11768</v>
      </c>
      <c r="AE381" s="160"/>
      <c r="AF381" s="102"/>
      <c r="AG381" s="101"/>
      <c r="AH381" s="101"/>
    </row>
    <row r="382" spans="1:34" x14ac:dyDescent="0.25">
      <c r="A382" s="2">
        <v>119357402</v>
      </c>
      <c r="C382" s="158" t="s">
        <v>3201</v>
      </c>
      <c r="D382" s="28" t="s">
        <v>2402</v>
      </c>
      <c r="E382" s="101">
        <v>112213608</v>
      </c>
      <c r="F382" s="160">
        <v>11014681</v>
      </c>
      <c r="G382" s="102">
        <v>10.884187698364258</v>
      </c>
      <c r="H382" s="101">
        <v>8062214</v>
      </c>
      <c r="I382" s="101">
        <v>2952467</v>
      </c>
      <c r="J382" s="161">
        <v>75314995</v>
      </c>
      <c r="K382" s="160">
        <v>1391909</v>
      </c>
      <c r="L382" s="102">
        <v>1.8829152584075928</v>
      </c>
      <c r="M382" s="101">
        <v>5625245.5</v>
      </c>
      <c r="N382" s="162">
        <v>-4233336.5</v>
      </c>
      <c r="O382" s="161">
        <v>10683793</v>
      </c>
      <c r="P382" s="160">
        <v>467572</v>
      </c>
      <c r="Q382" s="102">
        <v>4.5767607688903809</v>
      </c>
      <c r="R382" s="101">
        <v>592406.5</v>
      </c>
      <c r="S382" s="162">
        <v>-124834.5</v>
      </c>
      <c r="T382" s="161">
        <v>26214824.579999998</v>
      </c>
      <c r="U382" s="160">
        <v>9155200</v>
      </c>
      <c r="V382" s="101">
        <v>92.041923522949219</v>
      </c>
      <c r="W382" s="101">
        <v>7.979522705078125</v>
      </c>
      <c r="X382" s="101">
        <v>0</v>
      </c>
      <c r="Y382" s="101">
        <v>57127381.669999987</v>
      </c>
      <c r="Z382" s="162">
        <v>29.501989364624023</v>
      </c>
      <c r="AA382" s="161">
        <v>-896039.85</v>
      </c>
      <c r="AB382" s="101">
        <v>957701.99741297215</v>
      </c>
      <c r="AC382" s="163">
        <v>61662.1484375</v>
      </c>
      <c r="AD382" s="101"/>
      <c r="AE382" s="160"/>
      <c r="AF382" s="102"/>
      <c r="AG382" s="101"/>
      <c r="AH382" s="101"/>
    </row>
    <row r="383" spans="1:34" x14ac:dyDescent="0.25">
      <c r="A383" s="2">
        <v>116557103</v>
      </c>
      <c r="C383" s="158" t="s">
        <v>3202</v>
      </c>
      <c r="D383" s="28" t="s">
        <v>2361</v>
      </c>
      <c r="E383" s="101">
        <v>13206150</v>
      </c>
      <c r="F383" s="160">
        <v>628387.6875</v>
      </c>
      <c r="G383" s="102">
        <v>4.9960212707519531</v>
      </c>
      <c r="H383" s="101">
        <v>503166.15625</v>
      </c>
      <c r="I383" s="101">
        <v>125221.53125</v>
      </c>
      <c r="J383" s="161">
        <v>9922741</v>
      </c>
      <c r="K383" s="160">
        <v>124474</v>
      </c>
      <c r="L383" s="102">
        <v>1.2703675031661987</v>
      </c>
      <c r="M383" s="101">
        <v>356529.3125</v>
      </c>
      <c r="N383" s="162">
        <v>-232055.3125</v>
      </c>
      <c r="O383" s="161">
        <v>1819537</v>
      </c>
      <c r="P383" s="160">
        <v>20076</v>
      </c>
      <c r="Q383" s="102">
        <v>1.115667462348938</v>
      </c>
      <c r="R383" s="101">
        <v>49293.59375</v>
      </c>
      <c r="S383" s="162">
        <v>-29217.59375</v>
      </c>
      <c r="T383" s="161">
        <v>1373175.33</v>
      </c>
      <c r="U383" s="160">
        <v>477132.6875</v>
      </c>
      <c r="V383" s="101">
        <v>100.02330017089844</v>
      </c>
      <c r="W383" s="101">
        <v>0</v>
      </c>
      <c r="X383" s="101">
        <v>0</v>
      </c>
      <c r="Y383" s="101">
        <v>4368128.68</v>
      </c>
      <c r="Z383" s="162">
        <v>21.851789474487305</v>
      </c>
      <c r="AA383" s="161">
        <v>-168997.73</v>
      </c>
      <c r="AB383" s="101">
        <v>194776.26263068558</v>
      </c>
      <c r="AC383" s="163">
        <v>25778.533203125</v>
      </c>
      <c r="AD383" s="101">
        <v>90697</v>
      </c>
      <c r="AE383" s="160">
        <v>6705</v>
      </c>
      <c r="AF383" s="102">
        <v>7.982903003692627</v>
      </c>
      <c r="AG383" s="101">
        <v>1866.9439697265625</v>
      </c>
      <c r="AH383" s="101">
        <v>4838.05615234375</v>
      </c>
    </row>
    <row r="384" spans="1:34" x14ac:dyDescent="0.25">
      <c r="A384" s="2">
        <v>104107903</v>
      </c>
      <c r="C384" s="158" t="s">
        <v>3203</v>
      </c>
      <c r="D384" s="28" t="s">
        <v>2120</v>
      </c>
      <c r="E384" s="101">
        <v>22318456</v>
      </c>
      <c r="F384" s="160">
        <v>433068.8125</v>
      </c>
      <c r="G384" s="102">
        <v>1.9788035154342651</v>
      </c>
      <c r="H384" s="101">
        <v>617333.3125</v>
      </c>
      <c r="I384" s="101">
        <v>-184264.5</v>
      </c>
      <c r="J384" s="161">
        <v>17327488</v>
      </c>
      <c r="K384" s="160">
        <v>169823</v>
      </c>
      <c r="L384" s="102">
        <v>0.98977917432785034</v>
      </c>
      <c r="M384" s="101">
        <v>571731.8125</v>
      </c>
      <c r="N384" s="162">
        <v>-401908.8125</v>
      </c>
      <c r="O384" s="161">
        <v>3968379</v>
      </c>
      <c r="P384" s="160">
        <v>-75075</v>
      </c>
      <c r="Q384" s="102">
        <v>-1.8567045927047729</v>
      </c>
      <c r="R384" s="101">
        <v>45601.5078125</v>
      </c>
      <c r="S384" s="162">
        <v>-120676.5078125</v>
      </c>
      <c r="T384" s="161">
        <v>1022587.82</v>
      </c>
      <c r="U384" s="160">
        <v>338320.8125</v>
      </c>
      <c r="V384" s="101">
        <v>100</v>
      </c>
      <c r="W384" s="101">
        <v>0</v>
      </c>
      <c r="X384" s="101">
        <v>0</v>
      </c>
      <c r="Y384" s="101">
        <v>3096590.5600000024</v>
      </c>
      <c r="Z384" s="162">
        <v>10.925590515136719</v>
      </c>
      <c r="AA384" s="161">
        <v>-147237.70000000001</v>
      </c>
      <c r="AB384" s="101">
        <v>206656.51921193965</v>
      </c>
      <c r="AC384" s="163">
        <v>59418.8203125</v>
      </c>
      <c r="AD384" s="101"/>
      <c r="AE384" s="160"/>
      <c r="AF384" s="102"/>
      <c r="AG384" s="101"/>
      <c r="AH384" s="101"/>
    </row>
    <row r="385" spans="1:34" x14ac:dyDescent="0.25">
      <c r="A385" s="2">
        <v>108567204</v>
      </c>
      <c r="C385" s="158" t="s">
        <v>3204</v>
      </c>
      <c r="D385" s="28" t="s">
        <v>2220</v>
      </c>
      <c r="E385" s="101">
        <v>4916952</v>
      </c>
      <c r="F385" s="160">
        <v>56642</v>
      </c>
      <c r="G385" s="102">
        <v>1.1653989553451538</v>
      </c>
      <c r="H385" s="101">
        <v>66644.4453125</v>
      </c>
      <c r="I385" s="101">
        <v>-10002.4453125</v>
      </c>
      <c r="J385" s="161">
        <v>4279781</v>
      </c>
      <c r="K385" s="160">
        <v>14206</v>
      </c>
      <c r="L385" s="102">
        <v>0.333038330078125</v>
      </c>
      <c r="M385" s="101">
        <v>46513.1484375</v>
      </c>
      <c r="N385" s="162">
        <v>-32307.1484375</v>
      </c>
      <c r="O385" s="161">
        <v>472386</v>
      </c>
      <c r="P385" s="160">
        <v>-7564</v>
      </c>
      <c r="Q385" s="102">
        <v>-1.5759974718093872</v>
      </c>
      <c r="R385" s="101">
        <v>20131.294921875</v>
      </c>
      <c r="S385" s="162">
        <v>-27695.294921875</v>
      </c>
      <c r="T385" s="161">
        <v>164785</v>
      </c>
      <c r="U385" s="160">
        <v>50000</v>
      </c>
      <c r="V385" s="101">
        <v>0</v>
      </c>
      <c r="W385" s="101">
        <v>0</v>
      </c>
      <c r="X385" s="101">
        <v>100</v>
      </c>
      <c r="Y385" s="101">
        <v>0</v>
      </c>
      <c r="Z385" s="162"/>
      <c r="AA385" s="161">
        <v>-30287.29</v>
      </c>
      <c r="AB385" s="101">
        <v>21707.220336133556</v>
      </c>
      <c r="AC385" s="163">
        <v>-8580.0693359375</v>
      </c>
      <c r="AD385" s="101"/>
      <c r="AE385" s="160"/>
      <c r="AF385" s="102"/>
      <c r="AG385" s="101"/>
      <c r="AH385" s="101"/>
    </row>
    <row r="386" spans="1:34" x14ac:dyDescent="0.25">
      <c r="A386" s="2">
        <v>103028302</v>
      </c>
      <c r="C386" s="158" t="s">
        <v>3205</v>
      </c>
      <c r="D386" s="28" t="s">
        <v>2102</v>
      </c>
      <c r="E386" s="101">
        <v>18745472</v>
      </c>
      <c r="F386" s="160">
        <v>145585</v>
      </c>
      <c r="G386" s="102">
        <v>0.78271979093551636</v>
      </c>
      <c r="H386" s="101">
        <v>516563.6875</v>
      </c>
      <c r="I386" s="101">
        <v>-370978.6875</v>
      </c>
      <c r="J386" s="161">
        <v>13681606</v>
      </c>
      <c r="K386" s="160">
        <v>104495</v>
      </c>
      <c r="L386" s="102">
        <v>0.76964092254638672</v>
      </c>
      <c r="M386" s="101">
        <v>377768.59375</v>
      </c>
      <c r="N386" s="162">
        <v>-273273.59375</v>
      </c>
      <c r="O386" s="161">
        <v>4307393</v>
      </c>
      <c r="P386" s="160">
        <v>-8910</v>
      </c>
      <c r="Q386" s="102">
        <v>-0.20642665028572083</v>
      </c>
      <c r="R386" s="101">
        <v>138795.109375</v>
      </c>
      <c r="S386" s="162">
        <v>-147705.109375</v>
      </c>
      <c r="T386" s="161">
        <v>756471</v>
      </c>
      <c r="U386" s="160">
        <v>50000</v>
      </c>
      <c r="V386" s="101">
        <v>0</v>
      </c>
      <c r="W386" s="101">
        <v>0</v>
      </c>
      <c r="X386" s="101">
        <v>100</v>
      </c>
      <c r="Y386" s="101">
        <v>0</v>
      </c>
      <c r="Z386" s="162"/>
      <c r="AA386" s="161">
        <v>-132228.68</v>
      </c>
      <c r="AB386" s="101">
        <v>82950.132566182758</v>
      </c>
      <c r="AC386" s="163">
        <v>-49278.546875</v>
      </c>
      <c r="AD386" s="101"/>
      <c r="AE386" s="160"/>
      <c r="AF386" s="102"/>
      <c r="AG386" s="101"/>
      <c r="AH386" s="101"/>
    </row>
    <row r="387" spans="1:34" x14ac:dyDescent="0.25">
      <c r="A387" s="2">
        <v>116496503</v>
      </c>
      <c r="C387" s="158" t="s">
        <v>3206</v>
      </c>
      <c r="D387" s="28" t="s">
        <v>2357</v>
      </c>
      <c r="E387" s="101">
        <v>23165038</v>
      </c>
      <c r="F387" s="160">
        <v>2005705</v>
      </c>
      <c r="G387" s="102">
        <v>9.4790563583374023</v>
      </c>
      <c r="H387" s="101">
        <v>1229998.125</v>
      </c>
      <c r="I387" s="101">
        <v>775706.875</v>
      </c>
      <c r="J387" s="161">
        <v>17021169</v>
      </c>
      <c r="K387" s="160">
        <v>190908</v>
      </c>
      <c r="L387" s="102">
        <v>1.1343139410018921</v>
      </c>
      <c r="M387" s="101">
        <v>818349.1875</v>
      </c>
      <c r="N387" s="162">
        <v>-627441.1875</v>
      </c>
      <c r="O387" s="161">
        <v>2509105</v>
      </c>
      <c r="P387" s="160">
        <v>119389</v>
      </c>
      <c r="Q387" s="102">
        <v>4.9959492683410645</v>
      </c>
      <c r="R387" s="101">
        <v>126705.6171875</v>
      </c>
      <c r="S387" s="162">
        <v>-7316.6171875</v>
      </c>
      <c r="T387" s="161">
        <v>3634765.41</v>
      </c>
      <c r="U387" s="160">
        <v>1695408</v>
      </c>
      <c r="V387" s="101">
        <v>100.01956939697266</v>
      </c>
      <c r="W387" s="101">
        <v>0</v>
      </c>
      <c r="X387" s="101">
        <v>0</v>
      </c>
      <c r="Y387" s="101">
        <v>15520806.320000004</v>
      </c>
      <c r="Z387" s="162">
        <v>20.102849960327148</v>
      </c>
      <c r="AA387" s="161">
        <v>-258467.25</v>
      </c>
      <c r="AB387" s="101">
        <v>207304.94426410319</v>
      </c>
      <c r="AC387" s="163">
        <v>-51162.3046875</v>
      </c>
      <c r="AD387" s="101"/>
      <c r="AE387" s="160"/>
      <c r="AF387" s="102"/>
      <c r="AG387" s="101"/>
      <c r="AH387" s="101"/>
    </row>
    <row r="388" spans="1:34" x14ac:dyDescent="0.25">
      <c r="A388" s="2">
        <v>108567404</v>
      </c>
      <c r="C388" s="158" t="s">
        <v>3207</v>
      </c>
      <c r="D388" s="28" t="s">
        <v>2221</v>
      </c>
      <c r="E388" s="101">
        <v>2121085</v>
      </c>
      <c r="F388" s="160">
        <v>69788</v>
      </c>
      <c r="G388" s="102">
        <v>3.4021401405334473</v>
      </c>
      <c r="H388" s="101">
        <v>35941.19921875</v>
      </c>
      <c r="I388" s="101">
        <v>33846.80078125</v>
      </c>
      <c r="J388" s="161">
        <v>1782995</v>
      </c>
      <c r="K388" s="160">
        <v>16497</v>
      </c>
      <c r="L388" s="102">
        <v>0.93388158082962036</v>
      </c>
      <c r="M388" s="101">
        <v>33891.80078125</v>
      </c>
      <c r="N388" s="162">
        <v>-17394.80078125</v>
      </c>
      <c r="O388" s="161">
        <v>252245</v>
      </c>
      <c r="P388" s="160">
        <v>3291</v>
      </c>
      <c r="Q388" s="102">
        <v>1.321931004524231</v>
      </c>
      <c r="R388" s="101">
        <v>2049.39990234375</v>
      </c>
      <c r="S388" s="162">
        <v>1241.60009765625</v>
      </c>
      <c r="T388" s="161">
        <v>85845</v>
      </c>
      <c r="U388" s="160">
        <v>50000</v>
      </c>
      <c r="V388" s="101">
        <v>0</v>
      </c>
      <c r="W388" s="101">
        <v>0</v>
      </c>
      <c r="X388" s="101">
        <v>100</v>
      </c>
      <c r="Y388" s="101">
        <v>0</v>
      </c>
      <c r="Z388" s="162"/>
      <c r="AA388" s="161">
        <v>-14097.89</v>
      </c>
      <c r="AB388" s="101">
        <v>5457.5874602041731</v>
      </c>
      <c r="AC388" s="163">
        <v>-8640.302734375</v>
      </c>
      <c r="AD388" s="101"/>
      <c r="AE388" s="160"/>
      <c r="AF388" s="102"/>
      <c r="AG388" s="101"/>
      <c r="AH388" s="101"/>
    </row>
    <row r="389" spans="1:34" x14ac:dyDescent="0.25">
      <c r="A389" s="2">
        <v>104435603</v>
      </c>
      <c r="C389" s="158" t="s">
        <v>3208</v>
      </c>
      <c r="D389" s="28" t="s">
        <v>2138</v>
      </c>
      <c r="E389" s="101">
        <v>26694320</v>
      </c>
      <c r="F389" s="160">
        <v>1038537.4375</v>
      </c>
      <c r="G389" s="102">
        <v>4.047966480255127</v>
      </c>
      <c r="H389" s="101">
        <v>1571197.75</v>
      </c>
      <c r="I389" s="101">
        <v>-532660.3125</v>
      </c>
      <c r="J389" s="161">
        <v>22001703</v>
      </c>
      <c r="K389" s="160">
        <v>219152</v>
      </c>
      <c r="L389" s="102">
        <v>1.0060896873474121</v>
      </c>
      <c r="M389" s="101">
        <v>1267560.375</v>
      </c>
      <c r="N389" s="162">
        <v>-1048408.375</v>
      </c>
      <c r="O389" s="161">
        <v>2936103</v>
      </c>
      <c r="P389" s="160">
        <v>188200</v>
      </c>
      <c r="Q389" s="102">
        <v>6.8488588333129883</v>
      </c>
      <c r="R389" s="101">
        <v>177334.328125</v>
      </c>
      <c r="S389" s="162">
        <v>10865.671875</v>
      </c>
      <c r="T389" s="161">
        <v>1756512.17</v>
      </c>
      <c r="U389" s="160">
        <v>631185.4375</v>
      </c>
      <c r="V389" s="101">
        <v>100.02330017089844</v>
      </c>
      <c r="W389" s="101">
        <v>0</v>
      </c>
      <c r="X389" s="101">
        <v>0</v>
      </c>
      <c r="Y389" s="101">
        <v>5778474.5799999982</v>
      </c>
      <c r="Z389" s="162">
        <v>21.851789474487305</v>
      </c>
      <c r="AA389" s="161">
        <v>-198204.84</v>
      </c>
      <c r="AB389" s="101">
        <v>230605.08737944439</v>
      </c>
      <c r="AC389" s="163">
        <v>32400.248046875</v>
      </c>
      <c r="AD389" s="101"/>
      <c r="AE389" s="160"/>
      <c r="AF389" s="102"/>
      <c r="AG389" s="101"/>
      <c r="AH389" s="101"/>
    </row>
    <row r="390" spans="1:34" x14ac:dyDescent="0.25">
      <c r="A390" s="2">
        <v>104435703</v>
      </c>
      <c r="C390" s="158" t="s">
        <v>3209</v>
      </c>
      <c r="D390" s="28" t="s">
        <v>2139</v>
      </c>
      <c r="E390" s="101">
        <v>9785126</v>
      </c>
      <c r="F390" s="160">
        <v>584669.4375</v>
      </c>
      <c r="G390" s="102">
        <v>6.3547873497009277</v>
      </c>
      <c r="H390" s="101">
        <v>341215.71875</v>
      </c>
      <c r="I390" s="101">
        <v>243453.71875</v>
      </c>
      <c r="J390" s="161">
        <v>7474386</v>
      </c>
      <c r="K390" s="160">
        <v>51320</v>
      </c>
      <c r="L390" s="102">
        <v>0.69135850667953491</v>
      </c>
      <c r="M390" s="101">
        <v>193377.59375</v>
      </c>
      <c r="N390" s="162">
        <v>-142057.59375</v>
      </c>
      <c r="O390" s="161">
        <v>985277</v>
      </c>
      <c r="P390" s="160">
        <v>-9611</v>
      </c>
      <c r="Q390" s="102">
        <v>-0.96603834629058838</v>
      </c>
      <c r="R390" s="101">
        <v>39189.3671875</v>
      </c>
      <c r="S390" s="162">
        <v>-48800.3671875</v>
      </c>
      <c r="T390" s="161">
        <v>1325463.19</v>
      </c>
      <c r="U390" s="160">
        <v>542960.4375</v>
      </c>
      <c r="V390" s="101">
        <v>100.02330780029297</v>
      </c>
      <c r="W390" s="101">
        <v>0</v>
      </c>
      <c r="X390" s="101">
        <v>0</v>
      </c>
      <c r="Y390" s="101">
        <v>4970778.8400000017</v>
      </c>
      <c r="Z390" s="162">
        <v>21.851791381835938</v>
      </c>
      <c r="AA390" s="161">
        <v>-35016.61</v>
      </c>
      <c r="AB390" s="101">
        <v>45166.042239919116</v>
      </c>
      <c r="AC390" s="163">
        <v>10149.4326171875</v>
      </c>
      <c r="AD390" s="101"/>
      <c r="AE390" s="160"/>
      <c r="AF390" s="102"/>
      <c r="AG390" s="101"/>
      <c r="AH390" s="101"/>
    </row>
    <row r="391" spans="1:34" x14ac:dyDescent="0.25">
      <c r="A391" s="2">
        <v>129547203</v>
      </c>
      <c r="C391" s="158" t="s">
        <v>3210</v>
      </c>
      <c r="D391" s="28" t="s">
        <v>2535</v>
      </c>
      <c r="E391" s="101">
        <v>15375320</v>
      </c>
      <c r="F391" s="160">
        <v>1391849.75</v>
      </c>
      <c r="G391" s="102">
        <v>9.9535360336303711</v>
      </c>
      <c r="H391" s="101">
        <v>939102.9375</v>
      </c>
      <c r="I391" s="101">
        <v>452746.8125</v>
      </c>
      <c r="J391" s="161">
        <v>11518623</v>
      </c>
      <c r="K391" s="160">
        <v>204065</v>
      </c>
      <c r="L391" s="102">
        <v>1.8035614490509033</v>
      </c>
      <c r="M391" s="101">
        <v>639525.375</v>
      </c>
      <c r="N391" s="162">
        <v>-435460.375</v>
      </c>
      <c r="O391" s="161">
        <v>1421325</v>
      </c>
      <c r="P391" s="160">
        <v>90414</v>
      </c>
      <c r="Q391" s="102">
        <v>6.7933917045593262</v>
      </c>
      <c r="R391" s="101">
        <v>79515.171875</v>
      </c>
      <c r="S391" s="162">
        <v>10898.828125</v>
      </c>
      <c r="T391" s="161">
        <v>2435371.73</v>
      </c>
      <c r="U391" s="160">
        <v>1097370.75</v>
      </c>
      <c r="V391" s="101">
        <v>97.513221740722656</v>
      </c>
      <c r="W391" s="101">
        <v>2.5094983577728271</v>
      </c>
      <c r="X391" s="101">
        <v>0</v>
      </c>
      <c r="Y391" s="101">
        <v>9794267.370000001</v>
      </c>
      <c r="Z391" s="162">
        <v>21.851789474487305</v>
      </c>
      <c r="AA391" s="161">
        <v>-93486.71</v>
      </c>
      <c r="AB391" s="101">
        <v>281470.77991978131</v>
      </c>
      <c r="AC391" s="163">
        <v>187984.0625</v>
      </c>
      <c r="AD391" s="101"/>
      <c r="AE391" s="160"/>
      <c r="AF391" s="102"/>
      <c r="AG391" s="101"/>
      <c r="AH391" s="101"/>
    </row>
    <row r="392" spans="1:34" x14ac:dyDescent="0.25">
      <c r="A392" s="2">
        <v>104376203</v>
      </c>
      <c r="C392" s="158" t="s">
        <v>3211</v>
      </c>
      <c r="D392" s="28" t="s">
        <v>2126</v>
      </c>
      <c r="E392" s="101">
        <v>9273947</v>
      </c>
      <c r="F392" s="160">
        <v>82732</v>
      </c>
      <c r="G392" s="102">
        <v>0.90012037754058838</v>
      </c>
      <c r="H392" s="101">
        <v>136005.8125</v>
      </c>
      <c r="I392" s="101">
        <v>-53273.8125</v>
      </c>
      <c r="J392" s="161">
        <v>8020157</v>
      </c>
      <c r="K392" s="160">
        <v>21019</v>
      </c>
      <c r="L392" s="102">
        <v>0.26276582479476929</v>
      </c>
      <c r="M392" s="101">
        <v>107161.8984375</v>
      </c>
      <c r="N392" s="162">
        <v>-86142.8984375</v>
      </c>
      <c r="O392" s="161">
        <v>988325</v>
      </c>
      <c r="P392" s="160">
        <v>11713</v>
      </c>
      <c r="Q392" s="102">
        <v>1.1993503570556641</v>
      </c>
      <c r="R392" s="101">
        <v>28843.912109375</v>
      </c>
      <c r="S392" s="162">
        <v>-17130.912109375</v>
      </c>
      <c r="T392" s="161">
        <v>265465</v>
      </c>
      <c r="U392" s="160">
        <v>50000</v>
      </c>
      <c r="V392" s="101">
        <v>0</v>
      </c>
      <c r="W392" s="101">
        <v>0</v>
      </c>
      <c r="X392" s="101">
        <v>100</v>
      </c>
      <c r="Y392" s="101">
        <v>0</v>
      </c>
      <c r="Z392" s="162"/>
      <c r="AA392" s="161">
        <v>-34857.800000000003</v>
      </c>
      <c r="AB392" s="101">
        <v>16653.640893825184</v>
      </c>
      <c r="AC392" s="163">
        <v>-18204.158203125</v>
      </c>
      <c r="AD392" s="101"/>
      <c r="AE392" s="160"/>
      <c r="AF392" s="102"/>
      <c r="AG392" s="101"/>
      <c r="AH392" s="101"/>
    </row>
    <row r="393" spans="1:34" x14ac:dyDescent="0.25">
      <c r="A393" s="2">
        <v>116496603</v>
      </c>
      <c r="C393" s="158" t="s">
        <v>3212</v>
      </c>
      <c r="D393" s="28" t="s">
        <v>2358</v>
      </c>
      <c r="E393" s="101">
        <v>24356512</v>
      </c>
      <c r="F393" s="160">
        <v>2066365.75</v>
      </c>
      <c r="G393" s="102">
        <v>9.2703104019165039</v>
      </c>
      <c r="H393" s="101">
        <v>1320574.5</v>
      </c>
      <c r="I393" s="101">
        <v>745791.25</v>
      </c>
      <c r="J393" s="161">
        <v>17274166</v>
      </c>
      <c r="K393" s="160">
        <v>244951</v>
      </c>
      <c r="L393" s="102">
        <v>1.4384162425994873</v>
      </c>
      <c r="M393" s="101">
        <v>796092</v>
      </c>
      <c r="N393" s="162">
        <v>-551141</v>
      </c>
      <c r="O393" s="161">
        <v>3035179</v>
      </c>
      <c r="P393" s="160">
        <v>72370</v>
      </c>
      <c r="Q393" s="102">
        <v>2.4426143169403076</v>
      </c>
      <c r="R393" s="101">
        <v>174491.046875</v>
      </c>
      <c r="S393" s="162">
        <v>-102121.046875</v>
      </c>
      <c r="T393" s="161">
        <v>4029069.17</v>
      </c>
      <c r="U393" s="160">
        <v>1749044.75</v>
      </c>
      <c r="V393" s="101">
        <v>100.02330780029297</v>
      </c>
      <c r="W393" s="101">
        <v>0</v>
      </c>
      <c r="X393" s="101">
        <v>0</v>
      </c>
      <c r="Y393" s="101">
        <v>16012427.57</v>
      </c>
      <c r="Z393" s="162">
        <v>21.851791381835938</v>
      </c>
      <c r="AA393" s="161">
        <v>-201359.17</v>
      </c>
      <c r="AB393" s="101">
        <v>327848.14517517108</v>
      </c>
      <c r="AC393" s="163">
        <v>126488.9765625</v>
      </c>
      <c r="AD393" s="101">
        <v>18097</v>
      </c>
      <c r="AE393" s="160"/>
      <c r="AF393" s="102"/>
      <c r="AG393" s="101"/>
      <c r="AH393" s="101"/>
    </row>
    <row r="394" spans="1:34" x14ac:dyDescent="0.25">
      <c r="A394" s="2">
        <v>115218003</v>
      </c>
      <c r="C394" s="158" t="s">
        <v>3213</v>
      </c>
      <c r="D394" s="28" t="s">
        <v>2329</v>
      </c>
      <c r="E394" s="101">
        <v>19851760</v>
      </c>
      <c r="F394" s="160">
        <v>1647607.875</v>
      </c>
      <c r="G394" s="102">
        <v>9.0507259368896484</v>
      </c>
      <c r="H394" s="101">
        <v>1136159.75</v>
      </c>
      <c r="I394" s="101">
        <v>511448.125</v>
      </c>
      <c r="J394" s="161">
        <v>14017591</v>
      </c>
      <c r="K394" s="160">
        <v>219116</v>
      </c>
      <c r="L394" s="102">
        <v>1.5879726409912109</v>
      </c>
      <c r="M394" s="101">
        <v>772164.375</v>
      </c>
      <c r="N394" s="162">
        <v>-553048.375</v>
      </c>
      <c r="O394" s="161">
        <v>2734918</v>
      </c>
      <c r="P394" s="160">
        <v>142780</v>
      </c>
      <c r="Q394" s="102">
        <v>5.5081944465637207</v>
      </c>
      <c r="R394" s="101">
        <v>106718.7578125</v>
      </c>
      <c r="S394" s="162">
        <v>36061.2421875</v>
      </c>
      <c r="T394" s="161">
        <v>3099250.69</v>
      </c>
      <c r="U394" s="160">
        <v>1285711.875</v>
      </c>
      <c r="V394" s="101">
        <v>100.02330780029297</v>
      </c>
      <c r="W394" s="101">
        <v>0</v>
      </c>
      <c r="X394" s="101">
        <v>0</v>
      </c>
      <c r="Y394" s="101">
        <v>11770635.780000001</v>
      </c>
      <c r="Z394" s="162">
        <v>21.851791381835938</v>
      </c>
      <c r="AA394" s="161">
        <v>-231760.72</v>
      </c>
      <c r="AB394" s="101">
        <v>306825.81811985932</v>
      </c>
      <c r="AC394" s="163">
        <v>75065.1015625</v>
      </c>
      <c r="AD394" s="101"/>
      <c r="AE394" s="160"/>
      <c r="AF394" s="102"/>
      <c r="AG394" s="101"/>
      <c r="AH394" s="101"/>
    </row>
    <row r="395" spans="1:34" x14ac:dyDescent="0.25">
      <c r="A395" s="2">
        <v>104107503</v>
      </c>
      <c r="C395" s="158" t="s">
        <v>3214</v>
      </c>
      <c r="D395" s="28" t="s">
        <v>2118</v>
      </c>
      <c r="E395" s="101">
        <v>13002789</v>
      </c>
      <c r="F395" s="160">
        <v>699612.5</v>
      </c>
      <c r="G395" s="102">
        <v>5.6864380836486816</v>
      </c>
      <c r="H395" s="101">
        <v>367549.0625</v>
      </c>
      <c r="I395" s="101">
        <v>332063.4375</v>
      </c>
      <c r="J395" s="161">
        <v>10058073</v>
      </c>
      <c r="K395" s="160">
        <v>89221</v>
      </c>
      <c r="L395" s="102">
        <v>0.89499771595001221</v>
      </c>
      <c r="M395" s="101">
        <v>275612.8125</v>
      </c>
      <c r="N395" s="162">
        <v>-186391.8125</v>
      </c>
      <c r="O395" s="161">
        <v>1794907</v>
      </c>
      <c r="P395" s="160">
        <v>13730</v>
      </c>
      <c r="Q395" s="102">
        <v>0.77083861827850342</v>
      </c>
      <c r="R395" s="101">
        <v>48284</v>
      </c>
      <c r="S395" s="162">
        <v>-34554</v>
      </c>
      <c r="T395" s="161">
        <v>1149808.67</v>
      </c>
      <c r="U395" s="160">
        <v>596661.5</v>
      </c>
      <c r="V395" s="101">
        <v>100.00851440429688</v>
      </c>
      <c r="W395" s="101">
        <v>0</v>
      </c>
      <c r="X395" s="101">
        <v>0</v>
      </c>
      <c r="Y395" s="101">
        <v>5461602.2099999972</v>
      </c>
      <c r="Z395" s="162">
        <v>14.920945167541504</v>
      </c>
      <c r="AA395" s="161">
        <v>-129409.16</v>
      </c>
      <c r="AB395" s="101">
        <v>134226.13555824221</v>
      </c>
      <c r="AC395" s="163">
        <v>4816.9755859375</v>
      </c>
      <c r="AD395" s="101"/>
      <c r="AE395" s="160"/>
      <c r="AF395" s="102"/>
      <c r="AG395" s="101"/>
      <c r="AH395" s="101"/>
    </row>
    <row r="396" spans="1:34" x14ac:dyDescent="0.25">
      <c r="A396" s="2">
        <v>109427503</v>
      </c>
      <c r="C396" s="158" t="s">
        <v>3215</v>
      </c>
      <c r="D396" s="28" t="s">
        <v>2233</v>
      </c>
      <c r="E396" s="101">
        <v>9899993</v>
      </c>
      <c r="F396" s="160">
        <v>424913.25</v>
      </c>
      <c r="G396" s="102">
        <v>4.484534740447998</v>
      </c>
      <c r="H396" s="101">
        <v>391566.59375</v>
      </c>
      <c r="I396" s="101">
        <v>33346.65625</v>
      </c>
      <c r="J396" s="161">
        <v>8064500</v>
      </c>
      <c r="K396" s="160">
        <v>46127</v>
      </c>
      <c r="L396" s="102">
        <v>0.57526630163192749</v>
      </c>
      <c r="M396" s="101">
        <v>278335.90625</v>
      </c>
      <c r="N396" s="162">
        <v>-232208.90625</v>
      </c>
      <c r="O396" s="161">
        <v>889610</v>
      </c>
      <c r="P396" s="160">
        <v>-1395</v>
      </c>
      <c r="Q396" s="102">
        <v>-0.15656477212905884</v>
      </c>
      <c r="R396" s="101">
        <v>37154.78515625</v>
      </c>
      <c r="S396" s="162">
        <v>-38549.78515625</v>
      </c>
      <c r="T396" s="161">
        <v>945882.86</v>
      </c>
      <c r="U396" s="160">
        <v>380181.25</v>
      </c>
      <c r="V396" s="101">
        <v>100.02330017089844</v>
      </c>
      <c r="W396" s="101">
        <v>0</v>
      </c>
      <c r="X396" s="101">
        <v>0</v>
      </c>
      <c r="Y396" s="101">
        <v>3480542.4899999984</v>
      </c>
      <c r="Z396" s="162">
        <v>21.851791381835938</v>
      </c>
      <c r="AA396" s="161">
        <v>-46756.07</v>
      </c>
      <c r="AB396" s="101">
        <v>55257.765007902868</v>
      </c>
      <c r="AC396" s="163">
        <v>8501.6953125</v>
      </c>
      <c r="AD396" s="101"/>
      <c r="AE396" s="160"/>
      <c r="AF396" s="102"/>
      <c r="AG396" s="101"/>
      <c r="AH396" s="101"/>
    </row>
    <row r="397" spans="1:34" x14ac:dyDescent="0.25">
      <c r="A397" s="2">
        <v>113367003</v>
      </c>
      <c r="C397" s="158" t="s">
        <v>3216</v>
      </c>
      <c r="D397" s="28" t="s">
        <v>2298</v>
      </c>
      <c r="E397" s="101">
        <v>16876336</v>
      </c>
      <c r="F397" s="160">
        <v>796474.5</v>
      </c>
      <c r="G397" s="102">
        <v>4.953242301940918</v>
      </c>
      <c r="H397" s="101">
        <v>600301.0625</v>
      </c>
      <c r="I397" s="101">
        <v>196173.4375</v>
      </c>
      <c r="J397" s="161">
        <v>12761790</v>
      </c>
      <c r="K397" s="160">
        <v>151268</v>
      </c>
      <c r="L397" s="102">
        <v>1.199537992477417</v>
      </c>
      <c r="M397" s="101">
        <v>455135</v>
      </c>
      <c r="N397" s="162">
        <v>-303867</v>
      </c>
      <c r="O397" s="161">
        <v>2604092</v>
      </c>
      <c r="P397" s="160">
        <v>52161</v>
      </c>
      <c r="Q397" s="102">
        <v>2.0439815521240234</v>
      </c>
      <c r="R397" s="101">
        <v>70266.5078125</v>
      </c>
      <c r="S397" s="162">
        <v>-18105.5078125</v>
      </c>
      <c r="T397" s="161">
        <v>1321833.6599999999</v>
      </c>
      <c r="U397" s="160">
        <v>581359.5</v>
      </c>
      <c r="V397" s="101">
        <v>100.01252746582031</v>
      </c>
      <c r="W397" s="101">
        <v>0</v>
      </c>
      <c r="X397" s="101">
        <v>0</v>
      </c>
      <c r="Y397" s="101">
        <v>5321747.3900000006</v>
      </c>
      <c r="Z397" s="162">
        <v>16.801223754882813</v>
      </c>
      <c r="AA397" s="161">
        <v>-145386.88</v>
      </c>
      <c r="AB397" s="101">
        <v>175313.2942722938</v>
      </c>
      <c r="AC397" s="163">
        <v>29926.4140625</v>
      </c>
      <c r="AD397" s="101">
        <v>188619</v>
      </c>
      <c r="AE397" s="160">
        <v>11686</v>
      </c>
      <c r="AF397" s="102">
        <v>6.6047601699829102</v>
      </c>
      <c r="AG397" s="101">
        <v>12347.7763671875</v>
      </c>
      <c r="AH397" s="101">
        <v>-661.7763671875</v>
      </c>
    </row>
    <row r="398" spans="1:34" x14ac:dyDescent="0.25">
      <c r="A398" s="2">
        <v>108567703</v>
      </c>
      <c r="C398" s="158" t="s">
        <v>3217</v>
      </c>
      <c r="D398" s="28" t="s">
        <v>2222</v>
      </c>
      <c r="E398" s="101">
        <v>13106021</v>
      </c>
      <c r="F398" s="160">
        <v>287269.09375</v>
      </c>
      <c r="G398" s="102">
        <v>2.2410068511962891</v>
      </c>
      <c r="H398" s="101">
        <v>502104.28125</v>
      </c>
      <c r="I398" s="101">
        <v>-214835.1875</v>
      </c>
      <c r="J398" s="161">
        <v>10621737</v>
      </c>
      <c r="K398" s="160">
        <v>134006</v>
      </c>
      <c r="L398" s="102">
        <v>1.2777407169342041</v>
      </c>
      <c r="M398" s="101">
        <v>438566</v>
      </c>
      <c r="N398" s="162">
        <v>-304560</v>
      </c>
      <c r="O398" s="161">
        <v>1919206</v>
      </c>
      <c r="P398" s="160">
        <v>61820</v>
      </c>
      <c r="Q398" s="102">
        <v>3.3283333778381348</v>
      </c>
      <c r="R398" s="101">
        <v>36490.68359375</v>
      </c>
      <c r="S398" s="162">
        <v>25329.31640625</v>
      </c>
      <c r="T398" s="161">
        <v>482826.66</v>
      </c>
      <c r="U398" s="160">
        <v>89041.1015625</v>
      </c>
      <c r="V398" s="101">
        <v>100.02330017089844</v>
      </c>
      <c r="W398" s="101">
        <v>0</v>
      </c>
      <c r="X398" s="101">
        <v>0</v>
      </c>
      <c r="Y398" s="101">
        <v>815167.30000000447</v>
      </c>
      <c r="Z398" s="162">
        <v>21.851791381835938</v>
      </c>
      <c r="AA398" s="161">
        <v>-82288.460000000006</v>
      </c>
      <c r="AB398" s="101">
        <v>105654.17008612951</v>
      </c>
      <c r="AC398" s="163">
        <v>23365.7109375</v>
      </c>
      <c r="AD398" s="101">
        <v>82251</v>
      </c>
      <c r="AE398" s="160">
        <v>2402</v>
      </c>
      <c r="AF398" s="102">
        <v>3.0081777572631836</v>
      </c>
      <c r="AG398" s="101">
        <v>9230.083984375</v>
      </c>
      <c r="AH398" s="101">
        <v>-6828.083984375</v>
      </c>
    </row>
    <row r="399" spans="1:34" x14ac:dyDescent="0.25">
      <c r="A399" s="2">
        <v>123467103</v>
      </c>
      <c r="C399" s="158" t="s">
        <v>3218</v>
      </c>
      <c r="D399" s="28" t="s">
        <v>2468</v>
      </c>
      <c r="E399" s="101">
        <v>17333700</v>
      </c>
      <c r="F399" s="160">
        <v>395850</v>
      </c>
      <c r="G399" s="102">
        <v>2.3370735645294189</v>
      </c>
      <c r="H399" s="101">
        <v>635608.9375</v>
      </c>
      <c r="I399" s="101">
        <v>-239758.9375</v>
      </c>
      <c r="J399" s="161">
        <v>12518011</v>
      </c>
      <c r="K399" s="160">
        <v>175231</v>
      </c>
      <c r="L399" s="102">
        <v>1.4197045564651489</v>
      </c>
      <c r="M399" s="101">
        <v>506857.1875</v>
      </c>
      <c r="N399" s="162">
        <v>-331626.1875</v>
      </c>
      <c r="O399" s="161">
        <v>4241213</v>
      </c>
      <c r="P399" s="160">
        <v>170619</v>
      </c>
      <c r="Q399" s="102">
        <v>4.1915016174316406</v>
      </c>
      <c r="R399" s="101">
        <v>128751.7578125</v>
      </c>
      <c r="S399" s="162">
        <v>41867.2421875</v>
      </c>
      <c r="T399" s="161">
        <v>574477</v>
      </c>
      <c r="U399" s="160">
        <v>50000</v>
      </c>
      <c r="V399" s="101">
        <v>0</v>
      </c>
      <c r="W399" s="101">
        <v>0</v>
      </c>
      <c r="X399" s="101">
        <v>100</v>
      </c>
      <c r="Y399" s="101">
        <v>0</v>
      </c>
      <c r="Z399" s="162"/>
      <c r="AA399" s="161">
        <v>-121146.33</v>
      </c>
      <c r="AB399" s="101">
        <v>212076.72656062548</v>
      </c>
      <c r="AC399" s="163">
        <v>90930.3984375</v>
      </c>
      <c r="AD399" s="101"/>
      <c r="AE399" s="160"/>
      <c r="AF399" s="102"/>
      <c r="AG399" s="101"/>
      <c r="AH399" s="101"/>
    </row>
    <row r="400" spans="1:34" x14ac:dyDescent="0.25">
      <c r="A400" s="2">
        <v>103028653</v>
      </c>
      <c r="C400" s="158" t="s">
        <v>3219</v>
      </c>
      <c r="D400" s="28" t="s">
        <v>2103</v>
      </c>
      <c r="E400" s="101">
        <v>15978389</v>
      </c>
      <c r="F400" s="160">
        <v>825741.6875</v>
      </c>
      <c r="G400" s="102">
        <v>5.4494881629943848</v>
      </c>
      <c r="H400" s="101">
        <v>701114.3125</v>
      </c>
      <c r="I400" s="101">
        <v>124627.375</v>
      </c>
      <c r="J400" s="161">
        <v>12190948</v>
      </c>
      <c r="K400" s="160">
        <v>117546</v>
      </c>
      <c r="L400" s="102">
        <v>0.97359466552734375</v>
      </c>
      <c r="M400" s="101">
        <v>417790</v>
      </c>
      <c r="N400" s="162">
        <v>-300244</v>
      </c>
      <c r="O400" s="161">
        <v>2127328</v>
      </c>
      <c r="P400" s="160">
        <v>49928</v>
      </c>
      <c r="Q400" s="102">
        <v>2.4033889770507813</v>
      </c>
      <c r="R400" s="101">
        <v>151602.078125</v>
      </c>
      <c r="S400" s="162">
        <v>-101674.078125</v>
      </c>
      <c r="T400" s="161">
        <v>1660112.77</v>
      </c>
      <c r="U400" s="160">
        <v>658267.6875</v>
      </c>
      <c r="V400" s="101">
        <v>100.02330017089844</v>
      </c>
      <c r="W400" s="101">
        <v>0</v>
      </c>
      <c r="X400" s="101">
        <v>0</v>
      </c>
      <c r="Y400" s="101">
        <v>6026411.2200000025</v>
      </c>
      <c r="Z400" s="162">
        <v>21.851789474487305</v>
      </c>
      <c r="AA400" s="161">
        <v>-94999.23</v>
      </c>
      <c r="AB400" s="101">
        <v>116778.20660946635</v>
      </c>
      <c r="AC400" s="163">
        <v>21778.9765625</v>
      </c>
      <c r="AD400" s="101"/>
      <c r="AE400" s="160"/>
      <c r="AF400" s="102"/>
      <c r="AG400" s="101"/>
      <c r="AH400" s="101"/>
    </row>
    <row r="401" spans="1:34" x14ac:dyDescent="0.25">
      <c r="A401" s="2">
        <v>104107803</v>
      </c>
      <c r="C401" s="158" t="s">
        <v>3220</v>
      </c>
      <c r="D401" s="28" t="s">
        <v>2119</v>
      </c>
      <c r="E401" s="101">
        <v>10916369</v>
      </c>
      <c r="F401" s="160">
        <v>99221</v>
      </c>
      <c r="G401" s="102">
        <v>0.91725653409957886</v>
      </c>
      <c r="H401" s="101">
        <v>243548.8125</v>
      </c>
      <c r="I401" s="101">
        <v>-144327.8125</v>
      </c>
      <c r="J401" s="161">
        <v>8882578</v>
      </c>
      <c r="K401" s="160">
        <v>45691</v>
      </c>
      <c r="L401" s="102">
        <v>0.51704859733581543</v>
      </c>
      <c r="M401" s="101">
        <v>217042.40625</v>
      </c>
      <c r="N401" s="162">
        <v>-171351.40625</v>
      </c>
      <c r="O401" s="161">
        <v>1647356</v>
      </c>
      <c r="P401" s="160">
        <v>3530</v>
      </c>
      <c r="Q401" s="102">
        <v>0.21474291384220123</v>
      </c>
      <c r="R401" s="101">
        <v>26506.400390625</v>
      </c>
      <c r="S401" s="162">
        <v>-22976.400390625</v>
      </c>
      <c r="T401" s="161">
        <v>386435</v>
      </c>
      <c r="U401" s="160">
        <v>50000</v>
      </c>
      <c r="V401" s="101">
        <v>0</v>
      </c>
      <c r="W401" s="101">
        <v>0</v>
      </c>
      <c r="X401" s="101">
        <v>100</v>
      </c>
      <c r="Y401" s="101">
        <v>0</v>
      </c>
      <c r="Z401" s="162"/>
      <c r="AA401" s="161">
        <v>-113146.89</v>
      </c>
      <c r="AB401" s="101">
        <v>74275.974796058785</v>
      </c>
      <c r="AC401" s="163">
        <v>-38870.9140625</v>
      </c>
      <c r="AD401" s="101"/>
      <c r="AE401" s="160"/>
      <c r="AF401" s="102"/>
      <c r="AG401" s="101"/>
      <c r="AH401" s="101"/>
    </row>
    <row r="402" spans="1:34" x14ac:dyDescent="0.25">
      <c r="A402" s="2">
        <v>112676203</v>
      </c>
      <c r="C402" s="158" t="s">
        <v>3221</v>
      </c>
      <c r="D402" s="28" t="s">
        <v>2278</v>
      </c>
      <c r="E402" s="101">
        <v>13529502</v>
      </c>
      <c r="F402" s="160">
        <v>150025</v>
      </c>
      <c r="G402" s="102">
        <v>1.1213068962097168</v>
      </c>
      <c r="H402" s="101">
        <v>372150.6875</v>
      </c>
      <c r="I402" s="101">
        <v>-222125.6875</v>
      </c>
      <c r="J402" s="161">
        <v>10549983</v>
      </c>
      <c r="K402" s="160">
        <v>94166</v>
      </c>
      <c r="L402" s="102">
        <v>0.90060877799987793</v>
      </c>
      <c r="M402" s="101">
        <v>273973.1875</v>
      </c>
      <c r="N402" s="162">
        <v>-179807.1875</v>
      </c>
      <c r="O402" s="161">
        <v>2326314</v>
      </c>
      <c r="P402" s="160">
        <v>23571</v>
      </c>
      <c r="Q402" s="102">
        <v>1.0236053466796875</v>
      </c>
      <c r="R402" s="101">
        <v>75735.3984375</v>
      </c>
      <c r="S402" s="162">
        <v>-52164.3984375</v>
      </c>
      <c r="T402" s="161">
        <v>488108</v>
      </c>
      <c r="U402" s="160">
        <v>50000</v>
      </c>
      <c r="V402" s="101">
        <v>0</v>
      </c>
      <c r="W402" s="101">
        <v>0</v>
      </c>
      <c r="X402" s="101">
        <v>100</v>
      </c>
      <c r="Y402" s="101">
        <v>0</v>
      </c>
      <c r="Z402" s="162"/>
      <c r="AA402" s="161">
        <v>-123729.73</v>
      </c>
      <c r="AB402" s="101">
        <v>115497.76196826523</v>
      </c>
      <c r="AC402" s="163">
        <v>-8231.9677734375</v>
      </c>
      <c r="AD402" s="101">
        <v>165097</v>
      </c>
      <c r="AE402" s="160">
        <v>-17712</v>
      </c>
      <c r="AF402" s="102">
        <v>-9.6888008117675781</v>
      </c>
      <c r="AG402" s="101">
        <v>22442.083984375</v>
      </c>
      <c r="AH402" s="101">
        <v>-40154.0859375</v>
      </c>
    </row>
    <row r="403" spans="1:34" x14ac:dyDescent="0.25">
      <c r="A403" s="2">
        <v>103028703</v>
      </c>
      <c r="C403" s="158" t="s">
        <v>3222</v>
      </c>
      <c r="D403" s="28" t="s">
        <v>2104</v>
      </c>
      <c r="E403" s="101">
        <v>8661582</v>
      </c>
      <c r="F403" s="160">
        <v>801334.125</v>
      </c>
      <c r="G403" s="102">
        <v>10.194768905639648</v>
      </c>
      <c r="H403" s="101">
        <v>589821.5</v>
      </c>
      <c r="I403" s="101">
        <v>211512.625</v>
      </c>
      <c r="J403" s="161">
        <v>5589825</v>
      </c>
      <c r="K403" s="160">
        <v>100013</v>
      </c>
      <c r="L403" s="102">
        <v>1.8217928409576416</v>
      </c>
      <c r="M403" s="101">
        <v>379993</v>
      </c>
      <c r="N403" s="162">
        <v>-279980</v>
      </c>
      <c r="O403" s="161">
        <v>1610759</v>
      </c>
      <c r="P403" s="160">
        <v>88187</v>
      </c>
      <c r="Q403" s="102">
        <v>5.7919754981994629</v>
      </c>
      <c r="R403" s="101">
        <v>93054.96875</v>
      </c>
      <c r="S403" s="162">
        <v>-4867.96875</v>
      </c>
      <c r="T403" s="161">
        <v>1460997.67</v>
      </c>
      <c r="U403" s="160">
        <v>613134.125</v>
      </c>
      <c r="V403" s="101">
        <v>17.445661544799805</v>
      </c>
      <c r="W403" s="101">
        <v>82.558403015136719</v>
      </c>
      <c r="X403" s="101">
        <v>0</v>
      </c>
      <c r="Y403" s="101">
        <v>979034.5</v>
      </c>
      <c r="Z403" s="162">
        <v>21.851791381835938</v>
      </c>
      <c r="AA403" s="161">
        <v>-54908.58</v>
      </c>
      <c r="AB403" s="101">
        <v>58004.569810109591</v>
      </c>
      <c r="AC403" s="163">
        <v>3095.98974609375</v>
      </c>
      <c r="AD403" s="101"/>
      <c r="AE403" s="160"/>
      <c r="AF403" s="102"/>
      <c r="AG403" s="101"/>
      <c r="AH403" s="101"/>
    </row>
    <row r="404" spans="1:34" x14ac:dyDescent="0.25">
      <c r="A404" s="2">
        <v>115218303</v>
      </c>
      <c r="C404" s="158" t="s">
        <v>3223</v>
      </c>
      <c r="D404" s="28" t="s">
        <v>2330</v>
      </c>
      <c r="E404" s="101">
        <v>7697416.5</v>
      </c>
      <c r="F404" s="160">
        <v>277601.21875</v>
      </c>
      <c r="G404" s="102">
        <v>3.741349458694458</v>
      </c>
      <c r="H404" s="101">
        <v>290636.5625</v>
      </c>
      <c r="I404" s="101">
        <v>-13035.34375</v>
      </c>
      <c r="J404" s="161">
        <v>5909387</v>
      </c>
      <c r="K404" s="160">
        <v>91529</v>
      </c>
      <c r="L404" s="102">
        <v>1.5732421875</v>
      </c>
      <c r="M404" s="101">
        <v>250508.59375</v>
      </c>
      <c r="N404" s="162">
        <v>-158979.59375</v>
      </c>
      <c r="O404" s="161">
        <v>1349314</v>
      </c>
      <c r="P404" s="160">
        <v>70960</v>
      </c>
      <c r="Q404" s="102">
        <v>5.5508880615234375</v>
      </c>
      <c r="R404" s="101">
        <v>17093.51171875</v>
      </c>
      <c r="S404" s="162">
        <v>53866.48828125</v>
      </c>
      <c r="T404" s="161">
        <v>438715.52</v>
      </c>
      <c r="U404" s="160">
        <v>115112.2265625</v>
      </c>
      <c r="V404" s="101">
        <v>100.02330017089844</v>
      </c>
      <c r="W404" s="101">
        <v>0</v>
      </c>
      <c r="X404" s="101">
        <v>0</v>
      </c>
      <c r="Y404" s="101">
        <v>1053847.3500000015</v>
      </c>
      <c r="Z404" s="162">
        <v>21.851791381835938</v>
      </c>
      <c r="AA404" s="161">
        <v>-148893.35999999999</v>
      </c>
      <c r="AB404" s="101">
        <v>298328.99565565027</v>
      </c>
      <c r="AC404" s="163">
        <v>149435.640625</v>
      </c>
      <c r="AD404" s="101"/>
      <c r="AE404" s="160"/>
      <c r="AF404" s="102"/>
      <c r="AG404" s="101"/>
      <c r="AH404" s="101"/>
    </row>
    <row r="405" spans="1:34" x14ac:dyDescent="0.25">
      <c r="A405" s="2">
        <v>103028753</v>
      </c>
      <c r="C405" s="158" t="s">
        <v>3224</v>
      </c>
      <c r="D405" s="28" t="s">
        <v>2105</v>
      </c>
      <c r="E405" s="101">
        <v>9764480</v>
      </c>
      <c r="F405" s="160">
        <v>274490.9375</v>
      </c>
      <c r="G405" s="102">
        <v>2.8924262523651123</v>
      </c>
      <c r="H405" s="101">
        <v>246118.296875</v>
      </c>
      <c r="I405" s="101">
        <v>28372.640625</v>
      </c>
      <c r="J405" s="161">
        <v>7434774</v>
      </c>
      <c r="K405" s="160">
        <v>62800</v>
      </c>
      <c r="L405" s="102">
        <v>0.85187500715255737</v>
      </c>
      <c r="M405" s="101">
        <v>174558.5</v>
      </c>
      <c r="N405" s="162">
        <v>-111758.5</v>
      </c>
      <c r="O405" s="161">
        <v>1728638</v>
      </c>
      <c r="P405" s="160">
        <v>66168</v>
      </c>
      <c r="Q405" s="102">
        <v>3.9801020622253418</v>
      </c>
      <c r="R405" s="101">
        <v>42069.28125</v>
      </c>
      <c r="S405" s="162">
        <v>24098.71875</v>
      </c>
      <c r="T405" s="161">
        <v>601067.51</v>
      </c>
      <c r="U405" s="160">
        <v>145522.953125</v>
      </c>
      <c r="V405" s="101">
        <v>65.231986999511719</v>
      </c>
      <c r="W405" s="101">
        <v>34.783214569091797</v>
      </c>
      <c r="X405" s="101">
        <v>0</v>
      </c>
      <c r="Y405" s="101">
        <v>868854.67000000179</v>
      </c>
      <c r="Z405" s="162">
        <v>21.851791381835938</v>
      </c>
      <c r="AA405" s="161">
        <v>-71159.61</v>
      </c>
      <c r="AB405" s="101">
        <v>115128.00762504636</v>
      </c>
      <c r="AC405" s="163">
        <v>43968.3984375</v>
      </c>
      <c r="AD405" s="101"/>
      <c r="AE405" s="160"/>
      <c r="AF405" s="102"/>
      <c r="AG405" s="101"/>
      <c r="AH405" s="101"/>
    </row>
    <row r="406" spans="1:34" x14ac:dyDescent="0.25">
      <c r="A406" s="2">
        <v>127047404</v>
      </c>
      <c r="C406" s="158" t="s">
        <v>3225</v>
      </c>
      <c r="D406" s="28" t="s">
        <v>2516</v>
      </c>
      <c r="E406" s="101">
        <v>11995395</v>
      </c>
      <c r="F406" s="160">
        <v>106511</v>
      </c>
      <c r="G406" s="102">
        <v>0.89588725566864014</v>
      </c>
      <c r="H406" s="101">
        <v>136827.40625</v>
      </c>
      <c r="I406" s="101">
        <v>-30316.40625</v>
      </c>
      <c r="J406" s="161">
        <v>10826735</v>
      </c>
      <c r="K406" s="160">
        <v>25087</v>
      </c>
      <c r="L406" s="102">
        <v>0.2322515994310379</v>
      </c>
      <c r="M406" s="101">
        <v>110360.6015625</v>
      </c>
      <c r="N406" s="162">
        <v>-85273.6015625</v>
      </c>
      <c r="O406" s="161">
        <v>929982</v>
      </c>
      <c r="P406" s="160">
        <v>31424</v>
      </c>
      <c r="Q406" s="102">
        <v>3.4971587657928467</v>
      </c>
      <c r="R406" s="101">
        <v>26466.8046875</v>
      </c>
      <c r="S406" s="162">
        <v>4957.1953125</v>
      </c>
      <c r="T406" s="161">
        <v>238678</v>
      </c>
      <c r="U406" s="160">
        <v>50000</v>
      </c>
      <c r="V406" s="101">
        <v>0</v>
      </c>
      <c r="W406" s="101">
        <v>0</v>
      </c>
      <c r="X406" s="101">
        <v>100</v>
      </c>
      <c r="Y406" s="101">
        <v>0</v>
      </c>
      <c r="Z406" s="162"/>
      <c r="AA406" s="161">
        <v>-12500.46</v>
      </c>
      <c r="AB406" s="101">
        <v>73828.16252492991</v>
      </c>
      <c r="AC406" s="163">
        <v>61327.703125</v>
      </c>
      <c r="AD406" s="101"/>
      <c r="AE406" s="160"/>
      <c r="AF406" s="102"/>
      <c r="AG406" s="101"/>
      <c r="AH406" s="101"/>
    </row>
    <row r="407" spans="1:34" x14ac:dyDescent="0.25">
      <c r="A407" s="2">
        <v>112676403</v>
      </c>
      <c r="C407" s="158" t="s">
        <v>3226</v>
      </c>
      <c r="D407" s="28" t="s">
        <v>2279</v>
      </c>
      <c r="E407" s="101">
        <v>20210904</v>
      </c>
      <c r="F407" s="160">
        <v>1490852.625</v>
      </c>
      <c r="G407" s="102">
        <v>7.9639344215393066</v>
      </c>
      <c r="H407" s="101">
        <v>1053070.125</v>
      </c>
      <c r="I407" s="101">
        <v>437782.5</v>
      </c>
      <c r="J407" s="161">
        <v>14244897</v>
      </c>
      <c r="K407" s="160">
        <v>246364</v>
      </c>
      <c r="L407" s="102">
        <v>1.7599273920059204</v>
      </c>
      <c r="M407" s="101">
        <v>662233.625</v>
      </c>
      <c r="N407" s="162">
        <v>-415869.625</v>
      </c>
      <c r="O407" s="161">
        <v>3365929</v>
      </c>
      <c r="P407" s="160">
        <v>205561</v>
      </c>
      <c r="Q407" s="102">
        <v>6.5043373107910156</v>
      </c>
      <c r="R407" s="101">
        <v>182942.546875</v>
      </c>
      <c r="S407" s="162">
        <v>22618.453125</v>
      </c>
      <c r="T407" s="161">
        <v>2600077.2999999998</v>
      </c>
      <c r="U407" s="160">
        <v>1038927.625</v>
      </c>
      <c r="V407" s="101">
        <v>100.02330017089844</v>
      </c>
      <c r="W407" s="101">
        <v>0</v>
      </c>
      <c r="X407" s="101">
        <v>0</v>
      </c>
      <c r="Y407" s="101">
        <v>9511336.2900000066</v>
      </c>
      <c r="Z407" s="162">
        <v>21.851789474487305</v>
      </c>
      <c r="AA407" s="161">
        <v>-207526.38</v>
      </c>
      <c r="AB407" s="101">
        <v>283293.7375691731</v>
      </c>
      <c r="AC407" s="163">
        <v>75767.359375</v>
      </c>
      <c r="AD407" s="101"/>
      <c r="AE407" s="160"/>
      <c r="AF407" s="102"/>
      <c r="AG407" s="101"/>
      <c r="AH407" s="101"/>
    </row>
    <row r="408" spans="1:34" x14ac:dyDescent="0.25">
      <c r="A408" s="2">
        <v>117416103</v>
      </c>
      <c r="C408" s="158" t="s">
        <v>3227</v>
      </c>
      <c r="D408" s="28" t="s">
        <v>2377</v>
      </c>
      <c r="E408" s="101">
        <v>9397263</v>
      </c>
      <c r="F408" s="160">
        <v>459873.53125</v>
      </c>
      <c r="G408" s="102">
        <v>5.1455016136169434</v>
      </c>
      <c r="H408" s="101">
        <v>336316.40625</v>
      </c>
      <c r="I408" s="101">
        <v>123557.125</v>
      </c>
      <c r="J408" s="161">
        <v>7337651</v>
      </c>
      <c r="K408" s="160">
        <v>64670</v>
      </c>
      <c r="L408" s="102">
        <v>0.88918143510818481</v>
      </c>
      <c r="M408" s="101">
        <v>223734.09375</v>
      </c>
      <c r="N408" s="162">
        <v>-159064.09375</v>
      </c>
      <c r="O408" s="161">
        <v>1093277</v>
      </c>
      <c r="P408" s="160">
        <v>26138</v>
      </c>
      <c r="Q408" s="102">
        <v>2.4493527412414551</v>
      </c>
      <c r="R408" s="101">
        <v>38730.69921875</v>
      </c>
      <c r="S408" s="162">
        <v>-12592.69921875</v>
      </c>
      <c r="T408" s="161">
        <v>966334.59</v>
      </c>
      <c r="U408" s="160">
        <v>369065.53125</v>
      </c>
      <c r="V408" s="101">
        <v>100.02329254150391</v>
      </c>
      <c r="W408" s="101">
        <v>0</v>
      </c>
      <c r="X408" s="101">
        <v>0</v>
      </c>
      <c r="Y408" s="101">
        <v>3378778.41</v>
      </c>
      <c r="Z408" s="162">
        <v>21.851789474487305</v>
      </c>
      <c r="AA408" s="161">
        <v>-73675.710000000006</v>
      </c>
      <c r="AB408" s="101">
        <v>83883.719053590845</v>
      </c>
      <c r="AC408" s="163">
        <v>10208.0087890625</v>
      </c>
      <c r="AD408" s="101"/>
      <c r="AE408" s="160"/>
      <c r="AF408" s="102"/>
      <c r="AG408" s="101"/>
      <c r="AH408" s="101"/>
    </row>
    <row r="409" spans="1:34" x14ac:dyDescent="0.25">
      <c r="A409" s="2">
        <v>125238402</v>
      </c>
      <c r="C409" s="158" t="s">
        <v>3228</v>
      </c>
      <c r="D409" s="28" t="s">
        <v>2498</v>
      </c>
      <c r="E409" s="101">
        <v>43868272</v>
      </c>
      <c r="F409" s="160">
        <v>4847538</v>
      </c>
      <c r="G409" s="102">
        <v>12.422980308532715</v>
      </c>
      <c r="H409" s="101">
        <v>3521996</v>
      </c>
      <c r="I409" s="101">
        <v>1325542</v>
      </c>
      <c r="J409" s="161">
        <v>30362662</v>
      </c>
      <c r="K409" s="160">
        <v>570326</v>
      </c>
      <c r="L409" s="102">
        <v>1.9143379926681519</v>
      </c>
      <c r="M409" s="101">
        <v>2470081.5</v>
      </c>
      <c r="N409" s="162">
        <v>-1899755.5</v>
      </c>
      <c r="O409" s="161">
        <v>4408850</v>
      </c>
      <c r="P409" s="160">
        <v>238184</v>
      </c>
      <c r="Q409" s="102">
        <v>5.7109346389770508</v>
      </c>
      <c r="R409" s="101">
        <v>218000.984375</v>
      </c>
      <c r="S409" s="162">
        <v>20183.015625</v>
      </c>
      <c r="T409" s="161">
        <v>9096761.0700000003</v>
      </c>
      <c r="U409" s="160">
        <v>4039028</v>
      </c>
      <c r="V409" s="101">
        <v>63.044158935546875</v>
      </c>
      <c r="W409" s="101">
        <v>36.970531463623047</v>
      </c>
      <c r="X409" s="101">
        <v>0</v>
      </c>
      <c r="Y409" s="101">
        <v>13306484.920000002</v>
      </c>
      <c r="Z409" s="162">
        <v>38.273704528808594</v>
      </c>
      <c r="AA409" s="161">
        <v>-555403.80000000005</v>
      </c>
      <c r="AB409" s="101">
        <v>2019684.4044056626</v>
      </c>
      <c r="AC409" s="163">
        <v>1464280.625</v>
      </c>
      <c r="AD409" s="101"/>
      <c r="AE409" s="160"/>
      <c r="AF409" s="102"/>
      <c r="AG409" s="101"/>
      <c r="AH409" s="101"/>
    </row>
    <row r="410" spans="1:34" x14ac:dyDescent="0.25">
      <c r="A410" s="2">
        <v>101306503</v>
      </c>
      <c r="C410" s="158" t="s">
        <v>3229</v>
      </c>
      <c r="D410" s="28" t="s">
        <v>2057</v>
      </c>
      <c r="E410" s="101">
        <v>6984871.5</v>
      </c>
      <c r="F410" s="160">
        <v>190172.609375</v>
      </c>
      <c r="G410" s="102">
        <v>2.7988379001617432</v>
      </c>
      <c r="H410" s="101">
        <v>191224.265625</v>
      </c>
      <c r="I410" s="101">
        <v>-1051.65625</v>
      </c>
      <c r="J410" s="161">
        <v>5854318</v>
      </c>
      <c r="K410" s="160">
        <v>35133</v>
      </c>
      <c r="L410" s="102">
        <v>0.60374432802200317</v>
      </c>
      <c r="M410" s="101">
        <v>140502</v>
      </c>
      <c r="N410" s="162">
        <v>-105369</v>
      </c>
      <c r="O410" s="161">
        <v>754977</v>
      </c>
      <c r="P410" s="160">
        <v>17277</v>
      </c>
      <c r="Q410" s="102">
        <v>2.3420090675354004</v>
      </c>
      <c r="R410" s="101">
        <v>29927.517578125</v>
      </c>
      <c r="S410" s="162">
        <v>-12650.517578125</v>
      </c>
      <c r="T410" s="161">
        <v>375576.37</v>
      </c>
      <c r="U410" s="160">
        <v>137762.609375</v>
      </c>
      <c r="V410" s="101">
        <v>100.01757049560547</v>
      </c>
      <c r="W410" s="101">
        <v>0</v>
      </c>
      <c r="X410" s="101">
        <v>0</v>
      </c>
      <c r="Y410" s="101">
        <v>1261138.3699999992</v>
      </c>
      <c r="Z410" s="162">
        <v>19.168107986450195</v>
      </c>
      <c r="AA410" s="161">
        <v>-44462.84</v>
      </c>
      <c r="AB410" s="101">
        <v>47516.226381530607</v>
      </c>
      <c r="AC410" s="163">
        <v>3053.386474609375</v>
      </c>
      <c r="AD410" s="101"/>
      <c r="AE410" s="160"/>
      <c r="AF410" s="102"/>
      <c r="AG410" s="101"/>
      <c r="AH410" s="101"/>
    </row>
    <row r="411" spans="1:34" x14ac:dyDescent="0.25">
      <c r="A411" s="2">
        <v>116197503</v>
      </c>
      <c r="C411" s="158" t="s">
        <v>3230</v>
      </c>
      <c r="D411" s="28" t="s">
        <v>2352</v>
      </c>
      <c r="E411" s="101">
        <v>7225702</v>
      </c>
      <c r="F411" s="160">
        <v>256580.109375</v>
      </c>
      <c r="G411" s="102">
        <v>3.6816706657409668</v>
      </c>
      <c r="H411" s="101">
        <v>227872.125</v>
      </c>
      <c r="I411" s="101">
        <v>28707.984375</v>
      </c>
      <c r="J411" s="161">
        <v>5564133</v>
      </c>
      <c r="K411" s="160">
        <v>49264</v>
      </c>
      <c r="L411" s="102">
        <v>0.89329409599304199</v>
      </c>
      <c r="M411" s="101">
        <v>145992.296875</v>
      </c>
      <c r="N411" s="162">
        <v>-96728.296875</v>
      </c>
      <c r="O411" s="161">
        <v>1065175</v>
      </c>
      <c r="P411" s="160">
        <v>8149</v>
      </c>
      <c r="Q411" s="102">
        <v>0.77093660831451416</v>
      </c>
      <c r="R411" s="101">
        <v>42025.62109375</v>
      </c>
      <c r="S411" s="162">
        <v>-33876.62109375</v>
      </c>
      <c r="T411" s="161">
        <v>596394.14</v>
      </c>
      <c r="U411" s="160">
        <v>199167.109375</v>
      </c>
      <c r="V411" s="101">
        <v>100.02330017089844</v>
      </c>
      <c r="W411" s="101">
        <v>0</v>
      </c>
      <c r="X411" s="101">
        <v>0</v>
      </c>
      <c r="Y411" s="101">
        <v>1823366.0700000003</v>
      </c>
      <c r="Z411" s="162">
        <v>21.851789474487305</v>
      </c>
      <c r="AA411" s="161">
        <v>-46632.17</v>
      </c>
      <c r="AB411" s="101">
        <v>45493.730611340958</v>
      </c>
      <c r="AC411" s="163">
        <v>-1138.4393310546875</v>
      </c>
      <c r="AD411" s="101"/>
      <c r="AE411" s="160"/>
      <c r="AF411" s="102"/>
      <c r="AG411" s="101"/>
      <c r="AH411" s="101"/>
    </row>
    <row r="412" spans="1:34" x14ac:dyDescent="0.25">
      <c r="A412" s="2">
        <v>111297504</v>
      </c>
      <c r="C412" s="158" t="s">
        <v>3231</v>
      </c>
      <c r="D412" s="28" t="s">
        <v>2253</v>
      </c>
      <c r="E412" s="101">
        <v>6114064.5</v>
      </c>
      <c r="F412" s="160">
        <v>256423.734375</v>
      </c>
      <c r="G412" s="102">
        <v>4.377593994140625</v>
      </c>
      <c r="H412" s="101">
        <v>134272.546875</v>
      </c>
      <c r="I412" s="101">
        <v>122151.1875</v>
      </c>
      <c r="J412" s="161">
        <v>5081603</v>
      </c>
      <c r="K412" s="160">
        <v>49434</v>
      </c>
      <c r="L412" s="102">
        <v>0.98235970735549927</v>
      </c>
      <c r="M412" s="101">
        <v>101459.6015625</v>
      </c>
      <c r="N412" s="162">
        <v>-52025.6015625</v>
      </c>
      <c r="O412" s="161">
        <v>585238</v>
      </c>
      <c r="P412" s="160">
        <v>-141</v>
      </c>
      <c r="Q412" s="102">
        <v>-2.4086959660053253E-2</v>
      </c>
      <c r="R412" s="101">
        <v>15402</v>
      </c>
      <c r="S412" s="162">
        <v>-15543</v>
      </c>
      <c r="T412" s="161">
        <v>447223.48</v>
      </c>
      <c r="U412" s="160">
        <v>207130.734375</v>
      </c>
      <c r="V412" s="101">
        <v>100.00978088378906</v>
      </c>
      <c r="W412" s="101">
        <v>0</v>
      </c>
      <c r="X412" s="101">
        <v>0</v>
      </c>
      <c r="Y412" s="101">
        <v>1896016.42</v>
      </c>
      <c r="Z412" s="162">
        <v>15.515976905822754</v>
      </c>
      <c r="AA412" s="161">
        <v>-55005.57</v>
      </c>
      <c r="AB412" s="101">
        <v>107113.29002462694</v>
      </c>
      <c r="AC412" s="163">
        <v>52107.71875</v>
      </c>
      <c r="AD412" s="101"/>
      <c r="AE412" s="160"/>
      <c r="AF412" s="102"/>
      <c r="AG412" s="101"/>
      <c r="AH412" s="101"/>
    </row>
    <row r="413" spans="1:34" x14ac:dyDescent="0.25">
      <c r="A413" s="2">
        <v>111317503</v>
      </c>
      <c r="C413" s="158" t="s">
        <v>3232</v>
      </c>
      <c r="D413" s="28" t="s">
        <v>2257</v>
      </c>
      <c r="E413" s="101">
        <v>10538549</v>
      </c>
      <c r="F413" s="160">
        <v>943874.3125</v>
      </c>
      <c r="G413" s="102">
        <v>9.8374814987182617</v>
      </c>
      <c r="H413" s="101">
        <v>297887.65625</v>
      </c>
      <c r="I413" s="101">
        <v>645986.625</v>
      </c>
      <c r="J413" s="161">
        <v>8053430</v>
      </c>
      <c r="K413" s="160">
        <v>43604</v>
      </c>
      <c r="L413" s="102">
        <v>0.54438138008117676</v>
      </c>
      <c r="M413" s="101">
        <v>197490.796875</v>
      </c>
      <c r="N413" s="162">
        <v>-153886.796875</v>
      </c>
      <c r="O413" s="161">
        <v>951091</v>
      </c>
      <c r="P413" s="160">
        <v>16365</v>
      </c>
      <c r="Q413" s="102">
        <v>1.750780463218689</v>
      </c>
      <c r="R413" s="101">
        <v>29188.19921875</v>
      </c>
      <c r="S413" s="162">
        <v>-12823.19921875</v>
      </c>
      <c r="T413" s="161">
        <v>1378473.65</v>
      </c>
      <c r="U413" s="160">
        <v>749772.3125</v>
      </c>
      <c r="V413" s="101">
        <v>100.01213073730469</v>
      </c>
      <c r="W413" s="101">
        <v>0</v>
      </c>
      <c r="X413" s="101">
        <v>0</v>
      </c>
      <c r="Y413" s="101">
        <v>6863365.6900000013</v>
      </c>
      <c r="Z413" s="162">
        <v>16.612850189208984</v>
      </c>
      <c r="AA413" s="161">
        <v>-66054.25</v>
      </c>
      <c r="AB413" s="101">
        <v>40970.542929378571</v>
      </c>
      <c r="AC413" s="163">
        <v>-25083.70703125</v>
      </c>
      <c r="AD413" s="101">
        <v>155554</v>
      </c>
      <c r="AE413" s="160">
        <v>134133</v>
      </c>
      <c r="AF413" s="102">
        <v>626.17523193359375</v>
      </c>
      <c r="AG413" s="101">
        <v>-700.5999755859375</v>
      </c>
      <c r="AH413" s="101">
        <v>134833.59375</v>
      </c>
    </row>
    <row r="414" spans="1:34" x14ac:dyDescent="0.25">
      <c r="A414" s="2">
        <v>121395703</v>
      </c>
      <c r="C414" s="158" t="s">
        <v>3233</v>
      </c>
      <c r="D414" s="28" t="s">
        <v>2439</v>
      </c>
      <c r="E414" s="101">
        <v>7777961</v>
      </c>
      <c r="F414" s="160">
        <v>165728</v>
      </c>
      <c r="G414" s="102">
        <v>2.1771273612976074</v>
      </c>
      <c r="H414" s="101">
        <v>269997.4375</v>
      </c>
      <c r="I414" s="101">
        <v>-104269.4375</v>
      </c>
      <c r="J414" s="161">
        <v>6224293</v>
      </c>
      <c r="K414" s="160">
        <v>78028</v>
      </c>
      <c r="L414" s="102">
        <v>1.2695189714431763</v>
      </c>
      <c r="M414" s="101">
        <v>278777.1875</v>
      </c>
      <c r="N414" s="162">
        <v>-200749.1875</v>
      </c>
      <c r="O414" s="161">
        <v>1356219</v>
      </c>
      <c r="P414" s="160">
        <v>37700</v>
      </c>
      <c r="Q414" s="102">
        <v>2.8592686653137207</v>
      </c>
      <c r="R414" s="101">
        <v>-8779.759765625</v>
      </c>
      <c r="S414" s="162">
        <v>46479.7578125</v>
      </c>
      <c r="T414" s="161">
        <v>197449</v>
      </c>
      <c r="U414" s="160">
        <v>50000</v>
      </c>
      <c r="V414" s="101">
        <v>0</v>
      </c>
      <c r="W414" s="101">
        <v>0</v>
      </c>
      <c r="X414" s="101">
        <v>100</v>
      </c>
      <c r="Y414" s="101">
        <v>0</v>
      </c>
      <c r="Z414" s="162"/>
      <c r="AA414" s="161">
        <v>-60129.64</v>
      </c>
      <c r="AB414" s="101">
        <v>128750.45157121692</v>
      </c>
      <c r="AC414" s="163">
        <v>68620.8125</v>
      </c>
      <c r="AD414" s="101"/>
      <c r="AE414" s="160"/>
      <c r="AF414" s="102"/>
      <c r="AG414" s="101"/>
      <c r="AH414" s="101"/>
    </row>
    <row r="415" spans="1:34" x14ac:dyDescent="0.25">
      <c r="A415" s="2">
        <v>117597003</v>
      </c>
      <c r="C415" s="158" t="s">
        <v>3234</v>
      </c>
      <c r="D415" s="28" t="s">
        <v>2381</v>
      </c>
      <c r="E415" s="101">
        <v>14100766</v>
      </c>
      <c r="F415" s="160">
        <v>703078.0625</v>
      </c>
      <c r="G415" s="102">
        <v>5.2477564811706543</v>
      </c>
      <c r="H415" s="101">
        <v>533772.8125</v>
      </c>
      <c r="I415" s="101">
        <v>169305.25</v>
      </c>
      <c r="J415" s="161">
        <v>10727115</v>
      </c>
      <c r="K415" s="160">
        <v>84915</v>
      </c>
      <c r="L415" s="102">
        <v>0.79790830612182617</v>
      </c>
      <c r="M415" s="101">
        <v>336506.59375</v>
      </c>
      <c r="N415" s="162">
        <v>-251591.59375</v>
      </c>
      <c r="O415" s="161">
        <v>1740143</v>
      </c>
      <c r="P415" s="160">
        <v>18769</v>
      </c>
      <c r="Q415" s="102">
        <v>1.0903499126434326</v>
      </c>
      <c r="R415" s="101">
        <v>65387.11328125</v>
      </c>
      <c r="S415" s="162">
        <v>-46618.11328125</v>
      </c>
      <c r="T415" s="161">
        <v>1565272.49</v>
      </c>
      <c r="U415" s="160">
        <v>612017.0625</v>
      </c>
      <c r="V415" s="101">
        <v>100.02330780029297</v>
      </c>
      <c r="W415" s="101">
        <v>0</v>
      </c>
      <c r="X415" s="101">
        <v>0</v>
      </c>
      <c r="Y415" s="101">
        <v>5602989.2800000012</v>
      </c>
      <c r="Z415" s="162">
        <v>21.851791381835938</v>
      </c>
      <c r="AA415" s="161">
        <v>-111475.25</v>
      </c>
      <c r="AB415" s="101">
        <v>106408.05736684927</v>
      </c>
      <c r="AC415" s="163">
        <v>-5067.19287109375</v>
      </c>
      <c r="AD415" s="101">
        <v>68236</v>
      </c>
      <c r="AE415" s="160">
        <v>-12623</v>
      </c>
      <c r="AF415" s="102">
        <v>-15.611125946044922</v>
      </c>
      <c r="AG415" s="101">
        <v>9411.841796875</v>
      </c>
      <c r="AH415" s="101">
        <v>-22034.841796875</v>
      </c>
    </row>
    <row r="416" spans="1:34" x14ac:dyDescent="0.25">
      <c r="A416" s="2">
        <v>112676503</v>
      </c>
      <c r="C416" s="158" t="s">
        <v>3235</v>
      </c>
      <c r="D416" s="28" t="s">
        <v>2280</v>
      </c>
      <c r="E416" s="101">
        <v>13601525</v>
      </c>
      <c r="F416" s="160">
        <v>605856.5</v>
      </c>
      <c r="G416" s="102">
        <v>4.6619877815246582</v>
      </c>
      <c r="H416" s="101">
        <v>544450.625</v>
      </c>
      <c r="I416" s="101">
        <v>61405.875</v>
      </c>
      <c r="J416" s="161">
        <v>9720766</v>
      </c>
      <c r="K416" s="160">
        <v>66595</v>
      </c>
      <c r="L416" s="102">
        <v>0.68980550765991211</v>
      </c>
      <c r="M416" s="101">
        <v>327794.59375</v>
      </c>
      <c r="N416" s="162">
        <v>-261199.59375</v>
      </c>
      <c r="O416" s="161">
        <v>2454827</v>
      </c>
      <c r="P416" s="160">
        <v>19620</v>
      </c>
      <c r="Q416" s="102">
        <v>0.80568099021911621</v>
      </c>
      <c r="R416" s="101">
        <v>112673.5078125</v>
      </c>
      <c r="S416" s="162">
        <v>-93053.5078125</v>
      </c>
      <c r="T416" s="161">
        <v>1425932.05</v>
      </c>
      <c r="U416" s="160">
        <v>519641.46875</v>
      </c>
      <c r="V416" s="101">
        <v>100.02330017089844</v>
      </c>
      <c r="W416" s="101">
        <v>0</v>
      </c>
      <c r="X416" s="101">
        <v>0</v>
      </c>
      <c r="Y416" s="101">
        <v>4757294.5500000045</v>
      </c>
      <c r="Z416" s="162">
        <v>21.851791381835938</v>
      </c>
      <c r="AA416" s="161">
        <v>-137220.73000000001</v>
      </c>
      <c r="AB416" s="101">
        <v>168795.65482314746</v>
      </c>
      <c r="AC416" s="163">
        <v>31574.92578125</v>
      </c>
      <c r="AD416" s="101"/>
      <c r="AE416" s="160"/>
      <c r="AF416" s="102"/>
      <c r="AG416" s="101"/>
      <c r="AH416" s="101"/>
    </row>
    <row r="417" spans="1:34" x14ac:dyDescent="0.25">
      <c r="A417" s="2">
        <v>107657503</v>
      </c>
      <c r="C417" s="158" t="s">
        <v>3236</v>
      </c>
      <c r="D417" s="28" t="s">
        <v>2188</v>
      </c>
      <c r="E417" s="101">
        <v>14591039</v>
      </c>
      <c r="F417" s="160">
        <v>889233.1875</v>
      </c>
      <c r="G417" s="102">
        <v>6.4898977279663086</v>
      </c>
      <c r="H417" s="101">
        <v>425987.125</v>
      </c>
      <c r="I417" s="101">
        <v>463246.0625</v>
      </c>
      <c r="J417" s="161">
        <v>11170509</v>
      </c>
      <c r="K417" s="160">
        <v>84767</v>
      </c>
      <c r="L417" s="102">
        <v>0.76464885473251343</v>
      </c>
      <c r="M417" s="101">
        <v>266986.59375</v>
      </c>
      <c r="N417" s="162">
        <v>-182219.59375</v>
      </c>
      <c r="O417" s="161">
        <v>1756580</v>
      </c>
      <c r="P417" s="160">
        <v>34481</v>
      </c>
      <c r="Q417" s="102">
        <v>2.0022659301757813</v>
      </c>
      <c r="R417" s="101">
        <v>51660.33984375</v>
      </c>
      <c r="S417" s="162">
        <v>-17179.33984375</v>
      </c>
      <c r="T417" s="161">
        <v>1663950.1</v>
      </c>
      <c r="U417" s="160">
        <v>769985.1875</v>
      </c>
      <c r="V417" s="101">
        <v>100.0162353515625</v>
      </c>
      <c r="W417" s="101">
        <v>0</v>
      </c>
      <c r="X417" s="101">
        <v>0</v>
      </c>
      <c r="Y417" s="101">
        <v>7048681.9999999963</v>
      </c>
      <c r="Z417" s="162">
        <v>18.538021087646484</v>
      </c>
      <c r="AA417" s="161">
        <v>-117137.12</v>
      </c>
      <c r="AB417" s="101">
        <v>119705.10562114255</v>
      </c>
      <c r="AC417" s="163">
        <v>2567.985595703125</v>
      </c>
      <c r="AD417" s="101"/>
      <c r="AE417" s="160"/>
      <c r="AF417" s="102"/>
      <c r="AG417" s="101"/>
      <c r="AH417" s="101"/>
    </row>
    <row r="418" spans="1:34" x14ac:dyDescent="0.25">
      <c r="A418" s="2">
        <v>108077503</v>
      </c>
      <c r="C418" s="158" t="s">
        <v>3237</v>
      </c>
      <c r="D418" s="28" t="s">
        <v>2199</v>
      </c>
      <c r="E418" s="101">
        <v>11849260</v>
      </c>
      <c r="F418" s="160">
        <v>737648.3125</v>
      </c>
      <c r="G418" s="102">
        <v>6.6385354995727539</v>
      </c>
      <c r="H418" s="101">
        <v>334207.3125</v>
      </c>
      <c r="I418" s="101">
        <v>403441</v>
      </c>
      <c r="J418" s="161">
        <v>8918842</v>
      </c>
      <c r="K418" s="160">
        <v>58769</v>
      </c>
      <c r="L418" s="102">
        <v>0.66330152750015259</v>
      </c>
      <c r="M418" s="101">
        <v>190501.5</v>
      </c>
      <c r="N418" s="162">
        <v>-131732.5</v>
      </c>
      <c r="O418" s="161">
        <v>1439512</v>
      </c>
      <c r="P418" s="160">
        <v>38645</v>
      </c>
      <c r="Q418" s="102">
        <v>2.7586488723754883</v>
      </c>
      <c r="R418" s="101">
        <v>44749.703125</v>
      </c>
      <c r="S418" s="162">
        <v>-6104.703125</v>
      </c>
      <c r="T418" s="161">
        <v>1394960.13</v>
      </c>
      <c r="U418" s="160">
        <v>642288.3125</v>
      </c>
      <c r="V418" s="101">
        <v>100.0167236328125</v>
      </c>
      <c r="W418" s="101">
        <v>0</v>
      </c>
      <c r="X418" s="101">
        <v>0</v>
      </c>
      <c r="Y418" s="101">
        <v>5879734.25</v>
      </c>
      <c r="Z418" s="162">
        <v>18.768026351928711</v>
      </c>
      <c r="AA418" s="161">
        <v>-78750.81</v>
      </c>
      <c r="AB418" s="101">
        <v>115131.46836136957</v>
      </c>
      <c r="AC418" s="163">
        <v>36380.66015625</v>
      </c>
      <c r="AD418" s="101">
        <v>95946</v>
      </c>
      <c r="AE418" s="160">
        <v>-2054</v>
      </c>
      <c r="AF418" s="102">
        <v>-2.0959184169769287</v>
      </c>
      <c r="AG418" s="101">
        <v>6711.74609375</v>
      </c>
      <c r="AH418" s="101">
        <v>-8765.74609375</v>
      </c>
    </row>
    <row r="419" spans="1:34" x14ac:dyDescent="0.25">
      <c r="A419" s="2">
        <v>123467303</v>
      </c>
      <c r="C419" s="158" t="s">
        <v>3238</v>
      </c>
      <c r="D419" s="28" t="s">
        <v>2470</v>
      </c>
      <c r="E419" s="101">
        <v>18818874</v>
      </c>
      <c r="F419" s="160">
        <v>441039</v>
      </c>
      <c r="G419" s="102">
        <v>2.3998420238494873</v>
      </c>
      <c r="H419" s="101">
        <v>1011307.75</v>
      </c>
      <c r="I419" s="101">
        <v>-570268.75</v>
      </c>
      <c r="J419" s="161">
        <v>14730436</v>
      </c>
      <c r="K419" s="160">
        <v>260534</v>
      </c>
      <c r="L419" s="102">
        <v>1.8005235195159912</v>
      </c>
      <c r="M419" s="101">
        <v>876591.8125</v>
      </c>
      <c r="N419" s="162">
        <v>-616057.8125</v>
      </c>
      <c r="O419" s="161">
        <v>3595939</v>
      </c>
      <c r="P419" s="160">
        <v>130505</v>
      </c>
      <c r="Q419" s="102">
        <v>3.7659063339233398</v>
      </c>
      <c r="R419" s="101">
        <v>134715.9375</v>
      </c>
      <c r="S419" s="162">
        <v>-4210.9375</v>
      </c>
      <c r="T419" s="161">
        <v>492498</v>
      </c>
      <c r="U419" s="160">
        <v>50000</v>
      </c>
      <c r="V419" s="101">
        <v>0</v>
      </c>
      <c r="W419" s="101">
        <v>0</v>
      </c>
      <c r="X419" s="101">
        <v>100</v>
      </c>
      <c r="Y419" s="101">
        <v>0</v>
      </c>
      <c r="Z419" s="162"/>
      <c r="AA419" s="161">
        <v>-224935.34</v>
      </c>
      <c r="AB419" s="101">
        <v>138215.91307381296</v>
      </c>
      <c r="AC419" s="163">
        <v>-86719.4296875</v>
      </c>
      <c r="AD419" s="101"/>
      <c r="AE419" s="160"/>
      <c r="AF419" s="102"/>
      <c r="AG419" s="101"/>
      <c r="AH419" s="101"/>
    </row>
    <row r="420" spans="1:34" x14ac:dyDescent="0.25">
      <c r="A420" s="2">
        <v>112676703</v>
      </c>
      <c r="C420" s="158" t="s">
        <v>3239</v>
      </c>
      <c r="D420" s="28" t="s">
        <v>2281</v>
      </c>
      <c r="E420" s="101">
        <v>18474670</v>
      </c>
      <c r="F420" s="160">
        <v>736304.6875</v>
      </c>
      <c r="G420" s="102">
        <v>4.1509160995483398</v>
      </c>
      <c r="H420" s="101">
        <v>713565.9375</v>
      </c>
      <c r="I420" s="101">
        <v>22738.75</v>
      </c>
      <c r="J420" s="161">
        <v>13866624</v>
      </c>
      <c r="K420" s="160">
        <v>180858</v>
      </c>
      <c r="L420" s="102">
        <v>1.3215043544769287</v>
      </c>
      <c r="M420" s="101">
        <v>507212</v>
      </c>
      <c r="N420" s="162">
        <v>-326354</v>
      </c>
      <c r="O420" s="161">
        <v>3289325</v>
      </c>
      <c r="P420" s="160">
        <v>152953</v>
      </c>
      <c r="Q420" s="102">
        <v>4.8767490386962891</v>
      </c>
      <c r="R420" s="101">
        <v>125813.1640625</v>
      </c>
      <c r="S420" s="162">
        <v>27139.8359375</v>
      </c>
      <c r="T420" s="161">
        <v>1318722.3500000001</v>
      </c>
      <c r="U420" s="160">
        <v>402493.6875</v>
      </c>
      <c r="V420" s="101">
        <v>100.02330017089844</v>
      </c>
      <c r="W420" s="101">
        <v>0</v>
      </c>
      <c r="X420" s="101">
        <v>0</v>
      </c>
      <c r="Y420" s="101">
        <v>3684811.7199999988</v>
      </c>
      <c r="Z420" s="162">
        <v>21.851791381835938</v>
      </c>
      <c r="AA420" s="161">
        <v>-205058.29</v>
      </c>
      <c r="AB420" s="101">
        <v>383501.11569352064</v>
      </c>
      <c r="AC420" s="163">
        <v>178442.828125</v>
      </c>
      <c r="AD420" s="101"/>
      <c r="AE420" s="160"/>
      <c r="AF420" s="102"/>
      <c r="AG420" s="101"/>
      <c r="AH420" s="101"/>
    </row>
    <row r="421" spans="1:34" x14ac:dyDescent="0.25">
      <c r="A421" s="2">
        <v>125238502</v>
      </c>
      <c r="C421" s="158" t="s">
        <v>3240</v>
      </c>
      <c r="D421" s="28" t="s">
        <v>2499</v>
      </c>
      <c r="E421" s="101">
        <v>8172748</v>
      </c>
      <c r="F421" s="160">
        <v>179383</v>
      </c>
      <c r="G421" s="102">
        <v>2.2441487312316895</v>
      </c>
      <c r="H421" s="101">
        <v>552789.1875</v>
      </c>
      <c r="I421" s="101">
        <v>-373406.1875</v>
      </c>
      <c r="J421" s="161">
        <v>5358526</v>
      </c>
      <c r="K421" s="160">
        <v>114299</v>
      </c>
      <c r="L421" s="102">
        <v>2.1795203685760498</v>
      </c>
      <c r="M421" s="101">
        <v>413841.9375</v>
      </c>
      <c r="N421" s="162">
        <v>-299542.9375</v>
      </c>
      <c r="O421" s="161">
        <v>2524233</v>
      </c>
      <c r="P421" s="160">
        <v>15084</v>
      </c>
      <c r="Q421" s="102">
        <v>0.60115998983383179</v>
      </c>
      <c r="R421" s="101">
        <v>138947.25</v>
      </c>
      <c r="S421" s="162">
        <v>-123863.25</v>
      </c>
      <c r="T421" s="161">
        <v>289989</v>
      </c>
      <c r="U421" s="160">
        <v>50000</v>
      </c>
      <c r="V421" s="101">
        <v>0</v>
      </c>
      <c r="W421" s="101">
        <v>0</v>
      </c>
      <c r="X421" s="101">
        <v>100</v>
      </c>
      <c r="Y421" s="101">
        <v>0</v>
      </c>
      <c r="Z421" s="162"/>
      <c r="AA421" s="161">
        <v>-39882.29</v>
      </c>
      <c r="AB421" s="101">
        <v>48533.77756697002</v>
      </c>
      <c r="AC421" s="163">
        <v>8651.4873046875</v>
      </c>
      <c r="AD421" s="101"/>
      <c r="AE421" s="160"/>
      <c r="AF421" s="102"/>
      <c r="AG421" s="101"/>
      <c r="AH421" s="101"/>
    </row>
    <row r="422" spans="1:34" x14ac:dyDescent="0.25">
      <c r="A422" s="2">
        <v>123467203</v>
      </c>
      <c r="C422" s="158" t="s">
        <v>3241</v>
      </c>
      <c r="D422" s="28" t="s">
        <v>2469</v>
      </c>
      <c r="E422" s="101">
        <v>3912989</v>
      </c>
      <c r="F422" s="160">
        <v>154272</v>
      </c>
      <c r="G422" s="102">
        <v>4.1043791770935059</v>
      </c>
      <c r="H422" s="101">
        <v>205110.859375</v>
      </c>
      <c r="I422" s="101">
        <v>-50838.859375</v>
      </c>
      <c r="J422" s="161">
        <v>2643095</v>
      </c>
      <c r="K422" s="160">
        <v>36761</v>
      </c>
      <c r="L422" s="102">
        <v>1.4104485511779785</v>
      </c>
      <c r="M422" s="101">
        <v>207355.96875</v>
      </c>
      <c r="N422" s="162">
        <v>-170594.96875</v>
      </c>
      <c r="O422" s="161">
        <v>1143470</v>
      </c>
      <c r="P422" s="160">
        <v>67511</v>
      </c>
      <c r="Q422" s="102">
        <v>6.2744951248168945</v>
      </c>
      <c r="R422" s="101">
        <v>-2245.10595703125</v>
      </c>
      <c r="S422" s="162">
        <v>69756.109375</v>
      </c>
      <c r="T422" s="161">
        <v>126424</v>
      </c>
      <c r="U422" s="160">
        <v>50000</v>
      </c>
      <c r="V422" s="101">
        <v>0</v>
      </c>
      <c r="W422" s="101">
        <v>0</v>
      </c>
      <c r="X422" s="101">
        <v>100</v>
      </c>
      <c r="Y422" s="101">
        <v>0</v>
      </c>
      <c r="Z422" s="162"/>
      <c r="AA422" s="161">
        <v>-69877.78</v>
      </c>
      <c r="AB422" s="101">
        <v>52668.417408769077</v>
      </c>
      <c r="AC422" s="163">
        <v>-17209.36328125</v>
      </c>
      <c r="AD422" s="101"/>
      <c r="AE422" s="160"/>
      <c r="AF422" s="102"/>
      <c r="AG422" s="101"/>
      <c r="AH422" s="101"/>
    </row>
    <row r="423" spans="1:34" x14ac:dyDescent="0.25">
      <c r="A423" s="2">
        <v>109248003</v>
      </c>
      <c r="C423" s="158" t="s">
        <v>3242</v>
      </c>
      <c r="D423" s="28" t="s">
        <v>2228</v>
      </c>
      <c r="E423" s="101">
        <v>10975043</v>
      </c>
      <c r="F423" s="160">
        <v>832884.875</v>
      </c>
      <c r="G423" s="102">
        <v>8.2121067047119141</v>
      </c>
      <c r="H423" s="101">
        <v>336680.0625</v>
      </c>
      <c r="I423" s="101">
        <v>496204.8125</v>
      </c>
      <c r="J423" s="161">
        <v>7739705</v>
      </c>
      <c r="K423" s="160">
        <v>78073</v>
      </c>
      <c r="L423" s="102">
        <v>1.0190126895904541</v>
      </c>
      <c r="M423" s="101">
        <v>182981.09375</v>
      </c>
      <c r="N423" s="162">
        <v>-104908.09375</v>
      </c>
      <c r="O423" s="161">
        <v>1640327</v>
      </c>
      <c r="P423" s="160">
        <v>19561</v>
      </c>
      <c r="Q423" s="102">
        <v>1.2068984508514404</v>
      </c>
      <c r="R423" s="101">
        <v>54779.99609375</v>
      </c>
      <c r="S423" s="162">
        <v>-35218.99609375</v>
      </c>
      <c r="T423" s="161">
        <v>1511124.45</v>
      </c>
      <c r="U423" s="160">
        <v>745942.875</v>
      </c>
      <c r="V423" s="101">
        <v>100.01432800292969</v>
      </c>
      <c r="W423" s="101">
        <v>0</v>
      </c>
      <c r="X423" s="101">
        <v>0</v>
      </c>
      <c r="Y423" s="101">
        <v>6828461.2800000012</v>
      </c>
      <c r="Z423" s="162">
        <v>17.643192291259766</v>
      </c>
      <c r="AA423" s="161">
        <v>-59984.04</v>
      </c>
      <c r="AB423" s="101">
        <v>29033.905739187263</v>
      </c>
      <c r="AC423" s="163">
        <v>-30950.134765625</v>
      </c>
      <c r="AD423" s="101">
        <v>83887</v>
      </c>
      <c r="AE423" s="160">
        <v>-10692</v>
      </c>
      <c r="AF423" s="102">
        <v>-11.304835319519043</v>
      </c>
      <c r="AG423" s="101">
        <v>7155.8818359375</v>
      </c>
      <c r="AH423" s="101">
        <v>-17847.8828125</v>
      </c>
    </row>
    <row r="424" spans="1:34" x14ac:dyDescent="0.25">
      <c r="A424" s="2">
        <v>110148002</v>
      </c>
      <c r="C424" s="158" t="s">
        <v>3243</v>
      </c>
      <c r="D424" s="28" t="s">
        <v>2242</v>
      </c>
      <c r="E424" s="101">
        <v>18348584</v>
      </c>
      <c r="F424" s="160">
        <v>342116</v>
      </c>
      <c r="G424" s="102">
        <v>1.8999617099761963</v>
      </c>
      <c r="H424" s="101">
        <v>1146709.875</v>
      </c>
      <c r="I424" s="101">
        <v>-804593.875</v>
      </c>
      <c r="J424" s="161">
        <v>14025977</v>
      </c>
      <c r="K424" s="160">
        <v>249667</v>
      </c>
      <c r="L424" s="102">
        <v>1.812292218208313</v>
      </c>
      <c r="M424" s="101">
        <v>1073876.375</v>
      </c>
      <c r="N424" s="162">
        <v>-824209.375</v>
      </c>
      <c r="O424" s="161">
        <v>3714395</v>
      </c>
      <c r="P424" s="160">
        <v>59215</v>
      </c>
      <c r="Q424" s="102">
        <v>1.6200296878814697</v>
      </c>
      <c r="R424" s="101">
        <v>59285.9921875</v>
      </c>
      <c r="S424" s="162">
        <v>-70.9921875</v>
      </c>
      <c r="T424" s="161">
        <v>360013</v>
      </c>
      <c r="U424" s="160">
        <v>50000</v>
      </c>
      <c r="V424" s="101">
        <v>0</v>
      </c>
      <c r="W424" s="101">
        <v>0</v>
      </c>
      <c r="X424" s="101">
        <v>100</v>
      </c>
      <c r="Y424" s="101">
        <v>0</v>
      </c>
      <c r="Z424" s="162"/>
      <c r="AA424" s="161">
        <v>-119267.52</v>
      </c>
      <c r="AB424" s="101">
        <v>173447.16696798638</v>
      </c>
      <c r="AC424" s="163">
        <v>54179.6484375</v>
      </c>
      <c r="AD424" s="101">
        <v>248199</v>
      </c>
      <c r="AE424" s="160">
        <v>-16766</v>
      </c>
      <c r="AF424" s="102">
        <v>-6.3276281356811523</v>
      </c>
      <c r="AG424" s="101">
        <v>13547.48046875</v>
      </c>
      <c r="AH424" s="101">
        <v>-30313.48046875</v>
      </c>
    </row>
    <row r="425" spans="1:34" x14ac:dyDescent="0.25">
      <c r="A425" s="2">
        <v>103028833</v>
      </c>
      <c r="C425" s="158" t="s">
        <v>3244</v>
      </c>
      <c r="D425" s="28" t="s">
        <v>2106</v>
      </c>
      <c r="E425" s="101">
        <v>15599897</v>
      </c>
      <c r="F425" s="160">
        <v>441376.8125</v>
      </c>
      <c r="G425" s="102">
        <v>2.911740779876709</v>
      </c>
      <c r="H425" s="101">
        <v>754008.0625</v>
      </c>
      <c r="I425" s="101">
        <v>-312631.25</v>
      </c>
      <c r="J425" s="161">
        <v>12587927</v>
      </c>
      <c r="K425" s="160">
        <v>115421</v>
      </c>
      <c r="L425" s="102">
        <v>0.92540347576141357</v>
      </c>
      <c r="M425" s="101">
        <v>594070.8125</v>
      </c>
      <c r="N425" s="162">
        <v>-478649.8125</v>
      </c>
      <c r="O425" s="161">
        <v>2119435</v>
      </c>
      <c r="P425" s="160">
        <v>66533</v>
      </c>
      <c r="Q425" s="102">
        <v>3.2409243583679199</v>
      </c>
      <c r="R425" s="101">
        <v>103563.1484375</v>
      </c>
      <c r="S425" s="162">
        <v>-37030.1484375</v>
      </c>
      <c r="T425" s="161">
        <v>892534.55</v>
      </c>
      <c r="U425" s="160">
        <v>259422.796875</v>
      </c>
      <c r="V425" s="101">
        <v>0</v>
      </c>
      <c r="W425" s="101">
        <v>100</v>
      </c>
      <c r="X425" s="101">
        <v>0</v>
      </c>
      <c r="Y425" s="101">
        <v>0</v>
      </c>
      <c r="Z425" s="162"/>
      <c r="AA425" s="161">
        <v>-183194.47</v>
      </c>
      <c r="AB425" s="101">
        <v>261728.19211146503</v>
      </c>
      <c r="AC425" s="163">
        <v>78533.71875</v>
      </c>
      <c r="AD425" s="101"/>
      <c r="AE425" s="160"/>
      <c r="AF425" s="102"/>
      <c r="AG425" s="101"/>
      <c r="AH425" s="101"/>
    </row>
    <row r="426" spans="1:34" x14ac:dyDescent="0.25">
      <c r="A426" s="2">
        <v>115228003</v>
      </c>
      <c r="C426" s="158" t="s">
        <v>3245</v>
      </c>
      <c r="D426" s="28" t="s">
        <v>2339</v>
      </c>
      <c r="E426" s="101">
        <v>17674928</v>
      </c>
      <c r="F426" s="160">
        <v>1266728</v>
      </c>
      <c r="G426" s="102">
        <v>7.7200913429260254</v>
      </c>
      <c r="H426" s="101">
        <v>1230180.25</v>
      </c>
      <c r="I426" s="101">
        <v>36547.75</v>
      </c>
      <c r="J426" s="161">
        <v>13341188</v>
      </c>
      <c r="K426" s="160">
        <v>194550</v>
      </c>
      <c r="L426" s="102">
        <v>1.4798460006713867</v>
      </c>
      <c r="M426" s="101">
        <v>883236</v>
      </c>
      <c r="N426" s="162">
        <v>-688686</v>
      </c>
      <c r="O426" s="161">
        <v>1960914</v>
      </c>
      <c r="P426" s="160">
        <v>65405</v>
      </c>
      <c r="Q426" s="102">
        <v>3.4505243301391602</v>
      </c>
      <c r="R426" s="101">
        <v>144269.515625</v>
      </c>
      <c r="S426" s="162">
        <v>-78864.515625</v>
      </c>
      <c r="T426" s="161">
        <v>2372825.61</v>
      </c>
      <c r="U426" s="160">
        <v>1006772.9375</v>
      </c>
      <c r="V426" s="101">
        <v>93.005462646484375</v>
      </c>
      <c r="W426" s="101">
        <v>7.0162057876586914</v>
      </c>
      <c r="X426" s="101">
        <v>0</v>
      </c>
      <c r="Y426" s="101">
        <v>6570280.7599999979</v>
      </c>
      <c r="Z426" s="162">
        <v>28.503496170043945</v>
      </c>
      <c r="AA426" s="161">
        <v>-370624.33</v>
      </c>
      <c r="AB426" s="101">
        <v>124487.19135481678</v>
      </c>
      <c r="AC426" s="163">
        <v>-246137.140625</v>
      </c>
      <c r="AD426" s="101"/>
      <c r="AE426" s="160"/>
      <c r="AF426" s="102"/>
      <c r="AG426" s="101"/>
      <c r="AH426" s="101"/>
    </row>
    <row r="427" spans="1:34" x14ac:dyDescent="0.25">
      <c r="A427" s="2">
        <v>103028853</v>
      </c>
      <c r="C427" s="158" t="s">
        <v>3246</v>
      </c>
      <c r="D427" s="28" t="s">
        <v>2107</v>
      </c>
      <c r="E427" s="101">
        <v>23065732</v>
      </c>
      <c r="F427" s="160">
        <v>2085598.875</v>
      </c>
      <c r="G427" s="102">
        <v>9.9408273696899414</v>
      </c>
      <c r="H427" s="101">
        <v>1826621.25</v>
      </c>
      <c r="I427" s="101">
        <v>258977.625</v>
      </c>
      <c r="J427" s="161">
        <v>17168284</v>
      </c>
      <c r="K427" s="160">
        <v>295778</v>
      </c>
      <c r="L427" s="102">
        <v>1.7530176639556885</v>
      </c>
      <c r="M427" s="101">
        <v>1353176.625</v>
      </c>
      <c r="N427" s="162">
        <v>-1057398.625</v>
      </c>
      <c r="O427" s="161">
        <v>2057105</v>
      </c>
      <c r="P427" s="160">
        <v>69360</v>
      </c>
      <c r="Q427" s="102">
        <v>3.4893810749053955</v>
      </c>
      <c r="R427" s="101">
        <v>127956.4765625</v>
      </c>
      <c r="S427" s="162">
        <v>-58596.4765625</v>
      </c>
      <c r="T427" s="161">
        <v>3840344.28</v>
      </c>
      <c r="U427" s="160">
        <v>1720460.875</v>
      </c>
      <c r="V427" s="101">
        <v>95.912315368652344</v>
      </c>
      <c r="W427" s="101">
        <v>4.1100325584411621</v>
      </c>
      <c r="X427" s="101">
        <v>0</v>
      </c>
      <c r="Y427" s="101">
        <v>15103382.710000005</v>
      </c>
      <c r="Z427" s="162">
        <v>21.851791381835938</v>
      </c>
      <c r="AA427" s="161">
        <v>-167331.03</v>
      </c>
      <c r="AB427" s="101">
        <v>217119.72373942845</v>
      </c>
      <c r="AC427" s="163">
        <v>49788.6953125</v>
      </c>
      <c r="AD427" s="101"/>
      <c r="AE427" s="160"/>
      <c r="AF427" s="102"/>
      <c r="AG427" s="101"/>
      <c r="AH427" s="101"/>
    </row>
    <row r="428" spans="1:34" x14ac:dyDescent="0.25">
      <c r="A428" s="2">
        <v>120456003</v>
      </c>
      <c r="C428" s="158" t="s">
        <v>3247</v>
      </c>
      <c r="D428" s="28" t="s">
        <v>2417</v>
      </c>
      <c r="E428" s="101">
        <v>31741226</v>
      </c>
      <c r="F428" s="160">
        <v>2566853.75</v>
      </c>
      <c r="G428" s="102">
        <v>8.7983169555664063</v>
      </c>
      <c r="H428" s="101">
        <v>2098300.5</v>
      </c>
      <c r="I428" s="101">
        <v>468553.25</v>
      </c>
      <c r="J428" s="161">
        <v>21767385</v>
      </c>
      <c r="K428" s="160">
        <v>259525</v>
      </c>
      <c r="L428" s="102">
        <v>1.2066519260406494</v>
      </c>
      <c r="M428" s="101">
        <v>1335889</v>
      </c>
      <c r="N428" s="162">
        <v>-1076364</v>
      </c>
      <c r="O428" s="161">
        <v>4411036</v>
      </c>
      <c r="P428" s="160">
        <v>13521</v>
      </c>
      <c r="Q428" s="102">
        <v>0.30746909976005554</v>
      </c>
      <c r="R428" s="101">
        <v>263953.0625</v>
      </c>
      <c r="S428" s="162">
        <v>-250432.0625</v>
      </c>
      <c r="T428" s="161">
        <v>5562806.7400000002</v>
      </c>
      <c r="U428" s="160">
        <v>2293807.75</v>
      </c>
      <c r="V428" s="101">
        <v>0</v>
      </c>
      <c r="W428" s="101">
        <v>100</v>
      </c>
      <c r="X428" s="101">
        <v>0</v>
      </c>
      <c r="Y428" s="101">
        <v>0</v>
      </c>
      <c r="Z428" s="162"/>
      <c r="AA428" s="161">
        <v>-623115.52000000002</v>
      </c>
      <c r="AB428" s="101">
        <v>1225413.1997068296</v>
      </c>
      <c r="AC428" s="163">
        <v>602297.6875</v>
      </c>
      <c r="AD428" s="101"/>
      <c r="AE428" s="160"/>
      <c r="AF428" s="102"/>
      <c r="AG428" s="101"/>
      <c r="AH428" s="101"/>
    </row>
    <row r="429" spans="1:34" x14ac:dyDescent="0.25">
      <c r="A429" s="2">
        <v>117576303</v>
      </c>
      <c r="C429" s="158" t="s">
        <v>3248</v>
      </c>
      <c r="D429" s="28" t="s">
        <v>2379</v>
      </c>
      <c r="E429" s="101">
        <v>4304113</v>
      </c>
      <c r="F429" s="160">
        <v>94532</v>
      </c>
      <c r="G429" s="102">
        <v>2.2456390857696533</v>
      </c>
      <c r="H429" s="101">
        <v>185635.953125</v>
      </c>
      <c r="I429" s="101">
        <v>-91103.953125</v>
      </c>
      <c r="J429" s="161">
        <v>3731603</v>
      </c>
      <c r="K429" s="160">
        <v>46522</v>
      </c>
      <c r="L429" s="102">
        <v>1.2624417543411255</v>
      </c>
      <c r="M429" s="101">
        <v>175498</v>
      </c>
      <c r="N429" s="162">
        <v>-128976</v>
      </c>
      <c r="O429" s="161">
        <v>471265</v>
      </c>
      <c r="P429" s="160">
        <v>-1990</v>
      </c>
      <c r="Q429" s="102">
        <v>-0.42049214243888855</v>
      </c>
      <c r="R429" s="101">
        <v>10137.9599609375</v>
      </c>
      <c r="S429" s="162">
        <v>-12127.9599609375</v>
      </c>
      <c r="T429" s="161">
        <v>101245</v>
      </c>
      <c r="U429" s="160">
        <v>50000</v>
      </c>
      <c r="V429" s="101">
        <v>0</v>
      </c>
      <c r="W429" s="101">
        <v>0</v>
      </c>
      <c r="X429" s="101">
        <v>100</v>
      </c>
      <c r="Y429" s="101">
        <v>0</v>
      </c>
      <c r="Z429" s="162"/>
      <c r="AA429" s="161">
        <v>-105373.05</v>
      </c>
      <c r="AB429" s="101">
        <v>198363.43692338601</v>
      </c>
      <c r="AC429" s="163">
        <v>92990.390625</v>
      </c>
      <c r="AD429" s="101"/>
      <c r="AE429" s="160"/>
      <c r="AF429" s="102"/>
      <c r="AG429" s="101"/>
      <c r="AH429" s="101"/>
    </row>
    <row r="430" spans="1:34" x14ac:dyDescent="0.25">
      <c r="A430" s="2">
        <v>119586503</v>
      </c>
      <c r="C430" s="158" t="s">
        <v>3249</v>
      </c>
      <c r="D430" s="28" t="s">
        <v>2409</v>
      </c>
      <c r="E430" s="101">
        <v>10151479</v>
      </c>
      <c r="F430" s="160">
        <v>157886.78125</v>
      </c>
      <c r="G430" s="102">
        <v>1.5798801183700562</v>
      </c>
      <c r="H430" s="101">
        <v>389258.5625</v>
      </c>
      <c r="I430" s="101">
        <v>-231371.78125</v>
      </c>
      <c r="J430" s="161">
        <v>8477831</v>
      </c>
      <c r="K430" s="160">
        <v>71274</v>
      </c>
      <c r="L430" s="102">
        <v>0.84783816337585449</v>
      </c>
      <c r="M430" s="101">
        <v>329159.09375</v>
      </c>
      <c r="N430" s="162">
        <v>-257885.09375</v>
      </c>
      <c r="O430" s="161">
        <v>1328177</v>
      </c>
      <c r="P430" s="160">
        <v>10284</v>
      </c>
      <c r="Q430" s="102">
        <v>0.78033649921417236</v>
      </c>
      <c r="R430" s="101">
        <v>44825.75</v>
      </c>
      <c r="S430" s="162">
        <v>-34541.75</v>
      </c>
      <c r="T430" s="161">
        <v>345471.36</v>
      </c>
      <c r="U430" s="160">
        <v>76328.7734375</v>
      </c>
      <c r="V430" s="101">
        <v>100.02329254150391</v>
      </c>
      <c r="W430" s="101">
        <v>0</v>
      </c>
      <c r="X430" s="101">
        <v>0</v>
      </c>
      <c r="Y430" s="101">
        <v>698786.48000000045</v>
      </c>
      <c r="Z430" s="162">
        <v>21.851791381835938</v>
      </c>
      <c r="AA430" s="161">
        <v>-57729.11</v>
      </c>
      <c r="AB430" s="101">
        <v>22095.721722558024</v>
      </c>
      <c r="AC430" s="163">
        <v>-35633.38671875</v>
      </c>
      <c r="AD430" s="101"/>
      <c r="AE430" s="160"/>
      <c r="AF430" s="102"/>
      <c r="AG430" s="101"/>
      <c r="AH430" s="101"/>
    </row>
    <row r="431" spans="1:34" x14ac:dyDescent="0.25">
      <c r="A431" s="2">
        <v>115228303</v>
      </c>
      <c r="C431" s="158" t="s">
        <v>3250</v>
      </c>
      <c r="D431" s="28" t="s">
        <v>2340</v>
      </c>
      <c r="E431" s="101">
        <v>12247277</v>
      </c>
      <c r="F431" s="160">
        <v>2142627.25</v>
      </c>
      <c r="G431" s="102">
        <v>21.204368591308594</v>
      </c>
      <c r="H431" s="101">
        <v>825999</v>
      </c>
      <c r="I431" s="101">
        <v>1316628.25</v>
      </c>
      <c r="J431" s="161">
        <v>6728762</v>
      </c>
      <c r="K431" s="160">
        <v>143257</v>
      </c>
      <c r="L431" s="102">
        <v>2.1753382682800293</v>
      </c>
      <c r="M431" s="101">
        <v>478835.34375</v>
      </c>
      <c r="N431" s="162">
        <v>-335578.34375</v>
      </c>
      <c r="O431" s="161">
        <v>2092000</v>
      </c>
      <c r="P431" s="160">
        <v>122501</v>
      </c>
      <c r="Q431" s="102">
        <v>6.2199068069458008</v>
      </c>
      <c r="R431" s="101">
        <v>89567.53125</v>
      </c>
      <c r="S431" s="162">
        <v>32933.46875</v>
      </c>
      <c r="T431" s="161">
        <v>3426515.15</v>
      </c>
      <c r="U431" s="160">
        <v>1876869.25</v>
      </c>
      <c r="V431" s="101">
        <v>100.01598358154297</v>
      </c>
      <c r="W431" s="101">
        <v>0</v>
      </c>
      <c r="X431" s="101">
        <v>0</v>
      </c>
      <c r="Y431" s="101">
        <v>17181397.640000001</v>
      </c>
      <c r="Z431" s="162">
        <v>18.42021369934082</v>
      </c>
      <c r="AA431" s="161">
        <v>-302104.5</v>
      </c>
      <c r="AB431" s="101">
        <v>576070.34231667034</v>
      </c>
      <c r="AC431" s="163">
        <v>273965.84375</v>
      </c>
      <c r="AD431" s="101"/>
      <c r="AE431" s="160"/>
      <c r="AF431" s="102"/>
      <c r="AG431" s="101"/>
      <c r="AH431" s="101"/>
    </row>
    <row r="432" spans="1:34" x14ac:dyDescent="0.25">
      <c r="A432" s="2">
        <v>115506003</v>
      </c>
      <c r="C432" s="158" t="s">
        <v>3251</v>
      </c>
      <c r="D432" s="28" t="s">
        <v>2344</v>
      </c>
      <c r="E432" s="101">
        <v>12806155</v>
      </c>
      <c r="F432" s="160">
        <v>775045.125</v>
      </c>
      <c r="G432" s="102">
        <v>6.4420084953308105</v>
      </c>
      <c r="H432" s="101">
        <v>402950.9375</v>
      </c>
      <c r="I432" s="101">
        <v>372094.1875</v>
      </c>
      <c r="J432" s="161">
        <v>9254724</v>
      </c>
      <c r="K432" s="160">
        <v>90516</v>
      </c>
      <c r="L432" s="102">
        <v>0.98771220445632935</v>
      </c>
      <c r="M432" s="101">
        <v>195599.40625</v>
      </c>
      <c r="N432" s="162">
        <v>-105083.40625</v>
      </c>
      <c r="O432" s="161">
        <v>1955681</v>
      </c>
      <c r="P432" s="160">
        <v>47256</v>
      </c>
      <c r="Q432" s="102">
        <v>2.4761779308319092</v>
      </c>
      <c r="R432" s="101">
        <v>79830.3984375</v>
      </c>
      <c r="S432" s="162">
        <v>-32574.3984375</v>
      </c>
      <c r="T432" s="161">
        <v>1595749.74</v>
      </c>
      <c r="U432" s="160">
        <v>637273.125</v>
      </c>
      <c r="V432" s="101">
        <v>100.02330017089844</v>
      </c>
      <c r="W432" s="101">
        <v>0</v>
      </c>
      <c r="X432" s="101">
        <v>0</v>
      </c>
      <c r="Y432" s="101">
        <v>5834207.1699999981</v>
      </c>
      <c r="Z432" s="162">
        <v>21.851791381835938</v>
      </c>
      <c r="AA432" s="161">
        <v>-237275.28</v>
      </c>
      <c r="AB432" s="101">
        <v>369691.93435446755</v>
      </c>
      <c r="AC432" s="163">
        <v>132416.65625</v>
      </c>
      <c r="AD432" s="101"/>
      <c r="AE432" s="160"/>
      <c r="AF432" s="102"/>
      <c r="AG432" s="101"/>
      <c r="AH432" s="101"/>
    </row>
    <row r="433" spans="1:34" x14ac:dyDescent="0.25">
      <c r="A433" s="2">
        <v>129547603</v>
      </c>
      <c r="C433" s="158" t="s">
        <v>3252</v>
      </c>
      <c r="D433" s="28" t="s">
        <v>2537</v>
      </c>
      <c r="E433" s="101">
        <v>16085483</v>
      </c>
      <c r="F433" s="160">
        <v>1668242</v>
      </c>
      <c r="G433" s="102">
        <v>11.571159362792969</v>
      </c>
      <c r="H433" s="101">
        <v>1069734.25</v>
      </c>
      <c r="I433" s="101">
        <v>598507.75</v>
      </c>
      <c r="J433" s="161">
        <v>10692986</v>
      </c>
      <c r="K433" s="160">
        <v>149702</v>
      </c>
      <c r="L433" s="102">
        <v>1.4198801517486572</v>
      </c>
      <c r="M433" s="101">
        <v>655707.375</v>
      </c>
      <c r="N433" s="162">
        <v>-506005.375</v>
      </c>
      <c r="O433" s="161">
        <v>2158081</v>
      </c>
      <c r="P433" s="160">
        <v>66069</v>
      </c>
      <c r="Q433" s="102">
        <v>3.1581559181213379</v>
      </c>
      <c r="R433" s="101">
        <v>123381.109375</v>
      </c>
      <c r="S433" s="162">
        <v>-57312.109375</v>
      </c>
      <c r="T433" s="161">
        <v>3234415.85</v>
      </c>
      <c r="U433" s="160">
        <v>1452471</v>
      </c>
      <c r="V433" s="101">
        <v>100.02330017089844</v>
      </c>
      <c r="W433" s="101">
        <v>0</v>
      </c>
      <c r="X433" s="101">
        <v>0</v>
      </c>
      <c r="Y433" s="101">
        <v>13297307.699999999</v>
      </c>
      <c r="Z433" s="162">
        <v>21.851791381835938</v>
      </c>
      <c r="AA433" s="161">
        <v>-149905.26999999999</v>
      </c>
      <c r="AB433" s="101">
        <v>338811.41159078293</v>
      </c>
      <c r="AC433" s="163">
        <v>188906.140625</v>
      </c>
      <c r="AD433" s="101"/>
      <c r="AE433" s="160"/>
      <c r="AF433" s="102"/>
      <c r="AG433" s="101"/>
      <c r="AH433" s="101"/>
    </row>
    <row r="434" spans="1:34" x14ac:dyDescent="0.25">
      <c r="A434" s="2">
        <v>106617203</v>
      </c>
      <c r="C434" s="158" t="s">
        <v>3253</v>
      </c>
      <c r="D434" s="28" t="s">
        <v>2171</v>
      </c>
      <c r="E434" s="101">
        <v>21383020</v>
      </c>
      <c r="F434" s="160">
        <v>908941.5625</v>
      </c>
      <c r="G434" s="102">
        <v>4.4394750595092773</v>
      </c>
      <c r="H434" s="101">
        <v>854212.6875</v>
      </c>
      <c r="I434" s="101">
        <v>54728.875</v>
      </c>
      <c r="J434" s="161">
        <v>17462786</v>
      </c>
      <c r="K434" s="160">
        <v>203076</v>
      </c>
      <c r="L434" s="102">
        <v>1.1765899658203125</v>
      </c>
      <c r="M434" s="101">
        <v>652766.1875</v>
      </c>
      <c r="N434" s="162">
        <v>-449690.1875</v>
      </c>
      <c r="O434" s="161">
        <v>2237489</v>
      </c>
      <c r="P434" s="160">
        <v>75475</v>
      </c>
      <c r="Q434" s="102">
        <v>3.4909579753875732</v>
      </c>
      <c r="R434" s="101">
        <v>89033.8984375</v>
      </c>
      <c r="S434" s="162">
        <v>-13558.8984375</v>
      </c>
      <c r="T434" s="161">
        <v>1632971.66</v>
      </c>
      <c r="U434" s="160">
        <v>598935.5625</v>
      </c>
      <c r="V434" s="101">
        <v>100.02330780029297</v>
      </c>
      <c r="W434" s="101">
        <v>0</v>
      </c>
      <c r="X434" s="101">
        <v>0</v>
      </c>
      <c r="Y434" s="101">
        <v>5483228.6700000018</v>
      </c>
      <c r="Z434" s="162">
        <v>21.851789474487305</v>
      </c>
      <c r="AA434" s="161">
        <v>-45924.45</v>
      </c>
      <c r="AB434" s="101">
        <v>71715.445926117594</v>
      </c>
      <c r="AC434" s="163">
        <v>25790.99609375</v>
      </c>
      <c r="AD434" s="101">
        <v>49772</v>
      </c>
      <c r="AE434" s="160">
        <v>31455</v>
      </c>
      <c r="AF434" s="102">
        <v>171.7257080078125</v>
      </c>
      <c r="AG434" s="101">
        <v>-7436.97998046875</v>
      </c>
      <c r="AH434" s="101">
        <v>38891.98046875</v>
      </c>
    </row>
    <row r="435" spans="1:34" x14ac:dyDescent="0.25">
      <c r="A435" s="2">
        <v>117086503</v>
      </c>
      <c r="C435" s="158" t="s">
        <v>3254</v>
      </c>
      <c r="D435" s="28" t="s">
        <v>2368</v>
      </c>
      <c r="E435" s="101">
        <v>12717796</v>
      </c>
      <c r="F435" s="160">
        <v>668695.875</v>
      </c>
      <c r="G435" s="102">
        <v>5.5497579574584961</v>
      </c>
      <c r="H435" s="101">
        <v>725849</v>
      </c>
      <c r="I435" s="101">
        <v>-57153.125</v>
      </c>
      <c r="J435" s="161">
        <v>9936680</v>
      </c>
      <c r="K435" s="160">
        <v>138198</v>
      </c>
      <c r="L435" s="102">
        <v>1.4104021787643433</v>
      </c>
      <c r="M435" s="101">
        <v>568447.875</v>
      </c>
      <c r="N435" s="162">
        <v>-430249.875</v>
      </c>
      <c r="O435" s="161">
        <v>1449086</v>
      </c>
      <c r="P435" s="160">
        <v>9843</v>
      </c>
      <c r="Q435" s="102">
        <v>0.68390119075775146</v>
      </c>
      <c r="R435" s="101">
        <v>53215.80078125</v>
      </c>
      <c r="S435" s="162">
        <v>-43372.80078125</v>
      </c>
      <c r="T435" s="161">
        <v>1332030.3600000001</v>
      </c>
      <c r="U435" s="160">
        <v>520654.84375</v>
      </c>
      <c r="V435" s="101">
        <v>100.02330017089844</v>
      </c>
      <c r="W435" s="101">
        <v>0</v>
      </c>
      <c r="X435" s="101">
        <v>0</v>
      </c>
      <c r="Y435" s="101">
        <v>4766572.0900000036</v>
      </c>
      <c r="Z435" s="162">
        <v>21.851791381835938</v>
      </c>
      <c r="AA435" s="161">
        <v>-61325.51</v>
      </c>
      <c r="AB435" s="101">
        <v>204874.91525821522</v>
      </c>
      <c r="AC435" s="163">
        <v>143549.40625</v>
      </c>
      <c r="AD435" s="101"/>
      <c r="AE435" s="160"/>
      <c r="AF435" s="102"/>
      <c r="AG435" s="101"/>
      <c r="AH435" s="101"/>
    </row>
    <row r="436" spans="1:34" x14ac:dyDescent="0.25">
      <c r="A436" s="2">
        <v>124157802</v>
      </c>
      <c r="C436" s="158" t="s">
        <v>3255</v>
      </c>
      <c r="D436" s="28" t="s">
        <v>2485</v>
      </c>
      <c r="E436" s="101">
        <v>8702651</v>
      </c>
      <c r="F436" s="160">
        <v>183104</v>
      </c>
      <c r="G436" s="102">
        <v>2.1492221355438232</v>
      </c>
      <c r="H436" s="101">
        <v>416215.125</v>
      </c>
      <c r="I436" s="101">
        <v>-233111.125</v>
      </c>
      <c r="J436" s="161">
        <v>5825574</v>
      </c>
      <c r="K436" s="160">
        <v>103364</v>
      </c>
      <c r="L436" s="102">
        <v>1.8063650131225586</v>
      </c>
      <c r="M436" s="101">
        <v>392462.84375</v>
      </c>
      <c r="N436" s="162">
        <v>-289098.84375</v>
      </c>
      <c r="O436" s="161">
        <v>2627463</v>
      </c>
      <c r="P436" s="160">
        <v>29740</v>
      </c>
      <c r="Q436" s="102">
        <v>1.1448488235473633</v>
      </c>
      <c r="R436" s="101">
        <v>23752.27734375</v>
      </c>
      <c r="S436" s="162">
        <v>5987.72265625</v>
      </c>
      <c r="T436" s="161">
        <v>249614</v>
      </c>
      <c r="U436" s="160">
        <v>50000</v>
      </c>
      <c r="V436" s="101">
        <v>0</v>
      </c>
      <c r="W436" s="101">
        <v>0</v>
      </c>
      <c r="X436" s="101">
        <v>100</v>
      </c>
      <c r="Y436" s="101">
        <v>0</v>
      </c>
      <c r="Z436" s="162"/>
      <c r="AA436" s="161">
        <v>-55094.63</v>
      </c>
      <c r="AB436" s="101">
        <v>151499.73124143272</v>
      </c>
      <c r="AC436" s="163">
        <v>96405.1015625</v>
      </c>
      <c r="AD436" s="101"/>
      <c r="AE436" s="160"/>
      <c r="AF436" s="102"/>
      <c r="AG436" s="101"/>
      <c r="AH436" s="101"/>
    </row>
    <row r="437" spans="1:34" x14ac:dyDescent="0.25">
      <c r="A437" s="2">
        <v>129547803</v>
      </c>
      <c r="C437" s="158" t="s">
        <v>3256</v>
      </c>
      <c r="D437" s="28" t="s">
        <v>2538</v>
      </c>
      <c r="E437" s="101">
        <v>7054822</v>
      </c>
      <c r="F437" s="160">
        <v>561474.5</v>
      </c>
      <c r="G437" s="102">
        <v>8.6469192504882813</v>
      </c>
      <c r="H437" s="101">
        <v>219487.109375</v>
      </c>
      <c r="I437" s="101">
        <v>341987.375</v>
      </c>
      <c r="J437" s="161">
        <v>5146348</v>
      </c>
      <c r="K437" s="160">
        <v>28861</v>
      </c>
      <c r="L437" s="102">
        <v>0.56396818161010742</v>
      </c>
      <c r="M437" s="101">
        <v>98744.6015625</v>
      </c>
      <c r="N437" s="162">
        <v>-69883.6015625</v>
      </c>
      <c r="O437" s="161">
        <v>797009</v>
      </c>
      <c r="P437" s="160">
        <v>22221</v>
      </c>
      <c r="Q437" s="102">
        <v>2.8680102825164795</v>
      </c>
      <c r="R437" s="101">
        <v>33698.015625</v>
      </c>
      <c r="S437" s="162">
        <v>-11477.015625</v>
      </c>
      <c r="T437" s="161">
        <v>1045924.01</v>
      </c>
      <c r="U437" s="160">
        <v>501779.5</v>
      </c>
      <c r="V437" s="101">
        <v>100.01908874511719</v>
      </c>
      <c r="W437" s="101">
        <v>0</v>
      </c>
      <c r="X437" s="101">
        <v>0</v>
      </c>
      <c r="Y437" s="101">
        <v>4593575.6800000016</v>
      </c>
      <c r="Z437" s="162">
        <v>19.878131866455078</v>
      </c>
      <c r="AA437" s="161">
        <v>-33977.81</v>
      </c>
      <c r="AB437" s="101">
        <v>81623.929640061921</v>
      </c>
      <c r="AC437" s="163">
        <v>47646.12109375</v>
      </c>
      <c r="AD437" s="101">
        <v>65541</v>
      </c>
      <c r="AE437" s="160">
        <v>8613</v>
      </c>
      <c r="AF437" s="102">
        <v>15.129637718200684</v>
      </c>
      <c r="AG437" s="101">
        <v>4776.97998046875</v>
      </c>
      <c r="AH437" s="101">
        <v>3836.02001953125</v>
      </c>
    </row>
    <row r="438" spans="1:34" x14ac:dyDescent="0.25">
      <c r="A438" s="2">
        <v>101638003</v>
      </c>
      <c r="C438" s="158" t="s">
        <v>3257</v>
      </c>
      <c r="D438" s="28" t="s">
        <v>2071</v>
      </c>
      <c r="E438" s="101">
        <v>18793348</v>
      </c>
      <c r="F438" s="160">
        <v>604333.5625</v>
      </c>
      <c r="G438" s="102">
        <v>3.3225195407867432</v>
      </c>
      <c r="H438" s="101">
        <v>626700.875</v>
      </c>
      <c r="I438" s="101">
        <v>-22367.3125</v>
      </c>
      <c r="J438" s="161">
        <v>14372723</v>
      </c>
      <c r="K438" s="160">
        <v>152919</v>
      </c>
      <c r="L438" s="102">
        <v>1.0753945112228394</v>
      </c>
      <c r="M438" s="101">
        <v>377223</v>
      </c>
      <c r="N438" s="162">
        <v>-224304</v>
      </c>
      <c r="O438" s="161">
        <v>2796719</v>
      </c>
      <c r="P438" s="160">
        <v>92779</v>
      </c>
      <c r="Q438" s="102">
        <v>3.4312520027160645</v>
      </c>
      <c r="R438" s="101">
        <v>115419.8203125</v>
      </c>
      <c r="S438" s="162">
        <v>-22640.8203125</v>
      </c>
      <c r="T438" s="161">
        <v>1282887.97</v>
      </c>
      <c r="U438" s="160">
        <v>406064.5625</v>
      </c>
      <c r="V438" s="101">
        <v>100.02330017089844</v>
      </c>
      <c r="W438" s="101">
        <v>0</v>
      </c>
      <c r="X438" s="101">
        <v>0</v>
      </c>
      <c r="Y438" s="101">
        <v>3717502.950000003</v>
      </c>
      <c r="Z438" s="162">
        <v>21.851789474487305</v>
      </c>
      <c r="AA438" s="161">
        <v>-116679.81</v>
      </c>
      <c r="AB438" s="101">
        <v>198214.1960765128</v>
      </c>
      <c r="AC438" s="163">
        <v>81534.3828125</v>
      </c>
      <c r="AD438" s="101">
        <v>341017</v>
      </c>
      <c r="AE438" s="160">
        <v>-47429</v>
      </c>
      <c r="AF438" s="102">
        <v>-12.209934234619141</v>
      </c>
      <c r="AG438" s="101">
        <v>52802.75</v>
      </c>
      <c r="AH438" s="101">
        <v>-100231.75</v>
      </c>
    </row>
    <row r="439" spans="1:34" x14ac:dyDescent="0.25">
      <c r="A439" s="2">
        <v>117086653</v>
      </c>
      <c r="C439" s="158" t="s">
        <v>3258</v>
      </c>
      <c r="D439" s="28" t="s">
        <v>2369</v>
      </c>
      <c r="E439" s="101">
        <v>13882695</v>
      </c>
      <c r="F439" s="160">
        <v>659967.375</v>
      </c>
      <c r="G439" s="102">
        <v>4.9911589622497559</v>
      </c>
      <c r="H439" s="101">
        <v>469797.71875</v>
      </c>
      <c r="I439" s="101">
        <v>190169.65625</v>
      </c>
      <c r="J439" s="161">
        <v>10986400</v>
      </c>
      <c r="K439" s="160">
        <v>86399</v>
      </c>
      <c r="L439" s="102">
        <v>0.79265135526657104</v>
      </c>
      <c r="M439" s="101">
        <v>309598.1875</v>
      </c>
      <c r="N439" s="162">
        <v>-223199.1875</v>
      </c>
      <c r="O439" s="161">
        <v>1490693</v>
      </c>
      <c r="P439" s="160">
        <v>18088</v>
      </c>
      <c r="Q439" s="102">
        <v>1.2282994985580444</v>
      </c>
      <c r="R439" s="101">
        <v>63749.765625</v>
      </c>
      <c r="S439" s="162">
        <v>-45661.765625</v>
      </c>
      <c r="T439" s="161">
        <v>1367044.24</v>
      </c>
      <c r="U439" s="160">
        <v>567724.375</v>
      </c>
      <c r="V439" s="101">
        <v>100.02004241943359</v>
      </c>
      <c r="W439" s="101">
        <v>0</v>
      </c>
      <c r="X439" s="101">
        <v>0</v>
      </c>
      <c r="Y439" s="101">
        <v>5197322.0100000016</v>
      </c>
      <c r="Z439" s="162">
        <v>20.324087142944336</v>
      </c>
      <c r="AA439" s="161">
        <v>-63144.94</v>
      </c>
      <c r="AB439" s="101">
        <v>78409.486999387911</v>
      </c>
      <c r="AC439" s="163">
        <v>15264.546875</v>
      </c>
      <c r="AD439" s="101">
        <v>38558</v>
      </c>
      <c r="AE439" s="160">
        <v>-12244</v>
      </c>
      <c r="AF439" s="102">
        <v>-24.101413726806641</v>
      </c>
      <c r="AG439" s="101">
        <v>-1267.0360107421875</v>
      </c>
      <c r="AH439" s="101">
        <v>-10976.9638671875</v>
      </c>
    </row>
    <row r="440" spans="1:34" x14ac:dyDescent="0.25">
      <c r="A440" s="2">
        <v>114068003</v>
      </c>
      <c r="C440" s="158" t="s">
        <v>3259</v>
      </c>
      <c r="D440" s="28" t="s">
        <v>2319</v>
      </c>
      <c r="E440" s="101">
        <v>6596379</v>
      </c>
      <c r="F440" s="160">
        <v>83792</v>
      </c>
      <c r="G440" s="102">
        <v>1.2866162061691284</v>
      </c>
      <c r="H440" s="101">
        <v>210105.71875</v>
      </c>
      <c r="I440" s="101">
        <v>-126313.71875</v>
      </c>
      <c r="J440" s="161">
        <v>5333607</v>
      </c>
      <c r="K440" s="160">
        <v>60923</v>
      </c>
      <c r="L440" s="102">
        <v>1.1554456949234009</v>
      </c>
      <c r="M440" s="101">
        <v>199599.203125</v>
      </c>
      <c r="N440" s="162">
        <v>-138676.203125</v>
      </c>
      <c r="O440" s="161">
        <v>988880</v>
      </c>
      <c r="P440" s="160">
        <v>-23041</v>
      </c>
      <c r="Q440" s="102">
        <v>-2.2769565582275391</v>
      </c>
      <c r="R440" s="101">
        <v>9276.6103515625</v>
      </c>
      <c r="S440" s="162">
        <v>-32317.609375</v>
      </c>
      <c r="T440" s="161">
        <v>250065</v>
      </c>
      <c r="U440" s="160">
        <v>50000</v>
      </c>
      <c r="V440" s="101">
        <v>0</v>
      </c>
      <c r="W440" s="101">
        <v>0</v>
      </c>
      <c r="X440" s="101">
        <v>100</v>
      </c>
      <c r="Y440" s="101">
        <v>0</v>
      </c>
      <c r="Z440" s="162"/>
      <c r="AA440" s="161">
        <v>-111606.68</v>
      </c>
      <c r="AB440" s="101">
        <v>77283.602443599724</v>
      </c>
      <c r="AC440" s="163">
        <v>-34323.078125</v>
      </c>
      <c r="AD440" s="101">
        <v>23827</v>
      </c>
      <c r="AE440" s="160">
        <v>-4090</v>
      </c>
      <c r="AF440" s="102">
        <v>-14.650571823120117</v>
      </c>
      <c r="AG440" s="101">
        <v>1229.9119873046875</v>
      </c>
      <c r="AH440" s="101">
        <v>-5319.912109375</v>
      </c>
    </row>
    <row r="441" spans="1:34" x14ac:dyDescent="0.25">
      <c r="A441" s="2">
        <v>118667503</v>
      </c>
      <c r="C441" s="158" t="s">
        <v>3260</v>
      </c>
      <c r="D441" s="28" t="s">
        <v>2393</v>
      </c>
      <c r="E441" s="101">
        <v>15559613</v>
      </c>
      <c r="F441" s="160">
        <v>188305</v>
      </c>
      <c r="G441" s="102">
        <v>1.2250421047210693</v>
      </c>
      <c r="H441" s="101">
        <v>368650.25</v>
      </c>
      <c r="I441" s="101">
        <v>-180345.25</v>
      </c>
      <c r="J441" s="161">
        <v>12787731</v>
      </c>
      <c r="K441" s="160">
        <v>78843</v>
      </c>
      <c r="L441" s="102">
        <v>0.62037688493728638</v>
      </c>
      <c r="M441" s="101">
        <v>290124.8125</v>
      </c>
      <c r="N441" s="162">
        <v>-211281.8125</v>
      </c>
      <c r="O441" s="161">
        <v>2147399</v>
      </c>
      <c r="P441" s="160">
        <v>22093</v>
      </c>
      <c r="Q441" s="102">
        <v>1.0395209789276123</v>
      </c>
      <c r="R441" s="101">
        <v>64271.6953125</v>
      </c>
      <c r="S441" s="162">
        <v>-42178.6953125</v>
      </c>
      <c r="T441" s="161">
        <v>451678</v>
      </c>
      <c r="U441" s="160">
        <v>50000</v>
      </c>
      <c r="V441" s="101">
        <v>0</v>
      </c>
      <c r="W441" s="101">
        <v>0</v>
      </c>
      <c r="X441" s="101">
        <v>100</v>
      </c>
      <c r="Y441" s="101">
        <v>0</v>
      </c>
      <c r="Z441" s="162"/>
      <c r="AA441" s="161">
        <v>-230263.5</v>
      </c>
      <c r="AB441" s="101">
        <v>313031.0884943296</v>
      </c>
      <c r="AC441" s="163">
        <v>82767.5859375</v>
      </c>
      <c r="AD441" s="101">
        <v>172805</v>
      </c>
      <c r="AE441" s="160">
        <v>37369</v>
      </c>
      <c r="AF441" s="102">
        <v>27.591630935668945</v>
      </c>
      <c r="AG441" s="101">
        <v>14253.75390625</v>
      </c>
      <c r="AH441" s="101">
        <v>23115.24609375</v>
      </c>
    </row>
    <row r="442" spans="1:34" x14ac:dyDescent="0.25">
      <c r="A442" s="2">
        <v>108568404</v>
      </c>
      <c r="C442" s="158" t="s">
        <v>3261</v>
      </c>
      <c r="D442" s="28" t="s">
        <v>2223</v>
      </c>
      <c r="E442" s="101">
        <v>3058070.5</v>
      </c>
      <c r="F442" s="160">
        <v>87810.6171875</v>
      </c>
      <c r="G442" s="102">
        <v>2.9563276767730713</v>
      </c>
      <c r="H442" s="101">
        <v>41214</v>
      </c>
      <c r="I442" s="101">
        <v>46596.6171875</v>
      </c>
      <c r="J442" s="161">
        <v>2584710</v>
      </c>
      <c r="K442" s="160">
        <v>8894</v>
      </c>
      <c r="L442" s="102">
        <v>0.34528863430023193</v>
      </c>
      <c r="M442" s="101">
        <v>35776.30078125</v>
      </c>
      <c r="N442" s="162">
        <v>-26882.30078125</v>
      </c>
      <c r="O442" s="161">
        <v>325660</v>
      </c>
      <c r="P442" s="160">
        <v>3583</v>
      </c>
      <c r="Q442" s="102">
        <v>1.1124668121337891</v>
      </c>
      <c r="R442" s="101">
        <v>5437.7001953125</v>
      </c>
      <c r="S442" s="162">
        <v>-1854.7001953125</v>
      </c>
      <c r="T442" s="161">
        <v>147700.62</v>
      </c>
      <c r="U442" s="160">
        <v>75333.6171875</v>
      </c>
      <c r="V442" s="101">
        <v>100</v>
      </c>
      <c r="W442" s="101">
        <v>0</v>
      </c>
      <c r="X442" s="101">
        <v>0</v>
      </c>
      <c r="Y442" s="101">
        <v>689515.26000000071</v>
      </c>
      <c r="Z442" s="162">
        <v>10.925591468811035</v>
      </c>
      <c r="AA442" s="161">
        <v>-22006.22</v>
      </c>
      <c r="AB442" s="101">
        <v>17059.654923434107</v>
      </c>
      <c r="AC442" s="163">
        <v>-4946.56494140625</v>
      </c>
      <c r="AD442" s="101"/>
      <c r="AE442" s="160"/>
      <c r="AF442" s="102"/>
      <c r="AG442" s="101"/>
      <c r="AH442" s="101"/>
    </row>
    <row r="443" spans="1:34" x14ac:dyDescent="0.25">
      <c r="A443" s="2">
        <v>112286003</v>
      </c>
      <c r="C443" s="158" t="s">
        <v>3262</v>
      </c>
      <c r="D443" s="28" t="s">
        <v>2269</v>
      </c>
      <c r="E443" s="101">
        <v>13559874</v>
      </c>
      <c r="F443" s="160">
        <v>714424.3125</v>
      </c>
      <c r="G443" s="102">
        <v>5.5616917610168457</v>
      </c>
      <c r="H443" s="101">
        <v>459563.5625</v>
      </c>
      <c r="I443" s="101">
        <v>254860.75</v>
      </c>
      <c r="J443" s="161">
        <v>10075425</v>
      </c>
      <c r="K443" s="160">
        <v>120872</v>
      </c>
      <c r="L443" s="102">
        <v>1.2142384052276611</v>
      </c>
      <c r="M443" s="101">
        <v>292555</v>
      </c>
      <c r="N443" s="162">
        <v>-171683</v>
      </c>
      <c r="O443" s="161">
        <v>2071080</v>
      </c>
      <c r="P443" s="160">
        <v>67509</v>
      </c>
      <c r="Q443" s="102">
        <v>3.3694338798522949</v>
      </c>
      <c r="R443" s="101">
        <v>61745</v>
      </c>
      <c r="S443" s="162">
        <v>5764</v>
      </c>
      <c r="T443" s="161">
        <v>1413369.1</v>
      </c>
      <c r="U443" s="160">
        <v>526043.3125</v>
      </c>
      <c r="V443" s="101">
        <v>100.02330017089844</v>
      </c>
      <c r="W443" s="101">
        <v>0</v>
      </c>
      <c r="X443" s="101">
        <v>0</v>
      </c>
      <c r="Y443" s="101">
        <v>4815903.2400000021</v>
      </c>
      <c r="Z443" s="162">
        <v>21.851791381835938</v>
      </c>
      <c r="AA443" s="161">
        <v>-147771.78</v>
      </c>
      <c r="AB443" s="101">
        <v>101689.41393392812</v>
      </c>
      <c r="AC443" s="163">
        <v>-46082.3671875</v>
      </c>
      <c r="AD443" s="101"/>
      <c r="AE443" s="160"/>
      <c r="AF443" s="102"/>
      <c r="AG443" s="101"/>
      <c r="AH443" s="101"/>
    </row>
    <row r="444" spans="1:34" x14ac:dyDescent="0.25">
      <c r="A444" s="2">
        <v>108058003</v>
      </c>
      <c r="C444" s="158" t="s">
        <v>3263</v>
      </c>
      <c r="D444" s="28" t="s">
        <v>2194</v>
      </c>
      <c r="E444" s="101">
        <v>10654542</v>
      </c>
      <c r="F444" s="160">
        <v>467122.125</v>
      </c>
      <c r="G444" s="102">
        <v>4.5852837562561035</v>
      </c>
      <c r="H444" s="101">
        <v>296880</v>
      </c>
      <c r="I444" s="101">
        <v>170242.125</v>
      </c>
      <c r="J444" s="161">
        <v>8762892</v>
      </c>
      <c r="K444" s="160">
        <v>54023</v>
      </c>
      <c r="L444" s="102">
        <v>0.62032163143157959</v>
      </c>
      <c r="M444" s="101">
        <v>205119.40625</v>
      </c>
      <c r="N444" s="162">
        <v>-151096.40625</v>
      </c>
      <c r="O444" s="161">
        <v>974917</v>
      </c>
      <c r="P444" s="160">
        <v>14206</v>
      </c>
      <c r="Q444" s="102">
        <v>1.4786964654922485</v>
      </c>
      <c r="R444" s="101">
        <v>34988.48046875</v>
      </c>
      <c r="S444" s="162">
        <v>-20782.48046875</v>
      </c>
      <c r="T444" s="161">
        <v>916732.79</v>
      </c>
      <c r="U444" s="160">
        <v>398893.125</v>
      </c>
      <c r="V444" s="101">
        <v>100.01657104492188</v>
      </c>
      <c r="W444" s="101">
        <v>0</v>
      </c>
      <c r="X444" s="101">
        <v>0</v>
      </c>
      <c r="Y444" s="101">
        <v>3651603.16</v>
      </c>
      <c r="Z444" s="162">
        <v>18.697370529174805</v>
      </c>
      <c r="AA444" s="161">
        <v>-43779.71</v>
      </c>
      <c r="AB444" s="101">
        <v>31356.940607474506</v>
      </c>
      <c r="AC444" s="163">
        <v>-12422.76953125</v>
      </c>
      <c r="AD444" s="101"/>
      <c r="AE444" s="160"/>
      <c r="AF444" s="102"/>
      <c r="AG444" s="101"/>
      <c r="AH444" s="101"/>
    </row>
    <row r="445" spans="1:34" x14ac:dyDescent="0.25">
      <c r="A445" s="2">
        <v>114068103</v>
      </c>
      <c r="C445" s="158" t="s">
        <v>3264</v>
      </c>
      <c r="D445" s="28" t="s">
        <v>2320</v>
      </c>
      <c r="E445" s="101">
        <v>11299354</v>
      </c>
      <c r="F445" s="160">
        <v>339792.75</v>
      </c>
      <c r="G445" s="102">
        <v>3.1004228591918945</v>
      </c>
      <c r="H445" s="101">
        <v>646424.375</v>
      </c>
      <c r="I445" s="101">
        <v>-306631.625</v>
      </c>
      <c r="J445" s="161">
        <v>8198189</v>
      </c>
      <c r="K445" s="160">
        <v>121365</v>
      </c>
      <c r="L445" s="102">
        <v>1.502632737159729</v>
      </c>
      <c r="M445" s="101">
        <v>490455.8125</v>
      </c>
      <c r="N445" s="162">
        <v>-369090.8125</v>
      </c>
      <c r="O445" s="161">
        <v>2360319</v>
      </c>
      <c r="P445" s="160">
        <v>12834</v>
      </c>
      <c r="Q445" s="102">
        <v>0.54671275615692139</v>
      </c>
      <c r="R445" s="101">
        <v>114828.3828125</v>
      </c>
      <c r="S445" s="162">
        <v>-101994.3828125</v>
      </c>
      <c r="T445" s="161">
        <v>740845.78</v>
      </c>
      <c r="U445" s="160">
        <v>205593.75</v>
      </c>
      <c r="V445" s="101">
        <v>100.02330017089844</v>
      </c>
      <c r="W445" s="101">
        <v>0</v>
      </c>
      <c r="X445" s="101">
        <v>0</v>
      </c>
      <c r="Y445" s="101">
        <v>1882201.7300000042</v>
      </c>
      <c r="Z445" s="162">
        <v>21.851791381835938</v>
      </c>
      <c r="AA445" s="161">
        <v>-197218.03</v>
      </c>
      <c r="AB445" s="101">
        <v>121447.02641624468</v>
      </c>
      <c r="AC445" s="163">
        <v>-75771</v>
      </c>
      <c r="AD445" s="101"/>
      <c r="AE445" s="160"/>
      <c r="AF445" s="102"/>
      <c r="AG445" s="101"/>
      <c r="AH445" s="101"/>
    </row>
    <row r="446" spans="1:34" x14ac:dyDescent="0.25">
      <c r="A446" s="2">
        <v>108078003</v>
      </c>
      <c r="C446" s="158" t="s">
        <v>3265</v>
      </c>
      <c r="D446" s="28" t="s">
        <v>2200</v>
      </c>
      <c r="E446" s="101">
        <v>13272647</v>
      </c>
      <c r="F446" s="160">
        <v>684402.625</v>
      </c>
      <c r="G446" s="102">
        <v>5.4368395805358887</v>
      </c>
      <c r="H446" s="101">
        <v>247205.34375</v>
      </c>
      <c r="I446" s="101">
        <v>437197.28125</v>
      </c>
      <c r="J446" s="161">
        <v>10455257</v>
      </c>
      <c r="K446" s="160">
        <v>49529</v>
      </c>
      <c r="L446" s="102">
        <v>0.47597825527191162</v>
      </c>
      <c r="M446" s="101">
        <v>196473.59375</v>
      </c>
      <c r="N446" s="162">
        <v>-146944.59375</v>
      </c>
      <c r="O446" s="161">
        <v>1677623</v>
      </c>
      <c r="P446" s="160">
        <v>9813</v>
      </c>
      <c r="Q446" s="102">
        <v>0.58837634325027466</v>
      </c>
      <c r="R446" s="101">
        <v>29966.583984375</v>
      </c>
      <c r="S446" s="162">
        <v>-20153.583984375</v>
      </c>
      <c r="T446" s="161">
        <v>1008493.21</v>
      </c>
      <c r="U446" s="160">
        <v>606389.625</v>
      </c>
      <c r="V446" s="101">
        <v>100.00360107421875</v>
      </c>
      <c r="W446" s="101">
        <v>0</v>
      </c>
      <c r="X446" s="101">
        <v>0</v>
      </c>
      <c r="Y446" s="101">
        <v>5550376.620000001</v>
      </c>
      <c r="Z446" s="162">
        <v>12.613832473754883</v>
      </c>
      <c r="AA446" s="161">
        <v>-59509.3</v>
      </c>
      <c r="AB446" s="101">
        <v>77059.283306751953</v>
      </c>
      <c r="AC446" s="163">
        <v>17549.982421875</v>
      </c>
      <c r="AD446" s="101">
        <v>131274</v>
      </c>
      <c r="AE446" s="160">
        <v>18671</v>
      </c>
      <c r="AF446" s="102">
        <v>16.581262588500977</v>
      </c>
      <c r="AG446" s="101">
        <v>2020.053955078125</v>
      </c>
      <c r="AH446" s="101">
        <v>16650.9453125</v>
      </c>
    </row>
    <row r="447" spans="1:34" x14ac:dyDescent="0.25">
      <c r="A447" s="2">
        <v>106169003</v>
      </c>
      <c r="C447" s="158" t="s">
        <v>3266</v>
      </c>
      <c r="D447" s="28" t="s">
        <v>203</v>
      </c>
      <c r="E447" s="101">
        <v>8166110.5</v>
      </c>
      <c r="F447" s="160">
        <v>278488.9375</v>
      </c>
      <c r="G447" s="102">
        <v>3.5307085514068604</v>
      </c>
      <c r="H447" s="101">
        <v>266617.40625</v>
      </c>
      <c r="I447" s="101">
        <v>11871.53125</v>
      </c>
      <c r="J447" s="161">
        <v>6688900</v>
      </c>
      <c r="K447" s="160">
        <v>36617</v>
      </c>
      <c r="L447" s="102">
        <v>0.55044263601303101</v>
      </c>
      <c r="M447" s="101">
        <v>172996.703125</v>
      </c>
      <c r="N447" s="162">
        <v>-136379.703125</v>
      </c>
      <c r="O447" s="161">
        <v>907663</v>
      </c>
      <c r="P447" s="160">
        <v>36043</v>
      </c>
      <c r="Q447" s="102">
        <v>4.1351737976074219</v>
      </c>
      <c r="R447" s="101">
        <v>52433.4453125</v>
      </c>
      <c r="S447" s="162">
        <v>-16390.4453125</v>
      </c>
      <c r="T447" s="161">
        <v>569547.27</v>
      </c>
      <c r="U447" s="160">
        <v>205828.9375</v>
      </c>
      <c r="V447" s="101">
        <v>100.02330017089844</v>
      </c>
      <c r="W447" s="101">
        <v>0</v>
      </c>
      <c r="X447" s="101">
        <v>0</v>
      </c>
      <c r="Y447" s="101">
        <v>1884354.8399999999</v>
      </c>
      <c r="Z447" s="162">
        <v>21.851791381835938</v>
      </c>
      <c r="AA447" s="161">
        <v>-67794.97</v>
      </c>
      <c r="AB447" s="101">
        <v>54697.739739697776</v>
      </c>
      <c r="AC447" s="163">
        <v>-13097.23046875</v>
      </c>
      <c r="AD447" s="101"/>
      <c r="AE447" s="160"/>
      <c r="AF447" s="102"/>
      <c r="AG447" s="101"/>
      <c r="AH447" s="101"/>
    </row>
    <row r="448" spans="1:34" x14ac:dyDescent="0.25">
      <c r="A448" s="2">
        <v>104377003</v>
      </c>
      <c r="C448" s="158" t="s">
        <v>3267</v>
      </c>
      <c r="D448" s="28" t="s">
        <v>2127</v>
      </c>
      <c r="E448" s="101">
        <v>6427241.5</v>
      </c>
      <c r="F448" s="160">
        <v>120742.046875</v>
      </c>
      <c r="G448" s="102">
        <v>1.9145652055740356</v>
      </c>
      <c r="H448" s="101">
        <v>161143.9375</v>
      </c>
      <c r="I448" s="101">
        <v>-40401.890625</v>
      </c>
      <c r="J448" s="161">
        <v>5434068</v>
      </c>
      <c r="K448" s="160">
        <v>22478</v>
      </c>
      <c r="L448" s="102">
        <v>0.41536778211593628</v>
      </c>
      <c r="M448" s="101">
        <v>116785.203125</v>
      </c>
      <c r="N448" s="162">
        <v>-94307.203125</v>
      </c>
      <c r="O448" s="161">
        <v>655079</v>
      </c>
      <c r="P448" s="160">
        <v>-11747</v>
      </c>
      <c r="Q448" s="102">
        <v>-1.7616291046142578</v>
      </c>
      <c r="R448" s="101">
        <v>29337.80078125</v>
      </c>
      <c r="S448" s="162">
        <v>-41084.80078125</v>
      </c>
      <c r="T448" s="161">
        <v>338094.73</v>
      </c>
      <c r="U448" s="160">
        <v>110011.046875</v>
      </c>
      <c r="V448" s="101">
        <v>100.01589965820313</v>
      </c>
      <c r="W448" s="101">
        <v>0</v>
      </c>
      <c r="X448" s="101">
        <v>0</v>
      </c>
      <c r="Y448" s="101">
        <v>1007071.7599999998</v>
      </c>
      <c r="Z448" s="162">
        <v>18.381584167480469</v>
      </c>
      <c r="AA448" s="161">
        <v>-37522.42</v>
      </c>
      <c r="AB448" s="101">
        <v>17187.223900455108</v>
      </c>
      <c r="AC448" s="163">
        <v>-20335.1953125</v>
      </c>
      <c r="AD448" s="101"/>
      <c r="AE448" s="160"/>
      <c r="AF448" s="102"/>
      <c r="AG448" s="101"/>
      <c r="AH448" s="101"/>
    </row>
    <row r="449" spans="1:34" x14ac:dyDescent="0.25">
      <c r="A449" s="2">
        <v>105259103</v>
      </c>
      <c r="C449" s="158" t="s">
        <v>3268</v>
      </c>
      <c r="D449" s="28" t="s">
        <v>2154</v>
      </c>
      <c r="E449" s="101">
        <v>12741950</v>
      </c>
      <c r="F449" s="160">
        <v>350550.6875</v>
      </c>
      <c r="G449" s="102">
        <v>2.8289837837219238</v>
      </c>
      <c r="H449" s="101">
        <v>302316.21875</v>
      </c>
      <c r="I449" s="101">
        <v>48234.46875</v>
      </c>
      <c r="J449" s="161">
        <v>10766256</v>
      </c>
      <c r="K449" s="160">
        <v>72375</v>
      </c>
      <c r="L449" s="102">
        <v>0.67678892612457275</v>
      </c>
      <c r="M449" s="101">
        <v>225011.40625</v>
      </c>
      <c r="N449" s="162">
        <v>-152636.40625</v>
      </c>
      <c r="O449" s="161">
        <v>1201291</v>
      </c>
      <c r="P449" s="160">
        <v>29683</v>
      </c>
      <c r="Q449" s="102">
        <v>2.5335264205932617</v>
      </c>
      <c r="R449" s="101">
        <v>45911.73828125</v>
      </c>
      <c r="S449" s="162">
        <v>-16228.73828125</v>
      </c>
      <c r="T449" s="161">
        <v>662665.27</v>
      </c>
      <c r="U449" s="160">
        <v>238082.703125</v>
      </c>
      <c r="V449" s="101">
        <v>100.01383972167969</v>
      </c>
      <c r="W449" s="101">
        <v>0</v>
      </c>
      <c r="X449" s="101">
        <v>0</v>
      </c>
      <c r="Y449" s="101">
        <v>2179430.34</v>
      </c>
      <c r="Z449" s="162">
        <v>17.413278579711914</v>
      </c>
      <c r="AA449" s="161">
        <v>-41882.03</v>
      </c>
      <c r="AB449" s="101">
        <v>34376.127255739295</v>
      </c>
      <c r="AC449" s="163">
        <v>-7505.90283203125</v>
      </c>
      <c r="AD449" s="101">
        <v>111738</v>
      </c>
      <c r="AE449" s="160">
        <v>10410</v>
      </c>
      <c r="AF449" s="102">
        <v>10.273567199707031</v>
      </c>
      <c r="AG449" s="101">
        <v>3107.575927734375</v>
      </c>
      <c r="AH449" s="101">
        <v>7302.423828125</v>
      </c>
    </row>
    <row r="450" spans="1:34" x14ac:dyDescent="0.25">
      <c r="A450" s="2">
        <v>101268003</v>
      </c>
      <c r="C450" s="158" t="s">
        <v>3269</v>
      </c>
      <c r="D450" s="28" t="s">
        <v>2053</v>
      </c>
      <c r="E450" s="101">
        <v>24313384</v>
      </c>
      <c r="F450" s="160">
        <v>770402.0625</v>
      </c>
      <c r="G450" s="102">
        <v>3.2723214626312256</v>
      </c>
      <c r="H450" s="101">
        <v>880020.5</v>
      </c>
      <c r="I450" s="101">
        <v>-109618.4375</v>
      </c>
      <c r="J450" s="161">
        <v>20267594</v>
      </c>
      <c r="K450" s="160">
        <v>91088</v>
      </c>
      <c r="L450" s="102">
        <v>0.45145577192306519</v>
      </c>
      <c r="M450" s="101">
        <v>774389.1875</v>
      </c>
      <c r="N450" s="162">
        <v>-683301.1875</v>
      </c>
      <c r="O450" s="161">
        <v>2667428</v>
      </c>
      <c r="P450" s="160">
        <v>48106</v>
      </c>
      <c r="Q450" s="102">
        <v>1.8365820646286011</v>
      </c>
      <c r="R450" s="101">
        <v>67062.09375</v>
      </c>
      <c r="S450" s="162">
        <v>-18956.09375</v>
      </c>
      <c r="T450" s="161">
        <v>1378361.34</v>
      </c>
      <c r="U450" s="160">
        <v>631208.0625</v>
      </c>
      <c r="V450" s="101">
        <v>100.00711059570313</v>
      </c>
      <c r="W450" s="101">
        <v>0</v>
      </c>
      <c r="X450" s="101">
        <v>0</v>
      </c>
      <c r="Y450" s="101">
        <v>5777746.5300000012</v>
      </c>
      <c r="Z450" s="162">
        <v>14.262556076049805</v>
      </c>
      <c r="AA450" s="161">
        <v>-348577.26</v>
      </c>
      <c r="AB450" s="101">
        <v>432248.20775577007</v>
      </c>
      <c r="AC450" s="163">
        <v>83670.9453125</v>
      </c>
      <c r="AD450" s="101"/>
      <c r="AE450" s="160"/>
      <c r="AF450" s="102"/>
      <c r="AG450" s="101"/>
      <c r="AH450" s="101"/>
    </row>
    <row r="451" spans="1:34" x14ac:dyDescent="0.25">
      <c r="A451" s="2">
        <v>124158503</v>
      </c>
      <c r="C451" s="158" t="s">
        <v>3270</v>
      </c>
      <c r="D451" s="28" t="s">
        <v>2486</v>
      </c>
      <c r="E451" s="101">
        <v>6710554</v>
      </c>
      <c r="F451" s="160">
        <v>130589</v>
      </c>
      <c r="G451" s="102">
        <v>1.9846458435058594</v>
      </c>
      <c r="H451" s="101">
        <v>248568.671875</v>
      </c>
      <c r="I451" s="101">
        <v>-117979.671875</v>
      </c>
      <c r="J451" s="161">
        <v>4620506</v>
      </c>
      <c r="K451" s="160">
        <v>52339</v>
      </c>
      <c r="L451" s="102">
        <v>1.1457329988479614</v>
      </c>
      <c r="M451" s="101">
        <v>239993.15625</v>
      </c>
      <c r="N451" s="162">
        <v>-187654.15625</v>
      </c>
      <c r="O451" s="161">
        <v>1912723</v>
      </c>
      <c r="P451" s="160">
        <v>28250</v>
      </c>
      <c r="Q451" s="102">
        <v>1.4990928173065186</v>
      </c>
      <c r="R451" s="101">
        <v>8575.509765625</v>
      </c>
      <c r="S451" s="162">
        <v>19674.490234375</v>
      </c>
      <c r="T451" s="161">
        <v>177325</v>
      </c>
      <c r="U451" s="160">
        <v>50000</v>
      </c>
      <c r="V451" s="101">
        <v>0</v>
      </c>
      <c r="W451" s="101">
        <v>0</v>
      </c>
      <c r="X451" s="101">
        <v>100</v>
      </c>
      <c r="Y451" s="101">
        <v>0</v>
      </c>
      <c r="Z451" s="162"/>
      <c r="AA451" s="161">
        <v>-69580.09</v>
      </c>
      <c r="AB451" s="101">
        <v>74710.782799707536</v>
      </c>
      <c r="AC451" s="163">
        <v>5130.69287109375</v>
      </c>
      <c r="AD451" s="101"/>
      <c r="AE451" s="160"/>
      <c r="AF451" s="102"/>
      <c r="AG451" s="101"/>
      <c r="AH451" s="101"/>
    </row>
    <row r="452" spans="1:34" x14ac:dyDescent="0.25">
      <c r="A452" s="2">
        <v>128328003</v>
      </c>
      <c r="C452" s="158" t="s">
        <v>3271</v>
      </c>
      <c r="D452" s="28" t="s">
        <v>2527</v>
      </c>
      <c r="E452" s="101">
        <v>11179482</v>
      </c>
      <c r="F452" s="160">
        <v>110742.4375</v>
      </c>
      <c r="G452" s="102">
        <v>1.0004972219467163</v>
      </c>
      <c r="H452" s="101">
        <v>171420.75</v>
      </c>
      <c r="I452" s="101">
        <v>-60678.3125</v>
      </c>
      <c r="J452" s="161">
        <v>9797983</v>
      </c>
      <c r="K452" s="160">
        <v>47206</v>
      </c>
      <c r="L452" s="102">
        <v>0.48412549495697021</v>
      </c>
      <c r="M452" s="101">
        <v>158044</v>
      </c>
      <c r="N452" s="162">
        <v>-110838</v>
      </c>
      <c r="O452" s="161">
        <v>1120184</v>
      </c>
      <c r="P452" s="160">
        <v>13537</v>
      </c>
      <c r="Q452" s="102">
        <v>1.2232446670532227</v>
      </c>
      <c r="R452" s="101">
        <v>12901.09375</v>
      </c>
      <c r="S452" s="162">
        <v>635.90625</v>
      </c>
      <c r="T452" s="161">
        <v>261314.74</v>
      </c>
      <c r="U452" s="160">
        <v>49999.44140625</v>
      </c>
      <c r="V452" s="101">
        <v>4.7552733421325684</v>
      </c>
      <c r="W452" s="101">
        <v>0</v>
      </c>
      <c r="X452" s="101">
        <v>95.245841979980469</v>
      </c>
      <c r="Y452" s="101">
        <v>21761.839999999851</v>
      </c>
      <c r="Z452" s="162">
        <v>240.68617248535156</v>
      </c>
      <c r="AA452" s="161">
        <v>-88887.25</v>
      </c>
      <c r="AB452" s="101">
        <v>47324.000798967783</v>
      </c>
      <c r="AC452" s="163">
        <v>-41563.25</v>
      </c>
      <c r="AD452" s="101"/>
      <c r="AE452" s="160"/>
      <c r="AF452" s="102"/>
      <c r="AG452" s="101"/>
      <c r="AH452" s="101"/>
    </row>
    <row r="453" spans="1:34" x14ac:dyDescent="0.25">
      <c r="A453" s="2">
        <v>112018523</v>
      </c>
      <c r="C453" s="158" t="s">
        <v>3272</v>
      </c>
      <c r="D453" s="28" t="s">
        <v>2265</v>
      </c>
      <c r="E453" s="101">
        <v>12439412</v>
      </c>
      <c r="F453" s="160">
        <v>942611.625</v>
      </c>
      <c r="G453" s="102">
        <v>8.1989040374755859</v>
      </c>
      <c r="H453" s="101">
        <v>675623.375</v>
      </c>
      <c r="I453" s="101">
        <v>266988.25</v>
      </c>
      <c r="J453" s="161">
        <v>8808473</v>
      </c>
      <c r="K453" s="160">
        <v>103726</v>
      </c>
      <c r="L453" s="102">
        <v>1.1916027069091797</v>
      </c>
      <c r="M453" s="101">
        <v>403053.59375</v>
      </c>
      <c r="N453" s="162">
        <v>-299327.59375</v>
      </c>
      <c r="O453" s="161">
        <v>1520549</v>
      </c>
      <c r="P453" s="160">
        <v>27748</v>
      </c>
      <c r="Q453" s="102">
        <v>1.8587876558303833</v>
      </c>
      <c r="R453" s="101">
        <v>82489.046875</v>
      </c>
      <c r="S453" s="162">
        <v>-54741.046875</v>
      </c>
      <c r="T453" s="161">
        <v>1952569.41</v>
      </c>
      <c r="U453" s="160">
        <v>841711.625</v>
      </c>
      <c r="V453" s="101">
        <v>100.02330017089844</v>
      </c>
      <c r="W453" s="101">
        <v>0</v>
      </c>
      <c r="X453" s="101">
        <v>0</v>
      </c>
      <c r="Y453" s="101">
        <v>7705832.6000000015</v>
      </c>
      <c r="Z453" s="162">
        <v>21.851789474487305</v>
      </c>
      <c r="AA453" s="161">
        <v>-74041.600000000006</v>
      </c>
      <c r="AB453" s="101">
        <v>132657.12688100181</v>
      </c>
      <c r="AC453" s="163">
        <v>58615.52734375</v>
      </c>
      <c r="AD453" s="101">
        <v>157821</v>
      </c>
      <c r="AE453" s="160">
        <v>-30574</v>
      </c>
      <c r="AF453" s="102">
        <v>-16.228668212890625</v>
      </c>
      <c r="AG453" s="101">
        <v>21650.578125</v>
      </c>
      <c r="AH453" s="101">
        <v>-52224.578125</v>
      </c>
    </row>
    <row r="454" spans="1:34" x14ac:dyDescent="0.25">
      <c r="A454" s="2">
        <v>125239452</v>
      </c>
      <c r="C454" s="158" t="s">
        <v>3273</v>
      </c>
      <c r="D454" s="28" t="s">
        <v>2500</v>
      </c>
      <c r="E454" s="101">
        <v>95158952</v>
      </c>
      <c r="F454" s="160">
        <v>9277450</v>
      </c>
      <c r="G454" s="102">
        <v>10.802617073059082</v>
      </c>
      <c r="H454" s="101">
        <v>6976668.5</v>
      </c>
      <c r="I454" s="101">
        <v>2300781.5</v>
      </c>
      <c r="J454" s="161">
        <v>64999373</v>
      </c>
      <c r="K454" s="160">
        <v>1058392</v>
      </c>
      <c r="L454" s="102">
        <v>1.6552640199661255</v>
      </c>
      <c r="M454" s="101">
        <v>4780999</v>
      </c>
      <c r="N454" s="162">
        <v>-3722607</v>
      </c>
      <c r="O454" s="161">
        <v>11956796</v>
      </c>
      <c r="P454" s="160">
        <v>187674</v>
      </c>
      <c r="Q454" s="102">
        <v>1.5946304798126221</v>
      </c>
      <c r="R454" s="101">
        <v>576181.125</v>
      </c>
      <c r="S454" s="162">
        <v>-388507.125</v>
      </c>
      <c r="T454" s="161">
        <v>18202782.039999999</v>
      </c>
      <c r="U454" s="160">
        <v>8031384.5</v>
      </c>
      <c r="V454" s="101">
        <v>91.064987182617188</v>
      </c>
      <c r="W454" s="101">
        <v>8.9562263488769531</v>
      </c>
      <c r="X454" s="101">
        <v>0</v>
      </c>
      <c r="Y454" s="101">
        <v>66941726.75999999</v>
      </c>
      <c r="Z454" s="162">
        <v>21.851791381835938</v>
      </c>
      <c r="AA454" s="161">
        <v>-538531.75</v>
      </c>
      <c r="AB454" s="101">
        <v>1170384.9773230066</v>
      </c>
      <c r="AC454" s="163">
        <v>631853.25</v>
      </c>
      <c r="AD454" s="101"/>
      <c r="AE454" s="160"/>
      <c r="AF454" s="102"/>
      <c r="AG454" s="101"/>
      <c r="AH454" s="101"/>
    </row>
    <row r="455" spans="1:34" x14ac:dyDescent="0.25">
      <c r="A455" s="2">
        <v>115229003</v>
      </c>
      <c r="C455" s="158" t="s">
        <v>3274</v>
      </c>
      <c r="D455" s="28" t="s">
        <v>2341</v>
      </c>
      <c r="E455" s="101">
        <v>8611938</v>
      </c>
      <c r="F455" s="160">
        <v>284535.5625</v>
      </c>
      <c r="G455" s="102">
        <v>3.416858434677124</v>
      </c>
      <c r="H455" s="101">
        <v>231695.890625</v>
      </c>
      <c r="I455" s="101">
        <v>52839.671875</v>
      </c>
      <c r="J455" s="161">
        <v>6818896</v>
      </c>
      <c r="K455" s="160">
        <v>48265</v>
      </c>
      <c r="L455" s="102">
        <v>0.71285825967788696</v>
      </c>
      <c r="M455" s="101">
        <v>155614.203125</v>
      </c>
      <c r="N455" s="162">
        <v>-107349.203125</v>
      </c>
      <c r="O455" s="161">
        <v>1075862</v>
      </c>
      <c r="P455" s="160">
        <v>90402</v>
      </c>
      <c r="Q455" s="102">
        <v>9.173583984375</v>
      </c>
      <c r="R455" s="101">
        <v>25379.044921875</v>
      </c>
      <c r="S455" s="162">
        <v>65022.953125</v>
      </c>
      <c r="T455" s="161">
        <v>363802.35</v>
      </c>
      <c r="U455" s="160">
        <v>80849.578125</v>
      </c>
      <c r="V455" s="101">
        <v>100.02330780029297</v>
      </c>
      <c r="W455" s="101">
        <v>0</v>
      </c>
      <c r="X455" s="101">
        <v>0</v>
      </c>
      <c r="Y455" s="101">
        <v>740174.33999999985</v>
      </c>
      <c r="Z455" s="162">
        <v>21.851791381835938</v>
      </c>
      <c r="AA455" s="161">
        <v>-138044.25</v>
      </c>
      <c r="AB455" s="101">
        <v>304392.73119558452</v>
      </c>
      <c r="AC455" s="163">
        <v>166348.484375</v>
      </c>
      <c r="AD455" s="101">
        <v>353378</v>
      </c>
      <c r="AE455" s="160">
        <v>65019</v>
      </c>
      <c r="AF455" s="102">
        <v>22.547935485839844</v>
      </c>
      <c r="AG455" s="101">
        <v>34524.27734375</v>
      </c>
      <c r="AH455" s="101">
        <v>30494.72265625</v>
      </c>
    </row>
    <row r="456" spans="1:34" x14ac:dyDescent="0.25">
      <c r="A456" s="2">
        <v>123468303</v>
      </c>
      <c r="C456" s="158" t="s">
        <v>3275</v>
      </c>
      <c r="D456" s="28" t="s">
        <v>2471</v>
      </c>
      <c r="E456" s="101">
        <v>6709519</v>
      </c>
      <c r="F456" s="160">
        <v>170900</v>
      </c>
      <c r="G456" s="102">
        <v>2.6137018203735352</v>
      </c>
      <c r="H456" s="101">
        <v>250132.234375</v>
      </c>
      <c r="I456" s="101">
        <v>-79232.234375</v>
      </c>
      <c r="J456" s="161">
        <v>4327599</v>
      </c>
      <c r="K456" s="160">
        <v>72761</v>
      </c>
      <c r="L456" s="102">
        <v>1.7100768089294434</v>
      </c>
      <c r="M456" s="101">
        <v>232568.84375</v>
      </c>
      <c r="N456" s="162">
        <v>-159807.84375</v>
      </c>
      <c r="O456" s="161">
        <v>2189263</v>
      </c>
      <c r="P456" s="160">
        <v>48139</v>
      </c>
      <c r="Q456" s="102">
        <v>2.248305082321167</v>
      </c>
      <c r="R456" s="101">
        <v>17563.396484375</v>
      </c>
      <c r="S456" s="162">
        <v>30575.603515625</v>
      </c>
      <c r="T456" s="161">
        <v>192657</v>
      </c>
      <c r="U456" s="160">
        <v>50000</v>
      </c>
      <c r="V456" s="101">
        <v>0</v>
      </c>
      <c r="W456" s="101">
        <v>0</v>
      </c>
      <c r="X456" s="101">
        <v>100</v>
      </c>
      <c r="Y456" s="101">
        <v>0</v>
      </c>
      <c r="Z456" s="162"/>
      <c r="AA456" s="161">
        <v>-77948.81</v>
      </c>
      <c r="AB456" s="101">
        <v>91679.43997742908</v>
      </c>
      <c r="AC456" s="163">
        <v>13730.6298828125</v>
      </c>
      <c r="AD456" s="101"/>
      <c r="AE456" s="160"/>
      <c r="AF456" s="102"/>
      <c r="AG456" s="101"/>
      <c r="AH456" s="101"/>
    </row>
    <row r="457" spans="1:34" x14ac:dyDescent="0.25">
      <c r="A457" s="2">
        <v>123468402</v>
      </c>
      <c r="C457" s="158" t="s">
        <v>3276</v>
      </c>
      <c r="D457" s="28" t="s">
        <v>2472</v>
      </c>
      <c r="E457" s="101">
        <v>6499102</v>
      </c>
      <c r="F457" s="160">
        <v>160112</v>
      </c>
      <c r="G457" s="102">
        <v>2.5258283615112305</v>
      </c>
      <c r="H457" s="101">
        <v>432734.71875</v>
      </c>
      <c r="I457" s="101">
        <v>-272622.71875</v>
      </c>
      <c r="J457" s="161">
        <v>4722064</v>
      </c>
      <c r="K457" s="160">
        <v>105000</v>
      </c>
      <c r="L457" s="102">
        <v>2.2741725444793701</v>
      </c>
      <c r="M457" s="101">
        <v>407267.09375</v>
      </c>
      <c r="N457" s="162">
        <v>-302267.09375</v>
      </c>
      <c r="O457" s="161">
        <v>1589714</v>
      </c>
      <c r="P457" s="160">
        <v>5112</v>
      </c>
      <c r="Q457" s="102">
        <v>0.32260465621948242</v>
      </c>
      <c r="R457" s="101">
        <v>25467.611328125</v>
      </c>
      <c r="S457" s="162">
        <v>-20355.611328125</v>
      </c>
      <c r="T457" s="161">
        <v>187324</v>
      </c>
      <c r="U457" s="160">
        <v>50000</v>
      </c>
      <c r="V457" s="101">
        <v>0</v>
      </c>
      <c r="W457" s="101">
        <v>0</v>
      </c>
      <c r="X457" s="101">
        <v>100</v>
      </c>
      <c r="Y457" s="101">
        <v>0</v>
      </c>
      <c r="Z457" s="162"/>
      <c r="AA457" s="161">
        <v>-177378.75</v>
      </c>
      <c r="AB457" s="101">
        <v>337050.33776155743</v>
      </c>
      <c r="AC457" s="163">
        <v>159671.59375</v>
      </c>
      <c r="AD457" s="101"/>
      <c r="AE457" s="160"/>
      <c r="AF457" s="102"/>
      <c r="AG457" s="101"/>
      <c r="AH457" s="101"/>
    </row>
    <row r="458" spans="1:34" x14ac:dyDescent="0.25">
      <c r="A458" s="2">
        <v>123468503</v>
      </c>
      <c r="C458" s="158" t="s">
        <v>3277</v>
      </c>
      <c r="D458" s="28" t="s">
        <v>2473</v>
      </c>
      <c r="E458" s="101">
        <v>9062534</v>
      </c>
      <c r="F458" s="160">
        <v>257220</v>
      </c>
      <c r="G458" s="102">
        <v>2.9211905002593994</v>
      </c>
      <c r="H458" s="101">
        <v>605138.5</v>
      </c>
      <c r="I458" s="101">
        <v>-347918.5</v>
      </c>
      <c r="J458" s="161">
        <v>6629468</v>
      </c>
      <c r="K458" s="160">
        <v>139110</v>
      </c>
      <c r="L458" s="102">
        <v>2.1433331966400146</v>
      </c>
      <c r="M458" s="101">
        <v>497980.9375</v>
      </c>
      <c r="N458" s="162">
        <v>-358870.9375</v>
      </c>
      <c r="O458" s="161">
        <v>2195902</v>
      </c>
      <c r="P458" s="160">
        <v>68110</v>
      </c>
      <c r="Q458" s="102">
        <v>3.2009706497192383</v>
      </c>
      <c r="R458" s="101">
        <v>107157.53125</v>
      </c>
      <c r="S458" s="162">
        <v>-39047.53125</v>
      </c>
      <c r="T458" s="161">
        <v>237164</v>
      </c>
      <c r="U458" s="160">
        <v>50000</v>
      </c>
      <c r="V458" s="101">
        <v>0</v>
      </c>
      <c r="W458" s="101">
        <v>0</v>
      </c>
      <c r="X458" s="101">
        <v>100</v>
      </c>
      <c r="Y458" s="101">
        <v>0</v>
      </c>
      <c r="Z458" s="162"/>
      <c r="AA458" s="161">
        <v>-120461.06</v>
      </c>
      <c r="AB458" s="101">
        <v>107049.4109381556</v>
      </c>
      <c r="AC458" s="163">
        <v>-13411.6494140625</v>
      </c>
      <c r="AD458" s="101"/>
      <c r="AE458" s="160"/>
      <c r="AF458" s="102"/>
      <c r="AG458" s="101"/>
      <c r="AH458" s="101"/>
    </row>
    <row r="459" spans="1:34" x14ac:dyDescent="0.25">
      <c r="A459" s="2">
        <v>123468603</v>
      </c>
      <c r="C459" s="158" t="s">
        <v>3278</v>
      </c>
      <c r="D459" s="28" t="s">
        <v>2474</v>
      </c>
      <c r="E459" s="101">
        <v>13522582</v>
      </c>
      <c r="F459" s="160">
        <v>133105</v>
      </c>
      <c r="G459" s="102">
        <v>0.99410158395767212</v>
      </c>
      <c r="H459" s="101">
        <v>410910.84375</v>
      </c>
      <c r="I459" s="101">
        <v>-277805.84375</v>
      </c>
      <c r="J459" s="161">
        <v>10680672</v>
      </c>
      <c r="K459" s="160">
        <v>80588</v>
      </c>
      <c r="L459" s="102">
        <v>0.76025813817977905</v>
      </c>
      <c r="M459" s="101">
        <v>303141.1875</v>
      </c>
      <c r="N459" s="162">
        <v>-222553.1875</v>
      </c>
      <c r="O459" s="161">
        <v>2413536</v>
      </c>
      <c r="P459" s="160">
        <v>2517</v>
      </c>
      <c r="Q459" s="102">
        <v>0.10439569503068924</v>
      </c>
      <c r="R459" s="101">
        <v>107769.65625</v>
      </c>
      <c r="S459" s="162">
        <v>-105252.65625</v>
      </c>
      <c r="T459" s="161">
        <v>428374</v>
      </c>
      <c r="U459" s="160">
        <v>50000</v>
      </c>
      <c r="V459" s="101">
        <v>0</v>
      </c>
      <c r="W459" s="101">
        <v>0</v>
      </c>
      <c r="X459" s="101">
        <v>100</v>
      </c>
      <c r="Y459" s="101">
        <v>0</v>
      </c>
      <c r="Z459" s="162"/>
      <c r="AA459" s="161">
        <v>-272193.24</v>
      </c>
      <c r="AB459" s="101">
        <v>400201.88409139984</v>
      </c>
      <c r="AC459" s="163">
        <v>128008.640625</v>
      </c>
      <c r="AD459" s="101"/>
      <c r="AE459" s="160"/>
      <c r="AF459" s="102"/>
      <c r="AG459" s="101"/>
      <c r="AH459" s="101"/>
    </row>
    <row r="460" spans="1:34" x14ac:dyDescent="0.25">
      <c r="A460" s="2">
        <v>103029203</v>
      </c>
      <c r="C460" s="158" t="s">
        <v>3279</v>
      </c>
      <c r="D460" s="28" t="s">
        <v>2108</v>
      </c>
      <c r="E460" s="101">
        <v>8964250</v>
      </c>
      <c r="F460" s="160">
        <v>340718.75</v>
      </c>
      <c r="G460" s="102">
        <v>3.9510350227355957</v>
      </c>
      <c r="H460" s="101">
        <v>325138.90625</v>
      </c>
      <c r="I460" s="101">
        <v>15579.84375</v>
      </c>
      <c r="J460" s="161">
        <v>5966308</v>
      </c>
      <c r="K460" s="160">
        <v>80755</v>
      </c>
      <c r="L460" s="102">
        <v>1.3720885515213013</v>
      </c>
      <c r="M460" s="101">
        <v>255909.203125</v>
      </c>
      <c r="N460" s="162">
        <v>-175154.203125</v>
      </c>
      <c r="O460" s="161">
        <v>2373131</v>
      </c>
      <c r="P460" s="160">
        <v>56834</v>
      </c>
      <c r="Q460" s="102">
        <v>2.453657865524292</v>
      </c>
      <c r="R460" s="101">
        <v>51302.39453125</v>
      </c>
      <c r="S460" s="162">
        <v>5531.60546875</v>
      </c>
      <c r="T460" s="161">
        <v>624811.18000000005</v>
      </c>
      <c r="U460" s="160">
        <v>203129.734375</v>
      </c>
      <c r="V460" s="101">
        <v>0</v>
      </c>
      <c r="W460" s="101">
        <v>100</v>
      </c>
      <c r="X460" s="101">
        <v>0</v>
      </c>
      <c r="Y460" s="101">
        <v>0</v>
      </c>
      <c r="Z460" s="162"/>
      <c r="AA460" s="161">
        <v>-31516.6</v>
      </c>
      <c r="AB460" s="101">
        <v>58285.662554737937</v>
      </c>
      <c r="AC460" s="163">
        <v>26769.0625</v>
      </c>
      <c r="AD460" s="101"/>
      <c r="AE460" s="160"/>
      <c r="AF460" s="102"/>
      <c r="AG460" s="101"/>
      <c r="AH460" s="101"/>
    </row>
    <row r="461" spans="1:34" x14ac:dyDescent="0.25">
      <c r="A461" s="2">
        <v>106618603</v>
      </c>
      <c r="C461" s="158" t="s">
        <v>3280</v>
      </c>
      <c r="D461" s="28" t="s">
        <v>2172</v>
      </c>
      <c r="E461" s="101">
        <v>9132175</v>
      </c>
      <c r="F461" s="160">
        <v>398852.625</v>
      </c>
      <c r="G461" s="102">
        <v>4.5670204162597656</v>
      </c>
      <c r="H461" s="101">
        <v>223699.3125</v>
      </c>
      <c r="I461" s="101">
        <v>175153.3125</v>
      </c>
      <c r="J461" s="161">
        <v>7571284</v>
      </c>
      <c r="K461" s="160">
        <v>55527</v>
      </c>
      <c r="L461" s="102">
        <v>0.7388077974319458</v>
      </c>
      <c r="M461" s="101">
        <v>161592.296875</v>
      </c>
      <c r="N461" s="162">
        <v>-106065.296875</v>
      </c>
      <c r="O461" s="161">
        <v>875056</v>
      </c>
      <c r="P461" s="160">
        <v>21951</v>
      </c>
      <c r="Q461" s="102">
        <v>2.5730712413787842</v>
      </c>
      <c r="R461" s="101">
        <v>28272.6015625</v>
      </c>
      <c r="S461" s="162">
        <v>-6321.6015625</v>
      </c>
      <c r="T461" s="161">
        <v>685834.63</v>
      </c>
      <c r="U461" s="160">
        <v>321374.625</v>
      </c>
      <c r="V461" s="101">
        <v>100.01225280761719</v>
      </c>
      <c r="W461" s="101">
        <v>0</v>
      </c>
      <c r="X461" s="101">
        <v>0</v>
      </c>
      <c r="Y461" s="101">
        <v>2941845.5500000026</v>
      </c>
      <c r="Z461" s="162">
        <v>16.67479133605957</v>
      </c>
      <c r="AA461" s="161">
        <v>-32817.440000000002</v>
      </c>
      <c r="AB461" s="101">
        <v>46157.518004754878</v>
      </c>
      <c r="AC461" s="163">
        <v>13340.078125</v>
      </c>
      <c r="AD461" s="101"/>
      <c r="AE461" s="160"/>
      <c r="AF461" s="102"/>
      <c r="AG461" s="101"/>
      <c r="AH461" s="101"/>
    </row>
    <row r="462" spans="1:34" x14ac:dyDescent="0.25">
      <c r="A462" s="2">
        <v>119358403</v>
      </c>
      <c r="C462" s="158" t="s">
        <v>3281</v>
      </c>
      <c r="D462" s="28" t="s">
        <v>2403</v>
      </c>
      <c r="E462" s="101">
        <v>14165224</v>
      </c>
      <c r="F462" s="160">
        <v>997915.375</v>
      </c>
      <c r="G462" s="102">
        <v>7.5787343978881836</v>
      </c>
      <c r="H462" s="101">
        <v>620158.125</v>
      </c>
      <c r="I462" s="101">
        <v>377757.25</v>
      </c>
      <c r="J462" s="161">
        <v>10421392</v>
      </c>
      <c r="K462" s="160">
        <v>115757</v>
      </c>
      <c r="L462" s="102">
        <v>1.1232398748397827</v>
      </c>
      <c r="M462" s="101">
        <v>419175</v>
      </c>
      <c r="N462" s="162">
        <v>-303418</v>
      </c>
      <c r="O462" s="161">
        <v>1710526</v>
      </c>
      <c r="P462" s="160">
        <v>8762</v>
      </c>
      <c r="Q462" s="102">
        <v>0.51487749814987183</v>
      </c>
      <c r="R462" s="101">
        <v>47632.3984375</v>
      </c>
      <c r="S462" s="162">
        <v>-38870.3984375</v>
      </c>
      <c r="T462" s="161">
        <v>2033306.08</v>
      </c>
      <c r="U462" s="160">
        <v>873396.375</v>
      </c>
      <c r="V462" s="101">
        <v>100.01377868652344</v>
      </c>
      <c r="W462" s="101">
        <v>0</v>
      </c>
      <c r="X462" s="101">
        <v>0</v>
      </c>
      <c r="Y462" s="101">
        <v>7995143.6400000006</v>
      </c>
      <c r="Z462" s="162">
        <v>17.387432098388672</v>
      </c>
      <c r="AA462" s="161">
        <v>-153134.57</v>
      </c>
      <c r="AB462" s="101">
        <v>277051.53995165636</v>
      </c>
      <c r="AC462" s="163">
        <v>123916.96875</v>
      </c>
      <c r="AD462" s="101"/>
      <c r="AE462" s="160"/>
      <c r="AF462" s="102"/>
      <c r="AG462" s="101"/>
      <c r="AH462" s="101"/>
    </row>
    <row r="463" spans="1:34" x14ac:dyDescent="0.25">
      <c r="A463" s="2">
        <v>119648303</v>
      </c>
      <c r="C463" s="158" t="s">
        <v>3282</v>
      </c>
      <c r="D463" s="28" t="s">
        <v>2410</v>
      </c>
      <c r="E463" s="101">
        <v>11557919</v>
      </c>
      <c r="F463" s="160">
        <v>210734</v>
      </c>
      <c r="G463" s="102">
        <v>1.8571478128433228</v>
      </c>
      <c r="H463" s="101">
        <v>680280</v>
      </c>
      <c r="I463" s="101">
        <v>-469546</v>
      </c>
      <c r="J463" s="161">
        <v>8902627</v>
      </c>
      <c r="K463" s="160">
        <v>145657</v>
      </c>
      <c r="L463" s="102">
        <v>1.6633265018463135</v>
      </c>
      <c r="M463" s="101">
        <v>617476.875</v>
      </c>
      <c r="N463" s="162">
        <v>-471819.875</v>
      </c>
      <c r="O463" s="161">
        <v>2007699</v>
      </c>
      <c r="P463" s="160">
        <v>8783</v>
      </c>
      <c r="Q463" s="102">
        <v>0.43938815593719482</v>
      </c>
      <c r="R463" s="101">
        <v>34869.40234375</v>
      </c>
      <c r="S463" s="162">
        <v>-26086.40234375</v>
      </c>
      <c r="T463" s="161">
        <v>357524</v>
      </c>
      <c r="U463" s="160">
        <v>50000</v>
      </c>
      <c r="V463" s="101">
        <v>0</v>
      </c>
      <c r="W463" s="101">
        <v>0</v>
      </c>
      <c r="X463" s="101">
        <v>100</v>
      </c>
      <c r="Y463" s="101">
        <v>0</v>
      </c>
      <c r="Z463" s="162"/>
      <c r="AA463" s="161">
        <v>-256820.29</v>
      </c>
      <c r="AB463" s="101">
        <v>115270.78256292257</v>
      </c>
      <c r="AC463" s="163">
        <v>-141549.5</v>
      </c>
      <c r="AD463" s="101">
        <v>290069</v>
      </c>
      <c r="AE463" s="160">
        <v>6294</v>
      </c>
      <c r="AF463" s="102">
        <v>2.2179543972015381</v>
      </c>
      <c r="AG463" s="101">
        <v>27933.771484375</v>
      </c>
      <c r="AH463" s="101">
        <v>-21639.771484375</v>
      </c>
    </row>
    <row r="464" spans="1:34" x14ac:dyDescent="0.25">
      <c r="A464" s="2">
        <v>125239603</v>
      </c>
      <c r="C464" s="158" t="s">
        <v>3283</v>
      </c>
      <c r="D464" s="28" t="s">
        <v>2501</v>
      </c>
      <c r="E464" s="101">
        <v>8823285</v>
      </c>
      <c r="F464" s="160">
        <v>890341.5</v>
      </c>
      <c r="G464" s="102">
        <v>11.223343849182129</v>
      </c>
      <c r="H464" s="101">
        <v>376156.9375</v>
      </c>
      <c r="I464" s="101">
        <v>514184.5625</v>
      </c>
      <c r="J464" s="161">
        <v>4915883</v>
      </c>
      <c r="K464" s="160">
        <v>74391</v>
      </c>
      <c r="L464" s="102">
        <v>1.5365304946899414</v>
      </c>
      <c r="M464" s="101">
        <v>234555.65625</v>
      </c>
      <c r="N464" s="162">
        <v>-160164.65625</v>
      </c>
      <c r="O464" s="161">
        <v>2495663</v>
      </c>
      <c r="P464" s="160">
        <v>25301</v>
      </c>
      <c r="Q464" s="102">
        <v>1.0241818428039551</v>
      </c>
      <c r="R464" s="101">
        <v>67973.6875</v>
      </c>
      <c r="S464" s="162">
        <v>-42672.6875</v>
      </c>
      <c r="T464" s="161">
        <v>1411738.53</v>
      </c>
      <c r="U464" s="160">
        <v>790649.5</v>
      </c>
      <c r="V464" s="101">
        <v>0</v>
      </c>
      <c r="W464" s="101">
        <v>100</v>
      </c>
      <c r="X464" s="101">
        <v>0</v>
      </c>
      <c r="Y464" s="101">
        <v>0</v>
      </c>
      <c r="Z464" s="162"/>
      <c r="AA464" s="161">
        <v>-52691.75</v>
      </c>
      <c r="AB464" s="101">
        <v>126548.58939552866</v>
      </c>
      <c r="AC464" s="163">
        <v>73856.8359375</v>
      </c>
      <c r="AD464" s="101"/>
      <c r="AE464" s="160"/>
      <c r="AF464" s="102"/>
      <c r="AG464" s="101"/>
      <c r="AH464" s="101"/>
    </row>
    <row r="465" spans="1:34" x14ac:dyDescent="0.25">
      <c r="A465" s="2">
        <v>105628302</v>
      </c>
      <c r="C465" s="158" t="s">
        <v>3284</v>
      </c>
      <c r="D465" s="28" t="s">
        <v>2156</v>
      </c>
      <c r="E465" s="101">
        <v>36968784</v>
      </c>
      <c r="F465" s="160">
        <v>775913</v>
      </c>
      <c r="G465" s="102">
        <v>2.1438281536102295</v>
      </c>
      <c r="H465" s="101">
        <v>998033.875</v>
      </c>
      <c r="I465" s="101">
        <v>-222120.875</v>
      </c>
      <c r="J465" s="161">
        <v>29581874</v>
      </c>
      <c r="K465" s="160">
        <v>251438</v>
      </c>
      <c r="L465" s="102">
        <v>0.85725969076156616</v>
      </c>
      <c r="M465" s="101">
        <v>693334.375</v>
      </c>
      <c r="N465" s="162">
        <v>-441896.375</v>
      </c>
      <c r="O465" s="161">
        <v>5416215</v>
      </c>
      <c r="P465" s="160">
        <v>50971</v>
      </c>
      <c r="Q465" s="102">
        <v>0.95002204179763794</v>
      </c>
      <c r="R465" s="101">
        <v>209949.34375</v>
      </c>
      <c r="S465" s="162">
        <v>-158978.34375</v>
      </c>
      <c r="T465" s="161">
        <v>1970694</v>
      </c>
      <c r="U465" s="160">
        <v>473503.96875</v>
      </c>
      <c r="V465" s="101">
        <v>100.02330017089844</v>
      </c>
      <c r="W465" s="101">
        <v>0</v>
      </c>
      <c r="X465" s="101">
        <v>0</v>
      </c>
      <c r="Y465" s="101">
        <v>4334907.8800000101</v>
      </c>
      <c r="Z465" s="162">
        <v>21.851791381835938</v>
      </c>
      <c r="AA465" s="161">
        <v>-223331.27</v>
      </c>
      <c r="AB465" s="101">
        <v>207857.85246985964</v>
      </c>
      <c r="AC465" s="163">
        <v>-15473.41796875</v>
      </c>
      <c r="AD465" s="101"/>
      <c r="AE465" s="160"/>
      <c r="AF465" s="102"/>
      <c r="AG465" s="101"/>
      <c r="AH465" s="101"/>
    </row>
    <row r="466" spans="1:34" x14ac:dyDescent="0.25">
      <c r="A466" s="2">
        <v>116498003</v>
      </c>
      <c r="C466" s="158" t="s">
        <v>3285</v>
      </c>
      <c r="D466" s="28" t="s">
        <v>2359</v>
      </c>
      <c r="E466" s="101">
        <v>10659660</v>
      </c>
      <c r="F466" s="160">
        <v>691366.125</v>
      </c>
      <c r="G466" s="102">
        <v>6.9356513023376465</v>
      </c>
      <c r="H466" s="101">
        <v>419737.1875</v>
      </c>
      <c r="I466" s="101">
        <v>271628.9375</v>
      </c>
      <c r="J466" s="161">
        <v>7901766</v>
      </c>
      <c r="K466" s="160">
        <v>80122</v>
      </c>
      <c r="L466" s="102">
        <v>1.0243626832962036</v>
      </c>
      <c r="M466" s="101">
        <v>264695.3125</v>
      </c>
      <c r="N466" s="162">
        <v>-184573.3125</v>
      </c>
      <c r="O466" s="161">
        <v>1278529</v>
      </c>
      <c r="P466" s="160">
        <v>1434</v>
      </c>
      <c r="Q466" s="102">
        <v>0.11228608340024948</v>
      </c>
      <c r="R466" s="101">
        <v>33016.21484375</v>
      </c>
      <c r="S466" s="162">
        <v>-31582.21484375</v>
      </c>
      <c r="T466" s="161">
        <v>1479365.38</v>
      </c>
      <c r="U466" s="160">
        <v>609810.125</v>
      </c>
      <c r="V466" s="101">
        <v>100.02330017089844</v>
      </c>
      <c r="W466" s="101">
        <v>0</v>
      </c>
      <c r="X466" s="101">
        <v>0</v>
      </c>
      <c r="Y466" s="101">
        <v>5582784.5</v>
      </c>
      <c r="Z466" s="162">
        <v>21.851791381835938</v>
      </c>
      <c r="AA466" s="161">
        <v>-58876.57</v>
      </c>
      <c r="AB466" s="101">
        <v>98656.971575403499</v>
      </c>
      <c r="AC466" s="163">
        <v>39780.40234375</v>
      </c>
      <c r="AD466" s="101"/>
      <c r="AE466" s="160"/>
      <c r="AF466" s="102"/>
      <c r="AG466" s="101"/>
      <c r="AH466" s="101"/>
    </row>
    <row r="467" spans="1:34" x14ac:dyDescent="0.25">
      <c r="A467" s="2">
        <v>113369003</v>
      </c>
      <c r="C467" s="158" t="s">
        <v>3286</v>
      </c>
      <c r="D467" s="28" t="s">
        <v>2299</v>
      </c>
      <c r="E467" s="101">
        <v>17127320</v>
      </c>
      <c r="F467" s="160">
        <v>757778.25</v>
      </c>
      <c r="G467" s="102">
        <v>4.6291966438293457</v>
      </c>
      <c r="H467" s="101">
        <v>649213.125</v>
      </c>
      <c r="I467" s="101">
        <v>108565.125</v>
      </c>
      <c r="J467" s="161">
        <v>12663748</v>
      </c>
      <c r="K467" s="160">
        <v>134411</v>
      </c>
      <c r="L467" s="102">
        <v>1.0727702379226685</v>
      </c>
      <c r="M467" s="101">
        <v>458427.40625</v>
      </c>
      <c r="N467" s="162">
        <v>-324016.40625</v>
      </c>
      <c r="O467" s="161">
        <v>2733324</v>
      </c>
      <c r="P467" s="160">
        <v>24979</v>
      </c>
      <c r="Q467" s="102">
        <v>0.92229759693145752</v>
      </c>
      <c r="R467" s="101">
        <v>71045.625</v>
      </c>
      <c r="S467" s="162">
        <v>-46066.625</v>
      </c>
      <c r="T467" s="161">
        <v>1730248.69</v>
      </c>
      <c r="U467" s="160">
        <v>598388.25</v>
      </c>
      <c r="V467" s="101">
        <v>100.02330017089844</v>
      </c>
      <c r="W467" s="101">
        <v>0</v>
      </c>
      <c r="X467" s="101">
        <v>0</v>
      </c>
      <c r="Y467" s="101">
        <v>5478217.8300000057</v>
      </c>
      <c r="Z467" s="162">
        <v>21.851791381835938</v>
      </c>
      <c r="AA467" s="161">
        <v>-134016.4</v>
      </c>
      <c r="AB467" s="101">
        <v>252232.79095654865</v>
      </c>
      <c r="AC467" s="163">
        <v>118216.390625</v>
      </c>
      <c r="AD467" s="101"/>
      <c r="AE467" s="160"/>
      <c r="AF467" s="102"/>
      <c r="AG467" s="101"/>
      <c r="AH467" s="101"/>
    </row>
    <row r="468" spans="1:34" x14ac:dyDescent="0.25">
      <c r="A468" s="2">
        <v>101638803</v>
      </c>
      <c r="C468" s="158" t="s">
        <v>3287</v>
      </c>
      <c r="D468" s="28" t="s">
        <v>163</v>
      </c>
      <c r="E468" s="101">
        <v>15175166</v>
      </c>
      <c r="F468" s="160">
        <v>867266.6875</v>
      </c>
      <c r="G468" s="102">
        <v>6.0614538192749023</v>
      </c>
      <c r="H468" s="101">
        <v>638164.4375</v>
      </c>
      <c r="I468" s="101">
        <v>229102.25</v>
      </c>
      <c r="J468" s="161">
        <v>11414984</v>
      </c>
      <c r="K468" s="160">
        <v>124969</v>
      </c>
      <c r="L468" s="102">
        <v>1.1068985462188721</v>
      </c>
      <c r="M468" s="101">
        <v>436496.8125</v>
      </c>
      <c r="N468" s="162">
        <v>-311527.8125</v>
      </c>
      <c r="O468" s="161">
        <v>2114217</v>
      </c>
      <c r="P468" s="160">
        <v>87203</v>
      </c>
      <c r="Q468" s="102">
        <v>4.3020424842834473</v>
      </c>
      <c r="R468" s="101">
        <v>70580.3046875</v>
      </c>
      <c r="S468" s="162">
        <v>16622.6953125</v>
      </c>
      <c r="T468" s="161">
        <v>1645965.21</v>
      </c>
      <c r="U468" s="160">
        <v>655094.6875</v>
      </c>
      <c r="V468" s="101">
        <v>100.02330017089844</v>
      </c>
      <c r="W468" s="101">
        <v>0</v>
      </c>
      <c r="X468" s="101">
        <v>0</v>
      </c>
      <c r="Y468" s="101">
        <v>5997363.0100000016</v>
      </c>
      <c r="Z468" s="162">
        <v>21.851791381835938</v>
      </c>
      <c r="AA468" s="161">
        <v>-170525.78</v>
      </c>
      <c r="AB468" s="101">
        <v>362875.2831843195</v>
      </c>
      <c r="AC468" s="163">
        <v>192349.5</v>
      </c>
      <c r="AD468" s="101"/>
      <c r="AE468" s="160"/>
      <c r="AF468" s="102"/>
      <c r="AG468" s="101"/>
      <c r="AH468" s="101"/>
    </row>
    <row r="469" spans="1:34" x14ac:dyDescent="0.25">
      <c r="A469" s="2">
        <v>105259703</v>
      </c>
      <c r="C469" s="158" t="s">
        <v>3288</v>
      </c>
      <c r="D469" s="28" t="s">
        <v>2155</v>
      </c>
      <c r="E469" s="101">
        <v>10207173</v>
      </c>
      <c r="F469" s="160">
        <v>309765.40625</v>
      </c>
      <c r="G469" s="102">
        <v>3.129763126373291</v>
      </c>
      <c r="H469" s="101">
        <v>344823.09375</v>
      </c>
      <c r="I469" s="101">
        <v>-35057.6875</v>
      </c>
      <c r="J469" s="161">
        <v>8160674</v>
      </c>
      <c r="K469" s="160">
        <v>80605</v>
      </c>
      <c r="L469" s="102">
        <v>0.99757808446884155</v>
      </c>
      <c r="M469" s="101">
        <v>238959.703125</v>
      </c>
      <c r="N469" s="162">
        <v>-158354.703125</v>
      </c>
      <c r="O469" s="161">
        <v>1386037</v>
      </c>
      <c r="P469" s="160">
        <v>20960</v>
      </c>
      <c r="Q469" s="102">
        <v>1.5354444980621338</v>
      </c>
      <c r="R469" s="101">
        <v>64201.60546875</v>
      </c>
      <c r="S469" s="162">
        <v>-43241.60546875</v>
      </c>
      <c r="T469" s="161">
        <v>660462.43999999994</v>
      </c>
      <c r="U469" s="160">
        <v>208200.40625</v>
      </c>
      <c r="V469" s="101">
        <v>100.02330017089844</v>
      </c>
      <c r="W469" s="101">
        <v>0</v>
      </c>
      <c r="X469" s="101">
        <v>0</v>
      </c>
      <c r="Y469" s="101">
        <v>1906065.4799999967</v>
      </c>
      <c r="Z469" s="162">
        <v>21.851791381835938</v>
      </c>
      <c r="AA469" s="161">
        <v>-56864.04</v>
      </c>
      <c r="AB469" s="101">
        <v>46108.807748887164</v>
      </c>
      <c r="AC469" s="163">
        <v>-10755.232421875</v>
      </c>
      <c r="AD469" s="101"/>
      <c r="AE469" s="160"/>
      <c r="AF469" s="102"/>
      <c r="AG469" s="101"/>
      <c r="AH469" s="101"/>
    </row>
    <row r="470" spans="1:34" x14ac:dyDescent="0.25">
      <c r="A470" s="2">
        <v>119648703</v>
      </c>
      <c r="C470" s="158" t="s">
        <v>3289</v>
      </c>
      <c r="D470" s="28" t="s">
        <v>2411</v>
      </c>
      <c r="E470" s="101">
        <v>14050107</v>
      </c>
      <c r="F470" s="160">
        <v>295501</v>
      </c>
      <c r="G470" s="102">
        <v>2.1483786106109619</v>
      </c>
      <c r="H470" s="101">
        <v>594269.3125</v>
      </c>
      <c r="I470" s="101">
        <v>-298768.3125</v>
      </c>
      <c r="J470" s="161">
        <v>11549690</v>
      </c>
      <c r="K470" s="160">
        <v>180654</v>
      </c>
      <c r="L470" s="102">
        <v>1.5890002250671387</v>
      </c>
      <c r="M470" s="101">
        <v>539768.8125</v>
      </c>
      <c r="N470" s="162">
        <v>-359114.8125</v>
      </c>
      <c r="O470" s="161">
        <v>2030193</v>
      </c>
      <c r="P470" s="160">
        <v>48183</v>
      </c>
      <c r="Q470" s="102">
        <v>2.4310169219970703</v>
      </c>
      <c r="R470" s="101">
        <v>54977.6484375</v>
      </c>
      <c r="S470" s="162">
        <v>-6794.6484375</v>
      </c>
      <c r="T470" s="161">
        <v>390935</v>
      </c>
      <c r="U470" s="160">
        <v>50000</v>
      </c>
      <c r="V470" s="101">
        <v>0</v>
      </c>
      <c r="W470" s="101">
        <v>0</v>
      </c>
      <c r="X470" s="101">
        <v>100</v>
      </c>
      <c r="Y470" s="101">
        <v>0</v>
      </c>
      <c r="Z470" s="162"/>
      <c r="AA470" s="161">
        <v>-303507.17</v>
      </c>
      <c r="AB470" s="101">
        <v>344805.72784371721</v>
      </c>
      <c r="AC470" s="163">
        <v>41298.55859375</v>
      </c>
      <c r="AD470" s="101">
        <v>79289</v>
      </c>
      <c r="AE470" s="160">
        <v>16664</v>
      </c>
      <c r="AF470" s="102">
        <v>26.609182357788086</v>
      </c>
      <c r="AG470" s="101">
        <v>-477.10000610351563</v>
      </c>
      <c r="AH470" s="101">
        <v>17141.099609375</v>
      </c>
    </row>
    <row r="471" spans="1:34" x14ac:dyDescent="0.25">
      <c r="A471" s="2">
        <v>112289003</v>
      </c>
      <c r="C471" s="158" t="s">
        <v>3290</v>
      </c>
      <c r="D471" s="28" t="s">
        <v>2270</v>
      </c>
      <c r="E471" s="101">
        <v>26844742</v>
      </c>
      <c r="F471" s="160">
        <v>3038126.75</v>
      </c>
      <c r="G471" s="102">
        <v>12.761691093444824</v>
      </c>
      <c r="H471" s="101">
        <v>1382288.875</v>
      </c>
      <c r="I471" s="101">
        <v>1655837.875</v>
      </c>
      <c r="J471" s="161">
        <v>17627603</v>
      </c>
      <c r="K471" s="160">
        <v>197244</v>
      </c>
      <c r="L471" s="102">
        <v>1.1316118240356445</v>
      </c>
      <c r="M471" s="101">
        <v>731052</v>
      </c>
      <c r="N471" s="162">
        <v>-533808</v>
      </c>
      <c r="O471" s="161">
        <v>3381274</v>
      </c>
      <c r="P471" s="160">
        <v>171399</v>
      </c>
      <c r="Q471" s="102">
        <v>5.3397407531738281</v>
      </c>
      <c r="R471" s="101">
        <v>144537.34375</v>
      </c>
      <c r="S471" s="162">
        <v>26861.65625</v>
      </c>
      <c r="T471" s="161">
        <v>5835864.6200000001</v>
      </c>
      <c r="U471" s="160">
        <v>2669483.75</v>
      </c>
      <c r="V471" s="101">
        <v>100.02210235595703</v>
      </c>
      <c r="W471" s="101">
        <v>0</v>
      </c>
      <c r="X471" s="101">
        <v>0</v>
      </c>
      <c r="Y471" s="101">
        <v>24438712.980000004</v>
      </c>
      <c r="Z471" s="162">
        <v>21.2899169921875</v>
      </c>
      <c r="AA471" s="161">
        <v>-314274.58</v>
      </c>
      <c r="AB471" s="101">
        <v>177489.83727051085</v>
      </c>
      <c r="AC471" s="163">
        <v>-136784.75</v>
      </c>
      <c r="AD471" s="101"/>
      <c r="AE471" s="160"/>
      <c r="AF471" s="102"/>
      <c r="AG471" s="101"/>
      <c r="AH471" s="101"/>
    </row>
    <row r="472" spans="1:34" x14ac:dyDescent="0.25">
      <c r="A472" s="2">
        <v>121139004</v>
      </c>
      <c r="C472" s="158" t="s">
        <v>3291</v>
      </c>
      <c r="D472" s="28" t="s">
        <v>2431</v>
      </c>
      <c r="E472" s="101">
        <v>5704895</v>
      </c>
      <c r="F472" s="160">
        <v>241294.5625</v>
      </c>
      <c r="G472" s="102">
        <v>4.4164018630981445</v>
      </c>
      <c r="H472" s="101">
        <v>315760.375</v>
      </c>
      <c r="I472" s="101">
        <v>-74465.8125</v>
      </c>
      <c r="J472" s="161">
        <v>4658177</v>
      </c>
      <c r="K472" s="160">
        <v>67620</v>
      </c>
      <c r="L472" s="102">
        <v>1.4730238914489746</v>
      </c>
      <c r="M472" s="101">
        <v>258012.75</v>
      </c>
      <c r="N472" s="162">
        <v>-190392.75</v>
      </c>
      <c r="O472" s="161">
        <v>703529</v>
      </c>
      <c r="P472" s="160">
        <v>51348</v>
      </c>
      <c r="Q472" s="102">
        <v>7.8732743263244629</v>
      </c>
      <c r="R472" s="101">
        <v>33269.57421875</v>
      </c>
      <c r="S472" s="162">
        <v>18078.42578125</v>
      </c>
      <c r="T472" s="161">
        <v>343188.96</v>
      </c>
      <c r="U472" s="160">
        <v>122326.5703125</v>
      </c>
      <c r="V472" s="101">
        <v>100.02330017089844</v>
      </c>
      <c r="W472" s="101">
        <v>0</v>
      </c>
      <c r="X472" s="101">
        <v>0</v>
      </c>
      <c r="Y472" s="101">
        <v>1119894.3000000007</v>
      </c>
      <c r="Z472" s="162">
        <v>21.851789474487305</v>
      </c>
      <c r="AA472" s="161">
        <v>-70990.59</v>
      </c>
      <c r="AB472" s="101">
        <v>110230.94719922665</v>
      </c>
      <c r="AC472" s="163">
        <v>39240.35546875</v>
      </c>
      <c r="AD472" s="101"/>
      <c r="AE472" s="160"/>
      <c r="AF472" s="102"/>
      <c r="AG472" s="101"/>
      <c r="AH472" s="101"/>
    </row>
    <row r="473" spans="1:34" x14ac:dyDescent="0.25">
      <c r="A473" s="2">
        <v>117598503</v>
      </c>
      <c r="C473" s="158" t="s">
        <v>3292</v>
      </c>
      <c r="D473" s="28" t="s">
        <v>2382</v>
      </c>
      <c r="E473" s="101">
        <v>10347018</v>
      </c>
      <c r="F473" s="160">
        <v>649164.25</v>
      </c>
      <c r="G473" s="102">
        <v>6.6938962936401367</v>
      </c>
      <c r="H473" s="101">
        <v>346578.84375</v>
      </c>
      <c r="I473" s="101">
        <v>302585.40625</v>
      </c>
      <c r="J473" s="161">
        <v>7712033</v>
      </c>
      <c r="K473" s="160">
        <v>65942</v>
      </c>
      <c r="L473" s="102">
        <v>0.86242759227752686</v>
      </c>
      <c r="M473" s="101">
        <v>270144.59375</v>
      </c>
      <c r="N473" s="162">
        <v>-204202.59375</v>
      </c>
      <c r="O473" s="161">
        <v>1237709</v>
      </c>
      <c r="P473" s="160">
        <v>3936</v>
      </c>
      <c r="Q473" s="102">
        <v>0.31902140378952026</v>
      </c>
      <c r="R473" s="101">
        <v>-22136.19921875</v>
      </c>
      <c r="S473" s="162">
        <v>26072.19921875</v>
      </c>
      <c r="T473" s="161">
        <v>1185961.47</v>
      </c>
      <c r="U473" s="160">
        <v>482900.25</v>
      </c>
      <c r="V473" s="101">
        <v>100.02330017089844</v>
      </c>
      <c r="W473" s="101">
        <v>0</v>
      </c>
      <c r="X473" s="101">
        <v>0</v>
      </c>
      <c r="Y473" s="101">
        <v>4420930.4699999988</v>
      </c>
      <c r="Z473" s="162">
        <v>21.851791381835938</v>
      </c>
      <c r="AA473" s="161">
        <v>-88704.45</v>
      </c>
      <c r="AB473" s="101">
        <v>98249.379101991071</v>
      </c>
      <c r="AC473" s="163">
        <v>9544.9287109375</v>
      </c>
      <c r="AD473" s="101">
        <v>211315</v>
      </c>
      <c r="AE473" s="160">
        <v>96386</v>
      </c>
      <c r="AF473" s="102">
        <v>83.865692138671875</v>
      </c>
      <c r="AG473" s="101">
        <v>1940</v>
      </c>
      <c r="AH473" s="101">
        <v>94446</v>
      </c>
    </row>
    <row r="474" spans="1:34" x14ac:dyDescent="0.25">
      <c r="A474" s="2">
        <v>103029403</v>
      </c>
      <c r="C474" s="158" t="s">
        <v>3293</v>
      </c>
      <c r="D474" s="28" t="s">
        <v>2109</v>
      </c>
      <c r="E474" s="101">
        <v>10833759</v>
      </c>
      <c r="F474" s="160">
        <v>205574</v>
      </c>
      <c r="G474" s="102">
        <v>1.9342342615127563</v>
      </c>
      <c r="H474" s="101">
        <v>489074.21875</v>
      </c>
      <c r="I474" s="101">
        <v>-283500.21875</v>
      </c>
      <c r="J474" s="161">
        <v>8373661</v>
      </c>
      <c r="K474" s="160">
        <v>121978</v>
      </c>
      <c r="L474" s="102">
        <v>1.4782196283340454</v>
      </c>
      <c r="M474" s="101">
        <v>431549.6875</v>
      </c>
      <c r="N474" s="162">
        <v>-309571.6875</v>
      </c>
      <c r="O474" s="161">
        <v>2056979</v>
      </c>
      <c r="P474" s="160">
        <v>33596</v>
      </c>
      <c r="Q474" s="102">
        <v>1.6603876352310181</v>
      </c>
      <c r="R474" s="101">
        <v>57524.54296875</v>
      </c>
      <c r="S474" s="162">
        <v>-23928.54296875</v>
      </c>
      <c r="T474" s="161">
        <v>403119</v>
      </c>
      <c r="U474" s="160">
        <v>50000</v>
      </c>
      <c r="V474" s="101">
        <v>0</v>
      </c>
      <c r="W474" s="101">
        <v>0</v>
      </c>
      <c r="X474" s="101">
        <v>100</v>
      </c>
      <c r="Y474" s="101">
        <v>0</v>
      </c>
      <c r="Z474" s="162"/>
      <c r="AA474" s="161">
        <v>-62354.98</v>
      </c>
      <c r="AB474" s="101">
        <v>42610.060098898364</v>
      </c>
      <c r="AC474" s="163">
        <v>-19744.919921875</v>
      </c>
      <c r="AD474" s="101"/>
      <c r="AE474" s="160"/>
      <c r="AF474" s="102"/>
      <c r="AG474" s="101"/>
      <c r="AH474" s="101"/>
    </row>
    <row r="475" spans="1:34" x14ac:dyDescent="0.25">
      <c r="A475" s="2">
        <v>110179003</v>
      </c>
      <c r="C475" s="158" t="s">
        <v>3294</v>
      </c>
      <c r="D475" s="28" t="s">
        <v>2249</v>
      </c>
      <c r="E475" s="101">
        <v>10983860</v>
      </c>
      <c r="F475" s="160">
        <v>502954.25</v>
      </c>
      <c r="G475" s="102">
        <v>4.79876708984375</v>
      </c>
      <c r="H475" s="101">
        <v>365804.1875</v>
      </c>
      <c r="I475" s="101">
        <v>137150.0625</v>
      </c>
      <c r="J475" s="161">
        <v>8748387</v>
      </c>
      <c r="K475" s="160">
        <v>50171</v>
      </c>
      <c r="L475" s="102">
        <v>0.57679641246795654</v>
      </c>
      <c r="M475" s="101">
        <v>229033.90625</v>
      </c>
      <c r="N475" s="162">
        <v>-178862.90625</v>
      </c>
      <c r="O475" s="161">
        <v>1174377</v>
      </c>
      <c r="P475" s="160">
        <v>22236</v>
      </c>
      <c r="Q475" s="102">
        <v>1.9299721717834473</v>
      </c>
      <c r="R475" s="101">
        <v>58256.3046875</v>
      </c>
      <c r="S475" s="162">
        <v>-36020.3046875</v>
      </c>
      <c r="T475" s="161">
        <v>1061096.08</v>
      </c>
      <c r="U475" s="160">
        <v>430547.25</v>
      </c>
      <c r="V475" s="101">
        <v>100.02123260498047</v>
      </c>
      <c r="W475" s="101">
        <v>0</v>
      </c>
      <c r="X475" s="101">
        <v>0</v>
      </c>
      <c r="Y475" s="101">
        <v>3941559.4400000013</v>
      </c>
      <c r="Z475" s="162">
        <v>20.883029937744141</v>
      </c>
      <c r="AA475" s="161">
        <v>-38859.269999999997</v>
      </c>
      <c r="AB475" s="101">
        <v>41139.640536962135</v>
      </c>
      <c r="AC475" s="163">
        <v>2280.37060546875</v>
      </c>
      <c r="AD475" s="101"/>
      <c r="AE475" s="160"/>
      <c r="AF475" s="102"/>
      <c r="AG475" s="101"/>
      <c r="AH475" s="101"/>
    </row>
    <row r="476" spans="1:34" x14ac:dyDescent="0.25">
      <c r="A476" s="2">
        <v>124159002</v>
      </c>
      <c r="C476" s="158" t="s">
        <v>3295</v>
      </c>
      <c r="D476" s="28" t="s">
        <v>2487</v>
      </c>
      <c r="E476" s="101">
        <v>20065428</v>
      </c>
      <c r="F476" s="160">
        <v>371141</v>
      </c>
      <c r="G476" s="102">
        <v>1.8845109939575195</v>
      </c>
      <c r="H476" s="101">
        <v>871962.875</v>
      </c>
      <c r="I476" s="101">
        <v>-500821.875</v>
      </c>
      <c r="J476" s="161">
        <v>13950230</v>
      </c>
      <c r="K476" s="160">
        <v>264468</v>
      </c>
      <c r="L476" s="102">
        <v>1.932431697845459</v>
      </c>
      <c r="M476" s="101">
        <v>975110.1875</v>
      </c>
      <c r="N476" s="162">
        <v>-710642.1875</v>
      </c>
      <c r="O476" s="161">
        <v>5666101</v>
      </c>
      <c r="P476" s="160">
        <v>56673</v>
      </c>
      <c r="Q476" s="102">
        <v>1.0103168487548828</v>
      </c>
      <c r="R476" s="101">
        <v>-103147.34375</v>
      </c>
      <c r="S476" s="162">
        <v>159820.34375</v>
      </c>
      <c r="T476" s="161">
        <v>449095</v>
      </c>
      <c r="U476" s="160">
        <v>50000</v>
      </c>
      <c r="V476" s="101">
        <v>38.710220336914063</v>
      </c>
      <c r="W476" s="101">
        <v>0</v>
      </c>
      <c r="X476" s="101">
        <v>61.289779663085938</v>
      </c>
      <c r="Y476" s="101">
        <v>177153.93999999762</v>
      </c>
      <c r="Z476" s="162">
        <v>28.224040985107422</v>
      </c>
      <c r="AA476" s="161">
        <v>-297146.59000000003</v>
      </c>
      <c r="AB476" s="101">
        <v>569191.3889627133</v>
      </c>
      <c r="AC476" s="163">
        <v>272044.8125</v>
      </c>
      <c r="AD476" s="101"/>
      <c r="AE476" s="160"/>
      <c r="AF476" s="102"/>
      <c r="AG476" s="101"/>
      <c r="AH476" s="101"/>
    </row>
    <row r="477" spans="1:34" x14ac:dyDescent="0.25">
      <c r="A477" s="2">
        <v>101308503</v>
      </c>
      <c r="C477" s="158" t="s">
        <v>3296</v>
      </c>
      <c r="D477" s="28" t="s">
        <v>2058</v>
      </c>
      <c r="E477" s="101">
        <v>5335616</v>
      </c>
      <c r="F477" s="160">
        <v>106767</v>
      </c>
      <c r="G477" s="102">
        <v>2.0418834686279297</v>
      </c>
      <c r="H477" s="101">
        <v>153193.1875</v>
      </c>
      <c r="I477" s="101">
        <v>-46426.1875</v>
      </c>
      <c r="J477" s="161">
        <v>4365565</v>
      </c>
      <c r="K477" s="160">
        <v>54309</v>
      </c>
      <c r="L477" s="102">
        <v>1.2597025632858276</v>
      </c>
      <c r="M477" s="101">
        <v>131034.3984375</v>
      </c>
      <c r="N477" s="162">
        <v>-76725.3984375</v>
      </c>
      <c r="O477" s="161">
        <v>719251</v>
      </c>
      <c r="P477" s="160">
        <v>-18624</v>
      </c>
      <c r="Q477" s="102">
        <v>-2.5240046977996826</v>
      </c>
      <c r="R477" s="101">
        <v>10234.984375</v>
      </c>
      <c r="S477" s="162">
        <v>-28858.984375</v>
      </c>
      <c r="T477" s="161">
        <v>148630</v>
      </c>
      <c r="U477" s="160">
        <v>50000</v>
      </c>
      <c r="V477" s="101">
        <v>0</v>
      </c>
      <c r="W477" s="101">
        <v>0</v>
      </c>
      <c r="X477" s="101">
        <v>100</v>
      </c>
      <c r="Y477" s="101">
        <v>0</v>
      </c>
      <c r="Z477" s="162"/>
      <c r="AA477" s="161">
        <v>-23016.65</v>
      </c>
      <c r="AB477" s="101">
        <v>17811.354136592476</v>
      </c>
      <c r="AC477" s="163">
        <v>-5205.2958984375</v>
      </c>
      <c r="AD477" s="101">
        <v>102170</v>
      </c>
      <c r="AE477" s="160">
        <v>21082</v>
      </c>
      <c r="AF477" s="102">
        <v>25.99891471862793</v>
      </c>
      <c r="AG477" s="101">
        <v>11680.4140625</v>
      </c>
      <c r="AH477" s="101">
        <v>9401.5859375</v>
      </c>
    </row>
    <row r="478" spans="1:34" x14ac:dyDescent="0.25">
      <c r="A478" s="2">
        <v>103029553</v>
      </c>
      <c r="C478" s="158" t="s">
        <v>3297</v>
      </c>
      <c r="D478" s="28" t="s">
        <v>2110</v>
      </c>
      <c r="E478" s="101">
        <v>11173642</v>
      </c>
      <c r="F478" s="160">
        <v>447362.0625</v>
      </c>
      <c r="G478" s="102">
        <v>4.1707100868225098</v>
      </c>
      <c r="H478" s="101">
        <v>543169.6875</v>
      </c>
      <c r="I478" s="101">
        <v>-95807.625</v>
      </c>
      <c r="J478" s="161">
        <v>8048932</v>
      </c>
      <c r="K478" s="160">
        <v>113059</v>
      </c>
      <c r="L478" s="102">
        <v>1.4246573448181152</v>
      </c>
      <c r="M478" s="101">
        <v>420529.8125</v>
      </c>
      <c r="N478" s="162">
        <v>-307470.8125</v>
      </c>
      <c r="O478" s="161">
        <v>2209318</v>
      </c>
      <c r="P478" s="160">
        <v>45343</v>
      </c>
      <c r="Q478" s="102">
        <v>2.0953569412231445</v>
      </c>
      <c r="R478" s="101">
        <v>64817.703125</v>
      </c>
      <c r="S478" s="162">
        <v>-19474.703125</v>
      </c>
      <c r="T478" s="161">
        <v>915391.9</v>
      </c>
      <c r="U478" s="160">
        <v>288960.0625</v>
      </c>
      <c r="V478" s="101">
        <v>100.02330017089844</v>
      </c>
      <c r="W478" s="101">
        <v>0</v>
      </c>
      <c r="X478" s="101">
        <v>0</v>
      </c>
      <c r="Y478" s="101">
        <v>2645416.5899999961</v>
      </c>
      <c r="Z478" s="162">
        <v>21.851789474487305</v>
      </c>
      <c r="AA478" s="161">
        <v>-35195.089999999997</v>
      </c>
      <c r="AB478" s="101">
        <v>31704.509134667664</v>
      </c>
      <c r="AC478" s="163">
        <v>-3490.580810546875</v>
      </c>
      <c r="AD478" s="101"/>
      <c r="AE478" s="160"/>
      <c r="AF478" s="102"/>
      <c r="AG478" s="101"/>
      <c r="AH478" s="101"/>
    </row>
    <row r="479" spans="1:34" x14ac:dyDescent="0.25">
      <c r="A479" s="2">
        <v>104437503</v>
      </c>
      <c r="C479" s="158" t="s">
        <v>3298</v>
      </c>
      <c r="D479" s="28" t="s">
        <v>2140</v>
      </c>
      <c r="E479" s="101">
        <v>6939369</v>
      </c>
      <c r="F479" s="160">
        <v>82613</v>
      </c>
      <c r="G479" s="102">
        <v>1.2048408985137939</v>
      </c>
      <c r="H479" s="101">
        <v>89654.046875</v>
      </c>
      <c r="I479" s="101">
        <v>-7041.046875</v>
      </c>
      <c r="J479" s="161">
        <v>5803798</v>
      </c>
      <c r="K479" s="160">
        <v>23434</v>
      </c>
      <c r="L479" s="102">
        <v>0.40540701150894165</v>
      </c>
      <c r="M479" s="101">
        <v>55857.69921875</v>
      </c>
      <c r="N479" s="162">
        <v>-32423.69921875</v>
      </c>
      <c r="O479" s="161">
        <v>899691</v>
      </c>
      <c r="P479" s="160">
        <v>9179</v>
      </c>
      <c r="Q479" s="102">
        <v>1.0307552814483643</v>
      </c>
      <c r="R479" s="101">
        <v>33796.34765625</v>
      </c>
      <c r="S479" s="162">
        <v>-24617.34765625</v>
      </c>
      <c r="T479" s="161">
        <v>235880</v>
      </c>
      <c r="U479" s="160">
        <v>50000</v>
      </c>
      <c r="V479" s="101">
        <v>0</v>
      </c>
      <c r="W479" s="101">
        <v>0</v>
      </c>
      <c r="X479" s="101">
        <v>100</v>
      </c>
      <c r="Y479" s="101">
        <v>0</v>
      </c>
      <c r="Z479" s="162"/>
      <c r="AA479" s="161">
        <v>-38105.64</v>
      </c>
      <c r="AB479" s="101">
        <v>37636.485984103958</v>
      </c>
      <c r="AC479" s="163">
        <v>-469.15402221679688</v>
      </c>
      <c r="AD479" s="101"/>
      <c r="AE479" s="160"/>
      <c r="AF479" s="102"/>
      <c r="AG479" s="101"/>
      <c r="AH479" s="101"/>
    </row>
    <row r="480" spans="1:34" x14ac:dyDescent="0.25">
      <c r="A480" s="2">
        <v>103029603</v>
      </c>
      <c r="C480" s="158" t="s">
        <v>3299</v>
      </c>
      <c r="D480" s="28" t="s">
        <v>2111</v>
      </c>
      <c r="E480" s="101">
        <v>18067992</v>
      </c>
      <c r="F480" s="160">
        <v>1300030.625</v>
      </c>
      <c r="G480" s="102">
        <v>7.7530632019042969</v>
      </c>
      <c r="H480" s="101">
        <v>1005943.75</v>
      </c>
      <c r="I480" s="101">
        <v>294086.875</v>
      </c>
      <c r="J480" s="161">
        <v>12069216</v>
      </c>
      <c r="K480" s="160">
        <v>102643</v>
      </c>
      <c r="L480" s="102">
        <v>0.85774761438369751</v>
      </c>
      <c r="M480" s="101">
        <v>835896</v>
      </c>
      <c r="N480" s="162">
        <v>-733253</v>
      </c>
      <c r="O480" s="161">
        <v>3140671</v>
      </c>
      <c r="P480" s="160">
        <v>41551</v>
      </c>
      <c r="Q480" s="102">
        <v>1.3407354354858398</v>
      </c>
      <c r="R480" s="101">
        <v>170047.78125</v>
      </c>
      <c r="S480" s="162">
        <v>-128496.78125</v>
      </c>
      <c r="T480" s="161">
        <v>2858104.59</v>
      </c>
      <c r="U480" s="160">
        <v>1155836.625</v>
      </c>
      <c r="V480" s="101">
        <v>43.653457641601563</v>
      </c>
      <c r="W480" s="101">
        <v>56.356708526611328</v>
      </c>
      <c r="X480" s="101">
        <v>0</v>
      </c>
      <c r="Y480" s="101">
        <v>4618172.6499999985</v>
      </c>
      <c r="Z480" s="162">
        <v>21.851791381835938</v>
      </c>
      <c r="AA480" s="161">
        <v>-134266.79</v>
      </c>
      <c r="AB480" s="101">
        <v>161744.56104897364</v>
      </c>
      <c r="AC480" s="163">
        <v>27477.771484375</v>
      </c>
      <c r="AD480" s="101"/>
      <c r="AE480" s="160"/>
      <c r="AF480" s="102"/>
      <c r="AG480" s="101"/>
      <c r="AH480" s="101"/>
    </row>
    <row r="481" spans="1:34" x14ac:dyDescent="0.25">
      <c r="A481" s="2">
        <v>115508003</v>
      </c>
      <c r="C481" s="158" t="s">
        <v>3300</v>
      </c>
      <c r="D481" s="28" t="s">
        <v>2345</v>
      </c>
      <c r="E481" s="101">
        <v>13699860</v>
      </c>
      <c r="F481" s="160">
        <v>278219.15625</v>
      </c>
      <c r="G481" s="102">
        <v>2.0729146003723145</v>
      </c>
      <c r="H481" s="101">
        <v>429040.46875</v>
      </c>
      <c r="I481" s="101">
        <v>-150821.3125</v>
      </c>
      <c r="J481" s="161">
        <v>10528206</v>
      </c>
      <c r="K481" s="160">
        <v>108098</v>
      </c>
      <c r="L481" s="102">
        <v>1.037398099899292</v>
      </c>
      <c r="M481" s="101">
        <v>298793.1875</v>
      </c>
      <c r="N481" s="162">
        <v>-190695.1875</v>
      </c>
      <c r="O481" s="161">
        <v>2417217</v>
      </c>
      <c r="P481" s="160">
        <v>76711</v>
      </c>
      <c r="Q481" s="102">
        <v>3.2775390148162842</v>
      </c>
      <c r="R481" s="101">
        <v>93579.5546875</v>
      </c>
      <c r="S481" s="162">
        <v>-16868.5546875</v>
      </c>
      <c r="T481" s="161">
        <v>569685</v>
      </c>
      <c r="U481" s="160">
        <v>87543.15625</v>
      </c>
      <c r="V481" s="101">
        <v>100.02330780029297</v>
      </c>
      <c r="W481" s="101">
        <v>0</v>
      </c>
      <c r="X481" s="101">
        <v>0</v>
      </c>
      <c r="Y481" s="101">
        <v>801453.75</v>
      </c>
      <c r="Z481" s="162">
        <v>21.851791381835938</v>
      </c>
      <c r="AA481" s="161">
        <v>-451567.74</v>
      </c>
      <c r="AB481" s="101">
        <v>430255.20417370577</v>
      </c>
      <c r="AC481" s="163">
        <v>-21312.53515625</v>
      </c>
      <c r="AD481" s="101">
        <v>184752</v>
      </c>
      <c r="AE481" s="160">
        <v>5867</v>
      </c>
      <c r="AF481" s="102">
        <v>3.2797608375549316</v>
      </c>
      <c r="AG481" s="101">
        <v>19149.94921875</v>
      </c>
      <c r="AH481" s="101">
        <v>-13282.94921875</v>
      </c>
    </row>
    <row r="482" spans="1:34" x14ac:dyDescent="0.25">
      <c r="A482" s="2">
        <v>115219002</v>
      </c>
      <c r="C482" s="158" t="s">
        <v>3301</v>
      </c>
      <c r="D482" s="28" t="s">
        <v>2331</v>
      </c>
      <c r="E482" s="101">
        <v>28994088</v>
      </c>
      <c r="F482" s="160">
        <v>2731240.5</v>
      </c>
      <c r="G482" s="102">
        <v>10.399636268615723</v>
      </c>
      <c r="H482" s="101">
        <v>1430655</v>
      </c>
      <c r="I482" s="101">
        <v>1300585.5</v>
      </c>
      <c r="J482" s="161">
        <v>18189179</v>
      </c>
      <c r="K482" s="160">
        <v>252498</v>
      </c>
      <c r="L482" s="102">
        <v>1.4077186584472656</v>
      </c>
      <c r="M482" s="101">
        <v>743321.375</v>
      </c>
      <c r="N482" s="162">
        <v>-490823.375</v>
      </c>
      <c r="O482" s="161">
        <v>5608482</v>
      </c>
      <c r="P482" s="160">
        <v>286496</v>
      </c>
      <c r="Q482" s="102">
        <v>5.3832535743713379</v>
      </c>
      <c r="R482" s="101">
        <v>248655.453125</v>
      </c>
      <c r="S482" s="162">
        <v>37840.546875</v>
      </c>
      <c r="T482" s="161">
        <v>5196425.67</v>
      </c>
      <c r="U482" s="160">
        <v>2192246.5</v>
      </c>
      <c r="V482" s="101">
        <v>100.02330017089844</v>
      </c>
      <c r="W482" s="101">
        <v>0</v>
      </c>
      <c r="X482" s="101">
        <v>0</v>
      </c>
      <c r="Y482" s="101">
        <v>20069918.859999999</v>
      </c>
      <c r="Z482" s="162">
        <v>21.851789474487305</v>
      </c>
      <c r="AA482" s="161">
        <v>-782723.09</v>
      </c>
      <c r="AB482" s="101">
        <v>863949.41027364833</v>
      </c>
      <c r="AC482" s="163">
        <v>81226.3203125</v>
      </c>
      <c r="AD482" s="101"/>
      <c r="AE482" s="160"/>
      <c r="AF482" s="102"/>
      <c r="AG482" s="101"/>
      <c r="AH482" s="101"/>
    </row>
    <row r="483" spans="1:34" x14ac:dyDescent="0.25">
      <c r="A483" s="2">
        <v>112678503</v>
      </c>
      <c r="C483" s="158" t="s">
        <v>3302</v>
      </c>
      <c r="D483" s="28" t="s">
        <v>2282</v>
      </c>
      <c r="E483" s="101">
        <v>14042193</v>
      </c>
      <c r="F483" s="160">
        <v>745902</v>
      </c>
      <c r="G483" s="102">
        <v>5.6098499298095703</v>
      </c>
      <c r="H483" s="101">
        <v>880680</v>
      </c>
      <c r="I483" s="101">
        <v>-134778</v>
      </c>
      <c r="J483" s="161">
        <v>10207277</v>
      </c>
      <c r="K483" s="160">
        <v>162464</v>
      </c>
      <c r="L483" s="102">
        <v>1.6173919439315796</v>
      </c>
      <c r="M483" s="101">
        <v>657419.8125</v>
      </c>
      <c r="N483" s="162">
        <v>-494955.8125</v>
      </c>
      <c r="O483" s="161">
        <v>2529238</v>
      </c>
      <c r="P483" s="160">
        <v>132351</v>
      </c>
      <c r="Q483" s="102">
        <v>5.521787166595459</v>
      </c>
      <c r="R483" s="101">
        <v>132821.59375</v>
      </c>
      <c r="S483" s="162">
        <v>-470.59375</v>
      </c>
      <c r="T483" s="161">
        <v>1305677.98</v>
      </c>
      <c r="U483" s="160">
        <v>451087.03125</v>
      </c>
      <c r="V483" s="101">
        <v>94.906463623046875</v>
      </c>
      <c r="W483" s="101">
        <v>5.1156425476074219</v>
      </c>
      <c r="X483" s="101">
        <v>0</v>
      </c>
      <c r="Y483" s="101">
        <v>3918422</v>
      </c>
      <c r="Z483" s="162">
        <v>21.851791381835938</v>
      </c>
      <c r="AA483" s="161">
        <v>-113561.86</v>
      </c>
      <c r="AB483" s="101">
        <v>410738.27096728969</v>
      </c>
      <c r="AC483" s="163">
        <v>297176.40625</v>
      </c>
      <c r="AD483" s="101"/>
      <c r="AE483" s="160"/>
      <c r="AF483" s="102"/>
      <c r="AG483" s="101"/>
      <c r="AH483" s="101"/>
    </row>
    <row r="484" spans="1:34" x14ac:dyDescent="0.25">
      <c r="A484" s="2">
        <v>127049303</v>
      </c>
      <c r="C484" s="158" t="s">
        <v>3303</v>
      </c>
      <c r="D484" s="28" t="s">
        <v>2517</v>
      </c>
      <c r="E484" s="101">
        <v>7245167.5</v>
      </c>
      <c r="F484" s="160">
        <v>123406.140625</v>
      </c>
      <c r="G484" s="102">
        <v>1.7328037023544312</v>
      </c>
      <c r="H484" s="101">
        <v>163596.71875</v>
      </c>
      <c r="I484" s="101">
        <v>-40190.578125</v>
      </c>
      <c r="J484" s="161">
        <v>6161930</v>
      </c>
      <c r="K484" s="160">
        <v>38369</v>
      </c>
      <c r="L484" s="102">
        <v>0.6265798807144165</v>
      </c>
      <c r="M484" s="101">
        <v>122741.1015625</v>
      </c>
      <c r="N484" s="162">
        <v>-84372.1015625</v>
      </c>
      <c r="O484" s="161">
        <v>836416</v>
      </c>
      <c r="P484" s="160">
        <v>27774</v>
      </c>
      <c r="Q484" s="102">
        <v>3.4346473217010498</v>
      </c>
      <c r="R484" s="101">
        <v>31195.115234375</v>
      </c>
      <c r="S484" s="162">
        <v>-3421.115234375</v>
      </c>
      <c r="T484" s="161">
        <v>246821.66</v>
      </c>
      <c r="U484" s="160">
        <v>57263.140625</v>
      </c>
      <c r="V484" s="101">
        <v>100.01963043212891</v>
      </c>
      <c r="W484" s="101">
        <v>0</v>
      </c>
      <c r="X484" s="101">
        <v>0</v>
      </c>
      <c r="Y484" s="101">
        <v>524222.25</v>
      </c>
      <c r="Z484" s="162">
        <v>20.137577056884766</v>
      </c>
      <c r="AA484" s="161">
        <v>-47242.73</v>
      </c>
      <c r="AB484" s="101">
        <v>46229.087294426485</v>
      </c>
      <c r="AC484" s="163">
        <v>-1013.6427001953125</v>
      </c>
      <c r="AD484" s="101"/>
      <c r="AE484" s="160"/>
      <c r="AF484" s="102"/>
      <c r="AG484" s="101"/>
      <c r="AH484" s="101"/>
    </row>
    <row r="485" spans="1:34" x14ac:dyDescent="0.25">
      <c r="A485" s="2">
        <v>119648903</v>
      </c>
      <c r="C485" s="158" t="s">
        <v>3304</v>
      </c>
      <c r="D485" s="28" t="s">
        <v>2412</v>
      </c>
      <c r="E485" s="101">
        <v>9051741</v>
      </c>
      <c r="F485" s="160">
        <v>198892</v>
      </c>
      <c r="G485" s="102">
        <v>2.2466440200805664</v>
      </c>
      <c r="H485" s="101">
        <v>396409.21875</v>
      </c>
      <c r="I485" s="101">
        <v>-197517.21875</v>
      </c>
      <c r="J485" s="161">
        <v>7271989</v>
      </c>
      <c r="K485" s="160">
        <v>120759</v>
      </c>
      <c r="L485" s="102">
        <v>1.6886465549468994</v>
      </c>
      <c r="M485" s="101">
        <v>350137.5</v>
      </c>
      <c r="N485" s="162">
        <v>-229378.5</v>
      </c>
      <c r="O485" s="161">
        <v>1490386</v>
      </c>
      <c r="P485" s="160">
        <v>28133</v>
      </c>
      <c r="Q485" s="102">
        <v>1.9239488840103149</v>
      </c>
      <c r="R485" s="101">
        <v>46271.73046875</v>
      </c>
      <c r="S485" s="162">
        <v>-18138.73046875</v>
      </c>
      <c r="T485" s="161">
        <v>289366</v>
      </c>
      <c r="U485" s="160">
        <v>50000</v>
      </c>
      <c r="V485" s="101">
        <v>0</v>
      </c>
      <c r="W485" s="101">
        <v>0</v>
      </c>
      <c r="X485" s="101">
        <v>100</v>
      </c>
      <c r="Y485" s="101">
        <v>0</v>
      </c>
      <c r="Z485" s="162"/>
      <c r="AA485" s="161">
        <v>-211696.75</v>
      </c>
      <c r="AB485" s="101">
        <v>254872.67016641819</v>
      </c>
      <c r="AC485" s="163">
        <v>43175.921875</v>
      </c>
      <c r="AD485" s="101"/>
      <c r="AE485" s="160"/>
      <c r="AF485" s="102"/>
      <c r="AG485" s="101"/>
      <c r="AH485" s="101"/>
    </row>
    <row r="486" spans="1:34" x14ac:dyDescent="0.25">
      <c r="A486" s="2">
        <v>108118503</v>
      </c>
      <c r="C486" s="158" t="s">
        <v>3305</v>
      </c>
      <c r="D486" s="28" t="s">
        <v>2213</v>
      </c>
      <c r="E486" s="101">
        <v>8373658</v>
      </c>
      <c r="F486" s="160">
        <v>928087</v>
      </c>
      <c r="G486" s="102">
        <v>12.464954376220703</v>
      </c>
      <c r="H486" s="101">
        <v>462028.40625</v>
      </c>
      <c r="I486" s="101">
        <v>466058.59375</v>
      </c>
      <c r="J486" s="161">
        <v>5091060</v>
      </c>
      <c r="K486" s="160">
        <v>51650</v>
      </c>
      <c r="L486" s="102">
        <v>1.0249216556549072</v>
      </c>
      <c r="M486" s="101">
        <v>192113.046875</v>
      </c>
      <c r="N486" s="162">
        <v>-140463.046875</v>
      </c>
      <c r="O486" s="161">
        <v>1297914</v>
      </c>
      <c r="P486" s="160">
        <v>73051</v>
      </c>
      <c r="Q486" s="102">
        <v>5.9640140533447266</v>
      </c>
      <c r="R486" s="101">
        <v>69154.34375</v>
      </c>
      <c r="S486" s="162">
        <v>3896.65625</v>
      </c>
      <c r="T486" s="161">
        <v>1984684.17</v>
      </c>
      <c r="U486" s="160">
        <v>803386</v>
      </c>
      <c r="V486" s="101">
        <v>100.02330017089844</v>
      </c>
      <c r="W486" s="101">
        <v>0</v>
      </c>
      <c r="X486" s="101">
        <v>0</v>
      </c>
      <c r="Y486" s="101">
        <v>7354963.1900000013</v>
      </c>
      <c r="Z486" s="162">
        <v>21.851789474487305</v>
      </c>
      <c r="AA486" s="161">
        <v>-96768.99</v>
      </c>
      <c r="AB486" s="101">
        <v>88281.915770601481</v>
      </c>
      <c r="AC486" s="163">
        <v>-8487.07421875</v>
      </c>
      <c r="AD486" s="101"/>
      <c r="AE486" s="160"/>
      <c r="AF486" s="102"/>
      <c r="AG486" s="101"/>
      <c r="AH486" s="101"/>
    </row>
    <row r="487" spans="1:34" x14ac:dyDescent="0.25">
      <c r="A487" s="2">
        <v>121397803</v>
      </c>
      <c r="C487" s="158" t="s">
        <v>3306</v>
      </c>
      <c r="D487" s="28" t="s">
        <v>2440</v>
      </c>
      <c r="E487" s="101">
        <v>21625566</v>
      </c>
      <c r="F487" s="160">
        <v>2050160.875</v>
      </c>
      <c r="G487" s="102">
        <v>10.473146438598633</v>
      </c>
      <c r="H487" s="101">
        <v>1683336.375</v>
      </c>
      <c r="I487" s="101">
        <v>366824.5</v>
      </c>
      <c r="J487" s="161">
        <v>14220481</v>
      </c>
      <c r="K487" s="160">
        <v>389540</v>
      </c>
      <c r="L487" s="102">
        <v>2.8164389133453369</v>
      </c>
      <c r="M487" s="101">
        <v>1078940.25</v>
      </c>
      <c r="N487" s="162">
        <v>-689400.25</v>
      </c>
      <c r="O487" s="161">
        <v>3233569</v>
      </c>
      <c r="P487" s="160">
        <v>82683</v>
      </c>
      <c r="Q487" s="102">
        <v>2.6241190433502197</v>
      </c>
      <c r="R487" s="101">
        <v>188643.875</v>
      </c>
      <c r="S487" s="162">
        <v>-105960.875</v>
      </c>
      <c r="T487" s="161">
        <v>4171515.05</v>
      </c>
      <c r="U487" s="160">
        <v>1577937.875</v>
      </c>
      <c r="V487" s="101">
        <v>100.02330017089844</v>
      </c>
      <c r="W487" s="101">
        <v>0</v>
      </c>
      <c r="X487" s="101">
        <v>0</v>
      </c>
      <c r="Y487" s="101">
        <v>14445951.329999998</v>
      </c>
      <c r="Z487" s="162">
        <v>21.851789474487305</v>
      </c>
      <c r="AA487" s="161">
        <v>-178809.56</v>
      </c>
      <c r="AB487" s="101">
        <v>268348.02566476644</v>
      </c>
      <c r="AC487" s="163">
        <v>89538.46875</v>
      </c>
      <c r="AD487" s="101"/>
      <c r="AE487" s="160"/>
      <c r="AF487" s="102"/>
      <c r="AG487" s="101"/>
      <c r="AH487" s="101"/>
    </row>
    <row r="488" spans="1:34" x14ac:dyDescent="0.25">
      <c r="A488" s="2">
        <v>118408852</v>
      </c>
      <c r="C488" s="158" t="s">
        <v>3307</v>
      </c>
      <c r="D488" s="28" t="s">
        <v>2390</v>
      </c>
      <c r="E488" s="101">
        <v>78835416</v>
      </c>
      <c r="F488" s="160">
        <v>10029400</v>
      </c>
      <c r="G488" s="102">
        <v>14.57634162902832</v>
      </c>
      <c r="H488" s="101">
        <v>6459419</v>
      </c>
      <c r="I488" s="101">
        <v>3569981</v>
      </c>
      <c r="J488" s="161">
        <v>52899005</v>
      </c>
      <c r="K488" s="160">
        <v>1246830</v>
      </c>
      <c r="L488" s="102">
        <v>2.4138965606689453</v>
      </c>
      <c r="M488" s="101">
        <v>4257978</v>
      </c>
      <c r="N488" s="162">
        <v>-3011148</v>
      </c>
      <c r="O488" s="161">
        <v>8001323</v>
      </c>
      <c r="P488" s="160">
        <v>396113</v>
      </c>
      <c r="Q488" s="102">
        <v>5.2084426879882813</v>
      </c>
      <c r="R488" s="101">
        <v>523274.3125</v>
      </c>
      <c r="S488" s="162">
        <v>-127161.3125</v>
      </c>
      <c r="T488" s="161">
        <v>17935086.690000001</v>
      </c>
      <c r="U488" s="160">
        <v>8386457.5</v>
      </c>
      <c r="V488" s="101">
        <v>100.02330017089844</v>
      </c>
      <c r="W488" s="101">
        <v>0</v>
      </c>
      <c r="X488" s="101">
        <v>0</v>
      </c>
      <c r="Y488" s="101">
        <v>57577646.710000008</v>
      </c>
      <c r="Z488" s="162">
        <v>29.138547897338867</v>
      </c>
      <c r="AA488" s="161">
        <v>-575552.39</v>
      </c>
      <c r="AB488" s="101">
        <v>1211905.1742514772</v>
      </c>
      <c r="AC488" s="163">
        <v>636352.8125</v>
      </c>
      <c r="AD488" s="101"/>
      <c r="AE488" s="160"/>
      <c r="AF488" s="102"/>
      <c r="AG488" s="101"/>
      <c r="AH488" s="101"/>
    </row>
    <row r="489" spans="1:34" x14ac:dyDescent="0.25">
      <c r="A489" s="2">
        <v>103029803</v>
      </c>
      <c r="C489" s="158" t="s">
        <v>3308</v>
      </c>
      <c r="D489" s="28" t="s">
        <v>2112</v>
      </c>
      <c r="E489" s="101">
        <v>15367892</v>
      </c>
      <c r="F489" s="160">
        <v>67055</v>
      </c>
      <c r="G489" s="102">
        <v>0.43824398517608643</v>
      </c>
      <c r="H489" s="101">
        <v>575062.875</v>
      </c>
      <c r="I489" s="101">
        <v>-508007.875</v>
      </c>
      <c r="J489" s="161">
        <v>13360120</v>
      </c>
      <c r="K489" s="160">
        <v>23425</v>
      </c>
      <c r="L489" s="102">
        <v>0.1756432056427002</v>
      </c>
      <c r="M489" s="101">
        <v>492877.40625</v>
      </c>
      <c r="N489" s="162">
        <v>-469452.40625</v>
      </c>
      <c r="O489" s="161">
        <v>1677348</v>
      </c>
      <c r="P489" s="160">
        <v>-6370</v>
      </c>
      <c r="Q489" s="102">
        <v>-0.37832936644554138</v>
      </c>
      <c r="R489" s="101">
        <v>82185.4453125</v>
      </c>
      <c r="S489" s="162">
        <v>-88555.4453125</v>
      </c>
      <c r="T489" s="161">
        <v>330424</v>
      </c>
      <c r="U489" s="160">
        <v>50000</v>
      </c>
      <c r="V489" s="101">
        <v>0</v>
      </c>
      <c r="W489" s="101">
        <v>0</v>
      </c>
      <c r="X489" s="101">
        <v>100</v>
      </c>
      <c r="Y489" s="101">
        <v>0</v>
      </c>
      <c r="Z489" s="162"/>
      <c r="AA489" s="161">
        <v>-177320.52</v>
      </c>
      <c r="AB489" s="101">
        <v>444060.70978717075</v>
      </c>
      <c r="AC489" s="163">
        <v>266740.1875</v>
      </c>
      <c r="AD489" s="101"/>
      <c r="AE489" s="160"/>
      <c r="AF489" s="102"/>
      <c r="AG489" s="101"/>
      <c r="AH489" s="101"/>
    </row>
    <row r="490" spans="1:34" x14ac:dyDescent="0.25">
      <c r="A490" s="2">
        <v>125239652</v>
      </c>
      <c r="C490" s="158" t="s">
        <v>3309</v>
      </c>
      <c r="D490" s="28" t="s">
        <v>2502</v>
      </c>
      <c r="E490" s="101">
        <v>57134028</v>
      </c>
      <c r="F490" s="160">
        <v>10052871</v>
      </c>
      <c r="G490" s="102">
        <v>21.352216720581055</v>
      </c>
      <c r="H490" s="101">
        <v>3425394.25</v>
      </c>
      <c r="I490" s="101">
        <v>6627477</v>
      </c>
      <c r="J490" s="161">
        <v>40691821.200000003</v>
      </c>
      <c r="K490" s="160">
        <v>5547743</v>
      </c>
      <c r="L490" s="102">
        <v>15.785712242126465</v>
      </c>
      <c r="M490" s="101">
        <v>2269606.5</v>
      </c>
      <c r="N490" s="162">
        <v>3278136.5</v>
      </c>
      <c r="O490" s="161">
        <v>6646264</v>
      </c>
      <c r="P490" s="160">
        <v>221310</v>
      </c>
      <c r="Q490" s="102">
        <v>3.4445383548736572</v>
      </c>
      <c r="R490" s="101">
        <v>279327.8125</v>
      </c>
      <c r="S490" s="162">
        <v>-58017.8125</v>
      </c>
      <c r="T490" s="161">
        <v>9795943.3300000001</v>
      </c>
      <c r="U490" s="160">
        <v>4283818</v>
      </c>
      <c r="V490" s="101">
        <v>73.894920349121094</v>
      </c>
      <c r="W490" s="101">
        <v>26.122289657592773</v>
      </c>
      <c r="X490" s="101">
        <v>0</v>
      </c>
      <c r="Y490" s="101">
        <v>19373480.829999998</v>
      </c>
      <c r="Z490" s="162">
        <v>32.679851531982422</v>
      </c>
      <c r="AA490" s="161">
        <v>-433282.29</v>
      </c>
      <c r="AB490" s="101">
        <v>860082.51223621005</v>
      </c>
      <c r="AC490" s="163">
        <v>426800.21875</v>
      </c>
      <c r="AD490" s="101"/>
      <c r="AE490" s="160"/>
      <c r="AF490" s="102"/>
      <c r="AG490" s="101"/>
      <c r="AH490" s="101"/>
    </row>
    <row r="491" spans="1:34" x14ac:dyDescent="0.25">
      <c r="A491" s="2">
        <v>129548803</v>
      </c>
      <c r="C491" s="158" t="s">
        <v>3310</v>
      </c>
      <c r="D491" s="28" t="s">
        <v>2539</v>
      </c>
      <c r="E491" s="101">
        <v>10649952</v>
      </c>
      <c r="F491" s="160">
        <v>454624.84375</v>
      </c>
      <c r="G491" s="102">
        <v>4.4591493606567383</v>
      </c>
      <c r="H491" s="101">
        <v>379456.59375</v>
      </c>
      <c r="I491" s="101">
        <v>75168.25</v>
      </c>
      <c r="J491" s="161">
        <v>8452612</v>
      </c>
      <c r="K491" s="160">
        <v>55551</v>
      </c>
      <c r="L491" s="102">
        <v>0.66155290603637695</v>
      </c>
      <c r="M491" s="101">
        <v>237827.203125</v>
      </c>
      <c r="N491" s="162">
        <v>-182276.203125</v>
      </c>
      <c r="O491" s="161">
        <v>1252272</v>
      </c>
      <c r="P491" s="160">
        <v>26163</v>
      </c>
      <c r="Q491" s="102">
        <v>2.1338233947753906</v>
      </c>
      <c r="R491" s="101">
        <v>72987.7890625</v>
      </c>
      <c r="S491" s="162">
        <v>-46824.7890625</v>
      </c>
      <c r="T491" s="161">
        <v>945067.91</v>
      </c>
      <c r="U491" s="160">
        <v>372910.84375</v>
      </c>
      <c r="V491" s="101">
        <v>100.02143096923828</v>
      </c>
      <c r="W491" s="101">
        <v>0</v>
      </c>
      <c r="X491" s="101">
        <v>0</v>
      </c>
      <c r="Y491" s="101">
        <v>3413918.5100000016</v>
      </c>
      <c r="Z491" s="162">
        <v>20.976449966430664</v>
      </c>
      <c r="AA491" s="161">
        <v>-233132.45</v>
      </c>
      <c r="AB491" s="101">
        <v>366612.28028414247</v>
      </c>
      <c r="AC491" s="163">
        <v>133479.828125</v>
      </c>
      <c r="AD491" s="101"/>
      <c r="AE491" s="160"/>
      <c r="AF491" s="102"/>
      <c r="AG491" s="101"/>
      <c r="AH491" s="101"/>
    </row>
    <row r="492" spans="1:34" x14ac:dyDescent="0.25">
      <c r="A492" s="2">
        <v>108079004</v>
      </c>
      <c r="C492" s="158" t="s">
        <v>3311</v>
      </c>
      <c r="D492" s="28" t="s">
        <v>2201</v>
      </c>
      <c r="E492" s="101">
        <v>5371281.5</v>
      </c>
      <c r="F492" s="160">
        <v>353638.71875</v>
      </c>
      <c r="G492" s="102">
        <v>7.047905445098877</v>
      </c>
      <c r="H492" s="101">
        <v>223931.71875</v>
      </c>
      <c r="I492" s="101">
        <v>129707</v>
      </c>
      <c r="J492" s="161">
        <v>4163811</v>
      </c>
      <c r="K492" s="160">
        <v>31387</v>
      </c>
      <c r="L492" s="102">
        <v>0.75953000783920288</v>
      </c>
      <c r="M492" s="101">
        <v>148370.546875</v>
      </c>
      <c r="N492" s="162">
        <v>-116983.546875</v>
      </c>
      <c r="O492" s="161">
        <v>452992</v>
      </c>
      <c r="P492" s="160">
        <v>-242</v>
      </c>
      <c r="Q492" s="102">
        <v>-5.3394049406051636E-2</v>
      </c>
      <c r="R492" s="101">
        <v>14998.9716796875</v>
      </c>
      <c r="S492" s="162">
        <v>-15240.9716796875</v>
      </c>
      <c r="T492" s="161">
        <v>695660.7</v>
      </c>
      <c r="U492" s="160">
        <v>321442.71875</v>
      </c>
      <c r="V492" s="101">
        <v>100.01966857910156</v>
      </c>
      <c r="W492" s="101">
        <v>0</v>
      </c>
      <c r="X492" s="101">
        <v>0</v>
      </c>
      <c r="Y492" s="101">
        <v>2942686.9099999992</v>
      </c>
      <c r="Z492" s="162">
        <v>20.147222518920898</v>
      </c>
      <c r="AA492" s="161">
        <v>-15803.51</v>
      </c>
      <c r="AB492" s="101">
        <v>25131.56628438866</v>
      </c>
      <c r="AC492" s="163">
        <v>9328.056640625</v>
      </c>
      <c r="AD492" s="101">
        <v>58818</v>
      </c>
      <c r="AE492" s="160">
        <v>1051</v>
      </c>
      <c r="AF492" s="102">
        <v>1.8193777799606323</v>
      </c>
      <c r="AG492" s="101">
        <v>6276.81396484375</v>
      </c>
      <c r="AH492" s="101">
        <v>-5225.81396484375</v>
      </c>
    </row>
    <row r="493" spans="1:34" x14ac:dyDescent="0.25">
      <c r="A493" s="2">
        <v>117417202</v>
      </c>
      <c r="C493" s="158" t="s">
        <v>3312</v>
      </c>
      <c r="D493" s="28" t="s">
        <v>2378</v>
      </c>
      <c r="E493" s="101">
        <v>49208856</v>
      </c>
      <c r="F493" s="160">
        <v>2311526</v>
      </c>
      <c r="G493" s="102">
        <v>4.9289073944091797</v>
      </c>
      <c r="H493" s="101">
        <v>2761917.75</v>
      </c>
      <c r="I493" s="101">
        <v>-450391.75</v>
      </c>
      <c r="J493" s="161">
        <v>37744579</v>
      </c>
      <c r="K493" s="160">
        <v>347741</v>
      </c>
      <c r="L493" s="102">
        <v>0.92986738681793213</v>
      </c>
      <c r="M493" s="101">
        <v>2104692.75</v>
      </c>
      <c r="N493" s="162">
        <v>-1756951.75</v>
      </c>
      <c r="O493" s="161">
        <v>5892043</v>
      </c>
      <c r="P493" s="160">
        <v>120663</v>
      </c>
      <c r="Q493" s="102">
        <v>2.0907132625579834</v>
      </c>
      <c r="R493" s="101">
        <v>223139.40625</v>
      </c>
      <c r="S493" s="162">
        <v>-102476.40625</v>
      </c>
      <c r="T493" s="161">
        <v>4593630.76</v>
      </c>
      <c r="U493" s="160">
        <v>1801584.875</v>
      </c>
      <c r="V493" s="101">
        <v>100.02330017089844</v>
      </c>
      <c r="W493" s="101">
        <v>0</v>
      </c>
      <c r="X493" s="101">
        <v>0</v>
      </c>
      <c r="Y493" s="101">
        <v>16493429.780000001</v>
      </c>
      <c r="Z493" s="162">
        <v>21.851791381835938</v>
      </c>
      <c r="AA493" s="161">
        <v>-554411.77</v>
      </c>
      <c r="AB493" s="101">
        <v>923866.08416096494</v>
      </c>
      <c r="AC493" s="163">
        <v>369454.3125</v>
      </c>
      <c r="AD493" s="101">
        <v>978601</v>
      </c>
      <c r="AE493" s="160">
        <v>41537</v>
      </c>
      <c r="AF493" s="102">
        <v>4.4326748847961426</v>
      </c>
      <c r="AG493" s="101">
        <v>73580.6015625</v>
      </c>
      <c r="AH493" s="101">
        <v>-32043.6015625</v>
      </c>
    </row>
    <row r="494" spans="1:34" x14ac:dyDescent="0.25">
      <c r="A494" s="2">
        <v>104378003</v>
      </c>
      <c r="C494" s="158" t="s">
        <v>3313</v>
      </c>
      <c r="D494" s="28" t="s">
        <v>2128</v>
      </c>
      <c r="E494" s="101">
        <v>8189759</v>
      </c>
      <c r="F494" s="160">
        <v>187842.0625</v>
      </c>
      <c r="G494" s="102">
        <v>2.3474633693695068</v>
      </c>
      <c r="H494" s="101">
        <v>172627.46875</v>
      </c>
      <c r="I494" s="101">
        <v>15214.59375</v>
      </c>
      <c r="J494" s="161">
        <v>6509645</v>
      </c>
      <c r="K494" s="160">
        <v>34557</v>
      </c>
      <c r="L494" s="102">
        <v>0.53369158506393433</v>
      </c>
      <c r="M494" s="101">
        <v>134437.796875</v>
      </c>
      <c r="N494" s="162">
        <v>-99880.796875</v>
      </c>
      <c r="O494" s="161">
        <v>1219879</v>
      </c>
      <c r="P494" s="160">
        <v>22624</v>
      </c>
      <c r="Q494" s="102">
        <v>1.8896559476852417</v>
      </c>
      <c r="R494" s="101">
        <v>26087.224609375</v>
      </c>
      <c r="S494" s="162">
        <v>-3463.224609375</v>
      </c>
      <c r="T494" s="161">
        <v>360070.06</v>
      </c>
      <c r="U494" s="160">
        <v>140811.0625</v>
      </c>
      <c r="V494" s="101">
        <v>100</v>
      </c>
      <c r="W494" s="101">
        <v>0</v>
      </c>
      <c r="X494" s="101">
        <v>0</v>
      </c>
      <c r="Y494" s="101">
        <v>1288818.6799999997</v>
      </c>
      <c r="Z494" s="162">
        <v>10.925591468811035</v>
      </c>
      <c r="AA494" s="161">
        <v>-58229.63</v>
      </c>
      <c r="AB494" s="101">
        <v>69305.052470784518</v>
      </c>
      <c r="AC494" s="163">
        <v>11075.4228515625</v>
      </c>
      <c r="AD494" s="101">
        <v>100165</v>
      </c>
      <c r="AE494" s="160">
        <v>-10150</v>
      </c>
      <c r="AF494" s="102">
        <v>-9.2009248733520508</v>
      </c>
      <c r="AG494" s="101">
        <v>12102.4501953125</v>
      </c>
      <c r="AH494" s="101">
        <v>-22252.44921875</v>
      </c>
    </row>
    <row r="495" spans="1:34" x14ac:dyDescent="0.25">
      <c r="A495" s="2">
        <v>114069103</v>
      </c>
      <c r="C495" s="158" t="s">
        <v>3314</v>
      </c>
      <c r="D495" s="28" t="s">
        <v>2321</v>
      </c>
      <c r="E495" s="101">
        <v>22705046</v>
      </c>
      <c r="F495" s="160">
        <v>2473394</v>
      </c>
      <c r="G495" s="102">
        <v>12.225368499755859</v>
      </c>
      <c r="H495" s="101">
        <v>1668732.375</v>
      </c>
      <c r="I495" s="101">
        <v>804661.625</v>
      </c>
      <c r="J495" s="161">
        <v>14150053</v>
      </c>
      <c r="K495" s="160">
        <v>343112</v>
      </c>
      <c r="L495" s="102">
        <v>2.4850687980651855</v>
      </c>
      <c r="M495" s="101">
        <v>1024840.8125</v>
      </c>
      <c r="N495" s="162">
        <v>-681728.8125</v>
      </c>
      <c r="O495" s="161">
        <v>4089824</v>
      </c>
      <c r="P495" s="160">
        <v>187951</v>
      </c>
      <c r="Q495" s="102">
        <v>4.8169431686401367</v>
      </c>
      <c r="R495" s="101">
        <v>255222.578125</v>
      </c>
      <c r="S495" s="162">
        <v>-67271.578125</v>
      </c>
      <c r="T495" s="161">
        <v>4465170.66</v>
      </c>
      <c r="U495" s="160">
        <v>1942331.125</v>
      </c>
      <c r="V495" s="101">
        <v>100.02330017089844</v>
      </c>
      <c r="W495" s="101">
        <v>0</v>
      </c>
      <c r="X495" s="101">
        <v>0</v>
      </c>
      <c r="Y495" s="101">
        <v>17781955.269999996</v>
      </c>
      <c r="Z495" s="162">
        <v>21.851791381835938</v>
      </c>
      <c r="AA495" s="161">
        <v>-151975.93</v>
      </c>
      <c r="AB495" s="101">
        <v>190878.13641564967</v>
      </c>
      <c r="AC495" s="163">
        <v>38902.20703125</v>
      </c>
      <c r="AD495" s="101"/>
      <c r="AE495" s="160"/>
      <c r="AF495" s="102"/>
      <c r="AG495" s="101"/>
      <c r="AH495" s="101"/>
    </row>
    <row r="496" spans="1:34" x14ac:dyDescent="0.25">
      <c r="A496" s="2">
        <v>120488603</v>
      </c>
      <c r="C496" s="158" t="s">
        <v>3315</v>
      </c>
      <c r="D496" s="28" t="s">
        <v>2425</v>
      </c>
      <c r="E496" s="101">
        <v>11694989</v>
      </c>
      <c r="F496" s="160">
        <v>1165468.875</v>
      </c>
      <c r="G496" s="102">
        <v>11.068584442138672</v>
      </c>
      <c r="H496" s="101">
        <v>541646.5</v>
      </c>
      <c r="I496" s="101">
        <v>623822.375</v>
      </c>
      <c r="J496" s="161">
        <v>7354331</v>
      </c>
      <c r="K496" s="160">
        <v>85158</v>
      </c>
      <c r="L496" s="102">
        <v>1.1714949607849121</v>
      </c>
      <c r="M496" s="101">
        <v>281895.09375</v>
      </c>
      <c r="N496" s="162">
        <v>-196737.09375</v>
      </c>
      <c r="O496" s="161">
        <v>2054759</v>
      </c>
      <c r="P496" s="160">
        <v>94602</v>
      </c>
      <c r="Q496" s="102">
        <v>4.8262462615966797</v>
      </c>
      <c r="R496" s="101">
        <v>62506.76953125</v>
      </c>
      <c r="S496" s="162">
        <v>32095.23046875</v>
      </c>
      <c r="T496" s="161">
        <v>2285899.0699999998</v>
      </c>
      <c r="U496" s="160">
        <v>985708.875</v>
      </c>
      <c r="V496" s="101">
        <v>100.02330017089844</v>
      </c>
      <c r="W496" s="101">
        <v>0</v>
      </c>
      <c r="X496" s="101">
        <v>0</v>
      </c>
      <c r="Y496" s="101">
        <v>4224121.1299999952</v>
      </c>
      <c r="Z496" s="162">
        <v>46.682659149169922</v>
      </c>
      <c r="AA496" s="161">
        <v>-124251.06</v>
      </c>
      <c r="AB496" s="101">
        <v>209217.66016475938</v>
      </c>
      <c r="AC496" s="163">
        <v>84966.6015625</v>
      </c>
      <c r="AD496" s="101"/>
      <c r="AE496" s="160"/>
      <c r="AF496" s="102"/>
      <c r="AG496" s="101"/>
      <c r="AH496" s="101"/>
    </row>
    <row r="497" spans="1:34" x14ac:dyDescent="0.25">
      <c r="A497" s="2">
        <v>108569103</v>
      </c>
      <c r="C497" s="158" t="s">
        <v>3316</v>
      </c>
      <c r="D497" s="28" t="s">
        <v>2224</v>
      </c>
      <c r="E497" s="101">
        <v>12917168</v>
      </c>
      <c r="F497" s="160">
        <v>740793.1875</v>
      </c>
      <c r="G497" s="102">
        <v>6.0838565826416016</v>
      </c>
      <c r="H497" s="101">
        <v>408135.875</v>
      </c>
      <c r="I497" s="101">
        <v>332657.3125</v>
      </c>
      <c r="J497" s="161">
        <v>10463867</v>
      </c>
      <c r="K497" s="160">
        <v>86511</v>
      </c>
      <c r="L497" s="102">
        <v>0.83365160226821899</v>
      </c>
      <c r="M497" s="101">
        <v>286441.1875</v>
      </c>
      <c r="N497" s="162">
        <v>-199930.1875</v>
      </c>
      <c r="O497" s="161">
        <v>1147667</v>
      </c>
      <c r="P497" s="160">
        <v>30349</v>
      </c>
      <c r="Q497" s="102">
        <v>2.7162365913391113</v>
      </c>
      <c r="R497" s="101">
        <v>33694.80859375</v>
      </c>
      <c r="S497" s="162">
        <v>-3345.80859375</v>
      </c>
      <c r="T497" s="161">
        <v>1305633.58</v>
      </c>
      <c r="U497" s="160">
        <v>623933.1875</v>
      </c>
      <c r="V497" s="101">
        <v>100.01641845703125</v>
      </c>
      <c r="W497" s="101">
        <v>0</v>
      </c>
      <c r="X497" s="101">
        <v>0</v>
      </c>
      <c r="Y497" s="101">
        <v>5711687.6500000022</v>
      </c>
      <c r="Z497" s="162">
        <v>18.627290725708008</v>
      </c>
      <c r="AA497" s="161">
        <v>-49055.99</v>
      </c>
      <c r="AB497" s="101">
        <v>39819.464784677431</v>
      </c>
      <c r="AC497" s="163">
        <v>-9236.525390625</v>
      </c>
      <c r="AD497" s="101"/>
      <c r="AE497" s="160"/>
      <c r="AF497" s="102"/>
      <c r="AG497" s="101"/>
      <c r="AH497" s="101"/>
    </row>
    <row r="498" spans="1:34" x14ac:dyDescent="0.25">
      <c r="A498" s="2">
        <v>123469303</v>
      </c>
      <c r="C498" s="158" t="s">
        <v>3317</v>
      </c>
      <c r="D498" s="28" t="s">
        <v>2475</v>
      </c>
      <c r="E498" s="101">
        <v>7207577</v>
      </c>
      <c r="F498" s="160">
        <v>182441</v>
      </c>
      <c r="G498" s="102">
        <v>2.5969746112823486</v>
      </c>
      <c r="H498" s="101">
        <v>404681.6875</v>
      </c>
      <c r="I498" s="101">
        <v>-222240.6875</v>
      </c>
      <c r="J498" s="161">
        <v>4808566</v>
      </c>
      <c r="K498" s="160">
        <v>112221</v>
      </c>
      <c r="L498" s="102">
        <v>2.3895390033721924</v>
      </c>
      <c r="M498" s="101">
        <v>369415.59375</v>
      </c>
      <c r="N498" s="162">
        <v>-257194.59375</v>
      </c>
      <c r="O498" s="161">
        <v>2191958</v>
      </c>
      <c r="P498" s="160">
        <v>20220</v>
      </c>
      <c r="Q498" s="102">
        <v>0.93105155229568481</v>
      </c>
      <c r="R498" s="101">
        <v>35266.1015625</v>
      </c>
      <c r="S498" s="162">
        <v>-15046.1015625</v>
      </c>
      <c r="T498" s="161">
        <v>207053</v>
      </c>
      <c r="U498" s="160">
        <v>50000</v>
      </c>
      <c r="V498" s="101">
        <v>0</v>
      </c>
      <c r="W498" s="101">
        <v>0</v>
      </c>
      <c r="X498" s="101">
        <v>100</v>
      </c>
      <c r="Y498" s="101">
        <v>0</v>
      </c>
      <c r="Z498" s="162"/>
      <c r="AA498" s="161">
        <v>-68445.539999999994</v>
      </c>
      <c r="AB498" s="101">
        <v>89236.65131915416</v>
      </c>
      <c r="AC498" s="163">
        <v>20791.111328125</v>
      </c>
      <c r="AD498" s="101"/>
      <c r="AE498" s="160"/>
      <c r="AF498" s="102"/>
      <c r="AG498" s="101"/>
      <c r="AH498" s="101"/>
    </row>
    <row r="499" spans="1:34" x14ac:dyDescent="0.25">
      <c r="A499" s="2">
        <v>103029902</v>
      </c>
      <c r="C499" s="158" t="s">
        <v>3318</v>
      </c>
      <c r="D499" s="28" t="s">
        <v>2113</v>
      </c>
      <c r="E499" s="101">
        <v>33184002</v>
      </c>
      <c r="F499" s="160">
        <v>2177051</v>
      </c>
      <c r="G499" s="102">
        <v>7.0211706161499023</v>
      </c>
      <c r="H499" s="101">
        <v>1963385.5</v>
      </c>
      <c r="I499" s="101">
        <v>213665.5</v>
      </c>
      <c r="J499" s="161">
        <v>22884891</v>
      </c>
      <c r="K499" s="160">
        <v>125155</v>
      </c>
      <c r="L499" s="102">
        <v>0.54989653825759888</v>
      </c>
      <c r="M499" s="101">
        <v>1321530.25</v>
      </c>
      <c r="N499" s="162">
        <v>-1196375.25</v>
      </c>
      <c r="O499" s="161">
        <v>5419633</v>
      </c>
      <c r="P499" s="160">
        <v>-1808</v>
      </c>
      <c r="Q499" s="102">
        <v>-3.3349066972732544E-2</v>
      </c>
      <c r="R499" s="101">
        <v>223989.734375</v>
      </c>
      <c r="S499" s="162">
        <v>-225797.734375</v>
      </c>
      <c r="T499" s="161">
        <v>4879478.34</v>
      </c>
      <c r="U499" s="160">
        <v>2053703.875</v>
      </c>
      <c r="V499" s="101">
        <v>80.457664489746094</v>
      </c>
      <c r="W499" s="101">
        <v>19.561080932617188</v>
      </c>
      <c r="X499" s="101">
        <v>0</v>
      </c>
      <c r="Y499" s="101">
        <v>11123778.459999993</v>
      </c>
      <c r="Z499" s="162">
        <v>29.709476470947266</v>
      </c>
      <c r="AA499" s="161">
        <v>-457567.26</v>
      </c>
      <c r="AB499" s="101">
        <v>1227125.9169121739</v>
      </c>
      <c r="AC499" s="163">
        <v>769558.6875</v>
      </c>
      <c r="AD499" s="101"/>
      <c r="AE499" s="160"/>
      <c r="AF499" s="102"/>
      <c r="AG499" s="101"/>
      <c r="AH499" s="101"/>
    </row>
    <row r="500" spans="1:34" x14ac:dyDescent="0.25">
      <c r="A500" s="2">
        <v>117089003</v>
      </c>
      <c r="C500" s="158" t="s">
        <v>3319</v>
      </c>
      <c r="D500" s="28" t="s">
        <v>2370</v>
      </c>
      <c r="E500" s="101">
        <v>11202040</v>
      </c>
      <c r="F500" s="160">
        <v>515893.875</v>
      </c>
      <c r="G500" s="102">
        <v>4.8276886940002441</v>
      </c>
      <c r="H500" s="101">
        <v>474294.21875</v>
      </c>
      <c r="I500" s="101">
        <v>41599.65625</v>
      </c>
      <c r="J500" s="161">
        <v>8771472</v>
      </c>
      <c r="K500" s="160">
        <v>72888</v>
      </c>
      <c r="L500" s="102">
        <v>0.83792942762374878</v>
      </c>
      <c r="M500" s="101">
        <v>318441.5</v>
      </c>
      <c r="N500" s="162">
        <v>-245553.5</v>
      </c>
      <c r="O500" s="161">
        <v>1246276</v>
      </c>
      <c r="P500" s="160">
        <v>-33497</v>
      </c>
      <c r="Q500" s="102">
        <v>-2.6174173355102539</v>
      </c>
      <c r="R500" s="101">
        <v>60502.40234375</v>
      </c>
      <c r="S500" s="162">
        <v>-93999.40625</v>
      </c>
      <c r="T500" s="161">
        <v>1184292.3700000001</v>
      </c>
      <c r="U500" s="160">
        <v>476502.875</v>
      </c>
      <c r="V500" s="101">
        <v>100.02330017089844</v>
      </c>
      <c r="W500" s="101">
        <v>0</v>
      </c>
      <c r="X500" s="101">
        <v>0</v>
      </c>
      <c r="Y500" s="101">
        <v>4362362.7099999972</v>
      </c>
      <c r="Z500" s="162">
        <v>21.851791381835938</v>
      </c>
      <c r="AA500" s="161">
        <v>-71530.039999999994</v>
      </c>
      <c r="AB500" s="101">
        <v>47925.057370456983</v>
      </c>
      <c r="AC500" s="163">
        <v>-23604.982421875</v>
      </c>
      <c r="AD500" s="101"/>
      <c r="AE500" s="160"/>
      <c r="AF500" s="102"/>
      <c r="AG500" s="101"/>
      <c r="AH500" s="101"/>
    </row>
    <row r="501" spans="1:34" x14ac:dyDescent="0.25">
      <c r="A501" s="2">
        <v>118409203</v>
      </c>
      <c r="C501" s="158" t="s">
        <v>3320</v>
      </c>
      <c r="D501" s="28" t="s">
        <v>2391</v>
      </c>
      <c r="E501" s="101">
        <v>12635647</v>
      </c>
      <c r="F501" s="160">
        <v>536061.875</v>
      </c>
      <c r="G501" s="102">
        <v>4.430415153503418</v>
      </c>
      <c r="H501" s="101">
        <v>402646</v>
      </c>
      <c r="I501" s="101">
        <v>133415.875</v>
      </c>
      <c r="J501" s="161">
        <v>9477824</v>
      </c>
      <c r="K501" s="160">
        <v>103641</v>
      </c>
      <c r="L501" s="102">
        <v>1.1056003570556641</v>
      </c>
      <c r="M501" s="101">
        <v>255093</v>
      </c>
      <c r="N501" s="162">
        <v>-151452</v>
      </c>
      <c r="O501" s="161">
        <v>2259907</v>
      </c>
      <c r="P501" s="160">
        <v>162297</v>
      </c>
      <c r="Q501" s="102">
        <v>7.7372341156005859</v>
      </c>
      <c r="R501" s="101">
        <v>93500.046875</v>
      </c>
      <c r="S501" s="162">
        <v>68796.953125</v>
      </c>
      <c r="T501" s="161">
        <v>897915.68</v>
      </c>
      <c r="U501" s="160">
        <v>270123.875</v>
      </c>
      <c r="V501" s="101">
        <v>100.02330017089844</v>
      </c>
      <c r="W501" s="101">
        <v>0</v>
      </c>
      <c r="X501" s="101">
        <v>0</v>
      </c>
      <c r="Y501" s="101">
        <v>2472972.0700000003</v>
      </c>
      <c r="Z501" s="162">
        <v>21.851791381835938</v>
      </c>
      <c r="AA501" s="161">
        <v>-166447.96</v>
      </c>
      <c r="AB501" s="101">
        <v>124152.31325907633</v>
      </c>
      <c r="AC501" s="163">
        <v>-42295.6484375</v>
      </c>
      <c r="AD501" s="101"/>
      <c r="AE501" s="160"/>
      <c r="AF501" s="102"/>
      <c r="AG501" s="101"/>
      <c r="AH501" s="101"/>
    </row>
    <row r="502" spans="1:34" x14ac:dyDescent="0.25">
      <c r="A502" s="2">
        <v>118409302</v>
      </c>
      <c r="C502" s="158" t="s">
        <v>3321</v>
      </c>
      <c r="D502" s="28" t="s">
        <v>2392</v>
      </c>
      <c r="E502" s="101">
        <v>46887752</v>
      </c>
      <c r="F502" s="160">
        <v>5573485</v>
      </c>
      <c r="G502" s="102">
        <v>13.490460395812988</v>
      </c>
      <c r="H502" s="101">
        <v>3266355</v>
      </c>
      <c r="I502" s="101">
        <v>2307130</v>
      </c>
      <c r="J502" s="161">
        <v>30815294</v>
      </c>
      <c r="K502" s="160">
        <v>701745</v>
      </c>
      <c r="L502" s="102">
        <v>2.3303298950195313</v>
      </c>
      <c r="M502" s="101">
        <v>1945043.625</v>
      </c>
      <c r="N502" s="162">
        <v>-1243298.625</v>
      </c>
      <c r="O502" s="161">
        <v>5934459</v>
      </c>
      <c r="P502" s="160">
        <v>250532</v>
      </c>
      <c r="Q502" s="102">
        <v>4.4077272415161133</v>
      </c>
      <c r="R502" s="101">
        <v>396587.625</v>
      </c>
      <c r="S502" s="162">
        <v>-146055.625</v>
      </c>
      <c r="T502" s="161">
        <v>10137998.109999999</v>
      </c>
      <c r="U502" s="160">
        <v>4621208</v>
      </c>
      <c r="V502" s="101">
        <v>100.02330017089844</v>
      </c>
      <c r="W502" s="101">
        <v>0</v>
      </c>
      <c r="X502" s="101">
        <v>0</v>
      </c>
      <c r="Y502" s="101">
        <v>42306954.260000005</v>
      </c>
      <c r="Z502" s="162">
        <v>21.851791381835938</v>
      </c>
      <c r="AA502" s="161">
        <v>-355645.67</v>
      </c>
      <c r="AB502" s="101">
        <v>1693456.4155093627</v>
      </c>
      <c r="AC502" s="163">
        <v>1337810.75</v>
      </c>
      <c r="AD502" s="101"/>
      <c r="AE502" s="160"/>
      <c r="AF502" s="102"/>
      <c r="AG502" s="101"/>
      <c r="AH502" s="101"/>
    </row>
    <row r="503" spans="1:34" x14ac:dyDescent="0.25">
      <c r="A503" s="2">
        <v>114069353</v>
      </c>
      <c r="C503" s="158" t="s">
        <v>3322</v>
      </c>
      <c r="D503" s="28" t="s">
        <v>2322</v>
      </c>
      <c r="E503" s="101">
        <v>4735922</v>
      </c>
      <c r="F503" s="160">
        <v>227380</v>
      </c>
      <c r="G503" s="102">
        <v>5.0433154106140137</v>
      </c>
      <c r="H503" s="101">
        <v>325688.71875</v>
      </c>
      <c r="I503" s="101">
        <v>-98308.71875</v>
      </c>
      <c r="J503" s="161">
        <v>3404092</v>
      </c>
      <c r="K503" s="160">
        <v>88357</v>
      </c>
      <c r="L503" s="102">
        <v>2.6647787094116211</v>
      </c>
      <c r="M503" s="101">
        <v>293597</v>
      </c>
      <c r="N503" s="162">
        <v>-205240</v>
      </c>
      <c r="O503" s="161">
        <v>1142091</v>
      </c>
      <c r="P503" s="160">
        <v>89023</v>
      </c>
      <c r="Q503" s="102">
        <v>8.4536800384521484</v>
      </c>
      <c r="R503" s="101">
        <v>32091.71875</v>
      </c>
      <c r="S503" s="162">
        <v>56931.28125</v>
      </c>
      <c r="T503" s="161">
        <v>189739</v>
      </c>
      <c r="U503" s="160">
        <v>50000</v>
      </c>
      <c r="V503" s="101">
        <v>0</v>
      </c>
      <c r="W503" s="101">
        <v>0</v>
      </c>
      <c r="X503" s="101">
        <v>100</v>
      </c>
      <c r="Y503" s="101">
        <v>0</v>
      </c>
      <c r="Z503" s="162"/>
      <c r="AA503" s="161">
        <v>-62194.55</v>
      </c>
      <c r="AB503" s="101">
        <v>174819.57324688713</v>
      </c>
      <c r="AC503" s="163">
        <v>112625.0234375</v>
      </c>
      <c r="AD503" s="101"/>
      <c r="AE503" s="160"/>
      <c r="AF503" s="102"/>
      <c r="AG503" s="101"/>
      <c r="AH503" s="101"/>
    </row>
    <row r="504" spans="1:34" x14ac:dyDescent="0.25">
      <c r="A504" s="2">
        <v>112679002</v>
      </c>
      <c r="C504" s="158" t="s">
        <v>3323</v>
      </c>
      <c r="D504" s="28" t="s">
        <v>2283</v>
      </c>
      <c r="E504" s="101">
        <v>132169936</v>
      </c>
      <c r="F504" s="160">
        <v>9386276</v>
      </c>
      <c r="G504" s="102">
        <v>7.6445646286010742</v>
      </c>
      <c r="H504" s="101">
        <v>8885894</v>
      </c>
      <c r="I504" s="101">
        <v>500382</v>
      </c>
      <c r="J504" s="161">
        <v>105717578</v>
      </c>
      <c r="K504" s="160">
        <v>1489513</v>
      </c>
      <c r="L504" s="102">
        <v>1.429090142250061</v>
      </c>
      <c r="M504" s="101">
        <v>6804950.5</v>
      </c>
      <c r="N504" s="162">
        <v>-5315437.5</v>
      </c>
      <c r="O504" s="161">
        <v>9408013</v>
      </c>
      <c r="P504" s="160">
        <v>212493</v>
      </c>
      <c r="Q504" s="102">
        <v>2.3108317852020264</v>
      </c>
      <c r="R504" s="101">
        <v>522136.6875</v>
      </c>
      <c r="S504" s="162">
        <v>-309643.6875</v>
      </c>
      <c r="T504" s="161">
        <v>17044341.989999998</v>
      </c>
      <c r="U504" s="160">
        <v>7684269.5</v>
      </c>
      <c r="V504" s="101">
        <v>84.018531799316406</v>
      </c>
      <c r="W504" s="101">
        <v>16.001041412353516</v>
      </c>
      <c r="X504" s="101">
        <v>0</v>
      </c>
      <c r="Y504" s="101">
        <v>59092548.189999998</v>
      </c>
      <c r="Z504" s="162">
        <v>21.851791381835938</v>
      </c>
      <c r="AA504" s="161">
        <v>-871682.24</v>
      </c>
      <c r="AB504" s="101">
        <v>1616111.3381583323</v>
      </c>
      <c r="AC504" s="163">
        <v>744429.125</v>
      </c>
      <c r="AD504" s="101"/>
      <c r="AE504" s="160"/>
      <c r="AF504" s="102"/>
      <c r="AG504" s="101"/>
      <c r="AH504" s="101"/>
    </row>
    <row r="505" spans="1:34" x14ac:dyDescent="0.25">
      <c r="A505" s="2">
        <v>112679403</v>
      </c>
      <c r="C505" s="158" t="s">
        <v>3324</v>
      </c>
      <c r="D505" s="28" t="s">
        <v>2284</v>
      </c>
      <c r="E505" s="101">
        <v>9685141</v>
      </c>
      <c r="F505" s="160">
        <v>582527.875</v>
      </c>
      <c r="G505" s="102">
        <v>6.3995676040649414</v>
      </c>
      <c r="H505" s="101">
        <v>957715.875</v>
      </c>
      <c r="I505" s="101">
        <v>-375188</v>
      </c>
      <c r="J505" s="161">
        <v>7022314</v>
      </c>
      <c r="K505" s="160">
        <v>184837</v>
      </c>
      <c r="L505" s="102">
        <v>2.7032923698425293</v>
      </c>
      <c r="M505" s="101">
        <v>799046.25</v>
      </c>
      <c r="N505" s="162">
        <v>-614209.25</v>
      </c>
      <c r="O505" s="161">
        <v>1833631</v>
      </c>
      <c r="P505" s="160">
        <v>69161</v>
      </c>
      <c r="Q505" s="102">
        <v>3.919647216796875</v>
      </c>
      <c r="R505" s="101">
        <v>92929.3828125</v>
      </c>
      <c r="S505" s="162">
        <v>-23768.3828125</v>
      </c>
      <c r="T505" s="161">
        <v>829196.15</v>
      </c>
      <c r="U505" s="160">
        <v>328529.875</v>
      </c>
      <c r="V505" s="101">
        <v>100.02330017089844</v>
      </c>
      <c r="W505" s="101">
        <v>0</v>
      </c>
      <c r="X505" s="101">
        <v>0</v>
      </c>
      <c r="Y505" s="101">
        <v>3007676.3699999973</v>
      </c>
      <c r="Z505" s="162">
        <v>21.851789474487305</v>
      </c>
      <c r="AA505" s="161">
        <v>-240565.66</v>
      </c>
      <c r="AB505" s="101">
        <v>253566.35998798232</v>
      </c>
      <c r="AC505" s="163">
        <v>13000.7001953125</v>
      </c>
      <c r="AD505" s="101"/>
      <c r="AE505" s="160"/>
      <c r="AF505" s="102"/>
      <c r="AG505" s="101"/>
      <c r="AH505" s="101"/>
    </row>
    <row r="506" spans="1:34" x14ac:dyDescent="0.25">
      <c r="A506" s="2">
        <v>107658903</v>
      </c>
      <c r="C506" s="158" t="s">
        <v>3325</v>
      </c>
      <c r="D506" s="28" t="s">
        <v>2189</v>
      </c>
      <c r="E506" s="101">
        <v>14576380</v>
      </c>
      <c r="F506" s="160">
        <v>710887.9375</v>
      </c>
      <c r="G506" s="102">
        <v>5.1270298957824707</v>
      </c>
      <c r="H506" s="101">
        <v>354356.21875</v>
      </c>
      <c r="I506" s="101">
        <v>356531.71875</v>
      </c>
      <c r="J506" s="161">
        <v>11126153</v>
      </c>
      <c r="K506" s="160">
        <v>75618</v>
      </c>
      <c r="L506" s="102">
        <v>0.68429267406463623</v>
      </c>
      <c r="M506" s="101">
        <v>212026</v>
      </c>
      <c r="N506" s="162">
        <v>-136408</v>
      </c>
      <c r="O506" s="161">
        <v>1895030</v>
      </c>
      <c r="P506" s="160">
        <v>33266</v>
      </c>
      <c r="Q506" s="102">
        <v>1.7868001461029053</v>
      </c>
      <c r="R506" s="101">
        <v>31947.017578125</v>
      </c>
      <c r="S506" s="162">
        <v>1318.982421875</v>
      </c>
      <c r="T506" s="161">
        <v>1555196.94</v>
      </c>
      <c r="U506" s="160">
        <v>602003.9375</v>
      </c>
      <c r="V506" s="101">
        <v>100.02135467529297</v>
      </c>
      <c r="W506" s="101">
        <v>0</v>
      </c>
      <c r="X506" s="101">
        <v>0</v>
      </c>
      <c r="Y506" s="101">
        <v>5511212.1599999964</v>
      </c>
      <c r="Z506" s="162">
        <v>20.937681198120117</v>
      </c>
      <c r="AA506" s="161">
        <v>-98610.97</v>
      </c>
      <c r="AB506" s="101">
        <v>53438.980416755774</v>
      </c>
      <c r="AC506" s="163">
        <v>-45171.98828125</v>
      </c>
      <c r="AD506" s="101"/>
      <c r="AE506" s="160"/>
      <c r="AF506" s="102"/>
      <c r="AG506" s="101"/>
      <c r="AH506" s="101"/>
    </row>
    <row r="507" spans="1:34" x14ac:dyDescent="0.25">
      <c r="A507" s="2">
        <v>103020407</v>
      </c>
      <c r="C507" s="158" t="s">
        <v>3326</v>
      </c>
      <c r="D507" s="28" t="s">
        <v>98</v>
      </c>
      <c r="E507" s="101">
        <v>1383598</v>
      </c>
      <c r="F507" s="160">
        <v>135874</v>
      </c>
      <c r="G507" s="102">
        <v>10.889747619628906</v>
      </c>
      <c r="H507" s="101">
        <v>109874.3515625</v>
      </c>
      <c r="I507" s="101">
        <v>25999.6484375</v>
      </c>
      <c r="J507" s="161"/>
      <c r="K507" s="160"/>
      <c r="L507" s="102"/>
      <c r="M507" s="101"/>
      <c r="N507" s="162"/>
      <c r="O507" s="161"/>
      <c r="P507" s="160"/>
      <c r="Q507" s="102"/>
      <c r="R507" s="101"/>
      <c r="S507" s="162"/>
      <c r="T507" s="161"/>
      <c r="U507" s="160"/>
      <c r="V507" s="101"/>
      <c r="W507" s="101"/>
      <c r="X507" s="101"/>
      <c r="Y507" s="101"/>
      <c r="Z507" s="162"/>
      <c r="AA507" s="161"/>
      <c r="AB507" s="101"/>
      <c r="AC507" s="163"/>
      <c r="AD507" s="101">
        <v>1383598</v>
      </c>
      <c r="AE507" s="160">
        <v>135874</v>
      </c>
      <c r="AF507" s="102">
        <v>10.889747619628906</v>
      </c>
      <c r="AG507" s="101">
        <v>109874.3515625</v>
      </c>
      <c r="AH507" s="101">
        <v>25999.6484375</v>
      </c>
    </row>
    <row r="508" spans="1:34" x14ac:dyDescent="0.25">
      <c r="A508" s="2">
        <v>112015106</v>
      </c>
      <c r="C508" s="158" t="s">
        <v>3327</v>
      </c>
      <c r="D508" s="28" t="s">
        <v>2729</v>
      </c>
      <c r="E508" s="101">
        <v>443323</v>
      </c>
      <c r="F508" s="160">
        <v>46442</v>
      </c>
      <c r="G508" s="102">
        <v>11.701744079589844</v>
      </c>
      <c r="H508" s="101">
        <v>0</v>
      </c>
      <c r="I508" s="101">
        <v>46442</v>
      </c>
      <c r="J508" s="161"/>
      <c r="K508" s="160"/>
      <c r="L508" s="102"/>
      <c r="M508" s="101"/>
      <c r="N508" s="162"/>
      <c r="O508" s="161"/>
      <c r="P508" s="160"/>
      <c r="Q508" s="102"/>
      <c r="R508" s="101"/>
      <c r="S508" s="162"/>
      <c r="T508" s="161"/>
      <c r="U508" s="160"/>
      <c r="V508" s="101"/>
      <c r="W508" s="101"/>
      <c r="X508" s="101"/>
      <c r="Y508" s="101"/>
      <c r="Z508" s="162"/>
      <c r="AA508" s="161"/>
      <c r="AB508" s="101"/>
      <c r="AC508" s="163"/>
      <c r="AD508" s="101">
        <v>443323</v>
      </c>
      <c r="AE508" s="160">
        <v>46442</v>
      </c>
      <c r="AF508" s="102">
        <v>11.701744079589844</v>
      </c>
      <c r="AG508" s="101"/>
      <c r="AH508" s="101"/>
    </row>
    <row r="509" spans="1:34" x14ac:dyDescent="0.25">
      <c r="A509" s="2">
        <v>108110307</v>
      </c>
      <c r="C509" s="158" t="s">
        <v>3328</v>
      </c>
      <c r="D509" s="28" t="s">
        <v>116</v>
      </c>
      <c r="E509" s="101">
        <v>1377274</v>
      </c>
      <c r="F509" s="160">
        <v>29506</v>
      </c>
      <c r="G509" s="102">
        <v>2.1892492771148682</v>
      </c>
      <c r="H509" s="101">
        <v>148612.328125</v>
      </c>
      <c r="I509" s="101">
        <v>-119106.328125</v>
      </c>
      <c r="J509" s="161"/>
      <c r="K509" s="160"/>
      <c r="L509" s="102"/>
      <c r="M509" s="101"/>
      <c r="N509" s="162"/>
      <c r="O509" s="161"/>
      <c r="P509" s="160"/>
      <c r="Q509" s="102"/>
      <c r="R509" s="101"/>
      <c r="S509" s="162"/>
      <c r="T509" s="161"/>
      <c r="U509" s="160"/>
      <c r="V509" s="101"/>
      <c r="W509" s="101"/>
      <c r="X509" s="101"/>
      <c r="Y509" s="101"/>
      <c r="Z509" s="162"/>
      <c r="AA509" s="161"/>
      <c r="AB509" s="101"/>
      <c r="AC509" s="163"/>
      <c r="AD509" s="101">
        <v>1377274</v>
      </c>
      <c r="AE509" s="160">
        <v>29506</v>
      </c>
      <c r="AF509" s="102">
        <v>2.1892492771148682</v>
      </c>
      <c r="AG509" s="101">
        <v>148612.328125</v>
      </c>
      <c r="AH509" s="101">
        <v>-119106.328125</v>
      </c>
    </row>
    <row r="510" spans="1:34" x14ac:dyDescent="0.25">
      <c r="A510" s="2">
        <v>127041307</v>
      </c>
      <c r="C510" s="158" t="s">
        <v>3329</v>
      </c>
      <c r="D510" s="28" t="s">
        <v>157</v>
      </c>
      <c r="E510" s="101">
        <v>1407032</v>
      </c>
      <c r="F510" s="160">
        <v>105491</v>
      </c>
      <c r="G510" s="102">
        <v>8.1050844192504883</v>
      </c>
      <c r="H510" s="101">
        <v>114088.515625</v>
      </c>
      <c r="I510" s="101">
        <v>-8597.515625</v>
      </c>
      <c r="J510" s="161"/>
      <c r="K510" s="160"/>
      <c r="L510" s="102"/>
      <c r="M510" s="101"/>
      <c r="N510" s="162"/>
      <c r="O510" s="161"/>
      <c r="P510" s="160"/>
      <c r="Q510" s="102"/>
      <c r="R510" s="101"/>
      <c r="S510" s="162"/>
      <c r="T510" s="161"/>
      <c r="U510" s="160"/>
      <c r="V510" s="101"/>
      <c r="W510" s="101"/>
      <c r="X510" s="101"/>
      <c r="Y510" s="101"/>
      <c r="Z510" s="162"/>
      <c r="AA510" s="161"/>
      <c r="AB510" s="101"/>
      <c r="AC510" s="163"/>
      <c r="AD510" s="101">
        <v>1407032</v>
      </c>
      <c r="AE510" s="160">
        <v>105491</v>
      </c>
      <c r="AF510" s="102">
        <v>8.1050844192504883</v>
      </c>
      <c r="AG510" s="101">
        <v>114088.515625</v>
      </c>
      <c r="AH510" s="101">
        <v>-8597.515625</v>
      </c>
    </row>
    <row r="511" spans="1:34" x14ac:dyDescent="0.25">
      <c r="A511" s="2">
        <v>108051307</v>
      </c>
      <c r="C511" s="158" t="s">
        <v>3330</v>
      </c>
      <c r="D511" s="28" t="s">
        <v>114</v>
      </c>
      <c r="E511" s="101">
        <v>559365</v>
      </c>
      <c r="F511" s="160">
        <v>51512</v>
      </c>
      <c r="G511" s="102">
        <v>10.143092155456543</v>
      </c>
      <c r="H511" s="101">
        <v>31427.673828125</v>
      </c>
      <c r="I511" s="101">
        <v>20084.326171875</v>
      </c>
      <c r="J511" s="161"/>
      <c r="K511" s="160"/>
      <c r="L511" s="102"/>
      <c r="M511" s="101"/>
      <c r="N511" s="162"/>
      <c r="O511" s="161"/>
      <c r="P511" s="160"/>
      <c r="Q511" s="102"/>
      <c r="R511" s="101"/>
      <c r="S511" s="162"/>
      <c r="T511" s="161"/>
      <c r="U511" s="160"/>
      <c r="V511" s="101"/>
      <c r="W511" s="101"/>
      <c r="X511" s="101"/>
      <c r="Y511" s="101"/>
      <c r="Z511" s="162"/>
      <c r="AA511" s="161"/>
      <c r="AB511" s="101"/>
      <c r="AC511" s="163"/>
      <c r="AD511" s="101">
        <v>559365</v>
      </c>
      <c r="AE511" s="160">
        <v>51512</v>
      </c>
      <c r="AF511" s="102">
        <v>10.143092155456543</v>
      </c>
      <c r="AG511" s="101">
        <v>31427.673828125</v>
      </c>
      <c r="AH511" s="101">
        <v>20084.326171875</v>
      </c>
    </row>
    <row r="512" spans="1:34" x14ac:dyDescent="0.25">
      <c r="A512" s="2">
        <v>114060557</v>
      </c>
      <c r="C512" s="158" t="s">
        <v>3331</v>
      </c>
      <c r="D512" s="28" t="s">
        <v>129</v>
      </c>
      <c r="E512" s="101">
        <v>2877993</v>
      </c>
      <c r="F512" s="160">
        <v>125149</v>
      </c>
      <c r="G512" s="102">
        <v>4.5461711883544922</v>
      </c>
      <c r="H512" s="101">
        <v>255200.4375</v>
      </c>
      <c r="I512" s="101">
        <v>-130051.4375</v>
      </c>
      <c r="J512" s="161"/>
      <c r="K512" s="160"/>
      <c r="L512" s="102"/>
      <c r="M512" s="101"/>
      <c r="N512" s="162"/>
      <c r="O512" s="161"/>
      <c r="P512" s="160"/>
      <c r="Q512" s="102"/>
      <c r="R512" s="101"/>
      <c r="S512" s="162"/>
      <c r="T512" s="161"/>
      <c r="U512" s="160"/>
      <c r="V512" s="101"/>
      <c r="W512" s="101"/>
      <c r="X512" s="101"/>
      <c r="Y512" s="101"/>
      <c r="Z512" s="162"/>
      <c r="AA512" s="161"/>
      <c r="AB512" s="101"/>
      <c r="AC512" s="163"/>
      <c r="AD512" s="101">
        <v>2877993</v>
      </c>
      <c r="AE512" s="160">
        <v>125149</v>
      </c>
      <c r="AF512" s="102">
        <v>4.5461711883544922</v>
      </c>
      <c r="AG512" s="101">
        <v>255200.4375</v>
      </c>
      <c r="AH512" s="101">
        <v>-130051.4375</v>
      </c>
    </row>
    <row r="513" spans="1:34" x14ac:dyDescent="0.25">
      <c r="A513" s="2">
        <v>120481107</v>
      </c>
      <c r="C513" s="158" t="s">
        <v>3332</v>
      </c>
      <c r="D513" s="28" t="s">
        <v>143</v>
      </c>
      <c r="E513" s="101">
        <v>1732189</v>
      </c>
      <c r="F513" s="160">
        <v>79789</v>
      </c>
      <c r="G513" s="102">
        <v>4.8286733627319336</v>
      </c>
      <c r="H513" s="101">
        <v>95623.8828125</v>
      </c>
      <c r="I513" s="101">
        <v>-15834.8828125</v>
      </c>
      <c r="J513" s="161"/>
      <c r="K513" s="160"/>
      <c r="L513" s="102"/>
      <c r="M513" s="101"/>
      <c r="N513" s="162"/>
      <c r="O513" s="161"/>
      <c r="P513" s="160"/>
      <c r="Q513" s="102"/>
      <c r="R513" s="101"/>
      <c r="S513" s="162"/>
      <c r="T513" s="161"/>
      <c r="U513" s="160"/>
      <c r="V513" s="101"/>
      <c r="W513" s="101"/>
      <c r="X513" s="101"/>
      <c r="Y513" s="101"/>
      <c r="Z513" s="162"/>
      <c r="AA513" s="161"/>
      <c r="AB513" s="101"/>
      <c r="AC513" s="163"/>
      <c r="AD513" s="101">
        <v>1732189</v>
      </c>
      <c r="AE513" s="160">
        <v>79789</v>
      </c>
      <c r="AF513" s="102">
        <v>4.8286733627319336</v>
      </c>
      <c r="AG513" s="101">
        <v>95623.8828125</v>
      </c>
      <c r="AH513" s="101">
        <v>-15834.8828125</v>
      </c>
    </row>
    <row r="514" spans="1:34" x14ac:dyDescent="0.25">
      <c r="A514" s="2">
        <v>122091457</v>
      </c>
      <c r="C514" s="158" t="s">
        <v>3333</v>
      </c>
      <c r="D514" s="28" t="s">
        <v>147</v>
      </c>
      <c r="E514" s="101">
        <v>2237750</v>
      </c>
      <c r="F514" s="160">
        <v>106823</v>
      </c>
      <c r="G514" s="102">
        <v>5.0129828453063965</v>
      </c>
      <c r="H514" s="101">
        <v>158427.40625</v>
      </c>
      <c r="I514" s="101">
        <v>-51604.40625</v>
      </c>
      <c r="J514" s="161"/>
      <c r="K514" s="160"/>
      <c r="L514" s="102"/>
      <c r="M514" s="101"/>
      <c r="N514" s="162"/>
      <c r="O514" s="161"/>
      <c r="P514" s="160"/>
      <c r="Q514" s="102"/>
      <c r="R514" s="101"/>
      <c r="S514" s="162"/>
      <c r="T514" s="161"/>
      <c r="U514" s="160"/>
      <c r="V514" s="101"/>
      <c r="W514" s="101"/>
      <c r="X514" s="101"/>
      <c r="Y514" s="101"/>
      <c r="Z514" s="162"/>
      <c r="AA514" s="161"/>
      <c r="AB514" s="101"/>
      <c r="AC514" s="163"/>
      <c r="AD514" s="101">
        <v>2237750</v>
      </c>
      <c r="AE514" s="160">
        <v>106823</v>
      </c>
      <c r="AF514" s="102">
        <v>5.0129828453063965</v>
      </c>
      <c r="AG514" s="101">
        <v>158427.40625</v>
      </c>
      <c r="AH514" s="101">
        <v>-51604.40625</v>
      </c>
    </row>
    <row r="515" spans="1:34" x14ac:dyDescent="0.25">
      <c r="A515" s="2">
        <v>104101307</v>
      </c>
      <c r="C515" s="158" t="s">
        <v>3334</v>
      </c>
      <c r="D515" s="28" t="s">
        <v>102</v>
      </c>
      <c r="E515" s="101">
        <v>1496032</v>
      </c>
      <c r="F515" s="160">
        <v>22001</v>
      </c>
      <c r="G515" s="102">
        <v>1.4925737380981445</v>
      </c>
      <c r="H515" s="101">
        <v>123753.3984375</v>
      </c>
      <c r="I515" s="101">
        <v>-101752.3984375</v>
      </c>
      <c r="J515" s="161"/>
      <c r="K515" s="160"/>
      <c r="L515" s="102"/>
      <c r="M515" s="101"/>
      <c r="N515" s="162"/>
      <c r="O515" s="161"/>
      <c r="P515" s="160"/>
      <c r="Q515" s="102"/>
      <c r="R515" s="101"/>
      <c r="S515" s="162"/>
      <c r="T515" s="161"/>
      <c r="U515" s="160"/>
      <c r="V515" s="101"/>
      <c r="W515" s="101"/>
      <c r="X515" s="101"/>
      <c r="Y515" s="101"/>
      <c r="Z515" s="162"/>
      <c r="AA515" s="161"/>
      <c r="AB515" s="101"/>
      <c r="AC515" s="163"/>
      <c r="AD515" s="101">
        <v>1496032</v>
      </c>
      <c r="AE515" s="160">
        <v>22001</v>
      </c>
      <c r="AF515" s="102">
        <v>1.4925737380981445</v>
      </c>
      <c r="AG515" s="101">
        <v>123753.3984375</v>
      </c>
      <c r="AH515" s="101">
        <v>-101752.3984375</v>
      </c>
    </row>
    <row r="516" spans="1:34" x14ac:dyDescent="0.25">
      <c r="A516" s="2">
        <v>119354207</v>
      </c>
      <c r="C516" s="158" t="s">
        <v>3335</v>
      </c>
      <c r="D516" s="28" t="s">
        <v>140</v>
      </c>
      <c r="E516" s="101">
        <v>1461993</v>
      </c>
      <c r="F516" s="160">
        <v>63196</v>
      </c>
      <c r="G516" s="102">
        <v>4.5178823471069336</v>
      </c>
      <c r="H516" s="101">
        <v>110377.203125</v>
      </c>
      <c r="I516" s="101">
        <v>-47181.203125</v>
      </c>
      <c r="J516" s="161"/>
      <c r="K516" s="160"/>
      <c r="L516" s="102"/>
      <c r="M516" s="101"/>
      <c r="N516" s="162"/>
      <c r="O516" s="161"/>
      <c r="P516" s="160"/>
      <c r="Q516" s="102"/>
      <c r="R516" s="101"/>
      <c r="S516" s="162"/>
      <c r="T516" s="161"/>
      <c r="U516" s="160"/>
      <c r="V516" s="101"/>
      <c r="W516" s="101"/>
      <c r="X516" s="101"/>
      <c r="Y516" s="101"/>
      <c r="Z516" s="162"/>
      <c r="AA516" s="161"/>
      <c r="AB516" s="101"/>
      <c r="AC516" s="163"/>
      <c r="AD516" s="101">
        <v>1461993</v>
      </c>
      <c r="AE516" s="160">
        <v>63196</v>
      </c>
      <c r="AF516" s="102">
        <v>4.5178823471069336</v>
      </c>
      <c r="AG516" s="101">
        <v>110377.203125</v>
      </c>
      <c r="AH516" s="101">
        <v>-47181.203125</v>
      </c>
    </row>
    <row r="517" spans="1:34" x14ac:dyDescent="0.25">
      <c r="A517" s="2">
        <v>121131507</v>
      </c>
      <c r="C517" s="158" t="s">
        <v>3336</v>
      </c>
      <c r="D517" s="28" t="s">
        <v>145</v>
      </c>
      <c r="E517" s="101">
        <v>809157</v>
      </c>
      <c r="F517" s="160">
        <v>70289</v>
      </c>
      <c r="G517" s="102">
        <v>9.513066291809082</v>
      </c>
      <c r="H517" s="101">
        <v>53627.3984375</v>
      </c>
      <c r="I517" s="101">
        <v>16661.6015625</v>
      </c>
      <c r="J517" s="161"/>
      <c r="K517" s="160"/>
      <c r="L517" s="102"/>
      <c r="M517" s="101"/>
      <c r="N517" s="162"/>
      <c r="O517" s="161"/>
      <c r="P517" s="160"/>
      <c r="Q517" s="102"/>
      <c r="R517" s="101"/>
      <c r="S517" s="162"/>
      <c r="T517" s="161"/>
      <c r="U517" s="160"/>
      <c r="V517" s="101"/>
      <c r="W517" s="101"/>
      <c r="X517" s="101"/>
      <c r="Y517" s="101"/>
      <c r="Z517" s="162"/>
      <c r="AA517" s="161"/>
      <c r="AB517" s="101"/>
      <c r="AC517" s="163"/>
      <c r="AD517" s="101">
        <v>809157</v>
      </c>
      <c r="AE517" s="160">
        <v>70289</v>
      </c>
      <c r="AF517" s="102">
        <v>9.513066291809082</v>
      </c>
      <c r="AG517" s="101">
        <v>53627.3984375</v>
      </c>
      <c r="AH517" s="101">
        <v>16661.6015625</v>
      </c>
    </row>
    <row r="518" spans="1:34" x14ac:dyDescent="0.25">
      <c r="A518" s="2">
        <v>120483007</v>
      </c>
      <c r="C518" s="158" t="s">
        <v>3337</v>
      </c>
      <c r="D518" s="28" t="s">
        <v>144</v>
      </c>
      <c r="E518" s="101">
        <v>1283166</v>
      </c>
      <c r="F518" s="160">
        <v>157432</v>
      </c>
      <c r="G518" s="102">
        <v>13.984830856323242</v>
      </c>
      <c r="H518" s="101">
        <v>84325.9453125</v>
      </c>
      <c r="I518" s="101">
        <v>73106.0546875</v>
      </c>
      <c r="J518" s="161"/>
      <c r="K518" s="160"/>
      <c r="L518" s="102"/>
      <c r="M518" s="101"/>
      <c r="N518" s="162"/>
      <c r="O518" s="161"/>
      <c r="P518" s="160"/>
      <c r="Q518" s="102"/>
      <c r="R518" s="101"/>
      <c r="S518" s="162"/>
      <c r="T518" s="161"/>
      <c r="U518" s="160"/>
      <c r="V518" s="101"/>
      <c r="W518" s="101"/>
      <c r="X518" s="101"/>
      <c r="Y518" s="101"/>
      <c r="Z518" s="162"/>
      <c r="AA518" s="161"/>
      <c r="AB518" s="101"/>
      <c r="AC518" s="163"/>
      <c r="AD518" s="101">
        <v>1283166</v>
      </c>
      <c r="AE518" s="160">
        <v>157432</v>
      </c>
      <c r="AF518" s="102">
        <v>13.984830856323242</v>
      </c>
      <c r="AG518" s="101">
        <v>84325.9453125</v>
      </c>
      <c r="AH518" s="101">
        <v>73106.0546875</v>
      </c>
    </row>
    <row r="519" spans="1:34" x14ac:dyDescent="0.25">
      <c r="A519" s="2">
        <v>123460957</v>
      </c>
      <c r="C519" s="158" t="s">
        <v>3338</v>
      </c>
      <c r="D519" s="28" t="s">
        <v>150</v>
      </c>
      <c r="E519" s="101">
        <v>1370715</v>
      </c>
      <c r="F519" s="160">
        <v>89825</v>
      </c>
      <c r="G519" s="102">
        <v>7.0127019882202148</v>
      </c>
      <c r="H519" s="101">
        <v>131642.453125</v>
      </c>
      <c r="I519" s="101">
        <v>-41817.453125</v>
      </c>
      <c r="J519" s="161"/>
      <c r="K519" s="160"/>
      <c r="L519" s="102"/>
      <c r="M519" s="101"/>
      <c r="N519" s="162"/>
      <c r="O519" s="161"/>
      <c r="P519" s="160"/>
      <c r="Q519" s="102"/>
      <c r="R519" s="101"/>
      <c r="S519" s="162"/>
      <c r="T519" s="161"/>
      <c r="U519" s="160"/>
      <c r="V519" s="101"/>
      <c r="W519" s="101"/>
      <c r="X519" s="101"/>
      <c r="Y519" s="101"/>
      <c r="Z519" s="162"/>
      <c r="AA519" s="161"/>
      <c r="AB519" s="101"/>
      <c r="AC519" s="163"/>
      <c r="AD519" s="101">
        <v>1370715</v>
      </c>
      <c r="AE519" s="160">
        <v>89825</v>
      </c>
      <c r="AF519" s="102">
        <v>7.0127019882202148</v>
      </c>
      <c r="AG519" s="101">
        <v>131642.453125</v>
      </c>
      <c r="AH519" s="101">
        <v>-41817.453125</v>
      </c>
    </row>
    <row r="520" spans="1:34" x14ac:dyDescent="0.25">
      <c r="A520" s="2">
        <v>110141607</v>
      </c>
      <c r="C520" s="158" t="s">
        <v>3339</v>
      </c>
      <c r="D520" s="28" t="s">
        <v>120</v>
      </c>
      <c r="E520" s="101">
        <v>906482</v>
      </c>
      <c r="F520" s="160">
        <v>41634</v>
      </c>
      <c r="G520" s="102">
        <v>4.8140249252319336</v>
      </c>
      <c r="H520" s="101">
        <v>24070.474609375</v>
      </c>
      <c r="I520" s="101">
        <v>17563.525390625</v>
      </c>
      <c r="J520" s="161"/>
      <c r="K520" s="160"/>
      <c r="L520" s="102"/>
      <c r="M520" s="101"/>
      <c r="N520" s="162"/>
      <c r="O520" s="161"/>
      <c r="P520" s="160"/>
      <c r="Q520" s="102"/>
      <c r="R520" s="101"/>
      <c r="S520" s="162"/>
      <c r="T520" s="161"/>
      <c r="U520" s="160"/>
      <c r="V520" s="101"/>
      <c r="W520" s="101"/>
      <c r="X520" s="101"/>
      <c r="Y520" s="101"/>
      <c r="Z520" s="162"/>
      <c r="AA520" s="161"/>
      <c r="AB520" s="101"/>
      <c r="AC520" s="163"/>
      <c r="AD520" s="101">
        <v>906482</v>
      </c>
      <c r="AE520" s="160">
        <v>41634</v>
      </c>
      <c r="AF520" s="102">
        <v>4.8140249252319336</v>
      </c>
      <c r="AG520" s="101">
        <v>24070.474609375</v>
      </c>
      <c r="AH520" s="101">
        <v>17563.525390625</v>
      </c>
    </row>
    <row r="521" spans="1:34" x14ac:dyDescent="0.25">
      <c r="A521" s="2">
        <v>107651207</v>
      </c>
      <c r="C521" s="158" t="s">
        <v>3340</v>
      </c>
      <c r="D521" s="28" t="s">
        <v>111</v>
      </c>
      <c r="E521" s="101">
        <v>2053517</v>
      </c>
      <c r="F521" s="160">
        <v>116743</v>
      </c>
      <c r="G521" s="102">
        <v>6.0277037620544434</v>
      </c>
      <c r="H521" s="101">
        <v>175951.390625</v>
      </c>
      <c r="I521" s="101">
        <v>-59208.390625</v>
      </c>
      <c r="J521" s="161"/>
      <c r="K521" s="160"/>
      <c r="L521" s="102"/>
      <c r="M521" s="101"/>
      <c r="N521" s="162"/>
      <c r="O521" s="161"/>
      <c r="P521" s="160"/>
      <c r="Q521" s="102"/>
      <c r="R521" s="101"/>
      <c r="S521" s="162"/>
      <c r="T521" s="161"/>
      <c r="U521" s="160"/>
      <c r="V521" s="101"/>
      <c r="W521" s="101"/>
      <c r="X521" s="101"/>
      <c r="Y521" s="101"/>
      <c r="Z521" s="162"/>
      <c r="AA521" s="161"/>
      <c r="AB521" s="101"/>
      <c r="AC521" s="163"/>
      <c r="AD521" s="101">
        <v>2053517</v>
      </c>
      <c r="AE521" s="160">
        <v>116743</v>
      </c>
      <c r="AF521" s="102">
        <v>6.0277037620544434</v>
      </c>
      <c r="AG521" s="101">
        <v>175951.390625</v>
      </c>
      <c r="AH521" s="101">
        <v>-59208.390625</v>
      </c>
    </row>
    <row r="522" spans="1:34" x14ac:dyDescent="0.25">
      <c r="A522" s="2">
        <v>124151607</v>
      </c>
      <c r="C522" s="158" t="s">
        <v>3341</v>
      </c>
      <c r="D522" s="28" t="s">
        <v>154</v>
      </c>
      <c r="E522" s="101">
        <v>3681570</v>
      </c>
      <c r="F522" s="160">
        <v>415231</v>
      </c>
      <c r="G522" s="102">
        <v>12.712428092956543</v>
      </c>
      <c r="H522" s="101">
        <v>248171.59375</v>
      </c>
      <c r="I522" s="101">
        <v>167059.40625</v>
      </c>
      <c r="J522" s="161"/>
      <c r="K522" s="160"/>
      <c r="L522" s="102"/>
      <c r="M522" s="101"/>
      <c r="N522" s="162"/>
      <c r="O522" s="161"/>
      <c r="P522" s="160"/>
      <c r="Q522" s="102"/>
      <c r="R522" s="101"/>
      <c r="S522" s="162"/>
      <c r="T522" s="161"/>
      <c r="U522" s="160"/>
      <c r="V522" s="101"/>
      <c r="W522" s="101"/>
      <c r="X522" s="101"/>
      <c r="Y522" s="101"/>
      <c r="Z522" s="162"/>
      <c r="AA522" s="161"/>
      <c r="AB522" s="101"/>
      <c r="AC522" s="163"/>
      <c r="AD522" s="101">
        <v>3681570</v>
      </c>
      <c r="AE522" s="160">
        <v>415231</v>
      </c>
      <c r="AF522" s="102">
        <v>12.712428092956543</v>
      </c>
      <c r="AG522" s="101">
        <v>248171.59375</v>
      </c>
      <c r="AH522" s="101">
        <v>167059.40625</v>
      </c>
    </row>
    <row r="523" spans="1:34" x14ac:dyDescent="0.25">
      <c r="A523" s="2">
        <v>106161357</v>
      </c>
      <c r="C523" s="158" t="s">
        <v>3342</v>
      </c>
      <c r="D523" s="28" t="s">
        <v>108</v>
      </c>
      <c r="E523" s="101">
        <v>723472</v>
      </c>
      <c r="F523" s="160">
        <v>20306</v>
      </c>
      <c r="G523" s="102">
        <v>2.88779616355896</v>
      </c>
      <c r="H523" s="101">
        <v>54615.125</v>
      </c>
      <c r="I523" s="101">
        <v>-34309.125</v>
      </c>
      <c r="J523" s="161"/>
      <c r="K523" s="160"/>
      <c r="L523" s="102"/>
      <c r="M523" s="101"/>
      <c r="N523" s="162"/>
      <c r="O523" s="161"/>
      <c r="P523" s="160"/>
      <c r="Q523" s="102"/>
      <c r="R523" s="101"/>
      <c r="S523" s="162"/>
      <c r="T523" s="161"/>
      <c r="U523" s="160"/>
      <c r="V523" s="101"/>
      <c r="W523" s="101"/>
      <c r="X523" s="101"/>
      <c r="Y523" s="101"/>
      <c r="Z523" s="162"/>
      <c r="AA523" s="161"/>
      <c r="AB523" s="101"/>
      <c r="AC523" s="163"/>
      <c r="AD523" s="101">
        <v>723472</v>
      </c>
      <c r="AE523" s="160">
        <v>20306</v>
      </c>
      <c r="AF523" s="102">
        <v>2.88779616355896</v>
      </c>
      <c r="AG523" s="101">
        <v>54615.125</v>
      </c>
      <c r="AH523" s="101">
        <v>-34309.125</v>
      </c>
    </row>
    <row r="524" spans="1:34" x14ac:dyDescent="0.25">
      <c r="A524" s="2">
        <v>110171607</v>
      </c>
      <c r="C524" s="158" t="s">
        <v>3343</v>
      </c>
      <c r="D524" s="28" t="s">
        <v>121</v>
      </c>
      <c r="E524" s="101">
        <v>984580</v>
      </c>
      <c r="F524" s="160">
        <v>74966</v>
      </c>
      <c r="G524" s="102">
        <v>8.2415180206298828</v>
      </c>
      <c r="H524" s="101">
        <v>63745.19921875</v>
      </c>
      <c r="I524" s="101">
        <v>11220.80078125</v>
      </c>
      <c r="J524" s="161"/>
      <c r="K524" s="160"/>
      <c r="L524" s="102"/>
      <c r="M524" s="101"/>
      <c r="N524" s="162"/>
      <c r="O524" s="161"/>
      <c r="P524" s="160"/>
      <c r="Q524" s="102"/>
      <c r="R524" s="101"/>
      <c r="S524" s="162"/>
      <c r="T524" s="161"/>
      <c r="U524" s="160"/>
      <c r="V524" s="101"/>
      <c r="W524" s="101"/>
      <c r="X524" s="101"/>
      <c r="Y524" s="101"/>
      <c r="Z524" s="162"/>
      <c r="AA524" s="161"/>
      <c r="AB524" s="101"/>
      <c r="AC524" s="163"/>
      <c r="AD524" s="101">
        <v>984580</v>
      </c>
      <c r="AE524" s="160">
        <v>74966</v>
      </c>
      <c r="AF524" s="102">
        <v>8.2415180206298828</v>
      </c>
      <c r="AG524" s="101">
        <v>63745.19921875</v>
      </c>
      <c r="AH524" s="101">
        <v>11220.80078125</v>
      </c>
    </row>
    <row r="525" spans="1:34" x14ac:dyDescent="0.25">
      <c r="A525" s="2">
        <v>116191757</v>
      </c>
      <c r="C525" s="158" t="s">
        <v>3344</v>
      </c>
      <c r="D525" s="28" t="s">
        <v>133</v>
      </c>
      <c r="E525" s="101">
        <v>973149</v>
      </c>
      <c r="F525" s="160">
        <v>73080</v>
      </c>
      <c r="G525" s="102">
        <v>8.1193771362304688</v>
      </c>
      <c r="H525" s="101">
        <v>49404.6015625</v>
      </c>
      <c r="I525" s="101">
        <v>23675.3984375</v>
      </c>
      <c r="J525" s="161"/>
      <c r="K525" s="160"/>
      <c r="L525" s="102"/>
      <c r="M525" s="101"/>
      <c r="N525" s="162"/>
      <c r="O525" s="161"/>
      <c r="P525" s="160"/>
      <c r="Q525" s="102"/>
      <c r="R525" s="101"/>
      <c r="S525" s="162"/>
      <c r="T525" s="161"/>
      <c r="U525" s="160"/>
      <c r="V525" s="101"/>
      <c r="W525" s="101"/>
      <c r="X525" s="101"/>
      <c r="Y525" s="101"/>
      <c r="Z525" s="162"/>
      <c r="AA525" s="161"/>
      <c r="AB525" s="101"/>
      <c r="AC525" s="163"/>
      <c r="AD525" s="101">
        <v>973149</v>
      </c>
      <c r="AE525" s="160">
        <v>73080</v>
      </c>
      <c r="AF525" s="102">
        <v>8.1193771362304688</v>
      </c>
      <c r="AG525" s="101">
        <v>49404.6015625</v>
      </c>
      <c r="AH525" s="101">
        <v>23675.3984375</v>
      </c>
    </row>
    <row r="526" spans="1:34" x14ac:dyDescent="0.25">
      <c r="A526" s="2">
        <v>101266007</v>
      </c>
      <c r="C526" s="158" t="s">
        <v>3345</v>
      </c>
      <c r="D526" s="28" t="s">
        <v>94</v>
      </c>
      <c r="E526" s="101">
        <v>951339</v>
      </c>
      <c r="F526" s="160">
        <v>25265</v>
      </c>
      <c r="G526" s="102">
        <v>2.7281837463378906</v>
      </c>
      <c r="H526" s="101">
        <v>84159.9765625</v>
      </c>
      <c r="I526" s="101">
        <v>-58894.9765625</v>
      </c>
      <c r="J526" s="161"/>
      <c r="K526" s="160"/>
      <c r="L526" s="102"/>
      <c r="M526" s="101"/>
      <c r="N526" s="162"/>
      <c r="O526" s="161"/>
      <c r="P526" s="160"/>
      <c r="Q526" s="102"/>
      <c r="R526" s="101"/>
      <c r="S526" s="162"/>
      <c r="T526" s="161"/>
      <c r="U526" s="160"/>
      <c r="V526" s="101"/>
      <c r="W526" s="101"/>
      <c r="X526" s="101"/>
      <c r="Y526" s="101"/>
      <c r="Z526" s="162"/>
      <c r="AA526" s="161"/>
      <c r="AB526" s="101"/>
      <c r="AC526" s="163"/>
      <c r="AD526" s="101">
        <v>951339</v>
      </c>
      <c r="AE526" s="160">
        <v>25265</v>
      </c>
      <c r="AF526" s="102">
        <v>2.7281837463378906</v>
      </c>
      <c r="AG526" s="101">
        <v>84159.9765625</v>
      </c>
      <c r="AH526" s="101">
        <v>-58894.9765625</v>
      </c>
    </row>
    <row r="527" spans="1:34" x14ac:dyDescent="0.25">
      <c r="A527" s="2">
        <v>105201407</v>
      </c>
      <c r="C527" s="158" t="s">
        <v>3346</v>
      </c>
      <c r="D527" s="28" t="s">
        <v>105</v>
      </c>
      <c r="E527" s="101">
        <v>1010579</v>
      </c>
      <c r="F527" s="160">
        <v>149198</v>
      </c>
      <c r="G527" s="102">
        <v>17.320791244506836</v>
      </c>
      <c r="H527" s="101">
        <v>27549.9296875</v>
      </c>
      <c r="I527" s="101">
        <v>121648.0703125</v>
      </c>
      <c r="J527" s="161"/>
      <c r="K527" s="160"/>
      <c r="L527" s="102"/>
      <c r="M527" s="101"/>
      <c r="N527" s="162"/>
      <c r="O527" s="161"/>
      <c r="P527" s="160"/>
      <c r="Q527" s="102"/>
      <c r="R527" s="101"/>
      <c r="S527" s="162"/>
      <c r="T527" s="161"/>
      <c r="U527" s="160"/>
      <c r="V527" s="101"/>
      <c r="W527" s="101"/>
      <c r="X527" s="101"/>
      <c r="Y527" s="101"/>
      <c r="Z527" s="162"/>
      <c r="AA527" s="161"/>
      <c r="AB527" s="101"/>
      <c r="AC527" s="163"/>
      <c r="AD527" s="101">
        <v>1010579</v>
      </c>
      <c r="AE527" s="160">
        <v>149198</v>
      </c>
      <c r="AF527" s="102">
        <v>17.320791244506836</v>
      </c>
      <c r="AG527" s="101">
        <v>27549.9296875</v>
      </c>
      <c r="AH527" s="101">
        <v>121648.0703125</v>
      </c>
    </row>
    <row r="528" spans="1:34" x14ac:dyDescent="0.25">
      <c r="A528" s="2">
        <v>115211657</v>
      </c>
      <c r="C528" s="158" t="s">
        <v>3347</v>
      </c>
      <c r="D528" s="28" t="s">
        <v>131</v>
      </c>
      <c r="E528" s="101">
        <v>2037635</v>
      </c>
      <c r="F528" s="160">
        <v>237394</v>
      </c>
      <c r="G528" s="102">
        <v>13.186790466308594</v>
      </c>
      <c r="H528" s="101">
        <v>191612.265625</v>
      </c>
      <c r="I528" s="101">
        <v>45781.734375</v>
      </c>
      <c r="J528" s="161"/>
      <c r="K528" s="160"/>
      <c r="L528" s="102"/>
      <c r="M528" s="101"/>
      <c r="N528" s="162"/>
      <c r="O528" s="161"/>
      <c r="P528" s="160"/>
      <c r="Q528" s="102"/>
      <c r="R528" s="101"/>
      <c r="S528" s="162"/>
      <c r="T528" s="161"/>
      <c r="U528" s="160"/>
      <c r="V528" s="101"/>
      <c r="W528" s="101"/>
      <c r="X528" s="101"/>
      <c r="Y528" s="101"/>
      <c r="Z528" s="162"/>
      <c r="AA528" s="161"/>
      <c r="AB528" s="101"/>
      <c r="AC528" s="163"/>
      <c r="AD528" s="101">
        <v>2037635</v>
      </c>
      <c r="AE528" s="160">
        <v>237394</v>
      </c>
      <c r="AF528" s="102">
        <v>13.186790466308594</v>
      </c>
      <c r="AG528" s="101">
        <v>191612.265625</v>
      </c>
      <c r="AH528" s="101">
        <v>45781.734375</v>
      </c>
    </row>
    <row r="529" spans="1:34" x14ac:dyDescent="0.25">
      <c r="A529" s="2">
        <v>115221607</v>
      </c>
      <c r="C529" s="158" t="s">
        <v>3348</v>
      </c>
      <c r="D529" s="28" t="s">
        <v>132</v>
      </c>
      <c r="E529" s="101">
        <v>2036820</v>
      </c>
      <c r="F529" s="160">
        <v>256296</v>
      </c>
      <c r="G529" s="102">
        <v>14.394413948059082</v>
      </c>
      <c r="H529" s="101">
        <v>112005.3671875</v>
      </c>
      <c r="I529" s="101">
        <v>144290.625</v>
      </c>
      <c r="J529" s="161"/>
      <c r="K529" s="160"/>
      <c r="L529" s="102"/>
      <c r="M529" s="101"/>
      <c r="N529" s="162"/>
      <c r="O529" s="161"/>
      <c r="P529" s="160"/>
      <c r="Q529" s="102"/>
      <c r="R529" s="101"/>
      <c r="S529" s="162"/>
      <c r="T529" s="161"/>
      <c r="U529" s="160"/>
      <c r="V529" s="101"/>
      <c r="W529" s="101"/>
      <c r="X529" s="101"/>
      <c r="Y529" s="101"/>
      <c r="Z529" s="162"/>
      <c r="AA529" s="161"/>
      <c r="AB529" s="101"/>
      <c r="AC529" s="163"/>
      <c r="AD529" s="101">
        <v>2036820</v>
      </c>
      <c r="AE529" s="160">
        <v>256296</v>
      </c>
      <c r="AF529" s="102">
        <v>14.394414901733398</v>
      </c>
      <c r="AG529" s="101">
        <v>112005.3671875</v>
      </c>
      <c r="AH529" s="101">
        <v>144290.625</v>
      </c>
    </row>
    <row r="530" spans="1:34" x14ac:dyDescent="0.25">
      <c r="A530" s="2">
        <v>125232407</v>
      </c>
      <c r="C530" s="158" t="s">
        <v>3349</v>
      </c>
      <c r="D530" s="28" t="s">
        <v>155</v>
      </c>
      <c r="E530" s="101">
        <v>2330012</v>
      </c>
      <c r="F530" s="160">
        <v>259089</v>
      </c>
      <c r="G530" s="102">
        <v>12.510798454284668</v>
      </c>
      <c r="H530" s="101">
        <v>124545.6015625</v>
      </c>
      <c r="I530" s="101">
        <v>134543.40625</v>
      </c>
      <c r="J530" s="161"/>
      <c r="K530" s="160"/>
      <c r="L530" s="102"/>
      <c r="M530" s="101"/>
      <c r="N530" s="162"/>
      <c r="O530" s="161"/>
      <c r="P530" s="160"/>
      <c r="Q530" s="102"/>
      <c r="R530" s="101"/>
      <c r="S530" s="162"/>
      <c r="T530" s="161"/>
      <c r="U530" s="160"/>
      <c r="V530" s="101"/>
      <c r="W530" s="101"/>
      <c r="X530" s="101"/>
      <c r="Y530" s="101"/>
      <c r="Z530" s="162"/>
      <c r="AA530" s="161"/>
      <c r="AB530" s="101"/>
      <c r="AC530" s="163"/>
      <c r="AD530" s="101">
        <v>2330012</v>
      </c>
      <c r="AE530" s="160">
        <v>259089</v>
      </c>
      <c r="AF530" s="102">
        <v>12.510798454284668</v>
      </c>
      <c r="AG530" s="101">
        <v>124545.6015625</v>
      </c>
      <c r="AH530" s="101">
        <v>134543.40625</v>
      </c>
    </row>
    <row r="531" spans="1:34" x14ac:dyDescent="0.25">
      <c r="A531" s="2">
        <v>123463507</v>
      </c>
      <c r="C531" s="158" t="s">
        <v>3350</v>
      </c>
      <c r="D531" s="28" t="s">
        <v>151</v>
      </c>
      <c r="E531" s="101">
        <v>821749</v>
      </c>
      <c r="F531" s="160">
        <v>90600</v>
      </c>
      <c r="G531" s="102">
        <v>12.391454696655273</v>
      </c>
      <c r="H531" s="101">
        <v>21264.404296875</v>
      </c>
      <c r="I531" s="101">
        <v>69335.59375</v>
      </c>
      <c r="J531" s="161"/>
      <c r="K531" s="160"/>
      <c r="L531" s="102"/>
      <c r="M531" s="101"/>
      <c r="N531" s="162"/>
      <c r="O531" s="161"/>
      <c r="P531" s="160"/>
      <c r="Q531" s="102"/>
      <c r="R531" s="101"/>
      <c r="S531" s="162"/>
      <c r="T531" s="161"/>
      <c r="U531" s="160"/>
      <c r="V531" s="101"/>
      <c r="W531" s="101"/>
      <c r="X531" s="101"/>
      <c r="Y531" s="101"/>
      <c r="Z531" s="162"/>
      <c r="AA531" s="161"/>
      <c r="AB531" s="101"/>
      <c r="AC531" s="163"/>
      <c r="AD531" s="101">
        <v>821749</v>
      </c>
      <c r="AE531" s="160">
        <v>90600</v>
      </c>
      <c r="AF531" s="102">
        <v>12.391454696655273</v>
      </c>
      <c r="AG531" s="101">
        <v>21264.404296875</v>
      </c>
      <c r="AH531" s="101">
        <v>69335.59375</v>
      </c>
    </row>
    <row r="532" spans="1:34" x14ac:dyDescent="0.25">
      <c r="A532" s="2">
        <v>107652207</v>
      </c>
      <c r="C532" s="158" t="s">
        <v>3351</v>
      </c>
      <c r="D532" s="28" t="s">
        <v>112</v>
      </c>
      <c r="E532" s="101">
        <v>669090</v>
      </c>
      <c r="F532" s="160">
        <v>26404</v>
      </c>
      <c r="G532" s="102">
        <v>4.1083827018737793</v>
      </c>
      <c r="H532" s="101">
        <v>27473.47265625</v>
      </c>
      <c r="I532" s="101">
        <v>-1069.47265625</v>
      </c>
      <c r="J532" s="161"/>
      <c r="K532" s="160"/>
      <c r="L532" s="102"/>
      <c r="M532" s="101"/>
      <c r="N532" s="162"/>
      <c r="O532" s="161"/>
      <c r="P532" s="160"/>
      <c r="Q532" s="102"/>
      <c r="R532" s="101"/>
      <c r="S532" s="162"/>
      <c r="T532" s="161"/>
      <c r="U532" s="160"/>
      <c r="V532" s="101"/>
      <c r="W532" s="101"/>
      <c r="X532" s="101"/>
      <c r="Y532" s="101"/>
      <c r="Z532" s="162"/>
      <c r="AA532" s="161"/>
      <c r="AB532" s="101"/>
      <c r="AC532" s="163"/>
      <c r="AD532" s="101">
        <v>669090</v>
      </c>
      <c r="AE532" s="160">
        <v>26404</v>
      </c>
      <c r="AF532" s="102">
        <v>4.1083827018737793</v>
      </c>
      <c r="AG532" s="101">
        <v>27473.47265625</v>
      </c>
      <c r="AH532" s="101">
        <v>-1069.47265625</v>
      </c>
    </row>
    <row r="533" spans="1:34" x14ac:dyDescent="0.25">
      <c r="A533" s="2">
        <v>105252507</v>
      </c>
      <c r="C533" s="158" t="s">
        <v>3352</v>
      </c>
      <c r="D533" s="28" t="s">
        <v>2727</v>
      </c>
      <c r="E533" s="101">
        <v>1582553</v>
      </c>
      <c r="F533" s="160">
        <v>232447</v>
      </c>
      <c r="G533" s="102">
        <v>17.216943740844727</v>
      </c>
      <c r="H533" s="101">
        <v>0</v>
      </c>
      <c r="I533" s="101">
        <v>232447</v>
      </c>
      <c r="J533" s="161"/>
      <c r="K533" s="160"/>
      <c r="L533" s="102"/>
      <c r="M533" s="101"/>
      <c r="N533" s="162"/>
      <c r="O533" s="161"/>
      <c r="P533" s="160"/>
      <c r="Q533" s="102"/>
      <c r="R533" s="101"/>
      <c r="S533" s="162"/>
      <c r="T533" s="161"/>
      <c r="U533" s="160"/>
      <c r="V533" s="101"/>
      <c r="W533" s="101"/>
      <c r="X533" s="101"/>
      <c r="Y533" s="101"/>
      <c r="Z533" s="162"/>
      <c r="AA533" s="161"/>
      <c r="AB533" s="101"/>
      <c r="AC533" s="163"/>
      <c r="AD533" s="101">
        <v>1582553</v>
      </c>
      <c r="AE533" s="160">
        <v>232447</v>
      </c>
      <c r="AF533" s="102">
        <v>17.216945648193359</v>
      </c>
      <c r="AG533" s="101"/>
      <c r="AH533" s="101"/>
    </row>
    <row r="534" spans="1:34" x14ac:dyDescent="0.25">
      <c r="A534" s="2">
        <v>105252807</v>
      </c>
      <c r="C534" s="158" t="s">
        <v>3353</v>
      </c>
      <c r="D534" s="28" t="s">
        <v>106</v>
      </c>
      <c r="E534" s="101">
        <v>1511150</v>
      </c>
      <c r="F534" s="160">
        <v>117003</v>
      </c>
      <c r="G534" s="102">
        <v>8.3924436569213867</v>
      </c>
      <c r="H534" s="101">
        <v>126526.0703125</v>
      </c>
      <c r="I534" s="101">
        <v>-9523.0703125</v>
      </c>
      <c r="J534" s="161"/>
      <c r="K534" s="160"/>
      <c r="L534" s="102"/>
      <c r="M534" s="101"/>
      <c r="N534" s="162"/>
      <c r="O534" s="161"/>
      <c r="P534" s="160"/>
      <c r="Q534" s="102"/>
      <c r="R534" s="101"/>
      <c r="S534" s="162"/>
      <c r="T534" s="161"/>
      <c r="U534" s="160"/>
      <c r="V534" s="101"/>
      <c r="W534" s="101"/>
      <c r="X534" s="101"/>
      <c r="Y534" s="101"/>
      <c r="Z534" s="162"/>
      <c r="AA534" s="161"/>
      <c r="AB534" s="101"/>
      <c r="AC534" s="163"/>
      <c r="AD534" s="101">
        <v>1511150</v>
      </c>
      <c r="AE534" s="160">
        <v>117003</v>
      </c>
      <c r="AF534" s="102">
        <v>8.3924436569213867</v>
      </c>
      <c r="AG534" s="101">
        <v>126526.0703125</v>
      </c>
      <c r="AH534" s="101">
        <v>-9523.0703125</v>
      </c>
    </row>
    <row r="535" spans="1:34" x14ac:dyDescent="0.25">
      <c r="A535" s="2">
        <v>101262507</v>
      </c>
      <c r="C535" s="158" t="s">
        <v>3354</v>
      </c>
      <c r="D535" s="28" t="s">
        <v>93</v>
      </c>
      <c r="E535" s="101">
        <v>1062924</v>
      </c>
      <c r="F535" s="160">
        <v>-200462</v>
      </c>
      <c r="G535" s="102">
        <v>-15.867042541503906</v>
      </c>
      <c r="H535" s="101">
        <v>83275.296875</v>
      </c>
      <c r="I535" s="101">
        <v>-283737.3125</v>
      </c>
      <c r="J535" s="161"/>
      <c r="K535" s="160"/>
      <c r="L535" s="102"/>
      <c r="M535" s="101"/>
      <c r="N535" s="162"/>
      <c r="O535" s="161"/>
      <c r="P535" s="160"/>
      <c r="Q535" s="102"/>
      <c r="R535" s="101"/>
      <c r="S535" s="162"/>
      <c r="T535" s="161"/>
      <c r="U535" s="160"/>
      <c r="V535" s="101"/>
      <c r="W535" s="101"/>
      <c r="X535" s="101"/>
      <c r="Y535" s="101"/>
      <c r="Z535" s="162"/>
      <c r="AA535" s="161"/>
      <c r="AB535" s="101"/>
      <c r="AC535" s="163"/>
      <c r="AD535" s="101">
        <v>1062924</v>
      </c>
      <c r="AE535" s="160">
        <v>-200462</v>
      </c>
      <c r="AF535" s="102">
        <v>-15.867042541503906</v>
      </c>
      <c r="AG535" s="101">
        <v>83275.296875</v>
      </c>
      <c r="AH535" s="101">
        <v>-283737.3125</v>
      </c>
    </row>
    <row r="536" spans="1:34" x14ac:dyDescent="0.25">
      <c r="A536" s="2">
        <v>103023807</v>
      </c>
      <c r="C536" s="158" t="s">
        <v>3355</v>
      </c>
      <c r="D536" s="28" t="s">
        <v>99</v>
      </c>
      <c r="E536" s="101">
        <v>1784954</v>
      </c>
      <c r="F536" s="160">
        <v>232825</v>
      </c>
      <c r="G536" s="102">
        <v>15.000364303588867</v>
      </c>
      <c r="H536" s="101">
        <v>162386.875</v>
      </c>
      <c r="I536" s="101">
        <v>70438.125</v>
      </c>
      <c r="J536" s="161"/>
      <c r="K536" s="160"/>
      <c r="L536" s="102"/>
      <c r="M536" s="101"/>
      <c r="N536" s="162"/>
      <c r="O536" s="161"/>
      <c r="P536" s="160"/>
      <c r="Q536" s="102"/>
      <c r="R536" s="101"/>
      <c r="S536" s="162"/>
      <c r="T536" s="161"/>
      <c r="U536" s="160"/>
      <c r="V536" s="101"/>
      <c r="W536" s="101"/>
      <c r="X536" s="101"/>
      <c r="Y536" s="101"/>
      <c r="Z536" s="162"/>
      <c r="AA536" s="161"/>
      <c r="AB536" s="101"/>
      <c r="AC536" s="163"/>
      <c r="AD536" s="101">
        <v>1784954</v>
      </c>
      <c r="AE536" s="160">
        <v>232825</v>
      </c>
      <c r="AF536" s="102">
        <v>15.000364303588867</v>
      </c>
      <c r="AG536" s="101">
        <v>162386.875</v>
      </c>
      <c r="AH536" s="101">
        <v>70438.125</v>
      </c>
    </row>
    <row r="537" spans="1:34" x14ac:dyDescent="0.25">
      <c r="A537" s="2">
        <v>112282307</v>
      </c>
      <c r="C537" s="158" t="s">
        <v>3356</v>
      </c>
      <c r="D537" s="28" t="s">
        <v>125</v>
      </c>
      <c r="E537" s="101">
        <v>1679822</v>
      </c>
      <c r="F537" s="160">
        <v>122804</v>
      </c>
      <c r="G537" s="102">
        <v>7.8871278762817383</v>
      </c>
      <c r="H537" s="101">
        <v>135169.328125</v>
      </c>
      <c r="I537" s="101">
        <v>-12365.328125</v>
      </c>
      <c r="J537" s="161"/>
      <c r="K537" s="160"/>
      <c r="L537" s="102"/>
      <c r="M537" s="101"/>
      <c r="N537" s="162"/>
      <c r="O537" s="161"/>
      <c r="P537" s="160"/>
      <c r="Q537" s="102"/>
      <c r="R537" s="101"/>
      <c r="S537" s="162"/>
      <c r="T537" s="161"/>
      <c r="U537" s="160"/>
      <c r="V537" s="101"/>
      <c r="W537" s="101"/>
      <c r="X537" s="101"/>
      <c r="Y537" s="101"/>
      <c r="Z537" s="162"/>
      <c r="AA537" s="161"/>
      <c r="AB537" s="101"/>
      <c r="AC537" s="163"/>
      <c r="AD537" s="101">
        <v>1679822</v>
      </c>
      <c r="AE537" s="160">
        <v>122804</v>
      </c>
      <c r="AF537" s="102">
        <v>7.8871278762817383</v>
      </c>
      <c r="AG537" s="101">
        <v>135169.328125</v>
      </c>
      <c r="AH537" s="101">
        <v>-12365.328125</v>
      </c>
    </row>
    <row r="538" spans="1:34" x14ac:dyDescent="0.25">
      <c r="A538" s="2">
        <v>111292507</v>
      </c>
      <c r="C538" s="158" t="s">
        <v>3357</v>
      </c>
      <c r="D538" s="28" t="s">
        <v>122</v>
      </c>
      <c r="E538" s="101">
        <v>288487</v>
      </c>
      <c r="F538" s="160">
        <v>94256</v>
      </c>
      <c r="G538" s="102">
        <v>48.527782440185547</v>
      </c>
      <c r="H538" s="101">
        <v>1847.800048828125</v>
      </c>
      <c r="I538" s="101">
        <v>92408.203125</v>
      </c>
      <c r="J538" s="161"/>
      <c r="K538" s="160"/>
      <c r="L538" s="102"/>
      <c r="M538" s="101"/>
      <c r="N538" s="162"/>
      <c r="O538" s="161"/>
      <c r="P538" s="160"/>
      <c r="Q538" s="102"/>
      <c r="R538" s="101"/>
      <c r="S538" s="162"/>
      <c r="T538" s="161"/>
      <c r="U538" s="160"/>
      <c r="V538" s="101"/>
      <c r="W538" s="101"/>
      <c r="X538" s="101"/>
      <c r="Y538" s="101"/>
      <c r="Z538" s="162"/>
      <c r="AA538" s="161"/>
      <c r="AB538" s="101"/>
      <c r="AC538" s="163"/>
      <c r="AD538" s="101">
        <v>288487</v>
      </c>
      <c r="AE538" s="160">
        <v>94256</v>
      </c>
      <c r="AF538" s="102">
        <v>48.527782440185547</v>
      </c>
      <c r="AG538" s="101">
        <v>1847.800048828125</v>
      </c>
      <c r="AH538" s="101">
        <v>92408.203125</v>
      </c>
    </row>
    <row r="539" spans="1:34" x14ac:dyDescent="0.25">
      <c r="A539" s="2">
        <v>108070607</v>
      </c>
      <c r="C539" s="158" t="s">
        <v>3358</v>
      </c>
      <c r="D539" s="28" t="s">
        <v>115</v>
      </c>
      <c r="E539" s="101">
        <v>1788235</v>
      </c>
      <c r="F539" s="160">
        <v>141195</v>
      </c>
      <c r="G539" s="102">
        <v>8.5726518630981445</v>
      </c>
      <c r="H539" s="101">
        <v>73551.359375</v>
      </c>
      <c r="I539" s="101">
        <v>67643.640625</v>
      </c>
      <c r="J539" s="161"/>
      <c r="K539" s="160"/>
      <c r="L539" s="102"/>
      <c r="M539" s="101"/>
      <c r="N539" s="162"/>
      <c r="O539" s="161"/>
      <c r="P539" s="160"/>
      <c r="Q539" s="102"/>
      <c r="R539" s="101"/>
      <c r="S539" s="162"/>
      <c r="T539" s="161"/>
      <c r="U539" s="160"/>
      <c r="V539" s="101"/>
      <c r="W539" s="101"/>
      <c r="X539" s="101"/>
      <c r="Y539" s="101"/>
      <c r="Z539" s="162"/>
      <c r="AA539" s="161"/>
      <c r="AB539" s="101"/>
      <c r="AC539" s="163"/>
      <c r="AD539" s="101">
        <v>1788235</v>
      </c>
      <c r="AE539" s="160">
        <v>141195</v>
      </c>
      <c r="AF539" s="102">
        <v>8.5726518630981445</v>
      </c>
      <c r="AG539" s="101">
        <v>73551.359375</v>
      </c>
      <c r="AH539" s="101">
        <v>67643.640625</v>
      </c>
    </row>
    <row r="540" spans="1:34" x14ac:dyDescent="0.25">
      <c r="A540" s="2">
        <v>108112607</v>
      </c>
      <c r="C540" s="158" t="s">
        <v>3359</v>
      </c>
      <c r="D540" s="28" t="s">
        <v>117</v>
      </c>
      <c r="E540" s="101">
        <v>1021808</v>
      </c>
      <c r="F540" s="160">
        <v>114505</v>
      </c>
      <c r="G540" s="102">
        <v>12.620370864868164</v>
      </c>
      <c r="H540" s="101">
        <v>40603.40234375</v>
      </c>
      <c r="I540" s="101">
        <v>73901.59375</v>
      </c>
      <c r="J540" s="161"/>
      <c r="K540" s="160"/>
      <c r="L540" s="102"/>
      <c r="M540" s="101"/>
      <c r="N540" s="162"/>
      <c r="O540" s="161"/>
      <c r="P540" s="160"/>
      <c r="Q540" s="102"/>
      <c r="R540" s="101"/>
      <c r="S540" s="162"/>
      <c r="T540" s="161"/>
      <c r="U540" s="160"/>
      <c r="V540" s="101"/>
      <c r="W540" s="101"/>
      <c r="X540" s="101"/>
      <c r="Y540" s="101"/>
      <c r="Z540" s="162"/>
      <c r="AA540" s="161"/>
      <c r="AB540" s="101"/>
      <c r="AC540" s="163"/>
      <c r="AD540" s="101">
        <v>1021808</v>
      </c>
      <c r="AE540" s="160">
        <v>114505</v>
      </c>
      <c r="AF540" s="102">
        <v>12.620369911193848</v>
      </c>
      <c r="AG540" s="101">
        <v>40603.40234375</v>
      </c>
      <c r="AH540" s="101">
        <v>73901.59375</v>
      </c>
    </row>
    <row r="541" spans="1:34" x14ac:dyDescent="0.25">
      <c r="A541" s="2">
        <v>101302607</v>
      </c>
      <c r="C541" s="158" t="s">
        <v>3360</v>
      </c>
      <c r="D541" s="28" t="s">
        <v>95</v>
      </c>
      <c r="E541" s="101">
        <v>625864</v>
      </c>
      <c r="F541" s="160">
        <v>-16715</v>
      </c>
      <c r="G541" s="102">
        <v>-2.6012365818023682</v>
      </c>
      <c r="H541" s="101">
        <v>48472.74609375</v>
      </c>
      <c r="I541" s="101">
        <v>-65187.74609375</v>
      </c>
      <c r="J541" s="161"/>
      <c r="K541" s="160"/>
      <c r="L541" s="102"/>
      <c r="M541" s="101"/>
      <c r="N541" s="162"/>
      <c r="O541" s="161"/>
      <c r="P541" s="160"/>
      <c r="Q541" s="102"/>
      <c r="R541" s="101"/>
      <c r="S541" s="162"/>
      <c r="T541" s="161"/>
      <c r="U541" s="160"/>
      <c r="V541" s="101"/>
      <c r="W541" s="101"/>
      <c r="X541" s="101"/>
      <c r="Y541" s="101"/>
      <c r="Z541" s="162"/>
      <c r="AA541" s="161"/>
      <c r="AB541" s="101"/>
      <c r="AC541" s="163"/>
      <c r="AD541" s="101">
        <v>625864</v>
      </c>
      <c r="AE541" s="160">
        <v>-16715</v>
      </c>
      <c r="AF541" s="102">
        <v>-2.6012365818023682</v>
      </c>
      <c r="AG541" s="101">
        <v>48472.74609375</v>
      </c>
      <c r="AH541" s="101">
        <v>-65187.74609375</v>
      </c>
    </row>
    <row r="542" spans="1:34" x14ac:dyDescent="0.25">
      <c r="A542" s="2">
        <v>118403207</v>
      </c>
      <c r="C542" s="158" t="s">
        <v>3361</v>
      </c>
      <c r="D542" s="28" t="s">
        <v>2730</v>
      </c>
      <c r="E542" s="101">
        <v>884137</v>
      </c>
      <c r="F542" s="160">
        <v>66248</v>
      </c>
      <c r="G542" s="102">
        <v>8.0998764038085938</v>
      </c>
      <c r="H542" s="101">
        <v>0</v>
      </c>
      <c r="I542" s="101">
        <v>66248</v>
      </c>
      <c r="J542" s="161"/>
      <c r="K542" s="160"/>
      <c r="L542" s="102"/>
      <c r="M542" s="101"/>
      <c r="N542" s="162"/>
      <c r="O542" s="161"/>
      <c r="P542" s="160"/>
      <c r="Q542" s="102"/>
      <c r="R542" s="101"/>
      <c r="S542" s="162"/>
      <c r="T542" s="161"/>
      <c r="U542" s="160"/>
      <c r="V542" s="101"/>
      <c r="W542" s="101"/>
      <c r="X542" s="101"/>
      <c r="Y542" s="101"/>
      <c r="Z542" s="162"/>
      <c r="AA542" s="161"/>
      <c r="AB542" s="101"/>
      <c r="AC542" s="163"/>
      <c r="AD542" s="101">
        <v>884137</v>
      </c>
      <c r="AE542" s="160">
        <v>66248</v>
      </c>
      <c r="AF542" s="102">
        <v>8.0998764038085938</v>
      </c>
      <c r="AG542" s="101"/>
      <c r="AH542" s="101"/>
    </row>
    <row r="543" spans="1:34" x14ac:dyDescent="0.25">
      <c r="A543" s="2">
        <v>111312607</v>
      </c>
      <c r="C543" s="158" t="s">
        <v>3362</v>
      </c>
      <c r="D543" s="28" t="s">
        <v>123</v>
      </c>
      <c r="E543" s="101">
        <v>702567</v>
      </c>
      <c r="F543" s="160">
        <v>84123</v>
      </c>
      <c r="G543" s="102">
        <v>13.602363586425781</v>
      </c>
      <c r="H543" s="101">
        <v>70009.1171875</v>
      </c>
      <c r="I543" s="101">
        <v>14113.8828125</v>
      </c>
      <c r="J543" s="161"/>
      <c r="K543" s="160"/>
      <c r="L543" s="102"/>
      <c r="M543" s="101"/>
      <c r="N543" s="162"/>
      <c r="O543" s="161"/>
      <c r="P543" s="160"/>
      <c r="Q543" s="102"/>
      <c r="R543" s="101"/>
      <c r="S543" s="162"/>
      <c r="T543" s="161"/>
      <c r="U543" s="160"/>
      <c r="V543" s="101"/>
      <c r="W543" s="101"/>
      <c r="X543" s="101"/>
      <c r="Y543" s="101"/>
      <c r="Z543" s="162"/>
      <c r="AA543" s="161"/>
      <c r="AB543" s="101"/>
      <c r="AC543" s="163"/>
      <c r="AD543" s="101">
        <v>702567</v>
      </c>
      <c r="AE543" s="160">
        <v>84123</v>
      </c>
      <c r="AF543" s="102">
        <v>13.602363586425781</v>
      </c>
      <c r="AG543" s="101">
        <v>70009.1171875</v>
      </c>
      <c r="AH543" s="101">
        <v>14113.8828125</v>
      </c>
    </row>
    <row r="544" spans="1:34" x14ac:dyDescent="0.25">
      <c r="A544" s="2">
        <v>128324207</v>
      </c>
      <c r="C544" s="158" t="s">
        <v>3363</v>
      </c>
      <c r="D544" s="28" t="s">
        <v>159</v>
      </c>
      <c r="E544" s="101">
        <v>1095617</v>
      </c>
      <c r="F544" s="160">
        <v>87685</v>
      </c>
      <c r="G544" s="102">
        <v>8.6994953155517578</v>
      </c>
      <c r="H544" s="101">
        <v>65819.5390625</v>
      </c>
      <c r="I544" s="101">
        <v>21865.4609375</v>
      </c>
      <c r="J544" s="161"/>
      <c r="K544" s="160"/>
      <c r="L544" s="102"/>
      <c r="M544" s="101"/>
      <c r="N544" s="162"/>
      <c r="O544" s="161"/>
      <c r="P544" s="160"/>
      <c r="Q544" s="102"/>
      <c r="R544" s="101"/>
      <c r="S544" s="162"/>
      <c r="T544" s="161"/>
      <c r="U544" s="160"/>
      <c r="V544" s="101"/>
      <c r="W544" s="101"/>
      <c r="X544" s="101"/>
      <c r="Y544" s="101"/>
      <c r="Z544" s="162"/>
      <c r="AA544" s="161"/>
      <c r="AB544" s="101"/>
      <c r="AC544" s="163"/>
      <c r="AD544" s="101">
        <v>1095617</v>
      </c>
      <c r="AE544" s="160">
        <v>87685</v>
      </c>
      <c r="AF544" s="102">
        <v>8.6994953155517578</v>
      </c>
      <c r="AG544" s="101">
        <v>65819.5390625</v>
      </c>
      <c r="AH544" s="101">
        <v>21865.4609375</v>
      </c>
    </row>
    <row r="545" spans="1:34" x14ac:dyDescent="0.25">
      <c r="A545" s="2">
        <v>106333407</v>
      </c>
      <c r="C545" s="158" t="s">
        <v>3364</v>
      </c>
      <c r="D545" s="28" t="s">
        <v>109</v>
      </c>
      <c r="E545" s="101">
        <v>987527</v>
      </c>
      <c r="F545" s="160">
        <v>149234</v>
      </c>
      <c r="G545" s="102">
        <v>17.802129745483398</v>
      </c>
      <c r="H545" s="101">
        <v>84483.3125</v>
      </c>
      <c r="I545" s="101">
        <v>64750.6875</v>
      </c>
      <c r="J545" s="161"/>
      <c r="K545" s="160"/>
      <c r="L545" s="102"/>
      <c r="M545" s="101"/>
      <c r="N545" s="162"/>
      <c r="O545" s="161"/>
      <c r="P545" s="160"/>
      <c r="Q545" s="102"/>
      <c r="R545" s="101"/>
      <c r="S545" s="162"/>
      <c r="T545" s="161"/>
      <c r="U545" s="160"/>
      <c r="V545" s="101"/>
      <c r="W545" s="101"/>
      <c r="X545" s="101"/>
      <c r="Y545" s="101"/>
      <c r="Z545" s="162"/>
      <c r="AA545" s="161"/>
      <c r="AB545" s="101"/>
      <c r="AC545" s="163"/>
      <c r="AD545" s="101">
        <v>987527</v>
      </c>
      <c r="AE545" s="160">
        <v>149234</v>
      </c>
      <c r="AF545" s="102">
        <v>17.802127838134766</v>
      </c>
      <c r="AG545" s="101">
        <v>84483.3125</v>
      </c>
      <c r="AH545" s="101">
        <v>64750.6875</v>
      </c>
    </row>
    <row r="546" spans="1:34" x14ac:dyDescent="0.25">
      <c r="A546" s="2">
        <v>110183707</v>
      </c>
      <c r="C546" s="158" t="s">
        <v>3365</v>
      </c>
      <c r="D546" s="28" t="s">
        <v>2728</v>
      </c>
      <c r="E546" s="101">
        <v>1090829</v>
      </c>
      <c r="F546" s="160">
        <v>85292</v>
      </c>
      <c r="G546" s="102">
        <v>8.482234001159668</v>
      </c>
      <c r="H546" s="101">
        <v>0</v>
      </c>
      <c r="I546" s="101">
        <v>85292</v>
      </c>
      <c r="J546" s="161"/>
      <c r="K546" s="160"/>
      <c r="L546" s="102"/>
      <c r="M546" s="101"/>
      <c r="N546" s="162"/>
      <c r="O546" s="161"/>
      <c r="P546" s="160"/>
      <c r="Q546" s="102"/>
      <c r="R546" s="101"/>
      <c r="S546" s="162"/>
      <c r="T546" s="161"/>
      <c r="U546" s="160"/>
      <c r="V546" s="101"/>
      <c r="W546" s="101"/>
      <c r="X546" s="101"/>
      <c r="Y546" s="101"/>
      <c r="Z546" s="162"/>
      <c r="AA546" s="161"/>
      <c r="AB546" s="101"/>
      <c r="AC546" s="163"/>
      <c r="AD546" s="101">
        <v>1090829</v>
      </c>
      <c r="AE546" s="160">
        <v>85292</v>
      </c>
      <c r="AF546" s="102">
        <v>8.482234001159668</v>
      </c>
      <c r="AG546" s="101"/>
      <c r="AH546" s="101"/>
    </row>
    <row r="547" spans="1:34" x14ac:dyDescent="0.25">
      <c r="A547" s="2">
        <v>113363807</v>
      </c>
      <c r="C547" s="158" t="s">
        <v>3366</v>
      </c>
      <c r="D547" s="28" t="s">
        <v>127</v>
      </c>
      <c r="E547" s="101">
        <v>3255114</v>
      </c>
      <c r="F547" s="160">
        <v>302850</v>
      </c>
      <c r="G547" s="102">
        <v>10.25822925567627</v>
      </c>
      <c r="H547" s="101">
        <v>138838.65625</v>
      </c>
      <c r="I547" s="101">
        <v>164011.34375</v>
      </c>
      <c r="J547" s="161"/>
      <c r="K547" s="160"/>
      <c r="L547" s="102"/>
      <c r="M547" s="101"/>
      <c r="N547" s="162"/>
      <c r="O547" s="161"/>
      <c r="P547" s="160"/>
      <c r="Q547" s="102"/>
      <c r="R547" s="101"/>
      <c r="S547" s="162"/>
      <c r="T547" s="161"/>
      <c r="U547" s="160"/>
      <c r="V547" s="101"/>
      <c r="W547" s="101"/>
      <c r="X547" s="101"/>
      <c r="Y547" s="101"/>
      <c r="Z547" s="162"/>
      <c r="AA547" s="161"/>
      <c r="AB547" s="101"/>
      <c r="AC547" s="163"/>
      <c r="AD547" s="101">
        <v>3255114</v>
      </c>
      <c r="AE547" s="160">
        <v>302850</v>
      </c>
      <c r="AF547" s="102">
        <v>10.25822925567627</v>
      </c>
      <c r="AG547" s="101">
        <v>138838.65625</v>
      </c>
      <c r="AH547" s="101">
        <v>164011.34375</v>
      </c>
    </row>
    <row r="548" spans="1:34" x14ac:dyDescent="0.25">
      <c r="A548" s="2">
        <v>104374207</v>
      </c>
      <c r="C548" s="158" t="s">
        <v>3367</v>
      </c>
      <c r="D548" s="28" t="s">
        <v>103</v>
      </c>
      <c r="E548" s="101">
        <v>804067</v>
      </c>
      <c r="F548" s="160">
        <v>62472</v>
      </c>
      <c r="G548" s="102">
        <v>8.4240045547485352</v>
      </c>
      <c r="H548" s="101">
        <v>45173.5234375</v>
      </c>
      <c r="I548" s="101">
        <v>17298.4765625</v>
      </c>
      <c r="J548" s="161"/>
      <c r="K548" s="160"/>
      <c r="L548" s="102"/>
      <c r="M548" s="101"/>
      <c r="N548" s="162"/>
      <c r="O548" s="161"/>
      <c r="P548" s="160"/>
      <c r="Q548" s="102"/>
      <c r="R548" s="101"/>
      <c r="S548" s="162"/>
      <c r="T548" s="161"/>
      <c r="U548" s="160"/>
      <c r="V548" s="101"/>
      <c r="W548" s="101"/>
      <c r="X548" s="101"/>
      <c r="Y548" s="101"/>
      <c r="Z548" s="162"/>
      <c r="AA548" s="161"/>
      <c r="AB548" s="101"/>
      <c r="AC548" s="163"/>
      <c r="AD548" s="101">
        <v>804067</v>
      </c>
      <c r="AE548" s="160">
        <v>62472</v>
      </c>
      <c r="AF548" s="102">
        <v>8.4240045547485352</v>
      </c>
      <c r="AG548" s="101">
        <v>45173.5234375</v>
      </c>
      <c r="AH548" s="101">
        <v>17298.4765625</v>
      </c>
    </row>
    <row r="549" spans="1:34" x14ac:dyDescent="0.25">
      <c r="A549" s="2">
        <v>113384307</v>
      </c>
      <c r="C549" s="158" t="s">
        <v>3368</v>
      </c>
      <c r="D549" s="28" t="s">
        <v>128</v>
      </c>
      <c r="E549" s="101">
        <v>1251525</v>
      </c>
      <c r="F549" s="160">
        <v>199406</v>
      </c>
      <c r="G549" s="102">
        <v>18.952798843383789</v>
      </c>
      <c r="H549" s="101">
        <v>18301.927734375</v>
      </c>
      <c r="I549" s="101">
        <v>181104.078125</v>
      </c>
      <c r="J549" s="161"/>
      <c r="K549" s="160"/>
      <c r="L549" s="102"/>
      <c r="M549" s="101"/>
      <c r="N549" s="162"/>
      <c r="O549" s="161"/>
      <c r="P549" s="160"/>
      <c r="Q549" s="102"/>
      <c r="R549" s="101"/>
      <c r="S549" s="162"/>
      <c r="T549" s="161"/>
      <c r="U549" s="160"/>
      <c r="V549" s="101"/>
      <c r="W549" s="101"/>
      <c r="X549" s="101"/>
      <c r="Y549" s="101"/>
      <c r="Z549" s="162"/>
      <c r="AA549" s="161"/>
      <c r="AB549" s="101"/>
      <c r="AC549" s="163"/>
      <c r="AD549" s="101">
        <v>1251525</v>
      </c>
      <c r="AE549" s="160">
        <v>199406</v>
      </c>
      <c r="AF549" s="102">
        <v>18.952798843383789</v>
      </c>
      <c r="AG549" s="101">
        <v>18301.927734375</v>
      </c>
      <c r="AH549" s="101">
        <v>181104.078125</v>
      </c>
    </row>
    <row r="550" spans="1:34" x14ac:dyDescent="0.25">
      <c r="A550" s="2">
        <v>121393007</v>
      </c>
      <c r="C550" s="158" t="s">
        <v>3369</v>
      </c>
      <c r="D550" s="28" t="s">
        <v>146</v>
      </c>
      <c r="E550" s="101">
        <v>3813652</v>
      </c>
      <c r="F550" s="160">
        <v>33338</v>
      </c>
      <c r="G550" s="102">
        <v>0.88188439607620239</v>
      </c>
      <c r="H550" s="101">
        <v>159522.875</v>
      </c>
      <c r="I550" s="101">
        <v>-126184.875</v>
      </c>
      <c r="J550" s="161"/>
      <c r="K550" s="160"/>
      <c r="L550" s="102"/>
      <c r="M550" s="101"/>
      <c r="N550" s="162"/>
      <c r="O550" s="161"/>
      <c r="P550" s="160"/>
      <c r="Q550" s="102"/>
      <c r="R550" s="101"/>
      <c r="S550" s="162"/>
      <c r="T550" s="161"/>
      <c r="U550" s="160"/>
      <c r="V550" s="101"/>
      <c r="W550" s="101"/>
      <c r="X550" s="101"/>
      <c r="Y550" s="101"/>
      <c r="Z550" s="162"/>
      <c r="AA550" s="161"/>
      <c r="AB550" s="101"/>
      <c r="AC550" s="163"/>
      <c r="AD550" s="101">
        <v>3813652</v>
      </c>
      <c r="AE550" s="160">
        <v>33338</v>
      </c>
      <c r="AF550" s="102">
        <v>0.88188445568084717</v>
      </c>
      <c r="AG550" s="101">
        <v>159522.875</v>
      </c>
      <c r="AH550" s="101">
        <v>-126184.875</v>
      </c>
    </row>
    <row r="551" spans="1:34" x14ac:dyDescent="0.25">
      <c r="A551" s="2">
        <v>128034607</v>
      </c>
      <c r="C551" s="158" t="s">
        <v>3370</v>
      </c>
      <c r="D551" s="28" t="s">
        <v>158</v>
      </c>
      <c r="E551" s="101">
        <v>1328407</v>
      </c>
      <c r="F551" s="160">
        <v>124992</v>
      </c>
      <c r="G551" s="102">
        <v>10.386442184448242</v>
      </c>
      <c r="H551" s="101">
        <v>117313.984375</v>
      </c>
      <c r="I551" s="101">
        <v>7678.015625</v>
      </c>
      <c r="J551" s="161"/>
      <c r="K551" s="160"/>
      <c r="L551" s="102"/>
      <c r="M551" s="101"/>
      <c r="N551" s="162"/>
      <c r="O551" s="161"/>
      <c r="P551" s="160"/>
      <c r="Q551" s="102"/>
      <c r="R551" s="101"/>
      <c r="S551" s="162"/>
      <c r="T551" s="161"/>
      <c r="U551" s="160"/>
      <c r="V551" s="101"/>
      <c r="W551" s="101"/>
      <c r="X551" s="101"/>
      <c r="Y551" s="101"/>
      <c r="Z551" s="162"/>
      <c r="AA551" s="161"/>
      <c r="AB551" s="101"/>
      <c r="AC551" s="163"/>
      <c r="AD551" s="101">
        <v>1328407</v>
      </c>
      <c r="AE551" s="160">
        <v>124992</v>
      </c>
      <c r="AF551" s="102">
        <v>10.386441230773926</v>
      </c>
      <c r="AG551" s="101">
        <v>117313.984375</v>
      </c>
      <c r="AH551" s="101">
        <v>7678.015625</v>
      </c>
    </row>
    <row r="552" spans="1:34" x14ac:dyDescent="0.25">
      <c r="A552" s="2">
        <v>117414807</v>
      </c>
      <c r="C552" s="158" t="s">
        <v>3371</v>
      </c>
      <c r="D552" s="28" t="s">
        <v>137</v>
      </c>
      <c r="E552" s="101">
        <v>534862</v>
      </c>
      <c r="F552" s="160">
        <v>31510</v>
      </c>
      <c r="G552" s="102">
        <v>6.2600326538085938</v>
      </c>
      <c r="H552" s="101">
        <v>36729.24609375</v>
      </c>
      <c r="I552" s="101">
        <v>-5219.24609375</v>
      </c>
      <c r="J552" s="161"/>
      <c r="K552" s="160"/>
      <c r="L552" s="102"/>
      <c r="M552" s="101"/>
      <c r="N552" s="162"/>
      <c r="O552" s="161"/>
      <c r="P552" s="160"/>
      <c r="Q552" s="102"/>
      <c r="R552" s="101"/>
      <c r="S552" s="162"/>
      <c r="T552" s="161"/>
      <c r="U552" s="160"/>
      <c r="V552" s="101"/>
      <c r="W552" s="101"/>
      <c r="X552" s="101"/>
      <c r="Y552" s="101"/>
      <c r="Z552" s="162"/>
      <c r="AA552" s="161"/>
      <c r="AB552" s="101"/>
      <c r="AC552" s="163"/>
      <c r="AD552" s="101">
        <v>534862</v>
      </c>
      <c r="AE552" s="160">
        <v>31510</v>
      </c>
      <c r="AF552" s="102">
        <v>6.260033130645752</v>
      </c>
      <c r="AG552" s="101">
        <v>36729.24609375</v>
      </c>
      <c r="AH552" s="101">
        <v>-5219.24609375</v>
      </c>
    </row>
    <row r="553" spans="1:34" x14ac:dyDescent="0.25">
      <c r="A553" s="2">
        <v>103026037</v>
      </c>
      <c r="C553" s="158" t="s">
        <v>3372</v>
      </c>
      <c r="D553" s="28" t="s">
        <v>2731</v>
      </c>
      <c r="E553" s="101">
        <v>456495</v>
      </c>
      <c r="F553" s="160">
        <v>23952</v>
      </c>
      <c r="G553" s="102">
        <v>5.5374841690063477</v>
      </c>
      <c r="H553" s="101">
        <v>0</v>
      </c>
      <c r="I553" s="101">
        <v>23952</v>
      </c>
      <c r="J553" s="161"/>
      <c r="K553" s="160"/>
      <c r="L553" s="102"/>
      <c r="M553" s="101"/>
      <c r="N553" s="162"/>
      <c r="O553" s="161"/>
      <c r="P553" s="160"/>
      <c r="Q553" s="102"/>
      <c r="R553" s="101"/>
      <c r="S553" s="162"/>
      <c r="T553" s="161"/>
      <c r="U553" s="160"/>
      <c r="V553" s="101"/>
      <c r="W553" s="101"/>
      <c r="X553" s="101"/>
      <c r="Y553" s="101"/>
      <c r="Z553" s="162"/>
      <c r="AA553" s="161"/>
      <c r="AB553" s="101"/>
      <c r="AC553" s="163"/>
      <c r="AD553" s="101">
        <v>456495</v>
      </c>
      <c r="AE553" s="160">
        <v>23952</v>
      </c>
      <c r="AF553" s="102">
        <v>5.5374841690063477</v>
      </c>
      <c r="AG553" s="101"/>
      <c r="AH553" s="101"/>
    </row>
    <row r="554" spans="1:34" x14ac:dyDescent="0.25">
      <c r="A554" s="2">
        <v>104435107</v>
      </c>
      <c r="C554" s="158" t="s">
        <v>3373</v>
      </c>
      <c r="D554" s="28" t="s">
        <v>104</v>
      </c>
      <c r="E554" s="101">
        <v>917805</v>
      </c>
      <c r="F554" s="160">
        <v>80243</v>
      </c>
      <c r="G554" s="102">
        <v>9.5805444717407227</v>
      </c>
      <c r="H554" s="101">
        <v>51879.6015625</v>
      </c>
      <c r="I554" s="101">
        <v>28363.3984375</v>
      </c>
      <c r="J554" s="161"/>
      <c r="K554" s="160"/>
      <c r="L554" s="102"/>
      <c r="M554" s="101"/>
      <c r="N554" s="162"/>
      <c r="O554" s="161"/>
      <c r="P554" s="160"/>
      <c r="Q554" s="102"/>
      <c r="R554" s="101"/>
      <c r="S554" s="162"/>
      <c r="T554" s="161"/>
      <c r="U554" s="160"/>
      <c r="V554" s="101"/>
      <c r="W554" s="101"/>
      <c r="X554" s="101"/>
      <c r="Y554" s="101"/>
      <c r="Z554" s="162"/>
      <c r="AA554" s="161"/>
      <c r="AB554" s="101"/>
      <c r="AC554" s="163"/>
      <c r="AD554" s="101">
        <v>917805</v>
      </c>
      <c r="AE554" s="160">
        <v>80243</v>
      </c>
      <c r="AF554" s="102">
        <v>9.5805444717407227</v>
      </c>
      <c r="AG554" s="101">
        <v>51879.6015625</v>
      </c>
      <c r="AH554" s="101">
        <v>28363.3984375</v>
      </c>
    </row>
    <row r="555" spans="1:34" x14ac:dyDescent="0.25">
      <c r="A555" s="2">
        <v>122097007</v>
      </c>
      <c r="C555" s="158" t="s">
        <v>3374</v>
      </c>
      <c r="D555" s="28" t="s">
        <v>148</v>
      </c>
      <c r="E555" s="101">
        <v>1173568</v>
      </c>
      <c r="F555" s="160">
        <v>71291</v>
      </c>
      <c r="G555" s="102">
        <v>6.4676122665405273</v>
      </c>
      <c r="H555" s="101">
        <v>90033.984375</v>
      </c>
      <c r="I555" s="101">
        <v>-18742.984375</v>
      </c>
      <c r="J555" s="161"/>
      <c r="K555" s="160"/>
      <c r="L555" s="102"/>
      <c r="M555" s="101"/>
      <c r="N555" s="162"/>
      <c r="O555" s="161"/>
      <c r="P555" s="160"/>
      <c r="Q555" s="102"/>
      <c r="R555" s="101"/>
      <c r="S555" s="162"/>
      <c r="T555" s="161"/>
      <c r="U555" s="160"/>
      <c r="V555" s="101"/>
      <c r="W555" s="101"/>
      <c r="X555" s="101"/>
      <c r="Y555" s="101"/>
      <c r="Z555" s="162"/>
      <c r="AA555" s="161"/>
      <c r="AB555" s="101"/>
      <c r="AC555" s="163"/>
      <c r="AD555" s="101">
        <v>1173568</v>
      </c>
      <c r="AE555" s="160">
        <v>71291</v>
      </c>
      <c r="AF555" s="102">
        <v>6.4676122665405273</v>
      </c>
      <c r="AG555" s="101">
        <v>90033.984375</v>
      </c>
      <c r="AH555" s="101">
        <v>-18742.984375</v>
      </c>
    </row>
    <row r="556" spans="1:34" x14ac:dyDescent="0.25">
      <c r="A556" s="2">
        <v>111444307</v>
      </c>
      <c r="C556" s="158" t="s">
        <v>3375</v>
      </c>
      <c r="D556" s="28" t="s">
        <v>124</v>
      </c>
      <c r="E556" s="101">
        <v>634651</v>
      </c>
      <c r="F556" s="160">
        <v>130264</v>
      </c>
      <c r="G556" s="102">
        <v>25.826200485229492</v>
      </c>
      <c r="H556" s="101">
        <v>13914.7998046875</v>
      </c>
      <c r="I556" s="101">
        <v>116349.203125</v>
      </c>
      <c r="J556" s="161"/>
      <c r="K556" s="160"/>
      <c r="L556" s="102"/>
      <c r="M556" s="101"/>
      <c r="N556" s="162"/>
      <c r="O556" s="161"/>
      <c r="P556" s="160"/>
      <c r="Q556" s="102"/>
      <c r="R556" s="101"/>
      <c r="S556" s="162"/>
      <c r="T556" s="161"/>
      <c r="U556" s="160"/>
      <c r="V556" s="101"/>
      <c r="W556" s="101"/>
      <c r="X556" s="101"/>
      <c r="Y556" s="101"/>
      <c r="Z556" s="162"/>
      <c r="AA556" s="161"/>
      <c r="AB556" s="101"/>
      <c r="AC556" s="163"/>
      <c r="AD556" s="101">
        <v>634651</v>
      </c>
      <c r="AE556" s="160">
        <v>130264</v>
      </c>
      <c r="AF556" s="102">
        <v>25.826200485229492</v>
      </c>
      <c r="AG556" s="101">
        <v>13914.7998046875</v>
      </c>
      <c r="AH556" s="101">
        <v>116349.203125</v>
      </c>
    </row>
    <row r="557" spans="1:34" x14ac:dyDescent="0.25">
      <c r="A557" s="2">
        <v>101634207</v>
      </c>
      <c r="C557" s="158" t="s">
        <v>3376</v>
      </c>
      <c r="D557" s="28" t="s">
        <v>96</v>
      </c>
      <c r="E557" s="101">
        <v>1067003</v>
      </c>
      <c r="F557" s="160">
        <v>107253</v>
      </c>
      <c r="G557" s="102">
        <v>11.175097465515137</v>
      </c>
      <c r="H557" s="101">
        <v>82040.5390625</v>
      </c>
      <c r="I557" s="101">
        <v>25212.4609375</v>
      </c>
      <c r="J557" s="161"/>
      <c r="K557" s="160"/>
      <c r="L557" s="102"/>
      <c r="M557" s="101"/>
      <c r="N557" s="162"/>
      <c r="O557" s="161"/>
      <c r="P557" s="160"/>
      <c r="Q557" s="102"/>
      <c r="R557" s="101"/>
      <c r="S557" s="162"/>
      <c r="T557" s="161"/>
      <c r="U557" s="160"/>
      <c r="V557" s="101"/>
      <c r="W557" s="101"/>
      <c r="X557" s="101"/>
      <c r="Y557" s="101"/>
      <c r="Z557" s="162"/>
      <c r="AA557" s="161"/>
      <c r="AB557" s="101"/>
      <c r="AC557" s="163"/>
      <c r="AD557" s="101">
        <v>1067003</v>
      </c>
      <c r="AE557" s="160">
        <v>107253</v>
      </c>
      <c r="AF557" s="102">
        <v>11.175097465515137</v>
      </c>
      <c r="AG557" s="101">
        <v>82040.5390625</v>
      </c>
      <c r="AH557" s="101">
        <v>25212.4609375</v>
      </c>
    </row>
    <row r="558" spans="1:34" x14ac:dyDescent="0.25">
      <c r="A558" s="2">
        <v>120454507</v>
      </c>
      <c r="C558" s="158" t="s">
        <v>3377</v>
      </c>
      <c r="D558" s="28" t="s">
        <v>142</v>
      </c>
      <c r="E558" s="101">
        <v>2238687</v>
      </c>
      <c r="F558" s="160">
        <v>72269</v>
      </c>
      <c r="G558" s="102">
        <v>3.3358752727508545</v>
      </c>
      <c r="H558" s="101">
        <v>183394.9375</v>
      </c>
      <c r="I558" s="101">
        <v>-111125.9375</v>
      </c>
      <c r="J558" s="161"/>
      <c r="K558" s="160"/>
      <c r="L558" s="102"/>
      <c r="M558" s="101"/>
      <c r="N558" s="162"/>
      <c r="O558" s="161"/>
      <c r="P558" s="160"/>
      <c r="Q558" s="102"/>
      <c r="R558" s="101"/>
      <c r="S558" s="162"/>
      <c r="T558" s="161"/>
      <c r="U558" s="160"/>
      <c r="V558" s="101"/>
      <c r="W558" s="101"/>
      <c r="X558" s="101"/>
      <c r="Y558" s="101"/>
      <c r="Z558" s="162"/>
      <c r="AA558" s="161"/>
      <c r="AB558" s="101"/>
      <c r="AC558" s="163"/>
      <c r="AD558" s="101">
        <v>2238687</v>
      </c>
      <c r="AE558" s="160">
        <v>72269</v>
      </c>
      <c r="AF558" s="102">
        <v>3.3358752727508545</v>
      </c>
      <c r="AG558" s="101">
        <v>183394.9375</v>
      </c>
      <c r="AH558" s="101">
        <v>-111125.9375</v>
      </c>
    </row>
    <row r="559" spans="1:34" x14ac:dyDescent="0.25">
      <c r="A559" s="2">
        <v>123465507</v>
      </c>
      <c r="C559" s="158" t="s">
        <v>3378</v>
      </c>
      <c r="D559" s="28" t="s">
        <v>152</v>
      </c>
      <c r="E559" s="101">
        <v>1266904</v>
      </c>
      <c r="F559" s="160">
        <v>153457</v>
      </c>
      <c r="G559" s="102">
        <v>13.782155990600586</v>
      </c>
      <c r="H559" s="101">
        <v>51078</v>
      </c>
      <c r="I559" s="101">
        <v>102379</v>
      </c>
      <c r="J559" s="161"/>
      <c r="K559" s="160"/>
      <c r="L559" s="102"/>
      <c r="M559" s="101"/>
      <c r="N559" s="162"/>
      <c r="O559" s="161"/>
      <c r="P559" s="160"/>
      <c r="Q559" s="102"/>
      <c r="R559" s="101"/>
      <c r="S559" s="162"/>
      <c r="T559" s="161"/>
      <c r="U559" s="160"/>
      <c r="V559" s="101"/>
      <c r="W559" s="101"/>
      <c r="X559" s="101"/>
      <c r="Y559" s="101"/>
      <c r="Z559" s="162"/>
      <c r="AA559" s="161"/>
      <c r="AB559" s="101"/>
      <c r="AC559" s="163"/>
      <c r="AD559" s="101">
        <v>1266904</v>
      </c>
      <c r="AE559" s="160">
        <v>153457</v>
      </c>
      <c r="AF559" s="102">
        <v>13.782155990600586</v>
      </c>
      <c r="AG559" s="101">
        <v>51078</v>
      </c>
      <c r="AH559" s="101">
        <v>102379</v>
      </c>
    </row>
    <row r="560" spans="1:34" x14ac:dyDescent="0.25">
      <c r="A560" s="2">
        <v>117080607</v>
      </c>
      <c r="C560" s="158" t="s">
        <v>3379</v>
      </c>
      <c r="D560" s="28" t="s">
        <v>136</v>
      </c>
      <c r="E560" s="101">
        <v>944373</v>
      </c>
      <c r="F560" s="160">
        <v>72219</v>
      </c>
      <c r="G560" s="102">
        <v>8.2805328369140625</v>
      </c>
      <c r="H560" s="101">
        <v>52782.6015625</v>
      </c>
      <c r="I560" s="101">
        <v>19436.3984375</v>
      </c>
      <c r="J560" s="161"/>
      <c r="K560" s="160"/>
      <c r="L560" s="102"/>
      <c r="M560" s="101"/>
      <c r="N560" s="162"/>
      <c r="O560" s="161"/>
      <c r="P560" s="160"/>
      <c r="Q560" s="102"/>
      <c r="R560" s="101"/>
      <c r="S560" s="162"/>
      <c r="T560" s="161"/>
      <c r="U560" s="160"/>
      <c r="V560" s="101"/>
      <c r="W560" s="101"/>
      <c r="X560" s="101"/>
      <c r="Y560" s="101"/>
      <c r="Z560" s="162"/>
      <c r="AA560" s="161"/>
      <c r="AB560" s="101"/>
      <c r="AC560" s="163"/>
      <c r="AD560" s="101">
        <v>944373</v>
      </c>
      <c r="AE560" s="160">
        <v>72219</v>
      </c>
      <c r="AF560" s="102">
        <v>8.2805328369140625</v>
      </c>
      <c r="AG560" s="101">
        <v>52782.6015625</v>
      </c>
      <c r="AH560" s="101">
        <v>19436.3984375</v>
      </c>
    </row>
    <row r="561" spans="1:34" x14ac:dyDescent="0.25">
      <c r="A561" s="2">
        <v>107656407</v>
      </c>
      <c r="C561" s="158" t="s">
        <v>3380</v>
      </c>
      <c r="D561" s="28" t="s">
        <v>113</v>
      </c>
      <c r="E561" s="101">
        <v>1010305</v>
      </c>
      <c r="F561" s="160">
        <v>148589</v>
      </c>
      <c r="G561" s="102">
        <v>17.243383407592773</v>
      </c>
      <c r="H561" s="101">
        <v>80525.890625</v>
      </c>
      <c r="I561" s="101">
        <v>68063.109375</v>
      </c>
      <c r="J561" s="161"/>
      <c r="K561" s="160"/>
      <c r="L561" s="102"/>
      <c r="M561" s="101"/>
      <c r="N561" s="162"/>
      <c r="O561" s="161"/>
      <c r="P561" s="160"/>
      <c r="Q561" s="102"/>
      <c r="R561" s="101"/>
      <c r="S561" s="162"/>
      <c r="T561" s="161"/>
      <c r="U561" s="160"/>
      <c r="V561" s="101"/>
      <c r="W561" s="101"/>
      <c r="X561" s="101"/>
      <c r="Y561" s="101"/>
      <c r="Z561" s="162"/>
      <c r="AA561" s="161"/>
      <c r="AB561" s="101"/>
      <c r="AC561" s="163"/>
      <c r="AD561" s="101">
        <v>1010305</v>
      </c>
      <c r="AE561" s="160">
        <v>148589</v>
      </c>
      <c r="AF561" s="102">
        <v>17.243383407592773</v>
      </c>
      <c r="AG561" s="101">
        <v>80525.890625</v>
      </c>
      <c r="AH561" s="101">
        <v>68063.109375</v>
      </c>
    </row>
    <row r="562" spans="1:34" x14ac:dyDescent="0.25">
      <c r="A562" s="2">
        <v>116495207</v>
      </c>
      <c r="C562" s="158" t="s">
        <v>3381</v>
      </c>
      <c r="D562" s="28" t="s">
        <v>134</v>
      </c>
      <c r="E562" s="101">
        <v>575449</v>
      </c>
      <c r="F562" s="160">
        <v>-19120</v>
      </c>
      <c r="G562" s="102">
        <v>-3.2157747745513916</v>
      </c>
      <c r="H562" s="101">
        <v>66304.7890625</v>
      </c>
      <c r="I562" s="101">
        <v>-85424.7890625</v>
      </c>
      <c r="J562" s="161"/>
      <c r="K562" s="160"/>
      <c r="L562" s="102"/>
      <c r="M562" s="101"/>
      <c r="N562" s="162"/>
      <c r="O562" s="161"/>
      <c r="P562" s="160"/>
      <c r="Q562" s="102"/>
      <c r="R562" s="101"/>
      <c r="S562" s="162"/>
      <c r="T562" s="161"/>
      <c r="U562" s="160"/>
      <c r="V562" s="101"/>
      <c r="W562" s="101"/>
      <c r="X562" s="101"/>
      <c r="Y562" s="101"/>
      <c r="Z562" s="162"/>
      <c r="AA562" s="161"/>
      <c r="AB562" s="101"/>
      <c r="AC562" s="163"/>
      <c r="AD562" s="101">
        <v>575449</v>
      </c>
      <c r="AE562" s="160">
        <v>-19120</v>
      </c>
      <c r="AF562" s="102">
        <v>-3.2157750129699707</v>
      </c>
      <c r="AG562" s="101">
        <v>66304.7890625</v>
      </c>
      <c r="AH562" s="101">
        <v>-85424.7890625</v>
      </c>
    </row>
    <row r="563" spans="1:34" x14ac:dyDescent="0.25">
      <c r="A563" s="2">
        <v>103027307</v>
      </c>
      <c r="C563" s="158" t="s">
        <v>3382</v>
      </c>
      <c r="D563" s="28" t="s">
        <v>100</v>
      </c>
      <c r="E563" s="101">
        <v>1848265</v>
      </c>
      <c r="F563" s="160">
        <v>280544</v>
      </c>
      <c r="G563" s="102">
        <v>17.895021438598633</v>
      </c>
      <c r="H563" s="101">
        <v>183722.203125</v>
      </c>
      <c r="I563" s="101">
        <v>96821.796875</v>
      </c>
      <c r="J563" s="161"/>
      <c r="K563" s="160"/>
      <c r="L563" s="102"/>
      <c r="M563" s="101"/>
      <c r="N563" s="162"/>
      <c r="O563" s="161"/>
      <c r="P563" s="160"/>
      <c r="Q563" s="102"/>
      <c r="R563" s="101"/>
      <c r="S563" s="162"/>
      <c r="T563" s="161"/>
      <c r="U563" s="160"/>
      <c r="V563" s="101"/>
      <c r="W563" s="101"/>
      <c r="X563" s="101"/>
      <c r="Y563" s="101"/>
      <c r="Z563" s="162"/>
      <c r="AA563" s="161"/>
      <c r="AB563" s="101"/>
      <c r="AC563" s="163"/>
      <c r="AD563" s="101">
        <v>1848265</v>
      </c>
      <c r="AE563" s="160">
        <v>280544</v>
      </c>
      <c r="AF563" s="102">
        <v>17.895021438598633</v>
      </c>
      <c r="AG563" s="101">
        <v>183722.203125</v>
      </c>
      <c r="AH563" s="101">
        <v>96821.796875</v>
      </c>
    </row>
    <row r="564" spans="1:34" x14ac:dyDescent="0.25">
      <c r="A564" s="2">
        <v>126514007</v>
      </c>
      <c r="C564" s="158" t="s">
        <v>3383</v>
      </c>
      <c r="D564" s="28" t="s">
        <v>156</v>
      </c>
      <c r="E564" s="101">
        <v>12277362</v>
      </c>
      <c r="F564" s="160">
        <v>1110892</v>
      </c>
      <c r="G564" s="102">
        <v>9.9484615325927734</v>
      </c>
      <c r="H564" s="101">
        <v>824993.8125</v>
      </c>
      <c r="I564" s="101">
        <v>285898.1875</v>
      </c>
      <c r="J564" s="161"/>
      <c r="K564" s="160"/>
      <c r="L564" s="102"/>
      <c r="M564" s="101"/>
      <c r="N564" s="162"/>
      <c r="O564" s="161"/>
      <c r="P564" s="160"/>
      <c r="Q564" s="102"/>
      <c r="R564" s="101"/>
      <c r="S564" s="162"/>
      <c r="T564" s="161"/>
      <c r="U564" s="160"/>
      <c r="V564" s="101"/>
      <c r="W564" s="101"/>
      <c r="X564" s="101"/>
      <c r="Y564" s="101"/>
      <c r="Z564" s="162"/>
      <c r="AA564" s="161"/>
      <c r="AB564" s="101"/>
      <c r="AC564" s="163"/>
      <c r="AD564" s="101">
        <v>12277362</v>
      </c>
      <c r="AE564" s="160">
        <v>1110892</v>
      </c>
      <c r="AF564" s="102">
        <v>9.9484615325927734</v>
      </c>
      <c r="AG564" s="101">
        <v>824993.8125</v>
      </c>
      <c r="AH564" s="101">
        <v>285898.1875</v>
      </c>
    </row>
    <row r="565" spans="1:34" x14ac:dyDescent="0.25">
      <c r="A565" s="2">
        <v>102025007</v>
      </c>
      <c r="C565" s="158" t="s">
        <v>3384</v>
      </c>
      <c r="D565" s="28" t="s">
        <v>2726</v>
      </c>
      <c r="E565" s="101">
        <v>710090</v>
      </c>
      <c r="F565" s="160">
        <v>152927</v>
      </c>
      <c r="G565" s="102">
        <v>27.447443008422852</v>
      </c>
      <c r="H565" s="101">
        <v>0</v>
      </c>
      <c r="I565" s="101">
        <v>152927</v>
      </c>
      <c r="J565" s="161"/>
      <c r="K565" s="160"/>
      <c r="L565" s="102"/>
      <c r="M565" s="101"/>
      <c r="N565" s="162"/>
      <c r="O565" s="161"/>
      <c r="P565" s="160"/>
      <c r="Q565" s="102"/>
      <c r="R565" s="101"/>
      <c r="S565" s="162"/>
      <c r="T565" s="161"/>
      <c r="U565" s="160"/>
      <c r="V565" s="101"/>
      <c r="W565" s="101"/>
      <c r="X565" s="101"/>
      <c r="Y565" s="101"/>
      <c r="Z565" s="162"/>
      <c r="AA565" s="161"/>
      <c r="AB565" s="101"/>
      <c r="AC565" s="163"/>
      <c r="AD565" s="101">
        <v>710090</v>
      </c>
      <c r="AE565" s="160">
        <v>152927</v>
      </c>
      <c r="AF565" s="102">
        <v>27.447444915771484</v>
      </c>
      <c r="AG565" s="101"/>
      <c r="AH565" s="101"/>
    </row>
    <row r="566" spans="1:34" x14ac:dyDescent="0.25">
      <c r="A566" s="2">
        <v>114067107</v>
      </c>
      <c r="C566" s="158" t="s">
        <v>3385</v>
      </c>
      <c r="D566" s="28" t="s">
        <v>130</v>
      </c>
      <c r="E566" s="101">
        <v>2605844</v>
      </c>
      <c r="F566" s="160">
        <v>347755</v>
      </c>
      <c r="G566" s="102">
        <v>15.400411605834961</v>
      </c>
      <c r="H566" s="101">
        <v>180334.6875</v>
      </c>
      <c r="I566" s="101">
        <v>167420.3125</v>
      </c>
      <c r="J566" s="161"/>
      <c r="K566" s="160"/>
      <c r="L566" s="102"/>
      <c r="M566" s="101"/>
      <c r="N566" s="162"/>
      <c r="O566" s="161"/>
      <c r="P566" s="160"/>
      <c r="Q566" s="102"/>
      <c r="R566" s="101"/>
      <c r="S566" s="162"/>
      <c r="T566" s="161"/>
      <c r="U566" s="160"/>
      <c r="V566" s="101"/>
      <c r="W566" s="101"/>
      <c r="X566" s="101"/>
      <c r="Y566" s="101"/>
      <c r="Z566" s="162"/>
      <c r="AA566" s="161"/>
      <c r="AB566" s="101"/>
      <c r="AC566" s="163"/>
      <c r="AD566" s="101">
        <v>2605844</v>
      </c>
      <c r="AE566" s="160">
        <v>347755</v>
      </c>
      <c r="AF566" s="102">
        <v>15.400411605834961</v>
      </c>
      <c r="AG566" s="101">
        <v>180334.6875</v>
      </c>
      <c r="AH566" s="101">
        <v>167420.3125</v>
      </c>
    </row>
    <row r="567" spans="1:34" x14ac:dyDescent="0.25">
      <c r="A567" s="2">
        <v>116606707</v>
      </c>
      <c r="C567" s="158" t="s">
        <v>3386</v>
      </c>
      <c r="D567" s="28" t="s">
        <v>135</v>
      </c>
      <c r="E567" s="101">
        <v>993710</v>
      </c>
      <c r="F567" s="160">
        <v>96119</v>
      </c>
      <c r="G567" s="102">
        <v>10.708552360534668</v>
      </c>
      <c r="H567" s="101">
        <v>76715.8203125</v>
      </c>
      <c r="I567" s="101">
        <v>19403.1796875</v>
      </c>
      <c r="J567" s="161"/>
      <c r="K567" s="160"/>
      <c r="L567" s="102"/>
      <c r="M567" s="101"/>
      <c r="N567" s="162"/>
      <c r="O567" s="161"/>
      <c r="P567" s="160"/>
      <c r="Q567" s="102"/>
      <c r="R567" s="101"/>
      <c r="S567" s="162"/>
      <c r="T567" s="161"/>
      <c r="U567" s="160"/>
      <c r="V567" s="101"/>
      <c r="W567" s="101"/>
      <c r="X567" s="101"/>
      <c r="Y567" s="101"/>
      <c r="Z567" s="162"/>
      <c r="AA567" s="161"/>
      <c r="AB567" s="101"/>
      <c r="AC567" s="163"/>
      <c r="AD567" s="101">
        <v>993710</v>
      </c>
      <c r="AE567" s="160">
        <v>96119</v>
      </c>
      <c r="AF567" s="102">
        <v>10.708551406860352</v>
      </c>
      <c r="AG567" s="101">
        <v>76715.8203125</v>
      </c>
      <c r="AH567" s="101">
        <v>19403.1796875</v>
      </c>
    </row>
    <row r="568" spans="1:34" x14ac:dyDescent="0.25">
      <c r="A568" s="2">
        <v>129546907</v>
      </c>
      <c r="C568" s="158" t="s">
        <v>3387</v>
      </c>
      <c r="D568" s="28" t="s">
        <v>160</v>
      </c>
      <c r="E568" s="101">
        <v>1486756</v>
      </c>
      <c r="F568" s="160">
        <v>101044</v>
      </c>
      <c r="G568" s="102">
        <v>7.2918472290039063</v>
      </c>
      <c r="H568" s="101">
        <v>95967.265625</v>
      </c>
      <c r="I568" s="101">
        <v>5076.734375</v>
      </c>
      <c r="J568" s="161"/>
      <c r="K568" s="160"/>
      <c r="L568" s="102"/>
      <c r="M568" s="101"/>
      <c r="N568" s="162"/>
      <c r="O568" s="161"/>
      <c r="P568" s="160"/>
      <c r="Q568" s="102"/>
      <c r="R568" s="101"/>
      <c r="S568" s="162"/>
      <c r="T568" s="161"/>
      <c r="U568" s="160"/>
      <c r="V568" s="101"/>
      <c r="W568" s="101"/>
      <c r="X568" s="101"/>
      <c r="Y568" s="101"/>
      <c r="Z568" s="162"/>
      <c r="AA568" s="161"/>
      <c r="AB568" s="101"/>
      <c r="AC568" s="163"/>
      <c r="AD568" s="101">
        <v>1486756</v>
      </c>
      <c r="AE568" s="160">
        <v>101044</v>
      </c>
      <c r="AF568" s="102">
        <v>7.291846752166748</v>
      </c>
      <c r="AG568" s="101">
        <v>95967.265625</v>
      </c>
      <c r="AH568" s="101">
        <v>5076.734375</v>
      </c>
    </row>
    <row r="569" spans="1:34" x14ac:dyDescent="0.25">
      <c r="A569" s="2">
        <v>109420107</v>
      </c>
      <c r="C569" s="158" t="s">
        <v>3388</v>
      </c>
      <c r="D569" s="28" t="s">
        <v>119</v>
      </c>
      <c r="E569" s="101">
        <v>664492</v>
      </c>
      <c r="F569" s="160">
        <v>-14591</v>
      </c>
      <c r="G569" s="102">
        <v>-2.1486327648162842</v>
      </c>
      <c r="H569" s="101">
        <v>58577.26953125</v>
      </c>
      <c r="I569" s="101">
        <v>-73168.265625</v>
      </c>
      <c r="J569" s="161"/>
      <c r="K569" s="160"/>
      <c r="L569" s="102"/>
      <c r="M569" s="101"/>
      <c r="N569" s="162"/>
      <c r="O569" s="161"/>
      <c r="P569" s="160"/>
      <c r="Q569" s="102"/>
      <c r="R569" s="101"/>
      <c r="S569" s="162"/>
      <c r="T569" s="161"/>
      <c r="U569" s="160"/>
      <c r="V569" s="101"/>
      <c r="W569" s="101"/>
      <c r="X569" s="101"/>
      <c r="Y569" s="101"/>
      <c r="Z569" s="162"/>
      <c r="AA569" s="161"/>
      <c r="AB569" s="101"/>
      <c r="AC569" s="163"/>
      <c r="AD569" s="101">
        <v>664492</v>
      </c>
      <c r="AE569" s="160">
        <v>-14591</v>
      </c>
      <c r="AF569" s="102">
        <v>-2.1486327648162842</v>
      </c>
      <c r="AG569" s="101">
        <v>58577.26953125</v>
      </c>
      <c r="AH569" s="101">
        <v>-73168.265625</v>
      </c>
    </row>
    <row r="570" spans="1:34" x14ac:dyDescent="0.25">
      <c r="A570" s="2">
        <v>108567807</v>
      </c>
      <c r="C570" s="158" t="s">
        <v>3389</v>
      </c>
      <c r="D570" s="28" t="s">
        <v>118</v>
      </c>
      <c r="E570" s="101">
        <v>935850</v>
      </c>
      <c r="F570" s="160">
        <v>10150</v>
      </c>
      <c r="G570" s="102">
        <v>1.0964674949645996</v>
      </c>
      <c r="H570" s="101">
        <v>85967.390625</v>
      </c>
      <c r="I570" s="101">
        <v>-75817.390625</v>
      </c>
      <c r="J570" s="161"/>
      <c r="K570" s="160"/>
      <c r="L570" s="102"/>
      <c r="M570" s="101"/>
      <c r="N570" s="162"/>
      <c r="O570" s="161"/>
      <c r="P570" s="160"/>
      <c r="Q570" s="102"/>
      <c r="R570" s="101"/>
      <c r="S570" s="162"/>
      <c r="T570" s="161"/>
      <c r="U570" s="160"/>
      <c r="V570" s="101"/>
      <c r="W570" s="101"/>
      <c r="X570" s="101"/>
      <c r="Y570" s="101"/>
      <c r="Z570" s="162"/>
      <c r="AA570" s="161"/>
      <c r="AB570" s="101"/>
      <c r="AC570" s="163"/>
      <c r="AD570" s="101">
        <v>935850</v>
      </c>
      <c r="AE570" s="160">
        <v>10150</v>
      </c>
      <c r="AF570" s="102">
        <v>1.0964676141738892</v>
      </c>
      <c r="AG570" s="101">
        <v>85967.390625</v>
      </c>
      <c r="AH570" s="101">
        <v>-75817.390625</v>
      </c>
    </row>
    <row r="571" spans="1:34" x14ac:dyDescent="0.25">
      <c r="A571" s="2">
        <v>103028807</v>
      </c>
      <c r="C571" s="158" t="s">
        <v>3390</v>
      </c>
      <c r="D571" s="28" t="s">
        <v>101</v>
      </c>
      <c r="E571" s="101">
        <v>1609781</v>
      </c>
      <c r="F571" s="160">
        <v>-17725</v>
      </c>
      <c r="G571" s="102">
        <v>-1.0890896320343018</v>
      </c>
      <c r="H571" s="101">
        <v>176014.84375</v>
      </c>
      <c r="I571" s="101">
        <v>-193739.84375</v>
      </c>
      <c r="J571" s="161"/>
      <c r="K571" s="160"/>
      <c r="L571" s="102"/>
      <c r="M571" s="101"/>
      <c r="N571" s="162"/>
      <c r="O571" s="161"/>
      <c r="P571" s="160"/>
      <c r="Q571" s="102"/>
      <c r="R571" s="101"/>
      <c r="S571" s="162"/>
      <c r="T571" s="161"/>
      <c r="U571" s="160"/>
      <c r="V571" s="101"/>
      <c r="W571" s="101"/>
      <c r="X571" s="101"/>
      <c r="Y571" s="101"/>
      <c r="Z571" s="162"/>
      <c r="AA571" s="161"/>
      <c r="AB571" s="101"/>
      <c r="AC571" s="163"/>
      <c r="AD571" s="101">
        <v>1609781</v>
      </c>
      <c r="AE571" s="160">
        <v>-17725</v>
      </c>
      <c r="AF571" s="102">
        <v>-1.0890896320343018</v>
      </c>
      <c r="AG571" s="101">
        <v>176014.84375</v>
      </c>
      <c r="AH571" s="101">
        <v>-193739.84375</v>
      </c>
    </row>
    <row r="572" spans="1:34" x14ac:dyDescent="0.25">
      <c r="A572" s="2">
        <v>119584707</v>
      </c>
      <c r="C572" s="158" t="s">
        <v>3391</v>
      </c>
      <c r="D572" s="28" t="s">
        <v>141</v>
      </c>
      <c r="E572" s="101">
        <v>699134</v>
      </c>
      <c r="F572" s="160">
        <v>-38519</v>
      </c>
      <c r="G572" s="102">
        <v>-5.2218317985534668</v>
      </c>
      <c r="H572" s="101">
        <v>45893.41015625</v>
      </c>
      <c r="I572" s="101">
        <v>-84412.40625</v>
      </c>
      <c r="J572" s="161"/>
      <c r="K572" s="160"/>
      <c r="L572" s="102"/>
      <c r="M572" s="101"/>
      <c r="N572" s="162"/>
      <c r="O572" s="161"/>
      <c r="P572" s="160"/>
      <c r="Q572" s="102"/>
      <c r="R572" s="101"/>
      <c r="S572" s="162"/>
      <c r="T572" s="161"/>
      <c r="U572" s="160"/>
      <c r="V572" s="101"/>
      <c r="W572" s="101"/>
      <c r="X572" s="101"/>
      <c r="Y572" s="101"/>
      <c r="Z572" s="162"/>
      <c r="AA572" s="161"/>
      <c r="AB572" s="101"/>
      <c r="AC572" s="163"/>
      <c r="AD572" s="101">
        <v>699134</v>
      </c>
      <c r="AE572" s="160">
        <v>-38519</v>
      </c>
      <c r="AF572" s="102">
        <v>-5.2218317985534668</v>
      </c>
      <c r="AG572" s="101">
        <v>45893.41015625</v>
      </c>
      <c r="AH572" s="101">
        <v>-84412.40625</v>
      </c>
    </row>
    <row r="573" spans="1:34" x14ac:dyDescent="0.25">
      <c r="A573" s="2">
        <v>122099007</v>
      </c>
      <c r="C573" s="158" t="s">
        <v>3392</v>
      </c>
      <c r="D573" s="28" t="s">
        <v>149</v>
      </c>
      <c r="E573" s="101">
        <v>1162583</v>
      </c>
      <c r="F573" s="160">
        <v>103503</v>
      </c>
      <c r="G573" s="102">
        <v>9.7729158401489258</v>
      </c>
      <c r="H573" s="101">
        <v>97292.375</v>
      </c>
      <c r="I573" s="101">
        <v>6210.625</v>
      </c>
      <c r="J573" s="161"/>
      <c r="K573" s="160"/>
      <c r="L573" s="102"/>
      <c r="M573" s="101"/>
      <c r="N573" s="162"/>
      <c r="O573" s="161"/>
      <c r="P573" s="160"/>
      <c r="Q573" s="102"/>
      <c r="R573" s="101"/>
      <c r="S573" s="162"/>
      <c r="T573" s="161"/>
      <c r="U573" s="160"/>
      <c r="V573" s="101"/>
      <c r="W573" s="101"/>
      <c r="X573" s="101"/>
      <c r="Y573" s="101"/>
      <c r="Z573" s="162"/>
      <c r="AA573" s="161"/>
      <c r="AB573" s="101"/>
      <c r="AC573" s="163"/>
      <c r="AD573" s="101">
        <v>1162583</v>
      </c>
      <c r="AE573" s="160">
        <v>103503</v>
      </c>
      <c r="AF573" s="102">
        <v>9.7729158401489258</v>
      </c>
      <c r="AG573" s="101">
        <v>97292.375</v>
      </c>
      <c r="AH573" s="101">
        <v>6210.625</v>
      </c>
    </row>
    <row r="574" spans="1:34" x14ac:dyDescent="0.25">
      <c r="A574" s="2">
        <v>106619107</v>
      </c>
      <c r="C574" s="158" t="s">
        <v>3393</v>
      </c>
      <c r="D574" s="28" t="s">
        <v>110</v>
      </c>
      <c r="E574" s="101">
        <v>1192285</v>
      </c>
      <c r="F574" s="160">
        <v>40161</v>
      </c>
      <c r="G574" s="102">
        <v>3.4858226776123047</v>
      </c>
      <c r="H574" s="101">
        <v>77818.4140625</v>
      </c>
      <c r="I574" s="101">
        <v>-37657.4140625</v>
      </c>
      <c r="J574" s="161"/>
      <c r="K574" s="160"/>
      <c r="L574" s="102"/>
      <c r="M574" s="101"/>
      <c r="N574" s="162"/>
      <c r="O574" s="161"/>
      <c r="P574" s="160"/>
      <c r="Q574" s="102"/>
      <c r="R574" s="101"/>
      <c r="S574" s="162"/>
      <c r="T574" s="161"/>
      <c r="U574" s="160"/>
      <c r="V574" s="101"/>
      <c r="W574" s="101"/>
      <c r="X574" s="101"/>
      <c r="Y574" s="101"/>
      <c r="Z574" s="162"/>
      <c r="AA574" s="161"/>
      <c r="AB574" s="101"/>
      <c r="AC574" s="163"/>
      <c r="AD574" s="101">
        <v>1192285</v>
      </c>
      <c r="AE574" s="160">
        <v>40161</v>
      </c>
      <c r="AF574" s="102">
        <v>3.4858226776123047</v>
      </c>
      <c r="AG574" s="101">
        <v>77818.4140625</v>
      </c>
      <c r="AH574" s="101">
        <v>-37657.4140625</v>
      </c>
    </row>
    <row r="575" spans="1:34" x14ac:dyDescent="0.25">
      <c r="A575" s="2">
        <v>105628007</v>
      </c>
      <c r="C575" s="158" t="s">
        <v>3394</v>
      </c>
      <c r="D575" s="28" t="s">
        <v>107</v>
      </c>
      <c r="E575" s="101">
        <v>639762</v>
      </c>
      <c r="F575" s="160">
        <v>60409</v>
      </c>
      <c r="G575" s="102">
        <v>10.426976203918457</v>
      </c>
      <c r="H575" s="101">
        <v>0</v>
      </c>
      <c r="I575" s="101">
        <v>60409</v>
      </c>
      <c r="J575" s="161"/>
      <c r="K575" s="160"/>
      <c r="L575" s="102"/>
      <c r="M575" s="101"/>
      <c r="N575" s="162"/>
      <c r="O575" s="161"/>
      <c r="P575" s="160"/>
      <c r="Q575" s="102"/>
      <c r="R575" s="101"/>
      <c r="S575" s="162"/>
      <c r="T575" s="161"/>
      <c r="U575" s="160"/>
      <c r="V575" s="101"/>
      <c r="W575" s="101"/>
      <c r="X575" s="101"/>
      <c r="Y575" s="101"/>
      <c r="Z575" s="162"/>
      <c r="AA575" s="161"/>
      <c r="AB575" s="101"/>
      <c r="AC575" s="163"/>
      <c r="AD575" s="101">
        <v>639762</v>
      </c>
      <c r="AE575" s="160">
        <v>60409</v>
      </c>
      <c r="AF575" s="102">
        <v>10.426976203918457</v>
      </c>
      <c r="AG575" s="101"/>
      <c r="AH575" s="101"/>
    </row>
    <row r="576" spans="1:34" x14ac:dyDescent="0.25">
      <c r="A576" s="2">
        <v>118408707</v>
      </c>
      <c r="C576" s="158" t="s">
        <v>3395</v>
      </c>
      <c r="D576" s="28" t="s">
        <v>139</v>
      </c>
      <c r="E576" s="101">
        <v>817066</v>
      </c>
      <c r="F576" s="160">
        <v>50523</v>
      </c>
      <c r="G576" s="102">
        <v>6.5910196304321289</v>
      </c>
      <c r="H576" s="101">
        <v>27210.861328125</v>
      </c>
      <c r="I576" s="101">
        <v>23312.138671875</v>
      </c>
      <c r="J576" s="161"/>
      <c r="K576" s="160"/>
      <c r="L576" s="102"/>
      <c r="M576" s="101"/>
      <c r="N576" s="162"/>
      <c r="O576" s="161"/>
      <c r="P576" s="160"/>
      <c r="Q576" s="102"/>
      <c r="R576" s="101"/>
      <c r="S576" s="162"/>
      <c r="T576" s="161"/>
      <c r="U576" s="160"/>
      <c r="V576" s="101"/>
      <c r="W576" s="101"/>
      <c r="X576" s="101"/>
      <c r="Y576" s="101"/>
      <c r="Z576" s="162"/>
      <c r="AA576" s="161"/>
      <c r="AB576" s="101"/>
      <c r="AC576" s="163"/>
      <c r="AD576" s="101">
        <v>817066</v>
      </c>
      <c r="AE576" s="160">
        <v>50523</v>
      </c>
      <c r="AF576" s="102">
        <v>6.5910196304321289</v>
      </c>
      <c r="AG576" s="101">
        <v>27210.861328125</v>
      </c>
      <c r="AH576" s="101">
        <v>23312.138671875</v>
      </c>
    </row>
    <row r="577" spans="1:34" x14ac:dyDescent="0.25">
      <c r="A577" s="2">
        <v>101638907</v>
      </c>
      <c r="C577" s="158" t="s">
        <v>3396</v>
      </c>
      <c r="D577" s="28" t="s">
        <v>97</v>
      </c>
      <c r="E577" s="101">
        <v>914589</v>
      </c>
      <c r="F577" s="160">
        <v>188568</v>
      </c>
      <c r="G577" s="102">
        <v>25.972803115844727</v>
      </c>
      <c r="H577" s="101">
        <v>43587.609375</v>
      </c>
      <c r="I577" s="101">
        <v>144980.390625</v>
      </c>
      <c r="J577" s="161"/>
      <c r="K577" s="160"/>
      <c r="L577" s="102"/>
      <c r="M577" s="101"/>
      <c r="N577" s="162"/>
      <c r="O577" s="161"/>
      <c r="P577" s="160"/>
      <c r="Q577" s="102"/>
      <c r="R577" s="101"/>
      <c r="S577" s="162"/>
      <c r="T577" s="161"/>
      <c r="U577" s="160"/>
      <c r="V577" s="101"/>
      <c r="W577" s="101"/>
      <c r="X577" s="101"/>
      <c r="Y577" s="101"/>
      <c r="Z577" s="162"/>
      <c r="AA577" s="161"/>
      <c r="AB577" s="101"/>
      <c r="AC577" s="163"/>
      <c r="AD577" s="101">
        <v>914589</v>
      </c>
      <c r="AE577" s="160">
        <v>188568</v>
      </c>
      <c r="AF577" s="102">
        <v>25.972801208496094</v>
      </c>
      <c r="AG577" s="101">
        <v>43587.609375</v>
      </c>
      <c r="AH577" s="101">
        <v>144980.390625</v>
      </c>
    </row>
    <row r="578" spans="1:34" x14ac:dyDescent="0.25">
      <c r="A578" s="2">
        <v>123469007</v>
      </c>
      <c r="C578" s="158" t="s">
        <v>3397</v>
      </c>
      <c r="D578" s="28" t="s">
        <v>153</v>
      </c>
      <c r="E578" s="101">
        <v>1067668</v>
      </c>
      <c r="F578" s="160">
        <v>59799</v>
      </c>
      <c r="G578" s="102">
        <v>5.9332113265991211</v>
      </c>
      <c r="H578" s="101">
        <v>90612.34375</v>
      </c>
      <c r="I578" s="101">
        <v>-30813.34375</v>
      </c>
      <c r="J578" s="161"/>
      <c r="K578" s="160"/>
      <c r="L578" s="102"/>
      <c r="M578" s="101"/>
      <c r="N578" s="162"/>
      <c r="O578" s="161"/>
      <c r="P578" s="160"/>
      <c r="Q578" s="102"/>
      <c r="R578" s="101"/>
      <c r="S578" s="162"/>
      <c r="T578" s="161"/>
      <c r="U578" s="160"/>
      <c r="V578" s="101"/>
      <c r="W578" s="101"/>
      <c r="X578" s="101"/>
      <c r="Y578" s="101"/>
      <c r="Z578" s="162"/>
      <c r="AA578" s="161"/>
      <c r="AB578" s="101"/>
      <c r="AC578" s="163"/>
      <c r="AD578" s="101">
        <v>1067668</v>
      </c>
      <c r="AE578" s="160">
        <v>59799</v>
      </c>
      <c r="AF578" s="102">
        <v>5.9332118034362793</v>
      </c>
      <c r="AG578" s="101">
        <v>90612.34375</v>
      </c>
      <c r="AH578" s="101">
        <v>-30813.34375</v>
      </c>
    </row>
    <row r="579" spans="1:34" x14ac:dyDescent="0.25">
      <c r="A579" s="2">
        <v>118408607</v>
      </c>
      <c r="C579" s="158" t="s">
        <v>3398</v>
      </c>
      <c r="D579" s="28" t="s">
        <v>138</v>
      </c>
      <c r="E579" s="101">
        <v>1378040</v>
      </c>
      <c r="F579" s="160">
        <v>188248</v>
      </c>
      <c r="G579" s="102">
        <v>15.821925163269043</v>
      </c>
      <c r="H579" s="101">
        <v>67577.9609375</v>
      </c>
      <c r="I579" s="101">
        <v>120670.0390625</v>
      </c>
      <c r="J579" s="161"/>
      <c r="K579" s="160"/>
      <c r="L579" s="102"/>
      <c r="M579" s="101"/>
      <c r="N579" s="162"/>
      <c r="O579" s="161"/>
      <c r="P579" s="160"/>
      <c r="Q579" s="102"/>
      <c r="R579" s="101"/>
      <c r="S579" s="162"/>
      <c r="T579" s="161"/>
      <c r="U579" s="160"/>
      <c r="V579" s="101"/>
      <c r="W579" s="101"/>
      <c r="X579" s="101"/>
      <c r="Y579" s="101"/>
      <c r="Z579" s="162"/>
      <c r="AA579" s="161"/>
      <c r="AB579" s="101"/>
      <c r="AC579" s="163"/>
      <c r="AD579" s="101">
        <v>1378040</v>
      </c>
      <c r="AE579" s="160">
        <v>188248</v>
      </c>
      <c r="AF579" s="102">
        <v>15.821925163269043</v>
      </c>
      <c r="AG579" s="101">
        <v>67577.9609375</v>
      </c>
      <c r="AH579" s="101">
        <v>120670.0390625</v>
      </c>
    </row>
    <row r="580" spans="1:34" x14ac:dyDescent="0.25">
      <c r="A580" s="2">
        <v>112679107</v>
      </c>
      <c r="C580" s="158" t="s">
        <v>3430</v>
      </c>
      <c r="D580" s="28" t="s">
        <v>126</v>
      </c>
      <c r="E580" s="101">
        <v>3320553</v>
      </c>
      <c r="F580" s="160">
        <v>138203</v>
      </c>
      <c r="G580" s="102">
        <v>4.342796802520752</v>
      </c>
      <c r="H580" s="101">
        <v>150213.953125</v>
      </c>
      <c r="I580" s="101">
        <v>-12010.953125</v>
      </c>
      <c r="J580" s="161"/>
      <c r="K580" s="160"/>
      <c r="L580" s="102"/>
      <c r="M580" s="101"/>
      <c r="N580" s="162"/>
      <c r="O580" s="161"/>
      <c r="P580" s="160"/>
      <c r="Q580" s="102"/>
      <c r="R580" s="101"/>
      <c r="S580" s="162"/>
      <c r="T580" s="161"/>
      <c r="U580" s="160"/>
      <c r="V580" s="101"/>
      <c r="W580" s="101"/>
      <c r="X580" s="101"/>
      <c r="Y580" s="101"/>
      <c r="Z580" s="162"/>
      <c r="AA580" s="161"/>
      <c r="AB580" s="101"/>
      <c r="AC580" s="163"/>
      <c r="AD580" s="101">
        <v>3320553</v>
      </c>
      <c r="AE580" s="160">
        <v>138203</v>
      </c>
      <c r="AF580" s="102">
        <v>4.342796802520752</v>
      </c>
      <c r="AG580" s="101">
        <v>150213.953125</v>
      </c>
      <c r="AH580" s="101">
        <v>-12010.953125</v>
      </c>
    </row>
    <row r="581" spans="1:34" x14ac:dyDescent="0.25">
      <c r="C581" s="152" t="s">
        <v>2710</v>
      </c>
      <c r="D581" s="152"/>
      <c r="E581" s="152"/>
      <c r="F581" s="152"/>
      <c r="G581" s="152"/>
      <c r="H581" s="152"/>
      <c r="I581" s="152"/>
      <c r="J581" s="171"/>
    </row>
    <row r="582" spans="1:34" ht="42.75" customHeight="1" x14ac:dyDescent="0.25">
      <c r="C582" s="187" t="s">
        <v>2725</v>
      </c>
      <c r="D582" s="187"/>
      <c r="E582" s="187"/>
      <c r="F582" s="187"/>
      <c r="G582" s="187"/>
      <c r="H582" s="187"/>
      <c r="I582" s="187"/>
      <c r="J582" s="153"/>
    </row>
    <row r="583" spans="1:34" ht="164.25" customHeight="1" x14ac:dyDescent="0.25">
      <c r="C583" s="175" t="s">
        <v>3434</v>
      </c>
      <c r="D583" s="175"/>
      <c r="E583" s="175"/>
      <c r="F583" s="175"/>
      <c r="G583" s="175"/>
      <c r="H583" s="175"/>
      <c r="I583" s="175"/>
      <c r="J583" s="176" t="s">
        <v>2803</v>
      </c>
      <c r="K583" s="177"/>
      <c r="L583" s="177"/>
      <c r="M583" s="177"/>
      <c r="N583" s="177"/>
      <c r="O583" s="2" t="s">
        <v>2803</v>
      </c>
      <c r="T583" s="2" t="s">
        <v>2803</v>
      </c>
      <c r="V583" s="2" t="s">
        <v>2803</v>
      </c>
      <c r="Y583" s="2" t="s">
        <v>2803</v>
      </c>
      <c r="AA583" s="2" t="s">
        <v>2803</v>
      </c>
      <c r="AD583" s="2" t="s">
        <v>2803</v>
      </c>
    </row>
    <row r="584" spans="1:34" ht="26.25" customHeight="1" x14ac:dyDescent="0.25">
      <c r="C584" s="175" t="s">
        <v>3436</v>
      </c>
      <c r="D584" s="175"/>
      <c r="E584" s="175"/>
      <c r="F584" s="175"/>
      <c r="G584" s="175"/>
      <c r="H584" s="175"/>
      <c r="I584" s="175"/>
      <c r="J584" s="176" t="s">
        <v>2804</v>
      </c>
      <c r="K584" s="177"/>
      <c r="L584" s="177"/>
      <c r="M584" s="177"/>
      <c r="N584" s="177"/>
      <c r="O584" s="2" t="s">
        <v>3432</v>
      </c>
      <c r="T584" s="2" t="s">
        <v>3432</v>
      </c>
      <c r="V584" s="2" t="s">
        <v>3432</v>
      </c>
      <c r="Y584" s="2" t="s">
        <v>3432</v>
      </c>
      <c r="AA584" s="2" t="s">
        <v>3432</v>
      </c>
      <c r="AD584" s="2" t="s">
        <v>3432</v>
      </c>
    </row>
    <row r="585" spans="1:34" x14ac:dyDescent="0.25">
      <c r="C585" s="175" t="s">
        <v>2714</v>
      </c>
      <c r="D585" s="175"/>
      <c r="E585" s="175"/>
      <c r="F585" s="175"/>
      <c r="G585" s="175"/>
      <c r="H585" s="175"/>
      <c r="I585" s="175"/>
      <c r="J585" s="43"/>
    </row>
    <row r="586" spans="1:34" ht="30" customHeight="1" x14ac:dyDescent="0.25">
      <c r="C586" s="175" t="s">
        <v>2807</v>
      </c>
      <c r="D586" s="175"/>
      <c r="E586" s="175"/>
      <c r="F586" s="175"/>
      <c r="G586" s="175"/>
      <c r="H586" s="175"/>
      <c r="I586" s="175"/>
      <c r="J586" s="153"/>
    </row>
    <row r="587" spans="1:34" ht="33.75" customHeight="1" x14ac:dyDescent="0.25">
      <c r="C587" s="175" t="s">
        <v>2716</v>
      </c>
      <c r="D587" s="175"/>
      <c r="E587" s="175"/>
      <c r="F587" s="175"/>
      <c r="G587" s="175"/>
      <c r="H587" s="175"/>
      <c r="I587" s="175"/>
      <c r="J587" s="153"/>
    </row>
    <row r="588" spans="1:34" ht="57" customHeight="1" x14ac:dyDescent="0.25">
      <c r="C588" s="173" t="s">
        <v>3435</v>
      </c>
      <c r="D588" s="173"/>
      <c r="E588" s="173"/>
      <c r="F588" s="173"/>
      <c r="G588" s="173"/>
      <c r="H588" s="173"/>
      <c r="I588" s="173"/>
      <c r="J588" s="153"/>
    </row>
    <row r="589" spans="1:34" ht="28.5" customHeight="1" x14ac:dyDescent="0.25">
      <c r="C589" s="174" t="str">
        <f>CONCATENATE("Source. PSEA Research based on Pennsylvania Department of Education data. Click on this box to see the data as posted on the Pennsylvania Department of Education's website.",CHAR(10),"Lookup Table Version #",Version!A1,":",TEXT(Version!B1,"mm/dd/yyyy"))</f>
        <v>Source. PSEA Research based on Pennsylvania Department of Education data. Click on this box to see the data as posted on the Pennsylvania Department of Education's website.
Lookup Table Version #2:11/17/2025</v>
      </c>
      <c r="D589" s="174"/>
      <c r="E589" s="174"/>
      <c r="F589" s="174"/>
      <c r="G589" s="174"/>
      <c r="H589" s="174"/>
      <c r="I589" s="174"/>
      <c r="J589" s="170"/>
    </row>
  </sheetData>
  <mergeCells count="47">
    <mergeCell ref="AG4:AG5"/>
    <mergeCell ref="AH4:AH5"/>
    <mergeCell ref="AA3:AC3"/>
    <mergeCell ref="E4:E5"/>
    <mergeCell ref="F4:F5"/>
    <mergeCell ref="G4:G5"/>
    <mergeCell ref="H4:H5"/>
    <mergeCell ref="I4:I5"/>
    <mergeCell ref="J4:J5"/>
    <mergeCell ref="K4:K5"/>
    <mergeCell ref="L4:L5"/>
    <mergeCell ref="M4:M5"/>
    <mergeCell ref="N4:N5"/>
    <mergeCell ref="O4:O5"/>
    <mergeCell ref="P4:P5"/>
    <mergeCell ref="R4:R5"/>
    <mergeCell ref="T4:T5"/>
    <mergeCell ref="U4:U5"/>
    <mergeCell ref="AF4:AF5"/>
    <mergeCell ref="AD4:AD5"/>
    <mergeCell ref="AE4:AE5"/>
    <mergeCell ref="C3:C5"/>
    <mergeCell ref="C1:I1"/>
    <mergeCell ref="AD3:AH3"/>
    <mergeCell ref="E3:I3"/>
    <mergeCell ref="J3:N3"/>
    <mergeCell ref="D3:D5"/>
    <mergeCell ref="O3:S3"/>
    <mergeCell ref="T3:Z3"/>
    <mergeCell ref="Y4:Y5"/>
    <mergeCell ref="V4:X4"/>
    <mergeCell ref="Z4:Z5"/>
    <mergeCell ref="AA4:AA5"/>
    <mergeCell ref="AB4:AB5"/>
    <mergeCell ref="AC4:AC5"/>
    <mergeCell ref="Q4:Q5"/>
    <mergeCell ref="S4:S5"/>
    <mergeCell ref="C587:I587"/>
    <mergeCell ref="C588:I588"/>
    <mergeCell ref="C589:I589"/>
    <mergeCell ref="J583:N583"/>
    <mergeCell ref="J584:N584"/>
    <mergeCell ref="C582:I582"/>
    <mergeCell ref="C583:I583"/>
    <mergeCell ref="C584:I584"/>
    <mergeCell ref="C585:I585"/>
    <mergeCell ref="C586:I586"/>
  </mergeCells>
  <pageMargins left="0.25" right="0.25" top="0.75" bottom="0.75" header="0.3" footer="0.3"/>
  <pageSetup orientation="landscape" r:id="rId1"/>
  <headerFooter>
    <oddHeader>&amp;C&amp;"Georgia Pro Light,Regular"Table A. Subsidy Amounts in the Enacted 2025-26 State Budget for School Districts and Career &amp; Technical Centers</oddHeader>
    <oddFooter>&amp;L&amp;D&amp;RPage &amp;P of &amp;N</oddFooter>
  </headerFooter>
  <colBreaks count="5" manualBreakCount="5">
    <brk id="19" max="1048575" man="1"/>
    <brk id="21" max="1048575" man="1"/>
    <brk id="24" max="1048575" man="1"/>
    <brk id="26" max="1048575" man="1"/>
    <brk id="29"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7B1B8-52E1-4CC5-A197-65306C897462}">
  <dimension ref="A1:AF575"/>
  <sheetViews>
    <sheetView workbookViewId="0">
      <selection activeCell="AF575" sqref="A1:AF575"/>
    </sheetView>
  </sheetViews>
  <sheetFormatPr defaultColWidth="9.109375" defaultRowHeight="13.8" x14ac:dyDescent="0.25"/>
  <cols>
    <col min="1" max="1" width="11.33203125" style="1" bestFit="1" customWidth="1"/>
    <col min="2" max="2" width="30.88671875" style="1" bestFit="1" customWidth="1"/>
    <col min="3" max="3" width="16" style="1" bestFit="1" customWidth="1"/>
    <col min="4" max="4" width="15.88671875" style="1" bestFit="1" customWidth="1"/>
    <col min="5" max="6" width="12.33203125" style="1" bestFit="1" customWidth="1"/>
    <col min="7" max="7" width="24.33203125" style="1" bestFit="1" customWidth="1"/>
    <col min="8" max="8" width="35.6640625" style="1" bestFit="1" customWidth="1"/>
    <col min="9" max="9" width="22.109375" style="1" bestFit="1" customWidth="1"/>
    <col min="10" max="10" width="22.6640625" style="1" bestFit="1" customWidth="1"/>
    <col min="11" max="11" width="37.5546875" style="1" bestFit="1" customWidth="1"/>
    <col min="12" max="12" width="22.109375" style="1" bestFit="1" customWidth="1"/>
    <col min="13" max="13" width="22.6640625" style="1" bestFit="1" customWidth="1"/>
    <col min="14" max="14" width="38.44140625" style="1" bestFit="1" customWidth="1"/>
    <col min="15" max="15" width="22.109375" style="1" bestFit="1" customWidth="1"/>
    <col min="16" max="16" width="22.6640625" style="1" bestFit="1" customWidth="1"/>
    <col min="17" max="17" width="15.109375" style="1" bestFit="1" customWidth="1"/>
    <col min="18" max="18" width="15.33203125" style="1" bestFit="1" customWidth="1"/>
    <col min="19" max="19" width="22.33203125" style="1" bestFit="1" customWidth="1"/>
    <col min="20" max="20" width="57.6640625" style="1" bestFit="1" customWidth="1"/>
    <col min="21" max="21" width="22.109375" style="1" bestFit="1" customWidth="1"/>
    <col min="22" max="22" width="20.6640625" style="1" bestFit="1" customWidth="1"/>
    <col min="23" max="23" width="22.6640625" style="1" bestFit="1" customWidth="1"/>
    <col min="24" max="24" width="25.109375" style="1" bestFit="1" customWidth="1"/>
    <col min="25" max="25" width="12.109375" style="1" bestFit="1" customWidth="1"/>
    <col min="26" max="26" width="16.88671875" style="1" bestFit="1" customWidth="1"/>
    <col min="27" max="27" width="34.88671875" style="1" bestFit="1" customWidth="1"/>
    <col min="28" max="28" width="22.33203125" style="1" bestFit="1" customWidth="1"/>
    <col min="29" max="29" width="29.88671875" style="1" bestFit="1" customWidth="1"/>
    <col min="30" max="30" width="47.33203125" style="1" bestFit="1" customWidth="1"/>
    <col min="31" max="31" width="30.6640625" style="1" bestFit="1" customWidth="1"/>
    <col min="32" max="32" width="26.88671875" style="1" bestFit="1" customWidth="1"/>
    <col min="33" max="33" width="20.44140625" style="1" bestFit="1" customWidth="1"/>
    <col min="34" max="34" width="17.88671875" style="1" bestFit="1" customWidth="1"/>
    <col min="35" max="35" width="21.33203125" style="1" bestFit="1" customWidth="1"/>
    <col min="36" max="36" width="20.109375" style="1" bestFit="1" customWidth="1"/>
    <col min="37" max="16384" width="9.109375" style="1"/>
  </cols>
  <sheetData>
    <row r="1" spans="1:32" x14ac:dyDescent="0.25">
      <c r="A1" s="1" t="s">
        <v>92</v>
      </c>
      <c r="B1" s="1" t="s">
        <v>2047</v>
      </c>
      <c r="C1" s="1" t="s">
        <v>2816</v>
      </c>
      <c r="D1" s="1" t="s">
        <v>2563</v>
      </c>
      <c r="E1" s="1" t="s">
        <v>2564</v>
      </c>
      <c r="F1" s="1" t="s">
        <v>2708</v>
      </c>
      <c r="G1" s="1" t="s">
        <v>2795</v>
      </c>
      <c r="H1" s="1" t="s">
        <v>2817</v>
      </c>
      <c r="I1" s="1" t="s">
        <v>2563</v>
      </c>
      <c r="J1" s="1" t="s">
        <v>2564</v>
      </c>
      <c r="K1" s="1" t="s">
        <v>2561</v>
      </c>
      <c r="L1" s="1" t="s">
        <v>2795</v>
      </c>
      <c r="M1" s="1" t="s">
        <v>2818</v>
      </c>
      <c r="N1" s="1" t="s">
        <v>2563</v>
      </c>
      <c r="O1" s="1" t="s">
        <v>2564</v>
      </c>
      <c r="P1" s="1" t="s">
        <v>2562</v>
      </c>
      <c r="Q1" s="1" t="s">
        <v>2795</v>
      </c>
      <c r="R1" s="1" t="s">
        <v>2819</v>
      </c>
      <c r="S1" s="1" t="s">
        <v>2563</v>
      </c>
      <c r="T1" s="1" t="s">
        <v>2590</v>
      </c>
      <c r="U1" s="1" t="s">
        <v>2592</v>
      </c>
      <c r="V1" s="1" t="s">
        <v>2591</v>
      </c>
      <c r="W1" s="1" t="s">
        <v>2585</v>
      </c>
      <c r="X1" s="1" t="s">
        <v>2678</v>
      </c>
      <c r="Y1" s="1" t="s">
        <v>2820</v>
      </c>
      <c r="Z1" s="1" t="s">
        <v>2821</v>
      </c>
      <c r="AA1" s="1" t="s">
        <v>2822</v>
      </c>
      <c r="AB1" s="1" t="s">
        <v>2823</v>
      </c>
      <c r="AC1" s="1" t="s">
        <v>2563</v>
      </c>
      <c r="AD1" s="1" t="s">
        <v>2564</v>
      </c>
      <c r="AE1" s="1" t="s">
        <v>2707</v>
      </c>
      <c r="AF1" s="1" t="s">
        <v>2795</v>
      </c>
    </row>
    <row r="2" spans="1:32" x14ac:dyDescent="0.25">
      <c r="A2" s="1">
        <v>123460302</v>
      </c>
      <c r="B2" s="1" t="s">
        <v>2454</v>
      </c>
      <c r="C2" s="1">
        <v>17528728</v>
      </c>
      <c r="D2" s="1">
        <v>502709</v>
      </c>
      <c r="E2" s="1">
        <v>2.9525928497314453</v>
      </c>
      <c r="F2" s="1">
        <v>1155996.5</v>
      </c>
      <c r="G2" s="1">
        <v>-653287.5</v>
      </c>
      <c r="H2" s="1">
        <v>12320208</v>
      </c>
      <c r="I2" s="1">
        <v>295500</v>
      </c>
      <c r="J2" s="1">
        <v>2.4574401378631592</v>
      </c>
      <c r="K2" s="1">
        <v>958572</v>
      </c>
      <c r="L2" s="1">
        <v>-663072</v>
      </c>
      <c r="M2" s="1">
        <v>4756763</v>
      </c>
      <c r="N2" s="1">
        <v>157209</v>
      </c>
      <c r="O2" s="1">
        <v>3.4179184436798096</v>
      </c>
      <c r="P2" s="1">
        <v>197424.515625</v>
      </c>
      <c r="Q2" s="1">
        <v>-40215.515625</v>
      </c>
      <c r="R2" s="1">
        <v>451756</v>
      </c>
      <c r="S2" s="1">
        <v>50000</v>
      </c>
      <c r="T2" s="1">
        <v>0</v>
      </c>
      <c r="U2" s="1">
        <v>0</v>
      </c>
      <c r="V2" s="1">
        <v>100</v>
      </c>
      <c r="W2" s="1">
        <v>0</v>
      </c>
      <c r="Y2" s="1">
        <v>182935.17</v>
      </c>
      <c r="Z2" s="1">
        <v>124226.44096656528</v>
      </c>
      <c r="AA2" s="1">
        <v>-58708.73046875</v>
      </c>
    </row>
    <row r="3" spans="1:32" x14ac:dyDescent="0.25">
      <c r="A3" s="1">
        <v>119350303</v>
      </c>
      <c r="B3" s="1" t="s">
        <v>2394</v>
      </c>
      <c r="C3" s="1">
        <v>12343487</v>
      </c>
      <c r="D3" s="1">
        <v>1280537.875</v>
      </c>
      <c r="E3" s="1">
        <v>11.575014114379883</v>
      </c>
      <c r="F3" s="1">
        <v>485565.65625</v>
      </c>
      <c r="G3" s="1">
        <v>794972.25</v>
      </c>
      <c r="H3" s="1">
        <v>8240249</v>
      </c>
      <c r="I3" s="1">
        <v>98373</v>
      </c>
      <c r="J3" s="1">
        <v>1.2082350254058838</v>
      </c>
      <c r="K3" s="1">
        <v>311748.90625</v>
      </c>
      <c r="L3" s="1">
        <v>-213375.90625</v>
      </c>
      <c r="M3" s="1">
        <v>2101686</v>
      </c>
      <c r="N3" s="1">
        <v>38323</v>
      </c>
      <c r="O3" s="1">
        <v>1.8573077917098999</v>
      </c>
      <c r="P3" s="1">
        <v>61237.09375</v>
      </c>
      <c r="Q3" s="1">
        <v>-22914.09375</v>
      </c>
      <c r="R3" s="1">
        <v>2001552.28</v>
      </c>
      <c r="S3" s="1">
        <v>1143841.875</v>
      </c>
      <c r="T3" s="1">
        <v>100.01146697998047</v>
      </c>
      <c r="U3" s="1">
        <v>0</v>
      </c>
      <c r="V3" s="1">
        <v>0</v>
      </c>
      <c r="W3" s="1">
        <v>10470582.469999999</v>
      </c>
      <c r="X3" s="1">
        <v>16.300336837768555</v>
      </c>
      <c r="Y3" s="1">
        <v>108769.71</v>
      </c>
      <c r="Z3" s="1">
        <v>143437.42023103521</v>
      </c>
      <c r="AA3" s="1">
        <v>34667.7109375</v>
      </c>
    </row>
    <row r="4" spans="1:32" x14ac:dyDescent="0.25">
      <c r="A4" s="1">
        <v>101260303</v>
      </c>
      <c r="B4" s="1" t="s">
        <v>2048</v>
      </c>
      <c r="C4" s="1">
        <v>33196526</v>
      </c>
      <c r="D4" s="1">
        <v>1354321.125</v>
      </c>
      <c r="E4" s="1">
        <v>4.2532267570495605</v>
      </c>
      <c r="F4" s="1">
        <v>738275.5</v>
      </c>
      <c r="G4" s="1">
        <v>616045.625</v>
      </c>
      <c r="H4" s="1">
        <v>26852621</v>
      </c>
      <c r="I4" s="1">
        <v>128450</v>
      </c>
      <c r="J4" s="1">
        <v>0.48065102100372314</v>
      </c>
      <c r="K4" s="1">
        <v>501566.8125</v>
      </c>
      <c r="L4" s="1">
        <v>-373116.8125</v>
      </c>
      <c r="M4" s="1">
        <v>3802309</v>
      </c>
      <c r="N4" s="1">
        <v>98992</v>
      </c>
      <c r="O4" s="1">
        <v>2.6730630397796631</v>
      </c>
      <c r="P4" s="1">
        <v>118095.828125</v>
      </c>
      <c r="Q4" s="1">
        <v>-19103.828125</v>
      </c>
      <c r="R4" s="1">
        <v>2541598.3199999998</v>
      </c>
      <c r="S4" s="1">
        <v>1126879.125</v>
      </c>
      <c r="T4" s="1">
        <v>100.01225280761719</v>
      </c>
      <c r="U4" s="1">
        <v>0</v>
      </c>
      <c r="V4" s="1">
        <v>0</v>
      </c>
      <c r="W4" s="1">
        <v>10315388.890000001</v>
      </c>
      <c r="X4" s="1">
        <v>16.673568725585938</v>
      </c>
      <c r="Y4" s="1">
        <v>201905.31</v>
      </c>
      <c r="Z4" s="1">
        <v>188991.51271338016</v>
      </c>
      <c r="AA4" s="1">
        <v>-12913.796875</v>
      </c>
    </row>
    <row r="5" spans="1:32" x14ac:dyDescent="0.25">
      <c r="A5" s="1">
        <v>127040503</v>
      </c>
      <c r="B5" s="1" t="s">
        <v>2504</v>
      </c>
      <c r="C5" s="1">
        <v>19006430</v>
      </c>
      <c r="D5" s="1">
        <v>1144188.25</v>
      </c>
      <c r="E5" s="1">
        <v>6.4056253433227539</v>
      </c>
      <c r="F5" s="1">
        <v>1349614</v>
      </c>
      <c r="G5" s="1">
        <v>-205425.75</v>
      </c>
      <c r="H5" s="1">
        <v>15076504</v>
      </c>
      <c r="I5" s="1">
        <v>128678</v>
      </c>
      <c r="J5" s="1">
        <v>0.86084765195846558</v>
      </c>
      <c r="K5" s="1">
        <v>1080889.375</v>
      </c>
      <c r="L5" s="1">
        <v>-952211.375</v>
      </c>
      <c r="M5" s="1">
        <v>1736945</v>
      </c>
      <c r="N5" s="1">
        <v>76478</v>
      </c>
      <c r="O5" s="1">
        <v>4.6058125495910645</v>
      </c>
      <c r="P5" s="1">
        <v>80820.25</v>
      </c>
      <c r="Q5" s="1">
        <v>-4342.25</v>
      </c>
      <c r="R5" s="1">
        <v>2192982.4700000002</v>
      </c>
      <c r="S5" s="1">
        <v>939032.25</v>
      </c>
      <c r="T5" s="1">
        <v>100.02330017089844</v>
      </c>
      <c r="U5" s="1">
        <v>0</v>
      </c>
      <c r="V5" s="1">
        <v>0</v>
      </c>
      <c r="W5" s="1">
        <v>8596798.7599999979</v>
      </c>
      <c r="X5" s="1">
        <v>21.851791381835938</v>
      </c>
      <c r="Y5" s="1">
        <v>371034.47</v>
      </c>
      <c r="Z5" s="1">
        <v>405292.72734608973</v>
      </c>
      <c r="AA5" s="1">
        <v>34258.2578125</v>
      </c>
    </row>
    <row r="6" spans="1:32" x14ac:dyDescent="0.25">
      <c r="A6" s="1">
        <v>103020603</v>
      </c>
      <c r="B6" s="1" t="s">
        <v>2073</v>
      </c>
      <c r="C6" s="1">
        <v>4316781</v>
      </c>
      <c r="D6" s="1">
        <v>73994</v>
      </c>
      <c r="E6" s="1">
        <v>1.743995189666748</v>
      </c>
      <c r="F6" s="1">
        <v>168226.453125</v>
      </c>
      <c r="G6" s="1">
        <v>-94232.453125</v>
      </c>
      <c r="H6" s="1">
        <v>3340868</v>
      </c>
      <c r="I6" s="1">
        <v>47422</v>
      </c>
      <c r="J6" s="1">
        <v>1.4398900270462036</v>
      </c>
      <c r="K6" s="1">
        <v>143679.65625</v>
      </c>
      <c r="L6" s="1">
        <v>-96257.65625</v>
      </c>
      <c r="M6" s="1">
        <v>821420</v>
      </c>
      <c r="N6" s="1">
        <v>-23428</v>
      </c>
      <c r="O6" s="1">
        <v>-2.773043155670166</v>
      </c>
      <c r="P6" s="1">
        <v>24546.80078125</v>
      </c>
      <c r="Q6" s="1">
        <v>-47974.80078125</v>
      </c>
      <c r="R6" s="1">
        <v>154493</v>
      </c>
      <c r="S6" s="1">
        <v>50000</v>
      </c>
      <c r="T6" s="1">
        <v>0</v>
      </c>
      <c r="U6" s="1">
        <v>0</v>
      </c>
      <c r="V6" s="1">
        <v>100</v>
      </c>
      <c r="W6" s="1">
        <v>0</v>
      </c>
      <c r="Y6" s="1">
        <v>26179.69</v>
      </c>
      <c r="Z6" s="1">
        <v>30024.608945659478</v>
      </c>
      <c r="AA6" s="1">
        <v>3844.9189453125</v>
      </c>
    </row>
    <row r="7" spans="1:32" x14ac:dyDescent="0.25">
      <c r="A7" s="1">
        <v>106160303</v>
      </c>
      <c r="B7" s="1" t="s">
        <v>2157</v>
      </c>
      <c r="C7" s="1">
        <v>7370771</v>
      </c>
      <c r="D7" s="1">
        <v>86136</v>
      </c>
      <c r="E7" s="1">
        <v>1.1824339628219604</v>
      </c>
      <c r="F7" s="1">
        <v>100788.53125</v>
      </c>
      <c r="G7" s="1">
        <v>-14652.53125</v>
      </c>
      <c r="H7" s="1">
        <v>6352547</v>
      </c>
      <c r="I7" s="1">
        <v>25281</v>
      </c>
      <c r="J7" s="1">
        <v>0.3995564877986908</v>
      </c>
      <c r="K7" s="1">
        <v>77081.6015625</v>
      </c>
      <c r="L7" s="1">
        <v>-51800.6015625</v>
      </c>
      <c r="M7" s="1">
        <v>816735</v>
      </c>
      <c r="N7" s="1">
        <v>10855</v>
      </c>
      <c r="O7" s="1">
        <v>1.3469747304916382</v>
      </c>
      <c r="P7" s="1">
        <v>23706.9296875</v>
      </c>
      <c r="Q7" s="1">
        <v>-12851.9296875</v>
      </c>
      <c r="R7" s="1">
        <v>201489</v>
      </c>
      <c r="S7" s="1">
        <v>50000</v>
      </c>
      <c r="T7" s="1">
        <v>0</v>
      </c>
      <c r="U7" s="1">
        <v>0</v>
      </c>
      <c r="V7" s="1">
        <v>100</v>
      </c>
      <c r="W7" s="1">
        <v>0</v>
      </c>
      <c r="Y7" s="1">
        <v>81841.19</v>
      </c>
      <c r="Z7" s="1">
        <v>139982.6391461608</v>
      </c>
      <c r="AA7" s="1">
        <v>58141.44921875</v>
      </c>
    </row>
    <row r="8" spans="1:32" x14ac:dyDescent="0.25">
      <c r="A8" s="1">
        <v>121390302</v>
      </c>
      <c r="B8" s="1" t="s">
        <v>2432</v>
      </c>
      <c r="C8" s="1">
        <v>275960832</v>
      </c>
      <c r="D8" s="1">
        <v>24033272</v>
      </c>
      <c r="E8" s="1">
        <v>9.5397548675537109</v>
      </c>
      <c r="F8" s="1">
        <v>23028898</v>
      </c>
      <c r="G8" s="1">
        <v>1004374</v>
      </c>
      <c r="H8" s="1">
        <v>202688768</v>
      </c>
      <c r="I8" s="1">
        <v>3292429</v>
      </c>
      <c r="J8" s="1">
        <v>1.6511982679367065</v>
      </c>
      <c r="K8" s="1">
        <v>15710365</v>
      </c>
      <c r="L8" s="1">
        <v>-12417936</v>
      </c>
      <c r="M8" s="1">
        <v>17892893</v>
      </c>
      <c r="N8" s="1">
        <v>513922</v>
      </c>
      <c r="O8" s="1">
        <v>2.957148551940918</v>
      </c>
      <c r="P8" s="1">
        <v>1073389.625</v>
      </c>
      <c r="Q8" s="1">
        <v>-559467.625</v>
      </c>
      <c r="R8" s="1">
        <v>55379159.909999996</v>
      </c>
      <c r="S8" s="1">
        <v>20226920</v>
      </c>
      <c r="T8" s="1">
        <v>100.02330017089844</v>
      </c>
      <c r="U8" s="1">
        <v>0</v>
      </c>
      <c r="V8" s="1">
        <v>0</v>
      </c>
      <c r="W8" s="1">
        <v>185176553.31999999</v>
      </c>
      <c r="X8" s="1">
        <v>21.851789474487305</v>
      </c>
      <c r="Y8" s="1">
        <v>937431.79</v>
      </c>
      <c r="Z8" s="1">
        <v>1339549.4241240961</v>
      </c>
      <c r="AA8" s="1">
        <v>402117.625</v>
      </c>
    </row>
    <row r="9" spans="1:32" x14ac:dyDescent="0.25">
      <c r="A9" s="1">
        <v>108070502</v>
      </c>
      <c r="B9" s="1" t="s">
        <v>2195</v>
      </c>
      <c r="C9" s="1">
        <v>65842144</v>
      </c>
      <c r="D9" s="1">
        <v>5349837</v>
      </c>
      <c r="E9" s="1">
        <v>8.8438301086425781</v>
      </c>
      <c r="F9" s="1">
        <v>2628497.75</v>
      </c>
      <c r="G9" s="1">
        <v>2721339.25</v>
      </c>
      <c r="H9" s="1">
        <v>49576531</v>
      </c>
      <c r="I9" s="1">
        <v>411732</v>
      </c>
      <c r="J9" s="1">
        <v>0.83745282888412476</v>
      </c>
      <c r="K9" s="1">
        <v>1780764.75</v>
      </c>
      <c r="L9" s="1">
        <v>-1369032.75</v>
      </c>
      <c r="M9" s="1">
        <v>7045464</v>
      </c>
      <c r="N9" s="1">
        <v>222348</v>
      </c>
      <c r="O9" s="1">
        <v>3.2587456703186035</v>
      </c>
      <c r="P9" s="1">
        <v>243865.09375</v>
      </c>
      <c r="Q9" s="1">
        <v>-21517.09375</v>
      </c>
      <c r="R9" s="1">
        <v>9220148.3200000003</v>
      </c>
      <c r="S9" s="1">
        <v>4715757</v>
      </c>
      <c r="T9" s="1">
        <v>100.01490783691406</v>
      </c>
      <c r="U9" s="1">
        <v>0</v>
      </c>
      <c r="V9" s="1">
        <v>0</v>
      </c>
      <c r="W9" s="1">
        <v>43168924.620000005</v>
      </c>
      <c r="X9" s="1">
        <v>17.918207168579102</v>
      </c>
      <c r="Y9" s="1">
        <v>325440.95</v>
      </c>
      <c r="Z9" s="1">
        <v>362513.7513041168</v>
      </c>
      <c r="AA9" s="1">
        <v>37072.80078125</v>
      </c>
    </row>
    <row r="10" spans="1:32" x14ac:dyDescent="0.25">
      <c r="A10" s="1">
        <v>127040703</v>
      </c>
      <c r="B10" s="1" t="s">
        <v>2505</v>
      </c>
      <c r="C10" s="1">
        <v>18947840</v>
      </c>
      <c r="D10" s="1">
        <v>1253530.75</v>
      </c>
      <c r="E10" s="1">
        <v>7.0843725204467773</v>
      </c>
      <c r="F10" s="1">
        <v>810753.9375</v>
      </c>
      <c r="G10" s="1">
        <v>442776.8125</v>
      </c>
      <c r="H10" s="1">
        <v>13092496</v>
      </c>
      <c r="I10" s="1">
        <v>148938</v>
      </c>
      <c r="J10" s="1">
        <v>1.1506727933883667</v>
      </c>
      <c r="K10" s="1">
        <v>393582.40625</v>
      </c>
      <c r="L10" s="1">
        <v>-244644.40625</v>
      </c>
      <c r="M10" s="1">
        <v>2946715</v>
      </c>
      <c r="N10" s="1">
        <v>-12953</v>
      </c>
      <c r="O10" s="1">
        <v>-0.43765044212341309</v>
      </c>
      <c r="P10" s="1">
        <v>143545.828125</v>
      </c>
      <c r="Q10" s="1">
        <v>-156498.828125</v>
      </c>
      <c r="R10" s="1">
        <v>2908629.51</v>
      </c>
      <c r="S10" s="1">
        <v>1117545.75</v>
      </c>
      <c r="T10" s="1">
        <v>100.02330017089844</v>
      </c>
      <c r="U10" s="1">
        <v>0</v>
      </c>
      <c r="V10" s="1">
        <v>0</v>
      </c>
      <c r="W10" s="1">
        <v>10231081.469999999</v>
      </c>
      <c r="X10" s="1">
        <v>21.851791381835938</v>
      </c>
      <c r="Y10" s="1">
        <v>123776.38</v>
      </c>
      <c r="Z10" s="1">
        <v>334182.57573664968</v>
      </c>
      <c r="AA10" s="1">
        <v>210406.203125</v>
      </c>
    </row>
    <row r="11" spans="1:32" x14ac:dyDescent="0.25">
      <c r="A11" s="1">
        <v>113380303</v>
      </c>
      <c r="B11" s="1" t="s">
        <v>2300</v>
      </c>
      <c r="C11" s="1">
        <v>7681242.5</v>
      </c>
      <c r="D11" s="1">
        <v>289774.75</v>
      </c>
      <c r="E11" s="1">
        <v>3.9203951358795166</v>
      </c>
      <c r="F11" s="1">
        <v>295982.15625</v>
      </c>
      <c r="G11" s="1">
        <v>-6207.40625</v>
      </c>
      <c r="H11" s="1">
        <v>5976047</v>
      </c>
      <c r="I11" s="1">
        <v>100201</v>
      </c>
      <c r="J11" s="1">
        <v>1.705303430557251</v>
      </c>
      <c r="K11" s="1">
        <v>213472.59375</v>
      </c>
      <c r="L11" s="1">
        <v>-113271.59375</v>
      </c>
      <c r="M11" s="1">
        <v>1158389</v>
      </c>
      <c r="N11" s="1">
        <v>10927</v>
      </c>
      <c r="O11" s="1">
        <v>0.95227557420730591</v>
      </c>
      <c r="P11" s="1">
        <v>46761.56640625</v>
      </c>
      <c r="Q11" s="1">
        <v>-35834.56640625</v>
      </c>
      <c r="R11" s="1">
        <v>546806.71</v>
      </c>
      <c r="S11" s="1">
        <v>178646.75</v>
      </c>
      <c r="T11" s="1">
        <v>100.02330017089844</v>
      </c>
      <c r="U11" s="1">
        <v>0</v>
      </c>
      <c r="V11" s="1">
        <v>0</v>
      </c>
      <c r="W11" s="1">
        <v>1635503.0800000019</v>
      </c>
      <c r="X11" s="1">
        <v>21.851791381835938</v>
      </c>
      <c r="Y11" s="1">
        <v>110344.57</v>
      </c>
      <c r="Z11" s="1">
        <v>93648.811569112877</v>
      </c>
      <c r="AA11" s="1">
        <v>-16695.7578125</v>
      </c>
    </row>
    <row r="12" spans="1:32" x14ac:dyDescent="0.25">
      <c r="A12" s="1">
        <v>114060503</v>
      </c>
      <c r="B12" s="1" t="s">
        <v>2305</v>
      </c>
      <c r="C12" s="1">
        <v>9420825</v>
      </c>
      <c r="D12" s="1">
        <v>1037582.4375</v>
      </c>
      <c r="E12" s="1">
        <v>12.376862525939941</v>
      </c>
      <c r="F12" s="1">
        <v>726063.6875</v>
      </c>
      <c r="G12" s="1">
        <v>311518.75</v>
      </c>
      <c r="H12" s="1">
        <v>6402989</v>
      </c>
      <c r="I12" s="1">
        <v>116609</v>
      </c>
      <c r="J12" s="1">
        <v>1.8549466133117676</v>
      </c>
      <c r="K12" s="1">
        <v>480930.5625</v>
      </c>
      <c r="L12" s="1">
        <v>-364321.5625</v>
      </c>
      <c r="M12" s="1">
        <v>1136922</v>
      </c>
      <c r="N12" s="1">
        <v>77430</v>
      </c>
      <c r="O12" s="1">
        <v>7.3082194328308105</v>
      </c>
      <c r="P12" s="1">
        <v>71085.3984375</v>
      </c>
      <c r="Q12" s="1">
        <v>6344.6015625</v>
      </c>
      <c r="R12" s="1">
        <v>1880914.09</v>
      </c>
      <c r="S12" s="1">
        <v>843543.4375</v>
      </c>
      <c r="T12" s="1">
        <v>63.826953887939453</v>
      </c>
      <c r="U12" s="1">
        <v>36.187915802001953</v>
      </c>
      <c r="V12" s="1">
        <v>0</v>
      </c>
      <c r="W12" s="1">
        <v>4927953.8299999982</v>
      </c>
      <c r="X12" s="1">
        <v>21.851789474487305</v>
      </c>
      <c r="Y12" s="1">
        <v>52589.279999999999</v>
      </c>
      <c r="Z12" s="1">
        <v>100803.76099641589</v>
      </c>
      <c r="AA12" s="1">
        <v>48214.48046875</v>
      </c>
    </row>
    <row r="13" spans="1:32" x14ac:dyDescent="0.25">
      <c r="A13" s="1">
        <v>128030603</v>
      </c>
      <c r="B13" s="1" t="s">
        <v>2518</v>
      </c>
      <c r="C13" s="1">
        <v>11643238</v>
      </c>
      <c r="D13" s="1">
        <v>204357.546875</v>
      </c>
      <c r="E13" s="1">
        <v>1.7865170240402222</v>
      </c>
      <c r="F13" s="1">
        <v>324996.71875</v>
      </c>
      <c r="G13" s="1">
        <v>-120639.171875</v>
      </c>
      <c r="H13" s="1">
        <v>9797085</v>
      </c>
      <c r="I13" s="1">
        <v>79100</v>
      </c>
      <c r="J13" s="1">
        <v>0.81395477056503296</v>
      </c>
      <c r="K13" s="1">
        <v>251141</v>
      </c>
      <c r="L13" s="1">
        <v>-172041</v>
      </c>
      <c r="M13" s="1">
        <v>1510840</v>
      </c>
      <c r="N13" s="1">
        <v>75259</v>
      </c>
      <c r="O13" s="1">
        <v>5.2424068450927734</v>
      </c>
      <c r="P13" s="1">
        <v>72609.90625</v>
      </c>
      <c r="Q13" s="1">
        <v>2649.09375</v>
      </c>
      <c r="R13" s="1">
        <v>335312.61</v>
      </c>
      <c r="S13" s="1">
        <v>49998.55078125</v>
      </c>
      <c r="T13" s="1">
        <v>12.454880714416504</v>
      </c>
      <c r="U13" s="1">
        <v>0</v>
      </c>
      <c r="V13" s="1">
        <v>87.548019409179688</v>
      </c>
      <c r="W13" s="1">
        <v>56997.050000000745</v>
      </c>
      <c r="X13" s="1">
        <v>98.650032043457031</v>
      </c>
      <c r="Y13" s="1">
        <v>97735.06</v>
      </c>
      <c r="Z13" s="1">
        <v>47307.424007450871</v>
      </c>
      <c r="AA13" s="1">
        <v>-50427.63671875</v>
      </c>
    </row>
    <row r="14" spans="1:32" x14ac:dyDescent="0.25">
      <c r="A14" s="1">
        <v>128030852</v>
      </c>
      <c r="B14" s="1" t="s">
        <v>224</v>
      </c>
      <c r="C14" s="1">
        <v>44186260</v>
      </c>
      <c r="D14" s="1">
        <v>1092977.625</v>
      </c>
      <c r="E14" s="1">
        <v>2.5363063812255859</v>
      </c>
      <c r="F14" s="1">
        <v>1307024.25</v>
      </c>
      <c r="G14" s="1">
        <v>-214046.625</v>
      </c>
      <c r="H14" s="1">
        <v>35257231</v>
      </c>
      <c r="I14" s="1">
        <v>196948</v>
      </c>
      <c r="J14" s="1">
        <v>0.56174105405807495</v>
      </c>
      <c r="K14" s="1">
        <v>870618.375</v>
      </c>
      <c r="L14" s="1">
        <v>-673670.375</v>
      </c>
      <c r="M14" s="1">
        <v>6381519</v>
      </c>
      <c r="N14" s="1">
        <v>166975</v>
      </c>
      <c r="O14" s="1">
        <v>2.6868424415588379</v>
      </c>
      <c r="P14" s="1">
        <v>290518.84375</v>
      </c>
      <c r="Q14" s="1">
        <v>-123543.84375</v>
      </c>
      <c r="R14" s="1">
        <v>2547509.59</v>
      </c>
      <c r="S14" s="1">
        <v>729054.625</v>
      </c>
      <c r="T14" s="1">
        <v>100.02330017089844</v>
      </c>
      <c r="U14" s="1">
        <v>0</v>
      </c>
      <c r="V14" s="1">
        <v>0</v>
      </c>
      <c r="W14" s="1">
        <v>6674462.5300000012</v>
      </c>
      <c r="X14" s="1">
        <v>21.851791381835938</v>
      </c>
      <c r="Y14" s="1">
        <v>265783.8</v>
      </c>
      <c r="Z14" s="1">
        <v>336215.7467696243</v>
      </c>
      <c r="AA14" s="1">
        <v>70431.9453125</v>
      </c>
    </row>
    <row r="15" spans="1:32" x14ac:dyDescent="0.25">
      <c r="A15" s="1">
        <v>117080503</v>
      </c>
      <c r="B15" s="1" t="s">
        <v>2364</v>
      </c>
      <c r="C15" s="1">
        <v>17087888</v>
      </c>
      <c r="D15" s="1">
        <v>370352</v>
      </c>
      <c r="E15" s="1">
        <v>2.2153503894805908</v>
      </c>
      <c r="F15" s="1">
        <v>548277.8125</v>
      </c>
      <c r="G15" s="1">
        <v>-177925.8125</v>
      </c>
      <c r="H15" s="1">
        <v>14064805</v>
      </c>
      <c r="I15" s="1">
        <v>108732</v>
      </c>
      <c r="J15" s="1">
        <v>0.7791016697883606</v>
      </c>
      <c r="K15" s="1">
        <v>429599.8125</v>
      </c>
      <c r="L15" s="1">
        <v>-320867.8125</v>
      </c>
      <c r="M15" s="1">
        <v>2317015</v>
      </c>
      <c r="N15" s="1">
        <v>74243</v>
      </c>
      <c r="O15" s="1">
        <v>3.3103232383728027</v>
      </c>
      <c r="P15" s="1">
        <v>112915.71875</v>
      </c>
      <c r="Q15" s="1">
        <v>-38672.71875</v>
      </c>
      <c r="R15" s="1">
        <v>468272</v>
      </c>
      <c r="S15" s="1">
        <v>50000</v>
      </c>
      <c r="T15" s="1">
        <v>0</v>
      </c>
      <c r="U15" s="1">
        <v>0</v>
      </c>
      <c r="V15" s="1">
        <v>100</v>
      </c>
      <c r="W15" s="1">
        <v>0</v>
      </c>
      <c r="Y15" s="1">
        <v>127616.11</v>
      </c>
      <c r="Z15" s="1">
        <v>209761.65915691119</v>
      </c>
      <c r="AA15" s="1">
        <v>82145.546875</v>
      </c>
      <c r="AB15" s="1">
        <v>237797</v>
      </c>
      <c r="AC15" s="1">
        <v>137377</v>
      </c>
      <c r="AD15" s="1">
        <v>136.80242919921875</v>
      </c>
      <c r="AE15" s="1">
        <v>5762.33984375</v>
      </c>
      <c r="AF15" s="1">
        <v>131614.65625</v>
      </c>
    </row>
    <row r="16" spans="1:32" x14ac:dyDescent="0.25">
      <c r="A16" s="1">
        <v>109530304</v>
      </c>
      <c r="B16" s="1" t="s">
        <v>2234</v>
      </c>
      <c r="C16" s="1">
        <v>2047011</v>
      </c>
      <c r="D16" s="1">
        <v>62240</v>
      </c>
      <c r="E16" s="1">
        <v>3.1358780860900879</v>
      </c>
      <c r="F16" s="1">
        <v>62509.171875</v>
      </c>
      <c r="G16" s="1">
        <v>-269.171875</v>
      </c>
      <c r="H16" s="1">
        <v>1791173</v>
      </c>
      <c r="I16" s="1">
        <v>10071</v>
      </c>
      <c r="J16" s="1">
        <v>0.56543642282485962</v>
      </c>
      <c r="K16" s="1">
        <v>57914.92578125</v>
      </c>
      <c r="L16" s="1">
        <v>-47843.92578125</v>
      </c>
      <c r="M16" s="1">
        <v>171273</v>
      </c>
      <c r="N16" s="1">
        <v>2169</v>
      </c>
      <c r="O16" s="1">
        <v>1.2826426029205322</v>
      </c>
      <c r="P16" s="1">
        <v>4594.24609375</v>
      </c>
      <c r="Q16" s="1">
        <v>-2425.24609375</v>
      </c>
      <c r="R16" s="1">
        <v>84565</v>
      </c>
      <c r="S16" s="1">
        <v>50000</v>
      </c>
      <c r="T16" s="1">
        <v>0</v>
      </c>
      <c r="U16" s="1">
        <v>0</v>
      </c>
      <c r="V16" s="1">
        <v>100</v>
      </c>
      <c r="W16" s="1">
        <v>0</v>
      </c>
      <c r="Y16" s="1">
        <v>0</v>
      </c>
      <c r="Z16" s="1">
        <v>1278.592562690661</v>
      </c>
      <c r="AA16" s="1">
        <v>1278.592529296875</v>
      </c>
    </row>
    <row r="17" spans="1:32" x14ac:dyDescent="0.25">
      <c r="A17" s="1">
        <v>101630504</v>
      </c>
      <c r="B17" s="1" t="s">
        <v>2059</v>
      </c>
      <c r="C17" s="1">
        <v>5541904</v>
      </c>
      <c r="D17" s="1">
        <v>99206</v>
      </c>
      <c r="E17" s="1">
        <v>1.8227356672286987</v>
      </c>
      <c r="F17" s="1">
        <v>89722.8671875</v>
      </c>
      <c r="G17" s="1">
        <v>9483.1328125</v>
      </c>
      <c r="H17" s="1">
        <v>4701053</v>
      </c>
      <c r="I17" s="1">
        <v>21009</v>
      </c>
      <c r="J17" s="1">
        <v>0.4489060640335083</v>
      </c>
      <c r="K17" s="1">
        <v>74156.296875</v>
      </c>
      <c r="L17" s="1">
        <v>-53147.296875</v>
      </c>
      <c r="M17" s="1">
        <v>663204</v>
      </c>
      <c r="N17" s="1">
        <v>16873</v>
      </c>
      <c r="O17" s="1">
        <v>2.6105818748474121</v>
      </c>
      <c r="P17" s="1">
        <v>14221.6337890625</v>
      </c>
      <c r="Q17" s="1">
        <v>2651.3662109375</v>
      </c>
      <c r="R17" s="1">
        <v>155057</v>
      </c>
      <c r="S17" s="1">
        <v>50000</v>
      </c>
      <c r="T17" s="1">
        <v>42.097118377685547</v>
      </c>
      <c r="U17" s="1">
        <v>0</v>
      </c>
      <c r="V17" s="1">
        <v>57.902881622314453</v>
      </c>
      <c r="W17" s="1">
        <v>192653.73000000045</v>
      </c>
      <c r="X17" s="1">
        <v>25.953300476074219</v>
      </c>
      <c r="Y17" s="1">
        <v>34394.620000000003</v>
      </c>
      <c r="Z17" s="1">
        <v>25788.283389088931</v>
      </c>
      <c r="AA17" s="1">
        <v>-8606.3369140625</v>
      </c>
      <c r="AB17" s="1">
        <v>22590</v>
      </c>
      <c r="AC17" s="1">
        <v>11324</v>
      </c>
      <c r="AD17" s="1">
        <v>100.51483154296875</v>
      </c>
      <c r="AE17" s="1">
        <v>1344.93603515625</v>
      </c>
      <c r="AF17" s="1">
        <v>9979.064453125</v>
      </c>
    </row>
    <row r="18" spans="1:32" x14ac:dyDescent="0.25">
      <c r="A18" s="1">
        <v>124150503</v>
      </c>
      <c r="B18" s="1" t="s">
        <v>2476</v>
      </c>
      <c r="C18" s="1">
        <v>26218752</v>
      </c>
      <c r="D18" s="1">
        <v>2158049.5</v>
      </c>
      <c r="E18" s="1">
        <v>8.9691877365112305</v>
      </c>
      <c r="F18" s="1">
        <v>994534.875</v>
      </c>
      <c r="G18" s="1">
        <v>1163514.625</v>
      </c>
      <c r="H18" s="1">
        <v>17865648</v>
      </c>
      <c r="I18" s="1">
        <v>146743</v>
      </c>
      <c r="J18" s="1">
        <v>0.82817196846008301</v>
      </c>
      <c r="K18" s="1">
        <v>446866.1875</v>
      </c>
      <c r="L18" s="1">
        <v>-300123.1875</v>
      </c>
      <c r="M18" s="1">
        <v>3658855</v>
      </c>
      <c r="N18" s="1">
        <v>42059</v>
      </c>
      <c r="O18" s="1">
        <v>1.1628800630569458</v>
      </c>
      <c r="P18" s="1">
        <v>153613.625</v>
      </c>
      <c r="Q18" s="1">
        <v>-111554.625</v>
      </c>
      <c r="R18" s="1">
        <v>4694248.74</v>
      </c>
      <c r="S18" s="1">
        <v>1969247.625</v>
      </c>
      <c r="T18" s="1">
        <v>100.02330017089844</v>
      </c>
      <c r="U18" s="1">
        <v>0</v>
      </c>
      <c r="V18" s="1">
        <v>0</v>
      </c>
      <c r="W18" s="1">
        <v>18028374.810000002</v>
      </c>
      <c r="X18" s="1">
        <v>21.851791381835938</v>
      </c>
      <c r="Y18" s="1">
        <v>119833.60000000001</v>
      </c>
      <c r="Z18" s="1">
        <v>141695.2778721517</v>
      </c>
      <c r="AA18" s="1">
        <v>21861.677734375</v>
      </c>
    </row>
    <row r="19" spans="1:32" x14ac:dyDescent="0.25">
      <c r="A19" s="1">
        <v>103020753</v>
      </c>
      <c r="B19" s="1" t="s">
        <v>2074</v>
      </c>
      <c r="C19" s="1">
        <v>4923078</v>
      </c>
      <c r="D19" s="1">
        <v>205709</v>
      </c>
      <c r="E19" s="1">
        <v>4.3606719970703125</v>
      </c>
      <c r="F19" s="1">
        <v>248228.96875</v>
      </c>
      <c r="G19" s="1">
        <v>-42519.96875</v>
      </c>
      <c r="H19" s="1">
        <v>3825569</v>
      </c>
      <c r="I19" s="1">
        <v>68034</v>
      </c>
      <c r="J19" s="1">
        <v>1.8106019496917725</v>
      </c>
      <c r="K19" s="1">
        <v>221581.046875</v>
      </c>
      <c r="L19" s="1">
        <v>-153547.046875</v>
      </c>
      <c r="M19" s="1">
        <v>939221</v>
      </c>
      <c r="N19" s="1">
        <v>87675</v>
      </c>
      <c r="O19" s="1">
        <v>10.295979499816895</v>
      </c>
      <c r="P19" s="1">
        <v>25435.564453125</v>
      </c>
      <c r="Q19" s="1">
        <v>62239.4375</v>
      </c>
      <c r="R19" s="1">
        <v>158288</v>
      </c>
      <c r="S19" s="1">
        <v>50000</v>
      </c>
      <c r="T19" s="1">
        <v>0</v>
      </c>
      <c r="U19" s="1">
        <v>0</v>
      </c>
      <c r="V19" s="1">
        <v>100</v>
      </c>
      <c r="W19" s="1">
        <v>0</v>
      </c>
      <c r="Y19" s="1">
        <v>34613.71</v>
      </c>
      <c r="Z19" s="1">
        <v>40655.990049757849</v>
      </c>
      <c r="AA19" s="1">
        <v>6042.2802734375</v>
      </c>
    </row>
    <row r="20" spans="1:32" x14ac:dyDescent="0.25">
      <c r="A20" s="1">
        <v>110141003</v>
      </c>
      <c r="B20" s="1" t="s">
        <v>2239</v>
      </c>
      <c r="C20" s="1">
        <v>12087135</v>
      </c>
      <c r="D20" s="1">
        <v>153463</v>
      </c>
      <c r="E20" s="1">
        <v>1.2859662771224976</v>
      </c>
      <c r="F20" s="1">
        <v>374179.875</v>
      </c>
      <c r="G20" s="1">
        <v>-220716.875</v>
      </c>
      <c r="H20" s="1">
        <v>9967394</v>
      </c>
      <c r="I20" s="1">
        <v>80258</v>
      </c>
      <c r="J20" s="1">
        <v>0.81174170970916748</v>
      </c>
      <c r="K20" s="1">
        <v>304174.59375</v>
      </c>
      <c r="L20" s="1">
        <v>-223916.59375</v>
      </c>
      <c r="M20" s="1">
        <v>1691722</v>
      </c>
      <c r="N20" s="1">
        <v>35566</v>
      </c>
      <c r="O20" s="1">
        <v>2.1475028991699219</v>
      </c>
      <c r="P20" s="1">
        <v>64854.9296875</v>
      </c>
      <c r="Q20" s="1">
        <v>-29288.9296875</v>
      </c>
      <c r="R20" s="1">
        <v>360813</v>
      </c>
      <c r="S20" s="1">
        <v>50000</v>
      </c>
      <c r="T20" s="1">
        <v>0</v>
      </c>
      <c r="U20" s="1">
        <v>0</v>
      </c>
      <c r="V20" s="1">
        <v>100</v>
      </c>
      <c r="W20" s="1">
        <v>0</v>
      </c>
      <c r="Y20" s="1">
        <v>54149.94</v>
      </c>
      <c r="Z20" s="1">
        <v>25178.487135421834</v>
      </c>
      <c r="AA20" s="1">
        <v>-28971.453125</v>
      </c>
      <c r="AB20" s="1">
        <v>67206</v>
      </c>
      <c r="AC20" s="1">
        <v>-12361</v>
      </c>
      <c r="AD20" s="1">
        <v>-15.535335540771484</v>
      </c>
      <c r="AE20" s="1">
        <v>5150.34423828125</v>
      </c>
      <c r="AF20" s="1">
        <v>-17511.34375</v>
      </c>
    </row>
    <row r="21" spans="1:32" x14ac:dyDescent="0.25">
      <c r="A21" s="1">
        <v>103021102</v>
      </c>
      <c r="B21" s="1" t="s">
        <v>2076</v>
      </c>
      <c r="C21" s="1">
        <v>23966382</v>
      </c>
      <c r="D21" s="1">
        <v>2906286</v>
      </c>
      <c r="E21" s="1">
        <v>13.799965858459473</v>
      </c>
      <c r="F21" s="1">
        <v>1485248.5</v>
      </c>
      <c r="G21" s="1">
        <v>1421037.5</v>
      </c>
      <c r="H21" s="1">
        <v>13930200</v>
      </c>
      <c r="I21" s="1">
        <v>197048</v>
      </c>
      <c r="J21" s="1">
        <v>1.4348344802856445</v>
      </c>
      <c r="K21" s="1">
        <v>704089.375</v>
      </c>
      <c r="L21" s="1">
        <v>-507041.375</v>
      </c>
      <c r="M21" s="1">
        <v>3657558</v>
      </c>
      <c r="N21" s="1">
        <v>78537</v>
      </c>
      <c r="O21" s="1">
        <v>2.1943709850311279</v>
      </c>
      <c r="P21" s="1">
        <v>154744.515625</v>
      </c>
      <c r="Q21" s="1">
        <v>-76207.515625</v>
      </c>
      <c r="R21" s="1">
        <v>6378623.5999999996</v>
      </c>
      <c r="S21" s="1">
        <v>2630701</v>
      </c>
      <c r="T21" s="1">
        <v>100.02330017089844</v>
      </c>
      <c r="U21" s="1">
        <v>0</v>
      </c>
      <c r="V21" s="1">
        <v>0</v>
      </c>
      <c r="W21" s="1">
        <v>24083951.139999993</v>
      </c>
      <c r="X21" s="1">
        <v>21.851789474487305</v>
      </c>
      <c r="Y21" s="1">
        <v>80515.210000000006</v>
      </c>
      <c r="Z21" s="1">
        <v>111285.44987246397</v>
      </c>
      <c r="AA21" s="1">
        <v>30770.240234375</v>
      </c>
    </row>
    <row r="22" spans="1:32" x14ac:dyDescent="0.25">
      <c r="A22" s="1">
        <v>120480803</v>
      </c>
      <c r="B22" s="1" t="s">
        <v>2418</v>
      </c>
      <c r="C22" s="1">
        <v>17718770</v>
      </c>
      <c r="D22" s="1">
        <v>946084.875</v>
      </c>
      <c r="E22" s="1">
        <v>5.6406288146972656</v>
      </c>
      <c r="F22" s="1">
        <v>866860.25</v>
      </c>
      <c r="G22" s="1">
        <v>79224.625</v>
      </c>
      <c r="H22" s="1">
        <v>12945048</v>
      </c>
      <c r="I22" s="1">
        <v>159222</v>
      </c>
      <c r="J22" s="1">
        <v>1.2453008890151978</v>
      </c>
      <c r="K22" s="1">
        <v>585355.375</v>
      </c>
      <c r="L22" s="1">
        <v>-426133.375</v>
      </c>
      <c r="M22" s="1">
        <v>2895878</v>
      </c>
      <c r="N22" s="1">
        <v>103695</v>
      </c>
      <c r="O22" s="1">
        <v>3.7137608528137207</v>
      </c>
      <c r="P22" s="1">
        <v>144800.015625</v>
      </c>
      <c r="Q22" s="1">
        <v>-41105.015625</v>
      </c>
      <c r="R22" s="1">
        <v>1877843.25</v>
      </c>
      <c r="S22" s="1">
        <v>683167.875</v>
      </c>
      <c r="T22" s="1">
        <v>100.02330780029297</v>
      </c>
      <c r="U22" s="1">
        <v>0</v>
      </c>
      <c r="V22" s="1">
        <v>0</v>
      </c>
      <c r="W22" s="1">
        <v>6254371.8399999961</v>
      </c>
      <c r="X22" s="1">
        <v>21.851791381835938</v>
      </c>
      <c r="Y22" s="1">
        <v>253731.79</v>
      </c>
      <c r="Z22" s="1">
        <v>588144.96423560707</v>
      </c>
      <c r="AA22" s="1">
        <v>334413.1875</v>
      </c>
    </row>
    <row r="23" spans="1:32" x14ac:dyDescent="0.25">
      <c r="A23" s="1">
        <v>127041203</v>
      </c>
      <c r="B23" s="1" t="s">
        <v>2506</v>
      </c>
      <c r="C23" s="1">
        <v>9931962</v>
      </c>
      <c r="D23" s="1">
        <v>721378</v>
      </c>
      <c r="E23" s="1">
        <v>7.8320550918579102</v>
      </c>
      <c r="F23" s="1">
        <v>419766.71875</v>
      </c>
      <c r="G23" s="1">
        <v>301611.28125</v>
      </c>
      <c r="H23" s="1">
        <v>7053218</v>
      </c>
      <c r="I23" s="1">
        <v>76994</v>
      </c>
      <c r="J23" s="1">
        <v>1.1036629676818848</v>
      </c>
      <c r="K23" s="1">
        <v>248689.40625</v>
      </c>
      <c r="L23" s="1">
        <v>-171695.40625</v>
      </c>
      <c r="M23" s="1">
        <v>1441122</v>
      </c>
      <c r="N23" s="1">
        <v>45704</v>
      </c>
      <c r="O23" s="1">
        <v>3.2752909660339355</v>
      </c>
      <c r="P23" s="1">
        <v>51278.8359375</v>
      </c>
      <c r="Q23" s="1">
        <v>-5574.8359375</v>
      </c>
      <c r="R23" s="1">
        <v>1437622.36</v>
      </c>
      <c r="S23" s="1">
        <v>598680</v>
      </c>
      <c r="T23" s="1">
        <v>100.02330017089844</v>
      </c>
      <c r="U23" s="1">
        <v>0</v>
      </c>
      <c r="V23" s="1">
        <v>0</v>
      </c>
      <c r="W23" s="1">
        <v>5480888.8200000003</v>
      </c>
      <c r="X23" s="1">
        <v>21.851791381835938</v>
      </c>
      <c r="Y23" s="1">
        <v>47329.68</v>
      </c>
      <c r="Z23" s="1">
        <v>59946.297729010636</v>
      </c>
      <c r="AA23" s="1">
        <v>12616.6181640625</v>
      </c>
    </row>
    <row r="24" spans="1:32" x14ac:dyDescent="0.25">
      <c r="A24" s="1">
        <v>108051003</v>
      </c>
      <c r="B24" s="1" t="s">
        <v>2190</v>
      </c>
      <c r="C24" s="1">
        <v>11760256</v>
      </c>
      <c r="D24" s="1">
        <v>742270.5</v>
      </c>
      <c r="E24" s="1">
        <v>6.7368984222412109</v>
      </c>
      <c r="F24" s="1">
        <v>325054.375</v>
      </c>
      <c r="G24" s="1">
        <v>417216.125</v>
      </c>
      <c r="H24" s="1">
        <v>9056528</v>
      </c>
      <c r="I24" s="1">
        <v>88037</v>
      </c>
      <c r="J24" s="1">
        <v>0.98162555694580078</v>
      </c>
      <c r="K24" s="1">
        <v>253632.296875</v>
      </c>
      <c r="L24" s="1">
        <v>-165595.296875</v>
      </c>
      <c r="M24" s="1">
        <v>1567099</v>
      </c>
      <c r="N24" s="1">
        <v>18471</v>
      </c>
      <c r="O24" s="1">
        <v>1.1927331686019897</v>
      </c>
      <c r="P24" s="1">
        <v>36881.3671875</v>
      </c>
      <c r="Q24" s="1">
        <v>-18410.3671875</v>
      </c>
      <c r="R24" s="1">
        <v>1136628.99</v>
      </c>
      <c r="S24" s="1">
        <v>635762.5</v>
      </c>
      <c r="T24" s="1">
        <v>100.00632476806641</v>
      </c>
      <c r="U24" s="1">
        <v>0</v>
      </c>
      <c r="V24" s="1">
        <v>0</v>
      </c>
      <c r="W24" s="1">
        <v>5819389.7300000004</v>
      </c>
      <c r="X24" s="1">
        <v>13.892624855041504</v>
      </c>
      <c r="Y24" s="1">
        <v>46897.88</v>
      </c>
      <c r="Z24" s="1">
        <v>52771.212215264444</v>
      </c>
      <c r="AA24" s="1">
        <v>5873.33203125</v>
      </c>
    </row>
    <row r="25" spans="1:32" x14ac:dyDescent="0.25">
      <c r="A25" s="1">
        <v>107650603</v>
      </c>
      <c r="B25" s="1" t="s">
        <v>2173</v>
      </c>
      <c r="C25" s="1">
        <v>16155158</v>
      </c>
      <c r="D25" s="1">
        <v>1196027.25</v>
      </c>
      <c r="E25" s="1">
        <v>7.9952993392944336</v>
      </c>
      <c r="F25" s="1">
        <v>594383</v>
      </c>
      <c r="G25" s="1">
        <v>601644.25</v>
      </c>
      <c r="H25" s="1">
        <v>11708977</v>
      </c>
      <c r="I25" s="1">
        <v>168799</v>
      </c>
      <c r="J25" s="1">
        <v>1.4627071619033813</v>
      </c>
      <c r="K25" s="1">
        <v>338330.8125</v>
      </c>
      <c r="L25" s="1">
        <v>-169531.8125</v>
      </c>
      <c r="M25" s="1">
        <v>2037891</v>
      </c>
      <c r="N25" s="1">
        <v>45778</v>
      </c>
      <c r="O25" s="1">
        <v>2.2979621887207031</v>
      </c>
      <c r="P25" s="1">
        <v>59659.7734375</v>
      </c>
      <c r="Q25" s="1">
        <v>-13881.7734375</v>
      </c>
      <c r="R25" s="1">
        <v>2408289.65</v>
      </c>
      <c r="S25" s="1">
        <v>981450.3125</v>
      </c>
      <c r="T25" s="1">
        <v>100.02330017089844</v>
      </c>
      <c r="U25" s="1">
        <v>0</v>
      </c>
      <c r="V25" s="1">
        <v>0</v>
      </c>
      <c r="W25" s="1">
        <v>8985133.8799999952</v>
      </c>
      <c r="X25" s="1">
        <v>21.851789474487305</v>
      </c>
      <c r="Y25" s="1">
        <v>128343.1</v>
      </c>
      <c r="Z25" s="1">
        <v>242438.5160075177</v>
      </c>
      <c r="AA25" s="1">
        <v>114095.4140625</v>
      </c>
    </row>
    <row r="26" spans="1:32" x14ac:dyDescent="0.25">
      <c r="A26" s="1">
        <v>110141103</v>
      </c>
      <c r="B26" s="1" t="s">
        <v>2240</v>
      </c>
      <c r="C26" s="1">
        <v>13973220</v>
      </c>
      <c r="D26" s="1">
        <v>445779.75</v>
      </c>
      <c r="E26" s="1">
        <v>3.2953739166259766</v>
      </c>
      <c r="F26" s="1">
        <v>530603.25</v>
      </c>
      <c r="G26" s="1">
        <v>-84823.5</v>
      </c>
      <c r="H26" s="1">
        <v>10627174</v>
      </c>
      <c r="I26" s="1">
        <v>133940</v>
      </c>
      <c r="J26" s="1">
        <v>1.2764415740966797</v>
      </c>
      <c r="K26" s="1">
        <v>377342.59375</v>
      </c>
      <c r="L26" s="1">
        <v>-243402.59375</v>
      </c>
      <c r="M26" s="1">
        <v>2320970</v>
      </c>
      <c r="N26" s="1">
        <v>13350</v>
      </c>
      <c r="O26" s="1">
        <v>0.5785180926322937</v>
      </c>
      <c r="P26" s="1">
        <v>91897.796875</v>
      </c>
      <c r="Q26" s="1">
        <v>-78547.796875</v>
      </c>
      <c r="R26" s="1">
        <v>988689.67</v>
      </c>
      <c r="S26" s="1">
        <v>289788.75</v>
      </c>
      <c r="T26" s="1">
        <v>100.02329254150391</v>
      </c>
      <c r="U26" s="1">
        <v>0</v>
      </c>
      <c r="V26" s="1">
        <v>0</v>
      </c>
      <c r="W26" s="1">
        <v>2653003.0099999979</v>
      </c>
      <c r="X26" s="1">
        <v>21.851791381835938</v>
      </c>
      <c r="Y26" s="1">
        <v>112364.72</v>
      </c>
      <c r="Z26" s="1">
        <v>230469.24771058222</v>
      </c>
      <c r="AA26" s="1">
        <v>118104.53125</v>
      </c>
      <c r="AB26" s="1">
        <v>36386</v>
      </c>
      <c r="AC26" s="1">
        <v>8701</v>
      </c>
      <c r="AD26" s="1">
        <v>31.428571701049805</v>
      </c>
      <c r="AE26" s="1">
        <v>3374.89208984375</v>
      </c>
      <c r="AF26" s="1">
        <v>5326.10791015625</v>
      </c>
    </row>
    <row r="27" spans="1:32" x14ac:dyDescent="0.25">
      <c r="A27" s="1">
        <v>108071003</v>
      </c>
      <c r="B27" s="1" t="s">
        <v>2196</v>
      </c>
      <c r="C27" s="1">
        <v>9691963</v>
      </c>
      <c r="D27" s="1">
        <v>484120.625</v>
      </c>
      <c r="E27" s="1">
        <v>5.2576990127563477</v>
      </c>
      <c r="F27" s="1">
        <v>232990.046875</v>
      </c>
      <c r="G27" s="1">
        <v>251130.578125</v>
      </c>
      <c r="H27" s="1">
        <v>7782577</v>
      </c>
      <c r="I27" s="1">
        <v>64306</v>
      </c>
      <c r="J27" s="1">
        <v>0.83316582441329956</v>
      </c>
      <c r="K27" s="1">
        <v>149399.5</v>
      </c>
      <c r="L27" s="1">
        <v>-85093.5</v>
      </c>
      <c r="M27" s="1">
        <v>1022588</v>
      </c>
      <c r="N27" s="1">
        <v>41595</v>
      </c>
      <c r="O27" s="1">
        <v>4.2400913238525391</v>
      </c>
      <c r="P27" s="1">
        <v>34177.76953125</v>
      </c>
      <c r="Q27" s="1">
        <v>7417.23046875</v>
      </c>
      <c r="R27" s="1">
        <v>809689.36</v>
      </c>
      <c r="S27" s="1">
        <v>407711.625</v>
      </c>
      <c r="T27" s="1">
        <v>100.01117706298828</v>
      </c>
      <c r="U27" s="1">
        <v>0</v>
      </c>
      <c r="V27" s="1">
        <v>0</v>
      </c>
      <c r="W27" s="1">
        <v>3732129.5500000007</v>
      </c>
      <c r="X27" s="1">
        <v>16.169866561889648</v>
      </c>
      <c r="Y27" s="1">
        <v>47992.02</v>
      </c>
      <c r="Z27" s="1">
        <v>23202.340757015627</v>
      </c>
      <c r="AA27" s="1">
        <v>-24789.6796875</v>
      </c>
      <c r="AB27" s="1">
        <v>77109</v>
      </c>
      <c r="AC27" s="1">
        <v>-29492</v>
      </c>
      <c r="AD27" s="1">
        <v>-27.665782928466797</v>
      </c>
      <c r="AE27" s="1">
        <v>10259.0341796875</v>
      </c>
      <c r="AF27" s="1">
        <v>-39751.03515625</v>
      </c>
    </row>
    <row r="28" spans="1:32" x14ac:dyDescent="0.25">
      <c r="A28" s="1">
        <v>122091002</v>
      </c>
      <c r="B28" s="1" t="s">
        <v>2441</v>
      </c>
      <c r="C28" s="1">
        <v>32704936</v>
      </c>
      <c r="D28" s="1">
        <v>2457346.5</v>
      </c>
      <c r="E28" s="1">
        <v>8.1241064071655273</v>
      </c>
      <c r="F28" s="1">
        <v>2291164.75</v>
      </c>
      <c r="G28" s="1">
        <v>166181.75</v>
      </c>
      <c r="H28" s="1">
        <v>22432591</v>
      </c>
      <c r="I28" s="1">
        <v>429568</v>
      </c>
      <c r="J28" s="1">
        <v>1.9523136615753174</v>
      </c>
      <c r="K28" s="1">
        <v>1658412.375</v>
      </c>
      <c r="L28" s="1">
        <v>-1228844.375</v>
      </c>
      <c r="M28" s="1">
        <v>6091162</v>
      </c>
      <c r="N28" s="1">
        <v>184495</v>
      </c>
      <c r="O28" s="1">
        <v>3.1235044002532959</v>
      </c>
      <c r="P28" s="1">
        <v>282019.71875</v>
      </c>
      <c r="Q28" s="1">
        <v>-97524.71875</v>
      </c>
      <c r="R28" s="1">
        <v>4181181.01</v>
      </c>
      <c r="S28" s="1">
        <v>1843283.625</v>
      </c>
      <c r="T28" s="1">
        <v>100.02215576171875</v>
      </c>
      <c r="U28" s="1">
        <v>0</v>
      </c>
      <c r="V28" s="1">
        <v>0</v>
      </c>
      <c r="W28" s="1">
        <v>16874987.159999996</v>
      </c>
      <c r="X28" s="1">
        <v>21.315258026123047</v>
      </c>
      <c r="Y28" s="1">
        <v>261552.17</v>
      </c>
      <c r="Z28" s="1">
        <v>759513.9102474805</v>
      </c>
      <c r="AA28" s="1">
        <v>497961.75</v>
      </c>
    </row>
    <row r="29" spans="1:32" x14ac:dyDescent="0.25">
      <c r="A29" s="1">
        <v>116191004</v>
      </c>
      <c r="B29" s="1" t="s">
        <v>2347</v>
      </c>
      <c r="C29" s="1">
        <v>4989285</v>
      </c>
      <c r="D29" s="1">
        <v>93359.671875</v>
      </c>
      <c r="E29" s="1">
        <v>1.9068851470947266</v>
      </c>
      <c r="F29" s="1">
        <v>166759.53125</v>
      </c>
      <c r="G29" s="1">
        <v>-73399.859375</v>
      </c>
      <c r="H29" s="1">
        <v>4064090</v>
      </c>
      <c r="I29" s="1">
        <v>42445</v>
      </c>
      <c r="J29" s="1">
        <v>1.0554138422012329</v>
      </c>
      <c r="K29" s="1">
        <v>122412.046875</v>
      </c>
      <c r="L29" s="1">
        <v>-79967.046875</v>
      </c>
      <c r="M29" s="1">
        <v>596592</v>
      </c>
      <c r="N29" s="1">
        <v>14899</v>
      </c>
      <c r="O29" s="1">
        <v>2.5613167285919189</v>
      </c>
      <c r="P29" s="1">
        <v>20819.412109375</v>
      </c>
      <c r="Q29" s="1">
        <v>-5920.412109375</v>
      </c>
      <c r="R29" s="1">
        <v>180872.91</v>
      </c>
      <c r="S29" s="1">
        <v>49995.671875</v>
      </c>
      <c r="T29" s="1">
        <v>37.176979064941406</v>
      </c>
      <c r="U29" s="1">
        <v>0</v>
      </c>
      <c r="V29" s="1">
        <v>62.831680297851563</v>
      </c>
      <c r="W29" s="1">
        <v>170122.37999999896</v>
      </c>
      <c r="X29" s="1">
        <v>40.316802978515625</v>
      </c>
      <c r="Y29" s="1">
        <v>26478.65</v>
      </c>
      <c r="Z29" s="1">
        <v>18128.739382917847</v>
      </c>
      <c r="AA29" s="1">
        <v>-8349.91015625</v>
      </c>
      <c r="AB29" s="1">
        <v>147730</v>
      </c>
      <c r="AC29" s="1">
        <v>-13980</v>
      </c>
      <c r="AD29" s="1">
        <v>-8.6451053619384766</v>
      </c>
      <c r="AE29" s="1">
        <v>19809.630859375</v>
      </c>
      <c r="AF29" s="1">
        <v>-33789.6328125</v>
      </c>
    </row>
    <row r="30" spans="1:32" x14ac:dyDescent="0.25">
      <c r="A30" s="1">
        <v>101630903</v>
      </c>
      <c r="B30" s="1" t="s">
        <v>2060</v>
      </c>
      <c r="C30" s="1">
        <v>9926627</v>
      </c>
      <c r="D30" s="1">
        <v>578812.25</v>
      </c>
      <c r="E30" s="1">
        <v>6.1919527053833008</v>
      </c>
      <c r="F30" s="1">
        <v>373794.9375</v>
      </c>
      <c r="G30" s="1">
        <v>205017.3125</v>
      </c>
      <c r="H30" s="1">
        <v>7650675</v>
      </c>
      <c r="I30" s="1">
        <v>55864</v>
      </c>
      <c r="J30" s="1">
        <v>0.73555481433868408</v>
      </c>
      <c r="K30" s="1">
        <v>230087</v>
      </c>
      <c r="L30" s="1">
        <v>-174223</v>
      </c>
      <c r="M30" s="1">
        <v>1090696</v>
      </c>
      <c r="N30" s="1">
        <v>31760</v>
      </c>
      <c r="O30" s="1">
        <v>2.999237060546875</v>
      </c>
      <c r="P30" s="1">
        <v>47041.44140625</v>
      </c>
      <c r="Q30" s="1">
        <v>-15281.44140625</v>
      </c>
      <c r="R30" s="1">
        <v>1185255.83</v>
      </c>
      <c r="S30" s="1">
        <v>491188.28125</v>
      </c>
      <c r="T30" s="1">
        <v>100.02291870117188</v>
      </c>
      <c r="U30" s="1">
        <v>0</v>
      </c>
      <c r="V30" s="1">
        <v>0</v>
      </c>
      <c r="W30" s="1">
        <v>4496789.7599999979</v>
      </c>
      <c r="X30" s="1">
        <v>21.671480178833008</v>
      </c>
      <c r="Y30" s="1">
        <v>77231.03</v>
      </c>
      <c r="Z30" s="1">
        <v>107143.13794363604</v>
      </c>
      <c r="AA30" s="1">
        <v>29912.107421875</v>
      </c>
    </row>
    <row r="31" spans="1:32" x14ac:dyDescent="0.25">
      <c r="A31" s="1">
        <v>108561003</v>
      </c>
      <c r="B31" s="1" t="s">
        <v>2214</v>
      </c>
      <c r="C31" s="1">
        <v>7127438</v>
      </c>
      <c r="D31" s="1">
        <v>365192.5</v>
      </c>
      <c r="E31" s="1">
        <v>5.4004621505737305</v>
      </c>
      <c r="F31" s="1">
        <v>152633.703125</v>
      </c>
      <c r="G31" s="1">
        <v>212558.796875</v>
      </c>
      <c r="H31" s="1">
        <v>5897018</v>
      </c>
      <c r="I31" s="1">
        <v>65188</v>
      </c>
      <c r="J31" s="1">
        <v>1.1177966594696045</v>
      </c>
      <c r="K31" s="1">
        <v>116010.3984375</v>
      </c>
      <c r="L31" s="1">
        <v>-50822.3984375</v>
      </c>
      <c r="M31" s="1">
        <v>672960</v>
      </c>
      <c r="N31" s="1">
        <v>21512</v>
      </c>
      <c r="O31" s="1">
        <v>3.3021821975708008</v>
      </c>
      <c r="P31" s="1">
        <v>16731.7265625</v>
      </c>
      <c r="Q31" s="1">
        <v>4780.2734375</v>
      </c>
      <c r="R31" s="1">
        <v>516330.98</v>
      </c>
      <c r="S31" s="1">
        <v>277137.5</v>
      </c>
      <c r="T31" s="1">
        <v>100.00740814208984</v>
      </c>
      <c r="U31" s="1">
        <v>0</v>
      </c>
      <c r="V31" s="1">
        <v>0</v>
      </c>
      <c r="W31" s="1">
        <v>2536778.4399999995</v>
      </c>
      <c r="X31" s="1">
        <v>14.399521827697754</v>
      </c>
      <c r="Y31" s="1">
        <v>15568.23</v>
      </c>
      <c r="Z31" s="1">
        <v>6268.8834829039843</v>
      </c>
      <c r="AA31" s="1">
        <v>-9299.3466796875</v>
      </c>
      <c r="AB31" s="1">
        <v>41129</v>
      </c>
      <c r="AC31" s="1">
        <v>1355</v>
      </c>
      <c r="AD31" s="1">
        <v>3.4067482948303223</v>
      </c>
      <c r="AE31" s="1">
        <v>2262.2958984375</v>
      </c>
      <c r="AF31" s="1">
        <v>-907.2958984375</v>
      </c>
    </row>
    <row r="32" spans="1:32" x14ac:dyDescent="0.25">
      <c r="A32" s="1">
        <v>112011103</v>
      </c>
      <c r="B32" s="1" t="s">
        <v>2260</v>
      </c>
      <c r="C32" s="1">
        <v>10245162</v>
      </c>
      <c r="D32" s="1">
        <v>456748.6875</v>
      </c>
      <c r="E32" s="1">
        <v>4.6662178039550781</v>
      </c>
      <c r="F32" s="1">
        <v>362857.65625</v>
      </c>
      <c r="G32" s="1">
        <v>93891.03125</v>
      </c>
      <c r="H32" s="1">
        <v>7647658</v>
      </c>
      <c r="I32" s="1">
        <v>75735</v>
      </c>
      <c r="J32" s="1">
        <v>1.0002082586288452</v>
      </c>
      <c r="K32" s="1">
        <v>246896.703125</v>
      </c>
      <c r="L32" s="1">
        <v>-171161.703125</v>
      </c>
      <c r="M32" s="1">
        <v>1417972</v>
      </c>
      <c r="N32" s="1">
        <v>4422</v>
      </c>
      <c r="O32" s="1">
        <v>0.31282937526702881</v>
      </c>
      <c r="P32" s="1">
        <v>44341.11328125</v>
      </c>
      <c r="Q32" s="1">
        <v>-39919.11328125</v>
      </c>
      <c r="R32" s="1">
        <v>1055896.52</v>
      </c>
      <c r="S32" s="1">
        <v>362516.6875</v>
      </c>
      <c r="T32" s="1">
        <v>100.02330017089844</v>
      </c>
      <c r="U32" s="1">
        <v>0</v>
      </c>
      <c r="V32" s="1">
        <v>0</v>
      </c>
      <c r="W32" s="1">
        <v>3318824.2199999988</v>
      </c>
      <c r="X32" s="1">
        <v>21.851789474487305</v>
      </c>
      <c r="Y32" s="1">
        <v>112465.23</v>
      </c>
      <c r="Z32" s="1">
        <v>97478.232105298724</v>
      </c>
      <c r="AA32" s="1">
        <v>-14986.998046875</v>
      </c>
      <c r="AB32" s="1">
        <v>123635</v>
      </c>
      <c r="AC32" s="1">
        <v>14075</v>
      </c>
      <c r="AD32" s="1">
        <v>12.846842765808105</v>
      </c>
      <c r="AE32" s="1">
        <v>-921.343994140625</v>
      </c>
      <c r="AF32" s="1">
        <v>14996.34375</v>
      </c>
    </row>
    <row r="33" spans="1:32" x14ac:dyDescent="0.25">
      <c r="A33" s="1">
        <v>116191103</v>
      </c>
      <c r="B33" s="1" t="s">
        <v>2348</v>
      </c>
      <c r="C33" s="1">
        <v>23013764</v>
      </c>
      <c r="D33" s="1">
        <v>1089233</v>
      </c>
      <c r="E33" s="1">
        <v>4.9681015014648438</v>
      </c>
      <c r="F33" s="1">
        <v>805162.125</v>
      </c>
      <c r="G33" s="1">
        <v>284070.875</v>
      </c>
      <c r="H33" s="1">
        <v>18108964</v>
      </c>
      <c r="I33" s="1">
        <v>193519</v>
      </c>
      <c r="J33" s="1">
        <v>1.0801796913146973</v>
      </c>
      <c r="K33" s="1">
        <v>578580.375</v>
      </c>
      <c r="L33" s="1">
        <v>-385061.375</v>
      </c>
      <c r="M33" s="1">
        <v>2802728</v>
      </c>
      <c r="N33" s="1">
        <v>51137</v>
      </c>
      <c r="O33" s="1">
        <v>1.8584522008895874</v>
      </c>
      <c r="P33" s="1">
        <v>85915.65625</v>
      </c>
      <c r="Q33" s="1">
        <v>-34778.65625</v>
      </c>
      <c r="R33" s="1">
        <v>2068372.89</v>
      </c>
      <c r="S33" s="1">
        <v>847958</v>
      </c>
      <c r="T33" s="1">
        <v>100.01842498779297</v>
      </c>
      <c r="U33" s="1">
        <v>0</v>
      </c>
      <c r="V33" s="1">
        <v>0</v>
      </c>
      <c r="W33" s="1">
        <v>7762639.4299999997</v>
      </c>
      <c r="X33" s="1">
        <v>19.566680908203125</v>
      </c>
      <c r="Y33" s="1">
        <v>174332.01</v>
      </c>
      <c r="Z33" s="1">
        <v>234321.11842330766</v>
      </c>
      <c r="AA33" s="1">
        <v>59989.109375</v>
      </c>
      <c r="AB33" s="1">
        <v>33700</v>
      </c>
      <c r="AC33" s="1">
        <v>-3381</v>
      </c>
      <c r="AD33" s="1">
        <v>-9.1178770065307617</v>
      </c>
      <c r="AE33" s="1">
        <v>6479.48388671875</v>
      </c>
      <c r="AF33" s="1">
        <v>-9860.484375</v>
      </c>
    </row>
    <row r="34" spans="1:32" x14ac:dyDescent="0.25">
      <c r="A34" s="1">
        <v>103021252</v>
      </c>
      <c r="B34" s="1" t="s">
        <v>2077</v>
      </c>
      <c r="C34" s="1">
        <v>14501124</v>
      </c>
      <c r="D34" s="1">
        <v>302074</v>
      </c>
      <c r="E34" s="1">
        <v>2.1274240016937256</v>
      </c>
      <c r="F34" s="1">
        <v>341518.375</v>
      </c>
      <c r="G34" s="1">
        <v>-39444.375</v>
      </c>
      <c r="H34" s="1">
        <v>10422302</v>
      </c>
      <c r="I34" s="1">
        <v>97523</v>
      </c>
      <c r="J34" s="1">
        <v>0.9445529580116272</v>
      </c>
      <c r="K34" s="1">
        <v>210860.203125</v>
      </c>
      <c r="L34" s="1">
        <v>-113337.203125</v>
      </c>
      <c r="M34" s="1">
        <v>3523071</v>
      </c>
      <c r="N34" s="1">
        <v>154551</v>
      </c>
      <c r="O34" s="1">
        <v>4.5880980491638184</v>
      </c>
      <c r="P34" s="1">
        <v>130658.1640625</v>
      </c>
      <c r="Q34" s="1">
        <v>23892.8359375</v>
      </c>
      <c r="R34" s="1">
        <v>555751</v>
      </c>
      <c r="S34" s="1">
        <v>50000</v>
      </c>
      <c r="T34" s="1">
        <v>0</v>
      </c>
      <c r="U34" s="1">
        <v>0</v>
      </c>
      <c r="V34" s="1">
        <v>100</v>
      </c>
      <c r="W34" s="1">
        <v>0</v>
      </c>
      <c r="Y34" s="1">
        <v>65154.19</v>
      </c>
      <c r="Z34" s="1">
        <v>151991.36796051171</v>
      </c>
      <c r="AA34" s="1">
        <v>86837.1796875</v>
      </c>
    </row>
    <row r="35" spans="1:32" x14ac:dyDescent="0.25">
      <c r="A35" s="1">
        <v>120481002</v>
      </c>
      <c r="B35" s="1" t="s">
        <v>2419</v>
      </c>
      <c r="C35" s="1">
        <v>77262808</v>
      </c>
      <c r="D35" s="1">
        <v>5489571</v>
      </c>
      <c r="E35" s="1">
        <v>7.6484928131103516</v>
      </c>
      <c r="F35" s="1">
        <v>5595005.5</v>
      </c>
      <c r="G35" s="1">
        <v>-105434.5</v>
      </c>
      <c r="H35" s="1">
        <v>56216621</v>
      </c>
      <c r="I35" s="1">
        <v>889087</v>
      </c>
      <c r="J35" s="1">
        <v>1.6069521903991699</v>
      </c>
      <c r="K35" s="1">
        <v>4271127</v>
      </c>
      <c r="L35" s="1">
        <v>-3382040</v>
      </c>
      <c r="M35" s="1">
        <v>10244769</v>
      </c>
      <c r="N35" s="1">
        <v>99813</v>
      </c>
      <c r="O35" s="1">
        <v>0.98386824131011963</v>
      </c>
      <c r="P35" s="1">
        <v>423274.28125</v>
      </c>
      <c r="Q35" s="1">
        <v>-323461.28125</v>
      </c>
      <c r="R35" s="1">
        <v>10801423.550000001</v>
      </c>
      <c r="S35" s="1">
        <v>4500671</v>
      </c>
      <c r="T35" s="1">
        <v>100.02330780029297</v>
      </c>
      <c r="U35" s="1">
        <v>0</v>
      </c>
      <c r="V35" s="1">
        <v>0</v>
      </c>
      <c r="W35" s="1">
        <v>41203444.929999948</v>
      </c>
      <c r="X35" s="1">
        <v>21.851791381835938</v>
      </c>
      <c r="Y35" s="1">
        <v>733047.44</v>
      </c>
      <c r="Z35" s="1">
        <v>852526.37096359255</v>
      </c>
      <c r="AA35" s="1">
        <v>119478.9296875</v>
      </c>
    </row>
    <row r="36" spans="1:32" x14ac:dyDescent="0.25">
      <c r="A36" s="1">
        <v>101631003</v>
      </c>
      <c r="B36" s="1" t="s">
        <v>2061</v>
      </c>
      <c r="C36" s="1">
        <v>11888645</v>
      </c>
      <c r="D36" s="1">
        <v>434881.59375</v>
      </c>
      <c r="E36" s="1">
        <v>3.796844482421875</v>
      </c>
      <c r="F36" s="1">
        <v>263902.84375</v>
      </c>
      <c r="G36" s="1">
        <v>170978.75</v>
      </c>
      <c r="H36" s="1">
        <v>9623707</v>
      </c>
      <c r="I36" s="1">
        <v>47339</v>
      </c>
      <c r="J36" s="1">
        <v>0.49433144927024841</v>
      </c>
      <c r="K36" s="1">
        <v>145147.203125</v>
      </c>
      <c r="L36" s="1">
        <v>-97808.203125</v>
      </c>
      <c r="M36" s="1">
        <v>1354457</v>
      </c>
      <c r="N36" s="1">
        <v>24157</v>
      </c>
      <c r="O36" s="1">
        <v>1.8159061670303345</v>
      </c>
      <c r="P36" s="1">
        <v>59750.52734375</v>
      </c>
      <c r="Q36" s="1">
        <v>-35593.52734375</v>
      </c>
      <c r="R36" s="1">
        <v>910481.12</v>
      </c>
      <c r="S36" s="1">
        <v>363385.59375</v>
      </c>
      <c r="T36" s="1">
        <v>101.96793365478516</v>
      </c>
      <c r="U36" s="1">
        <v>0</v>
      </c>
      <c r="V36" s="1">
        <v>0</v>
      </c>
      <c r="W36" s="1">
        <v>3391457.5600000024</v>
      </c>
      <c r="X36" s="1">
        <v>19.413810729980469</v>
      </c>
      <c r="Y36" s="1">
        <v>111900.59</v>
      </c>
      <c r="Z36" s="1">
        <v>128532.4502674808</v>
      </c>
      <c r="AA36" s="1">
        <v>16631.859375</v>
      </c>
    </row>
    <row r="37" spans="1:32" x14ac:dyDescent="0.25">
      <c r="A37" s="1">
        <v>127041503</v>
      </c>
      <c r="B37" s="1" t="s">
        <v>2507</v>
      </c>
      <c r="C37" s="1">
        <v>21480450</v>
      </c>
      <c r="D37" s="1">
        <v>1595974.75</v>
      </c>
      <c r="E37" s="1">
        <v>8.0262355804443359</v>
      </c>
      <c r="F37" s="1">
        <v>1394981.125</v>
      </c>
      <c r="G37" s="1">
        <v>200993.625</v>
      </c>
      <c r="H37" s="1">
        <v>16132393</v>
      </c>
      <c r="I37" s="1">
        <v>177680</v>
      </c>
      <c r="J37" s="1">
        <v>1.1136521100997925</v>
      </c>
      <c r="K37" s="1">
        <v>982958.8125</v>
      </c>
      <c r="L37" s="1">
        <v>-805278.8125</v>
      </c>
      <c r="M37" s="1">
        <v>2402757</v>
      </c>
      <c r="N37" s="1">
        <v>138149</v>
      </c>
      <c r="O37" s="1">
        <v>6.1003494262695313</v>
      </c>
      <c r="P37" s="1">
        <v>155859.640625</v>
      </c>
      <c r="Q37" s="1">
        <v>-17710.640625</v>
      </c>
      <c r="R37" s="1">
        <v>2945300.5</v>
      </c>
      <c r="S37" s="1">
        <v>1280145.75</v>
      </c>
      <c r="T37" s="1">
        <v>100.02330780029297</v>
      </c>
      <c r="U37" s="1">
        <v>0</v>
      </c>
      <c r="V37" s="1">
        <v>0</v>
      </c>
      <c r="W37" s="1">
        <v>11719677.930000003</v>
      </c>
      <c r="X37" s="1">
        <v>21.851791381835938</v>
      </c>
      <c r="Y37" s="1">
        <v>166615.71</v>
      </c>
      <c r="Z37" s="1">
        <v>165016.53957238659</v>
      </c>
      <c r="AA37" s="1">
        <v>-1599.17041015625</v>
      </c>
    </row>
    <row r="38" spans="1:32" x14ac:dyDescent="0.25">
      <c r="A38" s="1">
        <v>115210503</v>
      </c>
      <c r="B38" s="1" t="s">
        <v>2323</v>
      </c>
      <c r="C38" s="1">
        <v>16391859</v>
      </c>
      <c r="D38" s="1">
        <v>517271.3125</v>
      </c>
      <c r="E38" s="1">
        <v>3.2584865093231201</v>
      </c>
      <c r="F38" s="1">
        <v>743046.9375</v>
      </c>
      <c r="G38" s="1">
        <v>-225775.625</v>
      </c>
      <c r="H38" s="1">
        <v>12634592</v>
      </c>
      <c r="I38" s="1">
        <v>137969</v>
      </c>
      <c r="J38" s="1">
        <v>1.1040502786636353</v>
      </c>
      <c r="K38" s="1">
        <v>568593.1875</v>
      </c>
      <c r="L38" s="1">
        <v>-430624.1875</v>
      </c>
      <c r="M38" s="1">
        <v>2710771</v>
      </c>
      <c r="N38" s="1">
        <v>90161</v>
      </c>
      <c r="O38" s="1">
        <v>3.4404587745666504</v>
      </c>
      <c r="P38" s="1">
        <v>127411.8671875</v>
      </c>
      <c r="Q38" s="1">
        <v>-37250.8671875</v>
      </c>
      <c r="R38" s="1">
        <v>943592.91</v>
      </c>
      <c r="S38" s="1">
        <v>270800.3125</v>
      </c>
      <c r="T38" s="1">
        <v>100.02330017089844</v>
      </c>
      <c r="U38" s="1">
        <v>0</v>
      </c>
      <c r="V38" s="1">
        <v>0</v>
      </c>
      <c r="W38" s="1">
        <v>2479164.8200000003</v>
      </c>
      <c r="X38" s="1">
        <v>21.851789474487305</v>
      </c>
      <c r="Y38" s="1">
        <v>362687.69</v>
      </c>
      <c r="Z38" s="1">
        <v>606957.92668356327</v>
      </c>
      <c r="AA38" s="1">
        <v>244270.234375</v>
      </c>
      <c r="AB38" s="1">
        <v>102903</v>
      </c>
      <c r="AC38" s="1">
        <v>18341</v>
      </c>
      <c r="AD38" s="1">
        <v>21.689411163330078</v>
      </c>
      <c r="AE38" s="1">
        <v>-7146.421875</v>
      </c>
      <c r="AF38" s="1">
        <v>25487.421875</v>
      </c>
    </row>
    <row r="39" spans="1:32" x14ac:dyDescent="0.25">
      <c r="A39" s="1">
        <v>127041603</v>
      </c>
      <c r="B39" s="1" t="s">
        <v>2508</v>
      </c>
      <c r="C39" s="1">
        <v>14000276</v>
      </c>
      <c r="D39" s="1">
        <v>732274.5625</v>
      </c>
      <c r="E39" s="1">
        <v>5.5191020965576172</v>
      </c>
      <c r="F39" s="1">
        <v>341979.46875</v>
      </c>
      <c r="G39" s="1">
        <v>390295.09375</v>
      </c>
      <c r="H39" s="1">
        <v>10431017</v>
      </c>
      <c r="I39" s="1">
        <v>71376</v>
      </c>
      <c r="J39" s="1">
        <v>0.68898141384124756</v>
      </c>
      <c r="K39" s="1">
        <v>176444.796875</v>
      </c>
      <c r="L39" s="1">
        <v>-105068.796875</v>
      </c>
      <c r="M39" s="1">
        <v>2095804</v>
      </c>
      <c r="N39" s="1">
        <v>22604</v>
      </c>
      <c r="O39" s="1">
        <v>1.0902951955795288</v>
      </c>
      <c r="P39" s="1">
        <v>78088.3515625</v>
      </c>
      <c r="Q39" s="1">
        <v>-55484.3515625</v>
      </c>
      <c r="R39" s="1">
        <v>1383906.74</v>
      </c>
      <c r="S39" s="1">
        <v>631902.5625</v>
      </c>
      <c r="T39" s="1">
        <v>100.01446533203125</v>
      </c>
      <c r="U39" s="1">
        <v>0</v>
      </c>
      <c r="V39" s="1">
        <v>0</v>
      </c>
      <c r="W39" s="1">
        <v>5784529.0099999979</v>
      </c>
      <c r="X39" s="1">
        <v>17.711187362670898</v>
      </c>
      <c r="Y39" s="1">
        <v>3889.81</v>
      </c>
      <c r="Z39" s="1">
        <v>52867.393530483532</v>
      </c>
      <c r="AA39" s="1">
        <v>48977.58203125</v>
      </c>
      <c r="AB39" s="1">
        <v>89548</v>
      </c>
      <c r="AC39" s="1">
        <v>6392</v>
      </c>
      <c r="AD39" s="1">
        <v>7.6867570877075195</v>
      </c>
      <c r="AE39" s="1">
        <v>8925.1083984375</v>
      </c>
      <c r="AF39" s="1">
        <v>-2533.1083984375</v>
      </c>
    </row>
    <row r="40" spans="1:32" x14ac:dyDescent="0.25">
      <c r="A40" s="1">
        <v>108110603</v>
      </c>
      <c r="B40" s="1" t="s">
        <v>2202</v>
      </c>
      <c r="C40" s="1">
        <v>8765374</v>
      </c>
      <c r="D40" s="1">
        <v>608128.8125</v>
      </c>
      <c r="E40" s="1">
        <v>7.455075740814209</v>
      </c>
      <c r="F40" s="1">
        <v>410125.40625</v>
      </c>
      <c r="G40" s="1">
        <v>198003.40625</v>
      </c>
      <c r="H40" s="1">
        <v>6877764</v>
      </c>
      <c r="I40" s="1">
        <v>48841</v>
      </c>
      <c r="J40" s="1">
        <v>0.71520793437957764</v>
      </c>
      <c r="K40" s="1">
        <v>289005.09375</v>
      </c>
      <c r="L40" s="1">
        <v>-240164.09375</v>
      </c>
      <c r="M40" s="1">
        <v>749488</v>
      </c>
      <c r="N40" s="1">
        <v>18149</v>
      </c>
      <c r="O40" s="1">
        <v>2.4816126823425293</v>
      </c>
      <c r="P40" s="1">
        <v>30089.146484375</v>
      </c>
      <c r="Q40" s="1">
        <v>-11940.146484375</v>
      </c>
      <c r="R40" s="1">
        <v>1138121.6000000001</v>
      </c>
      <c r="S40" s="1">
        <v>541138.8125</v>
      </c>
      <c r="T40" s="1">
        <v>100.01959228515625</v>
      </c>
      <c r="U40" s="1">
        <v>0</v>
      </c>
      <c r="V40" s="1">
        <v>0</v>
      </c>
      <c r="W40" s="1">
        <v>4953918.0499999989</v>
      </c>
      <c r="X40" s="1">
        <v>20.111244201660156</v>
      </c>
      <c r="Y40" s="1">
        <v>48001.61</v>
      </c>
      <c r="Z40" s="1">
        <v>39131.057744346996</v>
      </c>
      <c r="AA40" s="1">
        <v>-8870.552734375</v>
      </c>
    </row>
    <row r="41" spans="1:32" x14ac:dyDescent="0.25">
      <c r="A41" s="1">
        <v>128321103</v>
      </c>
      <c r="B41" s="1" t="s">
        <v>2521</v>
      </c>
      <c r="C41" s="1">
        <v>13169093</v>
      </c>
      <c r="D41" s="1">
        <v>257014</v>
      </c>
      <c r="E41" s="1">
        <v>1.9904928207397461</v>
      </c>
      <c r="F41" s="1">
        <v>296910.125</v>
      </c>
      <c r="G41" s="1">
        <v>-39896.125</v>
      </c>
      <c r="H41" s="1">
        <v>10935943</v>
      </c>
      <c r="I41" s="1">
        <v>109456</v>
      </c>
      <c r="J41" s="1">
        <v>1.0110019445419312</v>
      </c>
      <c r="K41" s="1">
        <v>239454.203125</v>
      </c>
      <c r="L41" s="1">
        <v>-129998.203125</v>
      </c>
      <c r="M41" s="1">
        <v>1695501</v>
      </c>
      <c r="N41" s="1">
        <v>1958</v>
      </c>
      <c r="O41" s="1">
        <v>0.1156156063079834</v>
      </c>
      <c r="P41" s="1">
        <v>57455.91796875</v>
      </c>
      <c r="Q41" s="1">
        <v>-55497.91796875</v>
      </c>
      <c r="R41" s="1">
        <v>378088</v>
      </c>
      <c r="S41" s="1">
        <v>50000</v>
      </c>
      <c r="T41" s="1">
        <v>0</v>
      </c>
      <c r="U41" s="1">
        <v>0</v>
      </c>
      <c r="V41" s="1">
        <v>100</v>
      </c>
      <c r="W41" s="1">
        <v>0</v>
      </c>
      <c r="Y41" s="1">
        <v>114379.63</v>
      </c>
      <c r="Z41" s="1">
        <v>227635.05196119909</v>
      </c>
      <c r="AA41" s="1">
        <v>113255.421875</v>
      </c>
      <c r="AB41" s="1">
        <v>159561</v>
      </c>
      <c r="AC41" s="1">
        <v>95600</v>
      </c>
      <c r="AD41" s="1">
        <v>149.46607971191406</v>
      </c>
    </row>
    <row r="42" spans="1:32" x14ac:dyDescent="0.25">
      <c r="A42" s="1">
        <v>116191203</v>
      </c>
      <c r="B42" s="1" t="s">
        <v>2349</v>
      </c>
      <c r="C42" s="1">
        <v>10764726</v>
      </c>
      <c r="D42" s="1">
        <v>840801.1875</v>
      </c>
      <c r="E42" s="1">
        <v>8.4724664688110352</v>
      </c>
      <c r="F42" s="1">
        <v>532996.1875</v>
      </c>
      <c r="G42" s="1">
        <v>307805</v>
      </c>
      <c r="H42" s="1">
        <v>8161197</v>
      </c>
      <c r="I42" s="1">
        <v>134400</v>
      </c>
      <c r="J42" s="1">
        <v>1.6743912696838379</v>
      </c>
      <c r="K42" s="1">
        <v>404490.90625</v>
      </c>
      <c r="L42" s="1">
        <v>-270090.90625</v>
      </c>
      <c r="M42" s="1">
        <v>1200075</v>
      </c>
      <c r="N42" s="1">
        <v>49634</v>
      </c>
      <c r="O42" s="1">
        <v>4.3143453598022461</v>
      </c>
      <c r="P42" s="1">
        <v>26825.837890625</v>
      </c>
      <c r="Q42" s="1">
        <v>22808.162109375</v>
      </c>
      <c r="R42" s="1">
        <v>1346416.55</v>
      </c>
      <c r="S42" s="1">
        <v>603941.1875</v>
      </c>
      <c r="T42" s="1">
        <v>100.01960754394531</v>
      </c>
      <c r="U42" s="1">
        <v>0</v>
      </c>
      <c r="V42" s="1">
        <v>0</v>
      </c>
      <c r="W42" s="1">
        <v>5528850.5300000012</v>
      </c>
      <c r="X42" s="1">
        <v>20.118804931640625</v>
      </c>
      <c r="Y42" s="1">
        <v>68330.929999999993</v>
      </c>
      <c r="Z42" s="1">
        <v>61087.422762377653</v>
      </c>
      <c r="AA42" s="1">
        <v>-7243.50732421875</v>
      </c>
      <c r="AB42" s="1">
        <v>57037</v>
      </c>
      <c r="AC42" s="1">
        <v>52826</v>
      </c>
      <c r="AD42" s="1">
        <v>1254.476318359375</v>
      </c>
    </row>
    <row r="43" spans="1:32" x14ac:dyDescent="0.25">
      <c r="A43" s="1">
        <v>129540803</v>
      </c>
      <c r="B43" s="1" t="s">
        <v>2528</v>
      </c>
      <c r="C43" s="1">
        <v>13442658</v>
      </c>
      <c r="D43" s="1">
        <v>865358.3125</v>
      </c>
      <c r="E43" s="1">
        <v>6.8803186416625977</v>
      </c>
      <c r="F43" s="1">
        <v>454291</v>
      </c>
      <c r="G43" s="1">
        <v>411067.3125</v>
      </c>
      <c r="H43" s="1">
        <v>9893731</v>
      </c>
      <c r="I43" s="1">
        <v>65019</v>
      </c>
      <c r="J43" s="1">
        <v>0.66152107715606689</v>
      </c>
      <c r="K43" s="1">
        <v>307345.90625</v>
      </c>
      <c r="L43" s="1">
        <v>-242326.90625</v>
      </c>
      <c r="M43" s="1">
        <v>2223116</v>
      </c>
      <c r="N43" s="1">
        <v>232274</v>
      </c>
      <c r="O43" s="1">
        <v>11.667123794555664</v>
      </c>
      <c r="P43" s="1">
        <v>66332.640625</v>
      </c>
      <c r="Q43" s="1">
        <v>165941.359375</v>
      </c>
      <c r="R43" s="1">
        <v>1325810.6399999999</v>
      </c>
      <c r="S43" s="1">
        <v>568065.3125</v>
      </c>
      <c r="T43" s="1">
        <v>100.01652526855469</v>
      </c>
      <c r="U43" s="1">
        <v>0</v>
      </c>
      <c r="V43" s="1">
        <v>0</v>
      </c>
      <c r="W43" s="1">
        <v>5200260.5399999991</v>
      </c>
      <c r="X43" s="1">
        <v>18.674594879150391</v>
      </c>
      <c r="Y43" s="1">
        <v>192529.21</v>
      </c>
      <c r="Z43" s="1">
        <v>239431.93817234202</v>
      </c>
      <c r="AA43" s="1">
        <v>46902.7265625</v>
      </c>
    </row>
    <row r="44" spans="1:32" x14ac:dyDescent="0.25">
      <c r="A44" s="1">
        <v>119581003</v>
      </c>
      <c r="B44" s="1" t="s">
        <v>2404</v>
      </c>
      <c r="C44" s="1">
        <v>9351217</v>
      </c>
      <c r="D44" s="1">
        <v>219730.640625</v>
      </c>
      <c r="E44" s="1">
        <v>2.4062964916229248</v>
      </c>
      <c r="F44" s="1">
        <v>290505.21875</v>
      </c>
      <c r="G44" s="1">
        <v>-70774.578125</v>
      </c>
      <c r="H44" s="1">
        <v>7958207</v>
      </c>
      <c r="I44" s="1">
        <v>80187</v>
      </c>
      <c r="J44" s="1">
        <v>1.0178571939468384</v>
      </c>
      <c r="K44" s="1">
        <v>238696.796875</v>
      </c>
      <c r="L44" s="1">
        <v>-158509.796875</v>
      </c>
      <c r="M44" s="1">
        <v>945853</v>
      </c>
      <c r="N44" s="1">
        <v>17633</v>
      </c>
      <c r="O44" s="1">
        <v>1.8996573686599731</v>
      </c>
      <c r="P44" s="1">
        <v>27413.548828125</v>
      </c>
      <c r="Q44" s="1">
        <v>-9780.548828125</v>
      </c>
      <c r="R44" s="1">
        <v>447156.88</v>
      </c>
      <c r="S44" s="1">
        <v>121910.640625</v>
      </c>
      <c r="T44" s="1">
        <v>100.02329254150391</v>
      </c>
      <c r="U44" s="1">
        <v>0</v>
      </c>
      <c r="V44" s="1">
        <v>0</v>
      </c>
      <c r="W44" s="1">
        <v>1116086.4800000004</v>
      </c>
      <c r="X44" s="1">
        <v>21.851789474487305</v>
      </c>
      <c r="Y44" s="1">
        <v>43669.36</v>
      </c>
      <c r="Z44" s="1">
        <v>64491.160625470045</v>
      </c>
      <c r="AA44" s="1">
        <v>20821.80078125</v>
      </c>
    </row>
    <row r="45" spans="1:32" x14ac:dyDescent="0.25">
      <c r="A45" s="1">
        <v>114060753</v>
      </c>
      <c r="B45" s="1" t="s">
        <v>2306</v>
      </c>
      <c r="C45" s="1">
        <v>28485388</v>
      </c>
      <c r="D45" s="1">
        <v>1873822.625</v>
      </c>
      <c r="E45" s="1">
        <v>7.041384220123291</v>
      </c>
      <c r="F45" s="1">
        <v>1345295.125</v>
      </c>
      <c r="G45" s="1">
        <v>528527.5</v>
      </c>
      <c r="H45" s="1">
        <v>19458744</v>
      </c>
      <c r="I45" s="1">
        <v>199188</v>
      </c>
      <c r="J45" s="1">
        <v>1.0342293977737427</v>
      </c>
      <c r="K45" s="1">
        <v>786555.375</v>
      </c>
      <c r="L45" s="1">
        <v>-587367.375</v>
      </c>
      <c r="M45" s="1">
        <v>5351004</v>
      </c>
      <c r="N45" s="1">
        <v>225609</v>
      </c>
      <c r="O45" s="1">
        <v>4.4017877578735352</v>
      </c>
      <c r="P45" s="1">
        <v>268783.375</v>
      </c>
      <c r="Q45" s="1">
        <v>-43174.375</v>
      </c>
      <c r="R45" s="1">
        <v>3675639.25</v>
      </c>
      <c r="S45" s="1">
        <v>1449025.625</v>
      </c>
      <c r="T45" s="1">
        <v>100.02330017089844</v>
      </c>
      <c r="U45" s="1">
        <v>0</v>
      </c>
      <c r="V45" s="1">
        <v>0</v>
      </c>
      <c r="W45" s="1">
        <v>13265765.210000008</v>
      </c>
      <c r="X45" s="1">
        <v>21.851791381835938</v>
      </c>
      <c r="Y45" s="1">
        <v>491125.51</v>
      </c>
      <c r="Z45" s="1">
        <v>393022.8098177677</v>
      </c>
      <c r="AA45" s="1">
        <v>-98102.703125</v>
      </c>
    </row>
    <row r="46" spans="1:32" x14ac:dyDescent="0.25">
      <c r="A46" s="1">
        <v>109420803</v>
      </c>
      <c r="B46" s="1" t="s">
        <v>2229</v>
      </c>
      <c r="C46" s="1">
        <v>21315388</v>
      </c>
      <c r="D46" s="1">
        <v>852352.0625</v>
      </c>
      <c r="E46" s="1">
        <v>4.1653256416320801</v>
      </c>
      <c r="F46" s="1">
        <v>787171.125</v>
      </c>
      <c r="G46" s="1">
        <v>65180.9375</v>
      </c>
      <c r="H46" s="1">
        <v>16364442</v>
      </c>
      <c r="I46" s="1">
        <v>118387</v>
      </c>
      <c r="J46" s="1">
        <v>0.72871226072311401</v>
      </c>
      <c r="K46" s="1">
        <v>531733.1875</v>
      </c>
      <c r="L46" s="1">
        <v>-413346.1875</v>
      </c>
      <c r="M46" s="1">
        <v>2753164</v>
      </c>
      <c r="N46" s="1">
        <v>61668</v>
      </c>
      <c r="O46" s="1">
        <v>2.2912166118621826</v>
      </c>
      <c r="P46" s="1">
        <v>106289.0390625</v>
      </c>
      <c r="Q46" s="1">
        <v>-44621.0390625</v>
      </c>
      <c r="R46" s="1">
        <v>1772379.64</v>
      </c>
      <c r="S46" s="1">
        <v>635266.0625</v>
      </c>
      <c r="T46" s="1">
        <v>100.02330780029297</v>
      </c>
      <c r="U46" s="1">
        <v>0</v>
      </c>
      <c r="V46" s="1">
        <v>0</v>
      </c>
      <c r="W46" s="1">
        <v>5815832.9600000009</v>
      </c>
      <c r="X46" s="1">
        <v>21.851789474487305</v>
      </c>
      <c r="Y46" s="1">
        <v>109689.5</v>
      </c>
      <c r="Z46" s="1">
        <v>101709.49465897947</v>
      </c>
      <c r="AA46" s="1">
        <v>-7980.00537109375</v>
      </c>
      <c r="AB46" s="1">
        <v>425403</v>
      </c>
      <c r="AC46" s="1">
        <v>37031</v>
      </c>
      <c r="AD46" s="1">
        <v>9.5349302291870117</v>
      </c>
      <c r="AE46" s="1">
        <v>22029.35546875</v>
      </c>
      <c r="AF46" s="1">
        <v>15001.64453125</v>
      </c>
    </row>
    <row r="47" spans="1:32" x14ac:dyDescent="0.25">
      <c r="A47" s="1">
        <v>114060853</v>
      </c>
      <c r="B47" s="1" t="s">
        <v>2307</v>
      </c>
      <c r="C47" s="1">
        <v>6572219</v>
      </c>
      <c r="D47" s="1">
        <v>81035</v>
      </c>
      <c r="E47" s="1">
        <v>1.2483855485916138</v>
      </c>
      <c r="F47" s="1">
        <v>188465.25</v>
      </c>
      <c r="G47" s="1">
        <v>-107430.25</v>
      </c>
      <c r="H47" s="1">
        <v>4961639</v>
      </c>
      <c r="I47" s="1">
        <v>29208</v>
      </c>
      <c r="J47" s="1">
        <v>0.5921623706817627</v>
      </c>
      <c r="K47" s="1">
        <v>139269.296875</v>
      </c>
      <c r="L47" s="1">
        <v>-110061.296875</v>
      </c>
      <c r="M47" s="1">
        <v>1355360</v>
      </c>
      <c r="N47" s="1">
        <v>1827</v>
      </c>
      <c r="O47" s="1">
        <v>0.13498008251190186</v>
      </c>
      <c r="P47" s="1">
        <v>49195.953125</v>
      </c>
      <c r="Q47" s="1">
        <v>-47368.953125</v>
      </c>
      <c r="R47" s="1">
        <v>255220</v>
      </c>
      <c r="S47" s="1">
        <v>50000</v>
      </c>
      <c r="T47" s="1">
        <v>0</v>
      </c>
      <c r="U47" s="1">
        <v>0</v>
      </c>
      <c r="V47" s="1">
        <v>100</v>
      </c>
      <c r="W47" s="1">
        <v>0</v>
      </c>
      <c r="Y47" s="1">
        <v>48760.37</v>
      </c>
      <c r="Z47" s="1">
        <v>44123.367677411268</v>
      </c>
      <c r="AA47" s="1">
        <v>-4637.00244140625</v>
      </c>
    </row>
    <row r="48" spans="1:32" x14ac:dyDescent="0.25">
      <c r="A48" s="1">
        <v>103021453</v>
      </c>
      <c r="B48" s="1" t="s">
        <v>2078</v>
      </c>
      <c r="C48" s="1">
        <v>10239473</v>
      </c>
      <c r="D48" s="1">
        <v>983848.5625</v>
      </c>
      <c r="E48" s="1">
        <v>10.62973690032959</v>
      </c>
      <c r="F48" s="1">
        <v>615139.75</v>
      </c>
      <c r="G48" s="1">
        <v>368708.8125</v>
      </c>
      <c r="H48" s="1">
        <v>7394941</v>
      </c>
      <c r="I48" s="1">
        <v>256695</v>
      </c>
      <c r="J48" s="1">
        <v>3.5960514545440674</v>
      </c>
      <c r="K48" s="1">
        <v>422695.3125</v>
      </c>
      <c r="L48" s="1">
        <v>-166000.3125</v>
      </c>
      <c r="M48" s="1">
        <v>1224020</v>
      </c>
      <c r="N48" s="1">
        <v>45279</v>
      </c>
      <c r="O48" s="1">
        <v>3.8413019180297852</v>
      </c>
      <c r="P48" s="1">
        <v>48470.5625</v>
      </c>
      <c r="Q48" s="1">
        <v>-3191.5625</v>
      </c>
      <c r="R48" s="1">
        <v>1620511.97</v>
      </c>
      <c r="S48" s="1">
        <v>681874.5625</v>
      </c>
      <c r="T48" s="1">
        <v>35.829463958740234</v>
      </c>
      <c r="U48" s="1">
        <v>64.178886413574219</v>
      </c>
      <c r="V48" s="1">
        <v>0</v>
      </c>
      <c r="W48" s="1">
        <v>2236144.4399999976</v>
      </c>
      <c r="X48" s="1">
        <v>21.851791381835938</v>
      </c>
      <c r="Y48" s="1">
        <v>87363.28</v>
      </c>
      <c r="Z48" s="1">
        <v>139869.73710132582</v>
      </c>
      <c r="AA48" s="1">
        <v>52506.45703125</v>
      </c>
    </row>
    <row r="49" spans="1:32" x14ac:dyDescent="0.25">
      <c r="A49" s="1">
        <v>122091303</v>
      </c>
      <c r="B49" s="1" t="s">
        <v>2442</v>
      </c>
      <c r="C49" s="1">
        <v>10058290</v>
      </c>
      <c r="D49" s="1">
        <v>257123.609375</v>
      </c>
      <c r="E49" s="1">
        <v>2.6233980655670166</v>
      </c>
      <c r="F49" s="1">
        <v>328764.59375</v>
      </c>
      <c r="G49" s="1">
        <v>-71640.984375</v>
      </c>
      <c r="H49" s="1">
        <v>8000995</v>
      </c>
      <c r="I49" s="1">
        <v>26899</v>
      </c>
      <c r="J49" s="1">
        <v>0.33732977509498596</v>
      </c>
      <c r="K49" s="1">
        <v>218330.796875</v>
      </c>
      <c r="L49" s="1">
        <v>-191431.796875</v>
      </c>
      <c r="M49" s="1">
        <v>1331149</v>
      </c>
      <c r="N49" s="1">
        <v>-23718</v>
      </c>
      <c r="O49" s="1">
        <v>-1.7505778074264526</v>
      </c>
      <c r="P49" s="1">
        <v>58823.37890625</v>
      </c>
      <c r="Q49" s="1">
        <v>-82541.375</v>
      </c>
      <c r="R49" s="1">
        <v>726145.73</v>
      </c>
      <c r="S49" s="1">
        <v>253942.609375</v>
      </c>
      <c r="T49" s="1">
        <v>100.02330780029297</v>
      </c>
      <c r="U49" s="1">
        <v>0</v>
      </c>
      <c r="V49" s="1">
        <v>0</v>
      </c>
      <c r="W49" s="1">
        <v>2324833.4299999997</v>
      </c>
      <c r="X49" s="1">
        <v>21.851791381835938</v>
      </c>
      <c r="Y49" s="1">
        <v>92539.33</v>
      </c>
      <c r="Z49" s="1">
        <v>84168.925663977512</v>
      </c>
      <c r="AA49" s="1">
        <v>-8370.404296875</v>
      </c>
    </row>
    <row r="50" spans="1:32" x14ac:dyDescent="0.25">
      <c r="A50" s="1">
        <v>122091352</v>
      </c>
      <c r="B50" s="1" t="s">
        <v>2443</v>
      </c>
      <c r="C50" s="1">
        <v>40747444</v>
      </c>
      <c r="D50" s="1">
        <v>3306977.25</v>
      </c>
      <c r="E50" s="1">
        <v>8.8326282501220703</v>
      </c>
      <c r="F50" s="1">
        <v>1914626.625</v>
      </c>
      <c r="G50" s="1">
        <v>1392350.625</v>
      </c>
      <c r="H50" s="1">
        <v>27862790</v>
      </c>
      <c r="I50" s="1">
        <v>417903</v>
      </c>
      <c r="J50" s="1">
        <v>1.5226988792419434</v>
      </c>
      <c r="K50" s="1">
        <v>1101039.25</v>
      </c>
      <c r="L50" s="1">
        <v>-683136.25</v>
      </c>
      <c r="M50" s="1">
        <v>7232475</v>
      </c>
      <c r="N50" s="1">
        <v>597744</v>
      </c>
      <c r="O50" s="1">
        <v>9.0093183517456055</v>
      </c>
      <c r="P50" s="1">
        <v>347360.09375</v>
      </c>
      <c r="Q50" s="1">
        <v>250383.90625</v>
      </c>
      <c r="R50" s="1">
        <v>5652178.6799999997</v>
      </c>
      <c r="S50" s="1">
        <v>2291330.25</v>
      </c>
      <c r="T50" s="1">
        <v>80.426734924316406</v>
      </c>
      <c r="U50" s="1">
        <v>19.591999053955078</v>
      </c>
      <c r="V50" s="1">
        <v>0</v>
      </c>
      <c r="W50" s="1">
        <v>2467207.400000006</v>
      </c>
      <c r="X50" s="1">
        <v>149.39105224609375</v>
      </c>
      <c r="Y50" s="1">
        <v>366165.95</v>
      </c>
      <c r="Z50" s="1">
        <v>791361.62669697427</v>
      </c>
      <c r="AA50" s="1">
        <v>425195.6875</v>
      </c>
    </row>
    <row r="51" spans="1:32" x14ac:dyDescent="0.25">
      <c r="A51" s="1">
        <v>106330703</v>
      </c>
      <c r="B51" s="1" t="s">
        <v>2165</v>
      </c>
      <c r="C51" s="1">
        <v>10061813</v>
      </c>
      <c r="D51" s="1">
        <v>601078.875</v>
      </c>
      <c r="E51" s="1">
        <v>6.3534064292907715</v>
      </c>
      <c r="F51" s="1">
        <v>275056.125</v>
      </c>
      <c r="G51" s="1">
        <v>326022.75</v>
      </c>
      <c r="H51" s="1">
        <v>8066335</v>
      </c>
      <c r="I51" s="1">
        <v>44096</v>
      </c>
      <c r="J51" s="1">
        <v>0.54967200756072998</v>
      </c>
      <c r="K51" s="1">
        <v>186226.40625</v>
      </c>
      <c r="L51" s="1">
        <v>-142130.40625</v>
      </c>
      <c r="M51" s="1">
        <v>882028</v>
      </c>
      <c r="N51" s="1">
        <v>11581</v>
      </c>
      <c r="O51" s="1">
        <v>1.3304657936096191</v>
      </c>
      <c r="P51" s="1">
        <v>23133.314453125</v>
      </c>
      <c r="Q51" s="1">
        <v>-11552.314453125</v>
      </c>
      <c r="R51" s="1">
        <v>1010819.21</v>
      </c>
      <c r="S51" s="1">
        <v>507935.90625</v>
      </c>
      <c r="T51" s="1">
        <v>100.01416778564453</v>
      </c>
      <c r="U51" s="1">
        <v>0</v>
      </c>
      <c r="V51" s="1">
        <v>0</v>
      </c>
      <c r="W51" s="1">
        <v>4649705.9499999993</v>
      </c>
      <c r="X51" s="1">
        <v>17.569545745849609</v>
      </c>
      <c r="Y51" s="1">
        <v>14261.23</v>
      </c>
      <c r="Z51" s="1">
        <v>17402.264090984587</v>
      </c>
      <c r="AA51" s="1">
        <v>3141.0341796875</v>
      </c>
      <c r="AB51" s="1">
        <v>102631</v>
      </c>
      <c r="AC51" s="1">
        <v>37466</v>
      </c>
      <c r="AD51" s="1">
        <v>57.494056701660156</v>
      </c>
      <c r="AE51" s="1">
        <v>3897.1298828125</v>
      </c>
      <c r="AF51" s="1">
        <v>33568.87109375</v>
      </c>
    </row>
    <row r="52" spans="1:32" x14ac:dyDescent="0.25">
      <c r="A52" s="1">
        <v>106330803</v>
      </c>
      <c r="B52" s="1" t="s">
        <v>2166</v>
      </c>
      <c r="C52" s="1">
        <v>13850710</v>
      </c>
      <c r="D52" s="1">
        <v>950655.375</v>
      </c>
      <c r="E52" s="1">
        <v>7.3693904876708984</v>
      </c>
      <c r="F52" s="1">
        <v>440144.25</v>
      </c>
      <c r="G52" s="1">
        <v>510511.125</v>
      </c>
      <c r="H52" s="1">
        <v>10519897</v>
      </c>
      <c r="I52" s="1">
        <v>63944</v>
      </c>
      <c r="J52" s="1">
        <v>0.61155587434768677</v>
      </c>
      <c r="K52" s="1">
        <v>254864</v>
      </c>
      <c r="L52" s="1">
        <v>-190920</v>
      </c>
      <c r="M52" s="1">
        <v>1434168</v>
      </c>
      <c r="N52" s="1">
        <v>9945</v>
      </c>
      <c r="O52" s="1">
        <v>0.69827550649642944</v>
      </c>
      <c r="P52" s="1">
        <v>40478.32421875</v>
      </c>
      <c r="Q52" s="1">
        <v>-30533.32421875</v>
      </c>
      <c r="R52" s="1">
        <v>1896645.16</v>
      </c>
      <c r="S52" s="1">
        <v>876766.375</v>
      </c>
      <c r="T52" s="1">
        <v>100.01923370361328</v>
      </c>
      <c r="U52" s="1">
        <v>0</v>
      </c>
      <c r="V52" s="1">
        <v>0</v>
      </c>
      <c r="W52" s="1">
        <v>8026430.7300000004</v>
      </c>
      <c r="X52" s="1">
        <v>19.943809509277344</v>
      </c>
      <c r="Y52" s="1">
        <v>53624.83</v>
      </c>
      <c r="Z52" s="1">
        <v>58697.736937917449</v>
      </c>
      <c r="AA52" s="1">
        <v>5072.90673828125</v>
      </c>
    </row>
    <row r="53" spans="1:32" x14ac:dyDescent="0.25">
      <c r="A53" s="1">
        <v>101260803</v>
      </c>
      <c r="B53" s="1" t="s">
        <v>2049</v>
      </c>
      <c r="C53" s="1">
        <v>21147762</v>
      </c>
      <c r="D53" s="1">
        <v>1361973</v>
      </c>
      <c r="E53" s="1">
        <v>6.8835921287536621</v>
      </c>
      <c r="F53" s="1">
        <v>1016565.1875</v>
      </c>
      <c r="G53" s="1">
        <v>345407.8125</v>
      </c>
      <c r="H53" s="1">
        <v>16342595</v>
      </c>
      <c r="I53" s="1">
        <v>115960</v>
      </c>
      <c r="J53" s="1">
        <v>0.71462750434875488</v>
      </c>
      <c r="K53" s="1">
        <v>692236</v>
      </c>
      <c r="L53" s="1">
        <v>-576276</v>
      </c>
      <c r="M53" s="1">
        <v>2072757</v>
      </c>
      <c r="N53" s="1">
        <v>64805</v>
      </c>
      <c r="O53" s="1">
        <v>3.2274179458618164</v>
      </c>
      <c r="P53" s="1">
        <v>96632.5546875</v>
      </c>
      <c r="Q53" s="1">
        <v>-31827.5546875</v>
      </c>
      <c r="R53" s="1">
        <v>2732409.97</v>
      </c>
      <c r="S53" s="1">
        <v>1181208</v>
      </c>
      <c r="T53" s="1">
        <v>100.02245330810547</v>
      </c>
      <c r="U53" s="1">
        <v>0</v>
      </c>
      <c r="V53" s="1">
        <v>0</v>
      </c>
      <c r="W53" s="1">
        <v>10813814.809999995</v>
      </c>
      <c r="X53" s="1">
        <v>21.451181411743164</v>
      </c>
      <c r="Y53" s="1">
        <v>174619.14</v>
      </c>
      <c r="Z53" s="1">
        <v>244573.69571749715</v>
      </c>
      <c r="AA53" s="1">
        <v>69954.5546875</v>
      </c>
    </row>
    <row r="54" spans="1:32" x14ac:dyDescent="0.25">
      <c r="A54" s="1">
        <v>123460504</v>
      </c>
      <c r="B54" s="1" t="s">
        <v>2455</v>
      </c>
      <c r="C54" s="1">
        <v>90550</v>
      </c>
      <c r="D54" s="1">
        <v>49998</v>
      </c>
      <c r="E54" s="1">
        <v>123.29354858398438</v>
      </c>
      <c r="F54" s="1">
        <v>8.8000001907348633</v>
      </c>
      <c r="G54" s="1">
        <v>49989.19921875</v>
      </c>
      <c r="H54" s="1">
        <v>34420</v>
      </c>
      <c r="I54" s="1">
        <v>-2</v>
      </c>
      <c r="J54" s="1">
        <v>-5.810237955302E-3</v>
      </c>
      <c r="K54" s="1">
        <v>8.8000001907348633</v>
      </c>
      <c r="L54" s="1">
        <v>-10.800000190734863</v>
      </c>
      <c r="M54" s="1">
        <v>6130</v>
      </c>
      <c r="N54" s="1">
        <v>0</v>
      </c>
      <c r="O54" s="1">
        <v>0</v>
      </c>
      <c r="P54" s="1">
        <v>0</v>
      </c>
      <c r="Q54" s="1">
        <v>0</v>
      </c>
      <c r="R54" s="1">
        <v>50000</v>
      </c>
      <c r="S54" s="1">
        <v>50000</v>
      </c>
      <c r="T54" s="1">
        <v>0</v>
      </c>
      <c r="U54" s="1">
        <v>0</v>
      </c>
      <c r="V54" s="1">
        <v>100</v>
      </c>
      <c r="W54" s="1">
        <v>0</v>
      </c>
      <c r="Y54" s="1">
        <v>2414.14</v>
      </c>
      <c r="Z54" s="1">
        <v>10959.724568960242</v>
      </c>
      <c r="AA54" s="1">
        <v>8545.5849609375</v>
      </c>
    </row>
    <row r="55" spans="1:32" x14ac:dyDescent="0.25">
      <c r="A55" s="1">
        <v>101631203</v>
      </c>
      <c r="B55" s="1" t="s">
        <v>2062</v>
      </c>
      <c r="C55" s="1">
        <v>8537426</v>
      </c>
      <c r="D55" s="1">
        <v>152244.28125</v>
      </c>
      <c r="E55" s="1">
        <v>1.8156348466873169</v>
      </c>
      <c r="F55" s="1">
        <v>152321.203125</v>
      </c>
      <c r="G55" s="1">
        <v>-76.921875</v>
      </c>
      <c r="H55" s="1">
        <v>7118413</v>
      </c>
      <c r="I55" s="1">
        <v>54765</v>
      </c>
      <c r="J55" s="1">
        <v>0.77530759572982788</v>
      </c>
      <c r="K55" s="1">
        <v>121857.296875</v>
      </c>
      <c r="L55" s="1">
        <v>-67092.296875</v>
      </c>
      <c r="M55" s="1">
        <v>1126055</v>
      </c>
      <c r="N55" s="1">
        <v>47480</v>
      </c>
      <c r="O55" s="1">
        <v>4.4021048545837402</v>
      </c>
      <c r="P55" s="1">
        <v>29849.66796875</v>
      </c>
      <c r="Q55" s="1">
        <v>17630.33203125</v>
      </c>
      <c r="R55" s="1">
        <v>292958.45</v>
      </c>
      <c r="S55" s="1">
        <v>49999.2890625</v>
      </c>
      <c r="T55" s="1">
        <v>23.366432189941406</v>
      </c>
      <c r="U55" s="1">
        <v>0</v>
      </c>
      <c r="V55" s="1">
        <v>76.634986877441406</v>
      </c>
      <c r="W55" s="1">
        <v>106932.9299999997</v>
      </c>
      <c r="X55" s="1">
        <v>49.629661560058594</v>
      </c>
      <c r="Y55" s="1">
        <v>110678.39</v>
      </c>
      <c r="Z55" s="1">
        <v>76502.104743660195</v>
      </c>
      <c r="AA55" s="1">
        <v>-34176.28515625</v>
      </c>
    </row>
    <row r="56" spans="1:32" x14ac:dyDescent="0.25">
      <c r="A56" s="1">
        <v>107650703</v>
      </c>
      <c r="B56" s="1" t="s">
        <v>2174</v>
      </c>
      <c r="C56" s="1">
        <v>9153777</v>
      </c>
      <c r="D56" s="1">
        <v>282769.53125</v>
      </c>
      <c r="E56" s="1">
        <v>3.1875696182250977</v>
      </c>
      <c r="F56" s="1">
        <v>278979.3125</v>
      </c>
      <c r="G56" s="1">
        <v>3790.21875</v>
      </c>
      <c r="H56" s="1">
        <v>6946531</v>
      </c>
      <c r="I56" s="1">
        <v>53311</v>
      </c>
      <c r="J56" s="1">
        <v>0.77338314056396484</v>
      </c>
      <c r="K56" s="1">
        <v>184818.703125</v>
      </c>
      <c r="L56" s="1">
        <v>-131507.703125</v>
      </c>
      <c r="M56" s="1">
        <v>1535782</v>
      </c>
      <c r="N56" s="1">
        <v>28033</v>
      </c>
      <c r="O56" s="1">
        <v>1.8592616319656372</v>
      </c>
      <c r="P56" s="1">
        <v>53854.49609375</v>
      </c>
      <c r="Q56" s="1">
        <v>-25821.49609375</v>
      </c>
      <c r="R56" s="1">
        <v>671464.16</v>
      </c>
      <c r="S56" s="1">
        <v>201425.53125</v>
      </c>
      <c r="T56" s="1">
        <v>100.02330017089844</v>
      </c>
      <c r="U56" s="1">
        <v>0</v>
      </c>
      <c r="V56" s="1">
        <v>0</v>
      </c>
      <c r="W56" s="1">
        <v>1844041.8399999999</v>
      </c>
      <c r="X56" s="1">
        <v>21.851789474487305</v>
      </c>
      <c r="Y56" s="1">
        <v>41062.629999999997</v>
      </c>
      <c r="Z56" s="1">
        <v>38942.622523012571</v>
      </c>
      <c r="AA56" s="1">
        <v>-2120.007568359375</v>
      </c>
    </row>
    <row r="57" spans="1:32" x14ac:dyDescent="0.25">
      <c r="A57" s="1">
        <v>104101252</v>
      </c>
      <c r="B57" s="1" t="s">
        <v>2114</v>
      </c>
      <c r="C57" s="1">
        <v>40254420</v>
      </c>
      <c r="D57" s="1">
        <v>2659044.5</v>
      </c>
      <c r="E57" s="1">
        <v>7.0727968215942383</v>
      </c>
      <c r="F57" s="1">
        <v>1188273.625</v>
      </c>
      <c r="G57" s="1">
        <v>1470770.875</v>
      </c>
      <c r="H57" s="1">
        <v>29683933</v>
      </c>
      <c r="I57" s="1">
        <v>242057</v>
      </c>
      <c r="J57" s="1">
        <v>0.82215207815170288</v>
      </c>
      <c r="K57" s="1">
        <v>721865.625</v>
      </c>
      <c r="L57" s="1">
        <v>-479808.625</v>
      </c>
      <c r="M57" s="1">
        <v>5591724</v>
      </c>
      <c r="N57" s="1">
        <v>32109</v>
      </c>
      <c r="O57" s="1">
        <v>0.57753998041152954</v>
      </c>
      <c r="P57" s="1">
        <v>177219.59375</v>
      </c>
      <c r="Q57" s="1">
        <v>-145110.59375</v>
      </c>
      <c r="R57" s="1">
        <v>4978765.1100000003</v>
      </c>
      <c r="S57" s="1">
        <v>2384878.5</v>
      </c>
      <c r="T57" s="1">
        <v>100.01411437988281</v>
      </c>
      <c r="U57" s="1">
        <v>0</v>
      </c>
      <c r="V57" s="1">
        <v>0</v>
      </c>
      <c r="W57" s="1">
        <v>21831452.36999999</v>
      </c>
      <c r="X57" s="1">
        <v>17.547252655029297</v>
      </c>
      <c r="Y57" s="1">
        <v>386071.11</v>
      </c>
      <c r="Z57" s="1">
        <v>500242.99327735766</v>
      </c>
      <c r="AA57" s="1">
        <v>114171.8828125</v>
      </c>
    </row>
    <row r="58" spans="1:32" x14ac:dyDescent="0.25">
      <c r="A58" s="1">
        <v>101631503</v>
      </c>
      <c r="B58" s="1" t="s">
        <v>2063</v>
      </c>
      <c r="C58" s="1">
        <v>8950724</v>
      </c>
      <c r="D58" s="1">
        <v>475938.9375</v>
      </c>
      <c r="E58" s="1">
        <v>5.615941047668457</v>
      </c>
      <c r="F58" s="1">
        <v>335357.40625</v>
      </c>
      <c r="G58" s="1">
        <v>140581.53125</v>
      </c>
      <c r="H58" s="1">
        <v>7130256</v>
      </c>
      <c r="I58" s="1">
        <v>54228</v>
      </c>
      <c r="J58" s="1">
        <v>0.76636213064193726</v>
      </c>
      <c r="K58" s="1">
        <v>225235.09375</v>
      </c>
      <c r="L58" s="1">
        <v>-171007.09375</v>
      </c>
      <c r="M58" s="1">
        <v>926775</v>
      </c>
      <c r="N58" s="1">
        <v>61794</v>
      </c>
      <c r="O58" s="1">
        <v>7.1439719200134277</v>
      </c>
      <c r="P58" s="1">
        <v>38101.38671875</v>
      </c>
      <c r="Q58" s="1">
        <v>23692.61328125</v>
      </c>
      <c r="R58" s="1">
        <v>893692.68</v>
      </c>
      <c r="S58" s="1">
        <v>359916.9375</v>
      </c>
      <c r="T58" s="1">
        <v>100.02330017089844</v>
      </c>
      <c r="U58" s="1">
        <v>0</v>
      </c>
      <c r="V58" s="1">
        <v>0</v>
      </c>
      <c r="W58" s="1">
        <v>3295023.660000002</v>
      </c>
      <c r="X58" s="1">
        <v>21.851791381835938</v>
      </c>
      <c r="Y58" s="1">
        <v>53599.29</v>
      </c>
      <c r="Z58" s="1">
        <v>81225.443882392923</v>
      </c>
      <c r="AA58" s="1">
        <v>27626.154296875</v>
      </c>
    </row>
    <row r="59" spans="1:32" x14ac:dyDescent="0.25">
      <c r="A59" s="1">
        <v>108111203</v>
      </c>
      <c r="B59" s="1" t="s">
        <v>2203</v>
      </c>
      <c r="C59" s="1">
        <v>12632872</v>
      </c>
      <c r="D59" s="1">
        <v>308998.09375</v>
      </c>
      <c r="E59" s="1">
        <v>2.5073130130767822</v>
      </c>
      <c r="F59" s="1">
        <v>255268.609375</v>
      </c>
      <c r="G59" s="1">
        <v>53729.484375</v>
      </c>
      <c r="H59" s="1">
        <v>10730916</v>
      </c>
      <c r="I59" s="1">
        <v>64837</v>
      </c>
      <c r="J59" s="1">
        <v>0.6078803539276123</v>
      </c>
      <c r="K59" s="1">
        <v>185977</v>
      </c>
      <c r="L59" s="1">
        <v>-121140</v>
      </c>
      <c r="M59" s="1">
        <v>1264887</v>
      </c>
      <c r="N59" s="1">
        <v>23847</v>
      </c>
      <c r="O59" s="1">
        <v>1.9215335845947266</v>
      </c>
      <c r="P59" s="1">
        <v>41829.95703125</v>
      </c>
      <c r="Q59" s="1">
        <v>-17982.95703125</v>
      </c>
      <c r="R59" s="1">
        <v>637069.38</v>
      </c>
      <c r="S59" s="1">
        <v>220314.09375</v>
      </c>
      <c r="T59" s="1">
        <v>100.01451873779297</v>
      </c>
      <c r="U59" s="1">
        <v>0</v>
      </c>
      <c r="V59" s="1">
        <v>0</v>
      </c>
      <c r="W59" s="1">
        <v>2016788.6999999993</v>
      </c>
      <c r="X59" s="1">
        <v>17.732267379760742</v>
      </c>
      <c r="Y59" s="1">
        <v>37649.71</v>
      </c>
      <c r="Z59" s="1">
        <v>59645.785226766238</v>
      </c>
      <c r="AA59" s="1">
        <v>21996.076171875</v>
      </c>
    </row>
    <row r="60" spans="1:32" x14ac:dyDescent="0.25">
      <c r="A60" s="1">
        <v>109122703</v>
      </c>
      <c r="B60" s="1" t="s">
        <v>2225</v>
      </c>
      <c r="C60" s="1">
        <v>8170499</v>
      </c>
      <c r="D60" s="1">
        <v>194688.5</v>
      </c>
      <c r="E60" s="1">
        <v>2.4409871101379395</v>
      </c>
      <c r="F60" s="1">
        <v>319715.46875</v>
      </c>
      <c r="G60" s="1">
        <v>-125026.96875</v>
      </c>
      <c r="H60" s="1">
        <v>6932856</v>
      </c>
      <c r="I60" s="1">
        <v>68472</v>
      </c>
      <c r="J60" s="1">
        <v>0.99749666452407837</v>
      </c>
      <c r="K60" s="1">
        <v>264819.6875</v>
      </c>
      <c r="L60" s="1">
        <v>-196347.6875</v>
      </c>
      <c r="M60" s="1">
        <v>801192</v>
      </c>
      <c r="N60" s="1">
        <v>-19470</v>
      </c>
      <c r="O60" s="1">
        <v>-2.3724749088287354</v>
      </c>
      <c r="P60" s="1">
        <v>25743.287109375</v>
      </c>
      <c r="Q60" s="1">
        <v>-45213.2890625</v>
      </c>
      <c r="R60" s="1">
        <v>436451.02</v>
      </c>
      <c r="S60" s="1">
        <v>145686.5</v>
      </c>
      <c r="T60" s="1">
        <v>100.02330017089844</v>
      </c>
      <c r="U60" s="1">
        <v>0</v>
      </c>
      <c r="V60" s="1">
        <v>0</v>
      </c>
      <c r="W60" s="1">
        <v>1333753.4800000004</v>
      </c>
      <c r="X60" s="1">
        <v>21.851791381835938</v>
      </c>
      <c r="Y60" s="1">
        <v>60423.21</v>
      </c>
      <c r="Z60" s="1">
        <v>75226.377716245654</v>
      </c>
      <c r="AA60" s="1">
        <v>14803.16796875</v>
      </c>
    </row>
    <row r="61" spans="1:32" x14ac:dyDescent="0.25">
      <c r="A61" s="1">
        <v>115211003</v>
      </c>
      <c r="B61" s="1" t="s">
        <v>2324</v>
      </c>
      <c r="C61" s="1">
        <v>3084002</v>
      </c>
      <c r="D61" s="1">
        <v>117244</v>
      </c>
      <c r="E61" s="1">
        <v>3.9519233703613281</v>
      </c>
      <c r="F61" s="1">
        <v>142169.53125</v>
      </c>
      <c r="G61" s="1">
        <v>-24925.53125</v>
      </c>
      <c r="H61" s="1">
        <v>2266018</v>
      </c>
      <c r="I61" s="1">
        <v>25720</v>
      </c>
      <c r="J61" s="1">
        <v>1.1480615139007568</v>
      </c>
      <c r="K61" s="1">
        <v>122789.2265625</v>
      </c>
      <c r="L61" s="1">
        <v>-97069.2265625</v>
      </c>
      <c r="M61" s="1">
        <v>668146</v>
      </c>
      <c r="N61" s="1">
        <v>41524</v>
      </c>
      <c r="O61" s="1">
        <v>6.6266427040100098</v>
      </c>
      <c r="P61" s="1">
        <v>19380.310546875</v>
      </c>
      <c r="Q61" s="1">
        <v>22143.689453125</v>
      </c>
      <c r="R61" s="1">
        <v>149838</v>
      </c>
      <c r="S61" s="1">
        <v>50000</v>
      </c>
      <c r="T61" s="1">
        <v>0</v>
      </c>
      <c r="U61" s="1">
        <v>0</v>
      </c>
      <c r="V61" s="1">
        <v>100</v>
      </c>
      <c r="W61" s="1">
        <v>0</v>
      </c>
      <c r="Y61" s="1">
        <v>57735.31</v>
      </c>
      <c r="Z61" s="1">
        <v>101340.89642115231</v>
      </c>
      <c r="AA61" s="1">
        <v>43605.5859375</v>
      </c>
    </row>
    <row r="62" spans="1:32" x14ac:dyDescent="0.25">
      <c r="A62" s="1">
        <v>101631703</v>
      </c>
      <c r="B62" s="1" t="s">
        <v>2064</v>
      </c>
      <c r="C62" s="1">
        <v>20713092</v>
      </c>
      <c r="D62" s="1">
        <v>2389952.5</v>
      </c>
      <c r="E62" s="1">
        <v>13.043356895446777</v>
      </c>
      <c r="F62" s="1">
        <v>727396.5</v>
      </c>
      <c r="G62" s="1">
        <v>1662556</v>
      </c>
      <c r="H62" s="1">
        <v>15080131</v>
      </c>
      <c r="I62" s="1">
        <v>167220</v>
      </c>
      <c r="J62" s="1">
        <v>1.1213102340698242</v>
      </c>
      <c r="K62" s="1">
        <v>616802.1875</v>
      </c>
      <c r="L62" s="1">
        <v>-449582.1875</v>
      </c>
      <c r="M62" s="1">
        <v>2700708</v>
      </c>
      <c r="N62" s="1">
        <v>10420</v>
      </c>
      <c r="O62" s="1">
        <v>0.38731911778450012</v>
      </c>
      <c r="P62" s="1">
        <v>74129.6328125</v>
      </c>
      <c r="Q62" s="1">
        <v>-63709.6328125</v>
      </c>
      <c r="R62" s="1">
        <v>2932252.12</v>
      </c>
      <c r="S62" s="1">
        <v>2212312.5</v>
      </c>
      <c r="T62" s="1">
        <v>100.00192260742188</v>
      </c>
      <c r="U62" s="1">
        <v>0</v>
      </c>
      <c r="V62" s="1">
        <v>0</v>
      </c>
      <c r="W62" s="1">
        <v>20249294.149999991</v>
      </c>
      <c r="X62" s="1">
        <v>11.825775146484375</v>
      </c>
      <c r="Y62" s="1">
        <v>266096.01</v>
      </c>
      <c r="Z62" s="1">
        <v>286542.18223920563</v>
      </c>
      <c r="AA62" s="1">
        <v>20446.171875</v>
      </c>
    </row>
    <row r="63" spans="1:32" x14ac:dyDescent="0.25">
      <c r="A63" s="1">
        <v>117081003</v>
      </c>
      <c r="B63" s="1" t="s">
        <v>2365</v>
      </c>
      <c r="C63" s="1">
        <v>10325846</v>
      </c>
      <c r="D63" s="1">
        <v>424645.125</v>
      </c>
      <c r="E63" s="1">
        <v>4.2888245582580566</v>
      </c>
      <c r="F63" s="1">
        <v>373648.625</v>
      </c>
      <c r="G63" s="1">
        <v>50996.5</v>
      </c>
      <c r="H63" s="1">
        <v>8549309</v>
      </c>
      <c r="I63" s="1">
        <v>65566</v>
      </c>
      <c r="J63" s="1">
        <v>0.7728428840637207</v>
      </c>
      <c r="K63" s="1">
        <v>279605.09375</v>
      </c>
      <c r="L63" s="1">
        <v>-214039.09375</v>
      </c>
      <c r="M63" s="1">
        <v>906013</v>
      </c>
      <c r="N63" s="1">
        <v>-773</v>
      </c>
      <c r="O63" s="1">
        <v>-8.524613082408905E-2</v>
      </c>
      <c r="P63" s="1">
        <v>35309.23046875</v>
      </c>
      <c r="Q63" s="1">
        <v>-36082.23046875</v>
      </c>
      <c r="R63" s="1">
        <v>847860.77</v>
      </c>
      <c r="S63" s="1">
        <v>361050.125</v>
      </c>
      <c r="T63" s="1">
        <v>100.01829528808594</v>
      </c>
      <c r="U63" s="1">
        <v>0</v>
      </c>
      <c r="V63" s="1">
        <v>0</v>
      </c>
      <c r="W63" s="1">
        <v>3305232.459999999</v>
      </c>
      <c r="X63" s="1">
        <v>19.503765106201172</v>
      </c>
      <c r="Y63" s="1">
        <v>46193.14</v>
      </c>
      <c r="Z63" s="1">
        <v>21671.650059235049</v>
      </c>
      <c r="AA63" s="1">
        <v>-24521.490234375</v>
      </c>
      <c r="AB63" s="1">
        <v>22663</v>
      </c>
      <c r="AC63" s="1">
        <v>-1198</v>
      </c>
      <c r="AD63" s="1">
        <v>-5.0207452774047852</v>
      </c>
      <c r="AE63" s="1">
        <v>2015.3740234375</v>
      </c>
      <c r="AF63" s="1">
        <v>-3213.3740234375</v>
      </c>
    </row>
    <row r="64" spans="1:32" x14ac:dyDescent="0.25">
      <c r="A64" s="1">
        <v>119351303</v>
      </c>
      <c r="B64" s="1" t="s">
        <v>2395</v>
      </c>
      <c r="C64" s="1">
        <v>18613020</v>
      </c>
      <c r="D64" s="1">
        <v>1841639</v>
      </c>
      <c r="E64" s="1">
        <v>10.980842590332031</v>
      </c>
      <c r="F64" s="1">
        <v>1180452.125</v>
      </c>
      <c r="G64" s="1">
        <v>661186.875</v>
      </c>
      <c r="H64" s="1">
        <v>13093425</v>
      </c>
      <c r="I64" s="1">
        <v>186972</v>
      </c>
      <c r="J64" s="1">
        <v>1.4486706256866455</v>
      </c>
      <c r="K64" s="1">
        <v>740752.1875</v>
      </c>
      <c r="L64" s="1">
        <v>-553780.1875</v>
      </c>
      <c r="M64" s="1">
        <v>1981563</v>
      </c>
      <c r="N64" s="1">
        <v>45543</v>
      </c>
      <c r="O64" s="1">
        <v>2.3524034023284912</v>
      </c>
      <c r="P64" s="1">
        <v>117707.28125</v>
      </c>
      <c r="Q64" s="1">
        <v>-72164.28125</v>
      </c>
      <c r="R64" s="1">
        <v>3538031.47</v>
      </c>
      <c r="S64" s="1">
        <v>1609124</v>
      </c>
      <c r="T64" s="1">
        <v>100.02330017089844</v>
      </c>
      <c r="U64" s="1">
        <v>0</v>
      </c>
      <c r="V64" s="1">
        <v>0</v>
      </c>
      <c r="W64" s="1">
        <v>14731458.43</v>
      </c>
      <c r="X64" s="1">
        <v>21.851791381835938</v>
      </c>
      <c r="Y64" s="1">
        <v>221071.72</v>
      </c>
      <c r="Z64" s="1">
        <v>326862.93057444494</v>
      </c>
      <c r="AA64" s="1">
        <v>105791.2109375</v>
      </c>
    </row>
    <row r="65" spans="1:32" x14ac:dyDescent="0.25">
      <c r="A65" s="1">
        <v>115211103</v>
      </c>
      <c r="B65" s="1" t="s">
        <v>2325</v>
      </c>
      <c r="C65" s="1">
        <v>28483152</v>
      </c>
      <c r="D65" s="1">
        <v>2569583</v>
      </c>
      <c r="E65" s="1">
        <v>9.9159746170043945</v>
      </c>
      <c r="F65" s="1">
        <v>1701879.75</v>
      </c>
      <c r="G65" s="1">
        <v>867703.25</v>
      </c>
      <c r="H65" s="1">
        <v>18972553</v>
      </c>
      <c r="I65" s="1">
        <v>362138</v>
      </c>
      <c r="J65" s="1">
        <v>1.9458887577056885</v>
      </c>
      <c r="K65" s="1">
        <v>1050346</v>
      </c>
      <c r="L65" s="1">
        <v>-688208</v>
      </c>
      <c r="M65" s="1">
        <v>4385220</v>
      </c>
      <c r="N65" s="1">
        <v>363028</v>
      </c>
      <c r="O65" s="1">
        <v>9.0256261825561523</v>
      </c>
      <c r="P65" s="1">
        <v>183317.328125</v>
      </c>
      <c r="Q65" s="1">
        <v>179710.671875</v>
      </c>
      <c r="R65" s="1">
        <v>4124904.07</v>
      </c>
      <c r="S65" s="1">
        <v>1767100</v>
      </c>
      <c r="T65" s="1">
        <v>100.02330017089844</v>
      </c>
      <c r="U65" s="1">
        <v>0</v>
      </c>
      <c r="V65" s="1">
        <v>0</v>
      </c>
      <c r="W65" s="1">
        <v>16177722.5</v>
      </c>
      <c r="X65" s="1">
        <v>21.851789474487305</v>
      </c>
      <c r="Y65" s="1">
        <v>351492.39</v>
      </c>
      <c r="Z65" s="1">
        <v>305578.08368164417</v>
      </c>
      <c r="AA65" s="1">
        <v>-45914.3046875</v>
      </c>
      <c r="AB65" s="1">
        <v>1000477</v>
      </c>
      <c r="AC65" s="1">
        <v>77317</v>
      </c>
      <c r="AD65" s="1">
        <v>8.3752546310424805</v>
      </c>
      <c r="AE65" s="1">
        <v>114611.96875</v>
      </c>
      <c r="AF65" s="1">
        <v>-37294.96875</v>
      </c>
    </row>
    <row r="66" spans="1:32" x14ac:dyDescent="0.25">
      <c r="A66" s="1">
        <v>103021603</v>
      </c>
      <c r="B66" s="1" t="s">
        <v>2079</v>
      </c>
      <c r="C66" s="1">
        <v>7128194</v>
      </c>
      <c r="D66" s="1">
        <v>205383.03125</v>
      </c>
      <c r="E66" s="1">
        <v>2.9667577743530273</v>
      </c>
      <c r="F66" s="1">
        <v>271936.5625</v>
      </c>
      <c r="G66" s="1">
        <v>-66553.53125</v>
      </c>
      <c r="H66" s="1">
        <v>5416190</v>
      </c>
      <c r="I66" s="1">
        <v>65044</v>
      </c>
      <c r="J66" s="1">
        <v>1.2155152559280396</v>
      </c>
      <c r="K66" s="1">
        <v>189721.703125</v>
      </c>
      <c r="L66" s="1">
        <v>-124677.703125</v>
      </c>
      <c r="M66" s="1">
        <v>1294500</v>
      </c>
      <c r="N66" s="1">
        <v>22869</v>
      </c>
      <c r="O66" s="1">
        <v>1.7983989715576172</v>
      </c>
      <c r="P66" s="1">
        <v>60014.05859375</v>
      </c>
      <c r="Q66" s="1">
        <v>-37145.05859375</v>
      </c>
      <c r="R66" s="1">
        <v>417504</v>
      </c>
      <c r="S66" s="1">
        <v>117470.0234375</v>
      </c>
      <c r="T66" s="1">
        <v>0</v>
      </c>
      <c r="U66" s="1">
        <v>100</v>
      </c>
      <c r="V66" s="1">
        <v>0</v>
      </c>
      <c r="W66" s="1">
        <v>0</v>
      </c>
      <c r="Y66" s="1">
        <v>70907.460000000006</v>
      </c>
      <c r="Z66" s="1">
        <v>94244.848989105376</v>
      </c>
      <c r="AA66" s="1">
        <v>23337.388671875</v>
      </c>
    </row>
    <row r="67" spans="1:32" x14ac:dyDescent="0.25">
      <c r="A67" s="1">
        <v>101301303</v>
      </c>
      <c r="B67" s="1" t="s">
        <v>2054</v>
      </c>
      <c r="C67" s="1">
        <v>9958004</v>
      </c>
      <c r="D67" s="1">
        <v>278666.375</v>
      </c>
      <c r="E67" s="1">
        <v>2.8789818286895752</v>
      </c>
      <c r="F67" s="1">
        <v>266905.40625</v>
      </c>
      <c r="G67" s="1">
        <v>11760.96875</v>
      </c>
      <c r="H67" s="1">
        <v>8152103</v>
      </c>
      <c r="I67" s="1">
        <v>61505</v>
      </c>
      <c r="J67" s="1">
        <v>0.76020336151123047</v>
      </c>
      <c r="K67" s="1">
        <v>174437.296875</v>
      </c>
      <c r="L67" s="1">
        <v>-112932.296875</v>
      </c>
      <c r="M67" s="1">
        <v>1189507</v>
      </c>
      <c r="N67" s="1">
        <v>26076</v>
      </c>
      <c r="O67" s="1">
        <v>2.2413017749786377</v>
      </c>
      <c r="P67" s="1">
        <v>54231.0859375</v>
      </c>
      <c r="Q67" s="1">
        <v>-28155.0859375</v>
      </c>
      <c r="R67" s="1">
        <v>616394.41</v>
      </c>
      <c r="S67" s="1">
        <v>191085.359375</v>
      </c>
      <c r="T67" s="1">
        <v>100.02330017089844</v>
      </c>
      <c r="U67" s="1">
        <v>0</v>
      </c>
      <c r="V67" s="1">
        <v>0</v>
      </c>
      <c r="W67" s="1">
        <v>1749377.9400000013</v>
      </c>
      <c r="X67" s="1">
        <v>21.851791381835938</v>
      </c>
      <c r="Y67" s="1">
        <v>62847.08</v>
      </c>
      <c r="Z67" s="1">
        <v>85664.926843574969</v>
      </c>
      <c r="AA67" s="1">
        <v>22817.84765625</v>
      </c>
    </row>
    <row r="68" spans="1:32" x14ac:dyDescent="0.25">
      <c r="A68" s="1">
        <v>121391303</v>
      </c>
      <c r="B68" s="1" t="s">
        <v>2433</v>
      </c>
      <c r="C68" s="1">
        <v>8291132</v>
      </c>
      <c r="D68" s="1">
        <v>208602.5625</v>
      </c>
      <c r="E68" s="1">
        <v>2.580906867980957</v>
      </c>
      <c r="F68" s="1">
        <v>469067</v>
      </c>
      <c r="G68" s="1">
        <v>-260464.4375</v>
      </c>
      <c r="H68" s="1">
        <v>6588660</v>
      </c>
      <c r="I68" s="1">
        <v>143575</v>
      </c>
      <c r="J68" s="1">
        <v>2.2276666164398193</v>
      </c>
      <c r="K68" s="1">
        <v>386232.6875</v>
      </c>
      <c r="L68" s="1">
        <v>-242657.6875</v>
      </c>
      <c r="M68" s="1">
        <v>1376797</v>
      </c>
      <c r="N68" s="1">
        <v>5636</v>
      </c>
      <c r="O68" s="1">
        <v>0.41103851795196533</v>
      </c>
      <c r="P68" s="1">
        <v>70949.8125</v>
      </c>
      <c r="Q68" s="1">
        <v>-65313.8125</v>
      </c>
      <c r="R68" s="1">
        <v>325675.11</v>
      </c>
      <c r="S68" s="1">
        <v>59391.55859375</v>
      </c>
      <c r="T68" s="1">
        <v>100.02330780029297</v>
      </c>
      <c r="U68" s="1">
        <v>0</v>
      </c>
      <c r="V68" s="1">
        <v>0</v>
      </c>
      <c r="W68" s="1">
        <v>543727.1400000006</v>
      </c>
      <c r="X68" s="1">
        <v>21.851789474487305</v>
      </c>
      <c r="Y68" s="1">
        <v>82814.429999999993</v>
      </c>
      <c r="Z68" s="1">
        <v>255949.4380961454</v>
      </c>
      <c r="AA68" s="1">
        <v>173135.015625</v>
      </c>
    </row>
    <row r="69" spans="1:32" x14ac:dyDescent="0.25">
      <c r="A69" s="1">
        <v>122092002</v>
      </c>
      <c r="B69" s="1" t="s">
        <v>2444</v>
      </c>
      <c r="C69" s="1">
        <v>19908476</v>
      </c>
      <c r="D69" s="1">
        <v>298057</v>
      </c>
      <c r="E69" s="1">
        <v>1.5198910236358643</v>
      </c>
      <c r="F69" s="1">
        <v>667755.625</v>
      </c>
      <c r="G69" s="1">
        <v>-369698.625</v>
      </c>
      <c r="H69" s="1">
        <v>15665589</v>
      </c>
      <c r="I69" s="1">
        <v>128181</v>
      </c>
      <c r="J69" s="1">
        <v>0.82498311996459961</v>
      </c>
      <c r="K69" s="1">
        <v>578070.1875</v>
      </c>
      <c r="L69" s="1">
        <v>-449889.1875</v>
      </c>
      <c r="M69" s="1">
        <v>3812521</v>
      </c>
      <c r="N69" s="1">
        <v>119876</v>
      </c>
      <c r="O69" s="1">
        <v>3.246345043182373</v>
      </c>
      <c r="P69" s="1">
        <v>89685.4296875</v>
      </c>
      <c r="Q69" s="1">
        <v>30190.5703125</v>
      </c>
      <c r="R69" s="1">
        <v>430367</v>
      </c>
      <c r="S69" s="1">
        <v>50000</v>
      </c>
      <c r="T69" s="1">
        <v>0</v>
      </c>
      <c r="U69" s="1">
        <v>0</v>
      </c>
      <c r="V69" s="1">
        <v>100</v>
      </c>
      <c r="W69" s="1">
        <v>0</v>
      </c>
      <c r="Y69" s="1">
        <v>156333.70000000001</v>
      </c>
      <c r="Z69" s="1">
        <v>201511.9816387475</v>
      </c>
      <c r="AA69" s="1">
        <v>45178.28125</v>
      </c>
    </row>
    <row r="70" spans="1:32" x14ac:dyDescent="0.25">
      <c r="A70" s="1">
        <v>122092102</v>
      </c>
      <c r="B70" s="1" t="s">
        <v>2445</v>
      </c>
      <c r="C70" s="1">
        <v>33075498</v>
      </c>
      <c r="D70" s="1">
        <v>368752</v>
      </c>
      <c r="E70" s="1">
        <v>1.1274493932723999</v>
      </c>
      <c r="F70" s="1">
        <v>1157849.25</v>
      </c>
      <c r="G70" s="1">
        <v>-789097.25</v>
      </c>
      <c r="H70" s="1">
        <v>24005322</v>
      </c>
      <c r="I70" s="1">
        <v>261092</v>
      </c>
      <c r="J70" s="1">
        <v>1.0996018648147583</v>
      </c>
      <c r="K70" s="1">
        <v>1021438</v>
      </c>
      <c r="L70" s="1">
        <v>-760346</v>
      </c>
      <c r="M70" s="1">
        <v>7996133</v>
      </c>
      <c r="N70" s="1">
        <v>57660</v>
      </c>
      <c r="O70" s="1">
        <v>0.72633612155914307</v>
      </c>
      <c r="P70" s="1">
        <v>136411.234375</v>
      </c>
      <c r="Q70" s="1">
        <v>-78751.234375</v>
      </c>
      <c r="R70" s="1">
        <v>1074042</v>
      </c>
      <c r="S70" s="1">
        <v>50000</v>
      </c>
      <c r="T70" s="1">
        <v>0</v>
      </c>
      <c r="U70" s="1">
        <v>0</v>
      </c>
      <c r="V70" s="1">
        <v>100</v>
      </c>
      <c r="W70" s="1">
        <v>0</v>
      </c>
      <c r="Y70" s="1">
        <v>347455.35</v>
      </c>
      <c r="Z70" s="1">
        <v>439093.32784714666</v>
      </c>
      <c r="AA70" s="1">
        <v>91637.9765625</v>
      </c>
    </row>
    <row r="71" spans="1:32" x14ac:dyDescent="0.25">
      <c r="A71" s="1">
        <v>108111303</v>
      </c>
      <c r="B71" s="1" t="s">
        <v>2204</v>
      </c>
      <c r="C71" s="1">
        <v>10406777</v>
      </c>
      <c r="D71" s="1">
        <v>372747.59375</v>
      </c>
      <c r="E71" s="1">
        <v>3.7148346900939941</v>
      </c>
      <c r="F71" s="1">
        <v>241408.796875</v>
      </c>
      <c r="G71" s="1">
        <v>131338.796875</v>
      </c>
      <c r="H71" s="1">
        <v>8344030</v>
      </c>
      <c r="I71" s="1">
        <v>54732</v>
      </c>
      <c r="J71" s="1">
        <v>0.66027307510375977</v>
      </c>
      <c r="K71" s="1">
        <v>168907</v>
      </c>
      <c r="L71" s="1">
        <v>-114175</v>
      </c>
      <c r="M71" s="1">
        <v>1292769</v>
      </c>
      <c r="N71" s="1">
        <v>9644</v>
      </c>
      <c r="O71" s="1">
        <v>0.75160253047943115</v>
      </c>
      <c r="P71" s="1">
        <v>32501.798828125</v>
      </c>
      <c r="Q71" s="1">
        <v>-22857.798828125</v>
      </c>
      <c r="R71" s="1">
        <v>769977.58</v>
      </c>
      <c r="S71" s="1">
        <v>308371.59375</v>
      </c>
      <c r="T71" s="1">
        <v>99.999992370605469</v>
      </c>
      <c r="U71" s="1">
        <v>0</v>
      </c>
      <c r="V71" s="1">
        <v>0</v>
      </c>
      <c r="W71" s="1">
        <v>2822470.4699999988</v>
      </c>
      <c r="X71" s="1">
        <v>10.925591468811035</v>
      </c>
      <c r="Y71" s="1">
        <v>66498.28</v>
      </c>
      <c r="Z71" s="1">
        <v>79102.539309338841</v>
      </c>
      <c r="AA71" s="1">
        <v>12604.259765625</v>
      </c>
    </row>
    <row r="72" spans="1:32" x14ac:dyDescent="0.25">
      <c r="A72" s="1">
        <v>116191503</v>
      </c>
      <c r="B72" s="1" t="s">
        <v>2350</v>
      </c>
      <c r="C72" s="1">
        <v>10821423</v>
      </c>
      <c r="D72" s="1">
        <v>586563.0625</v>
      </c>
      <c r="E72" s="1">
        <v>5.7310314178466797</v>
      </c>
      <c r="F72" s="1">
        <v>403312.53125</v>
      </c>
      <c r="G72" s="1">
        <v>183250.53125</v>
      </c>
      <c r="H72" s="1">
        <v>8036520</v>
      </c>
      <c r="I72" s="1">
        <v>75768</v>
      </c>
      <c r="J72" s="1">
        <v>0.95176941156387329</v>
      </c>
      <c r="K72" s="1">
        <v>255663.59375</v>
      </c>
      <c r="L72" s="1">
        <v>-179895.59375</v>
      </c>
      <c r="M72" s="1">
        <v>1459882</v>
      </c>
      <c r="N72" s="1">
        <v>33829</v>
      </c>
      <c r="O72" s="1">
        <v>2.3722119331359863</v>
      </c>
      <c r="P72" s="1">
        <v>40939.78125</v>
      </c>
      <c r="Q72" s="1">
        <v>-7110.78125</v>
      </c>
      <c r="R72" s="1">
        <v>1167406.76</v>
      </c>
      <c r="S72" s="1">
        <v>503150.0625</v>
      </c>
      <c r="T72" s="1">
        <v>100.01890563964844</v>
      </c>
      <c r="U72" s="1">
        <v>0</v>
      </c>
      <c r="V72" s="1">
        <v>0</v>
      </c>
      <c r="W72" s="1">
        <v>4606114.0600000024</v>
      </c>
      <c r="X72" s="1">
        <v>19.791797637939453</v>
      </c>
      <c r="Y72" s="1">
        <v>64594.400000000001</v>
      </c>
      <c r="Z72" s="1">
        <v>32099.13700475471</v>
      </c>
      <c r="AA72" s="1">
        <v>-32495.263671875</v>
      </c>
      <c r="AB72" s="1">
        <v>157614</v>
      </c>
      <c r="AC72" s="1">
        <v>-26184</v>
      </c>
      <c r="AD72" s="1">
        <v>-14.246074676513672</v>
      </c>
      <c r="AE72" s="1">
        <v>25012.611328125</v>
      </c>
      <c r="AF72" s="1">
        <v>-51196.609375</v>
      </c>
    </row>
    <row r="73" spans="1:32" x14ac:dyDescent="0.25">
      <c r="A73" s="1">
        <v>115221402</v>
      </c>
      <c r="B73" s="1" t="s">
        <v>2332</v>
      </c>
      <c r="C73" s="1">
        <v>50424768</v>
      </c>
      <c r="D73" s="1">
        <v>7032672.5</v>
      </c>
      <c r="E73" s="1">
        <v>16.207265853881836</v>
      </c>
      <c r="F73" s="1">
        <v>3468403.25</v>
      </c>
      <c r="G73" s="1">
        <v>3564269.25</v>
      </c>
      <c r="H73" s="1">
        <v>29970782</v>
      </c>
      <c r="I73" s="1">
        <v>576343</v>
      </c>
      <c r="J73" s="1">
        <v>1.9607212543487549</v>
      </c>
      <c r="K73" s="1">
        <v>2058708.75</v>
      </c>
      <c r="L73" s="1">
        <v>-1482365.75</v>
      </c>
      <c r="M73" s="1">
        <v>8226362</v>
      </c>
      <c r="N73" s="1">
        <v>307527</v>
      </c>
      <c r="O73" s="1">
        <v>3.8834877014160156</v>
      </c>
      <c r="P73" s="1">
        <v>398672.3125</v>
      </c>
      <c r="Q73" s="1">
        <v>-91145.3125</v>
      </c>
      <c r="R73" s="1">
        <v>12227624.67</v>
      </c>
      <c r="S73" s="1">
        <v>6148802.5</v>
      </c>
      <c r="T73" s="1">
        <v>100.01914215087891</v>
      </c>
      <c r="U73" s="1">
        <v>0</v>
      </c>
      <c r="V73" s="1">
        <v>0</v>
      </c>
      <c r="W73" s="1">
        <v>56289674.340000004</v>
      </c>
      <c r="X73" s="1">
        <v>19.904029846191406</v>
      </c>
      <c r="Y73" s="1">
        <v>933918.28</v>
      </c>
      <c r="Z73" s="1">
        <v>1785382.530750535</v>
      </c>
      <c r="AA73" s="1">
        <v>851464.25</v>
      </c>
    </row>
    <row r="74" spans="1:32" x14ac:dyDescent="0.25">
      <c r="A74" s="1">
        <v>111291304</v>
      </c>
      <c r="B74" s="1" t="s">
        <v>2251</v>
      </c>
      <c r="C74" s="1">
        <v>7953209.5</v>
      </c>
      <c r="D74" s="1">
        <v>321958.75</v>
      </c>
      <c r="E74" s="1">
        <v>4.2189512252807617</v>
      </c>
      <c r="F74" s="1">
        <v>226613.375</v>
      </c>
      <c r="G74" s="1">
        <v>95345.375</v>
      </c>
      <c r="H74" s="1">
        <v>6612413</v>
      </c>
      <c r="I74" s="1">
        <v>55606</v>
      </c>
      <c r="J74" s="1">
        <v>0.84806519746780396</v>
      </c>
      <c r="K74" s="1">
        <v>167720.203125</v>
      </c>
      <c r="L74" s="1">
        <v>-112114.203125</v>
      </c>
      <c r="M74" s="1">
        <v>745845</v>
      </c>
      <c r="N74" s="1">
        <v>11746</v>
      </c>
      <c r="O74" s="1">
        <v>1.6000566482543945</v>
      </c>
      <c r="P74" s="1">
        <v>22912.21484375</v>
      </c>
      <c r="Q74" s="1">
        <v>-11166.21484375</v>
      </c>
      <c r="R74" s="1">
        <v>594951.53</v>
      </c>
      <c r="S74" s="1">
        <v>254606.765625</v>
      </c>
      <c r="T74" s="1">
        <v>100.01645660400391</v>
      </c>
      <c r="U74" s="1">
        <v>0</v>
      </c>
      <c r="V74" s="1">
        <v>0</v>
      </c>
      <c r="W74" s="1">
        <v>2330754.0999999978</v>
      </c>
      <c r="X74" s="1">
        <v>18.64253044128418</v>
      </c>
      <c r="Y74" s="1">
        <v>98432.61</v>
      </c>
      <c r="Z74" s="1">
        <v>68016.360487434518</v>
      </c>
      <c r="AA74" s="1">
        <v>-30416.25</v>
      </c>
    </row>
    <row r="75" spans="1:32" x14ac:dyDescent="0.25">
      <c r="A75" s="1">
        <v>101301403</v>
      </c>
      <c r="B75" s="1" t="s">
        <v>2055</v>
      </c>
      <c r="C75" s="1">
        <v>13760448</v>
      </c>
      <c r="D75" s="1">
        <v>375968.5625</v>
      </c>
      <c r="E75" s="1">
        <v>2.8089890480041504</v>
      </c>
      <c r="F75" s="1">
        <v>509702.28125</v>
      </c>
      <c r="G75" s="1">
        <v>-133733.71875</v>
      </c>
      <c r="H75" s="1">
        <v>10398653</v>
      </c>
      <c r="I75" s="1">
        <v>72619</v>
      </c>
      <c r="J75" s="1">
        <v>0.70326125621795654</v>
      </c>
      <c r="K75" s="1">
        <v>355481.40625</v>
      </c>
      <c r="L75" s="1">
        <v>-282862.40625</v>
      </c>
      <c r="M75" s="1">
        <v>2217318</v>
      </c>
      <c r="N75" s="1">
        <v>-73068</v>
      </c>
      <c r="O75" s="1">
        <v>-3.1902046203613281</v>
      </c>
      <c r="P75" s="1">
        <v>81394.640625</v>
      </c>
      <c r="Q75" s="1">
        <v>-154462.640625</v>
      </c>
      <c r="R75" s="1">
        <v>1060890.74</v>
      </c>
      <c r="S75" s="1">
        <v>353899.5625</v>
      </c>
      <c r="T75" s="1">
        <v>100.02330017089844</v>
      </c>
      <c r="U75" s="1">
        <v>0</v>
      </c>
      <c r="V75" s="1">
        <v>0</v>
      </c>
      <c r="W75" s="1">
        <v>3239934.629999999</v>
      </c>
      <c r="X75" s="1">
        <v>21.851791381835938</v>
      </c>
      <c r="Y75" s="1">
        <v>117878.27</v>
      </c>
      <c r="Z75" s="1">
        <v>103589.92017881793</v>
      </c>
      <c r="AA75" s="1">
        <v>-14288.349609375</v>
      </c>
      <c r="AB75" s="1">
        <v>83586</v>
      </c>
      <c r="AC75" s="1">
        <v>22518</v>
      </c>
      <c r="AD75" s="1">
        <v>36.873645782470703</v>
      </c>
      <c r="AE75" s="1">
        <v>2009.4000244140625</v>
      </c>
      <c r="AF75" s="1">
        <v>20508.599609375</v>
      </c>
    </row>
    <row r="76" spans="1:32" x14ac:dyDescent="0.25">
      <c r="A76" s="1">
        <v>127042003</v>
      </c>
      <c r="B76" s="1" t="s">
        <v>2509</v>
      </c>
      <c r="C76" s="1">
        <v>13098496</v>
      </c>
      <c r="D76" s="1">
        <v>540281.375</v>
      </c>
      <c r="E76" s="1">
        <v>4.3022146224975586</v>
      </c>
      <c r="F76" s="1">
        <v>346603.0625</v>
      </c>
      <c r="G76" s="1">
        <v>193678.3125</v>
      </c>
      <c r="H76" s="1">
        <v>10045101</v>
      </c>
      <c r="I76" s="1">
        <v>86135</v>
      </c>
      <c r="J76" s="1">
        <v>0.86489903926849365</v>
      </c>
      <c r="K76" s="1">
        <v>225464.796875</v>
      </c>
      <c r="L76" s="1">
        <v>-139329.796875</v>
      </c>
      <c r="M76" s="1">
        <v>1948997</v>
      </c>
      <c r="N76" s="1">
        <v>37547</v>
      </c>
      <c r="O76" s="1">
        <v>1.964320182800293</v>
      </c>
      <c r="P76" s="1">
        <v>53742.39453125</v>
      </c>
      <c r="Q76" s="1">
        <v>-16195.39453125</v>
      </c>
      <c r="R76" s="1">
        <v>1104397.52</v>
      </c>
      <c r="S76" s="1">
        <v>416599.40625</v>
      </c>
      <c r="T76" s="1">
        <v>100.02033233642578</v>
      </c>
      <c r="U76" s="1">
        <v>0</v>
      </c>
      <c r="V76" s="1">
        <v>0</v>
      </c>
      <c r="W76" s="1">
        <v>3813835.8599999994</v>
      </c>
      <c r="X76" s="1">
        <v>20.460859298706055</v>
      </c>
      <c r="Y76" s="1">
        <v>93911.63</v>
      </c>
      <c r="Z76" s="1">
        <v>103887.67924292828</v>
      </c>
      <c r="AA76" s="1">
        <v>9976.048828125</v>
      </c>
    </row>
    <row r="77" spans="1:32" x14ac:dyDescent="0.25">
      <c r="A77" s="1">
        <v>112671303</v>
      </c>
      <c r="B77" s="1" t="s">
        <v>2271</v>
      </c>
      <c r="C77" s="1">
        <v>19290152</v>
      </c>
      <c r="D77" s="1">
        <v>1576903.875</v>
      </c>
      <c r="E77" s="1">
        <v>8.9023981094360352</v>
      </c>
      <c r="F77" s="1">
        <v>1209548</v>
      </c>
      <c r="G77" s="1">
        <v>367355.875</v>
      </c>
      <c r="H77" s="1">
        <v>13427477</v>
      </c>
      <c r="I77" s="1">
        <v>297737</v>
      </c>
      <c r="J77" s="1">
        <v>2.2676534652709961</v>
      </c>
      <c r="K77" s="1">
        <v>861263.8125</v>
      </c>
      <c r="L77" s="1">
        <v>-563526.8125</v>
      </c>
      <c r="M77" s="1">
        <v>3130116</v>
      </c>
      <c r="N77" s="1">
        <v>203898</v>
      </c>
      <c r="O77" s="1">
        <v>6.9679698944091797</v>
      </c>
      <c r="P77" s="1">
        <v>133118.3125</v>
      </c>
      <c r="Q77" s="1">
        <v>70779.6875</v>
      </c>
      <c r="R77" s="1">
        <v>2732558.86</v>
      </c>
      <c r="S77" s="1">
        <v>1075268.875</v>
      </c>
      <c r="T77" s="1">
        <v>100.02330780029297</v>
      </c>
      <c r="U77" s="1">
        <v>0</v>
      </c>
      <c r="V77" s="1">
        <v>0</v>
      </c>
      <c r="W77" s="1">
        <v>9844039.2900000066</v>
      </c>
      <c r="X77" s="1">
        <v>21.851791381835938</v>
      </c>
      <c r="Y77" s="1">
        <v>209970.2</v>
      </c>
      <c r="Z77" s="1">
        <v>247090.59477685322</v>
      </c>
      <c r="AA77" s="1">
        <v>37120.39453125</v>
      </c>
    </row>
    <row r="78" spans="1:32" x14ac:dyDescent="0.25">
      <c r="A78" s="1">
        <v>112281302</v>
      </c>
      <c r="B78" s="1" t="s">
        <v>2266</v>
      </c>
      <c r="C78" s="1">
        <v>49168780</v>
      </c>
      <c r="D78" s="1">
        <v>5901074.5</v>
      </c>
      <c r="E78" s="1">
        <v>13.638519287109375</v>
      </c>
      <c r="F78" s="1">
        <v>3119943.25</v>
      </c>
      <c r="G78" s="1">
        <v>2781131.25</v>
      </c>
      <c r="H78" s="1">
        <v>31677073</v>
      </c>
      <c r="I78" s="1">
        <v>596486</v>
      </c>
      <c r="J78" s="1">
        <v>1.9191592931747437</v>
      </c>
      <c r="K78" s="1">
        <v>1817607.25</v>
      </c>
      <c r="L78" s="1">
        <v>-1221121.25</v>
      </c>
      <c r="M78" s="1">
        <v>6234623</v>
      </c>
      <c r="N78" s="1">
        <v>241406</v>
      </c>
      <c r="O78" s="1">
        <v>4.027987003326416</v>
      </c>
      <c r="P78" s="1">
        <v>289171.1875</v>
      </c>
      <c r="Q78" s="1">
        <v>-47765.1875</v>
      </c>
      <c r="R78" s="1">
        <v>11257085.68</v>
      </c>
      <c r="S78" s="1">
        <v>5063182.5</v>
      </c>
      <c r="T78" s="1">
        <v>100.02330017089844</v>
      </c>
      <c r="U78" s="1">
        <v>0</v>
      </c>
      <c r="V78" s="1">
        <v>0</v>
      </c>
      <c r="W78" s="1">
        <v>46353211.080000013</v>
      </c>
      <c r="X78" s="1">
        <v>21.851791381835938</v>
      </c>
      <c r="Y78" s="1">
        <v>591648.91</v>
      </c>
      <c r="Z78" s="1">
        <v>1202692.9405981316</v>
      </c>
      <c r="AA78" s="1">
        <v>611044</v>
      </c>
    </row>
    <row r="79" spans="1:32" x14ac:dyDescent="0.25">
      <c r="A79" s="1">
        <v>101631803</v>
      </c>
      <c r="B79" s="1" t="s">
        <v>2065</v>
      </c>
      <c r="C79" s="1">
        <v>14909632</v>
      </c>
      <c r="D79" s="1">
        <v>1040774.4375</v>
      </c>
      <c r="E79" s="1">
        <v>7.504399299621582</v>
      </c>
      <c r="F79" s="1">
        <v>819356.375</v>
      </c>
      <c r="G79" s="1">
        <v>221418.0625</v>
      </c>
      <c r="H79" s="1">
        <v>11243970</v>
      </c>
      <c r="I79" s="1">
        <v>175776</v>
      </c>
      <c r="J79" s="1">
        <v>1.588118314743042</v>
      </c>
      <c r="K79" s="1">
        <v>572554.6875</v>
      </c>
      <c r="L79" s="1">
        <v>-396778.6875</v>
      </c>
      <c r="M79" s="1">
        <v>1624360</v>
      </c>
      <c r="N79" s="1">
        <v>5240</v>
      </c>
      <c r="O79" s="1">
        <v>0.32363259792327881</v>
      </c>
      <c r="P79" s="1">
        <v>74760.2734375</v>
      </c>
      <c r="Q79" s="1">
        <v>-69520.2734375</v>
      </c>
      <c r="R79" s="1">
        <v>2041301.51</v>
      </c>
      <c r="S79" s="1">
        <v>859758.4375</v>
      </c>
      <c r="T79" s="1">
        <v>100.02330780029297</v>
      </c>
      <c r="U79" s="1">
        <v>0</v>
      </c>
      <c r="V79" s="1">
        <v>0</v>
      </c>
      <c r="W79" s="1">
        <v>7871050.6099999994</v>
      </c>
      <c r="X79" s="1">
        <v>21.851791381835938</v>
      </c>
      <c r="Y79" s="1">
        <v>83239.259999999995</v>
      </c>
      <c r="Z79" s="1">
        <v>201089.49993570987</v>
      </c>
      <c r="AA79" s="1">
        <v>117850.2421875</v>
      </c>
    </row>
    <row r="80" spans="1:32" x14ac:dyDescent="0.25">
      <c r="A80" s="1">
        <v>103021752</v>
      </c>
      <c r="B80" s="1" t="s">
        <v>2080</v>
      </c>
      <c r="C80" s="1">
        <v>9477960</v>
      </c>
      <c r="D80" s="1">
        <v>300215</v>
      </c>
      <c r="E80" s="1">
        <v>3.2711193561553955</v>
      </c>
      <c r="F80" s="1">
        <v>405071.09375</v>
      </c>
      <c r="G80" s="1">
        <v>-104856.09375</v>
      </c>
      <c r="H80" s="1">
        <v>7090586</v>
      </c>
      <c r="I80" s="1">
        <v>152691</v>
      </c>
      <c r="J80" s="1">
        <v>2.2008261680603027</v>
      </c>
      <c r="K80" s="1">
        <v>341286.8125</v>
      </c>
      <c r="L80" s="1">
        <v>-188595.8125</v>
      </c>
      <c r="M80" s="1">
        <v>2033399</v>
      </c>
      <c r="N80" s="1">
        <v>97524</v>
      </c>
      <c r="O80" s="1">
        <v>5.037722110748291</v>
      </c>
      <c r="P80" s="1">
        <v>63784.29296875</v>
      </c>
      <c r="Q80" s="1">
        <v>33739.70703125</v>
      </c>
      <c r="R80" s="1">
        <v>353975</v>
      </c>
      <c r="S80" s="1">
        <v>50000</v>
      </c>
      <c r="T80" s="1">
        <v>0</v>
      </c>
      <c r="U80" s="1">
        <v>0</v>
      </c>
      <c r="V80" s="1">
        <v>100</v>
      </c>
      <c r="W80" s="1">
        <v>0</v>
      </c>
      <c r="Y80" s="1">
        <v>86713.9</v>
      </c>
      <c r="Z80" s="1">
        <v>197512.78432843456</v>
      </c>
      <c r="AA80" s="1">
        <v>110798.8828125</v>
      </c>
    </row>
    <row r="81" spans="1:32" x14ac:dyDescent="0.25">
      <c r="A81" s="1">
        <v>101631903</v>
      </c>
      <c r="B81" s="1" t="s">
        <v>2066</v>
      </c>
      <c r="C81" s="1">
        <v>6501558</v>
      </c>
      <c r="D81" s="1">
        <v>115953.5390625</v>
      </c>
      <c r="E81" s="1">
        <v>1.8158584833145142</v>
      </c>
      <c r="F81" s="1">
        <v>122861.1875</v>
      </c>
      <c r="G81" s="1">
        <v>-6907.6484375</v>
      </c>
      <c r="H81" s="1">
        <v>5342785</v>
      </c>
      <c r="I81" s="1">
        <v>26971</v>
      </c>
      <c r="J81" s="1">
        <v>0.50737291574478149</v>
      </c>
      <c r="K81" s="1">
        <v>84969.703125</v>
      </c>
      <c r="L81" s="1">
        <v>-57998.703125</v>
      </c>
      <c r="M81" s="1">
        <v>876401</v>
      </c>
      <c r="N81" s="1">
        <v>37136</v>
      </c>
      <c r="O81" s="1">
        <v>4.4248242378234863</v>
      </c>
      <c r="P81" s="1">
        <v>27516.765625</v>
      </c>
      <c r="Q81" s="1">
        <v>9619.234375</v>
      </c>
      <c r="R81" s="1">
        <v>282372.13</v>
      </c>
      <c r="S81" s="1">
        <v>51846.5390625</v>
      </c>
      <c r="T81" s="1">
        <v>100.02330017089844</v>
      </c>
      <c r="U81" s="1">
        <v>0</v>
      </c>
      <c r="V81" s="1">
        <v>0</v>
      </c>
      <c r="W81" s="1">
        <v>474652.75</v>
      </c>
      <c r="X81" s="1">
        <v>21.851791381835938</v>
      </c>
      <c r="Y81" s="1">
        <v>60673.56</v>
      </c>
      <c r="Z81" s="1">
        <v>40481.322359208018</v>
      </c>
      <c r="AA81" s="1">
        <v>-20192.23828125</v>
      </c>
    </row>
    <row r="82" spans="1:32" x14ac:dyDescent="0.25">
      <c r="A82" s="1">
        <v>123461302</v>
      </c>
      <c r="B82" s="1" t="s">
        <v>2456</v>
      </c>
      <c r="C82" s="1">
        <v>14829463</v>
      </c>
      <c r="D82" s="1">
        <v>2832304.5</v>
      </c>
      <c r="E82" s="1">
        <v>23.608127593994141</v>
      </c>
      <c r="F82" s="1">
        <v>738325.625</v>
      </c>
      <c r="G82" s="1">
        <v>2093978.875</v>
      </c>
      <c r="H82" s="1">
        <v>7375405</v>
      </c>
      <c r="I82" s="1">
        <v>100301</v>
      </c>
      <c r="J82" s="1">
        <v>1.3786882162094116</v>
      </c>
      <c r="K82" s="1">
        <v>422879.1875</v>
      </c>
      <c r="L82" s="1">
        <v>-322578.1875</v>
      </c>
      <c r="M82" s="1">
        <v>3383282</v>
      </c>
      <c r="N82" s="1">
        <v>137704</v>
      </c>
      <c r="O82" s="1">
        <v>4.2428193092346191</v>
      </c>
      <c r="P82" s="1">
        <v>91008.6015625</v>
      </c>
      <c r="Q82" s="1">
        <v>46695.3984375</v>
      </c>
      <c r="R82" s="1">
        <v>4056876.48</v>
      </c>
      <c r="S82" s="1">
        <v>2594299.5</v>
      </c>
      <c r="T82" s="1">
        <v>0</v>
      </c>
      <c r="U82" s="1">
        <v>100</v>
      </c>
      <c r="V82" s="1">
        <v>0</v>
      </c>
      <c r="W82" s="1">
        <v>0</v>
      </c>
      <c r="Y82" s="1">
        <v>292294.34999999998</v>
      </c>
      <c r="Z82" s="1">
        <v>407873.49439290212</v>
      </c>
      <c r="AA82" s="1">
        <v>115579.140625</v>
      </c>
      <c r="AB82" s="1">
        <v>13900</v>
      </c>
    </row>
    <row r="83" spans="1:32" x14ac:dyDescent="0.25">
      <c r="A83" s="1">
        <v>125231232</v>
      </c>
      <c r="B83" s="1" t="s">
        <v>2488</v>
      </c>
      <c r="C83" s="1">
        <v>128670664</v>
      </c>
      <c r="D83" s="1">
        <v>6461627</v>
      </c>
      <c r="E83" s="1">
        <v>5.287355899810791</v>
      </c>
      <c r="F83" s="1">
        <v>6668650</v>
      </c>
      <c r="G83" s="1">
        <v>-207023</v>
      </c>
      <c r="H83" s="1">
        <v>107894694</v>
      </c>
      <c r="I83" s="1">
        <v>1087122</v>
      </c>
      <c r="J83" s="1">
        <v>1.0178322792053223</v>
      </c>
      <c r="K83" s="1">
        <v>5190921.5</v>
      </c>
      <c r="L83" s="1">
        <v>-4103799.5</v>
      </c>
      <c r="M83" s="1">
        <v>7779619</v>
      </c>
      <c r="N83" s="1">
        <v>-120037</v>
      </c>
      <c r="O83" s="1">
        <v>-1.5195218324661255</v>
      </c>
      <c r="P83" s="1">
        <v>308891.8125</v>
      </c>
      <c r="Q83" s="1">
        <v>-428928.8125</v>
      </c>
      <c r="R83" s="1">
        <v>12594299.220000001</v>
      </c>
      <c r="S83" s="1">
        <v>5585147</v>
      </c>
      <c r="T83" s="1">
        <v>100.02330017089844</v>
      </c>
      <c r="U83" s="1">
        <v>0</v>
      </c>
      <c r="V83" s="1">
        <v>0</v>
      </c>
      <c r="W83" s="1">
        <v>51131773.860000014</v>
      </c>
      <c r="X83" s="1">
        <v>21.851789474487305</v>
      </c>
      <c r="Y83" s="1">
        <v>1258669.92</v>
      </c>
      <c r="Z83" s="1">
        <v>2664189.7884323783</v>
      </c>
      <c r="AA83" s="1">
        <v>1405519.875</v>
      </c>
      <c r="AB83" s="1">
        <v>402055</v>
      </c>
      <c r="AC83" s="1">
        <v>-90605</v>
      </c>
      <c r="AD83" s="1">
        <v>-18.390979766845703</v>
      </c>
      <c r="AE83" s="1">
        <v>51224.203125</v>
      </c>
      <c r="AF83" s="1">
        <v>-141829.203125</v>
      </c>
    </row>
    <row r="84" spans="1:32" x14ac:dyDescent="0.25">
      <c r="A84" s="1">
        <v>108051503</v>
      </c>
      <c r="B84" s="1" t="s">
        <v>2191</v>
      </c>
      <c r="C84" s="1">
        <v>11800075</v>
      </c>
      <c r="D84" s="1">
        <v>681276.8125</v>
      </c>
      <c r="E84" s="1">
        <v>6.1272521018981934</v>
      </c>
      <c r="F84" s="1">
        <v>272283.5</v>
      </c>
      <c r="G84" s="1">
        <v>408993.3125</v>
      </c>
      <c r="H84" s="1">
        <v>9362892</v>
      </c>
      <c r="I84" s="1">
        <v>50199</v>
      </c>
      <c r="J84" s="1">
        <v>0.53903847932815552</v>
      </c>
      <c r="K84" s="1">
        <v>185951.203125</v>
      </c>
      <c r="L84" s="1">
        <v>-135752.203125</v>
      </c>
      <c r="M84" s="1">
        <v>1170548</v>
      </c>
      <c r="N84" s="1">
        <v>9053</v>
      </c>
      <c r="O84" s="1">
        <v>0.77942651510238647</v>
      </c>
      <c r="P84" s="1">
        <v>22478.82421875</v>
      </c>
      <c r="Q84" s="1">
        <v>-13425.82421875</v>
      </c>
      <c r="R84" s="1">
        <v>1115077.74</v>
      </c>
      <c r="S84" s="1">
        <v>618772.8125</v>
      </c>
      <c r="T84" s="1">
        <v>100.0079345703125</v>
      </c>
      <c r="U84" s="1">
        <v>0</v>
      </c>
      <c r="V84" s="1">
        <v>0</v>
      </c>
      <c r="W84" s="1">
        <v>5663967.5</v>
      </c>
      <c r="X84" s="1">
        <v>14.647007942199707</v>
      </c>
      <c r="Y84" s="1">
        <v>69422.7</v>
      </c>
      <c r="Z84" s="1">
        <v>78005.591481574171</v>
      </c>
      <c r="AA84" s="1">
        <v>8582.8916015625</v>
      </c>
      <c r="AB84" s="1">
        <v>151557</v>
      </c>
      <c r="AC84" s="1">
        <v>3252</v>
      </c>
      <c r="AD84" s="1">
        <v>2.1927783489227295</v>
      </c>
      <c r="AE84" s="1">
        <v>21687.69921875</v>
      </c>
      <c r="AF84" s="1">
        <v>-18435.69921875</v>
      </c>
    </row>
    <row r="85" spans="1:32" x14ac:dyDescent="0.25">
      <c r="A85" s="1">
        <v>125231303</v>
      </c>
      <c r="B85" s="1" t="s">
        <v>2489</v>
      </c>
      <c r="C85" s="1">
        <v>20601636</v>
      </c>
      <c r="D85" s="1">
        <v>1547690.375</v>
      </c>
      <c r="E85" s="1">
        <v>8.1226768493652344</v>
      </c>
      <c r="F85" s="1">
        <v>1004419.625</v>
      </c>
      <c r="G85" s="1">
        <v>543270.75</v>
      </c>
      <c r="H85" s="1">
        <v>13617182</v>
      </c>
      <c r="I85" s="1">
        <v>208720</v>
      </c>
      <c r="J85" s="1">
        <v>1.556628942489624</v>
      </c>
      <c r="K85" s="1">
        <v>506029</v>
      </c>
      <c r="L85" s="1">
        <v>-297309</v>
      </c>
      <c r="M85" s="1">
        <v>3619226</v>
      </c>
      <c r="N85" s="1">
        <v>-14393</v>
      </c>
      <c r="O85" s="1">
        <v>-0.39610648155212402</v>
      </c>
      <c r="P85" s="1">
        <v>204296.515625</v>
      </c>
      <c r="Q85" s="1">
        <v>-218689.515625</v>
      </c>
      <c r="R85" s="1">
        <v>3365228.84</v>
      </c>
      <c r="S85" s="1">
        <v>1353363.375</v>
      </c>
      <c r="T85" s="1">
        <v>0</v>
      </c>
      <c r="U85" s="1">
        <v>100</v>
      </c>
      <c r="V85" s="1">
        <v>0</v>
      </c>
      <c r="W85" s="1">
        <v>0</v>
      </c>
      <c r="Y85" s="1">
        <v>268584.38</v>
      </c>
      <c r="Z85" s="1">
        <v>507064.27060809685</v>
      </c>
      <c r="AA85" s="1">
        <v>238479.890625</v>
      </c>
    </row>
    <row r="86" spans="1:32" x14ac:dyDescent="0.25">
      <c r="A86" s="1">
        <v>103021903</v>
      </c>
      <c r="B86" s="1" t="s">
        <v>2081</v>
      </c>
      <c r="C86" s="1">
        <v>12422330</v>
      </c>
      <c r="D86" s="1">
        <v>437596.125</v>
      </c>
      <c r="E86" s="1">
        <v>3.6512794494628906</v>
      </c>
      <c r="F86" s="1">
        <v>549035</v>
      </c>
      <c r="G86" s="1">
        <v>-111438.875</v>
      </c>
      <c r="H86" s="1">
        <v>10353360</v>
      </c>
      <c r="I86" s="1">
        <v>214017</v>
      </c>
      <c r="J86" s="1">
        <v>2.1107580661773682</v>
      </c>
      <c r="K86" s="1">
        <v>467134.3125</v>
      </c>
      <c r="L86" s="1">
        <v>-253117.3125</v>
      </c>
      <c r="M86" s="1">
        <v>1636107</v>
      </c>
      <c r="N86" s="1">
        <v>117475</v>
      </c>
      <c r="O86" s="1">
        <v>7.7355804443359375</v>
      </c>
      <c r="P86" s="1">
        <v>60668.80078125</v>
      </c>
      <c r="Q86" s="1">
        <v>56806.19921875</v>
      </c>
      <c r="R86" s="1">
        <v>432862.64</v>
      </c>
      <c r="S86" s="1">
        <v>106104.140625</v>
      </c>
      <c r="T86" s="1">
        <v>100.02330017089844</v>
      </c>
      <c r="U86" s="1">
        <v>0</v>
      </c>
      <c r="V86" s="1">
        <v>0</v>
      </c>
      <c r="W86" s="1">
        <v>971378.69999999925</v>
      </c>
      <c r="X86" s="1">
        <v>21.851791381835938</v>
      </c>
      <c r="Y86" s="1">
        <v>31804.99</v>
      </c>
      <c r="Z86" s="1">
        <v>70890.393258664757</v>
      </c>
      <c r="AA86" s="1">
        <v>39085.40234375</v>
      </c>
    </row>
    <row r="87" spans="1:32" x14ac:dyDescent="0.25">
      <c r="A87" s="1">
        <v>106161203</v>
      </c>
      <c r="B87" s="1" t="s">
        <v>2158</v>
      </c>
      <c r="C87" s="1">
        <v>5430543</v>
      </c>
      <c r="D87" s="1">
        <v>335213.75</v>
      </c>
      <c r="E87" s="1">
        <v>6.5788435935974121</v>
      </c>
      <c r="F87" s="1">
        <v>268463.375</v>
      </c>
      <c r="G87" s="1">
        <v>66750.375</v>
      </c>
      <c r="H87" s="1">
        <v>4164294</v>
      </c>
      <c r="I87" s="1">
        <v>83726</v>
      </c>
      <c r="J87" s="1">
        <v>2.0518221855163574</v>
      </c>
      <c r="K87" s="1">
        <v>190250.296875</v>
      </c>
      <c r="L87" s="1">
        <v>-106524.296875</v>
      </c>
      <c r="M87" s="1">
        <v>773107</v>
      </c>
      <c r="N87" s="1">
        <v>54675</v>
      </c>
      <c r="O87" s="1">
        <v>7.610323429107666</v>
      </c>
      <c r="P87" s="1">
        <v>38829.98046875</v>
      </c>
      <c r="Q87" s="1">
        <v>15845.01953125</v>
      </c>
      <c r="R87" s="1">
        <v>493142.2</v>
      </c>
      <c r="S87" s="1">
        <v>196812.765625</v>
      </c>
      <c r="T87" s="1">
        <v>100.02330017089844</v>
      </c>
      <c r="U87" s="1">
        <v>0</v>
      </c>
      <c r="V87" s="1">
        <v>0</v>
      </c>
      <c r="W87" s="1">
        <v>1801812.0599999987</v>
      </c>
      <c r="X87" s="1">
        <v>21.851791381835938</v>
      </c>
      <c r="Y87" s="1">
        <v>46011.79</v>
      </c>
      <c r="Z87" s="1">
        <v>48735.706195785373</v>
      </c>
      <c r="AA87" s="1">
        <v>2723.916259765625</v>
      </c>
    </row>
    <row r="88" spans="1:32" x14ac:dyDescent="0.25">
      <c r="A88" s="1">
        <v>106161703</v>
      </c>
      <c r="B88" s="1" t="s">
        <v>2159</v>
      </c>
      <c r="C88" s="1">
        <v>7462318.5</v>
      </c>
      <c r="D88" s="1">
        <v>223445.78125</v>
      </c>
      <c r="E88" s="1">
        <v>3.0867483615875244</v>
      </c>
      <c r="F88" s="1">
        <v>214588.40625</v>
      </c>
      <c r="G88" s="1">
        <v>8857.375</v>
      </c>
      <c r="H88" s="1">
        <v>6005901</v>
      </c>
      <c r="I88" s="1">
        <v>49696</v>
      </c>
      <c r="J88" s="1">
        <v>0.83435678482055664</v>
      </c>
      <c r="K88" s="1">
        <v>138289.40625</v>
      </c>
      <c r="L88" s="1">
        <v>-88593.40625</v>
      </c>
      <c r="M88" s="1">
        <v>912367</v>
      </c>
      <c r="N88" s="1">
        <v>24871</v>
      </c>
      <c r="O88" s="1">
        <v>2.8023788928985596</v>
      </c>
      <c r="P88" s="1">
        <v>39758.98828125</v>
      </c>
      <c r="Q88" s="1">
        <v>-14887.98828125</v>
      </c>
      <c r="R88" s="1">
        <v>433818.35</v>
      </c>
      <c r="S88" s="1">
        <v>137585.78125</v>
      </c>
      <c r="T88" s="1">
        <v>100.02330017089844</v>
      </c>
      <c r="U88" s="1">
        <v>0</v>
      </c>
      <c r="V88" s="1">
        <v>0</v>
      </c>
      <c r="W88" s="1">
        <v>1259591.75</v>
      </c>
      <c r="X88" s="1">
        <v>21.851789474487305</v>
      </c>
      <c r="Y88" s="1">
        <v>66563.289999999994</v>
      </c>
      <c r="Z88" s="1">
        <v>121206.87402616785</v>
      </c>
      <c r="AA88" s="1">
        <v>54643.5859375</v>
      </c>
      <c r="AB88" s="1">
        <v>110232</v>
      </c>
      <c r="AC88" s="1">
        <v>11293</v>
      </c>
      <c r="AD88" s="1">
        <v>11.414103507995605</v>
      </c>
      <c r="AE88" s="1">
        <v>9008.501953125</v>
      </c>
      <c r="AF88" s="1">
        <v>2284.498046875</v>
      </c>
    </row>
    <row r="89" spans="1:32" x14ac:dyDescent="0.25">
      <c r="A89" s="1">
        <v>108071504</v>
      </c>
      <c r="B89" s="1" t="s">
        <v>2197</v>
      </c>
      <c r="C89" s="1">
        <v>8140415</v>
      </c>
      <c r="D89" s="1">
        <v>463190.875</v>
      </c>
      <c r="E89" s="1">
        <v>6.0333118438720703</v>
      </c>
      <c r="F89" s="1">
        <v>268199.9375</v>
      </c>
      <c r="G89" s="1">
        <v>194990.9375</v>
      </c>
      <c r="H89" s="1">
        <v>6531998</v>
      </c>
      <c r="I89" s="1">
        <v>37201</v>
      </c>
      <c r="J89" s="1">
        <v>0.57278156280517578</v>
      </c>
      <c r="K89" s="1">
        <v>189826.296875</v>
      </c>
      <c r="L89" s="1">
        <v>-152625.296875</v>
      </c>
      <c r="M89" s="1">
        <v>755714</v>
      </c>
      <c r="N89" s="1">
        <v>14964</v>
      </c>
      <c r="O89" s="1">
        <v>2.0201146602630615</v>
      </c>
      <c r="P89" s="1">
        <v>24650.185546875</v>
      </c>
      <c r="Q89" s="1">
        <v>-9686.185546875</v>
      </c>
      <c r="R89" s="1">
        <v>852703.22</v>
      </c>
      <c r="S89" s="1">
        <v>411025.875</v>
      </c>
      <c r="T89" s="1">
        <v>100.01522064208984</v>
      </c>
      <c r="U89" s="1">
        <v>0</v>
      </c>
      <c r="V89" s="1">
        <v>0</v>
      </c>
      <c r="W89" s="1">
        <v>3762619.5999999978</v>
      </c>
      <c r="X89" s="1">
        <v>18.063034057617188</v>
      </c>
      <c r="Y89" s="1">
        <v>16624.88</v>
      </c>
      <c r="Z89" s="1">
        <v>19704.242112297536</v>
      </c>
      <c r="AA89" s="1">
        <v>3079.362060546875</v>
      </c>
    </row>
    <row r="90" spans="1:32" x14ac:dyDescent="0.25">
      <c r="A90" s="1">
        <v>110171003</v>
      </c>
      <c r="B90" s="1" t="s">
        <v>2243</v>
      </c>
      <c r="C90" s="1">
        <v>19612474</v>
      </c>
      <c r="D90" s="1">
        <v>680407.1875</v>
      </c>
      <c r="E90" s="1">
        <v>3.593940258026123</v>
      </c>
      <c r="F90" s="1">
        <v>750149.5625</v>
      </c>
      <c r="G90" s="1">
        <v>-69742.375</v>
      </c>
      <c r="H90" s="1">
        <v>15689581</v>
      </c>
      <c r="I90" s="1">
        <v>118141</v>
      </c>
      <c r="J90" s="1">
        <v>0.75870311260223389</v>
      </c>
      <c r="K90" s="1">
        <v>540873.625</v>
      </c>
      <c r="L90" s="1">
        <v>-422732.625</v>
      </c>
      <c r="M90" s="1">
        <v>2344193</v>
      </c>
      <c r="N90" s="1">
        <v>8928</v>
      </c>
      <c r="O90" s="1">
        <v>0.38231205940246582</v>
      </c>
      <c r="P90" s="1">
        <v>98550.5859375</v>
      </c>
      <c r="Q90" s="1">
        <v>-89622.5859375</v>
      </c>
      <c r="R90" s="1">
        <v>1578699.1</v>
      </c>
      <c r="S90" s="1">
        <v>553338.1875</v>
      </c>
      <c r="T90" s="1">
        <v>100.02330017089844</v>
      </c>
      <c r="U90" s="1">
        <v>0</v>
      </c>
      <c r="V90" s="1">
        <v>0</v>
      </c>
      <c r="W90" s="1">
        <v>5065786.6400000006</v>
      </c>
      <c r="X90" s="1">
        <v>21.851791381835938</v>
      </c>
      <c r="Y90" s="1">
        <v>140621.85</v>
      </c>
      <c r="Z90" s="1">
        <v>118194.82502370345</v>
      </c>
      <c r="AA90" s="1">
        <v>-22427.025390625</v>
      </c>
    </row>
    <row r="91" spans="1:32" x14ac:dyDescent="0.25">
      <c r="A91" s="1">
        <v>124151902</v>
      </c>
      <c r="B91" s="1" t="s">
        <v>2477</v>
      </c>
      <c r="C91" s="1">
        <v>54994272</v>
      </c>
      <c r="D91" s="1">
        <v>5418010.5</v>
      </c>
      <c r="E91" s="1">
        <v>10.928638458251953</v>
      </c>
      <c r="F91" s="1">
        <v>3404178.75</v>
      </c>
      <c r="G91" s="1">
        <v>2013831.75</v>
      </c>
      <c r="H91" s="1">
        <v>35724738</v>
      </c>
      <c r="I91" s="1">
        <v>467801</v>
      </c>
      <c r="J91" s="1">
        <v>1.326833963394165</v>
      </c>
      <c r="K91" s="1">
        <v>1883778.375</v>
      </c>
      <c r="L91" s="1">
        <v>-1415977.375</v>
      </c>
      <c r="M91" s="1">
        <v>8476357</v>
      </c>
      <c r="N91" s="1">
        <v>139606</v>
      </c>
      <c r="O91" s="1">
        <v>1.674585223197937</v>
      </c>
      <c r="P91" s="1">
        <v>544670.1875</v>
      </c>
      <c r="Q91" s="1">
        <v>-405064.1875</v>
      </c>
      <c r="R91" s="1">
        <v>10793178.48</v>
      </c>
      <c r="S91" s="1">
        <v>4810603.5</v>
      </c>
      <c r="T91" s="1">
        <v>80.353759765625</v>
      </c>
      <c r="U91" s="1">
        <v>19.664958953857422</v>
      </c>
      <c r="V91" s="1">
        <v>0</v>
      </c>
      <c r="W91" s="1">
        <v>35380244.439999998</v>
      </c>
      <c r="X91" s="1">
        <v>21.851791381835938</v>
      </c>
      <c r="Y91" s="1">
        <v>478010.76</v>
      </c>
      <c r="Z91" s="1">
        <v>1297537.6680452456</v>
      </c>
      <c r="AA91" s="1">
        <v>819526.9375</v>
      </c>
    </row>
    <row r="92" spans="1:32" x14ac:dyDescent="0.25">
      <c r="A92" s="1">
        <v>113361303</v>
      </c>
      <c r="B92" s="1" t="s">
        <v>2285</v>
      </c>
      <c r="C92" s="1">
        <v>12469622</v>
      </c>
      <c r="D92" s="1">
        <v>211474</v>
      </c>
      <c r="E92" s="1">
        <v>1.7251708507537842</v>
      </c>
      <c r="F92" s="1">
        <v>467644.5</v>
      </c>
      <c r="G92" s="1">
        <v>-256170.5</v>
      </c>
      <c r="H92" s="1">
        <v>9535388</v>
      </c>
      <c r="I92" s="1">
        <v>97737</v>
      </c>
      <c r="J92" s="1">
        <v>1.0356072187423706</v>
      </c>
      <c r="K92" s="1">
        <v>357888</v>
      </c>
      <c r="L92" s="1">
        <v>-260151</v>
      </c>
      <c r="M92" s="1">
        <v>2483274</v>
      </c>
      <c r="N92" s="1">
        <v>63737</v>
      </c>
      <c r="O92" s="1">
        <v>2.6342642307281494</v>
      </c>
      <c r="P92" s="1">
        <v>109756.515625</v>
      </c>
      <c r="Q92" s="1">
        <v>-46019.515625</v>
      </c>
      <c r="R92" s="1">
        <v>450960</v>
      </c>
      <c r="S92" s="1">
        <v>50000</v>
      </c>
      <c r="T92" s="1">
        <v>0</v>
      </c>
      <c r="U92" s="1">
        <v>0</v>
      </c>
      <c r="V92" s="1">
        <v>100</v>
      </c>
      <c r="W92" s="1">
        <v>0</v>
      </c>
      <c r="Y92" s="1">
        <v>154143.70000000001</v>
      </c>
      <c r="Z92" s="1">
        <v>171239.32226888905</v>
      </c>
      <c r="AA92" s="1">
        <v>17095.623046875</v>
      </c>
    </row>
    <row r="93" spans="1:32" x14ac:dyDescent="0.25">
      <c r="A93" s="1">
        <v>123461602</v>
      </c>
      <c r="B93" s="1" t="s">
        <v>2457</v>
      </c>
      <c r="C93" s="1">
        <v>7860459</v>
      </c>
      <c r="D93" s="1">
        <v>183627</v>
      </c>
      <c r="E93" s="1">
        <v>2.3919632434844971</v>
      </c>
      <c r="F93" s="1">
        <v>324633.1875</v>
      </c>
      <c r="G93" s="1">
        <v>-141006.1875</v>
      </c>
      <c r="H93" s="1">
        <v>5346302</v>
      </c>
      <c r="I93" s="1">
        <v>101435</v>
      </c>
      <c r="J93" s="1">
        <v>1.9339861869812012</v>
      </c>
      <c r="K93" s="1">
        <v>375071.59375</v>
      </c>
      <c r="L93" s="1">
        <v>-273636.59375</v>
      </c>
      <c r="M93" s="1">
        <v>2294241</v>
      </c>
      <c r="N93" s="1">
        <v>32192</v>
      </c>
      <c r="O93" s="1">
        <v>1.423134446144104</v>
      </c>
      <c r="P93" s="1">
        <v>-50438.3984375</v>
      </c>
      <c r="Q93" s="1">
        <v>82630.3984375</v>
      </c>
      <c r="R93" s="1">
        <v>219916</v>
      </c>
      <c r="S93" s="1">
        <v>50000</v>
      </c>
      <c r="T93" s="1">
        <v>0</v>
      </c>
      <c r="U93" s="1">
        <v>0</v>
      </c>
      <c r="V93" s="1">
        <v>100</v>
      </c>
      <c r="W93" s="1">
        <v>0</v>
      </c>
      <c r="Y93" s="1">
        <v>153469.72</v>
      </c>
      <c r="Z93" s="1">
        <v>212997.1731841556</v>
      </c>
      <c r="AA93" s="1">
        <v>59527.453125</v>
      </c>
    </row>
    <row r="94" spans="1:32" x14ac:dyDescent="0.25">
      <c r="A94" s="1">
        <v>113361503</v>
      </c>
      <c r="B94" s="1" t="s">
        <v>2286</v>
      </c>
      <c r="C94" s="1">
        <v>15204124</v>
      </c>
      <c r="D94" s="1">
        <v>981357.8125</v>
      </c>
      <c r="E94" s="1">
        <v>6.8999080657958984</v>
      </c>
      <c r="F94" s="1">
        <v>1006181.375</v>
      </c>
      <c r="G94" s="1">
        <v>-24823.5625</v>
      </c>
      <c r="H94" s="1">
        <v>11296445</v>
      </c>
      <c r="I94" s="1">
        <v>160131</v>
      </c>
      <c r="J94" s="1">
        <v>1.4379174709320068</v>
      </c>
      <c r="K94" s="1">
        <v>745738</v>
      </c>
      <c r="L94" s="1">
        <v>-585607</v>
      </c>
      <c r="M94" s="1">
        <v>2031973</v>
      </c>
      <c r="N94" s="1">
        <v>38471</v>
      </c>
      <c r="O94" s="1">
        <v>1.9298199415206909</v>
      </c>
      <c r="P94" s="1">
        <v>100967.109375</v>
      </c>
      <c r="Q94" s="1">
        <v>-62496.109375</v>
      </c>
      <c r="R94" s="1">
        <v>1875705.98</v>
      </c>
      <c r="S94" s="1">
        <v>782755.8125</v>
      </c>
      <c r="T94" s="1">
        <v>78.90118408203125</v>
      </c>
      <c r="U94" s="1">
        <v>21.117202758789063</v>
      </c>
      <c r="V94" s="1">
        <v>0</v>
      </c>
      <c r="W94" s="1">
        <v>5652816.2600000016</v>
      </c>
      <c r="X94" s="1">
        <v>21.851789474487305</v>
      </c>
      <c r="Y94" s="1">
        <v>142328.88</v>
      </c>
      <c r="Z94" s="1">
        <v>388508.77858757181</v>
      </c>
      <c r="AA94" s="1">
        <v>246179.90625</v>
      </c>
    </row>
    <row r="95" spans="1:32" x14ac:dyDescent="0.25">
      <c r="A95" s="1">
        <v>104431304</v>
      </c>
      <c r="B95" s="1" t="s">
        <v>2129</v>
      </c>
      <c r="C95" s="1">
        <v>4835215</v>
      </c>
      <c r="D95" s="1">
        <v>74457</v>
      </c>
      <c r="E95" s="1">
        <v>1.5639736652374268</v>
      </c>
      <c r="F95" s="1">
        <v>73665.3984375</v>
      </c>
      <c r="G95" s="1">
        <v>791.6015625</v>
      </c>
      <c r="H95" s="1">
        <v>4211126</v>
      </c>
      <c r="I95" s="1">
        <v>19011</v>
      </c>
      <c r="J95" s="1">
        <v>0.45349425077438354</v>
      </c>
      <c r="K95" s="1">
        <v>63361.19921875</v>
      </c>
      <c r="L95" s="1">
        <v>-44350.19921875</v>
      </c>
      <c r="M95" s="1">
        <v>473524</v>
      </c>
      <c r="N95" s="1">
        <v>5446</v>
      </c>
      <c r="O95" s="1">
        <v>1.1634812355041504</v>
      </c>
      <c r="P95" s="1">
        <v>10304.2001953125</v>
      </c>
      <c r="Q95" s="1">
        <v>-4858.2001953125</v>
      </c>
      <c r="R95" s="1">
        <v>150565</v>
      </c>
      <c r="S95" s="1">
        <v>50000</v>
      </c>
      <c r="T95" s="1">
        <v>0</v>
      </c>
      <c r="U95" s="1">
        <v>0</v>
      </c>
      <c r="V95" s="1">
        <v>100</v>
      </c>
      <c r="W95" s="1">
        <v>0</v>
      </c>
      <c r="Y95" s="1">
        <v>31651.09</v>
      </c>
      <c r="Z95" s="1">
        <v>30354.298303396325</v>
      </c>
      <c r="AA95" s="1">
        <v>-1296.791748046875</v>
      </c>
    </row>
    <row r="96" spans="1:32" x14ac:dyDescent="0.25">
      <c r="A96" s="1">
        <v>108561803</v>
      </c>
      <c r="B96" s="1" t="s">
        <v>2215</v>
      </c>
      <c r="C96" s="1">
        <v>8578147</v>
      </c>
      <c r="D96" s="1">
        <v>321594.9375</v>
      </c>
      <c r="E96" s="1">
        <v>3.8950271606445313</v>
      </c>
      <c r="F96" s="1">
        <v>104742.921875</v>
      </c>
      <c r="G96" s="1">
        <v>216852.015625</v>
      </c>
      <c r="H96" s="1">
        <v>7218054</v>
      </c>
      <c r="I96" s="1">
        <v>31314</v>
      </c>
      <c r="J96" s="1">
        <v>0.43571913242340088</v>
      </c>
      <c r="K96" s="1">
        <v>68064</v>
      </c>
      <c r="L96" s="1">
        <v>-36750</v>
      </c>
      <c r="M96" s="1">
        <v>851354</v>
      </c>
      <c r="N96" s="1">
        <v>18478</v>
      </c>
      <c r="O96" s="1">
        <v>2.2185776233673096</v>
      </c>
      <c r="P96" s="1">
        <v>23654.86328125</v>
      </c>
      <c r="Q96" s="1">
        <v>-5176.86328125</v>
      </c>
      <c r="R96" s="1">
        <v>508739.22</v>
      </c>
      <c r="S96" s="1">
        <v>271802.9375</v>
      </c>
      <c r="T96" s="1">
        <v>100.00558471679688</v>
      </c>
      <c r="U96" s="1">
        <v>0</v>
      </c>
      <c r="V96" s="1">
        <v>0</v>
      </c>
      <c r="W96" s="1">
        <v>2487903.16</v>
      </c>
      <c r="X96" s="1">
        <v>13.542457580566406</v>
      </c>
      <c r="Y96" s="1">
        <v>38379.56</v>
      </c>
      <c r="Z96" s="1">
        <v>37881.130408306024</v>
      </c>
      <c r="AA96" s="1">
        <v>-498.42959594726563</v>
      </c>
    </row>
    <row r="97" spans="1:32" x14ac:dyDescent="0.25">
      <c r="A97" s="1">
        <v>108111403</v>
      </c>
      <c r="B97" s="1" t="s">
        <v>2205</v>
      </c>
      <c r="C97" s="1">
        <v>7636882</v>
      </c>
      <c r="D97" s="1">
        <v>108883</v>
      </c>
      <c r="E97" s="1">
        <v>1.4463737010955811</v>
      </c>
      <c r="F97" s="1">
        <v>157833.203125</v>
      </c>
      <c r="G97" s="1">
        <v>-48950.203125</v>
      </c>
      <c r="H97" s="1">
        <v>6562487</v>
      </c>
      <c r="I97" s="1">
        <v>50977</v>
      </c>
      <c r="J97" s="1">
        <v>0.78287523984909058</v>
      </c>
      <c r="K97" s="1">
        <v>109093.703125</v>
      </c>
      <c r="L97" s="1">
        <v>-58116.703125</v>
      </c>
      <c r="M97" s="1">
        <v>753369</v>
      </c>
      <c r="N97" s="1">
        <v>7906</v>
      </c>
      <c r="O97" s="1">
        <v>1.0605490207672119</v>
      </c>
      <c r="P97" s="1">
        <v>28739.505859375</v>
      </c>
      <c r="Q97" s="1">
        <v>-20833.505859375</v>
      </c>
      <c r="R97" s="1">
        <v>321026</v>
      </c>
      <c r="S97" s="1">
        <v>50000</v>
      </c>
      <c r="T97" s="1">
        <v>0</v>
      </c>
      <c r="U97" s="1">
        <v>0</v>
      </c>
      <c r="V97" s="1">
        <v>100</v>
      </c>
      <c r="W97" s="1">
        <v>0</v>
      </c>
      <c r="Y97" s="1">
        <v>45910.35</v>
      </c>
      <c r="Z97" s="1">
        <v>174932.43038136055</v>
      </c>
      <c r="AA97" s="1">
        <v>129022.078125</v>
      </c>
    </row>
    <row r="98" spans="1:32" x14ac:dyDescent="0.25">
      <c r="A98" s="1">
        <v>113361703</v>
      </c>
      <c r="B98" s="1" t="s">
        <v>2287</v>
      </c>
      <c r="C98" s="1">
        <v>13952316</v>
      </c>
      <c r="D98" s="1">
        <v>1618702.25</v>
      </c>
      <c r="E98" s="1">
        <v>13.124314308166504</v>
      </c>
      <c r="F98" s="1">
        <v>1086361.625</v>
      </c>
      <c r="G98" s="1">
        <v>532340.625</v>
      </c>
      <c r="H98" s="1">
        <v>8568704</v>
      </c>
      <c r="I98" s="1">
        <v>179965</v>
      </c>
      <c r="J98" s="1">
        <v>2.1453163623809814</v>
      </c>
      <c r="K98" s="1">
        <v>720530.1875</v>
      </c>
      <c r="L98" s="1">
        <v>-540565.1875</v>
      </c>
      <c r="M98" s="1">
        <v>2190803</v>
      </c>
      <c r="N98" s="1">
        <v>17139</v>
      </c>
      <c r="O98" s="1">
        <v>0.78848433494567871</v>
      </c>
      <c r="P98" s="1">
        <v>81363.421875</v>
      </c>
      <c r="Q98" s="1">
        <v>-64224.421875</v>
      </c>
      <c r="R98" s="1">
        <v>3192809.35</v>
      </c>
      <c r="S98" s="1">
        <v>1421598.25</v>
      </c>
      <c r="T98" s="1">
        <v>100.02330780029297</v>
      </c>
      <c r="U98" s="1">
        <v>0</v>
      </c>
      <c r="V98" s="1">
        <v>0</v>
      </c>
      <c r="W98" s="1">
        <v>13014669.530000001</v>
      </c>
      <c r="X98" s="1">
        <v>21.851789474487305</v>
      </c>
      <c r="Y98" s="1">
        <v>107001.44</v>
      </c>
      <c r="Z98" s="1">
        <v>185601.67325673951</v>
      </c>
      <c r="AA98" s="1">
        <v>78600.234375</v>
      </c>
    </row>
    <row r="99" spans="1:32" x14ac:dyDescent="0.25">
      <c r="A99" s="1">
        <v>112011603</v>
      </c>
      <c r="B99" s="1" t="s">
        <v>2261</v>
      </c>
      <c r="C99" s="1">
        <v>20298892</v>
      </c>
      <c r="D99" s="1">
        <v>2033457.25</v>
      </c>
      <c r="E99" s="1">
        <v>11.132816314697266</v>
      </c>
      <c r="F99" s="1">
        <v>1195791.75</v>
      </c>
      <c r="G99" s="1">
        <v>837665.5</v>
      </c>
      <c r="H99" s="1">
        <v>13074071</v>
      </c>
      <c r="I99" s="1">
        <v>207787</v>
      </c>
      <c r="J99" s="1">
        <v>1.6149729490280151</v>
      </c>
      <c r="K99" s="1">
        <v>709618.375</v>
      </c>
      <c r="L99" s="1">
        <v>-501831.375</v>
      </c>
      <c r="M99" s="1">
        <v>3021960</v>
      </c>
      <c r="N99" s="1">
        <v>86256</v>
      </c>
      <c r="O99" s="1">
        <v>2.9381709098815918</v>
      </c>
      <c r="P99" s="1">
        <v>165565.375</v>
      </c>
      <c r="Q99" s="1">
        <v>-79309.375</v>
      </c>
      <c r="R99" s="1">
        <v>3778974.47</v>
      </c>
      <c r="S99" s="1">
        <v>1602204.25</v>
      </c>
      <c r="T99" s="1">
        <v>100.02330017089844</v>
      </c>
      <c r="U99" s="1">
        <v>0</v>
      </c>
      <c r="V99" s="1">
        <v>0</v>
      </c>
      <c r="W99" s="1">
        <v>14668108.960000001</v>
      </c>
      <c r="X99" s="1">
        <v>21.851791381835938</v>
      </c>
      <c r="Y99" s="1">
        <v>196054.49</v>
      </c>
      <c r="Z99" s="1">
        <v>321817.73473307269</v>
      </c>
      <c r="AA99" s="1">
        <v>125763.2421875</v>
      </c>
      <c r="AB99" s="1">
        <v>423885</v>
      </c>
      <c r="AC99" s="1">
        <v>137210</v>
      </c>
      <c r="AD99" s="1">
        <v>47.862564086914063</v>
      </c>
    </row>
    <row r="100" spans="1:32" x14ac:dyDescent="0.25">
      <c r="A100" s="1">
        <v>105201033</v>
      </c>
      <c r="B100" s="1" t="s">
        <v>2141</v>
      </c>
      <c r="C100" s="1">
        <v>15751031</v>
      </c>
      <c r="D100" s="1">
        <v>116985</v>
      </c>
      <c r="E100" s="1">
        <v>0.74827080965042114</v>
      </c>
      <c r="F100" s="1">
        <v>406399.0625</v>
      </c>
      <c r="G100" s="1">
        <v>-289414.0625</v>
      </c>
      <c r="H100" s="1">
        <v>12995114</v>
      </c>
      <c r="I100" s="1">
        <v>129345</v>
      </c>
      <c r="J100" s="1">
        <v>1.0053421258926392</v>
      </c>
      <c r="K100" s="1">
        <v>305786.8125</v>
      </c>
      <c r="L100" s="1">
        <v>-176441.8125</v>
      </c>
      <c r="M100" s="1">
        <v>2142491</v>
      </c>
      <c r="N100" s="1">
        <v>27510</v>
      </c>
      <c r="O100" s="1">
        <v>1.3007209300994873</v>
      </c>
      <c r="P100" s="1">
        <v>65955.6484375</v>
      </c>
      <c r="Q100" s="1">
        <v>-38445.6484375</v>
      </c>
      <c r="R100" s="1">
        <v>476026</v>
      </c>
      <c r="S100" s="1">
        <v>50000</v>
      </c>
      <c r="T100" s="1">
        <v>0</v>
      </c>
      <c r="U100" s="1">
        <v>0</v>
      </c>
      <c r="V100" s="1">
        <v>100</v>
      </c>
      <c r="W100" s="1">
        <v>0</v>
      </c>
      <c r="Y100" s="1">
        <v>135498.20000000001</v>
      </c>
      <c r="Z100" s="1">
        <v>76094.321302902652</v>
      </c>
      <c r="AA100" s="1">
        <v>-59403.87890625</v>
      </c>
      <c r="AB100" s="1">
        <v>137400</v>
      </c>
      <c r="AC100" s="1">
        <v>-89870</v>
      </c>
      <c r="AD100" s="1">
        <v>-39.54327392578125</v>
      </c>
      <c r="AE100" s="1">
        <v>34656.59765625</v>
      </c>
      <c r="AF100" s="1">
        <v>-124526.59375</v>
      </c>
    </row>
    <row r="101" spans="1:32" x14ac:dyDescent="0.25">
      <c r="A101" s="1">
        <v>101261302</v>
      </c>
      <c r="B101" s="1" t="s">
        <v>2050</v>
      </c>
      <c r="C101" s="1">
        <v>45315412</v>
      </c>
      <c r="D101" s="1">
        <v>2364955.5</v>
      </c>
      <c r="E101" s="1">
        <v>5.5062408447265625</v>
      </c>
      <c r="F101" s="1">
        <v>1170078.875</v>
      </c>
      <c r="G101" s="1">
        <v>1194876.625</v>
      </c>
      <c r="H101" s="1">
        <v>35148397</v>
      </c>
      <c r="I101" s="1">
        <v>208732</v>
      </c>
      <c r="J101" s="1">
        <v>0.59740698337554932</v>
      </c>
      <c r="K101" s="1">
        <v>754638.8125</v>
      </c>
      <c r="L101" s="1">
        <v>-545906.8125</v>
      </c>
      <c r="M101" s="1">
        <v>5794111</v>
      </c>
      <c r="N101" s="1">
        <v>98495</v>
      </c>
      <c r="O101" s="1">
        <v>1.729312539100647</v>
      </c>
      <c r="P101" s="1">
        <v>162436.34375</v>
      </c>
      <c r="Q101" s="1">
        <v>-63941.34375</v>
      </c>
      <c r="R101" s="1">
        <v>4372905.8899999997</v>
      </c>
      <c r="S101" s="1">
        <v>2057728.5</v>
      </c>
      <c r="T101" s="1">
        <v>100.01432037353516</v>
      </c>
      <c r="U101" s="1">
        <v>0</v>
      </c>
      <c r="V101" s="1">
        <v>0</v>
      </c>
      <c r="W101" s="1">
        <v>18836721.50999999</v>
      </c>
      <c r="X101" s="1">
        <v>17.639730453491211</v>
      </c>
      <c r="Y101" s="1">
        <v>210804.13</v>
      </c>
      <c r="Z101" s="1">
        <v>385286.85280086566</v>
      </c>
      <c r="AA101" s="1">
        <v>174482.71875</v>
      </c>
    </row>
    <row r="102" spans="1:32" x14ac:dyDescent="0.25">
      <c r="A102" s="1">
        <v>114061103</v>
      </c>
      <c r="B102" s="1" t="s">
        <v>2308</v>
      </c>
      <c r="C102" s="1">
        <v>11115549</v>
      </c>
      <c r="D102" s="1">
        <v>193657</v>
      </c>
      <c r="E102" s="1">
        <v>1.7731086015701294</v>
      </c>
      <c r="F102" s="1">
        <v>420704.8125</v>
      </c>
      <c r="G102" s="1">
        <v>-227047.8125</v>
      </c>
      <c r="H102" s="1">
        <v>8264435</v>
      </c>
      <c r="I102" s="1">
        <v>82207</v>
      </c>
      <c r="J102" s="1">
        <v>1.0047018527984619</v>
      </c>
      <c r="K102" s="1">
        <v>333557.5</v>
      </c>
      <c r="L102" s="1">
        <v>-251350.5</v>
      </c>
      <c r="M102" s="1">
        <v>2430126</v>
      </c>
      <c r="N102" s="1">
        <v>61450</v>
      </c>
      <c r="O102" s="1">
        <v>2.5942764282226563</v>
      </c>
      <c r="P102" s="1">
        <v>87147.296875</v>
      </c>
      <c r="Q102" s="1">
        <v>-25697.296875</v>
      </c>
      <c r="R102" s="1">
        <v>420988</v>
      </c>
      <c r="S102" s="1">
        <v>50000</v>
      </c>
      <c r="T102" s="1">
        <v>0</v>
      </c>
      <c r="U102" s="1">
        <v>0</v>
      </c>
      <c r="V102" s="1">
        <v>100</v>
      </c>
      <c r="W102" s="1">
        <v>0</v>
      </c>
      <c r="Y102" s="1">
        <v>113933.6</v>
      </c>
      <c r="Z102" s="1">
        <v>221803.34399994009</v>
      </c>
      <c r="AA102" s="1">
        <v>107869.7421875</v>
      </c>
    </row>
    <row r="103" spans="1:32" x14ac:dyDescent="0.25">
      <c r="A103" s="1">
        <v>103022103</v>
      </c>
      <c r="B103" s="1" t="s">
        <v>2082</v>
      </c>
      <c r="C103" s="1">
        <v>3756661.25</v>
      </c>
      <c r="D103" s="1">
        <v>122707.046875</v>
      </c>
      <c r="E103" s="1">
        <v>3.3766810894012451</v>
      </c>
      <c r="F103" s="1">
        <v>240010.03125</v>
      </c>
      <c r="G103" s="1">
        <v>-117302.984375</v>
      </c>
      <c r="H103" s="1">
        <v>2413224</v>
      </c>
      <c r="I103" s="1">
        <v>42386</v>
      </c>
      <c r="J103" s="1">
        <v>1.7878066301345825</v>
      </c>
      <c r="K103" s="1">
        <v>103626.796875</v>
      </c>
      <c r="L103" s="1">
        <v>-61240.796875</v>
      </c>
      <c r="M103" s="1">
        <v>617402</v>
      </c>
      <c r="N103" s="1">
        <v>7490</v>
      </c>
      <c r="O103" s="1">
        <v>1.2280460596084595</v>
      </c>
      <c r="P103" s="1">
        <v>25087.599609375</v>
      </c>
      <c r="Q103" s="1">
        <v>-17597.599609375</v>
      </c>
      <c r="R103" s="1">
        <v>726035.26</v>
      </c>
      <c r="S103" s="1">
        <v>72831.046875</v>
      </c>
      <c r="T103" s="1">
        <v>0</v>
      </c>
      <c r="U103" s="1">
        <v>100.00000762939453</v>
      </c>
      <c r="V103" s="1">
        <v>0</v>
      </c>
      <c r="W103" s="1">
        <v>0</v>
      </c>
      <c r="Y103" s="1">
        <v>53759.71</v>
      </c>
      <c r="Z103" s="1">
        <v>36408.235926484165</v>
      </c>
      <c r="AA103" s="1">
        <v>-17351.474609375</v>
      </c>
    </row>
    <row r="104" spans="1:32" x14ac:dyDescent="0.25">
      <c r="A104" s="1">
        <v>113381303</v>
      </c>
      <c r="B104" s="1" t="s">
        <v>2301</v>
      </c>
      <c r="C104" s="1">
        <v>22755788</v>
      </c>
      <c r="D104" s="1">
        <v>2191407.75</v>
      </c>
      <c r="E104" s="1">
        <v>10.656327247619629</v>
      </c>
      <c r="F104" s="1">
        <v>1322219.25</v>
      </c>
      <c r="G104" s="1">
        <v>869188.5</v>
      </c>
      <c r="H104" s="1">
        <v>14804667</v>
      </c>
      <c r="I104" s="1">
        <v>199556</v>
      </c>
      <c r="J104" s="1">
        <v>1.36634361743927</v>
      </c>
      <c r="K104" s="1">
        <v>772090.625</v>
      </c>
      <c r="L104" s="1">
        <v>-572534.625</v>
      </c>
      <c r="M104" s="1">
        <v>3399514</v>
      </c>
      <c r="N104" s="1">
        <v>91082</v>
      </c>
      <c r="O104" s="1">
        <v>2.7530262470245361</v>
      </c>
      <c r="P104" s="1">
        <v>162080.5</v>
      </c>
      <c r="Q104" s="1">
        <v>-70998.5</v>
      </c>
      <c r="R104" s="1">
        <v>4347992.72</v>
      </c>
      <c r="S104" s="1">
        <v>1909403.75</v>
      </c>
      <c r="T104" s="1">
        <v>100.02330017089844</v>
      </c>
      <c r="U104" s="1">
        <v>0</v>
      </c>
      <c r="V104" s="1">
        <v>0</v>
      </c>
      <c r="W104" s="1">
        <v>17480506.599999994</v>
      </c>
      <c r="X104" s="1">
        <v>21.851791381835938</v>
      </c>
      <c r="Y104" s="1">
        <v>175488.96</v>
      </c>
      <c r="Z104" s="1">
        <v>403053.56814277486</v>
      </c>
      <c r="AA104" s="1">
        <v>227564.609375</v>
      </c>
      <c r="AB104" s="1">
        <v>203616</v>
      </c>
      <c r="AC104" s="1">
        <v>-8634</v>
      </c>
      <c r="AD104" s="1">
        <v>-4.0678443908691406</v>
      </c>
      <c r="AE104" s="1">
        <v>5968.11181640625</v>
      </c>
      <c r="AF104" s="1">
        <v>-14602.111328125</v>
      </c>
    </row>
    <row r="105" spans="1:32" x14ac:dyDescent="0.25">
      <c r="A105" s="1">
        <v>105251453</v>
      </c>
      <c r="B105" s="1" t="s">
        <v>2144</v>
      </c>
      <c r="C105" s="1">
        <v>21651048</v>
      </c>
      <c r="D105" s="1">
        <v>1140060.125</v>
      </c>
      <c r="E105" s="1">
        <v>5.5582895278930664</v>
      </c>
      <c r="F105" s="1">
        <v>970299.5625</v>
      </c>
      <c r="G105" s="1">
        <v>169760.5625</v>
      </c>
      <c r="H105" s="1">
        <v>17048083</v>
      </c>
      <c r="I105" s="1">
        <v>205657</v>
      </c>
      <c r="J105" s="1">
        <v>1.2210652828216553</v>
      </c>
      <c r="K105" s="1">
        <v>696653.375</v>
      </c>
      <c r="L105" s="1">
        <v>-490996.375</v>
      </c>
      <c r="M105" s="1">
        <v>2101630</v>
      </c>
      <c r="N105" s="1">
        <v>36340</v>
      </c>
      <c r="O105" s="1">
        <v>1.759559154510498</v>
      </c>
      <c r="P105" s="1">
        <v>80571.609375</v>
      </c>
      <c r="Q105" s="1">
        <v>-44231.609375</v>
      </c>
      <c r="R105" s="1">
        <v>2206338.35</v>
      </c>
      <c r="S105" s="1">
        <v>879432.125</v>
      </c>
      <c r="T105" s="1">
        <v>100.02267456054688</v>
      </c>
      <c r="U105" s="1">
        <v>0</v>
      </c>
      <c r="V105" s="1">
        <v>0</v>
      </c>
      <c r="W105" s="1">
        <v>8051111.5200000033</v>
      </c>
      <c r="X105" s="1">
        <v>21.558183670043945</v>
      </c>
      <c r="Y105" s="1">
        <v>136667.29</v>
      </c>
      <c r="Z105" s="1">
        <v>80064.252232968924</v>
      </c>
      <c r="AA105" s="1">
        <v>-56603.0390625</v>
      </c>
      <c r="AB105" s="1">
        <v>294995</v>
      </c>
      <c r="AC105" s="1">
        <v>18631</v>
      </c>
      <c r="AD105" s="1">
        <v>6.7414717674255371</v>
      </c>
      <c r="AE105" s="1">
        <v>21826.32421875</v>
      </c>
      <c r="AF105" s="1">
        <v>-3195.32421875</v>
      </c>
    </row>
    <row r="106" spans="1:32" x14ac:dyDescent="0.25">
      <c r="A106" s="1">
        <v>109531304</v>
      </c>
      <c r="B106" s="1" t="s">
        <v>2235</v>
      </c>
      <c r="C106" s="1">
        <v>6537186.5</v>
      </c>
      <c r="D106" s="1">
        <v>225221.65625</v>
      </c>
      <c r="E106" s="1">
        <v>3.5681703090667725</v>
      </c>
      <c r="F106" s="1">
        <v>175865.21875</v>
      </c>
      <c r="G106" s="1">
        <v>49356.4375</v>
      </c>
      <c r="H106" s="1">
        <v>5181524</v>
      </c>
      <c r="I106" s="1">
        <v>26620</v>
      </c>
      <c r="J106" s="1">
        <v>0.51640146970748901</v>
      </c>
      <c r="K106" s="1">
        <v>142260.796875</v>
      </c>
      <c r="L106" s="1">
        <v>-115640.796875</v>
      </c>
      <c r="M106" s="1">
        <v>682251</v>
      </c>
      <c r="N106" s="1">
        <v>-9705</v>
      </c>
      <c r="O106" s="1">
        <v>-1.4025458097457886</v>
      </c>
      <c r="P106" s="1">
        <v>22948.384765625</v>
      </c>
      <c r="Q106" s="1">
        <v>-32653.384765625</v>
      </c>
      <c r="R106" s="1">
        <v>545789.43999999994</v>
      </c>
      <c r="S106" s="1">
        <v>216004.65625</v>
      </c>
      <c r="T106" s="1">
        <v>100.02115631103516</v>
      </c>
      <c r="U106" s="1">
        <v>0</v>
      </c>
      <c r="V106" s="1">
        <v>0</v>
      </c>
      <c r="W106" s="1">
        <v>1977470.620000001</v>
      </c>
      <c r="X106" s="1">
        <v>20.844074249267578</v>
      </c>
      <c r="Y106" s="1">
        <v>61436.09</v>
      </c>
      <c r="Z106" s="1">
        <v>40382.552262350859</v>
      </c>
      <c r="AA106" s="1">
        <v>-21053.537109375</v>
      </c>
      <c r="AB106" s="1">
        <v>127622</v>
      </c>
      <c r="AC106" s="1">
        <v>-7698</v>
      </c>
      <c r="AD106" s="1">
        <v>-5.6887378692626953</v>
      </c>
      <c r="AE106" s="1">
        <v>10656.0302734375</v>
      </c>
      <c r="AF106" s="1">
        <v>-18354.03125</v>
      </c>
    </row>
    <row r="107" spans="1:32" x14ac:dyDescent="0.25">
      <c r="A107" s="1">
        <v>122092353</v>
      </c>
      <c r="B107" s="1" t="s">
        <v>2446</v>
      </c>
      <c r="C107" s="1">
        <v>24785986</v>
      </c>
      <c r="D107" s="1">
        <v>250212</v>
      </c>
      <c r="E107" s="1">
        <v>1.0197844505310059</v>
      </c>
      <c r="F107" s="1">
        <v>533995.75</v>
      </c>
      <c r="G107" s="1">
        <v>-283783.75</v>
      </c>
      <c r="H107" s="1">
        <v>17579139</v>
      </c>
      <c r="I107" s="1">
        <v>170359</v>
      </c>
      <c r="J107" s="1">
        <v>0.97858095169067383</v>
      </c>
      <c r="K107" s="1">
        <v>523550</v>
      </c>
      <c r="L107" s="1">
        <v>-353191</v>
      </c>
      <c r="M107" s="1">
        <v>6740084</v>
      </c>
      <c r="N107" s="1">
        <v>29853</v>
      </c>
      <c r="O107" s="1">
        <v>0.44488781690597534</v>
      </c>
      <c r="P107" s="1">
        <v>10445.7197265625</v>
      </c>
      <c r="Q107" s="1">
        <v>19407.28125</v>
      </c>
      <c r="R107" s="1">
        <v>466762</v>
      </c>
      <c r="S107" s="1">
        <v>50000</v>
      </c>
      <c r="T107" s="1">
        <v>0</v>
      </c>
      <c r="U107" s="1">
        <v>0</v>
      </c>
      <c r="V107" s="1">
        <v>100</v>
      </c>
      <c r="W107" s="1">
        <v>0</v>
      </c>
      <c r="Y107" s="1">
        <v>227235.6</v>
      </c>
      <c r="Z107" s="1">
        <v>522360.33207588526</v>
      </c>
      <c r="AA107" s="1">
        <v>295124.71875</v>
      </c>
    </row>
    <row r="108" spans="1:32" x14ac:dyDescent="0.25">
      <c r="A108" s="1">
        <v>106611303</v>
      </c>
      <c r="B108" s="1" t="s">
        <v>2168</v>
      </c>
      <c r="C108" s="1">
        <v>10162622</v>
      </c>
      <c r="D108" s="1">
        <v>610245.125</v>
      </c>
      <c r="E108" s="1">
        <v>6.3884115219116211</v>
      </c>
      <c r="F108" s="1">
        <v>311392.1875</v>
      </c>
      <c r="G108" s="1">
        <v>298852.9375</v>
      </c>
      <c r="H108" s="1">
        <v>7916500</v>
      </c>
      <c r="I108" s="1">
        <v>63005</v>
      </c>
      <c r="J108" s="1">
        <v>0.802254319190979</v>
      </c>
      <c r="K108" s="1">
        <v>196606.90625</v>
      </c>
      <c r="L108" s="1">
        <v>-133601.90625</v>
      </c>
      <c r="M108" s="1">
        <v>1111740</v>
      </c>
      <c r="N108" s="1">
        <v>8714</v>
      </c>
      <c r="O108" s="1">
        <v>0.790008544921875</v>
      </c>
      <c r="P108" s="1">
        <v>37176.48828125</v>
      </c>
      <c r="Q108" s="1">
        <v>-28462.48828125</v>
      </c>
      <c r="R108" s="1">
        <v>1134382.06</v>
      </c>
      <c r="S108" s="1">
        <v>538526.125</v>
      </c>
      <c r="T108" s="1">
        <v>100.01677703857422</v>
      </c>
      <c r="U108" s="1">
        <v>0</v>
      </c>
      <c r="V108" s="1">
        <v>0</v>
      </c>
      <c r="W108" s="1">
        <v>4929861.379999999</v>
      </c>
      <c r="X108" s="1">
        <v>18.795053482055664</v>
      </c>
      <c r="Y108" s="1">
        <v>52591.48</v>
      </c>
      <c r="Z108" s="1">
        <v>62656.827964441924</v>
      </c>
      <c r="AA108" s="1">
        <v>10065.34765625</v>
      </c>
    </row>
    <row r="109" spans="1:32" x14ac:dyDescent="0.25">
      <c r="A109" s="1">
        <v>105201352</v>
      </c>
      <c r="B109" s="1" t="s">
        <v>2142</v>
      </c>
      <c r="C109" s="1">
        <v>26705388</v>
      </c>
      <c r="D109" s="1">
        <v>1184385.25</v>
      </c>
      <c r="E109" s="1">
        <v>4.6408257484436035</v>
      </c>
      <c r="F109" s="1">
        <v>1023439.875</v>
      </c>
      <c r="G109" s="1">
        <v>160945.375</v>
      </c>
      <c r="H109" s="1">
        <v>20432463</v>
      </c>
      <c r="I109" s="1">
        <v>208312</v>
      </c>
      <c r="J109" s="1">
        <v>1.0300160646438599</v>
      </c>
      <c r="K109" s="1">
        <v>671566.375</v>
      </c>
      <c r="L109" s="1">
        <v>-463254.375</v>
      </c>
      <c r="M109" s="1">
        <v>3832463</v>
      </c>
      <c r="N109" s="1">
        <v>88915</v>
      </c>
      <c r="O109" s="1">
        <v>2.3751533031463623</v>
      </c>
      <c r="P109" s="1">
        <v>174349.234375</v>
      </c>
      <c r="Q109" s="1">
        <v>-85434.234375</v>
      </c>
      <c r="R109" s="1">
        <v>2440460.56</v>
      </c>
      <c r="S109" s="1">
        <v>887158.3125</v>
      </c>
      <c r="T109" s="1">
        <v>100.02330780029297</v>
      </c>
      <c r="U109" s="1">
        <v>0</v>
      </c>
      <c r="V109" s="1">
        <v>0</v>
      </c>
      <c r="W109" s="1">
        <v>8121895.25</v>
      </c>
      <c r="X109" s="1">
        <v>21.851789474487305</v>
      </c>
      <c r="Y109" s="1">
        <v>348086.37</v>
      </c>
      <c r="Z109" s="1">
        <v>880822.25859001046</v>
      </c>
      <c r="AA109" s="1">
        <v>532735.875</v>
      </c>
    </row>
    <row r="110" spans="1:32" x14ac:dyDescent="0.25">
      <c r="A110" s="1">
        <v>118401403</v>
      </c>
      <c r="B110" s="1" t="s">
        <v>2383</v>
      </c>
      <c r="C110" s="1">
        <v>13076060</v>
      </c>
      <c r="D110" s="1">
        <v>1307977.375</v>
      </c>
      <c r="E110" s="1">
        <v>11.114617347717285</v>
      </c>
      <c r="F110" s="1">
        <v>468085.0625</v>
      </c>
      <c r="G110" s="1">
        <v>839892.3125</v>
      </c>
      <c r="H110" s="1">
        <v>8762779</v>
      </c>
      <c r="I110" s="1">
        <v>68716</v>
      </c>
      <c r="J110" s="1">
        <v>0.79037845134735107</v>
      </c>
      <c r="K110" s="1">
        <v>257482.203125</v>
      </c>
      <c r="L110" s="1">
        <v>-188766.203125</v>
      </c>
      <c r="M110" s="1">
        <v>1953174</v>
      </c>
      <c r="N110" s="1">
        <v>63351</v>
      </c>
      <c r="O110" s="1">
        <v>3.3522188663482666</v>
      </c>
      <c r="P110" s="1">
        <v>43363.68359375</v>
      </c>
      <c r="Q110" s="1">
        <v>19987.31640625</v>
      </c>
      <c r="R110" s="1">
        <v>2360107.2799999998</v>
      </c>
      <c r="S110" s="1">
        <v>1175910.375</v>
      </c>
      <c r="T110" s="1">
        <v>100.01656341552734</v>
      </c>
      <c r="U110" s="1">
        <v>0</v>
      </c>
      <c r="V110" s="1">
        <v>0</v>
      </c>
      <c r="W110" s="1">
        <v>10764682.029999994</v>
      </c>
      <c r="X110" s="1">
        <v>18.691738128662109</v>
      </c>
      <c r="Y110" s="1">
        <v>95490.27</v>
      </c>
      <c r="Z110" s="1">
        <v>123232.18864331429</v>
      </c>
      <c r="AA110" s="1">
        <v>27741.91796875</v>
      </c>
    </row>
    <row r="111" spans="1:32" x14ac:dyDescent="0.25">
      <c r="A111" s="1">
        <v>115211603</v>
      </c>
      <c r="B111" s="1" t="s">
        <v>2326</v>
      </c>
      <c r="C111" s="1">
        <v>26609894</v>
      </c>
      <c r="D111" s="1">
        <v>4102704.5</v>
      </c>
      <c r="E111" s="1">
        <v>18.228418350219727</v>
      </c>
      <c r="F111" s="1">
        <v>1328050.625</v>
      </c>
      <c r="G111" s="1">
        <v>2774654</v>
      </c>
      <c r="H111" s="1">
        <v>17955359</v>
      </c>
      <c r="I111" s="1">
        <v>353692</v>
      </c>
      <c r="J111" s="1">
        <v>2.0094232559204102</v>
      </c>
      <c r="K111" s="1">
        <v>1181803.625</v>
      </c>
      <c r="L111" s="1">
        <v>-828111.625</v>
      </c>
      <c r="M111" s="1">
        <v>4572060</v>
      </c>
      <c r="N111" s="1">
        <v>372858</v>
      </c>
      <c r="O111" s="1">
        <v>8.8792581558227539</v>
      </c>
      <c r="P111" s="1">
        <v>120895.796875</v>
      </c>
      <c r="Q111" s="1">
        <v>251962.203125</v>
      </c>
      <c r="R111" s="1">
        <v>3816664.61</v>
      </c>
      <c r="S111" s="1">
        <v>3290227.5</v>
      </c>
      <c r="T111" s="1">
        <v>100</v>
      </c>
      <c r="U111" s="1">
        <v>0</v>
      </c>
      <c r="V111" s="1">
        <v>0</v>
      </c>
      <c r="W111" s="1">
        <v>30114870.719999999</v>
      </c>
      <c r="X111" s="1">
        <v>10.925590515136719</v>
      </c>
      <c r="Y111" s="1">
        <v>487288.12</v>
      </c>
      <c r="Z111" s="1">
        <v>1120741.584368045</v>
      </c>
      <c r="AA111" s="1">
        <v>633453.4375</v>
      </c>
      <c r="AB111" s="1">
        <v>265810</v>
      </c>
      <c r="AC111" s="1">
        <v>85927</v>
      </c>
      <c r="AD111" s="1">
        <v>47.768272399902344</v>
      </c>
      <c r="AE111" s="1">
        <v>25351.19921875</v>
      </c>
      <c r="AF111" s="1">
        <v>60575.80078125</v>
      </c>
    </row>
    <row r="112" spans="1:32" x14ac:dyDescent="0.25">
      <c r="A112" s="1">
        <v>110171803</v>
      </c>
      <c r="B112" s="1" t="s">
        <v>2244</v>
      </c>
      <c r="C112" s="1">
        <v>11045793</v>
      </c>
      <c r="D112" s="1">
        <v>546601.1875</v>
      </c>
      <c r="E112" s="1">
        <v>5.2061262130737305</v>
      </c>
      <c r="F112" s="1">
        <v>352936.375</v>
      </c>
      <c r="G112" s="1">
        <v>193664.8125</v>
      </c>
      <c r="H112" s="1">
        <v>8937242</v>
      </c>
      <c r="I112" s="1">
        <v>71410</v>
      </c>
      <c r="J112" s="1">
        <v>0.80545175075531006</v>
      </c>
      <c r="K112" s="1">
        <v>230052</v>
      </c>
      <c r="L112" s="1">
        <v>-158642</v>
      </c>
      <c r="M112" s="1">
        <v>1069363</v>
      </c>
      <c r="N112" s="1">
        <v>49064</v>
      </c>
      <c r="O112" s="1">
        <v>4.8087863922119141</v>
      </c>
      <c r="P112" s="1">
        <v>45082.3828125</v>
      </c>
      <c r="Q112" s="1">
        <v>3981.6171875</v>
      </c>
      <c r="R112" s="1">
        <v>1039188.29</v>
      </c>
      <c r="S112" s="1">
        <v>426127.1875</v>
      </c>
      <c r="T112" s="1">
        <v>100.02126312255859</v>
      </c>
      <c r="U112" s="1">
        <v>0</v>
      </c>
      <c r="V112" s="1">
        <v>0</v>
      </c>
      <c r="W112" s="1">
        <v>3901096.0999999978</v>
      </c>
      <c r="X112" s="1">
        <v>20.895084381103516</v>
      </c>
      <c r="Y112" s="1">
        <v>36278.26</v>
      </c>
      <c r="Z112" s="1">
        <v>36488.997260420831</v>
      </c>
      <c r="AA112" s="1">
        <v>210.73725891113281</v>
      </c>
    </row>
    <row r="113" spans="1:32" x14ac:dyDescent="0.25">
      <c r="A113" s="1">
        <v>118401603</v>
      </c>
      <c r="B113" s="1" t="s">
        <v>771</v>
      </c>
      <c r="C113" s="1">
        <v>9910809</v>
      </c>
      <c r="D113" s="1">
        <v>604307.375</v>
      </c>
      <c r="E113" s="1">
        <v>6.4933891296386719</v>
      </c>
      <c r="F113" s="1">
        <v>340709.8125</v>
      </c>
      <c r="G113" s="1">
        <v>263597.5625</v>
      </c>
      <c r="H113" s="1">
        <v>7280050</v>
      </c>
      <c r="I113" s="1">
        <v>67961</v>
      </c>
      <c r="J113" s="1">
        <v>0.94232058525085449</v>
      </c>
      <c r="K113" s="1">
        <v>224327.40625</v>
      </c>
      <c r="L113" s="1">
        <v>-156366.40625</v>
      </c>
      <c r="M113" s="1">
        <v>1625619</v>
      </c>
      <c r="N113" s="1">
        <v>54134</v>
      </c>
      <c r="O113" s="1">
        <v>3.4447674751281738</v>
      </c>
      <c r="P113" s="1">
        <v>62882.97265625</v>
      </c>
      <c r="Q113" s="1">
        <v>-8748.97265625</v>
      </c>
      <c r="R113" s="1">
        <v>1005139.58</v>
      </c>
      <c r="S113" s="1">
        <v>482212.40625</v>
      </c>
      <c r="T113" s="1">
        <v>100.01292419433594</v>
      </c>
      <c r="U113" s="1">
        <v>0</v>
      </c>
      <c r="V113" s="1">
        <v>0</v>
      </c>
      <c r="W113" s="1">
        <v>4414175.0099999979</v>
      </c>
      <c r="X113" s="1">
        <v>16.984138488769531</v>
      </c>
      <c r="Y113" s="1">
        <v>171093.04</v>
      </c>
      <c r="Z113" s="1">
        <v>119815.36684025492</v>
      </c>
      <c r="AA113" s="1">
        <v>-51277.671875</v>
      </c>
    </row>
    <row r="114" spans="1:32" x14ac:dyDescent="0.25">
      <c r="A114" s="1">
        <v>112671603</v>
      </c>
      <c r="B114" s="1" t="s">
        <v>2272</v>
      </c>
      <c r="C114" s="1">
        <v>26191694</v>
      </c>
      <c r="D114" s="1">
        <v>2362489</v>
      </c>
      <c r="E114" s="1">
        <v>9.9142589569091797</v>
      </c>
      <c r="F114" s="1">
        <v>1998917.75</v>
      </c>
      <c r="G114" s="1">
        <v>363571.25</v>
      </c>
      <c r="H114" s="1">
        <v>17112489</v>
      </c>
      <c r="I114" s="1">
        <v>307491</v>
      </c>
      <c r="J114" s="1">
        <v>1.8297592401504517</v>
      </c>
      <c r="K114" s="1">
        <v>1317808.25</v>
      </c>
      <c r="L114" s="1">
        <v>-1010317.25</v>
      </c>
      <c r="M114" s="1">
        <v>4442414</v>
      </c>
      <c r="N114" s="1">
        <v>62136</v>
      </c>
      <c r="O114" s="1">
        <v>1.4185401201248169</v>
      </c>
      <c r="P114" s="1">
        <v>282329.25</v>
      </c>
      <c r="Q114" s="1">
        <v>-220193.25</v>
      </c>
      <c r="R114" s="1">
        <v>4636791.4400000004</v>
      </c>
      <c r="S114" s="1">
        <v>1992861.875</v>
      </c>
      <c r="T114" s="1">
        <v>100.02330017089844</v>
      </c>
      <c r="U114" s="1">
        <v>0</v>
      </c>
      <c r="V114" s="1">
        <v>0</v>
      </c>
      <c r="W114" s="1">
        <v>18244561.669999987</v>
      </c>
      <c r="X114" s="1">
        <v>21.851791381835938</v>
      </c>
      <c r="Y114" s="1">
        <v>73003.27</v>
      </c>
      <c r="Z114" s="1">
        <v>370891.49157283641</v>
      </c>
      <c r="AA114" s="1">
        <v>297888.21875</v>
      </c>
    </row>
    <row r="115" spans="1:32" x14ac:dyDescent="0.25">
      <c r="A115" s="1">
        <v>114061503</v>
      </c>
      <c r="B115" s="1" t="s">
        <v>2309</v>
      </c>
      <c r="C115" s="1">
        <v>13796276</v>
      </c>
      <c r="D115" s="1">
        <v>419932.78125</v>
      </c>
      <c r="E115" s="1">
        <v>3.139369010925293</v>
      </c>
      <c r="F115" s="1">
        <v>423861.125</v>
      </c>
      <c r="G115" s="1">
        <v>-3928.34375</v>
      </c>
      <c r="H115" s="1">
        <v>10259790</v>
      </c>
      <c r="I115" s="1">
        <v>70784</v>
      </c>
      <c r="J115" s="1">
        <v>0.69470953941345215</v>
      </c>
      <c r="K115" s="1">
        <v>293267</v>
      </c>
      <c r="L115" s="1">
        <v>-222483</v>
      </c>
      <c r="M115" s="1">
        <v>2376916</v>
      </c>
      <c r="N115" s="1">
        <v>14024</v>
      </c>
      <c r="O115" s="1">
        <v>0.5935099720954895</v>
      </c>
      <c r="P115" s="1">
        <v>130594.109375</v>
      </c>
      <c r="Q115" s="1">
        <v>-116570.109375</v>
      </c>
      <c r="R115" s="1">
        <v>1159570.3899999999</v>
      </c>
      <c r="S115" s="1">
        <v>335124.78125</v>
      </c>
      <c r="T115" s="1">
        <v>100.02330017089844</v>
      </c>
      <c r="U115" s="1">
        <v>0</v>
      </c>
      <c r="V115" s="1">
        <v>0</v>
      </c>
      <c r="W115" s="1">
        <v>3068052.4199999943</v>
      </c>
      <c r="X115" s="1">
        <v>21.851789474487305</v>
      </c>
      <c r="Y115" s="1">
        <v>179218</v>
      </c>
      <c r="Z115" s="1">
        <v>160968.17115564412</v>
      </c>
      <c r="AA115" s="1">
        <v>-18249.828125</v>
      </c>
    </row>
    <row r="116" spans="1:32" x14ac:dyDescent="0.25">
      <c r="A116" s="1">
        <v>116471803</v>
      </c>
      <c r="B116" s="1" t="s">
        <v>2353</v>
      </c>
      <c r="C116" s="1">
        <v>11037023</v>
      </c>
      <c r="D116" s="1">
        <v>168235.28125</v>
      </c>
      <c r="E116" s="1">
        <v>1.5478752851486206</v>
      </c>
      <c r="F116" s="1">
        <v>311372.65625</v>
      </c>
      <c r="G116" s="1">
        <v>-143137.375</v>
      </c>
      <c r="H116" s="1">
        <v>8915143</v>
      </c>
      <c r="I116" s="1">
        <v>59250</v>
      </c>
      <c r="J116" s="1">
        <v>0.66904604434967041</v>
      </c>
      <c r="K116" s="1">
        <v>265260.3125</v>
      </c>
      <c r="L116" s="1">
        <v>-206010.3125</v>
      </c>
      <c r="M116" s="1">
        <v>1694759</v>
      </c>
      <c r="N116" s="1">
        <v>5559</v>
      </c>
      <c r="O116" s="1">
        <v>0.32909071445465088</v>
      </c>
      <c r="P116" s="1">
        <v>41273.828125</v>
      </c>
      <c r="Q116" s="1">
        <v>-35714.828125</v>
      </c>
      <c r="R116" s="1">
        <v>384371.29</v>
      </c>
      <c r="S116" s="1">
        <v>105063.2890625</v>
      </c>
      <c r="T116" s="1">
        <v>100</v>
      </c>
      <c r="U116" s="1">
        <v>0</v>
      </c>
      <c r="V116" s="1">
        <v>0</v>
      </c>
      <c r="W116" s="1">
        <v>961625.64999999851</v>
      </c>
      <c r="X116" s="1">
        <v>10.925591468811035</v>
      </c>
      <c r="Y116" s="1">
        <v>48989.33</v>
      </c>
      <c r="Z116" s="1">
        <v>46992.872905049502</v>
      </c>
      <c r="AA116" s="1">
        <v>-1996.4571533203125</v>
      </c>
      <c r="AB116" s="1">
        <v>42750</v>
      </c>
      <c r="AC116" s="1">
        <v>-1637</v>
      </c>
      <c r="AD116" s="1">
        <v>-3.6880168914794922</v>
      </c>
      <c r="AE116" s="1">
        <v>4838.5322265625</v>
      </c>
      <c r="AF116" s="1">
        <v>-6475.5322265625</v>
      </c>
    </row>
    <row r="117" spans="1:32" x14ac:dyDescent="0.25">
      <c r="A117" s="1">
        <v>103022253</v>
      </c>
      <c r="B117" s="1" t="s">
        <v>2083</v>
      </c>
      <c r="C117" s="1">
        <v>9484614</v>
      </c>
      <c r="D117" s="1">
        <v>178282.75</v>
      </c>
      <c r="E117" s="1">
        <v>1.9157146215438843</v>
      </c>
      <c r="F117" s="1">
        <v>302134.78125</v>
      </c>
      <c r="G117" s="1">
        <v>-123852.03125</v>
      </c>
      <c r="H117" s="1">
        <v>7220898</v>
      </c>
      <c r="I117" s="1">
        <v>66909</v>
      </c>
      <c r="J117" s="1">
        <v>0.93526840209960938</v>
      </c>
      <c r="K117" s="1">
        <v>187765.203125</v>
      </c>
      <c r="L117" s="1">
        <v>-120856.203125</v>
      </c>
      <c r="M117" s="1">
        <v>1760919</v>
      </c>
      <c r="N117" s="1">
        <v>-7761</v>
      </c>
      <c r="O117" s="1">
        <v>-0.43880179524421692</v>
      </c>
      <c r="P117" s="1">
        <v>90530.1953125</v>
      </c>
      <c r="Q117" s="1">
        <v>-98291.1953125</v>
      </c>
      <c r="R117" s="1">
        <v>502796.66</v>
      </c>
      <c r="S117" s="1">
        <v>119134.75</v>
      </c>
      <c r="T117" s="1">
        <v>100.02330017089844</v>
      </c>
      <c r="U117" s="1">
        <v>0</v>
      </c>
      <c r="V117" s="1">
        <v>0</v>
      </c>
      <c r="W117" s="1">
        <v>1090673.3900000006</v>
      </c>
      <c r="X117" s="1">
        <v>21.851789474487305</v>
      </c>
      <c r="Y117" s="1">
        <v>78518.47</v>
      </c>
      <c r="Z117" s="1">
        <v>118577.35471871009</v>
      </c>
      <c r="AA117" s="1">
        <v>40058.8828125</v>
      </c>
    </row>
    <row r="118" spans="1:32" x14ac:dyDescent="0.25">
      <c r="A118" s="1">
        <v>120522003</v>
      </c>
      <c r="B118" s="1" t="s">
        <v>2426</v>
      </c>
      <c r="C118" s="1">
        <v>22215266</v>
      </c>
      <c r="D118" s="1">
        <v>227033</v>
      </c>
      <c r="E118" s="1">
        <v>1.0325204133987427</v>
      </c>
      <c r="F118" s="1">
        <v>738680.5</v>
      </c>
      <c r="G118" s="1">
        <v>-511647.5</v>
      </c>
      <c r="H118" s="1">
        <v>17486627</v>
      </c>
      <c r="I118" s="1">
        <v>164807</v>
      </c>
      <c r="J118" s="1">
        <v>0.95144158601760864</v>
      </c>
      <c r="K118" s="1">
        <v>545542.375</v>
      </c>
      <c r="L118" s="1">
        <v>-380735.375</v>
      </c>
      <c r="M118" s="1">
        <v>3611145</v>
      </c>
      <c r="N118" s="1">
        <v>5372</v>
      </c>
      <c r="O118" s="1">
        <v>0.14898331463336945</v>
      </c>
      <c r="P118" s="1">
        <v>160093.234375</v>
      </c>
      <c r="Q118" s="1">
        <v>-154721.234375</v>
      </c>
      <c r="R118" s="1">
        <v>778801</v>
      </c>
      <c r="S118" s="1">
        <v>50000</v>
      </c>
      <c r="T118" s="1">
        <v>0</v>
      </c>
      <c r="U118" s="1">
        <v>0</v>
      </c>
      <c r="V118" s="1">
        <v>100</v>
      </c>
      <c r="W118" s="1">
        <v>0</v>
      </c>
      <c r="Y118" s="1">
        <v>189206.97</v>
      </c>
      <c r="Z118" s="1">
        <v>243074.92712254939</v>
      </c>
      <c r="AA118" s="1">
        <v>53867.95703125</v>
      </c>
      <c r="AB118" s="1">
        <v>338694</v>
      </c>
      <c r="AC118" s="1">
        <v>6854</v>
      </c>
      <c r="AD118" s="1">
        <v>2.0654532909393311</v>
      </c>
      <c r="AE118" s="1">
        <v>33044.89453125</v>
      </c>
      <c r="AF118" s="1">
        <v>-26190.89453125</v>
      </c>
    </row>
    <row r="119" spans="1:32" x14ac:dyDescent="0.25">
      <c r="A119" s="1">
        <v>107651603</v>
      </c>
      <c r="B119" s="1" t="s">
        <v>2175</v>
      </c>
      <c r="C119" s="1">
        <v>16918252</v>
      </c>
      <c r="D119" s="1">
        <v>701083.25</v>
      </c>
      <c r="E119" s="1">
        <v>4.3230929374694824</v>
      </c>
      <c r="F119" s="1">
        <v>500917.46875</v>
      </c>
      <c r="G119" s="1">
        <v>200165.78125</v>
      </c>
      <c r="H119" s="1">
        <v>13089372</v>
      </c>
      <c r="I119" s="1">
        <v>77747</v>
      </c>
      <c r="J119" s="1">
        <v>0.59751951694488525</v>
      </c>
      <c r="K119" s="1">
        <v>296292.1875</v>
      </c>
      <c r="L119" s="1">
        <v>-218545.1875</v>
      </c>
      <c r="M119" s="1">
        <v>2087209</v>
      </c>
      <c r="N119" s="1">
        <v>15513</v>
      </c>
      <c r="O119" s="1">
        <v>0.74880677461624146</v>
      </c>
      <c r="P119" s="1">
        <v>69721.984375</v>
      </c>
      <c r="Q119" s="1">
        <v>-54208.984375</v>
      </c>
      <c r="R119" s="1">
        <v>1591895.24</v>
      </c>
      <c r="S119" s="1">
        <v>599326.25</v>
      </c>
      <c r="T119" s="1">
        <v>100.02330780029297</v>
      </c>
      <c r="U119" s="1">
        <v>0</v>
      </c>
      <c r="V119" s="1">
        <v>0</v>
      </c>
      <c r="W119" s="1">
        <v>5486805.4600000009</v>
      </c>
      <c r="X119" s="1">
        <v>21.851791381835938</v>
      </c>
      <c r="Y119" s="1">
        <v>147912.35</v>
      </c>
      <c r="Z119" s="1">
        <v>146519.99696369097</v>
      </c>
      <c r="AA119" s="1">
        <v>-1392.35302734375</v>
      </c>
      <c r="AB119" s="1">
        <v>149776</v>
      </c>
      <c r="AC119" s="1">
        <v>8497</v>
      </c>
      <c r="AD119" s="1">
        <v>6.0143404006958008</v>
      </c>
      <c r="AE119" s="1">
        <v>14975.4541015625</v>
      </c>
      <c r="AF119" s="1">
        <v>-6478.4541015625</v>
      </c>
    </row>
    <row r="120" spans="1:32" x14ac:dyDescent="0.25">
      <c r="A120" s="1">
        <v>115221753</v>
      </c>
      <c r="B120" s="1" t="s">
        <v>2333</v>
      </c>
      <c r="C120" s="1">
        <v>8228038</v>
      </c>
      <c r="D120" s="1">
        <v>314691.3125</v>
      </c>
      <c r="E120" s="1">
        <v>3.9767158031463623</v>
      </c>
      <c r="F120" s="1">
        <v>631084.8125</v>
      </c>
      <c r="G120" s="1">
        <v>-316393.5</v>
      </c>
      <c r="H120" s="1">
        <v>6079242</v>
      </c>
      <c r="I120" s="1">
        <v>103041</v>
      </c>
      <c r="J120" s="1">
        <v>1.7241889238357544</v>
      </c>
      <c r="K120" s="1">
        <v>598541.125</v>
      </c>
      <c r="L120" s="1">
        <v>-495500.125</v>
      </c>
      <c r="M120" s="1">
        <v>1633240</v>
      </c>
      <c r="N120" s="1">
        <v>-18132</v>
      </c>
      <c r="O120" s="1">
        <v>-1.0979961156845093</v>
      </c>
      <c r="P120" s="1">
        <v>32543.693359375</v>
      </c>
      <c r="Q120" s="1">
        <v>-50675.6953125</v>
      </c>
      <c r="R120" s="1">
        <v>515556.15</v>
      </c>
      <c r="S120" s="1">
        <v>229782.296875</v>
      </c>
      <c r="T120" s="1">
        <v>100.006103515625</v>
      </c>
      <c r="U120" s="1">
        <v>0</v>
      </c>
      <c r="V120" s="1">
        <v>0</v>
      </c>
      <c r="W120" s="1">
        <v>2103285.0299999937</v>
      </c>
      <c r="X120" s="1">
        <v>13.787819862365723</v>
      </c>
      <c r="Y120" s="1">
        <v>159163.20000000001</v>
      </c>
      <c r="Z120" s="1">
        <v>219106.68380002992</v>
      </c>
      <c r="AA120" s="1">
        <v>59943.484375</v>
      </c>
    </row>
    <row r="121" spans="1:32" x14ac:dyDescent="0.25">
      <c r="A121" s="1">
        <v>113362203</v>
      </c>
      <c r="B121" s="1" t="s">
        <v>2288</v>
      </c>
      <c r="C121" s="1">
        <v>14086673</v>
      </c>
      <c r="D121" s="1">
        <v>1086305.375</v>
      </c>
      <c r="E121" s="1">
        <v>8.3559589385986328</v>
      </c>
      <c r="F121" s="1">
        <v>698029.375</v>
      </c>
      <c r="G121" s="1">
        <v>388276</v>
      </c>
      <c r="H121" s="1">
        <v>9612185</v>
      </c>
      <c r="I121" s="1">
        <v>93374</v>
      </c>
      <c r="J121" s="1">
        <v>0.98094183206558228</v>
      </c>
      <c r="K121" s="1">
        <v>421892.6875</v>
      </c>
      <c r="L121" s="1">
        <v>-328518.6875</v>
      </c>
      <c r="M121" s="1">
        <v>2112598</v>
      </c>
      <c r="N121" s="1">
        <v>9173</v>
      </c>
      <c r="O121" s="1">
        <v>0.43609827756881714</v>
      </c>
      <c r="P121" s="1">
        <v>79282.40625</v>
      </c>
      <c r="Q121" s="1">
        <v>-70109.40625</v>
      </c>
      <c r="R121" s="1">
        <v>2361890.08</v>
      </c>
      <c r="S121" s="1">
        <v>983758.375</v>
      </c>
      <c r="T121" s="1">
        <v>100.02330780029297</v>
      </c>
      <c r="U121" s="1">
        <v>0</v>
      </c>
      <c r="V121" s="1">
        <v>0</v>
      </c>
      <c r="W121" s="1">
        <v>9006264.5400000066</v>
      </c>
      <c r="X121" s="1">
        <v>21.851791381835938</v>
      </c>
      <c r="Y121" s="1">
        <v>157567.85</v>
      </c>
      <c r="Z121" s="1">
        <v>357009.0741680644</v>
      </c>
      <c r="AA121" s="1">
        <v>199441.21875</v>
      </c>
    </row>
    <row r="122" spans="1:32" x14ac:dyDescent="0.25">
      <c r="A122" s="1">
        <v>112671803</v>
      </c>
      <c r="B122" s="1" t="s">
        <v>2273</v>
      </c>
      <c r="C122" s="1">
        <v>19214584</v>
      </c>
      <c r="D122" s="1">
        <v>1053994.625</v>
      </c>
      <c r="E122" s="1">
        <v>5.8037467002868652</v>
      </c>
      <c r="F122" s="1">
        <v>660563.8125</v>
      </c>
      <c r="G122" s="1">
        <v>393430.8125</v>
      </c>
      <c r="H122" s="1">
        <v>13934262</v>
      </c>
      <c r="I122" s="1">
        <v>162438</v>
      </c>
      <c r="J122" s="1">
        <v>1.1794952154159546</v>
      </c>
      <c r="K122" s="1">
        <v>373265</v>
      </c>
      <c r="L122" s="1">
        <v>-210827</v>
      </c>
      <c r="M122" s="1">
        <v>3078580</v>
      </c>
      <c r="N122" s="1">
        <v>208313</v>
      </c>
      <c r="O122" s="1">
        <v>7.2576174736022949</v>
      </c>
      <c r="P122" s="1">
        <v>124653.3515625</v>
      </c>
      <c r="Q122" s="1">
        <v>83659.6484375</v>
      </c>
      <c r="R122" s="1">
        <v>1666829.73</v>
      </c>
      <c r="S122" s="1">
        <v>552859.625</v>
      </c>
      <c r="T122" s="1">
        <v>100.02330017089844</v>
      </c>
      <c r="U122" s="1">
        <v>0</v>
      </c>
      <c r="V122" s="1">
        <v>0</v>
      </c>
      <c r="W122" s="1">
        <v>5061405.4699999988</v>
      </c>
      <c r="X122" s="1">
        <v>21.851791381835938</v>
      </c>
      <c r="Y122" s="1">
        <v>210564.93</v>
      </c>
      <c r="Z122" s="1">
        <v>445642.6668816848</v>
      </c>
      <c r="AA122" s="1">
        <v>235077.734375</v>
      </c>
      <c r="AB122" s="1">
        <v>534911</v>
      </c>
      <c r="AC122" s="1">
        <v>130384</v>
      </c>
      <c r="AD122" s="1">
        <v>32.231224060058594</v>
      </c>
      <c r="AE122" s="1">
        <v>52015.8359375</v>
      </c>
      <c r="AF122" s="1">
        <v>78368.1640625</v>
      </c>
    </row>
    <row r="123" spans="1:32" x14ac:dyDescent="0.25">
      <c r="A123" s="1">
        <v>124152003</v>
      </c>
      <c r="B123" s="1" t="s">
        <v>2478</v>
      </c>
      <c r="C123" s="1">
        <v>30048392</v>
      </c>
      <c r="D123" s="1">
        <v>1809595.5</v>
      </c>
      <c r="E123" s="1">
        <v>6.4081892967224121</v>
      </c>
      <c r="F123" s="1">
        <v>1269174</v>
      </c>
      <c r="G123" s="1">
        <v>540421.5</v>
      </c>
      <c r="H123" s="1">
        <v>19745424</v>
      </c>
      <c r="I123" s="1">
        <v>281703</v>
      </c>
      <c r="J123" s="1">
        <v>1.4473234415054321</v>
      </c>
      <c r="K123" s="1">
        <v>850056.375</v>
      </c>
      <c r="L123" s="1">
        <v>-568353.375</v>
      </c>
      <c r="M123" s="1">
        <v>7376124</v>
      </c>
      <c r="N123" s="1">
        <v>502222</v>
      </c>
      <c r="O123" s="1">
        <v>7.3062143325805664</v>
      </c>
      <c r="P123" s="1">
        <v>213876.453125</v>
      </c>
      <c r="Q123" s="1">
        <v>288345.5625</v>
      </c>
      <c r="R123" s="1">
        <v>2926845</v>
      </c>
      <c r="S123" s="1">
        <v>1025670.4375</v>
      </c>
      <c r="T123" s="1">
        <v>100.02330017089844</v>
      </c>
      <c r="U123" s="1">
        <v>0</v>
      </c>
      <c r="V123" s="1">
        <v>0</v>
      </c>
      <c r="W123" s="1">
        <v>9389967.2900000215</v>
      </c>
      <c r="X123" s="1">
        <v>21.851791381835938</v>
      </c>
      <c r="Y123" s="1">
        <v>175053.65</v>
      </c>
      <c r="Z123" s="1">
        <v>209580.15874415683</v>
      </c>
      <c r="AA123" s="1">
        <v>34526.5078125</v>
      </c>
    </row>
    <row r="124" spans="1:32" x14ac:dyDescent="0.25">
      <c r="A124" s="1">
        <v>106172003</v>
      </c>
      <c r="B124" s="1" t="s">
        <v>2163</v>
      </c>
      <c r="C124" s="1">
        <v>27599804</v>
      </c>
      <c r="D124" s="1">
        <v>1856674.5</v>
      </c>
      <c r="E124" s="1">
        <v>7.212310791015625</v>
      </c>
      <c r="F124" s="1">
        <v>1144818.25</v>
      </c>
      <c r="G124" s="1">
        <v>711856.25</v>
      </c>
      <c r="H124" s="1">
        <v>19933627</v>
      </c>
      <c r="I124" s="1">
        <v>142035</v>
      </c>
      <c r="J124" s="1">
        <v>0.71765321493148804</v>
      </c>
      <c r="K124" s="1">
        <v>719340.625</v>
      </c>
      <c r="L124" s="1">
        <v>-577305.625</v>
      </c>
      <c r="M124" s="1">
        <v>3924415</v>
      </c>
      <c r="N124" s="1">
        <v>69366</v>
      </c>
      <c r="O124" s="1">
        <v>1.7993545532226563</v>
      </c>
      <c r="P124" s="1">
        <v>146259.25</v>
      </c>
      <c r="Q124" s="1">
        <v>-76893.25</v>
      </c>
      <c r="R124" s="1">
        <v>3741759.23</v>
      </c>
      <c r="S124" s="1">
        <v>1645273.5</v>
      </c>
      <c r="T124" s="1">
        <v>100.01976013183594</v>
      </c>
      <c r="U124" s="1">
        <v>0</v>
      </c>
      <c r="V124" s="1">
        <v>0</v>
      </c>
      <c r="W124" s="1">
        <v>15061872.460000001</v>
      </c>
      <c r="X124" s="1">
        <v>20.192478179931641</v>
      </c>
      <c r="Y124" s="1">
        <v>149632.4</v>
      </c>
      <c r="Z124" s="1">
        <v>79530.088120254339</v>
      </c>
      <c r="AA124" s="1">
        <v>-70102.3125</v>
      </c>
    </row>
    <row r="125" spans="1:32" x14ac:dyDescent="0.25">
      <c r="A125" s="1">
        <v>119352203</v>
      </c>
      <c r="B125" s="1" t="s">
        <v>2396</v>
      </c>
      <c r="C125" s="1">
        <v>7491686.5</v>
      </c>
      <c r="D125" s="1">
        <v>339685.8125</v>
      </c>
      <c r="E125" s="1">
        <v>4.7495217323303223</v>
      </c>
      <c r="F125" s="1">
        <v>303795.84375</v>
      </c>
      <c r="G125" s="1">
        <v>35889.96875</v>
      </c>
      <c r="H125" s="1">
        <v>5314515</v>
      </c>
      <c r="I125" s="1">
        <v>44210</v>
      </c>
      <c r="J125" s="1">
        <v>0.83885091543197632</v>
      </c>
      <c r="K125" s="1">
        <v>151334.40625</v>
      </c>
      <c r="L125" s="1">
        <v>-107124.40625</v>
      </c>
      <c r="M125" s="1">
        <v>1213085</v>
      </c>
      <c r="N125" s="1">
        <v>36932</v>
      </c>
      <c r="O125" s="1">
        <v>3.1400675773620605</v>
      </c>
      <c r="P125" s="1">
        <v>53200.8515625</v>
      </c>
      <c r="Q125" s="1">
        <v>-16268.8515625</v>
      </c>
      <c r="R125" s="1">
        <v>964086.74</v>
      </c>
      <c r="S125" s="1">
        <v>258543.8125</v>
      </c>
      <c r="T125" s="1">
        <v>100.02218627929688</v>
      </c>
      <c r="U125" s="1">
        <v>0</v>
      </c>
      <c r="V125" s="1">
        <v>0</v>
      </c>
      <c r="W125" s="1">
        <v>2366930.7799999975</v>
      </c>
      <c r="X125" s="1">
        <v>21.329172134399414</v>
      </c>
      <c r="Y125" s="1">
        <v>62016.14</v>
      </c>
      <c r="Z125" s="1">
        <v>116358.55082543683</v>
      </c>
      <c r="AA125" s="1">
        <v>54342.41015625</v>
      </c>
    </row>
    <row r="126" spans="1:32" x14ac:dyDescent="0.25">
      <c r="A126" s="1">
        <v>103022503</v>
      </c>
      <c r="B126" s="1" t="s">
        <v>2084</v>
      </c>
      <c r="C126" s="1">
        <v>16774618</v>
      </c>
      <c r="D126" s="1">
        <v>448860</v>
      </c>
      <c r="E126" s="1">
        <v>2.7493975162506104</v>
      </c>
      <c r="F126" s="1">
        <v>649967</v>
      </c>
      <c r="G126" s="1">
        <v>-201107</v>
      </c>
      <c r="H126" s="1">
        <v>15004510</v>
      </c>
      <c r="I126" s="1">
        <v>176436</v>
      </c>
      <c r="J126" s="1">
        <v>1.189877986907959</v>
      </c>
      <c r="K126" s="1">
        <v>540362.375</v>
      </c>
      <c r="L126" s="1">
        <v>-363926.375</v>
      </c>
      <c r="M126" s="1">
        <v>1073258</v>
      </c>
      <c r="N126" s="1">
        <v>25467</v>
      </c>
      <c r="O126" s="1">
        <v>2.4305419921875</v>
      </c>
      <c r="P126" s="1">
        <v>60187.40625</v>
      </c>
      <c r="Q126" s="1">
        <v>-34720.40625</v>
      </c>
      <c r="R126" s="1">
        <v>696849.84</v>
      </c>
      <c r="S126" s="1">
        <v>246957</v>
      </c>
      <c r="T126" s="1">
        <v>100.02330017089844</v>
      </c>
      <c r="U126" s="1">
        <v>0</v>
      </c>
      <c r="V126" s="1">
        <v>0</v>
      </c>
      <c r="W126" s="1">
        <v>2260880.3099999987</v>
      </c>
      <c r="X126" s="1">
        <v>21.851791381835938</v>
      </c>
      <c r="Y126" s="1">
        <v>54890</v>
      </c>
      <c r="Z126" s="1">
        <v>29741.684470862092</v>
      </c>
      <c r="AA126" s="1">
        <v>-25148.31640625</v>
      </c>
    </row>
    <row r="127" spans="1:32" x14ac:dyDescent="0.25">
      <c r="A127" s="1">
        <v>103022803</v>
      </c>
      <c r="B127" s="1" t="s">
        <v>2085</v>
      </c>
      <c r="C127" s="1">
        <v>19305776</v>
      </c>
      <c r="D127" s="1">
        <v>1336558.75</v>
      </c>
      <c r="E127" s="1">
        <v>7.4380464553833008</v>
      </c>
      <c r="F127" s="1">
        <v>1364089.25</v>
      </c>
      <c r="G127" s="1">
        <v>-27530.5</v>
      </c>
      <c r="H127" s="1">
        <v>12855994</v>
      </c>
      <c r="I127" s="1">
        <v>184616</v>
      </c>
      <c r="J127" s="1">
        <v>1.4569528102874756</v>
      </c>
      <c r="K127" s="1">
        <v>1080319.5</v>
      </c>
      <c r="L127" s="1">
        <v>-895703.5</v>
      </c>
      <c r="M127" s="1">
        <v>2369850</v>
      </c>
      <c r="N127" s="1">
        <v>313766</v>
      </c>
      <c r="O127" s="1">
        <v>15.260368347167969</v>
      </c>
      <c r="P127" s="1">
        <v>110644.7578125</v>
      </c>
      <c r="Q127" s="1">
        <v>203121.25</v>
      </c>
      <c r="R127" s="1">
        <v>4079931.46</v>
      </c>
      <c r="S127" s="1">
        <v>838176.75</v>
      </c>
      <c r="T127" s="1">
        <v>62.546951293945313</v>
      </c>
      <c r="U127" s="1">
        <v>37.467624664306641</v>
      </c>
      <c r="V127" s="1">
        <v>0</v>
      </c>
      <c r="W127" s="1">
        <v>4798404.0099999979</v>
      </c>
      <c r="X127" s="1">
        <v>21.851789474487305</v>
      </c>
      <c r="Y127" s="1">
        <v>126344.71</v>
      </c>
      <c r="Z127" s="1">
        <v>123470.16714117152</v>
      </c>
      <c r="AA127" s="1">
        <v>-2874.54296875</v>
      </c>
    </row>
    <row r="128" spans="1:32" x14ac:dyDescent="0.25">
      <c r="A128" s="1">
        <v>117412003</v>
      </c>
      <c r="B128" s="1" t="s">
        <v>2371</v>
      </c>
      <c r="C128" s="1">
        <v>12474936</v>
      </c>
      <c r="D128" s="1">
        <v>745267</v>
      </c>
      <c r="E128" s="1">
        <v>6.353691577911377</v>
      </c>
      <c r="F128" s="1">
        <v>397293.9375</v>
      </c>
      <c r="G128" s="1">
        <v>347973.0625</v>
      </c>
      <c r="H128" s="1">
        <v>9606614</v>
      </c>
      <c r="I128" s="1">
        <v>81579</v>
      </c>
      <c r="J128" s="1">
        <v>0.85646927356719971</v>
      </c>
      <c r="K128" s="1">
        <v>226955.203125</v>
      </c>
      <c r="L128" s="1">
        <v>-145376.203125</v>
      </c>
      <c r="M128" s="1">
        <v>1396691</v>
      </c>
      <c r="N128" s="1">
        <v>34138</v>
      </c>
      <c r="O128" s="1">
        <v>2.505443811416626</v>
      </c>
      <c r="P128" s="1">
        <v>55450.171875</v>
      </c>
      <c r="Q128" s="1">
        <v>-21312.171875</v>
      </c>
      <c r="R128" s="1">
        <v>1471630.91</v>
      </c>
      <c r="S128" s="1">
        <v>629550</v>
      </c>
      <c r="T128" s="1">
        <v>100.02124786376953</v>
      </c>
      <c r="U128" s="1">
        <v>0</v>
      </c>
      <c r="V128" s="1">
        <v>0</v>
      </c>
      <c r="W128" s="1">
        <v>5763384.0599999987</v>
      </c>
      <c r="X128" s="1">
        <v>20.890380859375</v>
      </c>
      <c r="Y128" s="1">
        <v>72457.34</v>
      </c>
      <c r="Z128" s="1">
        <v>84009.662363598181</v>
      </c>
      <c r="AA128" s="1">
        <v>11552.322265625</v>
      </c>
    </row>
    <row r="129" spans="1:32" x14ac:dyDescent="0.25">
      <c r="A129" s="1">
        <v>121392303</v>
      </c>
      <c r="B129" s="1" t="s">
        <v>2434</v>
      </c>
      <c r="C129" s="1">
        <v>25829664</v>
      </c>
      <c r="D129" s="1">
        <v>1363912.125</v>
      </c>
      <c r="E129" s="1">
        <v>5.5747809410095215</v>
      </c>
      <c r="F129" s="1">
        <v>1491200.75</v>
      </c>
      <c r="G129" s="1">
        <v>-127288.625</v>
      </c>
      <c r="H129" s="1">
        <v>18166361</v>
      </c>
      <c r="I129" s="1">
        <v>261980</v>
      </c>
      <c r="J129" s="1">
        <v>1.4632172584533691</v>
      </c>
      <c r="K129" s="1">
        <v>1061624.625</v>
      </c>
      <c r="L129" s="1">
        <v>-799644.625</v>
      </c>
      <c r="M129" s="1">
        <v>4768161</v>
      </c>
      <c r="N129" s="1">
        <v>7608</v>
      </c>
      <c r="O129" s="1">
        <v>0.15981337428092957</v>
      </c>
      <c r="P129" s="1">
        <v>210597.125</v>
      </c>
      <c r="Q129" s="1">
        <v>-202989.125</v>
      </c>
      <c r="R129" s="1">
        <v>2895143.18</v>
      </c>
      <c r="S129" s="1">
        <v>1094324.125</v>
      </c>
      <c r="T129" s="1">
        <v>100.02330017089844</v>
      </c>
      <c r="U129" s="1">
        <v>0</v>
      </c>
      <c r="V129" s="1">
        <v>0</v>
      </c>
      <c r="W129" s="1">
        <v>10018488.700000018</v>
      </c>
      <c r="X129" s="1">
        <v>21.851791381835938</v>
      </c>
      <c r="Y129" s="1">
        <v>319335.99</v>
      </c>
      <c r="Z129" s="1">
        <v>519940.22834711988</v>
      </c>
      <c r="AA129" s="1">
        <v>200604.234375</v>
      </c>
    </row>
    <row r="130" spans="1:32" x14ac:dyDescent="0.25">
      <c r="A130" s="1">
        <v>115212503</v>
      </c>
      <c r="B130" s="1" t="s">
        <v>2327</v>
      </c>
      <c r="C130" s="1">
        <v>12526611</v>
      </c>
      <c r="D130" s="1">
        <v>945480.875</v>
      </c>
      <c r="E130" s="1">
        <v>8.1639776229858398</v>
      </c>
      <c r="F130" s="1">
        <v>688695.6875</v>
      </c>
      <c r="G130" s="1">
        <v>256785.1875</v>
      </c>
      <c r="H130" s="1">
        <v>8703008</v>
      </c>
      <c r="I130" s="1">
        <v>107088</v>
      </c>
      <c r="J130" s="1">
        <v>1.245800256729126</v>
      </c>
      <c r="K130" s="1">
        <v>445593</v>
      </c>
      <c r="L130" s="1">
        <v>-338505</v>
      </c>
      <c r="M130" s="1">
        <v>2070046</v>
      </c>
      <c r="N130" s="1">
        <v>125419</v>
      </c>
      <c r="O130" s="1">
        <v>6.4495143890380859</v>
      </c>
      <c r="P130" s="1">
        <v>100433.4765625</v>
      </c>
      <c r="Q130" s="1">
        <v>24985.5234375</v>
      </c>
      <c r="R130" s="1">
        <v>1753556.79</v>
      </c>
      <c r="S130" s="1">
        <v>712973.875</v>
      </c>
      <c r="T130" s="1">
        <v>100.02330780029297</v>
      </c>
      <c r="U130" s="1">
        <v>0</v>
      </c>
      <c r="V130" s="1">
        <v>0</v>
      </c>
      <c r="W130" s="1">
        <v>6527244.4400000051</v>
      </c>
      <c r="X130" s="1">
        <v>21.851789474487305</v>
      </c>
      <c r="Y130" s="1">
        <v>295229.5</v>
      </c>
      <c r="Z130" s="1">
        <v>407047.14728363068</v>
      </c>
      <c r="AA130" s="1">
        <v>111817.6484375</v>
      </c>
    </row>
    <row r="131" spans="1:32" x14ac:dyDescent="0.25">
      <c r="A131" s="1">
        <v>120452003</v>
      </c>
      <c r="B131" s="1" t="s">
        <v>2414</v>
      </c>
      <c r="C131" s="1">
        <v>45662292</v>
      </c>
      <c r="D131" s="1">
        <v>5625632.5</v>
      </c>
      <c r="E131" s="1">
        <v>14.051203727722168</v>
      </c>
      <c r="F131" s="1">
        <v>3465610</v>
      </c>
      <c r="G131" s="1">
        <v>2160022.5</v>
      </c>
      <c r="H131" s="1">
        <v>26718458</v>
      </c>
      <c r="I131" s="1">
        <v>415802</v>
      </c>
      <c r="J131" s="1">
        <v>1.5808366537094116</v>
      </c>
      <c r="K131" s="1">
        <v>1900106</v>
      </c>
      <c r="L131" s="1">
        <v>-1484304</v>
      </c>
      <c r="M131" s="1">
        <v>6784262</v>
      </c>
      <c r="N131" s="1">
        <v>100480</v>
      </c>
      <c r="O131" s="1">
        <v>1.503340482711792</v>
      </c>
      <c r="P131" s="1">
        <v>405210.90625</v>
      </c>
      <c r="Q131" s="1">
        <v>-304730.90625</v>
      </c>
      <c r="R131" s="1">
        <v>12159573.300000001</v>
      </c>
      <c r="S131" s="1">
        <v>5109350.5</v>
      </c>
      <c r="T131" s="1">
        <v>0</v>
      </c>
      <c r="U131" s="1">
        <v>100</v>
      </c>
      <c r="V131" s="1">
        <v>0</v>
      </c>
      <c r="W131" s="1">
        <v>0</v>
      </c>
      <c r="Y131" s="1">
        <v>656400.77</v>
      </c>
      <c r="Z131" s="1">
        <v>1166434.1318469443</v>
      </c>
      <c r="AA131" s="1">
        <v>510033.375</v>
      </c>
    </row>
    <row r="132" spans="1:32" x14ac:dyDescent="0.25">
      <c r="A132" s="1">
        <v>113362303</v>
      </c>
      <c r="B132" s="1" t="s">
        <v>2289</v>
      </c>
      <c r="C132" s="1">
        <v>8561001</v>
      </c>
      <c r="D132" s="1">
        <v>209296</v>
      </c>
      <c r="E132" s="1">
        <v>2.5060272216796875</v>
      </c>
      <c r="F132" s="1">
        <v>316854.3125</v>
      </c>
      <c r="G132" s="1">
        <v>-107558.3125</v>
      </c>
      <c r="H132" s="1">
        <v>6289555</v>
      </c>
      <c r="I132" s="1">
        <v>75635</v>
      </c>
      <c r="J132" s="1">
        <v>1.2171865701675415</v>
      </c>
      <c r="K132" s="1">
        <v>295325.3125</v>
      </c>
      <c r="L132" s="1">
        <v>-219690.3125</v>
      </c>
      <c r="M132" s="1">
        <v>1871066</v>
      </c>
      <c r="N132" s="1">
        <v>31573</v>
      </c>
      <c r="O132" s="1">
        <v>1.7163968086242676</v>
      </c>
      <c r="P132" s="1">
        <v>30399.314453125</v>
      </c>
      <c r="Q132" s="1">
        <v>1173.685546875</v>
      </c>
      <c r="R132" s="1">
        <v>297418</v>
      </c>
      <c r="S132" s="1">
        <v>50000</v>
      </c>
      <c r="T132" s="1">
        <v>0</v>
      </c>
      <c r="U132" s="1">
        <v>0</v>
      </c>
      <c r="V132" s="1">
        <v>100</v>
      </c>
      <c r="W132" s="1">
        <v>0</v>
      </c>
      <c r="Y132" s="1">
        <v>149058.23999999999</v>
      </c>
      <c r="Z132" s="1">
        <v>129666.21009273396</v>
      </c>
      <c r="AA132" s="1">
        <v>-19392.029296875</v>
      </c>
      <c r="AB132" s="1">
        <v>102962</v>
      </c>
      <c r="AC132" s="1">
        <v>52088</v>
      </c>
      <c r="AD132" s="1">
        <v>102.38628387451172</v>
      </c>
      <c r="AE132" s="1">
        <v>-8870.322265625</v>
      </c>
      <c r="AF132" s="1">
        <v>60958.3203125</v>
      </c>
    </row>
    <row r="133" spans="1:32" x14ac:dyDescent="0.25">
      <c r="A133" s="1">
        <v>113382303</v>
      </c>
      <c r="B133" s="1" t="s">
        <v>2302</v>
      </c>
      <c r="C133" s="1">
        <v>8426596</v>
      </c>
      <c r="D133" s="1">
        <v>133824</v>
      </c>
      <c r="E133" s="1">
        <v>1.6137427091598511</v>
      </c>
      <c r="F133" s="1">
        <v>298456.21875</v>
      </c>
      <c r="G133" s="1">
        <v>-164632.21875</v>
      </c>
      <c r="H133" s="1">
        <v>6421961</v>
      </c>
      <c r="I133" s="1">
        <v>70861</v>
      </c>
      <c r="J133" s="1">
        <v>1.1157280206680298</v>
      </c>
      <c r="K133" s="1">
        <v>213127.09375</v>
      </c>
      <c r="L133" s="1">
        <v>-142266.09375</v>
      </c>
      <c r="M133" s="1">
        <v>1637062</v>
      </c>
      <c r="N133" s="1">
        <v>1253</v>
      </c>
      <c r="O133" s="1">
        <v>7.6598182320594788E-2</v>
      </c>
      <c r="P133" s="1">
        <v>82072.5</v>
      </c>
      <c r="Q133" s="1">
        <v>-80819.5</v>
      </c>
      <c r="R133" s="1">
        <v>308521</v>
      </c>
      <c r="S133" s="1">
        <v>50000</v>
      </c>
      <c r="T133" s="1">
        <v>0</v>
      </c>
      <c r="U133" s="1">
        <v>0</v>
      </c>
      <c r="V133" s="1">
        <v>100</v>
      </c>
      <c r="W133" s="1">
        <v>0</v>
      </c>
      <c r="Y133" s="1">
        <v>133081.87</v>
      </c>
      <c r="Z133" s="1">
        <v>141950.45597995282</v>
      </c>
      <c r="AA133" s="1">
        <v>8868.5859375</v>
      </c>
      <c r="AB133" s="1">
        <v>59052</v>
      </c>
      <c r="AC133" s="1">
        <v>11710</v>
      </c>
      <c r="AD133" s="1">
        <v>24.734909057617188</v>
      </c>
      <c r="AE133" s="1">
        <v>3256.6279296875</v>
      </c>
      <c r="AF133" s="1">
        <v>8453.3720703125</v>
      </c>
    </row>
    <row r="134" spans="1:32" x14ac:dyDescent="0.25">
      <c r="A134" s="1">
        <v>112672203</v>
      </c>
      <c r="B134" s="1" t="s">
        <v>2274</v>
      </c>
      <c r="C134" s="1">
        <v>12938924</v>
      </c>
      <c r="D134" s="1">
        <v>350781.4375</v>
      </c>
      <c r="E134" s="1">
        <v>2.7866020202636719</v>
      </c>
      <c r="F134" s="1">
        <v>405380.96875</v>
      </c>
      <c r="G134" s="1">
        <v>-54599.53125</v>
      </c>
      <c r="H134" s="1">
        <v>9509006</v>
      </c>
      <c r="I134" s="1">
        <v>95814</v>
      </c>
      <c r="J134" s="1">
        <v>1.0178693532943726</v>
      </c>
      <c r="K134" s="1">
        <v>281292</v>
      </c>
      <c r="L134" s="1">
        <v>-185478</v>
      </c>
      <c r="M134" s="1">
        <v>2545419</v>
      </c>
      <c r="N134" s="1">
        <v>77957</v>
      </c>
      <c r="O134" s="1">
        <v>3.1593999862670898</v>
      </c>
      <c r="P134" s="1">
        <v>94553.28125</v>
      </c>
      <c r="Q134" s="1">
        <v>-16596.28125</v>
      </c>
      <c r="R134" s="1">
        <v>669954.93000000005</v>
      </c>
      <c r="S134" s="1">
        <v>147601.453125</v>
      </c>
      <c r="T134" s="1">
        <v>100.02330017089844</v>
      </c>
      <c r="U134" s="1">
        <v>0</v>
      </c>
      <c r="V134" s="1">
        <v>0</v>
      </c>
      <c r="W134" s="1">
        <v>1351284.8200000003</v>
      </c>
      <c r="X134" s="1">
        <v>21.851791381835938</v>
      </c>
      <c r="Y134" s="1">
        <v>235326.77</v>
      </c>
      <c r="Z134" s="1">
        <v>408211.38118994143</v>
      </c>
      <c r="AA134" s="1">
        <v>172884.609375</v>
      </c>
      <c r="AB134" s="1">
        <v>214544</v>
      </c>
      <c r="AC134" s="1">
        <v>29409</v>
      </c>
      <c r="AD134" s="1">
        <v>15.885165214538574</v>
      </c>
    </row>
    <row r="135" spans="1:32" x14ac:dyDescent="0.25">
      <c r="A135" s="1">
        <v>120483302</v>
      </c>
      <c r="B135" s="1" t="s">
        <v>2420</v>
      </c>
      <c r="C135" s="1">
        <v>38702104</v>
      </c>
      <c r="D135" s="1">
        <v>1228283.5</v>
      </c>
      <c r="E135" s="1">
        <v>3.2777109146118164</v>
      </c>
      <c r="F135" s="1">
        <v>1857736.625</v>
      </c>
      <c r="G135" s="1">
        <v>-629453.125</v>
      </c>
      <c r="H135" s="1">
        <v>29146209</v>
      </c>
      <c r="I135" s="1">
        <v>420138</v>
      </c>
      <c r="J135" s="1">
        <v>1.4625668525695801</v>
      </c>
      <c r="K135" s="1">
        <v>1336777.25</v>
      </c>
      <c r="L135" s="1">
        <v>-916639.25</v>
      </c>
      <c r="M135" s="1">
        <v>6754262</v>
      </c>
      <c r="N135" s="1">
        <v>101318</v>
      </c>
      <c r="O135" s="1">
        <v>1.5229047536849976</v>
      </c>
      <c r="P135" s="1">
        <v>379593.40625</v>
      </c>
      <c r="Q135" s="1">
        <v>-278275.40625</v>
      </c>
      <c r="R135" s="1">
        <v>2632147.12</v>
      </c>
      <c r="S135" s="1">
        <v>671056.5</v>
      </c>
      <c r="T135" s="1">
        <v>100.02330017089844</v>
      </c>
      <c r="U135" s="1">
        <v>0</v>
      </c>
      <c r="V135" s="1">
        <v>0</v>
      </c>
      <c r="W135" s="1">
        <v>6143492.5</v>
      </c>
      <c r="X135" s="1">
        <v>21.851791381835938</v>
      </c>
      <c r="Y135" s="1">
        <v>522419.97</v>
      </c>
      <c r="Z135" s="1">
        <v>364407.46912754234</v>
      </c>
      <c r="AA135" s="1">
        <v>-158012.5</v>
      </c>
      <c r="AB135" s="1">
        <v>169482</v>
      </c>
      <c r="AC135" s="1">
        <v>35771</v>
      </c>
      <c r="AD135" s="1">
        <v>26.752475738525391</v>
      </c>
      <c r="AE135" s="1">
        <v>7084.64599609375</v>
      </c>
      <c r="AF135" s="1">
        <v>28686.353515625</v>
      </c>
    </row>
    <row r="136" spans="1:32" x14ac:dyDescent="0.25">
      <c r="A136" s="1">
        <v>103023153</v>
      </c>
      <c r="B136" s="1" t="s">
        <v>2086</v>
      </c>
      <c r="C136" s="1">
        <v>15031335</v>
      </c>
      <c r="D136" s="1">
        <v>360841.875</v>
      </c>
      <c r="E136" s="1">
        <v>2.4596438407897949</v>
      </c>
      <c r="F136" s="1">
        <v>535505.5</v>
      </c>
      <c r="G136" s="1">
        <v>-174663.625</v>
      </c>
      <c r="H136" s="1">
        <v>11755030</v>
      </c>
      <c r="I136" s="1">
        <v>133621</v>
      </c>
      <c r="J136" s="1">
        <v>1.1497831344604492</v>
      </c>
      <c r="K136" s="1">
        <v>400154.40625</v>
      </c>
      <c r="L136" s="1">
        <v>-266533.40625</v>
      </c>
      <c r="M136" s="1">
        <v>2497944</v>
      </c>
      <c r="N136" s="1">
        <v>69774</v>
      </c>
      <c r="O136" s="1">
        <v>2.8735220432281494</v>
      </c>
      <c r="P136" s="1">
        <v>101893.9921875</v>
      </c>
      <c r="Q136" s="1">
        <v>-32119.9921875</v>
      </c>
      <c r="R136" s="1">
        <v>778361.48</v>
      </c>
      <c r="S136" s="1">
        <v>157446.859375</v>
      </c>
      <c r="T136" s="1">
        <v>27.958295822143555</v>
      </c>
      <c r="U136" s="1">
        <v>72.048210144042969</v>
      </c>
      <c r="V136" s="1">
        <v>0</v>
      </c>
      <c r="W136" s="1">
        <v>402902.29999999702</v>
      </c>
      <c r="X136" s="1">
        <v>21.851791381835938</v>
      </c>
      <c r="Y136" s="1">
        <v>99636.06</v>
      </c>
      <c r="Z136" s="1">
        <v>80774.897751295008</v>
      </c>
      <c r="AA136" s="1">
        <v>-18861.162109375</v>
      </c>
    </row>
    <row r="137" spans="1:32" x14ac:dyDescent="0.25">
      <c r="A137" s="1">
        <v>113362403</v>
      </c>
      <c r="B137" s="1" t="s">
        <v>2290</v>
      </c>
      <c r="C137" s="1">
        <v>15971791</v>
      </c>
      <c r="D137" s="1">
        <v>686098.9375</v>
      </c>
      <c r="E137" s="1">
        <v>4.4885044097900391</v>
      </c>
      <c r="F137" s="1">
        <v>660307.5625</v>
      </c>
      <c r="G137" s="1">
        <v>25791.375</v>
      </c>
      <c r="H137" s="1">
        <v>11676376</v>
      </c>
      <c r="I137" s="1">
        <v>132901</v>
      </c>
      <c r="J137" s="1">
        <v>1.1513084173202515</v>
      </c>
      <c r="K137" s="1">
        <v>465638.40625</v>
      </c>
      <c r="L137" s="1">
        <v>-332737.40625</v>
      </c>
      <c r="M137" s="1">
        <v>2812801</v>
      </c>
      <c r="N137" s="1">
        <v>98185</v>
      </c>
      <c r="O137" s="1">
        <v>3.6169018745422363</v>
      </c>
      <c r="P137" s="1">
        <v>92620.8046875</v>
      </c>
      <c r="Q137" s="1">
        <v>5564.1953125</v>
      </c>
      <c r="R137" s="1">
        <v>1262736.8400000001</v>
      </c>
      <c r="S137" s="1">
        <v>394766.9375</v>
      </c>
      <c r="T137" s="1">
        <v>100.02330017089844</v>
      </c>
      <c r="U137" s="1">
        <v>0</v>
      </c>
      <c r="V137" s="1">
        <v>0</v>
      </c>
      <c r="W137" s="1">
        <v>3614073.8200000003</v>
      </c>
      <c r="X137" s="1">
        <v>21.851789474487305</v>
      </c>
      <c r="Y137" s="1">
        <v>183842.98</v>
      </c>
      <c r="Z137" s="1">
        <v>305130.53528725961</v>
      </c>
      <c r="AA137" s="1">
        <v>121287.5546875</v>
      </c>
      <c r="AB137" s="1">
        <v>219877</v>
      </c>
      <c r="AC137" s="1">
        <v>60246</v>
      </c>
      <c r="AD137" s="1">
        <v>37.740791320800781</v>
      </c>
      <c r="AE137" s="1">
        <v>23053.73828125</v>
      </c>
      <c r="AF137" s="1">
        <v>37192.26171875</v>
      </c>
    </row>
    <row r="138" spans="1:32" x14ac:dyDescent="0.25">
      <c r="A138" s="1">
        <v>119582503</v>
      </c>
      <c r="B138" s="1" t="s">
        <v>2405</v>
      </c>
      <c r="C138" s="1">
        <v>9444077</v>
      </c>
      <c r="D138" s="1">
        <v>237022.265625</v>
      </c>
      <c r="E138" s="1">
        <v>2.574354887008667</v>
      </c>
      <c r="F138" s="1">
        <v>222705.75</v>
      </c>
      <c r="G138" s="1">
        <v>14316.515625</v>
      </c>
      <c r="H138" s="1">
        <v>7707140</v>
      </c>
      <c r="I138" s="1">
        <v>34484</v>
      </c>
      <c r="J138" s="1">
        <v>0.44944021105766296</v>
      </c>
      <c r="K138" s="1">
        <v>157998.09375</v>
      </c>
      <c r="L138" s="1">
        <v>-123514.09375</v>
      </c>
      <c r="M138" s="1">
        <v>1191490</v>
      </c>
      <c r="N138" s="1">
        <v>1286</v>
      </c>
      <c r="O138" s="1">
        <v>0.1080487072467804</v>
      </c>
      <c r="P138" s="1">
        <v>41188.82421875</v>
      </c>
      <c r="Q138" s="1">
        <v>-39902.82421875</v>
      </c>
      <c r="R138" s="1">
        <v>545447.42000000004</v>
      </c>
      <c r="S138" s="1">
        <v>201252.265625</v>
      </c>
      <c r="T138" s="1">
        <v>100.01361083984375</v>
      </c>
      <c r="U138" s="1">
        <v>0</v>
      </c>
      <c r="V138" s="1">
        <v>0</v>
      </c>
      <c r="W138" s="1">
        <v>1842277.0800000019</v>
      </c>
      <c r="X138" s="1">
        <v>17.30718994140625</v>
      </c>
      <c r="Y138" s="1">
        <v>87162.63</v>
      </c>
      <c r="Z138" s="1">
        <v>35544.497123109701</v>
      </c>
      <c r="AA138" s="1">
        <v>-51618.1328125</v>
      </c>
    </row>
    <row r="139" spans="1:32" x14ac:dyDescent="0.25">
      <c r="A139" s="1">
        <v>104372003</v>
      </c>
      <c r="B139" s="1" t="s">
        <v>2121</v>
      </c>
      <c r="C139" s="1">
        <v>15715129</v>
      </c>
      <c r="D139" s="1">
        <v>522724.5</v>
      </c>
      <c r="E139" s="1">
        <v>3.4406962394714355</v>
      </c>
      <c r="F139" s="1">
        <v>331333.90625</v>
      </c>
      <c r="G139" s="1">
        <v>191390.59375</v>
      </c>
      <c r="H139" s="1">
        <v>12907628</v>
      </c>
      <c r="I139" s="1">
        <v>63589</v>
      </c>
      <c r="J139" s="1">
        <v>0.49508568644523621</v>
      </c>
      <c r="K139" s="1">
        <v>231527</v>
      </c>
      <c r="L139" s="1">
        <v>-167938</v>
      </c>
      <c r="M139" s="1">
        <v>1687940</v>
      </c>
      <c r="N139" s="1">
        <v>21594</v>
      </c>
      <c r="O139" s="1">
        <v>1.2958893775939941</v>
      </c>
      <c r="P139" s="1">
        <v>35681.90234375</v>
      </c>
      <c r="Q139" s="1">
        <v>-14087.90234375</v>
      </c>
      <c r="R139" s="1">
        <v>1119561.49</v>
      </c>
      <c r="S139" s="1">
        <v>437541.5</v>
      </c>
      <c r="T139" s="1">
        <v>100.01706695556641</v>
      </c>
      <c r="U139" s="1">
        <v>0</v>
      </c>
      <c r="V139" s="1">
        <v>0</v>
      </c>
      <c r="W139" s="1">
        <v>4005423.3200000003</v>
      </c>
      <c r="X139" s="1">
        <v>18.928499221801758</v>
      </c>
      <c r="Y139" s="1">
        <v>83075.39</v>
      </c>
      <c r="Z139" s="1">
        <v>184570.71845289436</v>
      </c>
      <c r="AA139" s="1">
        <v>101495.328125</v>
      </c>
    </row>
    <row r="140" spans="1:32" x14ac:dyDescent="0.25">
      <c r="A140" s="1">
        <v>113362603</v>
      </c>
      <c r="B140" s="1" t="s">
        <v>2291</v>
      </c>
      <c r="C140" s="1">
        <v>21657202</v>
      </c>
      <c r="D140" s="1">
        <v>1715942.875</v>
      </c>
      <c r="E140" s="1">
        <v>8.6049871444702148</v>
      </c>
      <c r="F140" s="1">
        <v>1354379.125</v>
      </c>
      <c r="G140" s="1">
        <v>361563.75</v>
      </c>
      <c r="H140" s="1">
        <v>14897966</v>
      </c>
      <c r="I140" s="1">
        <v>180176</v>
      </c>
      <c r="J140" s="1">
        <v>1.224205493927002</v>
      </c>
      <c r="K140" s="1">
        <v>908293.1875</v>
      </c>
      <c r="L140" s="1">
        <v>-728117.1875</v>
      </c>
      <c r="M140" s="1">
        <v>3168138</v>
      </c>
      <c r="N140" s="1">
        <v>27038</v>
      </c>
      <c r="O140" s="1">
        <v>0.86078119277954102</v>
      </c>
      <c r="P140" s="1">
        <v>139427.4375</v>
      </c>
      <c r="Q140" s="1">
        <v>-112389.4375</v>
      </c>
      <c r="R140" s="1">
        <v>3520157.53</v>
      </c>
      <c r="S140" s="1">
        <v>1502154.875</v>
      </c>
      <c r="T140" s="1">
        <v>100.02330017089844</v>
      </c>
      <c r="U140" s="1">
        <v>0</v>
      </c>
      <c r="V140" s="1">
        <v>0</v>
      </c>
      <c r="W140" s="1">
        <v>13752161.379999995</v>
      </c>
      <c r="X140" s="1">
        <v>21.851791381835938</v>
      </c>
      <c r="Y140" s="1">
        <v>148253.01</v>
      </c>
      <c r="Z140" s="1">
        <v>210382.87612485141</v>
      </c>
      <c r="AA140" s="1">
        <v>62129.8671875</v>
      </c>
      <c r="AB140" s="1">
        <v>70940</v>
      </c>
      <c r="AC140" s="1">
        <v>6574</v>
      </c>
      <c r="AD140" s="1">
        <v>10.213466644287109</v>
      </c>
      <c r="AE140" s="1">
        <v>6070.93408203125</v>
      </c>
      <c r="AF140" s="1">
        <v>503.06591796875</v>
      </c>
    </row>
    <row r="141" spans="1:32" x14ac:dyDescent="0.25">
      <c r="A141" s="1">
        <v>105252602</v>
      </c>
      <c r="B141" s="1" t="s">
        <v>2145</v>
      </c>
      <c r="C141" s="1">
        <v>162998864</v>
      </c>
      <c r="D141" s="1">
        <v>13698756</v>
      </c>
      <c r="E141" s="1">
        <v>9.1753158569335938</v>
      </c>
      <c r="F141" s="1">
        <v>10710382</v>
      </c>
      <c r="G141" s="1">
        <v>2988374</v>
      </c>
      <c r="H141" s="1">
        <v>122757817</v>
      </c>
      <c r="I141" s="1">
        <v>2108121</v>
      </c>
      <c r="J141" s="1">
        <v>1.7473074197769165</v>
      </c>
      <c r="K141" s="1">
        <v>7765416</v>
      </c>
      <c r="L141" s="1">
        <v>-5657295</v>
      </c>
      <c r="M141" s="1">
        <v>15396688</v>
      </c>
      <c r="N141" s="1">
        <v>472682</v>
      </c>
      <c r="O141" s="1">
        <v>3.167259693145752</v>
      </c>
      <c r="P141" s="1">
        <v>720214.6875</v>
      </c>
      <c r="Q141" s="1">
        <v>-247532.6875</v>
      </c>
      <c r="R141" s="1">
        <v>24844361.710000001</v>
      </c>
      <c r="S141" s="1">
        <v>11117953</v>
      </c>
      <c r="T141" s="1">
        <v>100.02330017089844</v>
      </c>
      <c r="U141" s="1">
        <v>0</v>
      </c>
      <c r="V141" s="1">
        <v>0</v>
      </c>
      <c r="W141" s="1">
        <v>101784366.27999997</v>
      </c>
      <c r="X141" s="1">
        <v>21.851791381835938</v>
      </c>
      <c r="Y141" s="1">
        <v>760651.39</v>
      </c>
      <c r="Z141" s="1">
        <v>986659.72195380833</v>
      </c>
      <c r="AA141" s="1">
        <v>226008.328125</v>
      </c>
    </row>
    <row r="142" spans="1:32" x14ac:dyDescent="0.25">
      <c r="A142" s="1">
        <v>108053003</v>
      </c>
      <c r="B142" s="1" t="s">
        <v>2192</v>
      </c>
      <c r="C142" s="1">
        <v>10373430</v>
      </c>
      <c r="D142" s="1">
        <v>743164.375</v>
      </c>
      <c r="E142" s="1">
        <v>7.7169666290283203</v>
      </c>
      <c r="F142" s="1">
        <v>442211.0625</v>
      </c>
      <c r="G142" s="1">
        <v>300953.3125</v>
      </c>
      <c r="H142" s="1">
        <v>7841589</v>
      </c>
      <c r="I142" s="1">
        <v>99995</v>
      </c>
      <c r="J142" s="1">
        <v>1.2916591167449951</v>
      </c>
      <c r="K142" s="1">
        <v>309508</v>
      </c>
      <c r="L142" s="1">
        <v>-209513</v>
      </c>
      <c r="M142" s="1">
        <v>1150484</v>
      </c>
      <c r="N142" s="1">
        <v>26674</v>
      </c>
      <c r="O142" s="1">
        <v>2.3735330104827881</v>
      </c>
      <c r="P142" s="1">
        <v>28924.5625</v>
      </c>
      <c r="Q142" s="1">
        <v>-2250.5625</v>
      </c>
      <c r="R142" s="1">
        <v>1381356.98</v>
      </c>
      <c r="S142" s="1">
        <v>616495.375</v>
      </c>
      <c r="T142" s="1">
        <v>100.01960754394531</v>
      </c>
      <c r="U142" s="1">
        <v>0</v>
      </c>
      <c r="V142" s="1">
        <v>0</v>
      </c>
      <c r="W142" s="1">
        <v>5643779.2899999991</v>
      </c>
      <c r="X142" s="1">
        <v>20.117511749267578</v>
      </c>
      <c r="Y142" s="1">
        <v>64951.65</v>
      </c>
      <c r="Z142" s="1">
        <v>58637.686457115633</v>
      </c>
      <c r="AA142" s="1">
        <v>-6313.96337890625</v>
      </c>
    </row>
    <row r="143" spans="1:32" x14ac:dyDescent="0.25">
      <c r="A143" s="1">
        <v>114062003</v>
      </c>
      <c r="B143" s="1" t="s">
        <v>2310</v>
      </c>
      <c r="C143" s="1">
        <v>17199234</v>
      </c>
      <c r="D143" s="1">
        <v>986432.375</v>
      </c>
      <c r="E143" s="1">
        <v>6.0842809677124023</v>
      </c>
      <c r="F143" s="1">
        <v>888954.5625</v>
      </c>
      <c r="G143" s="1">
        <v>97477.8125</v>
      </c>
      <c r="H143" s="1">
        <v>11826533</v>
      </c>
      <c r="I143" s="1">
        <v>170288</v>
      </c>
      <c r="J143" s="1">
        <v>1.4609163999557495</v>
      </c>
      <c r="K143" s="1">
        <v>536112</v>
      </c>
      <c r="L143" s="1">
        <v>-365824</v>
      </c>
      <c r="M143" s="1">
        <v>3269337</v>
      </c>
      <c r="N143" s="1">
        <v>39487</v>
      </c>
      <c r="O143" s="1">
        <v>1.2225645780563354</v>
      </c>
      <c r="P143" s="1">
        <v>196085.3125</v>
      </c>
      <c r="Q143" s="1">
        <v>-156598.3125</v>
      </c>
      <c r="R143" s="1">
        <v>2103364.7400000002</v>
      </c>
      <c r="S143" s="1">
        <v>776657.375</v>
      </c>
      <c r="T143" s="1">
        <v>61.158859252929688</v>
      </c>
      <c r="U143" s="1">
        <v>38.855388641357422</v>
      </c>
      <c r="V143" s="1">
        <v>0</v>
      </c>
      <c r="W143" s="1">
        <v>4347543.200000003</v>
      </c>
      <c r="X143" s="1">
        <v>21.851789474487305</v>
      </c>
      <c r="Y143" s="1">
        <v>146179.93</v>
      </c>
      <c r="Z143" s="1">
        <v>248445.90400558943</v>
      </c>
      <c r="AA143" s="1">
        <v>102265.9765625</v>
      </c>
    </row>
    <row r="144" spans="1:32" x14ac:dyDescent="0.25">
      <c r="A144" s="1">
        <v>112013054</v>
      </c>
      <c r="B144" s="1" t="s">
        <v>2262</v>
      </c>
      <c r="C144" s="1">
        <v>5706463</v>
      </c>
      <c r="D144" s="1">
        <v>287546.875</v>
      </c>
      <c r="E144" s="1">
        <v>5.3063540458679199</v>
      </c>
      <c r="F144" s="1">
        <v>204848.59375</v>
      </c>
      <c r="G144" s="1">
        <v>82698.28125</v>
      </c>
      <c r="H144" s="1">
        <v>4222742</v>
      </c>
      <c r="I144" s="1">
        <v>28570</v>
      </c>
      <c r="J144" s="1">
        <v>0.68118327856063843</v>
      </c>
      <c r="K144" s="1">
        <v>124990.8984375</v>
      </c>
      <c r="L144" s="1">
        <v>-96420.8984375</v>
      </c>
      <c r="M144" s="1">
        <v>808417</v>
      </c>
      <c r="N144" s="1">
        <v>18009</v>
      </c>
      <c r="O144" s="1">
        <v>2.2784435749053955</v>
      </c>
      <c r="P144" s="1">
        <v>26130.609375</v>
      </c>
      <c r="Q144" s="1">
        <v>-8121.609375</v>
      </c>
      <c r="R144" s="1">
        <v>582377.07999999996</v>
      </c>
      <c r="S144" s="1">
        <v>217169.875</v>
      </c>
      <c r="T144" s="1">
        <v>100.02330780029297</v>
      </c>
      <c r="U144" s="1">
        <v>0</v>
      </c>
      <c r="V144" s="1">
        <v>0</v>
      </c>
      <c r="W144" s="1">
        <v>1988180.6799999997</v>
      </c>
      <c r="X144" s="1">
        <v>21.851789474487305</v>
      </c>
      <c r="Y144" s="1">
        <v>46408.05</v>
      </c>
      <c r="Z144" s="1">
        <v>170323.43219708814</v>
      </c>
      <c r="AA144" s="1">
        <v>123915.3828125</v>
      </c>
      <c r="AB144" s="1">
        <v>92927</v>
      </c>
      <c r="AC144" s="1">
        <v>23798</v>
      </c>
      <c r="AD144" s="1">
        <v>34.425495147705078</v>
      </c>
      <c r="AE144" s="1">
        <v>10270.4599609375</v>
      </c>
      <c r="AF144" s="1">
        <v>13527.5400390625</v>
      </c>
    </row>
    <row r="145" spans="1:32" x14ac:dyDescent="0.25">
      <c r="A145" s="1">
        <v>105253303</v>
      </c>
      <c r="B145" s="1" t="s">
        <v>2146</v>
      </c>
      <c r="C145" s="1">
        <v>7096981</v>
      </c>
      <c r="D145" s="1">
        <v>605124.75</v>
      </c>
      <c r="E145" s="1">
        <v>9.3212900161743164</v>
      </c>
      <c r="F145" s="1">
        <v>417245.8125</v>
      </c>
      <c r="G145" s="1">
        <v>187878.9375</v>
      </c>
      <c r="H145" s="1">
        <v>4529926</v>
      </c>
      <c r="I145" s="1">
        <v>65231</v>
      </c>
      <c r="J145" s="1">
        <v>1.4610403776168823</v>
      </c>
      <c r="K145" s="1">
        <v>233353.40625</v>
      </c>
      <c r="L145" s="1">
        <v>-168122.40625</v>
      </c>
      <c r="M145" s="1">
        <v>1198914</v>
      </c>
      <c r="N145" s="1">
        <v>27650</v>
      </c>
      <c r="O145" s="1">
        <v>2.3606975078582764</v>
      </c>
      <c r="P145" s="1">
        <v>41390.19921875</v>
      </c>
      <c r="Q145" s="1">
        <v>-13740.19921875</v>
      </c>
      <c r="R145" s="1">
        <v>1368140.85</v>
      </c>
      <c r="S145" s="1">
        <v>512243.78125</v>
      </c>
      <c r="T145" s="1">
        <v>100.02330017089844</v>
      </c>
      <c r="U145" s="1">
        <v>0</v>
      </c>
      <c r="V145" s="1">
        <v>0</v>
      </c>
      <c r="W145" s="1">
        <v>4689569.1999999993</v>
      </c>
      <c r="X145" s="1">
        <v>21.851791381835938</v>
      </c>
      <c r="Y145" s="1">
        <v>25443.360000000001</v>
      </c>
      <c r="Z145" s="1">
        <v>27213.91890124153</v>
      </c>
      <c r="AA145" s="1">
        <v>1770.5589599609375</v>
      </c>
    </row>
    <row r="146" spans="1:32" x14ac:dyDescent="0.25">
      <c r="A146" s="1">
        <v>112282004</v>
      </c>
      <c r="B146" s="1" t="s">
        <v>2267</v>
      </c>
      <c r="C146" s="1">
        <v>3511696.25</v>
      </c>
      <c r="D146" s="1">
        <v>232803.34375</v>
      </c>
      <c r="E146" s="1">
        <v>7.1000595092773438</v>
      </c>
      <c r="F146" s="1">
        <v>91367.546875</v>
      </c>
      <c r="G146" s="1">
        <v>141435.796875</v>
      </c>
      <c r="H146" s="1">
        <v>2848985</v>
      </c>
      <c r="I146" s="1">
        <v>26477</v>
      </c>
      <c r="J146" s="1">
        <v>0.93806648254394531</v>
      </c>
      <c r="K146" s="1">
        <v>85920.046875</v>
      </c>
      <c r="L146" s="1">
        <v>-59443.046875</v>
      </c>
      <c r="M146" s="1">
        <v>379364</v>
      </c>
      <c r="N146" s="1">
        <v>-150</v>
      </c>
      <c r="O146" s="1">
        <v>-3.9524231106042862E-2</v>
      </c>
      <c r="P146" s="1">
        <v>5447.498046875</v>
      </c>
      <c r="Q146" s="1">
        <v>-5597.498046875</v>
      </c>
      <c r="R146" s="1">
        <v>283347.34999999998</v>
      </c>
      <c r="S146" s="1">
        <v>206476.34375</v>
      </c>
      <c r="T146" s="1">
        <v>100</v>
      </c>
      <c r="U146" s="1">
        <v>0</v>
      </c>
      <c r="V146" s="1">
        <v>0</v>
      </c>
      <c r="W146" s="1">
        <v>1889841.4700000007</v>
      </c>
      <c r="X146" s="1">
        <v>10.925590515136719</v>
      </c>
      <c r="Y146" s="1">
        <v>67849.67</v>
      </c>
      <c r="Z146" s="1">
        <v>38692.220061061555</v>
      </c>
      <c r="AA146" s="1">
        <v>-29157.44921875</v>
      </c>
    </row>
    <row r="147" spans="1:32" x14ac:dyDescent="0.25">
      <c r="A147" s="1">
        <v>104432503</v>
      </c>
      <c r="B147" s="1" t="s">
        <v>2130</v>
      </c>
      <c r="C147" s="1">
        <v>13785082</v>
      </c>
      <c r="D147" s="1">
        <v>268164.1875</v>
      </c>
      <c r="E147" s="1">
        <v>1.9839152097702026</v>
      </c>
      <c r="F147" s="1">
        <v>916762.5</v>
      </c>
      <c r="G147" s="1">
        <v>-648598.3125</v>
      </c>
      <c r="H147" s="1">
        <v>12122217</v>
      </c>
      <c r="I147" s="1">
        <v>119560</v>
      </c>
      <c r="J147" s="1">
        <v>0.99611282348632813</v>
      </c>
      <c r="K147" s="1">
        <v>839229</v>
      </c>
      <c r="L147" s="1">
        <v>-719669</v>
      </c>
      <c r="M147" s="1">
        <v>1315385</v>
      </c>
      <c r="N147" s="1">
        <v>86505</v>
      </c>
      <c r="O147" s="1">
        <v>7.0393366813659668</v>
      </c>
      <c r="P147" s="1">
        <v>64039</v>
      </c>
      <c r="Q147" s="1">
        <v>22466</v>
      </c>
      <c r="R147" s="1">
        <v>347479.81</v>
      </c>
      <c r="S147" s="1">
        <v>62099.171875</v>
      </c>
      <c r="T147" s="1">
        <v>0</v>
      </c>
      <c r="U147" s="1">
        <v>100</v>
      </c>
      <c r="V147" s="1">
        <v>0</v>
      </c>
      <c r="W147" s="1">
        <v>0</v>
      </c>
      <c r="Y147" s="1">
        <v>159966.99</v>
      </c>
      <c r="Z147" s="1">
        <v>392755.00187750778</v>
      </c>
      <c r="AA147" s="1">
        <v>232788.015625</v>
      </c>
    </row>
    <row r="148" spans="1:32" x14ac:dyDescent="0.25">
      <c r="A148" s="1">
        <v>108112003</v>
      </c>
      <c r="B148" s="1" t="s">
        <v>2206</v>
      </c>
      <c r="C148" s="1">
        <v>8509562</v>
      </c>
      <c r="D148" s="1">
        <v>328192.4375</v>
      </c>
      <c r="E148" s="1">
        <v>4.0114607810974121</v>
      </c>
      <c r="F148" s="1">
        <v>380498.3125</v>
      </c>
      <c r="G148" s="1">
        <v>-52305.875</v>
      </c>
      <c r="H148" s="1">
        <v>7057294</v>
      </c>
      <c r="I148" s="1">
        <v>71502</v>
      </c>
      <c r="J148" s="1">
        <v>1.0235345363616943</v>
      </c>
      <c r="K148" s="1">
        <v>294184.90625</v>
      </c>
      <c r="L148" s="1">
        <v>-222682.90625</v>
      </c>
      <c r="M148" s="1">
        <v>781689</v>
      </c>
      <c r="N148" s="1">
        <v>710</v>
      </c>
      <c r="O148" s="1">
        <v>9.0911537408828735E-2</v>
      </c>
      <c r="P148" s="1">
        <v>35090.60546875</v>
      </c>
      <c r="Q148" s="1">
        <v>-34380.60546875</v>
      </c>
      <c r="R148" s="1">
        <v>670579.44999999995</v>
      </c>
      <c r="S148" s="1">
        <v>255980.453125</v>
      </c>
      <c r="T148" s="1">
        <v>100.02330017089844</v>
      </c>
      <c r="U148" s="1">
        <v>0</v>
      </c>
      <c r="V148" s="1">
        <v>0</v>
      </c>
      <c r="W148" s="1">
        <v>2343489.6100000013</v>
      </c>
      <c r="X148" s="1">
        <v>21.851791381835938</v>
      </c>
      <c r="Y148" s="1">
        <v>47264.86</v>
      </c>
      <c r="Z148" s="1">
        <v>69091.886464245908</v>
      </c>
      <c r="AA148" s="1">
        <v>21827.02734375</v>
      </c>
    </row>
    <row r="149" spans="1:32" x14ac:dyDescent="0.25">
      <c r="A149" s="1">
        <v>114062503</v>
      </c>
      <c r="B149" s="1" t="s">
        <v>2311</v>
      </c>
      <c r="C149" s="1">
        <v>9718089</v>
      </c>
      <c r="D149" s="1">
        <v>200499</v>
      </c>
      <c r="E149" s="1">
        <v>2.1066153049468994</v>
      </c>
      <c r="F149" s="1">
        <v>277427.28125</v>
      </c>
      <c r="G149" s="1">
        <v>-76928.28125</v>
      </c>
      <c r="H149" s="1">
        <v>7333759</v>
      </c>
      <c r="I149" s="1">
        <v>81174</v>
      </c>
      <c r="J149" s="1">
        <v>1.1192423105239868</v>
      </c>
      <c r="K149" s="1">
        <v>206943.40625</v>
      </c>
      <c r="L149" s="1">
        <v>-125769.40625</v>
      </c>
      <c r="M149" s="1">
        <v>1962613</v>
      </c>
      <c r="N149" s="1">
        <v>69325</v>
      </c>
      <c r="O149" s="1">
        <v>3.6616194248199463</v>
      </c>
      <c r="P149" s="1">
        <v>70483.875</v>
      </c>
      <c r="Q149" s="1">
        <v>-1158.875</v>
      </c>
      <c r="R149" s="1">
        <v>421717</v>
      </c>
      <c r="S149" s="1">
        <v>50000</v>
      </c>
      <c r="T149" s="1">
        <v>0</v>
      </c>
      <c r="U149" s="1">
        <v>0</v>
      </c>
      <c r="V149" s="1">
        <v>100</v>
      </c>
      <c r="W149" s="1">
        <v>0</v>
      </c>
      <c r="Y149" s="1">
        <v>97541.62</v>
      </c>
      <c r="Z149" s="1">
        <v>121314.52193761105</v>
      </c>
      <c r="AA149" s="1">
        <v>23772.90234375</v>
      </c>
    </row>
    <row r="150" spans="1:32" x14ac:dyDescent="0.25">
      <c r="A150" s="1">
        <v>111292304</v>
      </c>
      <c r="B150" s="1" t="s">
        <v>2252</v>
      </c>
      <c r="C150" s="1">
        <v>3845651</v>
      </c>
      <c r="D150" s="1">
        <v>108097</v>
      </c>
      <c r="E150" s="1">
        <v>2.8921856880187988</v>
      </c>
      <c r="F150" s="1">
        <v>86832.71875</v>
      </c>
      <c r="G150" s="1">
        <v>21264.28125</v>
      </c>
      <c r="H150" s="1">
        <v>3365247</v>
      </c>
      <c r="I150" s="1">
        <v>43361</v>
      </c>
      <c r="J150" s="1">
        <v>1.3053126335144043</v>
      </c>
      <c r="K150" s="1">
        <v>76232.6015625</v>
      </c>
      <c r="L150" s="1">
        <v>-32871.6015625</v>
      </c>
      <c r="M150" s="1">
        <v>353905</v>
      </c>
      <c r="N150" s="1">
        <v>14736</v>
      </c>
      <c r="O150" s="1">
        <v>4.3447365760803223</v>
      </c>
      <c r="P150" s="1">
        <v>10600.1142578125</v>
      </c>
      <c r="Q150" s="1">
        <v>4135.8857421875</v>
      </c>
      <c r="R150" s="1">
        <v>126499</v>
      </c>
      <c r="S150" s="1">
        <v>50000</v>
      </c>
      <c r="T150" s="1">
        <v>0</v>
      </c>
      <c r="U150" s="1">
        <v>0</v>
      </c>
      <c r="V150" s="1">
        <v>100</v>
      </c>
      <c r="W150" s="1">
        <v>0</v>
      </c>
      <c r="Y150" s="1">
        <v>41496.1</v>
      </c>
      <c r="Z150" s="1">
        <v>22216.226627889526</v>
      </c>
      <c r="AA150" s="1">
        <v>-19279.873046875</v>
      </c>
    </row>
    <row r="151" spans="1:32" x14ac:dyDescent="0.25">
      <c r="A151" s="1">
        <v>106272003</v>
      </c>
      <c r="B151" s="1" t="s">
        <v>2164</v>
      </c>
      <c r="C151" s="1">
        <v>4463950</v>
      </c>
      <c r="D151" s="1">
        <v>89898</v>
      </c>
      <c r="E151" s="1">
        <v>2.0552568435668945</v>
      </c>
      <c r="F151" s="1">
        <v>165679.359375</v>
      </c>
      <c r="G151" s="1">
        <v>-75781.359375</v>
      </c>
      <c r="H151" s="1">
        <v>3813136</v>
      </c>
      <c r="I151" s="1">
        <v>42894</v>
      </c>
      <c r="J151" s="1">
        <v>1.137698769569397</v>
      </c>
      <c r="K151" s="1">
        <v>150153.546875</v>
      </c>
      <c r="L151" s="1">
        <v>-107259.546875</v>
      </c>
      <c r="M151" s="1">
        <v>498768</v>
      </c>
      <c r="N151" s="1">
        <v>-2996</v>
      </c>
      <c r="O151" s="1">
        <v>-0.59709346294403076</v>
      </c>
      <c r="P151" s="1">
        <v>7262.412109375</v>
      </c>
      <c r="Q151" s="1">
        <v>-10258.412109375</v>
      </c>
      <c r="R151" s="1">
        <v>152046</v>
      </c>
      <c r="S151" s="1">
        <v>50000</v>
      </c>
      <c r="T151" s="1">
        <v>0</v>
      </c>
      <c r="U151" s="1">
        <v>0</v>
      </c>
      <c r="V151" s="1">
        <v>100</v>
      </c>
      <c r="W151" s="1">
        <v>0</v>
      </c>
      <c r="Y151" s="1">
        <v>51686.31</v>
      </c>
      <c r="Z151" s="1">
        <v>43505.339501320457</v>
      </c>
      <c r="AA151" s="1">
        <v>-8180.970703125</v>
      </c>
    </row>
    <row r="152" spans="1:32" x14ac:dyDescent="0.25">
      <c r="A152" s="1">
        <v>119583003</v>
      </c>
      <c r="B152" s="1" t="s">
        <v>2406</v>
      </c>
      <c r="C152" s="1">
        <v>5438204</v>
      </c>
      <c r="D152" s="1">
        <v>183222.34375</v>
      </c>
      <c r="E152" s="1">
        <v>3.4866409301757813</v>
      </c>
      <c r="F152" s="1">
        <v>217914.6875</v>
      </c>
      <c r="G152" s="1">
        <v>-34692.34375</v>
      </c>
      <c r="H152" s="1">
        <v>4412962</v>
      </c>
      <c r="I152" s="1">
        <v>62030</v>
      </c>
      <c r="J152" s="1">
        <v>1.4256715774536133</v>
      </c>
      <c r="K152" s="1">
        <v>166266.5</v>
      </c>
      <c r="L152" s="1">
        <v>-104236.5</v>
      </c>
      <c r="M152" s="1">
        <v>742678</v>
      </c>
      <c r="N152" s="1">
        <v>40578</v>
      </c>
      <c r="O152" s="1">
        <v>5.7795186042785645</v>
      </c>
      <c r="P152" s="1">
        <v>35516.8984375</v>
      </c>
      <c r="Q152" s="1">
        <v>5061.1015625</v>
      </c>
      <c r="R152" s="1">
        <v>282563.77</v>
      </c>
      <c r="S152" s="1">
        <v>80614.3515625</v>
      </c>
      <c r="T152" s="1">
        <v>100.02330780029297</v>
      </c>
      <c r="U152" s="1">
        <v>0</v>
      </c>
      <c r="V152" s="1">
        <v>0</v>
      </c>
      <c r="W152" s="1">
        <v>738020.85000000149</v>
      </c>
      <c r="X152" s="1">
        <v>21.851789474487305</v>
      </c>
      <c r="Y152" s="1">
        <v>96186.46</v>
      </c>
      <c r="Z152" s="1">
        <v>65588.949601206521</v>
      </c>
      <c r="AA152" s="1">
        <v>-30597.509765625</v>
      </c>
    </row>
    <row r="153" spans="1:32" x14ac:dyDescent="0.25">
      <c r="A153" s="1">
        <v>108112203</v>
      </c>
      <c r="B153" s="1" t="s">
        <v>2207</v>
      </c>
      <c r="C153" s="1">
        <v>16699360</v>
      </c>
      <c r="D153" s="1">
        <v>766785.6875</v>
      </c>
      <c r="E153" s="1">
        <v>4.8126916885375977</v>
      </c>
      <c r="F153" s="1">
        <v>294950.375</v>
      </c>
      <c r="G153" s="1">
        <v>471835.3125</v>
      </c>
      <c r="H153" s="1">
        <v>13745066</v>
      </c>
      <c r="I153" s="1">
        <v>73943</v>
      </c>
      <c r="J153" s="1">
        <v>0.54086995124816895</v>
      </c>
      <c r="K153" s="1">
        <v>208982.40625</v>
      </c>
      <c r="L153" s="1">
        <v>-135039.40625</v>
      </c>
      <c r="M153" s="1">
        <v>1618220</v>
      </c>
      <c r="N153" s="1">
        <v>1798</v>
      </c>
      <c r="O153" s="1">
        <v>0.11123332381248474</v>
      </c>
      <c r="P153" s="1">
        <v>36509.72265625</v>
      </c>
      <c r="Q153" s="1">
        <v>-34711.72265625</v>
      </c>
      <c r="R153" s="1">
        <v>1336073.99</v>
      </c>
      <c r="S153" s="1">
        <v>691044.6875</v>
      </c>
      <c r="T153" s="1">
        <v>100.00833892822266</v>
      </c>
      <c r="U153" s="1">
        <v>0</v>
      </c>
      <c r="V153" s="1">
        <v>0</v>
      </c>
      <c r="W153" s="1">
        <v>6325537.0399999991</v>
      </c>
      <c r="X153" s="1">
        <v>14.834092140197754</v>
      </c>
      <c r="Y153" s="1">
        <v>24892.69</v>
      </c>
      <c r="Z153" s="1">
        <v>57055.609289453685</v>
      </c>
      <c r="AA153" s="1">
        <v>32162.919921875</v>
      </c>
    </row>
    <row r="154" spans="1:32" x14ac:dyDescent="0.25">
      <c r="A154" s="1">
        <v>101632403</v>
      </c>
      <c r="B154" s="1" t="s">
        <v>2067</v>
      </c>
      <c r="C154" s="1">
        <v>8552101</v>
      </c>
      <c r="D154" s="1">
        <v>117351.953125</v>
      </c>
      <c r="E154" s="1">
        <v>1.391291618347168</v>
      </c>
      <c r="F154" s="1">
        <v>146695.859375</v>
      </c>
      <c r="G154" s="1">
        <v>-29343.90625</v>
      </c>
      <c r="H154" s="1">
        <v>7197190</v>
      </c>
      <c r="I154" s="1">
        <v>38391</v>
      </c>
      <c r="J154" s="1">
        <v>0.53627711534500122</v>
      </c>
      <c r="K154" s="1">
        <v>112399.796875</v>
      </c>
      <c r="L154" s="1">
        <v>-74008.796875</v>
      </c>
      <c r="M154" s="1">
        <v>991919</v>
      </c>
      <c r="N154" s="1">
        <v>14344</v>
      </c>
      <c r="O154" s="1">
        <v>1.4673043489456177</v>
      </c>
      <c r="P154" s="1">
        <v>28407.619140625</v>
      </c>
      <c r="Q154" s="1">
        <v>-14063.619140625</v>
      </c>
      <c r="R154" s="1">
        <v>262491.06</v>
      </c>
      <c r="S154" s="1">
        <v>49993.94921875</v>
      </c>
      <c r="T154" s="1">
        <v>65.364089965820313</v>
      </c>
      <c r="U154" s="1">
        <v>0</v>
      </c>
      <c r="V154" s="1">
        <v>34.648014068603516</v>
      </c>
      <c r="W154" s="1">
        <v>299096.74000000209</v>
      </c>
      <c r="X154" s="1">
        <v>25.404844284057617</v>
      </c>
      <c r="Y154" s="1">
        <v>47445.120000000003</v>
      </c>
      <c r="Z154" s="1">
        <v>73391.385906835698</v>
      </c>
      <c r="AA154" s="1">
        <v>25946.265625</v>
      </c>
      <c r="AB154" s="1">
        <v>100501</v>
      </c>
      <c r="AC154" s="1">
        <v>14623</v>
      </c>
      <c r="AD154" s="1">
        <v>17.027643203735352</v>
      </c>
      <c r="AE154" s="1">
        <v>690.2139892578125</v>
      </c>
      <c r="AF154" s="1">
        <v>13932.7861328125</v>
      </c>
    </row>
    <row r="155" spans="1:32" x14ac:dyDescent="0.25">
      <c r="A155" s="1">
        <v>105253553</v>
      </c>
      <c r="B155" s="1" t="s">
        <v>2147</v>
      </c>
      <c r="C155" s="1">
        <v>11732502</v>
      </c>
      <c r="D155" s="1">
        <v>785006.5</v>
      </c>
      <c r="E155" s="1">
        <v>7.1706490516662598</v>
      </c>
      <c r="F155" s="1">
        <v>459074.3125</v>
      </c>
      <c r="G155" s="1">
        <v>325932.1875</v>
      </c>
      <c r="H155" s="1">
        <v>8828613</v>
      </c>
      <c r="I155" s="1">
        <v>112344</v>
      </c>
      <c r="J155" s="1">
        <v>1.2889000177383423</v>
      </c>
      <c r="K155" s="1">
        <v>317115.40625</v>
      </c>
      <c r="L155" s="1">
        <v>-204771.40625</v>
      </c>
      <c r="M155" s="1">
        <v>1486890</v>
      </c>
      <c r="N155" s="1">
        <v>31548</v>
      </c>
      <c r="O155" s="1">
        <v>2.1677379608154297</v>
      </c>
      <c r="P155" s="1">
        <v>43067.69140625</v>
      </c>
      <c r="Q155" s="1">
        <v>-11519.69140625</v>
      </c>
      <c r="R155" s="1">
        <v>1416998.64</v>
      </c>
      <c r="S155" s="1">
        <v>641114.5</v>
      </c>
      <c r="T155" s="1">
        <v>100.01796722412109</v>
      </c>
      <c r="U155" s="1">
        <v>0</v>
      </c>
      <c r="V155" s="1">
        <v>0</v>
      </c>
      <c r="W155" s="1">
        <v>5869061.7300000042</v>
      </c>
      <c r="X155" s="1">
        <v>19.348419189453125</v>
      </c>
      <c r="Y155" s="1">
        <v>73012.639999999999</v>
      </c>
      <c r="Z155" s="1">
        <v>84675.004053828714</v>
      </c>
      <c r="AA155" s="1">
        <v>11662.3642578125</v>
      </c>
    </row>
    <row r="156" spans="1:32" x14ac:dyDescent="0.25">
      <c r="A156" s="1">
        <v>103023912</v>
      </c>
      <c r="B156" s="1" t="s">
        <v>2087</v>
      </c>
      <c r="C156" s="1">
        <v>9118157</v>
      </c>
      <c r="D156" s="1">
        <v>189442</v>
      </c>
      <c r="E156" s="1">
        <v>2.1217162609100342</v>
      </c>
      <c r="F156" s="1">
        <v>474150.625</v>
      </c>
      <c r="G156" s="1">
        <v>-284708.625</v>
      </c>
      <c r="H156" s="1">
        <v>6183165</v>
      </c>
      <c r="I156" s="1">
        <v>113977</v>
      </c>
      <c r="J156" s="1">
        <v>1.877961277961731</v>
      </c>
      <c r="K156" s="1">
        <v>456806.59375</v>
      </c>
      <c r="L156" s="1">
        <v>-342829.59375</v>
      </c>
      <c r="M156" s="1">
        <v>2679962</v>
      </c>
      <c r="N156" s="1">
        <v>25465</v>
      </c>
      <c r="O156" s="1">
        <v>0.95931541919708252</v>
      </c>
      <c r="P156" s="1">
        <v>17344.015625</v>
      </c>
      <c r="Q156" s="1">
        <v>8120.984375</v>
      </c>
      <c r="R156" s="1">
        <v>255030</v>
      </c>
      <c r="S156" s="1">
        <v>50000</v>
      </c>
      <c r="T156" s="1">
        <v>0</v>
      </c>
      <c r="U156" s="1">
        <v>0</v>
      </c>
      <c r="V156" s="1">
        <v>100</v>
      </c>
      <c r="W156" s="1">
        <v>0</v>
      </c>
      <c r="Y156" s="1">
        <v>94461.84</v>
      </c>
      <c r="Z156" s="1">
        <v>103082.32790984429</v>
      </c>
      <c r="AA156" s="1">
        <v>8620.48828125</v>
      </c>
    </row>
    <row r="157" spans="1:32" x14ac:dyDescent="0.25">
      <c r="A157" s="1">
        <v>106612203</v>
      </c>
      <c r="B157" s="1" t="s">
        <v>2169</v>
      </c>
      <c r="C157" s="1">
        <v>17672252</v>
      </c>
      <c r="D157" s="1">
        <v>780248.4375</v>
      </c>
      <c r="E157" s="1">
        <v>4.6190400123596191</v>
      </c>
      <c r="F157" s="1">
        <v>585149.8125</v>
      </c>
      <c r="G157" s="1">
        <v>195098.625</v>
      </c>
      <c r="H157" s="1">
        <v>13754225</v>
      </c>
      <c r="I157" s="1">
        <v>88627</v>
      </c>
      <c r="J157" s="1">
        <v>0.64854097366333008</v>
      </c>
      <c r="K157" s="1">
        <v>352385.59375</v>
      </c>
      <c r="L157" s="1">
        <v>-263758.59375</v>
      </c>
      <c r="M157" s="1">
        <v>2201681</v>
      </c>
      <c r="N157" s="1">
        <v>25063</v>
      </c>
      <c r="O157" s="1">
        <v>1.1514652967453003</v>
      </c>
      <c r="P157" s="1">
        <v>99382.984375</v>
      </c>
      <c r="Q157" s="1">
        <v>-74319.984375</v>
      </c>
      <c r="R157" s="1">
        <v>1716345.61</v>
      </c>
      <c r="S157" s="1">
        <v>666558.4375</v>
      </c>
      <c r="T157" s="1">
        <v>100.02330017089844</v>
      </c>
      <c r="U157" s="1">
        <v>0</v>
      </c>
      <c r="V157" s="1">
        <v>0</v>
      </c>
      <c r="W157" s="1">
        <v>6102312.7500000037</v>
      </c>
      <c r="X157" s="1">
        <v>21.851791381835938</v>
      </c>
      <c r="Y157" s="1">
        <v>118671.79</v>
      </c>
      <c r="Z157" s="1">
        <v>55378.220745787723</v>
      </c>
      <c r="AA157" s="1">
        <v>-63293.5703125</v>
      </c>
    </row>
    <row r="158" spans="1:32" x14ac:dyDescent="0.25">
      <c r="A158" s="1">
        <v>107652603</v>
      </c>
      <c r="B158" s="1" t="s">
        <v>2176</v>
      </c>
      <c r="C158" s="1">
        <v>11213876</v>
      </c>
      <c r="D158" s="1">
        <v>195014.140625</v>
      </c>
      <c r="E158" s="1">
        <v>1.7698210477828979</v>
      </c>
      <c r="F158" s="1">
        <v>329969.53125</v>
      </c>
      <c r="G158" s="1">
        <v>-134955.390625</v>
      </c>
      <c r="H158" s="1">
        <v>8474491</v>
      </c>
      <c r="I158" s="1">
        <v>82819</v>
      </c>
      <c r="J158" s="1">
        <v>0.98691892623901367</v>
      </c>
      <c r="K158" s="1">
        <v>249783.703125</v>
      </c>
      <c r="L158" s="1">
        <v>-166964.703125</v>
      </c>
      <c r="M158" s="1">
        <v>2329804</v>
      </c>
      <c r="N158" s="1">
        <v>62201</v>
      </c>
      <c r="O158" s="1">
        <v>2.7430286407470703</v>
      </c>
      <c r="P158" s="1">
        <v>75159.5625</v>
      </c>
      <c r="Q158" s="1">
        <v>-12958.5625</v>
      </c>
      <c r="R158" s="1">
        <v>409581.46</v>
      </c>
      <c r="S158" s="1">
        <v>49994.140625</v>
      </c>
      <c r="T158" s="1">
        <v>50.2540283203125</v>
      </c>
      <c r="U158" s="1">
        <v>0</v>
      </c>
      <c r="V158" s="1">
        <v>49.7576904296875</v>
      </c>
      <c r="W158" s="1">
        <v>229956.12000000477</v>
      </c>
      <c r="X158" s="1">
        <v>32.669475555419922</v>
      </c>
      <c r="Y158" s="1">
        <v>94611.92</v>
      </c>
      <c r="Z158" s="1">
        <v>72199.698615815432</v>
      </c>
      <c r="AA158" s="1">
        <v>-22412.220703125</v>
      </c>
    </row>
    <row r="159" spans="1:32" x14ac:dyDescent="0.25">
      <c r="A159" s="1">
        <v>101262903</v>
      </c>
      <c r="B159" s="1" t="s">
        <v>2051</v>
      </c>
      <c r="C159" s="1">
        <v>9639175</v>
      </c>
      <c r="D159" s="1">
        <v>428523.59375</v>
      </c>
      <c r="E159" s="1">
        <v>4.6524786949157715</v>
      </c>
      <c r="F159" s="1">
        <v>242258.78125</v>
      </c>
      <c r="G159" s="1">
        <v>186264.8125</v>
      </c>
      <c r="H159" s="1">
        <v>7761519</v>
      </c>
      <c r="I159" s="1">
        <v>48642</v>
      </c>
      <c r="J159" s="1">
        <v>0.63065958023071289</v>
      </c>
      <c r="K159" s="1">
        <v>133677</v>
      </c>
      <c r="L159" s="1">
        <v>-85035</v>
      </c>
      <c r="M159" s="1">
        <v>986611</v>
      </c>
      <c r="N159" s="1">
        <v>13513</v>
      </c>
      <c r="O159" s="1">
        <v>1.3886576890945435</v>
      </c>
      <c r="P159" s="1">
        <v>43398.08984375</v>
      </c>
      <c r="Q159" s="1">
        <v>-29885.08984375</v>
      </c>
      <c r="R159" s="1">
        <v>891045.06</v>
      </c>
      <c r="S159" s="1">
        <v>366368.59375</v>
      </c>
      <c r="T159" s="1">
        <v>100.02072143554688</v>
      </c>
      <c r="U159" s="1">
        <v>0</v>
      </c>
      <c r="V159" s="1">
        <v>0</v>
      </c>
      <c r="W159" s="1">
        <v>3354001.6799999997</v>
      </c>
      <c r="X159" s="1">
        <v>20.640628814697266</v>
      </c>
      <c r="Y159" s="1">
        <v>91271.25</v>
      </c>
      <c r="Z159" s="1">
        <v>85843.023430189933</v>
      </c>
      <c r="AA159" s="1">
        <v>-5428.2265625</v>
      </c>
    </row>
    <row r="160" spans="1:32" x14ac:dyDescent="0.25">
      <c r="A160" s="1">
        <v>127042853</v>
      </c>
      <c r="B160" s="1" t="s">
        <v>2510</v>
      </c>
      <c r="C160" s="1">
        <v>12064364</v>
      </c>
      <c r="D160" s="1">
        <v>656747.5625</v>
      </c>
      <c r="E160" s="1">
        <v>5.7570972442626953</v>
      </c>
      <c r="F160" s="1">
        <v>391140.34375</v>
      </c>
      <c r="G160" s="1">
        <v>265607.21875</v>
      </c>
      <c r="H160" s="1">
        <v>9226305</v>
      </c>
      <c r="I160" s="1">
        <v>40387</v>
      </c>
      <c r="J160" s="1">
        <v>0.43966209888458252</v>
      </c>
      <c r="K160" s="1">
        <v>218036</v>
      </c>
      <c r="L160" s="1">
        <v>-177649</v>
      </c>
      <c r="M160" s="1">
        <v>1370793</v>
      </c>
      <c r="N160" s="1">
        <v>17287</v>
      </c>
      <c r="O160" s="1">
        <v>1.2772016525268555</v>
      </c>
      <c r="P160" s="1">
        <v>53227.11328125</v>
      </c>
      <c r="Q160" s="1">
        <v>-35940.11328125</v>
      </c>
      <c r="R160" s="1">
        <v>1467265.72</v>
      </c>
      <c r="S160" s="1">
        <v>599073.5625</v>
      </c>
      <c r="T160" s="1">
        <v>100.02330017089844</v>
      </c>
      <c r="U160" s="1">
        <v>0</v>
      </c>
      <c r="V160" s="1">
        <v>0</v>
      </c>
      <c r="W160" s="1">
        <v>5484492.0199999996</v>
      </c>
      <c r="X160" s="1">
        <v>21.851791381835938</v>
      </c>
      <c r="Y160" s="1">
        <v>74718.509999999995</v>
      </c>
      <c r="Z160" s="1">
        <v>120018.17757739039</v>
      </c>
      <c r="AA160" s="1">
        <v>45299.66796875</v>
      </c>
    </row>
    <row r="161" spans="1:32" x14ac:dyDescent="0.25">
      <c r="A161" s="1">
        <v>128033053</v>
      </c>
      <c r="B161" s="1" t="s">
        <v>2519</v>
      </c>
      <c r="C161" s="1">
        <v>10485014</v>
      </c>
      <c r="D161" s="1">
        <v>392425.375</v>
      </c>
      <c r="E161" s="1">
        <v>3.8882529735565186</v>
      </c>
      <c r="F161" s="1">
        <v>395117.84375</v>
      </c>
      <c r="G161" s="1">
        <v>-2692.46875</v>
      </c>
      <c r="H161" s="1">
        <v>8162147</v>
      </c>
      <c r="I161" s="1">
        <v>80587</v>
      </c>
      <c r="J161" s="1">
        <v>0.99717134237289429</v>
      </c>
      <c r="K161" s="1">
        <v>263129.8125</v>
      </c>
      <c r="L161" s="1">
        <v>-182542.8125</v>
      </c>
      <c r="M161" s="1">
        <v>1458472</v>
      </c>
      <c r="N161" s="1">
        <v>16636</v>
      </c>
      <c r="O161" s="1">
        <v>1.1538066864013672</v>
      </c>
      <c r="P161" s="1">
        <v>72916.75</v>
      </c>
      <c r="Q161" s="1">
        <v>-56280.75</v>
      </c>
      <c r="R161" s="1">
        <v>864394.79</v>
      </c>
      <c r="S161" s="1">
        <v>295202.375</v>
      </c>
      <c r="T161" s="1">
        <v>100.02330780029297</v>
      </c>
      <c r="U161" s="1">
        <v>0</v>
      </c>
      <c r="V161" s="1">
        <v>0</v>
      </c>
      <c r="W161" s="1">
        <v>2702564.6999999993</v>
      </c>
      <c r="X161" s="1">
        <v>21.851789474487305</v>
      </c>
      <c r="Y161" s="1">
        <v>47019.78</v>
      </c>
      <c r="Z161" s="1">
        <v>68088.151387715712</v>
      </c>
      <c r="AA161" s="1">
        <v>21068.37109375</v>
      </c>
    </row>
    <row r="162" spans="1:32" x14ac:dyDescent="0.25">
      <c r="A162" s="1">
        <v>109532804</v>
      </c>
      <c r="B162" s="1" t="s">
        <v>2236</v>
      </c>
      <c r="C162" s="1">
        <v>3434009.75</v>
      </c>
      <c r="D162" s="1">
        <v>90820.9296875</v>
      </c>
      <c r="E162" s="1">
        <v>2.7165958881378174</v>
      </c>
      <c r="F162" s="1">
        <v>142414.34375</v>
      </c>
      <c r="G162" s="1">
        <v>-51593.4140625</v>
      </c>
      <c r="H162" s="1">
        <v>2974423</v>
      </c>
      <c r="I162" s="1">
        <v>26839</v>
      </c>
      <c r="J162" s="1">
        <v>0.91054236888885498</v>
      </c>
      <c r="K162" s="1">
        <v>130045.6015625</v>
      </c>
      <c r="L162" s="1">
        <v>-103206.6015625</v>
      </c>
      <c r="M162" s="1">
        <v>320418</v>
      </c>
      <c r="N162" s="1">
        <v>2492</v>
      </c>
      <c r="O162" s="1">
        <v>0.78383022546768188</v>
      </c>
      <c r="P162" s="1">
        <v>7629.18017578125</v>
      </c>
      <c r="Q162" s="1">
        <v>-5137.18017578125</v>
      </c>
      <c r="R162" s="1">
        <v>139168.74</v>
      </c>
      <c r="S162" s="1">
        <v>61489.9296875</v>
      </c>
      <c r="T162" s="1">
        <v>100.00897979736328</v>
      </c>
      <c r="U162" s="1">
        <v>0</v>
      </c>
      <c r="V162" s="1">
        <v>0</v>
      </c>
      <c r="W162" s="1">
        <v>562856.95000000019</v>
      </c>
      <c r="X162" s="1">
        <v>15.134882926940918</v>
      </c>
      <c r="Y162" s="1">
        <v>57937.43</v>
      </c>
      <c r="Z162" s="1">
        <v>46892.881824465032</v>
      </c>
      <c r="AA162" s="1">
        <v>-11044.5478515625</v>
      </c>
    </row>
    <row r="163" spans="1:32" x14ac:dyDescent="0.25">
      <c r="A163" s="1">
        <v>125234103</v>
      </c>
      <c r="B163" s="1" t="s">
        <v>2490</v>
      </c>
      <c r="C163" s="1">
        <v>8764883</v>
      </c>
      <c r="D163" s="1">
        <v>13905</v>
      </c>
      <c r="E163" s="1">
        <v>0.15889652073383331</v>
      </c>
      <c r="F163" s="1">
        <v>412228.375</v>
      </c>
      <c r="G163" s="1">
        <v>-398323.375</v>
      </c>
      <c r="H163" s="1">
        <v>6115263</v>
      </c>
      <c r="I163" s="1">
        <v>98567</v>
      </c>
      <c r="J163" s="1">
        <v>1.638224720954895</v>
      </c>
      <c r="K163" s="1">
        <v>319720.1875</v>
      </c>
      <c r="L163" s="1">
        <v>-221153.1875</v>
      </c>
      <c r="M163" s="1">
        <v>2271811</v>
      </c>
      <c r="N163" s="1">
        <v>-134662</v>
      </c>
      <c r="O163" s="1">
        <v>-5.5958242416381836</v>
      </c>
      <c r="P163" s="1">
        <v>92508.203125</v>
      </c>
      <c r="Q163" s="1">
        <v>-227170.203125</v>
      </c>
      <c r="R163" s="1">
        <v>377809</v>
      </c>
      <c r="S163" s="1">
        <v>50000</v>
      </c>
      <c r="T163" s="1">
        <v>0</v>
      </c>
      <c r="U163" s="1">
        <v>0</v>
      </c>
      <c r="V163" s="1">
        <v>100</v>
      </c>
      <c r="W163" s="1">
        <v>0</v>
      </c>
      <c r="Y163" s="1">
        <v>45059.17</v>
      </c>
      <c r="Z163" s="1">
        <v>80479.553621819476</v>
      </c>
      <c r="AA163" s="1">
        <v>35420.3828125</v>
      </c>
    </row>
    <row r="164" spans="1:32" x14ac:dyDescent="0.25">
      <c r="A164" s="1">
        <v>103024102</v>
      </c>
      <c r="B164" s="1" t="s">
        <v>2088</v>
      </c>
      <c r="C164" s="1">
        <v>14735592</v>
      </c>
      <c r="D164" s="1">
        <v>319188</v>
      </c>
      <c r="E164" s="1">
        <v>2.2140612602233887</v>
      </c>
      <c r="F164" s="1">
        <v>765281.125</v>
      </c>
      <c r="G164" s="1">
        <v>-446093.125</v>
      </c>
      <c r="H164" s="1">
        <v>11070086</v>
      </c>
      <c r="I164" s="1">
        <v>171046</v>
      </c>
      <c r="J164" s="1">
        <v>1.569367527961731</v>
      </c>
      <c r="K164" s="1">
        <v>590686.1875</v>
      </c>
      <c r="L164" s="1">
        <v>-419640.1875</v>
      </c>
      <c r="M164" s="1">
        <v>3229626</v>
      </c>
      <c r="N164" s="1">
        <v>98142</v>
      </c>
      <c r="O164" s="1">
        <v>3.1340413093566895</v>
      </c>
      <c r="P164" s="1">
        <v>174594.90625</v>
      </c>
      <c r="Q164" s="1">
        <v>-76452.90625</v>
      </c>
      <c r="R164" s="1">
        <v>435880</v>
      </c>
      <c r="S164" s="1">
        <v>50000</v>
      </c>
      <c r="T164" s="1">
        <v>0</v>
      </c>
      <c r="U164" s="1">
        <v>0</v>
      </c>
      <c r="V164" s="1">
        <v>100</v>
      </c>
      <c r="W164" s="1">
        <v>0</v>
      </c>
      <c r="Y164" s="1">
        <v>175257.3</v>
      </c>
      <c r="Z164" s="1">
        <v>467409.53223111702</v>
      </c>
      <c r="AA164" s="1">
        <v>292152.21875</v>
      </c>
    </row>
    <row r="165" spans="1:32" x14ac:dyDescent="0.25">
      <c r="A165" s="1">
        <v>105253903</v>
      </c>
      <c r="B165" s="1" t="s">
        <v>2148</v>
      </c>
      <c r="C165" s="1">
        <v>14866315</v>
      </c>
      <c r="D165" s="1">
        <v>520286.6875</v>
      </c>
      <c r="E165" s="1">
        <v>3.626694917678833</v>
      </c>
      <c r="F165" s="1">
        <v>351196.78125</v>
      </c>
      <c r="G165" s="1">
        <v>169089.90625</v>
      </c>
      <c r="H165" s="1">
        <v>11986313</v>
      </c>
      <c r="I165" s="1">
        <v>66391</v>
      </c>
      <c r="J165" s="1">
        <v>0.55697512626647949</v>
      </c>
      <c r="K165" s="1">
        <v>237853.796875</v>
      </c>
      <c r="L165" s="1">
        <v>-171462.796875</v>
      </c>
      <c r="M165" s="1">
        <v>1921657</v>
      </c>
      <c r="N165" s="1">
        <v>46797</v>
      </c>
      <c r="O165" s="1">
        <v>2.4960265159606934</v>
      </c>
      <c r="P165" s="1">
        <v>68981.6484375</v>
      </c>
      <c r="Q165" s="1">
        <v>-22184.6484375</v>
      </c>
      <c r="R165" s="1">
        <v>958345.38</v>
      </c>
      <c r="S165" s="1">
        <v>407098.6875</v>
      </c>
      <c r="T165" s="1">
        <v>100.01099395751953</v>
      </c>
      <c r="U165" s="1">
        <v>0</v>
      </c>
      <c r="V165" s="1">
        <v>0</v>
      </c>
      <c r="W165" s="1">
        <v>3726511.9100000039</v>
      </c>
      <c r="X165" s="1">
        <v>16.08336067199707</v>
      </c>
      <c r="Y165" s="1">
        <v>106277.07</v>
      </c>
      <c r="Z165" s="1">
        <v>71010.526702023693</v>
      </c>
      <c r="AA165" s="1">
        <v>-35266.54296875</v>
      </c>
    </row>
    <row r="166" spans="1:32" x14ac:dyDescent="0.25">
      <c r="A166" s="1">
        <v>112013753</v>
      </c>
      <c r="B166" s="1" t="s">
        <v>2263</v>
      </c>
      <c r="C166" s="1">
        <v>13331711</v>
      </c>
      <c r="D166" s="1">
        <v>342663</v>
      </c>
      <c r="E166" s="1">
        <v>2.6380918025970459</v>
      </c>
      <c r="F166" s="1">
        <v>486714.5</v>
      </c>
      <c r="G166" s="1">
        <v>-144051.5</v>
      </c>
      <c r="H166" s="1">
        <v>10344278</v>
      </c>
      <c r="I166" s="1">
        <v>132220</v>
      </c>
      <c r="J166" s="1">
        <v>1.2947438955307007</v>
      </c>
      <c r="K166" s="1">
        <v>399748.90625</v>
      </c>
      <c r="L166" s="1">
        <v>-267528.90625</v>
      </c>
      <c r="M166" s="1">
        <v>2244017</v>
      </c>
      <c r="N166" s="1">
        <v>51133</v>
      </c>
      <c r="O166" s="1">
        <v>2.3317694664001465</v>
      </c>
      <c r="P166" s="1">
        <v>70787.8125</v>
      </c>
      <c r="Q166" s="1">
        <v>-19654.8125</v>
      </c>
      <c r="R166" s="1">
        <v>348479</v>
      </c>
      <c r="S166" s="1">
        <v>50000</v>
      </c>
      <c r="T166" s="1">
        <v>0</v>
      </c>
      <c r="U166" s="1">
        <v>0</v>
      </c>
      <c r="V166" s="1">
        <v>100</v>
      </c>
      <c r="W166" s="1">
        <v>0</v>
      </c>
      <c r="Y166" s="1">
        <v>149165.47</v>
      </c>
      <c r="Z166" s="1">
        <v>420120.31064856274</v>
      </c>
      <c r="AA166" s="1">
        <v>270954.84375</v>
      </c>
      <c r="AB166" s="1">
        <v>394937</v>
      </c>
      <c r="AC166" s="1">
        <v>109310</v>
      </c>
      <c r="AD166" s="1">
        <v>38.270191192626953</v>
      </c>
      <c r="AE166" s="1">
        <v>16177.7880859375</v>
      </c>
      <c r="AF166" s="1">
        <v>93132.2109375</v>
      </c>
    </row>
    <row r="167" spans="1:32" x14ac:dyDescent="0.25">
      <c r="A167" s="1">
        <v>105254053</v>
      </c>
      <c r="B167" s="1" t="s">
        <v>2149</v>
      </c>
      <c r="C167" s="1">
        <v>12919609</v>
      </c>
      <c r="D167" s="1">
        <v>309394.84375</v>
      </c>
      <c r="E167" s="1">
        <v>2.4535257816314697</v>
      </c>
      <c r="F167" s="1">
        <v>380146.375</v>
      </c>
      <c r="G167" s="1">
        <v>-70751.53125</v>
      </c>
      <c r="H167" s="1">
        <v>10488271</v>
      </c>
      <c r="I167" s="1">
        <v>65886</v>
      </c>
      <c r="J167" s="1">
        <v>0.63215857744216919</v>
      </c>
      <c r="K167" s="1">
        <v>265578</v>
      </c>
      <c r="L167" s="1">
        <v>-199692</v>
      </c>
      <c r="M167" s="1">
        <v>1658820</v>
      </c>
      <c r="N167" s="1">
        <v>42976</v>
      </c>
      <c r="O167" s="1">
        <v>2.6596627235412598</v>
      </c>
      <c r="P167" s="1">
        <v>74440.875</v>
      </c>
      <c r="Q167" s="1">
        <v>-31464.875</v>
      </c>
      <c r="R167" s="1">
        <v>772518.31</v>
      </c>
      <c r="S167" s="1">
        <v>200532.84375</v>
      </c>
      <c r="T167" s="1">
        <v>100.02330017089844</v>
      </c>
      <c r="U167" s="1">
        <v>0</v>
      </c>
      <c r="V167" s="1">
        <v>0</v>
      </c>
      <c r="W167" s="1">
        <v>1835869.25</v>
      </c>
      <c r="X167" s="1">
        <v>21.851791381835938</v>
      </c>
      <c r="Y167" s="1">
        <v>38904.58</v>
      </c>
      <c r="Z167" s="1">
        <v>83108.487415107244</v>
      </c>
      <c r="AA167" s="1">
        <v>44203.90625</v>
      </c>
    </row>
    <row r="168" spans="1:32" x14ac:dyDescent="0.25">
      <c r="A168" s="1">
        <v>110173003</v>
      </c>
      <c r="B168" s="1" t="s">
        <v>2245</v>
      </c>
      <c r="C168" s="1">
        <v>8496265</v>
      </c>
      <c r="D168" s="1">
        <v>430909.21875</v>
      </c>
      <c r="E168" s="1">
        <v>5.3427181243896484</v>
      </c>
      <c r="F168" s="1">
        <v>300610.84375</v>
      </c>
      <c r="G168" s="1">
        <v>130298.375</v>
      </c>
      <c r="H168" s="1">
        <v>6764704</v>
      </c>
      <c r="I168" s="1">
        <v>62763</v>
      </c>
      <c r="J168" s="1">
        <v>0.93648993968963623</v>
      </c>
      <c r="K168" s="1">
        <v>186100.5</v>
      </c>
      <c r="L168" s="1">
        <v>-123337.5</v>
      </c>
      <c r="M168" s="1">
        <v>932273</v>
      </c>
      <c r="N168" s="1">
        <v>56335</v>
      </c>
      <c r="O168" s="1">
        <v>6.4313912391662598</v>
      </c>
      <c r="P168" s="1">
        <v>52115.5546875</v>
      </c>
      <c r="Q168" s="1">
        <v>4219.4453125</v>
      </c>
      <c r="R168" s="1">
        <v>799288.15</v>
      </c>
      <c r="S168" s="1">
        <v>311811.21875</v>
      </c>
      <c r="T168" s="1">
        <v>100.02330780029297</v>
      </c>
      <c r="U168" s="1">
        <v>0</v>
      </c>
      <c r="V168" s="1">
        <v>0</v>
      </c>
      <c r="W168" s="1">
        <v>2854618.01</v>
      </c>
      <c r="X168" s="1">
        <v>21.851789474487305</v>
      </c>
      <c r="Y168" s="1">
        <v>54570.5</v>
      </c>
      <c r="Z168" s="1">
        <v>22446.051924143365</v>
      </c>
      <c r="AA168" s="1">
        <v>-32124.447265625</v>
      </c>
    </row>
    <row r="169" spans="1:32" x14ac:dyDescent="0.25">
      <c r="A169" s="1">
        <v>114063003</v>
      </c>
      <c r="B169" s="1" t="s">
        <v>2312</v>
      </c>
      <c r="C169" s="1">
        <v>16744228</v>
      </c>
      <c r="D169" s="1">
        <v>1893720.875</v>
      </c>
      <c r="E169" s="1">
        <v>12.751893997192383</v>
      </c>
      <c r="F169" s="1">
        <v>1074059.875</v>
      </c>
      <c r="G169" s="1">
        <v>819661</v>
      </c>
      <c r="H169" s="1">
        <v>9515882</v>
      </c>
      <c r="I169" s="1">
        <v>167895</v>
      </c>
      <c r="J169" s="1">
        <v>1.7960551977157593</v>
      </c>
      <c r="K169" s="1">
        <v>548269.5</v>
      </c>
      <c r="L169" s="1">
        <v>-380374.5</v>
      </c>
      <c r="M169" s="1">
        <v>3360658</v>
      </c>
      <c r="N169" s="1">
        <v>135849</v>
      </c>
      <c r="O169" s="1">
        <v>4.2126216888427734</v>
      </c>
      <c r="P169" s="1">
        <v>157629.125</v>
      </c>
      <c r="Q169" s="1">
        <v>-21780.125</v>
      </c>
      <c r="R169" s="1">
        <v>3867688.31</v>
      </c>
      <c r="S169" s="1">
        <v>1589976.875</v>
      </c>
      <c r="T169" s="1">
        <v>100.02330017089844</v>
      </c>
      <c r="U169" s="1">
        <v>0</v>
      </c>
      <c r="V169" s="1">
        <v>0</v>
      </c>
      <c r="W169" s="1">
        <v>14556167.739999995</v>
      </c>
      <c r="X169" s="1">
        <v>21.851789474487305</v>
      </c>
      <c r="Y169" s="1">
        <v>112780.69</v>
      </c>
      <c r="Z169" s="1">
        <v>188542.84380832734</v>
      </c>
      <c r="AA169" s="1">
        <v>75762.15625</v>
      </c>
    </row>
    <row r="170" spans="1:32" x14ac:dyDescent="0.25">
      <c r="A170" s="1">
        <v>124153503</v>
      </c>
      <c r="B170" s="1" t="s">
        <v>2479</v>
      </c>
      <c r="C170" s="1">
        <v>6349896</v>
      </c>
      <c r="D170" s="1">
        <v>139194</v>
      </c>
      <c r="E170" s="1">
        <v>2.2411959171295166</v>
      </c>
      <c r="F170" s="1">
        <v>324616.84375</v>
      </c>
      <c r="G170" s="1">
        <v>-185422.84375</v>
      </c>
      <c r="H170" s="1">
        <v>4489467</v>
      </c>
      <c r="I170" s="1">
        <v>69892</v>
      </c>
      <c r="J170" s="1">
        <v>1.5814191102981567</v>
      </c>
      <c r="K170" s="1">
        <v>336009.1875</v>
      </c>
      <c r="L170" s="1">
        <v>-266117.1875</v>
      </c>
      <c r="M170" s="1">
        <v>1673827</v>
      </c>
      <c r="N170" s="1">
        <v>19302</v>
      </c>
      <c r="O170" s="1">
        <v>1.166618824005127</v>
      </c>
      <c r="P170" s="1">
        <v>-11392.337890625</v>
      </c>
      <c r="Q170" s="1">
        <v>30694.337890625</v>
      </c>
      <c r="R170" s="1">
        <v>186602</v>
      </c>
      <c r="S170" s="1">
        <v>50000</v>
      </c>
      <c r="T170" s="1">
        <v>0</v>
      </c>
      <c r="U170" s="1">
        <v>0</v>
      </c>
      <c r="V170" s="1">
        <v>100</v>
      </c>
      <c r="W170" s="1">
        <v>0</v>
      </c>
      <c r="Y170" s="1">
        <v>140775.32</v>
      </c>
      <c r="Z170" s="1">
        <v>216451.25687760388</v>
      </c>
      <c r="AA170" s="1">
        <v>75675.9375</v>
      </c>
    </row>
    <row r="171" spans="1:32" x14ac:dyDescent="0.25">
      <c r="A171" s="1">
        <v>108112502</v>
      </c>
      <c r="B171" s="1" t="s">
        <v>2208</v>
      </c>
      <c r="C171" s="1">
        <v>40566724</v>
      </c>
      <c r="D171" s="1">
        <v>3511384.25</v>
      </c>
      <c r="E171" s="1">
        <v>9.4760541915893555</v>
      </c>
      <c r="F171" s="1">
        <v>2721801.25</v>
      </c>
      <c r="G171" s="1">
        <v>789583</v>
      </c>
      <c r="H171" s="1">
        <v>29834930</v>
      </c>
      <c r="I171" s="1">
        <v>468839</v>
      </c>
      <c r="J171" s="1">
        <v>1.596531867980957</v>
      </c>
      <c r="K171" s="1">
        <v>1948876.75</v>
      </c>
      <c r="L171" s="1">
        <v>-1480037.75</v>
      </c>
      <c r="M171" s="1">
        <v>3722110</v>
      </c>
      <c r="N171" s="1">
        <v>206981</v>
      </c>
      <c r="O171" s="1">
        <v>5.8882904052734375</v>
      </c>
      <c r="P171" s="1">
        <v>169181</v>
      </c>
      <c r="Q171" s="1">
        <v>37800</v>
      </c>
      <c r="R171" s="1">
        <v>6412564.2999999998</v>
      </c>
      <c r="S171" s="1">
        <v>2868326.25</v>
      </c>
      <c r="T171" s="1">
        <v>100.02330780029297</v>
      </c>
      <c r="U171" s="1">
        <v>0</v>
      </c>
      <c r="V171" s="1">
        <v>0</v>
      </c>
      <c r="W171" s="1">
        <v>26259400.780000001</v>
      </c>
      <c r="X171" s="1">
        <v>21.851791381835938</v>
      </c>
      <c r="Y171" s="1">
        <v>450540.14</v>
      </c>
      <c r="Z171" s="1">
        <v>1202758.9797671852</v>
      </c>
      <c r="AA171" s="1">
        <v>752218.8125</v>
      </c>
      <c r="AB171" s="1">
        <v>597121</v>
      </c>
      <c r="AC171" s="1">
        <v>-32762</v>
      </c>
      <c r="AD171" s="1">
        <v>-5.2012834548950195</v>
      </c>
      <c r="AE171" s="1">
        <v>29779</v>
      </c>
      <c r="AF171" s="1">
        <v>-62541</v>
      </c>
    </row>
    <row r="172" spans="1:32" x14ac:dyDescent="0.25">
      <c r="A172" s="1">
        <v>107653102</v>
      </c>
      <c r="B172" s="1" t="s">
        <v>2177</v>
      </c>
      <c r="C172" s="1">
        <v>19418472</v>
      </c>
      <c r="D172" s="1">
        <v>1569824.25</v>
      </c>
      <c r="E172" s="1">
        <v>8.7952003479003906</v>
      </c>
      <c r="F172" s="1">
        <v>826563.875</v>
      </c>
      <c r="G172" s="1">
        <v>743260.375</v>
      </c>
      <c r="H172" s="1">
        <v>13665895</v>
      </c>
      <c r="I172" s="1">
        <v>171838</v>
      </c>
      <c r="J172" s="1">
        <v>1.2734347581863403</v>
      </c>
      <c r="K172" s="1">
        <v>506628.8125</v>
      </c>
      <c r="L172" s="1">
        <v>-334790.8125</v>
      </c>
      <c r="M172" s="1">
        <v>2613344</v>
      </c>
      <c r="N172" s="1">
        <v>-524</v>
      </c>
      <c r="O172" s="1">
        <v>-2.0046919584274292E-2</v>
      </c>
      <c r="P172" s="1">
        <v>75158.984375</v>
      </c>
      <c r="Q172" s="1">
        <v>-75682.984375</v>
      </c>
      <c r="R172" s="1">
        <v>3139233.78</v>
      </c>
      <c r="S172" s="1">
        <v>1398510.25</v>
      </c>
      <c r="T172" s="1">
        <v>100.0203857421875</v>
      </c>
      <c r="U172" s="1">
        <v>0</v>
      </c>
      <c r="V172" s="1">
        <v>0</v>
      </c>
      <c r="W172" s="1">
        <v>12802926.189999998</v>
      </c>
      <c r="X172" s="1">
        <v>20.482746124267578</v>
      </c>
      <c r="Y172" s="1">
        <v>151092.54999999999</v>
      </c>
      <c r="Z172" s="1">
        <v>112904.49628195562</v>
      </c>
      <c r="AA172" s="1">
        <v>-38188.0546875</v>
      </c>
    </row>
    <row r="173" spans="1:32" x14ac:dyDescent="0.25">
      <c r="A173" s="1">
        <v>118402603</v>
      </c>
      <c r="B173" s="1" t="s">
        <v>2384</v>
      </c>
      <c r="C173" s="1">
        <v>23976796</v>
      </c>
      <c r="D173" s="1">
        <v>2842401</v>
      </c>
      <c r="E173" s="1">
        <v>13.44917106628418</v>
      </c>
      <c r="F173" s="1">
        <v>1552965.125</v>
      </c>
      <c r="G173" s="1">
        <v>1289435.875</v>
      </c>
      <c r="H173" s="1">
        <v>16020707</v>
      </c>
      <c r="I173" s="1">
        <v>192787</v>
      </c>
      <c r="J173" s="1">
        <v>1.2180185317993164</v>
      </c>
      <c r="K173" s="1">
        <v>899768.625</v>
      </c>
      <c r="L173" s="1">
        <v>-706981.625</v>
      </c>
      <c r="M173" s="1">
        <v>2439610</v>
      </c>
      <c r="N173" s="1">
        <v>94821</v>
      </c>
      <c r="O173" s="1">
        <v>4.0439033508300781</v>
      </c>
      <c r="P173" s="1">
        <v>148537</v>
      </c>
      <c r="Q173" s="1">
        <v>-53716</v>
      </c>
      <c r="R173" s="1">
        <v>5516479.4000000004</v>
      </c>
      <c r="S173" s="1">
        <v>2554793</v>
      </c>
      <c r="T173" s="1">
        <v>100.02300262451172</v>
      </c>
      <c r="U173" s="1">
        <v>0</v>
      </c>
      <c r="V173" s="1">
        <v>0</v>
      </c>
      <c r="W173" s="1">
        <v>23388946.930000003</v>
      </c>
      <c r="X173" s="1">
        <v>21.711496353149414</v>
      </c>
      <c r="Y173" s="1">
        <v>95195.22</v>
      </c>
      <c r="Z173" s="1">
        <v>316297.99630075158</v>
      </c>
      <c r="AA173" s="1">
        <v>221102.78125</v>
      </c>
    </row>
    <row r="174" spans="1:32" x14ac:dyDescent="0.25">
      <c r="A174" s="1">
        <v>112283003</v>
      </c>
      <c r="B174" s="1" t="s">
        <v>2268</v>
      </c>
      <c r="C174" s="1">
        <v>13917998</v>
      </c>
      <c r="D174" s="1">
        <v>1736873.25</v>
      </c>
      <c r="E174" s="1">
        <v>14.258726119995117</v>
      </c>
      <c r="F174" s="1">
        <v>804524.3125</v>
      </c>
      <c r="G174" s="1">
        <v>932348.9375</v>
      </c>
      <c r="H174" s="1">
        <v>8673020</v>
      </c>
      <c r="I174" s="1">
        <v>137810</v>
      </c>
      <c r="J174" s="1">
        <v>1.6146057844161987</v>
      </c>
      <c r="K174" s="1">
        <v>432926.59375</v>
      </c>
      <c r="L174" s="1">
        <v>-295116.59375</v>
      </c>
      <c r="M174" s="1">
        <v>1734664</v>
      </c>
      <c r="N174" s="1">
        <v>18785</v>
      </c>
      <c r="O174" s="1">
        <v>1.0947741270065308</v>
      </c>
      <c r="P174" s="1">
        <v>61438.8359375</v>
      </c>
      <c r="Q174" s="1">
        <v>-42653.8359375</v>
      </c>
      <c r="R174" s="1">
        <v>3510313.84</v>
      </c>
      <c r="S174" s="1">
        <v>1580278.25</v>
      </c>
      <c r="T174" s="1">
        <v>100.02285766601563</v>
      </c>
      <c r="U174" s="1">
        <v>0</v>
      </c>
      <c r="V174" s="1">
        <v>0</v>
      </c>
      <c r="W174" s="1">
        <v>14467313.200000003</v>
      </c>
      <c r="X174" s="1">
        <v>21.642393112182617</v>
      </c>
      <c r="Y174" s="1">
        <v>64580.17</v>
      </c>
      <c r="Z174" s="1">
        <v>94676.461112569377</v>
      </c>
      <c r="AA174" s="1">
        <v>30096.291015625</v>
      </c>
    </row>
    <row r="175" spans="1:32" x14ac:dyDescent="0.25">
      <c r="A175" s="1">
        <v>107653203</v>
      </c>
      <c r="B175" s="1" t="s">
        <v>2178</v>
      </c>
      <c r="C175" s="1">
        <v>18135218</v>
      </c>
      <c r="D175" s="1">
        <v>1040565.3125</v>
      </c>
      <c r="E175" s="1">
        <v>6.0870809555053711</v>
      </c>
      <c r="F175" s="1">
        <v>710243.5625</v>
      </c>
      <c r="G175" s="1">
        <v>330321.75</v>
      </c>
      <c r="H175" s="1">
        <v>13192359</v>
      </c>
      <c r="I175" s="1">
        <v>71940</v>
      </c>
      <c r="J175" s="1">
        <v>0.54830563068389893</v>
      </c>
      <c r="K175" s="1">
        <v>425448.40625</v>
      </c>
      <c r="L175" s="1">
        <v>-353508.40625</v>
      </c>
      <c r="M175" s="1">
        <v>2601598</v>
      </c>
      <c r="N175" s="1">
        <v>11850</v>
      </c>
      <c r="O175" s="1">
        <v>0.45757350325584412</v>
      </c>
      <c r="P175" s="1">
        <v>93340.2734375</v>
      </c>
      <c r="Q175" s="1">
        <v>-81490.2734375</v>
      </c>
      <c r="R175" s="1">
        <v>2341261.7799999998</v>
      </c>
      <c r="S175" s="1">
        <v>956775.3125</v>
      </c>
      <c r="T175" s="1">
        <v>100.02330017089844</v>
      </c>
      <c r="U175" s="1">
        <v>0</v>
      </c>
      <c r="V175" s="1">
        <v>0</v>
      </c>
      <c r="W175" s="1">
        <v>8759235.3699999973</v>
      </c>
      <c r="X175" s="1">
        <v>21.851789474487305</v>
      </c>
      <c r="Y175" s="1">
        <v>203325.96</v>
      </c>
      <c r="Z175" s="1">
        <v>370059.60510673537</v>
      </c>
      <c r="AA175" s="1">
        <v>166733.640625</v>
      </c>
    </row>
    <row r="176" spans="1:32" x14ac:dyDescent="0.25">
      <c r="A176" s="1">
        <v>104432803</v>
      </c>
      <c r="B176" s="1" t="s">
        <v>2131</v>
      </c>
      <c r="C176" s="1">
        <v>11157313</v>
      </c>
      <c r="D176" s="1">
        <v>413743.96875</v>
      </c>
      <c r="E176" s="1">
        <v>3.8510849475860596</v>
      </c>
      <c r="F176" s="1">
        <v>460661.5</v>
      </c>
      <c r="G176" s="1">
        <v>-46917.53125</v>
      </c>
      <c r="H176" s="1">
        <v>8823947</v>
      </c>
      <c r="I176" s="1">
        <v>62068</v>
      </c>
      <c r="J176" s="1">
        <v>0.70838683843612671</v>
      </c>
      <c r="K176" s="1">
        <v>330342.59375</v>
      </c>
      <c r="L176" s="1">
        <v>-268274.59375</v>
      </c>
      <c r="M176" s="1">
        <v>1386613</v>
      </c>
      <c r="N176" s="1">
        <v>10672</v>
      </c>
      <c r="O176" s="1">
        <v>0.77561467885971069</v>
      </c>
      <c r="P176" s="1">
        <v>62082.5234375</v>
      </c>
      <c r="Q176" s="1">
        <v>-51410.5234375</v>
      </c>
      <c r="R176" s="1">
        <v>946752.87</v>
      </c>
      <c r="S176" s="1">
        <v>341003.96875</v>
      </c>
      <c r="T176" s="1">
        <v>100.02330017089844</v>
      </c>
      <c r="U176" s="1">
        <v>0</v>
      </c>
      <c r="V176" s="1">
        <v>0</v>
      </c>
      <c r="W176" s="1">
        <v>3121876.2699999996</v>
      </c>
      <c r="X176" s="1">
        <v>21.851791381835938</v>
      </c>
      <c r="Y176" s="1">
        <v>30172.49</v>
      </c>
      <c r="Z176" s="1">
        <v>68204.955235315429</v>
      </c>
      <c r="AA176" s="1">
        <v>38032.46484375</v>
      </c>
    </row>
    <row r="177" spans="1:32" x14ac:dyDescent="0.25">
      <c r="A177" s="1">
        <v>115503004</v>
      </c>
      <c r="B177" s="1" t="s">
        <v>2342</v>
      </c>
      <c r="C177" s="1">
        <v>5720554.5</v>
      </c>
      <c r="D177" s="1">
        <v>336459.96875</v>
      </c>
      <c r="E177" s="1">
        <v>6.2491469383239746</v>
      </c>
      <c r="F177" s="1">
        <v>228508.6875</v>
      </c>
      <c r="G177" s="1">
        <v>107951.28125</v>
      </c>
      <c r="H177" s="1">
        <v>4289422</v>
      </c>
      <c r="I177" s="1">
        <v>35421</v>
      </c>
      <c r="J177" s="1">
        <v>0.83265143632888794</v>
      </c>
      <c r="K177" s="1">
        <v>135501.453125</v>
      </c>
      <c r="L177" s="1">
        <v>-100080.453125</v>
      </c>
      <c r="M177" s="1">
        <v>653824</v>
      </c>
      <c r="N177" s="1">
        <v>8986</v>
      </c>
      <c r="O177" s="1">
        <v>1.3935282230377197</v>
      </c>
      <c r="P177" s="1">
        <v>29176.8671875</v>
      </c>
      <c r="Q177" s="1">
        <v>-20190.8671875</v>
      </c>
      <c r="R177" s="1">
        <v>706093.73</v>
      </c>
      <c r="S177" s="1">
        <v>294771.96875</v>
      </c>
      <c r="T177" s="1">
        <v>100.02330017089844</v>
      </c>
      <c r="U177" s="1">
        <v>0</v>
      </c>
      <c r="V177" s="1">
        <v>0</v>
      </c>
      <c r="W177" s="1">
        <v>2698624.2699999996</v>
      </c>
      <c r="X177" s="1">
        <v>21.851791381835938</v>
      </c>
      <c r="Y177" s="1">
        <v>61510.13</v>
      </c>
      <c r="Z177" s="1">
        <v>71579.352865355409</v>
      </c>
      <c r="AA177" s="1">
        <v>10069.22265625</v>
      </c>
      <c r="AB177" s="1">
        <v>71215</v>
      </c>
      <c r="AC177" s="1">
        <v>-2719</v>
      </c>
      <c r="AD177" s="1">
        <v>-3.6776044368743896</v>
      </c>
      <c r="AE177" s="1">
        <v>4845.22216796875</v>
      </c>
      <c r="AF177" s="1">
        <v>-7564.22216796875</v>
      </c>
    </row>
    <row r="178" spans="1:32" x14ac:dyDescent="0.25">
      <c r="A178" s="1">
        <v>104432903</v>
      </c>
      <c r="B178" s="1" t="s">
        <v>2132</v>
      </c>
      <c r="C178" s="1">
        <v>11458328</v>
      </c>
      <c r="D178" s="1">
        <v>178340</v>
      </c>
      <c r="E178" s="1">
        <v>1.581030011177063</v>
      </c>
      <c r="F178" s="1">
        <v>179647.65625</v>
      </c>
      <c r="G178" s="1">
        <v>-1307.65625</v>
      </c>
      <c r="H178" s="1">
        <v>9311337</v>
      </c>
      <c r="I178" s="1">
        <v>70604</v>
      </c>
      <c r="J178" s="1">
        <v>0.76405197381973267</v>
      </c>
      <c r="K178" s="1">
        <v>164232.796875</v>
      </c>
      <c r="L178" s="1">
        <v>-93628.796875</v>
      </c>
      <c r="M178" s="1">
        <v>1660346</v>
      </c>
      <c r="N178" s="1">
        <v>12097</v>
      </c>
      <c r="O178" s="1">
        <v>0.73393040895462036</v>
      </c>
      <c r="P178" s="1">
        <v>28654.642578125</v>
      </c>
      <c r="Q178" s="1">
        <v>-16557.642578125</v>
      </c>
      <c r="R178" s="1">
        <v>390539</v>
      </c>
      <c r="S178" s="1">
        <v>50000</v>
      </c>
      <c r="T178" s="1">
        <v>0</v>
      </c>
      <c r="U178" s="1">
        <v>0</v>
      </c>
      <c r="V178" s="1">
        <v>100</v>
      </c>
      <c r="W178" s="1">
        <v>0</v>
      </c>
      <c r="Y178" s="1">
        <v>61695.46</v>
      </c>
      <c r="Z178" s="1">
        <v>73395.053011670534</v>
      </c>
      <c r="AA178" s="1">
        <v>11699.5927734375</v>
      </c>
      <c r="AB178" s="1">
        <v>96106</v>
      </c>
      <c r="AC178" s="1">
        <v>45639</v>
      </c>
      <c r="AD178" s="1">
        <v>90.433349609375</v>
      </c>
      <c r="AE178" s="1">
        <v>-13239.7880859375</v>
      </c>
      <c r="AF178" s="1">
        <v>58878.7890625</v>
      </c>
    </row>
    <row r="179" spans="1:32" x14ac:dyDescent="0.25">
      <c r="A179" s="1">
        <v>115222504</v>
      </c>
      <c r="B179" s="1" t="s">
        <v>2334</v>
      </c>
      <c r="C179" s="1">
        <v>7739208</v>
      </c>
      <c r="D179" s="1">
        <v>163482</v>
      </c>
      <c r="E179" s="1">
        <v>2.1579713821411133</v>
      </c>
      <c r="F179" s="1">
        <v>174799.21875</v>
      </c>
      <c r="G179" s="1">
        <v>-11317.21875</v>
      </c>
      <c r="H179" s="1">
        <v>6413734</v>
      </c>
      <c r="I179" s="1">
        <v>74999</v>
      </c>
      <c r="J179" s="1">
        <v>1.1831855773925781</v>
      </c>
      <c r="K179" s="1">
        <v>133347.5</v>
      </c>
      <c r="L179" s="1">
        <v>-58348.5</v>
      </c>
      <c r="M179" s="1">
        <v>1082897</v>
      </c>
      <c r="N179" s="1">
        <v>38483</v>
      </c>
      <c r="O179" s="1">
        <v>3.6846499443054199</v>
      </c>
      <c r="P179" s="1">
        <v>41451.7265625</v>
      </c>
      <c r="Q179" s="1">
        <v>-2968.7265625</v>
      </c>
      <c r="R179" s="1">
        <v>242577</v>
      </c>
      <c r="S179" s="1">
        <v>50000</v>
      </c>
      <c r="T179" s="1">
        <v>0</v>
      </c>
      <c r="U179" s="1">
        <v>0</v>
      </c>
      <c r="V179" s="1">
        <v>100</v>
      </c>
      <c r="W179" s="1">
        <v>0</v>
      </c>
      <c r="Y179" s="1">
        <v>91636.58</v>
      </c>
      <c r="Z179" s="1">
        <v>157165.85692466737</v>
      </c>
      <c r="AA179" s="1">
        <v>65529.27734375</v>
      </c>
    </row>
    <row r="180" spans="1:32" x14ac:dyDescent="0.25">
      <c r="A180" s="1">
        <v>114063503</v>
      </c>
      <c r="B180" s="1" t="s">
        <v>2313</v>
      </c>
      <c r="C180" s="1">
        <v>10864401</v>
      </c>
      <c r="D180" s="1">
        <v>101357.21875</v>
      </c>
      <c r="E180" s="1">
        <v>0.94171518087387085</v>
      </c>
      <c r="F180" s="1">
        <v>378698.125</v>
      </c>
      <c r="G180" s="1">
        <v>-277340.90625</v>
      </c>
      <c r="H180" s="1">
        <v>8719766</v>
      </c>
      <c r="I180" s="1">
        <v>97186</v>
      </c>
      <c r="J180" s="1">
        <v>1.127110481262207</v>
      </c>
      <c r="K180" s="1">
        <v>321767.5</v>
      </c>
      <c r="L180" s="1">
        <v>-224581.5</v>
      </c>
      <c r="M180" s="1">
        <v>1735955</v>
      </c>
      <c r="N180" s="1">
        <v>-45824</v>
      </c>
      <c r="O180" s="1">
        <v>-2.5718116760253906</v>
      </c>
      <c r="P180" s="1">
        <v>52825.23828125</v>
      </c>
      <c r="Q180" s="1">
        <v>-98649.234375</v>
      </c>
      <c r="R180" s="1">
        <v>408680.05</v>
      </c>
      <c r="S180" s="1">
        <v>49995.21875</v>
      </c>
      <c r="T180" s="1">
        <v>41.045745849609375</v>
      </c>
      <c r="U180" s="1">
        <v>0</v>
      </c>
      <c r="V180" s="1">
        <v>58.963817596435547</v>
      </c>
      <c r="W180" s="1">
        <v>187824.24000000209</v>
      </c>
      <c r="X180" s="1">
        <v>37.546829223632813</v>
      </c>
      <c r="Y180" s="1">
        <v>148464.17000000001</v>
      </c>
      <c r="Z180" s="1">
        <v>307447.10534400644</v>
      </c>
      <c r="AA180" s="1">
        <v>158982.9375</v>
      </c>
    </row>
    <row r="181" spans="1:32" x14ac:dyDescent="0.25">
      <c r="A181" s="1">
        <v>103024603</v>
      </c>
      <c r="B181" s="1" t="s">
        <v>2089</v>
      </c>
      <c r="C181" s="1">
        <v>8328342</v>
      </c>
      <c r="D181" s="1">
        <v>147973</v>
      </c>
      <c r="E181" s="1">
        <v>1.8088792562484741</v>
      </c>
      <c r="F181" s="1">
        <v>230388.953125</v>
      </c>
      <c r="G181" s="1">
        <v>-82415.953125</v>
      </c>
      <c r="H181" s="1">
        <v>6156243</v>
      </c>
      <c r="I181" s="1">
        <v>44876</v>
      </c>
      <c r="J181" s="1">
        <v>0.73430377244949341</v>
      </c>
      <c r="K181" s="1">
        <v>184648.40625</v>
      </c>
      <c r="L181" s="1">
        <v>-139772.40625</v>
      </c>
      <c r="M181" s="1">
        <v>1827969</v>
      </c>
      <c r="N181" s="1">
        <v>53097</v>
      </c>
      <c r="O181" s="1">
        <v>2.991595983505249</v>
      </c>
      <c r="P181" s="1">
        <v>45740.546875</v>
      </c>
      <c r="Q181" s="1">
        <v>7356.453125</v>
      </c>
      <c r="R181" s="1">
        <v>344130</v>
      </c>
      <c r="S181" s="1">
        <v>50000</v>
      </c>
      <c r="T181" s="1">
        <v>0</v>
      </c>
      <c r="U181" s="1">
        <v>0</v>
      </c>
      <c r="V181" s="1">
        <v>100</v>
      </c>
      <c r="W181" s="1">
        <v>0</v>
      </c>
      <c r="Y181" s="1">
        <v>53801.05</v>
      </c>
      <c r="Z181" s="1">
        <v>50531.957771064423</v>
      </c>
      <c r="AA181" s="1">
        <v>-3269.09228515625</v>
      </c>
    </row>
    <row r="182" spans="1:32" x14ac:dyDescent="0.25">
      <c r="A182" s="1">
        <v>118403003</v>
      </c>
      <c r="B182" s="1" t="s">
        <v>2385</v>
      </c>
      <c r="C182" s="1">
        <v>19290898</v>
      </c>
      <c r="D182" s="1">
        <v>2247943</v>
      </c>
      <c r="E182" s="1">
        <v>13.189866065979004</v>
      </c>
      <c r="F182" s="1">
        <v>1357377.875</v>
      </c>
      <c r="G182" s="1">
        <v>890565.125</v>
      </c>
      <c r="H182" s="1">
        <v>12691967</v>
      </c>
      <c r="I182" s="1">
        <v>258278</v>
      </c>
      <c r="J182" s="1">
        <v>2.0772435665130615</v>
      </c>
      <c r="K182" s="1">
        <v>823292.6875</v>
      </c>
      <c r="L182" s="1">
        <v>-565014.6875</v>
      </c>
      <c r="M182" s="1">
        <v>2443767</v>
      </c>
      <c r="N182" s="1">
        <v>95601</v>
      </c>
      <c r="O182" s="1">
        <v>4.0713047981262207</v>
      </c>
      <c r="P182" s="1">
        <v>155074.796875</v>
      </c>
      <c r="Q182" s="1">
        <v>-59473.796875</v>
      </c>
      <c r="R182" s="1">
        <v>4155164.45</v>
      </c>
      <c r="S182" s="1">
        <v>1894064.125</v>
      </c>
      <c r="T182" s="1">
        <v>100.02330017089844</v>
      </c>
      <c r="U182" s="1">
        <v>0</v>
      </c>
      <c r="V182" s="1">
        <v>0</v>
      </c>
      <c r="W182" s="1">
        <v>17340072.910000004</v>
      </c>
      <c r="X182" s="1">
        <v>21.851791381835938</v>
      </c>
      <c r="Y182" s="1">
        <v>206385.73</v>
      </c>
      <c r="Z182" s="1">
        <v>268500.98259935924</v>
      </c>
      <c r="AA182" s="1">
        <v>62115.25390625</v>
      </c>
    </row>
    <row r="183" spans="1:32" x14ac:dyDescent="0.25">
      <c r="A183" s="1">
        <v>112672803</v>
      </c>
      <c r="B183" s="1" t="s">
        <v>2275</v>
      </c>
      <c r="C183" s="1">
        <v>11095804</v>
      </c>
      <c r="D183" s="1">
        <v>1388889.125</v>
      </c>
      <c r="E183" s="1">
        <v>14.308244705200195</v>
      </c>
      <c r="F183" s="1">
        <v>966424.3125</v>
      </c>
      <c r="G183" s="1">
        <v>422464.8125</v>
      </c>
      <c r="H183" s="1">
        <v>6968329</v>
      </c>
      <c r="I183" s="1">
        <v>170359</v>
      </c>
      <c r="J183" s="1">
        <v>2.5060274600982666</v>
      </c>
      <c r="K183" s="1">
        <v>636490.375</v>
      </c>
      <c r="L183" s="1">
        <v>-466131.375</v>
      </c>
      <c r="M183" s="1">
        <v>1501131</v>
      </c>
      <c r="N183" s="1">
        <v>34649</v>
      </c>
      <c r="O183" s="1">
        <v>2.3627293109893799</v>
      </c>
      <c r="P183" s="1">
        <v>96074.6015625</v>
      </c>
      <c r="Q183" s="1">
        <v>-61425.6015625</v>
      </c>
      <c r="R183" s="1">
        <v>2565004.7599999998</v>
      </c>
      <c r="S183" s="1">
        <v>1181655.125</v>
      </c>
      <c r="T183" s="1">
        <v>95.642921447753906</v>
      </c>
      <c r="U183" s="1">
        <v>4.3793625831604004</v>
      </c>
      <c r="V183" s="1">
        <v>0</v>
      </c>
      <c r="W183" s="1">
        <v>10344241.399999999</v>
      </c>
      <c r="X183" s="1">
        <v>21.851791381835938</v>
      </c>
      <c r="Y183" s="1">
        <v>93663.14</v>
      </c>
      <c r="Z183" s="1">
        <v>199845.26217301923</v>
      </c>
      <c r="AA183" s="1">
        <v>106182.125</v>
      </c>
      <c r="AB183" s="1">
        <v>61339</v>
      </c>
      <c r="AC183" s="1">
        <v>2226</v>
      </c>
      <c r="AD183" s="1">
        <v>3.7656691074371338</v>
      </c>
      <c r="AE183" s="1">
        <v>-3485.199951171875</v>
      </c>
      <c r="AF183" s="1">
        <v>5711.2001953125</v>
      </c>
    </row>
    <row r="184" spans="1:32" x14ac:dyDescent="0.25">
      <c r="A184" s="1">
        <v>105254353</v>
      </c>
      <c r="B184" s="1" t="s">
        <v>2150</v>
      </c>
      <c r="C184" s="1">
        <v>13567754</v>
      </c>
      <c r="D184" s="1">
        <v>628705.125</v>
      </c>
      <c r="E184" s="1">
        <v>4.8589749336242676</v>
      </c>
      <c r="F184" s="1">
        <v>449792.3125</v>
      </c>
      <c r="G184" s="1">
        <v>178912.8125</v>
      </c>
      <c r="H184" s="1">
        <v>10669552</v>
      </c>
      <c r="I184" s="1">
        <v>104166</v>
      </c>
      <c r="J184" s="1">
        <v>0.98591762781143188</v>
      </c>
      <c r="K184" s="1">
        <v>306792.1875</v>
      </c>
      <c r="L184" s="1">
        <v>-202626.1875</v>
      </c>
      <c r="M184" s="1">
        <v>1700539</v>
      </c>
      <c r="N184" s="1">
        <v>142345</v>
      </c>
      <c r="O184" s="1">
        <v>9.1352548599243164</v>
      </c>
      <c r="P184" s="1">
        <v>36521.421875</v>
      </c>
      <c r="Q184" s="1">
        <v>105823.578125</v>
      </c>
      <c r="R184" s="1">
        <v>1197662.72</v>
      </c>
      <c r="S184" s="1">
        <v>382194.15625</v>
      </c>
      <c r="T184" s="1">
        <v>100.02330017089844</v>
      </c>
      <c r="U184" s="1">
        <v>0</v>
      </c>
      <c r="V184" s="1">
        <v>0</v>
      </c>
      <c r="W184" s="1">
        <v>3498970.5300000012</v>
      </c>
      <c r="X184" s="1">
        <v>21.851791381835938</v>
      </c>
      <c r="Y184" s="1">
        <v>61388.34</v>
      </c>
      <c r="Z184" s="1">
        <v>53731.140662081976</v>
      </c>
      <c r="AA184" s="1">
        <v>-7657.19921875</v>
      </c>
    </row>
    <row r="185" spans="1:32" x14ac:dyDescent="0.25">
      <c r="A185" s="1">
        <v>110173504</v>
      </c>
      <c r="B185" s="1" t="s">
        <v>2246</v>
      </c>
      <c r="C185" s="1">
        <v>3531404.5</v>
      </c>
      <c r="D185" s="1">
        <v>60865.30859375</v>
      </c>
      <c r="E185" s="1">
        <v>1.7537709474563599</v>
      </c>
      <c r="F185" s="1">
        <v>65931.25</v>
      </c>
      <c r="G185" s="1">
        <v>-5065.94140625</v>
      </c>
      <c r="H185" s="1">
        <v>3084741</v>
      </c>
      <c r="I185" s="1">
        <v>6293</v>
      </c>
      <c r="J185" s="1">
        <v>0.20442117750644684</v>
      </c>
      <c r="K185" s="1">
        <v>56400.3515625</v>
      </c>
      <c r="L185" s="1">
        <v>-50107.3515625</v>
      </c>
      <c r="M185" s="1">
        <v>320439</v>
      </c>
      <c r="N185" s="1">
        <v>4573</v>
      </c>
      <c r="O185" s="1">
        <v>1.4477658271789551</v>
      </c>
      <c r="P185" s="1">
        <v>8939.4736328125</v>
      </c>
      <c r="Q185" s="1">
        <v>-4366.4736328125</v>
      </c>
      <c r="R185" s="1">
        <v>126224.44</v>
      </c>
      <c r="S185" s="1">
        <v>49999.30859375</v>
      </c>
      <c r="T185" s="1">
        <v>85.396324157714844</v>
      </c>
      <c r="U185" s="1">
        <v>0</v>
      </c>
      <c r="V185" s="1">
        <v>14.605061531066895</v>
      </c>
      <c r="W185" s="1">
        <v>390803.25999999978</v>
      </c>
      <c r="X185" s="1">
        <v>13.550664901733398</v>
      </c>
      <c r="Y185" s="1">
        <v>4739.3500000000004</v>
      </c>
      <c r="Z185" s="1">
        <v>1366.4324267886714</v>
      </c>
      <c r="AA185" s="1">
        <v>-3372.91748046875</v>
      </c>
    </row>
    <row r="186" spans="1:32" x14ac:dyDescent="0.25">
      <c r="A186" s="1">
        <v>115222752</v>
      </c>
      <c r="B186" s="1" t="s">
        <v>2335</v>
      </c>
      <c r="C186" s="1">
        <v>114968744</v>
      </c>
      <c r="D186" s="1">
        <v>10042491</v>
      </c>
      <c r="E186" s="1">
        <v>9.5709991455078125</v>
      </c>
      <c r="F186" s="1">
        <v>8605035</v>
      </c>
      <c r="G186" s="1">
        <v>1437456</v>
      </c>
      <c r="H186" s="1">
        <v>88125936</v>
      </c>
      <c r="I186" s="1">
        <v>1774921</v>
      </c>
      <c r="J186" s="1">
        <v>2.0554721355438232</v>
      </c>
      <c r="K186" s="1">
        <v>6511749</v>
      </c>
      <c r="L186" s="1">
        <v>-4736828</v>
      </c>
      <c r="M186" s="1">
        <v>8769332</v>
      </c>
      <c r="N186" s="1">
        <v>165116</v>
      </c>
      <c r="O186" s="1">
        <v>1.9190126657485962</v>
      </c>
      <c r="P186" s="1">
        <v>460530.1875</v>
      </c>
      <c r="Q186" s="1">
        <v>-295414.1875</v>
      </c>
      <c r="R186" s="1">
        <v>18073483.670000002</v>
      </c>
      <c r="S186" s="1">
        <v>8102454</v>
      </c>
      <c r="T186" s="1">
        <v>91.828132629394531</v>
      </c>
      <c r="U186" s="1">
        <v>8.1932621002197266</v>
      </c>
      <c r="V186" s="1">
        <v>0</v>
      </c>
      <c r="W186" s="1">
        <v>68100040.929999977</v>
      </c>
      <c r="X186" s="1">
        <v>21.851789474487305</v>
      </c>
      <c r="Y186" s="1">
        <v>1076111.4099999999</v>
      </c>
      <c r="Z186" s="1">
        <v>3213374.6638890523</v>
      </c>
      <c r="AA186" s="1">
        <v>2137263.25</v>
      </c>
    </row>
    <row r="187" spans="1:32" x14ac:dyDescent="0.25">
      <c r="A187" s="1">
        <v>123463603</v>
      </c>
      <c r="B187" s="1" t="s">
        <v>2458</v>
      </c>
      <c r="C187" s="1">
        <v>10438077</v>
      </c>
      <c r="D187" s="1">
        <v>215988</v>
      </c>
      <c r="E187" s="1">
        <v>2.1129536628723145</v>
      </c>
      <c r="F187" s="1">
        <v>451907.75</v>
      </c>
      <c r="G187" s="1">
        <v>-235919.75</v>
      </c>
      <c r="H187" s="1">
        <v>7520478</v>
      </c>
      <c r="I187" s="1">
        <v>105048</v>
      </c>
      <c r="J187" s="1">
        <v>1.4166136980056763</v>
      </c>
      <c r="K187" s="1">
        <v>444634.1875</v>
      </c>
      <c r="L187" s="1">
        <v>-339586.1875</v>
      </c>
      <c r="M187" s="1">
        <v>2597369</v>
      </c>
      <c r="N187" s="1">
        <v>60940</v>
      </c>
      <c r="O187" s="1">
        <v>2.4025905132293701</v>
      </c>
      <c r="P187" s="1">
        <v>7273.57177734375</v>
      </c>
      <c r="Q187" s="1">
        <v>53666.4296875</v>
      </c>
      <c r="R187" s="1">
        <v>320230</v>
      </c>
      <c r="S187" s="1">
        <v>50000</v>
      </c>
      <c r="T187" s="1">
        <v>0</v>
      </c>
      <c r="U187" s="1">
        <v>0</v>
      </c>
      <c r="V187" s="1">
        <v>100</v>
      </c>
      <c r="W187" s="1">
        <v>0</v>
      </c>
      <c r="Y187" s="1">
        <v>80506.25</v>
      </c>
      <c r="Z187" s="1">
        <v>128261.86386947759</v>
      </c>
      <c r="AA187" s="1">
        <v>47755.61328125</v>
      </c>
    </row>
    <row r="188" spans="1:32" x14ac:dyDescent="0.25">
      <c r="A188" s="1">
        <v>125234502</v>
      </c>
      <c r="B188" s="1" t="s">
        <v>2491</v>
      </c>
      <c r="C188" s="1">
        <v>9805462</v>
      </c>
      <c r="D188" s="1">
        <v>120620</v>
      </c>
      <c r="E188" s="1">
        <v>1.2454514503479004</v>
      </c>
      <c r="F188" s="1">
        <v>635207.875</v>
      </c>
      <c r="G188" s="1">
        <v>-514587.875</v>
      </c>
      <c r="H188" s="1">
        <v>6588116</v>
      </c>
      <c r="I188" s="1">
        <v>134701</v>
      </c>
      <c r="J188" s="1">
        <v>2.0872824192047119</v>
      </c>
      <c r="K188" s="1">
        <v>564283.875</v>
      </c>
      <c r="L188" s="1">
        <v>-429582.875</v>
      </c>
      <c r="M188" s="1">
        <v>2974870</v>
      </c>
      <c r="N188" s="1">
        <v>-64081</v>
      </c>
      <c r="O188" s="1">
        <v>-2.1086552143096924</v>
      </c>
      <c r="P188" s="1">
        <v>70924.0234375</v>
      </c>
      <c r="Q188" s="1">
        <v>-135005.03125</v>
      </c>
      <c r="R188" s="1">
        <v>242476</v>
      </c>
      <c r="S188" s="1">
        <v>50000</v>
      </c>
      <c r="T188" s="1">
        <v>0</v>
      </c>
      <c r="U188" s="1">
        <v>0</v>
      </c>
      <c r="V188" s="1">
        <v>100</v>
      </c>
      <c r="W188" s="1">
        <v>0</v>
      </c>
      <c r="Y188" s="1">
        <v>52663.58</v>
      </c>
      <c r="Z188" s="1">
        <v>164498.91215126324</v>
      </c>
      <c r="AA188" s="1">
        <v>111835.3359375</v>
      </c>
    </row>
    <row r="189" spans="1:32" x14ac:dyDescent="0.25">
      <c r="A189" s="1">
        <v>118403302</v>
      </c>
      <c r="B189" s="1" t="s">
        <v>2386</v>
      </c>
      <c r="C189" s="1">
        <v>105405024</v>
      </c>
      <c r="D189" s="1">
        <v>14566938</v>
      </c>
      <c r="E189" s="1">
        <v>16.036157608032227</v>
      </c>
      <c r="F189" s="1">
        <v>8819993</v>
      </c>
      <c r="G189" s="1">
        <v>5746945</v>
      </c>
      <c r="H189" s="1">
        <v>71088398</v>
      </c>
      <c r="I189" s="1">
        <v>1712517</v>
      </c>
      <c r="J189" s="1">
        <v>2.4684615135192871</v>
      </c>
      <c r="K189" s="1">
        <v>5917641</v>
      </c>
      <c r="L189" s="1">
        <v>-4205124</v>
      </c>
      <c r="M189" s="1">
        <v>7926931</v>
      </c>
      <c r="N189" s="1">
        <v>500355</v>
      </c>
      <c r="O189" s="1">
        <v>6.7373580932617188</v>
      </c>
      <c r="P189" s="1">
        <v>430248.5625</v>
      </c>
      <c r="Q189" s="1">
        <v>70106.4375</v>
      </c>
      <c r="R189" s="1">
        <v>26389697.719999999</v>
      </c>
      <c r="S189" s="1">
        <v>12354066</v>
      </c>
      <c r="T189" s="1">
        <v>100.02330780029297</v>
      </c>
      <c r="U189" s="1">
        <v>0</v>
      </c>
      <c r="V189" s="1">
        <v>0</v>
      </c>
      <c r="W189" s="1">
        <v>113100930.85000002</v>
      </c>
      <c r="X189" s="1">
        <v>21.851789474487305</v>
      </c>
      <c r="Y189" s="1">
        <v>393250.7</v>
      </c>
      <c r="Z189" s="1">
        <v>848646.79361987929</v>
      </c>
      <c r="AA189" s="1">
        <v>455396.09375</v>
      </c>
    </row>
    <row r="190" spans="1:32" x14ac:dyDescent="0.25">
      <c r="A190" s="1">
        <v>113363103</v>
      </c>
      <c r="B190" s="1" t="s">
        <v>2292</v>
      </c>
      <c r="C190" s="1">
        <v>24657770</v>
      </c>
      <c r="D190" s="1">
        <v>1042659.8125</v>
      </c>
      <c r="E190" s="1">
        <v>4.4152231216430664</v>
      </c>
      <c r="F190" s="1">
        <v>1142804.75</v>
      </c>
      <c r="G190" s="1">
        <v>-100144.9375</v>
      </c>
      <c r="H190" s="1">
        <v>17484194</v>
      </c>
      <c r="I190" s="1">
        <v>230622</v>
      </c>
      <c r="J190" s="1">
        <v>1.3366624116897583</v>
      </c>
      <c r="K190" s="1">
        <v>770861.8125</v>
      </c>
      <c r="L190" s="1">
        <v>-540239.8125</v>
      </c>
      <c r="M190" s="1">
        <v>5123245</v>
      </c>
      <c r="N190" s="1">
        <v>131870</v>
      </c>
      <c r="O190" s="1">
        <v>2.6419575214385986</v>
      </c>
      <c r="P190" s="1">
        <v>235838.328125</v>
      </c>
      <c r="Q190" s="1">
        <v>-103968.328125</v>
      </c>
      <c r="R190" s="1">
        <v>2050330.53</v>
      </c>
      <c r="S190" s="1">
        <v>680167.8125</v>
      </c>
      <c r="T190" s="1">
        <v>100.02330017089844</v>
      </c>
      <c r="U190" s="1">
        <v>0</v>
      </c>
      <c r="V190" s="1">
        <v>0</v>
      </c>
      <c r="W190" s="1">
        <v>6226906.2699999958</v>
      </c>
      <c r="X190" s="1">
        <v>21.851789474487305</v>
      </c>
      <c r="Y190" s="1">
        <v>224113.28</v>
      </c>
      <c r="Z190" s="1">
        <v>288119.23570667265</v>
      </c>
      <c r="AA190" s="1">
        <v>64005.95703125</v>
      </c>
    </row>
    <row r="191" spans="1:32" x14ac:dyDescent="0.25">
      <c r="A191" s="1">
        <v>107653802</v>
      </c>
      <c r="B191" s="1" t="s">
        <v>2179</v>
      </c>
      <c r="C191" s="1">
        <v>28435364</v>
      </c>
      <c r="D191" s="1">
        <v>1241516.375</v>
      </c>
      <c r="E191" s="1">
        <v>4.5654311180114746</v>
      </c>
      <c r="F191" s="1">
        <v>928129.625</v>
      </c>
      <c r="G191" s="1">
        <v>313386.75</v>
      </c>
      <c r="H191" s="1">
        <v>21517355</v>
      </c>
      <c r="I191" s="1">
        <v>171136</v>
      </c>
      <c r="J191" s="1">
        <v>0.80171573162078857</v>
      </c>
      <c r="K191" s="1">
        <v>604529.625</v>
      </c>
      <c r="L191" s="1">
        <v>-433393.625</v>
      </c>
      <c r="M191" s="1">
        <v>4050288</v>
      </c>
      <c r="N191" s="1">
        <v>-27250</v>
      </c>
      <c r="O191" s="1">
        <v>-0.66829544305801392</v>
      </c>
      <c r="P191" s="1">
        <v>111068.6015625</v>
      </c>
      <c r="Q191" s="1">
        <v>-138318.59375</v>
      </c>
      <c r="R191" s="1">
        <v>2867720.16</v>
      </c>
      <c r="S191" s="1">
        <v>1097630.375</v>
      </c>
      <c r="T191" s="1">
        <v>100.02255249023438</v>
      </c>
      <c r="U191" s="1">
        <v>0</v>
      </c>
      <c r="V191" s="1">
        <v>0</v>
      </c>
      <c r="W191" s="1">
        <v>10048682.060000002</v>
      </c>
      <c r="X191" s="1">
        <v>21.498214721679688</v>
      </c>
      <c r="Y191" s="1">
        <v>279779.58</v>
      </c>
      <c r="Z191" s="1">
        <v>351383.22881235043</v>
      </c>
      <c r="AA191" s="1">
        <v>71603.6484375</v>
      </c>
    </row>
    <row r="192" spans="1:32" x14ac:dyDescent="0.25">
      <c r="A192" s="1">
        <v>104433303</v>
      </c>
      <c r="B192" s="1" t="s">
        <v>2133</v>
      </c>
      <c r="C192" s="1">
        <v>11973268</v>
      </c>
      <c r="D192" s="1">
        <v>1192765</v>
      </c>
      <c r="E192" s="1">
        <v>11.064094543457031</v>
      </c>
      <c r="F192" s="1">
        <v>612775.25</v>
      </c>
      <c r="G192" s="1">
        <v>579989.75</v>
      </c>
      <c r="H192" s="1">
        <v>8053796</v>
      </c>
      <c r="I192" s="1">
        <v>69711</v>
      </c>
      <c r="J192" s="1">
        <v>0.87312448024749756</v>
      </c>
      <c r="K192" s="1">
        <v>354576</v>
      </c>
      <c r="L192" s="1">
        <v>-284865</v>
      </c>
      <c r="M192" s="1">
        <v>1559603</v>
      </c>
      <c r="N192" s="1">
        <v>43395</v>
      </c>
      <c r="O192" s="1">
        <v>2.8620743751525879</v>
      </c>
      <c r="P192" s="1">
        <v>55597.74609375</v>
      </c>
      <c r="Q192" s="1">
        <v>-12202.74609375</v>
      </c>
      <c r="R192" s="1">
        <v>2359869.4500000002</v>
      </c>
      <c r="S192" s="1">
        <v>1079659</v>
      </c>
      <c r="T192" s="1">
        <v>100.0218505859375</v>
      </c>
      <c r="U192" s="1">
        <v>0</v>
      </c>
      <c r="V192" s="1">
        <v>0</v>
      </c>
      <c r="W192" s="1">
        <v>9884086.6700000018</v>
      </c>
      <c r="X192" s="1">
        <v>21.172077178955078</v>
      </c>
      <c r="Y192" s="1">
        <v>63668.75</v>
      </c>
      <c r="Z192" s="1">
        <v>74876.769192186359</v>
      </c>
      <c r="AA192" s="1">
        <v>11208.01953125</v>
      </c>
    </row>
    <row r="193" spans="1:32" x14ac:dyDescent="0.25">
      <c r="A193" s="1">
        <v>103024753</v>
      </c>
      <c r="B193" s="1" t="s">
        <v>2090</v>
      </c>
      <c r="C193" s="1">
        <v>19970132</v>
      </c>
      <c r="D193" s="1">
        <v>864752.8125</v>
      </c>
      <c r="E193" s="1">
        <v>4.5262269973754883</v>
      </c>
      <c r="F193" s="1">
        <v>925051.9375</v>
      </c>
      <c r="G193" s="1">
        <v>-60299.125</v>
      </c>
      <c r="H193" s="1">
        <v>15074269</v>
      </c>
      <c r="I193" s="1">
        <v>89101</v>
      </c>
      <c r="J193" s="1">
        <v>0.59459459781646729</v>
      </c>
      <c r="K193" s="1">
        <v>620810.8125</v>
      </c>
      <c r="L193" s="1">
        <v>-531709.8125</v>
      </c>
      <c r="M193" s="1">
        <v>2958017</v>
      </c>
      <c r="N193" s="1">
        <v>38270</v>
      </c>
      <c r="O193" s="1">
        <v>1.31072998046875</v>
      </c>
      <c r="P193" s="1">
        <v>156299.6875</v>
      </c>
      <c r="Q193" s="1">
        <v>-118029.6875</v>
      </c>
      <c r="R193" s="1">
        <v>1937846.21</v>
      </c>
      <c r="S193" s="1">
        <v>737381.8125</v>
      </c>
      <c r="T193" s="1">
        <v>96.962394714355469</v>
      </c>
      <c r="U193" s="1">
        <v>3.0601987838745117</v>
      </c>
      <c r="V193" s="1">
        <v>0</v>
      </c>
      <c r="W193" s="1">
        <v>6544113.200000003</v>
      </c>
      <c r="X193" s="1">
        <v>21.851791381835938</v>
      </c>
      <c r="Y193" s="1">
        <v>153820.62</v>
      </c>
      <c r="Z193" s="1">
        <v>149156.77164559951</v>
      </c>
      <c r="AA193" s="1">
        <v>-4663.84814453125</v>
      </c>
    </row>
    <row r="194" spans="1:32" x14ac:dyDescent="0.25">
      <c r="A194" s="1">
        <v>108073503</v>
      </c>
      <c r="B194" s="1" t="s">
        <v>2198</v>
      </c>
      <c r="C194" s="1">
        <v>18023140</v>
      </c>
      <c r="D194" s="1">
        <v>1181326.25</v>
      </c>
      <c r="E194" s="1">
        <v>7.0142459869384766</v>
      </c>
      <c r="F194" s="1">
        <v>388903.65625</v>
      </c>
      <c r="G194" s="1">
        <v>792422.625</v>
      </c>
      <c r="H194" s="1">
        <v>13833400</v>
      </c>
      <c r="I194" s="1">
        <v>91241</v>
      </c>
      <c r="J194" s="1">
        <v>0.66394954919815063</v>
      </c>
      <c r="K194" s="1">
        <v>295764.59375</v>
      </c>
      <c r="L194" s="1">
        <v>-204523.59375</v>
      </c>
      <c r="M194" s="1">
        <v>2535088</v>
      </c>
      <c r="N194" s="1">
        <v>43546</v>
      </c>
      <c r="O194" s="1">
        <v>1.7477529048919678</v>
      </c>
      <c r="P194" s="1">
        <v>55780.18359375</v>
      </c>
      <c r="Q194" s="1">
        <v>-12234.18359375</v>
      </c>
      <c r="R194" s="1">
        <v>1654651.67</v>
      </c>
      <c r="S194" s="1">
        <v>1046539.3125</v>
      </c>
      <c r="T194" s="1">
        <v>100.00415802001953</v>
      </c>
      <c r="U194" s="1">
        <v>0</v>
      </c>
      <c r="V194" s="1">
        <v>0</v>
      </c>
      <c r="W194" s="1">
        <v>9579187.2599999979</v>
      </c>
      <c r="X194" s="1">
        <v>12.875138282775879</v>
      </c>
      <c r="Y194" s="1">
        <v>98005.61</v>
      </c>
      <c r="Z194" s="1">
        <v>146639.47584261996</v>
      </c>
      <c r="AA194" s="1">
        <v>48633.8671875</v>
      </c>
    </row>
    <row r="195" spans="1:32" x14ac:dyDescent="0.25">
      <c r="A195" s="1">
        <v>128323303</v>
      </c>
      <c r="B195" s="1" t="s">
        <v>2522</v>
      </c>
      <c r="C195" s="1">
        <v>8480850</v>
      </c>
      <c r="D195" s="1">
        <v>175352.546875</v>
      </c>
      <c r="E195" s="1">
        <v>2.1112828254699707</v>
      </c>
      <c r="F195" s="1">
        <v>325518.375</v>
      </c>
      <c r="G195" s="1">
        <v>-150165.828125</v>
      </c>
      <c r="H195" s="1">
        <v>7137850</v>
      </c>
      <c r="I195" s="1">
        <v>26472</v>
      </c>
      <c r="J195" s="1">
        <v>0.37224853038787842</v>
      </c>
      <c r="K195" s="1">
        <v>278309.8125</v>
      </c>
      <c r="L195" s="1">
        <v>-251837.8125</v>
      </c>
      <c r="M195" s="1">
        <v>923584</v>
      </c>
      <c r="N195" s="1">
        <v>20308</v>
      </c>
      <c r="O195" s="1">
        <v>2.2482607364654541</v>
      </c>
      <c r="P195" s="1">
        <v>47208.546875</v>
      </c>
      <c r="Q195" s="1">
        <v>-26900.546875</v>
      </c>
      <c r="R195" s="1">
        <v>419416.19</v>
      </c>
      <c r="S195" s="1">
        <v>128572.546875</v>
      </c>
      <c r="T195" s="1">
        <v>100.02330780029297</v>
      </c>
      <c r="U195" s="1">
        <v>0</v>
      </c>
      <c r="V195" s="1">
        <v>0</v>
      </c>
      <c r="W195" s="1">
        <v>1177076.0200000033</v>
      </c>
      <c r="X195" s="1">
        <v>21.851791381835938</v>
      </c>
      <c r="Y195" s="1">
        <v>34502.26</v>
      </c>
      <c r="Z195" s="1">
        <v>34833.332118328603</v>
      </c>
      <c r="AA195" s="1">
        <v>331.07211303710938</v>
      </c>
    </row>
    <row r="196" spans="1:32" x14ac:dyDescent="0.25">
      <c r="A196" s="1">
        <v>127044103</v>
      </c>
      <c r="B196" s="1" t="s">
        <v>2511</v>
      </c>
      <c r="C196" s="1">
        <v>14080894</v>
      </c>
      <c r="D196" s="1">
        <v>213116.375</v>
      </c>
      <c r="E196" s="1">
        <v>1.5367738008499146</v>
      </c>
      <c r="F196" s="1">
        <v>348458.96875</v>
      </c>
      <c r="G196" s="1">
        <v>-135342.59375</v>
      </c>
      <c r="H196" s="1">
        <v>10974647</v>
      </c>
      <c r="I196" s="1">
        <v>87928</v>
      </c>
      <c r="J196" s="1">
        <v>0.8076629638671875</v>
      </c>
      <c r="K196" s="1">
        <v>212019.40625</v>
      </c>
      <c r="L196" s="1">
        <v>-124091.40625</v>
      </c>
      <c r="M196" s="1">
        <v>2393758</v>
      </c>
      <c r="N196" s="1">
        <v>75190</v>
      </c>
      <c r="O196" s="1">
        <v>3.2429502010345459</v>
      </c>
      <c r="P196" s="1">
        <v>85046.03125</v>
      </c>
      <c r="Q196" s="1">
        <v>-9856.03125</v>
      </c>
      <c r="R196" s="1">
        <v>712489.02</v>
      </c>
      <c r="S196" s="1">
        <v>49998.37890625</v>
      </c>
      <c r="T196" s="1">
        <v>13.93171215057373</v>
      </c>
      <c r="U196" s="1">
        <v>0</v>
      </c>
      <c r="V196" s="1">
        <v>86.071533203125</v>
      </c>
      <c r="W196" s="1">
        <v>63755.170000001788</v>
      </c>
      <c r="X196" s="1">
        <v>89.351219177246094</v>
      </c>
      <c r="Y196" s="1">
        <v>115039.16</v>
      </c>
      <c r="Z196" s="1">
        <v>177934.11703656247</v>
      </c>
      <c r="AA196" s="1">
        <v>62894.95703125</v>
      </c>
    </row>
    <row r="197" spans="1:32" x14ac:dyDescent="0.25">
      <c r="A197" s="1">
        <v>111312503</v>
      </c>
      <c r="B197" s="1" t="s">
        <v>2254</v>
      </c>
      <c r="C197" s="1">
        <v>13653051</v>
      </c>
      <c r="D197" s="1">
        <v>1013916.25</v>
      </c>
      <c r="E197" s="1">
        <v>8.022038459777832</v>
      </c>
      <c r="F197" s="1">
        <v>512288.21875</v>
      </c>
      <c r="G197" s="1">
        <v>501628.03125</v>
      </c>
      <c r="H197" s="1">
        <v>9967659</v>
      </c>
      <c r="I197" s="1">
        <v>67178</v>
      </c>
      <c r="J197" s="1">
        <v>0.67853271961212158</v>
      </c>
      <c r="K197" s="1">
        <v>334740.59375</v>
      </c>
      <c r="L197" s="1">
        <v>-267562.59375</v>
      </c>
      <c r="M197" s="1">
        <v>1876627</v>
      </c>
      <c r="N197" s="1">
        <v>40192</v>
      </c>
      <c r="O197" s="1">
        <v>2.1885883808135986</v>
      </c>
      <c r="P197" s="1">
        <v>63931.4140625</v>
      </c>
      <c r="Q197" s="1">
        <v>-23739.4140625</v>
      </c>
      <c r="R197" s="1">
        <v>1808765.37</v>
      </c>
      <c r="S197" s="1">
        <v>906546.25</v>
      </c>
      <c r="T197" s="1">
        <v>100.01459503173828</v>
      </c>
      <c r="U197" s="1">
        <v>0</v>
      </c>
      <c r="V197" s="1">
        <v>0</v>
      </c>
      <c r="W197" s="1">
        <v>8298668.4800000004</v>
      </c>
      <c r="X197" s="1">
        <v>17.769445419311523</v>
      </c>
      <c r="Y197" s="1">
        <v>87885.7</v>
      </c>
      <c r="Z197" s="1">
        <v>87767.222584742936</v>
      </c>
      <c r="AA197" s="1">
        <v>-118.4774169921875</v>
      </c>
    </row>
    <row r="198" spans="1:32" x14ac:dyDescent="0.25">
      <c r="A198" s="1">
        <v>128323703</v>
      </c>
      <c r="B198" s="1" t="s">
        <v>2523</v>
      </c>
      <c r="C198" s="1">
        <v>15445405</v>
      </c>
      <c r="D198" s="1">
        <v>312715</v>
      </c>
      <c r="E198" s="1">
        <v>2.0664865970611572</v>
      </c>
      <c r="F198" s="1">
        <v>611150.3125</v>
      </c>
      <c r="G198" s="1">
        <v>-298435.3125</v>
      </c>
      <c r="H198" s="1">
        <v>12626587</v>
      </c>
      <c r="I198" s="1">
        <v>158707</v>
      </c>
      <c r="J198" s="1">
        <v>1.272926926612854</v>
      </c>
      <c r="K198" s="1">
        <v>533646.625</v>
      </c>
      <c r="L198" s="1">
        <v>-374939.625</v>
      </c>
      <c r="M198" s="1">
        <v>2415027</v>
      </c>
      <c r="N198" s="1">
        <v>104008</v>
      </c>
      <c r="O198" s="1">
        <v>4.5005254745483398</v>
      </c>
      <c r="P198" s="1">
        <v>77503.6953125</v>
      </c>
      <c r="Q198" s="1">
        <v>26504.3046875</v>
      </c>
      <c r="R198" s="1">
        <v>403791</v>
      </c>
      <c r="S198" s="1">
        <v>50000</v>
      </c>
      <c r="T198" s="1">
        <v>0</v>
      </c>
      <c r="U198" s="1">
        <v>0</v>
      </c>
      <c r="V198" s="1">
        <v>100</v>
      </c>
      <c r="W198" s="1">
        <v>0</v>
      </c>
      <c r="Y198" s="1">
        <v>159129.03</v>
      </c>
      <c r="Z198" s="1">
        <v>169255.85447366454</v>
      </c>
      <c r="AA198" s="1">
        <v>10126.82421875</v>
      </c>
    </row>
    <row r="199" spans="1:32" x14ac:dyDescent="0.25">
      <c r="A199" s="1">
        <v>125235103</v>
      </c>
      <c r="B199" s="1" t="s">
        <v>2492</v>
      </c>
      <c r="C199" s="1">
        <v>19173118</v>
      </c>
      <c r="D199" s="1">
        <v>920950.75</v>
      </c>
      <c r="E199" s="1">
        <v>5.0457062721252441</v>
      </c>
      <c r="F199" s="1">
        <v>1225692</v>
      </c>
      <c r="G199" s="1">
        <v>-304741.25</v>
      </c>
      <c r="H199" s="1">
        <v>13783511</v>
      </c>
      <c r="I199" s="1">
        <v>371835</v>
      </c>
      <c r="J199" s="1">
        <v>2.7724721431732178</v>
      </c>
      <c r="K199" s="1">
        <v>832796.8125</v>
      </c>
      <c r="L199" s="1">
        <v>-460961.8125</v>
      </c>
      <c r="M199" s="1">
        <v>3201922</v>
      </c>
      <c r="N199" s="1">
        <v>-4593</v>
      </c>
      <c r="O199" s="1">
        <v>-0.14323961734771729</v>
      </c>
      <c r="P199" s="1">
        <v>177080.34375</v>
      </c>
      <c r="Q199" s="1">
        <v>-181673.34375</v>
      </c>
      <c r="R199" s="1">
        <v>2187685.7400000002</v>
      </c>
      <c r="S199" s="1">
        <v>553708.75</v>
      </c>
      <c r="T199" s="1">
        <v>47.355976104736328</v>
      </c>
      <c r="U199" s="1">
        <v>52.655059814453125</v>
      </c>
      <c r="V199" s="1">
        <v>0</v>
      </c>
      <c r="W199" s="1">
        <v>0</v>
      </c>
      <c r="Y199" s="1">
        <v>79706.429999999993</v>
      </c>
      <c r="Z199" s="1">
        <v>67166.915744611964</v>
      </c>
      <c r="AA199" s="1">
        <v>-12539.5146484375</v>
      </c>
    </row>
    <row r="200" spans="1:32" x14ac:dyDescent="0.25">
      <c r="A200" s="1">
        <v>105256553</v>
      </c>
      <c r="B200" s="1" t="s">
        <v>2151</v>
      </c>
      <c r="C200" s="1">
        <v>14222258</v>
      </c>
      <c r="D200" s="1">
        <v>789011.1875</v>
      </c>
      <c r="E200" s="1">
        <v>5.873570442199707</v>
      </c>
      <c r="F200" s="1">
        <v>710199.75</v>
      </c>
      <c r="G200" s="1">
        <v>78811.4375</v>
      </c>
      <c r="H200" s="1">
        <v>11032791</v>
      </c>
      <c r="I200" s="1">
        <v>111100</v>
      </c>
      <c r="J200" s="1">
        <v>1.0172417163848877</v>
      </c>
      <c r="K200" s="1">
        <v>435279</v>
      </c>
      <c r="L200" s="1">
        <v>-324179</v>
      </c>
      <c r="M200" s="1">
        <v>1336903</v>
      </c>
      <c r="N200" s="1">
        <v>49823</v>
      </c>
      <c r="O200" s="1">
        <v>3.8710103034973145</v>
      </c>
      <c r="P200" s="1">
        <v>78838.7578125</v>
      </c>
      <c r="Q200" s="1">
        <v>-29015.7578125</v>
      </c>
      <c r="R200" s="1">
        <v>1852564.22</v>
      </c>
      <c r="S200" s="1">
        <v>628088.1875</v>
      </c>
      <c r="T200" s="1">
        <v>96.331047058105469</v>
      </c>
      <c r="U200" s="1">
        <v>3.6913907527923584</v>
      </c>
      <c r="V200" s="1">
        <v>0</v>
      </c>
      <c r="W200" s="1">
        <v>5537860.1400000006</v>
      </c>
      <c r="X200" s="1">
        <v>21.851791381835938</v>
      </c>
      <c r="Y200" s="1">
        <v>75787.44</v>
      </c>
      <c r="Z200" s="1">
        <v>128865.35015331965</v>
      </c>
      <c r="AA200" s="1">
        <v>53077.91015625</v>
      </c>
    </row>
    <row r="201" spans="1:32" x14ac:dyDescent="0.25">
      <c r="A201" s="1">
        <v>104433604</v>
      </c>
      <c r="B201" s="1" t="s">
        <v>2134</v>
      </c>
      <c r="C201" s="1">
        <v>4197362.5</v>
      </c>
      <c r="D201" s="1">
        <v>70865.0703125</v>
      </c>
      <c r="E201" s="1">
        <v>1.7173177003860474</v>
      </c>
      <c r="F201" s="1">
        <v>94529.25</v>
      </c>
      <c r="G201" s="1">
        <v>-23664.1796875</v>
      </c>
      <c r="H201" s="1">
        <v>3560666</v>
      </c>
      <c r="I201" s="1">
        <v>17186</v>
      </c>
      <c r="J201" s="1">
        <v>0.48500347137451172</v>
      </c>
      <c r="K201" s="1">
        <v>84502.25</v>
      </c>
      <c r="L201" s="1">
        <v>-67316.25</v>
      </c>
      <c r="M201" s="1">
        <v>486969</v>
      </c>
      <c r="N201" s="1">
        <v>3680</v>
      </c>
      <c r="O201" s="1">
        <v>0.76144915819168091</v>
      </c>
      <c r="P201" s="1">
        <v>9227.509765625</v>
      </c>
      <c r="Q201" s="1">
        <v>-5547.509765625</v>
      </c>
      <c r="R201" s="1">
        <v>149727.54999999999</v>
      </c>
      <c r="S201" s="1">
        <v>49999.0703125</v>
      </c>
      <c r="T201" s="1">
        <v>7.9927887916564941</v>
      </c>
      <c r="U201" s="1">
        <v>0</v>
      </c>
      <c r="V201" s="1">
        <v>92.009071350097656</v>
      </c>
      <c r="W201" s="1">
        <v>36577.650000000373</v>
      </c>
      <c r="X201" s="1">
        <v>147.6217041015625</v>
      </c>
      <c r="Y201" s="1">
        <v>24099.16</v>
      </c>
      <c r="Z201" s="1">
        <v>4288.895878543357</v>
      </c>
      <c r="AA201" s="1">
        <v>-19810.263671875</v>
      </c>
    </row>
    <row r="202" spans="1:32" x14ac:dyDescent="0.25">
      <c r="A202" s="1">
        <v>107654103</v>
      </c>
      <c r="B202" s="1" t="s">
        <v>2180</v>
      </c>
      <c r="C202" s="1">
        <v>13198113</v>
      </c>
      <c r="D202" s="1">
        <v>707572.3125</v>
      </c>
      <c r="E202" s="1">
        <v>5.6648654937744141</v>
      </c>
      <c r="F202" s="1">
        <v>578928.375</v>
      </c>
      <c r="G202" s="1">
        <v>128643.9375</v>
      </c>
      <c r="H202" s="1">
        <v>10395808</v>
      </c>
      <c r="I202" s="1">
        <v>107677</v>
      </c>
      <c r="J202" s="1">
        <v>1.0466138124465942</v>
      </c>
      <c r="K202" s="1">
        <v>408621.1875</v>
      </c>
      <c r="L202" s="1">
        <v>-300944.1875</v>
      </c>
      <c r="M202" s="1">
        <v>1405475</v>
      </c>
      <c r="N202" s="1">
        <v>25406</v>
      </c>
      <c r="O202" s="1">
        <v>1.840922474861145</v>
      </c>
      <c r="P202" s="1">
        <v>55349.40234375</v>
      </c>
      <c r="Q202" s="1">
        <v>-29943.40234375</v>
      </c>
      <c r="R202" s="1">
        <v>1396830.42</v>
      </c>
      <c r="S202" s="1">
        <v>574489.3125</v>
      </c>
      <c r="T202" s="1">
        <v>100.02330780029297</v>
      </c>
      <c r="U202" s="1">
        <v>0</v>
      </c>
      <c r="V202" s="1">
        <v>0</v>
      </c>
      <c r="W202" s="1">
        <v>5259424.4399999976</v>
      </c>
      <c r="X202" s="1">
        <v>21.851789474487305</v>
      </c>
      <c r="Y202" s="1">
        <v>131923.17000000001</v>
      </c>
      <c r="Z202" s="1">
        <v>218011.83346336824</v>
      </c>
      <c r="AA202" s="1">
        <v>86088.6640625</v>
      </c>
    </row>
    <row r="203" spans="1:32" x14ac:dyDescent="0.25">
      <c r="A203" s="1">
        <v>101303503</v>
      </c>
      <c r="B203" s="1" t="s">
        <v>2056</v>
      </c>
      <c r="C203" s="1">
        <v>7461403</v>
      </c>
      <c r="D203" s="1">
        <v>178209</v>
      </c>
      <c r="E203" s="1">
        <v>2.4468522071838379</v>
      </c>
      <c r="F203" s="1">
        <v>159813.375</v>
      </c>
      <c r="G203" s="1">
        <v>18395.625</v>
      </c>
      <c r="H203" s="1">
        <v>6195972</v>
      </c>
      <c r="I203" s="1">
        <v>30326</v>
      </c>
      <c r="J203" s="1">
        <v>0.49185436964035034</v>
      </c>
      <c r="K203" s="1">
        <v>118866.8984375</v>
      </c>
      <c r="L203" s="1">
        <v>-88540.8984375</v>
      </c>
      <c r="M203" s="1">
        <v>1020639</v>
      </c>
      <c r="N203" s="1">
        <v>97883</v>
      </c>
      <c r="O203" s="1">
        <v>10.607680320739746</v>
      </c>
      <c r="P203" s="1">
        <v>38007.875</v>
      </c>
      <c r="Q203" s="1">
        <v>59875.125</v>
      </c>
      <c r="R203" s="1">
        <v>244792</v>
      </c>
      <c r="S203" s="1">
        <v>50000</v>
      </c>
      <c r="T203" s="1">
        <v>0</v>
      </c>
      <c r="U203" s="1">
        <v>0</v>
      </c>
      <c r="V203" s="1">
        <v>100</v>
      </c>
      <c r="W203" s="1">
        <v>0</v>
      </c>
      <c r="Y203" s="1">
        <v>34482.68</v>
      </c>
      <c r="Z203" s="1">
        <v>44106.382598638709</v>
      </c>
      <c r="AA203" s="1">
        <v>9623.7021484375</v>
      </c>
    </row>
    <row r="204" spans="1:32" x14ac:dyDescent="0.25">
      <c r="A204" s="1">
        <v>123463803</v>
      </c>
      <c r="B204" s="1" t="s">
        <v>2459</v>
      </c>
      <c r="C204" s="1">
        <v>1812207.75</v>
      </c>
      <c r="D204" s="1">
        <v>189611.1875</v>
      </c>
      <c r="E204" s="1">
        <v>11.685664176940918</v>
      </c>
      <c r="F204" s="1">
        <v>75365.3203125</v>
      </c>
      <c r="G204" s="1">
        <v>114245.8671875</v>
      </c>
      <c r="H204" s="1">
        <v>1154482</v>
      </c>
      <c r="I204" s="1">
        <v>21974</v>
      </c>
      <c r="J204" s="1">
        <v>1.9402953386306763</v>
      </c>
      <c r="K204" s="1">
        <v>40335.19921875</v>
      </c>
      <c r="L204" s="1">
        <v>-18361.19921875</v>
      </c>
      <c r="M204" s="1">
        <v>377376</v>
      </c>
      <c r="N204" s="1">
        <v>-4008</v>
      </c>
      <c r="O204" s="1">
        <v>-1.0509092807769775</v>
      </c>
      <c r="P204" s="1">
        <v>17983.400390625</v>
      </c>
      <c r="Q204" s="1">
        <v>-21991.400390625</v>
      </c>
      <c r="R204" s="1">
        <v>280349.8</v>
      </c>
      <c r="S204" s="1">
        <v>171645.1875</v>
      </c>
      <c r="T204" s="1">
        <v>0</v>
      </c>
      <c r="U204" s="1">
        <v>100</v>
      </c>
      <c r="V204" s="1">
        <v>0</v>
      </c>
      <c r="W204" s="1">
        <v>0</v>
      </c>
      <c r="Y204" s="1">
        <v>6742.03</v>
      </c>
      <c r="Z204" s="1">
        <v>22819.389976323328</v>
      </c>
      <c r="AA204" s="1">
        <v>16077.3603515625</v>
      </c>
    </row>
    <row r="205" spans="1:32" x14ac:dyDescent="0.25">
      <c r="A205" s="1">
        <v>117414003</v>
      </c>
      <c r="B205" s="1" t="s">
        <v>2372</v>
      </c>
      <c r="C205" s="1">
        <v>18515012</v>
      </c>
      <c r="D205" s="1">
        <v>351641.21875</v>
      </c>
      <c r="E205" s="1">
        <v>1.9359909296035767</v>
      </c>
      <c r="F205" s="1">
        <v>485664.5625</v>
      </c>
      <c r="G205" s="1">
        <v>-134023.34375</v>
      </c>
      <c r="H205" s="1">
        <v>15093931</v>
      </c>
      <c r="I205" s="1">
        <v>83115</v>
      </c>
      <c r="J205" s="1">
        <v>0.55370074510574341</v>
      </c>
      <c r="K205" s="1">
        <v>348266</v>
      </c>
      <c r="L205" s="1">
        <v>-265151</v>
      </c>
      <c r="M205" s="1">
        <v>2233427</v>
      </c>
      <c r="N205" s="1">
        <v>20215</v>
      </c>
      <c r="O205" s="1">
        <v>0.91337841749191284</v>
      </c>
      <c r="P205" s="1">
        <v>72168.1171875</v>
      </c>
      <c r="Q205" s="1">
        <v>-51953.1171875</v>
      </c>
      <c r="R205" s="1">
        <v>926643.51</v>
      </c>
      <c r="S205" s="1">
        <v>218629.21875</v>
      </c>
      <c r="T205" s="1">
        <v>100.02330017089844</v>
      </c>
      <c r="U205" s="1">
        <v>0</v>
      </c>
      <c r="V205" s="1">
        <v>0</v>
      </c>
      <c r="W205" s="1">
        <v>2001540.8100000024</v>
      </c>
      <c r="X205" s="1">
        <v>21.851789474487305</v>
      </c>
      <c r="Y205" s="1">
        <v>175963.55</v>
      </c>
      <c r="Z205" s="1">
        <v>236124.38493545866</v>
      </c>
      <c r="AA205" s="1">
        <v>60160.8359375</v>
      </c>
      <c r="AB205" s="1">
        <v>261011</v>
      </c>
      <c r="AC205" s="1">
        <v>29682</v>
      </c>
      <c r="AD205" s="1">
        <v>12.831075668334961</v>
      </c>
      <c r="AE205" s="1">
        <v>21481.787109375</v>
      </c>
      <c r="AF205" s="1">
        <v>8200.212890625</v>
      </c>
    </row>
    <row r="206" spans="1:32" x14ac:dyDescent="0.25">
      <c r="A206" s="1">
        <v>121135003</v>
      </c>
      <c r="B206" s="1" t="s">
        <v>2427</v>
      </c>
      <c r="C206" s="1">
        <v>7878349</v>
      </c>
      <c r="D206" s="1">
        <v>247646</v>
      </c>
      <c r="E206" s="1">
        <v>3.2453889846801758</v>
      </c>
      <c r="F206" s="1">
        <v>495608.40625</v>
      </c>
      <c r="G206" s="1">
        <v>-247962.40625</v>
      </c>
      <c r="H206" s="1">
        <v>6359879</v>
      </c>
      <c r="I206" s="1">
        <v>116543</v>
      </c>
      <c r="J206" s="1">
        <v>1.8666783571243286</v>
      </c>
      <c r="K206" s="1">
        <v>478272.8125</v>
      </c>
      <c r="L206" s="1">
        <v>-361729.8125</v>
      </c>
      <c r="M206" s="1">
        <v>1248542</v>
      </c>
      <c r="N206" s="1">
        <v>81103</v>
      </c>
      <c r="O206" s="1">
        <v>6.9470868110656738</v>
      </c>
      <c r="P206" s="1">
        <v>17335.599609375</v>
      </c>
      <c r="Q206" s="1">
        <v>63767.3984375</v>
      </c>
      <c r="R206" s="1">
        <v>269928</v>
      </c>
      <c r="S206" s="1">
        <v>50000</v>
      </c>
      <c r="T206" s="1">
        <v>0</v>
      </c>
      <c r="U206" s="1">
        <v>0</v>
      </c>
      <c r="V206" s="1">
        <v>100</v>
      </c>
      <c r="W206" s="1">
        <v>0</v>
      </c>
      <c r="Y206" s="1">
        <v>355835.07</v>
      </c>
      <c r="Z206" s="1">
        <v>517205.36159462878</v>
      </c>
      <c r="AA206" s="1">
        <v>161370.296875</v>
      </c>
    </row>
    <row r="207" spans="1:32" x14ac:dyDescent="0.25">
      <c r="A207" s="1">
        <v>109243503</v>
      </c>
      <c r="B207" s="1" t="s">
        <v>2226</v>
      </c>
      <c r="C207" s="1">
        <v>7050659.5</v>
      </c>
      <c r="D207" s="1">
        <v>241741.1875</v>
      </c>
      <c r="E207" s="1">
        <v>3.550361156463623</v>
      </c>
      <c r="F207" s="1">
        <v>197866.9375</v>
      </c>
      <c r="G207" s="1">
        <v>43874.25</v>
      </c>
      <c r="H207" s="1">
        <v>5920948</v>
      </c>
      <c r="I207" s="1">
        <v>36168</v>
      </c>
      <c r="J207" s="1">
        <v>0.61460238695144653</v>
      </c>
      <c r="K207" s="1">
        <v>142990.5</v>
      </c>
      <c r="L207" s="1">
        <v>-106822.5</v>
      </c>
      <c r="M207" s="1">
        <v>623970</v>
      </c>
      <c r="N207" s="1">
        <v>5941</v>
      </c>
      <c r="O207" s="1">
        <v>0.96128171682357788</v>
      </c>
      <c r="P207" s="1">
        <v>20377.1875</v>
      </c>
      <c r="Q207" s="1">
        <v>-14436.1875</v>
      </c>
      <c r="R207" s="1">
        <v>505741.41</v>
      </c>
      <c r="S207" s="1">
        <v>199632.1875</v>
      </c>
      <c r="T207" s="1">
        <v>100.02012634277344</v>
      </c>
      <c r="U207" s="1">
        <v>0</v>
      </c>
      <c r="V207" s="1">
        <v>0</v>
      </c>
      <c r="W207" s="1">
        <v>1827565.7199999988</v>
      </c>
      <c r="X207" s="1">
        <v>20.361970901489258</v>
      </c>
      <c r="Y207" s="1">
        <v>39054.14</v>
      </c>
      <c r="Z207" s="1">
        <v>39465.862382738997</v>
      </c>
      <c r="AA207" s="1">
        <v>411.72238159179688</v>
      </c>
    </row>
    <row r="208" spans="1:32" x14ac:dyDescent="0.25">
      <c r="A208" s="1">
        <v>111343603</v>
      </c>
      <c r="B208" s="1" t="s">
        <v>2258</v>
      </c>
      <c r="C208" s="1">
        <v>16397263</v>
      </c>
      <c r="D208" s="1">
        <v>1074397.875</v>
      </c>
      <c r="E208" s="1">
        <v>7.0117297172546387</v>
      </c>
      <c r="F208" s="1">
        <v>493164.59375</v>
      </c>
      <c r="G208" s="1">
        <v>581233.25</v>
      </c>
      <c r="H208" s="1">
        <v>12582001</v>
      </c>
      <c r="I208" s="1">
        <v>116886</v>
      </c>
      <c r="J208" s="1">
        <v>0.93770492076873779</v>
      </c>
      <c r="K208" s="1">
        <v>387565.40625</v>
      </c>
      <c r="L208" s="1">
        <v>-270679.40625</v>
      </c>
      <c r="M208" s="1">
        <v>2053369</v>
      </c>
      <c r="N208" s="1">
        <v>29887</v>
      </c>
      <c r="O208" s="1">
        <v>1.4770084619522095</v>
      </c>
      <c r="P208" s="1">
        <v>49882.46875</v>
      </c>
      <c r="Q208" s="1">
        <v>-19995.46875</v>
      </c>
      <c r="R208" s="1">
        <v>1628581.59</v>
      </c>
      <c r="S208" s="1">
        <v>960016.875</v>
      </c>
      <c r="T208" s="1">
        <v>100.00526428222656</v>
      </c>
      <c r="U208" s="1">
        <v>0</v>
      </c>
      <c r="V208" s="1">
        <v>0</v>
      </c>
      <c r="W208" s="1">
        <v>8787326.8400000036</v>
      </c>
      <c r="X208" s="1">
        <v>13.392988204956055</v>
      </c>
      <c r="Y208" s="1">
        <v>206119.4</v>
      </c>
      <c r="Z208" s="1">
        <v>316243.36039090028</v>
      </c>
      <c r="AA208" s="1">
        <v>110123.9609375</v>
      </c>
      <c r="AB208" s="1">
        <v>133311</v>
      </c>
      <c r="AC208" s="1">
        <v>-32392</v>
      </c>
      <c r="AD208" s="1">
        <v>-19.548229217529297</v>
      </c>
      <c r="AE208" s="1">
        <v>12342.9580078125</v>
      </c>
      <c r="AF208" s="1">
        <v>-44734.95703125</v>
      </c>
    </row>
    <row r="209" spans="1:32" x14ac:dyDescent="0.25">
      <c r="A209" s="1">
        <v>111312804</v>
      </c>
      <c r="B209" s="1" t="s">
        <v>2255</v>
      </c>
      <c r="C209" s="1">
        <v>7685890.5</v>
      </c>
      <c r="D209" s="1">
        <v>482692.59375</v>
      </c>
      <c r="E209" s="1">
        <v>6.701087474822998</v>
      </c>
      <c r="F209" s="1">
        <v>252443.828125</v>
      </c>
      <c r="G209" s="1">
        <v>230248.765625</v>
      </c>
      <c r="H209" s="1">
        <v>5901443</v>
      </c>
      <c r="I209" s="1">
        <v>30956</v>
      </c>
      <c r="J209" s="1">
        <v>0.52731573581695557</v>
      </c>
      <c r="K209" s="1">
        <v>149220.59375</v>
      </c>
      <c r="L209" s="1">
        <v>-118264.59375</v>
      </c>
      <c r="M209" s="1">
        <v>659082</v>
      </c>
      <c r="N209" s="1">
        <v>-603</v>
      </c>
      <c r="O209" s="1">
        <v>-9.1407261788845062E-2</v>
      </c>
      <c r="P209" s="1">
        <v>22905.45703125</v>
      </c>
      <c r="Q209" s="1">
        <v>-23508.45703125</v>
      </c>
      <c r="R209" s="1">
        <v>1042934.44</v>
      </c>
      <c r="S209" s="1">
        <v>487720.59375</v>
      </c>
      <c r="T209" s="1">
        <v>100.01970672607422</v>
      </c>
      <c r="U209" s="1">
        <v>0</v>
      </c>
      <c r="V209" s="1">
        <v>0</v>
      </c>
      <c r="W209" s="1">
        <v>4464899.8699999992</v>
      </c>
      <c r="X209" s="1">
        <v>20.165725708007813</v>
      </c>
      <c r="Y209" s="1">
        <v>12038.08</v>
      </c>
      <c r="Z209" s="1">
        <v>16469.958456039683</v>
      </c>
      <c r="AA209" s="1">
        <v>4431.87841796875</v>
      </c>
      <c r="AB209" s="1">
        <v>82431</v>
      </c>
      <c r="AC209" s="1">
        <v>-35381</v>
      </c>
      <c r="AD209" s="1">
        <v>-30.031745910644531</v>
      </c>
      <c r="AE209" s="1">
        <v>-2213.98388671875</v>
      </c>
      <c r="AF209" s="1">
        <v>-33167.015625</v>
      </c>
    </row>
    <row r="210" spans="1:32" x14ac:dyDescent="0.25">
      <c r="A210" s="1">
        <v>109422303</v>
      </c>
      <c r="B210" s="1" t="s">
        <v>2230</v>
      </c>
      <c r="C210" s="1">
        <v>12469840</v>
      </c>
      <c r="D210" s="1">
        <v>556426</v>
      </c>
      <c r="E210" s="1">
        <v>4.6705837249755859</v>
      </c>
      <c r="F210" s="1">
        <v>459056.4375</v>
      </c>
      <c r="G210" s="1">
        <v>97369.5625</v>
      </c>
      <c r="H210" s="1">
        <v>10119104</v>
      </c>
      <c r="I210" s="1">
        <v>68195</v>
      </c>
      <c r="J210" s="1">
        <v>0.67849582433700562</v>
      </c>
      <c r="K210" s="1">
        <v>315091.40625</v>
      </c>
      <c r="L210" s="1">
        <v>-246896.40625</v>
      </c>
      <c r="M210" s="1">
        <v>1174758</v>
      </c>
      <c r="N210" s="1">
        <v>23416</v>
      </c>
      <c r="O210" s="1">
        <v>2.0338006019592285</v>
      </c>
      <c r="P210" s="1">
        <v>50953.515625</v>
      </c>
      <c r="Q210" s="1">
        <v>-27537.515625</v>
      </c>
      <c r="R210" s="1">
        <v>1175978.48</v>
      </c>
      <c r="S210" s="1">
        <v>464814.96875</v>
      </c>
      <c r="T210" s="1">
        <v>100.02330780029297</v>
      </c>
      <c r="U210" s="1">
        <v>0</v>
      </c>
      <c r="V210" s="1">
        <v>0</v>
      </c>
      <c r="W210" s="1">
        <v>4255360.5099999979</v>
      </c>
      <c r="X210" s="1">
        <v>21.851791381835938</v>
      </c>
      <c r="Y210" s="1">
        <v>53032.68</v>
      </c>
      <c r="Z210" s="1">
        <v>65628.293107849953</v>
      </c>
      <c r="AA210" s="1">
        <v>12595.61328125</v>
      </c>
    </row>
    <row r="211" spans="1:32" x14ac:dyDescent="0.25">
      <c r="A211" s="1">
        <v>104103603</v>
      </c>
      <c r="B211" s="1" t="s">
        <v>2115</v>
      </c>
      <c r="C211" s="1">
        <v>12865295</v>
      </c>
      <c r="D211" s="1">
        <v>300337.59375</v>
      </c>
      <c r="E211" s="1">
        <v>2.3902795314788818</v>
      </c>
      <c r="F211" s="1">
        <v>236617</v>
      </c>
      <c r="G211" s="1">
        <v>63720.59375</v>
      </c>
      <c r="H211" s="1">
        <v>10815346</v>
      </c>
      <c r="I211" s="1">
        <v>68556</v>
      </c>
      <c r="J211" s="1">
        <v>0.63792073726654053</v>
      </c>
      <c r="K211" s="1">
        <v>179212.40625</v>
      </c>
      <c r="L211" s="1">
        <v>-110656.40625</v>
      </c>
      <c r="M211" s="1">
        <v>1394867</v>
      </c>
      <c r="N211" s="1">
        <v>7595</v>
      </c>
      <c r="O211" s="1">
        <v>0.5474773645401001</v>
      </c>
      <c r="P211" s="1">
        <v>34231.8203125</v>
      </c>
      <c r="Q211" s="1">
        <v>-26636.8203125</v>
      </c>
      <c r="R211" s="1">
        <v>655082.43999999994</v>
      </c>
      <c r="S211" s="1">
        <v>224186.59375</v>
      </c>
      <c r="T211" s="1">
        <v>100.01203918457031</v>
      </c>
      <c r="U211" s="1">
        <v>0</v>
      </c>
      <c r="V211" s="1">
        <v>0</v>
      </c>
      <c r="W211" s="1">
        <v>2052187.3300000019</v>
      </c>
      <c r="X211" s="1">
        <v>16.570146560668945</v>
      </c>
      <c r="Y211" s="1">
        <v>51444.14</v>
      </c>
      <c r="Z211" s="1">
        <v>35591.778836232785</v>
      </c>
      <c r="AA211" s="1">
        <v>-15852.361328125</v>
      </c>
    </row>
    <row r="212" spans="1:32" x14ac:dyDescent="0.25">
      <c r="A212" s="1">
        <v>124154003</v>
      </c>
      <c r="B212" s="1" t="s">
        <v>2480</v>
      </c>
      <c r="C212" s="1">
        <v>11791045</v>
      </c>
      <c r="D212" s="1">
        <v>265234.15625</v>
      </c>
      <c r="E212" s="1">
        <v>2.3012189865112305</v>
      </c>
      <c r="F212" s="1">
        <v>650706.3125</v>
      </c>
      <c r="G212" s="1">
        <v>-385472.15625</v>
      </c>
      <c r="H212" s="1">
        <v>8592338</v>
      </c>
      <c r="I212" s="1">
        <v>118293</v>
      </c>
      <c r="J212" s="1">
        <v>1.3959448337554932</v>
      </c>
      <c r="K212" s="1">
        <v>504938.90625</v>
      </c>
      <c r="L212" s="1">
        <v>-386645.90625</v>
      </c>
      <c r="M212" s="1">
        <v>2240181</v>
      </c>
      <c r="N212" s="1">
        <v>96943</v>
      </c>
      <c r="O212" s="1">
        <v>4.5232028961181641</v>
      </c>
      <c r="P212" s="1">
        <v>44185.1953125</v>
      </c>
      <c r="Q212" s="1">
        <v>52757.8046875</v>
      </c>
      <c r="R212" s="1">
        <v>958526.15</v>
      </c>
      <c r="S212" s="1">
        <v>49998.16015625</v>
      </c>
      <c r="T212" s="1">
        <v>15.818001747131348</v>
      </c>
      <c r="U212" s="1">
        <v>0</v>
      </c>
      <c r="V212" s="1">
        <v>84.185676574707031</v>
      </c>
      <c r="W212" s="1">
        <v>72387.009999990463</v>
      </c>
      <c r="X212" s="1">
        <v>79.999366760253906</v>
      </c>
      <c r="Y212" s="1">
        <v>52821.31</v>
      </c>
      <c r="Z212" s="1">
        <v>108303.51332561736</v>
      </c>
      <c r="AA212" s="1">
        <v>55482.203125</v>
      </c>
    </row>
    <row r="213" spans="1:32" x14ac:dyDescent="0.25">
      <c r="A213" s="1">
        <v>106166503</v>
      </c>
      <c r="B213" s="1" t="s">
        <v>2160</v>
      </c>
      <c r="C213" s="1">
        <v>10264308</v>
      </c>
      <c r="D213" s="1">
        <v>410453.90625</v>
      </c>
      <c r="E213" s="1">
        <v>4.1654148101806641</v>
      </c>
      <c r="F213" s="1">
        <v>346706.40625</v>
      </c>
      <c r="G213" s="1">
        <v>63747.5</v>
      </c>
      <c r="H213" s="1">
        <v>8413692</v>
      </c>
      <c r="I213" s="1">
        <v>61169</v>
      </c>
      <c r="J213" s="1">
        <v>0.73234158754348755</v>
      </c>
      <c r="K213" s="1">
        <v>245108</v>
      </c>
      <c r="L213" s="1">
        <v>-183939</v>
      </c>
      <c r="M213" s="1">
        <v>1063151</v>
      </c>
      <c r="N213" s="1">
        <v>39339</v>
      </c>
      <c r="O213" s="1">
        <v>3.8424043655395508</v>
      </c>
      <c r="P213" s="1">
        <v>45072.73046875</v>
      </c>
      <c r="Q213" s="1">
        <v>-5733.73046875</v>
      </c>
      <c r="R213" s="1">
        <v>787465.34</v>
      </c>
      <c r="S213" s="1">
        <v>309945.90625</v>
      </c>
      <c r="T213" s="1">
        <v>100.021240234375</v>
      </c>
      <c r="U213" s="1">
        <v>0</v>
      </c>
      <c r="V213" s="1">
        <v>0</v>
      </c>
      <c r="W213" s="1">
        <v>2837482.4700000025</v>
      </c>
      <c r="X213" s="1">
        <v>20.883804321289063</v>
      </c>
      <c r="Y213" s="1">
        <v>59178.04</v>
      </c>
      <c r="Z213" s="1">
        <v>54527.846485174523</v>
      </c>
      <c r="AA213" s="1">
        <v>-4650.193359375</v>
      </c>
    </row>
    <row r="214" spans="1:32" x14ac:dyDescent="0.25">
      <c r="A214" s="1">
        <v>110183602</v>
      </c>
      <c r="B214" s="1" t="s">
        <v>2250</v>
      </c>
      <c r="C214" s="1">
        <v>30608288</v>
      </c>
      <c r="D214" s="1">
        <v>740477.375</v>
      </c>
      <c r="E214" s="1">
        <v>2.4791820049285889</v>
      </c>
      <c r="F214" s="1">
        <v>931196.75</v>
      </c>
      <c r="G214" s="1">
        <v>-190719.375</v>
      </c>
      <c r="H214" s="1">
        <v>24660556</v>
      </c>
      <c r="I214" s="1">
        <v>226144</v>
      </c>
      <c r="J214" s="1">
        <v>0.92551440000534058</v>
      </c>
      <c r="K214" s="1">
        <v>695760.8125</v>
      </c>
      <c r="L214" s="1">
        <v>-469616.8125</v>
      </c>
      <c r="M214" s="1">
        <v>4198014</v>
      </c>
      <c r="N214" s="1">
        <v>24939</v>
      </c>
      <c r="O214" s="1">
        <v>0.59761685132980347</v>
      </c>
      <c r="P214" s="1">
        <v>137505.984375</v>
      </c>
      <c r="Q214" s="1">
        <v>-112566.984375</v>
      </c>
      <c r="R214" s="1">
        <v>1749718.11</v>
      </c>
      <c r="S214" s="1">
        <v>489394.375</v>
      </c>
      <c r="T214" s="1">
        <v>100.02330017089844</v>
      </c>
      <c r="U214" s="1">
        <v>0</v>
      </c>
      <c r="V214" s="1">
        <v>0</v>
      </c>
      <c r="W214" s="1">
        <v>4480383.8900000006</v>
      </c>
      <c r="X214" s="1">
        <v>21.851791381835938</v>
      </c>
      <c r="Y214" s="1">
        <v>269213.87</v>
      </c>
      <c r="Z214" s="1">
        <v>90608.807830738602</v>
      </c>
      <c r="AA214" s="1">
        <v>-178605.0625</v>
      </c>
    </row>
    <row r="215" spans="1:32" x14ac:dyDescent="0.25">
      <c r="A215" s="1">
        <v>103025002</v>
      </c>
      <c r="B215" s="1" t="s">
        <v>2091</v>
      </c>
      <c r="C215" s="1">
        <v>8419155</v>
      </c>
      <c r="D215" s="1">
        <v>122790</v>
      </c>
      <c r="E215" s="1">
        <v>1.4800457954406738</v>
      </c>
      <c r="F215" s="1">
        <v>301750.1875</v>
      </c>
      <c r="G215" s="1">
        <v>-178960.1875</v>
      </c>
      <c r="H215" s="1">
        <v>6339521</v>
      </c>
      <c r="I215" s="1">
        <v>57204</v>
      </c>
      <c r="J215" s="1">
        <v>0.91055577993392944</v>
      </c>
      <c r="K215" s="1">
        <v>247352.59375</v>
      </c>
      <c r="L215" s="1">
        <v>-190148.59375</v>
      </c>
      <c r="M215" s="1">
        <v>1798507</v>
      </c>
      <c r="N215" s="1">
        <v>15586</v>
      </c>
      <c r="O215" s="1">
        <v>0.87418341636657715</v>
      </c>
      <c r="P215" s="1">
        <v>54397.59375</v>
      </c>
      <c r="Q215" s="1">
        <v>-38811.59375</v>
      </c>
      <c r="R215" s="1">
        <v>281127</v>
      </c>
      <c r="S215" s="1">
        <v>50000</v>
      </c>
      <c r="T215" s="1">
        <v>0</v>
      </c>
      <c r="U215" s="1">
        <v>0</v>
      </c>
      <c r="V215" s="1">
        <v>100</v>
      </c>
      <c r="W215" s="1">
        <v>0</v>
      </c>
      <c r="Y215" s="1">
        <v>49622.42</v>
      </c>
      <c r="Z215" s="1">
        <v>78834.800986771821</v>
      </c>
      <c r="AA215" s="1">
        <v>29212.380859375</v>
      </c>
    </row>
    <row r="216" spans="1:32" x14ac:dyDescent="0.25">
      <c r="A216" s="1">
        <v>107654403</v>
      </c>
      <c r="B216" s="1" t="s">
        <v>2181</v>
      </c>
      <c r="C216" s="1">
        <v>24397304</v>
      </c>
      <c r="D216" s="1">
        <v>1103586.75</v>
      </c>
      <c r="E216" s="1">
        <v>4.737701416015625</v>
      </c>
      <c r="F216" s="1">
        <v>751563</v>
      </c>
      <c r="G216" s="1">
        <v>352023.75</v>
      </c>
      <c r="H216" s="1">
        <v>18683656</v>
      </c>
      <c r="I216" s="1">
        <v>176615</v>
      </c>
      <c r="J216" s="1">
        <v>0.95431244373321533</v>
      </c>
      <c r="K216" s="1">
        <v>458639.8125</v>
      </c>
      <c r="L216" s="1">
        <v>-282024.8125</v>
      </c>
      <c r="M216" s="1">
        <v>3341699</v>
      </c>
      <c r="N216" s="1">
        <v>56297</v>
      </c>
      <c r="O216" s="1">
        <v>1.7135498523712158</v>
      </c>
      <c r="P216" s="1">
        <v>118697.359375</v>
      </c>
      <c r="Q216" s="1">
        <v>-62400.359375</v>
      </c>
      <c r="R216" s="1">
        <v>2371948.7599999998</v>
      </c>
      <c r="S216" s="1">
        <v>870674.75</v>
      </c>
      <c r="T216" s="1">
        <v>100.02330017089844</v>
      </c>
      <c r="U216" s="1">
        <v>0</v>
      </c>
      <c r="V216" s="1">
        <v>0</v>
      </c>
      <c r="W216" s="1">
        <v>7970988.6799999997</v>
      </c>
      <c r="X216" s="1">
        <v>21.851791381835938</v>
      </c>
      <c r="Y216" s="1">
        <v>193715.18</v>
      </c>
      <c r="Z216" s="1">
        <v>137112.37833044981</v>
      </c>
      <c r="AA216" s="1">
        <v>-56602.80078125</v>
      </c>
    </row>
    <row r="217" spans="1:32" x14ac:dyDescent="0.25">
      <c r="A217" s="1">
        <v>114064003</v>
      </c>
      <c r="B217" s="1" t="s">
        <v>2314</v>
      </c>
      <c r="C217" s="1">
        <v>6115438</v>
      </c>
      <c r="D217" s="1">
        <v>129090</v>
      </c>
      <c r="E217" s="1">
        <v>2.1564066410064697</v>
      </c>
      <c r="F217" s="1">
        <v>267052.3125</v>
      </c>
      <c r="G217" s="1">
        <v>-137962.3125</v>
      </c>
      <c r="H217" s="1">
        <v>4676564</v>
      </c>
      <c r="I217" s="1">
        <v>70412</v>
      </c>
      <c r="J217" s="1">
        <v>1.528651237487793</v>
      </c>
      <c r="K217" s="1">
        <v>215727.546875</v>
      </c>
      <c r="L217" s="1">
        <v>-145315.546875</v>
      </c>
      <c r="M217" s="1">
        <v>1183260</v>
      </c>
      <c r="N217" s="1">
        <v>5957</v>
      </c>
      <c r="O217" s="1">
        <v>0.50598698854446411</v>
      </c>
      <c r="P217" s="1">
        <v>46497.26953125</v>
      </c>
      <c r="Q217" s="1">
        <v>-40540.26953125</v>
      </c>
      <c r="R217" s="1">
        <v>190805</v>
      </c>
      <c r="S217" s="1">
        <v>50000</v>
      </c>
      <c r="T217" s="1">
        <v>0</v>
      </c>
      <c r="U217" s="1">
        <v>0</v>
      </c>
      <c r="V217" s="1">
        <v>100</v>
      </c>
      <c r="W217" s="1">
        <v>0</v>
      </c>
      <c r="Y217" s="1">
        <v>108910.65</v>
      </c>
      <c r="Z217" s="1">
        <v>53211.007539283601</v>
      </c>
      <c r="AA217" s="1">
        <v>-55699.640625</v>
      </c>
      <c r="AB217" s="1">
        <v>64809</v>
      </c>
      <c r="AC217" s="1">
        <v>2721</v>
      </c>
      <c r="AD217" s="1">
        <v>4.3824892044067383</v>
      </c>
      <c r="AE217" s="1">
        <v>4827.51416015625</v>
      </c>
      <c r="AF217" s="1">
        <v>-2106.51416015625</v>
      </c>
    </row>
    <row r="218" spans="1:32" x14ac:dyDescent="0.25">
      <c r="A218" s="1">
        <v>119665003</v>
      </c>
      <c r="B218" s="1" t="s">
        <v>2413</v>
      </c>
      <c r="C218" s="1">
        <v>8311997</v>
      </c>
      <c r="D218" s="1">
        <v>161693.8125</v>
      </c>
      <c r="E218" s="1">
        <v>1.9838993549346924</v>
      </c>
      <c r="F218" s="1">
        <v>261604.84375</v>
      </c>
      <c r="G218" s="1">
        <v>-99911.03125</v>
      </c>
      <c r="H218" s="1">
        <v>6803635</v>
      </c>
      <c r="I218" s="1">
        <v>57023</v>
      </c>
      <c r="J218" s="1">
        <v>0.84520941972732544</v>
      </c>
      <c r="K218" s="1">
        <v>198080.40625</v>
      </c>
      <c r="L218" s="1">
        <v>-141057.40625</v>
      </c>
      <c r="M218" s="1">
        <v>1175989</v>
      </c>
      <c r="N218" s="1">
        <v>29231</v>
      </c>
      <c r="O218" s="1">
        <v>2.5490119457244873</v>
      </c>
      <c r="P218" s="1">
        <v>48428.6015625</v>
      </c>
      <c r="Q218" s="1">
        <v>-19197.6015625</v>
      </c>
      <c r="R218" s="1">
        <v>332372.98</v>
      </c>
      <c r="S218" s="1">
        <v>75439.8125</v>
      </c>
      <c r="T218" s="1">
        <v>100.02330017089844</v>
      </c>
      <c r="U218" s="1">
        <v>0</v>
      </c>
      <c r="V218" s="1">
        <v>0</v>
      </c>
      <c r="W218" s="1">
        <v>690648.1099999994</v>
      </c>
      <c r="X218" s="1">
        <v>21.851791381835938</v>
      </c>
      <c r="Y218" s="1">
        <v>111038.72</v>
      </c>
      <c r="Z218" s="1">
        <v>79381.977437318477</v>
      </c>
      <c r="AA218" s="1">
        <v>-31656.7421875</v>
      </c>
    </row>
    <row r="219" spans="1:32" x14ac:dyDescent="0.25">
      <c r="A219" s="1">
        <v>118403903</v>
      </c>
      <c r="B219" s="1" t="s">
        <v>2387</v>
      </c>
      <c r="C219" s="1">
        <v>9519307</v>
      </c>
      <c r="D219" s="1">
        <v>183339.96875</v>
      </c>
      <c r="E219" s="1">
        <v>1.963802695274353</v>
      </c>
      <c r="F219" s="1">
        <v>183908.625</v>
      </c>
      <c r="G219" s="1">
        <v>-568.65625</v>
      </c>
      <c r="H219" s="1">
        <v>7675794</v>
      </c>
      <c r="I219" s="1">
        <v>51300</v>
      </c>
      <c r="J219" s="1">
        <v>0.67283153533935547</v>
      </c>
      <c r="K219" s="1">
        <v>141179.40625</v>
      </c>
      <c r="L219" s="1">
        <v>-89879.40625</v>
      </c>
      <c r="M219" s="1">
        <v>1444170</v>
      </c>
      <c r="N219" s="1">
        <v>11220</v>
      </c>
      <c r="O219" s="1">
        <v>0.78300011157989502</v>
      </c>
      <c r="P219" s="1">
        <v>42729.21875</v>
      </c>
      <c r="Q219" s="1">
        <v>-31509.21875</v>
      </c>
      <c r="R219" s="1">
        <v>399342.98</v>
      </c>
      <c r="S219" s="1">
        <v>120819.9765625</v>
      </c>
      <c r="T219" s="1">
        <v>100</v>
      </c>
      <c r="U219" s="1">
        <v>0</v>
      </c>
      <c r="V219" s="1">
        <v>0</v>
      </c>
      <c r="W219" s="1">
        <v>1105843.8900000006</v>
      </c>
      <c r="X219" s="1">
        <v>10.925590515136719</v>
      </c>
      <c r="Y219" s="1">
        <v>95741.58</v>
      </c>
      <c r="Z219" s="1">
        <v>55309.338700628374</v>
      </c>
      <c r="AA219" s="1">
        <v>-40432.2421875</v>
      </c>
    </row>
    <row r="220" spans="1:32" x14ac:dyDescent="0.25">
      <c r="A220" s="1">
        <v>119354603</v>
      </c>
      <c r="B220" s="1" t="s">
        <v>2397</v>
      </c>
      <c r="C220" s="1">
        <v>8217897</v>
      </c>
      <c r="D220" s="1">
        <v>391392.625</v>
      </c>
      <c r="E220" s="1">
        <v>5.0008611679077148</v>
      </c>
      <c r="F220" s="1">
        <v>216051.875</v>
      </c>
      <c r="G220" s="1">
        <v>175340.75</v>
      </c>
      <c r="H220" s="1">
        <v>6218358</v>
      </c>
      <c r="I220" s="1">
        <v>44494</v>
      </c>
      <c r="J220" s="1">
        <v>0.72068321704864502</v>
      </c>
      <c r="K220" s="1">
        <v>126378.796875</v>
      </c>
      <c r="L220" s="1">
        <v>-81884.796875</v>
      </c>
      <c r="M220" s="1">
        <v>1234455</v>
      </c>
      <c r="N220" s="1">
        <v>-3231</v>
      </c>
      <c r="O220" s="1">
        <v>-0.26105168461799622</v>
      </c>
      <c r="P220" s="1">
        <v>54028.44140625</v>
      </c>
      <c r="Q220" s="1">
        <v>-57259.44140625</v>
      </c>
      <c r="R220" s="1">
        <v>765083.84</v>
      </c>
      <c r="S220" s="1">
        <v>350129.625</v>
      </c>
      <c r="T220" s="1">
        <v>100.01185607910156</v>
      </c>
      <c r="U220" s="1">
        <v>0</v>
      </c>
      <c r="V220" s="1">
        <v>0</v>
      </c>
      <c r="W220" s="1">
        <v>3205054.379999999</v>
      </c>
      <c r="X220" s="1">
        <v>16.484987258911133</v>
      </c>
      <c r="Y220" s="1">
        <v>152510.25</v>
      </c>
      <c r="Z220" s="1">
        <v>218572.5177120351</v>
      </c>
      <c r="AA220" s="1">
        <v>66062.265625</v>
      </c>
    </row>
    <row r="221" spans="1:32" x14ac:dyDescent="0.25">
      <c r="A221" s="1">
        <v>104433903</v>
      </c>
      <c r="B221" s="1" t="s">
        <v>2135</v>
      </c>
      <c r="C221" s="1">
        <v>8362687</v>
      </c>
      <c r="D221" s="1">
        <v>75566</v>
      </c>
      <c r="E221" s="1">
        <v>0.91184866428375244</v>
      </c>
      <c r="F221" s="1">
        <v>103641.71875</v>
      </c>
      <c r="G221" s="1">
        <v>-28075.71875</v>
      </c>
      <c r="H221" s="1">
        <v>7220377</v>
      </c>
      <c r="I221" s="1">
        <v>29752</v>
      </c>
      <c r="J221" s="1">
        <v>0.4137609601020813</v>
      </c>
      <c r="K221" s="1">
        <v>85627.1015625</v>
      </c>
      <c r="L221" s="1">
        <v>-55875.1015625</v>
      </c>
      <c r="M221" s="1">
        <v>871016</v>
      </c>
      <c r="N221" s="1">
        <v>-4186</v>
      </c>
      <c r="O221" s="1">
        <v>-0.47828960418701172</v>
      </c>
      <c r="P221" s="1">
        <v>18014.615234375</v>
      </c>
      <c r="Q221" s="1">
        <v>-22200.615234375</v>
      </c>
      <c r="R221" s="1">
        <v>271294</v>
      </c>
      <c r="S221" s="1">
        <v>50000</v>
      </c>
      <c r="T221" s="1">
        <v>0</v>
      </c>
      <c r="U221" s="1">
        <v>0</v>
      </c>
      <c r="V221" s="1">
        <v>100</v>
      </c>
      <c r="W221" s="1">
        <v>0</v>
      </c>
      <c r="Y221" s="1">
        <v>80905.740000000005</v>
      </c>
      <c r="Z221" s="1">
        <v>36394.892290123971</v>
      </c>
      <c r="AA221" s="1">
        <v>-44510.84765625</v>
      </c>
    </row>
    <row r="222" spans="1:32" x14ac:dyDescent="0.25">
      <c r="A222" s="1">
        <v>113363603</v>
      </c>
      <c r="B222" s="1" t="s">
        <v>2293</v>
      </c>
      <c r="C222" s="1">
        <v>8571350</v>
      </c>
      <c r="D222" s="1">
        <v>398746.6875</v>
      </c>
      <c r="E222" s="1">
        <v>4.8790655136108398</v>
      </c>
      <c r="F222" s="1">
        <v>371287.0625</v>
      </c>
      <c r="G222" s="1">
        <v>27459.625</v>
      </c>
      <c r="H222" s="1">
        <v>5803911</v>
      </c>
      <c r="I222" s="1">
        <v>65546</v>
      </c>
      <c r="J222" s="1">
        <v>1.1422417163848877</v>
      </c>
      <c r="K222" s="1">
        <v>249248.203125</v>
      </c>
      <c r="L222" s="1">
        <v>-183702.203125</v>
      </c>
      <c r="M222" s="1">
        <v>1829788</v>
      </c>
      <c r="N222" s="1">
        <v>69226</v>
      </c>
      <c r="O222" s="1">
        <v>3.932039737701416</v>
      </c>
      <c r="P222" s="1">
        <v>57461.94140625</v>
      </c>
      <c r="Q222" s="1">
        <v>11764.05859375</v>
      </c>
      <c r="R222" s="1">
        <v>792946.87</v>
      </c>
      <c r="S222" s="1">
        <v>255846.6875</v>
      </c>
      <c r="T222" s="1">
        <v>100.02330780029297</v>
      </c>
      <c r="U222" s="1">
        <v>0</v>
      </c>
      <c r="V222" s="1">
        <v>0</v>
      </c>
      <c r="W222" s="1">
        <v>2342265.1000000015</v>
      </c>
      <c r="X222" s="1">
        <v>21.851791381835938</v>
      </c>
      <c r="Y222" s="1">
        <v>86257.87</v>
      </c>
      <c r="Z222" s="1">
        <v>132932.14171257886</v>
      </c>
      <c r="AA222" s="1">
        <v>46674.2734375</v>
      </c>
      <c r="AB222" s="1">
        <v>144704</v>
      </c>
      <c r="AC222" s="1">
        <v>8128</v>
      </c>
      <c r="AD222" s="1">
        <v>5.9512653350830078</v>
      </c>
      <c r="AE222" s="1">
        <v>13380.8759765625</v>
      </c>
      <c r="AF222" s="1">
        <v>-5252.8759765625</v>
      </c>
    </row>
    <row r="223" spans="1:32" x14ac:dyDescent="0.25">
      <c r="A223" s="1">
        <v>113364002</v>
      </c>
      <c r="B223" s="1" t="s">
        <v>193</v>
      </c>
      <c r="C223" s="1">
        <v>103461112</v>
      </c>
      <c r="D223" s="1">
        <v>4857517</v>
      </c>
      <c r="E223" s="1">
        <v>4.9263081550598145</v>
      </c>
      <c r="F223" s="1">
        <v>4363887.5</v>
      </c>
      <c r="G223" s="1">
        <v>493629.5</v>
      </c>
      <c r="H223" s="1">
        <v>80329872</v>
      </c>
      <c r="I223" s="1">
        <v>823840</v>
      </c>
      <c r="J223" s="1">
        <v>1.0361980199813843</v>
      </c>
      <c r="K223" s="1">
        <v>3150588.75</v>
      </c>
      <c r="L223" s="1">
        <v>-2326748.75</v>
      </c>
      <c r="M223" s="1">
        <v>13157477</v>
      </c>
      <c r="N223" s="1">
        <v>394663</v>
      </c>
      <c r="O223" s="1">
        <v>3.0922882556915283</v>
      </c>
      <c r="P223" s="1">
        <v>500079</v>
      </c>
      <c r="Q223" s="1">
        <v>-105416</v>
      </c>
      <c r="R223" s="1">
        <v>9412320.6400000006</v>
      </c>
      <c r="S223" s="1">
        <v>3530810.25</v>
      </c>
      <c r="T223" s="1">
        <v>100.02330017089844</v>
      </c>
      <c r="U223" s="1">
        <v>0</v>
      </c>
      <c r="V223" s="1">
        <v>0</v>
      </c>
      <c r="W223" s="1">
        <v>8324410.9600000083</v>
      </c>
      <c r="X223" s="1">
        <v>84.852401733398438</v>
      </c>
      <c r="Y223" s="1">
        <v>378387.20000000001</v>
      </c>
      <c r="Z223" s="1">
        <v>559996.44868111471</v>
      </c>
      <c r="AA223" s="1">
        <v>181609.25</v>
      </c>
      <c r="AB223" s="1">
        <v>561438</v>
      </c>
      <c r="AC223" s="1">
        <v>108204</v>
      </c>
      <c r="AD223" s="1">
        <v>23.873762130737305</v>
      </c>
      <c r="AE223" s="1">
        <v>6689.60009765625</v>
      </c>
      <c r="AF223" s="1">
        <v>101514.3984375</v>
      </c>
    </row>
    <row r="224" spans="1:32" x14ac:dyDescent="0.25">
      <c r="A224" s="1">
        <v>104374003</v>
      </c>
      <c r="B224" s="1" t="s">
        <v>2122</v>
      </c>
      <c r="C224" s="1">
        <v>9301669</v>
      </c>
      <c r="D224" s="1">
        <v>87096</v>
      </c>
      <c r="E224" s="1">
        <v>0.9451984167098999</v>
      </c>
      <c r="F224" s="1">
        <v>100753.34375</v>
      </c>
      <c r="G224" s="1">
        <v>-13657.34375</v>
      </c>
      <c r="H224" s="1">
        <v>7957895</v>
      </c>
      <c r="I224" s="1">
        <v>27351</v>
      </c>
      <c r="J224" s="1">
        <v>0.34488177299499512</v>
      </c>
      <c r="K224" s="1">
        <v>68760.5</v>
      </c>
      <c r="L224" s="1">
        <v>-41409.5</v>
      </c>
      <c r="M224" s="1">
        <v>912205</v>
      </c>
      <c r="N224" s="1">
        <v>7964</v>
      </c>
      <c r="O224" s="1">
        <v>0.88073861598968506</v>
      </c>
      <c r="P224" s="1">
        <v>13489.65234375</v>
      </c>
      <c r="Q224" s="1">
        <v>-5525.65234375</v>
      </c>
      <c r="R224" s="1">
        <v>305143</v>
      </c>
      <c r="S224" s="1">
        <v>50000</v>
      </c>
      <c r="T224" s="1">
        <v>0</v>
      </c>
      <c r="U224" s="1">
        <v>0</v>
      </c>
      <c r="V224" s="1">
        <v>100</v>
      </c>
      <c r="W224" s="1">
        <v>0</v>
      </c>
      <c r="Y224" s="1">
        <v>26509.86</v>
      </c>
      <c r="Z224" s="1">
        <v>17306.588564789359</v>
      </c>
      <c r="AA224" s="1">
        <v>-9203.271484375</v>
      </c>
      <c r="AB224" s="1">
        <v>126426</v>
      </c>
      <c r="AC224" s="1">
        <v>1781</v>
      </c>
      <c r="AD224" s="1">
        <v>1.4288579225540161</v>
      </c>
      <c r="AE224" s="1">
        <v>18503.19140625</v>
      </c>
      <c r="AF224" s="1">
        <v>-16722.19140625</v>
      </c>
    </row>
    <row r="225" spans="1:32" x14ac:dyDescent="0.25">
      <c r="A225" s="1">
        <v>101264003</v>
      </c>
      <c r="B225" s="1" t="s">
        <v>2052</v>
      </c>
      <c r="C225" s="1">
        <v>23260996</v>
      </c>
      <c r="D225" s="1">
        <v>813470.75</v>
      </c>
      <c r="E225" s="1">
        <v>3.6238772869110107</v>
      </c>
      <c r="F225" s="1">
        <v>940435.8125</v>
      </c>
      <c r="G225" s="1">
        <v>-126965.0625</v>
      </c>
      <c r="H225" s="1">
        <v>18302275</v>
      </c>
      <c r="I225" s="1">
        <v>118875</v>
      </c>
      <c r="J225" s="1">
        <v>0.65375560522079468</v>
      </c>
      <c r="K225" s="1">
        <v>692198.375</v>
      </c>
      <c r="L225" s="1">
        <v>-573323.375</v>
      </c>
      <c r="M225" s="1">
        <v>3075068</v>
      </c>
      <c r="N225" s="1">
        <v>57111</v>
      </c>
      <c r="O225" s="1">
        <v>1.8923729658126831</v>
      </c>
      <c r="P225" s="1">
        <v>120673.9609375</v>
      </c>
      <c r="Q225" s="1">
        <v>-63562.9609375</v>
      </c>
      <c r="R225" s="1">
        <v>1883651.12</v>
      </c>
      <c r="S225" s="1">
        <v>637484.75</v>
      </c>
      <c r="T225" s="1">
        <v>100.02330017089844</v>
      </c>
      <c r="U225" s="1">
        <v>0</v>
      </c>
      <c r="V225" s="1">
        <v>0</v>
      </c>
      <c r="W225" s="1">
        <v>5836144.6599999964</v>
      </c>
      <c r="X225" s="1">
        <v>21.851791381835938</v>
      </c>
      <c r="Y225" s="1">
        <v>202764.12</v>
      </c>
      <c r="Z225" s="1">
        <v>380480.53146502981</v>
      </c>
      <c r="AA225" s="1">
        <v>177716.40625</v>
      </c>
    </row>
    <row r="226" spans="1:32" x14ac:dyDescent="0.25">
      <c r="A226" s="1">
        <v>113384603</v>
      </c>
      <c r="B226" s="1" t="s">
        <v>194</v>
      </c>
      <c r="C226" s="1">
        <v>69243800</v>
      </c>
      <c r="D226" s="1">
        <v>7252100</v>
      </c>
      <c r="E226" s="1">
        <v>11.698501586914063</v>
      </c>
      <c r="F226" s="1">
        <v>5402130.5</v>
      </c>
      <c r="G226" s="1">
        <v>1849969.5</v>
      </c>
      <c r="H226" s="1">
        <v>50077146</v>
      </c>
      <c r="I226" s="1">
        <v>853597</v>
      </c>
      <c r="J226" s="1">
        <v>1.7341232299804688</v>
      </c>
      <c r="K226" s="1">
        <v>3765122.5</v>
      </c>
      <c r="L226" s="1">
        <v>-2911525.5</v>
      </c>
      <c r="M226" s="1">
        <v>5313299</v>
      </c>
      <c r="N226" s="1">
        <v>38878</v>
      </c>
      <c r="O226" s="1">
        <v>0.73710459470748901</v>
      </c>
      <c r="P226" s="1">
        <v>364419.5</v>
      </c>
      <c r="Q226" s="1">
        <v>-325541.5</v>
      </c>
      <c r="R226" s="1">
        <v>13853358.98</v>
      </c>
      <c r="S226" s="1">
        <v>6359625</v>
      </c>
      <c r="T226" s="1">
        <v>100.02330017089844</v>
      </c>
      <c r="U226" s="1">
        <v>0</v>
      </c>
      <c r="V226" s="1">
        <v>0</v>
      </c>
      <c r="W226" s="1">
        <v>58222084.129999995</v>
      </c>
      <c r="X226" s="1">
        <v>21.851791381835938</v>
      </c>
      <c r="Y226" s="1">
        <v>221671.71</v>
      </c>
      <c r="Z226" s="1">
        <v>436338.45181503403</v>
      </c>
      <c r="AA226" s="1">
        <v>214666.734375</v>
      </c>
    </row>
    <row r="227" spans="1:32" x14ac:dyDescent="0.25">
      <c r="A227" s="1">
        <v>128034503</v>
      </c>
      <c r="B227" s="1" t="s">
        <v>2520</v>
      </c>
      <c r="C227" s="1">
        <v>5851238</v>
      </c>
      <c r="D227" s="1">
        <v>119274.0625</v>
      </c>
      <c r="E227" s="1">
        <v>2.0808584690093994</v>
      </c>
      <c r="F227" s="1">
        <v>128787.25</v>
      </c>
      <c r="G227" s="1">
        <v>-9513.1875</v>
      </c>
      <c r="H227" s="1">
        <v>4800792</v>
      </c>
      <c r="I227" s="1">
        <v>36007</v>
      </c>
      <c r="J227" s="1">
        <v>0.75568991899490356</v>
      </c>
      <c r="K227" s="1">
        <v>81651.3984375</v>
      </c>
      <c r="L227" s="1">
        <v>-45644.3984375</v>
      </c>
      <c r="M227" s="1">
        <v>796804</v>
      </c>
      <c r="N227" s="1">
        <v>29625</v>
      </c>
      <c r="O227" s="1">
        <v>3.8615498542785645</v>
      </c>
      <c r="P227" s="1">
        <v>35479.10546875</v>
      </c>
      <c r="Q227" s="1">
        <v>-5854.10546875</v>
      </c>
      <c r="R227" s="1">
        <v>253641.79</v>
      </c>
      <c r="S227" s="1">
        <v>53642.05859375</v>
      </c>
      <c r="T227" s="1">
        <v>0</v>
      </c>
      <c r="U227" s="1">
        <v>100</v>
      </c>
      <c r="V227" s="1">
        <v>0</v>
      </c>
      <c r="W227" s="1">
        <v>0</v>
      </c>
      <c r="Y227" s="1">
        <v>84018.11</v>
      </c>
      <c r="Z227" s="1">
        <v>50332.371794513892</v>
      </c>
      <c r="AA227" s="1">
        <v>-33685.73828125</v>
      </c>
    </row>
    <row r="228" spans="1:32" x14ac:dyDescent="0.25">
      <c r="A228" s="1">
        <v>121135503</v>
      </c>
      <c r="B228" s="1" t="s">
        <v>2428</v>
      </c>
      <c r="C228" s="1">
        <v>16021120</v>
      </c>
      <c r="D228" s="1">
        <v>1041290.75</v>
      </c>
      <c r="E228" s="1">
        <v>6.9512858390808105</v>
      </c>
      <c r="F228" s="1">
        <v>734926.5625</v>
      </c>
      <c r="G228" s="1">
        <v>306364.1875</v>
      </c>
      <c r="H228" s="1">
        <v>11566165</v>
      </c>
      <c r="I228" s="1">
        <v>80467</v>
      </c>
      <c r="J228" s="1">
        <v>0.70058435201644897</v>
      </c>
      <c r="K228" s="1">
        <v>440717.8125</v>
      </c>
      <c r="L228" s="1">
        <v>-360250.8125</v>
      </c>
      <c r="M228" s="1">
        <v>2382310</v>
      </c>
      <c r="N228" s="1">
        <v>111802</v>
      </c>
      <c r="O228" s="1">
        <v>4.9240961074829102</v>
      </c>
      <c r="P228" s="1">
        <v>124315.8125</v>
      </c>
      <c r="Q228" s="1">
        <v>-12513.8125</v>
      </c>
      <c r="R228" s="1">
        <v>2072645.43</v>
      </c>
      <c r="S228" s="1">
        <v>849021.75</v>
      </c>
      <c r="T228" s="1">
        <v>100.02330017089844</v>
      </c>
      <c r="U228" s="1">
        <v>0</v>
      </c>
      <c r="V228" s="1">
        <v>0</v>
      </c>
      <c r="W228" s="1">
        <v>7772756.2299999967</v>
      </c>
      <c r="X228" s="1">
        <v>21.851789474487305</v>
      </c>
      <c r="Y228" s="1">
        <v>235068.43</v>
      </c>
      <c r="Z228" s="1">
        <v>373828.39145072363</v>
      </c>
      <c r="AA228" s="1">
        <v>138759.96875</v>
      </c>
    </row>
    <row r="229" spans="1:32" x14ac:dyDescent="0.25">
      <c r="A229" s="1">
        <v>116604003</v>
      </c>
      <c r="B229" s="1" t="s">
        <v>2362</v>
      </c>
      <c r="C229" s="1">
        <v>8214878.5</v>
      </c>
      <c r="D229" s="1">
        <v>200425.609375</v>
      </c>
      <c r="E229" s="1">
        <v>2.5008020401000977</v>
      </c>
      <c r="F229" s="1">
        <v>567097.625</v>
      </c>
      <c r="G229" s="1">
        <v>-366672</v>
      </c>
      <c r="H229" s="1">
        <v>6495140</v>
      </c>
      <c r="I229" s="1">
        <v>75316</v>
      </c>
      <c r="J229" s="1">
        <v>1.1731785535812378</v>
      </c>
      <c r="K229" s="1">
        <v>527505.375</v>
      </c>
      <c r="L229" s="1">
        <v>-452189.375</v>
      </c>
      <c r="M229" s="1">
        <v>1343923</v>
      </c>
      <c r="N229" s="1">
        <v>21429</v>
      </c>
      <c r="O229" s="1">
        <v>1.6203476190567017</v>
      </c>
      <c r="P229" s="1">
        <v>39592.22265625</v>
      </c>
      <c r="Q229" s="1">
        <v>-18163.22265625</v>
      </c>
      <c r="R229" s="1">
        <v>375815.32</v>
      </c>
      <c r="S229" s="1">
        <v>103680.609375</v>
      </c>
      <c r="T229" s="1">
        <v>100.02330017089844</v>
      </c>
      <c r="U229" s="1">
        <v>0</v>
      </c>
      <c r="V229" s="1">
        <v>0</v>
      </c>
      <c r="W229" s="1">
        <v>949191.3900000006</v>
      </c>
      <c r="X229" s="1">
        <v>21.851791381835938</v>
      </c>
      <c r="Y229" s="1">
        <v>52179.24</v>
      </c>
      <c r="Z229" s="1">
        <v>74157.575918783841</v>
      </c>
      <c r="AA229" s="1">
        <v>21978.3359375</v>
      </c>
    </row>
    <row r="230" spans="1:32" x14ac:dyDescent="0.25">
      <c r="A230" s="1">
        <v>107654903</v>
      </c>
      <c r="B230" s="1" t="s">
        <v>2182</v>
      </c>
      <c r="C230" s="1">
        <v>8814846</v>
      </c>
      <c r="D230" s="1">
        <v>239189.046875</v>
      </c>
      <c r="E230" s="1">
        <v>2.7891628742218018</v>
      </c>
      <c r="F230" s="1">
        <v>236025.78125</v>
      </c>
      <c r="G230" s="1">
        <v>3163.265625</v>
      </c>
      <c r="H230" s="1">
        <v>7193335</v>
      </c>
      <c r="I230" s="1">
        <v>67752</v>
      </c>
      <c r="J230" s="1">
        <v>0.95082747936248779</v>
      </c>
      <c r="K230" s="1">
        <v>217838.90625</v>
      </c>
      <c r="L230" s="1">
        <v>-150086.90625</v>
      </c>
      <c r="M230" s="1">
        <v>1312739</v>
      </c>
      <c r="N230" s="1">
        <v>30083</v>
      </c>
      <c r="O230" s="1">
        <v>2.3453676700592041</v>
      </c>
      <c r="P230" s="1">
        <v>18186.8828125</v>
      </c>
      <c r="Q230" s="1">
        <v>11896.1171875</v>
      </c>
      <c r="R230" s="1">
        <v>308772.03999999998</v>
      </c>
      <c r="S230" s="1">
        <v>141354.046875</v>
      </c>
      <c r="T230" s="1">
        <v>99.999992370605469</v>
      </c>
      <c r="U230" s="1">
        <v>0</v>
      </c>
      <c r="V230" s="1">
        <v>0</v>
      </c>
      <c r="W230" s="1">
        <v>1293788.4700000025</v>
      </c>
      <c r="X230" s="1">
        <v>10.925591468811035</v>
      </c>
      <c r="Y230" s="1">
        <v>162027.39000000001</v>
      </c>
      <c r="Z230" s="1">
        <v>279611.27039450675</v>
      </c>
      <c r="AA230" s="1">
        <v>117583.8828125</v>
      </c>
    </row>
    <row r="231" spans="1:32" x14ac:dyDescent="0.25">
      <c r="A231" s="1">
        <v>116493503</v>
      </c>
      <c r="B231" s="1" t="s">
        <v>2354</v>
      </c>
      <c r="C231" s="1">
        <v>9156801</v>
      </c>
      <c r="D231" s="1">
        <v>343997.1875</v>
      </c>
      <c r="E231" s="1">
        <v>3.9033796787261963</v>
      </c>
      <c r="F231" s="1">
        <v>271801.78125</v>
      </c>
      <c r="G231" s="1">
        <v>72195.40625</v>
      </c>
      <c r="H231" s="1">
        <v>7356489</v>
      </c>
      <c r="I231" s="1">
        <v>51904</v>
      </c>
      <c r="J231" s="1">
        <v>0.7105674147605896</v>
      </c>
      <c r="K231" s="1">
        <v>178828.796875</v>
      </c>
      <c r="L231" s="1">
        <v>-126924.796875</v>
      </c>
      <c r="M231" s="1">
        <v>1042541</v>
      </c>
      <c r="N231" s="1">
        <v>18439</v>
      </c>
      <c r="O231" s="1">
        <v>1.8005043268203735</v>
      </c>
      <c r="P231" s="1">
        <v>38213.6015625</v>
      </c>
      <c r="Q231" s="1">
        <v>-19774.6015625</v>
      </c>
      <c r="R231" s="1">
        <v>757771.15</v>
      </c>
      <c r="S231" s="1">
        <v>273654.1875</v>
      </c>
      <c r="T231" s="1">
        <v>100.02330017089844</v>
      </c>
      <c r="U231" s="1">
        <v>0</v>
      </c>
      <c r="V231" s="1">
        <v>0</v>
      </c>
      <c r="W231" s="1">
        <v>2505291.91</v>
      </c>
      <c r="X231" s="1">
        <v>21.851789474487305</v>
      </c>
      <c r="Y231" s="1">
        <v>87449.17</v>
      </c>
      <c r="Z231" s="1">
        <v>96261.660076735599</v>
      </c>
      <c r="AA231" s="1">
        <v>8812.490234375</v>
      </c>
    </row>
    <row r="232" spans="1:32" x14ac:dyDescent="0.25">
      <c r="A232" s="1">
        <v>112015203</v>
      </c>
      <c r="B232" s="1" t="s">
        <v>2264</v>
      </c>
      <c r="C232" s="1">
        <v>10870691</v>
      </c>
      <c r="D232" s="1">
        <v>581133.3125</v>
      </c>
      <c r="E232" s="1">
        <v>5.647796630859375</v>
      </c>
      <c r="F232" s="1">
        <v>406936</v>
      </c>
      <c r="G232" s="1">
        <v>174197.3125</v>
      </c>
      <c r="H232" s="1">
        <v>7842145</v>
      </c>
      <c r="I232" s="1">
        <v>83175</v>
      </c>
      <c r="J232" s="1">
        <v>1.0719850063323975</v>
      </c>
      <c r="K232" s="1">
        <v>243816.40625</v>
      </c>
      <c r="L232" s="1">
        <v>-160641.40625</v>
      </c>
      <c r="M232" s="1">
        <v>1612451</v>
      </c>
      <c r="N232" s="1">
        <v>156</v>
      </c>
      <c r="O232" s="1">
        <v>9.6756480634212494E-3</v>
      </c>
      <c r="P232" s="1">
        <v>52626.38671875</v>
      </c>
      <c r="Q232" s="1">
        <v>-52470.38671875</v>
      </c>
      <c r="R232" s="1">
        <v>1314683.1399999999</v>
      </c>
      <c r="S232" s="1">
        <v>501182.3125</v>
      </c>
      <c r="T232" s="1">
        <v>100.02330780029297</v>
      </c>
      <c r="U232" s="1">
        <v>0</v>
      </c>
      <c r="V232" s="1">
        <v>0</v>
      </c>
      <c r="W232" s="1">
        <v>4588301.9499999993</v>
      </c>
      <c r="X232" s="1">
        <v>21.851789474487305</v>
      </c>
      <c r="Y232" s="1">
        <v>124650.98</v>
      </c>
      <c r="Z232" s="1">
        <v>228455.96422828682</v>
      </c>
      <c r="AA232" s="1">
        <v>103804.984375</v>
      </c>
      <c r="AB232" s="1">
        <v>101412</v>
      </c>
      <c r="AC232" s="1">
        <v>-3380</v>
      </c>
      <c r="AD232" s="1">
        <v>-3.2254371643066406</v>
      </c>
      <c r="AE232" s="1">
        <v>10204.4296875</v>
      </c>
      <c r="AF232" s="1">
        <v>-13584.4296875</v>
      </c>
    </row>
    <row r="233" spans="1:32" x14ac:dyDescent="0.25">
      <c r="A233" s="1">
        <v>115224003</v>
      </c>
      <c r="B233" s="1" t="s">
        <v>2336</v>
      </c>
      <c r="C233" s="1">
        <v>17139472</v>
      </c>
      <c r="D233" s="1">
        <v>991277.4375</v>
      </c>
      <c r="E233" s="1">
        <v>6.1386270523071289</v>
      </c>
      <c r="F233" s="1">
        <v>695024.375</v>
      </c>
      <c r="G233" s="1">
        <v>296253.0625</v>
      </c>
      <c r="H233" s="1">
        <v>12048818</v>
      </c>
      <c r="I233" s="1">
        <v>98886</v>
      </c>
      <c r="J233" s="1">
        <v>0.82750266790390015</v>
      </c>
      <c r="K233" s="1">
        <v>418204.8125</v>
      </c>
      <c r="L233" s="1">
        <v>-319318.8125</v>
      </c>
      <c r="M233" s="1">
        <v>2928111</v>
      </c>
      <c r="N233" s="1">
        <v>32297</v>
      </c>
      <c r="O233" s="1">
        <v>1.1152995824813843</v>
      </c>
      <c r="P233" s="1">
        <v>104710.90625</v>
      </c>
      <c r="Q233" s="1">
        <v>-72413.90625</v>
      </c>
      <c r="R233" s="1">
        <v>2162543.59</v>
      </c>
      <c r="S233" s="1">
        <v>860094.4375</v>
      </c>
      <c r="T233" s="1">
        <v>100.02330017089844</v>
      </c>
      <c r="U233" s="1">
        <v>0</v>
      </c>
      <c r="V233" s="1">
        <v>0</v>
      </c>
      <c r="W233" s="1">
        <v>7874126.2100000009</v>
      </c>
      <c r="X233" s="1">
        <v>21.851791381835938</v>
      </c>
      <c r="Y233" s="1">
        <v>167462.21</v>
      </c>
      <c r="Z233" s="1">
        <v>353488.89906233945</v>
      </c>
      <c r="AA233" s="1">
        <v>186026.6875</v>
      </c>
    </row>
    <row r="234" spans="1:32" x14ac:dyDescent="0.25">
      <c r="A234" s="1">
        <v>123464502</v>
      </c>
      <c r="B234" s="1" t="s">
        <v>2460</v>
      </c>
      <c r="C234" s="1">
        <v>10025580</v>
      </c>
      <c r="D234" s="1">
        <v>199229</v>
      </c>
      <c r="E234" s="1">
        <v>2.0274972915649414</v>
      </c>
      <c r="F234" s="1">
        <v>441778.28125</v>
      </c>
      <c r="G234" s="1">
        <v>-242549.28125</v>
      </c>
      <c r="H234" s="1">
        <v>6211349</v>
      </c>
      <c r="I234" s="1">
        <v>96603</v>
      </c>
      <c r="J234" s="1">
        <v>1.5798367261886597</v>
      </c>
      <c r="K234" s="1">
        <v>387614.90625</v>
      </c>
      <c r="L234" s="1">
        <v>-291011.90625</v>
      </c>
      <c r="M234" s="1">
        <v>3523620</v>
      </c>
      <c r="N234" s="1">
        <v>52626</v>
      </c>
      <c r="O234" s="1">
        <v>1.5161651372909546</v>
      </c>
      <c r="P234" s="1">
        <v>54163.375</v>
      </c>
      <c r="Q234" s="1">
        <v>-1537.375</v>
      </c>
      <c r="R234" s="1">
        <v>290611</v>
      </c>
      <c r="S234" s="1">
        <v>50000</v>
      </c>
      <c r="T234" s="1">
        <v>0</v>
      </c>
      <c r="U234" s="1">
        <v>0</v>
      </c>
      <c r="V234" s="1">
        <v>100</v>
      </c>
      <c r="W234" s="1">
        <v>0</v>
      </c>
      <c r="Y234" s="1">
        <v>122964.64</v>
      </c>
      <c r="Z234" s="1">
        <v>195578.2727798922</v>
      </c>
      <c r="AA234" s="1">
        <v>72613.6328125</v>
      </c>
    </row>
    <row r="235" spans="1:32" x14ac:dyDescent="0.25">
      <c r="A235" s="1">
        <v>123464603</v>
      </c>
      <c r="B235" s="1" t="s">
        <v>2461</v>
      </c>
      <c r="C235" s="1">
        <v>5075229</v>
      </c>
      <c r="D235" s="1">
        <v>189180</v>
      </c>
      <c r="E235" s="1">
        <v>3.8718400001525879</v>
      </c>
      <c r="F235" s="1">
        <v>348027.8125</v>
      </c>
      <c r="G235" s="1">
        <v>-158847.8125</v>
      </c>
      <c r="H235" s="1">
        <v>3869397</v>
      </c>
      <c r="I235" s="1">
        <v>60899</v>
      </c>
      <c r="J235" s="1">
        <v>1.5990293025970459</v>
      </c>
      <c r="K235" s="1">
        <v>299202.3125</v>
      </c>
      <c r="L235" s="1">
        <v>-238303.3125</v>
      </c>
      <c r="M235" s="1">
        <v>1080023</v>
      </c>
      <c r="N235" s="1">
        <v>78281</v>
      </c>
      <c r="O235" s="1">
        <v>7.8144869804382324</v>
      </c>
      <c r="P235" s="1">
        <v>48825.484375</v>
      </c>
      <c r="Q235" s="1">
        <v>29455.515625</v>
      </c>
      <c r="R235" s="1">
        <v>125809</v>
      </c>
      <c r="S235" s="1">
        <v>50000</v>
      </c>
      <c r="T235" s="1">
        <v>0</v>
      </c>
      <c r="U235" s="1">
        <v>0</v>
      </c>
      <c r="V235" s="1">
        <v>100</v>
      </c>
      <c r="W235" s="1">
        <v>0</v>
      </c>
      <c r="Y235" s="1">
        <v>26502.89</v>
      </c>
      <c r="Z235" s="1">
        <v>37030.441439417555</v>
      </c>
      <c r="AA235" s="1">
        <v>10527.5517578125</v>
      </c>
    </row>
    <row r="236" spans="1:32" x14ac:dyDescent="0.25">
      <c r="A236" s="1">
        <v>117414203</v>
      </c>
      <c r="B236" s="1" t="s">
        <v>2373</v>
      </c>
      <c r="C236" s="1">
        <v>7442006</v>
      </c>
      <c r="D236" s="1">
        <v>788877.0625</v>
      </c>
      <c r="E236" s="1">
        <v>11.857234001159668</v>
      </c>
      <c r="F236" s="1">
        <v>472215.875</v>
      </c>
      <c r="G236" s="1">
        <v>316661.1875</v>
      </c>
      <c r="H236" s="1">
        <v>4945339</v>
      </c>
      <c r="I236" s="1">
        <v>97321</v>
      </c>
      <c r="J236" s="1">
        <v>2.0074388980865479</v>
      </c>
      <c r="K236" s="1">
        <v>293779.5625</v>
      </c>
      <c r="L236" s="1">
        <v>-196458.5625</v>
      </c>
      <c r="M236" s="1">
        <v>988990</v>
      </c>
      <c r="N236" s="1">
        <v>7734</v>
      </c>
      <c r="O236" s="1">
        <v>0.78817355632781982</v>
      </c>
      <c r="P236" s="1">
        <v>41600.55078125</v>
      </c>
      <c r="Q236" s="1">
        <v>-33866.55078125</v>
      </c>
      <c r="R236" s="1">
        <v>1507676.89</v>
      </c>
      <c r="S236" s="1">
        <v>683822.0625</v>
      </c>
      <c r="T236" s="1">
        <v>100.02330017089844</v>
      </c>
      <c r="U236" s="1">
        <v>0</v>
      </c>
      <c r="V236" s="1">
        <v>0</v>
      </c>
      <c r="W236" s="1">
        <v>6260360.5600000024</v>
      </c>
      <c r="X236" s="1">
        <v>21.851791381835938</v>
      </c>
      <c r="Y236" s="1">
        <v>58567.040000000001</v>
      </c>
      <c r="Z236" s="1">
        <v>90240.472097898717</v>
      </c>
      <c r="AA236" s="1">
        <v>31673.431640625</v>
      </c>
    </row>
    <row r="237" spans="1:32" x14ac:dyDescent="0.25">
      <c r="A237" s="1">
        <v>129544503</v>
      </c>
      <c r="B237" s="1" t="s">
        <v>2529</v>
      </c>
      <c r="C237" s="1">
        <v>13220009</v>
      </c>
      <c r="D237" s="1">
        <v>557290.5</v>
      </c>
      <c r="E237" s="1">
        <v>4.4010334014892578</v>
      </c>
      <c r="F237" s="1">
        <v>707081.125</v>
      </c>
      <c r="G237" s="1">
        <v>-149790.625</v>
      </c>
      <c r="H237" s="1">
        <v>10681629</v>
      </c>
      <c r="I237" s="1">
        <v>102902</v>
      </c>
      <c r="J237" s="1">
        <v>0.97272574901580811</v>
      </c>
      <c r="K237" s="1">
        <v>536266.6875</v>
      </c>
      <c r="L237" s="1">
        <v>-433364.6875</v>
      </c>
      <c r="M237" s="1">
        <v>1513888</v>
      </c>
      <c r="N237" s="1">
        <v>56371</v>
      </c>
      <c r="O237" s="1">
        <v>3.8676049709320068</v>
      </c>
      <c r="P237" s="1">
        <v>91169.453125</v>
      </c>
      <c r="Q237" s="1">
        <v>-34798.453125</v>
      </c>
      <c r="R237" s="1">
        <v>1024491.6</v>
      </c>
      <c r="S237" s="1">
        <v>398017.46875</v>
      </c>
      <c r="T237" s="1">
        <v>100.02330017089844</v>
      </c>
      <c r="U237" s="1">
        <v>0</v>
      </c>
      <c r="V237" s="1">
        <v>0</v>
      </c>
      <c r="W237" s="1">
        <v>3643832.2599999979</v>
      </c>
      <c r="X237" s="1">
        <v>21.851791381835938</v>
      </c>
      <c r="Y237" s="1">
        <v>135365.32999999999</v>
      </c>
      <c r="Z237" s="1">
        <v>133632.79435114085</v>
      </c>
      <c r="AA237" s="1">
        <v>-1732.53564453125</v>
      </c>
    </row>
    <row r="238" spans="1:32" x14ac:dyDescent="0.25">
      <c r="A238" s="1">
        <v>113364403</v>
      </c>
      <c r="B238" s="1" t="s">
        <v>2294</v>
      </c>
      <c r="C238" s="1">
        <v>12665564</v>
      </c>
      <c r="D238" s="1">
        <v>614699.0625</v>
      </c>
      <c r="E238" s="1">
        <v>5.1008710861206055</v>
      </c>
      <c r="F238" s="1">
        <v>561010.625</v>
      </c>
      <c r="G238" s="1">
        <v>53688.4375</v>
      </c>
      <c r="H238" s="1">
        <v>9369730</v>
      </c>
      <c r="I238" s="1">
        <v>94779</v>
      </c>
      <c r="J238" s="1">
        <v>1.0218813419342041</v>
      </c>
      <c r="K238" s="1">
        <v>404773.90625</v>
      </c>
      <c r="L238" s="1">
        <v>-309994.90625</v>
      </c>
      <c r="M238" s="1">
        <v>1924011</v>
      </c>
      <c r="N238" s="1">
        <v>32372</v>
      </c>
      <c r="O238" s="1">
        <v>1.711320161819458</v>
      </c>
      <c r="P238" s="1">
        <v>45841.23828125</v>
      </c>
      <c r="Q238" s="1">
        <v>-13469.23828125</v>
      </c>
      <c r="R238" s="1">
        <v>1259008.81</v>
      </c>
      <c r="S238" s="1">
        <v>478547.0625</v>
      </c>
      <c r="T238" s="1">
        <v>100.02330017089844</v>
      </c>
      <c r="U238" s="1">
        <v>0</v>
      </c>
      <c r="V238" s="1">
        <v>0</v>
      </c>
      <c r="W238" s="1">
        <v>4381077.18</v>
      </c>
      <c r="X238" s="1">
        <v>21.851791381835938</v>
      </c>
      <c r="Y238" s="1">
        <v>171834.83</v>
      </c>
      <c r="Z238" s="1">
        <v>323395.44868288108</v>
      </c>
      <c r="AA238" s="1">
        <v>151560.625</v>
      </c>
      <c r="AB238" s="1">
        <v>112814</v>
      </c>
      <c r="AC238" s="1">
        <v>9001</v>
      </c>
      <c r="AD238" s="1">
        <v>8.6703977584838867</v>
      </c>
      <c r="AE238" s="1">
        <v>14636.1240234375</v>
      </c>
      <c r="AF238" s="1">
        <v>-5635.1240234375</v>
      </c>
    </row>
    <row r="239" spans="1:32" x14ac:dyDescent="0.25">
      <c r="A239" s="1">
        <v>113364503</v>
      </c>
      <c r="B239" s="1" t="s">
        <v>2295</v>
      </c>
      <c r="C239" s="1">
        <v>17122238</v>
      </c>
      <c r="D239" s="1">
        <v>2110713</v>
      </c>
      <c r="E239" s="1">
        <v>14.060616493225098</v>
      </c>
      <c r="F239" s="1">
        <v>1205227.75</v>
      </c>
      <c r="G239" s="1">
        <v>905485.25</v>
      </c>
      <c r="H239" s="1">
        <v>10010985</v>
      </c>
      <c r="I239" s="1">
        <v>223378</v>
      </c>
      <c r="J239" s="1">
        <v>2.2822535037994385</v>
      </c>
      <c r="K239" s="1">
        <v>738171.625</v>
      </c>
      <c r="L239" s="1">
        <v>-514793.625</v>
      </c>
      <c r="M239" s="1">
        <v>3121212</v>
      </c>
      <c r="N239" s="1">
        <v>129792</v>
      </c>
      <c r="O239" s="1">
        <v>4.3388090133666992</v>
      </c>
      <c r="P239" s="1">
        <v>115364.125</v>
      </c>
      <c r="Q239" s="1">
        <v>14427.875</v>
      </c>
      <c r="R239" s="1">
        <v>3990040.2</v>
      </c>
      <c r="S239" s="1">
        <v>1757543.125</v>
      </c>
      <c r="T239" s="1">
        <v>100.02330017089844</v>
      </c>
      <c r="U239" s="1">
        <v>0</v>
      </c>
      <c r="V239" s="1">
        <v>0</v>
      </c>
      <c r="W239" s="1">
        <v>16090229.120000005</v>
      </c>
      <c r="X239" s="1">
        <v>21.851791381835938</v>
      </c>
      <c r="Y239" s="1">
        <v>156089.06</v>
      </c>
      <c r="Z239" s="1">
        <v>221859.99794469553</v>
      </c>
      <c r="AA239" s="1">
        <v>65770.9375</v>
      </c>
    </row>
    <row r="240" spans="1:32" x14ac:dyDescent="0.25">
      <c r="A240" s="1">
        <v>128325203</v>
      </c>
      <c r="B240" s="1" t="s">
        <v>2524</v>
      </c>
      <c r="C240" s="1">
        <v>13313450</v>
      </c>
      <c r="D240" s="1">
        <v>318762.625</v>
      </c>
      <c r="E240" s="1">
        <v>2.4530227184295654</v>
      </c>
      <c r="F240" s="1">
        <v>392704.65625</v>
      </c>
      <c r="G240" s="1">
        <v>-73942.03125</v>
      </c>
      <c r="H240" s="1">
        <v>11251887</v>
      </c>
      <c r="I240" s="1">
        <v>99684</v>
      </c>
      <c r="J240" s="1">
        <v>0.89385032653808594</v>
      </c>
      <c r="K240" s="1">
        <v>300078.59375</v>
      </c>
      <c r="L240" s="1">
        <v>-200394.59375</v>
      </c>
      <c r="M240" s="1">
        <v>1450401</v>
      </c>
      <c r="N240" s="1">
        <v>43404</v>
      </c>
      <c r="O240" s="1">
        <v>3.0848679542541504</v>
      </c>
      <c r="P240" s="1">
        <v>61599.9453125</v>
      </c>
      <c r="Q240" s="1">
        <v>-18195.9453125</v>
      </c>
      <c r="R240" s="1">
        <v>575508.09</v>
      </c>
      <c r="S240" s="1">
        <v>164557.625</v>
      </c>
      <c r="T240" s="1">
        <v>100.02329254150391</v>
      </c>
      <c r="U240" s="1">
        <v>0</v>
      </c>
      <c r="V240" s="1">
        <v>0</v>
      </c>
      <c r="W240" s="1">
        <v>1506517.6499999985</v>
      </c>
      <c r="X240" s="1">
        <v>21.851791381835938</v>
      </c>
      <c r="Y240" s="1">
        <v>73858.679999999993</v>
      </c>
      <c r="Z240" s="1">
        <v>56109.90879382845</v>
      </c>
      <c r="AA240" s="1">
        <v>-17748.771484375</v>
      </c>
      <c r="AB240" s="1">
        <v>35654</v>
      </c>
      <c r="AC240" s="1">
        <v>11117</v>
      </c>
      <c r="AD240" s="1">
        <v>45.307086944580078</v>
      </c>
      <c r="AE240" s="1">
        <v>-1902.5679931640625</v>
      </c>
      <c r="AF240" s="1">
        <v>13019.568359375</v>
      </c>
    </row>
    <row r="241" spans="1:32" x14ac:dyDescent="0.25">
      <c r="A241" s="1">
        <v>125235502</v>
      </c>
      <c r="B241" s="1" t="s">
        <v>2493</v>
      </c>
      <c r="C241" s="1">
        <v>5789873</v>
      </c>
      <c r="D241" s="1">
        <v>131801</v>
      </c>
      <c r="E241" s="1">
        <v>2.3294329643249512</v>
      </c>
      <c r="F241" s="1">
        <v>188224.6875</v>
      </c>
      <c r="G241" s="1">
        <v>-56423.6875</v>
      </c>
      <c r="H241" s="1">
        <v>3817178</v>
      </c>
      <c r="I241" s="1">
        <v>63190</v>
      </c>
      <c r="J241" s="1">
        <v>1.6832765340805054</v>
      </c>
      <c r="K241" s="1">
        <v>183858.703125</v>
      </c>
      <c r="L241" s="1">
        <v>-120668.703125</v>
      </c>
      <c r="M241" s="1">
        <v>1807129</v>
      </c>
      <c r="N241" s="1">
        <v>18611</v>
      </c>
      <c r="O241" s="1">
        <v>1.0405821800231934</v>
      </c>
      <c r="P241" s="1">
        <v>4365.9921875</v>
      </c>
      <c r="Q241" s="1">
        <v>14245.0078125</v>
      </c>
      <c r="R241" s="1">
        <v>165566</v>
      </c>
      <c r="S241" s="1">
        <v>50000</v>
      </c>
      <c r="T241" s="1">
        <v>0</v>
      </c>
      <c r="U241" s="1">
        <v>0</v>
      </c>
      <c r="V241" s="1">
        <v>100</v>
      </c>
      <c r="W241" s="1">
        <v>0</v>
      </c>
      <c r="Y241" s="1">
        <v>80081.34</v>
      </c>
      <c r="Z241" s="1">
        <v>139989.21612367593</v>
      </c>
      <c r="AA241" s="1">
        <v>59907.875</v>
      </c>
    </row>
    <row r="242" spans="1:32" x14ac:dyDescent="0.25">
      <c r="A242" s="1">
        <v>104105003</v>
      </c>
      <c r="B242" s="1" t="s">
        <v>2116</v>
      </c>
      <c r="C242" s="1">
        <v>10324452</v>
      </c>
      <c r="D242" s="1">
        <v>1526174.25</v>
      </c>
      <c r="E242" s="1">
        <v>17.346284866333008</v>
      </c>
      <c r="F242" s="1">
        <v>253638.25</v>
      </c>
      <c r="G242" s="1">
        <v>1272536</v>
      </c>
      <c r="H242" s="1">
        <v>7334333</v>
      </c>
      <c r="I242" s="1">
        <v>80092</v>
      </c>
      <c r="J242" s="1">
        <v>1.1040713787078857</v>
      </c>
      <c r="K242" s="1">
        <v>231578.296875</v>
      </c>
      <c r="L242" s="1">
        <v>-151486.296875</v>
      </c>
      <c r="M242" s="1">
        <v>1327653</v>
      </c>
      <c r="N242" s="1">
        <v>25272</v>
      </c>
      <c r="O242" s="1">
        <v>1.9404460191726685</v>
      </c>
      <c r="P242" s="1">
        <v>22059.94921875</v>
      </c>
      <c r="Q242" s="1">
        <v>3212.05078125</v>
      </c>
      <c r="R242" s="1">
        <v>1662466.21</v>
      </c>
      <c r="S242" s="1">
        <v>1420810.25</v>
      </c>
      <c r="T242" s="1">
        <v>100</v>
      </c>
      <c r="U242" s="1">
        <v>0</v>
      </c>
      <c r="V242" s="1">
        <v>0</v>
      </c>
      <c r="W242" s="1">
        <v>13004424.289999999</v>
      </c>
      <c r="X242" s="1">
        <v>10.925591468811035</v>
      </c>
      <c r="Y242" s="1">
        <v>117436.33</v>
      </c>
      <c r="Z242" s="1">
        <v>179792.79220554442</v>
      </c>
      <c r="AA242" s="1">
        <v>62356.4609375</v>
      </c>
    </row>
    <row r="243" spans="1:32" x14ac:dyDescent="0.25">
      <c r="A243" s="1">
        <v>101633903</v>
      </c>
      <c r="B243" s="1" t="s">
        <v>2068</v>
      </c>
      <c r="C243" s="1">
        <v>13646127</v>
      </c>
      <c r="D243" s="1">
        <v>154433</v>
      </c>
      <c r="E243" s="1">
        <v>1.1446523666381836</v>
      </c>
      <c r="F243" s="1">
        <v>268811.90625</v>
      </c>
      <c r="G243" s="1">
        <v>-114378.90625</v>
      </c>
      <c r="H243" s="1">
        <v>11327143</v>
      </c>
      <c r="I243" s="1">
        <v>72864</v>
      </c>
      <c r="J243" s="1">
        <v>0.64743375778198242</v>
      </c>
      <c r="K243" s="1">
        <v>185355.796875</v>
      </c>
      <c r="L243" s="1">
        <v>-112491.796875</v>
      </c>
      <c r="M243" s="1">
        <v>1720619</v>
      </c>
      <c r="N243" s="1">
        <v>12267</v>
      </c>
      <c r="O243" s="1">
        <v>0.71806043386459351</v>
      </c>
      <c r="P243" s="1">
        <v>58128.0546875</v>
      </c>
      <c r="Q243" s="1">
        <v>-45861.0546875</v>
      </c>
      <c r="R243" s="1">
        <v>389263</v>
      </c>
      <c r="S243" s="1">
        <v>50000</v>
      </c>
      <c r="T243" s="1">
        <v>68.217422485351563</v>
      </c>
      <c r="U243" s="1">
        <v>0</v>
      </c>
      <c r="V243" s="1">
        <v>31.78257942199707</v>
      </c>
      <c r="W243" s="1">
        <v>312190.98000000045</v>
      </c>
      <c r="X243" s="1">
        <v>16.015836715698242</v>
      </c>
      <c r="Y243" s="1">
        <v>127439.5</v>
      </c>
      <c r="Z243" s="1">
        <v>172193.32757072023</v>
      </c>
      <c r="AA243" s="1">
        <v>44753.828125</v>
      </c>
      <c r="AB243" s="1">
        <v>209102</v>
      </c>
      <c r="AC243" s="1">
        <v>19302</v>
      </c>
      <c r="AD243" s="1">
        <v>10.169651985168457</v>
      </c>
      <c r="AE243" s="1">
        <v>25328.060546875</v>
      </c>
      <c r="AF243" s="1">
        <v>-6026.060546875</v>
      </c>
    </row>
    <row r="244" spans="1:32" x14ac:dyDescent="0.25">
      <c r="A244" s="1">
        <v>103026002</v>
      </c>
      <c r="B244" s="1" t="s">
        <v>2092</v>
      </c>
      <c r="C244" s="1">
        <v>49536856</v>
      </c>
      <c r="D244" s="1">
        <v>3334413</v>
      </c>
      <c r="E244" s="1">
        <v>7.2169623374938965</v>
      </c>
      <c r="F244" s="1">
        <v>3174541.75</v>
      </c>
      <c r="G244" s="1">
        <v>159871.25</v>
      </c>
      <c r="H244" s="1">
        <v>38363825</v>
      </c>
      <c r="I244" s="1">
        <v>573280</v>
      </c>
      <c r="J244" s="1">
        <v>1.5169932842254639</v>
      </c>
      <c r="K244" s="1">
        <v>2373536</v>
      </c>
      <c r="L244" s="1">
        <v>-1800256</v>
      </c>
      <c r="M244" s="1">
        <v>5225243</v>
      </c>
      <c r="N244" s="1">
        <v>232011</v>
      </c>
      <c r="O244" s="1">
        <v>4.6465096473693848</v>
      </c>
      <c r="P244" s="1">
        <v>294917.40625</v>
      </c>
      <c r="Q244" s="1">
        <v>-62906.40625</v>
      </c>
      <c r="R244" s="1">
        <v>5947786.5</v>
      </c>
      <c r="S244" s="1">
        <v>2529122</v>
      </c>
      <c r="T244" s="1">
        <v>100.02330017089844</v>
      </c>
      <c r="U244" s="1">
        <v>0</v>
      </c>
      <c r="V244" s="1">
        <v>0</v>
      </c>
      <c r="W244" s="1">
        <v>23153999.400000006</v>
      </c>
      <c r="X244" s="1">
        <v>21.851791381835938</v>
      </c>
      <c r="Y244" s="1">
        <v>160523.39000000001</v>
      </c>
      <c r="Z244" s="1">
        <v>94094.392582148546</v>
      </c>
      <c r="AA244" s="1">
        <v>-66429</v>
      </c>
    </row>
    <row r="245" spans="1:32" x14ac:dyDescent="0.25">
      <c r="A245" s="1">
        <v>115216503</v>
      </c>
      <c r="B245" s="1" t="s">
        <v>2328</v>
      </c>
      <c r="C245" s="1">
        <v>16320749</v>
      </c>
      <c r="D245" s="1">
        <v>1838874.875</v>
      </c>
      <c r="E245" s="1">
        <v>12.697768211364746</v>
      </c>
      <c r="F245" s="1">
        <v>1040610.75</v>
      </c>
      <c r="G245" s="1">
        <v>798264.125</v>
      </c>
      <c r="H245" s="1">
        <v>10650439</v>
      </c>
      <c r="I245" s="1">
        <v>207407</v>
      </c>
      <c r="J245" s="1">
        <v>1.9860801696777344</v>
      </c>
      <c r="K245" s="1">
        <v>669500.125</v>
      </c>
      <c r="L245" s="1">
        <v>-462093.125</v>
      </c>
      <c r="M245" s="1">
        <v>2850779</v>
      </c>
      <c r="N245" s="1">
        <v>218593</v>
      </c>
      <c r="O245" s="1">
        <v>8.3046178817749023</v>
      </c>
      <c r="P245" s="1">
        <v>157480.03125</v>
      </c>
      <c r="Q245" s="1">
        <v>61112.96875</v>
      </c>
      <c r="R245" s="1">
        <v>2819531.07</v>
      </c>
      <c r="S245" s="1">
        <v>1412874.875</v>
      </c>
      <c r="T245" s="1">
        <v>100.01760864257813</v>
      </c>
      <c r="U245" s="1">
        <v>0</v>
      </c>
      <c r="V245" s="1">
        <v>0</v>
      </c>
      <c r="W245" s="1">
        <v>12934070.519999996</v>
      </c>
      <c r="X245" s="1">
        <v>19.182113647460938</v>
      </c>
      <c r="Y245" s="1">
        <v>332773.15000000002</v>
      </c>
      <c r="Z245" s="1">
        <v>399181.49939772463</v>
      </c>
      <c r="AA245" s="1">
        <v>66408.3515625</v>
      </c>
    </row>
    <row r="246" spans="1:32" x14ac:dyDescent="0.25">
      <c r="A246" s="1">
        <v>104435003</v>
      </c>
      <c r="B246" s="1" t="s">
        <v>2136</v>
      </c>
      <c r="C246" s="1">
        <v>8427998</v>
      </c>
      <c r="D246" s="1">
        <v>443501.9375</v>
      </c>
      <c r="E246" s="1">
        <v>5.5545387268066406</v>
      </c>
      <c r="F246" s="1">
        <v>269818.96875</v>
      </c>
      <c r="G246" s="1">
        <v>173682.96875</v>
      </c>
      <c r="H246" s="1">
        <v>6398215</v>
      </c>
      <c r="I246" s="1">
        <v>32658</v>
      </c>
      <c r="J246" s="1">
        <v>0.51304227113723755</v>
      </c>
      <c r="K246" s="1">
        <v>170621.90625</v>
      </c>
      <c r="L246" s="1">
        <v>-137963.90625</v>
      </c>
      <c r="M246" s="1">
        <v>1119853</v>
      </c>
      <c r="N246" s="1">
        <v>8658</v>
      </c>
      <c r="O246" s="1">
        <v>0.77916115522384644</v>
      </c>
      <c r="P246" s="1">
        <v>40574.609375</v>
      </c>
      <c r="Q246" s="1">
        <v>-31916.609375</v>
      </c>
      <c r="R246" s="1">
        <v>909930.21</v>
      </c>
      <c r="S246" s="1">
        <v>402185.9375</v>
      </c>
      <c r="T246" s="1">
        <v>100.01697540283203</v>
      </c>
      <c r="U246" s="1">
        <v>0</v>
      </c>
      <c r="V246" s="1">
        <v>0</v>
      </c>
      <c r="W246" s="1">
        <v>3681761.4499999993</v>
      </c>
      <c r="X246" s="1">
        <v>18.884933471679688</v>
      </c>
      <c r="Y246" s="1">
        <v>67644.3</v>
      </c>
      <c r="Z246" s="1">
        <v>28066.383391558862</v>
      </c>
      <c r="AA246" s="1">
        <v>-39577.91796875</v>
      </c>
    </row>
    <row r="247" spans="1:32" x14ac:dyDescent="0.25">
      <c r="A247" s="1">
        <v>123465303</v>
      </c>
      <c r="B247" s="1" t="s">
        <v>2462</v>
      </c>
      <c r="C247" s="1">
        <v>12020181</v>
      </c>
      <c r="D247" s="1">
        <v>208357</v>
      </c>
      <c r="E247" s="1">
        <v>1.7639697790145874</v>
      </c>
      <c r="F247" s="1">
        <v>385687.78125</v>
      </c>
      <c r="G247" s="1">
        <v>-177330.78125</v>
      </c>
      <c r="H247" s="1">
        <v>8927356</v>
      </c>
      <c r="I247" s="1">
        <v>81021</v>
      </c>
      <c r="J247" s="1">
        <v>0.9158707857131958</v>
      </c>
      <c r="K247" s="1">
        <v>371893.40625</v>
      </c>
      <c r="L247" s="1">
        <v>-290872.40625</v>
      </c>
      <c r="M247" s="1">
        <v>2789996</v>
      </c>
      <c r="N247" s="1">
        <v>77336</v>
      </c>
      <c r="O247" s="1">
        <v>2.8509285449981689</v>
      </c>
      <c r="P247" s="1">
        <v>13794.3662109375</v>
      </c>
      <c r="Q247" s="1">
        <v>63541.6328125</v>
      </c>
      <c r="R247" s="1">
        <v>302829</v>
      </c>
      <c r="S247" s="1">
        <v>50000</v>
      </c>
      <c r="T247" s="1">
        <v>0</v>
      </c>
      <c r="U247" s="1">
        <v>0</v>
      </c>
      <c r="V247" s="1">
        <v>100</v>
      </c>
      <c r="W247" s="1">
        <v>0</v>
      </c>
      <c r="Y247" s="1">
        <v>113712.89</v>
      </c>
      <c r="Z247" s="1">
        <v>180385.25982136466</v>
      </c>
      <c r="AA247" s="1">
        <v>66672.3671875</v>
      </c>
    </row>
    <row r="248" spans="1:32" x14ac:dyDescent="0.25">
      <c r="A248" s="1">
        <v>108565203</v>
      </c>
      <c r="B248" s="1" t="s">
        <v>2216</v>
      </c>
      <c r="C248" s="1">
        <v>9212942</v>
      </c>
      <c r="D248" s="1">
        <v>189673.40625</v>
      </c>
      <c r="E248" s="1">
        <v>2.1020476818084717</v>
      </c>
      <c r="F248" s="1">
        <v>151574.328125</v>
      </c>
      <c r="G248" s="1">
        <v>38099.078125</v>
      </c>
      <c r="H248" s="1">
        <v>8074685</v>
      </c>
      <c r="I248" s="1">
        <v>42988</v>
      </c>
      <c r="J248" s="1">
        <v>0.5352293848991394</v>
      </c>
      <c r="K248" s="1">
        <v>133086</v>
      </c>
      <c r="L248" s="1">
        <v>-90098</v>
      </c>
      <c r="M248" s="1">
        <v>782689</v>
      </c>
      <c r="N248" s="1">
        <v>16115</v>
      </c>
      <c r="O248" s="1">
        <v>2.102210521697998</v>
      </c>
      <c r="P248" s="1">
        <v>14696.9404296875</v>
      </c>
      <c r="Q248" s="1">
        <v>1418.0595703125</v>
      </c>
      <c r="R248" s="1">
        <v>328999.40999999997</v>
      </c>
      <c r="S248" s="1">
        <v>130215.40625</v>
      </c>
      <c r="T248" s="1">
        <v>100</v>
      </c>
      <c r="U248" s="1">
        <v>0</v>
      </c>
      <c r="V248" s="1">
        <v>0</v>
      </c>
      <c r="W248" s="1">
        <v>1191838.5999999996</v>
      </c>
      <c r="X248" s="1">
        <v>10.925590515136719</v>
      </c>
      <c r="Y248" s="1">
        <v>68550.84</v>
      </c>
      <c r="Z248" s="1">
        <v>62945.234095618915</v>
      </c>
      <c r="AA248" s="1">
        <v>-5605.60595703125</v>
      </c>
      <c r="AB248" s="1">
        <v>26569</v>
      </c>
      <c r="AC248" s="1">
        <v>355</v>
      </c>
      <c r="AD248" s="1">
        <v>1.3542381525039673</v>
      </c>
      <c r="AE248" s="1">
        <v>3791.385986328125</v>
      </c>
      <c r="AF248" s="1">
        <v>-3436.385986328125</v>
      </c>
    </row>
    <row r="249" spans="1:32" x14ac:dyDescent="0.25">
      <c r="A249" s="1">
        <v>119355503</v>
      </c>
      <c r="B249" s="1" t="s">
        <v>2398</v>
      </c>
      <c r="C249" s="1">
        <v>10819040</v>
      </c>
      <c r="D249" s="1">
        <v>1032147.3125</v>
      </c>
      <c r="E249" s="1">
        <v>10.546220779418945</v>
      </c>
      <c r="F249" s="1">
        <v>814945</v>
      </c>
      <c r="G249" s="1">
        <v>217202.3125</v>
      </c>
      <c r="H249" s="1">
        <v>7588334</v>
      </c>
      <c r="I249" s="1">
        <v>140423</v>
      </c>
      <c r="J249" s="1">
        <v>1.8854011297225952</v>
      </c>
      <c r="K249" s="1">
        <v>583259</v>
      </c>
      <c r="L249" s="1">
        <v>-442836</v>
      </c>
      <c r="M249" s="1">
        <v>1319853</v>
      </c>
      <c r="N249" s="1">
        <v>32981</v>
      </c>
      <c r="O249" s="1">
        <v>2.5628809928894043</v>
      </c>
      <c r="P249" s="1">
        <v>59847.72265625</v>
      </c>
      <c r="Q249" s="1">
        <v>-26866.72265625</v>
      </c>
      <c r="R249" s="1">
        <v>1910852.69</v>
      </c>
      <c r="S249" s="1">
        <v>858743.3125</v>
      </c>
      <c r="T249" s="1">
        <v>100.02330017089844</v>
      </c>
      <c r="U249" s="1">
        <v>0</v>
      </c>
      <c r="V249" s="1">
        <v>0</v>
      </c>
      <c r="W249" s="1">
        <v>7861757.0100000016</v>
      </c>
      <c r="X249" s="1">
        <v>21.851791381835938</v>
      </c>
      <c r="Y249" s="1">
        <v>146994.75</v>
      </c>
      <c r="Z249" s="1">
        <v>305410.33312980947</v>
      </c>
      <c r="AA249" s="1">
        <v>158415.578125</v>
      </c>
    </row>
    <row r="250" spans="1:32" x14ac:dyDescent="0.25">
      <c r="A250" s="1">
        <v>116555003</v>
      </c>
      <c r="B250" s="1" t="s">
        <v>2360</v>
      </c>
      <c r="C250" s="1">
        <v>15090412</v>
      </c>
      <c r="D250" s="1">
        <v>1025827.25</v>
      </c>
      <c r="E250" s="1">
        <v>7.2936902046203613</v>
      </c>
      <c r="F250" s="1">
        <v>573162.6875</v>
      </c>
      <c r="G250" s="1">
        <v>452664.5625</v>
      </c>
      <c r="H250" s="1">
        <v>11109421</v>
      </c>
      <c r="I250" s="1">
        <v>144346</v>
      </c>
      <c r="J250" s="1">
        <v>1.3164160251617432</v>
      </c>
      <c r="K250" s="1">
        <v>364811.40625</v>
      </c>
      <c r="L250" s="1">
        <v>-220465.40625</v>
      </c>
      <c r="M250" s="1">
        <v>1940408</v>
      </c>
      <c r="N250" s="1">
        <v>34784</v>
      </c>
      <c r="O250" s="1">
        <v>1.8253339529037476</v>
      </c>
      <c r="P250" s="1">
        <v>75423.1484375</v>
      </c>
      <c r="Q250" s="1">
        <v>-40639.1484375</v>
      </c>
      <c r="R250" s="1">
        <v>1864422.07</v>
      </c>
      <c r="S250" s="1">
        <v>818568.25</v>
      </c>
      <c r="T250" s="1">
        <v>81.367134094238281</v>
      </c>
      <c r="U250" s="1">
        <v>0</v>
      </c>
      <c r="V250" s="1">
        <v>0</v>
      </c>
      <c r="W250" s="1">
        <v>6096196.6999999955</v>
      </c>
      <c r="X250" s="1">
        <v>24.356267929077148</v>
      </c>
      <c r="Y250" s="1">
        <v>183576.19</v>
      </c>
      <c r="Z250" s="1">
        <v>214815.73548444605</v>
      </c>
      <c r="AA250" s="1">
        <v>31239.544921875</v>
      </c>
      <c r="AB250" s="1">
        <v>176161</v>
      </c>
      <c r="AC250" s="1">
        <v>28129</v>
      </c>
      <c r="AD250" s="1">
        <v>19.001972198486328</v>
      </c>
      <c r="AE250" s="1">
        <v>-319.4320068359375</v>
      </c>
      <c r="AF250" s="1">
        <v>28448.431640625</v>
      </c>
    </row>
    <row r="251" spans="1:32" x14ac:dyDescent="0.25">
      <c r="A251" s="1">
        <v>115226003</v>
      </c>
      <c r="B251" s="1" t="s">
        <v>2337</v>
      </c>
      <c r="C251" s="1">
        <v>14651508</v>
      </c>
      <c r="D251" s="1">
        <v>885255.125</v>
      </c>
      <c r="E251" s="1">
        <v>6.4306178092956543</v>
      </c>
      <c r="F251" s="1">
        <v>668507.125</v>
      </c>
      <c r="G251" s="1">
        <v>216748</v>
      </c>
      <c r="H251" s="1">
        <v>10676211</v>
      </c>
      <c r="I251" s="1">
        <v>200770</v>
      </c>
      <c r="J251" s="1">
        <v>1.9165780544281006</v>
      </c>
      <c r="K251" s="1">
        <v>436437.5</v>
      </c>
      <c r="L251" s="1">
        <v>-235667.5</v>
      </c>
      <c r="M251" s="1">
        <v>2315313</v>
      </c>
      <c r="N251" s="1">
        <v>36634</v>
      </c>
      <c r="O251" s="1">
        <v>1.607685923576355</v>
      </c>
      <c r="P251" s="1">
        <v>102431.8359375</v>
      </c>
      <c r="Q251" s="1">
        <v>-65797.8359375</v>
      </c>
      <c r="R251" s="1">
        <v>1659984.24</v>
      </c>
      <c r="S251" s="1">
        <v>647851.125</v>
      </c>
      <c r="T251" s="1">
        <v>100.02330017089844</v>
      </c>
      <c r="U251" s="1">
        <v>0</v>
      </c>
      <c r="V251" s="1">
        <v>0</v>
      </c>
      <c r="W251" s="1">
        <v>5931048.1799999997</v>
      </c>
      <c r="X251" s="1">
        <v>21.851791381835938</v>
      </c>
      <c r="Y251" s="1">
        <v>240786.34</v>
      </c>
      <c r="Z251" s="1">
        <v>404548.47211310104</v>
      </c>
      <c r="AA251" s="1">
        <v>163762.125</v>
      </c>
    </row>
    <row r="252" spans="1:32" x14ac:dyDescent="0.25">
      <c r="A252" s="1">
        <v>127045303</v>
      </c>
      <c r="B252" s="1" t="s">
        <v>2512</v>
      </c>
      <c r="C252" s="1">
        <v>4604124.5</v>
      </c>
      <c r="D252" s="1">
        <v>215979.546875</v>
      </c>
      <c r="E252" s="1">
        <v>4.9218873977661133</v>
      </c>
      <c r="F252" s="1">
        <v>110901.6640625</v>
      </c>
      <c r="G252" s="1">
        <v>105077.8828125</v>
      </c>
      <c r="H252" s="1">
        <v>3841394</v>
      </c>
      <c r="I252" s="1">
        <v>28828</v>
      </c>
      <c r="J252" s="1">
        <v>0.75613117218017578</v>
      </c>
      <c r="K252" s="1">
        <v>71574.703125</v>
      </c>
      <c r="L252" s="1">
        <v>-42746.703125</v>
      </c>
      <c r="M252" s="1">
        <v>351291</v>
      </c>
      <c r="N252" s="1">
        <v>16460</v>
      </c>
      <c r="O252" s="1">
        <v>4.9159126281738281</v>
      </c>
      <c r="P252" s="1">
        <v>6245.998046875</v>
      </c>
      <c r="Q252" s="1">
        <v>10214.001953125</v>
      </c>
      <c r="R252" s="1">
        <v>411439.35999999999</v>
      </c>
      <c r="S252" s="1">
        <v>170691.546875</v>
      </c>
      <c r="T252" s="1">
        <v>100.01876068115234</v>
      </c>
      <c r="U252" s="1">
        <v>0</v>
      </c>
      <c r="V252" s="1">
        <v>0</v>
      </c>
      <c r="W252" s="1">
        <v>1562602.63</v>
      </c>
      <c r="X252" s="1">
        <v>19.722311019897461</v>
      </c>
      <c r="Y252" s="1">
        <v>47249.77</v>
      </c>
      <c r="Z252" s="1">
        <v>65807.501860541524</v>
      </c>
      <c r="AA252" s="1">
        <v>18557.732421875</v>
      </c>
    </row>
    <row r="253" spans="1:32" x14ac:dyDescent="0.25">
      <c r="A253" s="1">
        <v>111444602</v>
      </c>
      <c r="B253" s="1" t="s">
        <v>2259</v>
      </c>
      <c r="C253" s="1">
        <v>37854964</v>
      </c>
      <c r="D253" s="1">
        <v>2873887.5</v>
      </c>
      <c r="E253" s="1">
        <v>8.2155494689941406</v>
      </c>
      <c r="F253" s="1">
        <v>1773969.875</v>
      </c>
      <c r="G253" s="1">
        <v>1099917.625</v>
      </c>
      <c r="H253" s="1">
        <v>27371632</v>
      </c>
      <c r="I253" s="1">
        <v>293716</v>
      </c>
      <c r="J253" s="1">
        <v>1.0847067832946777</v>
      </c>
      <c r="K253" s="1">
        <v>1102029.625</v>
      </c>
      <c r="L253" s="1">
        <v>-808313.625</v>
      </c>
      <c r="M253" s="1">
        <v>4505861</v>
      </c>
      <c r="N253" s="1">
        <v>76545</v>
      </c>
      <c r="O253" s="1">
        <v>1.7281448841094971</v>
      </c>
      <c r="P253" s="1">
        <v>170953.78125</v>
      </c>
      <c r="Q253" s="1">
        <v>-94408.78125</v>
      </c>
      <c r="R253" s="1">
        <v>5977473.0999999996</v>
      </c>
      <c r="S253" s="1">
        <v>2503626.5</v>
      </c>
      <c r="T253" s="1">
        <v>100.02330017089844</v>
      </c>
      <c r="U253" s="1">
        <v>0</v>
      </c>
      <c r="V253" s="1">
        <v>0</v>
      </c>
      <c r="W253" s="1">
        <v>22920588.829999998</v>
      </c>
      <c r="X253" s="1">
        <v>21.851789474487305</v>
      </c>
      <c r="Y253" s="1">
        <v>247816.05</v>
      </c>
      <c r="Z253" s="1">
        <v>503092.13075586269</v>
      </c>
      <c r="AA253" s="1">
        <v>255276.078125</v>
      </c>
    </row>
    <row r="254" spans="1:32" x14ac:dyDescent="0.25">
      <c r="A254" s="1">
        <v>116605003</v>
      </c>
      <c r="B254" s="1" t="s">
        <v>2363</v>
      </c>
      <c r="C254" s="1">
        <v>12711672</v>
      </c>
      <c r="D254" s="1">
        <v>412955.78125</v>
      </c>
      <c r="E254" s="1">
        <v>3.3577144145965576</v>
      </c>
      <c r="F254" s="1">
        <v>466179.84375</v>
      </c>
      <c r="G254" s="1">
        <v>-53224.0625</v>
      </c>
      <c r="H254" s="1">
        <v>10032241</v>
      </c>
      <c r="I254" s="1">
        <v>111121</v>
      </c>
      <c r="J254" s="1">
        <v>1.1200449466705322</v>
      </c>
      <c r="K254" s="1">
        <v>365801.8125</v>
      </c>
      <c r="L254" s="1">
        <v>-254680.8125</v>
      </c>
      <c r="M254" s="1">
        <v>1653874</v>
      </c>
      <c r="N254" s="1">
        <v>46311</v>
      </c>
      <c r="O254" s="1">
        <v>2.8808202743530273</v>
      </c>
      <c r="P254" s="1">
        <v>37752.12890625</v>
      </c>
      <c r="Q254" s="1">
        <v>8558.87109375</v>
      </c>
      <c r="R254" s="1">
        <v>888537.75</v>
      </c>
      <c r="S254" s="1">
        <v>266821.78125</v>
      </c>
      <c r="T254" s="1">
        <v>100.02329254150391</v>
      </c>
      <c r="U254" s="1">
        <v>0</v>
      </c>
      <c r="V254" s="1">
        <v>0</v>
      </c>
      <c r="W254" s="1">
        <v>2442741.4600000009</v>
      </c>
      <c r="X254" s="1">
        <v>21.851791381835938</v>
      </c>
      <c r="Y254" s="1">
        <v>122072.31</v>
      </c>
      <c r="Z254" s="1">
        <v>65199.747762322775</v>
      </c>
      <c r="AA254" s="1">
        <v>-56872.5625</v>
      </c>
      <c r="AB254" s="1">
        <v>137019</v>
      </c>
      <c r="AC254" s="1">
        <v>-11298</v>
      </c>
      <c r="AD254" s="1">
        <v>-7.6174678802490234</v>
      </c>
      <c r="AE254" s="1">
        <v>9233.7197265625</v>
      </c>
      <c r="AF254" s="1">
        <v>-20531.71875</v>
      </c>
    </row>
    <row r="255" spans="1:32" x14ac:dyDescent="0.25">
      <c r="A255" s="1">
        <v>105257602</v>
      </c>
      <c r="B255" s="1" t="s">
        <v>2152</v>
      </c>
      <c r="C255" s="1">
        <v>26314064</v>
      </c>
      <c r="D255" s="1">
        <v>1718162.5</v>
      </c>
      <c r="E255" s="1">
        <v>6.9855642318725586</v>
      </c>
      <c r="F255" s="1">
        <v>1039632.0625</v>
      </c>
      <c r="G255" s="1">
        <v>678530.4375</v>
      </c>
      <c r="H255" s="1">
        <v>18319051</v>
      </c>
      <c r="I255" s="1">
        <v>251609</v>
      </c>
      <c r="J255" s="1">
        <v>1.3926099538803101</v>
      </c>
      <c r="K255" s="1">
        <v>634083</v>
      </c>
      <c r="L255" s="1">
        <v>-382474</v>
      </c>
      <c r="M255" s="1">
        <v>4763725</v>
      </c>
      <c r="N255" s="1">
        <v>176559</v>
      </c>
      <c r="O255" s="1">
        <v>3.84897780418396</v>
      </c>
      <c r="P255" s="1">
        <v>168037.765625</v>
      </c>
      <c r="Q255" s="1">
        <v>8521.234375</v>
      </c>
      <c r="R255" s="1">
        <v>3231287.11</v>
      </c>
      <c r="S255" s="1">
        <v>1289994.5</v>
      </c>
      <c r="T255" s="1">
        <v>100.01602172851563</v>
      </c>
      <c r="U255" s="1">
        <v>0</v>
      </c>
      <c r="V255" s="1">
        <v>0</v>
      </c>
      <c r="W255" s="1">
        <v>11808983.079999998</v>
      </c>
      <c r="X255" s="1">
        <v>18.439786911010742</v>
      </c>
      <c r="Y255" s="1">
        <v>213954.84</v>
      </c>
      <c r="Z255" s="1">
        <v>150033.21298806544</v>
      </c>
      <c r="AA255" s="1">
        <v>-63921.62890625</v>
      </c>
    </row>
    <row r="256" spans="1:32" x14ac:dyDescent="0.25">
      <c r="A256" s="1">
        <v>115226103</v>
      </c>
      <c r="B256" s="1" t="s">
        <v>2338</v>
      </c>
      <c r="C256" s="1">
        <v>6592783</v>
      </c>
      <c r="D256" s="1">
        <v>299199.71875</v>
      </c>
      <c r="E256" s="1">
        <v>4.7540440559387207</v>
      </c>
      <c r="F256" s="1">
        <v>291064.5625</v>
      </c>
      <c r="G256" s="1">
        <v>8135.15625</v>
      </c>
      <c r="H256" s="1">
        <v>5175067</v>
      </c>
      <c r="I256" s="1">
        <v>56669</v>
      </c>
      <c r="J256" s="1">
        <v>1.1071628332138062</v>
      </c>
      <c r="K256" s="1">
        <v>207714.09375</v>
      </c>
      <c r="L256" s="1">
        <v>-151045.09375</v>
      </c>
      <c r="M256" s="1">
        <v>869646</v>
      </c>
      <c r="N256" s="1">
        <v>32417</v>
      </c>
      <c r="O256" s="1">
        <v>3.8719394207000732</v>
      </c>
      <c r="P256" s="1">
        <v>41305.8125</v>
      </c>
      <c r="Q256" s="1">
        <v>-8888.8125</v>
      </c>
      <c r="R256" s="1">
        <v>548070.06000000006</v>
      </c>
      <c r="S256" s="1">
        <v>210113.71875</v>
      </c>
      <c r="T256" s="1">
        <v>100.02330017089844</v>
      </c>
      <c r="U256" s="1">
        <v>0</v>
      </c>
      <c r="V256" s="1">
        <v>0</v>
      </c>
      <c r="W256" s="1">
        <v>1923581.7599999998</v>
      </c>
      <c r="X256" s="1">
        <v>21.851791381835938</v>
      </c>
      <c r="Y256" s="1">
        <v>138813.45000000001</v>
      </c>
      <c r="Z256" s="1">
        <v>339898.64847488177</v>
      </c>
      <c r="AA256" s="1">
        <v>201085.203125</v>
      </c>
    </row>
    <row r="257" spans="1:32" x14ac:dyDescent="0.25">
      <c r="A257" s="1">
        <v>116195004</v>
      </c>
      <c r="B257" s="1" t="s">
        <v>2351</v>
      </c>
      <c r="C257" s="1">
        <v>5603012</v>
      </c>
      <c r="D257" s="1">
        <v>105476.40625</v>
      </c>
      <c r="E257" s="1">
        <v>1.9186124801635742</v>
      </c>
      <c r="F257" s="1">
        <v>125523.53125</v>
      </c>
      <c r="G257" s="1">
        <v>-20047.125</v>
      </c>
      <c r="H257" s="1">
        <v>4763570</v>
      </c>
      <c r="I257" s="1">
        <v>30929</v>
      </c>
      <c r="J257" s="1">
        <v>0.65352517366409302</v>
      </c>
      <c r="K257" s="1">
        <v>105371.8984375</v>
      </c>
      <c r="L257" s="1">
        <v>-74442.8984375</v>
      </c>
      <c r="M257" s="1">
        <v>632092</v>
      </c>
      <c r="N257" s="1">
        <v>7857</v>
      </c>
      <c r="O257" s="1">
        <v>1.2586605548858643</v>
      </c>
      <c r="P257" s="1">
        <v>19641.501953125</v>
      </c>
      <c r="Q257" s="1">
        <v>-11784.501953125</v>
      </c>
      <c r="R257" s="1">
        <v>168547.09</v>
      </c>
      <c r="S257" s="1">
        <v>49999.41015625</v>
      </c>
      <c r="T257" s="1">
        <v>5.0999603271484375</v>
      </c>
      <c r="U257" s="1">
        <v>0</v>
      </c>
      <c r="V257" s="1">
        <v>94.901222229003906</v>
      </c>
      <c r="W257" s="1">
        <v>23339.209999999031</v>
      </c>
      <c r="X257" s="1">
        <v>225.157958984375</v>
      </c>
      <c r="Y257" s="1">
        <v>24611.16</v>
      </c>
      <c r="Z257" s="1">
        <v>32596.626634262575</v>
      </c>
      <c r="AA257" s="1">
        <v>7985.466796875</v>
      </c>
      <c r="AB257" s="1">
        <v>38803</v>
      </c>
      <c r="AC257" s="1">
        <v>16691</v>
      </c>
      <c r="AD257" s="1">
        <v>75.483901977539063</v>
      </c>
    </row>
    <row r="258" spans="1:32" x14ac:dyDescent="0.25">
      <c r="A258" s="1">
        <v>116495003</v>
      </c>
      <c r="B258" s="1" t="s">
        <v>2355</v>
      </c>
      <c r="C258" s="1">
        <v>14615154</v>
      </c>
      <c r="D258" s="1">
        <v>473976.28125</v>
      </c>
      <c r="E258" s="1">
        <v>3.3517453670501709</v>
      </c>
      <c r="F258" s="1">
        <v>527728.9375</v>
      </c>
      <c r="G258" s="1">
        <v>-53752.65625</v>
      </c>
      <c r="H258" s="1">
        <v>11429233</v>
      </c>
      <c r="I258" s="1">
        <v>122419</v>
      </c>
      <c r="J258" s="1">
        <v>1.0827010869979858</v>
      </c>
      <c r="K258" s="1">
        <v>361315.1875</v>
      </c>
      <c r="L258" s="1">
        <v>-238896.1875</v>
      </c>
      <c r="M258" s="1">
        <v>1952539</v>
      </c>
      <c r="N258" s="1">
        <v>56246</v>
      </c>
      <c r="O258" s="1">
        <v>2.9661028385162354</v>
      </c>
      <c r="P258" s="1">
        <v>77886.171875</v>
      </c>
      <c r="Q258" s="1">
        <v>-21640.171875</v>
      </c>
      <c r="R258" s="1">
        <v>941599.55</v>
      </c>
      <c r="S258" s="1">
        <v>274064.28125</v>
      </c>
      <c r="T258" s="1">
        <v>100.02330017089844</v>
      </c>
      <c r="U258" s="1">
        <v>0</v>
      </c>
      <c r="V258" s="1">
        <v>0</v>
      </c>
      <c r="W258" s="1">
        <v>2509046.3200000003</v>
      </c>
      <c r="X258" s="1">
        <v>21.851791381835938</v>
      </c>
      <c r="Y258" s="1">
        <v>86976.63</v>
      </c>
      <c r="Z258" s="1">
        <v>113756.01104869996</v>
      </c>
      <c r="AA258" s="1">
        <v>26779.380859375</v>
      </c>
      <c r="AB258" s="1">
        <v>291782</v>
      </c>
      <c r="AC258" s="1">
        <v>21247</v>
      </c>
      <c r="AD258" s="1">
        <v>7.8536972999572754</v>
      </c>
      <c r="AE258" s="1">
        <v>33686.12890625</v>
      </c>
      <c r="AF258" s="1">
        <v>-12439.12890625</v>
      </c>
    </row>
    <row r="259" spans="1:32" x14ac:dyDescent="0.25">
      <c r="A259" s="1">
        <v>129544703</v>
      </c>
      <c r="B259" s="1" t="s">
        <v>2530</v>
      </c>
      <c r="C259" s="1">
        <v>12602724</v>
      </c>
      <c r="D259" s="1">
        <v>1167166.75</v>
      </c>
      <c r="E259" s="1">
        <v>10.206470489501953</v>
      </c>
      <c r="F259" s="1">
        <v>851187.5</v>
      </c>
      <c r="G259" s="1">
        <v>315979.25</v>
      </c>
      <c r="H259" s="1">
        <v>8921452</v>
      </c>
      <c r="I259" s="1">
        <v>112107</v>
      </c>
      <c r="J259" s="1">
        <v>1.2725917100906372</v>
      </c>
      <c r="K259" s="1">
        <v>553895.625</v>
      </c>
      <c r="L259" s="1">
        <v>-441788.625</v>
      </c>
      <c r="M259" s="1">
        <v>1367808</v>
      </c>
      <c r="N259" s="1">
        <v>12918</v>
      </c>
      <c r="O259" s="1">
        <v>0.95343536138534546</v>
      </c>
      <c r="P259" s="1">
        <v>88754.7421875</v>
      </c>
      <c r="Q259" s="1">
        <v>-75836.7421875</v>
      </c>
      <c r="R259" s="1">
        <v>2313464.17</v>
      </c>
      <c r="S259" s="1">
        <v>1042141.6875</v>
      </c>
      <c r="T259" s="1">
        <v>100.02330780029297</v>
      </c>
      <c r="U259" s="1">
        <v>0</v>
      </c>
      <c r="V259" s="1">
        <v>0</v>
      </c>
      <c r="W259" s="1">
        <v>9540761.2100000009</v>
      </c>
      <c r="X259" s="1">
        <v>21.851789474487305</v>
      </c>
      <c r="Y259" s="1">
        <v>106703.79</v>
      </c>
      <c r="Z259" s="1">
        <v>342936.07508963498</v>
      </c>
      <c r="AA259" s="1">
        <v>236232.28125</v>
      </c>
    </row>
    <row r="260" spans="1:32" x14ac:dyDescent="0.25">
      <c r="A260" s="1">
        <v>104375003</v>
      </c>
      <c r="B260" s="1" t="s">
        <v>2123</v>
      </c>
      <c r="C260" s="1">
        <v>13642126</v>
      </c>
      <c r="D260" s="1">
        <v>458052</v>
      </c>
      <c r="E260" s="1">
        <v>3.4742827415466309</v>
      </c>
      <c r="F260" s="1">
        <v>286492.84375</v>
      </c>
      <c r="G260" s="1">
        <v>171559.15625</v>
      </c>
      <c r="H260" s="1">
        <v>11223887</v>
      </c>
      <c r="I260" s="1">
        <v>66876</v>
      </c>
      <c r="J260" s="1">
        <v>0.5994078516960144</v>
      </c>
      <c r="K260" s="1">
        <v>211544</v>
      </c>
      <c r="L260" s="1">
        <v>-144668</v>
      </c>
      <c r="M260" s="1">
        <v>1376318</v>
      </c>
      <c r="N260" s="1">
        <v>5860</v>
      </c>
      <c r="O260" s="1">
        <v>0.42759427428245544</v>
      </c>
      <c r="P260" s="1">
        <v>28940.888671875</v>
      </c>
      <c r="Q260" s="1">
        <v>-23080.888671875</v>
      </c>
      <c r="R260" s="1">
        <v>889241.06</v>
      </c>
      <c r="S260" s="1">
        <v>415271</v>
      </c>
      <c r="T260" s="1">
        <v>100.00931549072266</v>
      </c>
      <c r="U260" s="1">
        <v>0</v>
      </c>
      <c r="V260" s="1">
        <v>0</v>
      </c>
      <c r="W260" s="1">
        <v>3801256.1499999985</v>
      </c>
      <c r="X260" s="1">
        <v>15.297234535217285</v>
      </c>
      <c r="Y260" s="1">
        <v>53675.23</v>
      </c>
      <c r="Z260" s="1">
        <v>62203.207473286835</v>
      </c>
      <c r="AA260" s="1">
        <v>8527.9775390625</v>
      </c>
      <c r="AB260" s="1">
        <v>152680</v>
      </c>
      <c r="AC260" s="1">
        <v>-29955</v>
      </c>
      <c r="AD260" s="1">
        <v>-16.401567459106445</v>
      </c>
      <c r="AE260" s="1">
        <v>12764.748046875</v>
      </c>
      <c r="AF260" s="1">
        <v>-42719.75</v>
      </c>
    </row>
    <row r="261" spans="1:32" x14ac:dyDescent="0.25">
      <c r="A261" s="1">
        <v>107655803</v>
      </c>
      <c r="B261" s="1" t="s">
        <v>2183</v>
      </c>
      <c r="C261" s="1">
        <v>8538680</v>
      </c>
      <c r="D261" s="1">
        <v>169073.25</v>
      </c>
      <c r="E261" s="1">
        <v>2.0200860500335693</v>
      </c>
      <c r="F261" s="1">
        <v>223969.671875</v>
      </c>
      <c r="G261" s="1">
        <v>-54896.421875</v>
      </c>
      <c r="H261" s="1">
        <v>7193286</v>
      </c>
      <c r="I261" s="1">
        <v>74589</v>
      </c>
      <c r="J261" s="1">
        <v>1.0477900505065918</v>
      </c>
      <c r="K261" s="1">
        <v>167632</v>
      </c>
      <c r="L261" s="1">
        <v>-93043</v>
      </c>
      <c r="M261" s="1">
        <v>985347</v>
      </c>
      <c r="N261" s="1">
        <v>14698</v>
      </c>
      <c r="O261" s="1">
        <v>1.5142446756362915</v>
      </c>
      <c r="P261" s="1">
        <v>40372.08984375</v>
      </c>
      <c r="Q261" s="1">
        <v>-25674.08984375</v>
      </c>
      <c r="R261" s="1">
        <v>360047.11</v>
      </c>
      <c r="S261" s="1">
        <v>79786.2421875</v>
      </c>
      <c r="T261" s="1">
        <v>100.02330017089844</v>
      </c>
      <c r="U261" s="1">
        <v>0</v>
      </c>
      <c r="V261" s="1">
        <v>0</v>
      </c>
      <c r="W261" s="1">
        <v>730439.47999999858</v>
      </c>
      <c r="X261" s="1">
        <v>21.851791381835938</v>
      </c>
      <c r="Y261" s="1">
        <v>118430.47</v>
      </c>
      <c r="Z261" s="1">
        <v>119224.65059498535</v>
      </c>
      <c r="AA261" s="1">
        <v>794.18060302734375</v>
      </c>
    </row>
    <row r="262" spans="1:32" x14ac:dyDescent="0.25">
      <c r="A262" s="1">
        <v>104105353</v>
      </c>
      <c r="B262" s="1" t="s">
        <v>2117</v>
      </c>
      <c r="C262" s="1">
        <v>10636050</v>
      </c>
      <c r="D262" s="1">
        <v>328079.84375</v>
      </c>
      <c r="E262" s="1">
        <v>3.1827783584594727</v>
      </c>
      <c r="F262" s="1">
        <v>206632.609375</v>
      </c>
      <c r="G262" s="1">
        <v>121447.234375</v>
      </c>
      <c r="H262" s="1">
        <v>8659219</v>
      </c>
      <c r="I262" s="1">
        <v>45688</v>
      </c>
      <c r="J262" s="1">
        <v>0.53042125701904297</v>
      </c>
      <c r="K262" s="1">
        <v>150954.5</v>
      </c>
      <c r="L262" s="1">
        <v>-105266.5</v>
      </c>
      <c r="M262" s="1">
        <v>1225967</v>
      </c>
      <c r="N262" s="1">
        <v>-21438</v>
      </c>
      <c r="O262" s="1">
        <v>-1.7186079025268555</v>
      </c>
      <c r="P262" s="1">
        <v>28202.900390625</v>
      </c>
      <c r="Q262" s="1">
        <v>-49640.8984375</v>
      </c>
      <c r="R262" s="1">
        <v>685704.3</v>
      </c>
      <c r="S262" s="1">
        <v>299547.84375</v>
      </c>
      <c r="T262" s="1">
        <v>100.00792694091797</v>
      </c>
      <c r="U262" s="1">
        <v>0</v>
      </c>
      <c r="V262" s="1">
        <v>0</v>
      </c>
      <c r="W262" s="1">
        <v>2741925.8100000024</v>
      </c>
      <c r="X262" s="1">
        <v>14.647124290466309</v>
      </c>
      <c r="Y262" s="1">
        <v>56019.89</v>
      </c>
      <c r="Z262" s="1">
        <v>61687.134285469059</v>
      </c>
      <c r="AA262" s="1">
        <v>5667.244140625</v>
      </c>
      <c r="AB262" s="1">
        <v>65160</v>
      </c>
      <c r="AC262" s="1">
        <v>4282</v>
      </c>
      <c r="AD262" s="1">
        <v>7.0337390899658203</v>
      </c>
      <c r="AE262" s="1">
        <v>7062.10400390625</v>
      </c>
      <c r="AF262" s="1">
        <v>-2780.10400390625</v>
      </c>
    </row>
    <row r="263" spans="1:32" x14ac:dyDescent="0.25">
      <c r="A263" s="1">
        <v>117415004</v>
      </c>
      <c r="B263" s="1" t="s">
        <v>2374</v>
      </c>
      <c r="C263" s="1">
        <v>8137969</v>
      </c>
      <c r="D263" s="1">
        <v>252631.65625</v>
      </c>
      <c r="E263" s="1">
        <v>3.2038154602050781</v>
      </c>
      <c r="F263" s="1">
        <v>351328.96875</v>
      </c>
      <c r="G263" s="1">
        <v>-98697.3125</v>
      </c>
      <c r="H263" s="1">
        <v>6874060</v>
      </c>
      <c r="I263" s="1">
        <v>67520</v>
      </c>
      <c r="J263" s="1">
        <v>0.99198716878890991</v>
      </c>
      <c r="K263" s="1">
        <v>291707.5</v>
      </c>
      <c r="L263" s="1">
        <v>-224187.5</v>
      </c>
      <c r="M263" s="1">
        <v>788723</v>
      </c>
      <c r="N263" s="1">
        <v>18375</v>
      </c>
      <c r="O263" s="1">
        <v>2.3852856159210205</v>
      </c>
      <c r="P263" s="1">
        <v>30975.37890625</v>
      </c>
      <c r="Q263" s="1">
        <v>-12600.37890625</v>
      </c>
      <c r="R263" s="1">
        <v>454128.17</v>
      </c>
      <c r="S263" s="1">
        <v>158819.65625</v>
      </c>
      <c r="T263" s="1">
        <v>100.02330017089844</v>
      </c>
      <c r="U263" s="1">
        <v>0</v>
      </c>
      <c r="V263" s="1">
        <v>0</v>
      </c>
      <c r="W263" s="1">
        <v>1453986.9100000001</v>
      </c>
      <c r="X263" s="1">
        <v>21.851789474487305</v>
      </c>
      <c r="Y263" s="1">
        <v>40246.800000000003</v>
      </c>
      <c r="Z263" s="1">
        <v>86492.579011668044</v>
      </c>
      <c r="AA263" s="1">
        <v>46245.77734375</v>
      </c>
      <c r="AB263" s="1">
        <v>21058</v>
      </c>
      <c r="AC263" s="1">
        <v>7917</v>
      </c>
      <c r="AD263" s="1">
        <v>60.246555328369141</v>
      </c>
      <c r="AE263" s="1">
        <v>-3134.404052734375</v>
      </c>
      <c r="AF263" s="1">
        <v>11051.404296875</v>
      </c>
    </row>
    <row r="264" spans="1:32" x14ac:dyDescent="0.25">
      <c r="A264" s="1">
        <v>103026303</v>
      </c>
      <c r="B264" s="1" t="s">
        <v>200</v>
      </c>
      <c r="C264" s="1">
        <v>8484514</v>
      </c>
      <c r="D264" s="1">
        <v>202711</v>
      </c>
      <c r="E264" s="1">
        <v>2.4476675987243652</v>
      </c>
      <c r="F264" s="1">
        <v>430204.8125</v>
      </c>
      <c r="G264" s="1">
        <v>-227493.8125</v>
      </c>
      <c r="H264" s="1">
        <v>6229720</v>
      </c>
      <c r="I264" s="1">
        <v>105654</v>
      </c>
      <c r="J264" s="1">
        <v>1.7252262830734253</v>
      </c>
      <c r="K264" s="1">
        <v>372904.1875</v>
      </c>
      <c r="L264" s="1">
        <v>-267250.1875</v>
      </c>
      <c r="M264" s="1">
        <v>2008061</v>
      </c>
      <c r="N264" s="1">
        <v>47057</v>
      </c>
      <c r="O264" s="1">
        <v>2.3996381759643555</v>
      </c>
      <c r="P264" s="1">
        <v>57300.62890625</v>
      </c>
      <c r="Q264" s="1">
        <v>-10243.62890625</v>
      </c>
      <c r="R264" s="1">
        <v>246733</v>
      </c>
      <c r="S264" s="1">
        <v>50000</v>
      </c>
      <c r="T264" s="1">
        <v>0</v>
      </c>
      <c r="U264" s="1">
        <v>0</v>
      </c>
      <c r="V264" s="1">
        <v>100</v>
      </c>
      <c r="W264" s="1">
        <v>0</v>
      </c>
      <c r="Y264" s="1">
        <v>72368.47</v>
      </c>
      <c r="Z264" s="1">
        <v>78654.03144101816</v>
      </c>
      <c r="AA264" s="1">
        <v>6285.5615234375</v>
      </c>
    </row>
    <row r="265" spans="1:32" x14ac:dyDescent="0.25">
      <c r="A265" s="1">
        <v>117415103</v>
      </c>
      <c r="B265" s="1" t="s">
        <v>2375</v>
      </c>
      <c r="C265" s="1">
        <v>11587961</v>
      </c>
      <c r="D265" s="1">
        <v>729824.625</v>
      </c>
      <c r="E265" s="1">
        <v>6.7214536666870117</v>
      </c>
      <c r="F265" s="1">
        <v>423467.40625</v>
      </c>
      <c r="G265" s="1">
        <v>306357.21875</v>
      </c>
      <c r="H265" s="1">
        <v>8541371</v>
      </c>
      <c r="I265" s="1">
        <v>78937</v>
      </c>
      <c r="J265" s="1">
        <v>0.93279314041137695</v>
      </c>
      <c r="K265" s="1">
        <v>261203.59375</v>
      </c>
      <c r="L265" s="1">
        <v>-182266.59375</v>
      </c>
      <c r="M265" s="1">
        <v>1568572</v>
      </c>
      <c r="N265" s="1">
        <v>21563</v>
      </c>
      <c r="O265" s="1">
        <v>1.3938510417938232</v>
      </c>
      <c r="P265" s="1">
        <v>45476.1484375</v>
      </c>
      <c r="Q265" s="1">
        <v>-23913.1484375</v>
      </c>
      <c r="R265" s="1">
        <v>1478017.92</v>
      </c>
      <c r="S265" s="1">
        <v>629324.625</v>
      </c>
      <c r="T265" s="1">
        <v>100.02161407470703</v>
      </c>
      <c r="U265" s="1">
        <v>0</v>
      </c>
      <c r="V265" s="1">
        <v>0</v>
      </c>
      <c r="W265" s="1">
        <v>5761341.7800000012</v>
      </c>
      <c r="X265" s="1">
        <v>21.058685302734375</v>
      </c>
      <c r="Y265" s="1">
        <v>138282.57999999999</v>
      </c>
      <c r="Z265" s="1">
        <v>135821.162177041</v>
      </c>
      <c r="AA265" s="1">
        <v>-2461.417724609375</v>
      </c>
    </row>
    <row r="266" spans="1:32" x14ac:dyDescent="0.25">
      <c r="A266" s="1">
        <v>119584503</v>
      </c>
      <c r="B266" s="1" t="s">
        <v>2407</v>
      </c>
      <c r="C266" s="1">
        <v>10339403</v>
      </c>
      <c r="D266" s="1">
        <v>106062</v>
      </c>
      <c r="E266" s="1">
        <v>1.0364357233047485</v>
      </c>
      <c r="F266" s="1">
        <v>183091.890625</v>
      </c>
      <c r="G266" s="1">
        <v>-77029.890625</v>
      </c>
      <c r="H266" s="1">
        <v>8684346</v>
      </c>
      <c r="I266" s="1">
        <v>61097</v>
      </c>
      <c r="J266" s="1">
        <v>0.70851486921310425</v>
      </c>
      <c r="K266" s="1">
        <v>186461.703125</v>
      </c>
      <c r="L266" s="1">
        <v>-125364.703125</v>
      </c>
      <c r="M266" s="1">
        <v>1314341</v>
      </c>
      <c r="N266" s="1">
        <v>-5035</v>
      </c>
      <c r="O266" s="1">
        <v>-0.38161978125572205</v>
      </c>
      <c r="P266" s="1">
        <v>-3369.80810546875</v>
      </c>
      <c r="Q266" s="1">
        <v>-1665.19189453125</v>
      </c>
      <c r="R266" s="1">
        <v>340716</v>
      </c>
      <c r="S266" s="1">
        <v>50000</v>
      </c>
      <c r="T266" s="1">
        <v>0</v>
      </c>
      <c r="U266" s="1">
        <v>0</v>
      </c>
      <c r="V266" s="1">
        <v>100</v>
      </c>
      <c r="W266" s="1">
        <v>0</v>
      </c>
      <c r="Y266" s="1">
        <v>161109.1</v>
      </c>
      <c r="Z266" s="1">
        <v>229926.40468626004</v>
      </c>
      <c r="AA266" s="1">
        <v>68817.3046875</v>
      </c>
    </row>
    <row r="267" spans="1:32" x14ac:dyDescent="0.25">
      <c r="A267" s="1">
        <v>103026343</v>
      </c>
      <c r="B267" s="1" t="s">
        <v>2093</v>
      </c>
      <c r="C267" s="1">
        <v>12639282</v>
      </c>
      <c r="D267" s="1">
        <v>305877</v>
      </c>
      <c r="E267" s="1">
        <v>2.4800693988800049</v>
      </c>
      <c r="F267" s="1">
        <v>658537.8125</v>
      </c>
      <c r="G267" s="1">
        <v>-352660.8125</v>
      </c>
      <c r="H267" s="1">
        <v>9635510</v>
      </c>
      <c r="I267" s="1">
        <v>135563</v>
      </c>
      <c r="J267" s="1">
        <v>1.4269869327545166</v>
      </c>
      <c r="K267" s="1">
        <v>526114.125</v>
      </c>
      <c r="L267" s="1">
        <v>-390551.125</v>
      </c>
      <c r="M267" s="1">
        <v>2618763</v>
      </c>
      <c r="N267" s="1">
        <v>120314</v>
      </c>
      <c r="O267" s="1">
        <v>4.8155474662780762</v>
      </c>
      <c r="P267" s="1">
        <v>132423.671875</v>
      </c>
      <c r="Q267" s="1">
        <v>-12109.671875</v>
      </c>
      <c r="R267" s="1">
        <v>385009</v>
      </c>
      <c r="S267" s="1">
        <v>50000</v>
      </c>
      <c r="T267" s="1">
        <v>0</v>
      </c>
      <c r="U267" s="1">
        <v>0</v>
      </c>
      <c r="V267" s="1">
        <v>100</v>
      </c>
      <c r="W267" s="1">
        <v>0</v>
      </c>
      <c r="Y267" s="1">
        <v>148286.28</v>
      </c>
      <c r="Z267" s="1">
        <v>181204.12770724221</v>
      </c>
      <c r="AA267" s="1">
        <v>32917.84765625</v>
      </c>
    </row>
    <row r="268" spans="1:32" x14ac:dyDescent="0.25">
      <c r="A268" s="1">
        <v>122097203</v>
      </c>
      <c r="B268" s="1" t="s">
        <v>2447</v>
      </c>
      <c r="C268" s="1">
        <v>5722821</v>
      </c>
      <c r="D268" s="1">
        <v>104217</v>
      </c>
      <c r="E268" s="1">
        <v>1.8548557758331299</v>
      </c>
      <c r="F268" s="1">
        <v>290105.625</v>
      </c>
      <c r="G268" s="1">
        <v>-185888.625</v>
      </c>
      <c r="H268" s="1">
        <v>3537815</v>
      </c>
      <c r="I268" s="1">
        <v>22007</v>
      </c>
      <c r="J268" s="1">
        <v>0.62594431638717651</v>
      </c>
      <c r="K268" s="1">
        <v>72696.796875</v>
      </c>
      <c r="L268" s="1">
        <v>-50689.796875</v>
      </c>
      <c r="M268" s="1">
        <v>1015399</v>
      </c>
      <c r="N268" s="1">
        <v>32210</v>
      </c>
      <c r="O268" s="1">
        <v>3.2760739326477051</v>
      </c>
      <c r="P268" s="1">
        <v>17408.80078125</v>
      </c>
      <c r="Q268" s="1">
        <v>14801.19921875</v>
      </c>
      <c r="R268" s="1">
        <v>1169607</v>
      </c>
      <c r="S268" s="1">
        <v>50000</v>
      </c>
      <c r="T268" s="1">
        <v>0</v>
      </c>
      <c r="U268" s="1">
        <v>0</v>
      </c>
      <c r="V268" s="1">
        <v>100</v>
      </c>
      <c r="W268" s="1">
        <v>0</v>
      </c>
      <c r="Y268" s="1">
        <v>119221.35</v>
      </c>
      <c r="Z268" s="1">
        <v>138888.65417109255</v>
      </c>
      <c r="AA268" s="1">
        <v>19667.3046875</v>
      </c>
    </row>
    <row r="269" spans="1:32" x14ac:dyDescent="0.25">
      <c r="A269" s="1">
        <v>110175003</v>
      </c>
      <c r="B269" s="1" t="s">
        <v>2247</v>
      </c>
      <c r="C269" s="1">
        <v>9725506</v>
      </c>
      <c r="D269" s="1">
        <v>322480.5</v>
      </c>
      <c r="E269" s="1">
        <v>3.429539680480957</v>
      </c>
      <c r="F269" s="1">
        <v>266833.875</v>
      </c>
      <c r="G269" s="1">
        <v>55646.625</v>
      </c>
      <c r="H269" s="1">
        <v>8053636</v>
      </c>
      <c r="I269" s="1">
        <v>38103</v>
      </c>
      <c r="J269" s="1">
        <v>0.47536450624465942</v>
      </c>
      <c r="K269" s="1">
        <v>187623.203125</v>
      </c>
      <c r="L269" s="1">
        <v>-149520.203125</v>
      </c>
      <c r="M269" s="1">
        <v>1002388</v>
      </c>
      <c r="N269" s="1">
        <v>24617</v>
      </c>
      <c r="O269" s="1">
        <v>2.5176651477813721</v>
      </c>
      <c r="P269" s="1">
        <v>40581.8515625</v>
      </c>
      <c r="Q269" s="1">
        <v>-15964.8515625</v>
      </c>
      <c r="R269" s="1">
        <v>669481.67000000004</v>
      </c>
      <c r="S269" s="1">
        <v>259760.515625</v>
      </c>
      <c r="T269" s="1">
        <v>100.01731109619141</v>
      </c>
      <c r="U269" s="1">
        <v>0</v>
      </c>
      <c r="V269" s="1">
        <v>0</v>
      </c>
      <c r="W269" s="1">
        <v>2377953.6500000022</v>
      </c>
      <c r="X269" s="1">
        <v>19.045984268188477</v>
      </c>
      <c r="Y269" s="1">
        <v>71604.36</v>
      </c>
      <c r="Z269" s="1">
        <v>61486.817097669089</v>
      </c>
      <c r="AA269" s="1">
        <v>-10117.54296875</v>
      </c>
    </row>
    <row r="270" spans="1:32" x14ac:dyDescent="0.25">
      <c r="A270" s="1">
        <v>103026402</v>
      </c>
      <c r="B270" s="1" t="s">
        <v>2094</v>
      </c>
      <c r="C270" s="1">
        <v>12789155</v>
      </c>
      <c r="D270" s="1">
        <v>354363</v>
      </c>
      <c r="E270" s="1">
        <v>2.8497703075408936</v>
      </c>
      <c r="F270" s="1">
        <v>542572</v>
      </c>
      <c r="G270" s="1">
        <v>-188209</v>
      </c>
      <c r="H270" s="1">
        <v>8785603</v>
      </c>
      <c r="I270" s="1">
        <v>133902</v>
      </c>
      <c r="J270" s="1">
        <v>1.5476956367492676</v>
      </c>
      <c r="K270" s="1">
        <v>412833.90625</v>
      </c>
      <c r="L270" s="1">
        <v>-278931.90625</v>
      </c>
      <c r="M270" s="1">
        <v>3534934</v>
      </c>
      <c r="N270" s="1">
        <v>170461</v>
      </c>
      <c r="O270" s="1">
        <v>5.0664992332458496</v>
      </c>
      <c r="P270" s="1">
        <v>129738.0625</v>
      </c>
      <c r="Q270" s="1">
        <v>40722.9375</v>
      </c>
      <c r="R270" s="1">
        <v>468618</v>
      </c>
      <c r="S270" s="1">
        <v>50000</v>
      </c>
      <c r="T270" s="1">
        <v>0</v>
      </c>
      <c r="U270" s="1">
        <v>0</v>
      </c>
      <c r="V270" s="1">
        <v>100</v>
      </c>
      <c r="W270" s="1">
        <v>0</v>
      </c>
      <c r="Y270" s="1">
        <v>47833</v>
      </c>
      <c r="Z270" s="1">
        <v>51200.601464947395</v>
      </c>
      <c r="AA270" s="1">
        <v>3367.6015625</v>
      </c>
    </row>
    <row r="271" spans="1:32" x14ac:dyDescent="0.25">
      <c r="A271" s="1">
        <v>111316003</v>
      </c>
      <c r="B271" s="1" t="s">
        <v>2256</v>
      </c>
      <c r="C271" s="1">
        <v>14159632</v>
      </c>
      <c r="D271" s="1">
        <v>846207.1875</v>
      </c>
      <c r="E271" s="1">
        <v>6.3560442924499512</v>
      </c>
      <c r="F271" s="1">
        <v>546195.9375</v>
      </c>
      <c r="G271" s="1">
        <v>300011.25</v>
      </c>
      <c r="H271" s="1">
        <v>11235531</v>
      </c>
      <c r="I271" s="1">
        <v>102841</v>
      </c>
      <c r="J271" s="1">
        <v>0.92377495765686035</v>
      </c>
      <c r="K271" s="1">
        <v>401979.1875</v>
      </c>
      <c r="L271" s="1">
        <v>-299138.1875</v>
      </c>
      <c r="M271" s="1">
        <v>1237162</v>
      </c>
      <c r="N271" s="1">
        <v>1157</v>
      </c>
      <c r="O271" s="1">
        <v>9.3608036637306213E-2</v>
      </c>
      <c r="P271" s="1">
        <v>41631.03125</v>
      </c>
      <c r="Q271" s="1">
        <v>-40474.03125</v>
      </c>
      <c r="R271" s="1">
        <v>1589639.82</v>
      </c>
      <c r="S271" s="1">
        <v>742209.1875</v>
      </c>
      <c r="T271" s="1">
        <v>100.01609802246094</v>
      </c>
      <c r="U271" s="1">
        <v>0</v>
      </c>
      <c r="V271" s="1">
        <v>0</v>
      </c>
      <c r="W271" s="1">
        <v>6794402.6600000001</v>
      </c>
      <c r="X271" s="1">
        <v>18.473114013671875</v>
      </c>
      <c r="Y271" s="1">
        <v>153562.04</v>
      </c>
      <c r="Z271" s="1">
        <v>496845.39030402864</v>
      </c>
      <c r="AA271" s="1">
        <v>343283.34375</v>
      </c>
      <c r="AB271" s="1">
        <v>97299</v>
      </c>
    </row>
    <row r="272" spans="1:32" x14ac:dyDescent="0.25">
      <c r="A272" s="1">
        <v>119584603</v>
      </c>
      <c r="B272" s="1" t="s">
        <v>2408</v>
      </c>
      <c r="C272" s="1">
        <v>7195854</v>
      </c>
      <c r="D272" s="1">
        <v>95639</v>
      </c>
      <c r="E272" s="1">
        <v>1.3469873666763306</v>
      </c>
      <c r="F272" s="1">
        <v>134553.71875</v>
      </c>
      <c r="G272" s="1">
        <v>-38914.71875</v>
      </c>
      <c r="H272" s="1">
        <v>6022337</v>
      </c>
      <c r="I272" s="1">
        <v>33604</v>
      </c>
      <c r="J272" s="1">
        <v>0.56112039089202881</v>
      </c>
      <c r="K272" s="1">
        <v>114017</v>
      </c>
      <c r="L272" s="1">
        <v>-80413</v>
      </c>
      <c r="M272" s="1">
        <v>932048</v>
      </c>
      <c r="N272" s="1">
        <v>12035</v>
      </c>
      <c r="O272" s="1">
        <v>1.3081337213516235</v>
      </c>
      <c r="P272" s="1">
        <v>20536.7109375</v>
      </c>
      <c r="Q272" s="1">
        <v>-8501.7109375</v>
      </c>
      <c r="R272" s="1">
        <v>241469</v>
      </c>
      <c r="S272" s="1">
        <v>50000</v>
      </c>
      <c r="T272" s="1">
        <v>0</v>
      </c>
      <c r="U272" s="1">
        <v>0</v>
      </c>
      <c r="V272" s="1">
        <v>100</v>
      </c>
      <c r="W272" s="1">
        <v>0</v>
      </c>
      <c r="Y272" s="1">
        <v>110243.71</v>
      </c>
      <c r="Z272" s="1">
        <v>149894.0260535616</v>
      </c>
      <c r="AA272" s="1">
        <v>39650.31640625</v>
      </c>
    </row>
    <row r="273" spans="1:27" x14ac:dyDescent="0.25">
      <c r="A273" s="1">
        <v>116495103</v>
      </c>
      <c r="B273" s="1" t="s">
        <v>2356</v>
      </c>
      <c r="C273" s="1">
        <v>15844389</v>
      </c>
      <c r="D273" s="1">
        <v>1369547.5</v>
      </c>
      <c r="E273" s="1">
        <v>9.4615716934204102</v>
      </c>
      <c r="F273" s="1">
        <v>821964.25</v>
      </c>
      <c r="G273" s="1">
        <v>547583.25</v>
      </c>
      <c r="H273" s="1">
        <v>11245411</v>
      </c>
      <c r="I273" s="1">
        <v>113366</v>
      </c>
      <c r="J273" s="1">
        <v>1.0183753967285156</v>
      </c>
      <c r="K273" s="1">
        <v>474222.40625</v>
      </c>
      <c r="L273" s="1">
        <v>-360856.40625</v>
      </c>
      <c r="M273" s="1">
        <v>1965477</v>
      </c>
      <c r="N273" s="1">
        <v>119120</v>
      </c>
      <c r="O273" s="1">
        <v>6.4516229629516602</v>
      </c>
      <c r="P273" s="1">
        <v>114088.96875</v>
      </c>
      <c r="Q273" s="1">
        <v>5031.03125</v>
      </c>
      <c r="R273" s="1">
        <v>2633500.9500000002</v>
      </c>
      <c r="S273" s="1">
        <v>1137061.5</v>
      </c>
      <c r="T273" s="1">
        <v>102.71452331542969</v>
      </c>
      <c r="U273" s="1">
        <v>0</v>
      </c>
      <c r="V273" s="1">
        <v>0</v>
      </c>
      <c r="W273" s="1">
        <v>10689831.420000002</v>
      </c>
      <c r="X273" s="1">
        <v>21.565597534179688</v>
      </c>
      <c r="Y273" s="1">
        <v>76515.89</v>
      </c>
      <c r="Z273" s="1">
        <v>142188.39207659755</v>
      </c>
      <c r="AA273" s="1">
        <v>65672.5</v>
      </c>
    </row>
    <row r="274" spans="1:27" x14ac:dyDescent="0.25">
      <c r="A274" s="1">
        <v>107655903</v>
      </c>
      <c r="B274" s="1" t="s">
        <v>2184</v>
      </c>
      <c r="C274" s="1">
        <v>14032803</v>
      </c>
      <c r="D274" s="1">
        <v>649017.375</v>
      </c>
      <c r="E274" s="1">
        <v>4.849280834197998</v>
      </c>
      <c r="F274" s="1">
        <v>445083.1875</v>
      </c>
      <c r="G274" s="1">
        <v>203934.1875</v>
      </c>
      <c r="H274" s="1">
        <v>10913456</v>
      </c>
      <c r="I274" s="1">
        <v>88299</v>
      </c>
      <c r="J274" s="1">
        <v>0.81568330526351929</v>
      </c>
      <c r="K274" s="1">
        <v>311616.40625</v>
      </c>
      <c r="L274" s="1">
        <v>-223317.40625</v>
      </c>
      <c r="M274" s="1">
        <v>1814001</v>
      </c>
      <c r="N274" s="1">
        <v>32893</v>
      </c>
      <c r="O274" s="1">
        <v>1.8467718362808228</v>
      </c>
      <c r="P274" s="1">
        <v>46833.9296875</v>
      </c>
      <c r="Q274" s="1">
        <v>-13940.9296875</v>
      </c>
      <c r="R274" s="1">
        <v>1305345.55</v>
      </c>
      <c r="S274" s="1">
        <v>527825.375</v>
      </c>
      <c r="T274" s="1">
        <v>100.01911163330078</v>
      </c>
      <c r="U274" s="1">
        <v>0</v>
      </c>
      <c r="V274" s="1">
        <v>0</v>
      </c>
      <c r="W274" s="1">
        <v>4832015.4899999984</v>
      </c>
      <c r="X274" s="1">
        <v>19.887966156005859</v>
      </c>
      <c r="Y274" s="1">
        <v>152345.51</v>
      </c>
      <c r="Z274" s="1">
        <v>240525.7046158805</v>
      </c>
      <c r="AA274" s="1">
        <v>88180.1953125</v>
      </c>
    </row>
    <row r="275" spans="1:27" x14ac:dyDescent="0.25">
      <c r="A275" s="1">
        <v>114065503</v>
      </c>
      <c r="B275" s="1" t="s">
        <v>2315</v>
      </c>
      <c r="C275" s="1">
        <v>20128608</v>
      </c>
      <c r="D275" s="1">
        <v>2743385</v>
      </c>
      <c r="E275" s="1">
        <v>15.77998161315918</v>
      </c>
      <c r="F275" s="1">
        <v>1831188.125</v>
      </c>
      <c r="G275" s="1">
        <v>912196.875</v>
      </c>
      <c r="H275" s="1">
        <v>11750624</v>
      </c>
      <c r="I275" s="1">
        <v>389880</v>
      </c>
      <c r="J275" s="1">
        <v>3.4318175315856934</v>
      </c>
      <c r="K275" s="1">
        <v>1069557</v>
      </c>
      <c r="L275" s="1">
        <v>-679677</v>
      </c>
      <c r="M275" s="1">
        <v>3149514</v>
      </c>
      <c r="N275" s="1">
        <v>219686</v>
      </c>
      <c r="O275" s="1">
        <v>7.4982562065124512</v>
      </c>
      <c r="P275" s="1">
        <v>232288.859375</v>
      </c>
      <c r="Q275" s="1">
        <v>-12602.859375</v>
      </c>
      <c r="R275" s="1">
        <v>5228470.9000000004</v>
      </c>
      <c r="S275" s="1">
        <v>2133819</v>
      </c>
      <c r="T275" s="1">
        <v>93.603866577148438</v>
      </c>
      <c r="U275" s="1">
        <v>6.4179401397705078</v>
      </c>
      <c r="V275" s="1">
        <v>0</v>
      </c>
      <c r="W275" s="1">
        <v>18281272.200000003</v>
      </c>
      <c r="X275" s="1">
        <v>21.851789474487305</v>
      </c>
      <c r="Y275" s="1">
        <v>112775.61</v>
      </c>
      <c r="Z275" s="1">
        <v>147349.32050343289</v>
      </c>
      <c r="AA275" s="1">
        <v>34573.7109375</v>
      </c>
    </row>
    <row r="276" spans="1:27" x14ac:dyDescent="0.25">
      <c r="A276" s="1">
        <v>117415303</v>
      </c>
      <c r="B276" s="1" t="s">
        <v>2376</v>
      </c>
      <c r="C276" s="1">
        <v>5921246</v>
      </c>
      <c r="D276" s="1">
        <v>140708.21875</v>
      </c>
      <c r="E276" s="1">
        <v>2.4341716766357422</v>
      </c>
      <c r="F276" s="1">
        <v>189761.3125</v>
      </c>
      <c r="G276" s="1">
        <v>-49053.09375</v>
      </c>
      <c r="H276" s="1">
        <v>4792886</v>
      </c>
      <c r="I276" s="1">
        <v>31326</v>
      </c>
      <c r="J276" s="1">
        <v>0.6578935980796814</v>
      </c>
      <c r="K276" s="1">
        <v>148444.796875</v>
      </c>
      <c r="L276" s="1">
        <v>-117118.796875</v>
      </c>
      <c r="M276" s="1">
        <v>799669</v>
      </c>
      <c r="N276" s="1">
        <v>12125</v>
      </c>
      <c r="O276" s="1">
        <v>1.5395965576171875</v>
      </c>
      <c r="P276" s="1">
        <v>21854.91796875</v>
      </c>
      <c r="Q276" s="1">
        <v>-9729.91796875</v>
      </c>
      <c r="R276" s="1">
        <v>328691.20000000001</v>
      </c>
      <c r="S276" s="1">
        <v>97257.2265625</v>
      </c>
      <c r="T276" s="1">
        <v>100.02330017089844</v>
      </c>
      <c r="U276" s="1">
        <v>0</v>
      </c>
      <c r="V276" s="1">
        <v>0</v>
      </c>
      <c r="W276" s="1">
        <v>890385.60000000149</v>
      </c>
      <c r="X276" s="1">
        <v>21.851791381835938</v>
      </c>
      <c r="Y276" s="1">
        <v>78137.2</v>
      </c>
      <c r="Z276" s="1">
        <v>135481.30207387247</v>
      </c>
      <c r="AA276" s="1">
        <v>57344.1015625</v>
      </c>
    </row>
    <row r="277" spans="1:27" x14ac:dyDescent="0.25">
      <c r="A277" s="1">
        <v>120484803</v>
      </c>
      <c r="B277" s="1" t="s">
        <v>2421</v>
      </c>
      <c r="C277" s="1">
        <v>16354441</v>
      </c>
      <c r="D277" s="1">
        <v>269423</v>
      </c>
      <c r="E277" s="1">
        <v>1.6749935150146484</v>
      </c>
      <c r="F277" s="1">
        <v>758404.125</v>
      </c>
      <c r="G277" s="1">
        <v>-488981.125</v>
      </c>
      <c r="H277" s="1">
        <v>13072413</v>
      </c>
      <c r="I277" s="1">
        <v>176475</v>
      </c>
      <c r="J277" s="1">
        <v>1.3684542179107666</v>
      </c>
      <c r="K277" s="1">
        <v>678805.375</v>
      </c>
      <c r="L277" s="1">
        <v>-502330.375</v>
      </c>
      <c r="M277" s="1">
        <v>2755499</v>
      </c>
      <c r="N277" s="1">
        <v>42948</v>
      </c>
      <c r="O277" s="1">
        <v>1.5833066701889038</v>
      </c>
      <c r="P277" s="1">
        <v>79598.734375</v>
      </c>
      <c r="Q277" s="1">
        <v>-36650.734375</v>
      </c>
      <c r="R277" s="1">
        <v>526529</v>
      </c>
      <c r="S277" s="1">
        <v>50000</v>
      </c>
      <c r="T277" s="1">
        <v>0</v>
      </c>
      <c r="U277" s="1">
        <v>0</v>
      </c>
      <c r="V277" s="1">
        <v>100</v>
      </c>
      <c r="W277" s="1">
        <v>0</v>
      </c>
      <c r="Y277" s="1">
        <v>170414.89</v>
      </c>
      <c r="Z277" s="1">
        <v>320686.85047694761</v>
      </c>
      <c r="AA277" s="1">
        <v>150271.953125</v>
      </c>
    </row>
    <row r="278" spans="1:27" x14ac:dyDescent="0.25">
      <c r="A278" s="1">
        <v>122097502</v>
      </c>
      <c r="B278" s="1" t="s">
        <v>2448</v>
      </c>
      <c r="C278" s="1">
        <v>28271836</v>
      </c>
      <c r="D278" s="1">
        <v>556075</v>
      </c>
      <c r="E278" s="1">
        <v>2.0063493251800537</v>
      </c>
      <c r="F278" s="1">
        <v>1298201.25</v>
      </c>
      <c r="G278" s="1">
        <v>-742126.25</v>
      </c>
      <c r="H278" s="1">
        <v>19467014</v>
      </c>
      <c r="I278" s="1">
        <v>285933</v>
      </c>
      <c r="J278" s="1">
        <v>1.4907032251358032</v>
      </c>
      <c r="K278" s="1">
        <v>1046305.8125</v>
      </c>
      <c r="L278" s="1">
        <v>-760372.8125</v>
      </c>
      <c r="M278" s="1">
        <v>8060928</v>
      </c>
      <c r="N278" s="1">
        <v>220149</v>
      </c>
      <c r="O278" s="1">
        <v>2.807744026184082</v>
      </c>
      <c r="P278" s="1">
        <v>245865.5625</v>
      </c>
      <c r="Q278" s="1">
        <v>-25716.5625</v>
      </c>
      <c r="R278" s="1">
        <v>743893.45</v>
      </c>
      <c r="S278" s="1">
        <v>49992.98046875</v>
      </c>
      <c r="T278" s="1">
        <v>60.290004730224609</v>
      </c>
      <c r="U278" s="1">
        <v>0</v>
      </c>
      <c r="V278" s="1">
        <v>39.724037170410156</v>
      </c>
      <c r="W278" s="1">
        <v>275873.09999999404</v>
      </c>
      <c r="X278" s="1">
        <v>29.050477981567383</v>
      </c>
      <c r="Y278" s="1">
        <v>344048.97</v>
      </c>
      <c r="Z278" s="1">
        <v>577479.12415902864</v>
      </c>
      <c r="AA278" s="1">
        <v>233430.15625</v>
      </c>
    </row>
    <row r="279" spans="1:27" x14ac:dyDescent="0.25">
      <c r="A279" s="1">
        <v>104375203</v>
      </c>
      <c r="B279" s="1" t="s">
        <v>2124</v>
      </c>
      <c r="C279" s="1">
        <v>5162632.5</v>
      </c>
      <c r="D279" s="1">
        <v>240412.828125</v>
      </c>
      <c r="E279" s="1">
        <v>4.8842358589172363</v>
      </c>
      <c r="F279" s="1">
        <v>158986.5</v>
      </c>
      <c r="G279" s="1">
        <v>81426.328125</v>
      </c>
      <c r="H279" s="1">
        <v>3806446</v>
      </c>
      <c r="I279" s="1">
        <v>37251</v>
      </c>
      <c r="J279" s="1">
        <v>0.98830115795135498</v>
      </c>
      <c r="K279" s="1">
        <v>94917.953125</v>
      </c>
      <c r="L279" s="1">
        <v>-57666.953125</v>
      </c>
      <c r="M279" s="1">
        <v>860577</v>
      </c>
      <c r="N279" s="1">
        <v>25653</v>
      </c>
      <c r="O279" s="1">
        <v>3.0724952220916748</v>
      </c>
      <c r="P279" s="1">
        <v>28548.25</v>
      </c>
      <c r="Q279" s="1">
        <v>-2895.25</v>
      </c>
      <c r="R279" s="1">
        <v>495609.29</v>
      </c>
      <c r="S279" s="1">
        <v>177508.828125</v>
      </c>
      <c r="T279" s="1">
        <v>100.02330780029297</v>
      </c>
      <c r="U279" s="1">
        <v>0</v>
      </c>
      <c r="V279" s="1">
        <v>0</v>
      </c>
      <c r="W279" s="1">
        <v>1625085.5600000024</v>
      </c>
      <c r="X279" s="1">
        <v>21.851789474487305</v>
      </c>
      <c r="Y279" s="1">
        <v>40446.980000000003</v>
      </c>
      <c r="Z279" s="1">
        <v>44573.473065239203</v>
      </c>
      <c r="AA279" s="1">
        <v>4126.4931640625</v>
      </c>
    </row>
    <row r="280" spans="1:27" x14ac:dyDescent="0.25">
      <c r="A280" s="1">
        <v>127045653</v>
      </c>
      <c r="B280" s="1" t="s">
        <v>2513</v>
      </c>
      <c r="C280" s="1">
        <v>16388789</v>
      </c>
      <c r="D280" s="1">
        <v>607465.8125</v>
      </c>
      <c r="E280" s="1">
        <v>3.8492705821990967</v>
      </c>
      <c r="F280" s="1">
        <v>639507.625</v>
      </c>
      <c r="G280" s="1">
        <v>-32041.8125</v>
      </c>
      <c r="H280" s="1">
        <v>13106283</v>
      </c>
      <c r="I280" s="1">
        <v>75161</v>
      </c>
      <c r="J280" s="1">
        <v>0.57678073644638062</v>
      </c>
      <c r="K280" s="1">
        <v>441741.1875</v>
      </c>
      <c r="L280" s="1">
        <v>-366580.1875</v>
      </c>
      <c r="M280" s="1">
        <v>1925758</v>
      </c>
      <c r="N280" s="1">
        <v>19859</v>
      </c>
      <c r="O280" s="1">
        <v>1.0419753789901733</v>
      </c>
      <c r="P280" s="1">
        <v>95223.7890625</v>
      </c>
      <c r="Q280" s="1">
        <v>-75364.7890625</v>
      </c>
      <c r="R280" s="1">
        <v>1356748.01</v>
      </c>
      <c r="S280" s="1">
        <v>512445.8125</v>
      </c>
      <c r="T280" s="1">
        <v>100.02330017089844</v>
      </c>
      <c r="U280" s="1">
        <v>0</v>
      </c>
      <c r="V280" s="1">
        <v>0</v>
      </c>
      <c r="W280" s="1">
        <v>4691418.7599999979</v>
      </c>
      <c r="X280" s="1">
        <v>21.851791381835938</v>
      </c>
      <c r="Y280" s="1">
        <v>68313.53</v>
      </c>
      <c r="Z280" s="1">
        <v>87577.520461050619</v>
      </c>
      <c r="AA280" s="1">
        <v>19263.990234375</v>
      </c>
    </row>
    <row r="281" spans="1:27" x14ac:dyDescent="0.25">
      <c r="A281" s="1">
        <v>104375302</v>
      </c>
      <c r="B281" s="1" t="s">
        <v>2125</v>
      </c>
      <c r="C281" s="1">
        <v>41458888</v>
      </c>
      <c r="D281" s="1">
        <v>2041394.625</v>
      </c>
      <c r="E281" s="1">
        <v>5.1789050102233887</v>
      </c>
      <c r="F281" s="1">
        <v>2272472.5</v>
      </c>
      <c r="G281" s="1">
        <v>-231077.875</v>
      </c>
      <c r="H281" s="1">
        <v>34439594</v>
      </c>
      <c r="I281" s="1">
        <v>392136</v>
      </c>
      <c r="J281" s="1">
        <v>1.1517335176467896</v>
      </c>
      <c r="K281" s="1">
        <v>1917028</v>
      </c>
      <c r="L281" s="1">
        <v>-1524892</v>
      </c>
      <c r="M281" s="1">
        <v>3696629</v>
      </c>
      <c r="N281" s="1">
        <v>393046</v>
      </c>
      <c r="O281" s="1">
        <v>11.897566795349121</v>
      </c>
      <c r="P281" s="1">
        <v>104070.9921875</v>
      </c>
      <c r="Q281" s="1">
        <v>288975</v>
      </c>
      <c r="R281" s="1">
        <v>3322668.77</v>
      </c>
      <c r="S281" s="1">
        <v>1256212.625</v>
      </c>
      <c r="T281" s="1">
        <v>100.02330780029297</v>
      </c>
      <c r="U281" s="1">
        <v>0</v>
      </c>
      <c r="V281" s="1">
        <v>0</v>
      </c>
      <c r="W281" s="1">
        <v>11500571.280000001</v>
      </c>
      <c r="X281" s="1">
        <v>21.851791381835938</v>
      </c>
      <c r="Y281" s="1">
        <v>253224.27</v>
      </c>
      <c r="Z281" s="1">
        <v>709498.27766386571</v>
      </c>
      <c r="AA281" s="1">
        <v>456274</v>
      </c>
    </row>
    <row r="282" spans="1:27" x14ac:dyDescent="0.25">
      <c r="A282" s="1">
        <v>122097604</v>
      </c>
      <c r="B282" s="1" t="s">
        <v>2449</v>
      </c>
      <c r="C282" s="1">
        <v>2097985</v>
      </c>
      <c r="D282" s="1">
        <v>63224</v>
      </c>
      <c r="E282" s="1">
        <v>3.1071953773498535</v>
      </c>
      <c r="F282" s="1">
        <v>43198.2421875</v>
      </c>
      <c r="G282" s="1">
        <v>20025.7578125</v>
      </c>
      <c r="H282" s="1">
        <v>1444651</v>
      </c>
      <c r="I282" s="1">
        <v>6052</v>
      </c>
      <c r="J282" s="1">
        <v>0.42068707942962646</v>
      </c>
      <c r="K282" s="1">
        <v>36859.30078125</v>
      </c>
      <c r="L282" s="1">
        <v>-30807.30078125</v>
      </c>
      <c r="M282" s="1">
        <v>553892</v>
      </c>
      <c r="N282" s="1">
        <v>7172</v>
      </c>
      <c r="O282" s="1">
        <v>1.3118232488632202</v>
      </c>
      <c r="P282" s="1">
        <v>7894.4921875</v>
      </c>
      <c r="Q282" s="1">
        <v>-722.4921875</v>
      </c>
      <c r="R282" s="1">
        <v>99442</v>
      </c>
      <c r="S282" s="1">
        <v>50000</v>
      </c>
      <c r="T282" s="1">
        <v>0</v>
      </c>
      <c r="U282" s="1">
        <v>0</v>
      </c>
      <c r="V282" s="1">
        <v>100</v>
      </c>
      <c r="W282" s="1">
        <v>0</v>
      </c>
      <c r="Y282" s="1">
        <v>19512.14</v>
      </c>
      <c r="Z282" s="1">
        <v>29493.602766867392</v>
      </c>
      <c r="AA282" s="1">
        <v>9981.462890625</v>
      </c>
    </row>
    <row r="283" spans="1:27" x14ac:dyDescent="0.25">
      <c r="A283" s="1">
        <v>107656303</v>
      </c>
      <c r="B283" s="1" t="s">
        <v>2185</v>
      </c>
      <c r="C283" s="1">
        <v>23603776</v>
      </c>
      <c r="D283" s="1">
        <v>1489663.5</v>
      </c>
      <c r="E283" s="1">
        <v>6.7362570762634277</v>
      </c>
      <c r="F283" s="1">
        <v>1396134</v>
      </c>
      <c r="G283" s="1">
        <v>93529.5</v>
      </c>
      <c r="H283" s="1">
        <v>17721644</v>
      </c>
      <c r="I283" s="1">
        <v>207550</v>
      </c>
      <c r="J283" s="1">
        <v>1.185045599937439</v>
      </c>
      <c r="K283" s="1">
        <v>992023.8125</v>
      </c>
      <c r="L283" s="1">
        <v>-784473.8125</v>
      </c>
      <c r="M283" s="1">
        <v>3028371</v>
      </c>
      <c r="N283" s="1">
        <v>96007</v>
      </c>
      <c r="O283" s="1">
        <v>3.2740478515625</v>
      </c>
      <c r="P283" s="1">
        <v>166765.109375</v>
      </c>
      <c r="Q283" s="1">
        <v>-70758.109375</v>
      </c>
      <c r="R283" s="1">
        <v>2853759.88</v>
      </c>
      <c r="S283" s="1">
        <v>1186106.5</v>
      </c>
      <c r="T283" s="1">
        <v>100.02330017089844</v>
      </c>
      <c r="U283" s="1">
        <v>0</v>
      </c>
      <c r="V283" s="1">
        <v>0</v>
      </c>
      <c r="W283" s="1">
        <v>10858752.539999999</v>
      </c>
      <c r="X283" s="1">
        <v>21.851789474487305</v>
      </c>
      <c r="Y283" s="1">
        <v>183322.43</v>
      </c>
      <c r="Z283" s="1">
        <v>583769.23976680601</v>
      </c>
      <c r="AA283" s="1">
        <v>400446.8125</v>
      </c>
    </row>
    <row r="284" spans="1:27" x14ac:dyDescent="0.25">
      <c r="A284" s="1">
        <v>115504003</v>
      </c>
      <c r="B284" s="1" t="s">
        <v>2343</v>
      </c>
      <c r="C284" s="1">
        <v>8642610</v>
      </c>
      <c r="D284" s="1">
        <v>288100.0625</v>
      </c>
      <c r="E284" s="1">
        <v>3.4484376907348633</v>
      </c>
      <c r="F284" s="1">
        <v>237610.671875</v>
      </c>
      <c r="G284" s="1">
        <v>50489.390625</v>
      </c>
      <c r="H284" s="1">
        <v>6777848</v>
      </c>
      <c r="I284" s="1">
        <v>49173</v>
      </c>
      <c r="J284" s="1">
        <v>0.73079764842987061</v>
      </c>
      <c r="K284" s="1">
        <v>144413.203125</v>
      </c>
      <c r="L284" s="1">
        <v>-95240.203125</v>
      </c>
      <c r="M284" s="1">
        <v>1243633</v>
      </c>
      <c r="N284" s="1">
        <v>28310</v>
      </c>
      <c r="O284" s="1">
        <v>2.3294219970703125</v>
      </c>
      <c r="P284" s="1">
        <v>51052.07421875</v>
      </c>
      <c r="Q284" s="1">
        <v>-22742.07421875</v>
      </c>
      <c r="R284" s="1">
        <v>621128.98</v>
      </c>
      <c r="S284" s="1">
        <v>210617.046875</v>
      </c>
      <c r="T284" s="1">
        <v>100.02330017089844</v>
      </c>
      <c r="U284" s="1">
        <v>0</v>
      </c>
      <c r="V284" s="1">
        <v>0</v>
      </c>
      <c r="W284" s="1">
        <v>1928189.6999999993</v>
      </c>
      <c r="X284" s="1">
        <v>21.851791381835938</v>
      </c>
      <c r="Y284" s="1">
        <v>132869.59</v>
      </c>
      <c r="Z284" s="1">
        <v>296856.93389609351</v>
      </c>
      <c r="AA284" s="1">
        <v>163987.34375</v>
      </c>
    </row>
    <row r="285" spans="1:27" x14ac:dyDescent="0.25">
      <c r="A285" s="1">
        <v>123465602</v>
      </c>
      <c r="B285" s="1" t="s">
        <v>2463</v>
      </c>
      <c r="C285" s="1">
        <v>48016252</v>
      </c>
      <c r="D285" s="1">
        <v>6722826</v>
      </c>
      <c r="E285" s="1">
        <v>16.280620574951172</v>
      </c>
      <c r="F285" s="1">
        <v>4338190</v>
      </c>
      <c r="G285" s="1">
        <v>2384636</v>
      </c>
      <c r="H285" s="1">
        <v>27572640</v>
      </c>
      <c r="I285" s="1">
        <v>514945</v>
      </c>
      <c r="J285" s="1">
        <v>1.9031369686126709</v>
      </c>
      <c r="K285" s="1">
        <v>2679018.5</v>
      </c>
      <c r="L285" s="1">
        <v>-2164073.5</v>
      </c>
      <c r="M285" s="1">
        <v>7107576</v>
      </c>
      <c r="N285" s="1">
        <v>225242</v>
      </c>
      <c r="O285" s="1">
        <v>3.2727560997009277</v>
      </c>
      <c r="P285" s="1">
        <v>345905.0625</v>
      </c>
      <c r="Q285" s="1">
        <v>-120663.0625</v>
      </c>
      <c r="R285" s="1">
        <v>13336036.27</v>
      </c>
      <c r="S285" s="1">
        <v>5982639</v>
      </c>
      <c r="T285" s="1">
        <v>84.361320495605469</v>
      </c>
      <c r="U285" s="1">
        <v>15.6583251953125</v>
      </c>
      <c r="V285" s="1">
        <v>0</v>
      </c>
      <c r="W285" s="1">
        <v>28594603.300000012</v>
      </c>
      <c r="X285" s="1">
        <v>35.301586151123047</v>
      </c>
      <c r="Y285" s="1">
        <v>387921.07</v>
      </c>
      <c r="Z285" s="1">
        <v>529128.12990627508</v>
      </c>
      <c r="AA285" s="1">
        <v>141207.0625</v>
      </c>
    </row>
    <row r="286" spans="1:27" x14ac:dyDescent="0.25">
      <c r="A286" s="1">
        <v>103026852</v>
      </c>
      <c r="B286" s="1" t="s">
        <v>2095</v>
      </c>
      <c r="C286" s="1">
        <v>18960120</v>
      </c>
      <c r="D286" s="1">
        <v>280192</v>
      </c>
      <c r="E286" s="1">
        <v>1.4999629259109497</v>
      </c>
      <c r="F286" s="1">
        <v>856235.1875</v>
      </c>
      <c r="G286" s="1">
        <v>-576043.1875</v>
      </c>
      <c r="H286" s="1">
        <v>13657905</v>
      </c>
      <c r="I286" s="1">
        <v>162917</v>
      </c>
      <c r="J286" s="1">
        <v>1.2072408199310303</v>
      </c>
      <c r="K286" s="1">
        <v>725809.8125</v>
      </c>
      <c r="L286" s="1">
        <v>-562892.8125</v>
      </c>
      <c r="M286" s="1">
        <v>4670457</v>
      </c>
      <c r="N286" s="1">
        <v>67275</v>
      </c>
      <c r="O286" s="1">
        <v>1.4614890813827515</v>
      </c>
      <c r="P286" s="1">
        <v>130425.3671875</v>
      </c>
      <c r="Q286" s="1">
        <v>-63150.3671875</v>
      </c>
      <c r="R286" s="1">
        <v>631758</v>
      </c>
      <c r="S286" s="1">
        <v>50000</v>
      </c>
      <c r="T286" s="1">
        <v>0</v>
      </c>
      <c r="U286" s="1">
        <v>0</v>
      </c>
      <c r="V286" s="1">
        <v>100</v>
      </c>
      <c r="W286" s="1">
        <v>0</v>
      </c>
      <c r="Y286" s="1">
        <v>148790.01999999999</v>
      </c>
      <c r="Z286" s="1">
        <v>190802.1120679921</v>
      </c>
      <c r="AA286" s="1">
        <v>42012.09375</v>
      </c>
    </row>
    <row r="287" spans="1:27" x14ac:dyDescent="0.25">
      <c r="A287" s="1">
        <v>106167504</v>
      </c>
      <c r="B287" s="1" t="s">
        <v>2161</v>
      </c>
      <c r="C287" s="1">
        <v>4818201.5</v>
      </c>
      <c r="D287" s="1">
        <v>267622.25</v>
      </c>
      <c r="E287" s="1">
        <v>5.8810591697692871</v>
      </c>
      <c r="F287" s="1">
        <v>116949.53125</v>
      </c>
      <c r="G287" s="1">
        <v>150672.71875</v>
      </c>
      <c r="H287" s="1">
        <v>3883603</v>
      </c>
      <c r="I287" s="1">
        <v>24008</v>
      </c>
      <c r="J287" s="1">
        <v>0.62203419208526611</v>
      </c>
      <c r="K287" s="1">
        <v>72328.3515625</v>
      </c>
      <c r="L287" s="1">
        <v>-48320.3515625</v>
      </c>
      <c r="M287" s="1">
        <v>502547</v>
      </c>
      <c r="N287" s="1">
        <v>22556</v>
      </c>
      <c r="O287" s="1">
        <v>4.6992549896240234</v>
      </c>
      <c r="P287" s="1">
        <v>20681.51171875</v>
      </c>
      <c r="Q287" s="1">
        <v>1874.48828125</v>
      </c>
      <c r="R287" s="1">
        <v>432051.59</v>
      </c>
      <c r="S287" s="1">
        <v>221058.234375</v>
      </c>
      <c r="T287" s="1">
        <v>100.01260375976563</v>
      </c>
      <c r="U287" s="1">
        <v>0</v>
      </c>
      <c r="V287" s="1">
        <v>0</v>
      </c>
      <c r="W287" s="1">
        <v>2023561.9299999997</v>
      </c>
      <c r="X287" s="1">
        <v>16.839445114135742</v>
      </c>
      <c r="Y287" s="1">
        <v>14890.43</v>
      </c>
      <c r="Z287" s="1">
        <v>19458.740612492169</v>
      </c>
      <c r="AA287" s="1">
        <v>4568.310546875</v>
      </c>
    </row>
    <row r="288" spans="1:27" x14ac:dyDescent="0.25">
      <c r="A288" s="1">
        <v>105258303</v>
      </c>
      <c r="B288" s="1" t="s">
        <v>2153</v>
      </c>
      <c r="C288" s="1">
        <v>13138712</v>
      </c>
      <c r="D288" s="1">
        <v>693667.9375</v>
      </c>
      <c r="E288" s="1">
        <v>5.5738487243652344</v>
      </c>
      <c r="F288" s="1">
        <v>412841.5625</v>
      </c>
      <c r="G288" s="1">
        <v>280826.375</v>
      </c>
      <c r="H288" s="1">
        <v>10209708</v>
      </c>
      <c r="I288" s="1">
        <v>80149</v>
      </c>
      <c r="J288" s="1">
        <v>0.79123878479003906</v>
      </c>
      <c r="K288" s="1">
        <v>250769.40625</v>
      </c>
      <c r="L288" s="1">
        <v>-170620.40625</v>
      </c>
      <c r="M288" s="1">
        <v>1479264</v>
      </c>
      <c r="N288" s="1">
        <v>32203</v>
      </c>
      <c r="O288" s="1">
        <v>2.2254071235656738</v>
      </c>
      <c r="P288" s="1">
        <v>45748.30859375</v>
      </c>
      <c r="Q288" s="1">
        <v>-13545.30859375</v>
      </c>
      <c r="R288" s="1">
        <v>1449740.15</v>
      </c>
      <c r="S288" s="1">
        <v>581315.9375</v>
      </c>
      <c r="T288" s="1">
        <v>100.02330017089844</v>
      </c>
      <c r="U288" s="1">
        <v>0</v>
      </c>
      <c r="V288" s="1">
        <v>0</v>
      </c>
      <c r="W288" s="1">
        <v>5321921.5099999979</v>
      </c>
      <c r="X288" s="1">
        <v>21.851789474487305</v>
      </c>
      <c r="Y288" s="1">
        <v>74941.62</v>
      </c>
      <c r="Z288" s="1">
        <v>103287.11321969586</v>
      </c>
      <c r="AA288" s="1">
        <v>28345.494140625</v>
      </c>
    </row>
    <row r="289" spans="1:32" x14ac:dyDescent="0.25">
      <c r="A289" s="1">
        <v>103026902</v>
      </c>
      <c r="B289" s="1" t="s">
        <v>2097</v>
      </c>
      <c r="C289" s="1">
        <v>13650105</v>
      </c>
      <c r="D289" s="1">
        <v>411146.25</v>
      </c>
      <c r="E289" s="1">
        <v>3.1055784225463867</v>
      </c>
      <c r="F289" s="1">
        <v>774869.625</v>
      </c>
      <c r="G289" s="1">
        <v>-363723.375</v>
      </c>
      <c r="H289" s="1">
        <v>9681976</v>
      </c>
      <c r="I289" s="1">
        <v>150095</v>
      </c>
      <c r="J289" s="1">
        <v>1.5746629238128662</v>
      </c>
      <c r="K289" s="1">
        <v>608218.5</v>
      </c>
      <c r="L289" s="1">
        <v>-458123.5</v>
      </c>
      <c r="M289" s="1">
        <v>3086509</v>
      </c>
      <c r="N289" s="1">
        <v>16820</v>
      </c>
      <c r="O289" s="1">
        <v>0.54793822765350342</v>
      </c>
      <c r="P289" s="1">
        <v>117779.3515625</v>
      </c>
      <c r="Q289" s="1">
        <v>-100959.3515625</v>
      </c>
      <c r="R289" s="1">
        <v>881619.89</v>
      </c>
      <c r="S289" s="1">
        <v>244231.234375</v>
      </c>
      <c r="T289" s="1">
        <v>100.02330017089844</v>
      </c>
      <c r="U289" s="1">
        <v>0</v>
      </c>
      <c r="V289" s="1">
        <v>0</v>
      </c>
      <c r="W289" s="1">
        <v>2235926.0699999928</v>
      </c>
      <c r="X289" s="1">
        <v>21.851789474487305</v>
      </c>
      <c r="Y289" s="1">
        <v>84848.37</v>
      </c>
      <c r="Z289" s="1">
        <v>51808.077739213826</v>
      </c>
      <c r="AA289" s="1">
        <v>-33040.29296875</v>
      </c>
    </row>
    <row r="290" spans="1:32" x14ac:dyDescent="0.25">
      <c r="A290" s="1">
        <v>123465702</v>
      </c>
      <c r="B290" s="1" t="s">
        <v>2464</v>
      </c>
      <c r="C290" s="1">
        <v>27673412</v>
      </c>
      <c r="D290" s="1">
        <v>676882</v>
      </c>
      <c r="E290" s="1">
        <v>2.5072925090789795</v>
      </c>
      <c r="F290" s="1">
        <v>1717765.375</v>
      </c>
      <c r="G290" s="1">
        <v>-1040883.375</v>
      </c>
      <c r="H290" s="1">
        <v>19085648</v>
      </c>
      <c r="I290" s="1">
        <v>450089</v>
      </c>
      <c r="J290" s="1">
        <v>2.4152159690856934</v>
      </c>
      <c r="K290" s="1">
        <v>1516046.25</v>
      </c>
      <c r="L290" s="1">
        <v>-1065957.25</v>
      </c>
      <c r="M290" s="1">
        <v>7960225</v>
      </c>
      <c r="N290" s="1">
        <v>176793</v>
      </c>
      <c r="O290" s="1">
        <v>2.2714016437530518</v>
      </c>
      <c r="P290" s="1">
        <v>201719.171875</v>
      </c>
      <c r="Q290" s="1">
        <v>-24926.171875</v>
      </c>
      <c r="R290" s="1">
        <v>627539</v>
      </c>
      <c r="S290" s="1">
        <v>50000</v>
      </c>
      <c r="T290" s="1">
        <v>0</v>
      </c>
      <c r="U290" s="1">
        <v>0</v>
      </c>
      <c r="V290" s="1">
        <v>100</v>
      </c>
      <c r="W290" s="1">
        <v>0</v>
      </c>
      <c r="Y290" s="1">
        <v>389976.83</v>
      </c>
      <c r="Z290" s="1">
        <v>435810.73963262886</v>
      </c>
      <c r="AA290" s="1">
        <v>45833.91015625</v>
      </c>
    </row>
    <row r="291" spans="1:32" x14ac:dyDescent="0.25">
      <c r="A291" s="1">
        <v>119356503</v>
      </c>
      <c r="B291" s="1" t="s">
        <v>2399</v>
      </c>
      <c r="C291" s="1">
        <v>13820349</v>
      </c>
      <c r="D291" s="1">
        <v>249178</v>
      </c>
      <c r="E291" s="1">
        <v>1.8360832929611206</v>
      </c>
      <c r="F291" s="1">
        <v>494339.5625</v>
      </c>
      <c r="G291" s="1">
        <v>-245161.5625</v>
      </c>
      <c r="H291" s="1">
        <v>11023225</v>
      </c>
      <c r="I291" s="1">
        <v>190297</v>
      </c>
      <c r="J291" s="1">
        <v>1.7566534280776978</v>
      </c>
      <c r="K291" s="1">
        <v>403411.8125</v>
      </c>
      <c r="L291" s="1">
        <v>-213114.8125</v>
      </c>
      <c r="M291" s="1">
        <v>2329548</v>
      </c>
      <c r="N291" s="1">
        <v>8881</v>
      </c>
      <c r="O291" s="1">
        <v>0.38269168138504028</v>
      </c>
      <c r="P291" s="1">
        <v>90927.734375</v>
      </c>
      <c r="Q291" s="1">
        <v>-82046.734375</v>
      </c>
      <c r="R291" s="1">
        <v>467576</v>
      </c>
      <c r="S291" s="1">
        <v>50000</v>
      </c>
      <c r="T291" s="1">
        <v>0</v>
      </c>
      <c r="U291" s="1">
        <v>0</v>
      </c>
      <c r="V291" s="1">
        <v>100</v>
      </c>
      <c r="W291" s="1">
        <v>0</v>
      </c>
      <c r="Y291" s="1">
        <v>205095.83</v>
      </c>
      <c r="Z291" s="1">
        <v>177297.06704945443</v>
      </c>
      <c r="AA291" s="1">
        <v>-27798.763671875</v>
      </c>
    </row>
    <row r="292" spans="1:32" x14ac:dyDescent="0.25">
      <c r="A292" s="1">
        <v>129545003</v>
      </c>
      <c r="B292" s="1" t="s">
        <v>2531</v>
      </c>
      <c r="C292" s="1">
        <v>16257654</v>
      </c>
      <c r="D292" s="1">
        <v>1195241.5</v>
      </c>
      <c r="E292" s="1">
        <v>7.9352593421936035</v>
      </c>
      <c r="F292" s="1">
        <v>824487.5</v>
      </c>
      <c r="G292" s="1">
        <v>370754</v>
      </c>
      <c r="H292" s="1">
        <v>11856259</v>
      </c>
      <c r="I292" s="1">
        <v>141904</v>
      </c>
      <c r="J292" s="1">
        <v>1.2113684415817261</v>
      </c>
      <c r="K292" s="1">
        <v>505835.8125</v>
      </c>
      <c r="L292" s="1">
        <v>-363931.8125</v>
      </c>
      <c r="M292" s="1">
        <v>2127087</v>
      </c>
      <c r="N292" s="1">
        <v>89887</v>
      </c>
      <c r="O292" s="1">
        <v>4.4122815132141113</v>
      </c>
      <c r="P292" s="1">
        <v>125861.0703125</v>
      </c>
      <c r="Q292" s="1">
        <v>-35974.0703125</v>
      </c>
      <c r="R292" s="1">
        <v>2274307.5499999998</v>
      </c>
      <c r="S292" s="1">
        <v>963450.4375</v>
      </c>
      <c r="T292" s="1">
        <v>100.02330017089844</v>
      </c>
      <c r="U292" s="1">
        <v>0</v>
      </c>
      <c r="V292" s="1">
        <v>0</v>
      </c>
      <c r="W292" s="1">
        <v>8820346.0300000049</v>
      </c>
      <c r="X292" s="1">
        <v>21.851789474487305</v>
      </c>
      <c r="Y292" s="1">
        <v>120807</v>
      </c>
      <c r="Z292" s="1">
        <v>208731.68428422534</v>
      </c>
      <c r="AA292" s="1">
        <v>87924.6875</v>
      </c>
    </row>
    <row r="293" spans="1:32" x14ac:dyDescent="0.25">
      <c r="A293" s="1">
        <v>108565503</v>
      </c>
      <c r="B293" s="1" t="s">
        <v>2217</v>
      </c>
      <c r="C293" s="1">
        <v>10660655</v>
      </c>
      <c r="D293" s="1">
        <v>431429.59375</v>
      </c>
      <c r="E293" s="1">
        <v>4.2176175117492676</v>
      </c>
      <c r="F293" s="1">
        <v>260412.390625</v>
      </c>
      <c r="G293" s="1">
        <v>171017.203125</v>
      </c>
      <c r="H293" s="1">
        <v>8816178</v>
      </c>
      <c r="I293" s="1">
        <v>68698</v>
      </c>
      <c r="J293" s="1">
        <v>0.78534615039825439</v>
      </c>
      <c r="K293" s="1">
        <v>183527.90625</v>
      </c>
      <c r="L293" s="1">
        <v>-114829.90625</v>
      </c>
      <c r="M293" s="1">
        <v>1035041</v>
      </c>
      <c r="N293" s="1">
        <v>19103</v>
      </c>
      <c r="O293" s="1">
        <v>1.88033127784729</v>
      </c>
      <c r="P293" s="1">
        <v>28905.69140625</v>
      </c>
      <c r="Q293" s="1">
        <v>-9802.69140625</v>
      </c>
      <c r="R293" s="1">
        <v>809435.57</v>
      </c>
      <c r="S293" s="1">
        <v>343628.59375</v>
      </c>
      <c r="T293" s="1">
        <v>100.01625061035156</v>
      </c>
      <c r="U293" s="1">
        <v>0</v>
      </c>
      <c r="V293" s="1">
        <v>0</v>
      </c>
      <c r="W293" s="1">
        <v>3145682.870000001</v>
      </c>
      <c r="X293" s="1">
        <v>18.549949645996094</v>
      </c>
      <c r="Y293" s="1">
        <v>103719.67999999999</v>
      </c>
      <c r="Z293" s="1">
        <v>70971.316140989191</v>
      </c>
      <c r="AA293" s="1">
        <v>-32748.36328125</v>
      </c>
    </row>
    <row r="294" spans="1:32" x14ac:dyDescent="0.25">
      <c r="A294" s="1">
        <v>120484903</v>
      </c>
      <c r="B294" s="1" t="s">
        <v>2422</v>
      </c>
      <c r="C294" s="1">
        <v>24644614</v>
      </c>
      <c r="D294" s="1">
        <v>699355.625</v>
      </c>
      <c r="E294" s="1">
        <v>2.9206435680389404</v>
      </c>
      <c r="F294" s="1">
        <v>1144314.5</v>
      </c>
      <c r="G294" s="1">
        <v>-444958.875</v>
      </c>
      <c r="H294" s="1">
        <v>18940436</v>
      </c>
      <c r="I294" s="1">
        <v>249950</v>
      </c>
      <c r="J294" s="1">
        <v>1.3373113870620728</v>
      </c>
      <c r="K294" s="1">
        <v>877682</v>
      </c>
      <c r="L294" s="1">
        <v>-627732</v>
      </c>
      <c r="M294" s="1">
        <v>4170857</v>
      </c>
      <c r="N294" s="1">
        <v>-8525</v>
      </c>
      <c r="O294" s="1">
        <v>-0.20397752523422241</v>
      </c>
      <c r="P294" s="1">
        <v>174998.625</v>
      </c>
      <c r="Q294" s="1">
        <v>-183523.625</v>
      </c>
      <c r="R294" s="1">
        <v>1533322.16</v>
      </c>
      <c r="S294" s="1">
        <v>457930.625</v>
      </c>
      <c r="T294" s="1">
        <v>100.02330017089844</v>
      </c>
      <c r="U294" s="1">
        <v>0</v>
      </c>
      <c r="V294" s="1">
        <v>0</v>
      </c>
      <c r="W294" s="1">
        <v>4192334.4600000083</v>
      </c>
      <c r="X294" s="1">
        <v>21.851789474487305</v>
      </c>
      <c r="Y294" s="1">
        <v>253437.04</v>
      </c>
      <c r="Z294" s="1">
        <v>669504.35929826484</v>
      </c>
      <c r="AA294" s="1">
        <v>416067.3125</v>
      </c>
    </row>
    <row r="295" spans="1:32" x14ac:dyDescent="0.25">
      <c r="A295" s="1">
        <v>117083004</v>
      </c>
      <c r="B295" s="1" t="s">
        <v>2366</v>
      </c>
      <c r="C295" s="1">
        <v>7856771.5</v>
      </c>
      <c r="D295" s="1">
        <v>298368.46875</v>
      </c>
      <c r="E295" s="1">
        <v>3.9475066661834717</v>
      </c>
      <c r="F295" s="1">
        <v>149193.703125</v>
      </c>
      <c r="G295" s="1">
        <v>149174.765625</v>
      </c>
      <c r="H295" s="1">
        <v>6577871</v>
      </c>
      <c r="I295" s="1">
        <v>28712</v>
      </c>
      <c r="J295" s="1">
        <v>0.43840742111206055</v>
      </c>
      <c r="K295" s="1">
        <v>105816.203125</v>
      </c>
      <c r="L295" s="1">
        <v>-77104.203125</v>
      </c>
      <c r="M295" s="1">
        <v>686104</v>
      </c>
      <c r="N295" s="1">
        <v>-30467</v>
      </c>
      <c r="O295" s="1">
        <v>-4.251777172088623</v>
      </c>
      <c r="P295" s="1">
        <v>23452.46484375</v>
      </c>
      <c r="Q295" s="1">
        <v>-53919.46484375</v>
      </c>
      <c r="R295" s="1">
        <v>410234.35</v>
      </c>
      <c r="S295" s="1">
        <v>161330.46875</v>
      </c>
      <c r="T295" s="1">
        <v>100.01203155517578</v>
      </c>
      <c r="U295" s="1">
        <v>0</v>
      </c>
      <c r="V295" s="1">
        <v>0</v>
      </c>
      <c r="W295" s="1">
        <v>1476806.8500000015</v>
      </c>
      <c r="X295" s="1">
        <v>16.567255020141602</v>
      </c>
      <c r="Y295" s="1">
        <v>34557.019999999997</v>
      </c>
      <c r="Z295" s="1">
        <v>23996.875116414129</v>
      </c>
      <c r="AA295" s="1">
        <v>-10560.14453125</v>
      </c>
      <c r="AB295" s="1">
        <v>182562</v>
      </c>
      <c r="AC295" s="1">
        <v>138793</v>
      </c>
      <c r="AD295" s="1">
        <v>317.10342407226563</v>
      </c>
      <c r="AE295" s="1">
        <v>3257.85791015625</v>
      </c>
      <c r="AF295" s="1">
        <v>135535.140625</v>
      </c>
    </row>
    <row r="296" spans="1:32" x14ac:dyDescent="0.25">
      <c r="A296" s="1">
        <v>112674403</v>
      </c>
      <c r="B296" s="1" t="s">
        <v>2276</v>
      </c>
      <c r="C296" s="1">
        <v>19872296</v>
      </c>
      <c r="D296" s="1">
        <v>815082.1875</v>
      </c>
      <c r="E296" s="1">
        <v>4.2770271301269531</v>
      </c>
      <c r="F296" s="1">
        <v>904782.375</v>
      </c>
      <c r="G296" s="1">
        <v>-89700.1875</v>
      </c>
      <c r="H296" s="1">
        <v>15419115</v>
      </c>
      <c r="I296" s="1">
        <v>225601</v>
      </c>
      <c r="J296" s="1">
        <v>1.4848506450653076</v>
      </c>
      <c r="K296" s="1">
        <v>660637.375</v>
      </c>
      <c r="L296" s="1">
        <v>-435036.375</v>
      </c>
      <c r="M296" s="1">
        <v>2847918</v>
      </c>
      <c r="N296" s="1">
        <v>58355</v>
      </c>
      <c r="O296" s="1">
        <v>2.0919046401977539</v>
      </c>
      <c r="P296" s="1">
        <v>137864.359375</v>
      </c>
      <c r="Q296" s="1">
        <v>-79509.359375</v>
      </c>
      <c r="R296" s="1">
        <v>1605263.44</v>
      </c>
      <c r="S296" s="1">
        <v>531126.1875</v>
      </c>
      <c r="T296" s="1">
        <v>100.02329254150391</v>
      </c>
      <c r="U296" s="1">
        <v>0</v>
      </c>
      <c r="V296" s="1">
        <v>0</v>
      </c>
      <c r="W296" s="1">
        <v>4862436.4800000042</v>
      </c>
      <c r="X296" s="1">
        <v>21.851791381835938</v>
      </c>
      <c r="Y296" s="1">
        <v>345165.32</v>
      </c>
      <c r="Z296" s="1">
        <v>626308.13168344041</v>
      </c>
      <c r="AA296" s="1">
        <v>281142.8125</v>
      </c>
    </row>
    <row r="297" spans="1:32" x14ac:dyDescent="0.25">
      <c r="A297" s="1">
        <v>108056004</v>
      </c>
      <c r="B297" s="1" t="s">
        <v>2193</v>
      </c>
      <c r="C297" s="1">
        <v>8201916</v>
      </c>
      <c r="D297" s="1">
        <v>508244.5625</v>
      </c>
      <c r="E297" s="1">
        <v>6.6060080528259277</v>
      </c>
      <c r="F297" s="1">
        <v>178090.015625</v>
      </c>
      <c r="G297" s="1">
        <v>330154.5625</v>
      </c>
      <c r="H297" s="1">
        <v>6485952</v>
      </c>
      <c r="I297" s="1">
        <v>38398</v>
      </c>
      <c r="J297" s="1">
        <v>0.59554368257522583</v>
      </c>
      <c r="K297" s="1">
        <v>112878.3984375</v>
      </c>
      <c r="L297" s="1">
        <v>-74480.3984375</v>
      </c>
      <c r="M297" s="1">
        <v>738540</v>
      </c>
      <c r="N297" s="1">
        <v>7208</v>
      </c>
      <c r="O297" s="1">
        <v>0.9855988621711731</v>
      </c>
      <c r="P297" s="1">
        <v>22236.4921875</v>
      </c>
      <c r="Q297" s="1">
        <v>-15028.4921875</v>
      </c>
      <c r="R297" s="1">
        <v>810448.04</v>
      </c>
      <c r="S297" s="1">
        <v>438660.5625</v>
      </c>
      <c r="T297" s="1">
        <v>100.00949859619141</v>
      </c>
      <c r="U297" s="1">
        <v>0</v>
      </c>
      <c r="V297" s="1">
        <v>0</v>
      </c>
      <c r="W297" s="1">
        <v>4015363.7100000009</v>
      </c>
      <c r="X297" s="1">
        <v>15.379778861999512</v>
      </c>
      <c r="Y297" s="1">
        <v>25631.69</v>
      </c>
      <c r="Z297" s="1">
        <v>67505.942929341283</v>
      </c>
      <c r="AA297" s="1">
        <v>41874.25390625</v>
      </c>
      <c r="AB297" s="1">
        <v>166976</v>
      </c>
      <c r="AC297" s="1">
        <v>23978</v>
      </c>
      <c r="AD297" s="1">
        <v>16.76806640625</v>
      </c>
      <c r="AE297" s="1">
        <v>7196.419921875</v>
      </c>
      <c r="AF297" s="1">
        <v>16781.580078125</v>
      </c>
    </row>
    <row r="298" spans="1:32" x14ac:dyDescent="0.25">
      <c r="A298" s="1">
        <v>108114503</v>
      </c>
      <c r="B298" s="1" t="s">
        <v>2209</v>
      </c>
      <c r="C298" s="1">
        <v>12202166</v>
      </c>
      <c r="D298" s="1">
        <v>524359.0625</v>
      </c>
      <c r="E298" s="1">
        <v>4.4902186393737793</v>
      </c>
      <c r="F298" s="1">
        <v>353338.5</v>
      </c>
      <c r="G298" s="1">
        <v>171020.5625</v>
      </c>
      <c r="H298" s="1">
        <v>10173681</v>
      </c>
      <c r="I298" s="1">
        <v>77884</v>
      </c>
      <c r="J298" s="1">
        <v>0.7714497447013855</v>
      </c>
      <c r="K298" s="1">
        <v>249618.203125</v>
      </c>
      <c r="L298" s="1">
        <v>-171734.203125</v>
      </c>
      <c r="M298" s="1">
        <v>1016797</v>
      </c>
      <c r="N298" s="1">
        <v>8721</v>
      </c>
      <c r="O298" s="1">
        <v>0.86511337757110596</v>
      </c>
      <c r="P298" s="1">
        <v>37345.5078125</v>
      </c>
      <c r="Q298" s="1">
        <v>-28624.5078125</v>
      </c>
      <c r="R298" s="1">
        <v>1011688.04</v>
      </c>
      <c r="S298" s="1">
        <v>437754.0625</v>
      </c>
      <c r="T298" s="1">
        <v>100.01765441894531</v>
      </c>
      <c r="U298" s="1">
        <v>0</v>
      </c>
      <c r="V298" s="1">
        <v>0</v>
      </c>
      <c r="W298" s="1">
        <v>4007392.75</v>
      </c>
      <c r="X298" s="1">
        <v>19.205205917358398</v>
      </c>
      <c r="Y298" s="1">
        <v>102023.87</v>
      </c>
      <c r="Z298" s="1">
        <v>90747.791409081081</v>
      </c>
      <c r="AA298" s="1">
        <v>-11276.078125</v>
      </c>
    </row>
    <row r="299" spans="1:32" x14ac:dyDescent="0.25">
      <c r="A299" s="1">
        <v>113385003</v>
      </c>
      <c r="B299" s="1" t="s">
        <v>2303</v>
      </c>
      <c r="C299" s="1">
        <v>13531048</v>
      </c>
      <c r="D299" s="1">
        <v>830685.0625</v>
      </c>
      <c r="E299" s="1">
        <v>6.5406403541564941</v>
      </c>
      <c r="F299" s="1">
        <v>594223.5625</v>
      </c>
      <c r="G299" s="1">
        <v>236461.5</v>
      </c>
      <c r="H299" s="1">
        <v>9730962</v>
      </c>
      <c r="I299" s="1">
        <v>106892</v>
      </c>
      <c r="J299" s="1">
        <v>1.1106735467910767</v>
      </c>
      <c r="K299" s="1">
        <v>342958.8125</v>
      </c>
      <c r="L299" s="1">
        <v>-236066.8125</v>
      </c>
      <c r="M299" s="1">
        <v>1705908</v>
      </c>
      <c r="N299" s="1">
        <v>-33363</v>
      </c>
      <c r="O299" s="1">
        <v>-1.9182175397872925</v>
      </c>
      <c r="P299" s="1">
        <v>67802.7734375</v>
      </c>
      <c r="Q299" s="1">
        <v>-101165.7734375</v>
      </c>
      <c r="R299" s="1">
        <v>1936544.69</v>
      </c>
      <c r="S299" s="1">
        <v>815554.0625</v>
      </c>
      <c r="T299" s="1">
        <v>100.02330780029297</v>
      </c>
      <c r="U299" s="1">
        <v>0</v>
      </c>
      <c r="V299" s="1">
        <v>0</v>
      </c>
      <c r="W299" s="1">
        <v>7466361.5300000012</v>
      </c>
      <c r="X299" s="1">
        <v>21.851791381835938</v>
      </c>
      <c r="Y299" s="1">
        <v>197949.86</v>
      </c>
      <c r="Z299" s="1">
        <v>386464.79126233445</v>
      </c>
      <c r="AA299" s="1">
        <v>188514.9375</v>
      </c>
      <c r="AB299" s="1">
        <v>157633</v>
      </c>
      <c r="AC299" s="1">
        <v>-58398</v>
      </c>
      <c r="AD299" s="1">
        <v>-27.032232284545898</v>
      </c>
      <c r="AE299" s="1">
        <v>20266.0546875</v>
      </c>
      <c r="AF299" s="1">
        <v>-78664.0546875</v>
      </c>
    </row>
    <row r="300" spans="1:32" x14ac:dyDescent="0.25">
      <c r="A300" s="1">
        <v>121394503</v>
      </c>
      <c r="B300" s="1" t="s">
        <v>2435</v>
      </c>
      <c r="C300" s="1">
        <v>10511841</v>
      </c>
      <c r="D300" s="1">
        <v>235552.015625</v>
      </c>
      <c r="E300" s="1">
        <v>2.2921895980834961</v>
      </c>
      <c r="F300" s="1">
        <v>318230.25</v>
      </c>
      <c r="G300" s="1">
        <v>-82678.234375</v>
      </c>
      <c r="H300" s="1">
        <v>8406854</v>
      </c>
      <c r="I300" s="1">
        <v>116778</v>
      </c>
      <c r="J300" s="1">
        <v>1.4086481332778931</v>
      </c>
      <c r="K300" s="1">
        <v>240287.40625</v>
      </c>
      <c r="L300" s="1">
        <v>-123509.40625</v>
      </c>
      <c r="M300" s="1">
        <v>1732371</v>
      </c>
      <c r="N300" s="1">
        <v>68774</v>
      </c>
      <c r="O300" s="1">
        <v>4.1340541839599609</v>
      </c>
      <c r="P300" s="1">
        <v>73141.2109375</v>
      </c>
      <c r="Q300" s="1">
        <v>-4367.2109375</v>
      </c>
      <c r="R300" s="1">
        <v>372616.11</v>
      </c>
      <c r="S300" s="1">
        <v>50000.01171875</v>
      </c>
      <c r="T300" s="1">
        <v>0</v>
      </c>
      <c r="U300" s="1">
        <v>44.192249298095703</v>
      </c>
      <c r="V300" s="1">
        <v>55.807746887207031</v>
      </c>
      <c r="W300" s="1">
        <v>0</v>
      </c>
      <c r="Y300" s="1">
        <v>129631.44</v>
      </c>
      <c r="Z300" s="1">
        <v>192499.61221889348</v>
      </c>
      <c r="AA300" s="1">
        <v>62868.171875</v>
      </c>
    </row>
    <row r="301" spans="1:32" x14ac:dyDescent="0.25">
      <c r="A301" s="1">
        <v>109535504</v>
      </c>
      <c r="B301" s="1" t="s">
        <v>2237</v>
      </c>
      <c r="C301" s="1">
        <v>5952704</v>
      </c>
      <c r="D301" s="1">
        <v>84254.3203125</v>
      </c>
      <c r="E301" s="1">
        <v>1.4357168674468994</v>
      </c>
      <c r="F301" s="1">
        <v>149847.46875</v>
      </c>
      <c r="G301" s="1">
        <v>-65593.1484375</v>
      </c>
      <c r="H301" s="1">
        <v>5156065</v>
      </c>
      <c r="I301" s="1">
        <v>41192</v>
      </c>
      <c r="J301" s="1">
        <v>0.80533772706985474</v>
      </c>
      <c r="K301" s="1">
        <v>129799.703125</v>
      </c>
      <c r="L301" s="1">
        <v>-88607.703125</v>
      </c>
      <c r="M301" s="1">
        <v>540969</v>
      </c>
      <c r="N301" s="1">
        <v>2032</v>
      </c>
      <c r="O301" s="1">
        <v>0.37703847885131836</v>
      </c>
      <c r="P301" s="1">
        <v>15619.7099609375</v>
      </c>
      <c r="Q301" s="1">
        <v>-13587.7099609375</v>
      </c>
      <c r="R301" s="1">
        <v>200864.17</v>
      </c>
      <c r="S301" s="1">
        <v>80898.3203125</v>
      </c>
      <c r="T301" s="1">
        <v>100.001708984375</v>
      </c>
      <c r="U301" s="1">
        <v>0</v>
      </c>
      <c r="V301" s="1">
        <v>0</v>
      </c>
      <c r="W301" s="1">
        <v>740460.66000000015</v>
      </c>
      <c r="X301" s="1">
        <v>11.720700263977051</v>
      </c>
      <c r="Y301" s="1">
        <v>35821.160000000003</v>
      </c>
      <c r="Z301" s="1">
        <v>15583.343896412873</v>
      </c>
      <c r="AA301" s="1">
        <v>-20237.81640625</v>
      </c>
      <c r="AB301" s="1">
        <v>54806</v>
      </c>
      <c r="AC301" s="1">
        <v>-39868</v>
      </c>
      <c r="AD301" s="1">
        <v>-42.110820770263672</v>
      </c>
      <c r="AE301" s="1">
        <v>3250.281982421875</v>
      </c>
      <c r="AF301" s="1">
        <v>-43118.28125</v>
      </c>
    </row>
    <row r="302" spans="1:32" x14ac:dyDescent="0.25">
      <c r="A302" s="1">
        <v>117596003</v>
      </c>
      <c r="B302" s="1" t="s">
        <v>2380</v>
      </c>
      <c r="C302" s="1">
        <v>20490860</v>
      </c>
      <c r="D302" s="1">
        <v>1127755</v>
      </c>
      <c r="E302" s="1">
        <v>5.824246883392334</v>
      </c>
      <c r="F302" s="1">
        <v>866377.8125</v>
      </c>
      <c r="G302" s="1">
        <v>261377.1875</v>
      </c>
      <c r="H302" s="1">
        <v>15977021</v>
      </c>
      <c r="I302" s="1">
        <v>176869</v>
      </c>
      <c r="J302" s="1">
        <v>1.1194133758544922</v>
      </c>
      <c r="K302" s="1">
        <v>590510.375</v>
      </c>
      <c r="L302" s="1">
        <v>-413641.375</v>
      </c>
      <c r="M302" s="1">
        <v>2226231</v>
      </c>
      <c r="N302" s="1">
        <v>30448</v>
      </c>
      <c r="O302" s="1">
        <v>1.3866579532623291</v>
      </c>
      <c r="P302" s="1">
        <v>91683.8359375</v>
      </c>
      <c r="Q302" s="1">
        <v>-61235.8359375</v>
      </c>
      <c r="R302" s="1">
        <v>2287608.37</v>
      </c>
      <c r="S302" s="1">
        <v>920438.0625</v>
      </c>
      <c r="T302" s="1">
        <v>100.02330017089844</v>
      </c>
      <c r="U302" s="1">
        <v>0</v>
      </c>
      <c r="V302" s="1">
        <v>0</v>
      </c>
      <c r="W302" s="1">
        <v>8426569.6999999955</v>
      </c>
      <c r="X302" s="1">
        <v>21.851791381835938</v>
      </c>
      <c r="Y302" s="1">
        <v>127216.99</v>
      </c>
      <c r="Z302" s="1">
        <v>147272.83217803051</v>
      </c>
      <c r="AA302" s="1">
        <v>20055.841796875</v>
      </c>
    </row>
    <row r="303" spans="1:32" x14ac:dyDescent="0.25">
      <c r="A303" s="1">
        <v>115674603</v>
      </c>
      <c r="B303" s="1" t="s">
        <v>2346</v>
      </c>
      <c r="C303" s="1">
        <v>15524810</v>
      </c>
      <c r="D303" s="1">
        <v>1305289.125</v>
      </c>
      <c r="E303" s="1">
        <v>9.1795578002929688</v>
      </c>
      <c r="F303" s="1">
        <v>859189.6875</v>
      </c>
      <c r="G303" s="1">
        <v>446099.4375</v>
      </c>
      <c r="H303" s="1">
        <v>10381587</v>
      </c>
      <c r="I303" s="1">
        <v>135132</v>
      </c>
      <c r="J303" s="1">
        <v>1.318817138671875</v>
      </c>
      <c r="K303" s="1">
        <v>491882.3125</v>
      </c>
      <c r="L303" s="1">
        <v>-356750.3125</v>
      </c>
      <c r="M303" s="1">
        <v>2436989</v>
      </c>
      <c r="N303" s="1">
        <v>28201</v>
      </c>
      <c r="O303" s="1">
        <v>1.1707546710968018</v>
      </c>
      <c r="P303" s="1">
        <v>136256.171875</v>
      </c>
      <c r="Q303" s="1">
        <v>-108055.171875</v>
      </c>
      <c r="R303" s="1">
        <v>2667592.81</v>
      </c>
      <c r="S303" s="1">
        <v>1141432.125</v>
      </c>
      <c r="T303" s="1">
        <v>100.02330017089844</v>
      </c>
      <c r="U303" s="1">
        <v>0</v>
      </c>
      <c r="V303" s="1">
        <v>0</v>
      </c>
      <c r="W303" s="1">
        <v>10449760.560000002</v>
      </c>
      <c r="X303" s="1">
        <v>21.851789474487305</v>
      </c>
      <c r="Y303" s="1">
        <v>252294.31</v>
      </c>
      <c r="Z303" s="1">
        <v>444808.06445752876</v>
      </c>
      <c r="AA303" s="1">
        <v>192513.75</v>
      </c>
      <c r="AB303" s="1">
        <v>38641</v>
      </c>
      <c r="AC303" s="1">
        <v>524</v>
      </c>
      <c r="AD303" s="1">
        <v>1.374714732170105</v>
      </c>
      <c r="AE303" s="1">
        <v>2645.6220703125</v>
      </c>
      <c r="AF303" s="1">
        <v>-2121.6220703125</v>
      </c>
    </row>
    <row r="304" spans="1:32" x14ac:dyDescent="0.25">
      <c r="A304" s="1">
        <v>103026873</v>
      </c>
      <c r="B304" s="1" t="s">
        <v>2096</v>
      </c>
      <c r="C304" s="1">
        <v>6494337</v>
      </c>
      <c r="D304" s="1">
        <v>135177.9375</v>
      </c>
      <c r="E304" s="1">
        <v>2.1257202625274658</v>
      </c>
      <c r="F304" s="1">
        <v>213537.4375</v>
      </c>
      <c r="G304" s="1">
        <v>-78359.5</v>
      </c>
      <c r="H304" s="1">
        <v>4888441</v>
      </c>
      <c r="I304" s="1">
        <v>45100</v>
      </c>
      <c r="J304" s="1">
        <v>0.93117541074752808</v>
      </c>
      <c r="K304" s="1">
        <v>141245.203125</v>
      </c>
      <c r="L304" s="1">
        <v>-96145.203125</v>
      </c>
      <c r="M304" s="1">
        <v>1293866</v>
      </c>
      <c r="N304" s="1">
        <v>34597</v>
      </c>
      <c r="O304" s="1">
        <v>2.7473876476287842</v>
      </c>
      <c r="P304" s="1">
        <v>61203</v>
      </c>
      <c r="Q304" s="1">
        <v>-26606</v>
      </c>
      <c r="R304" s="1">
        <v>312030.09999999998</v>
      </c>
      <c r="S304" s="1">
        <v>55480.94140625</v>
      </c>
      <c r="T304" s="1">
        <v>0</v>
      </c>
      <c r="U304" s="1">
        <v>100</v>
      </c>
      <c r="V304" s="1">
        <v>0</v>
      </c>
      <c r="W304" s="1">
        <v>0</v>
      </c>
      <c r="Y304" s="1">
        <v>75756.990000000005</v>
      </c>
      <c r="Z304" s="1">
        <v>46511.37462641258</v>
      </c>
      <c r="AA304" s="1">
        <v>-29245.615234375</v>
      </c>
    </row>
    <row r="305" spans="1:32" x14ac:dyDescent="0.25">
      <c r="A305" s="1">
        <v>118406003</v>
      </c>
      <c r="B305" s="1" t="s">
        <v>2388</v>
      </c>
      <c r="C305" s="1">
        <v>9182708</v>
      </c>
      <c r="D305" s="1">
        <v>123454</v>
      </c>
      <c r="E305" s="1">
        <v>1.362739086151123</v>
      </c>
      <c r="F305" s="1">
        <v>131468.609375</v>
      </c>
      <c r="G305" s="1">
        <v>-8014.609375</v>
      </c>
      <c r="H305" s="1">
        <v>7763735</v>
      </c>
      <c r="I305" s="1">
        <v>38484</v>
      </c>
      <c r="J305" s="1">
        <v>0.49815857410430908</v>
      </c>
      <c r="K305" s="1">
        <v>98453.3984375</v>
      </c>
      <c r="L305" s="1">
        <v>-59969.3984375</v>
      </c>
      <c r="M305" s="1">
        <v>1110212</v>
      </c>
      <c r="N305" s="1">
        <v>12984</v>
      </c>
      <c r="O305" s="1">
        <v>1.1833456754684448</v>
      </c>
      <c r="P305" s="1">
        <v>34536</v>
      </c>
      <c r="Q305" s="1">
        <v>-21552</v>
      </c>
      <c r="R305" s="1">
        <v>263067</v>
      </c>
      <c r="S305" s="1">
        <v>50000</v>
      </c>
      <c r="T305" s="1">
        <v>0</v>
      </c>
      <c r="U305" s="1">
        <v>0</v>
      </c>
      <c r="V305" s="1">
        <v>100</v>
      </c>
      <c r="W305" s="1">
        <v>0</v>
      </c>
      <c r="Y305" s="1">
        <v>97754.04</v>
      </c>
      <c r="Z305" s="1">
        <v>429098.58865533752</v>
      </c>
      <c r="AA305" s="1">
        <v>331344.5625</v>
      </c>
      <c r="AB305" s="1">
        <v>45694</v>
      </c>
      <c r="AC305" s="1">
        <v>21986</v>
      </c>
      <c r="AD305" s="1">
        <v>92.73663330078125</v>
      </c>
      <c r="AE305" s="1">
        <v>-1520.800048828125</v>
      </c>
      <c r="AF305" s="1">
        <v>23506.80078125</v>
      </c>
    </row>
    <row r="306" spans="1:32" x14ac:dyDescent="0.25">
      <c r="A306" s="1">
        <v>105258503</v>
      </c>
      <c r="B306" s="1" t="s">
        <v>231</v>
      </c>
      <c r="C306" s="1">
        <v>12881124</v>
      </c>
      <c r="D306" s="1">
        <v>400014.46875</v>
      </c>
      <c r="E306" s="1">
        <v>3.2049591541290283</v>
      </c>
      <c r="F306" s="1">
        <v>315490</v>
      </c>
      <c r="G306" s="1">
        <v>84524.46875</v>
      </c>
      <c r="H306" s="1">
        <v>10344769</v>
      </c>
      <c r="I306" s="1">
        <v>48262</v>
      </c>
      <c r="J306" s="1">
        <v>0.46872207522392273</v>
      </c>
      <c r="K306" s="1">
        <v>206320</v>
      </c>
      <c r="L306" s="1">
        <v>-158058</v>
      </c>
      <c r="M306" s="1">
        <v>1490959</v>
      </c>
      <c r="N306" s="1">
        <v>8660</v>
      </c>
      <c r="O306" s="1">
        <v>0.58422756195068359</v>
      </c>
      <c r="P306" s="1">
        <v>49813.171875</v>
      </c>
      <c r="Q306" s="1">
        <v>-41153.171875</v>
      </c>
      <c r="R306" s="1">
        <v>796496.11</v>
      </c>
      <c r="S306" s="1">
        <v>331643.46875</v>
      </c>
      <c r="T306" s="1">
        <v>100.00945281982422</v>
      </c>
      <c r="U306" s="1">
        <v>0</v>
      </c>
      <c r="V306" s="1">
        <v>0</v>
      </c>
      <c r="W306" s="1">
        <v>3035761.0199999996</v>
      </c>
      <c r="X306" s="1">
        <v>15.360139846801758</v>
      </c>
      <c r="Y306" s="1">
        <v>85229.47</v>
      </c>
      <c r="Z306" s="1">
        <v>113325.09126056812</v>
      </c>
      <c r="AA306" s="1">
        <v>28095.62109375</v>
      </c>
      <c r="AB306" s="1">
        <v>248900</v>
      </c>
      <c r="AC306" s="1">
        <v>11449</v>
      </c>
      <c r="AD306" s="1">
        <v>4.8216266632080078</v>
      </c>
      <c r="AE306" s="1">
        <v>32426.09765625</v>
      </c>
      <c r="AF306" s="1">
        <v>-20977.09765625</v>
      </c>
    </row>
    <row r="307" spans="1:32" x14ac:dyDescent="0.25">
      <c r="A307" s="1">
        <v>121394603</v>
      </c>
      <c r="B307" s="1" t="s">
        <v>2436</v>
      </c>
      <c r="C307" s="1">
        <v>8656218</v>
      </c>
      <c r="D307" s="1">
        <v>157016</v>
      </c>
      <c r="E307" s="1">
        <v>1.8474204540252686</v>
      </c>
      <c r="F307" s="1">
        <v>224611.28125</v>
      </c>
      <c r="G307" s="1">
        <v>-67595.28125</v>
      </c>
      <c r="H307" s="1">
        <v>6733993</v>
      </c>
      <c r="I307" s="1">
        <v>57130</v>
      </c>
      <c r="J307" s="1">
        <v>0.85564136505126953</v>
      </c>
      <c r="K307" s="1">
        <v>184381.90625</v>
      </c>
      <c r="L307" s="1">
        <v>-127251.90625</v>
      </c>
      <c r="M307" s="1">
        <v>1641735</v>
      </c>
      <c r="N307" s="1">
        <v>49886</v>
      </c>
      <c r="O307" s="1">
        <v>3.1338400840759277</v>
      </c>
      <c r="P307" s="1">
        <v>40229.37890625</v>
      </c>
      <c r="Q307" s="1">
        <v>9656.62109375</v>
      </c>
      <c r="R307" s="1">
        <v>280490</v>
      </c>
      <c r="S307" s="1">
        <v>50000</v>
      </c>
      <c r="T307" s="1">
        <v>0</v>
      </c>
      <c r="U307" s="1">
        <v>0</v>
      </c>
      <c r="V307" s="1">
        <v>100</v>
      </c>
      <c r="W307" s="1">
        <v>0</v>
      </c>
      <c r="Y307" s="1">
        <v>58791.15</v>
      </c>
      <c r="Z307" s="1">
        <v>94258.084197165357</v>
      </c>
      <c r="AA307" s="1">
        <v>35466.93359375</v>
      </c>
    </row>
    <row r="308" spans="1:32" x14ac:dyDescent="0.25">
      <c r="A308" s="1">
        <v>107656502</v>
      </c>
      <c r="B308" s="1" t="s">
        <v>2186</v>
      </c>
      <c r="C308" s="1">
        <v>27196212</v>
      </c>
      <c r="D308" s="1">
        <v>2560887.25</v>
      </c>
      <c r="E308" s="1">
        <v>10.395183563232422</v>
      </c>
      <c r="F308" s="1">
        <v>992186.125</v>
      </c>
      <c r="G308" s="1">
        <v>1568701.125</v>
      </c>
      <c r="H308" s="1">
        <v>18651986</v>
      </c>
      <c r="I308" s="1">
        <v>114291</v>
      </c>
      <c r="J308" s="1">
        <v>0.61653298139572144</v>
      </c>
      <c r="K308" s="1">
        <v>470265</v>
      </c>
      <c r="L308" s="1">
        <v>-355974</v>
      </c>
      <c r="M308" s="1">
        <v>3542008</v>
      </c>
      <c r="N308" s="1">
        <v>58036</v>
      </c>
      <c r="O308" s="1">
        <v>1.6657998561859131</v>
      </c>
      <c r="P308" s="1">
        <v>133481.4375</v>
      </c>
      <c r="Q308" s="1">
        <v>-75445.4375</v>
      </c>
      <c r="R308" s="1">
        <v>5002218.6900000004</v>
      </c>
      <c r="S308" s="1">
        <v>2388560.25</v>
      </c>
      <c r="T308" s="1">
        <v>100.01893615722656</v>
      </c>
      <c r="U308" s="1">
        <v>0</v>
      </c>
      <c r="V308" s="1">
        <v>0</v>
      </c>
      <c r="W308" s="1">
        <v>21866209.079999998</v>
      </c>
      <c r="X308" s="1">
        <v>19.80571174621582</v>
      </c>
      <c r="Y308" s="1">
        <v>129279.06</v>
      </c>
      <c r="Z308" s="1">
        <v>170445.93481370283</v>
      </c>
      <c r="AA308" s="1">
        <v>41166.875</v>
      </c>
    </row>
    <row r="309" spans="1:32" x14ac:dyDescent="0.25">
      <c r="A309" s="1">
        <v>124156503</v>
      </c>
      <c r="B309" s="1" t="s">
        <v>2481</v>
      </c>
      <c r="C309" s="1">
        <v>10389869</v>
      </c>
      <c r="D309" s="1">
        <v>262240.125</v>
      </c>
      <c r="E309" s="1">
        <v>2.5893535614013672</v>
      </c>
      <c r="F309" s="1">
        <v>339471.65625</v>
      </c>
      <c r="G309" s="1">
        <v>-77231.53125</v>
      </c>
      <c r="H309" s="1">
        <v>7867326</v>
      </c>
      <c r="I309" s="1">
        <v>86044</v>
      </c>
      <c r="J309" s="1">
        <v>1.1057817935943604</v>
      </c>
      <c r="K309" s="1">
        <v>251899.09375</v>
      </c>
      <c r="L309" s="1">
        <v>-165855.09375</v>
      </c>
      <c r="M309" s="1">
        <v>1803501</v>
      </c>
      <c r="N309" s="1">
        <v>63304</v>
      </c>
      <c r="O309" s="1">
        <v>3.6377489566802979</v>
      </c>
      <c r="P309" s="1">
        <v>54364.9921875</v>
      </c>
      <c r="Q309" s="1">
        <v>8939.0078125</v>
      </c>
      <c r="R309" s="1">
        <v>513662.58</v>
      </c>
      <c r="S309" s="1">
        <v>112766.140625</v>
      </c>
      <c r="T309" s="1">
        <v>0</v>
      </c>
      <c r="U309" s="1">
        <v>100</v>
      </c>
      <c r="V309" s="1">
        <v>0</v>
      </c>
      <c r="W309" s="1">
        <v>0</v>
      </c>
      <c r="Y309" s="1">
        <v>119269.87</v>
      </c>
      <c r="Z309" s="1">
        <v>84301.139469078509</v>
      </c>
      <c r="AA309" s="1">
        <v>-34968.73046875</v>
      </c>
      <c r="AB309" s="1">
        <v>205379</v>
      </c>
      <c r="AC309" s="1">
        <v>126</v>
      </c>
      <c r="AD309" s="1">
        <v>6.1387654393911362E-2</v>
      </c>
      <c r="AE309" s="1">
        <v>16725.685546875</v>
      </c>
      <c r="AF309" s="1">
        <v>-16599.685546875</v>
      </c>
    </row>
    <row r="310" spans="1:32" x14ac:dyDescent="0.25">
      <c r="A310" s="1">
        <v>106616203</v>
      </c>
      <c r="B310" s="1" t="s">
        <v>2170</v>
      </c>
      <c r="C310" s="1">
        <v>20954780</v>
      </c>
      <c r="D310" s="1">
        <v>809679.0625</v>
      </c>
      <c r="E310" s="1">
        <v>4.0192356109619141</v>
      </c>
      <c r="F310" s="1">
        <v>740015.375</v>
      </c>
      <c r="G310" s="1">
        <v>69663.6875</v>
      </c>
      <c r="H310" s="1">
        <v>17130932</v>
      </c>
      <c r="I310" s="1">
        <v>144113</v>
      </c>
      <c r="J310" s="1">
        <v>0.84838134050369263</v>
      </c>
      <c r="K310" s="1">
        <v>539843.625</v>
      </c>
      <c r="L310" s="1">
        <v>-395730.625</v>
      </c>
      <c r="M310" s="1">
        <v>2098232</v>
      </c>
      <c r="N310" s="1">
        <v>43365</v>
      </c>
      <c r="O310" s="1">
        <v>2.1103556156158447</v>
      </c>
      <c r="P310" s="1">
        <v>76829.421875</v>
      </c>
      <c r="Q310" s="1">
        <v>-33464.421875</v>
      </c>
      <c r="R310" s="1">
        <v>1725615.62</v>
      </c>
      <c r="S310" s="1">
        <v>622201.0625</v>
      </c>
      <c r="T310" s="1">
        <v>100.02307891845703</v>
      </c>
      <c r="U310" s="1">
        <v>0</v>
      </c>
      <c r="V310" s="1">
        <v>0</v>
      </c>
      <c r="W310" s="1">
        <v>5696210.5000000037</v>
      </c>
      <c r="X310" s="1">
        <v>21.74976921081543</v>
      </c>
      <c r="Y310" s="1">
        <v>121683.08</v>
      </c>
      <c r="Z310" s="1">
        <v>139327.9402091318</v>
      </c>
      <c r="AA310" s="1">
        <v>17644.859375</v>
      </c>
    </row>
    <row r="311" spans="1:32" x14ac:dyDescent="0.25">
      <c r="A311" s="1">
        <v>119356603</v>
      </c>
      <c r="B311" s="1" t="s">
        <v>2400</v>
      </c>
      <c r="C311" s="1">
        <v>7146623.5</v>
      </c>
      <c r="D311" s="1">
        <v>520259.875</v>
      </c>
      <c r="E311" s="1">
        <v>7.8513631820678711</v>
      </c>
      <c r="F311" s="1">
        <v>524872.5625</v>
      </c>
      <c r="G311" s="1">
        <v>-4612.6875</v>
      </c>
      <c r="H311" s="1">
        <v>3742802</v>
      </c>
      <c r="I311" s="1">
        <v>22570</v>
      </c>
      <c r="J311" s="1">
        <v>0.60668259859085083</v>
      </c>
      <c r="K311" s="1">
        <v>113493.046875</v>
      </c>
      <c r="L311" s="1">
        <v>-90923.046875</v>
      </c>
      <c r="M311" s="1">
        <v>802886</v>
      </c>
      <c r="N311" s="1">
        <v>14775</v>
      </c>
      <c r="O311" s="1">
        <v>1.874735951423645</v>
      </c>
      <c r="P311" s="1">
        <v>14746.1220703125</v>
      </c>
      <c r="Q311" s="1">
        <v>28.8779296875</v>
      </c>
      <c r="R311" s="1">
        <v>2600935.69</v>
      </c>
      <c r="S311" s="1">
        <v>482914.875</v>
      </c>
      <c r="T311" s="1">
        <v>100.02330017089844</v>
      </c>
      <c r="U311" s="1">
        <v>0</v>
      </c>
      <c r="V311" s="1">
        <v>0</v>
      </c>
      <c r="W311" s="1">
        <v>4421064.129999999</v>
      </c>
      <c r="X311" s="1">
        <v>21.851791381835938</v>
      </c>
      <c r="Y311" s="1">
        <v>89970.84</v>
      </c>
      <c r="Z311" s="1">
        <v>286872.74870840984</v>
      </c>
      <c r="AA311" s="1">
        <v>196901.90625</v>
      </c>
    </row>
    <row r="312" spans="1:32" x14ac:dyDescent="0.25">
      <c r="A312" s="1">
        <v>114066503</v>
      </c>
      <c r="B312" s="1" t="s">
        <v>2316</v>
      </c>
      <c r="C312" s="1">
        <v>6225627</v>
      </c>
      <c r="D312" s="1">
        <v>128899</v>
      </c>
      <c r="E312" s="1">
        <v>2.1142325401306152</v>
      </c>
      <c r="F312" s="1">
        <v>138102.046875</v>
      </c>
      <c r="G312" s="1">
        <v>-9203.046875</v>
      </c>
      <c r="H312" s="1">
        <v>4526672</v>
      </c>
      <c r="I312" s="1">
        <v>45862</v>
      </c>
      <c r="J312" s="1">
        <v>1.0235203504562378</v>
      </c>
      <c r="K312" s="1">
        <v>87256.703125</v>
      </c>
      <c r="L312" s="1">
        <v>-41394.703125</v>
      </c>
      <c r="M312" s="1">
        <v>1342482</v>
      </c>
      <c r="N312" s="1">
        <v>12945</v>
      </c>
      <c r="O312" s="1">
        <v>0.97364717721939087</v>
      </c>
      <c r="P312" s="1">
        <v>41077.15625</v>
      </c>
      <c r="Q312" s="1">
        <v>-28132.15625</v>
      </c>
      <c r="R312" s="1">
        <v>256179</v>
      </c>
      <c r="S312" s="1">
        <v>50000</v>
      </c>
      <c r="T312" s="1">
        <v>0</v>
      </c>
      <c r="U312" s="1">
        <v>0</v>
      </c>
      <c r="V312" s="1">
        <v>100</v>
      </c>
      <c r="W312" s="1">
        <v>0</v>
      </c>
      <c r="Y312" s="1">
        <v>77587.55</v>
      </c>
      <c r="Z312" s="1">
        <v>88150.356303244829</v>
      </c>
      <c r="AA312" s="1">
        <v>10562.806640625</v>
      </c>
      <c r="AB312" s="1">
        <v>100294</v>
      </c>
      <c r="AC312" s="1">
        <v>20092</v>
      </c>
      <c r="AD312" s="1">
        <v>25.051746368408203</v>
      </c>
      <c r="AE312" s="1">
        <v>9768.181640625</v>
      </c>
      <c r="AF312" s="1">
        <v>10323.818359375</v>
      </c>
    </row>
    <row r="313" spans="1:32" x14ac:dyDescent="0.25">
      <c r="A313" s="1">
        <v>109537504</v>
      </c>
      <c r="B313" s="1" t="s">
        <v>2238</v>
      </c>
      <c r="C313" s="1">
        <v>5279715</v>
      </c>
      <c r="D313" s="1">
        <v>143045.390625</v>
      </c>
      <c r="E313" s="1">
        <v>2.7847886085510254</v>
      </c>
      <c r="F313" s="1">
        <v>177004.109375</v>
      </c>
      <c r="G313" s="1">
        <v>-33958.71875</v>
      </c>
      <c r="H313" s="1">
        <v>4469787</v>
      </c>
      <c r="I313" s="1">
        <v>25584</v>
      </c>
      <c r="J313" s="1">
        <v>0.57567125558853149</v>
      </c>
      <c r="K313" s="1">
        <v>136705.65625</v>
      </c>
      <c r="L313" s="1">
        <v>-111121.65625</v>
      </c>
      <c r="M313" s="1">
        <v>491262</v>
      </c>
      <c r="N313" s="1">
        <v>12127</v>
      </c>
      <c r="O313" s="1">
        <v>2.5310194492340088</v>
      </c>
      <c r="P313" s="1">
        <v>19220.57421875</v>
      </c>
      <c r="Q313" s="1">
        <v>-7093.57421875</v>
      </c>
      <c r="R313" s="1">
        <v>318665.75</v>
      </c>
      <c r="S313" s="1">
        <v>105334.390625</v>
      </c>
      <c r="T313" s="1">
        <v>100.02330780029297</v>
      </c>
      <c r="U313" s="1">
        <v>0</v>
      </c>
      <c r="V313" s="1">
        <v>0</v>
      </c>
      <c r="W313" s="1">
        <v>964331.73000000045</v>
      </c>
      <c r="X313" s="1">
        <v>21.851791381835938</v>
      </c>
      <c r="Y313" s="1">
        <v>42617.26</v>
      </c>
      <c r="Z313" s="1">
        <v>41900.358030759817</v>
      </c>
      <c r="AA313" s="1">
        <v>-716.9019775390625</v>
      </c>
    </row>
    <row r="314" spans="1:32" x14ac:dyDescent="0.25">
      <c r="A314" s="1">
        <v>109426003</v>
      </c>
      <c r="B314" s="1" t="s">
        <v>2231</v>
      </c>
      <c r="C314" s="1">
        <v>7666410.5</v>
      </c>
      <c r="D314" s="1">
        <v>125309.578125</v>
      </c>
      <c r="E314" s="1">
        <v>1.6616880893707275</v>
      </c>
      <c r="F314" s="1">
        <v>155920.0625</v>
      </c>
      <c r="G314" s="1">
        <v>-30610.484375</v>
      </c>
      <c r="H314" s="1">
        <v>6395555</v>
      </c>
      <c r="I314" s="1">
        <v>38052</v>
      </c>
      <c r="J314" s="1">
        <v>0.5985369086265564</v>
      </c>
      <c r="K314" s="1">
        <v>127258</v>
      </c>
      <c r="L314" s="1">
        <v>-89206</v>
      </c>
      <c r="M314" s="1">
        <v>774409</v>
      </c>
      <c r="N314" s="1">
        <v>57043</v>
      </c>
      <c r="O314" s="1">
        <v>7.9517288208007813</v>
      </c>
      <c r="P314" s="1">
        <v>20574.6796875</v>
      </c>
      <c r="Q314" s="1">
        <v>36468.3203125</v>
      </c>
      <c r="R314" s="1">
        <v>253843.47</v>
      </c>
      <c r="S314" s="1">
        <v>49990.578125</v>
      </c>
      <c r="T314" s="1">
        <v>80.865676879882813</v>
      </c>
      <c r="U314" s="1">
        <v>0</v>
      </c>
      <c r="V314" s="1">
        <v>19.153169631958008</v>
      </c>
      <c r="W314" s="1">
        <v>370004.86000000127</v>
      </c>
      <c r="X314" s="1">
        <v>24.439535140991211</v>
      </c>
      <c r="Y314" s="1">
        <v>32851.910000000003</v>
      </c>
      <c r="Z314" s="1">
        <v>25732.664088570826</v>
      </c>
      <c r="AA314" s="1">
        <v>-7119.24609375</v>
      </c>
      <c r="AB314" s="1">
        <v>242603</v>
      </c>
      <c r="AC314" s="1">
        <v>-19776</v>
      </c>
      <c r="AD314" s="1">
        <v>-7.5371885299682617</v>
      </c>
    </row>
    <row r="315" spans="1:32" x14ac:dyDescent="0.25">
      <c r="A315" s="1">
        <v>124156603</v>
      </c>
      <c r="B315" s="1" t="s">
        <v>2482</v>
      </c>
      <c r="C315" s="1">
        <v>12433331</v>
      </c>
      <c r="D315" s="1">
        <v>398746</v>
      </c>
      <c r="E315" s="1">
        <v>3.3133339881896973</v>
      </c>
      <c r="F315" s="1">
        <v>677907.8125</v>
      </c>
      <c r="G315" s="1">
        <v>-279161.8125</v>
      </c>
      <c r="H315" s="1">
        <v>9119461</v>
      </c>
      <c r="I315" s="1">
        <v>147666</v>
      </c>
      <c r="J315" s="1">
        <v>1.6458914279937744</v>
      </c>
      <c r="K315" s="1">
        <v>540928.875</v>
      </c>
      <c r="L315" s="1">
        <v>-393262.875</v>
      </c>
      <c r="M315" s="1">
        <v>2971674</v>
      </c>
      <c r="N315" s="1">
        <v>201080</v>
      </c>
      <c r="O315" s="1">
        <v>7.2576494216918945</v>
      </c>
      <c r="P315" s="1">
        <v>136978.9375</v>
      </c>
      <c r="Q315" s="1">
        <v>64101.0625</v>
      </c>
      <c r="R315" s="1">
        <v>342196</v>
      </c>
      <c r="S315" s="1">
        <v>50000</v>
      </c>
      <c r="T315" s="1">
        <v>0</v>
      </c>
      <c r="U315" s="1">
        <v>0</v>
      </c>
      <c r="V315" s="1">
        <v>100</v>
      </c>
      <c r="W315" s="1">
        <v>0</v>
      </c>
      <c r="Y315" s="1">
        <v>179245.94</v>
      </c>
      <c r="Z315" s="1">
        <v>235818.78261009022</v>
      </c>
      <c r="AA315" s="1">
        <v>56572.84375</v>
      </c>
    </row>
    <row r="316" spans="1:32" x14ac:dyDescent="0.25">
      <c r="A316" s="1">
        <v>124156703</v>
      </c>
      <c r="B316" s="1" t="s">
        <v>2483</v>
      </c>
      <c r="C316" s="1">
        <v>24144920</v>
      </c>
      <c r="D316" s="1">
        <v>1948886.375</v>
      </c>
      <c r="E316" s="1">
        <v>8.7803363800048828</v>
      </c>
      <c r="F316" s="1">
        <v>1255509.5</v>
      </c>
      <c r="G316" s="1">
        <v>693376.875</v>
      </c>
      <c r="H316" s="1">
        <v>16917770</v>
      </c>
      <c r="I316" s="1">
        <v>140595</v>
      </c>
      <c r="J316" s="1">
        <v>0.83801352977752686</v>
      </c>
      <c r="K316" s="1">
        <v>736017</v>
      </c>
      <c r="L316" s="1">
        <v>-595422</v>
      </c>
      <c r="M316" s="1">
        <v>3230531</v>
      </c>
      <c r="N316" s="1">
        <v>96775</v>
      </c>
      <c r="O316" s="1">
        <v>3.0881471633911133</v>
      </c>
      <c r="P316" s="1">
        <v>177010.671875</v>
      </c>
      <c r="Q316" s="1">
        <v>-80235.671875</v>
      </c>
      <c r="R316" s="1">
        <v>3996620.84</v>
      </c>
      <c r="S316" s="1">
        <v>1711516.375</v>
      </c>
      <c r="T316" s="1">
        <v>100.02330780029297</v>
      </c>
      <c r="U316" s="1">
        <v>0</v>
      </c>
      <c r="V316" s="1">
        <v>0</v>
      </c>
      <c r="W316" s="1">
        <v>15668857</v>
      </c>
      <c r="X316" s="1">
        <v>21.851789474487305</v>
      </c>
      <c r="Y316" s="1">
        <v>208637.25</v>
      </c>
      <c r="Z316" s="1">
        <v>547372.46857928904</v>
      </c>
      <c r="AA316" s="1">
        <v>338735.21875</v>
      </c>
    </row>
    <row r="317" spans="1:32" x14ac:dyDescent="0.25">
      <c r="A317" s="1">
        <v>122098003</v>
      </c>
      <c r="B317" s="1" t="s">
        <v>2450</v>
      </c>
      <c r="C317" s="1">
        <v>4557051</v>
      </c>
      <c r="D317" s="1">
        <v>74998</v>
      </c>
      <c r="E317" s="1">
        <v>1.6732957363128662</v>
      </c>
      <c r="F317" s="1">
        <v>66921.984375</v>
      </c>
      <c r="G317" s="1">
        <v>8076.015625</v>
      </c>
      <c r="H317" s="1">
        <v>3370415</v>
      </c>
      <c r="I317" s="1">
        <v>18690</v>
      </c>
      <c r="J317" s="1">
        <v>0.55762326717376709</v>
      </c>
      <c r="K317" s="1">
        <v>55547.94921875</v>
      </c>
      <c r="L317" s="1">
        <v>-36857.94921875</v>
      </c>
      <c r="M317" s="1">
        <v>1069423</v>
      </c>
      <c r="N317" s="1">
        <v>6308</v>
      </c>
      <c r="O317" s="1">
        <v>0.59335070848464966</v>
      </c>
      <c r="P317" s="1">
        <v>11374.0341796875</v>
      </c>
      <c r="Q317" s="1">
        <v>-5066.0341796875</v>
      </c>
      <c r="R317" s="1">
        <v>117213</v>
      </c>
      <c r="S317" s="1">
        <v>50000</v>
      </c>
      <c r="T317" s="1">
        <v>0</v>
      </c>
      <c r="U317" s="1">
        <v>0</v>
      </c>
      <c r="V317" s="1">
        <v>100</v>
      </c>
      <c r="W317" s="1">
        <v>0</v>
      </c>
      <c r="Y317" s="1">
        <v>128036.91</v>
      </c>
      <c r="Z317" s="1">
        <v>113288.39490422216</v>
      </c>
      <c r="AA317" s="1">
        <v>-14748.5146484375</v>
      </c>
    </row>
    <row r="318" spans="1:32" x14ac:dyDescent="0.25">
      <c r="A318" s="1">
        <v>121136503</v>
      </c>
      <c r="B318" s="1" t="s">
        <v>2429</v>
      </c>
      <c r="C318" s="1">
        <v>11387160</v>
      </c>
      <c r="D318" s="1">
        <v>525717.625</v>
      </c>
      <c r="E318" s="1">
        <v>4.8402190208435059</v>
      </c>
      <c r="F318" s="1">
        <v>489887.46875</v>
      </c>
      <c r="G318" s="1">
        <v>35830.15625</v>
      </c>
      <c r="H318" s="1">
        <v>8592749</v>
      </c>
      <c r="I318" s="1">
        <v>124701</v>
      </c>
      <c r="J318" s="1">
        <v>1.4726061820983887</v>
      </c>
      <c r="K318" s="1">
        <v>353602.8125</v>
      </c>
      <c r="L318" s="1">
        <v>-228901.8125</v>
      </c>
      <c r="M318" s="1">
        <v>1806109</v>
      </c>
      <c r="N318" s="1">
        <v>58729</v>
      </c>
      <c r="O318" s="1">
        <v>3.3609747886657715</v>
      </c>
      <c r="P318" s="1">
        <v>67791.3984375</v>
      </c>
      <c r="Q318" s="1">
        <v>-9062.3984375</v>
      </c>
      <c r="R318" s="1">
        <v>988301.92</v>
      </c>
      <c r="S318" s="1">
        <v>342287.65625</v>
      </c>
      <c r="T318" s="1">
        <v>100.02330017089844</v>
      </c>
      <c r="U318" s="1">
        <v>0</v>
      </c>
      <c r="V318" s="1">
        <v>0</v>
      </c>
      <c r="W318" s="1">
        <v>3133628.4200000018</v>
      </c>
      <c r="X318" s="1">
        <v>21.851789474487305</v>
      </c>
      <c r="Y318" s="1">
        <v>196904.53</v>
      </c>
      <c r="Z318" s="1">
        <v>165616.8212494863</v>
      </c>
      <c r="AA318" s="1">
        <v>-31287.708984375</v>
      </c>
    </row>
    <row r="319" spans="1:32" x14ac:dyDescent="0.25">
      <c r="A319" s="1">
        <v>113385303</v>
      </c>
      <c r="B319" s="1" t="s">
        <v>2304</v>
      </c>
      <c r="C319" s="1">
        <v>16625769</v>
      </c>
      <c r="D319" s="1">
        <v>2372722.25</v>
      </c>
      <c r="E319" s="1">
        <v>16.647123336791992</v>
      </c>
      <c r="F319" s="1">
        <v>1087478.375</v>
      </c>
      <c r="G319" s="1">
        <v>1285243.875</v>
      </c>
      <c r="H319" s="1">
        <v>9917173</v>
      </c>
      <c r="I319" s="1">
        <v>145628</v>
      </c>
      <c r="J319" s="1">
        <v>1.4903272390365601</v>
      </c>
      <c r="K319" s="1">
        <v>579379.3125</v>
      </c>
      <c r="L319" s="1">
        <v>-433751.3125</v>
      </c>
      <c r="M319" s="1">
        <v>2364658</v>
      </c>
      <c r="N319" s="1">
        <v>91677</v>
      </c>
      <c r="O319" s="1">
        <v>4.0333375930786133</v>
      </c>
      <c r="P319" s="1">
        <v>138754.1875</v>
      </c>
      <c r="Q319" s="1">
        <v>-47077.1875</v>
      </c>
      <c r="R319" s="1">
        <v>4343937.6100000003</v>
      </c>
      <c r="S319" s="1">
        <v>2135417.25</v>
      </c>
      <c r="T319" s="1">
        <v>100.0201416015625</v>
      </c>
      <c r="U319" s="1">
        <v>0</v>
      </c>
      <c r="V319" s="1">
        <v>0</v>
      </c>
      <c r="W319" s="1">
        <v>19549031.93999999</v>
      </c>
      <c r="X319" s="1">
        <v>20.370018005371094</v>
      </c>
      <c r="Y319" s="1">
        <v>172945.05</v>
      </c>
      <c r="Z319" s="1">
        <v>220038.53783523105</v>
      </c>
      <c r="AA319" s="1">
        <v>47093.48828125</v>
      </c>
    </row>
    <row r="320" spans="1:32" x14ac:dyDescent="0.25">
      <c r="A320" s="1">
        <v>121136603</v>
      </c>
      <c r="B320" s="1" t="s">
        <v>2430</v>
      </c>
      <c r="C320" s="1">
        <v>21846390</v>
      </c>
      <c r="D320" s="1">
        <v>2411095.5</v>
      </c>
      <c r="E320" s="1">
        <v>12.405757904052734</v>
      </c>
      <c r="F320" s="1">
        <v>1723645.25</v>
      </c>
      <c r="G320" s="1">
        <v>687450.25</v>
      </c>
      <c r="H320" s="1">
        <v>15021257</v>
      </c>
      <c r="I320" s="1">
        <v>278557</v>
      </c>
      <c r="J320" s="1">
        <v>1.8894572257995605</v>
      </c>
      <c r="K320" s="1">
        <v>1144999.375</v>
      </c>
      <c r="L320" s="1">
        <v>-866442.375</v>
      </c>
      <c r="M320" s="1">
        <v>2513202</v>
      </c>
      <c r="N320" s="1">
        <v>155912</v>
      </c>
      <c r="O320" s="1">
        <v>6.6140356063842773</v>
      </c>
      <c r="P320" s="1">
        <v>179188.265625</v>
      </c>
      <c r="Q320" s="1">
        <v>-23276.265625</v>
      </c>
      <c r="R320" s="1">
        <v>4311930.9400000004</v>
      </c>
      <c r="S320" s="1">
        <v>1976626.5</v>
      </c>
      <c r="T320" s="1">
        <v>88.473648071289063</v>
      </c>
      <c r="U320" s="1">
        <v>11.546962738037109</v>
      </c>
      <c r="V320" s="1">
        <v>0</v>
      </c>
      <c r="W320" s="1">
        <v>16006397.890000001</v>
      </c>
      <c r="X320" s="1">
        <v>21.851789474487305</v>
      </c>
      <c r="Y320" s="1">
        <v>231913.57</v>
      </c>
      <c r="Z320" s="1">
        <v>942061.70885884645</v>
      </c>
      <c r="AA320" s="1">
        <v>710148.125</v>
      </c>
    </row>
    <row r="321" spans="1:32" x14ac:dyDescent="0.25">
      <c r="A321" s="1">
        <v>121395103</v>
      </c>
      <c r="B321" s="1" t="s">
        <v>2437</v>
      </c>
      <c r="C321" s="1">
        <v>20937106</v>
      </c>
      <c r="D321" s="1">
        <v>387692</v>
      </c>
      <c r="E321" s="1">
        <v>1.8866329193115234</v>
      </c>
      <c r="F321" s="1">
        <v>1515687.75</v>
      </c>
      <c r="G321" s="1">
        <v>-1127995.75</v>
      </c>
      <c r="H321" s="1">
        <v>15917680</v>
      </c>
      <c r="I321" s="1">
        <v>359646</v>
      </c>
      <c r="J321" s="1">
        <v>2.3116416931152344</v>
      </c>
      <c r="K321" s="1">
        <v>1398581.75</v>
      </c>
      <c r="L321" s="1">
        <v>-1038935.75</v>
      </c>
      <c r="M321" s="1">
        <v>4437705</v>
      </c>
      <c r="N321" s="1">
        <v>-21954</v>
      </c>
      <c r="O321" s="1">
        <v>-0.49227979779243469</v>
      </c>
      <c r="P321" s="1">
        <v>117106</v>
      </c>
      <c r="Q321" s="1">
        <v>-139060</v>
      </c>
      <c r="R321" s="1">
        <v>581722</v>
      </c>
      <c r="S321" s="1">
        <v>50000</v>
      </c>
      <c r="T321" s="1">
        <v>0</v>
      </c>
      <c r="U321" s="1">
        <v>0</v>
      </c>
      <c r="V321" s="1">
        <v>100</v>
      </c>
      <c r="W321" s="1">
        <v>0</v>
      </c>
      <c r="Y321" s="1">
        <v>342055.36</v>
      </c>
      <c r="Z321" s="1">
        <v>563592.0470825932</v>
      </c>
      <c r="AA321" s="1">
        <v>221536.6875</v>
      </c>
    </row>
    <row r="322" spans="1:32" x14ac:dyDescent="0.25">
      <c r="A322" s="1">
        <v>120485603</v>
      </c>
      <c r="B322" s="1" t="s">
        <v>2423</v>
      </c>
      <c r="C322" s="1">
        <v>8094022</v>
      </c>
      <c r="D322" s="1">
        <v>154040</v>
      </c>
      <c r="E322" s="1">
        <v>1.9400547742843628</v>
      </c>
      <c r="F322" s="1">
        <v>301847.09375</v>
      </c>
      <c r="G322" s="1">
        <v>-147807.09375</v>
      </c>
      <c r="H322" s="1">
        <v>6331776</v>
      </c>
      <c r="I322" s="1">
        <v>77508</v>
      </c>
      <c r="J322" s="1">
        <v>1.2392816543579102</v>
      </c>
      <c r="K322" s="1">
        <v>237402.296875</v>
      </c>
      <c r="L322" s="1">
        <v>-159894.296875</v>
      </c>
      <c r="M322" s="1">
        <v>1455456</v>
      </c>
      <c r="N322" s="1">
        <v>26532</v>
      </c>
      <c r="O322" s="1">
        <v>1.8567817211151123</v>
      </c>
      <c r="P322" s="1">
        <v>64444.80859375</v>
      </c>
      <c r="Q322" s="1">
        <v>-37912.80859375</v>
      </c>
      <c r="R322" s="1">
        <v>306790</v>
      </c>
      <c r="S322" s="1">
        <v>50000</v>
      </c>
      <c r="T322" s="1">
        <v>0</v>
      </c>
      <c r="U322" s="1">
        <v>0</v>
      </c>
      <c r="V322" s="1">
        <v>100</v>
      </c>
      <c r="W322" s="1">
        <v>0</v>
      </c>
      <c r="Y322" s="1">
        <v>132426.82999999999</v>
      </c>
      <c r="Z322" s="1">
        <v>96977.242577583645</v>
      </c>
      <c r="AA322" s="1">
        <v>-35449.5859375</v>
      </c>
    </row>
    <row r="323" spans="1:32" x14ac:dyDescent="0.25">
      <c r="A323" s="1">
        <v>108116003</v>
      </c>
      <c r="B323" s="1" t="s">
        <v>2210</v>
      </c>
      <c r="C323" s="1">
        <v>13368757</v>
      </c>
      <c r="D323" s="1">
        <v>729843.75</v>
      </c>
      <c r="E323" s="1">
        <v>5.7745766639709473</v>
      </c>
      <c r="F323" s="1">
        <v>270695.5625</v>
      </c>
      <c r="G323" s="1">
        <v>459148.1875</v>
      </c>
      <c r="H323" s="1">
        <v>10560702</v>
      </c>
      <c r="I323" s="1">
        <v>49171</v>
      </c>
      <c r="J323" s="1">
        <v>0.46778154373168945</v>
      </c>
      <c r="K323" s="1">
        <v>163047</v>
      </c>
      <c r="L323" s="1">
        <v>-113876</v>
      </c>
      <c r="M323" s="1">
        <v>1473434</v>
      </c>
      <c r="N323" s="1">
        <v>10963</v>
      </c>
      <c r="O323" s="1">
        <v>0.7496216893196106</v>
      </c>
      <c r="P323" s="1">
        <v>37326.76171875</v>
      </c>
      <c r="Q323" s="1">
        <v>-26363.76171875</v>
      </c>
      <c r="R323" s="1">
        <v>1334620.79</v>
      </c>
      <c r="S323" s="1">
        <v>669709.75</v>
      </c>
      <c r="T323" s="1">
        <v>100.01222991943359</v>
      </c>
      <c r="U323" s="1">
        <v>0</v>
      </c>
      <c r="V323" s="1">
        <v>0</v>
      </c>
      <c r="W323" s="1">
        <v>6130484.3699999973</v>
      </c>
      <c r="X323" s="1">
        <v>16.659673690795898</v>
      </c>
      <c r="Y323" s="1">
        <v>54078.5</v>
      </c>
      <c r="Z323" s="1">
        <v>115258.15395478785</v>
      </c>
      <c r="AA323" s="1">
        <v>61179.65234375</v>
      </c>
    </row>
    <row r="324" spans="1:32" x14ac:dyDescent="0.25">
      <c r="A324" s="1">
        <v>103027352</v>
      </c>
      <c r="B324" s="1" t="s">
        <v>2098</v>
      </c>
      <c r="C324" s="1">
        <v>32664376</v>
      </c>
      <c r="D324" s="1">
        <v>2320305.25</v>
      </c>
      <c r="E324" s="1">
        <v>7.6466512680053711</v>
      </c>
      <c r="F324" s="1">
        <v>1818620</v>
      </c>
      <c r="G324" s="1">
        <v>501685.25</v>
      </c>
      <c r="H324" s="1">
        <v>21588776</v>
      </c>
      <c r="I324" s="1">
        <v>300625</v>
      </c>
      <c r="J324" s="1">
        <v>1.4121705293655396</v>
      </c>
      <c r="K324" s="1">
        <v>879256</v>
      </c>
      <c r="L324" s="1">
        <v>-578631</v>
      </c>
      <c r="M324" s="1">
        <v>4964969</v>
      </c>
      <c r="N324" s="1">
        <v>62384</v>
      </c>
      <c r="O324" s="1">
        <v>1.27247154712677</v>
      </c>
      <c r="P324" s="1">
        <v>278833.9375</v>
      </c>
      <c r="Q324" s="1">
        <v>-216449.9375</v>
      </c>
      <c r="R324" s="1">
        <v>6110632.5599999996</v>
      </c>
      <c r="S324" s="1">
        <v>1957296.25</v>
      </c>
      <c r="T324" s="1">
        <v>43.974708557128906</v>
      </c>
      <c r="U324" s="1">
        <v>56.035537719726563</v>
      </c>
      <c r="V324" s="1">
        <v>0</v>
      </c>
      <c r="W324" s="1">
        <v>7877975</v>
      </c>
      <c r="X324" s="1">
        <v>21.851791381835938</v>
      </c>
      <c r="Y324" s="1">
        <v>339169.11</v>
      </c>
      <c r="Z324" s="1">
        <v>487950.79443257372</v>
      </c>
      <c r="AA324" s="1">
        <v>148781.6875</v>
      </c>
    </row>
    <row r="325" spans="1:32" x14ac:dyDescent="0.25">
      <c r="A325" s="1">
        <v>113365203</v>
      </c>
      <c r="B325" s="1" t="s">
        <v>2296</v>
      </c>
      <c r="C325" s="1">
        <v>25966912</v>
      </c>
      <c r="D325" s="1">
        <v>3119406</v>
      </c>
      <c r="E325" s="1">
        <v>13.653157234191895</v>
      </c>
      <c r="F325" s="1">
        <v>1420329.625</v>
      </c>
      <c r="G325" s="1">
        <v>1699076.375</v>
      </c>
      <c r="H325" s="1">
        <v>15423374</v>
      </c>
      <c r="I325" s="1">
        <v>181557</v>
      </c>
      <c r="J325" s="1">
        <v>1.1911768913269043</v>
      </c>
      <c r="K325" s="1">
        <v>635285.625</v>
      </c>
      <c r="L325" s="1">
        <v>-453728.625</v>
      </c>
      <c r="M325" s="1">
        <v>4218881</v>
      </c>
      <c r="N325" s="1">
        <v>149682</v>
      </c>
      <c r="O325" s="1">
        <v>3.6784143447875977</v>
      </c>
      <c r="P325" s="1">
        <v>210289.75</v>
      </c>
      <c r="Q325" s="1">
        <v>-60607.75</v>
      </c>
      <c r="R325" s="1">
        <v>6152902.7599999998</v>
      </c>
      <c r="S325" s="1">
        <v>2765300</v>
      </c>
      <c r="T325" s="1">
        <v>100.02330017089844</v>
      </c>
      <c r="U325" s="1">
        <v>0</v>
      </c>
      <c r="V325" s="1">
        <v>0</v>
      </c>
      <c r="W325" s="1">
        <v>25316198.729999989</v>
      </c>
      <c r="X325" s="1">
        <v>21.851789474487305</v>
      </c>
      <c r="Y325" s="1">
        <v>186243.09</v>
      </c>
      <c r="Z325" s="1">
        <v>375540.67829876614</v>
      </c>
      <c r="AA325" s="1">
        <v>189297.59375</v>
      </c>
      <c r="AB325" s="1">
        <v>171753</v>
      </c>
      <c r="AC325" s="1">
        <v>22867</v>
      </c>
      <c r="AD325" s="1">
        <v>15.358731269836426</v>
      </c>
      <c r="AE325" s="1">
        <v>21405.66015625</v>
      </c>
      <c r="AF325" s="1">
        <v>1461.33984375</v>
      </c>
    </row>
    <row r="326" spans="1:32" x14ac:dyDescent="0.25">
      <c r="A326" s="1">
        <v>107657103</v>
      </c>
      <c r="B326" s="1" t="s">
        <v>2187</v>
      </c>
      <c r="C326" s="1">
        <v>20148818</v>
      </c>
      <c r="D326" s="1">
        <v>505148.03125</v>
      </c>
      <c r="E326" s="1">
        <v>2.5715563297271729</v>
      </c>
      <c r="F326" s="1">
        <v>437835.5625</v>
      </c>
      <c r="G326" s="1">
        <v>67312.46875</v>
      </c>
      <c r="H326" s="1">
        <v>15999020</v>
      </c>
      <c r="I326" s="1">
        <v>74116</v>
      </c>
      <c r="J326" s="1">
        <v>0.46540939807891846</v>
      </c>
      <c r="K326" s="1">
        <v>316185.1875</v>
      </c>
      <c r="L326" s="1">
        <v>-242069.1875</v>
      </c>
      <c r="M326" s="1">
        <v>2997048</v>
      </c>
      <c r="N326" s="1">
        <v>33849</v>
      </c>
      <c r="O326" s="1">
        <v>1.14231276512146</v>
      </c>
      <c r="P326" s="1">
        <v>86581.578125</v>
      </c>
      <c r="Q326" s="1">
        <v>-52732.578125</v>
      </c>
      <c r="R326" s="1">
        <v>1152749.1299999999</v>
      </c>
      <c r="S326" s="1">
        <v>397183.03125</v>
      </c>
      <c r="T326" s="1">
        <v>100.01027679443359</v>
      </c>
      <c r="U326" s="1">
        <v>0</v>
      </c>
      <c r="V326" s="1">
        <v>0</v>
      </c>
      <c r="W326" s="1">
        <v>3635719.6899999976</v>
      </c>
      <c r="X326" s="1">
        <v>15.747284889221191</v>
      </c>
      <c r="Y326" s="1">
        <v>180420.9</v>
      </c>
      <c r="Z326" s="1">
        <v>72069.484467021772</v>
      </c>
      <c r="AA326" s="1">
        <v>-108351.4140625</v>
      </c>
    </row>
    <row r="327" spans="1:32" x14ac:dyDescent="0.25">
      <c r="A327" s="1">
        <v>125236903</v>
      </c>
      <c r="B327" s="1" t="s">
        <v>2494</v>
      </c>
      <c r="C327" s="1">
        <v>11778758</v>
      </c>
      <c r="D327" s="1">
        <v>409107.71875</v>
      </c>
      <c r="E327" s="1">
        <v>3.5982437133789063</v>
      </c>
      <c r="F327" s="1">
        <v>494194.71875</v>
      </c>
      <c r="G327" s="1">
        <v>-85087</v>
      </c>
      <c r="H327" s="1">
        <v>8193766</v>
      </c>
      <c r="I327" s="1">
        <v>122853</v>
      </c>
      <c r="J327" s="1">
        <v>1.522169828414917</v>
      </c>
      <c r="K327" s="1">
        <v>319275.40625</v>
      </c>
      <c r="L327" s="1">
        <v>-196422.40625</v>
      </c>
      <c r="M327" s="1">
        <v>2701314</v>
      </c>
      <c r="N327" s="1">
        <v>21956</v>
      </c>
      <c r="O327" s="1">
        <v>0.81945008039474487</v>
      </c>
      <c r="P327" s="1">
        <v>122032</v>
      </c>
      <c r="Q327" s="1">
        <v>-100076</v>
      </c>
      <c r="R327" s="1">
        <v>883678.33</v>
      </c>
      <c r="S327" s="1">
        <v>264298.71875</v>
      </c>
      <c r="T327" s="1">
        <v>100.02330017089844</v>
      </c>
      <c r="U327" s="1">
        <v>0</v>
      </c>
      <c r="V327" s="1">
        <v>0</v>
      </c>
      <c r="W327" s="1">
        <v>2419643.0200000033</v>
      </c>
      <c r="X327" s="1">
        <v>21.851789474487305</v>
      </c>
      <c r="Y327" s="1">
        <v>113771.54</v>
      </c>
      <c r="Z327" s="1">
        <v>159641.7097382897</v>
      </c>
      <c r="AA327" s="1">
        <v>45870.16796875</v>
      </c>
    </row>
    <row r="328" spans="1:32" x14ac:dyDescent="0.25">
      <c r="A328" s="1">
        <v>105204703</v>
      </c>
      <c r="B328" s="1" t="s">
        <v>2143</v>
      </c>
      <c r="C328" s="1">
        <v>24393492</v>
      </c>
      <c r="D328" s="1">
        <v>178292</v>
      </c>
      <c r="E328" s="1">
        <v>0.73628133535385132</v>
      </c>
      <c r="F328" s="1">
        <v>394066.96875</v>
      </c>
      <c r="G328" s="1">
        <v>-215774.96875</v>
      </c>
      <c r="H328" s="1">
        <v>20699091</v>
      </c>
      <c r="I328" s="1">
        <v>91349</v>
      </c>
      <c r="J328" s="1">
        <v>0.44327512383460999</v>
      </c>
      <c r="K328" s="1">
        <v>298236.40625</v>
      </c>
      <c r="L328" s="1">
        <v>-206887.40625</v>
      </c>
      <c r="M328" s="1">
        <v>3024831</v>
      </c>
      <c r="N328" s="1">
        <v>36943</v>
      </c>
      <c r="O328" s="1">
        <v>1.2364251613616943</v>
      </c>
      <c r="P328" s="1">
        <v>95830.5546875</v>
      </c>
      <c r="Q328" s="1">
        <v>-58887.5546875</v>
      </c>
      <c r="R328" s="1">
        <v>669569</v>
      </c>
      <c r="S328" s="1">
        <v>50000</v>
      </c>
      <c r="T328" s="1">
        <v>0</v>
      </c>
      <c r="U328" s="1">
        <v>0</v>
      </c>
      <c r="V328" s="1">
        <v>100</v>
      </c>
      <c r="W328" s="1">
        <v>0</v>
      </c>
      <c r="Y328" s="1">
        <v>155655.16</v>
      </c>
      <c r="Z328" s="1">
        <v>89469.952099404298</v>
      </c>
      <c r="AA328" s="1">
        <v>-66185.2109375</v>
      </c>
    </row>
    <row r="329" spans="1:32" x14ac:dyDescent="0.25">
      <c r="A329" s="1">
        <v>122098103</v>
      </c>
      <c r="B329" s="1" t="s">
        <v>2451</v>
      </c>
      <c r="C329" s="1">
        <v>18641950</v>
      </c>
      <c r="D329" s="1">
        <v>206920.03125</v>
      </c>
      <c r="E329" s="1">
        <v>1.1224285364151001</v>
      </c>
      <c r="F329" s="1">
        <v>530919.3125</v>
      </c>
      <c r="G329" s="1">
        <v>-323999.28125</v>
      </c>
      <c r="H329" s="1">
        <v>13735521</v>
      </c>
      <c r="I329" s="1">
        <v>165148</v>
      </c>
      <c r="J329" s="1">
        <v>1.2169746160507202</v>
      </c>
      <c r="K329" s="1">
        <v>418199.1875</v>
      </c>
      <c r="L329" s="1">
        <v>-253051.1875</v>
      </c>
      <c r="M329" s="1">
        <v>4101459</v>
      </c>
      <c r="N329" s="1">
        <v>-47867</v>
      </c>
      <c r="O329" s="1">
        <v>-1.153609037399292</v>
      </c>
      <c r="P329" s="1">
        <v>94782.9453125</v>
      </c>
      <c r="Q329" s="1">
        <v>-142649.9375</v>
      </c>
      <c r="R329" s="1">
        <v>804969.85</v>
      </c>
      <c r="S329" s="1">
        <v>89639.0390625</v>
      </c>
      <c r="T329" s="1">
        <v>100.02330780029297</v>
      </c>
      <c r="U329" s="1">
        <v>0</v>
      </c>
      <c r="V329" s="1">
        <v>0</v>
      </c>
      <c r="W329" s="1">
        <v>820641.44000001252</v>
      </c>
      <c r="X329" s="1">
        <v>21.851789474487305</v>
      </c>
      <c r="Y329" s="1">
        <v>205702.53</v>
      </c>
      <c r="Z329" s="1">
        <v>141866.33634413057</v>
      </c>
      <c r="AA329" s="1">
        <v>-63836.1953125</v>
      </c>
    </row>
    <row r="330" spans="1:32" x14ac:dyDescent="0.25">
      <c r="A330" s="1">
        <v>128326303</v>
      </c>
      <c r="B330" s="1" t="s">
        <v>2525</v>
      </c>
      <c r="C330" s="1">
        <v>9582798</v>
      </c>
      <c r="D330" s="1">
        <v>93693</v>
      </c>
      <c r="E330" s="1">
        <v>0.98737448453903198</v>
      </c>
      <c r="F330" s="1">
        <v>210925.109375</v>
      </c>
      <c r="G330" s="1">
        <v>-117232.109375</v>
      </c>
      <c r="H330" s="1">
        <v>8249827</v>
      </c>
      <c r="I330" s="1">
        <v>38885</v>
      </c>
      <c r="J330" s="1">
        <v>0.47357538342475891</v>
      </c>
      <c r="K330" s="1">
        <v>152548.09375</v>
      </c>
      <c r="L330" s="1">
        <v>-113663.09375</v>
      </c>
      <c r="M330" s="1">
        <v>1036634</v>
      </c>
      <c r="N330" s="1">
        <v>16400</v>
      </c>
      <c r="O330" s="1">
        <v>1.6074743270874023</v>
      </c>
      <c r="P330" s="1">
        <v>54867.359375</v>
      </c>
      <c r="Q330" s="1">
        <v>-38467.359375</v>
      </c>
      <c r="R330" s="1">
        <v>244325</v>
      </c>
      <c r="S330" s="1">
        <v>50000</v>
      </c>
      <c r="T330" s="1">
        <v>0</v>
      </c>
      <c r="U330" s="1">
        <v>0</v>
      </c>
      <c r="V330" s="1">
        <v>100</v>
      </c>
      <c r="W330" s="1">
        <v>0</v>
      </c>
      <c r="Y330" s="1">
        <v>89833.03</v>
      </c>
      <c r="Z330" s="1">
        <v>90147.058748082491</v>
      </c>
      <c r="AA330" s="1">
        <v>314.02874755859375</v>
      </c>
      <c r="AB330" s="1">
        <v>52012</v>
      </c>
      <c r="AC330" s="1">
        <v>-11592</v>
      </c>
      <c r="AD330" s="1">
        <v>-18.225269317626953</v>
      </c>
      <c r="AE330" s="1">
        <v>3509.64990234375</v>
      </c>
      <c r="AF330" s="1">
        <v>-15101.650390625</v>
      </c>
    </row>
    <row r="331" spans="1:32" x14ac:dyDescent="0.25">
      <c r="A331" s="1">
        <v>110147003</v>
      </c>
      <c r="B331" s="1" t="s">
        <v>2241</v>
      </c>
      <c r="C331" s="1">
        <v>9303755</v>
      </c>
      <c r="D331" s="1">
        <v>536562.0625</v>
      </c>
      <c r="E331" s="1">
        <v>6.120112419128418</v>
      </c>
      <c r="F331" s="1">
        <v>453129.90625</v>
      </c>
      <c r="G331" s="1">
        <v>83432.15625</v>
      </c>
      <c r="H331" s="1">
        <v>7097942</v>
      </c>
      <c r="I331" s="1">
        <v>98591</v>
      </c>
      <c r="J331" s="1">
        <v>1.4085733890533447</v>
      </c>
      <c r="K331" s="1">
        <v>319664.09375</v>
      </c>
      <c r="L331" s="1">
        <v>-221073.09375</v>
      </c>
      <c r="M331" s="1">
        <v>1157804</v>
      </c>
      <c r="N331" s="1">
        <v>10795</v>
      </c>
      <c r="O331" s="1">
        <v>0.9411434531211853</v>
      </c>
      <c r="P331" s="1">
        <v>47986.02734375</v>
      </c>
      <c r="Q331" s="1">
        <v>-37191.02734375</v>
      </c>
      <c r="R331" s="1">
        <v>1048008.99</v>
      </c>
      <c r="S331" s="1">
        <v>427176.0625</v>
      </c>
      <c r="T331" s="1">
        <v>100.02330017089844</v>
      </c>
      <c r="U331" s="1">
        <v>0</v>
      </c>
      <c r="V331" s="1">
        <v>0</v>
      </c>
      <c r="W331" s="1">
        <v>3910777.8500000015</v>
      </c>
      <c r="X331" s="1">
        <v>21.851791381835938</v>
      </c>
      <c r="Y331" s="1">
        <v>74351.759999999995</v>
      </c>
      <c r="Z331" s="1">
        <v>133875.01645753422</v>
      </c>
      <c r="AA331" s="1">
        <v>59523.2578125</v>
      </c>
    </row>
    <row r="332" spans="1:32" x14ac:dyDescent="0.25">
      <c r="A332" s="1">
        <v>122098202</v>
      </c>
      <c r="B332" s="1" t="s">
        <v>2452</v>
      </c>
      <c r="C332" s="1">
        <v>28405124</v>
      </c>
      <c r="D332" s="1">
        <v>341705</v>
      </c>
      <c r="E332" s="1">
        <v>1.2176171541213989</v>
      </c>
      <c r="F332" s="1">
        <v>1040206.25</v>
      </c>
      <c r="G332" s="1">
        <v>-698501.25</v>
      </c>
      <c r="H332" s="1">
        <v>20605153</v>
      </c>
      <c r="I332" s="1">
        <v>234234</v>
      </c>
      <c r="J332" s="1">
        <v>1.1498450040817261</v>
      </c>
      <c r="K332" s="1">
        <v>784379.625</v>
      </c>
      <c r="L332" s="1">
        <v>-550145.625</v>
      </c>
      <c r="M332" s="1">
        <v>6966238</v>
      </c>
      <c r="N332" s="1">
        <v>57471</v>
      </c>
      <c r="O332" s="1">
        <v>0.8318561315536499</v>
      </c>
      <c r="P332" s="1">
        <v>257771.03125</v>
      </c>
      <c r="Q332" s="1">
        <v>-200300.03125</v>
      </c>
      <c r="R332" s="1">
        <v>833733</v>
      </c>
      <c r="S332" s="1">
        <v>50000</v>
      </c>
      <c r="T332" s="1">
        <v>0</v>
      </c>
      <c r="U332" s="1">
        <v>0</v>
      </c>
      <c r="V332" s="1">
        <v>100</v>
      </c>
      <c r="W332" s="1">
        <v>0</v>
      </c>
      <c r="Y332" s="1">
        <v>234439.69</v>
      </c>
      <c r="Z332" s="1">
        <v>439076.58446015359</v>
      </c>
      <c r="AA332" s="1">
        <v>204636.890625</v>
      </c>
    </row>
    <row r="333" spans="1:32" x14ac:dyDescent="0.25">
      <c r="A333" s="1">
        <v>113365303</v>
      </c>
      <c r="B333" s="1" t="s">
        <v>2297</v>
      </c>
      <c r="C333" s="1">
        <v>4792115</v>
      </c>
      <c r="D333" s="1">
        <v>108387</v>
      </c>
      <c r="E333" s="1">
        <v>2.3141181468963623</v>
      </c>
      <c r="F333" s="1">
        <v>140958.953125</v>
      </c>
      <c r="G333" s="1">
        <v>-32571.953125</v>
      </c>
      <c r="H333" s="1">
        <v>3557407</v>
      </c>
      <c r="I333" s="1">
        <v>46496</v>
      </c>
      <c r="J333" s="1">
        <v>1.3243286609649658</v>
      </c>
      <c r="K333" s="1">
        <v>120937.8984375</v>
      </c>
      <c r="L333" s="1">
        <v>-74441.8984375</v>
      </c>
      <c r="M333" s="1">
        <v>953085</v>
      </c>
      <c r="N333" s="1">
        <v>16543</v>
      </c>
      <c r="O333" s="1">
        <v>1.7663916349411011</v>
      </c>
      <c r="P333" s="1">
        <v>13091.322265625</v>
      </c>
      <c r="Q333" s="1">
        <v>3451.677734375</v>
      </c>
      <c r="R333" s="1">
        <v>163497</v>
      </c>
      <c r="S333" s="1">
        <v>50000</v>
      </c>
      <c r="T333" s="1">
        <v>0</v>
      </c>
      <c r="U333" s="1">
        <v>0</v>
      </c>
      <c r="V333" s="1">
        <v>100</v>
      </c>
      <c r="W333" s="1">
        <v>0</v>
      </c>
      <c r="Y333" s="1">
        <v>54196.65</v>
      </c>
      <c r="Z333" s="1">
        <v>49427.557116411146</v>
      </c>
      <c r="AA333" s="1">
        <v>-4769.0927734375</v>
      </c>
      <c r="AB333" s="1">
        <v>118126</v>
      </c>
      <c r="AC333" s="1">
        <v>-4652</v>
      </c>
      <c r="AD333" s="1">
        <v>-3.7889525890350342</v>
      </c>
      <c r="AE333" s="1">
        <v>6929.73779296875</v>
      </c>
      <c r="AF333" s="1">
        <v>-11581.73828125</v>
      </c>
    </row>
    <row r="334" spans="1:32" x14ac:dyDescent="0.25">
      <c r="A334" s="1">
        <v>123466103</v>
      </c>
      <c r="B334" s="1" t="s">
        <v>2465</v>
      </c>
      <c r="C334" s="1">
        <v>12480541</v>
      </c>
      <c r="D334" s="1">
        <v>369752</v>
      </c>
      <c r="E334" s="1">
        <v>3.05307936668396</v>
      </c>
      <c r="F334" s="1">
        <v>468004.5</v>
      </c>
      <c r="G334" s="1">
        <v>-98252.5</v>
      </c>
      <c r="H334" s="1">
        <v>8625397</v>
      </c>
      <c r="I334" s="1">
        <v>91311</v>
      </c>
      <c r="J334" s="1">
        <v>1.0699564218521118</v>
      </c>
      <c r="K334" s="1">
        <v>373858.8125</v>
      </c>
      <c r="L334" s="1">
        <v>-282547.8125</v>
      </c>
      <c r="M334" s="1">
        <v>3299045</v>
      </c>
      <c r="N334" s="1">
        <v>228441</v>
      </c>
      <c r="O334" s="1">
        <v>7.4396109580993652</v>
      </c>
      <c r="P334" s="1">
        <v>94145.671875</v>
      </c>
      <c r="Q334" s="1">
        <v>134295.328125</v>
      </c>
      <c r="R334" s="1">
        <v>556099</v>
      </c>
      <c r="S334" s="1">
        <v>50000</v>
      </c>
      <c r="T334" s="1">
        <v>0</v>
      </c>
      <c r="U334" s="1">
        <v>0</v>
      </c>
      <c r="V334" s="1">
        <v>100</v>
      </c>
      <c r="W334" s="1">
        <v>0</v>
      </c>
      <c r="Y334" s="1">
        <v>107155.36</v>
      </c>
      <c r="Z334" s="1">
        <v>236848.98800872907</v>
      </c>
      <c r="AA334" s="1">
        <v>129693.625</v>
      </c>
    </row>
    <row r="335" spans="1:32" x14ac:dyDescent="0.25">
      <c r="A335" s="1">
        <v>101636503</v>
      </c>
      <c r="B335" s="1" t="s">
        <v>2069</v>
      </c>
      <c r="C335" s="1">
        <v>9170210</v>
      </c>
      <c r="D335" s="1">
        <v>201630</v>
      </c>
      <c r="E335" s="1">
        <v>2.2481820583343506</v>
      </c>
      <c r="F335" s="1">
        <v>268964.625</v>
      </c>
      <c r="G335" s="1">
        <v>-67334.625</v>
      </c>
      <c r="H335" s="1">
        <v>6902361</v>
      </c>
      <c r="I335" s="1">
        <v>98908</v>
      </c>
      <c r="J335" s="1">
        <v>1.4537911415100098</v>
      </c>
      <c r="K335" s="1">
        <v>234673.90625</v>
      </c>
      <c r="L335" s="1">
        <v>-135765.90625</v>
      </c>
      <c r="M335" s="1">
        <v>1882036</v>
      </c>
      <c r="N335" s="1">
        <v>52722</v>
      </c>
      <c r="O335" s="1">
        <v>2.8820638656616211</v>
      </c>
      <c r="P335" s="1">
        <v>34290.71484375</v>
      </c>
      <c r="Q335" s="1">
        <v>18431.28515625</v>
      </c>
      <c r="R335" s="1">
        <v>385813</v>
      </c>
      <c r="S335" s="1">
        <v>50000</v>
      </c>
      <c r="T335" s="1">
        <v>0</v>
      </c>
      <c r="U335" s="1">
        <v>0</v>
      </c>
      <c r="V335" s="1">
        <v>100</v>
      </c>
      <c r="W335" s="1">
        <v>0</v>
      </c>
      <c r="Y335" s="1">
        <v>91064.84</v>
      </c>
      <c r="Z335" s="1">
        <v>71100.237954585406</v>
      </c>
      <c r="AA335" s="1">
        <v>-19964.6015625</v>
      </c>
    </row>
    <row r="336" spans="1:32" x14ac:dyDescent="0.25">
      <c r="A336" s="1">
        <v>126515001</v>
      </c>
      <c r="B336" s="1" t="s">
        <v>2503</v>
      </c>
      <c r="C336" s="1">
        <v>2060967424</v>
      </c>
      <c r="D336" s="1">
        <v>164236080</v>
      </c>
      <c r="E336" s="1">
        <v>8.658900260925293</v>
      </c>
      <c r="F336" s="1">
        <v>108764760</v>
      </c>
      <c r="G336" s="1">
        <v>55471320</v>
      </c>
      <c r="H336" s="1">
        <v>1557271362</v>
      </c>
      <c r="I336" s="1">
        <v>19680174</v>
      </c>
      <c r="J336" s="1">
        <v>1.2799354791641235</v>
      </c>
      <c r="K336" s="1">
        <v>75854672</v>
      </c>
      <c r="L336" s="1">
        <v>-56174496</v>
      </c>
      <c r="M336" s="1">
        <v>187492173</v>
      </c>
      <c r="N336" s="1">
        <v>7923998</v>
      </c>
      <c r="O336" s="1">
        <v>4.4128074645996094</v>
      </c>
      <c r="P336" s="1">
        <v>5069449</v>
      </c>
      <c r="Q336" s="1">
        <v>2854549</v>
      </c>
      <c r="R336" s="1">
        <v>316203752.97000003</v>
      </c>
      <c r="S336" s="1">
        <v>136631904</v>
      </c>
      <c r="T336" s="1">
        <v>100.02330017089844</v>
      </c>
      <c r="U336" s="1">
        <v>0</v>
      </c>
      <c r="V336" s="1">
        <v>0</v>
      </c>
      <c r="W336" s="1">
        <v>1250859009.3500004</v>
      </c>
      <c r="X336" s="1">
        <v>21.851791381835938</v>
      </c>
      <c r="Y336" s="1">
        <v>19888855.5</v>
      </c>
      <c r="Z336" s="1">
        <v>48574564.59441714</v>
      </c>
      <c r="AA336" s="1">
        <v>28685710</v>
      </c>
    </row>
    <row r="337" spans="1:32" x14ac:dyDescent="0.25">
      <c r="A337" s="1">
        <v>110177003</v>
      </c>
      <c r="B337" s="1" t="s">
        <v>2248</v>
      </c>
      <c r="C337" s="1">
        <v>17079980</v>
      </c>
      <c r="D337" s="1">
        <v>473427.21875</v>
      </c>
      <c r="E337" s="1">
        <v>2.8508458137512207</v>
      </c>
      <c r="F337" s="1">
        <v>563354.8125</v>
      </c>
      <c r="G337" s="1">
        <v>-89927.59375</v>
      </c>
      <c r="H337" s="1">
        <v>14255831</v>
      </c>
      <c r="I337" s="1">
        <v>136523</v>
      </c>
      <c r="J337" s="1">
        <v>0.96692413091659546</v>
      </c>
      <c r="K337" s="1">
        <v>421739.8125</v>
      </c>
      <c r="L337" s="1">
        <v>-285216.8125</v>
      </c>
      <c r="M337" s="1">
        <v>1919004</v>
      </c>
      <c r="N337" s="1">
        <v>59007</v>
      </c>
      <c r="O337" s="1">
        <v>3.17242431640625</v>
      </c>
      <c r="P337" s="1">
        <v>86006.578125</v>
      </c>
      <c r="Q337" s="1">
        <v>-26999.578125</v>
      </c>
      <c r="R337" s="1">
        <v>905145.45</v>
      </c>
      <c r="S337" s="1">
        <v>277897.21875</v>
      </c>
      <c r="T337" s="1">
        <v>100.02330780029297</v>
      </c>
      <c r="U337" s="1">
        <v>0</v>
      </c>
      <c r="V337" s="1">
        <v>0</v>
      </c>
      <c r="W337" s="1">
        <v>2544136.8099999987</v>
      </c>
      <c r="X337" s="1">
        <v>21.851789474487305</v>
      </c>
      <c r="Y337" s="1">
        <v>86077.42</v>
      </c>
      <c r="Z337" s="1">
        <v>111680.02334292437</v>
      </c>
      <c r="AA337" s="1">
        <v>25602.603515625</v>
      </c>
    </row>
    <row r="338" spans="1:32" x14ac:dyDescent="0.25">
      <c r="A338" s="1">
        <v>124157203</v>
      </c>
      <c r="B338" s="1" t="s">
        <v>2484</v>
      </c>
      <c r="C338" s="1">
        <v>9459931</v>
      </c>
      <c r="D338" s="1">
        <v>226078</v>
      </c>
      <c r="E338" s="1">
        <v>2.4483604431152344</v>
      </c>
      <c r="F338" s="1">
        <v>442192.40625</v>
      </c>
      <c r="G338" s="1">
        <v>-216114.40625</v>
      </c>
      <c r="H338" s="1">
        <v>7322338</v>
      </c>
      <c r="I338" s="1">
        <v>105744</v>
      </c>
      <c r="J338" s="1">
        <v>1.4652895927429199</v>
      </c>
      <c r="K338" s="1">
        <v>419779</v>
      </c>
      <c r="L338" s="1">
        <v>-314035</v>
      </c>
      <c r="M338" s="1">
        <v>1959798</v>
      </c>
      <c r="N338" s="1">
        <v>70334</v>
      </c>
      <c r="O338" s="1">
        <v>3.7224314212799072</v>
      </c>
      <c r="P338" s="1">
        <v>22413.400390625</v>
      </c>
      <c r="Q338" s="1">
        <v>47920.6015625</v>
      </c>
      <c r="R338" s="1">
        <v>177795</v>
      </c>
      <c r="S338" s="1">
        <v>50000</v>
      </c>
      <c r="T338" s="1">
        <v>0</v>
      </c>
      <c r="U338" s="1">
        <v>0</v>
      </c>
      <c r="V338" s="1">
        <v>100</v>
      </c>
      <c r="W338" s="1">
        <v>0</v>
      </c>
      <c r="Y338" s="1">
        <v>94919.360000000001</v>
      </c>
      <c r="Z338" s="1">
        <v>143600.54007570294</v>
      </c>
      <c r="AA338" s="1">
        <v>48681.1796875</v>
      </c>
    </row>
    <row r="339" spans="1:32" x14ac:dyDescent="0.25">
      <c r="A339" s="1">
        <v>129546003</v>
      </c>
      <c r="B339" s="1" t="s">
        <v>2532</v>
      </c>
      <c r="C339" s="1">
        <v>10204913</v>
      </c>
      <c r="D339" s="1">
        <v>509939.34375</v>
      </c>
      <c r="E339" s="1">
        <v>5.2598323822021484</v>
      </c>
      <c r="F339" s="1">
        <v>259233.65625</v>
      </c>
      <c r="G339" s="1">
        <v>250705.6875</v>
      </c>
      <c r="H339" s="1">
        <v>7882239</v>
      </c>
      <c r="I339" s="1">
        <v>51670</v>
      </c>
      <c r="J339" s="1">
        <v>0.65984988212585449</v>
      </c>
      <c r="K339" s="1">
        <v>162564.796875</v>
      </c>
      <c r="L339" s="1">
        <v>-110894.796875</v>
      </c>
      <c r="M339" s="1">
        <v>1316367</v>
      </c>
      <c r="N339" s="1">
        <v>107398</v>
      </c>
      <c r="O339" s="1">
        <v>8.8834371566772461</v>
      </c>
      <c r="P339" s="1">
        <v>26457.966796875</v>
      </c>
      <c r="Q339" s="1">
        <v>80940.03125</v>
      </c>
      <c r="R339" s="1">
        <v>1006306.73</v>
      </c>
      <c r="S339" s="1">
        <v>350871.34375</v>
      </c>
      <c r="T339" s="1">
        <v>100.02330017089844</v>
      </c>
      <c r="U339" s="1">
        <v>0</v>
      </c>
      <c r="V339" s="1">
        <v>0</v>
      </c>
      <c r="W339" s="1">
        <v>3212211.4499999993</v>
      </c>
      <c r="X339" s="1">
        <v>21.851791381835938</v>
      </c>
      <c r="Y339" s="1">
        <v>49305.38</v>
      </c>
      <c r="Z339" s="1">
        <v>31212.882337224641</v>
      </c>
      <c r="AA339" s="1">
        <v>-18092.498046875</v>
      </c>
    </row>
    <row r="340" spans="1:32" x14ac:dyDescent="0.25">
      <c r="A340" s="1">
        <v>103021003</v>
      </c>
      <c r="B340" s="1" t="s">
        <v>2075</v>
      </c>
      <c r="C340" s="1">
        <v>9223938</v>
      </c>
      <c r="D340" s="1">
        <v>184822</v>
      </c>
      <c r="E340" s="1">
        <v>2.0446910858154297</v>
      </c>
      <c r="F340" s="1">
        <v>286256.40625</v>
      </c>
      <c r="G340" s="1">
        <v>-101434.40625</v>
      </c>
      <c r="H340" s="1">
        <v>6645323</v>
      </c>
      <c r="I340" s="1">
        <v>66811</v>
      </c>
      <c r="J340" s="1">
        <v>1.0155943632125854</v>
      </c>
      <c r="K340" s="1">
        <v>224661.59375</v>
      </c>
      <c r="L340" s="1">
        <v>-157850.59375</v>
      </c>
      <c r="M340" s="1">
        <v>2109940</v>
      </c>
      <c r="N340" s="1">
        <v>68011</v>
      </c>
      <c r="O340" s="1">
        <v>3.3307232856750488</v>
      </c>
      <c r="P340" s="1">
        <v>61594.80078125</v>
      </c>
      <c r="Q340" s="1">
        <v>6416.19921875</v>
      </c>
      <c r="R340" s="1">
        <v>468675</v>
      </c>
      <c r="S340" s="1">
        <v>50000</v>
      </c>
      <c r="T340" s="1">
        <v>0</v>
      </c>
      <c r="U340" s="1">
        <v>0</v>
      </c>
      <c r="V340" s="1">
        <v>100</v>
      </c>
      <c r="W340" s="1">
        <v>0</v>
      </c>
      <c r="Y340" s="1">
        <v>61145.64</v>
      </c>
      <c r="Z340" s="1">
        <v>131160.19037423679</v>
      </c>
      <c r="AA340" s="1">
        <v>70014.546875</v>
      </c>
    </row>
    <row r="341" spans="1:32" x14ac:dyDescent="0.25">
      <c r="A341" s="1">
        <v>102027451</v>
      </c>
      <c r="B341" s="1" t="s">
        <v>2072</v>
      </c>
      <c r="C341" s="1">
        <v>221764208</v>
      </c>
      <c r="D341" s="1">
        <v>1125769</v>
      </c>
      <c r="E341" s="1">
        <v>0.51023250818252563</v>
      </c>
      <c r="F341" s="1">
        <v>4876737.5</v>
      </c>
      <c r="G341" s="1">
        <v>-3750968.5</v>
      </c>
      <c r="H341" s="1">
        <v>181131251</v>
      </c>
      <c r="I341" s="1">
        <v>969776</v>
      </c>
      <c r="J341" s="1">
        <v>0.53828155994415283</v>
      </c>
      <c r="K341" s="1">
        <v>3380329.5</v>
      </c>
      <c r="L341" s="1">
        <v>-2410553.5</v>
      </c>
      <c r="M341" s="1">
        <v>30627530</v>
      </c>
      <c r="N341" s="1">
        <v>105993</v>
      </c>
      <c r="O341" s="1">
        <v>0.34727281332015991</v>
      </c>
      <c r="P341" s="1">
        <v>296407.96875</v>
      </c>
      <c r="Q341" s="1">
        <v>-190414.96875</v>
      </c>
      <c r="R341" s="1">
        <v>10005423</v>
      </c>
      <c r="S341" s="1">
        <v>50000</v>
      </c>
      <c r="T341" s="1">
        <v>0</v>
      </c>
      <c r="U341" s="1">
        <v>0</v>
      </c>
      <c r="V341" s="1">
        <v>100</v>
      </c>
      <c r="W341" s="1">
        <v>0</v>
      </c>
      <c r="Y341" s="1">
        <v>3755951.88</v>
      </c>
      <c r="Z341" s="1">
        <v>12110347.425861314</v>
      </c>
      <c r="AA341" s="1">
        <v>8354395.5</v>
      </c>
    </row>
    <row r="342" spans="1:32" x14ac:dyDescent="0.25">
      <c r="A342" s="1">
        <v>118406602</v>
      </c>
      <c r="B342" s="1" t="s">
        <v>2389</v>
      </c>
      <c r="C342" s="1">
        <v>19496448</v>
      </c>
      <c r="D342" s="1">
        <v>1599177.25</v>
      </c>
      <c r="E342" s="1">
        <v>8.9353132247924805</v>
      </c>
      <c r="F342" s="1">
        <v>1109745.25</v>
      </c>
      <c r="G342" s="1">
        <v>489432</v>
      </c>
      <c r="H342" s="1">
        <v>14017847</v>
      </c>
      <c r="I342" s="1">
        <v>244208</v>
      </c>
      <c r="J342" s="1">
        <v>1.7730100154876709</v>
      </c>
      <c r="K342" s="1">
        <v>729361.625</v>
      </c>
      <c r="L342" s="1">
        <v>-485153.625</v>
      </c>
      <c r="M342" s="1">
        <v>2502069</v>
      </c>
      <c r="N342" s="1">
        <v>114822</v>
      </c>
      <c r="O342" s="1">
        <v>4.8098077774047852</v>
      </c>
      <c r="P342" s="1">
        <v>132224.734375</v>
      </c>
      <c r="Q342" s="1">
        <v>-17402.734375</v>
      </c>
      <c r="R342" s="1">
        <v>2976532.55</v>
      </c>
      <c r="S342" s="1">
        <v>1240147.25</v>
      </c>
      <c r="T342" s="1">
        <v>100.02330017089844</v>
      </c>
      <c r="U342" s="1">
        <v>0</v>
      </c>
      <c r="V342" s="1">
        <v>0</v>
      </c>
      <c r="W342" s="1">
        <v>11353493.109999999</v>
      </c>
      <c r="X342" s="1">
        <v>21.851789474487305</v>
      </c>
      <c r="Y342" s="1">
        <v>224149.55</v>
      </c>
      <c r="Z342" s="1">
        <v>228459.08924639085</v>
      </c>
      <c r="AA342" s="1">
        <v>4309.5390625</v>
      </c>
    </row>
    <row r="343" spans="1:32" x14ac:dyDescent="0.25">
      <c r="A343" s="1">
        <v>120455203</v>
      </c>
      <c r="B343" s="1" t="s">
        <v>2415</v>
      </c>
      <c r="C343" s="1">
        <v>36581900</v>
      </c>
      <c r="D343" s="1">
        <v>1006592.8125</v>
      </c>
      <c r="E343" s="1">
        <v>2.8294703960418701</v>
      </c>
      <c r="F343" s="1">
        <v>1631725.25</v>
      </c>
      <c r="G343" s="1">
        <v>-625132.4375</v>
      </c>
      <c r="H343" s="1">
        <v>26621896</v>
      </c>
      <c r="I343" s="1">
        <v>202574</v>
      </c>
      <c r="J343" s="1">
        <v>0.76676458120346069</v>
      </c>
      <c r="K343" s="1">
        <v>752335.625</v>
      </c>
      <c r="L343" s="1">
        <v>-549761.625</v>
      </c>
      <c r="M343" s="1">
        <v>4768805</v>
      </c>
      <c r="N343" s="1">
        <v>3674</v>
      </c>
      <c r="O343" s="1">
        <v>7.7101759612560272E-2</v>
      </c>
      <c r="P343" s="1">
        <v>205469.75</v>
      </c>
      <c r="Q343" s="1">
        <v>-201795.75</v>
      </c>
      <c r="R343" s="1">
        <v>5191199.7699999996</v>
      </c>
      <c r="S343" s="1">
        <v>800344.8125</v>
      </c>
      <c r="T343" s="1">
        <v>0</v>
      </c>
      <c r="U343" s="1">
        <v>100</v>
      </c>
      <c r="V343" s="1">
        <v>0</v>
      </c>
      <c r="W343" s="1">
        <v>0</v>
      </c>
      <c r="Y343" s="1">
        <v>323474.65999999997</v>
      </c>
      <c r="Z343" s="1">
        <v>838793.94565777946</v>
      </c>
      <c r="AA343" s="1">
        <v>515319.28125</v>
      </c>
    </row>
    <row r="344" spans="1:32" x14ac:dyDescent="0.25">
      <c r="A344" s="1">
        <v>103027503</v>
      </c>
      <c r="B344" s="1" t="s">
        <v>2099</v>
      </c>
      <c r="C344" s="1">
        <v>19746906</v>
      </c>
      <c r="D344" s="1">
        <v>719352.1875</v>
      </c>
      <c r="E344" s="1">
        <v>3.7805814743041992</v>
      </c>
      <c r="F344" s="1">
        <v>543296</v>
      </c>
      <c r="G344" s="1">
        <v>176056.1875</v>
      </c>
      <c r="H344" s="1">
        <v>14694971</v>
      </c>
      <c r="I344" s="1">
        <v>89384</v>
      </c>
      <c r="J344" s="1">
        <v>0.61198502779006958</v>
      </c>
      <c r="K344" s="1">
        <v>292730.8125</v>
      </c>
      <c r="L344" s="1">
        <v>-203346.8125</v>
      </c>
      <c r="M344" s="1">
        <v>3282300</v>
      </c>
      <c r="N344" s="1">
        <v>54474</v>
      </c>
      <c r="O344" s="1">
        <v>1.6876375675201416</v>
      </c>
      <c r="P344" s="1">
        <v>135406.3125</v>
      </c>
      <c r="Q344" s="1">
        <v>-80932.3125</v>
      </c>
      <c r="R344" s="1">
        <v>1769633.67</v>
      </c>
      <c r="S344" s="1">
        <v>575494.1875</v>
      </c>
      <c r="T344" s="1">
        <v>100.02330017089844</v>
      </c>
      <c r="U344" s="1">
        <v>0</v>
      </c>
      <c r="V344" s="1">
        <v>0</v>
      </c>
      <c r="W344" s="1">
        <v>5268623.8900000006</v>
      </c>
      <c r="X344" s="1">
        <v>21.851789474487305</v>
      </c>
      <c r="Y344" s="1">
        <v>72168.62</v>
      </c>
      <c r="Z344" s="1">
        <v>75698.269397000491</v>
      </c>
      <c r="AA344" s="1">
        <v>3529.6494140625</v>
      </c>
    </row>
    <row r="345" spans="1:32" x14ac:dyDescent="0.25">
      <c r="A345" s="1">
        <v>120455403</v>
      </c>
      <c r="B345" s="1" t="s">
        <v>2416</v>
      </c>
      <c r="C345" s="1">
        <v>52055028</v>
      </c>
      <c r="D345" s="1">
        <v>2555459.75</v>
      </c>
      <c r="E345" s="1">
        <v>5.1625900268554688</v>
      </c>
      <c r="F345" s="1">
        <v>2687847</v>
      </c>
      <c r="G345" s="1">
        <v>-132387.25</v>
      </c>
      <c r="H345" s="1">
        <v>37265997</v>
      </c>
      <c r="I345" s="1">
        <v>482368</v>
      </c>
      <c r="J345" s="1">
        <v>1.3113659620285034</v>
      </c>
      <c r="K345" s="1">
        <v>1695709.25</v>
      </c>
      <c r="L345" s="1">
        <v>-1213341.25</v>
      </c>
      <c r="M345" s="1">
        <v>8270820</v>
      </c>
      <c r="N345" s="1">
        <v>-129826</v>
      </c>
      <c r="O345" s="1">
        <v>-1.5454287528991699</v>
      </c>
      <c r="P345" s="1">
        <v>435892.65625</v>
      </c>
      <c r="Q345" s="1">
        <v>-565718.625</v>
      </c>
      <c r="R345" s="1">
        <v>6518210.7000000002</v>
      </c>
      <c r="S345" s="1">
        <v>2202917.75</v>
      </c>
      <c r="T345" s="1">
        <v>0</v>
      </c>
      <c r="U345" s="1">
        <v>100</v>
      </c>
      <c r="V345" s="1">
        <v>0</v>
      </c>
      <c r="W345" s="1">
        <v>0</v>
      </c>
      <c r="Y345" s="1">
        <v>1088354.2</v>
      </c>
      <c r="Z345" s="1">
        <v>1545882.1274494268</v>
      </c>
      <c r="AA345" s="1">
        <v>457527.9375</v>
      </c>
    </row>
    <row r="346" spans="1:32" x14ac:dyDescent="0.25">
      <c r="A346" s="1">
        <v>109426303</v>
      </c>
      <c r="B346" s="1" t="s">
        <v>2232</v>
      </c>
      <c r="C346" s="1">
        <v>11241648</v>
      </c>
      <c r="D346" s="1">
        <v>727722.0625</v>
      </c>
      <c r="E346" s="1">
        <v>6.921506404876709</v>
      </c>
      <c r="F346" s="1">
        <v>423722.34375</v>
      </c>
      <c r="G346" s="1">
        <v>303999.71875</v>
      </c>
      <c r="H346" s="1">
        <v>8719189</v>
      </c>
      <c r="I346" s="1">
        <v>69992</v>
      </c>
      <c r="J346" s="1">
        <v>0.8092312216758728</v>
      </c>
      <c r="K346" s="1">
        <v>246756.09375</v>
      </c>
      <c r="L346" s="1">
        <v>-176764.09375</v>
      </c>
      <c r="M346" s="1">
        <v>1037482</v>
      </c>
      <c r="N346" s="1">
        <v>14252</v>
      </c>
      <c r="O346" s="1">
        <v>1.3928442001342773</v>
      </c>
      <c r="P346" s="1">
        <v>51087.34375</v>
      </c>
      <c r="Q346" s="1">
        <v>-36835.34375</v>
      </c>
      <c r="R346" s="1">
        <v>1484976.61</v>
      </c>
      <c r="S346" s="1">
        <v>643478.0625</v>
      </c>
      <c r="T346" s="1">
        <v>100.02277374267578</v>
      </c>
      <c r="U346" s="1">
        <v>0</v>
      </c>
      <c r="V346" s="1">
        <v>0</v>
      </c>
      <c r="W346" s="1">
        <v>5890982.1799999997</v>
      </c>
      <c r="X346" s="1">
        <v>21.607137680053711</v>
      </c>
      <c r="Y346" s="1">
        <v>36007.86</v>
      </c>
      <c r="Z346" s="1">
        <v>39891.404550407286</v>
      </c>
      <c r="AA346" s="1">
        <v>3883.54443359375</v>
      </c>
    </row>
    <row r="347" spans="1:32" x14ac:dyDescent="0.25">
      <c r="A347" s="1">
        <v>108116303</v>
      </c>
      <c r="B347" s="1" t="s">
        <v>2211</v>
      </c>
      <c r="C347" s="1">
        <v>9025648</v>
      </c>
      <c r="D347" s="1">
        <v>355013.1875</v>
      </c>
      <c r="E347" s="1">
        <v>4.0944314002990723</v>
      </c>
      <c r="F347" s="1">
        <v>211717.03125</v>
      </c>
      <c r="G347" s="1">
        <v>143296.15625</v>
      </c>
      <c r="H347" s="1">
        <v>7582902</v>
      </c>
      <c r="I347" s="1">
        <v>53079</v>
      </c>
      <c r="J347" s="1">
        <v>0.70491701364517212</v>
      </c>
      <c r="K347" s="1">
        <v>149648.09375</v>
      </c>
      <c r="L347" s="1">
        <v>-96569.09375</v>
      </c>
      <c r="M347" s="1">
        <v>792841</v>
      </c>
      <c r="N347" s="1">
        <v>17286</v>
      </c>
      <c r="O347" s="1">
        <v>2.2288556098937988</v>
      </c>
      <c r="P347" s="1">
        <v>26308.806640625</v>
      </c>
      <c r="Q347" s="1">
        <v>-9022.806640625</v>
      </c>
      <c r="R347" s="1">
        <v>649904.85</v>
      </c>
      <c r="S347" s="1">
        <v>284648.1875</v>
      </c>
      <c r="T347" s="1">
        <v>100.01463317871094</v>
      </c>
      <c r="U347" s="1">
        <v>0</v>
      </c>
      <c r="V347" s="1">
        <v>0</v>
      </c>
      <c r="W347" s="1">
        <v>2605715.6999999993</v>
      </c>
      <c r="X347" s="1">
        <v>17.785856246948242</v>
      </c>
      <c r="Y347" s="1">
        <v>36456.33</v>
      </c>
      <c r="Z347" s="1">
        <v>55541.69640972279</v>
      </c>
      <c r="AA347" s="1">
        <v>19085.3671875</v>
      </c>
    </row>
    <row r="348" spans="1:32" x14ac:dyDescent="0.25">
      <c r="A348" s="1">
        <v>123466303</v>
      </c>
      <c r="B348" s="1" t="s">
        <v>2466</v>
      </c>
      <c r="C348" s="1">
        <v>14850002</v>
      </c>
      <c r="D348" s="1">
        <v>715377.375</v>
      </c>
      <c r="E348" s="1">
        <v>5.0611701011657715</v>
      </c>
      <c r="F348" s="1">
        <v>620081</v>
      </c>
      <c r="G348" s="1">
        <v>95296.375</v>
      </c>
      <c r="H348" s="1">
        <v>10701587</v>
      </c>
      <c r="I348" s="1">
        <v>153280</v>
      </c>
      <c r="J348" s="1">
        <v>1.4531241655349731</v>
      </c>
      <c r="K348" s="1">
        <v>404957.59375</v>
      </c>
      <c r="L348" s="1">
        <v>-251677.59375</v>
      </c>
      <c r="M348" s="1">
        <v>2765991</v>
      </c>
      <c r="N348" s="1">
        <v>85329</v>
      </c>
      <c r="O348" s="1">
        <v>3.1831316947937012</v>
      </c>
      <c r="P348" s="1">
        <v>118586</v>
      </c>
      <c r="Q348" s="1">
        <v>-33257</v>
      </c>
      <c r="R348" s="1">
        <v>1382423.61</v>
      </c>
      <c r="S348" s="1">
        <v>476768.375</v>
      </c>
      <c r="T348" s="1">
        <v>0</v>
      </c>
      <c r="U348" s="1">
        <v>100</v>
      </c>
      <c r="V348" s="1">
        <v>0</v>
      </c>
      <c r="W348" s="1">
        <v>0</v>
      </c>
      <c r="Y348" s="1">
        <v>190936.68</v>
      </c>
      <c r="Z348" s="1">
        <v>298394.47088259913</v>
      </c>
      <c r="AA348" s="1">
        <v>107457.7890625</v>
      </c>
    </row>
    <row r="349" spans="1:32" x14ac:dyDescent="0.25">
      <c r="A349" s="1">
        <v>123466403</v>
      </c>
      <c r="B349" s="1" t="s">
        <v>2467</v>
      </c>
      <c r="C349" s="1">
        <v>31924722</v>
      </c>
      <c r="D349" s="1">
        <v>2270955</v>
      </c>
      <c r="E349" s="1">
        <v>7.6582345962524414</v>
      </c>
      <c r="F349" s="1">
        <v>2806293.25</v>
      </c>
      <c r="G349" s="1">
        <v>-535338.25</v>
      </c>
      <c r="H349" s="1">
        <v>21155022</v>
      </c>
      <c r="I349" s="1">
        <v>344378</v>
      </c>
      <c r="J349" s="1">
        <v>1.6548166275024414</v>
      </c>
      <c r="K349" s="1">
        <v>1733300.625</v>
      </c>
      <c r="L349" s="1">
        <v>-1388922.625</v>
      </c>
      <c r="M349" s="1">
        <v>3661309</v>
      </c>
      <c r="N349" s="1">
        <v>57798</v>
      </c>
      <c r="O349" s="1">
        <v>1.603935718536377</v>
      </c>
      <c r="P349" s="1">
        <v>233159.390625</v>
      </c>
      <c r="Q349" s="1">
        <v>-175361.390625</v>
      </c>
      <c r="R349" s="1">
        <v>6856328.6500000004</v>
      </c>
      <c r="S349" s="1">
        <v>1856672.875</v>
      </c>
      <c r="T349" s="1">
        <v>48.030933380126953</v>
      </c>
      <c r="U349" s="1">
        <v>51.980255126953125</v>
      </c>
      <c r="V349" s="1">
        <v>0</v>
      </c>
      <c r="W349" s="1">
        <v>8162279.6300000027</v>
      </c>
      <c r="X349" s="1">
        <v>21.851791381835938</v>
      </c>
      <c r="Y349" s="1">
        <v>335370.39</v>
      </c>
      <c r="Z349" s="1">
        <v>747555.42431066022</v>
      </c>
      <c r="AA349" s="1">
        <v>412185.03125</v>
      </c>
      <c r="AB349" s="1">
        <v>252062</v>
      </c>
      <c r="AC349" s="1">
        <v>12106</v>
      </c>
      <c r="AD349" s="1">
        <v>5.0450916290283203</v>
      </c>
      <c r="AE349" s="1">
        <v>-48296.671875</v>
      </c>
      <c r="AF349" s="1">
        <v>60402.671875</v>
      </c>
    </row>
    <row r="350" spans="1:32" x14ac:dyDescent="0.25">
      <c r="A350" s="1">
        <v>129546103</v>
      </c>
      <c r="B350" s="1" t="s">
        <v>2533</v>
      </c>
      <c r="C350" s="1">
        <v>25433140</v>
      </c>
      <c r="D350" s="1">
        <v>1869716.25</v>
      </c>
      <c r="E350" s="1">
        <v>7.9348239898681641</v>
      </c>
      <c r="F350" s="1">
        <v>1473966.375</v>
      </c>
      <c r="G350" s="1">
        <v>395749.875</v>
      </c>
      <c r="H350" s="1">
        <v>18985739</v>
      </c>
      <c r="I350" s="1">
        <v>204902</v>
      </c>
      <c r="J350" s="1">
        <v>1.091016411781311</v>
      </c>
      <c r="K350" s="1">
        <v>1005917.8125</v>
      </c>
      <c r="L350" s="1">
        <v>-801015.8125</v>
      </c>
      <c r="M350" s="1">
        <v>2834048</v>
      </c>
      <c r="N350" s="1">
        <v>102830</v>
      </c>
      <c r="O350" s="1">
        <v>3.7649869918823242</v>
      </c>
      <c r="P350" s="1">
        <v>155488.734375</v>
      </c>
      <c r="Q350" s="1">
        <v>-52658.734375</v>
      </c>
      <c r="R350" s="1">
        <v>3613352.48</v>
      </c>
      <c r="S350" s="1">
        <v>1561984.25</v>
      </c>
      <c r="T350" s="1">
        <v>100.02330017089844</v>
      </c>
      <c r="U350" s="1">
        <v>0</v>
      </c>
      <c r="V350" s="1">
        <v>0</v>
      </c>
      <c r="W350" s="1">
        <v>14299896.619999997</v>
      </c>
      <c r="X350" s="1">
        <v>21.851791381835938</v>
      </c>
      <c r="Y350" s="1">
        <v>166115.6</v>
      </c>
      <c r="Z350" s="1">
        <v>329754.47879588755</v>
      </c>
      <c r="AA350" s="1">
        <v>163638.875</v>
      </c>
    </row>
    <row r="351" spans="1:32" x14ac:dyDescent="0.25">
      <c r="A351" s="1">
        <v>106338003</v>
      </c>
      <c r="B351" s="1" t="s">
        <v>2167</v>
      </c>
      <c r="C351" s="1">
        <v>21813862</v>
      </c>
      <c r="D351" s="1">
        <v>837453.1875</v>
      </c>
      <c r="E351" s="1">
        <v>3.9923572540283203</v>
      </c>
      <c r="F351" s="1">
        <v>592778.8125</v>
      </c>
      <c r="G351" s="1">
        <v>244674.375</v>
      </c>
      <c r="H351" s="1">
        <v>18070912</v>
      </c>
      <c r="I351" s="1">
        <v>108227</v>
      </c>
      <c r="J351" s="1">
        <v>0.60251015424728394</v>
      </c>
      <c r="K351" s="1">
        <v>458278.59375</v>
      </c>
      <c r="L351" s="1">
        <v>-350051.59375</v>
      </c>
      <c r="M351" s="1">
        <v>2305160</v>
      </c>
      <c r="N351" s="1">
        <v>44955</v>
      </c>
      <c r="O351" s="1">
        <v>1.9889788627624512</v>
      </c>
      <c r="P351" s="1">
        <v>72032.8984375</v>
      </c>
      <c r="Q351" s="1">
        <v>-27077.8984375</v>
      </c>
      <c r="R351" s="1">
        <v>1437790.79</v>
      </c>
      <c r="S351" s="1">
        <v>684271.1875</v>
      </c>
      <c r="T351" s="1">
        <v>100.01063537597656</v>
      </c>
      <c r="U351" s="1">
        <v>0</v>
      </c>
      <c r="V351" s="1">
        <v>0</v>
      </c>
      <c r="W351" s="1">
        <v>6263678.9200000018</v>
      </c>
      <c r="X351" s="1">
        <v>15.91090202331543</v>
      </c>
      <c r="Y351" s="1">
        <v>238050.3</v>
      </c>
      <c r="Z351" s="1">
        <v>207386.35736930487</v>
      </c>
      <c r="AA351" s="1">
        <v>-30663.943359375</v>
      </c>
    </row>
    <row r="352" spans="1:32" x14ac:dyDescent="0.25">
      <c r="A352" s="1">
        <v>128327303</v>
      </c>
      <c r="B352" s="1" t="s">
        <v>2526</v>
      </c>
      <c r="C352" s="1">
        <v>11079549</v>
      </c>
      <c r="D352" s="1">
        <v>109348</v>
      </c>
      <c r="E352" s="1">
        <v>0.99677300453186035</v>
      </c>
      <c r="F352" s="1">
        <v>169073.296875</v>
      </c>
      <c r="G352" s="1">
        <v>-59725.296875</v>
      </c>
      <c r="H352" s="1">
        <v>9714315</v>
      </c>
      <c r="I352" s="1">
        <v>47915</v>
      </c>
      <c r="J352" s="1">
        <v>0.4956861138343811</v>
      </c>
      <c r="K352" s="1">
        <v>130655.796875</v>
      </c>
      <c r="L352" s="1">
        <v>-82740.796875</v>
      </c>
      <c r="M352" s="1">
        <v>1096663</v>
      </c>
      <c r="N352" s="1">
        <v>11433</v>
      </c>
      <c r="O352" s="1">
        <v>1.0535093545913696</v>
      </c>
      <c r="P352" s="1">
        <v>38417.49609375</v>
      </c>
      <c r="Q352" s="1">
        <v>-26984.49609375</v>
      </c>
      <c r="R352" s="1">
        <v>268571</v>
      </c>
      <c r="S352" s="1">
        <v>50000</v>
      </c>
      <c r="T352" s="1">
        <v>30.402139663696289</v>
      </c>
      <c r="U352" s="1">
        <v>0</v>
      </c>
      <c r="V352" s="1">
        <v>69.597862243652344</v>
      </c>
      <c r="W352" s="1">
        <v>139132.66000000015</v>
      </c>
      <c r="X352" s="1">
        <v>35.936923980712891</v>
      </c>
      <c r="Y352" s="1">
        <v>62250.7</v>
      </c>
      <c r="Z352" s="1">
        <v>77040.25352985572</v>
      </c>
      <c r="AA352" s="1">
        <v>14789.5537109375</v>
      </c>
    </row>
    <row r="353" spans="1:32" x14ac:dyDescent="0.25">
      <c r="A353" s="1">
        <v>103027753</v>
      </c>
      <c r="B353" s="1" t="s">
        <v>2100</v>
      </c>
      <c r="C353" s="1">
        <v>3981109</v>
      </c>
      <c r="D353" s="1">
        <v>113321</v>
      </c>
      <c r="E353" s="1">
        <v>2.929865837097168</v>
      </c>
      <c r="F353" s="1">
        <v>288257</v>
      </c>
      <c r="G353" s="1">
        <v>-174936</v>
      </c>
      <c r="H353" s="1">
        <v>2930525</v>
      </c>
      <c r="I353" s="1">
        <v>59520</v>
      </c>
      <c r="J353" s="1">
        <v>2.0731415748596191</v>
      </c>
      <c r="K353" s="1">
        <v>268657.1875</v>
      </c>
      <c r="L353" s="1">
        <v>-209137.1875</v>
      </c>
      <c r="M353" s="1">
        <v>934218</v>
      </c>
      <c r="N353" s="1">
        <v>3801</v>
      </c>
      <c r="O353" s="1">
        <v>0.40852651000022888</v>
      </c>
      <c r="P353" s="1">
        <v>19599.80078125</v>
      </c>
      <c r="Q353" s="1">
        <v>-15798.80078125</v>
      </c>
      <c r="R353" s="1">
        <v>116366</v>
      </c>
      <c r="S353" s="1">
        <v>50000</v>
      </c>
      <c r="T353" s="1">
        <v>0</v>
      </c>
      <c r="U353" s="1">
        <v>0</v>
      </c>
      <c r="V353" s="1">
        <v>100</v>
      </c>
      <c r="W353" s="1">
        <v>0</v>
      </c>
      <c r="Y353" s="1">
        <v>32665.25</v>
      </c>
      <c r="Z353" s="1">
        <v>31458.951499113042</v>
      </c>
      <c r="AA353" s="1">
        <v>-1206.2984619140625</v>
      </c>
    </row>
    <row r="354" spans="1:32" x14ac:dyDescent="0.25">
      <c r="A354" s="1">
        <v>122098403</v>
      </c>
      <c r="B354" s="1" t="s">
        <v>2453</v>
      </c>
      <c r="C354" s="1">
        <v>18101146</v>
      </c>
      <c r="D354" s="1">
        <v>305296</v>
      </c>
      <c r="E354" s="1">
        <v>1.7155460119247437</v>
      </c>
      <c r="F354" s="1">
        <v>753816.25</v>
      </c>
      <c r="G354" s="1">
        <v>-448520.25</v>
      </c>
      <c r="H354" s="1">
        <v>13830411</v>
      </c>
      <c r="I354" s="1">
        <v>179074</v>
      </c>
      <c r="J354" s="1">
        <v>1.3117690086364746</v>
      </c>
      <c r="K354" s="1">
        <v>621521</v>
      </c>
      <c r="L354" s="1">
        <v>-442447</v>
      </c>
      <c r="M354" s="1">
        <v>3685457</v>
      </c>
      <c r="N354" s="1">
        <v>76222</v>
      </c>
      <c r="O354" s="1">
        <v>2.1118602752685547</v>
      </c>
      <c r="P354" s="1">
        <v>132295.28125</v>
      </c>
      <c r="Q354" s="1">
        <v>-56073.28125</v>
      </c>
      <c r="R354" s="1">
        <v>585278</v>
      </c>
      <c r="S354" s="1">
        <v>50000</v>
      </c>
      <c r="T354" s="1">
        <v>0</v>
      </c>
      <c r="U354" s="1">
        <v>0</v>
      </c>
      <c r="V354" s="1">
        <v>100</v>
      </c>
      <c r="W354" s="1">
        <v>0</v>
      </c>
      <c r="Y354" s="1">
        <v>321785.3</v>
      </c>
      <c r="Z354" s="1">
        <v>266575.03177433717</v>
      </c>
      <c r="AA354" s="1">
        <v>-55210.26953125</v>
      </c>
    </row>
    <row r="355" spans="1:32" x14ac:dyDescent="0.25">
      <c r="A355" s="1">
        <v>125237603</v>
      </c>
      <c r="B355" s="1" t="s">
        <v>2495</v>
      </c>
      <c r="C355" s="1">
        <v>4873840</v>
      </c>
      <c r="D355" s="1">
        <v>122638</v>
      </c>
      <c r="E355" s="1">
        <v>2.5811994075775146</v>
      </c>
      <c r="F355" s="1">
        <v>213446.890625</v>
      </c>
      <c r="G355" s="1">
        <v>-90808.890625</v>
      </c>
      <c r="H355" s="1">
        <v>3287402</v>
      </c>
      <c r="I355" s="1">
        <v>51976</v>
      </c>
      <c r="J355" s="1">
        <v>1.6064654588699341</v>
      </c>
      <c r="K355" s="1">
        <v>192103.65625</v>
      </c>
      <c r="L355" s="1">
        <v>-140127.65625</v>
      </c>
      <c r="M355" s="1">
        <v>1422513</v>
      </c>
      <c r="N355" s="1">
        <v>20662</v>
      </c>
      <c r="O355" s="1">
        <v>1.4739084243774414</v>
      </c>
      <c r="P355" s="1">
        <v>21343.23828125</v>
      </c>
      <c r="Q355" s="1">
        <v>-681.23828125</v>
      </c>
      <c r="R355" s="1">
        <v>163925</v>
      </c>
      <c r="S355" s="1">
        <v>50000</v>
      </c>
      <c r="T355" s="1">
        <v>0</v>
      </c>
      <c r="U355" s="1">
        <v>0</v>
      </c>
      <c r="V355" s="1">
        <v>100</v>
      </c>
      <c r="W355" s="1">
        <v>0</v>
      </c>
      <c r="Y355" s="1">
        <v>24602.62</v>
      </c>
      <c r="Z355" s="1">
        <v>51896.846807723588</v>
      </c>
      <c r="AA355" s="1">
        <v>27294.2265625</v>
      </c>
    </row>
    <row r="356" spans="1:32" x14ac:dyDescent="0.25">
      <c r="A356" s="1">
        <v>114067002</v>
      </c>
      <c r="B356" s="1" t="s">
        <v>2317</v>
      </c>
      <c r="C356" s="1">
        <v>293259520</v>
      </c>
      <c r="D356" s="1">
        <v>29116220</v>
      </c>
      <c r="E356" s="1">
        <v>11.02288818359375</v>
      </c>
      <c r="F356" s="1">
        <v>20234992</v>
      </c>
      <c r="G356" s="1">
        <v>8881228</v>
      </c>
      <c r="H356" s="1">
        <v>214830083</v>
      </c>
      <c r="I356" s="1">
        <v>2828274</v>
      </c>
      <c r="J356" s="1">
        <v>1.3340801000595093</v>
      </c>
      <c r="K356" s="1">
        <v>13394445</v>
      </c>
      <c r="L356" s="1">
        <v>-10566171</v>
      </c>
      <c r="M356" s="1">
        <v>22364420</v>
      </c>
      <c r="N356" s="1">
        <v>654965</v>
      </c>
      <c r="O356" s="1">
        <v>3.0169572830200195</v>
      </c>
      <c r="P356" s="1">
        <v>1711276.75</v>
      </c>
      <c r="Q356" s="1">
        <v>-1056311.75</v>
      </c>
      <c r="R356" s="1">
        <v>56065030.350000001</v>
      </c>
      <c r="S356" s="1">
        <v>25632982</v>
      </c>
      <c r="T356" s="1">
        <v>100.02330017089844</v>
      </c>
      <c r="U356" s="1">
        <v>0</v>
      </c>
      <c r="V356" s="1">
        <v>0</v>
      </c>
      <c r="W356" s="1">
        <v>234668810.38999999</v>
      </c>
      <c r="X356" s="1">
        <v>21.851789474487305</v>
      </c>
      <c r="Y356" s="1">
        <v>1404681.68</v>
      </c>
      <c r="Z356" s="1">
        <v>1673826.7576488312</v>
      </c>
      <c r="AA356" s="1">
        <v>269145.0625</v>
      </c>
    </row>
    <row r="357" spans="1:32" x14ac:dyDescent="0.25">
      <c r="A357" s="1">
        <v>112675503</v>
      </c>
      <c r="B357" s="1" t="s">
        <v>2277</v>
      </c>
      <c r="C357" s="1">
        <v>26278644</v>
      </c>
      <c r="D357" s="1">
        <v>1356906.25</v>
      </c>
      <c r="E357" s="1">
        <v>5.444669246673584</v>
      </c>
      <c r="F357" s="1">
        <v>1085049</v>
      </c>
      <c r="G357" s="1">
        <v>271857.25</v>
      </c>
      <c r="H357" s="1">
        <v>18415652</v>
      </c>
      <c r="I357" s="1">
        <v>178439</v>
      </c>
      <c r="J357" s="1">
        <v>0.97843354940414429</v>
      </c>
      <c r="K357" s="1">
        <v>613630.625</v>
      </c>
      <c r="L357" s="1">
        <v>-435191.625</v>
      </c>
      <c r="M357" s="1">
        <v>4572191</v>
      </c>
      <c r="N357" s="1">
        <v>83271</v>
      </c>
      <c r="O357" s="1">
        <v>1.8550342321395874</v>
      </c>
      <c r="P357" s="1">
        <v>221611</v>
      </c>
      <c r="Q357" s="1">
        <v>-138340</v>
      </c>
      <c r="R357" s="1">
        <v>3162587.66</v>
      </c>
      <c r="S357" s="1">
        <v>1156260.25</v>
      </c>
      <c r="T357" s="1">
        <v>100.02329254150391</v>
      </c>
      <c r="U357" s="1">
        <v>0</v>
      </c>
      <c r="V357" s="1">
        <v>0</v>
      </c>
      <c r="W357" s="1">
        <v>10585510.760000005</v>
      </c>
      <c r="X357" s="1">
        <v>21.851791381835938</v>
      </c>
      <c r="Y357" s="1">
        <v>322564.8</v>
      </c>
      <c r="Z357" s="1">
        <v>371441.04825639119</v>
      </c>
      <c r="AA357" s="1">
        <v>48876.25</v>
      </c>
      <c r="AB357" s="1">
        <v>128213</v>
      </c>
      <c r="AC357" s="1">
        <v>-61064</v>
      </c>
      <c r="AD357" s="1">
        <v>-32.261711120605469</v>
      </c>
      <c r="AE357" s="1">
        <v>18434.80078125</v>
      </c>
      <c r="AF357" s="1">
        <v>-79498.796875</v>
      </c>
    </row>
    <row r="358" spans="1:32" x14ac:dyDescent="0.25">
      <c r="A358" s="1">
        <v>106168003</v>
      </c>
      <c r="B358" s="1" t="s">
        <v>2162</v>
      </c>
      <c r="C358" s="1">
        <v>12244399</v>
      </c>
      <c r="D358" s="1">
        <v>548231.9375</v>
      </c>
      <c r="E358" s="1">
        <v>4.6872787475585938</v>
      </c>
      <c r="F358" s="1">
        <v>360748.625</v>
      </c>
      <c r="G358" s="1">
        <v>187483.3125</v>
      </c>
      <c r="H358" s="1">
        <v>10069609</v>
      </c>
      <c r="I358" s="1">
        <v>73944</v>
      </c>
      <c r="J358" s="1">
        <v>0.73976069688796997</v>
      </c>
      <c r="K358" s="1">
        <v>251123.796875</v>
      </c>
      <c r="L358" s="1">
        <v>-177179.796875</v>
      </c>
      <c r="M358" s="1">
        <v>1167988</v>
      </c>
      <c r="N358" s="1">
        <v>21742</v>
      </c>
      <c r="O358" s="1">
        <v>1.8968005180358887</v>
      </c>
      <c r="P358" s="1">
        <v>44761.453125</v>
      </c>
      <c r="Q358" s="1">
        <v>-23019.453125</v>
      </c>
      <c r="R358" s="1">
        <v>1006801.92</v>
      </c>
      <c r="S358" s="1">
        <v>452545.9375</v>
      </c>
      <c r="T358" s="1">
        <v>100.01668548583984</v>
      </c>
      <c r="U358" s="1">
        <v>0</v>
      </c>
      <c r="V358" s="1">
        <v>0</v>
      </c>
      <c r="W358" s="1">
        <v>4142764.0399999991</v>
      </c>
      <c r="X358" s="1">
        <v>18.752285003662109</v>
      </c>
      <c r="Y358" s="1">
        <v>108786.61</v>
      </c>
      <c r="Z358" s="1">
        <v>139294.14492722199</v>
      </c>
      <c r="AA358" s="1">
        <v>30507.53515625</v>
      </c>
    </row>
    <row r="359" spans="1:32" x14ac:dyDescent="0.25">
      <c r="A359" s="1">
        <v>104435303</v>
      </c>
      <c r="B359" s="1" t="s">
        <v>2137</v>
      </c>
      <c r="C359" s="1">
        <v>10873231</v>
      </c>
      <c r="D359" s="1">
        <v>142485.875</v>
      </c>
      <c r="E359" s="1">
        <v>1.3278282880783081</v>
      </c>
      <c r="F359" s="1">
        <v>284519.3125</v>
      </c>
      <c r="G359" s="1">
        <v>-142033.4375</v>
      </c>
      <c r="H359" s="1">
        <v>9257635</v>
      </c>
      <c r="I359" s="1">
        <v>68400</v>
      </c>
      <c r="J359" s="1">
        <v>0.74434924125671387</v>
      </c>
      <c r="K359" s="1">
        <v>232297.40625</v>
      </c>
      <c r="L359" s="1">
        <v>-163897.40625</v>
      </c>
      <c r="M359" s="1">
        <v>1264793</v>
      </c>
      <c r="N359" s="1">
        <v>17905</v>
      </c>
      <c r="O359" s="1">
        <v>1.4359749555587769</v>
      </c>
      <c r="P359" s="1">
        <v>40979.875</v>
      </c>
      <c r="Q359" s="1">
        <v>-23074.875</v>
      </c>
      <c r="R359" s="1">
        <v>350803.07</v>
      </c>
      <c r="S359" s="1">
        <v>56180.87890625</v>
      </c>
      <c r="T359" s="1">
        <v>100.02330017089844</v>
      </c>
      <c r="U359" s="1">
        <v>0</v>
      </c>
      <c r="V359" s="1">
        <v>0</v>
      </c>
      <c r="W359" s="1">
        <v>514333.44999999925</v>
      </c>
      <c r="X359" s="1">
        <v>21.851791381835938</v>
      </c>
      <c r="Y359" s="1">
        <v>69859.94</v>
      </c>
      <c r="Z359" s="1">
        <v>34652.05925793745</v>
      </c>
      <c r="AA359" s="1">
        <v>-35207.87890625</v>
      </c>
    </row>
    <row r="360" spans="1:32" x14ac:dyDescent="0.25">
      <c r="A360" s="1">
        <v>108116503</v>
      </c>
      <c r="B360" s="1" t="s">
        <v>2212</v>
      </c>
      <c r="C360" s="1">
        <v>5899452</v>
      </c>
      <c r="D360" s="1">
        <v>474620.375</v>
      </c>
      <c r="E360" s="1">
        <v>8.7490339279174805</v>
      </c>
      <c r="F360" s="1">
        <v>225842.1875</v>
      </c>
      <c r="G360" s="1">
        <v>248778.1875</v>
      </c>
      <c r="H360" s="1">
        <v>4324919</v>
      </c>
      <c r="I360" s="1">
        <v>57258</v>
      </c>
      <c r="J360" s="1">
        <v>1.3416717052459717</v>
      </c>
      <c r="K360" s="1">
        <v>171549.75</v>
      </c>
      <c r="L360" s="1">
        <v>-114291.75</v>
      </c>
      <c r="M360" s="1">
        <v>938667</v>
      </c>
      <c r="N360" s="1">
        <v>38799</v>
      </c>
      <c r="O360" s="1">
        <v>4.3116321563720703</v>
      </c>
      <c r="P360" s="1">
        <v>30600.8984375</v>
      </c>
      <c r="Q360" s="1">
        <v>8198.1015625</v>
      </c>
      <c r="R360" s="1">
        <v>635866.11</v>
      </c>
      <c r="S360" s="1">
        <v>378563.375</v>
      </c>
      <c r="T360" s="1">
        <v>100.00728607177734</v>
      </c>
      <c r="U360" s="1">
        <v>0</v>
      </c>
      <c r="V360" s="1">
        <v>0</v>
      </c>
      <c r="W360" s="1">
        <v>3465176.120000001</v>
      </c>
      <c r="X360" s="1">
        <v>14.343314170837402</v>
      </c>
      <c r="Y360" s="1">
        <v>38928.54</v>
      </c>
      <c r="Z360" s="1">
        <v>18915.132821139792</v>
      </c>
      <c r="AA360" s="1">
        <v>-20013.40625</v>
      </c>
    </row>
    <row r="361" spans="1:32" x14ac:dyDescent="0.25">
      <c r="A361" s="1">
        <v>109246003</v>
      </c>
      <c r="B361" s="1" t="s">
        <v>2227</v>
      </c>
      <c r="C361" s="1">
        <v>7202465</v>
      </c>
      <c r="D361" s="1">
        <v>202490.359375</v>
      </c>
      <c r="E361" s="1">
        <v>2.8927299976348877</v>
      </c>
      <c r="F361" s="1">
        <v>193168.875</v>
      </c>
      <c r="G361" s="1">
        <v>9321.484375</v>
      </c>
      <c r="H361" s="1">
        <v>5910023</v>
      </c>
      <c r="I361" s="1">
        <v>54254</v>
      </c>
      <c r="J361" s="1">
        <v>0.92650514841079712</v>
      </c>
      <c r="K361" s="1">
        <v>132194.40625</v>
      </c>
      <c r="L361" s="1">
        <v>-77940.40625</v>
      </c>
      <c r="M361" s="1">
        <v>852643</v>
      </c>
      <c r="N361" s="1">
        <v>21017</v>
      </c>
      <c r="O361" s="1">
        <v>2.5272178649902344</v>
      </c>
      <c r="P361" s="1">
        <v>34021.52734375</v>
      </c>
      <c r="Q361" s="1">
        <v>-13004.52734375</v>
      </c>
      <c r="R361" s="1">
        <v>428720.01</v>
      </c>
      <c r="S361" s="1">
        <v>134694.359375</v>
      </c>
      <c r="T361" s="1">
        <v>100.02330780029297</v>
      </c>
      <c r="U361" s="1">
        <v>0</v>
      </c>
      <c r="V361" s="1">
        <v>0</v>
      </c>
      <c r="W361" s="1">
        <v>1233120.9800000004</v>
      </c>
      <c r="X361" s="1">
        <v>21.851789474487305</v>
      </c>
      <c r="Y361" s="1">
        <v>35417.550000000003</v>
      </c>
      <c r="Z361" s="1">
        <v>52020.674755012355</v>
      </c>
      <c r="AA361" s="1">
        <v>16603.125</v>
      </c>
      <c r="AB361" s="1">
        <v>11079</v>
      </c>
      <c r="AC361" s="1">
        <v>-7475</v>
      </c>
      <c r="AD361" s="1">
        <v>-40.287807464599609</v>
      </c>
    </row>
    <row r="362" spans="1:32" x14ac:dyDescent="0.25">
      <c r="A362" s="1">
        <v>125237702</v>
      </c>
      <c r="B362" s="1" t="s">
        <v>2496</v>
      </c>
      <c r="C362" s="1">
        <v>24850300</v>
      </c>
      <c r="D362" s="1">
        <v>1269003</v>
      </c>
      <c r="E362" s="1">
        <v>5.3813962936401367</v>
      </c>
      <c r="F362" s="1">
        <v>1351030</v>
      </c>
      <c r="G362" s="1">
        <v>-82027</v>
      </c>
      <c r="H362" s="1">
        <v>16443806</v>
      </c>
      <c r="I362" s="1">
        <v>243156</v>
      </c>
      <c r="J362" s="1">
        <v>1.5009026527404785</v>
      </c>
      <c r="K362" s="1">
        <v>762876.8125</v>
      </c>
      <c r="L362" s="1">
        <v>-519720.8125</v>
      </c>
      <c r="M362" s="1">
        <v>5497390</v>
      </c>
      <c r="N362" s="1">
        <v>118636</v>
      </c>
      <c r="O362" s="1">
        <v>2.2056410312652588</v>
      </c>
      <c r="P362" s="1">
        <v>345593.65625</v>
      </c>
      <c r="Q362" s="1">
        <v>-226957.65625</v>
      </c>
      <c r="R362" s="1">
        <v>2909103.82</v>
      </c>
      <c r="S362" s="1">
        <v>907210.9375</v>
      </c>
      <c r="T362" s="1">
        <v>0</v>
      </c>
      <c r="U362" s="1">
        <v>100</v>
      </c>
      <c r="V362" s="1">
        <v>0</v>
      </c>
      <c r="W362" s="1">
        <v>0</v>
      </c>
      <c r="Y362" s="1">
        <v>171400.67</v>
      </c>
      <c r="Z362" s="1">
        <v>45593.610921422835</v>
      </c>
      <c r="AA362" s="1">
        <v>-125807.0625</v>
      </c>
    </row>
    <row r="363" spans="1:32" x14ac:dyDescent="0.25">
      <c r="A363" s="1">
        <v>101637002</v>
      </c>
      <c r="B363" s="1" t="s">
        <v>2070</v>
      </c>
      <c r="C363" s="1">
        <v>21257536</v>
      </c>
      <c r="D363" s="1">
        <v>1640384.5</v>
      </c>
      <c r="E363" s="1">
        <v>8.3619909286499023</v>
      </c>
      <c r="F363" s="1">
        <v>770681.25</v>
      </c>
      <c r="G363" s="1">
        <v>869703.25</v>
      </c>
      <c r="H363" s="1">
        <v>15142184</v>
      </c>
      <c r="I363" s="1">
        <v>150733</v>
      </c>
      <c r="J363" s="1">
        <v>1.0054596662521362</v>
      </c>
      <c r="K363" s="1">
        <v>385623.1875</v>
      </c>
      <c r="L363" s="1">
        <v>-234890.1875</v>
      </c>
      <c r="M363" s="1">
        <v>2777823</v>
      </c>
      <c r="N363" s="1">
        <v>91421</v>
      </c>
      <c r="O363" s="1">
        <v>3.403101921081543</v>
      </c>
      <c r="P363" s="1">
        <v>105266.0859375</v>
      </c>
      <c r="Q363" s="1">
        <v>-13845.0859375</v>
      </c>
      <c r="R363" s="1">
        <v>3337527.56</v>
      </c>
      <c r="S363" s="1">
        <v>1398230.5</v>
      </c>
      <c r="T363" s="1">
        <v>100.02330017089844</v>
      </c>
      <c r="U363" s="1">
        <v>0</v>
      </c>
      <c r="V363" s="1">
        <v>0</v>
      </c>
      <c r="W363" s="1">
        <v>12800738.350000001</v>
      </c>
      <c r="X363" s="1">
        <v>21.851789474487305</v>
      </c>
      <c r="Y363" s="1">
        <v>158593.97</v>
      </c>
      <c r="Z363" s="1">
        <v>223295.55804039352</v>
      </c>
      <c r="AA363" s="1">
        <v>64701.58984375</v>
      </c>
    </row>
    <row r="364" spans="1:32" x14ac:dyDescent="0.25">
      <c r="A364" s="1">
        <v>119357003</v>
      </c>
      <c r="B364" s="1" t="s">
        <v>2401</v>
      </c>
      <c r="C364" s="1">
        <v>10864087</v>
      </c>
      <c r="D364" s="1">
        <v>1304141.75</v>
      </c>
      <c r="E364" s="1">
        <v>13.641728401184082</v>
      </c>
      <c r="F364" s="1">
        <v>629486.5</v>
      </c>
      <c r="G364" s="1">
        <v>674655.25</v>
      </c>
      <c r="H364" s="1">
        <v>7166563</v>
      </c>
      <c r="I364" s="1">
        <v>74942</v>
      </c>
      <c r="J364" s="1">
        <v>1.0567682981491089</v>
      </c>
      <c r="K364" s="1">
        <v>346521.8125</v>
      </c>
      <c r="L364" s="1">
        <v>-271579.8125</v>
      </c>
      <c r="M364" s="1">
        <v>1100050</v>
      </c>
      <c r="N364" s="1">
        <v>41851</v>
      </c>
      <c r="O364" s="1">
        <v>3.9549272060394287</v>
      </c>
      <c r="P364" s="1">
        <v>45371</v>
      </c>
      <c r="Q364" s="1">
        <v>-3520</v>
      </c>
      <c r="R364" s="1">
        <v>2597474.09</v>
      </c>
      <c r="S364" s="1">
        <v>1187348.75</v>
      </c>
      <c r="T364" s="1">
        <v>100.02330780029297</v>
      </c>
      <c r="U364" s="1">
        <v>0</v>
      </c>
      <c r="V364" s="1">
        <v>0</v>
      </c>
      <c r="W364" s="1">
        <v>10870125.570000004</v>
      </c>
      <c r="X364" s="1">
        <v>21.851791381835938</v>
      </c>
      <c r="Y364" s="1">
        <v>66041.75</v>
      </c>
      <c r="Z364" s="1">
        <v>140820.91116136772</v>
      </c>
      <c r="AA364" s="1">
        <v>74779.1640625</v>
      </c>
    </row>
    <row r="365" spans="1:32" x14ac:dyDescent="0.25">
      <c r="A365" s="1">
        <v>127045853</v>
      </c>
      <c r="B365" s="1" t="s">
        <v>2514</v>
      </c>
      <c r="C365" s="1">
        <v>10610088</v>
      </c>
      <c r="D365" s="1">
        <v>274179.625</v>
      </c>
      <c r="E365" s="1">
        <v>2.6526901721954346</v>
      </c>
      <c r="F365" s="1">
        <v>174848.046875</v>
      </c>
      <c r="G365" s="1">
        <v>99331.578125</v>
      </c>
      <c r="H365" s="1">
        <v>8480791</v>
      </c>
      <c r="I365" s="1">
        <v>43586</v>
      </c>
      <c r="J365" s="1">
        <v>0.51659291982650757</v>
      </c>
      <c r="K365" s="1">
        <v>90596.703125</v>
      </c>
      <c r="L365" s="1">
        <v>-47010.703125</v>
      </c>
      <c r="M365" s="1">
        <v>1492985</v>
      </c>
      <c r="N365" s="1">
        <v>43576</v>
      </c>
      <c r="O365" s="1">
        <v>3.0064668655395508</v>
      </c>
      <c r="P365" s="1">
        <v>52363.1015625</v>
      </c>
      <c r="Q365" s="1">
        <v>-8787.1015625</v>
      </c>
      <c r="R365" s="1">
        <v>636311.81999999995</v>
      </c>
      <c r="S365" s="1">
        <v>187017.625</v>
      </c>
      <c r="T365" s="1">
        <v>100.01985931396484</v>
      </c>
      <c r="U365" s="1">
        <v>0</v>
      </c>
      <c r="V365" s="1">
        <v>0</v>
      </c>
      <c r="W365" s="1">
        <v>1712079.0800000019</v>
      </c>
      <c r="X365" s="1">
        <v>20.23614501953125</v>
      </c>
      <c r="Y365" s="1">
        <v>37774.620000000003</v>
      </c>
      <c r="Z365" s="1">
        <v>18686.807259871101</v>
      </c>
      <c r="AA365" s="1">
        <v>-19087.8125</v>
      </c>
    </row>
    <row r="366" spans="1:32" x14ac:dyDescent="0.25">
      <c r="A366" s="1">
        <v>103028203</v>
      </c>
      <c r="B366" s="1" t="s">
        <v>2101</v>
      </c>
      <c r="C366" s="1">
        <v>4779914</v>
      </c>
      <c r="D366" s="1">
        <v>104652</v>
      </c>
      <c r="E366" s="1">
        <v>2.2384200096130371</v>
      </c>
      <c r="F366" s="1">
        <v>149744.890625</v>
      </c>
      <c r="G366" s="1">
        <v>-45092.890625</v>
      </c>
      <c r="H366" s="1">
        <v>3778936</v>
      </c>
      <c r="I366" s="1">
        <v>40186</v>
      </c>
      <c r="J366" s="1">
        <v>1.0748511552810669</v>
      </c>
      <c r="K366" s="1">
        <v>128640.3984375</v>
      </c>
      <c r="L366" s="1">
        <v>-88454.3984375</v>
      </c>
      <c r="M366" s="1">
        <v>824827</v>
      </c>
      <c r="N366" s="1">
        <v>14466</v>
      </c>
      <c r="O366" s="1">
        <v>1.7851302623748779</v>
      </c>
      <c r="P366" s="1">
        <v>21104.494140625</v>
      </c>
      <c r="Q366" s="1">
        <v>-6638.494140625</v>
      </c>
      <c r="R366" s="1">
        <v>176151</v>
      </c>
      <c r="S366" s="1">
        <v>50000</v>
      </c>
      <c r="T366" s="1">
        <v>0</v>
      </c>
      <c r="U366" s="1">
        <v>0</v>
      </c>
      <c r="V366" s="1">
        <v>100</v>
      </c>
      <c r="W366" s="1">
        <v>0</v>
      </c>
      <c r="Y366" s="1">
        <v>27614.33</v>
      </c>
      <c r="Z366" s="1">
        <v>16338.424656202173</v>
      </c>
      <c r="AA366" s="1">
        <v>-11275.9052734375</v>
      </c>
    </row>
    <row r="367" spans="1:32" x14ac:dyDescent="0.25">
      <c r="A367" s="1">
        <v>127046903</v>
      </c>
      <c r="B367" s="1" t="s">
        <v>2515</v>
      </c>
      <c r="C367" s="1">
        <v>9635855</v>
      </c>
      <c r="D367" s="1">
        <v>224901</v>
      </c>
      <c r="E367" s="1">
        <v>2.3897790908813477</v>
      </c>
      <c r="F367" s="1">
        <v>398953.8125</v>
      </c>
      <c r="G367" s="1">
        <v>-174052.8125</v>
      </c>
      <c r="H367" s="1">
        <v>8240579</v>
      </c>
      <c r="I367" s="1">
        <v>117108</v>
      </c>
      <c r="J367" s="1">
        <v>1.4416005611419678</v>
      </c>
      <c r="K367" s="1">
        <v>339947.59375</v>
      </c>
      <c r="L367" s="1">
        <v>-222839.59375</v>
      </c>
      <c r="M367" s="1">
        <v>1162002</v>
      </c>
      <c r="N367" s="1">
        <v>57793</v>
      </c>
      <c r="O367" s="1">
        <v>5.2338824272155762</v>
      </c>
      <c r="P367" s="1">
        <v>59006.20703125</v>
      </c>
      <c r="Q367" s="1">
        <v>-1213.20703125</v>
      </c>
      <c r="R367" s="1">
        <v>233274</v>
      </c>
      <c r="S367" s="1">
        <v>50000</v>
      </c>
      <c r="T367" s="1">
        <v>0</v>
      </c>
      <c r="U367" s="1">
        <v>0</v>
      </c>
      <c r="V367" s="1">
        <v>100</v>
      </c>
      <c r="W367" s="1">
        <v>0</v>
      </c>
      <c r="Y367" s="1">
        <v>111324.88</v>
      </c>
      <c r="Z367" s="1">
        <v>79994.837285777641</v>
      </c>
      <c r="AA367" s="1">
        <v>-31330.04296875</v>
      </c>
    </row>
    <row r="368" spans="1:32" x14ac:dyDescent="0.25">
      <c r="A368" s="1">
        <v>108566303</v>
      </c>
      <c r="B368" s="1" t="s">
        <v>2218</v>
      </c>
      <c r="C368" s="1">
        <v>5227924</v>
      </c>
      <c r="D368" s="1">
        <v>241516.140625</v>
      </c>
      <c r="E368" s="1">
        <v>4.8434896469116211</v>
      </c>
      <c r="F368" s="1">
        <v>191613.15625</v>
      </c>
      <c r="G368" s="1">
        <v>49902.984375</v>
      </c>
      <c r="H368" s="1">
        <v>4452066</v>
      </c>
      <c r="I368" s="1">
        <v>28854</v>
      </c>
      <c r="J368" s="1">
        <v>0.65233141183853149</v>
      </c>
      <c r="K368" s="1">
        <v>187002.953125</v>
      </c>
      <c r="L368" s="1">
        <v>-158148.953125</v>
      </c>
      <c r="M368" s="1">
        <v>489627</v>
      </c>
      <c r="N368" s="1">
        <v>9</v>
      </c>
      <c r="O368" s="1">
        <v>1.8381677800789475E-3</v>
      </c>
      <c r="P368" s="1">
        <v>4610.19580078125</v>
      </c>
      <c r="Q368" s="1">
        <v>-4601.19580078125</v>
      </c>
      <c r="R368" s="1">
        <v>286231.14</v>
      </c>
      <c r="S368" s="1">
        <v>212653.140625</v>
      </c>
      <c r="T368" s="1">
        <v>100</v>
      </c>
      <c r="U368" s="1">
        <v>0</v>
      </c>
      <c r="V368" s="1">
        <v>0</v>
      </c>
      <c r="W368" s="1">
        <v>1946376.5299999993</v>
      </c>
      <c r="X368" s="1">
        <v>10.925591468811035</v>
      </c>
      <c r="Y368" s="1">
        <v>64785.67</v>
      </c>
      <c r="Z368" s="1">
        <v>53116.465497243713</v>
      </c>
      <c r="AA368" s="1">
        <v>-11669.2041015625</v>
      </c>
    </row>
    <row r="369" spans="1:32" x14ac:dyDescent="0.25">
      <c r="A369" s="1">
        <v>125237903</v>
      </c>
      <c r="B369" s="1" t="s">
        <v>2497</v>
      </c>
      <c r="C369" s="1">
        <v>6840189</v>
      </c>
      <c r="D369" s="1">
        <v>153971</v>
      </c>
      <c r="E369" s="1">
        <v>2.3028116226196289</v>
      </c>
      <c r="F369" s="1">
        <v>297547.65625</v>
      </c>
      <c r="G369" s="1">
        <v>-143576.65625</v>
      </c>
      <c r="H369" s="1">
        <v>4660782</v>
      </c>
      <c r="I369" s="1">
        <v>90616</v>
      </c>
      <c r="J369" s="1">
        <v>1.9827725887298584</v>
      </c>
      <c r="K369" s="1">
        <v>293593.90625</v>
      </c>
      <c r="L369" s="1">
        <v>-202977.90625</v>
      </c>
      <c r="M369" s="1">
        <v>1989149</v>
      </c>
      <c r="N369" s="1">
        <v>13355</v>
      </c>
      <c r="O369" s="1">
        <v>0.67593079805374146</v>
      </c>
      <c r="P369" s="1">
        <v>3953.741943359375</v>
      </c>
      <c r="Q369" s="1">
        <v>9401.2578125</v>
      </c>
      <c r="R369" s="1">
        <v>190258</v>
      </c>
      <c r="S369" s="1">
        <v>50000</v>
      </c>
      <c r="T369" s="1">
        <v>0</v>
      </c>
      <c r="U369" s="1">
        <v>0</v>
      </c>
      <c r="V369" s="1">
        <v>100</v>
      </c>
      <c r="W369" s="1">
        <v>0</v>
      </c>
      <c r="Y369" s="1">
        <v>118213.22</v>
      </c>
      <c r="Z369" s="1">
        <v>182812.2351728463</v>
      </c>
      <c r="AA369" s="1">
        <v>64599.015625</v>
      </c>
    </row>
    <row r="370" spans="1:32" x14ac:dyDescent="0.25">
      <c r="A370" s="1">
        <v>129546803</v>
      </c>
      <c r="B370" s="1" t="s">
        <v>2534</v>
      </c>
      <c r="C370" s="1">
        <v>6681624.5</v>
      </c>
      <c r="D370" s="1">
        <v>557857.375</v>
      </c>
      <c r="E370" s="1">
        <v>9.1097087860107422</v>
      </c>
      <c r="F370" s="1">
        <v>381285.1875</v>
      </c>
      <c r="G370" s="1">
        <v>176572.1875</v>
      </c>
      <c r="H370" s="1">
        <v>4668321</v>
      </c>
      <c r="I370" s="1">
        <v>57759</v>
      </c>
      <c r="J370" s="1">
        <v>1.2527539730072021</v>
      </c>
      <c r="K370" s="1">
        <v>234652.59375</v>
      </c>
      <c r="L370" s="1">
        <v>-176893.59375</v>
      </c>
      <c r="M370" s="1">
        <v>875336</v>
      </c>
      <c r="N370" s="1">
        <v>-1430</v>
      </c>
      <c r="O370" s="1">
        <v>-0.16309939324855804</v>
      </c>
      <c r="P370" s="1">
        <v>46274.57421875</v>
      </c>
      <c r="Q370" s="1">
        <v>-47704.57421875</v>
      </c>
      <c r="R370" s="1">
        <v>1137967.53</v>
      </c>
      <c r="S370" s="1">
        <v>501528.40625</v>
      </c>
      <c r="T370" s="1">
        <v>100.02330780029297</v>
      </c>
      <c r="U370" s="1">
        <v>0</v>
      </c>
      <c r="V370" s="1">
        <v>0</v>
      </c>
      <c r="W370" s="1">
        <v>4591470.5500000007</v>
      </c>
      <c r="X370" s="1">
        <v>21.851789474487305</v>
      </c>
      <c r="Y370" s="1">
        <v>48145.440000000002</v>
      </c>
      <c r="Z370" s="1">
        <v>27309.035267675295</v>
      </c>
      <c r="AA370" s="1">
        <v>-20836.404296875</v>
      </c>
    </row>
    <row r="371" spans="1:32" x14ac:dyDescent="0.25">
      <c r="A371" s="1">
        <v>121395603</v>
      </c>
      <c r="B371" s="1" t="s">
        <v>2438</v>
      </c>
      <c r="C371" s="1">
        <v>5330775</v>
      </c>
      <c r="D371" s="1">
        <v>156213</v>
      </c>
      <c r="E371" s="1">
        <v>3.0188641548156738</v>
      </c>
      <c r="F371" s="1">
        <v>321827.9375</v>
      </c>
      <c r="G371" s="1">
        <v>-165614.9375</v>
      </c>
      <c r="H371" s="1">
        <v>3964350</v>
      </c>
      <c r="I371" s="1">
        <v>59294</v>
      </c>
      <c r="J371" s="1">
        <v>1.5183905363082886</v>
      </c>
      <c r="K371" s="1">
        <v>276503.09375</v>
      </c>
      <c r="L371" s="1">
        <v>-217209.09375</v>
      </c>
      <c r="M371" s="1">
        <v>1213298</v>
      </c>
      <c r="N371" s="1">
        <v>46919</v>
      </c>
      <c r="O371" s="1">
        <v>4.022620677947998</v>
      </c>
      <c r="P371" s="1">
        <v>45324.84765625</v>
      </c>
      <c r="Q371" s="1">
        <v>1594.15234375</v>
      </c>
      <c r="R371" s="1">
        <v>153127</v>
      </c>
      <c r="S371" s="1">
        <v>50000</v>
      </c>
      <c r="T371" s="1">
        <v>0</v>
      </c>
      <c r="U371" s="1">
        <v>0</v>
      </c>
      <c r="V371" s="1">
        <v>100</v>
      </c>
      <c r="W371" s="1">
        <v>0</v>
      </c>
      <c r="Y371" s="1">
        <v>69550.75</v>
      </c>
      <c r="Z371" s="1">
        <v>145656.08236548235</v>
      </c>
      <c r="AA371" s="1">
        <v>76105.3359375</v>
      </c>
    </row>
    <row r="372" spans="1:32" x14ac:dyDescent="0.25">
      <c r="A372" s="1">
        <v>108567004</v>
      </c>
      <c r="B372" s="1" t="s">
        <v>2219</v>
      </c>
      <c r="C372" s="1">
        <v>2523979</v>
      </c>
      <c r="D372" s="1">
        <v>22452</v>
      </c>
      <c r="E372" s="1">
        <v>0.89753180742263794</v>
      </c>
      <c r="F372" s="1">
        <v>40541.4765625</v>
      </c>
      <c r="G372" s="1">
        <v>-18089.4765625</v>
      </c>
      <c r="H372" s="1">
        <v>2131075</v>
      </c>
      <c r="I372" s="1">
        <v>8933</v>
      </c>
      <c r="J372" s="1">
        <v>0.42094263434410095</v>
      </c>
      <c r="K372" s="1">
        <v>28965.92578125</v>
      </c>
      <c r="L372" s="1">
        <v>-20032.92578125</v>
      </c>
      <c r="M372" s="1">
        <v>263194</v>
      </c>
      <c r="N372" s="1">
        <v>2260</v>
      </c>
      <c r="O372" s="1">
        <v>0.866119384765625</v>
      </c>
      <c r="P372" s="1">
        <v>4974.23779296875</v>
      </c>
      <c r="Q372" s="1">
        <v>-2714.23779296875</v>
      </c>
      <c r="R372" s="1">
        <v>102080</v>
      </c>
      <c r="S372" s="1">
        <v>50000</v>
      </c>
      <c r="T372" s="1">
        <v>0</v>
      </c>
      <c r="U372" s="1">
        <v>0</v>
      </c>
      <c r="V372" s="1">
        <v>100</v>
      </c>
      <c r="W372" s="1">
        <v>0</v>
      </c>
      <c r="Y372" s="1">
        <v>23527.21</v>
      </c>
      <c r="Z372" s="1">
        <v>8534.7150174720446</v>
      </c>
      <c r="AA372" s="1">
        <v>-14992.4951171875</v>
      </c>
      <c r="AB372" s="1">
        <v>27630</v>
      </c>
      <c r="AC372" s="1">
        <v>-38741</v>
      </c>
      <c r="AD372" s="1">
        <v>-58.370368957519531</v>
      </c>
      <c r="AE372" s="1">
        <v>6601.31201171875</v>
      </c>
      <c r="AF372" s="1">
        <v>-45342.3125</v>
      </c>
    </row>
    <row r="373" spans="1:32" x14ac:dyDescent="0.25">
      <c r="A373" s="1">
        <v>120486003</v>
      </c>
      <c r="B373" s="1" t="s">
        <v>2424</v>
      </c>
      <c r="C373" s="1">
        <v>5997184</v>
      </c>
      <c r="D373" s="1">
        <v>141865</v>
      </c>
      <c r="E373" s="1">
        <v>2.422839879989624</v>
      </c>
      <c r="F373" s="1">
        <v>259194.90625</v>
      </c>
      <c r="G373" s="1">
        <v>-117329.90625</v>
      </c>
      <c r="H373" s="1">
        <v>4651237</v>
      </c>
      <c r="I373" s="1">
        <v>61498</v>
      </c>
      <c r="J373" s="1">
        <v>1.3399019241333008</v>
      </c>
      <c r="K373" s="1">
        <v>239863.59375</v>
      </c>
      <c r="L373" s="1">
        <v>-178365.59375</v>
      </c>
      <c r="M373" s="1">
        <v>1153409</v>
      </c>
      <c r="N373" s="1">
        <v>30367</v>
      </c>
      <c r="O373" s="1">
        <v>2.7039949893951416</v>
      </c>
      <c r="P373" s="1">
        <v>19331.3203125</v>
      </c>
      <c r="Q373" s="1">
        <v>11035.6796875</v>
      </c>
      <c r="R373" s="1">
        <v>192538</v>
      </c>
      <c r="S373" s="1">
        <v>50000</v>
      </c>
      <c r="T373" s="1">
        <v>0</v>
      </c>
      <c r="U373" s="1">
        <v>0</v>
      </c>
      <c r="V373" s="1">
        <v>100</v>
      </c>
      <c r="W373" s="1">
        <v>0</v>
      </c>
      <c r="Y373" s="1">
        <v>158063.82999999999</v>
      </c>
      <c r="Z373" s="1">
        <v>267341.23727893038</v>
      </c>
      <c r="AA373" s="1">
        <v>109277.40625</v>
      </c>
    </row>
    <row r="374" spans="1:32" x14ac:dyDescent="0.25">
      <c r="A374" s="1">
        <v>117086003</v>
      </c>
      <c r="B374" s="1" t="s">
        <v>2367</v>
      </c>
      <c r="C374" s="1">
        <v>8885544</v>
      </c>
      <c r="D374" s="1">
        <v>81223.7109375</v>
      </c>
      <c r="E374" s="1">
        <v>0.92254382371902466</v>
      </c>
      <c r="F374" s="1">
        <v>291647.125</v>
      </c>
      <c r="G374" s="1">
        <v>-210423.40625</v>
      </c>
      <c r="H374" s="1">
        <v>7353417</v>
      </c>
      <c r="I374" s="1">
        <v>-15739</v>
      </c>
      <c r="J374" s="1">
        <v>-0.21357941627502441</v>
      </c>
      <c r="K374" s="1">
        <v>220260.59375</v>
      </c>
      <c r="L374" s="1">
        <v>-235999.59375</v>
      </c>
      <c r="M374" s="1">
        <v>1158215</v>
      </c>
      <c r="N374" s="1">
        <v>11024</v>
      </c>
      <c r="O374" s="1">
        <v>0.96095597743988037</v>
      </c>
      <c r="P374" s="1">
        <v>54189.84375</v>
      </c>
      <c r="Q374" s="1">
        <v>-43165.84375</v>
      </c>
      <c r="R374" s="1">
        <v>373912.25</v>
      </c>
      <c r="S374" s="1">
        <v>85938.7109375</v>
      </c>
      <c r="T374" s="1">
        <v>100.02329254150391</v>
      </c>
      <c r="U374" s="1">
        <v>0</v>
      </c>
      <c r="V374" s="1">
        <v>0</v>
      </c>
      <c r="W374" s="1">
        <v>786765.01999999955</v>
      </c>
      <c r="X374" s="1">
        <v>21.851791381835938</v>
      </c>
      <c r="Y374" s="1">
        <v>67163.53</v>
      </c>
      <c r="Z374" s="1">
        <v>185644.08150044447</v>
      </c>
      <c r="AA374" s="1">
        <v>118480.5546875</v>
      </c>
    </row>
    <row r="375" spans="1:32" x14ac:dyDescent="0.25">
      <c r="A375" s="1">
        <v>129547303</v>
      </c>
      <c r="B375" s="1" t="s">
        <v>2536</v>
      </c>
      <c r="C375" s="1">
        <v>9346699</v>
      </c>
      <c r="D375" s="1">
        <v>279018.59375</v>
      </c>
      <c r="E375" s="1">
        <v>3.0770668983459473</v>
      </c>
      <c r="F375" s="1">
        <v>304988.6875</v>
      </c>
      <c r="G375" s="1">
        <v>-25970.09375</v>
      </c>
      <c r="H375" s="1">
        <v>7562906</v>
      </c>
      <c r="I375" s="1">
        <v>67454</v>
      </c>
      <c r="J375" s="1">
        <v>0.89993232488632202</v>
      </c>
      <c r="K375" s="1">
        <v>204713.09375</v>
      </c>
      <c r="L375" s="1">
        <v>-137259.09375</v>
      </c>
      <c r="M375" s="1">
        <v>1176302</v>
      </c>
      <c r="N375" s="1">
        <v>18565</v>
      </c>
      <c r="O375" s="1">
        <v>1.6035593748092651</v>
      </c>
      <c r="P375" s="1">
        <v>61655.52734375</v>
      </c>
      <c r="Q375" s="1">
        <v>-43090.52734375</v>
      </c>
      <c r="R375" s="1">
        <v>607490.89</v>
      </c>
      <c r="S375" s="1">
        <v>192999.59375</v>
      </c>
      <c r="T375" s="1">
        <v>100.02330017089844</v>
      </c>
      <c r="U375" s="1">
        <v>0</v>
      </c>
      <c r="V375" s="1">
        <v>0</v>
      </c>
      <c r="W375" s="1">
        <v>1766902.7399999984</v>
      </c>
      <c r="X375" s="1">
        <v>21.851789474487305</v>
      </c>
      <c r="Y375" s="1">
        <v>74158.16</v>
      </c>
      <c r="Z375" s="1">
        <v>51268.533496169664</v>
      </c>
      <c r="AA375" s="1">
        <v>-22889.626953125</v>
      </c>
    </row>
    <row r="376" spans="1:32" x14ac:dyDescent="0.25">
      <c r="A376" s="1">
        <v>114067503</v>
      </c>
      <c r="B376" s="1" t="s">
        <v>2318</v>
      </c>
      <c r="C376" s="1">
        <v>6143743</v>
      </c>
      <c r="D376" s="1">
        <v>184891</v>
      </c>
      <c r="E376" s="1">
        <v>3.1027956008911133</v>
      </c>
      <c r="F376" s="1">
        <v>347369.375</v>
      </c>
      <c r="G376" s="1">
        <v>-162478.375</v>
      </c>
      <c r="H376" s="1">
        <v>4461929</v>
      </c>
      <c r="I376" s="1">
        <v>74852</v>
      </c>
      <c r="J376" s="1">
        <v>1.7061929702758789</v>
      </c>
      <c r="K376" s="1">
        <v>279277.15625</v>
      </c>
      <c r="L376" s="1">
        <v>-204425.15625</v>
      </c>
      <c r="M376" s="1">
        <v>1422074</v>
      </c>
      <c r="N376" s="1">
        <v>60039</v>
      </c>
      <c r="O376" s="1">
        <v>4.4080367088317871</v>
      </c>
      <c r="P376" s="1">
        <v>68092.2109375</v>
      </c>
      <c r="Q376" s="1">
        <v>-8053.2109375</v>
      </c>
      <c r="R376" s="1">
        <v>247972</v>
      </c>
      <c r="S376" s="1">
        <v>50000</v>
      </c>
      <c r="T376" s="1">
        <v>0</v>
      </c>
      <c r="U376" s="1">
        <v>0</v>
      </c>
      <c r="V376" s="1">
        <v>100</v>
      </c>
      <c r="W376" s="1">
        <v>0</v>
      </c>
      <c r="Y376" s="1">
        <v>83678.17</v>
      </c>
      <c r="Z376" s="1">
        <v>136506.93219536147</v>
      </c>
      <c r="AA376" s="1">
        <v>52828.76171875</v>
      </c>
      <c r="AB376" s="1">
        <v>11768</v>
      </c>
    </row>
    <row r="377" spans="1:32" x14ac:dyDescent="0.25">
      <c r="A377" s="1">
        <v>119357402</v>
      </c>
      <c r="B377" s="1" t="s">
        <v>2402</v>
      </c>
      <c r="C377" s="1">
        <v>112213608</v>
      </c>
      <c r="D377" s="1">
        <v>11014681</v>
      </c>
      <c r="E377" s="1">
        <v>10.884187698364258</v>
      </c>
      <c r="F377" s="1">
        <v>8062214</v>
      </c>
      <c r="G377" s="1">
        <v>2952467</v>
      </c>
      <c r="H377" s="1">
        <v>75314995</v>
      </c>
      <c r="I377" s="1">
        <v>1391909</v>
      </c>
      <c r="J377" s="1">
        <v>1.8829152584075928</v>
      </c>
      <c r="K377" s="1">
        <v>5625245.5</v>
      </c>
      <c r="L377" s="1">
        <v>-4233336.5</v>
      </c>
      <c r="M377" s="1">
        <v>10683793</v>
      </c>
      <c r="N377" s="1">
        <v>467572</v>
      </c>
      <c r="O377" s="1">
        <v>4.5767607688903809</v>
      </c>
      <c r="P377" s="1">
        <v>592406.5</v>
      </c>
      <c r="Q377" s="1">
        <v>-124834.5</v>
      </c>
      <c r="R377" s="1">
        <v>26214824.579999998</v>
      </c>
      <c r="S377" s="1">
        <v>9155200</v>
      </c>
      <c r="T377" s="1">
        <v>92.041923522949219</v>
      </c>
      <c r="U377" s="1">
        <v>7.979522705078125</v>
      </c>
      <c r="V377" s="1">
        <v>0</v>
      </c>
      <c r="W377" s="1">
        <v>57127381.669999987</v>
      </c>
      <c r="X377" s="1">
        <v>29.501989364624023</v>
      </c>
      <c r="Y377" s="1">
        <v>896039.85</v>
      </c>
      <c r="Z377" s="1">
        <v>957701.99741297215</v>
      </c>
      <c r="AA377" s="1">
        <v>61662.1484375</v>
      </c>
    </row>
    <row r="378" spans="1:32" x14ac:dyDescent="0.25">
      <c r="A378" s="1">
        <v>116557103</v>
      </c>
      <c r="B378" s="1" t="s">
        <v>2361</v>
      </c>
      <c r="C378" s="1">
        <v>13206150</v>
      </c>
      <c r="D378" s="1">
        <v>628387.6875</v>
      </c>
      <c r="E378" s="1">
        <v>4.9960212707519531</v>
      </c>
      <c r="F378" s="1">
        <v>503166.15625</v>
      </c>
      <c r="G378" s="1">
        <v>125221.53125</v>
      </c>
      <c r="H378" s="1">
        <v>9922741</v>
      </c>
      <c r="I378" s="1">
        <v>124474</v>
      </c>
      <c r="J378" s="1">
        <v>1.2703675031661987</v>
      </c>
      <c r="K378" s="1">
        <v>356529.3125</v>
      </c>
      <c r="L378" s="1">
        <v>-232055.3125</v>
      </c>
      <c r="M378" s="1">
        <v>1819537</v>
      </c>
      <c r="N378" s="1">
        <v>20076</v>
      </c>
      <c r="O378" s="1">
        <v>1.115667462348938</v>
      </c>
      <c r="P378" s="1">
        <v>49293.59375</v>
      </c>
      <c r="Q378" s="1">
        <v>-29217.59375</v>
      </c>
      <c r="R378" s="1">
        <v>1373175.33</v>
      </c>
      <c r="S378" s="1">
        <v>477132.6875</v>
      </c>
      <c r="T378" s="1">
        <v>100.02330017089844</v>
      </c>
      <c r="U378" s="1">
        <v>0</v>
      </c>
      <c r="V378" s="1">
        <v>0</v>
      </c>
      <c r="W378" s="1">
        <v>4368128.68</v>
      </c>
      <c r="X378" s="1">
        <v>21.851789474487305</v>
      </c>
      <c r="Y378" s="1">
        <v>168997.73</v>
      </c>
      <c r="Z378" s="1">
        <v>194776.26263068558</v>
      </c>
      <c r="AA378" s="1">
        <v>25778.533203125</v>
      </c>
      <c r="AB378" s="1">
        <v>90697</v>
      </c>
      <c r="AC378" s="1">
        <v>6705</v>
      </c>
      <c r="AD378" s="1">
        <v>7.982903003692627</v>
      </c>
      <c r="AE378" s="1">
        <v>1866.9439697265625</v>
      </c>
      <c r="AF378" s="1">
        <v>4838.05615234375</v>
      </c>
    </row>
    <row r="379" spans="1:32" x14ac:dyDescent="0.25">
      <c r="A379" s="1">
        <v>104107903</v>
      </c>
      <c r="B379" s="1" t="s">
        <v>2120</v>
      </c>
      <c r="C379" s="1">
        <v>22318456</v>
      </c>
      <c r="D379" s="1">
        <v>433068.8125</v>
      </c>
      <c r="E379" s="1">
        <v>1.9788035154342651</v>
      </c>
      <c r="F379" s="1">
        <v>617333.3125</v>
      </c>
      <c r="G379" s="1">
        <v>-184264.5</v>
      </c>
      <c r="H379" s="1">
        <v>17327488</v>
      </c>
      <c r="I379" s="1">
        <v>169823</v>
      </c>
      <c r="J379" s="1">
        <v>0.98977917432785034</v>
      </c>
      <c r="K379" s="1">
        <v>571731.8125</v>
      </c>
      <c r="L379" s="1">
        <v>-401908.8125</v>
      </c>
      <c r="M379" s="1">
        <v>3968379</v>
      </c>
      <c r="N379" s="1">
        <v>-75075</v>
      </c>
      <c r="O379" s="1">
        <v>-1.8567045927047729</v>
      </c>
      <c r="P379" s="1">
        <v>45601.5078125</v>
      </c>
      <c r="Q379" s="1">
        <v>-120676.5078125</v>
      </c>
      <c r="R379" s="1">
        <v>1022587.82</v>
      </c>
      <c r="S379" s="1">
        <v>338320.8125</v>
      </c>
      <c r="T379" s="1">
        <v>100</v>
      </c>
      <c r="U379" s="1">
        <v>0</v>
      </c>
      <c r="V379" s="1">
        <v>0</v>
      </c>
      <c r="W379" s="1">
        <v>3096590.5600000024</v>
      </c>
      <c r="X379" s="1">
        <v>10.925590515136719</v>
      </c>
      <c r="Y379" s="1">
        <v>147237.70000000001</v>
      </c>
      <c r="Z379" s="1">
        <v>206656.51921193965</v>
      </c>
      <c r="AA379" s="1">
        <v>59418.8203125</v>
      </c>
    </row>
    <row r="380" spans="1:32" x14ac:dyDescent="0.25">
      <c r="A380" s="1">
        <v>108567204</v>
      </c>
      <c r="B380" s="1" t="s">
        <v>2220</v>
      </c>
      <c r="C380" s="1">
        <v>4916952</v>
      </c>
      <c r="D380" s="1">
        <v>56642</v>
      </c>
      <c r="E380" s="1">
        <v>1.1653989553451538</v>
      </c>
      <c r="F380" s="1">
        <v>66644.4453125</v>
      </c>
      <c r="G380" s="1">
        <v>-10002.4453125</v>
      </c>
      <c r="H380" s="1">
        <v>4279781</v>
      </c>
      <c r="I380" s="1">
        <v>14206</v>
      </c>
      <c r="J380" s="1">
        <v>0.333038330078125</v>
      </c>
      <c r="K380" s="1">
        <v>46513.1484375</v>
      </c>
      <c r="L380" s="1">
        <v>-32307.1484375</v>
      </c>
      <c r="M380" s="1">
        <v>472386</v>
      </c>
      <c r="N380" s="1">
        <v>-7564</v>
      </c>
      <c r="O380" s="1">
        <v>-1.5759974718093872</v>
      </c>
      <c r="P380" s="1">
        <v>20131.294921875</v>
      </c>
      <c r="Q380" s="1">
        <v>-27695.294921875</v>
      </c>
      <c r="R380" s="1">
        <v>164785</v>
      </c>
      <c r="S380" s="1">
        <v>50000</v>
      </c>
      <c r="T380" s="1">
        <v>0</v>
      </c>
      <c r="U380" s="1">
        <v>0</v>
      </c>
      <c r="V380" s="1">
        <v>100</v>
      </c>
      <c r="W380" s="1">
        <v>0</v>
      </c>
      <c r="Y380" s="1">
        <v>30287.29</v>
      </c>
      <c r="Z380" s="1">
        <v>21707.220336133556</v>
      </c>
      <c r="AA380" s="1">
        <v>-8580.0693359375</v>
      </c>
    </row>
    <row r="381" spans="1:32" x14ac:dyDescent="0.25">
      <c r="A381" s="1">
        <v>103028302</v>
      </c>
      <c r="B381" s="1" t="s">
        <v>2102</v>
      </c>
      <c r="C381" s="1">
        <v>18745472</v>
      </c>
      <c r="D381" s="1">
        <v>145585</v>
      </c>
      <c r="E381" s="1">
        <v>0.78271979093551636</v>
      </c>
      <c r="F381" s="1">
        <v>516563.6875</v>
      </c>
      <c r="G381" s="1">
        <v>-370978.6875</v>
      </c>
      <c r="H381" s="1">
        <v>13681606</v>
      </c>
      <c r="I381" s="1">
        <v>104495</v>
      </c>
      <c r="J381" s="1">
        <v>0.76964092254638672</v>
      </c>
      <c r="K381" s="1">
        <v>377768.59375</v>
      </c>
      <c r="L381" s="1">
        <v>-273273.59375</v>
      </c>
      <c r="M381" s="1">
        <v>4307393</v>
      </c>
      <c r="N381" s="1">
        <v>-8910</v>
      </c>
      <c r="O381" s="1">
        <v>-0.20642665028572083</v>
      </c>
      <c r="P381" s="1">
        <v>138795.109375</v>
      </c>
      <c r="Q381" s="1">
        <v>-147705.109375</v>
      </c>
      <c r="R381" s="1">
        <v>756471</v>
      </c>
      <c r="S381" s="1">
        <v>50000</v>
      </c>
      <c r="T381" s="1">
        <v>0</v>
      </c>
      <c r="U381" s="1">
        <v>0</v>
      </c>
      <c r="V381" s="1">
        <v>100</v>
      </c>
      <c r="W381" s="1">
        <v>0</v>
      </c>
      <c r="Y381" s="1">
        <v>132228.68</v>
      </c>
      <c r="Z381" s="1">
        <v>82950.132566182758</v>
      </c>
      <c r="AA381" s="1">
        <v>-49278.546875</v>
      </c>
    </row>
    <row r="382" spans="1:32" x14ac:dyDescent="0.25">
      <c r="A382" s="1">
        <v>116496503</v>
      </c>
      <c r="B382" s="1" t="s">
        <v>2357</v>
      </c>
      <c r="C382" s="1">
        <v>23165038</v>
      </c>
      <c r="D382" s="1">
        <v>2005705</v>
      </c>
      <c r="E382" s="1">
        <v>9.4790563583374023</v>
      </c>
      <c r="F382" s="1">
        <v>1229998.125</v>
      </c>
      <c r="G382" s="1">
        <v>775706.875</v>
      </c>
      <c r="H382" s="1">
        <v>17021169</v>
      </c>
      <c r="I382" s="1">
        <v>190908</v>
      </c>
      <c r="J382" s="1">
        <v>1.1343139410018921</v>
      </c>
      <c r="K382" s="1">
        <v>818349.1875</v>
      </c>
      <c r="L382" s="1">
        <v>-627441.1875</v>
      </c>
      <c r="M382" s="1">
        <v>2509105</v>
      </c>
      <c r="N382" s="1">
        <v>119389</v>
      </c>
      <c r="O382" s="1">
        <v>4.9959492683410645</v>
      </c>
      <c r="P382" s="1">
        <v>126705.6171875</v>
      </c>
      <c r="Q382" s="1">
        <v>-7316.6171875</v>
      </c>
      <c r="R382" s="1">
        <v>3634765.41</v>
      </c>
      <c r="S382" s="1">
        <v>1695408</v>
      </c>
      <c r="T382" s="1">
        <v>100.01956939697266</v>
      </c>
      <c r="U382" s="1">
        <v>0</v>
      </c>
      <c r="V382" s="1">
        <v>0</v>
      </c>
      <c r="W382" s="1">
        <v>15520806.320000004</v>
      </c>
      <c r="X382" s="1">
        <v>20.102849960327148</v>
      </c>
      <c r="Y382" s="1">
        <v>258467.25</v>
      </c>
      <c r="Z382" s="1">
        <v>207304.94426410319</v>
      </c>
      <c r="AA382" s="1">
        <v>-51162.3046875</v>
      </c>
    </row>
    <row r="383" spans="1:32" x14ac:dyDescent="0.25">
      <c r="A383" s="1">
        <v>108567404</v>
      </c>
      <c r="B383" s="1" t="s">
        <v>2221</v>
      </c>
      <c r="C383" s="1">
        <v>2121085</v>
      </c>
      <c r="D383" s="1">
        <v>69788</v>
      </c>
      <c r="E383" s="1">
        <v>3.4021401405334473</v>
      </c>
      <c r="F383" s="1">
        <v>35941.19921875</v>
      </c>
      <c r="G383" s="1">
        <v>33846.80078125</v>
      </c>
      <c r="H383" s="1">
        <v>1782995</v>
      </c>
      <c r="I383" s="1">
        <v>16497</v>
      </c>
      <c r="J383" s="1">
        <v>0.93388158082962036</v>
      </c>
      <c r="K383" s="1">
        <v>33891.80078125</v>
      </c>
      <c r="L383" s="1">
        <v>-17394.80078125</v>
      </c>
      <c r="M383" s="1">
        <v>252245</v>
      </c>
      <c r="N383" s="1">
        <v>3291</v>
      </c>
      <c r="O383" s="1">
        <v>1.321931004524231</v>
      </c>
      <c r="P383" s="1">
        <v>2049.39990234375</v>
      </c>
      <c r="Q383" s="1">
        <v>1241.60009765625</v>
      </c>
      <c r="R383" s="1">
        <v>85845</v>
      </c>
      <c r="S383" s="1">
        <v>50000</v>
      </c>
      <c r="T383" s="1">
        <v>0</v>
      </c>
      <c r="U383" s="1">
        <v>0</v>
      </c>
      <c r="V383" s="1">
        <v>100</v>
      </c>
      <c r="W383" s="1">
        <v>0</v>
      </c>
      <c r="Y383" s="1">
        <v>14097.89</v>
      </c>
      <c r="Z383" s="1">
        <v>5457.5874602041731</v>
      </c>
      <c r="AA383" s="1">
        <v>-8640.302734375</v>
      </c>
    </row>
    <row r="384" spans="1:32" x14ac:dyDescent="0.25">
      <c r="A384" s="1">
        <v>104435603</v>
      </c>
      <c r="B384" s="1" t="s">
        <v>2138</v>
      </c>
      <c r="C384" s="1">
        <v>26694320</v>
      </c>
      <c r="D384" s="1">
        <v>1038537.4375</v>
      </c>
      <c r="E384" s="1">
        <v>4.047966480255127</v>
      </c>
      <c r="F384" s="1">
        <v>1571197.75</v>
      </c>
      <c r="G384" s="1">
        <v>-532660.3125</v>
      </c>
      <c r="H384" s="1">
        <v>22001703</v>
      </c>
      <c r="I384" s="1">
        <v>219152</v>
      </c>
      <c r="J384" s="1">
        <v>1.0060896873474121</v>
      </c>
      <c r="K384" s="1">
        <v>1267560.375</v>
      </c>
      <c r="L384" s="1">
        <v>-1048408.375</v>
      </c>
      <c r="M384" s="1">
        <v>2936103</v>
      </c>
      <c r="N384" s="1">
        <v>188200</v>
      </c>
      <c r="O384" s="1">
        <v>6.8488588333129883</v>
      </c>
      <c r="P384" s="1">
        <v>177334.328125</v>
      </c>
      <c r="Q384" s="1">
        <v>10865.671875</v>
      </c>
      <c r="R384" s="1">
        <v>1756512.17</v>
      </c>
      <c r="S384" s="1">
        <v>631185.4375</v>
      </c>
      <c r="T384" s="1">
        <v>100.02330017089844</v>
      </c>
      <c r="U384" s="1">
        <v>0</v>
      </c>
      <c r="V384" s="1">
        <v>0</v>
      </c>
      <c r="W384" s="1">
        <v>5778474.5799999982</v>
      </c>
      <c r="X384" s="1">
        <v>21.851789474487305</v>
      </c>
      <c r="Y384" s="1">
        <v>198204.84</v>
      </c>
      <c r="Z384" s="1">
        <v>230605.08737944439</v>
      </c>
      <c r="AA384" s="1">
        <v>32400.248046875</v>
      </c>
    </row>
    <row r="385" spans="1:32" x14ac:dyDescent="0.25">
      <c r="A385" s="1">
        <v>104435703</v>
      </c>
      <c r="B385" s="1" t="s">
        <v>2139</v>
      </c>
      <c r="C385" s="1">
        <v>9785126</v>
      </c>
      <c r="D385" s="1">
        <v>584669.4375</v>
      </c>
      <c r="E385" s="1">
        <v>6.3547873497009277</v>
      </c>
      <c r="F385" s="1">
        <v>341215.71875</v>
      </c>
      <c r="G385" s="1">
        <v>243453.71875</v>
      </c>
      <c r="H385" s="1">
        <v>7474386</v>
      </c>
      <c r="I385" s="1">
        <v>51320</v>
      </c>
      <c r="J385" s="1">
        <v>0.69135850667953491</v>
      </c>
      <c r="K385" s="1">
        <v>193377.59375</v>
      </c>
      <c r="L385" s="1">
        <v>-142057.59375</v>
      </c>
      <c r="M385" s="1">
        <v>985277</v>
      </c>
      <c r="N385" s="1">
        <v>-9611</v>
      </c>
      <c r="O385" s="1">
        <v>-0.96603834629058838</v>
      </c>
      <c r="P385" s="1">
        <v>39189.3671875</v>
      </c>
      <c r="Q385" s="1">
        <v>-48800.3671875</v>
      </c>
      <c r="R385" s="1">
        <v>1325463.19</v>
      </c>
      <c r="S385" s="1">
        <v>542960.4375</v>
      </c>
      <c r="T385" s="1">
        <v>100.02330780029297</v>
      </c>
      <c r="U385" s="1">
        <v>0</v>
      </c>
      <c r="V385" s="1">
        <v>0</v>
      </c>
      <c r="W385" s="1">
        <v>4970778.8400000017</v>
      </c>
      <c r="X385" s="1">
        <v>21.851791381835938</v>
      </c>
      <c r="Y385" s="1">
        <v>35016.61</v>
      </c>
      <c r="Z385" s="1">
        <v>45166.042239919116</v>
      </c>
      <c r="AA385" s="1">
        <v>10149.4326171875</v>
      </c>
    </row>
    <row r="386" spans="1:32" x14ac:dyDescent="0.25">
      <c r="A386" s="1">
        <v>129547203</v>
      </c>
      <c r="B386" s="1" t="s">
        <v>2535</v>
      </c>
      <c r="C386" s="1">
        <v>15375320</v>
      </c>
      <c r="D386" s="1">
        <v>1391849.75</v>
      </c>
      <c r="E386" s="1">
        <v>9.9535360336303711</v>
      </c>
      <c r="F386" s="1">
        <v>939102.9375</v>
      </c>
      <c r="G386" s="1">
        <v>452746.8125</v>
      </c>
      <c r="H386" s="1">
        <v>11518623</v>
      </c>
      <c r="I386" s="1">
        <v>204065</v>
      </c>
      <c r="J386" s="1">
        <v>1.8035614490509033</v>
      </c>
      <c r="K386" s="1">
        <v>639525.375</v>
      </c>
      <c r="L386" s="1">
        <v>-435460.375</v>
      </c>
      <c r="M386" s="1">
        <v>1421325</v>
      </c>
      <c r="N386" s="1">
        <v>90414</v>
      </c>
      <c r="O386" s="1">
        <v>6.7933917045593262</v>
      </c>
      <c r="P386" s="1">
        <v>79515.171875</v>
      </c>
      <c r="Q386" s="1">
        <v>10898.828125</v>
      </c>
      <c r="R386" s="1">
        <v>2435371.73</v>
      </c>
      <c r="S386" s="1">
        <v>1097370.75</v>
      </c>
      <c r="T386" s="1">
        <v>97.513221740722656</v>
      </c>
      <c r="U386" s="1">
        <v>2.5094983577728271</v>
      </c>
      <c r="V386" s="1">
        <v>0</v>
      </c>
      <c r="W386" s="1">
        <v>9794267.370000001</v>
      </c>
      <c r="X386" s="1">
        <v>21.851789474487305</v>
      </c>
      <c r="Y386" s="1">
        <v>93486.71</v>
      </c>
      <c r="Z386" s="1">
        <v>281470.77991978131</v>
      </c>
      <c r="AA386" s="1">
        <v>187984.0625</v>
      </c>
    </row>
    <row r="387" spans="1:32" x14ac:dyDescent="0.25">
      <c r="A387" s="1">
        <v>104376203</v>
      </c>
      <c r="B387" s="1" t="s">
        <v>2126</v>
      </c>
      <c r="C387" s="1">
        <v>9273947</v>
      </c>
      <c r="D387" s="1">
        <v>82732</v>
      </c>
      <c r="E387" s="1">
        <v>0.90012037754058838</v>
      </c>
      <c r="F387" s="1">
        <v>136005.8125</v>
      </c>
      <c r="G387" s="1">
        <v>-53273.8125</v>
      </c>
      <c r="H387" s="1">
        <v>8020157</v>
      </c>
      <c r="I387" s="1">
        <v>21019</v>
      </c>
      <c r="J387" s="1">
        <v>0.26276582479476929</v>
      </c>
      <c r="K387" s="1">
        <v>107161.8984375</v>
      </c>
      <c r="L387" s="1">
        <v>-86142.8984375</v>
      </c>
      <c r="M387" s="1">
        <v>988325</v>
      </c>
      <c r="N387" s="1">
        <v>11713</v>
      </c>
      <c r="O387" s="1">
        <v>1.1993503570556641</v>
      </c>
      <c r="P387" s="1">
        <v>28843.912109375</v>
      </c>
      <c r="Q387" s="1">
        <v>-17130.912109375</v>
      </c>
      <c r="R387" s="1">
        <v>265465</v>
      </c>
      <c r="S387" s="1">
        <v>50000</v>
      </c>
      <c r="T387" s="1">
        <v>0</v>
      </c>
      <c r="U387" s="1">
        <v>0</v>
      </c>
      <c r="V387" s="1">
        <v>100</v>
      </c>
      <c r="W387" s="1">
        <v>0</v>
      </c>
      <c r="Y387" s="1">
        <v>34857.800000000003</v>
      </c>
      <c r="Z387" s="1">
        <v>16653.640893825184</v>
      </c>
      <c r="AA387" s="1">
        <v>-18204.158203125</v>
      </c>
    </row>
    <row r="388" spans="1:32" x14ac:dyDescent="0.25">
      <c r="A388" s="1">
        <v>116496603</v>
      </c>
      <c r="B388" s="1" t="s">
        <v>2358</v>
      </c>
      <c r="C388" s="1">
        <v>24356512</v>
      </c>
      <c r="D388" s="1">
        <v>2066365.75</v>
      </c>
      <c r="E388" s="1">
        <v>9.2703104019165039</v>
      </c>
      <c r="F388" s="1">
        <v>1320574.5</v>
      </c>
      <c r="G388" s="1">
        <v>745791.25</v>
      </c>
      <c r="H388" s="1">
        <v>17274166</v>
      </c>
      <c r="I388" s="1">
        <v>244951</v>
      </c>
      <c r="J388" s="1">
        <v>1.4384162425994873</v>
      </c>
      <c r="K388" s="1">
        <v>796092</v>
      </c>
      <c r="L388" s="1">
        <v>-551141</v>
      </c>
      <c r="M388" s="1">
        <v>3035179</v>
      </c>
      <c r="N388" s="1">
        <v>72370</v>
      </c>
      <c r="O388" s="1">
        <v>2.4426143169403076</v>
      </c>
      <c r="P388" s="1">
        <v>174491.046875</v>
      </c>
      <c r="Q388" s="1">
        <v>-102121.046875</v>
      </c>
      <c r="R388" s="1">
        <v>4029069.17</v>
      </c>
      <c r="S388" s="1">
        <v>1749044.75</v>
      </c>
      <c r="T388" s="1">
        <v>100.02330780029297</v>
      </c>
      <c r="U388" s="1">
        <v>0</v>
      </c>
      <c r="V388" s="1">
        <v>0</v>
      </c>
      <c r="W388" s="1">
        <v>16012427.57</v>
      </c>
      <c r="X388" s="1">
        <v>21.851791381835938</v>
      </c>
      <c r="Y388" s="1">
        <v>201359.17</v>
      </c>
      <c r="Z388" s="1">
        <v>327848.14517517108</v>
      </c>
      <c r="AA388" s="1">
        <v>126488.9765625</v>
      </c>
      <c r="AB388" s="1">
        <v>18097</v>
      </c>
    </row>
    <row r="389" spans="1:32" x14ac:dyDescent="0.25">
      <c r="A389" s="1">
        <v>115218003</v>
      </c>
      <c r="B389" s="1" t="s">
        <v>2329</v>
      </c>
      <c r="C389" s="1">
        <v>19851760</v>
      </c>
      <c r="D389" s="1">
        <v>1647607.875</v>
      </c>
      <c r="E389" s="1">
        <v>9.0507259368896484</v>
      </c>
      <c r="F389" s="1">
        <v>1136159.75</v>
      </c>
      <c r="G389" s="1">
        <v>511448.125</v>
      </c>
      <c r="H389" s="1">
        <v>14017591</v>
      </c>
      <c r="I389" s="1">
        <v>219116</v>
      </c>
      <c r="J389" s="1">
        <v>1.5879726409912109</v>
      </c>
      <c r="K389" s="1">
        <v>772164.375</v>
      </c>
      <c r="L389" s="1">
        <v>-553048.375</v>
      </c>
      <c r="M389" s="1">
        <v>2734918</v>
      </c>
      <c r="N389" s="1">
        <v>142780</v>
      </c>
      <c r="O389" s="1">
        <v>5.5081944465637207</v>
      </c>
      <c r="P389" s="1">
        <v>106718.7578125</v>
      </c>
      <c r="Q389" s="1">
        <v>36061.2421875</v>
      </c>
      <c r="R389" s="1">
        <v>3099250.69</v>
      </c>
      <c r="S389" s="1">
        <v>1285711.875</v>
      </c>
      <c r="T389" s="1">
        <v>100.02330780029297</v>
      </c>
      <c r="U389" s="1">
        <v>0</v>
      </c>
      <c r="V389" s="1">
        <v>0</v>
      </c>
      <c r="W389" s="1">
        <v>11770635.780000001</v>
      </c>
      <c r="X389" s="1">
        <v>21.851791381835938</v>
      </c>
      <c r="Y389" s="1">
        <v>231760.72</v>
      </c>
      <c r="Z389" s="1">
        <v>306825.81811985932</v>
      </c>
      <c r="AA389" s="1">
        <v>75065.1015625</v>
      </c>
    </row>
    <row r="390" spans="1:32" x14ac:dyDescent="0.25">
      <c r="A390" s="1">
        <v>104107503</v>
      </c>
      <c r="B390" s="1" t="s">
        <v>2118</v>
      </c>
      <c r="C390" s="1">
        <v>13002789</v>
      </c>
      <c r="D390" s="1">
        <v>699612.5</v>
      </c>
      <c r="E390" s="1">
        <v>5.6864380836486816</v>
      </c>
      <c r="F390" s="1">
        <v>367549.0625</v>
      </c>
      <c r="G390" s="1">
        <v>332063.4375</v>
      </c>
      <c r="H390" s="1">
        <v>10058073</v>
      </c>
      <c r="I390" s="1">
        <v>89221</v>
      </c>
      <c r="J390" s="1">
        <v>0.89499771595001221</v>
      </c>
      <c r="K390" s="1">
        <v>275612.8125</v>
      </c>
      <c r="L390" s="1">
        <v>-186391.8125</v>
      </c>
      <c r="M390" s="1">
        <v>1794907</v>
      </c>
      <c r="N390" s="1">
        <v>13730</v>
      </c>
      <c r="O390" s="1">
        <v>0.77083861827850342</v>
      </c>
      <c r="P390" s="1">
        <v>48284</v>
      </c>
      <c r="Q390" s="1">
        <v>-34554</v>
      </c>
      <c r="R390" s="1">
        <v>1149808.67</v>
      </c>
      <c r="S390" s="1">
        <v>596661.5</v>
      </c>
      <c r="T390" s="1">
        <v>100.00851440429688</v>
      </c>
      <c r="U390" s="1">
        <v>0</v>
      </c>
      <c r="V390" s="1">
        <v>0</v>
      </c>
      <c r="W390" s="1">
        <v>5461602.2099999972</v>
      </c>
      <c r="X390" s="1">
        <v>14.920945167541504</v>
      </c>
      <c r="Y390" s="1">
        <v>129409.16</v>
      </c>
      <c r="Z390" s="1">
        <v>134226.13555824221</v>
      </c>
      <c r="AA390" s="1">
        <v>4816.9755859375</v>
      </c>
    </row>
    <row r="391" spans="1:32" x14ac:dyDescent="0.25">
      <c r="A391" s="1">
        <v>109427503</v>
      </c>
      <c r="B391" s="1" t="s">
        <v>2233</v>
      </c>
      <c r="C391" s="1">
        <v>9899993</v>
      </c>
      <c r="D391" s="1">
        <v>424913.25</v>
      </c>
      <c r="E391" s="1">
        <v>4.484534740447998</v>
      </c>
      <c r="F391" s="1">
        <v>391566.59375</v>
      </c>
      <c r="G391" s="1">
        <v>33346.65625</v>
      </c>
      <c r="H391" s="1">
        <v>8064500</v>
      </c>
      <c r="I391" s="1">
        <v>46127</v>
      </c>
      <c r="J391" s="1">
        <v>0.57526630163192749</v>
      </c>
      <c r="K391" s="1">
        <v>278335.90625</v>
      </c>
      <c r="L391" s="1">
        <v>-232208.90625</v>
      </c>
      <c r="M391" s="1">
        <v>889610</v>
      </c>
      <c r="N391" s="1">
        <v>-1395</v>
      </c>
      <c r="O391" s="1">
        <v>-0.15656477212905884</v>
      </c>
      <c r="P391" s="1">
        <v>37154.78515625</v>
      </c>
      <c r="Q391" s="1">
        <v>-38549.78515625</v>
      </c>
      <c r="R391" s="1">
        <v>945882.86</v>
      </c>
      <c r="S391" s="1">
        <v>380181.25</v>
      </c>
      <c r="T391" s="1">
        <v>100.02330017089844</v>
      </c>
      <c r="U391" s="1">
        <v>0</v>
      </c>
      <c r="V391" s="1">
        <v>0</v>
      </c>
      <c r="W391" s="1">
        <v>3480542.4899999984</v>
      </c>
      <c r="X391" s="1">
        <v>21.851791381835938</v>
      </c>
      <c r="Y391" s="1">
        <v>46756.07</v>
      </c>
      <c r="Z391" s="1">
        <v>55257.765007902868</v>
      </c>
      <c r="AA391" s="1">
        <v>8501.6953125</v>
      </c>
    </row>
    <row r="392" spans="1:32" x14ac:dyDescent="0.25">
      <c r="A392" s="1">
        <v>113367003</v>
      </c>
      <c r="B392" s="1" t="s">
        <v>2298</v>
      </c>
      <c r="C392" s="1">
        <v>16876336</v>
      </c>
      <c r="D392" s="1">
        <v>796474.5</v>
      </c>
      <c r="E392" s="1">
        <v>4.953242301940918</v>
      </c>
      <c r="F392" s="1">
        <v>600301.0625</v>
      </c>
      <c r="G392" s="1">
        <v>196173.4375</v>
      </c>
      <c r="H392" s="1">
        <v>12761790</v>
      </c>
      <c r="I392" s="1">
        <v>151268</v>
      </c>
      <c r="J392" s="1">
        <v>1.199537992477417</v>
      </c>
      <c r="K392" s="1">
        <v>455135</v>
      </c>
      <c r="L392" s="1">
        <v>-303867</v>
      </c>
      <c r="M392" s="1">
        <v>2604092</v>
      </c>
      <c r="N392" s="1">
        <v>52161</v>
      </c>
      <c r="O392" s="1">
        <v>2.0439815521240234</v>
      </c>
      <c r="P392" s="1">
        <v>70266.5078125</v>
      </c>
      <c r="Q392" s="1">
        <v>-18105.5078125</v>
      </c>
      <c r="R392" s="1">
        <v>1321833.6599999999</v>
      </c>
      <c r="S392" s="1">
        <v>581359.5</v>
      </c>
      <c r="T392" s="1">
        <v>100.01252746582031</v>
      </c>
      <c r="U392" s="1">
        <v>0</v>
      </c>
      <c r="V392" s="1">
        <v>0</v>
      </c>
      <c r="W392" s="1">
        <v>5321747.3900000006</v>
      </c>
      <c r="X392" s="1">
        <v>16.801223754882813</v>
      </c>
      <c r="Y392" s="1">
        <v>145386.88</v>
      </c>
      <c r="Z392" s="1">
        <v>175313.2942722938</v>
      </c>
      <c r="AA392" s="1">
        <v>29926.4140625</v>
      </c>
      <c r="AB392" s="1">
        <v>188619</v>
      </c>
      <c r="AC392" s="1">
        <v>11686</v>
      </c>
      <c r="AD392" s="1">
        <v>6.6047601699829102</v>
      </c>
      <c r="AE392" s="1">
        <v>12347.7763671875</v>
      </c>
      <c r="AF392" s="1">
        <v>-661.7763671875</v>
      </c>
    </row>
    <row r="393" spans="1:32" x14ac:dyDescent="0.25">
      <c r="A393" s="1">
        <v>108567703</v>
      </c>
      <c r="B393" s="1" t="s">
        <v>2222</v>
      </c>
      <c r="C393" s="1">
        <v>13106021</v>
      </c>
      <c r="D393" s="1">
        <v>287269.09375</v>
      </c>
      <c r="E393" s="1">
        <v>2.2410068511962891</v>
      </c>
      <c r="F393" s="1">
        <v>502104.28125</v>
      </c>
      <c r="G393" s="1">
        <v>-214835.1875</v>
      </c>
      <c r="H393" s="1">
        <v>10621737</v>
      </c>
      <c r="I393" s="1">
        <v>134006</v>
      </c>
      <c r="J393" s="1">
        <v>1.2777407169342041</v>
      </c>
      <c r="K393" s="1">
        <v>438566</v>
      </c>
      <c r="L393" s="1">
        <v>-304560</v>
      </c>
      <c r="M393" s="1">
        <v>1919206</v>
      </c>
      <c r="N393" s="1">
        <v>61820</v>
      </c>
      <c r="O393" s="1">
        <v>3.3283333778381348</v>
      </c>
      <c r="P393" s="1">
        <v>36490.68359375</v>
      </c>
      <c r="Q393" s="1">
        <v>25329.31640625</v>
      </c>
      <c r="R393" s="1">
        <v>482826.66</v>
      </c>
      <c r="S393" s="1">
        <v>89041.1015625</v>
      </c>
      <c r="T393" s="1">
        <v>100.02330017089844</v>
      </c>
      <c r="U393" s="1">
        <v>0</v>
      </c>
      <c r="V393" s="1">
        <v>0</v>
      </c>
      <c r="W393" s="1">
        <v>815167.30000000447</v>
      </c>
      <c r="X393" s="1">
        <v>21.851791381835938</v>
      </c>
      <c r="Y393" s="1">
        <v>82288.460000000006</v>
      </c>
      <c r="Z393" s="1">
        <v>105654.17008612951</v>
      </c>
      <c r="AA393" s="1">
        <v>23365.7109375</v>
      </c>
      <c r="AB393" s="1">
        <v>82251</v>
      </c>
      <c r="AC393" s="1">
        <v>2402</v>
      </c>
      <c r="AD393" s="1">
        <v>3.0081777572631836</v>
      </c>
      <c r="AE393" s="1">
        <v>9230.083984375</v>
      </c>
      <c r="AF393" s="1">
        <v>-6828.083984375</v>
      </c>
    </row>
    <row r="394" spans="1:32" x14ac:dyDescent="0.25">
      <c r="A394" s="1">
        <v>123467103</v>
      </c>
      <c r="B394" s="1" t="s">
        <v>2468</v>
      </c>
      <c r="C394" s="1">
        <v>17333700</v>
      </c>
      <c r="D394" s="1">
        <v>395850</v>
      </c>
      <c r="E394" s="1">
        <v>2.3370735645294189</v>
      </c>
      <c r="F394" s="1">
        <v>635608.9375</v>
      </c>
      <c r="G394" s="1">
        <v>-239758.9375</v>
      </c>
      <c r="H394" s="1">
        <v>12518011</v>
      </c>
      <c r="I394" s="1">
        <v>175231</v>
      </c>
      <c r="J394" s="1">
        <v>1.4197045564651489</v>
      </c>
      <c r="K394" s="1">
        <v>506857.1875</v>
      </c>
      <c r="L394" s="1">
        <v>-331626.1875</v>
      </c>
      <c r="M394" s="1">
        <v>4241213</v>
      </c>
      <c r="N394" s="1">
        <v>170619</v>
      </c>
      <c r="O394" s="1">
        <v>4.1915016174316406</v>
      </c>
      <c r="P394" s="1">
        <v>128751.7578125</v>
      </c>
      <c r="Q394" s="1">
        <v>41867.2421875</v>
      </c>
      <c r="R394" s="1">
        <v>574477</v>
      </c>
      <c r="S394" s="1">
        <v>50000</v>
      </c>
      <c r="T394" s="1">
        <v>0</v>
      </c>
      <c r="U394" s="1">
        <v>0</v>
      </c>
      <c r="V394" s="1">
        <v>100</v>
      </c>
      <c r="W394" s="1">
        <v>0</v>
      </c>
      <c r="Y394" s="1">
        <v>121146.33</v>
      </c>
      <c r="Z394" s="1">
        <v>212076.72656062548</v>
      </c>
      <c r="AA394" s="1">
        <v>90930.3984375</v>
      </c>
    </row>
    <row r="395" spans="1:32" x14ac:dyDescent="0.25">
      <c r="A395" s="1">
        <v>103028653</v>
      </c>
      <c r="B395" s="1" t="s">
        <v>2103</v>
      </c>
      <c r="C395" s="1">
        <v>15978389</v>
      </c>
      <c r="D395" s="1">
        <v>825741.6875</v>
      </c>
      <c r="E395" s="1">
        <v>5.4494881629943848</v>
      </c>
      <c r="F395" s="1">
        <v>701114.3125</v>
      </c>
      <c r="G395" s="1">
        <v>124627.375</v>
      </c>
      <c r="H395" s="1">
        <v>12190948</v>
      </c>
      <c r="I395" s="1">
        <v>117546</v>
      </c>
      <c r="J395" s="1">
        <v>0.97359466552734375</v>
      </c>
      <c r="K395" s="1">
        <v>417790</v>
      </c>
      <c r="L395" s="1">
        <v>-300244</v>
      </c>
      <c r="M395" s="1">
        <v>2127328</v>
      </c>
      <c r="N395" s="1">
        <v>49928</v>
      </c>
      <c r="O395" s="1">
        <v>2.4033889770507813</v>
      </c>
      <c r="P395" s="1">
        <v>151602.078125</v>
      </c>
      <c r="Q395" s="1">
        <v>-101674.078125</v>
      </c>
      <c r="R395" s="1">
        <v>1660112.77</v>
      </c>
      <c r="S395" s="1">
        <v>658267.6875</v>
      </c>
      <c r="T395" s="1">
        <v>100.02330017089844</v>
      </c>
      <c r="U395" s="1">
        <v>0</v>
      </c>
      <c r="V395" s="1">
        <v>0</v>
      </c>
      <c r="W395" s="1">
        <v>6026411.2200000025</v>
      </c>
      <c r="X395" s="1">
        <v>21.851789474487305</v>
      </c>
      <c r="Y395" s="1">
        <v>94999.23</v>
      </c>
      <c r="Z395" s="1">
        <v>116778.20660946635</v>
      </c>
      <c r="AA395" s="1">
        <v>21778.9765625</v>
      </c>
    </row>
    <row r="396" spans="1:32" x14ac:dyDescent="0.25">
      <c r="A396" s="1">
        <v>104107803</v>
      </c>
      <c r="B396" s="1" t="s">
        <v>2119</v>
      </c>
      <c r="C396" s="1">
        <v>10916369</v>
      </c>
      <c r="D396" s="1">
        <v>99221</v>
      </c>
      <c r="E396" s="1">
        <v>0.91725653409957886</v>
      </c>
      <c r="F396" s="1">
        <v>243548.8125</v>
      </c>
      <c r="G396" s="1">
        <v>-144327.8125</v>
      </c>
      <c r="H396" s="1">
        <v>8882578</v>
      </c>
      <c r="I396" s="1">
        <v>45691</v>
      </c>
      <c r="J396" s="1">
        <v>0.51704859733581543</v>
      </c>
      <c r="K396" s="1">
        <v>217042.40625</v>
      </c>
      <c r="L396" s="1">
        <v>-171351.40625</v>
      </c>
      <c r="M396" s="1">
        <v>1647356</v>
      </c>
      <c r="N396" s="1">
        <v>3530</v>
      </c>
      <c r="O396" s="1">
        <v>0.21474291384220123</v>
      </c>
      <c r="P396" s="1">
        <v>26506.400390625</v>
      </c>
      <c r="Q396" s="1">
        <v>-22976.400390625</v>
      </c>
      <c r="R396" s="1">
        <v>386435</v>
      </c>
      <c r="S396" s="1">
        <v>50000</v>
      </c>
      <c r="T396" s="1">
        <v>0</v>
      </c>
      <c r="U396" s="1">
        <v>0</v>
      </c>
      <c r="V396" s="1">
        <v>100</v>
      </c>
      <c r="W396" s="1">
        <v>0</v>
      </c>
      <c r="Y396" s="1">
        <v>113146.89</v>
      </c>
      <c r="Z396" s="1">
        <v>74275.974796058785</v>
      </c>
      <c r="AA396" s="1">
        <v>-38870.9140625</v>
      </c>
    </row>
    <row r="397" spans="1:32" x14ac:dyDescent="0.25">
      <c r="A397" s="1">
        <v>112676203</v>
      </c>
      <c r="B397" s="1" t="s">
        <v>2278</v>
      </c>
      <c r="C397" s="1">
        <v>13529502</v>
      </c>
      <c r="D397" s="1">
        <v>150025</v>
      </c>
      <c r="E397" s="1">
        <v>1.1213068962097168</v>
      </c>
      <c r="F397" s="1">
        <v>372150.6875</v>
      </c>
      <c r="G397" s="1">
        <v>-222125.6875</v>
      </c>
      <c r="H397" s="1">
        <v>10549983</v>
      </c>
      <c r="I397" s="1">
        <v>94166</v>
      </c>
      <c r="J397" s="1">
        <v>0.90060877799987793</v>
      </c>
      <c r="K397" s="1">
        <v>273973.1875</v>
      </c>
      <c r="L397" s="1">
        <v>-179807.1875</v>
      </c>
      <c r="M397" s="1">
        <v>2326314</v>
      </c>
      <c r="N397" s="1">
        <v>23571</v>
      </c>
      <c r="O397" s="1">
        <v>1.0236053466796875</v>
      </c>
      <c r="P397" s="1">
        <v>75735.3984375</v>
      </c>
      <c r="Q397" s="1">
        <v>-52164.3984375</v>
      </c>
      <c r="R397" s="1">
        <v>488108</v>
      </c>
      <c r="S397" s="1">
        <v>50000</v>
      </c>
      <c r="T397" s="1">
        <v>0</v>
      </c>
      <c r="U397" s="1">
        <v>0</v>
      </c>
      <c r="V397" s="1">
        <v>100</v>
      </c>
      <c r="W397" s="1">
        <v>0</v>
      </c>
      <c r="Y397" s="1">
        <v>123729.73</v>
      </c>
      <c r="Z397" s="1">
        <v>115497.76196826523</v>
      </c>
      <c r="AA397" s="1">
        <v>-8231.9677734375</v>
      </c>
      <c r="AB397" s="1">
        <v>165097</v>
      </c>
      <c r="AC397" s="1">
        <v>-17712</v>
      </c>
      <c r="AD397" s="1">
        <v>-9.6888008117675781</v>
      </c>
      <c r="AE397" s="1">
        <v>22442.083984375</v>
      </c>
      <c r="AF397" s="1">
        <v>-40154.0859375</v>
      </c>
    </row>
    <row r="398" spans="1:32" x14ac:dyDescent="0.25">
      <c r="A398" s="1">
        <v>103028703</v>
      </c>
      <c r="B398" s="1" t="s">
        <v>2104</v>
      </c>
      <c r="C398" s="1">
        <v>8661582</v>
      </c>
      <c r="D398" s="1">
        <v>801334.125</v>
      </c>
      <c r="E398" s="1">
        <v>10.194768905639648</v>
      </c>
      <c r="F398" s="1">
        <v>589821.5</v>
      </c>
      <c r="G398" s="1">
        <v>211512.625</v>
      </c>
      <c r="H398" s="1">
        <v>5589825</v>
      </c>
      <c r="I398" s="1">
        <v>100013</v>
      </c>
      <c r="J398" s="1">
        <v>1.8217928409576416</v>
      </c>
      <c r="K398" s="1">
        <v>379993</v>
      </c>
      <c r="L398" s="1">
        <v>-279980</v>
      </c>
      <c r="M398" s="1">
        <v>1610759</v>
      </c>
      <c r="N398" s="1">
        <v>88187</v>
      </c>
      <c r="O398" s="1">
        <v>5.7919754981994629</v>
      </c>
      <c r="P398" s="1">
        <v>93054.96875</v>
      </c>
      <c r="Q398" s="1">
        <v>-4867.96875</v>
      </c>
      <c r="R398" s="1">
        <v>1460997.67</v>
      </c>
      <c r="S398" s="1">
        <v>613134.125</v>
      </c>
      <c r="T398" s="1">
        <v>17.445661544799805</v>
      </c>
      <c r="U398" s="1">
        <v>82.558403015136719</v>
      </c>
      <c r="V398" s="1">
        <v>0</v>
      </c>
      <c r="W398" s="1">
        <v>979034.5</v>
      </c>
      <c r="X398" s="1">
        <v>21.851791381835938</v>
      </c>
      <c r="Y398" s="1">
        <v>54908.58</v>
      </c>
      <c r="Z398" s="1">
        <v>58004.569810109591</v>
      </c>
      <c r="AA398" s="1">
        <v>3095.98974609375</v>
      </c>
    </row>
    <row r="399" spans="1:32" x14ac:dyDescent="0.25">
      <c r="A399" s="1">
        <v>115218303</v>
      </c>
      <c r="B399" s="1" t="s">
        <v>2330</v>
      </c>
      <c r="C399" s="1">
        <v>7697416.5</v>
      </c>
      <c r="D399" s="1">
        <v>277601.21875</v>
      </c>
      <c r="E399" s="1">
        <v>3.741349458694458</v>
      </c>
      <c r="F399" s="1">
        <v>290636.5625</v>
      </c>
      <c r="G399" s="1">
        <v>-13035.34375</v>
      </c>
      <c r="H399" s="1">
        <v>5909387</v>
      </c>
      <c r="I399" s="1">
        <v>91529</v>
      </c>
      <c r="J399" s="1">
        <v>1.5732421875</v>
      </c>
      <c r="K399" s="1">
        <v>250508.59375</v>
      </c>
      <c r="L399" s="1">
        <v>-158979.59375</v>
      </c>
      <c r="M399" s="1">
        <v>1349314</v>
      </c>
      <c r="N399" s="1">
        <v>70960</v>
      </c>
      <c r="O399" s="1">
        <v>5.5508880615234375</v>
      </c>
      <c r="P399" s="1">
        <v>17093.51171875</v>
      </c>
      <c r="Q399" s="1">
        <v>53866.48828125</v>
      </c>
      <c r="R399" s="1">
        <v>438715.52</v>
      </c>
      <c r="S399" s="1">
        <v>115112.2265625</v>
      </c>
      <c r="T399" s="1">
        <v>100.02330017089844</v>
      </c>
      <c r="U399" s="1">
        <v>0</v>
      </c>
      <c r="V399" s="1">
        <v>0</v>
      </c>
      <c r="W399" s="1">
        <v>1053847.3500000015</v>
      </c>
      <c r="X399" s="1">
        <v>21.851791381835938</v>
      </c>
      <c r="Y399" s="1">
        <v>148893.35999999999</v>
      </c>
      <c r="Z399" s="1">
        <v>298328.99565565027</v>
      </c>
      <c r="AA399" s="1">
        <v>149435.640625</v>
      </c>
    </row>
    <row r="400" spans="1:32" x14ac:dyDescent="0.25">
      <c r="A400" s="1">
        <v>103028753</v>
      </c>
      <c r="B400" s="1" t="s">
        <v>2105</v>
      </c>
      <c r="C400" s="1">
        <v>9764480</v>
      </c>
      <c r="D400" s="1">
        <v>274490.9375</v>
      </c>
      <c r="E400" s="1">
        <v>2.8924262523651123</v>
      </c>
      <c r="F400" s="1">
        <v>246118.296875</v>
      </c>
      <c r="G400" s="1">
        <v>28372.640625</v>
      </c>
      <c r="H400" s="1">
        <v>7434774</v>
      </c>
      <c r="I400" s="1">
        <v>62800</v>
      </c>
      <c r="J400" s="1">
        <v>0.85187500715255737</v>
      </c>
      <c r="K400" s="1">
        <v>174558.5</v>
      </c>
      <c r="L400" s="1">
        <v>-111758.5</v>
      </c>
      <c r="M400" s="1">
        <v>1728638</v>
      </c>
      <c r="N400" s="1">
        <v>66168</v>
      </c>
      <c r="O400" s="1">
        <v>3.9801020622253418</v>
      </c>
      <c r="P400" s="1">
        <v>42069.28125</v>
      </c>
      <c r="Q400" s="1">
        <v>24098.71875</v>
      </c>
      <c r="R400" s="1">
        <v>601067.51</v>
      </c>
      <c r="S400" s="1">
        <v>145522.953125</v>
      </c>
      <c r="T400" s="1">
        <v>65.231986999511719</v>
      </c>
      <c r="U400" s="1">
        <v>34.783214569091797</v>
      </c>
      <c r="V400" s="1">
        <v>0</v>
      </c>
      <c r="W400" s="1">
        <v>868854.67000000179</v>
      </c>
      <c r="X400" s="1">
        <v>21.851791381835938</v>
      </c>
      <c r="Y400" s="1">
        <v>71159.61</v>
      </c>
      <c r="Z400" s="1">
        <v>115128.00762504636</v>
      </c>
      <c r="AA400" s="1">
        <v>43968.3984375</v>
      </c>
    </row>
    <row r="401" spans="1:32" x14ac:dyDescent="0.25">
      <c r="A401" s="1">
        <v>127047404</v>
      </c>
      <c r="B401" s="1" t="s">
        <v>2516</v>
      </c>
      <c r="C401" s="1">
        <v>11995395</v>
      </c>
      <c r="D401" s="1">
        <v>106511</v>
      </c>
      <c r="E401" s="1">
        <v>0.89588725566864014</v>
      </c>
      <c r="F401" s="1">
        <v>136827.40625</v>
      </c>
      <c r="G401" s="1">
        <v>-30316.40625</v>
      </c>
      <c r="H401" s="1">
        <v>10826735</v>
      </c>
      <c r="I401" s="1">
        <v>25087</v>
      </c>
      <c r="J401" s="1">
        <v>0.2322515994310379</v>
      </c>
      <c r="K401" s="1">
        <v>110360.6015625</v>
      </c>
      <c r="L401" s="1">
        <v>-85273.6015625</v>
      </c>
      <c r="M401" s="1">
        <v>929982</v>
      </c>
      <c r="N401" s="1">
        <v>31424</v>
      </c>
      <c r="O401" s="1">
        <v>3.4971587657928467</v>
      </c>
      <c r="P401" s="1">
        <v>26466.8046875</v>
      </c>
      <c r="Q401" s="1">
        <v>4957.1953125</v>
      </c>
      <c r="R401" s="1">
        <v>238678</v>
      </c>
      <c r="S401" s="1">
        <v>50000</v>
      </c>
      <c r="T401" s="1">
        <v>0</v>
      </c>
      <c r="U401" s="1">
        <v>0</v>
      </c>
      <c r="V401" s="1">
        <v>100</v>
      </c>
      <c r="W401" s="1">
        <v>0</v>
      </c>
      <c r="Y401" s="1">
        <v>12500.46</v>
      </c>
      <c r="Z401" s="1">
        <v>73828.16252492991</v>
      </c>
      <c r="AA401" s="1">
        <v>61327.703125</v>
      </c>
    </row>
    <row r="402" spans="1:32" x14ac:dyDescent="0.25">
      <c r="A402" s="1">
        <v>112676403</v>
      </c>
      <c r="B402" s="1" t="s">
        <v>2279</v>
      </c>
      <c r="C402" s="1">
        <v>20210904</v>
      </c>
      <c r="D402" s="1">
        <v>1490852.625</v>
      </c>
      <c r="E402" s="1">
        <v>7.9639344215393066</v>
      </c>
      <c r="F402" s="1">
        <v>1053070.125</v>
      </c>
      <c r="G402" s="1">
        <v>437782.5</v>
      </c>
      <c r="H402" s="1">
        <v>14244897</v>
      </c>
      <c r="I402" s="1">
        <v>246364</v>
      </c>
      <c r="J402" s="1">
        <v>1.7599273920059204</v>
      </c>
      <c r="K402" s="1">
        <v>662233.625</v>
      </c>
      <c r="L402" s="1">
        <v>-415869.625</v>
      </c>
      <c r="M402" s="1">
        <v>3365929</v>
      </c>
      <c r="N402" s="1">
        <v>205561</v>
      </c>
      <c r="O402" s="1">
        <v>6.5043373107910156</v>
      </c>
      <c r="P402" s="1">
        <v>182942.546875</v>
      </c>
      <c r="Q402" s="1">
        <v>22618.453125</v>
      </c>
      <c r="R402" s="1">
        <v>2600077.2999999998</v>
      </c>
      <c r="S402" s="1">
        <v>1038927.625</v>
      </c>
      <c r="T402" s="1">
        <v>100.02330017089844</v>
      </c>
      <c r="U402" s="1">
        <v>0</v>
      </c>
      <c r="V402" s="1">
        <v>0</v>
      </c>
      <c r="W402" s="1">
        <v>9511336.2900000066</v>
      </c>
      <c r="X402" s="1">
        <v>21.851789474487305</v>
      </c>
      <c r="Y402" s="1">
        <v>207526.38</v>
      </c>
      <c r="Z402" s="1">
        <v>283293.7375691731</v>
      </c>
      <c r="AA402" s="1">
        <v>75767.359375</v>
      </c>
    </row>
    <row r="403" spans="1:32" x14ac:dyDescent="0.25">
      <c r="A403" s="1">
        <v>117416103</v>
      </c>
      <c r="B403" s="1" t="s">
        <v>2377</v>
      </c>
      <c r="C403" s="1">
        <v>9397263</v>
      </c>
      <c r="D403" s="1">
        <v>459873.53125</v>
      </c>
      <c r="E403" s="1">
        <v>5.1455016136169434</v>
      </c>
      <c r="F403" s="1">
        <v>336316.40625</v>
      </c>
      <c r="G403" s="1">
        <v>123557.125</v>
      </c>
      <c r="H403" s="1">
        <v>7337651</v>
      </c>
      <c r="I403" s="1">
        <v>64670</v>
      </c>
      <c r="J403" s="1">
        <v>0.88918143510818481</v>
      </c>
      <c r="K403" s="1">
        <v>223734.09375</v>
      </c>
      <c r="L403" s="1">
        <v>-159064.09375</v>
      </c>
      <c r="M403" s="1">
        <v>1093277</v>
      </c>
      <c r="N403" s="1">
        <v>26138</v>
      </c>
      <c r="O403" s="1">
        <v>2.4493527412414551</v>
      </c>
      <c r="P403" s="1">
        <v>38730.69921875</v>
      </c>
      <c r="Q403" s="1">
        <v>-12592.69921875</v>
      </c>
      <c r="R403" s="1">
        <v>966334.59</v>
      </c>
      <c r="S403" s="1">
        <v>369065.53125</v>
      </c>
      <c r="T403" s="1">
        <v>100.02329254150391</v>
      </c>
      <c r="U403" s="1">
        <v>0</v>
      </c>
      <c r="V403" s="1">
        <v>0</v>
      </c>
      <c r="W403" s="1">
        <v>3378778.41</v>
      </c>
      <c r="X403" s="1">
        <v>21.851789474487305</v>
      </c>
      <c r="Y403" s="1">
        <v>73675.710000000006</v>
      </c>
      <c r="Z403" s="1">
        <v>83883.719053590845</v>
      </c>
      <c r="AA403" s="1">
        <v>10208.0087890625</v>
      </c>
    </row>
    <row r="404" spans="1:32" x14ac:dyDescent="0.25">
      <c r="A404" s="1">
        <v>125238402</v>
      </c>
      <c r="B404" s="1" t="s">
        <v>2498</v>
      </c>
      <c r="C404" s="1">
        <v>43868272</v>
      </c>
      <c r="D404" s="1">
        <v>4847538</v>
      </c>
      <c r="E404" s="1">
        <v>12.422980308532715</v>
      </c>
      <c r="F404" s="1">
        <v>3521996</v>
      </c>
      <c r="G404" s="1">
        <v>1325542</v>
      </c>
      <c r="H404" s="1">
        <v>30362662</v>
      </c>
      <c r="I404" s="1">
        <v>570326</v>
      </c>
      <c r="J404" s="1">
        <v>1.9143379926681519</v>
      </c>
      <c r="K404" s="1">
        <v>2470081.5</v>
      </c>
      <c r="L404" s="1">
        <v>-1899755.5</v>
      </c>
      <c r="M404" s="1">
        <v>4408850</v>
      </c>
      <c r="N404" s="1">
        <v>238184</v>
      </c>
      <c r="O404" s="1">
        <v>5.7109346389770508</v>
      </c>
      <c r="P404" s="1">
        <v>218000.984375</v>
      </c>
      <c r="Q404" s="1">
        <v>20183.015625</v>
      </c>
      <c r="R404" s="1">
        <v>9096761.0700000003</v>
      </c>
      <c r="S404" s="1">
        <v>4039028</v>
      </c>
      <c r="T404" s="1">
        <v>63.044158935546875</v>
      </c>
      <c r="U404" s="1">
        <v>36.970531463623047</v>
      </c>
      <c r="V404" s="1">
        <v>0</v>
      </c>
      <c r="W404" s="1">
        <v>13306484.920000002</v>
      </c>
      <c r="X404" s="1">
        <v>38.273704528808594</v>
      </c>
      <c r="Y404" s="1">
        <v>555403.80000000005</v>
      </c>
      <c r="Z404" s="1">
        <v>2019684.4044056626</v>
      </c>
      <c r="AA404" s="1">
        <v>1464280.625</v>
      </c>
    </row>
    <row r="405" spans="1:32" x14ac:dyDescent="0.25">
      <c r="A405" s="1">
        <v>101306503</v>
      </c>
      <c r="B405" s="1" t="s">
        <v>2057</v>
      </c>
      <c r="C405" s="1">
        <v>6984871.5</v>
      </c>
      <c r="D405" s="1">
        <v>190172.609375</v>
      </c>
      <c r="E405" s="1">
        <v>2.7988379001617432</v>
      </c>
      <c r="F405" s="1">
        <v>191224.265625</v>
      </c>
      <c r="G405" s="1">
        <v>-1051.65625</v>
      </c>
      <c r="H405" s="1">
        <v>5854318</v>
      </c>
      <c r="I405" s="1">
        <v>35133</v>
      </c>
      <c r="J405" s="1">
        <v>0.60374432802200317</v>
      </c>
      <c r="K405" s="1">
        <v>140502</v>
      </c>
      <c r="L405" s="1">
        <v>-105369</v>
      </c>
      <c r="M405" s="1">
        <v>754977</v>
      </c>
      <c r="N405" s="1">
        <v>17277</v>
      </c>
      <c r="O405" s="1">
        <v>2.3420090675354004</v>
      </c>
      <c r="P405" s="1">
        <v>29927.517578125</v>
      </c>
      <c r="Q405" s="1">
        <v>-12650.517578125</v>
      </c>
      <c r="R405" s="1">
        <v>375576.37</v>
      </c>
      <c r="S405" s="1">
        <v>137762.609375</v>
      </c>
      <c r="T405" s="1">
        <v>100.01757049560547</v>
      </c>
      <c r="U405" s="1">
        <v>0</v>
      </c>
      <c r="V405" s="1">
        <v>0</v>
      </c>
      <c r="W405" s="1">
        <v>1261138.3699999992</v>
      </c>
      <c r="X405" s="1">
        <v>19.168107986450195</v>
      </c>
      <c r="Y405" s="1">
        <v>44462.84</v>
      </c>
      <c r="Z405" s="1">
        <v>47516.226381530607</v>
      </c>
      <c r="AA405" s="1">
        <v>3053.386474609375</v>
      </c>
    </row>
    <row r="406" spans="1:32" x14ac:dyDescent="0.25">
      <c r="A406" s="1">
        <v>116197503</v>
      </c>
      <c r="B406" s="1" t="s">
        <v>2352</v>
      </c>
      <c r="C406" s="1">
        <v>7225702</v>
      </c>
      <c r="D406" s="1">
        <v>256580.109375</v>
      </c>
      <c r="E406" s="1">
        <v>3.6816706657409668</v>
      </c>
      <c r="F406" s="1">
        <v>227872.125</v>
      </c>
      <c r="G406" s="1">
        <v>28707.984375</v>
      </c>
      <c r="H406" s="1">
        <v>5564133</v>
      </c>
      <c r="I406" s="1">
        <v>49264</v>
      </c>
      <c r="J406" s="1">
        <v>0.89329409599304199</v>
      </c>
      <c r="K406" s="1">
        <v>145992.296875</v>
      </c>
      <c r="L406" s="1">
        <v>-96728.296875</v>
      </c>
      <c r="M406" s="1">
        <v>1065175</v>
      </c>
      <c r="N406" s="1">
        <v>8149</v>
      </c>
      <c r="O406" s="1">
        <v>0.77093660831451416</v>
      </c>
      <c r="P406" s="1">
        <v>42025.62109375</v>
      </c>
      <c r="Q406" s="1">
        <v>-33876.62109375</v>
      </c>
      <c r="R406" s="1">
        <v>596394.14</v>
      </c>
      <c r="S406" s="1">
        <v>199167.109375</v>
      </c>
      <c r="T406" s="1">
        <v>100.02330017089844</v>
      </c>
      <c r="U406" s="1">
        <v>0</v>
      </c>
      <c r="V406" s="1">
        <v>0</v>
      </c>
      <c r="W406" s="1">
        <v>1823366.0700000003</v>
      </c>
      <c r="X406" s="1">
        <v>21.851789474487305</v>
      </c>
      <c r="Y406" s="1">
        <v>46632.17</v>
      </c>
      <c r="Z406" s="1">
        <v>45493.730611340958</v>
      </c>
      <c r="AA406" s="1">
        <v>-1138.4393310546875</v>
      </c>
    </row>
    <row r="407" spans="1:32" x14ac:dyDescent="0.25">
      <c r="A407" s="1">
        <v>111297504</v>
      </c>
      <c r="B407" s="1" t="s">
        <v>2253</v>
      </c>
      <c r="C407" s="1">
        <v>6114064.5</v>
      </c>
      <c r="D407" s="1">
        <v>256423.734375</v>
      </c>
      <c r="E407" s="1">
        <v>4.377593994140625</v>
      </c>
      <c r="F407" s="1">
        <v>134272.546875</v>
      </c>
      <c r="G407" s="1">
        <v>122151.1875</v>
      </c>
      <c r="H407" s="1">
        <v>5081603</v>
      </c>
      <c r="I407" s="1">
        <v>49434</v>
      </c>
      <c r="J407" s="1">
        <v>0.98235970735549927</v>
      </c>
      <c r="K407" s="1">
        <v>101459.6015625</v>
      </c>
      <c r="L407" s="1">
        <v>-52025.6015625</v>
      </c>
      <c r="M407" s="1">
        <v>585238</v>
      </c>
      <c r="N407" s="1">
        <v>-141</v>
      </c>
      <c r="O407" s="1">
        <v>-2.4086959660053253E-2</v>
      </c>
      <c r="P407" s="1">
        <v>15402</v>
      </c>
      <c r="Q407" s="1">
        <v>-15543</v>
      </c>
      <c r="R407" s="1">
        <v>447223.48</v>
      </c>
      <c r="S407" s="1">
        <v>207130.734375</v>
      </c>
      <c r="T407" s="1">
        <v>100.00978088378906</v>
      </c>
      <c r="U407" s="1">
        <v>0</v>
      </c>
      <c r="V407" s="1">
        <v>0</v>
      </c>
      <c r="W407" s="1">
        <v>1896016.42</v>
      </c>
      <c r="X407" s="1">
        <v>15.515976905822754</v>
      </c>
      <c r="Y407" s="1">
        <v>55005.57</v>
      </c>
      <c r="Z407" s="1">
        <v>107113.29002462694</v>
      </c>
      <c r="AA407" s="1">
        <v>52107.71875</v>
      </c>
    </row>
    <row r="408" spans="1:32" x14ac:dyDescent="0.25">
      <c r="A408" s="1">
        <v>111317503</v>
      </c>
      <c r="B408" s="1" t="s">
        <v>2257</v>
      </c>
      <c r="C408" s="1">
        <v>10538549</v>
      </c>
      <c r="D408" s="1">
        <v>943874.3125</v>
      </c>
      <c r="E408" s="1">
        <v>9.8374814987182617</v>
      </c>
      <c r="F408" s="1">
        <v>297887.65625</v>
      </c>
      <c r="G408" s="1">
        <v>645986.625</v>
      </c>
      <c r="H408" s="1">
        <v>8053430</v>
      </c>
      <c r="I408" s="1">
        <v>43604</v>
      </c>
      <c r="J408" s="1">
        <v>0.54438138008117676</v>
      </c>
      <c r="K408" s="1">
        <v>197490.796875</v>
      </c>
      <c r="L408" s="1">
        <v>-153886.796875</v>
      </c>
      <c r="M408" s="1">
        <v>951091</v>
      </c>
      <c r="N408" s="1">
        <v>16365</v>
      </c>
      <c r="O408" s="1">
        <v>1.750780463218689</v>
      </c>
      <c r="P408" s="1">
        <v>29188.19921875</v>
      </c>
      <c r="Q408" s="1">
        <v>-12823.19921875</v>
      </c>
      <c r="R408" s="1">
        <v>1378473.65</v>
      </c>
      <c r="S408" s="1">
        <v>749772.3125</v>
      </c>
      <c r="T408" s="1">
        <v>100.01213073730469</v>
      </c>
      <c r="U408" s="1">
        <v>0</v>
      </c>
      <c r="V408" s="1">
        <v>0</v>
      </c>
      <c r="W408" s="1">
        <v>6863365.6900000013</v>
      </c>
      <c r="X408" s="1">
        <v>16.612850189208984</v>
      </c>
      <c r="Y408" s="1">
        <v>66054.25</v>
      </c>
      <c r="Z408" s="1">
        <v>40970.542929378571</v>
      </c>
      <c r="AA408" s="1">
        <v>-25083.70703125</v>
      </c>
      <c r="AB408" s="1">
        <v>155554</v>
      </c>
      <c r="AC408" s="1">
        <v>134133</v>
      </c>
      <c r="AD408" s="1">
        <v>626.17523193359375</v>
      </c>
      <c r="AE408" s="1">
        <v>-700.5999755859375</v>
      </c>
      <c r="AF408" s="1">
        <v>134833.59375</v>
      </c>
    </row>
    <row r="409" spans="1:32" x14ac:dyDescent="0.25">
      <c r="A409" s="1">
        <v>121395703</v>
      </c>
      <c r="B409" s="1" t="s">
        <v>2439</v>
      </c>
      <c r="C409" s="1">
        <v>7777961</v>
      </c>
      <c r="D409" s="1">
        <v>165728</v>
      </c>
      <c r="E409" s="1">
        <v>2.1771273612976074</v>
      </c>
      <c r="F409" s="1">
        <v>269997.4375</v>
      </c>
      <c r="G409" s="1">
        <v>-104269.4375</v>
      </c>
      <c r="H409" s="1">
        <v>6224293</v>
      </c>
      <c r="I409" s="1">
        <v>78028</v>
      </c>
      <c r="J409" s="1">
        <v>1.2695189714431763</v>
      </c>
      <c r="K409" s="1">
        <v>278777.1875</v>
      </c>
      <c r="L409" s="1">
        <v>-200749.1875</v>
      </c>
      <c r="M409" s="1">
        <v>1356219</v>
      </c>
      <c r="N409" s="1">
        <v>37700</v>
      </c>
      <c r="O409" s="1">
        <v>2.8592686653137207</v>
      </c>
      <c r="P409" s="1">
        <v>-8779.759765625</v>
      </c>
      <c r="Q409" s="1">
        <v>46479.7578125</v>
      </c>
      <c r="R409" s="1">
        <v>197449</v>
      </c>
      <c r="S409" s="1">
        <v>50000</v>
      </c>
      <c r="T409" s="1">
        <v>0</v>
      </c>
      <c r="U409" s="1">
        <v>0</v>
      </c>
      <c r="V409" s="1">
        <v>100</v>
      </c>
      <c r="W409" s="1">
        <v>0</v>
      </c>
      <c r="Y409" s="1">
        <v>60129.64</v>
      </c>
      <c r="Z409" s="1">
        <v>128750.45157121692</v>
      </c>
      <c r="AA409" s="1">
        <v>68620.8125</v>
      </c>
    </row>
    <row r="410" spans="1:32" x14ac:dyDescent="0.25">
      <c r="A410" s="1">
        <v>117597003</v>
      </c>
      <c r="B410" s="1" t="s">
        <v>2381</v>
      </c>
      <c r="C410" s="1">
        <v>14100766</v>
      </c>
      <c r="D410" s="1">
        <v>703078.0625</v>
      </c>
      <c r="E410" s="1">
        <v>5.2477564811706543</v>
      </c>
      <c r="F410" s="1">
        <v>533772.8125</v>
      </c>
      <c r="G410" s="1">
        <v>169305.25</v>
      </c>
      <c r="H410" s="1">
        <v>10727115</v>
      </c>
      <c r="I410" s="1">
        <v>84915</v>
      </c>
      <c r="J410" s="1">
        <v>0.79790830612182617</v>
      </c>
      <c r="K410" s="1">
        <v>336506.59375</v>
      </c>
      <c r="L410" s="1">
        <v>-251591.59375</v>
      </c>
      <c r="M410" s="1">
        <v>1740143</v>
      </c>
      <c r="N410" s="1">
        <v>18769</v>
      </c>
      <c r="O410" s="1">
        <v>1.0903499126434326</v>
      </c>
      <c r="P410" s="1">
        <v>65387.11328125</v>
      </c>
      <c r="Q410" s="1">
        <v>-46618.11328125</v>
      </c>
      <c r="R410" s="1">
        <v>1565272.49</v>
      </c>
      <c r="S410" s="1">
        <v>612017.0625</v>
      </c>
      <c r="T410" s="1">
        <v>100.02330780029297</v>
      </c>
      <c r="U410" s="1">
        <v>0</v>
      </c>
      <c r="V410" s="1">
        <v>0</v>
      </c>
      <c r="W410" s="1">
        <v>5602989.2800000012</v>
      </c>
      <c r="X410" s="1">
        <v>21.851791381835938</v>
      </c>
      <c r="Y410" s="1">
        <v>111475.25</v>
      </c>
      <c r="Z410" s="1">
        <v>106408.05736684927</v>
      </c>
      <c r="AA410" s="1">
        <v>-5067.19287109375</v>
      </c>
      <c r="AB410" s="1">
        <v>68236</v>
      </c>
      <c r="AC410" s="1">
        <v>-12623</v>
      </c>
      <c r="AD410" s="1">
        <v>-15.611125946044922</v>
      </c>
      <c r="AE410" s="1">
        <v>9411.841796875</v>
      </c>
      <c r="AF410" s="1">
        <v>-22034.841796875</v>
      </c>
    </row>
    <row r="411" spans="1:32" x14ac:dyDescent="0.25">
      <c r="A411" s="1">
        <v>112676503</v>
      </c>
      <c r="B411" s="1" t="s">
        <v>2280</v>
      </c>
      <c r="C411" s="1">
        <v>13601525</v>
      </c>
      <c r="D411" s="1">
        <v>605856.5</v>
      </c>
      <c r="E411" s="1">
        <v>4.6619877815246582</v>
      </c>
      <c r="F411" s="1">
        <v>544450.625</v>
      </c>
      <c r="G411" s="1">
        <v>61405.875</v>
      </c>
      <c r="H411" s="1">
        <v>9720766</v>
      </c>
      <c r="I411" s="1">
        <v>66595</v>
      </c>
      <c r="J411" s="1">
        <v>0.68980550765991211</v>
      </c>
      <c r="K411" s="1">
        <v>327794.59375</v>
      </c>
      <c r="L411" s="1">
        <v>-261199.59375</v>
      </c>
      <c r="M411" s="1">
        <v>2454827</v>
      </c>
      <c r="N411" s="1">
        <v>19620</v>
      </c>
      <c r="O411" s="1">
        <v>0.80568099021911621</v>
      </c>
      <c r="P411" s="1">
        <v>112673.5078125</v>
      </c>
      <c r="Q411" s="1">
        <v>-93053.5078125</v>
      </c>
      <c r="R411" s="1">
        <v>1425932.05</v>
      </c>
      <c r="S411" s="1">
        <v>519641.46875</v>
      </c>
      <c r="T411" s="1">
        <v>100.02330017089844</v>
      </c>
      <c r="U411" s="1">
        <v>0</v>
      </c>
      <c r="V411" s="1">
        <v>0</v>
      </c>
      <c r="W411" s="1">
        <v>4757294.5500000045</v>
      </c>
      <c r="X411" s="1">
        <v>21.851791381835938</v>
      </c>
      <c r="Y411" s="1">
        <v>137220.73000000001</v>
      </c>
      <c r="Z411" s="1">
        <v>168795.65482314746</v>
      </c>
      <c r="AA411" s="1">
        <v>31574.92578125</v>
      </c>
    </row>
    <row r="412" spans="1:32" x14ac:dyDescent="0.25">
      <c r="A412" s="1">
        <v>107657503</v>
      </c>
      <c r="B412" s="1" t="s">
        <v>2188</v>
      </c>
      <c r="C412" s="1">
        <v>14591039</v>
      </c>
      <c r="D412" s="1">
        <v>889233.1875</v>
      </c>
      <c r="E412" s="1">
        <v>6.4898977279663086</v>
      </c>
      <c r="F412" s="1">
        <v>425987.125</v>
      </c>
      <c r="G412" s="1">
        <v>463246.0625</v>
      </c>
      <c r="H412" s="1">
        <v>11170509</v>
      </c>
      <c r="I412" s="1">
        <v>84767</v>
      </c>
      <c r="J412" s="1">
        <v>0.76464885473251343</v>
      </c>
      <c r="K412" s="1">
        <v>266986.59375</v>
      </c>
      <c r="L412" s="1">
        <v>-182219.59375</v>
      </c>
      <c r="M412" s="1">
        <v>1756580</v>
      </c>
      <c r="N412" s="1">
        <v>34481</v>
      </c>
      <c r="O412" s="1">
        <v>2.0022659301757813</v>
      </c>
      <c r="P412" s="1">
        <v>51660.33984375</v>
      </c>
      <c r="Q412" s="1">
        <v>-17179.33984375</v>
      </c>
      <c r="R412" s="1">
        <v>1663950.1</v>
      </c>
      <c r="S412" s="1">
        <v>769985.1875</v>
      </c>
      <c r="T412" s="1">
        <v>100.0162353515625</v>
      </c>
      <c r="U412" s="1">
        <v>0</v>
      </c>
      <c r="V412" s="1">
        <v>0</v>
      </c>
      <c r="W412" s="1">
        <v>7048681.9999999963</v>
      </c>
      <c r="X412" s="1">
        <v>18.538021087646484</v>
      </c>
      <c r="Y412" s="1">
        <v>117137.12</v>
      </c>
      <c r="Z412" s="1">
        <v>119705.10562114255</v>
      </c>
      <c r="AA412" s="1">
        <v>2567.985595703125</v>
      </c>
    </row>
    <row r="413" spans="1:32" x14ac:dyDescent="0.25">
      <c r="A413" s="1">
        <v>108077503</v>
      </c>
      <c r="B413" s="1" t="s">
        <v>2199</v>
      </c>
      <c r="C413" s="1">
        <v>11849260</v>
      </c>
      <c r="D413" s="1">
        <v>737648.3125</v>
      </c>
      <c r="E413" s="1">
        <v>6.6385354995727539</v>
      </c>
      <c r="F413" s="1">
        <v>334207.3125</v>
      </c>
      <c r="G413" s="1">
        <v>403441</v>
      </c>
      <c r="H413" s="1">
        <v>8918842</v>
      </c>
      <c r="I413" s="1">
        <v>58769</v>
      </c>
      <c r="J413" s="1">
        <v>0.66330152750015259</v>
      </c>
      <c r="K413" s="1">
        <v>190501.5</v>
      </c>
      <c r="L413" s="1">
        <v>-131732.5</v>
      </c>
      <c r="M413" s="1">
        <v>1439512</v>
      </c>
      <c r="N413" s="1">
        <v>38645</v>
      </c>
      <c r="O413" s="1">
        <v>2.7586488723754883</v>
      </c>
      <c r="P413" s="1">
        <v>44749.703125</v>
      </c>
      <c r="Q413" s="1">
        <v>-6104.703125</v>
      </c>
      <c r="R413" s="1">
        <v>1394960.13</v>
      </c>
      <c r="S413" s="1">
        <v>642288.3125</v>
      </c>
      <c r="T413" s="1">
        <v>100.0167236328125</v>
      </c>
      <c r="U413" s="1">
        <v>0</v>
      </c>
      <c r="V413" s="1">
        <v>0</v>
      </c>
      <c r="W413" s="1">
        <v>5879734.25</v>
      </c>
      <c r="X413" s="1">
        <v>18.768026351928711</v>
      </c>
      <c r="Y413" s="1">
        <v>78750.81</v>
      </c>
      <c r="Z413" s="1">
        <v>115131.46836136957</v>
      </c>
      <c r="AA413" s="1">
        <v>36380.66015625</v>
      </c>
      <c r="AB413" s="1">
        <v>95946</v>
      </c>
      <c r="AC413" s="1">
        <v>-2054</v>
      </c>
      <c r="AD413" s="1">
        <v>-2.0959184169769287</v>
      </c>
      <c r="AE413" s="1">
        <v>6711.74609375</v>
      </c>
      <c r="AF413" s="1">
        <v>-8765.74609375</v>
      </c>
    </row>
    <row r="414" spans="1:32" x14ac:dyDescent="0.25">
      <c r="A414" s="1">
        <v>123467303</v>
      </c>
      <c r="B414" s="1" t="s">
        <v>2470</v>
      </c>
      <c r="C414" s="1">
        <v>18818874</v>
      </c>
      <c r="D414" s="1">
        <v>441039</v>
      </c>
      <c r="E414" s="1">
        <v>2.3998420238494873</v>
      </c>
      <c r="F414" s="1">
        <v>1011307.75</v>
      </c>
      <c r="G414" s="1">
        <v>-570268.75</v>
      </c>
      <c r="H414" s="1">
        <v>14730436</v>
      </c>
      <c r="I414" s="1">
        <v>260534</v>
      </c>
      <c r="J414" s="1">
        <v>1.8005235195159912</v>
      </c>
      <c r="K414" s="1">
        <v>876591.8125</v>
      </c>
      <c r="L414" s="1">
        <v>-616057.8125</v>
      </c>
      <c r="M414" s="1">
        <v>3595939</v>
      </c>
      <c r="N414" s="1">
        <v>130505</v>
      </c>
      <c r="O414" s="1">
        <v>3.7659063339233398</v>
      </c>
      <c r="P414" s="1">
        <v>134715.9375</v>
      </c>
      <c r="Q414" s="1">
        <v>-4210.9375</v>
      </c>
      <c r="R414" s="1">
        <v>492498</v>
      </c>
      <c r="S414" s="1">
        <v>50000</v>
      </c>
      <c r="T414" s="1">
        <v>0</v>
      </c>
      <c r="U414" s="1">
        <v>0</v>
      </c>
      <c r="V414" s="1">
        <v>100</v>
      </c>
      <c r="W414" s="1">
        <v>0</v>
      </c>
      <c r="Y414" s="1">
        <v>224935.34</v>
      </c>
      <c r="Z414" s="1">
        <v>138215.91307381296</v>
      </c>
      <c r="AA414" s="1">
        <v>-86719.4296875</v>
      </c>
    </row>
    <row r="415" spans="1:32" x14ac:dyDescent="0.25">
      <c r="A415" s="1">
        <v>112676703</v>
      </c>
      <c r="B415" s="1" t="s">
        <v>2281</v>
      </c>
      <c r="C415" s="1">
        <v>18474670</v>
      </c>
      <c r="D415" s="1">
        <v>736304.6875</v>
      </c>
      <c r="E415" s="1">
        <v>4.1509160995483398</v>
      </c>
      <c r="F415" s="1">
        <v>713565.9375</v>
      </c>
      <c r="G415" s="1">
        <v>22738.75</v>
      </c>
      <c r="H415" s="1">
        <v>13866624</v>
      </c>
      <c r="I415" s="1">
        <v>180858</v>
      </c>
      <c r="J415" s="1">
        <v>1.3215043544769287</v>
      </c>
      <c r="K415" s="1">
        <v>507212</v>
      </c>
      <c r="L415" s="1">
        <v>-326354</v>
      </c>
      <c r="M415" s="1">
        <v>3289325</v>
      </c>
      <c r="N415" s="1">
        <v>152953</v>
      </c>
      <c r="O415" s="1">
        <v>4.8767490386962891</v>
      </c>
      <c r="P415" s="1">
        <v>125813.1640625</v>
      </c>
      <c r="Q415" s="1">
        <v>27139.8359375</v>
      </c>
      <c r="R415" s="1">
        <v>1318722.3500000001</v>
      </c>
      <c r="S415" s="1">
        <v>402493.6875</v>
      </c>
      <c r="T415" s="1">
        <v>100.02330017089844</v>
      </c>
      <c r="U415" s="1">
        <v>0</v>
      </c>
      <c r="V415" s="1">
        <v>0</v>
      </c>
      <c r="W415" s="1">
        <v>3684811.7199999988</v>
      </c>
      <c r="X415" s="1">
        <v>21.851791381835938</v>
      </c>
      <c r="Y415" s="1">
        <v>205058.29</v>
      </c>
      <c r="Z415" s="1">
        <v>383501.11569352064</v>
      </c>
      <c r="AA415" s="1">
        <v>178442.828125</v>
      </c>
    </row>
    <row r="416" spans="1:32" x14ac:dyDescent="0.25">
      <c r="A416" s="1">
        <v>125238502</v>
      </c>
      <c r="B416" s="1" t="s">
        <v>2499</v>
      </c>
      <c r="C416" s="1">
        <v>8172748</v>
      </c>
      <c r="D416" s="1">
        <v>179383</v>
      </c>
      <c r="E416" s="1">
        <v>2.2441487312316895</v>
      </c>
      <c r="F416" s="1">
        <v>552789.1875</v>
      </c>
      <c r="G416" s="1">
        <v>-373406.1875</v>
      </c>
      <c r="H416" s="1">
        <v>5358526</v>
      </c>
      <c r="I416" s="1">
        <v>114299</v>
      </c>
      <c r="J416" s="1">
        <v>2.1795203685760498</v>
      </c>
      <c r="K416" s="1">
        <v>413841.9375</v>
      </c>
      <c r="L416" s="1">
        <v>-299542.9375</v>
      </c>
      <c r="M416" s="1">
        <v>2524233</v>
      </c>
      <c r="N416" s="1">
        <v>15084</v>
      </c>
      <c r="O416" s="1">
        <v>0.60115998983383179</v>
      </c>
      <c r="P416" s="1">
        <v>138947.25</v>
      </c>
      <c r="Q416" s="1">
        <v>-123863.25</v>
      </c>
      <c r="R416" s="1">
        <v>289989</v>
      </c>
      <c r="S416" s="1">
        <v>50000</v>
      </c>
      <c r="T416" s="1">
        <v>0</v>
      </c>
      <c r="U416" s="1">
        <v>0</v>
      </c>
      <c r="V416" s="1">
        <v>100</v>
      </c>
      <c r="W416" s="1">
        <v>0</v>
      </c>
      <c r="Y416" s="1">
        <v>39882.29</v>
      </c>
      <c r="Z416" s="1">
        <v>48533.77756697002</v>
      </c>
      <c r="AA416" s="1">
        <v>8651.4873046875</v>
      </c>
    </row>
    <row r="417" spans="1:32" x14ac:dyDescent="0.25">
      <c r="A417" s="1">
        <v>123467203</v>
      </c>
      <c r="B417" s="1" t="s">
        <v>2469</v>
      </c>
      <c r="C417" s="1">
        <v>3912989</v>
      </c>
      <c r="D417" s="1">
        <v>154272</v>
      </c>
      <c r="E417" s="1">
        <v>4.1043791770935059</v>
      </c>
      <c r="F417" s="1">
        <v>205110.859375</v>
      </c>
      <c r="G417" s="1">
        <v>-50838.859375</v>
      </c>
      <c r="H417" s="1">
        <v>2643095</v>
      </c>
      <c r="I417" s="1">
        <v>36761</v>
      </c>
      <c r="J417" s="1">
        <v>1.4104485511779785</v>
      </c>
      <c r="K417" s="1">
        <v>207355.96875</v>
      </c>
      <c r="L417" s="1">
        <v>-170594.96875</v>
      </c>
      <c r="M417" s="1">
        <v>1143470</v>
      </c>
      <c r="N417" s="1">
        <v>67511</v>
      </c>
      <c r="O417" s="1">
        <v>6.2744951248168945</v>
      </c>
      <c r="P417" s="1">
        <v>-2245.10595703125</v>
      </c>
      <c r="Q417" s="1">
        <v>69756.109375</v>
      </c>
      <c r="R417" s="1">
        <v>126424</v>
      </c>
      <c r="S417" s="1">
        <v>50000</v>
      </c>
      <c r="T417" s="1">
        <v>0</v>
      </c>
      <c r="U417" s="1">
        <v>0</v>
      </c>
      <c r="V417" s="1">
        <v>100</v>
      </c>
      <c r="W417" s="1">
        <v>0</v>
      </c>
      <c r="Y417" s="1">
        <v>69877.78</v>
      </c>
      <c r="Z417" s="1">
        <v>52668.417408769077</v>
      </c>
      <c r="AA417" s="1">
        <v>-17209.36328125</v>
      </c>
    </row>
    <row r="418" spans="1:32" x14ac:dyDescent="0.25">
      <c r="A418" s="1">
        <v>109248003</v>
      </c>
      <c r="B418" s="1" t="s">
        <v>2228</v>
      </c>
      <c r="C418" s="1">
        <v>10975043</v>
      </c>
      <c r="D418" s="1">
        <v>832884.875</v>
      </c>
      <c r="E418" s="1">
        <v>8.2121067047119141</v>
      </c>
      <c r="F418" s="1">
        <v>336680.0625</v>
      </c>
      <c r="G418" s="1">
        <v>496204.8125</v>
      </c>
      <c r="H418" s="1">
        <v>7739705</v>
      </c>
      <c r="I418" s="1">
        <v>78073</v>
      </c>
      <c r="J418" s="1">
        <v>1.0190126895904541</v>
      </c>
      <c r="K418" s="1">
        <v>182981.09375</v>
      </c>
      <c r="L418" s="1">
        <v>-104908.09375</v>
      </c>
      <c r="M418" s="1">
        <v>1640327</v>
      </c>
      <c r="N418" s="1">
        <v>19561</v>
      </c>
      <c r="O418" s="1">
        <v>1.2068984508514404</v>
      </c>
      <c r="P418" s="1">
        <v>54779.99609375</v>
      </c>
      <c r="Q418" s="1">
        <v>-35218.99609375</v>
      </c>
      <c r="R418" s="1">
        <v>1511124.45</v>
      </c>
      <c r="S418" s="1">
        <v>745942.875</v>
      </c>
      <c r="T418" s="1">
        <v>100.01432800292969</v>
      </c>
      <c r="U418" s="1">
        <v>0</v>
      </c>
      <c r="V418" s="1">
        <v>0</v>
      </c>
      <c r="W418" s="1">
        <v>6828461.2800000012</v>
      </c>
      <c r="X418" s="1">
        <v>17.643192291259766</v>
      </c>
      <c r="Y418" s="1">
        <v>59984.04</v>
      </c>
      <c r="Z418" s="1">
        <v>29033.905739187263</v>
      </c>
      <c r="AA418" s="1">
        <v>-30950.134765625</v>
      </c>
      <c r="AB418" s="1">
        <v>83887</v>
      </c>
      <c r="AC418" s="1">
        <v>-10692</v>
      </c>
      <c r="AD418" s="1">
        <v>-11.304835319519043</v>
      </c>
      <c r="AE418" s="1">
        <v>7155.8818359375</v>
      </c>
      <c r="AF418" s="1">
        <v>-17847.8828125</v>
      </c>
    </row>
    <row r="419" spans="1:32" x14ac:dyDescent="0.25">
      <c r="A419" s="1">
        <v>110148002</v>
      </c>
      <c r="B419" s="1" t="s">
        <v>2242</v>
      </c>
      <c r="C419" s="1">
        <v>18348584</v>
      </c>
      <c r="D419" s="1">
        <v>342116</v>
      </c>
      <c r="E419" s="1">
        <v>1.8999617099761963</v>
      </c>
      <c r="F419" s="1">
        <v>1146709.875</v>
      </c>
      <c r="G419" s="1">
        <v>-804593.875</v>
      </c>
      <c r="H419" s="1">
        <v>14025977</v>
      </c>
      <c r="I419" s="1">
        <v>249667</v>
      </c>
      <c r="J419" s="1">
        <v>1.812292218208313</v>
      </c>
      <c r="K419" s="1">
        <v>1073876.375</v>
      </c>
      <c r="L419" s="1">
        <v>-824209.375</v>
      </c>
      <c r="M419" s="1">
        <v>3714395</v>
      </c>
      <c r="N419" s="1">
        <v>59215</v>
      </c>
      <c r="O419" s="1">
        <v>1.6200296878814697</v>
      </c>
      <c r="P419" s="1">
        <v>59285.9921875</v>
      </c>
      <c r="Q419" s="1">
        <v>-70.9921875</v>
      </c>
      <c r="R419" s="1">
        <v>360013</v>
      </c>
      <c r="S419" s="1">
        <v>50000</v>
      </c>
      <c r="T419" s="1">
        <v>0</v>
      </c>
      <c r="U419" s="1">
        <v>0</v>
      </c>
      <c r="V419" s="1">
        <v>100</v>
      </c>
      <c r="W419" s="1">
        <v>0</v>
      </c>
      <c r="Y419" s="1">
        <v>119267.52</v>
      </c>
      <c r="Z419" s="1">
        <v>173447.16696798638</v>
      </c>
      <c r="AA419" s="1">
        <v>54179.6484375</v>
      </c>
      <c r="AB419" s="1">
        <v>248199</v>
      </c>
      <c r="AC419" s="1">
        <v>-16766</v>
      </c>
      <c r="AD419" s="1">
        <v>-6.3276281356811523</v>
      </c>
      <c r="AE419" s="1">
        <v>13547.48046875</v>
      </c>
      <c r="AF419" s="1">
        <v>-30313.48046875</v>
      </c>
    </row>
    <row r="420" spans="1:32" x14ac:dyDescent="0.25">
      <c r="A420" s="1">
        <v>103028833</v>
      </c>
      <c r="B420" s="1" t="s">
        <v>2106</v>
      </c>
      <c r="C420" s="1">
        <v>15599897</v>
      </c>
      <c r="D420" s="1">
        <v>441376.8125</v>
      </c>
      <c r="E420" s="1">
        <v>2.911740779876709</v>
      </c>
      <c r="F420" s="1">
        <v>754008.0625</v>
      </c>
      <c r="G420" s="1">
        <v>-312631.25</v>
      </c>
      <c r="H420" s="1">
        <v>12587927</v>
      </c>
      <c r="I420" s="1">
        <v>115421</v>
      </c>
      <c r="J420" s="1">
        <v>0.92540347576141357</v>
      </c>
      <c r="K420" s="1">
        <v>594070.8125</v>
      </c>
      <c r="L420" s="1">
        <v>-478649.8125</v>
      </c>
      <c r="M420" s="1">
        <v>2119435</v>
      </c>
      <c r="N420" s="1">
        <v>66533</v>
      </c>
      <c r="O420" s="1">
        <v>3.2409243583679199</v>
      </c>
      <c r="P420" s="1">
        <v>103563.1484375</v>
      </c>
      <c r="Q420" s="1">
        <v>-37030.1484375</v>
      </c>
      <c r="R420" s="1">
        <v>892534.55</v>
      </c>
      <c r="S420" s="1">
        <v>259422.796875</v>
      </c>
      <c r="T420" s="1">
        <v>0</v>
      </c>
      <c r="U420" s="1">
        <v>100</v>
      </c>
      <c r="V420" s="1">
        <v>0</v>
      </c>
      <c r="W420" s="1">
        <v>0</v>
      </c>
      <c r="Y420" s="1">
        <v>183194.47</v>
      </c>
      <c r="Z420" s="1">
        <v>261728.19211146503</v>
      </c>
      <c r="AA420" s="1">
        <v>78533.71875</v>
      </c>
    </row>
    <row r="421" spans="1:32" x14ac:dyDescent="0.25">
      <c r="A421" s="1">
        <v>115228003</v>
      </c>
      <c r="B421" s="1" t="s">
        <v>2339</v>
      </c>
      <c r="C421" s="1">
        <v>17674928</v>
      </c>
      <c r="D421" s="1">
        <v>1266728</v>
      </c>
      <c r="E421" s="1">
        <v>7.7200913429260254</v>
      </c>
      <c r="F421" s="1">
        <v>1230180.25</v>
      </c>
      <c r="G421" s="1">
        <v>36547.75</v>
      </c>
      <c r="H421" s="1">
        <v>13341188</v>
      </c>
      <c r="I421" s="1">
        <v>194550</v>
      </c>
      <c r="J421" s="1">
        <v>1.4798460006713867</v>
      </c>
      <c r="K421" s="1">
        <v>883236</v>
      </c>
      <c r="L421" s="1">
        <v>-688686</v>
      </c>
      <c r="M421" s="1">
        <v>1960914</v>
      </c>
      <c r="N421" s="1">
        <v>65405</v>
      </c>
      <c r="O421" s="1">
        <v>3.4505243301391602</v>
      </c>
      <c r="P421" s="1">
        <v>144269.515625</v>
      </c>
      <c r="Q421" s="1">
        <v>-78864.515625</v>
      </c>
      <c r="R421" s="1">
        <v>2372825.61</v>
      </c>
      <c r="S421" s="1">
        <v>1006772.9375</v>
      </c>
      <c r="T421" s="1">
        <v>93.005462646484375</v>
      </c>
      <c r="U421" s="1">
        <v>7.0162057876586914</v>
      </c>
      <c r="V421" s="1">
        <v>0</v>
      </c>
      <c r="W421" s="1">
        <v>6570280.7599999979</v>
      </c>
      <c r="X421" s="1">
        <v>28.503496170043945</v>
      </c>
      <c r="Y421" s="1">
        <v>370624.33</v>
      </c>
      <c r="Z421" s="1">
        <v>124487.19135481678</v>
      </c>
      <c r="AA421" s="1">
        <v>-246137.140625</v>
      </c>
    </row>
    <row r="422" spans="1:32" x14ac:dyDescent="0.25">
      <c r="A422" s="1">
        <v>103028853</v>
      </c>
      <c r="B422" s="1" t="s">
        <v>2107</v>
      </c>
      <c r="C422" s="1">
        <v>23065732</v>
      </c>
      <c r="D422" s="1">
        <v>2085598.875</v>
      </c>
      <c r="E422" s="1">
        <v>9.9408273696899414</v>
      </c>
      <c r="F422" s="1">
        <v>1826621.25</v>
      </c>
      <c r="G422" s="1">
        <v>258977.625</v>
      </c>
      <c r="H422" s="1">
        <v>17168284</v>
      </c>
      <c r="I422" s="1">
        <v>295778</v>
      </c>
      <c r="J422" s="1">
        <v>1.7530176639556885</v>
      </c>
      <c r="K422" s="1">
        <v>1353176.625</v>
      </c>
      <c r="L422" s="1">
        <v>-1057398.625</v>
      </c>
      <c r="M422" s="1">
        <v>2057105</v>
      </c>
      <c r="N422" s="1">
        <v>69360</v>
      </c>
      <c r="O422" s="1">
        <v>3.4893810749053955</v>
      </c>
      <c r="P422" s="1">
        <v>127956.4765625</v>
      </c>
      <c r="Q422" s="1">
        <v>-58596.4765625</v>
      </c>
      <c r="R422" s="1">
        <v>3840344.28</v>
      </c>
      <c r="S422" s="1">
        <v>1720460.875</v>
      </c>
      <c r="T422" s="1">
        <v>95.912315368652344</v>
      </c>
      <c r="U422" s="1">
        <v>4.1100325584411621</v>
      </c>
      <c r="V422" s="1">
        <v>0</v>
      </c>
      <c r="W422" s="1">
        <v>15103382.710000005</v>
      </c>
      <c r="X422" s="1">
        <v>21.851791381835938</v>
      </c>
      <c r="Y422" s="1">
        <v>167331.03</v>
      </c>
      <c r="Z422" s="1">
        <v>217119.72373942845</v>
      </c>
      <c r="AA422" s="1">
        <v>49788.6953125</v>
      </c>
    </row>
    <row r="423" spans="1:32" x14ac:dyDescent="0.25">
      <c r="A423" s="1">
        <v>120456003</v>
      </c>
      <c r="B423" s="1" t="s">
        <v>2417</v>
      </c>
      <c r="C423" s="1">
        <v>31741226</v>
      </c>
      <c r="D423" s="1">
        <v>2566853.75</v>
      </c>
      <c r="E423" s="1">
        <v>8.7983169555664063</v>
      </c>
      <c r="F423" s="1">
        <v>2098300.5</v>
      </c>
      <c r="G423" s="1">
        <v>468553.25</v>
      </c>
      <c r="H423" s="1">
        <v>21767385</v>
      </c>
      <c r="I423" s="1">
        <v>259525</v>
      </c>
      <c r="J423" s="1">
        <v>1.2066519260406494</v>
      </c>
      <c r="K423" s="1">
        <v>1335889</v>
      </c>
      <c r="L423" s="1">
        <v>-1076364</v>
      </c>
      <c r="M423" s="1">
        <v>4411036</v>
      </c>
      <c r="N423" s="1">
        <v>13521</v>
      </c>
      <c r="O423" s="1">
        <v>0.30746909976005554</v>
      </c>
      <c r="P423" s="1">
        <v>263953.0625</v>
      </c>
      <c r="Q423" s="1">
        <v>-250432.0625</v>
      </c>
      <c r="R423" s="1">
        <v>5562806.7400000002</v>
      </c>
      <c r="S423" s="1">
        <v>2293807.75</v>
      </c>
      <c r="T423" s="1">
        <v>0</v>
      </c>
      <c r="U423" s="1">
        <v>100</v>
      </c>
      <c r="V423" s="1">
        <v>0</v>
      </c>
      <c r="W423" s="1">
        <v>0</v>
      </c>
      <c r="Y423" s="1">
        <v>623115.52000000002</v>
      </c>
      <c r="Z423" s="1">
        <v>1225413.1997068296</v>
      </c>
      <c r="AA423" s="1">
        <v>602297.6875</v>
      </c>
    </row>
    <row r="424" spans="1:32" x14ac:dyDescent="0.25">
      <c r="A424" s="1">
        <v>117576303</v>
      </c>
      <c r="B424" s="1" t="s">
        <v>2379</v>
      </c>
      <c r="C424" s="1">
        <v>4304113</v>
      </c>
      <c r="D424" s="1">
        <v>94532</v>
      </c>
      <c r="E424" s="1">
        <v>2.2456390857696533</v>
      </c>
      <c r="F424" s="1">
        <v>185635.953125</v>
      </c>
      <c r="G424" s="1">
        <v>-91103.953125</v>
      </c>
      <c r="H424" s="1">
        <v>3731603</v>
      </c>
      <c r="I424" s="1">
        <v>46522</v>
      </c>
      <c r="J424" s="1">
        <v>1.2624417543411255</v>
      </c>
      <c r="K424" s="1">
        <v>175498</v>
      </c>
      <c r="L424" s="1">
        <v>-128976</v>
      </c>
      <c r="M424" s="1">
        <v>471265</v>
      </c>
      <c r="N424" s="1">
        <v>-1990</v>
      </c>
      <c r="O424" s="1">
        <v>-0.42049214243888855</v>
      </c>
      <c r="P424" s="1">
        <v>10137.9599609375</v>
      </c>
      <c r="Q424" s="1">
        <v>-12127.9599609375</v>
      </c>
      <c r="R424" s="1">
        <v>101245</v>
      </c>
      <c r="S424" s="1">
        <v>50000</v>
      </c>
      <c r="T424" s="1">
        <v>0</v>
      </c>
      <c r="U424" s="1">
        <v>0</v>
      </c>
      <c r="V424" s="1">
        <v>100</v>
      </c>
      <c r="W424" s="1">
        <v>0</v>
      </c>
      <c r="Y424" s="1">
        <v>105373.05</v>
      </c>
      <c r="Z424" s="1">
        <v>198363.43692338601</v>
      </c>
      <c r="AA424" s="1">
        <v>92990.390625</v>
      </c>
    </row>
    <row r="425" spans="1:32" x14ac:dyDescent="0.25">
      <c r="A425" s="1">
        <v>119586503</v>
      </c>
      <c r="B425" s="1" t="s">
        <v>2409</v>
      </c>
      <c r="C425" s="1">
        <v>10151479</v>
      </c>
      <c r="D425" s="1">
        <v>157886.78125</v>
      </c>
      <c r="E425" s="1">
        <v>1.5798801183700562</v>
      </c>
      <c r="F425" s="1">
        <v>389258.5625</v>
      </c>
      <c r="G425" s="1">
        <v>-231371.78125</v>
      </c>
      <c r="H425" s="1">
        <v>8477831</v>
      </c>
      <c r="I425" s="1">
        <v>71274</v>
      </c>
      <c r="J425" s="1">
        <v>0.84783816337585449</v>
      </c>
      <c r="K425" s="1">
        <v>329159.09375</v>
      </c>
      <c r="L425" s="1">
        <v>-257885.09375</v>
      </c>
      <c r="M425" s="1">
        <v>1328177</v>
      </c>
      <c r="N425" s="1">
        <v>10284</v>
      </c>
      <c r="O425" s="1">
        <v>0.78033649921417236</v>
      </c>
      <c r="P425" s="1">
        <v>44825.75</v>
      </c>
      <c r="Q425" s="1">
        <v>-34541.75</v>
      </c>
      <c r="R425" s="1">
        <v>345471.36</v>
      </c>
      <c r="S425" s="1">
        <v>76328.7734375</v>
      </c>
      <c r="T425" s="1">
        <v>100.02329254150391</v>
      </c>
      <c r="U425" s="1">
        <v>0</v>
      </c>
      <c r="V425" s="1">
        <v>0</v>
      </c>
      <c r="W425" s="1">
        <v>698786.48000000045</v>
      </c>
      <c r="X425" s="1">
        <v>21.851791381835938</v>
      </c>
      <c r="Y425" s="1">
        <v>57729.11</v>
      </c>
      <c r="Z425" s="1">
        <v>22095.721722558024</v>
      </c>
      <c r="AA425" s="1">
        <v>-35633.38671875</v>
      </c>
    </row>
    <row r="426" spans="1:32" x14ac:dyDescent="0.25">
      <c r="A426" s="1">
        <v>115228303</v>
      </c>
      <c r="B426" s="1" t="s">
        <v>2340</v>
      </c>
      <c r="C426" s="1">
        <v>12247277</v>
      </c>
      <c r="D426" s="1">
        <v>2142627.25</v>
      </c>
      <c r="E426" s="1">
        <v>21.204368591308594</v>
      </c>
      <c r="F426" s="1">
        <v>825999</v>
      </c>
      <c r="G426" s="1">
        <v>1316628.25</v>
      </c>
      <c r="H426" s="1">
        <v>6728762</v>
      </c>
      <c r="I426" s="1">
        <v>143257</v>
      </c>
      <c r="J426" s="1">
        <v>2.1753382682800293</v>
      </c>
      <c r="K426" s="1">
        <v>478835.34375</v>
      </c>
      <c r="L426" s="1">
        <v>-335578.34375</v>
      </c>
      <c r="M426" s="1">
        <v>2092000</v>
      </c>
      <c r="N426" s="1">
        <v>122501</v>
      </c>
      <c r="O426" s="1">
        <v>6.2199068069458008</v>
      </c>
      <c r="P426" s="1">
        <v>89567.53125</v>
      </c>
      <c r="Q426" s="1">
        <v>32933.46875</v>
      </c>
      <c r="R426" s="1">
        <v>3426515.15</v>
      </c>
      <c r="S426" s="1">
        <v>1876869.25</v>
      </c>
      <c r="T426" s="1">
        <v>100.01598358154297</v>
      </c>
      <c r="U426" s="1">
        <v>0</v>
      </c>
      <c r="V426" s="1">
        <v>0</v>
      </c>
      <c r="W426" s="1">
        <v>17181397.640000001</v>
      </c>
      <c r="X426" s="1">
        <v>18.42021369934082</v>
      </c>
      <c r="Y426" s="1">
        <v>302104.5</v>
      </c>
      <c r="Z426" s="1">
        <v>576070.34231667034</v>
      </c>
      <c r="AA426" s="1">
        <v>273965.84375</v>
      </c>
    </row>
    <row r="427" spans="1:32" x14ac:dyDescent="0.25">
      <c r="A427" s="1">
        <v>115506003</v>
      </c>
      <c r="B427" s="1" t="s">
        <v>2344</v>
      </c>
      <c r="C427" s="1">
        <v>12806155</v>
      </c>
      <c r="D427" s="1">
        <v>775045.125</v>
      </c>
      <c r="E427" s="1">
        <v>6.4420084953308105</v>
      </c>
      <c r="F427" s="1">
        <v>402950.9375</v>
      </c>
      <c r="G427" s="1">
        <v>372094.1875</v>
      </c>
      <c r="H427" s="1">
        <v>9254724</v>
      </c>
      <c r="I427" s="1">
        <v>90516</v>
      </c>
      <c r="J427" s="1">
        <v>0.98771220445632935</v>
      </c>
      <c r="K427" s="1">
        <v>195599.40625</v>
      </c>
      <c r="L427" s="1">
        <v>-105083.40625</v>
      </c>
      <c r="M427" s="1">
        <v>1955681</v>
      </c>
      <c r="N427" s="1">
        <v>47256</v>
      </c>
      <c r="O427" s="1">
        <v>2.4761779308319092</v>
      </c>
      <c r="P427" s="1">
        <v>79830.3984375</v>
      </c>
      <c r="Q427" s="1">
        <v>-32574.3984375</v>
      </c>
      <c r="R427" s="1">
        <v>1595749.74</v>
      </c>
      <c r="S427" s="1">
        <v>637273.125</v>
      </c>
      <c r="T427" s="1">
        <v>100.02330017089844</v>
      </c>
      <c r="U427" s="1">
        <v>0</v>
      </c>
      <c r="V427" s="1">
        <v>0</v>
      </c>
      <c r="W427" s="1">
        <v>5834207.1699999981</v>
      </c>
      <c r="X427" s="1">
        <v>21.851791381835938</v>
      </c>
      <c r="Y427" s="1">
        <v>237275.28</v>
      </c>
      <c r="Z427" s="1">
        <v>369691.93435446755</v>
      </c>
      <c r="AA427" s="1">
        <v>132416.65625</v>
      </c>
    </row>
    <row r="428" spans="1:32" x14ac:dyDescent="0.25">
      <c r="A428" s="1">
        <v>129547603</v>
      </c>
      <c r="B428" s="1" t="s">
        <v>2537</v>
      </c>
      <c r="C428" s="1">
        <v>16085483</v>
      </c>
      <c r="D428" s="1">
        <v>1668242</v>
      </c>
      <c r="E428" s="1">
        <v>11.571159362792969</v>
      </c>
      <c r="F428" s="1">
        <v>1069734.25</v>
      </c>
      <c r="G428" s="1">
        <v>598507.75</v>
      </c>
      <c r="H428" s="1">
        <v>10692986</v>
      </c>
      <c r="I428" s="1">
        <v>149702</v>
      </c>
      <c r="J428" s="1">
        <v>1.4198801517486572</v>
      </c>
      <c r="K428" s="1">
        <v>655707.375</v>
      </c>
      <c r="L428" s="1">
        <v>-506005.375</v>
      </c>
      <c r="M428" s="1">
        <v>2158081</v>
      </c>
      <c r="N428" s="1">
        <v>66069</v>
      </c>
      <c r="O428" s="1">
        <v>3.1581559181213379</v>
      </c>
      <c r="P428" s="1">
        <v>123381.109375</v>
      </c>
      <c r="Q428" s="1">
        <v>-57312.109375</v>
      </c>
      <c r="R428" s="1">
        <v>3234415.85</v>
      </c>
      <c r="S428" s="1">
        <v>1452471</v>
      </c>
      <c r="T428" s="1">
        <v>100.02330017089844</v>
      </c>
      <c r="U428" s="1">
        <v>0</v>
      </c>
      <c r="V428" s="1">
        <v>0</v>
      </c>
      <c r="W428" s="1">
        <v>13297307.699999999</v>
      </c>
      <c r="X428" s="1">
        <v>21.851791381835938</v>
      </c>
      <c r="Y428" s="1">
        <v>149905.26999999999</v>
      </c>
      <c r="Z428" s="1">
        <v>338811.41159078293</v>
      </c>
      <c r="AA428" s="1">
        <v>188906.140625</v>
      </c>
    </row>
    <row r="429" spans="1:32" x14ac:dyDescent="0.25">
      <c r="A429" s="1">
        <v>106617203</v>
      </c>
      <c r="B429" s="1" t="s">
        <v>2171</v>
      </c>
      <c r="C429" s="1">
        <v>21383020</v>
      </c>
      <c r="D429" s="1">
        <v>908941.5625</v>
      </c>
      <c r="E429" s="1">
        <v>4.4394750595092773</v>
      </c>
      <c r="F429" s="1">
        <v>854212.6875</v>
      </c>
      <c r="G429" s="1">
        <v>54728.875</v>
      </c>
      <c r="H429" s="1">
        <v>17462786</v>
      </c>
      <c r="I429" s="1">
        <v>203076</v>
      </c>
      <c r="J429" s="1">
        <v>1.1765899658203125</v>
      </c>
      <c r="K429" s="1">
        <v>652766.1875</v>
      </c>
      <c r="L429" s="1">
        <v>-449690.1875</v>
      </c>
      <c r="M429" s="1">
        <v>2237489</v>
      </c>
      <c r="N429" s="1">
        <v>75475</v>
      </c>
      <c r="O429" s="1">
        <v>3.4909579753875732</v>
      </c>
      <c r="P429" s="1">
        <v>89033.8984375</v>
      </c>
      <c r="Q429" s="1">
        <v>-13558.8984375</v>
      </c>
      <c r="R429" s="1">
        <v>1632971.66</v>
      </c>
      <c r="S429" s="1">
        <v>598935.5625</v>
      </c>
      <c r="T429" s="1">
        <v>100.02330780029297</v>
      </c>
      <c r="U429" s="1">
        <v>0</v>
      </c>
      <c r="V429" s="1">
        <v>0</v>
      </c>
      <c r="W429" s="1">
        <v>5483228.6700000018</v>
      </c>
      <c r="X429" s="1">
        <v>21.851789474487305</v>
      </c>
      <c r="Y429" s="1">
        <v>45924.45</v>
      </c>
      <c r="Z429" s="1">
        <v>71715.445926117594</v>
      </c>
      <c r="AA429" s="1">
        <v>25790.99609375</v>
      </c>
      <c r="AB429" s="1">
        <v>49772</v>
      </c>
      <c r="AC429" s="1">
        <v>31455</v>
      </c>
      <c r="AD429" s="1">
        <v>171.7257080078125</v>
      </c>
      <c r="AE429" s="1">
        <v>-7436.97998046875</v>
      </c>
      <c r="AF429" s="1">
        <v>38891.98046875</v>
      </c>
    </row>
    <row r="430" spans="1:32" x14ac:dyDescent="0.25">
      <c r="A430" s="1">
        <v>117086503</v>
      </c>
      <c r="B430" s="1" t="s">
        <v>2368</v>
      </c>
      <c r="C430" s="1">
        <v>12717796</v>
      </c>
      <c r="D430" s="1">
        <v>668695.875</v>
      </c>
      <c r="E430" s="1">
        <v>5.5497579574584961</v>
      </c>
      <c r="F430" s="1">
        <v>725849</v>
      </c>
      <c r="G430" s="1">
        <v>-57153.125</v>
      </c>
      <c r="H430" s="1">
        <v>9936680</v>
      </c>
      <c r="I430" s="1">
        <v>138198</v>
      </c>
      <c r="J430" s="1">
        <v>1.4104021787643433</v>
      </c>
      <c r="K430" s="1">
        <v>568447.875</v>
      </c>
      <c r="L430" s="1">
        <v>-430249.875</v>
      </c>
      <c r="M430" s="1">
        <v>1449086</v>
      </c>
      <c r="N430" s="1">
        <v>9843</v>
      </c>
      <c r="O430" s="1">
        <v>0.68390119075775146</v>
      </c>
      <c r="P430" s="1">
        <v>53215.80078125</v>
      </c>
      <c r="Q430" s="1">
        <v>-43372.80078125</v>
      </c>
      <c r="R430" s="1">
        <v>1332030.3600000001</v>
      </c>
      <c r="S430" s="1">
        <v>520654.84375</v>
      </c>
      <c r="T430" s="1">
        <v>100.02330017089844</v>
      </c>
      <c r="U430" s="1">
        <v>0</v>
      </c>
      <c r="V430" s="1">
        <v>0</v>
      </c>
      <c r="W430" s="1">
        <v>4766572.0900000036</v>
      </c>
      <c r="X430" s="1">
        <v>21.851791381835938</v>
      </c>
      <c r="Y430" s="1">
        <v>61325.51</v>
      </c>
      <c r="Z430" s="1">
        <v>204874.91525821522</v>
      </c>
      <c r="AA430" s="1">
        <v>143549.40625</v>
      </c>
    </row>
    <row r="431" spans="1:32" x14ac:dyDescent="0.25">
      <c r="A431" s="1">
        <v>124157802</v>
      </c>
      <c r="B431" s="1" t="s">
        <v>2485</v>
      </c>
      <c r="C431" s="1">
        <v>8702651</v>
      </c>
      <c r="D431" s="1">
        <v>183104</v>
      </c>
      <c r="E431" s="1">
        <v>2.1492221355438232</v>
      </c>
      <c r="F431" s="1">
        <v>416215.125</v>
      </c>
      <c r="G431" s="1">
        <v>-233111.125</v>
      </c>
      <c r="H431" s="1">
        <v>5825574</v>
      </c>
      <c r="I431" s="1">
        <v>103364</v>
      </c>
      <c r="J431" s="1">
        <v>1.8063650131225586</v>
      </c>
      <c r="K431" s="1">
        <v>392462.84375</v>
      </c>
      <c r="L431" s="1">
        <v>-289098.84375</v>
      </c>
      <c r="M431" s="1">
        <v>2627463</v>
      </c>
      <c r="N431" s="1">
        <v>29740</v>
      </c>
      <c r="O431" s="1">
        <v>1.1448488235473633</v>
      </c>
      <c r="P431" s="1">
        <v>23752.27734375</v>
      </c>
      <c r="Q431" s="1">
        <v>5987.72265625</v>
      </c>
      <c r="R431" s="1">
        <v>249614</v>
      </c>
      <c r="S431" s="1">
        <v>50000</v>
      </c>
      <c r="T431" s="1">
        <v>0</v>
      </c>
      <c r="U431" s="1">
        <v>0</v>
      </c>
      <c r="V431" s="1">
        <v>100</v>
      </c>
      <c r="W431" s="1">
        <v>0</v>
      </c>
      <c r="Y431" s="1">
        <v>55094.63</v>
      </c>
      <c r="Z431" s="1">
        <v>151499.73124143272</v>
      </c>
      <c r="AA431" s="1">
        <v>96405.1015625</v>
      </c>
    </row>
    <row r="432" spans="1:32" x14ac:dyDescent="0.25">
      <c r="A432" s="1">
        <v>129547803</v>
      </c>
      <c r="B432" s="1" t="s">
        <v>2538</v>
      </c>
      <c r="C432" s="1">
        <v>7054822</v>
      </c>
      <c r="D432" s="1">
        <v>561474.5</v>
      </c>
      <c r="E432" s="1">
        <v>8.6469192504882813</v>
      </c>
      <c r="F432" s="1">
        <v>219487.109375</v>
      </c>
      <c r="G432" s="1">
        <v>341987.375</v>
      </c>
      <c r="H432" s="1">
        <v>5146348</v>
      </c>
      <c r="I432" s="1">
        <v>28861</v>
      </c>
      <c r="J432" s="1">
        <v>0.56396818161010742</v>
      </c>
      <c r="K432" s="1">
        <v>98744.6015625</v>
      </c>
      <c r="L432" s="1">
        <v>-69883.6015625</v>
      </c>
      <c r="M432" s="1">
        <v>797009</v>
      </c>
      <c r="N432" s="1">
        <v>22221</v>
      </c>
      <c r="O432" s="1">
        <v>2.8680102825164795</v>
      </c>
      <c r="P432" s="1">
        <v>33698.015625</v>
      </c>
      <c r="Q432" s="1">
        <v>-11477.015625</v>
      </c>
      <c r="R432" s="1">
        <v>1045924.01</v>
      </c>
      <c r="S432" s="1">
        <v>501779.5</v>
      </c>
      <c r="T432" s="1">
        <v>100.01908874511719</v>
      </c>
      <c r="U432" s="1">
        <v>0</v>
      </c>
      <c r="V432" s="1">
        <v>0</v>
      </c>
      <c r="W432" s="1">
        <v>4593575.6800000016</v>
      </c>
      <c r="X432" s="1">
        <v>19.878131866455078</v>
      </c>
      <c r="Y432" s="1">
        <v>33977.81</v>
      </c>
      <c r="Z432" s="1">
        <v>81623.929640061921</v>
      </c>
      <c r="AA432" s="1">
        <v>47646.12109375</v>
      </c>
      <c r="AB432" s="1">
        <v>65541</v>
      </c>
      <c r="AC432" s="1">
        <v>8613</v>
      </c>
      <c r="AD432" s="1">
        <v>15.129637718200684</v>
      </c>
      <c r="AE432" s="1">
        <v>4776.97998046875</v>
      </c>
      <c r="AF432" s="1">
        <v>3836.02001953125</v>
      </c>
    </row>
    <row r="433" spans="1:32" x14ac:dyDescent="0.25">
      <c r="A433" s="1">
        <v>101638003</v>
      </c>
      <c r="B433" s="1" t="s">
        <v>2071</v>
      </c>
      <c r="C433" s="1">
        <v>18793348</v>
      </c>
      <c r="D433" s="1">
        <v>604333.5625</v>
      </c>
      <c r="E433" s="1">
        <v>3.3225195407867432</v>
      </c>
      <c r="F433" s="1">
        <v>626700.875</v>
      </c>
      <c r="G433" s="1">
        <v>-22367.3125</v>
      </c>
      <c r="H433" s="1">
        <v>14372723</v>
      </c>
      <c r="I433" s="1">
        <v>152919</v>
      </c>
      <c r="J433" s="1">
        <v>1.0753945112228394</v>
      </c>
      <c r="K433" s="1">
        <v>377223</v>
      </c>
      <c r="L433" s="1">
        <v>-224304</v>
      </c>
      <c r="M433" s="1">
        <v>2796719</v>
      </c>
      <c r="N433" s="1">
        <v>92779</v>
      </c>
      <c r="O433" s="1">
        <v>3.4312520027160645</v>
      </c>
      <c r="P433" s="1">
        <v>115419.8203125</v>
      </c>
      <c r="Q433" s="1">
        <v>-22640.8203125</v>
      </c>
      <c r="R433" s="1">
        <v>1282887.97</v>
      </c>
      <c r="S433" s="1">
        <v>406064.5625</v>
      </c>
      <c r="T433" s="1">
        <v>100.02330017089844</v>
      </c>
      <c r="U433" s="1">
        <v>0</v>
      </c>
      <c r="V433" s="1">
        <v>0</v>
      </c>
      <c r="W433" s="1">
        <v>3717502.950000003</v>
      </c>
      <c r="X433" s="1">
        <v>21.851789474487305</v>
      </c>
      <c r="Y433" s="1">
        <v>116679.81</v>
      </c>
      <c r="Z433" s="1">
        <v>198214.1960765128</v>
      </c>
      <c r="AA433" s="1">
        <v>81534.3828125</v>
      </c>
      <c r="AB433" s="1">
        <v>341017</v>
      </c>
      <c r="AC433" s="1">
        <v>-47429</v>
      </c>
      <c r="AD433" s="1">
        <v>-12.209934234619141</v>
      </c>
      <c r="AE433" s="1">
        <v>52802.75</v>
      </c>
      <c r="AF433" s="1">
        <v>-100231.75</v>
      </c>
    </row>
    <row r="434" spans="1:32" x14ac:dyDescent="0.25">
      <c r="A434" s="1">
        <v>117086653</v>
      </c>
      <c r="B434" s="1" t="s">
        <v>2369</v>
      </c>
      <c r="C434" s="1">
        <v>13882695</v>
      </c>
      <c r="D434" s="1">
        <v>659967.375</v>
      </c>
      <c r="E434" s="1">
        <v>4.9911589622497559</v>
      </c>
      <c r="F434" s="1">
        <v>469797.71875</v>
      </c>
      <c r="G434" s="1">
        <v>190169.65625</v>
      </c>
      <c r="H434" s="1">
        <v>10986400</v>
      </c>
      <c r="I434" s="1">
        <v>86399</v>
      </c>
      <c r="J434" s="1">
        <v>0.79265135526657104</v>
      </c>
      <c r="K434" s="1">
        <v>309598.1875</v>
      </c>
      <c r="L434" s="1">
        <v>-223199.1875</v>
      </c>
      <c r="M434" s="1">
        <v>1490693</v>
      </c>
      <c r="N434" s="1">
        <v>18088</v>
      </c>
      <c r="O434" s="1">
        <v>1.2282994985580444</v>
      </c>
      <c r="P434" s="1">
        <v>63749.765625</v>
      </c>
      <c r="Q434" s="1">
        <v>-45661.765625</v>
      </c>
      <c r="R434" s="1">
        <v>1367044.24</v>
      </c>
      <c r="S434" s="1">
        <v>567724.375</v>
      </c>
      <c r="T434" s="1">
        <v>100.02004241943359</v>
      </c>
      <c r="U434" s="1">
        <v>0</v>
      </c>
      <c r="V434" s="1">
        <v>0</v>
      </c>
      <c r="W434" s="1">
        <v>5197322.0100000016</v>
      </c>
      <c r="X434" s="1">
        <v>20.324087142944336</v>
      </c>
      <c r="Y434" s="1">
        <v>63144.94</v>
      </c>
      <c r="Z434" s="1">
        <v>78409.486999387911</v>
      </c>
      <c r="AA434" s="1">
        <v>15264.546875</v>
      </c>
      <c r="AB434" s="1">
        <v>38558</v>
      </c>
      <c r="AC434" s="1">
        <v>-12244</v>
      </c>
      <c r="AD434" s="1">
        <v>-24.101413726806641</v>
      </c>
      <c r="AE434" s="1">
        <v>-1267.0360107421875</v>
      </c>
      <c r="AF434" s="1">
        <v>-10976.9638671875</v>
      </c>
    </row>
    <row r="435" spans="1:32" x14ac:dyDescent="0.25">
      <c r="A435" s="1">
        <v>114068003</v>
      </c>
      <c r="B435" s="1" t="s">
        <v>2319</v>
      </c>
      <c r="C435" s="1">
        <v>6596379</v>
      </c>
      <c r="D435" s="1">
        <v>83792</v>
      </c>
      <c r="E435" s="1">
        <v>1.2866162061691284</v>
      </c>
      <c r="F435" s="1">
        <v>210105.71875</v>
      </c>
      <c r="G435" s="1">
        <v>-126313.71875</v>
      </c>
      <c r="H435" s="1">
        <v>5333607</v>
      </c>
      <c r="I435" s="1">
        <v>60923</v>
      </c>
      <c r="J435" s="1">
        <v>1.1554456949234009</v>
      </c>
      <c r="K435" s="1">
        <v>199599.203125</v>
      </c>
      <c r="L435" s="1">
        <v>-138676.203125</v>
      </c>
      <c r="M435" s="1">
        <v>988880</v>
      </c>
      <c r="N435" s="1">
        <v>-23041</v>
      </c>
      <c r="O435" s="1">
        <v>-2.2769565582275391</v>
      </c>
      <c r="P435" s="1">
        <v>9276.6103515625</v>
      </c>
      <c r="Q435" s="1">
        <v>-32317.609375</v>
      </c>
      <c r="R435" s="1">
        <v>250065</v>
      </c>
      <c r="S435" s="1">
        <v>50000</v>
      </c>
      <c r="T435" s="1">
        <v>0</v>
      </c>
      <c r="U435" s="1">
        <v>0</v>
      </c>
      <c r="V435" s="1">
        <v>100</v>
      </c>
      <c r="W435" s="1">
        <v>0</v>
      </c>
      <c r="Y435" s="1">
        <v>111606.68</v>
      </c>
      <c r="Z435" s="1">
        <v>77283.602443599724</v>
      </c>
      <c r="AA435" s="1">
        <v>-34323.078125</v>
      </c>
      <c r="AB435" s="1">
        <v>23827</v>
      </c>
      <c r="AC435" s="1">
        <v>-4090</v>
      </c>
      <c r="AD435" s="1">
        <v>-14.650571823120117</v>
      </c>
      <c r="AE435" s="1">
        <v>1229.9119873046875</v>
      </c>
      <c r="AF435" s="1">
        <v>-5319.912109375</v>
      </c>
    </row>
    <row r="436" spans="1:32" x14ac:dyDescent="0.25">
      <c r="A436" s="1">
        <v>118667503</v>
      </c>
      <c r="B436" s="1" t="s">
        <v>2393</v>
      </c>
      <c r="C436" s="1">
        <v>15559613</v>
      </c>
      <c r="D436" s="1">
        <v>188305</v>
      </c>
      <c r="E436" s="1">
        <v>1.2250421047210693</v>
      </c>
      <c r="F436" s="1">
        <v>368650.25</v>
      </c>
      <c r="G436" s="1">
        <v>-180345.25</v>
      </c>
      <c r="H436" s="1">
        <v>12787731</v>
      </c>
      <c r="I436" s="1">
        <v>78843</v>
      </c>
      <c r="J436" s="1">
        <v>0.62037688493728638</v>
      </c>
      <c r="K436" s="1">
        <v>290124.8125</v>
      </c>
      <c r="L436" s="1">
        <v>-211281.8125</v>
      </c>
      <c r="M436" s="1">
        <v>2147399</v>
      </c>
      <c r="N436" s="1">
        <v>22093</v>
      </c>
      <c r="O436" s="1">
        <v>1.0395209789276123</v>
      </c>
      <c r="P436" s="1">
        <v>64271.6953125</v>
      </c>
      <c r="Q436" s="1">
        <v>-42178.6953125</v>
      </c>
      <c r="R436" s="1">
        <v>451678</v>
      </c>
      <c r="S436" s="1">
        <v>50000</v>
      </c>
      <c r="T436" s="1">
        <v>0</v>
      </c>
      <c r="U436" s="1">
        <v>0</v>
      </c>
      <c r="V436" s="1">
        <v>100</v>
      </c>
      <c r="W436" s="1">
        <v>0</v>
      </c>
      <c r="Y436" s="1">
        <v>230263.5</v>
      </c>
      <c r="Z436" s="1">
        <v>313031.0884943296</v>
      </c>
      <c r="AA436" s="1">
        <v>82767.5859375</v>
      </c>
      <c r="AB436" s="1">
        <v>172805</v>
      </c>
      <c r="AC436" s="1">
        <v>37369</v>
      </c>
      <c r="AD436" s="1">
        <v>27.591630935668945</v>
      </c>
      <c r="AE436" s="1">
        <v>14253.75390625</v>
      </c>
      <c r="AF436" s="1">
        <v>23115.24609375</v>
      </c>
    </row>
    <row r="437" spans="1:32" x14ac:dyDescent="0.25">
      <c r="A437" s="1">
        <v>108568404</v>
      </c>
      <c r="B437" s="1" t="s">
        <v>2223</v>
      </c>
      <c r="C437" s="1">
        <v>3058070.5</v>
      </c>
      <c r="D437" s="1">
        <v>87810.6171875</v>
      </c>
      <c r="E437" s="1">
        <v>2.9563276767730713</v>
      </c>
      <c r="F437" s="1">
        <v>41214</v>
      </c>
      <c r="G437" s="1">
        <v>46596.6171875</v>
      </c>
      <c r="H437" s="1">
        <v>2584710</v>
      </c>
      <c r="I437" s="1">
        <v>8894</v>
      </c>
      <c r="J437" s="1">
        <v>0.34528863430023193</v>
      </c>
      <c r="K437" s="1">
        <v>35776.30078125</v>
      </c>
      <c r="L437" s="1">
        <v>-26882.30078125</v>
      </c>
      <c r="M437" s="1">
        <v>325660</v>
      </c>
      <c r="N437" s="1">
        <v>3583</v>
      </c>
      <c r="O437" s="1">
        <v>1.1124668121337891</v>
      </c>
      <c r="P437" s="1">
        <v>5437.7001953125</v>
      </c>
      <c r="Q437" s="1">
        <v>-1854.7001953125</v>
      </c>
      <c r="R437" s="1">
        <v>147700.62</v>
      </c>
      <c r="S437" s="1">
        <v>75333.6171875</v>
      </c>
      <c r="T437" s="1">
        <v>100</v>
      </c>
      <c r="U437" s="1">
        <v>0</v>
      </c>
      <c r="V437" s="1">
        <v>0</v>
      </c>
      <c r="W437" s="1">
        <v>689515.26000000071</v>
      </c>
      <c r="X437" s="1">
        <v>10.925591468811035</v>
      </c>
      <c r="Y437" s="1">
        <v>22006.22</v>
      </c>
      <c r="Z437" s="1">
        <v>17059.654923434107</v>
      </c>
      <c r="AA437" s="1">
        <v>-4946.56494140625</v>
      </c>
    </row>
    <row r="438" spans="1:32" x14ac:dyDescent="0.25">
      <c r="A438" s="1">
        <v>112286003</v>
      </c>
      <c r="B438" s="1" t="s">
        <v>2269</v>
      </c>
      <c r="C438" s="1">
        <v>13559874</v>
      </c>
      <c r="D438" s="1">
        <v>714424.3125</v>
      </c>
      <c r="E438" s="1">
        <v>5.5616917610168457</v>
      </c>
      <c r="F438" s="1">
        <v>459563.5625</v>
      </c>
      <c r="G438" s="1">
        <v>254860.75</v>
      </c>
      <c r="H438" s="1">
        <v>10075425</v>
      </c>
      <c r="I438" s="1">
        <v>120872</v>
      </c>
      <c r="J438" s="1">
        <v>1.2142384052276611</v>
      </c>
      <c r="K438" s="1">
        <v>292555</v>
      </c>
      <c r="L438" s="1">
        <v>-171683</v>
      </c>
      <c r="M438" s="1">
        <v>2071080</v>
      </c>
      <c r="N438" s="1">
        <v>67509</v>
      </c>
      <c r="O438" s="1">
        <v>3.3694338798522949</v>
      </c>
      <c r="P438" s="1">
        <v>61745</v>
      </c>
      <c r="Q438" s="1">
        <v>5764</v>
      </c>
      <c r="R438" s="1">
        <v>1413369.1</v>
      </c>
      <c r="S438" s="1">
        <v>526043.3125</v>
      </c>
      <c r="T438" s="1">
        <v>100.02330017089844</v>
      </c>
      <c r="U438" s="1">
        <v>0</v>
      </c>
      <c r="V438" s="1">
        <v>0</v>
      </c>
      <c r="W438" s="1">
        <v>4815903.2400000021</v>
      </c>
      <c r="X438" s="1">
        <v>21.851791381835938</v>
      </c>
      <c r="Y438" s="1">
        <v>147771.78</v>
      </c>
      <c r="Z438" s="1">
        <v>101689.41393392812</v>
      </c>
      <c r="AA438" s="1">
        <v>-46082.3671875</v>
      </c>
    </row>
    <row r="439" spans="1:32" x14ac:dyDescent="0.25">
      <c r="A439" s="1">
        <v>108058003</v>
      </c>
      <c r="B439" s="1" t="s">
        <v>2194</v>
      </c>
      <c r="C439" s="1">
        <v>10654542</v>
      </c>
      <c r="D439" s="1">
        <v>467122.125</v>
      </c>
      <c r="E439" s="1">
        <v>4.5852837562561035</v>
      </c>
      <c r="F439" s="1">
        <v>296880</v>
      </c>
      <c r="G439" s="1">
        <v>170242.125</v>
      </c>
      <c r="H439" s="1">
        <v>8762892</v>
      </c>
      <c r="I439" s="1">
        <v>54023</v>
      </c>
      <c r="J439" s="1">
        <v>0.62032163143157959</v>
      </c>
      <c r="K439" s="1">
        <v>205119.40625</v>
      </c>
      <c r="L439" s="1">
        <v>-151096.40625</v>
      </c>
      <c r="M439" s="1">
        <v>974917</v>
      </c>
      <c r="N439" s="1">
        <v>14206</v>
      </c>
      <c r="O439" s="1">
        <v>1.4786964654922485</v>
      </c>
      <c r="P439" s="1">
        <v>34988.48046875</v>
      </c>
      <c r="Q439" s="1">
        <v>-20782.48046875</v>
      </c>
      <c r="R439" s="1">
        <v>916732.79</v>
      </c>
      <c r="S439" s="1">
        <v>398893.125</v>
      </c>
      <c r="T439" s="1">
        <v>100.01657104492188</v>
      </c>
      <c r="U439" s="1">
        <v>0</v>
      </c>
      <c r="V439" s="1">
        <v>0</v>
      </c>
      <c r="W439" s="1">
        <v>3651603.16</v>
      </c>
      <c r="X439" s="1">
        <v>18.697370529174805</v>
      </c>
      <c r="Y439" s="1">
        <v>43779.71</v>
      </c>
      <c r="Z439" s="1">
        <v>31356.940607474506</v>
      </c>
      <c r="AA439" s="1">
        <v>-12422.76953125</v>
      </c>
    </row>
    <row r="440" spans="1:32" x14ac:dyDescent="0.25">
      <c r="A440" s="1">
        <v>114068103</v>
      </c>
      <c r="B440" s="1" t="s">
        <v>2320</v>
      </c>
      <c r="C440" s="1">
        <v>11299354</v>
      </c>
      <c r="D440" s="1">
        <v>339792.75</v>
      </c>
      <c r="E440" s="1">
        <v>3.1004228591918945</v>
      </c>
      <c r="F440" s="1">
        <v>646424.375</v>
      </c>
      <c r="G440" s="1">
        <v>-306631.625</v>
      </c>
      <c r="H440" s="1">
        <v>8198189</v>
      </c>
      <c r="I440" s="1">
        <v>121365</v>
      </c>
      <c r="J440" s="1">
        <v>1.502632737159729</v>
      </c>
      <c r="K440" s="1">
        <v>490455.8125</v>
      </c>
      <c r="L440" s="1">
        <v>-369090.8125</v>
      </c>
      <c r="M440" s="1">
        <v>2360319</v>
      </c>
      <c r="N440" s="1">
        <v>12834</v>
      </c>
      <c r="O440" s="1">
        <v>0.54671275615692139</v>
      </c>
      <c r="P440" s="1">
        <v>114828.3828125</v>
      </c>
      <c r="Q440" s="1">
        <v>-101994.3828125</v>
      </c>
      <c r="R440" s="1">
        <v>740845.78</v>
      </c>
      <c r="S440" s="1">
        <v>205593.75</v>
      </c>
      <c r="T440" s="1">
        <v>100.02330017089844</v>
      </c>
      <c r="U440" s="1">
        <v>0</v>
      </c>
      <c r="V440" s="1">
        <v>0</v>
      </c>
      <c r="W440" s="1">
        <v>1882201.7300000042</v>
      </c>
      <c r="X440" s="1">
        <v>21.851791381835938</v>
      </c>
      <c r="Y440" s="1">
        <v>197218.03</v>
      </c>
      <c r="Z440" s="1">
        <v>121447.02641624468</v>
      </c>
      <c r="AA440" s="1">
        <v>-75771</v>
      </c>
    </row>
    <row r="441" spans="1:32" x14ac:dyDescent="0.25">
      <c r="A441" s="1">
        <v>108078003</v>
      </c>
      <c r="B441" s="1" t="s">
        <v>2200</v>
      </c>
      <c r="C441" s="1">
        <v>13272647</v>
      </c>
      <c r="D441" s="1">
        <v>684402.625</v>
      </c>
      <c r="E441" s="1">
        <v>5.4368395805358887</v>
      </c>
      <c r="F441" s="1">
        <v>247205.34375</v>
      </c>
      <c r="G441" s="1">
        <v>437197.28125</v>
      </c>
      <c r="H441" s="1">
        <v>10455257</v>
      </c>
      <c r="I441" s="1">
        <v>49529</v>
      </c>
      <c r="J441" s="1">
        <v>0.47597825527191162</v>
      </c>
      <c r="K441" s="1">
        <v>196473.59375</v>
      </c>
      <c r="L441" s="1">
        <v>-146944.59375</v>
      </c>
      <c r="M441" s="1">
        <v>1677623</v>
      </c>
      <c r="N441" s="1">
        <v>9813</v>
      </c>
      <c r="O441" s="1">
        <v>0.58837634325027466</v>
      </c>
      <c r="P441" s="1">
        <v>29966.583984375</v>
      </c>
      <c r="Q441" s="1">
        <v>-20153.583984375</v>
      </c>
      <c r="R441" s="1">
        <v>1008493.21</v>
      </c>
      <c r="S441" s="1">
        <v>606389.625</v>
      </c>
      <c r="T441" s="1">
        <v>100.00360107421875</v>
      </c>
      <c r="U441" s="1">
        <v>0</v>
      </c>
      <c r="V441" s="1">
        <v>0</v>
      </c>
      <c r="W441" s="1">
        <v>5550376.620000001</v>
      </c>
      <c r="X441" s="1">
        <v>12.613832473754883</v>
      </c>
      <c r="Y441" s="1">
        <v>59509.3</v>
      </c>
      <c r="Z441" s="1">
        <v>77059.283306751953</v>
      </c>
      <c r="AA441" s="1">
        <v>17549.982421875</v>
      </c>
      <c r="AB441" s="1">
        <v>131274</v>
      </c>
      <c r="AC441" s="1">
        <v>18671</v>
      </c>
      <c r="AD441" s="1">
        <v>16.581262588500977</v>
      </c>
      <c r="AE441" s="1">
        <v>2020.053955078125</v>
      </c>
      <c r="AF441" s="1">
        <v>16650.9453125</v>
      </c>
    </row>
    <row r="442" spans="1:32" x14ac:dyDescent="0.25">
      <c r="A442" s="1">
        <v>106169003</v>
      </c>
      <c r="B442" s="1" t="s">
        <v>203</v>
      </c>
      <c r="C442" s="1">
        <v>8166110.5</v>
      </c>
      <c r="D442" s="1">
        <v>278488.9375</v>
      </c>
      <c r="E442" s="1">
        <v>3.5307085514068604</v>
      </c>
      <c r="F442" s="1">
        <v>266617.40625</v>
      </c>
      <c r="G442" s="1">
        <v>11871.53125</v>
      </c>
      <c r="H442" s="1">
        <v>6688900</v>
      </c>
      <c r="I442" s="1">
        <v>36617</v>
      </c>
      <c r="J442" s="1">
        <v>0.55044263601303101</v>
      </c>
      <c r="K442" s="1">
        <v>172996.703125</v>
      </c>
      <c r="L442" s="1">
        <v>-136379.703125</v>
      </c>
      <c r="M442" s="1">
        <v>907663</v>
      </c>
      <c r="N442" s="1">
        <v>36043</v>
      </c>
      <c r="O442" s="1">
        <v>4.1351737976074219</v>
      </c>
      <c r="P442" s="1">
        <v>52433.4453125</v>
      </c>
      <c r="Q442" s="1">
        <v>-16390.4453125</v>
      </c>
      <c r="R442" s="1">
        <v>569547.27</v>
      </c>
      <c r="S442" s="1">
        <v>205828.9375</v>
      </c>
      <c r="T442" s="1">
        <v>100.02330017089844</v>
      </c>
      <c r="U442" s="1">
        <v>0</v>
      </c>
      <c r="V442" s="1">
        <v>0</v>
      </c>
      <c r="W442" s="1">
        <v>1884354.8399999999</v>
      </c>
      <c r="X442" s="1">
        <v>21.851791381835938</v>
      </c>
      <c r="Y442" s="1">
        <v>67794.97</v>
      </c>
      <c r="Z442" s="1">
        <v>54697.739739697776</v>
      </c>
      <c r="AA442" s="1">
        <v>-13097.23046875</v>
      </c>
    </row>
    <row r="443" spans="1:32" x14ac:dyDescent="0.25">
      <c r="A443" s="1">
        <v>104377003</v>
      </c>
      <c r="B443" s="1" t="s">
        <v>2127</v>
      </c>
      <c r="C443" s="1">
        <v>6427241.5</v>
      </c>
      <c r="D443" s="1">
        <v>120742.046875</v>
      </c>
      <c r="E443" s="1">
        <v>1.9145652055740356</v>
      </c>
      <c r="F443" s="1">
        <v>161143.9375</v>
      </c>
      <c r="G443" s="1">
        <v>-40401.890625</v>
      </c>
      <c r="H443" s="1">
        <v>5434068</v>
      </c>
      <c r="I443" s="1">
        <v>22478</v>
      </c>
      <c r="J443" s="1">
        <v>0.41536778211593628</v>
      </c>
      <c r="K443" s="1">
        <v>116785.203125</v>
      </c>
      <c r="L443" s="1">
        <v>-94307.203125</v>
      </c>
      <c r="M443" s="1">
        <v>655079</v>
      </c>
      <c r="N443" s="1">
        <v>-11747</v>
      </c>
      <c r="O443" s="1">
        <v>-1.7616291046142578</v>
      </c>
      <c r="P443" s="1">
        <v>29337.80078125</v>
      </c>
      <c r="Q443" s="1">
        <v>-41084.80078125</v>
      </c>
      <c r="R443" s="1">
        <v>338094.73</v>
      </c>
      <c r="S443" s="1">
        <v>110011.046875</v>
      </c>
      <c r="T443" s="1">
        <v>100.01589965820313</v>
      </c>
      <c r="U443" s="1">
        <v>0</v>
      </c>
      <c r="V443" s="1">
        <v>0</v>
      </c>
      <c r="W443" s="1">
        <v>1007071.7599999998</v>
      </c>
      <c r="X443" s="1">
        <v>18.381584167480469</v>
      </c>
      <c r="Y443" s="1">
        <v>37522.42</v>
      </c>
      <c r="Z443" s="1">
        <v>17187.223900455108</v>
      </c>
      <c r="AA443" s="1">
        <v>-20335.1953125</v>
      </c>
    </row>
    <row r="444" spans="1:32" x14ac:dyDescent="0.25">
      <c r="A444" s="1">
        <v>105259103</v>
      </c>
      <c r="B444" s="1" t="s">
        <v>2154</v>
      </c>
      <c r="C444" s="1">
        <v>12741950</v>
      </c>
      <c r="D444" s="1">
        <v>350550.6875</v>
      </c>
      <c r="E444" s="1">
        <v>2.8289837837219238</v>
      </c>
      <c r="F444" s="1">
        <v>302316.21875</v>
      </c>
      <c r="G444" s="1">
        <v>48234.46875</v>
      </c>
      <c r="H444" s="1">
        <v>10766256</v>
      </c>
      <c r="I444" s="1">
        <v>72375</v>
      </c>
      <c r="J444" s="1">
        <v>0.67678892612457275</v>
      </c>
      <c r="K444" s="1">
        <v>225011.40625</v>
      </c>
      <c r="L444" s="1">
        <v>-152636.40625</v>
      </c>
      <c r="M444" s="1">
        <v>1201291</v>
      </c>
      <c r="N444" s="1">
        <v>29683</v>
      </c>
      <c r="O444" s="1">
        <v>2.5335264205932617</v>
      </c>
      <c r="P444" s="1">
        <v>45911.73828125</v>
      </c>
      <c r="Q444" s="1">
        <v>-16228.73828125</v>
      </c>
      <c r="R444" s="1">
        <v>662665.27</v>
      </c>
      <c r="S444" s="1">
        <v>238082.703125</v>
      </c>
      <c r="T444" s="1">
        <v>100.01383972167969</v>
      </c>
      <c r="U444" s="1">
        <v>0</v>
      </c>
      <c r="V444" s="1">
        <v>0</v>
      </c>
      <c r="W444" s="1">
        <v>2179430.34</v>
      </c>
      <c r="X444" s="1">
        <v>17.413278579711914</v>
      </c>
      <c r="Y444" s="1">
        <v>41882.03</v>
      </c>
      <c r="Z444" s="1">
        <v>34376.127255739295</v>
      </c>
      <c r="AA444" s="1">
        <v>-7505.90283203125</v>
      </c>
      <c r="AB444" s="1">
        <v>111738</v>
      </c>
      <c r="AC444" s="1">
        <v>10410</v>
      </c>
      <c r="AD444" s="1">
        <v>10.273567199707031</v>
      </c>
      <c r="AE444" s="1">
        <v>3107.575927734375</v>
      </c>
      <c r="AF444" s="1">
        <v>7302.423828125</v>
      </c>
    </row>
    <row r="445" spans="1:32" x14ac:dyDescent="0.25">
      <c r="A445" s="1">
        <v>101268003</v>
      </c>
      <c r="B445" s="1" t="s">
        <v>2053</v>
      </c>
      <c r="C445" s="1">
        <v>24313384</v>
      </c>
      <c r="D445" s="1">
        <v>770402.0625</v>
      </c>
      <c r="E445" s="1">
        <v>3.2723214626312256</v>
      </c>
      <c r="F445" s="1">
        <v>880020.5</v>
      </c>
      <c r="G445" s="1">
        <v>-109618.4375</v>
      </c>
      <c r="H445" s="1">
        <v>20267594</v>
      </c>
      <c r="I445" s="1">
        <v>91088</v>
      </c>
      <c r="J445" s="1">
        <v>0.45145577192306519</v>
      </c>
      <c r="K445" s="1">
        <v>774389.1875</v>
      </c>
      <c r="L445" s="1">
        <v>-683301.1875</v>
      </c>
      <c r="M445" s="1">
        <v>2667428</v>
      </c>
      <c r="N445" s="1">
        <v>48106</v>
      </c>
      <c r="O445" s="1">
        <v>1.8365820646286011</v>
      </c>
      <c r="P445" s="1">
        <v>67062.09375</v>
      </c>
      <c r="Q445" s="1">
        <v>-18956.09375</v>
      </c>
      <c r="R445" s="1">
        <v>1378361.34</v>
      </c>
      <c r="S445" s="1">
        <v>631208.0625</v>
      </c>
      <c r="T445" s="1">
        <v>100.00711059570313</v>
      </c>
      <c r="U445" s="1">
        <v>0</v>
      </c>
      <c r="V445" s="1">
        <v>0</v>
      </c>
      <c r="W445" s="1">
        <v>5777746.5300000012</v>
      </c>
      <c r="X445" s="1">
        <v>14.262556076049805</v>
      </c>
      <c r="Y445" s="1">
        <v>348577.26</v>
      </c>
      <c r="Z445" s="1">
        <v>432248.20775577007</v>
      </c>
      <c r="AA445" s="1">
        <v>83670.9453125</v>
      </c>
    </row>
    <row r="446" spans="1:32" x14ac:dyDescent="0.25">
      <c r="A446" s="1">
        <v>124158503</v>
      </c>
      <c r="B446" s="1" t="s">
        <v>2486</v>
      </c>
      <c r="C446" s="1">
        <v>6710554</v>
      </c>
      <c r="D446" s="1">
        <v>130589</v>
      </c>
      <c r="E446" s="1">
        <v>1.9846458435058594</v>
      </c>
      <c r="F446" s="1">
        <v>248568.671875</v>
      </c>
      <c r="G446" s="1">
        <v>-117979.671875</v>
      </c>
      <c r="H446" s="1">
        <v>4620506</v>
      </c>
      <c r="I446" s="1">
        <v>52339</v>
      </c>
      <c r="J446" s="1">
        <v>1.1457329988479614</v>
      </c>
      <c r="K446" s="1">
        <v>239993.15625</v>
      </c>
      <c r="L446" s="1">
        <v>-187654.15625</v>
      </c>
      <c r="M446" s="1">
        <v>1912723</v>
      </c>
      <c r="N446" s="1">
        <v>28250</v>
      </c>
      <c r="O446" s="1">
        <v>1.4990928173065186</v>
      </c>
      <c r="P446" s="1">
        <v>8575.509765625</v>
      </c>
      <c r="Q446" s="1">
        <v>19674.490234375</v>
      </c>
      <c r="R446" s="1">
        <v>177325</v>
      </c>
      <c r="S446" s="1">
        <v>50000</v>
      </c>
      <c r="T446" s="1">
        <v>0</v>
      </c>
      <c r="U446" s="1">
        <v>0</v>
      </c>
      <c r="V446" s="1">
        <v>100</v>
      </c>
      <c r="W446" s="1">
        <v>0</v>
      </c>
      <c r="Y446" s="1">
        <v>69580.09</v>
      </c>
      <c r="Z446" s="1">
        <v>74710.782799707536</v>
      </c>
      <c r="AA446" s="1">
        <v>5130.69287109375</v>
      </c>
    </row>
    <row r="447" spans="1:32" x14ac:dyDescent="0.25">
      <c r="A447" s="1">
        <v>128328003</v>
      </c>
      <c r="B447" s="1" t="s">
        <v>2527</v>
      </c>
      <c r="C447" s="1">
        <v>11179482</v>
      </c>
      <c r="D447" s="1">
        <v>110742.4375</v>
      </c>
      <c r="E447" s="1">
        <v>1.0004972219467163</v>
      </c>
      <c r="F447" s="1">
        <v>171420.75</v>
      </c>
      <c r="G447" s="1">
        <v>-60678.3125</v>
      </c>
      <c r="H447" s="1">
        <v>9797983</v>
      </c>
      <c r="I447" s="1">
        <v>47206</v>
      </c>
      <c r="J447" s="1">
        <v>0.48412549495697021</v>
      </c>
      <c r="K447" s="1">
        <v>158044</v>
      </c>
      <c r="L447" s="1">
        <v>-110838</v>
      </c>
      <c r="M447" s="1">
        <v>1120184</v>
      </c>
      <c r="N447" s="1">
        <v>13537</v>
      </c>
      <c r="O447" s="1">
        <v>1.2232446670532227</v>
      </c>
      <c r="P447" s="1">
        <v>12901.09375</v>
      </c>
      <c r="Q447" s="1">
        <v>635.90625</v>
      </c>
      <c r="R447" s="1">
        <v>261314.74</v>
      </c>
      <c r="S447" s="1">
        <v>49999.44140625</v>
      </c>
      <c r="T447" s="1">
        <v>4.7552733421325684</v>
      </c>
      <c r="U447" s="1">
        <v>0</v>
      </c>
      <c r="V447" s="1">
        <v>95.245841979980469</v>
      </c>
      <c r="W447" s="1">
        <v>21761.839999999851</v>
      </c>
      <c r="X447" s="1">
        <v>240.68617248535156</v>
      </c>
      <c r="Y447" s="1">
        <v>88887.25</v>
      </c>
      <c r="Z447" s="1">
        <v>47324.000798967783</v>
      </c>
      <c r="AA447" s="1">
        <v>-41563.25</v>
      </c>
    </row>
    <row r="448" spans="1:32" x14ac:dyDescent="0.25">
      <c r="A448" s="1">
        <v>112018523</v>
      </c>
      <c r="B448" s="1" t="s">
        <v>2265</v>
      </c>
      <c r="C448" s="1">
        <v>12439412</v>
      </c>
      <c r="D448" s="1">
        <v>942611.625</v>
      </c>
      <c r="E448" s="1">
        <v>8.1989040374755859</v>
      </c>
      <c r="F448" s="1">
        <v>675623.375</v>
      </c>
      <c r="G448" s="1">
        <v>266988.25</v>
      </c>
      <c r="H448" s="1">
        <v>8808473</v>
      </c>
      <c r="I448" s="1">
        <v>103726</v>
      </c>
      <c r="J448" s="1">
        <v>1.1916027069091797</v>
      </c>
      <c r="K448" s="1">
        <v>403053.59375</v>
      </c>
      <c r="L448" s="1">
        <v>-299327.59375</v>
      </c>
      <c r="M448" s="1">
        <v>1520549</v>
      </c>
      <c r="N448" s="1">
        <v>27748</v>
      </c>
      <c r="O448" s="1">
        <v>1.8587876558303833</v>
      </c>
      <c r="P448" s="1">
        <v>82489.046875</v>
      </c>
      <c r="Q448" s="1">
        <v>-54741.046875</v>
      </c>
      <c r="R448" s="1">
        <v>1952569.41</v>
      </c>
      <c r="S448" s="1">
        <v>841711.625</v>
      </c>
      <c r="T448" s="1">
        <v>100.02330017089844</v>
      </c>
      <c r="U448" s="1">
        <v>0</v>
      </c>
      <c r="V448" s="1">
        <v>0</v>
      </c>
      <c r="W448" s="1">
        <v>7705832.6000000015</v>
      </c>
      <c r="X448" s="1">
        <v>21.851789474487305</v>
      </c>
      <c r="Y448" s="1">
        <v>74041.600000000006</v>
      </c>
      <c r="Z448" s="1">
        <v>132657.12688100181</v>
      </c>
      <c r="AA448" s="1">
        <v>58615.52734375</v>
      </c>
      <c r="AB448" s="1">
        <v>157821</v>
      </c>
      <c r="AC448" s="1">
        <v>-30574</v>
      </c>
      <c r="AD448" s="1">
        <v>-16.228668212890625</v>
      </c>
      <c r="AE448" s="1">
        <v>21650.578125</v>
      </c>
      <c r="AF448" s="1">
        <v>-52224.578125</v>
      </c>
    </row>
    <row r="449" spans="1:32" x14ac:dyDescent="0.25">
      <c r="A449" s="1">
        <v>125239452</v>
      </c>
      <c r="B449" s="1" t="s">
        <v>2500</v>
      </c>
      <c r="C449" s="1">
        <v>95158952</v>
      </c>
      <c r="D449" s="1">
        <v>9277450</v>
      </c>
      <c r="E449" s="1">
        <v>10.802617073059082</v>
      </c>
      <c r="F449" s="1">
        <v>6976668.5</v>
      </c>
      <c r="G449" s="1">
        <v>2300781.5</v>
      </c>
      <c r="H449" s="1">
        <v>64999373</v>
      </c>
      <c r="I449" s="1">
        <v>1058392</v>
      </c>
      <c r="J449" s="1">
        <v>1.6552640199661255</v>
      </c>
      <c r="K449" s="1">
        <v>4780999</v>
      </c>
      <c r="L449" s="1">
        <v>-3722607</v>
      </c>
      <c r="M449" s="1">
        <v>11956796</v>
      </c>
      <c r="N449" s="1">
        <v>187674</v>
      </c>
      <c r="O449" s="1">
        <v>1.5946304798126221</v>
      </c>
      <c r="P449" s="1">
        <v>576181.125</v>
      </c>
      <c r="Q449" s="1">
        <v>-388507.125</v>
      </c>
      <c r="R449" s="1">
        <v>18202782.039999999</v>
      </c>
      <c r="S449" s="1">
        <v>8031384.5</v>
      </c>
      <c r="T449" s="1">
        <v>91.064987182617188</v>
      </c>
      <c r="U449" s="1">
        <v>8.9562263488769531</v>
      </c>
      <c r="V449" s="1">
        <v>0</v>
      </c>
      <c r="W449" s="1">
        <v>66941726.75999999</v>
      </c>
      <c r="X449" s="1">
        <v>21.851791381835938</v>
      </c>
      <c r="Y449" s="1">
        <v>538531.75</v>
      </c>
      <c r="Z449" s="1">
        <v>1170384.9773230066</v>
      </c>
      <c r="AA449" s="1">
        <v>631853.25</v>
      </c>
    </row>
    <row r="450" spans="1:32" x14ac:dyDescent="0.25">
      <c r="A450" s="1">
        <v>115229003</v>
      </c>
      <c r="B450" s="1" t="s">
        <v>2341</v>
      </c>
      <c r="C450" s="1">
        <v>8611938</v>
      </c>
      <c r="D450" s="1">
        <v>284535.5625</v>
      </c>
      <c r="E450" s="1">
        <v>3.416858434677124</v>
      </c>
      <c r="F450" s="1">
        <v>231695.890625</v>
      </c>
      <c r="G450" s="1">
        <v>52839.671875</v>
      </c>
      <c r="H450" s="1">
        <v>6818896</v>
      </c>
      <c r="I450" s="1">
        <v>48265</v>
      </c>
      <c r="J450" s="1">
        <v>0.71285825967788696</v>
      </c>
      <c r="K450" s="1">
        <v>155614.203125</v>
      </c>
      <c r="L450" s="1">
        <v>-107349.203125</v>
      </c>
      <c r="M450" s="1">
        <v>1075862</v>
      </c>
      <c r="N450" s="1">
        <v>90402</v>
      </c>
      <c r="O450" s="1">
        <v>9.173583984375</v>
      </c>
      <c r="P450" s="1">
        <v>25379.044921875</v>
      </c>
      <c r="Q450" s="1">
        <v>65022.953125</v>
      </c>
      <c r="R450" s="1">
        <v>363802.35</v>
      </c>
      <c r="S450" s="1">
        <v>80849.578125</v>
      </c>
      <c r="T450" s="1">
        <v>100.02330780029297</v>
      </c>
      <c r="U450" s="1">
        <v>0</v>
      </c>
      <c r="V450" s="1">
        <v>0</v>
      </c>
      <c r="W450" s="1">
        <v>740174.33999999985</v>
      </c>
      <c r="X450" s="1">
        <v>21.851791381835938</v>
      </c>
      <c r="Y450" s="1">
        <v>138044.25</v>
      </c>
      <c r="Z450" s="1">
        <v>304392.73119558452</v>
      </c>
      <c r="AA450" s="1">
        <v>166348.484375</v>
      </c>
      <c r="AB450" s="1">
        <v>353378</v>
      </c>
      <c r="AC450" s="1">
        <v>65019</v>
      </c>
      <c r="AD450" s="1">
        <v>22.547935485839844</v>
      </c>
      <c r="AE450" s="1">
        <v>34524.27734375</v>
      </c>
      <c r="AF450" s="1">
        <v>30494.72265625</v>
      </c>
    </row>
    <row r="451" spans="1:32" x14ac:dyDescent="0.25">
      <c r="A451" s="1">
        <v>123468303</v>
      </c>
      <c r="B451" s="1" t="s">
        <v>2471</v>
      </c>
      <c r="C451" s="1">
        <v>6709519</v>
      </c>
      <c r="D451" s="1">
        <v>170900</v>
      </c>
      <c r="E451" s="1">
        <v>2.6137018203735352</v>
      </c>
      <c r="F451" s="1">
        <v>250132.234375</v>
      </c>
      <c r="G451" s="1">
        <v>-79232.234375</v>
      </c>
      <c r="H451" s="1">
        <v>4327599</v>
      </c>
      <c r="I451" s="1">
        <v>72761</v>
      </c>
      <c r="J451" s="1">
        <v>1.7100768089294434</v>
      </c>
      <c r="K451" s="1">
        <v>232568.84375</v>
      </c>
      <c r="L451" s="1">
        <v>-159807.84375</v>
      </c>
      <c r="M451" s="1">
        <v>2189263</v>
      </c>
      <c r="N451" s="1">
        <v>48139</v>
      </c>
      <c r="O451" s="1">
        <v>2.248305082321167</v>
      </c>
      <c r="P451" s="1">
        <v>17563.396484375</v>
      </c>
      <c r="Q451" s="1">
        <v>30575.603515625</v>
      </c>
      <c r="R451" s="1">
        <v>192657</v>
      </c>
      <c r="S451" s="1">
        <v>50000</v>
      </c>
      <c r="T451" s="1">
        <v>0</v>
      </c>
      <c r="U451" s="1">
        <v>0</v>
      </c>
      <c r="V451" s="1">
        <v>100</v>
      </c>
      <c r="W451" s="1">
        <v>0</v>
      </c>
      <c r="Y451" s="1">
        <v>77948.81</v>
      </c>
      <c r="Z451" s="1">
        <v>91679.43997742908</v>
      </c>
      <c r="AA451" s="1">
        <v>13730.6298828125</v>
      </c>
    </row>
    <row r="452" spans="1:32" x14ac:dyDescent="0.25">
      <c r="A452" s="1">
        <v>123468402</v>
      </c>
      <c r="B452" s="1" t="s">
        <v>2472</v>
      </c>
      <c r="C452" s="1">
        <v>6499102</v>
      </c>
      <c r="D452" s="1">
        <v>160112</v>
      </c>
      <c r="E452" s="1">
        <v>2.5258283615112305</v>
      </c>
      <c r="F452" s="1">
        <v>432734.71875</v>
      </c>
      <c r="G452" s="1">
        <v>-272622.71875</v>
      </c>
      <c r="H452" s="1">
        <v>4722064</v>
      </c>
      <c r="I452" s="1">
        <v>105000</v>
      </c>
      <c r="J452" s="1">
        <v>2.2741725444793701</v>
      </c>
      <c r="K452" s="1">
        <v>407267.09375</v>
      </c>
      <c r="L452" s="1">
        <v>-302267.09375</v>
      </c>
      <c r="M452" s="1">
        <v>1589714</v>
      </c>
      <c r="N452" s="1">
        <v>5112</v>
      </c>
      <c r="O452" s="1">
        <v>0.32260465621948242</v>
      </c>
      <c r="P452" s="1">
        <v>25467.611328125</v>
      </c>
      <c r="Q452" s="1">
        <v>-20355.611328125</v>
      </c>
      <c r="R452" s="1">
        <v>187324</v>
      </c>
      <c r="S452" s="1">
        <v>50000</v>
      </c>
      <c r="T452" s="1">
        <v>0</v>
      </c>
      <c r="U452" s="1">
        <v>0</v>
      </c>
      <c r="V452" s="1">
        <v>100</v>
      </c>
      <c r="W452" s="1">
        <v>0</v>
      </c>
      <c r="Y452" s="1">
        <v>177378.75</v>
      </c>
      <c r="Z452" s="1">
        <v>337050.33776155743</v>
      </c>
      <c r="AA452" s="1">
        <v>159671.59375</v>
      </c>
    </row>
    <row r="453" spans="1:32" x14ac:dyDescent="0.25">
      <c r="A453" s="1">
        <v>123468503</v>
      </c>
      <c r="B453" s="1" t="s">
        <v>2473</v>
      </c>
      <c r="C453" s="1">
        <v>9062534</v>
      </c>
      <c r="D453" s="1">
        <v>257220</v>
      </c>
      <c r="E453" s="1">
        <v>2.9211905002593994</v>
      </c>
      <c r="F453" s="1">
        <v>605138.5</v>
      </c>
      <c r="G453" s="1">
        <v>-347918.5</v>
      </c>
      <c r="H453" s="1">
        <v>6629468</v>
      </c>
      <c r="I453" s="1">
        <v>139110</v>
      </c>
      <c r="J453" s="1">
        <v>2.1433331966400146</v>
      </c>
      <c r="K453" s="1">
        <v>497980.9375</v>
      </c>
      <c r="L453" s="1">
        <v>-358870.9375</v>
      </c>
      <c r="M453" s="1">
        <v>2195902</v>
      </c>
      <c r="N453" s="1">
        <v>68110</v>
      </c>
      <c r="O453" s="1">
        <v>3.2009706497192383</v>
      </c>
      <c r="P453" s="1">
        <v>107157.53125</v>
      </c>
      <c r="Q453" s="1">
        <v>-39047.53125</v>
      </c>
      <c r="R453" s="1">
        <v>237164</v>
      </c>
      <c r="S453" s="1">
        <v>50000</v>
      </c>
      <c r="T453" s="1">
        <v>0</v>
      </c>
      <c r="U453" s="1">
        <v>0</v>
      </c>
      <c r="V453" s="1">
        <v>100</v>
      </c>
      <c r="W453" s="1">
        <v>0</v>
      </c>
      <c r="Y453" s="1">
        <v>120461.06</v>
      </c>
      <c r="Z453" s="1">
        <v>107049.4109381556</v>
      </c>
      <c r="AA453" s="1">
        <v>-13411.6494140625</v>
      </c>
    </row>
    <row r="454" spans="1:32" x14ac:dyDescent="0.25">
      <c r="A454" s="1">
        <v>123468603</v>
      </c>
      <c r="B454" s="1" t="s">
        <v>2474</v>
      </c>
      <c r="C454" s="1">
        <v>13522582</v>
      </c>
      <c r="D454" s="1">
        <v>133105</v>
      </c>
      <c r="E454" s="1">
        <v>0.99410158395767212</v>
      </c>
      <c r="F454" s="1">
        <v>410910.84375</v>
      </c>
      <c r="G454" s="1">
        <v>-277805.84375</v>
      </c>
      <c r="H454" s="1">
        <v>10680672</v>
      </c>
      <c r="I454" s="1">
        <v>80588</v>
      </c>
      <c r="J454" s="1">
        <v>0.76025813817977905</v>
      </c>
      <c r="K454" s="1">
        <v>303141.1875</v>
      </c>
      <c r="L454" s="1">
        <v>-222553.1875</v>
      </c>
      <c r="M454" s="1">
        <v>2413536</v>
      </c>
      <c r="N454" s="1">
        <v>2517</v>
      </c>
      <c r="O454" s="1">
        <v>0.10439569503068924</v>
      </c>
      <c r="P454" s="1">
        <v>107769.65625</v>
      </c>
      <c r="Q454" s="1">
        <v>-105252.65625</v>
      </c>
      <c r="R454" s="1">
        <v>428374</v>
      </c>
      <c r="S454" s="1">
        <v>50000</v>
      </c>
      <c r="T454" s="1">
        <v>0</v>
      </c>
      <c r="U454" s="1">
        <v>0</v>
      </c>
      <c r="V454" s="1">
        <v>100</v>
      </c>
      <c r="W454" s="1">
        <v>0</v>
      </c>
      <c r="Y454" s="1">
        <v>272193.24</v>
      </c>
      <c r="Z454" s="1">
        <v>400201.88409139984</v>
      </c>
      <c r="AA454" s="1">
        <v>128008.640625</v>
      </c>
    </row>
    <row r="455" spans="1:32" x14ac:dyDescent="0.25">
      <c r="A455" s="1">
        <v>103029203</v>
      </c>
      <c r="B455" s="1" t="s">
        <v>2108</v>
      </c>
      <c r="C455" s="1">
        <v>8964250</v>
      </c>
      <c r="D455" s="1">
        <v>340718.75</v>
      </c>
      <c r="E455" s="1">
        <v>3.9510350227355957</v>
      </c>
      <c r="F455" s="1">
        <v>325138.90625</v>
      </c>
      <c r="G455" s="1">
        <v>15579.84375</v>
      </c>
      <c r="H455" s="1">
        <v>5966308</v>
      </c>
      <c r="I455" s="1">
        <v>80755</v>
      </c>
      <c r="J455" s="1">
        <v>1.3720885515213013</v>
      </c>
      <c r="K455" s="1">
        <v>255909.203125</v>
      </c>
      <c r="L455" s="1">
        <v>-175154.203125</v>
      </c>
      <c r="M455" s="1">
        <v>2373131</v>
      </c>
      <c r="N455" s="1">
        <v>56834</v>
      </c>
      <c r="O455" s="1">
        <v>2.453657865524292</v>
      </c>
      <c r="P455" s="1">
        <v>51302.39453125</v>
      </c>
      <c r="Q455" s="1">
        <v>5531.60546875</v>
      </c>
      <c r="R455" s="1">
        <v>624811.18000000005</v>
      </c>
      <c r="S455" s="1">
        <v>203129.734375</v>
      </c>
      <c r="T455" s="1">
        <v>0</v>
      </c>
      <c r="U455" s="1">
        <v>100</v>
      </c>
      <c r="V455" s="1">
        <v>0</v>
      </c>
      <c r="W455" s="1">
        <v>0</v>
      </c>
      <c r="Y455" s="1">
        <v>31516.6</v>
      </c>
      <c r="Z455" s="1">
        <v>58285.662554737937</v>
      </c>
      <c r="AA455" s="1">
        <v>26769.0625</v>
      </c>
    </row>
    <row r="456" spans="1:32" x14ac:dyDescent="0.25">
      <c r="A456" s="1">
        <v>106618603</v>
      </c>
      <c r="B456" s="1" t="s">
        <v>2172</v>
      </c>
      <c r="C456" s="1">
        <v>9132175</v>
      </c>
      <c r="D456" s="1">
        <v>398852.625</v>
      </c>
      <c r="E456" s="1">
        <v>4.5670204162597656</v>
      </c>
      <c r="F456" s="1">
        <v>223699.3125</v>
      </c>
      <c r="G456" s="1">
        <v>175153.3125</v>
      </c>
      <c r="H456" s="1">
        <v>7571284</v>
      </c>
      <c r="I456" s="1">
        <v>55527</v>
      </c>
      <c r="J456" s="1">
        <v>0.7388077974319458</v>
      </c>
      <c r="K456" s="1">
        <v>161592.296875</v>
      </c>
      <c r="L456" s="1">
        <v>-106065.296875</v>
      </c>
      <c r="M456" s="1">
        <v>875056</v>
      </c>
      <c r="N456" s="1">
        <v>21951</v>
      </c>
      <c r="O456" s="1">
        <v>2.5730712413787842</v>
      </c>
      <c r="P456" s="1">
        <v>28272.6015625</v>
      </c>
      <c r="Q456" s="1">
        <v>-6321.6015625</v>
      </c>
      <c r="R456" s="1">
        <v>685834.63</v>
      </c>
      <c r="S456" s="1">
        <v>321374.625</v>
      </c>
      <c r="T456" s="1">
        <v>100.01225280761719</v>
      </c>
      <c r="U456" s="1">
        <v>0</v>
      </c>
      <c r="V456" s="1">
        <v>0</v>
      </c>
      <c r="W456" s="1">
        <v>2941845.5500000026</v>
      </c>
      <c r="X456" s="1">
        <v>16.67479133605957</v>
      </c>
      <c r="Y456" s="1">
        <v>32817.440000000002</v>
      </c>
      <c r="Z456" s="1">
        <v>46157.518004754878</v>
      </c>
      <c r="AA456" s="1">
        <v>13340.078125</v>
      </c>
    </row>
    <row r="457" spans="1:32" x14ac:dyDescent="0.25">
      <c r="A457" s="1">
        <v>119358403</v>
      </c>
      <c r="B457" s="1" t="s">
        <v>2403</v>
      </c>
      <c r="C457" s="1">
        <v>14165224</v>
      </c>
      <c r="D457" s="1">
        <v>997915.375</v>
      </c>
      <c r="E457" s="1">
        <v>7.5787343978881836</v>
      </c>
      <c r="F457" s="1">
        <v>620158.125</v>
      </c>
      <c r="G457" s="1">
        <v>377757.25</v>
      </c>
      <c r="H457" s="1">
        <v>10421392</v>
      </c>
      <c r="I457" s="1">
        <v>115757</v>
      </c>
      <c r="J457" s="1">
        <v>1.1232398748397827</v>
      </c>
      <c r="K457" s="1">
        <v>419175</v>
      </c>
      <c r="L457" s="1">
        <v>-303418</v>
      </c>
      <c r="M457" s="1">
        <v>1710526</v>
      </c>
      <c r="N457" s="1">
        <v>8762</v>
      </c>
      <c r="O457" s="1">
        <v>0.51487749814987183</v>
      </c>
      <c r="P457" s="1">
        <v>47632.3984375</v>
      </c>
      <c r="Q457" s="1">
        <v>-38870.3984375</v>
      </c>
      <c r="R457" s="1">
        <v>2033306.08</v>
      </c>
      <c r="S457" s="1">
        <v>873396.375</v>
      </c>
      <c r="T457" s="1">
        <v>100.01377868652344</v>
      </c>
      <c r="U457" s="1">
        <v>0</v>
      </c>
      <c r="V457" s="1">
        <v>0</v>
      </c>
      <c r="W457" s="1">
        <v>7995143.6400000006</v>
      </c>
      <c r="X457" s="1">
        <v>17.387432098388672</v>
      </c>
      <c r="Y457" s="1">
        <v>153134.57</v>
      </c>
      <c r="Z457" s="1">
        <v>277051.53995165636</v>
      </c>
      <c r="AA457" s="1">
        <v>123916.96875</v>
      </c>
    </row>
    <row r="458" spans="1:32" x14ac:dyDescent="0.25">
      <c r="A458" s="1">
        <v>119648303</v>
      </c>
      <c r="B458" s="1" t="s">
        <v>2410</v>
      </c>
      <c r="C458" s="1">
        <v>11557919</v>
      </c>
      <c r="D458" s="1">
        <v>210734</v>
      </c>
      <c r="E458" s="1">
        <v>1.8571478128433228</v>
      </c>
      <c r="F458" s="1">
        <v>680280</v>
      </c>
      <c r="G458" s="1">
        <v>-469546</v>
      </c>
      <c r="H458" s="1">
        <v>8902627</v>
      </c>
      <c r="I458" s="1">
        <v>145657</v>
      </c>
      <c r="J458" s="1">
        <v>1.6633265018463135</v>
      </c>
      <c r="K458" s="1">
        <v>617476.875</v>
      </c>
      <c r="L458" s="1">
        <v>-471819.875</v>
      </c>
      <c r="M458" s="1">
        <v>2007699</v>
      </c>
      <c r="N458" s="1">
        <v>8783</v>
      </c>
      <c r="O458" s="1">
        <v>0.43938815593719482</v>
      </c>
      <c r="P458" s="1">
        <v>34869.40234375</v>
      </c>
      <c r="Q458" s="1">
        <v>-26086.40234375</v>
      </c>
      <c r="R458" s="1">
        <v>357524</v>
      </c>
      <c r="S458" s="1">
        <v>50000</v>
      </c>
      <c r="T458" s="1">
        <v>0</v>
      </c>
      <c r="U458" s="1">
        <v>0</v>
      </c>
      <c r="V458" s="1">
        <v>100</v>
      </c>
      <c r="W458" s="1">
        <v>0</v>
      </c>
      <c r="Y458" s="1">
        <v>256820.29</v>
      </c>
      <c r="Z458" s="1">
        <v>115270.78256292257</v>
      </c>
      <c r="AA458" s="1">
        <v>-141549.5</v>
      </c>
      <c r="AB458" s="1">
        <v>290069</v>
      </c>
      <c r="AC458" s="1">
        <v>6294</v>
      </c>
      <c r="AD458" s="1">
        <v>2.2179543972015381</v>
      </c>
      <c r="AE458" s="1">
        <v>27933.771484375</v>
      </c>
      <c r="AF458" s="1">
        <v>-21639.771484375</v>
      </c>
    </row>
    <row r="459" spans="1:32" x14ac:dyDescent="0.25">
      <c r="A459" s="1">
        <v>125239603</v>
      </c>
      <c r="B459" s="1" t="s">
        <v>2501</v>
      </c>
      <c r="C459" s="1">
        <v>8823285</v>
      </c>
      <c r="D459" s="1">
        <v>890341.5</v>
      </c>
      <c r="E459" s="1">
        <v>11.223343849182129</v>
      </c>
      <c r="F459" s="1">
        <v>376156.9375</v>
      </c>
      <c r="G459" s="1">
        <v>514184.5625</v>
      </c>
      <c r="H459" s="1">
        <v>4915883</v>
      </c>
      <c r="I459" s="1">
        <v>74391</v>
      </c>
      <c r="J459" s="1">
        <v>1.5365304946899414</v>
      </c>
      <c r="K459" s="1">
        <v>234555.65625</v>
      </c>
      <c r="L459" s="1">
        <v>-160164.65625</v>
      </c>
      <c r="M459" s="1">
        <v>2495663</v>
      </c>
      <c r="N459" s="1">
        <v>25301</v>
      </c>
      <c r="O459" s="1">
        <v>1.0241818428039551</v>
      </c>
      <c r="P459" s="1">
        <v>67973.6875</v>
      </c>
      <c r="Q459" s="1">
        <v>-42672.6875</v>
      </c>
      <c r="R459" s="1">
        <v>1411738.53</v>
      </c>
      <c r="S459" s="1">
        <v>790649.5</v>
      </c>
      <c r="T459" s="1">
        <v>0</v>
      </c>
      <c r="U459" s="1">
        <v>100</v>
      </c>
      <c r="V459" s="1">
        <v>0</v>
      </c>
      <c r="W459" s="1">
        <v>0</v>
      </c>
      <c r="Y459" s="1">
        <v>52691.75</v>
      </c>
      <c r="Z459" s="1">
        <v>126548.58939552866</v>
      </c>
      <c r="AA459" s="1">
        <v>73856.8359375</v>
      </c>
    </row>
    <row r="460" spans="1:32" x14ac:dyDescent="0.25">
      <c r="A460" s="1">
        <v>105628302</v>
      </c>
      <c r="B460" s="1" t="s">
        <v>2156</v>
      </c>
      <c r="C460" s="1">
        <v>36968784</v>
      </c>
      <c r="D460" s="1">
        <v>775913</v>
      </c>
      <c r="E460" s="1">
        <v>2.1438281536102295</v>
      </c>
      <c r="F460" s="1">
        <v>998033.875</v>
      </c>
      <c r="G460" s="1">
        <v>-222120.875</v>
      </c>
      <c r="H460" s="1">
        <v>29581874</v>
      </c>
      <c r="I460" s="1">
        <v>251438</v>
      </c>
      <c r="J460" s="1">
        <v>0.85725969076156616</v>
      </c>
      <c r="K460" s="1">
        <v>693334.375</v>
      </c>
      <c r="L460" s="1">
        <v>-441896.375</v>
      </c>
      <c r="M460" s="1">
        <v>5416215</v>
      </c>
      <c r="N460" s="1">
        <v>50971</v>
      </c>
      <c r="O460" s="1">
        <v>0.95002204179763794</v>
      </c>
      <c r="P460" s="1">
        <v>209949.34375</v>
      </c>
      <c r="Q460" s="1">
        <v>-158978.34375</v>
      </c>
      <c r="R460" s="1">
        <v>1970694</v>
      </c>
      <c r="S460" s="1">
        <v>473503.96875</v>
      </c>
      <c r="T460" s="1">
        <v>100.02330017089844</v>
      </c>
      <c r="U460" s="1">
        <v>0</v>
      </c>
      <c r="V460" s="1">
        <v>0</v>
      </c>
      <c r="W460" s="1">
        <v>4334907.8800000101</v>
      </c>
      <c r="X460" s="1">
        <v>21.851791381835938</v>
      </c>
      <c r="Y460" s="1">
        <v>223331.27</v>
      </c>
      <c r="Z460" s="1">
        <v>207857.85246985964</v>
      </c>
      <c r="AA460" s="1">
        <v>-15473.41796875</v>
      </c>
    </row>
    <row r="461" spans="1:32" x14ac:dyDescent="0.25">
      <c r="A461" s="1">
        <v>116498003</v>
      </c>
      <c r="B461" s="1" t="s">
        <v>2359</v>
      </c>
      <c r="C461" s="1">
        <v>10659660</v>
      </c>
      <c r="D461" s="1">
        <v>691366.125</v>
      </c>
      <c r="E461" s="1">
        <v>6.9356513023376465</v>
      </c>
      <c r="F461" s="1">
        <v>419737.1875</v>
      </c>
      <c r="G461" s="1">
        <v>271628.9375</v>
      </c>
      <c r="H461" s="1">
        <v>7901766</v>
      </c>
      <c r="I461" s="1">
        <v>80122</v>
      </c>
      <c r="J461" s="1">
        <v>1.0243626832962036</v>
      </c>
      <c r="K461" s="1">
        <v>264695.3125</v>
      </c>
      <c r="L461" s="1">
        <v>-184573.3125</v>
      </c>
      <c r="M461" s="1">
        <v>1278529</v>
      </c>
      <c r="N461" s="1">
        <v>1434</v>
      </c>
      <c r="O461" s="1">
        <v>0.11228608340024948</v>
      </c>
      <c r="P461" s="1">
        <v>33016.21484375</v>
      </c>
      <c r="Q461" s="1">
        <v>-31582.21484375</v>
      </c>
      <c r="R461" s="1">
        <v>1479365.38</v>
      </c>
      <c r="S461" s="1">
        <v>609810.125</v>
      </c>
      <c r="T461" s="1">
        <v>100.02330017089844</v>
      </c>
      <c r="U461" s="1">
        <v>0</v>
      </c>
      <c r="V461" s="1">
        <v>0</v>
      </c>
      <c r="W461" s="1">
        <v>5582784.5</v>
      </c>
      <c r="X461" s="1">
        <v>21.851791381835938</v>
      </c>
      <c r="Y461" s="1">
        <v>58876.57</v>
      </c>
      <c r="Z461" s="1">
        <v>98656.971575403499</v>
      </c>
      <c r="AA461" s="1">
        <v>39780.40234375</v>
      </c>
    </row>
    <row r="462" spans="1:32" x14ac:dyDescent="0.25">
      <c r="A462" s="1">
        <v>113369003</v>
      </c>
      <c r="B462" s="1" t="s">
        <v>2299</v>
      </c>
      <c r="C462" s="1">
        <v>17127320</v>
      </c>
      <c r="D462" s="1">
        <v>757778.25</v>
      </c>
      <c r="E462" s="1">
        <v>4.6291966438293457</v>
      </c>
      <c r="F462" s="1">
        <v>649213.125</v>
      </c>
      <c r="G462" s="1">
        <v>108565.125</v>
      </c>
      <c r="H462" s="1">
        <v>12663748</v>
      </c>
      <c r="I462" s="1">
        <v>134411</v>
      </c>
      <c r="J462" s="1">
        <v>1.0727702379226685</v>
      </c>
      <c r="K462" s="1">
        <v>458427.40625</v>
      </c>
      <c r="L462" s="1">
        <v>-324016.40625</v>
      </c>
      <c r="M462" s="1">
        <v>2733324</v>
      </c>
      <c r="N462" s="1">
        <v>24979</v>
      </c>
      <c r="O462" s="1">
        <v>0.92229759693145752</v>
      </c>
      <c r="P462" s="1">
        <v>71045.625</v>
      </c>
      <c r="Q462" s="1">
        <v>-46066.625</v>
      </c>
      <c r="R462" s="1">
        <v>1730248.69</v>
      </c>
      <c r="S462" s="1">
        <v>598388.25</v>
      </c>
      <c r="T462" s="1">
        <v>100.02330017089844</v>
      </c>
      <c r="U462" s="1">
        <v>0</v>
      </c>
      <c r="V462" s="1">
        <v>0</v>
      </c>
      <c r="W462" s="1">
        <v>5478217.8300000057</v>
      </c>
      <c r="X462" s="1">
        <v>21.851791381835938</v>
      </c>
      <c r="Y462" s="1">
        <v>134016.4</v>
      </c>
      <c r="Z462" s="1">
        <v>252232.79095654865</v>
      </c>
      <c r="AA462" s="1">
        <v>118216.390625</v>
      </c>
    </row>
    <row r="463" spans="1:32" x14ac:dyDescent="0.25">
      <c r="A463" s="1">
        <v>101638803</v>
      </c>
      <c r="B463" s="1" t="s">
        <v>163</v>
      </c>
      <c r="C463" s="1">
        <v>15175166</v>
      </c>
      <c r="D463" s="1">
        <v>867266.6875</v>
      </c>
      <c r="E463" s="1">
        <v>6.0614538192749023</v>
      </c>
      <c r="F463" s="1">
        <v>638164.4375</v>
      </c>
      <c r="G463" s="1">
        <v>229102.25</v>
      </c>
      <c r="H463" s="1">
        <v>11414984</v>
      </c>
      <c r="I463" s="1">
        <v>124969</v>
      </c>
      <c r="J463" s="1">
        <v>1.1068985462188721</v>
      </c>
      <c r="K463" s="1">
        <v>436496.8125</v>
      </c>
      <c r="L463" s="1">
        <v>-311527.8125</v>
      </c>
      <c r="M463" s="1">
        <v>2114217</v>
      </c>
      <c r="N463" s="1">
        <v>87203</v>
      </c>
      <c r="O463" s="1">
        <v>4.3020424842834473</v>
      </c>
      <c r="P463" s="1">
        <v>70580.3046875</v>
      </c>
      <c r="Q463" s="1">
        <v>16622.6953125</v>
      </c>
      <c r="R463" s="1">
        <v>1645965.21</v>
      </c>
      <c r="S463" s="1">
        <v>655094.6875</v>
      </c>
      <c r="T463" s="1">
        <v>100.02330017089844</v>
      </c>
      <c r="U463" s="1">
        <v>0</v>
      </c>
      <c r="V463" s="1">
        <v>0</v>
      </c>
      <c r="W463" s="1">
        <v>5997363.0100000016</v>
      </c>
      <c r="X463" s="1">
        <v>21.851791381835938</v>
      </c>
      <c r="Y463" s="1">
        <v>170525.78</v>
      </c>
      <c r="Z463" s="1">
        <v>362875.2831843195</v>
      </c>
      <c r="AA463" s="1">
        <v>192349.5</v>
      </c>
    </row>
    <row r="464" spans="1:32" x14ac:dyDescent="0.25">
      <c r="A464" s="1">
        <v>105259703</v>
      </c>
      <c r="B464" s="1" t="s">
        <v>2155</v>
      </c>
      <c r="C464" s="1">
        <v>10207173</v>
      </c>
      <c r="D464" s="1">
        <v>309765.40625</v>
      </c>
      <c r="E464" s="1">
        <v>3.129763126373291</v>
      </c>
      <c r="F464" s="1">
        <v>344823.09375</v>
      </c>
      <c r="G464" s="1">
        <v>-35057.6875</v>
      </c>
      <c r="H464" s="1">
        <v>8160674</v>
      </c>
      <c r="I464" s="1">
        <v>80605</v>
      </c>
      <c r="J464" s="1">
        <v>0.99757808446884155</v>
      </c>
      <c r="K464" s="1">
        <v>238959.703125</v>
      </c>
      <c r="L464" s="1">
        <v>-158354.703125</v>
      </c>
      <c r="M464" s="1">
        <v>1386037</v>
      </c>
      <c r="N464" s="1">
        <v>20960</v>
      </c>
      <c r="O464" s="1">
        <v>1.5354444980621338</v>
      </c>
      <c r="P464" s="1">
        <v>64201.60546875</v>
      </c>
      <c r="Q464" s="1">
        <v>-43241.60546875</v>
      </c>
      <c r="R464" s="1">
        <v>660462.43999999994</v>
      </c>
      <c r="S464" s="1">
        <v>208200.40625</v>
      </c>
      <c r="T464" s="1">
        <v>100.02330017089844</v>
      </c>
      <c r="U464" s="1">
        <v>0</v>
      </c>
      <c r="V464" s="1">
        <v>0</v>
      </c>
      <c r="W464" s="1">
        <v>1906065.4799999967</v>
      </c>
      <c r="X464" s="1">
        <v>21.851791381835938</v>
      </c>
      <c r="Y464" s="1">
        <v>56864.04</v>
      </c>
      <c r="Z464" s="1">
        <v>46108.807748887164</v>
      </c>
      <c r="AA464" s="1">
        <v>-10755.232421875</v>
      </c>
    </row>
    <row r="465" spans="1:32" x14ac:dyDescent="0.25">
      <c r="A465" s="1">
        <v>119648703</v>
      </c>
      <c r="B465" s="1" t="s">
        <v>2411</v>
      </c>
      <c r="C465" s="1">
        <v>14050107</v>
      </c>
      <c r="D465" s="1">
        <v>295501</v>
      </c>
      <c r="E465" s="1">
        <v>2.1483786106109619</v>
      </c>
      <c r="F465" s="1">
        <v>594269.3125</v>
      </c>
      <c r="G465" s="1">
        <v>-298768.3125</v>
      </c>
      <c r="H465" s="1">
        <v>11549690</v>
      </c>
      <c r="I465" s="1">
        <v>180654</v>
      </c>
      <c r="J465" s="1">
        <v>1.5890002250671387</v>
      </c>
      <c r="K465" s="1">
        <v>539768.8125</v>
      </c>
      <c r="L465" s="1">
        <v>-359114.8125</v>
      </c>
      <c r="M465" s="1">
        <v>2030193</v>
      </c>
      <c r="N465" s="1">
        <v>48183</v>
      </c>
      <c r="O465" s="1">
        <v>2.4310169219970703</v>
      </c>
      <c r="P465" s="1">
        <v>54977.6484375</v>
      </c>
      <c r="Q465" s="1">
        <v>-6794.6484375</v>
      </c>
      <c r="R465" s="1">
        <v>390935</v>
      </c>
      <c r="S465" s="1">
        <v>50000</v>
      </c>
      <c r="T465" s="1">
        <v>0</v>
      </c>
      <c r="U465" s="1">
        <v>0</v>
      </c>
      <c r="V465" s="1">
        <v>100</v>
      </c>
      <c r="W465" s="1">
        <v>0</v>
      </c>
      <c r="Y465" s="1">
        <v>303507.17</v>
      </c>
      <c r="Z465" s="1">
        <v>344805.72784371721</v>
      </c>
      <c r="AA465" s="1">
        <v>41298.55859375</v>
      </c>
      <c r="AB465" s="1">
        <v>79289</v>
      </c>
      <c r="AC465" s="1">
        <v>16664</v>
      </c>
      <c r="AD465" s="1">
        <v>26.609182357788086</v>
      </c>
      <c r="AE465" s="1">
        <v>-477.10000610351563</v>
      </c>
      <c r="AF465" s="1">
        <v>17141.099609375</v>
      </c>
    </row>
    <row r="466" spans="1:32" x14ac:dyDescent="0.25">
      <c r="A466" s="1">
        <v>112289003</v>
      </c>
      <c r="B466" s="1" t="s">
        <v>2270</v>
      </c>
      <c r="C466" s="1">
        <v>26844742</v>
      </c>
      <c r="D466" s="1">
        <v>3038126.75</v>
      </c>
      <c r="E466" s="1">
        <v>12.761691093444824</v>
      </c>
      <c r="F466" s="1">
        <v>1382288.875</v>
      </c>
      <c r="G466" s="1">
        <v>1655837.875</v>
      </c>
      <c r="H466" s="1">
        <v>17627603</v>
      </c>
      <c r="I466" s="1">
        <v>197244</v>
      </c>
      <c r="J466" s="1">
        <v>1.1316118240356445</v>
      </c>
      <c r="K466" s="1">
        <v>731052</v>
      </c>
      <c r="L466" s="1">
        <v>-533808</v>
      </c>
      <c r="M466" s="1">
        <v>3381274</v>
      </c>
      <c r="N466" s="1">
        <v>171399</v>
      </c>
      <c r="O466" s="1">
        <v>5.3397407531738281</v>
      </c>
      <c r="P466" s="1">
        <v>144537.34375</v>
      </c>
      <c r="Q466" s="1">
        <v>26861.65625</v>
      </c>
      <c r="R466" s="1">
        <v>5835864.6200000001</v>
      </c>
      <c r="S466" s="1">
        <v>2669483.75</v>
      </c>
      <c r="T466" s="1">
        <v>100.02210235595703</v>
      </c>
      <c r="U466" s="1">
        <v>0</v>
      </c>
      <c r="V466" s="1">
        <v>0</v>
      </c>
      <c r="W466" s="1">
        <v>24438712.980000004</v>
      </c>
      <c r="X466" s="1">
        <v>21.2899169921875</v>
      </c>
      <c r="Y466" s="1">
        <v>314274.58</v>
      </c>
      <c r="Z466" s="1">
        <v>177489.83727051085</v>
      </c>
      <c r="AA466" s="1">
        <v>-136784.75</v>
      </c>
    </row>
    <row r="467" spans="1:32" x14ac:dyDescent="0.25">
      <c r="A467" s="1">
        <v>121139004</v>
      </c>
      <c r="B467" s="1" t="s">
        <v>2431</v>
      </c>
      <c r="C467" s="1">
        <v>5704895</v>
      </c>
      <c r="D467" s="1">
        <v>241294.5625</v>
      </c>
      <c r="E467" s="1">
        <v>4.4164018630981445</v>
      </c>
      <c r="F467" s="1">
        <v>315760.375</v>
      </c>
      <c r="G467" s="1">
        <v>-74465.8125</v>
      </c>
      <c r="H467" s="1">
        <v>4658177</v>
      </c>
      <c r="I467" s="1">
        <v>67620</v>
      </c>
      <c r="J467" s="1">
        <v>1.4730238914489746</v>
      </c>
      <c r="K467" s="1">
        <v>258012.75</v>
      </c>
      <c r="L467" s="1">
        <v>-190392.75</v>
      </c>
      <c r="M467" s="1">
        <v>703529</v>
      </c>
      <c r="N467" s="1">
        <v>51348</v>
      </c>
      <c r="O467" s="1">
        <v>7.8732743263244629</v>
      </c>
      <c r="P467" s="1">
        <v>33269.57421875</v>
      </c>
      <c r="Q467" s="1">
        <v>18078.42578125</v>
      </c>
      <c r="R467" s="1">
        <v>343188.96</v>
      </c>
      <c r="S467" s="1">
        <v>122326.5703125</v>
      </c>
      <c r="T467" s="1">
        <v>100.02330017089844</v>
      </c>
      <c r="U467" s="1">
        <v>0</v>
      </c>
      <c r="V467" s="1">
        <v>0</v>
      </c>
      <c r="W467" s="1">
        <v>1119894.3000000007</v>
      </c>
      <c r="X467" s="1">
        <v>21.851789474487305</v>
      </c>
      <c r="Y467" s="1">
        <v>70990.59</v>
      </c>
      <c r="Z467" s="1">
        <v>110230.94719922665</v>
      </c>
      <c r="AA467" s="1">
        <v>39240.35546875</v>
      </c>
    </row>
    <row r="468" spans="1:32" x14ac:dyDescent="0.25">
      <c r="A468" s="1">
        <v>117598503</v>
      </c>
      <c r="B468" s="1" t="s">
        <v>2382</v>
      </c>
      <c r="C468" s="1">
        <v>10347018</v>
      </c>
      <c r="D468" s="1">
        <v>649164.25</v>
      </c>
      <c r="E468" s="1">
        <v>6.6938962936401367</v>
      </c>
      <c r="F468" s="1">
        <v>346578.84375</v>
      </c>
      <c r="G468" s="1">
        <v>302585.40625</v>
      </c>
      <c r="H468" s="1">
        <v>7712033</v>
      </c>
      <c r="I468" s="1">
        <v>65942</v>
      </c>
      <c r="J468" s="1">
        <v>0.86242759227752686</v>
      </c>
      <c r="K468" s="1">
        <v>270144.59375</v>
      </c>
      <c r="L468" s="1">
        <v>-204202.59375</v>
      </c>
      <c r="M468" s="1">
        <v>1237709</v>
      </c>
      <c r="N468" s="1">
        <v>3936</v>
      </c>
      <c r="O468" s="1">
        <v>0.31902140378952026</v>
      </c>
      <c r="P468" s="1">
        <v>-22136.19921875</v>
      </c>
      <c r="Q468" s="1">
        <v>26072.19921875</v>
      </c>
      <c r="R468" s="1">
        <v>1185961.47</v>
      </c>
      <c r="S468" s="1">
        <v>482900.25</v>
      </c>
      <c r="T468" s="1">
        <v>100.02330017089844</v>
      </c>
      <c r="U468" s="1">
        <v>0</v>
      </c>
      <c r="V468" s="1">
        <v>0</v>
      </c>
      <c r="W468" s="1">
        <v>4420930.4699999988</v>
      </c>
      <c r="X468" s="1">
        <v>21.851791381835938</v>
      </c>
      <c r="Y468" s="1">
        <v>88704.45</v>
      </c>
      <c r="Z468" s="1">
        <v>98249.379101991071</v>
      </c>
      <c r="AA468" s="1">
        <v>9544.9287109375</v>
      </c>
      <c r="AB468" s="1">
        <v>211315</v>
      </c>
      <c r="AC468" s="1">
        <v>96386</v>
      </c>
      <c r="AD468" s="1">
        <v>83.865692138671875</v>
      </c>
      <c r="AE468" s="1">
        <v>1940</v>
      </c>
      <c r="AF468" s="1">
        <v>94446</v>
      </c>
    </row>
    <row r="469" spans="1:32" x14ac:dyDescent="0.25">
      <c r="A469" s="1">
        <v>103029403</v>
      </c>
      <c r="B469" s="1" t="s">
        <v>2109</v>
      </c>
      <c r="C469" s="1">
        <v>10833759</v>
      </c>
      <c r="D469" s="1">
        <v>205574</v>
      </c>
      <c r="E469" s="1">
        <v>1.9342342615127563</v>
      </c>
      <c r="F469" s="1">
        <v>489074.21875</v>
      </c>
      <c r="G469" s="1">
        <v>-283500.21875</v>
      </c>
      <c r="H469" s="1">
        <v>8373661</v>
      </c>
      <c r="I469" s="1">
        <v>121978</v>
      </c>
      <c r="J469" s="1">
        <v>1.4782196283340454</v>
      </c>
      <c r="K469" s="1">
        <v>431549.6875</v>
      </c>
      <c r="L469" s="1">
        <v>-309571.6875</v>
      </c>
      <c r="M469" s="1">
        <v>2056979</v>
      </c>
      <c r="N469" s="1">
        <v>33596</v>
      </c>
      <c r="O469" s="1">
        <v>1.6603876352310181</v>
      </c>
      <c r="P469" s="1">
        <v>57524.54296875</v>
      </c>
      <c r="Q469" s="1">
        <v>-23928.54296875</v>
      </c>
      <c r="R469" s="1">
        <v>403119</v>
      </c>
      <c r="S469" s="1">
        <v>50000</v>
      </c>
      <c r="T469" s="1">
        <v>0</v>
      </c>
      <c r="U469" s="1">
        <v>0</v>
      </c>
      <c r="V469" s="1">
        <v>100</v>
      </c>
      <c r="W469" s="1">
        <v>0</v>
      </c>
      <c r="Y469" s="1">
        <v>62354.98</v>
      </c>
      <c r="Z469" s="1">
        <v>42610.060098898364</v>
      </c>
      <c r="AA469" s="1">
        <v>-19744.919921875</v>
      </c>
    </row>
    <row r="470" spans="1:32" x14ac:dyDescent="0.25">
      <c r="A470" s="1">
        <v>110179003</v>
      </c>
      <c r="B470" s="1" t="s">
        <v>2249</v>
      </c>
      <c r="C470" s="1">
        <v>10983860</v>
      </c>
      <c r="D470" s="1">
        <v>502954.25</v>
      </c>
      <c r="E470" s="1">
        <v>4.79876708984375</v>
      </c>
      <c r="F470" s="1">
        <v>365804.1875</v>
      </c>
      <c r="G470" s="1">
        <v>137150.0625</v>
      </c>
      <c r="H470" s="1">
        <v>8748387</v>
      </c>
      <c r="I470" s="1">
        <v>50171</v>
      </c>
      <c r="J470" s="1">
        <v>0.57679641246795654</v>
      </c>
      <c r="K470" s="1">
        <v>229033.90625</v>
      </c>
      <c r="L470" s="1">
        <v>-178862.90625</v>
      </c>
      <c r="M470" s="1">
        <v>1174377</v>
      </c>
      <c r="N470" s="1">
        <v>22236</v>
      </c>
      <c r="O470" s="1">
        <v>1.9299721717834473</v>
      </c>
      <c r="P470" s="1">
        <v>58256.3046875</v>
      </c>
      <c r="Q470" s="1">
        <v>-36020.3046875</v>
      </c>
      <c r="R470" s="1">
        <v>1061096.08</v>
      </c>
      <c r="S470" s="1">
        <v>430547.25</v>
      </c>
      <c r="T470" s="1">
        <v>100.02123260498047</v>
      </c>
      <c r="U470" s="1">
        <v>0</v>
      </c>
      <c r="V470" s="1">
        <v>0</v>
      </c>
      <c r="W470" s="1">
        <v>3941559.4400000013</v>
      </c>
      <c r="X470" s="1">
        <v>20.883029937744141</v>
      </c>
      <c r="Y470" s="1">
        <v>38859.269999999997</v>
      </c>
      <c r="Z470" s="1">
        <v>41139.640536962135</v>
      </c>
      <c r="AA470" s="1">
        <v>2280.37060546875</v>
      </c>
    </row>
    <row r="471" spans="1:32" x14ac:dyDescent="0.25">
      <c r="A471" s="1">
        <v>124159002</v>
      </c>
      <c r="B471" s="1" t="s">
        <v>2487</v>
      </c>
      <c r="C471" s="1">
        <v>20065428</v>
      </c>
      <c r="D471" s="1">
        <v>371141</v>
      </c>
      <c r="E471" s="1">
        <v>1.8845109939575195</v>
      </c>
      <c r="F471" s="1">
        <v>871962.875</v>
      </c>
      <c r="G471" s="1">
        <v>-500821.875</v>
      </c>
      <c r="H471" s="1">
        <v>13950230</v>
      </c>
      <c r="I471" s="1">
        <v>264468</v>
      </c>
      <c r="J471" s="1">
        <v>1.932431697845459</v>
      </c>
      <c r="K471" s="1">
        <v>975110.1875</v>
      </c>
      <c r="L471" s="1">
        <v>-710642.1875</v>
      </c>
      <c r="M471" s="1">
        <v>5666101</v>
      </c>
      <c r="N471" s="1">
        <v>56673</v>
      </c>
      <c r="O471" s="1">
        <v>1.0103168487548828</v>
      </c>
      <c r="P471" s="1">
        <v>-103147.34375</v>
      </c>
      <c r="Q471" s="1">
        <v>159820.34375</v>
      </c>
      <c r="R471" s="1">
        <v>449095</v>
      </c>
      <c r="S471" s="1">
        <v>50000</v>
      </c>
      <c r="T471" s="1">
        <v>38.710220336914063</v>
      </c>
      <c r="U471" s="1">
        <v>0</v>
      </c>
      <c r="V471" s="1">
        <v>61.289779663085938</v>
      </c>
      <c r="W471" s="1">
        <v>177153.93999999762</v>
      </c>
      <c r="X471" s="1">
        <v>28.224040985107422</v>
      </c>
      <c r="Y471" s="1">
        <v>297146.59000000003</v>
      </c>
      <c r="Z471" s="1">
        <v>569191.3889627133</v>
      </c>
      <c r="AA471" s="1">
        <v>272044.8125</v>
      </c>
    </row>
    <row r="472" spans="1:32" x14ac:dyDescent="0.25">
      <c r="A472" s="1">
        <v>101308503</v>
      </c>
      <c r="B472" s="1" t="s">
        <v>2058</v>
      </c>
      <c r="C472" s="1">
        <v>5335616</v>
      </c>
      <c r="D472" s="1">
        <v>106767</v>
      </c>
      <c r="E472" s="1">
        <v>2.0418834686279297</v>
      </c>
      <c r="F472" s="1">
        <v>153193.1875</v>
      </c>
      <c r="G472" s="1">
        <v>-46426.1875</v>
      </c>
      <c r="H472" s="1">
        <v>4365565</v>
      </c>
      <c r="I472" s="1">
        <v>54309</v>
      </c>
      <c r="J472" s="1">
        <v>1.2597025632858276</v>
      </c>
      <c r="K472" s="1">
        <v>131034.3984375</v>
      </c>
      <c r="L472" s="1">
        <v>-76725.3984375</v>
      </c>
      <c r="M472" s="1">
        <v>719251</v>
      </c>
      <c r="N472" s="1">
        <v>-18624</v>
      </c>
      <c r="O472" s="1">
        <v>-2.5240046977996826</v>
      </c>
      <c r="P472" s="1">
        <v>10234.984375</v>
      </c>
      <c r="Q472" s="1">
        <v>-28858.984375</v>
      </c>
      <c r="R472" s="1">
        <v>148630</v>
      </c>
      <c r="S472" s="1">
        <v>50000</v>
      </c>
      <c r="T472" s="1">
        <v>0</v>
      </c>
      <c r="U472" s="1">
        <v>0</v>
      </c>
      <c r="V472" s="1">
        <v>100</v>
      </c>
      <c r="W472" s="1">
        <v>0</v>
      </c>
      <c r="Y472" s="1">
        <v>23016.65</v>
      </c>
      <c r="Z472" s="1">
        <v>17811.354136592476</v>
      </c>
      <c r="AA472" s="1">
        <v>-5205.2958984375</v>
      </c>
      <c r="AB472" s="1">
        <v>102170</v>
      </c>
      <c r="AC472" s="1">
        <v>21082</v>
      </c>
      <c r="AD472" s="1">
        <v>25.99891471862793</v>
      </c>
      <c r="AE472" s="1">
        <v>11680.4140625</v>
      </c>
      <c r="AF472" s="1">
        <v>9401.5859375</v>
      </c>
    </row>
    <row r="473" spans="1:32" x14ac:dyDescent="0.25">
      <c r="A473" s="1">
        <v>103029553</v>
      </c>
      <c r="B473" s="1" t="s">
        <v>2110</v>
      </c>
      <c r="C473" s="1">
        <v>11173642</v>
      </c>
      <c r="D473" s="1">
        <v>447362.0625</v>
      </c>
      <c r="E473" s="1">
        <v>4.1707100868225098</v>
      </c>
      <c r="F473" s="1">
        <v>543169.6875</v>
      </c>
      <c r="G473" s="1">
        <v>-95807.625</v>
      </c>
      <c r="H473" s="1">
        <v>8048932</v>
      </c>
      <c r="I473" s="1">
        <v>113059</v>
      </c>
      <c r="J473" s="1">
        <v>1.4246573448181152</v>
      </c>
      <c r="K473" s="1">
        <v>420529.8125</v>
      </c>
      <c r="L473" s="1">
        <v>-307470.8125</v>
      </c>
      <c r="M473" s="1">
        <v>2209318</v>
      </c>
      <c r="N473" s="1">
        <v>45343</v>
      </c>
      <c r="O473" s="1">
        <v>2.0953569412231445</v>
      </c>
      <c r="P473" s="1">
        <v>64817.703125</v>
      </c>
      <c r="Q473" s="1">
        <v>-19474.703125</v>
      </c>
      <c r="R473" s="1">
        <v>915391.9</v>
      </c>
      <c r="S473" s="1">
        <v>288960.0625</v>
      </c>
      <c r="T473" s="1">
        <v>100.02330017089844</v>
      </c>
      <c r="U473" s="1">
        <v>0</v>
      </c>
      <c r="V473" s="1">
        <v>0</v>
      </c>
      <c r="W473" s="1">
        <v>2645416.5899999961</v>
      </c>
      <c r="X473" s="1">
        <v>21.851789474487305</v>
      </c>
      <c r="Y473" s="1">
        <v>35195.089999999997</v>
      </c>
      <c r="Z473" s="1">
        <v>31704.509134667664</v>
      </c>
      <c r="AA473" s="1">
        <v>-3490.580810546875</v>
      </c>
    </row>
    <row r="474" spans="1:32" x14ac:dyDescent="0.25">
      <c r="A474" s="1">
        <v>104437503</v>
      </c>
      <c r="B474" s="1" t="s">
        <v>2140</v>
      </c>
      <c r="C474" s="1">
        <v>6939369</v>
      </c>
      <c r="D474" s="1">
        <v>82613</v>
      </c>
      <c r="E474" s="1">
        <v>1.2048408985137939</v>
      </c>
      <c r="F474" s="1">
        <v>89654.046875</v>
      </c>
      <c r="G474" s="1">
        <v>-7041.046875</v>
      </c>
      <c r="H474" s="1">
        <v>5803798</v>
      </c>
      <c r="I474" s="1">
        <v>23434</v>
      </c>
      <c r="J474" s="1">
        <v>0.40540701150894165</v>
      </c>
      <c r="K474" s="1">
        <v>55857.69921875</v>
      </c>
      <c r="L474" s="1">
        <v>-32423.69921875</v>
      </c>
      <c r="M474" s="1">
        <v>899691</v>
      </c>
      <c r="N474" s="1">
        <v>9179</v>
      </c>
      <c r="O474" s="1">
        <v>1.0307552814483643</v>
      </c>
      <c r="P474" s="1">
        <v>33796.34765625</v>
      </c>
      <c r="Q474" s="1">
        <v>-24617.34765625</v>
      </c>
      <c r="R474" s="1">
        <v>235880</v>
      </c>
      <c r="S474" s="1">
        <v>50000</v>
      </c>
      <c r="T474" s="1">
        <v>0</v>
      </c>
      <c r="U474" s="1">
        <v>0</v>
      </c>
      <c r="V474" s="1">
        <v>100</v>
      </c>
      <c r="W474" s="1">
        <v>0</v>
      </c>
      <c r="Y474" s="1">
        <v>38105.64</v>
      </c>
      <c r="Z474" s="1">
        <v>37636.485984103958</v>
      </c>
      <c r="AA474" s="1">
        <v>-469.15402221679688</v>
      </c>
    </row>
    <row r="475" spans="1:32" x14ac:dyDescent="0.25">
      <c r="A475" s="1">
        <v>103029603</v>
      </c>
      <c r="B475" s="1" t="s">
        <v>2111</v>
      </c>
      <c r="C475" s="1">
        <v>18067992</v>
      </c>
      <c r="D475" s="1">
        <v>1300030.625</v>
      </c>
      <c r="E475" s="1">
        <v>7.7530632019042969</v>
      </c>
      <c r="F475" s="1">
        <v>1005943.75</v>
      </c>
      <c r="G475" s="1">
        <v>294086.875</v>
      </c>
      <c r="H475" s="1">
        <v>12069216</v>
      </c>
      <c r="I475" s="1">
        <v>102643</v>
      </c>
      <c r="J475" s="1">
        <v>0.85774761438369751</v>
      </c>
      <c r="K475" s="1">
        <v>835896</v>
      </c>
      <c r="L475" s="1">
        <v>-733253</v>
      </c>
      <c r="M475" s="1">
        <v>3140671</v>
      </c>
      <c r="N475" s="1">
        <v>41551</v>
      </c>
      <c r="O475" s="1">
        <v>1.3407354354858398</v>
      </c>
      <c r="P475" s="1">
        <v>170047.78125</v>
      </c>
      <c r="Q475" s="1">
        <v>-128496.78125</v>
      </c>
      <c r="R475" s="1">
        <v>2858104.59</v>
      </c>
      <c r="S475" s="1">
        <v>1155836.625</v>
      </c>
      <c r="T475" s="1">
        <v>43.653457641601563</v>
      </c>
      <c r="U475" s="1">
        <v>56.356708526611328</v>
      </c>
      <c r="V475" s="1">
        <v>0</v>
      </c>
      <c r="W475" s="1">
        <v>4618172.6499999985</v>
      </c>
      <c r="X475" s="1">
        <v>21.851791381835938</v>
      </c>
      <c r="Y475" s="1">
        <v>134266.79</v>
      </c>
      <c r="Z475" s="1">
        <v>161744.56104897364</v>
      </c>
      <c r="AA475" s="1">
        <v>27477.771484375</v>
      </c>
    </row>
    <row r="476" spans="1:32" x14ac:dyDescent="0.25">
      <c r="A476" s="1">
        <v>115508003</v>
      </c>
      <c r="B476" s="1" t="s">
        <v>2345</v>
      </c>
      <c r="C476" s="1">
        <v>13699860</v>
      </c>
      <c r="D476" s="1">
        <v>278219.15625</v>
      </c>
      <c r="E476" s="1">
        <v>2.0729146003723145</v>
      </c>
      <c r="F476" s="1">
        <v>429040.46875</v>
      </c>
      <c r="G476" s="1">
        <v>-150821.3125</v>
      </c>
      <c r="H476" s="1">
        <v>10528206</v>
      </c>
      <c r="I476" s="1">
        <v>108098</v>
      </c>
      <c r="J476" s="1">
        <v>1.037398099899292</v>
      </c>
      <c r="K476" s="1">
        <v>298793.1875</v>
      </c>
      <c r="L476" s="1">
        <v>-190695.1875</v>
      </c>
      <c r="M476" s="1">
        <v>2417217</v>
      </c>
      <c r="N476" s="1">
        <v>76711</v>
      </c>
      <c r="O476" s="1">
        <v>3.2775390148162842</v>
      </c>
      <c r="P476" s="1">
        <v>93579.5546875</v>
      </c>
      <c r="Q476" s="1">
        <v>-16868.5546875</v>
      </c>
      <c r="R476" s="1">
        <v>569685</v>
      </c>
      <c r="S476" s="1">
        <v>87543.15625</v>
      </c>
      <c r="T476" s="1">
        <v>100.02330780029297</v>
      </c>
      <c r="U476" s="1">
        <v>0</v>
      </c>
      <c r="V476" s="1">
        <v>0</v>
      </c>
      <c r="W476" s="1">
        <v>801453.75</v>
      </c>
      <c r="X476" s="1">
        <v>21.851791381835938</v>
      </c>
      <c r="Y476" s="1">
        <v>451567.74</v>
      </c>
      <c r="Z476" s="1">
        <v>430255.20417370577</v>
      </c>
      <c r="AA476" s="1">
        <v>-21312.53515625</v>
      </c>
      <c r="AB476" s="1">
        <v>184752</v>
      </c>
      <c r="AC476" s="1">
        <v>5867</v>
      </c>
      <c r="AD476" s="1">
        <v>3.2797608375549316</v>
      </c>
      <c r="AE476" s="1">
        <v>19149.94921875</v>
      </c>
      <c r="AF476" s="1">
        <v>-13282.94921875</v>
      </c>
    </row>
    <row r="477" spans="1:32" x14ac:dyDescent="0.25">
      <c r="A477" s="1">
        <v>115219002</v>
      </c>
      <c r="B477" s="1" t="s">
        <v>2331</v>
      </c>
      <c r="C477" s="1">
        <v>28994088</v>
      </c>
      <c r="D477" s="1">
        <v>2731240.5</v>
      </c>
      <c r="E477" s="1">
        <v>10.399636268615723</v>
      </c>
      <c r="F477" s="1">
        <v>1430655</v>
      </c>
      <c r="G477" s="1">
        <v>1300585.5</v>
      </c>
      <c r="H477" s="1">
        <v>18189179</v>
      </c>
      <c r="I477" s="1">
        <v>252498</v>
      </c>
      <c r="J477" s="1">
        <v>1.4077186584472656</v>
      </c>
      <c r="K477" s="1">
        <v>743321.375</v>
      </c>
      <c r="L477" s="1">
        <v>-490823.375</v>
      </c>
      <c r="M477" s="1">
        <v>5608482</v>
      </c>
      <c r="N477" s="1">
        <v>286496</v>
      </c>
      <c r="O477" s="1">
        <v>5.3832535743713379</v>
      </c>
      <c r="P477" s="1">
        <v>248655.453125</v>
      </c>
      <c r="Q477" s="1">
        <v>37840.546875</v>
      </c>
      <c r="R477" s="1">
        <v>5196425.67</v>
      </c>
      <c r="S477" s="1">
        <v>2192246.5</v>
      </c>
      <c r="T477" s="1">
        <v>100.02330017089844</v>
      </c>
      <c r="U477" s="1">
        <v>0</v>
      </c>
      <c r="V477" s="1">
        <v>0</v>
      </c>
      <c r="W477" s="1">
        <v>20069918.859999999</v>
      </c>
      <c r="X477" s="1">
        <v>21.851789474487305</v>
      </c>
      <c r="Y477" s="1">
        <v>782723.09</v>
      </c>
      <c r="Z477" s="1">
        <v>863949.41027364833</v>
      </c>
      <c r="AA477" s="1">
        <v>81226.3203125</v>
      </c>
    </row>
    <row r="478" spans="1:32" x14ac:dyDescent="0.25">
      <c r="A478" s="1">
        <v>112678503</v>
      </c>
      <c r="B478" s="1" t="s">
        <v>2282</v>
      </c>
      <c r="C478" s="1">
        <v>14042193</v>
      </c>
      <c r="D478" s="1">
        <v>745902</v>
      </c>
      <c r="E478" s="1">
        <v>5.6098499298095703</v>
      </c>
      <c r="F478" s="1">
        <v>880680</v>
      </c>
      <c r="G478" s="1">
        <v>-134778</v>
      </c>
      <c r="H478" s="1">
        <v>10207277</v>
      </c>
      <c r="I478" s="1">
        <v>162464</v>
      </c>
      <c r="J478" s="1">
        <v>1.6173919439315796</v>
      </c>
      <c r="K478" s="1">
        <v>657419.8125</v>
      </c>
      <c r="L478" s="1">
        <v>-494955.8125</v>
      </c>
      <c r="M478" s="1">
        <v>2529238</v>
      </c>
      <c r="N478" s="1">
        <v>132351</v>
      </c>
      <c r="O478" s="1">
        <v>5.521787166595459</v>
      </c>
      <c r="P478" s="1">
        <v>132821.59375</v>
      </c>
      <c r="Q478" s="1">
        <v>-470.59375</v>
      </c>
      <c r="R478" s="1">
        <v>1305677.98</v>
      </c>
      <c r="S478" s="1">
        <v>451087.03125</v>
      </c>
      <c r="T478" s="1">
        <v>94.906463623046875</v>
      </c>
      <c r="U478" s="1">
        <v>5.1156425476074219</v>
      </c>
      <c r="V478" s="1">
        <v>0</v>
      </c>
      <c r="W478" s="1">
        <v>3918422</v>
      </c>
      <c r="X478" s="1">
        <v>21.851791381835938</v>
      </c>
      <c r="Y478" s="1">
        <v>113561.86</v>
      </c>
      <c r="Z478" s="1">
        <v>410738.27096728969</v>
      </c>
      <c r="AA478" s="1">
        <v>297176.40625</v>
      </c>
    </row>
    <row r="479" spans="1:32" x14ac:dyDescent="0.25">
      <c r="A479" s="1">
        <v>127049303</v>
      </c>
      <c r="B479" s="1" t="s">
        <v>2517</v>
      </c>
      <c r="C479" s="1">
        <v>7245167.5</v>
      </c>
      <c r="D479" s="1">
        <v>123406.140625</v>
      </c>
      <c r="E479" s="1">
        <v>1.7328037023544312</v>
      </c>
      <c r="F479" s="1">
        <v>163596.71875</v>
      </c>
      <c r="G479" s="1">
        <v>-40190.578125</v>
      </c>
      <c r="H479" s="1">
        <v>6161930</v>
      </c>
      <c r="I479" s="1">
        <v>38369</v>
      </c>
      <c r="J479" s="1">
        <v>0.6265798807144165</v>
      </c>
      <c r="K479" s="1">
        <v>122741.1015625</v>
      </c>
      <c r="L479" s="1">
        <v>-84372.1015625</v>
      </c>
      <c r="M479" s="1">
        <v>836416</v>
      </c>
      <c r="N479" s="1">
        <v>27774</v>
      </c>
      <c r="O479" s="1">
        <v>3.4346473217010498</v>
      </c>
      <c r="P479" s="1">
        <v>31195.115234375</v>
      </c>
      <c r="Q479" s="1">
        <v>-3421.115234375</v>
      </c>
      <c r="R479" s="1">
        <v>246821.66</v>
      </c>
      <c r="S479" s="1">
        <v>57263.140625</v>
      </c>
      <c r="T479" s="1">
        <v>100.01963043212891</v>
      </c>
      <c r="U479" s="1">
        <v>0</v>
      </c>
      <c r="V479" s="1">
        <v>0</v>
      </c>
      <c r="W479" s="1">
        <v>524222.25</v>
      </c>
      <c r="X479" s="1">
        <v>20.137577056884766</v>
      </c>
      <c r="Y479" s="1">
        <v>47242.73</v>
      </c>
      <c r="Z479" s="1">
        <v>46229.087294426485</v>
      </c>
      <c r="AA479" s="1">
        <v>-1013.6427001953125</v>
      </c>
    </row>
    <row r="480" spans="1:32" x14ac:dyDescent="0.25">
      <c r="A480" s="1">
        <v>119648903</v>
      </c>
      <c r="B480" s="1" t="s">
        <v>2412</v>
      </c>
      <c r="C480" s="1">
        <v>9051741</v>
      </c>
      <c r="D480" s="1">
        <v>198892</v>
      </c>
      <c r="E480" s="1">
        <v>2.2466440200805664</v>
      </c>
      <c r="F480" s="1">
        <v>396409.21875</v>
      </c>
      <c r="G480" s="1">
        <v>-197517.21875</v>
      </c>
      <c r="H480" s="1">
        <v>7271989</v>
      </c>
      <c r="I480" s="1">
        <v>120759</v>
      </c>
      <c r="J480" s="1">
        <v>1.6886465549468994</v>
      </c>
      <c r="K480" s="1">
        <v>350137.5</v>
      </c>
      <c r="L480" s="1">
        <v>-229378.5</v>
      </c>
      <c r="M480" s="1">
        <v>1490386</v>
      </c>
      <c r="N480" s="1">
        <v>28133</v>
      </c>
      <c r="O480" s="1">
        <v>1.9239488840103149</v>
      </c>
      <c r="P480" s="1">
        <v>46271.73046875</v>
      </c>
      <c r="Q480" s="1">
        <v>-18138.73046875</v>
      </c>
      <c r="R480" s="1">
        <v>289366</v>
      </c>
      <c r="S480" s="1">
        <v>50000</v>
      </c>
      <c r="T480" s="1">
        <v>0</v>
      </c>
      <c r="U480" s="1">
        <v>0</v>
      </c>
      <c r="V480" s="1">
        <v>100</v>
      </c>
      <c r="W480" s="1">
        <v>0</v>
      </c>
      <c r="Y480" s="1">
        <v>211696.75</v>
      </c>
      <c r="Z480" s="1">
        <v>254872.67016641819</v>
      </c>
      <c r="AA480" s="1">
        <v>43175.921875</v>
      </c>
    </row>
    <row r="481" spans="1:32" x14ac:dyDescent="0.25">
      <c r="A481" s="1">
        <v>108118503</v>
      </c>
      <c r="B481" s="1" t="s">
        <v>2213</v>
      </c>
      <c r="C481" s="1">
        <v>8373658</v>
      </c>
      <c r="D481" s="1">
        <v>928087</v>
      </c>
      <c r="E481" s="1">
        <v>12.464954376220703</v>
      </c>
      <c r="F481" s="1">
        <v>462028.40625</v>
      </c>
      <c r="G481" s="1">
        <v>466058.59375</v>
      </c>
      <c r="H481" s="1">
        <v>5091060</v>
      </c>
      <c r="I481" s="1">
        <v>51650</v>
      </c>
      <c r="J481" s="1">
        <v>1.0249216556549072</v>
      </c>
      <c r="K481" s="1">
        <v>192113.046875</v>
      </c>
      <c r="L481" s="1">
        <v>-140463.046875</v>
      </c>
      <c r="M481" s="1">
        <v>1297914</v>
      </c>
      <c r="N481" s="1">
        <v>73051</v>
      </c>
      <c r="O481" s="1">
        <v>5.9640140533447266</v>
      </c>
      <c r="P481" s="1">
        <v>69154.34375</v>
      </c>
      <c r="Q481" s="1">
        <v>3896.65625</v>
      </c>
      <c r="R481" s="1">
        <v>1984684.17</v>
      </c>
      <c r="S481" s="1">
        <v>803386</v>
      </c>
      <c r="T481" s="1">
        <v>100.02330017089844</v>
      </c>
      <c r="U481" s="1">
        <v>0</v>
      </c>
      <c r="V481" s="1">
        <v>0</v>
      </c>
      <c r="W481" s="1">
        <v>7354963.1900000013</v>
      </c>
      <c r="X481" s="1">
        <v>21.851789474487305</v>
      </c>
      <c r="Y481" s="1">
        <v>96768.99</v>
      </c>
      <c r="Z481" s="1">
        <v>88281.915770601481</v>
      </c>
      <c r="AA481" s="1">
        <v>-8487.07421875</v>
      </c>
    </row>
    <row r="482" spans="1:32" x14ac:dyDescent="0.25">
      <c r="A482" s="1">
        <v>121397803</v>
      </c>
      <c r="B482" s="1" t="s">
        <v>2440</v>
      </c>
      <c r="C482" s="1">
        <v>21625566</v>
      </c>
      <c r="D482" s="1">
        <v>2050160.875</v>
      </c>
      <c r="E482" s="1">
        <v>10.473146438598633</v>
      </c>
      <c r="F482" s="1">
        <v>1683336.375</v>
      </c>
      <c r="G482" s="1">
        <v>366824.5</v>
      </c>
      <c r="H482" s="1">
        <v>14220481</v>
      </c>
      <c r="I482" s="1">
        <v>389540</v>
      </c>
      <c r="J482" s="1">
        <v>2.8164389133453369</v>
      </c>
      <c r="K482" s="1">
        <v>1078940.25</v>
      </c>
      <c r="L482" s="1">
        <v>-689400.25</v>
      </c>
      <c r="M482" s="1">
        <v>3233569</v>
      </c>
      <c r="N482" s="1">
        <v>82683</v>
      </c>
      <c r="O482" s="1">
        <v>2.6241190433502197</v>
      </c>
      <c r="P482" s="1">
        <v>188643.875</v>
      </c>
      <c r="Q482" s="1">
        <v>-105960.875</v>
      </c>
      <c r="R482" s="1">
        <v>4171515.05</v>
      </c>
      <c r="S482" s="1">
        <v>1577937.875</v>
      </c>
      <c r="T482" s="1">
        <v>100.02330017089844</v>
      </c>
      <c r="U482" s="1">
        <v>0</v>
      </c>
      <c r="V482" s="1">
        <v>0</v>
      </c>
      <c r="W482" s="1">
        <v>14445951.329999998</v>
      </c>
      <c r="X482" s="1">
        <v>21.851789474487305</v>
      </c>
      <c r="Y482" s="1">
        <v>178809.56</v>
      </c>
      <c r="Z482" s="1">
        <v>268348.02566476644</v>
      </c>
      <c r="AA482" s="1">
        <v>89538.46875</v>
      </c>
    </row>
    <row r="483" spans="1:32" x14ac:dyDescent="0.25">
      <c r="A483" s="1">
        <v>118408852</v>
      </c>
      <c r="B483" s="1" t="s">
        <v>2390</v>
      </c>
      <c r="C483" s="1">
        <v>78835416</v>
      </c>
      <c r="D483" s="1">
        <v>10029400</v>
      </c>
      <c r="E483" s="1">
        <v>14.57634162902832</v>
      </c>
      <c r="F483" s="1">
        <v>6459419</v>
      </c>
      <c r="G483" s="1">
        <v>3569981</v>
      </c>
      <c r="H483" s="1">
        <v>52899005</v>
      </c>
      <c r="I483" s="1">
        <v>1246830</v>
      </c>
      <c r="J483" s="1">
        <v>2.4138965606689453</v>
      </c>
      <c r="K483" s="1">
        <v>4257978</v>
      </c>
      <c r="L483" s="1">
        <v>-3011148</v>
      </c>
      <c r="M483" s="1">
        <v>8001323</v>
      </c>
      <c r="N483" s="1">
        <v>396113</v>
      </c>
      <c r="O483" s="1">
        <v>5.2084426879882813</v>
      </c>
      <c r="P483" s="1">
        <v>523274.3125</v>
      </c>
      <c r="Q483" s="1">
        <v>-127161.3125</v>
      </c>
      <c r="R483" s="1">
        <v>17935086.690000001</v>
      </c>
      <c r="S483" s="1">
        <v>8386457.5</v>
      </c>
      <c r="T483" s="1">
        <v>100.02330017089844</v>
      </c>
      <c r="U483" s="1">
        <v>0</v>
      </c>
      <c r="V483" s="1">
        <v>0</v>
      </c>
      <c r="W483" s="1">
        <v>57577646.710000008</v>
      </c>
      <c r="X483" s="1">
        <v>29.138547897338867</v>
      </c>
      <c r="Y483" s="1">
        <v>575552.39</v>
      </c>
      <c r="Z483" s="1">
        <v>1211905.1742514772</v>
      </c>
      <c r="AA483" s="1">
        <v>636352.8125</v>
      </c>
    </row>
    <row r="484" spans="1:32" x14ac:dyDescent="0.25">
      <c r="A484" s="1">
        <v>103029803</v>
      </c>
      <c r="B484" s="1" t="s">
        <v>2112</v>
      </c>
      <c r="C484" s="1">
        <v>15367892</v>
      </c>
      <c r="D484" s="1">
        <v>67055</v>
      </c>
      <c r="E484" s="1">
        <v>0.43824398517608643</v>
      </c>
      <c r="F484" s="1">
        <v>575062.875</v>
      </c>
      <c r="G484" s="1">
        <v>-508007.875</v>
      </c>
      <c r="H484" s="1">
        <v>13360120</v>
      </c>
      <c r="I484" s="1">
        <v>23425</v>
      </c>
      <c r="J484" s="1">
        <v>0.1756432056427002</v>
      </c>
      <c r="K484" s="1">
        <v>492877.40625</v>
      </c>
      <c r="L484" s="1">
        <v>-469452.40625</v>
      </c>
      <c r="M484" s="1">
        <v>1677348</v>
      </c>
      <c r="N484" s="1">
        <v>-6370</v>
      </c>
      <c r="O484" s="1">
        <v>-0.37832936644554138</v>
      </c>
      <c r="P484" s="1">
        <v>82185.4453125</v>
      </c>
      <c r="Q484" s="1">
        <v>-88555.4453125</v>
      </c>
      <c r="R484" s="1">
        <v>330424</v>
      </c>
      <c r="S484" s="1">
        <v>50000</v>
      </c>
      <c r="T484" s="1">
        <v>0</v>
      </c>
      <c r="U484" s="1">
        <v>0</v>
      </c>
      <c r="V484" s="1">
        <v>100</v>
      </c>
      <c r="W484" s="1">
        <v>0</v>
      </c>
      <c r="Y484" s="1">
        <v>177320.52</v>
      </c>
      <c r="Z484" s="1">
        <v>444060.70978717075</v>
      </c>
      <c r="AA484" s="1">
        <v>266740.1875</v>
      </c>
    </row>
    <row r="485" spans="1:32" x14ac:dyDescent="0.25">
      <c r="A485" s="1">
        <v>125239652</v>
      </c>
      <c r="B485" s="1" t="s">
        <v>2502</v>
      </c>
      <c r="C485" s="1">
        <v>57134028</v>
      </c>
      <c r="D485" s="1">
        <v>10052871</v>
      </c>
      <c r="E485" s="1">
        <v>21.352216720581055</v>
      </c>
      <c r="F485" s="1">
        <v>3425394.25</v>
      </c>
      <c r="G485" s="1">
        <v>6627477</v>
      </c>
      <c r="H485" s="1">
        <v>40691821.200000003</v>
      </c>
      <c r="I485" s="1">
        <v>5547743</v>
      </c>
      <c r="J485" s="1">
        <v>15.785712242126465</v>
      </c>
      <c r="K485" s="1">
        <v>2269606.5</v>
      </c>
      <c r="L485" s="1">
        <v>3278136.5</v>
      </c>
      <c r="M485" s="1">
        <v>6646264</v>
      </c>
      <c r="N485" s="1">
        <v>221310</v>
      </c>
      <c r="O485" s="1">
        <v>3.4445383548736572</v>
      </c>
      <c r="P485" s="1">
        <v>279327.8125</v>
      </c>
      <c r="Q485" s="1">
        <v>-58017.8125</v>
      </c>
      <c r="R485" s="1">
        <v>9795943.3300000001</v>
      </c>
      <c r="S485" s="1">
        <v>4283818</v>
      </c>
      <c r="T485" s="1">
        <v>73.894920349121094</v>
      </c>
      <c r="U485" s="1">
        <v>26.122289657592773</v>
      </c>
      <c r="V485" s="1">
        <v>0</v>
      </c>
      <c r="W485" s="1">
        <v>19373480.829999998</v>
      </c>
      <c r="X485" s="1">
        <v>32.679851531982422</v>
      </c>
      <c r="Y485" s="1">
        <v>433282.29</v>
      </c>
      <c r="Z485" s="1">
        <v>860082.51223621005</v>
      </c>
      <c r="AA485" s="1">
        <v>426800.21875</v>
      </c>
    </row>
    <row r="486" spans="1:32" x14ac:dyDescent="0.25">
      <c r="A486" s="1">
        <v>129548803</v>
      </c>
      <c r="B486" s="1" t="s">
        <v>2539</v>
      </c>
      <c r="C486" s="1">
        <v>10649952</v>
      </c>
      <c r="D486" s="1">
        <v>454624.84375</v>
      </c>
      <c r="E486" s="1">
        <v>4.4591493606567383</v>
      </c>
      <c r="F486" s="1">
        <v>379456.59375</v>
      </c>
      <c r="G486" s="1">
        <v>75168.25</v>
      </c>
      <c r="H486" s="1">
        <v>8452612</v>
      </c>
      <c r="I486" s="1">
        <v>55551</v>
      </c>
      <c r="J486" s="1">
        <v>0.66155290603637695</v>
      </c>
      <c r="K486" s="1">
        <v>237827.203125</v>
      </c>
      <c r="L486" s="1">
        <v>-182276.203125</v>
      </c>
      <c r="M486" s="1">
        <v>1252272</v>
      </c>
      <c r="N486" s="1">
        <v>26163</v>
      </c>
      <c r="O486" s="1">
        <v>2.1338233947753906</v>
      </c>
      <c r="P486" s="1">
        <v>72987.7890625</v>
      </c>
      <c r="Q486" s="1">
        <v>-46824.7890625</v>
      </c>
      <c r="R486" s="1">
        <v>945067.91</v>
      </c>
      <c r="S486" s="1">
        <v>372910.84375</v>
      </c>
      <c r="T486" s="1">
        <v>100.02143096923828</v>
      </c>
      <c r="U486" s="1">
        <v>0</v>
      </c>
      <c r="V486" s="1">
        <v>0</v>
      </c>
      <c r="W486" s="1">
        <v>3413918.5100000016</v>
      </c>
      <c r="X486" s="1">
        <v>20.976449966430664</v>
      </c>
      <c r="Y486" s="1">
        <v>233132.45</v>
      </c>
      <c r="Z486" s="1">
        <v>366612.28028414247</v>
      </c>
      <c r="AA486" s="1">
        <v>133479.828125</v>
      </c>
    </row>
    <row r="487" spans="1:32" x14ac:dyDescent="0.25">
      <c r="A487" s="1">
        <v>108079004</v>
      </c>
      <c r="B487" s="1" t="s">
        <v>2201</v>
      </c>
      <c r="C487" s="1">
        <v>5371281.5</v>
      </c>
      <c r="D487" s="1">
        <v>353638.71875</v>
      </c>
      <c r="E487" s="1">
        <v>7.047905445098877</v>
      </c>
      <c r="F487" s="1">
        <v>223931.71875</v>
      </c>
      <c r="G487" s="1">
        <v>129707</v>
      </c>
      <c r="H487" s="1">
        <v>4163811</v>
      </c>
      <c r="I487" s="1">
        <v>31387</v>
      </c>
      <c r="J487" s="1">
        <v>0.75953000783920288</v>
      </c>
      <c r="K487" s="1">
        <v>148370.546875</v>
      </c>
      <c r="L487" s="1">
        <v>-116983.546875</v>
      </c>
      <c r="M487" s="1">
        <v>452992</v>
      </c>
      <c r="N487" s="1">
        <v>-242</v>
      </c>
      <c r="O487" s="1">
        <v>-5.3394049406051636E-2</v>
      </c>
      <c r="P487" s="1">
        <v>14998.9716796875</v>
      </c>
      <c r="Q487" s="1">
        <v>-15240.9716796875</v>
      </c>
      <c r="R487" s="1">
        <v>695660.7</v>
      </c>
      <c r="S487" s="1">
        <v>321442.71875</v>
      </c>
      <c r="T487" s="1">
        <v>100.01966857910156</v>
      </c>
      <c r="U487" s="1">
        <v>0</v>
      </c>
      <c r="V487" s="1">
        <v>0</v>
      </c>
      <c r="W487" s="1">
        <v>2942686.9099999992</v>
      </c>
      <c r="X487" s="1">
        <v>20.147222518920898</v>
      </c>
      <c r="Y487" s="1">
        <v>15803.51</v>
      </c>
      <c r="Z487" s="1">
        <v>25131.56628438866</v>
      </c>
      <c r="AA487" s="1">
        <v>9328.056640625</v>
      </c>
      <c r="AB487" s="1">
        <v>58818</v>
      </c>
      <c r="AC487" s="1">
        <v>1051</v>
      </c>
      <c r="AD487" s="1">
        <v>1.8193777799606323</v>
      </c>
      <c r="AE487" s="1">
        <v>6276.81396484375</v>
      </c>
      <c r="AF487" s="1">
        <v>-5225.81396484375</v>
      </c>
    </row>
    <row r="488" spans="1:32" x14ac:dyDescent="0.25">
      <c r="A488" s="1">
        <v>117417202</v>
      </c>
      <c r="B488" s="1" t="s">
        <v>2378</v>
      </c>
      <c r="C488" s="1">
        <v>49208856</v>
      </c>
      <c r="D488" s="1">
        <v>2311526</v>
      </c>
      <c r="E488" s="1">
        <v>4.9289073944091797</v>
      </c>
      <c r="F488" s="1">
        <v>2761917.75</v>
      </c>
      <c r="G488" s="1">
        <v>-450391.75</v>
      </c>
      <c r="H488" s="1">
        <v>37744579</v>
      </c>
      <c r="I488" s="1">
        <v>347741</v>
      </c>
      <c r="J488" s="1">
        <v>0.92986738681793213</v>
      </c>
      <c r="K488" s="1">
        <v>2104692.75</v>
      </c>
      <c r="L488" s="1">
        <v>-1756951.75</v>
      </c>
      <c r="M488" s="1">
        <v>5892043</v>
      </c>
      <c r="N488" s="1">
        <v>120663</v>
      </c>
      <c r="O488" s="1">
        <v>2.0907132625579834</v>
      </c>
      <c r="P488" s="1">
        <v>223139.40625</v>
      </c>
      <c r="Q488" s="1">
        <v>-102476.40625</v>
      </c>
      <c r="R488" s="1">
        <v>4593630.76</v>
      </c>
      <c r="S488" s="1">
        <v>1801584.875</v>
      </c>
      <c r="T488" s="1">
        <v>100.02330017089844</v>
      </c>
      <c r="U488" s="1">
        <v>0</v>
      </c>
      <c r="V488" s="1">
        <v>0</v>
      </c>
      <c r="W488" s="1">
        <v>16493429.780000001</v>
      </c>
      <c r="X488" s="1">
        <v>21.851791381835938</v>
      </c>
      <c r="Y488" s="1">
        <v>554411.77</v>
      </c>
      <c r="Z488" s="1">
        <v>923866.08416096494</v>
      </c>
      <c r="AA488" s="1">
        <v>369454.3125</v>
      </c>
      <c r="AB488" s="1">
        <v>978601</v>
      </c>
      <c r="AC488" s="1">
        <v>41537</v>
      </c>
      <c r="AD488" s="1">
        <v>4.4326748847961426</v>
      </c>
      <c r="AE488" s="1">
        <v>73580.6015625</v>
      </c>
      <c r="AF488" s="1">
        <v>-32043.6015625</v>
      </c>
    </row>
    <row r="489" spans="1:32" x14ac:dyDescent="0.25">
      <c r="A489" s="1">
        <v>104378003</v>
      </c>
      <c r="B489" s="1" t="s">
        <v>2128</v>
      </c>
      <c r="C489" s="1">
        <v>8189759</v>
      </c>
      <c r="D489" s="1">
        <v>187842.0625</v>
      </c>
      <c r="E489" s="1">
        <v>2.3474633693695068</v>
      </c>
      <c r="F489" s="1">
        <v>172627.46875</v>
      </c>
      <c r="G489" s="1">
        <v>15214.59375</v>
      </c>
      <c r="H489" s="1">
        <v>6509645</v>
      </c>
      <c r="I489" s="1">
        <v>34557</v>
      </c>
      <c r="J489" s="1">
        <v>0.53369158506393433</v>
      </c>
      <c r="K489" s="1">
        <v>134437.796875</v>
      </c>
      <c r="L489" s="1">
        <v>-99880.796875</v>
      </c>
      <c r="M489" s="1">
        <v>1219879</v>
      </c>
      <c r="N489" s="1">
        <v>22624</v>
      </c>
      <c r="O489" s="1">
        <v>1.8896559476852417</v>
      </c>
      <c r="P489" s="1">
        <v>26087.224609375</v>
      </c>
      <c r="Q489" s="1">
        <v>-3463.224609375</v>
      </c>
      <c r="R489" s="1">
        <v>360070.06</v>
      </c>
      <c r="S489" s="1">
        <v>140811.0625</v>
      </c>
      <c r="T489" s="1">
        <v>100</v>
      </c>
      <c r="U489" s="1">
        <v>0</v>
      </c>
      <c r="V489" s="1">
        <v>0</v>
      </c>
      <c r="W489" s="1">
        <v>1288818.6799999997</v>
      </c>
      <c r="X489" s="1">
        <v>10.925591468811035</v>
      </c>
      <c r="Y489" s="1">
        <v>58229.63</v>
      </c>
      <c r="Z489" s="1">
        <v>69305.052470784518</v>
      </c>
      <c r="AA489" s="1">
        <v>11075.4228515625</v>
      </c>
      <c r="AB489" s="1">
        <v>100165</v>
      </c>
      <c r="AC489" s="1">
        <v>-10150</v>
      </c>
      <c r="AD489" s="1">
        <v>-9.2009248733520508</v>
      </c>
      <c r="AE489" s="1">
        <v>12102.4501953125</v>
      </c>
      <c r="AF489" s="1">
        <v>-22252.44921875</v>
      </c>
    </row>
    <row r="490" spans="1:32" x14ac:dyDescent="0.25">
      <c r="A490" s="1">
        <v>114069103</v>
      </c>
      <c r="B490" s="1" t="s">
        <v>2321</v>
      </c>
      <c r="C490" s="1">
        <v>22705046</v>
      </c>
      <c r="D490" s="1">
        <v>2473394</v>
      </c>
      <c r="E490" s="1">
        <v>12.225368499755859</v>
      </c>
      <c r="F490" s="1">
        <v>1668732.375</v>
      </c>
      <c r="G490" s="1">
        <v>804661.625</v>
      </c>
      <c r="H490" s="1">
        <v>14150053</v>
      </c>
      <c r="I490" s="1">
        <v>343112</v>
      </c>
      <c r="J490" s="1">
        <v>2.4850687980651855</v>
      </c>
      <c r="K490" s="1">
        <v>1024840.8125</v>
      </c>
      <c r="L490" s="1">
        <v>-681728.8125</v>
      </c>
      <c r="M490" s="1">
        <v>4089824</v>
      </c>
      <c r="N490" s="1">
        <v>187951</v>
      </c>
      <c r="O490" s="1">
        <v>4.8169431686401367</v>
      </c>
      <c r="P490" s="1">
        <v>255222.578125</v>
      </c>
      <c r="Q490" s="1">
        <v>-67271.578125</v>
      </c>
      <c r="R490" s="1">
        <v>4465170.66</v>
      </c>
      <c r="S490" s="1">
        <v>1942331.125</v>
      </c>
      <c r="T490" s="1">
        <v>100.02330017089844</v>
      </c>
      <c r="U490" s="1">
        <v>0</v>
      </c>
      <c r="V490" s="1">
        <v>0</v>
      </c>
      <c r="W490" s="1">
        <v>17781955.269999996</v>
      </c>
      <c r="X490" s="1">
        <v>21.851791381835938</v>
      </c>
      <c r="Y490" s="1">
        <v>151975.93</v>
      </c>
      <c r="Z490" s="1">
        <v>190878.13641564967</v>
      </c>
      <c r="AA490" s="1">
        <v>38902.20703125</v>
      </c>
    </row>
    <row r="491" spans="1:32" x14ac:dyDescent="0.25">
      <c r="A491" s="1">
        <v>120488603</v>
      </c>
      <c r="B491" s="1" t="s">
        <v>2425</v>
      </c>
      <c r="C491" s="1">
        <v>11694989</v>
      </c>
      <c r="D491" s="1">
        <v>1165468.875</v>
      </c>
      <c r="E491" s="1">
        <v>11.068584442138672</v>
      </c>
      <c r="F491" s="1">
        <v>541646.5</v>
      </c>
      <c r="G491" s="1">
        <v>623822.375</v>
      </c>
      <c r="H491" s="1">
        <v>7354331</v>
      </c>
      <c r="I491" s="1">
        <v>85158</v>
      </c>
      <c r="J491" s="1">
        <v>1.1714949607849121</v>
      </c>
      <c r="K491" s="1">
        <v>281895.09375</v>
      </c>
      <c r="L491" s="1">
        <v>-196737.09375</v>
      </c>
      <c r="M491" s="1">
        <v>2054759</v>
      </c>
      <c r="N491" s="1">
        <v>94602</v>
      </c>
      <c r="O491" s="1">
        <v>4.8262462615966797</v>
      </c>
      <c r="P491" s="1">
        <v>62506.76953125</v>
      </c>
      <c r="Q491" s="1">
        <v>32095.23046875</v>
      </c>
      <c r="R491" s="1">
        <v>2285899.0699999998</v>
      </c>
      <c r="S491" s="1">
        <v>985708.875</v>
      </c>
      <c r="T491" s="1">
        <v>100.02330017089844</v>
      </c>
      <c r="U491" s="1">
        <v>0</v>
      </c>
      <c r="V491" s="1">
        <v>0</v>
      </c>
      <c r="W491" s="1">
        <v>4224121.1299999952</v>
      </c>
      <c r="X491" s="1">
        <v>46.682659149169922</v>
      </c>
      <c r="Y491" s="1">
        <v>124251.06</v>
      </c>
      <c r="Z491" s="1">
        <v>209217.66016475938</v>
      </c>
      <c r="AA491" s="1">
        <v>84966.6015625</v>
      </c>
    </row>
    <row r="492" spans="1:32" x14ac:dyDescent="0.25">
      <c r="A492" s="1">
        <v>108569103</v>
      </c>
      <c r="B492" s="1" t="s">
        <v>2224</v>
      </c>
      <c r="C492" s="1">
        <v>12917168</v>
      </c>
      <c r="D492" s="1">
        <v>740793.1875</v>
      </c>
      <c r="E492" s="1">
        <v>6.0838565826416016</v>
      </c>
      <c r="F492" s="1">
        <v>408135.875</v>
      </c>
      <c r="G492" s="1">
        <v>332657.3125</v>
      </c>
      <c r="H492" s="1">
        <v>10463867</v>
      </c>
      <c r="I492" s="1">
        <v>86511</v>
      </c>
      <c r="J492" s="1">
        <v>0.83365160226821899</v>
      </c>
      <c r="K492" s="1">
        <v>286441.1875</v>
      </c>
      <c r="L492" s="1">
        <v>-199930.1875</v>
      </c>
      <c r="M492" s="1">
        <v>1147667</v>
      </c>
      <c r="N492" s="1">
        <v>30349</v>
      </c>
      <c r="O492" s="1">
        <v>2.7162365913391113</v>
      </c>
      <c r="P492" s="1">
        <v>33694.80859375</v>
      </c>
      <c r="Q492" s="1">
        <v>-3345.80859375</v>
      </c>
      <c r="R492" s="1">
        <v>1305633.58</v>
      </c>
      <c r="S492" s="1">
        <v>623933.1875</v>
      </c>
      <c r="T492" s="1">
        <v>100.01641845703125</v>
      </c>
      <c r="U492" s="1">
        <v>0</v>
      </c>
      <c r="V492" s="1">
        <v>0</v>
      </c>
      <c r="W492" s="1">
        <v>5711687.6500000022</v>
      </c>
      <c r="X492" s="1">
        <v>18.627290725708008</v>
      </c>
      <c r="Y492" s="1">
        <v>49055.99</v>
      </c>
      <c r="Z492" s="1">
        <v>39819.464784677431</v>
      </c>
      <c r="AA492" s="1">
        <v>-9236.525390625</v>
      </c>
    </row>
    <row r="493" spans="1:32" x14ac:dyDescent="0.25">
      <c r="A493" s="1">
        <v>123469303</v>
      </c>
      <c r="B493" s="1" t="s">
        <v>2475</v>
      </c>
      <c r="C493" s="1">
        <v>7207577</v>
      </c>
      <c r="D493" s="1">
        <v>182441</v>
      </c>
      <c r="E493" s="1">
        <v>2.5969746112823486</v>
      </c>
      <c r="F493" s="1">
        <v>404681.6875</v>
      </c>
      <c r="G493" s="1">
        <v>-222240.6875</v>
      </c>
      <c r="H493" s="1">
        <v>4808566</v>
      </c>
      <c r="I493" s="1">
        <v>112221</v>
      </c>
      <c r="J493" s="1">
        <v>2.3895390033721924</v>
      </c>
      <c r="K493" s="1">
        <v>369415.59375</v>
      </c>
      <c r="L493" s="1">
        <v>-257194.59375</v>
      </c>
      <c r="M493" s="1">
        <v>2191958</v>
      </c>
      <c r="N493" s="1">
        <v>20220</v>
      </c>
      <c r="O493" s="1">
        <v>0.93105155229568481</v>
      </c>
      <c r="P493" s="1">
        <v>35266.1015625</v>
      </c>
      <c r="Q493" s="1">
        <v>-15046.1015625</v>
      </c>
      <c r="R493" s="1">
        <v>207053</v>
      </c>
      <c r="S493" s="1">
        <v>50000</v>
      </c>
      <c r="T493" s="1">
        <v>0</v>
      </c>
      <c r="U493" s="1">
        <v>0</v>
      </c>
      <c r="V493" s="1">
        <v>100</v>
      </c>
      <c r="W493" s="1">
        <v>0</v>
      </c>
      <c r="Y493" s="1">
        <v>68445.539999999994</v>
      </c>
      <c r="Z493" s="1">
        <v>89236.65131915416</v>
      </c>
      <c r="AA493" s="1">
        <v>20791.111328125</v>
      </c>
    </row>
    <row r="494" spans="1:32" x14ac:dyDescent="0.25">
      <c r="A494" s="1">
        <v>103029902</v>
      </c>
      <c r="B494" s="1" t="s">
        <v>2113</v>
      </c>
      <c r="C494" s="1">
        <v>33184002</v>
      </c>
      <c r="D494" s="1">
        <v>2177051</v>
      </c>
      <c r="E494" s="1">
        <v>7.0211706161499023</v>
      </c>
      <c r="F494" s="1">
        <v>1963385.5</v>
      </c>
      <c r="G494" s="1">
        <v>213665.5</v>
      </c>
      <c r="H494" s="1">
        <v>22884891</v>
      </c>
      <c r="I494" s="1">
        <v>125155</v>
      </c>
      <c r="J494" s="1">
        <v>0.54989653825759888</v>
      </c>
      <c r="K494" s="1">
        <v>1321530.25</v>
      </c>
      <c r="L494" s="1">
        <v>-1196375.25</v>
      </c>
      <c r="M494" s="1">
        <v>5419633</v>
      </c>
      <c r="N494" s="1">
        <v>-1808</v>
      </c>
      <c r="O494" s="1">
        <v>-3.3349066972732544E-2</v>
      </c>
      <c r="P494" s="1">
        <v>223989.734375</v>
      </c>
      <c r="Q494" s="1">
        <v>-225797.734375</v>
      </c>
      <c r="R494" s="1">
        <v>4879478.34</v>
      </c>
      <c r="S494" s="1">
        <v>2053703.875</v>
      </c>
      <c r="T494" s="1">
        <v>80.457664489746094</v>
      </c>
      <c r="U494" s="1">
        <v>19.561080932617188</v>
      </c>
      <c r="V494" s="1">
        <v>0</v>
      </c>
      <c r="W494" s="1">
        <v>11123778.459999993</v>
      </c>
      <c r="X494" s="1">
        <v>29.709476470947266</v>
      </c>
      <c r="Y494" s="1">
        <v>457567.26</v>
      </c>
      <c r="Z494" s="1">
        <v>1227125.9169121739</v>
      </c>
      <c r="AA494" s="1">
        <v>769558.6875</v>
      </c>
    </row>
    <row r="495" spans="1:32" x14ac:dyDescent="0.25">
      <c r="A495" s="1">
        <v>117089003</v>
      </c>
      <c r="B495" s="1" t="s">
        <v>2370</v>
      </c>
      <c r="C495" s="1">
        <v>11202040</v>
      </c>
      <c r="D495" s="1">
        <v>515893.875</v>
      </c>
      <c r="E495" s="1">
        <v>4.8276886940002441</v>
      </c>
      <c r="F495" s="1">
        <v>474294.21875</v>
      </c>
      <c r="G495" s="1">
        <v>41599.65625</v>
      </c>
      <c r="H495" s="1">
        <v>8771472</v>
      </c>
      <c r="I495" s="1">
        <v>72888</v>
      </c>
      <c r="J495" s="1">
        <v>0.83792942762374878</v>
      </c>
      <c r="K495" s="1">
        <v>318441.5</v>
      </c>
      <c r="L495" s="1">
        <v>-245553.5</v>
      </c>
      <c r="M495" s="1">
        <v>1246276</v>
      </c>
      <c r="N495" s="1">
        <v>-33497</v>
      </c>
      <c r="O495" s="1">
        <v>-2.6174173355102539</v>
      </c>
      <c r="P495" s="1">
        <v>60502.40234375</v>
      </c>
      <c r="Q495" s="1">
        <v>-93999.40625</v>
      </c>
      <c r="R495" s="1">
        <v>1184292.3700000001</v>
      </c>
      <c r="S495" s="1">
        <v>476502.875</v>
      </c>
      <c r="T495" s="1">
        <v>100.02330017089844</v>
      </c>
      <c r="U495" s="1">
        <v>0</v>
      </c>
      <c r="V495" s="1">
        <v>0</v>
      </c>
      <c r="W495" s="1">
        <v>4362362.7099999972</v>
      </c>
      <c r="X495" s="1">
        <v>21.851791381835938</v>
      </c>
      <c r="Y495" s="1">
        <v>71530.039999999994</v>
      </c>
      <c r="Z495" s="1">
        <v>47925.057370456983</v>
      </c>
      <c r="AA495" s="1">
        <v>-23604.982421875</v>
      </c>
    </row>
    <row r="496" spans="1:32" x14ac:dyDescent="0.25">
      <c r="A496" s="1">
        <v>118409203</v>
      </c>
      <c r="B496" s="1" t="s">
        <v>2391</v>
      </c>
      <c r="C496" s="1">
        <v>12635647</v>
      </c>
      <c r="D496" s="1">
        <v>536061.875</v>
      </c>
      <c r="E496" s="1">
        <v>4.430415153503418</v>
      </c>
      <c r="F496" s="1">
        <v>402646</v>
      </c>
      <c r="G496" s="1">
        <v>133415.875</v>
      </c>
      <c r="H496" s="1">
        <v>9477824</v>
      </c>
      <c r="I496" s="1">
        <v>103641</v>
      </c>
      <c r="J496" s="1">
        <v>1.1056003570556641</v>
      </c>
      <c r="K496" s="1">
        <v>255093</v>
      </c>
      <c r="L496" s="1">
        <v>-151452</v>
      </c>
      <c r="M496" s="1">
        <v>2259907</v>
      </c>
      <c r="N496" s="1">
        <v>162297</v>
      </c>
      <c r="O496" s="1">
        <v>7.7372341156005859</v>
      </c>
      <c r="P496" s="1">
        <v>93500.046875</v>
      </c>
      <c r="Q496" s="1">
        <v>68796.953125</v>
      </c>
      <c r="R496" s="1">
        <v>897915.68</v>
      </c>
      <c r="S496" s="1">
        <v>270123.875</v>
      </c>
      <c r="T496" s="1">
        <v>100.02330017089844</v>
      </c>
      <c r="U496" s="1">
        <v>0</v>
      </c>
      <c r="V496" s="1">
        <v>0</v>
      </c>
      <c r="W496" s="1">
        <v>2472972.0700000003</v>
      </c>
      <c r="X496" s="1">
        <v>21.851791381835938</v>
      </c>
      <c r="Y496" s="1">
        <v>166447.96</v>
      </c>
      <c r="Z496" s="1">
        <v>124152.31325907633</v>
      </c>
      <c r="AA496" s="1">
        <v>-42295.6484375</v>
      </c>
    </row>
    <row r="497" spans="1:32" x14ac:dyDescent="0.25">
      <c r="A497" s="1">
        <v>118409302</v>
      </c>
      <c r="B497" s="1" t="s">
        <v>2392</v>
      </c>
      <c r="C497" s="1">
        <v>46887752</v>
      </c>
      <c r="D497" s="1">
        <v>5573485</v>
      </c>
      <c r="E497" s="1">
        <v>13.490460395812988</v>
      </c>
      <c r="F497" s="1">
        <v>3266355</v>
      </c>
      <c r="G497" s="1">
        <v>2307130</v>
      </c>
      <c r="H497" s="1">
        <v>30815294</v>
      </c>
      <c r="I497" s="1">
        <v>701745</v>
      </c>
      <c r="J497" s="1">
        <v>2.3303298950195313</v>
      </c>
      <c r="K497" s="1">
        <v>1945043.625</v>
      </c>
      <c r="L497" s="1">
        <v>-1243298.625</v>
      </c>
      <c r="M497" s="1">
        <v>5934459</v>
      </c>
      <c r="N497" s="1">
        <v>250532</v>
      </c>
      <c r="O497" s="1">
        <v>4.4077272415161133</v>
      </c>
      <c r="P497" s="1">
        <v>396587.625</v>
      </c>
      <c r="Q497" s="1">
        <v>-146055.625</v>
      </c>
      <c r="R497" s="1">
        <v>10137998.109999999</v>
      </c>
      <c r="S497" s="1">
        <v>4621208</v>
      </c>
      <c r="T497" s="1">
        <v>100.02330017089844</v>
      </c>
      <c r="U497" s="1">
        <v>0</v>
      </c>
      <c r="V497" s="1">
        <v>0</v>
      </c>
      <c r="W497" s="1">
        <v>42306954.260000005</v>
      </c>
      <c r="X497" s="1">
        <v>21.851791381835938</v>
      </c>
      <c r="Y497" s="1">
        <v>355645.67</v>
      </c>
      <c r="Z497" s="1">
        <v>1693456.4155093627</v>
      </c>
      <c r="AA497" s="1">
        <v>1337810.75</v>
      </c>
    </row>
    <row r="498" spans="1:32" x14ac:dyDescent="0.25">
      <c r="A498" s="1">
        <v>114069353</v>
      </c>
      <c r="B498" s="1" t="s">
        <v>2322</v>
      </c>
      <c r="C498" s="1">
        <v>4735922</v>
      </c>
      <c r="D498" s="1">
        <v>227380</v>
      </c>
      <c r="E498" s="1">
        <v>5.0433154106140137</v>
      </c>
      <c r="F498" s="1">
        <v>325688.71875</v>
      </c>
      <c r="G498" s="1">
        <v>-98308.71875</v>
      </c>
      <c r="H498" s="1">
        <v>3404092</v>
      </c>
      <c r="I498" s="1">
        <v>88357</v>
      </c>
      <c r="J498" s="1">
        <v>2.6647787094116211</v>
      </c>
      <c r="K498" s="1">
        <v>293597</v>
      </c>
      <c r="L498" s="1">
        <v>-205240</v>
      </c>
      <c r="M498" s="1">
        <v>1142091</v>
      </c>
      <c r="N498" s="1">
        <v>89023</v>
      </c>
      <c r="O498" s="1">
        <v>8.4536800384521484</v>
      </c>
      <c r="P498" s="1">
        <v>32091.71875</v>
      </c>
      <c r="Q498" s="1">
        <v>56931.28125</v>
      </c>
      <c r="R498" s="1">
        <v>189739</v>
      </c>
      <c r="S498" s="1">
        <v>50000</v>
      </c>
      <c r="T498" s="1">
        <v>0</v>
      </c>
      <c r="U498" s="1">
        <v>0</v>
      </c>
      <c r="V498" s="1">
        <v>100</v>
      </c>
      <c r="W498" s="1">
        <v>0</v>
      </c>
      <c r="Y498" s="1">
        <v>62194.55</v>
      </c>
      <c r="Z498" s="1">
        <v>174819.57324688713</v>
      </c>
      <c r="AA498" s="1">
        <v>112625.0234375</v>
      </c>
    </row>
    <row r="499" spans="1:32" x14ac:dyDescent="0.25">
      <c r="A499" s="1">
        <v>112679002</v>
      </c>
      <c r="B499" s="1" t="s">
        <v>2283</v>
      </c>
      <c r="C499" s="1">
        <v>132169936</v>
      </c>
      <c r="D499" s="1">
        <v>9386276</v>
      </c>
      <c r="E499" s="1">
        <v>7.6445646286010742</v>
      </c>
      <c r="F499" s="1">
        <v>8885894</v>
      </c>
      <c r="G499" s="1">
        <v>500382</v>
      </c>
      <c r="H499" s="1">
        <v>105717578</v>
      </c>
      <c r="I499" s="1">
        <v>1489513</v>
      </c>
      <c r="J499" s="1">
        <v>1.429090142250061</v>
      </c>
      <c r="K499" s="1">
        <v>6804950.5</v>
      </c>
      <c r="L499" s="1">
        <v>-5315437.5</v>
      </c>
      <c r="M499" s="1">
        <v>9408013</v>
      </c>
      <c r="N499" s="1">
        <v>212493</v>
      </c>
      <c r="O499" s="1">
        <v>2.3108317852020264</v>
      </c>
      <c r="P499" s="1">
        <v>522136.6875</v>
      </c>
      <c r="Q499" s="1">
        <v>-309643.6875</v>
      </c>
      <c r="R499" s="1">
        <v>17044341.989999998</v>
      </c>
      <c r="S499" s="1">
        <v>7684269.5</v>
      </c>
      <c r="T499" s="1">
        <v>84.018531799316406</v>
      </c>
      <c r="U499" s="1">
        <v>16.001041412353516</v>
      </c>
      <c r="V499" s="1">
        <v>0</v>
      </c>
      <c r="W499" s="1">
        <v>59092548.189999998</v>
      </c>
      <c r="X499" s="1">
        <v>21.851791381835938</v>
      </c>
      <c r="Y499" s="1">
        <v>871682.24</v>
      </c>
      <c r="Z499" s="1">
        <v>1616111.3381583323</v>
      </c>
      <c r="AA499" s="1">
        <v>744429.125</v>
      </c>
    </row>
    <row r="500" spans="1:32" x14ac:dyDescent="0.25">
      <c r="A500" s="1">
        <v>112679403</v>
      </c>
      <c r="B500" s="1" t="s">
        <v>2284</v>
      </c>
      <c r="C500" s="1">
        <v>9685141</v>
      </c>
      <c r="D500" s="1">
        <v>582527.875</v>
      </c>
      <c r="E500" s="1">
        <v>6.3995676040649414</v>
      </c>
      <c r="F500" s="1">
        <v>957715.875</v>
      </c>
      <c r="G500" s="1">
        <v>-375188</v>
      </c>
      <c r="H500" s="1">
        <v>7022314</v>
      </c>
      <c r="I500" s="1">
        <v>184837</v>
      </c>
      <c r="J500" s="1">
        <v>2.7032923698425293</v>
      </c>
      <c r="K500" s="1">
        <v>799046.25</v>
      </c>
      <c r="L500" s="1">
        <v>-614209.25</v>
      </c>
      <c r="M500" s="1">
        <v>1833631</v>
      </c>
      <c r="N500" s="1">
        <v>69161</v>
      </c>
      <c r="O500" s="1">
        <v>3.919647216796875</v>
      </c>
      <c r="P500" s="1">
        <v>92929.3828125</v>
      </c>
      <c r="Q500" s="1">
        <v>-23768.3828125</v>
      </c>
      <c r="R500" s="1">
        <v>829196.15</v>
      </c>
      <c r="S500" s="1">
        <v>328529.875</v>
      </c>
      <c r="T500" s="1">
        <v>100.02330017089844</v>
      </c>
      <c r="U500" s="1">
        <v>0</v>
      </c>
      <c r="V500" s="1">
        <v>0</v>
      </c>
      <c r="W500" s="1">
        <v>3007676.3699999973</v>
      </c>
      <c r="X500" s="1">
        <v>21.851789474487305</v>
      </c>
      <c r="Y500" s="1">
        <v>240565.66</v>
      </c>
      <c r="Z500" s="1">
        <v>253566.35998798232</v>
      </c>
      <c r="AA500" s="1">
        <v>13000.7001953125</v>
      </c>
    </row>
    <row r="501" spans="1:32" x14ac:dyDescent="0.25">
      <c r="A501" s="1">
        <v>107658903</v>
      </c>
      <c r="B501" s="1" t="s">
        <v>2189</v>
      </c>
      <c r="C501" s="1">
        <v>14576380</v>
      </c>
      <c r="D501" s="1">
        <v>710887.9375</v>
      </c>
      <c r="E501" s="1">
        <v>5.1270298957824707</v>
      </c>
      <c r="F501" s="1">
        <v>354356.21875</v>
      </c>
      <c r="G501" s="1">
        <v>356531.71875</v>
      </c>
      <c r="H501" s="1">
        <v>11126153</v>
      </c>
      <c r="I501" s="1">
        <v>75618</v>
      </c>
      <c r="J501" s="1">
        <v>0.68429267406463623</v>
      </c>
      <c r="K501" s="1">
        <v>212026</v>
      </c>
      <c r="L501" s="1">
        <v>-136408</v>
      </c>
      <c r="M501" s="1">
        <v>1895030</v>
      </c>
      <c r="N501" s="1">
        <v>33266</v>
      </c>
      <c r="O501" s="1">
        <v>1.7868001461029053</v>
      </c>
      <c r="P501" s="1">
        <v>31947.017578125</v>
      </c>
      <c r="Q501" s="1">
        <v>1318.982421875</v>
      </c>
      <c r="R501" s="1">
        <v>1555196.94</v>
      </c>
      <c r="S501" s="1">
        <v>602003.9375</v>
      </c>
      <c r="T501" s="1">
        <v>100.02135467529297</v>
      </c>
      <c r="U501" s="1">
        <v>0</v>
      </c>
      <c r="V501" s="1">
        <v>0</v>
      </c>
      <c r="W501" s="1">
        <v>5511212.1599999964</v>
      </c>
      <c r="X501" s="1">
        <v>20.937681198120117</v>
      </c>
      <c r="Y501" s="1">
        <v>98610.97</v>
      </c>
      <c r="Z501" s="1">
        <v>53438.980416755774</v>
      </c>
      <c r="AA501" s="1">
        <v>-45171.98828125</v>
      </c>
    </row>
    <row r="502" spans="1:32" x14ac:dyDescent="0.25">
      <c r="A502" s="1">
        <v>103020407</v>
      </c>
      <c r="B502" s="1" t="s">
        <v>98</v>
      </c>
      <c r="C502" s="1">
        <v>1383598</v>
      </c>
      <c r="D502" s="1">
        <v>135874</v>
      </c>
      <c r="E502" s="1">
        <v>10.889747619628906</v>
      </c>
      <c r="F502" s="1">
        <v>109874.3515625</v>
      </c>
      <c r="G502" s="1">
        <v>25999.6484375</v>
      </c>
      <c r="AB502" s="1">
        <v>1383598</v>
      </c>
      <c r="AC502" s="1">
        <v>135874</v>
      </c>
      <c r="AD502" s="1">
        <v>10.889747619628906</v>
      </c>
      <c r="AE502" s="1">
        <v>109874.3515625</v>
      </c>
      <c r="AF502" s="1">
        <v>25999.6484375</v>
      </c>
    </row>
    <row r="503" spans="1:32" x14ac:dyDescent="0.25">
      <c r="A503" s="1">
        <v>112015106</v>
      </c>
      <c r="B503" s="1" t="s">
        <v>2729</v>
      </c>
      <c r="C503" s="1">
        <v>443323</v>
      </c>
      <c r="D503" s="1">
        <v>46442</v>
      </c>
      <c r="E503" s="1">
        <v>11.701744079589844</v>
      </c>
      <c r="F503" s="1">
        <v>0</v>
      </c>
      <c r="G503" s="1">
        <v>46442</v>
      </c>
      <c r="AB503" s="1">
        <v>443323</v>
      </c>
      <c r="AC503" s="1">
        <v>46442</v>
      </c>
      <c r="AD503" s="1">
        <v>11.701744079589844</v>
      </c>
    </row>
    <row r="504" spans="1:32" x14ac:dyDescent="0.25">
      <c r="A504" s="1">
        <v>108110307</v>
      </c>
      <c r="B504" s="1" t="s">
        <v>116</v>
      </c>
      <c r="C504" s="1">
        <v>1377274</v>
      </c>
      <c r="D504" s="1">
        <v>29506</v>
      </c>
      <c r="E504" s="1">
        <v>2.1892492771148682</v>
      </c>
      <c r="F504" s="1">
        <v>148612.328125</v>
      </c>
      <c r="G504" s="1">
        <v>-119106.328125</v>
      </c>
      <c r="AB504" s="1">
        <v>1377274</v>
      </c>
      <c r="AC504" s="1">
        <v>29506</v>
      </c>
      <c r="AD504" s="1">
        <v>2.1892492771148682</v>
      </c>
      <c r="AE504" s="1">
        <v>148612.328125</v>
      </c>
      <c r="AF504" s="1">
        <v>-119106.328125</v>
      </c>
    </row>
    <row r="505" spans="1:32" x14ac:dyDescent="0.25">
      <c r="A505" s="1">
        <v>127041307</v>
      </c>
      <c r="B505" s="1" t="s">
        <v>157</v>
      </c>
      <c r="C505" s="1">
        <v>1407032</v>
      </c>
      <c r="D505" s="1">
        <v>105491</v>
      </c>
      <c r="E505" s="1">
        <v>8.1050844192504883</v>
      </c>
      <c r="F505" s="1">
        <v>114088.515625</v>
      </c>
      <c r="G505" s="1">
        <v>-8597.515625</v>
      </c>
      <c r="AB505" s="1">
        <v>1407032</v>
      </c>
      <c r="AC505" s="1">
        <v>105491</v>
      </c>
      <c r="AD505" s="1">
        <v>8.1050844192504883</v>
      </c>
      <c r="AE505" s="1">
        <v>114088.515625</v>
      </c>
      <c r="AF505" s="1">
        <v>-8597.515625</v>
      </c>
    </row>
    <row r="506" spans="1:32" x14ac:dyDescent="0.25">
      <c r="A506" s="1">
        <v>108051307</v>
      </c>
      <c r="B506" s="1" t="s">
        <v>114</v>
      </c>
      <c r="C506" s="1">
        <v>559365</v>
      </c>
      <c r="D506" s="1">
        <v>51512</v>
      </c>
      <c r="E506" s="1">
        <v>10.143092155456543</v>
      </c>
      <c r="F506" s="1">
        <v>31427.673828125</v>
      </c>
      <c r="G506" s="1">
        <v>20084.326171875</v>
      </c>
      <c r="AB506" s="1">
        <v>559365</v>
      </c>
      <c r="AC506" s="1">
        <v>51512</v>
      </c>
      <c r="AD506" s="1">
        <v>10.143092155456543</v>
      </c>
      <c r="AE506" s="1">
        <v>31427.673828125</v>
      </c>
      <c r="AF506" s="1">
        <v>20084.326171875</v>
      </c>
    </row>
    <row r="507" spans="1:32" x14ac:dyDescent="0.25">
      <c r="A507" s="1">
        <v>114060557</v>
      </c>
      <c r="B507" s="1" t="s">
        <v>129</v>
      </c>
      <c r="C507" s="1">
        <v>2877993</v>
      </c>
      <c r="D507" s="1">
        <v>125149</v>
      </c>
      <c r="E507" s="1">
        <v>4.5461711883544922</v>
      </c>
      <c r="F507" s="1">
        <v>255200.4375</v>
      </c>
      <c r="G507" s="1">
        <v>-130051.4375</v>
      </c>
      <c r="AB507" s="1">
        <v>2877993</v>
      </c>
      <c r="AC507" s="1">
        <v>125149</v>
      </c>
      <c r="AD507" s="1">
        <v>4.5461711883544922</v>
      </c>
      <c r="AE507" s="1">
        <v>255200.4375</v>
      </c>
      <c r="AF507" s="1">
        <v>-130051.4375</v>
      </c>
    </row>
    <row r="508" spans="1:32" x14ac:dyDescent="0.25">
      <c r="A508" s="1">
        <v>120481107</v>
      </c>
      <c r="B508" s="1" t="s">
        <v>143</v>
      </c>
      <c r="C508" s="1">
        <v>1732189</v>
      </c>
      <c r="D508" s="1">
        <v>79789</v>
      </c>
      <c r="E508" s="1">
        <v>4.8286733627319336</v>
      </c>
      <c r="F508" s="1">
        <v>95623.8828125</v>
      </c>
      <c r="G508" s="1">
        <v>-15834.8828125</v>
      </c>
      <c r="AB508" s="1">
        <v>1732189</v>
      </c>
      <c r="AC508" s="1">
        <v>79789</v>
      </c>
      <c r="AD508" s="1">
        <v>4.8286733627319336</v>
      </c>
      <c r="AE508" s="1">
        <v>95623.8828125</v>
      </c>
      <c r="AF508" s="1">
        <v>-15834.8828125</v>
      </c>
    </row>
    <row r="509" spans="1:32" x14ac:dyDescent="0.25">
      <c r="A509" s="1">
        <v>122091457</v>
      </c>
      <c r="B509" s="1" t="s">
        <v>147</v>
      </c>
      <c r="C509" s="1">
        <v>2237750</v>
      </c>
      <c r="D509" s="1">
        <v>106823</v>
      </c>
      <c r="E509" s="1">
        <v>5.0129828453063965</v>
      </c>
      <c r="F509" s="1">
        <v>158427.40625</v>
      </c>
      <c r="G509" s="1">
        <v>-51604.40625</v>
      </c>
      <c r="AB509" s="1">
        <v>2237750</v>
      </c>
      <c r="AC509" s="1">
        <v>106823</v>
      </c>
      <c r="AD509" s="1">
        <v>5.0129828453063965</v>
      </c>
      <c r="AE509" s="1">
        <v>158427.40625</v>
      </c>
      <c r="AF509" s="1">
        <v>-51604.40625</v>
      </c>
    </row>
    <row r="510" spans="1:32" x14ac:dyDescent="0.25">
      <c r="A510" s="1">
        <v>104101307</v>
      </c>
      <c r="B510" s="1" t="s">
        <v>102</v>
      </c>
      <c r="C510" s="1">
        <v>1496032</v>
      </c>
      <c r="D510" s="1">
        <v>22001</v>
      </c>
      <c r="E510" s="1">
        <v>1.4925737380981445</v>
      </c>
      <c r="F510" s="1">
        <v>123753.3984375</v>
      </c>
      <c r="G510" s="1">
        <v>-101752.3984375</v>
      </c>
      <c r="AB510" s="1">
        <v>1496032</v>
      </c>
      <c r="AC510" s="1">
        <v>22001</v>
      </c>
      <c r="AD510" s="1">
        <v>1.4925737380981445</v>
      </c>
      <c r="AE510" s="1">
        <v>123753.3984375</v>
      </c>
      <c r="AF510" s="1">
        <v>-101752.3984375</v>
      </c>
    </row>
    <row r="511" spans="1:32" x14ac:dyDescent="0.25">
      <c r="A511" s="1">
        <v>119354207</v>
      </c>
      <c r="B511" s="1" t="s">
        <v>140</v>
      </c>
      <c r="C511" s="1">
        <v>1461993</v>
      </c>
      <c r="D511" s="1">
        <v>63196</v>
      </c>
      <c r="E511" s="1">
        <v>4.5178823471069336</v>
      </c>
      <c r="F511" s="1">
        <v>110377.203125</v>
      </c>
      <c r="G511" s="1">
        <v>-47181.203125</v>
      </c>
      <c r="AB511" s="1">
        <v>1461993</v>
      </c>
      <c r="AC511" s="1">
        <v>63196</v>
      </c>
      <c r="AD511" s="1">
        <v>4.5178823471069336</v>
      </c>
      <c r="AE511" s="1">
        <v>110377.203125</v>
      </c>
      <c r="AF511" s="1">
        <v>-47181.203125</v>
      </c>
    </row>
    <row r="512" spans="1:32" x14ac:dyDescent="0.25">
      <c r="A512" s="1">
        <v>121131507</v>
      </c>
      <c r="B512" s="1" t="s">
        <v>145</v>
      </c>
      <c r="C512" s="1">
        <v>809157</v>
      </c>
      <c r="D512" s="1">
        <v>70289</v>
      </c>
      <c r="E512" s="1">
        <v>9.513066291809082</v>
      </c>
      <c r="F512" s="1">
        <v>53627.3984375</v>
      </c>
      <c r="G512" s="1">
        <v>16661.6015625</v>
      </c>
      <c r="AB512" s="1">
        <v>809157</v>
      </c>
      <c r="AC512" s="1">
        <v>70289</v>
      </c>
      <c r="AD512" s="1">
        <v>9.513066291809082</v>
      </c>
      <c r="AE512" s="1">
        <v>53627.3984375</v>
      </c>
      <c r="AF512" s="1">
        <v>16661.6015625</v>
      </c>
    </row>
    <row r="513" spans="1:32" x14ac:dyDescent="0.25">
      <c r="A513" s="1">
        <v>120483007</v>
      </c>
      <c r="B513" s="1" t="s">
        <v>144</v>
      </c>
      <c r="C513" s="1">
        <v>1283166</v>
      </c>
      <c r="D513" s="1">
        <v>157432</v>
      </c>
      <c r="E513" s="1">
        <v>13.984830856323242</v>
      </c>
      <c r="F513" s="1">
        <v>84325.9453125</v>
      </c>
      <c r="G513" s="1">
        <v>73106.0546875</v>
      </c>
      <c r="AB513" s="1">
        <v>1283166</v>
      </c>
      <c r="AC513" s="1">
        <v>157432</v>
      </c>
      <c r="AD513" s="1">
        <v>13.984830856323242</v>
      </c>
      <c r="AE513" s="1">
        <v>84325.9453125</v>
      </c>
      <c r="AF513" s="1">
        <v>73106.0546875</v>
      </c>
    </row>
    <row r="514" spans="1:32" x14ac:dyDescent="0.25">
      <c r="A514" s="1">
        <v>123460957</v>
      </c>
      <c r="B514" s="1" t="s">
        <v>150</v>
      </c>
      <c r="C514" s="1">
        <v>1370715</v>
      </c>
      <c r="D514" s="1">
        <v>89825</v>
      </c>
      <c r="E514" s="1">
        <v>7.0127019882202148</v>
      </c>
      <c r="F514" s="1">
        <v>131642.453125</v>
      </c>
      <c r="G514" s="1">
        <v>-41817.453125</v>
      </c>
      <c r="AB514" s="1">
        <v>1370715</v>
      </c>
      <c r="AC514" s="1">
        <v>89825</v>
      </c>
      <c r="AD514" s="1">
        <v>7.0127019882202148</v>
      </c>
      <c r="AE514" s="1">
        <v>131642.453125</v>
      </c>
      <c r="AF514" s="1">
        <v>-41817.453125</v>
      </c>
    </row>
    <row r="515" spans="1:32" x14ac:dyDescent="0.25">
      <c r="A515" s="1">
        <v>110141607</v>
      </c>
      <c r="B515" s="1" t="s">
        <v>120</v>
      </c>
      <c r="C515" s="1">
        <v>906482</v>
      </c>
      <c r="D515" s="1">
        <v>41634</v>
      </c>
      <c r="E515" s="1">
        <v>4.8140249252319336</v>
      </c>
      <c r="F515" s="1">
        <v>24070.474609375</v>
      </c>
      <c r="G515" s="1">
        <v>17563.525390625</v>
      </c>
      <c r="AB515" s="1">
        <v>906482</v>
      </c>
      <c r="AC515" s="1">
        <v>41634</v>
      </c>
      <c r="AD515" s="1">
        <v>4.8140249252319336</v>
      </c>
      <c r="AE515" s="1">
        <v>24070.474609375</v>
      </c>
      <c r="AF515" s="1">
        <v>17563.525390625</v>
      </c>
    </row>
    <row r="516" spans="1:32" x14ac:dyDescent="0.25">
      <c r="A516" s="1">
        <v>107651207</v>
      </c>
      <c r="B516" s="1" t="s">
        <v>111</v>
      </c>
      <c r="C516" s="1">
        <v>2053517</v>
      </c>
      <c r="D516" s="1">
        <v>116743</v>
      </c>
      <c r="E516" s="1">
        <v>6.0277037620544434</v>
      </c>
      <c r="F516" s="1">
        <v>175951.390625</v>
      </c>
      <c r="G516" s="1">
        <v>-59208.390625</v>
      </c>
      <c r="AB516" s="1">
        <v>2053517</v>
      </c>
      <c r="AC516" s="1">
        <v>116743</v>
      </c>
      <c r="AD516" s="1">
        <v>6.0277037620544434</v>
      </c>
      <c r="AE516" s="1">
        <v>175951.390625</v>
      </c>
      <c r="AF516" s="1">
        <v>-59208.390625</v>
      </c>
    </row>
    <row r="517" spans="1:32" x14ac:dyDescent="0.25">
      <c r="A517" s="1">
        <v>124151607</v>
      </c>
      <c r="B517" s="1" t="s">
        <v>154</v>
      </c>
      <c r="C517" s="1">
        <v>3681570</v>
      </c>
      <c r="D517" s="1">
        <v>415231</v>
      </c>
      <c r="E517" s="1">
        <v>12.712428092956543</v>
      </c>
      <c r="F517" s="1">
        <v>248171.59375</v>
      </c>
      <c r="G517" s="1">
        <v>167059.40625</v>
      </c>
      <c r="AB517" s="1">
        <v>3681570</v>
      </c>
      <c r="AC517" s="1">
        <v>415231</v>
      </c>
      <c r="AD517" s="1">
        <v>12.712428092956543</v>
      </c>
      <c r="AE517" s="1">
        <v>248171.59375</v>
      </c>
      <c r="AF517" s="1">
        <v>167059.40625</v>
      </c>
    </row>
    <row r="518" spans="1:32" x14ac:dyDescent="0.25">
      <c r="A518" s="1">
        <v>106161357</v>
      </c>
      <c r="B518" s="1" t="s">
        <v>108</v>
      </c>
      <c r="C518" s="1">
        <v>723472</v>
      </c>
      <c r="D518" s="1">
        <v>20306</v>
      </c>
      <c r="E518" s="1">
        <v>2.88779616355896</v>
      </c>
      <c r="F518" s="1">
        <v>54615.125</v>
      </c>
      <c r="G518" s="1">
        <v>-34309.125</v>
      </c>
      <c r="AB518" s="1">
        <v>723472</v>
      </c>
      <c r="AC518" s="1">
        <v>20306</v>
      </c>
      <c r="AD518" s="1">
        <v>2.88779616355896</v>
      </c>
      <c r="AE518" s="1">
        <v>54615.125</v>
      </c>
      <c r="AF518" s="1">
        <v>-34309.125</v>
      </c>
    </row>
    <row r="519" spans="1:32" x14ac:dyDescent="0.25">
      <c r="A519" s="1">
        <v>110171607</v>
      </c>
      <c r="B519" s="1" t="s">
        <v>121</v>
      </c>
      <c r="C519" s="1">
        <v>984580</v>
      </c>
      <c r="D519" s="1">
        <v>74966</v>
      </c>
      <c r="E519" s="1">
        <v>8.2415180206298828</v>
      </c>
      <c r="F519" s="1">
        <v>63745.19921875</v>
      </c>
      <c r="G519" s="1">
        <v>11220.80078125</v>
      </c>
      <c r="AB519" s="1">
        <v>984580</v>
      </c>
      <c r="AC519" s="1">
        <v>74966</v>
      </c>
      <c r="AD519" s="1">
        <v>8.2415180206298828</v>
      </c>
      <c r="AE519" s="1">
        <v>63745.19921875</v>
      </c>
      <c r="AF519" s="1">
        <v>11220.80078125</v>
      </c>
    </row>
    <row r="520" spans="1:32" x14ac:dyDescent="0.25">
      <c r="A520" s="1">
        <v>116191757</v>
      </c>
      <c r="B520" s="1" t="s">
        <v>133</v>
      </c>
      <c r="C520" s="1">
        <v>973149</v>
      </c>
      <c r="D520" s="1">
        <v>73080</v>
      </c>
      <c r="E520" s="1">
        <v>8.1193771362304688</v>
      </c>
      <c r="F520" s="1">
        <v>49404.6015625</v>
      </c>
      <c r="G520" s="1">
        <v>23675.3984375</v>
      </c>
      <c r="AB520" s="1">
        <v>973149</v>
      </c>
      <c r="AC520" s="1">
        <v>73080</v>
      </c>
      <c r="AD520" s="1">
        <v>8.1193771362304688</v>
      </c>
      <c r="AE520" s="1">
        <v>49404.6015625</v>
      </c>
      <c r="AF520" s="1">
        <v>23675.3984375</v>
      </c>
    </row>
    <row r="521" spans="1:32" x14ac:dyDescent="0.25">
      <c r="A521" s="1">
        <v>101266007</v>
      </c>
      <c r="B521" s="1" t="s">
        <v>94</v>
      </c>
      <c r="C521" s="1">
        <v>951339</v>
      </c>
      <c r="D521" s="1">
        <v>25265</v>
      </c>
      <c r="E521" s="1">
        <v>2.7281837463378906</v>
      </c>
      <c r="F521" s="1">
        <v>84159.9765625</v>
      </c>
      <c r="G521" s="1">
        <v>-58894.9765625</v>
      </c>
      <c r="AB521" s="1">
        <v>951339</v>
      </c>
      <c r="AC521" s="1">
        <v>25265</v>
      </c>
      <c r="AD521" s="1">
        <v>2.7281837463378906</v>
      </c>
      <c r="AE521" s="1">
        <v>84159.9765625</v>
      </c>
      <c r="AF521" s="1">
        <v>-58894.9765625</v>
      </c>
    </row>
    <row r="522" spans="1:32" x14ac:dyDescent="0.25">
      <c r="A522" s="1">
        <v>105201407</v>
      </c>
      <c r="B522" s="1" t="s">
        <v>105</v>
      </c>
      <c r="C522" s="1">
        <v>1010579</v>
      </c>
      <c r="D522" s="1">
        <v>149198</v>
      </c>
      <c r="E522" s="1">
        <v>17.320791244506836</v>
      </c>
      <c r="F522" s="1">
        <v>27549.9296875</v>
      </c>
      <c r="G522" s="1">
        <v>121648.0703125</v>
      </c>
      <c r="AB522" s="1">
        <v>1010579</v>
      </c>
      <c r="AC522" s="1">
        <v>149198</v>
      </c>
      <c r="AD522" s="1">
        <v>17.320791244506836</v>
      </c>
      <c r="AE522" s="1">
        <v>27549.9296875</v>
      </c>
      <c r="AF522" s="1">
        <v>121648.0703125</v>
      </c>
    </row>
    <row r="523" spans="1:32" x14ac:dyDescent="0.25">
      <c r="A523" s="1">
        <v>115211657</v>
      </c>
      <c r="B523" s="1" t="s">
        <v>131</v>
      </c>
      <c r="C523" s="1">
        <v>2037635</v>
      </c>
      <c r="D523" s="1">
        <v>237394</v>
      </c>
      <c r="E523" s="1">
        <v>13.186790466308594</v>
      </c>
      <c r="F523" s="1">
        <v>191612.265625</v>
      </c>
      <c r="G523" s="1">
        <v>45781.734375</v>
      </c>
      <c r="AB523" s="1">
        <v>2037635</v>
      </c>
      <c r="AC523" s="1">
        <v>237394</v>
      </c>
      <c r="AD523" s="1">
        <v>13.186790466308594</v>
      </c>
      <c r="AE523" s="1">
        <v>191612.265625</v>
      </c>
      <c r="AF523" s="1">
        <v>45781.734375</v>
      </c>
    </row>
    <row r="524" spans="1:32" x14ac:dyDescent="0.25">
      <c r="A524" s="1">
        <v>115221607</v>
      </c>
      <c r="B524" s="1" t="s">
        <v>132</v>
      </c>
      <c r="C524" s="1">
        <v>2036820</v>
      </c>
      <c r="D524" s="1">
        <v>256296</v>
      </c>
      <c r="E524" s="1">
        <v>14.394413948059082</v>
      </c>
      <c r="F524" s="1">
        <v>112005.3671875</v>
      </c>
      <c r="G524" s="1">
        <v>144290.625</v>
      </c>
      <c r="AB524" s="1">
        <v>2036820</v>
      </c>
      <c r="AC524" s="1">
        <v>256296</v>
      </c>
      <c r="AD524" s="1">
        <v>14.394414901733398</v>
      </c>
      <c r="AE524" s="1">
        <v>112005.3671875</v>
      </c>
      <c r="AF524" s="1">
        <v>144290.625</v>
      </c>
    </row>
    <row r="525" spans="1:32" x14ac:dyDescent="0.25">
      <c r="A525" s="1">
        <v>125232407</v>
      </c>
      <c r="B525" s="1" t="s">
        <v>155</v>
      </c>
      <c r="C525" s="1">
        <v>2330012</v>
      </c>
      <c r="D525" s="1">
        <v>259089</v>
      </c>
      <c r="E525" s="1">
        <v>12.510798454284668</v>
      </c>
      <c r="F525" s="1">
        <v>124545.6015625</v>
      </c>
      <c r="G525" s="1">
        <v>134543.40625</v>
      </c>
      <c r="AB525" s="1">
        <v>2330012</v>
      </c>
      <c r="AC525" s="1">
        <v>259089</v>
      </c>
      <c r="AD525" s="1">
        <v>12.510798454284668</v>
      </c>
      <c r="AE525" s="1">
        <v>124545.6015625</v>
      </c>
      <c r="AF525" s="1">
        <v>134543.40625</v>
      </c>
    </row>
    <row r="526" spans="1:32" x14ac:dyDescent="0.25">
      <c r="A526" s="1">
        <v>123463507</v>
      </c>
      <c r="B526" s="1" t="s">
        <v>151</v>
      </c>
      <c r="C526" s="1">
        <v>821749</v>
      </c>
      <c r="D526" s="1">
        <v>90600</v>
      </c>
      <c r="E526" s="1">
        <v>12.391454696655273</v>
      </c>
      <c r="F526" s="1">
        <v>21264.404296875</v>
      </c>
      <c r="G526" s="1">
        <v>69335.59375</v>
      </c>
      <c r="AB526" s="1">
        <v>821749</v>
      </c>
      <c r="AC526" s="1">
        <v>90600</v>
      </c>
      <c r="AD526" s="1">
        <v>12.391454696655273</v>
      </c>
      <c r="AE526" s="1">
        <v>21264.404296875</v>
      </c>
      <c r="AF526" s="1">
        <v>69335.59375</v>
      </c>
    </row>
    <row r="527" spans="1:32" x14ac:dyDescent="0.25">
      <c r="A527" s="1">
        <v>107652207</v>
      </c>
      <c r="B527" s="1" t="s">
        <v>112</v>
      </c>
      <c r="C527" s="1">
        <v>669090</v>
      </c>
      <c r="D527" s="1">
        <v>26404</v>
      </c>
      <c r="E527" s="1">
        <v>4.1083827018737793</v>
      </c>
      <c r="F527" s="1">
        <v>27473.47265625</v>
      </c>
      <c r="G527" s="1">
        <v>-1069.47265625</v>
      </c>
      <c r="AB527" s="1">
        <v>669090</v>
      </c>
      <c r="AC527" s="1">
        <v>26404</v>
      </c>
      <c r="AD527" s="1">
        <v>4.1083827018737793</v>
      </c>
      <c r="AE527" s="1">
        <v>27473.47265625</v>
      </c>
      <c r="AF527" s="1">
        <v>-1069.47265625</v>
      </c>
    </row>
    <row r="528" spans="1:32" x14ac:dyDescent="0.25">
      <c r="A528" s="1">
        <v>105252507</v>
      </c>
      <c r="B528" s="1" t="s">
        <v>2727</v>
      </c>
      <c r="C528" s="1">
        <v>1582553</v>
      </c>
      <c r="D528" s="1">
        <v>232447</v>
      </c>
      <c r="E528" s="1">
        <v>17.216943740844727</v>
      </c>
      <c r="F528" s="1">
        <v>0</v>
      </c>
      <c r="G528" s="1">
        <v>232447</v>
      </c>
      <c r="AB528" s="1">
        <v>1582553</v>
      </c>
      <c r="AC528" s="1">
        <v>232447</v>
      </c>
      <c r="AD528" s="1">
        <v>17.216945648193359</v>
      </c>
    </row>
    <row r="529" spans="1:32" x14ac:dyDescent="0.25">
      <c r="A529" s="1">
        <v>105252807</v>
      </c>
      <c r="B529" s="1" t="s">
        <v>106</v>
      </c>
      <c r="C529" s="1">
        <v>1511150</v>
      </c>
      <c r="D529" s="1">
        <v>117003</v>
      </c>
      <c r="E529" s="1">
        <v>8.3924436569213867</v>
      </c>
      <c r="F529" s="1">
        <v>126526.0703125</v>
      </c>
      <c r="G529" s="1">
        <v>-9523.0703125</v>
      </c>
      <c r="AB529" s="1">
        <v>1511150</v>
      </c>
      <c r="AC529" s="1">
        <v>117003</v>
      </c>
      <c r="AD529" s="1">
        <v>8.3924436569213867</v>
      </c>
      <c r="AE529" s="1">
        <v>126526.0703125</v>
      </c>
      <c r="AF529" s="1">
        <v>-9523.0703125</v>
      </c>
    </row>
    <row r="530" spans="1:32" x14ac:dyDescent="0.25">
      <c r="A530" s="1">
        <v>101262507</v>
      </c>
      <c r="B530" s="1" t="s">
        <v>93</v>
      </c>
      <c r="C530" s="1">
        <v>1062924</v>
      </c>
      <c r="D530" s="1">
        <v>-200462</v>
      </c>
      <c r="E530" s="1">
        <v>-15.867042541503906</v>
      </c>
      <c r="F530" s="1">
        <v>83275.296875</v>
      </c>
      <c r="G530" s="1">
        <v>-283737.3125</v>
      </c>
      <c r="AB530" s="1">
        <v>1062924</v>
      </c>
      <c r="AC530" s="1">
        <v>-200462</v>
      </c>
      <c r="AD530" s="1">
        <v>-15.867042541503906</v>
      </c>
      <c r="AE530" s="1">
        <v>83275.296875</v>
      </c>
      <c r="AF530" s="1">
        <v>-283737.3125</v>
      </c>
    </row>
    <row r="531" spans="1:32" x14ac:dyDescent="0.25">
      <c r="A531" s="1">
        <v>103023807</v>
      </c>
      <c r="B531" s="1" t="s">
        <v>99</v>
      </c>
      <c r="C531" s="1">
        <v>1784954</v>
      </c>
      <c r="D531" s="1">
        <v>232825</v>
      </c>
      <c r="E531" s="1">
        <v>15.000364303588867</v>
      </c>
      <c r="F531" s="1">
        <v>162386.875</v>
      </c>
      <c r="G531" s="1">
        <v>70438.125</v>
      </c>
      <c r="AB531" s="1">
        <v>1784954</v>
      </c>
      <c r="AC531" s="1">
        <v>232825</v>
      </c>
      <c r="AD531" s="1">
        <v>15.000364303588867</v>
      </c>
      <c r="AE531" s="1">
        <v>162386.875</v>
      </c>
      <c r="AF531" s="1">
        <v>70438.125</v>
      </c>
    </row>
    <row r="532" spans="1:32" x14ac:dyDescent="0.25">
      <c r="A532" s="1">
        <v>112282307</v>
      </c>
      <c r="B532" s="1" t="s">
        <v>125</v>
      </c>
      <c r="C532" s="1">
        <v>1679822</v>
      </c>
      <c r="D532" s="1">
        <v>122804</v>
      </c>
      <c r="E532" s="1">
        <v>7.8871278762817383</v>
      </c>
      <c r="F532" s="1">
        <v>135169.328125</v>
      </c>
      <c r="G532" s="1">
        <v>-12365.328125</v>
      </c>
      <c r="AB532" s="1">
        <v>1679822</v>
      </c>
      <c r="AC532" s="1">
        <v>122804</v>
      </c>
      <c r="AD532" s="1">
        <v>7.8871278762817383</v>
      </c>
      <c r="AE532" s="1">
        <v>135169.328125</v>
      </c>
      <c r="AF532" s="1">
        <v>-12365.328125</v>
      </c>
    </row>
    <row r="533" spans="1:32" x14ac:dyDescent="0.25">
      <c r="A533" s="1">
        <v>111292507</v>
      </c>
      <c r="B533" s="1" t="s">
        <v>122</v>
      </c>
      <c r="C533" s="1">
        <v>288487</v>
      </c>
      <c r="D533" s="1">
        <v>94256</v>
      </c>
      <c r="E533" s="1">
        <v>48.527782440185547</v>
      </c>
      <c r="F533" s="1">
        <v>1847.800048828125</v>
      </c>
      <c r="G533" s="1">
        <v>92408.203125</v>
      </c>
      <c r="AB533" s="1">
        <v>288487</v>
      </c>
      <c r="AC533" s="1">
        <v>94256</v>
      </c>
      <c r="AD533" s="1">
        <v>48.527782440185547</v>
      </c>
      <c r="AE533" s="1">
        <v>1847.800048828125</v>
      </c>
      <c r="AF533" s="1">
        <v>92408.203125</v>
      </c>
    </row>
    <row r="534" spans="1:32" x14ac:dyDescent="0.25">
      <c r="A534" s="1">
        <v>108070607</v>
      </c>
      <c r="B534" s="1" t="s">
        <v>115</v>
      </c>
      <c r="C534" s="1">
        <v>1788235</v>
      </c>
      <c r="D534" s="1">
        <v>141195</v>
      </c>
      <c r="E534" s="1">
        <v>8.5726518630981445</v>
      </c>
      <c r="F534" s="1">
        <v>73551.359375</v>
      </c>
      <c r="G534" s="1">
        <v>67643.640625</v>
      </c>
      <c r="AB534" s="1">
        <v>1788235</v>
      </c>
      <c r="AC534" s="1">
        <v>141195</v>
      </c>
      <c r="AD534" s="1">
        <v>8.5726518630981445</v>
      </c>
      <c r="AE534" s="1">
        <v>73551.359375</v>
      </c>
      <c r="AF534" s="1">
        <v>67643.640625</v>
      </c>
    </row>
    <row r="535" spans="1:32" x14ac:dyDescent="0.25">
      <c r="A535" s="1">
        <v>108112607</v>
      </c>
      <c r="B535" s="1" t="s">
        <v>117</v>
      </c>
      <c r="C535" s="1">
        <v>1021808</v>
      </c>
      <c r="D535" s="1">
        <v>114505</v>
      </c>
      <c r="E535" s="1">
        <v>12.620370864868164</v>
      </c>
      <c r="F535" s="1">
        <v>40603.40234375</v>
      </c>
      <c r="G535" s="1">
        <v>73901.59375</v>
      </c>
      <c r="AB535" s="1">
        <v>1021808</v>
      </c>
      <c r="AC535" s="1">
        <v>114505</v>
      </c>
      <c r="AD535" s="1">
        <v>12.620369911193848</v>
      </c>
      <c r="AE535" s="1">
        <v>40603.40234375</v>
      </c>
      <c r="AF535" s="1">
        <v>73901.59375</v>
      </c>
    </row>
    <row r="536" spans="1:32" x14ac:dyDescent="0.25">
      <c r="A536" s="1">
        <v>101302607</v>
      </c>
      <c r="B536" s="1" t="s">
        <v>95</v>
      </c>
      <c r="C536" s="1">
        <v>625864</v>
      </c>
      <c r="D536" s="1">
        <v>-16715</v>
      </c>
      <c r="E536" s="1">
        <v>-2.6012365818023682</v>
      </c>
      <c r="F536" s="1">
        <v>48472.74609375</v>
      </c>
      <c r="G536" s="1">
        <v>-65187.74609375</v>
      </c>
      <c r="AB536" s="1">
        <v>625864</v>
      </c>
      <c r="AC536" s="1">
        <v>-16715</v>
      </c>
      <c r="AD536" s="1">
        <v>-2.6012365818023682</v>
      </c>
      <c r="AE536" s="1">
        <v>48472.74609375</v>
      </c>
      <c r="AF536" s="1">
        <v>-65187.74609375</v>
      </c>
    </row>
    <row r="537" spans="1:32" x14ac:dyDescent="0.25">
      <c r="A537" s="1">
        <v>118403207</v>
      </c>
      <c r="B537" s="1" t="s">
        <v>2730</v>
      </c>
      <c r="C537" s="1">
        <v>884137</v>
      </c>
      <c r="D537" s="1">
        <v>66248</v>
      </c>
      <c r="E537" s="1">
        <v>8.0998764038085938</v>
      </c>
      <c r="F537" s="1">
        <v>0</v>
      </c>
      <c r="G537" s="1">
        <v>66248</v>
      </c>
      <c r="AB537" s="1">
        <v>884137</v>
      </c>
      <c r="AC537" s="1">
        <v>66248</v>
      </c>
      <c r="AD537" s="1">
        <v>8.0998764038085938</v>
      </c>
    </row>
    <row r="538" spans="1:32" x14ac:dyDescent="0.25">
      <c r="A538" s="1">
        <v>111312607</v>
      </c>
      <c r="B538" s="1" t="s">
        <v>123</v>
      </c>
      <c r="C538" s="1">
        <v>702567</v>
      </c>
      <c r="D538" s="1">
        <v>84123</v>
      </c>
      <c r="E538" s="1">
        <v>13.602363586425781</v>
      </c>
      <c r="F538" s="1">
        <v>70009.1171875</v>
      </c>
      <c r="G538" s="1">
        <v>14113.8828125</v>
      </c>
      <c r="AB538" s="1">
        <v>702567</v>
      </c>
      <c r="AC538" s="1">
        <v>84123</v>
      </c>
      <c r="AD538" s="1">
        <v>13.602363586425781</v>
      </c>
      <c r="AE538" s="1">
        <v>70009.1171875</v>
      </c>
      <c r="AF538" s="1">
        <v>14113.8828125</v>
      </c>
    </row>
    <row r="539" spans="1:32" x14ac:dyDescent="0.25">
      <c r="A539" s="1">
        <v>128324207</v>
      </c>
      <c r="B539" s="1" t="s">
        <v>159</v>
      </c>
      <c r="C539" s="1">
        <v>1095617</v>
      </c>
      <c r="D539" s="1">
        <v>87685</v>
      </c>
      <c r="E539" s="1">
        <v>8.6994953155517578</v>
      </c>
      <c r="F539" s="1">
        <v>65819.5390625</v>
      </c>
      <c r="G539" s="1">
        <v>21865.4609375</v>
      </c>
      <c r="AB539" s="1">
        <v>1095617</v>
      </c>
      <c r="AC539" s="1">
        <v>87685</v>
      </c>
      <c r="AD539" s="1">
        <v>8.6994953155517578</v>
      </c>
      <c r="AE539" s="1">
        <v>65819.5390625</v>
      </c>
      <c r="AF539" s="1">
        <v>21865.4609375</v>
      </c>
    </row>
    <row r="540" spans="1:32" x14ac:dyDescent="0.25">
      <c r="A540" s="1">
        <v>106333407</v>
      </c>
      <c r="B540" s="1" t="s">
        <v>109</v>
      </c>
      <c r="C540" s="1">
        <v>987527</v>
      </c>
      <c r="D540" s="1">
        <v>149234</v>
      </c>
      <c r="E540" s="1">
        <v>17.802129745483398</v>
      </c>
      <c r="F540" s="1">
        <v>84483.3125</v>
      </c>
      <c r="G540" s="1">
        <v>64750.6875</v>
      </c>
      <c r="AB540" s="1">
        <v>987527</v>
      </c>
      <c r="AC540" s="1">
        <v>149234</v>
      </c>
      <c r="AD540" s="1">
        <v>17.802127838134766</v>
      </c>
      <c r="AE540" s="1">
        <v>84483.3125</v>
      </c>
      <c r="AF540" s="1">
        <v>64750.6875</v>
      </c>
    </row>
    <row r="541" spans="1:32" x14ac:dyDescent="0.25">
      <c r="A541" s="1">
        <v>110183707</v>
      </c>
      <c r="B541" s="1" t="s">
        <v>2728</v>
      </c>
      <c r="C541" s="1">
        <v>1090829</v>
      </c>
      <c r="D541" s="1">
        <v>85292</v>
      </c>
      <c r="E541" s="1">
        <v>8.482234001159668</v>
      </c>
      <c r="F541" s="1">
        <v>0</v>
      </c>
      <c r="G541" s="1">
        <v>85292</v>
      </c>
      <c r="AB541" s="1">
        <v>1090829</v>
      </c>
      <c r="AC541" s="1">
        <v>85292</v>
      </c>
      <c r="AD541" s="1">
        <v>8.482234001159668</v>
      </c>
    </row>
    <row r="542" spans="1:32" x14ac:dyDescent="0.25">
      <c r="A542" s="1">
        <v>113363807</v>
      </c>
      <c r="B542" s="1" t="s">
        <v>127</v>
      </c>
      <c r="C542" s="1">
        <v>3255114</v>
      </c>
      <c r="D542" s="1">
        <v>302850</v>
      </c>
      <c r="E542" s="1">
        <v>10.25822925567627</v>
      </c>
      <c r="F542" s="1">
        <v>138838.65625</v>
      </c>
      <c r="G542" s="1">
        <v>164011.34375</v>
      </c>
      <c r="AB542" s="1">
        <v>3255114</v>
      </c>
      <c r="AC542" s="1">
        <v>302850</v>
      </c>
      <c r="AD542" s="1">
        <v>10.25822925567627</v>
      </c>
      <c r="AE542" s="1">
        <v>138838.65625</v>
      </c>
      <c r="AF542" s="1">
        <v>164011.34375</v>
      </c>
    </row>
    <row r="543" spans="1:32" x14ac:dyDescent="0.25">
      <c r="A543" s="1">
        <v>104374207</v>
      </c>
      <c r="B543" s="1" t="s">
        <v>103</v>
      </c>
      <c r="C543" s="1">
        <v>804067</v>
      </c>
      <c r="D543" s="1">
        <v>62472</v>
      </c>
      <c r="E543" s="1">
        <v>8.4240045547485352</v>
      </c>
      <c r="F543" s="1">
        <v>45173.5234375</v>
      </c>
      <c r="G543" s="1">
        <v>17298.4765625</v>
      </c>
      <c r="AB543" s="1">
        <v>804067</v>
      </c>
      <c r="AC543" s="1">
        <v>62472</v>
      </c>
      <c r="AD543" s="1">
        <v>8.4240045547485352</v>
      </c>
      <c r="AE543" s="1">
        <v>45173.5234375</v>
      </c>
      <c r="AF543" s="1">
        <v>17298.4765625</v>
      </c>
    </row>
    <row r="544" spans="1:32" x14ac:dyDescent="0.25">
      <c r="A544" s="1">
        <v>113384307</v>
      </c>
      <c r="B544" s="1" t="s">
        <v>128</v>
      </c>
      <c r="C544" s="1">
        <v>1251525</v>
      </c>
      <c r="D544" s="1">
        <v>199406</v>
      </c>
      <c r="E544" s="1">
        <v>18.952798843383789</v>
      </c>
      <c r="F544" s="1">
        <v>18301.927734375</v>
      </c>
      <c r="G544" s="1">
        <v>181104.078125</v>
      </c>
      <c r="AB544" s="1">
        <v>1251525</v>
      </c>
      <c r="AC544" s="1">
        <v>199406</v>
      </c>
      <c r="AD544" s="1">
        <v>18.952798843383789</v>
      </c>
      <c r="AE544" s="1">
        <v>18301.927734375</v>
      </c>
      <c r="AF544" s="1">
        <v>181104.078125</v>
      </c>
    </row>
    <row r="545" spans="1:32" x14ac:dyDescent="0.25">
      <c r="A545" s="1">
        <v>121393007</v>
      </c>
      <c r="B545" s="1" t="s">
        <v>146</v>
      </c>
      <c r="C545" s="1">
        <v>3813652</v>
      </c>
      <c r="D545" s="1">
        <v>33338</v>
      </c>
      <c r="E545" s="1">
        <v>0.88188439607620239</v>
      </c>
      <c r="F545" s="1">
        <v>159522.875</v>
      </c>
      <c r="G545" s="1">
        <v>-126184.875</v>
      </c>
      <c r="AB545" s="1">
        <v>3813652</v>
      </c>
      <c r="AC545" s="1">
        <v>33338</v>
      </c>
      <c r="AD545" s="1">
        <v>0.88188445568084717</v>
      </c>
      <c r="AE545" s="1">
        <v>159522.875</v>
      </c>
      <c r="AF545" s="1">
        <v>-126184.875</v>
      </c>
    </row>
    <row r="546" spans="1:32" x14ac:dyDescent="0.25">
      <c r="A546" s="1">
        <v>128034607</v>
      </c>
      <c r="B546" s="1" t="s">
        <v>158</v>
      </c>
      <c r="C546" s="1">
        <v>1328407</v>
      </c>
      <c r="D546" s="1">
        <v>124992</v>
      </c>
      <c r="E546" s="1">
        <v>10.386442184448242</v>
      </c>
      <c r="F546" s="1">
        <v>117313.984375</v>
      </c>
      <c r="G546" s="1">
        <v>7678.015625</v>
      </c>
      <c r="AB546" s="1">
        <v>1328407</v>
      </c>
      <c r="AC546" s="1">
        <v>124992</v>
      </c>
      <c r="AD546" s="1">
        <v>10.386441230773926</v>
      </c>
      <c r="AE546" s="1">
        <v>117313.984375</v>
      </c>
      <c r="AF546" s="1">
        <v>7678.015625</v>
      </c>
    </row>
    <row r="547" spans="1:32" x14ac:dyDescent="0.25">
      <c r="A547" s="1">
        <v>117414807</v>
      </c>
      <c r="B547" s="1" t="s">
        <v>137</v>
      </c>
      <c r="C547" s="1">
        <v>534862</v>
      </c>
      <c r="D547" s="1">
        <v>31510</v>
      </c>
      <c r="E547" s="1">
        <v>6.2600326538085938</v>
      </c>
      <c r="F547" s="1">
        <v>36729.24609375</v>
      </c>
      <c r="G547" s="1">
        <v>-5219.24609375</v>
      </c>
      <c r="AB547" s="1">
        <v>534862</v>
      </c>
      <c r="AC547" s="1">
        <v>31510</v>
      </c>
      <c r="AD547" s="1">
        <v>6.260033130645752</v>
      </c>
      <c r="AE547" s="1">
        <v>36729.24609375</v>
      </c>
      <c r="AF547" s="1">
        <v>-5219.24609375</v>
      </c>
    </row>
    <row r="548" spans="1:32" x14ac:dyDescent="0.25">
      <c r="A548" s="1">
        <v>103026037</v>
      </c>
      <c r="B548" s="1" t="s">
        <v>2731</v>
      </c>
      <c r="C548" s="1">
        <v>456495</v>
      </c>
      <c r="D548" s="1">
        <v>23952</v>
      </c>
      <c r="E548" s="1">
        <v>5.5374841690063477</v>
      </c>
      <c r="F548" s="1">
        <v>0</v>
      </c>
      <c r="G548" s="1">
        <v>23952</v>
      </c>
      <c r="AB548" s="1">
        <v>456495</v>
      </c>
      <c r="AC548" s="1">
        <v>23952</v>
      </c>
      <c r="AD548" s="1">
        <v>5.5374841690063477</v>
      </c>
    </row>
    <row r="549" spans="1:32" x14ac:dyDescent="0.25">
      <c r="A549" s="1">
        <v>104435107</v>
      </c>
      <c r="B549" s="1" t="s">
        <v>104</v>
      </c>
      <c r="C549" s="1">
        <v>917805</v>
      </c>
      <c r="D549" s="1">
        <v>80243</v>
      </c>
      <c r="E549" s="1">
        <v>9.5805444717407227</v>
      </c>
      <c r="F549" s="1">
        <v>51879.6015625</v>
      </c>
      <c r="G549" s="1">
        <v>28363.3984375</v>
      </c>
      <c r="AB549" s="1">
        <v>917805</v>
      </c>
      <c r="AC549" s="1">
        <v>80243</v>
      </c>
      <c r="AD549" s="1">
        <v>9.5805444717407227</v>
      </c>
      <c r="AE549" s="1">
        <v>51879.6015625</v>
      </c>
      <c r="AF549" s="1">
        <v>28363.3984375</v>
      </c>
    </row>
    <row r="550" spans="1:32" x14ac:dyDescent="0.25">
      <c r="A550" s="1">
        <v>122097007</v>
      </c>
      <c r="B550" s="1" t="s">
        <v>148</v>
      </c>
      <c r="C550" s="1">
        <v>1173568</v>
      </c>
      <c r="D550" s="1">
        <v>71291</v>
      </c>
      <c r="E550" s="1">
        <v>6.4676122665405273</v>
      </c>
      <c r="F550" s="1">
        <v>90033.984375</v>
      </c>
      <c r="G550" s="1">
        <v>-18742.984375</v>
      </c>
      <c r="AB550" s="1">
        <v>1173568</v>
      </c>
      <c r="AC550" s="1">
        <v>71291</v>
      </c>
      <c r="AD550" s="1">
        <v>6.4676122665405273</v>
      </c>
      <c r="AE550" s="1">
        <v>90033.984375</v>
      </c>
      <c r="AF550" s="1">
        <v>-18742.984375</v>
      </c>
    </row>
    <row r="551" spans="1:32" x14ac:dyDescent="0.25">
      <c r="A551" s="1">
        <v>111444307</v>
      </c>
      <c r="B551" s="1" t="s">
        <v>124</v>
      </c>
      <c r="C551" s="1">
        <v>634651</v>
      </c>
      <c r="D551" s="1">
        <v>130264</v>
      </c>
      <c r="E551" s="1">
        <v>25.826200485229492</v>
      </c>
      <c r="F551" s="1">
        <v>13914.7998046875</v>
      </c>
      <c r="G551" s="1">
        <v>116349.203125</v>
      </c>
      <c r="AB551" s="1">
        <v>634651</v>
      </c>
      <c r="AC551" s="1">
        <v>130264</v>
      </c>
      <c r="AD551" s="1">
        <v>25.826200485229492</v>
      </c>
      <c r="AE551" s="1">
        <v>13914.7998046875</v>
      </c>
      <c r="AF551" s="1">
        <v>116349.203125</v>
      </c>
    </row>
    <row r="552" spans="1:32" x14ac:dyDescent="0.25">
      <c r="A552" s="1">
        <v>101634207</v>
      </c>
      <c r="B552" s="1" t="s">
        <v>96</v>
      </c>
      <c r="C552" s="1">
        <v>1067003</v>
      </c>
      <c r="D552" s="1">
        <v>107253</v>
      </c>
      <c r="E552" s="1">
        <v>11.175097465515137</v>
      </c>
      <c r="F552" s="1">
        <v>82040.5390625</v>
      </c>
      <c r="G552" s="1">
        <v>25212.4609375</v>
      </c>
      <c r="AB552" s="1">
        <v>1067003</v>
      </c>
      <c r="AC552" s="1">
        <v>107253</v>
      </c>
      <c r="AD552" s="1">
        <v>11.175097465515137</v>
      </c>
      <c r="AE552" s="1">
        <v>82040.5390625</v>
      </c>
      <c r="AF552" s="1">
        <v>25212.4609375</v>
      </c>
    </row>
    <row r="553" spans="1:32" x14ac:dyDescent="0.25">
      <c r="A553" s="1">
        <v>120454507</v>
      </c>
      <c r="B553" s="1" t="s">
        <v>142</v>
      </c>
      <c r="C553" s="1">
        <v>2238687</v>
      </c>
      <c r="D553" s="1">
        <v>72269</v>
      </c>
      <c r="E553" s="1">
        <v>3.3358752727508545</v>
      </c>
      <c r="F553" s="1">
        <v>183394.9375</v>
      </c>
      <c r="G553" s="1">
        <v>-111125.9375</v>
      </c>
      <c r="AB553" s="1">
        <v>2238687</v>
      </c>
      <c r="AC553" s="1">
        <v>72269</v>
      </c>
      <c r="AD553" s="1">
        <v>3.3358752727508545</v>
      </c>
      <c r="AE553" s="1">
        <v>183394.9375</v>
      </c>
      <c r="AF553" s="1">
        <v>-111125.9375</v>
      </c>
    </row>
    <row r="554" spans="1:32" x14ac:dyDescent="0.25">
      <c r="A554" s="1">
        <v>123465507</v>
      </c>
      <c r="B554" s="1" t="s">
        <v>152</v>
      </c>
      <c r="C554" s="1">
        <v>1266904</v>
      </c>
      <c r="D554" s="1">
        <v>153457</v>
      </c>
      <c r="E554" s="1">
        <v>13.782155990600586</v>
      </c>
      <c r="F554" s="1">
        <v>51078</v>
      </c>
      <c r="G554" s="1">
        <v>102379</v>
      </c>
      <c r="AB554" s="1">
        <v>1266904</v>
      </c>
      <c r="AC554" s="1">
        <v>153457</v>
      </c>
      <c r="AD554" s="1">
        <v>13.782155990600586</v>
      </c>
      <c r="AE554" s="1">
        <v>51078</v>
      </c>
      <c r="AF554" s="1">
        <v>102379</v>
      </c>
    </row>
    <row r="555" spans="1:32" x14ac:dyDescent="0.25">
      <c r="A555" s="1">
        <v>117080607</v>
      </c>
      <c r="B555" s="1" t="s">
        <v>136</v>
      </c>
      <c r="C555" s="1">
        <v>944373</v>
      </c>
      <c r="D555" s="1">
        <v>72219</v>
      </c>
      <c r="E555" s="1">
        <v>8.2805328369140625</v>
      </c>
      <c r="F555" s="1">
        <v>52782.6015625</v>
      </c>
      <c r="G555" s="1">
        <v>19436.3984375</v>
      </c>
      <c r="AB555" s="1">
        <v>944373</v>
      </c>
      <c r="AC555" s="1">
        <v>72219</v>
      </c>
      <c r="AD555" s="1">
        <v>8.2805328369140625</v>
      </c>
      <c r="AE555" s="1">
        <v>52782.6015625</v>
      </c>
      <c r="AF555" s="1">
        <v>19436.3984375</v>
      </c>
    </row>
    <row r="556" spans="1:32" x14ac:dyDescent="0.25">
      <c r="A556" s="1">
        <v>107656407</v>
      </c>
      <c r="B556" s="1" t="s">
        <v>113</v>
      </c>
      <c r="C556" s="1">
        <v>1010305</v>
      </c>
      <c r="D556" s="1">
        <v>148589</v>
      </c>
      <c r="E556" s="1">
        <v>17.243383407592773</v>
      </c>
      <c r="F556" s="1">
        <v>80525.890625</v>
      </c>
      <c r="G556" s="1">
        <v>68063.109375</v>
      </c>
      <c r="AB556" s="1">
        <v>1010305</v>
      </c>
      <c r="AC556" s="1">
        <v>148589</v>
      </c>
      <c r="AD556" s="1">
        <v>17.243383407592773</v>
      </c>
      <c r="AE556" s="1">
        <v>80525.890625</v>
      </c>
      <c r="AF556" s="1">
        <v>68063.109375</v>
      </c>
    </row>
    <row r="557" spans="1:32" x14ac:dyDescent="0.25">
      <c r="A557" s="1">
        <v>116495207</v>
      </c>
      <c r="B557" s="1" t="s">
        <v>134</v>
      </c>
      <c r="C557" s="1">
        <v>575449</v>
      </c>
      <c r="D557" s="1">
        <v>-19120</v>
      </c>
      <c r="E557" s="1">
        <v>-3.2157747745513916</v>
      </c>
      <c r="F557" s="1">
        <v>66304.7890625</v>
      </c>
      <c r="G557" s="1">
        <v>-85424.7890625</v>
      </c>
      <c r="AB557" s="1">
        <v>575449</v>
      </c>
      <c r="AC557" s="1">
        <v>-19120</v>
      </c>
      <c r="AD557" s="1">
        <v>-3.2157750129699707</v>
      </c>
      <c r="AE557" s="1">
        <v>66304.7890625</v>
      </c>
      <c r="AF557" s="1">
        <v>-85424.7890625</v>
      </c>
    </row>
    <row r="558" spans="1:32" x14ac:dyDescent="0.25">
      <c r="A558" s="1">
        <v>103027307</v>
      </c>
      <c r="B558" s="1" t="s">
        <v>100</v>
      </c>
      <c r="C558" s="1">
        <v>1848265</v>
      </c>
      <c r="D558" s="1">
        <v>280544</v>
      </c>
      <c r="E558" s="1">
        <v>17.895021438598633</v>
      </c>
      <c r="F558" s="1">
        <v>183722.203125</v>
      </c>
      <c r="G558" s="1">
        <v>96821.796875</v>
      </c>
      <c r="AB558" s="1">
        <v>1848265</v>
      </c>
      <c r="AC558" s="1">
        <v>280544</v>
      </c>
      <c r="AD558" s="1">
        <v>17.895021438598633</v>
      </c>
      <c r="AE558" s="1">
        <v>183722.203125</v>
      </c>
      <c r="AF558" s="1">
        <v>96821.796875</v>
      </c>
    </row>
    <row r="559" spans="1:32" x14ac:dyDescent="0.25">
      <c r="A559" s="1">
        <v>126514007</v>
      </c>
      <c r="B559" s="1" t="s">
        <v>156</v>
      </c>
      <c r="C559" s="1">
        <v>12277362</v>
      </c>
      <c r="D559" s="1">
        <v>1110892</v>
      </c>
      <c r="E559" s="1">
        <v>9.9484615325927734</v>
      </c>
      <c r="F559" s="1">
        <v>824993.8125</v>
      </c>
      <c r="G559" s="1">
        <v>285898.1875</v>
      </c>
      <c r="AB559" s="1">
        <v>12277362</v>
      </c>
      <c r="AC559" s="1">
        <v>1110892</v>
      </c>
      <c r="AD559" s="1">
        <v>9.9484615325927734</v>
      </c>
      <c r="AE559" s="1">
        <v>824993.8125</v>
      </c>
      <c r="AF559" s="1">
        <v>285898.1875</v>
      </c>
    </row>
    <row r="560" spans="1:32" x14ac:dyDescent="0.25">
      <c r="A560" s="1">
        <v>102025007</v>
      </c>
      <c r="B560" s="1" t="s">
        <v>2726</v>
      </c>
      <c r="C560" s="1">
        <v>710090</v>
      </c>
      <c r="D560" s="1">
        <v>152927</v>
      </c>
      <c r="E560" s="1">
        <v>27.447443008422852</v>
      </c>
      <c r="F560" s="1">
        <v>0</v>
      </c>
      <c r="G560" s="1">
        <v>152927</v>
      </c>
      <c r="AB560" s="1">
        <v>710090</v>
      </c>
      <c r="AC560" s="1">
        <v>152927</v>
      </c>
      <c r="AD560" s="1">
        <v>27.447444915771484</v>
      </c>
    </row>
    <row r="561" spans="1:32" x14ac:dyDescent="0.25">
      <c r="A561" s="1">
        <v>114067107</v>
      </c>
      <c r="B561" s="1" t="s">
        <v>130</v>
      </c>
      <c r="C561" s="1">
        <v>2605844</v>
      </c>
      <c r="D561" s="1">
        <v>347755</v>
      </c>
      <c r="E561" s="1">
        <v>15.400411605834961</v>
      </c>
      <c r="F561" s="1">
        <v>180334.6875</v>
      </c>
      <c r="G561" s="1">
        <v>167420.3125</v>
      </c>
      <c r="AB561" s="1">
        <v>2605844</v>
      </c>
      <c r="AC561" s="1">
        <v>347755</v>
      </c>
      <c r="AD561" s="1">
        <v>15.400411605834961</v>
      </c>
      <c r="AE561" s="1">
        <v>180334.6875</v>
      </c>
      <c r="AF561" s="1">
        <v>167420.3125</v>
      </c>
    </row>
    <row r="562" spans="1:32" x14ac:dyDescent="0.25">
      <c r="A562" s="1">
        <v>116606707</v>
      </c>
      <c r="B562" s="1" t="s">
        <v>135</v>
      </c>
      <c r="C562" s="1">
        <v>993710</v>
      </c>
      <c r="D562" s="1">
        <v>96119</v>
      </c>
      <c r="E562" s="1">
        <v>10.708552360534668</v>
      </c>
      <c r="F562" s="1">
        <v>76715.8203125</v>
      </c>
      <c r="G562" s="1">
        <v>19403.1796875</v>
      </c>
      <c r="AB562" s="1">
        <v>993710</v>
      </c>
      <c r="AC562" s="1">
        <v>96119</v>
      </c>
      <c r="AD562" s="1">
        <v>10.708551406860352</v>
      </c>
      <c r="AE562" s="1">
        <v>76715.8203125</v>
      </c>
      <c r="AF562" s="1">
        <v>19403.1796875</v>
      </c>
    </row>
    <row r="563" spans="1:32" x14ac:dyDescent="0.25">
      <c r="A563" s="1">
        <v>129546907</v>
      </c>
      <c r="B563" s="1" t="s">
        <v>160</v>
      </c>
      <c r="C563" s="1">
        <v>1486756</v>
      </c>
      <c r="D563" s="1">
        <v>101044</v>
      </c>
      <c r="E563" s="1">
        <v>7.2918472290039063</v>
      </c>
      <c r="F563" s="1">
        <v>95967.265625</v>
      </c>
      <c r="G563" s="1">
        <v>5076.734375</v>
      </c>
      <c r="AB563" s="1">
        <v>1486756</v>
      </c>
      <c r="AC563" s="1">
        <v>101044</v>
      </c>
      <c r="AD563" s="1">
        <v>7.291846752166748</v>
      </c>
      <c r="AE563" s="1">
        <v>95967.265625</v>
      </c>
      <c r="AF563" s="1">
        <v>5076.734375</v>
      </c>
    </row>
    <row r="564" spans="1:32" x14ac:dyDescent="0.25">
      <c r="A564" s="1">
        <v>109420107</v>
      </c>
      <c r="B564" s="1" t="s">
        <v>119</v>
      </c>
      <c r="C564" s="1">
        <v>664492</v>
      </c>
      <c r="D564" s="1">
        <v>-14591</v>
      </c>
      <c r="E564" s="1">
        <v>-2.1486327648162842</v>
      </c>
      <c r="F564" s="1">
        <v>58577.26953125</v>
      </c>
      <c r="G564" s="1">
        <v>-73168.265625</v>
      </c>
      <c r="AB564" s="1">
        <v>664492</v>
      </c>
      <c r="AC564" s="1">
        <v>-14591</v>
      </c>
      <c r="AD564" s="1">
        <v>-2.1486327648162842</v>
      </c>
      <c r="AE564" s="1">
        <v>58577.26953125</v>
      </c>
      <c r="AF564" s="1">
        <v>-73168.265625</v>
      </c>
    </row>
    <row r="565" spans="1:32" x14ac:dyDescent="0.25">
      <c r="A565" s="1">
        <v>108567807</v>
      </c>
      <c r="B565" s="1" t="s">
        <v>118</v>
      </c>
      <c r="C565" s="1">
        <v>935850</v>
      </c>
      <c r="D565" s="1">
        <v>10150</v>
      </c>
      <c r="E565" s="1">
        <v>1.0964674949645996</v>
      </c>
      <c r="F565" s="1">
        <v>85967.390625</v>
      </c>
      <c r="G565" s="1">
        <v>-75817.390625</v>
      </c>
      <c r="AB565" s="1">
        <v>935850</v>
      </c>
      <c r="AC565" s="1">
        <v>10150</v>
      </c>
      <c r="AD565" s="1">
        <v>1.0964676141738892</v>
      </c>
      <c r="AE565" s="1">
        <v>85967.390625</v>
      </c>
      <c r="AF565" s="1">
        <v>-75817.390625</v>
      </c>
    </row>
    <row r="566" spans="1:32" x14ac:dyDescent="0.25">
      <c r="A566" s="1">
        <v>103028807</v>
      </c>
      <c r="B566" s="1" t="s">
        <v>101</v>
      </c>
      <c r="C566" s="1">
        <v>1609781</v>
      </c>
      <c r="D566" s="1">
        <v>-17725</v>
      </c>
      <c r="E566" s="1">
        <v>-1.0890896320343018</v>
      </c>
      <c r="F566" s="1">
        <v>176014.84375</v>
      </c>
      <c r="G566" s="1">
        <v>-193739.84375</v>
      </c>
      <c r="AB566" s="1">
        <v>1609781</v>
      </c>
      <c r="AC566" s="1">
        <v>-17725</v>
      </c>
      <c r="AD566" s="1">
        <v>-1.0890896320343018</v>
      </c>
      <c r="AE566" s="1">
        <v>176014.84375</v>
      </c>
      <c r="AF566" s="1">
        <v>-193739.84375</v>
      </c>
    </row>
    <row r="567" spans="1:32" x14ac:dyDescent="0.25">
      <c r="A567" s="1">
        <v>119584707</v>
      </c>
      <c r="B567" s="1" t="s">
        <v>141</v>
      </c>
      <c r="C567" s="1">
        <v>699134</v>
      </c>
      <c r="D567" s="1">
        <v>-38519</v>
      </c>
      <c r="E567" s="1">
        <v>-5.2218317985534668</v>
      </c>
      <c r="F567" s="1">
        <v>45893.41015625</v>
      </c>
      <c r="G567" s="1">
        <v>-84412.40625</v>
      </c>
      <c r="AB567" s="1">
        <v>699134</v>
      </c>
      <c r="AC567" s="1">
        <v>-38519</v>
      </c>
      <c r="AD567" s="1">
        <v>-5.2218317985534668</v>
      </c>
      <c r="AE567" s="1">
        <v>45893.41015625</v>
      </c>
      <c r="AF567" s="1">
        <v>-84412.40625</v>
      </c>
    </row>
    <row r="568" spans="1:32" x14ac:dyDescent="0.25">
      <c r="A568" s="1">
        <v>122099007</v>
      </c>
      <c r="B568" s="1" t="s">
        <v>149</v>
      </c>
      <c r="C568" s="1">
        <v>1162583</v>
      </c>
      <c r="D568" s="1">
        <v>103503</v>
      </c>
      <c r="E568" s="1">
        <v>9.7729158401489258</v>
      </c>
      <c r="F568" s="1">
        <v>97292.375</v>
      </c>
      <c r="G568" s="1">
        <v>6210.625</v>
      </c>
      <c r="AB568" s="1">
        <v>1162583</v>
      </c>
      <c r="AC568" s="1">
        <v>103503</v>
      </c>
      <c r="AD568" s="1">
        <v>9.7729158401489258</v>
      </c>
      <c r="AE568" s="1">
        <v>97292.375</v>
      </c>
      <c r="AF568" s="1">
        <v>6210.625</v>
      </c>
    </row>
    <row r="569" spans="1:32" x14ac:dyDescent="0.25">
      <c r="A569" s="1">
        <v>106619107</v>
      </c>
      <c r="B569" s="1" t="s">
        <v>110</v>
      </c>
      <c r="C569" s="1">
        <v>1192285</v>
      </c>
      <c r="D569" s="1">
        <v>40161</v>
      </c>
      <c r="E569" s="1">
        <v>3.4858226776123047</v>
      </c>
      <c r="F569" s="1">
        <v>77818.4140625</v>
      </c>
      <c r="G569" s="1">
        <v>-37657.4140625</v>
      </c>
      <c r="AB569" s="1">
        <v>1192285</v>
      </c>
      <c r="AC569" s="1">
        <v>40161</v>
      </c>
      <c r="AD569" s="1">
        <v>3.4858226776123047</v>
      </c>
      <c r="AE569" s="1">
        <v>77818.4140625</v>
      </c>
      <c r="AF569" s="1">
        <v>-37657.4140625</v>
      </c>
    </row>
    <row r="570" spans="1:32" x14ac:dyDescent="0.25">
      <c r="A570" s="1">
        <v>105628007</v>
      </c>
      <c r="B570" s="1" t="s">
        <v>107</v>
      </c>
      <c r="C570" s="1">
        <v>639762</v>
      </c>
      <c r="D570" s="1">
        <v>60409</v>
      </c>
      <c r="E570" s="1">
        <v>10.426976203918457</v>
      </c>
      <c r="F570" s="1">
        <v>0</v>
      </c>
      <c r="G570" s="1">
        <v>60409</v>
      </c>
      <c r="AB570" s="1">
        <v>639762</v>
      </c>
      <c r="AC570" s="1">
        <v>60409</v>
      </c>
      <c r="AD570" s="1">
        <v>10.426976203918457</v>
      </c>
    </row>
    <row r="571" spans="1:32" x14ac:dyDescent="0.25">
      <c r="A571" s="1">
        <v>118408707</v>
      </c>
      <c r="B571" s="1" t="s">
        <v>139</v>
      </c>
      <c r="C571" s="1">
        <v>817066</v>
      </c>
      <c r="D571" s="1">
        <v>50523</v>
      </c>
      <c r="E571" s="1">
        <v>6.5910196304321289</v>
      </c>
      <c r="F571" s="1">
        <v>27210.861328125</v>
      </c>
      <c r="G571" s="1">
        <v>23312.138671875</v>
      </c>
      <c r="AB571" s="1">
        <v>817066</v>
      </c>
      <c r="AC571" s="1">
        <v>50523</v>
      </c>
      <c r="AD571" s="1">
        <v>6.5910196304321289</v>
      </c>
      <c r="AE571" s="1">
        <v>27210.861328125</v>
      </c>
      <c r="AF571" s="1">
        <v>23312.138671875</v>
      </c>
    </row>
    <row r="572" spans="1:32" x14ac:dyDescent="0.25">
      <c r="A572" s="1">
        <v>101638907</v>
      </c>
      <c r="B572" s="1" t="s">
        <v>97</v>
      </c>
      <c r="C572" s="1">
        <v>914589</v>
      </c>
      <c r="D572" s="1">
        <v>188568</v>
      </c>
      <c r="E572" s="1">
        <v>25.972803115844727</v>
      </c>
      <c r="F572" s="1">
        <v>43587.609375</v>
      </c>
      <c r="G572" s="1">
        <v>144980.390625</v>
      </c>
      <c r="AB572" s="1">
        <v>914589</v>
      </c>
      <c r="AC572" s="1">
        <v>188568</v>
      </c>
      <c r="AD572" s="1">
        <v>25.972801208496094</v>
      </c>
      <c r="AE572" s="1">
        <v>43587.609375</v>
      </c>
      <c r="AF572" s="1">
        <v>144980.390625</v>
      </c>
    </row>
    <row r="573" spans="1:32" x14ac:dyDescent="0.25">
      <c r="A573" s="1">
        <v>123469007</v>
      </c>
      <c r="B573" s="1" t="s">
        <v>153</v>
      </c>
      <c r="C573" s="1">
        <v>1067668</v>
      </c>
      <c r="D573" s="1">
        <v>59799</v>
      </c>
      <c r="E573" s="1">
        <v>5.9332113265991211</v>
      </c>
      <c r="F573" s="1">
        <v>90612.34375</v>
      </c>
      <c r="G573" s="1">
        <v>-30813.34375</v>
      </c>
      <c r="AB573" s="1">
        <v>1067668</v>
      </c>
      <c r="AC573" s="1">
        <v>59799</v>
      </c>
      <c r="AD573" s="1">
        <v>5.9332118034362793</v>
      </c>
      <c r="AE573" s="1">
        <v>90612.34375</v>
      </c>
      <c r="AF573" s="1">
        <v>-30813.34375</v>
      </c>
    </row>
    <row r="574" spans="1:32" x14ac:dyDescent="0.25">
      <c r="A574" s="1">
        <v>118408607</v>
      </c>
      <c r="B574" s="1" t="s">
        <v>138</v>
      </c>
      <c r="C574" s="1">
        <v>1378040</v>
      </c>
      <c r="D574" s="1">
        <v>188248</v>
      </c>
      <c r="E574" s="1">
        <v>15.821925163269043</v>
      </c>
      <c r="F574" s="1">
        <v>67577.9609375</v>
      </c>
      <c r="G574" s="1">
        <v>120670.0390625</v>
      </c>
      <c r="AB574" s="1">
        <v>1378040</v>
      </c>
      <c r="AC574" s="1">
        <v>188248</v>
      </c>
      <c r="AD574" s="1">
        <v>15.821925163269043</v>
      </c>
      <c r="AE574" s="1">
        <v>67577.9609375</v>
      </c>
      <c r="AF574" s="1">
        <v>120670.0390625</v>
      </c>
    </row>
    <row r="575" spans="1:32" x14ac:dyDescent="0.25">
      <c r="A575" s="1">
        <v>112679107</v>
      </c>
      <c r="B575" s="1" t="s">
        <v>126</v>
      </c>
      <c r="C575" s="1">
        <v>3320553</v>
      </c>
      <c r="D575" s="1">
        <v>138203</v>
      </c>
      <c r="E575" s="1">
        <v>4.342796802520752</v>
      </c>
      <c r="F575" s="1">
        <v>150213.953125</v>
      </c>
      <c r="G575" s="1">
        <v>-12010.953125</v>
      </c>
      <c r="AB575" s="1">
        <v>3320553</v>
      </c>
      <c r="AC575" s="1">
        <v>138203</v>
      </c>
      <c r="AD575" s="1">
        <v>4.342796802520752</v>
      </c>
      <c r="AE575" s="1">
        <v>150213.953125</v>
      </c>
      <c r="AF575" s="1">
        <v>-12010.953125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0F77A-4BC2-4BD6-A3A2-DA09E7184524}">
  <sheetPr>
    <pageSetUpPr fitToPage="1"/>
  </sheetPr>
  <dimension ref="A1:AM73"/>
  <sheetViews>
    <sheetView topLeftCell="Z28" zoomScaleNormal="100" workbookViewId="0">
      <selection activeCell="AA30" sqref="AA30:AC30"/>
    </sheetView>
  </sheetViews>
  <sheetFormatPr defaultColWidth="8.88671875" defaultRowHeight="13.8" x14ac:dyDescent="0.25"/>
  <cols>
    <col min="1" max="20" width="8.88671875" style="1" hidden="1" customWidth="1"/>
    <col min="21" max="21" width="14.5546875" style="1" hidden="1" customWidth="1"/>
    <col min="22" max="23" width="8.88671875" style="1" hidden="1" customWidth="1"/>
    <col min="24" max="24" width="13.33203125" style="1" hidden="1" customWidth="1"/>
    <col min="25" max="25" width="8.88671875" style="1" hidden="1" customWidth="1"/>
    <col min="26" max="26" width="5.6640625" style="1" customWidth="1"/>
    <col min="27" max="27" width="21.109375" style="1" customWidth="1"/>
    <col min="28" max="28" width="17.33203125" style="1" customWidth="1"/>
    <col min="29" max="29" width="13.6640625" style="1" customWidth="1"/>
    <col min="30" max="30" width="19.109375" style="1" customWidth="1"/>
    <col min="31" max="32" width="12.109375" style="1" customWidth="1"/>
    <col min="33" max="34" width="17.33203125" style="1" customWidth="1"/>
    <col min="35" max="35" width="5.6640625" style="1" customWidth="1"/>
    <col min="36" max="16384" width="8.88671875" style="1"/>
  </cols>
  <sheetData>
    <row r="1" spans="21:34" hidden="1" x14ac:dyDescent="0.25">
      <c r="U1" s="66" t="s">
        <v>239</v>
      </c>
      <c r="W1" s="12" t="s">
        <v>2047</v>
      </c>
      <c r="Z1" s="2"/>
      <c r="AA1" s="52" t="s">
        <v>2577</v>
      </c>
      <c r="AB1" s="10" t="s">
        <v>241</v>
      </c>
      <c r="AC1" s="12" t="s">
        <v>2578</v>
      </c>
    </row>
    <row r="2" spans="21:34" hidden="1" x14ac:dyDescent="0.25">
      <c r="U2" s="65">
        <f>VLOOKUP(U1,KEY!$E$2:$F$1001,2,FALSE)</f>
        <v>7</v>
      </c>
      <c r="W2" s="51">
        <f>VLOOKUP(W1,KEY!$E$2:$F$1001,2,FALSE)</f>
        <v>34</v>
      </c>
      <c r="Z2" s="2"/>
      <c r="AA2" s="51">
        <f>VLOOKUP(AA1,KEY!$E$2:$F$1001,2,FALSE)</f>
        <v>8</v>
      </c>
      <c r="AB2" s="11">
        <f>VLOOKUP(AB1,KEY!$E$2:$F$21,2,FALSE)</f>
        <v>10</v>
      </c>
      <c r="AC2" s="51">
        <f>VLOOKUP(AC1,KEY!$E$2:$F$1001,2,FALSE)</f>
        <v>11</v>
      </c>
    </row>
    <row r="3" spans="21:34" hidden="1" x14ac:dyDescent="0.25">
      <c r="Z3" s="2"/>
      <c r="AA3" s="2"/>
      <c r="AB3" s="2"/>
      <c r="AC3" s="2"/>
      <c r="AD3" s="2"/>
      <c r="AE3" s="2" t="s">
        <v>2592</v>
      </c>
      <c r="AF3" s="2" t="s">
        <v>2591</v>
      </c>
      <c r="AG3" s="2"/>
      <c r="AH3" s="2"/>
    </row>
    <row r="4" spans="21:34" hidden="1" x14ac:dyDescent="0.25">
      <c r="Z4" s="2"/>
      <c r="AA4" s="12" t="s">
        <v>2581</v>
      </c>
      <c r="AB4" s="10" t="s">
        <v>242</v>
      </c>
      <c r="AC4" s="10" t="s">
        <v>2582</v>
      </c>
      <c r="AD4" s="10" t="s">
        <v>2590</v>
      </c>
      <c r="AE4" s="2" t="s">
        <v>2592</v>
      </c>
      <c r="AF4" s="2" t="s">
        <v>2591</v>
      </c>
      <c r="AG4" s="12" t="s">
        <v>2585</v>
      </c>
      <c r="AH4" s="12" t="s">
        <v>2678</v>
      </c>
    </row>
    <row r="5" spans="21:34" hidden="1" x14ac:dyDescent="0.25">
      <c r="Z5" s="2"/>
      <c r="AA5" s="51">
        <f>VLOOKUP(AA4,KEY!$E$2:$F$1001,2,FALSE)</f>
        <v>15</v>
      </c>
      <c r="AB5" s="51">
        <f>VLOOKUP(AB4,KEY!$E$2:$F$1001,2,FALSE)</f>
        <v>19</v>
      </c>
      <c r="AC5" s="51">
        <f>VLOOKUP(AC4,KEY!$E$2:$F$1001,2,FALSE)</f>
        <v>20</v>
      </c>
      <c r="AD5" s="51">
        <f>VLOOKUP(AD4,KEY!$E$2:$F$1001,2,FALSE)</f>
        <v>38</v>
      </c>
      <c r="AE5" s="51">
        <f>VLOOKUP(AE4,KEY!$E$2:$F$1001,2,FALSE)</f>
        <v>40</v>
      </c>
      <c r="AF5" s="51">
        <f>VLOOKUP(AF4,KEY!$E$2:$F$1001,2,FALSE)</f>
        <v>39</v>
      </c>
      <c r="AG5" s="53">
        <f>VLOOKUP(AG4,KEY!$E$2:$F$1001,2,FALSE)</f>
        <v>23</v>
      </c>
      <c r="AH5" s="53">
        <f>VLOOKUP(AH4,KEY!$E$2:$F$1001,2,FALSE)</f>
        <v>37</v>
      </c>
    </row>
    <row r="6" spans="21:34" hidden="1" x14ac:dyDescent="0.25">
      <c r="Z6" s="2"/>
      <c r="AA6" s="2"/>
      <c r="AB6" s="2"/>
      <c r="AC6" s="2"/>
      <c r="AD6" s="2"/>
      <c r="AE6" s="2"/>
      <c r="AF6" s="2"/>
      <c r="AG6" s="2"/>
      <c r="AH6" s="2"/>
    </row>
    <row r="7" spans="21:34" hidden="1" x14ac:dyDescent="0.25">
      <c r="Z7" s="2"/>
      <c r="AA7" s="12" t="s">
        <v>2579</v>
      </c>
      <c r="AB7" s="10" t="s">
        <v>243</v>
      </c>
      <c r="AC7" s="12" t="s">
        <v>2580</v>
      </c>
      <c r="AD7" s="2"/>
      <c r="AE7" s="2"/>
      <c r="AF7" s="2"/>
      <c r="AG7" s="2"/>
      <c r="AH7" s="2"/>
    </row>
    <row r="8" spans="21:34" hidden="1" x14ac:dyDescent="0.25">
      <c r="Z8" s="2"/>
      <c r="AA8" s="51">
        <f>VLOOKUP(AA7,KEY!$E$2:$F$1001,2,FALSE)</f>
        <v>12</v>
      </c>
      <c r="AB8" s="51">
        <f>VLOOKUP(AB7,KEY!$E$2:$F$1001,2,FALSE)</f>
        <v>13</v>
      </c>
      <c r="AC8" s="51">
        <f>VLOOKUP(AC7,KEY!$E$2:$F$1001,2,FALSE)</f>
        <v>14</v>
      </c>
      <c r="AD8" s="2"/>
      <c r="AE8" s="2"/>
      <c r="AF8" s="2"/>
      <c r="AG8" s="2"/>
      <c r="AH8" s="2"/>
    </row>
    <row r="9" spans="21:34" hidden="1" x14ac:dyDescent="0.25">
      <c r="Z9" s="2"/>
      <c r="AA9" s="2"/>
      <c r="AB9" s="2"/>
      <c r="AC9" s="2"/>
      <c r="AD9" s="2"/>
      <c r="AE9" s="2"/>
      <c r="AF9" s="2"/>
      <c r="AG9" s="2"/>
      <c r="AH9" s="2"/>
    </row>
    <row r="10" spans="21:34" hidden="1" x14ac:dyDescent="0.25">
      <c r="Z10" s="2"/>
      <c r="AA10" s="12" t="s">
        <v>2586</v>
      </c>
      <c r="AB10" s="12" t="s">
        <v>2587</v>
      </c>
      <c r="AC10" s="12" t="s">
        <v>2589</v>
      </c>
      <c r="AD10" s="2"/>
      <c r="AE10" s="2"/>
      <c r="AF10" s="2"/>
      <c r="AG10" s="2"/>
      <c r="AH10" s="2"/>
    </row>
    <row r="11" spans="21:34" hidden="1" x14ac:dyDescent="0.25">
      <c r="Z11" s="2"/>
      <c r="AA11" s="51">
        <f>VLOOKUP(AA10,KEY!$E$2:$F$1001,2,FALSE)</f>
        <v>24</v>
      </c>
      <c r="AB11" s="51">
        <f>VLOOKUP(AB10,KEY!$E$2:$F$1001,2,FALSE)</f>
        <v>25</v>
      </c>
      <c r="AC11" s="51">
        <f>VLOOKUP(AC10,KEY!$E$2:$F$1001,2,FALSE)</f>
        <v>27</v>
      </c>
      <c r="AD11" s="2"/>
      <c r="AE11" s="2"/>
      <c r="AF11" s="2"/>
      <c r="AG11" s="2"/>
      <c r="AH11" s="2"/>
    </row>
    <row r="12" spans="21:34" hidden="1" x14ac:dyDescent="0.25">
      <c r="Z12" s="2"/>
      <c r="AA12" s="2"/>
      <c r="AB12" s="2"/>
      <c r="AC12" s="2"/>
      <c r="AD12" s="2"/>
      <c r="AE12" s="2"/>
      <c r="AF12" s="2"/>
      <c r="AG12" s="2"/>
      <c r="AH12" s="2"/>
    </row>
    <row r="13" spans="21:34" hidden="1" x14ac:dyDescent="0.25">
      <c r="Z13" s="2"/>
      <c r="AA13" s="12" t="s">
        <v>2709</v>
      </c>
      <c r="AB13" s="45" t="s">
        <v>2680</v>
      </c>
      <c r="AC13" s="2"/>
      <c r="AD13" s="2"/>
      <c r="AE13" s="2"/>
      <c r="AF13" s="2"/>
      <c r="AG13" s="2"/>
      <c r="AH13" s="2"/>
    </row>
    <row r="14" spans="21:34" hidden="1" x14ac:dyDescent="0.25">
      <c r="Z14" s="2"/>
      <c r="AA14" s="53">
        <f>VLOOKUP(AA13,KEY!$E$2:$F$1001,2,FALSE)</f>
        <v>31</v>
      </c>
      <c r="AB14" s="53">
        <f>VLOOKUP(AB13,KEY!$E$2:$F$1001,2,FALSE)</f>
        <v>32</v>
      </c>
      <c r="AC14" s="2"/>
      <c r="AD14" s="2"/>
      <c r="AE14" s="57" t="s">
        <v>2708</v>
      </c>
      <c r="AF14" s="2"/>
      <c r="AG14" s="2"/>
      <c r="AH14" s="2"/>
    </row>
    <row r="15" spans="21:34" hidden="1" x14ac:dyDescent="0.25">
      <c r="Z15" s="2"/>
      <c r="AA15" s="2"/>
      <c r="AB15" s="2"/>
      <c r="AC15" s="2"/>
      <c r="AD15" s="2"/>
      <c r="AE15" s="56">
        <f>VLOOKUP(AE14,KEY!$AO$2:$AP$1001,2,FALSE)</f>
        <v>46</v>
      </c>
      <c r="AF15" s="2"/>
      <c r="AG15" s="2"/>
      <c r="AH15" s="2"/>
    </row>
    <row r="16" spans="21:34" hidden="1" x14ac:dyDescent="0.25">
      <c r="Z16" s="2"/>
      <c r="AA16" s="2"/>
      <c r="AB16" s="2"/>
      <c r="AC16" s="2"/>
      <c r="AD16" s="2"/>
      <c r="AE16" s="58">
        <f>VLOOKUP(X30,'DATA TIMESERIES'!$A$2:$FG$45000,AE15,FALSE)</f>
        <v>109874.3515625</v>
      </c>
      <c r="AF16" s="58">
        <f>AB40+AB46+AB51+AB56</f>
        <v>135874</v>
      </c>
      <c r="AG16" s="44">
        <f>AB61</f>
        <v>0</v>
      </c>
      <c r="AH16" s="72">
        <f>AD61</f>
        <v>0</v>
      </c>
    </row>
    <row r="17" spans="21:35" hidden="1" x14ac:dyDescent="0.25">
      <c r="Z17" s="2"/>
      <c r="AA17" s="2"/>
      <c r="AB17" s="2"/>
      <c r="AC17" s="2"/>
      <c r="AD17" s="2"/>
      <c r="AE17" s="59">
        <f>IF(ABS(AE16)&gt;1000000,ABS(AE16)/1000000,ABS(AE16))</f>
        <v>109874.3515625</v>
      </c>
      <c r="AF17" s="59">
        <f>IF(ABS(AF16)&gt;1000000,ABS(AF16)/1000000,ABS(AF16))</f>
        <v>135874</v>
      </c>
      <c r="AG17" s="59">
        <f>IF(ABS(AG16)&gt;1000000,ABS(AG16)/1000000,ABS(AG16))</f>
        <v>0</v>
      </c>
      <c r="AH17" s="59">
        <f>IF(ABS(AH16)&gt;1000000,ABS(AH16)/1000000,ABS(AH16))</f>
        <v>0</v>
      </c>
    </row>
    <row r="18" spans="21:35" hidden="1" x14ac:dyDescent="0.25">
      <c r="Z18" s="2"/>
      <c r="AA18" s="2"/>
      <c r="AB18" s="2"/>
      <c r="AC18" s="2"/>
      <c r="AD18" s="2"/>
      <c r="AE18" s="60">
        <f>IF(AE16&gt;1000000,1,0)</f>
        <v>0</v>
      </c>
      <c r="AF18" s="60">
        <f>IF(AF16&gt;1000000,1,0)</f>
        <v>0</v>
      </c>
      <c r="AG18" s="60">
        <f>IF(AG16&gt;1000000,1,0)</f>
        <v>0</v>
      </c>
      <c r="AH18" s="60">
        <f>IF(AH16&gt;1000000,1,0)</f>
        <v>0</v>
      </c>
    </row>
    <row r="19" spans="21:35" hidden="1" x14ac:dyDescent="0.25">
      <c r="Z19" s="2"/>
      <c r="AA19" s="2"/>
      <c r="AB19" s="2"/>
      <c r="AC19" s="2"/>
      <c r="AD19" s="2"/>
      <c r="AE19" s="17" t="str">
        <f>IF(AE16&gt;1000000,"True","False")</f>
        <v>False</v>
      </c>
      <c r="AF19" s="17" t="str">
        <f>IF(AF16&gt;1000000,"True","False")</f>
        <v>False</v>
      </c>
      <c r="AG19" s="17" t="str">
        <f>IF(AG16&gt;1000000,"True","False")</f>
        <v>False</v>
      </c>
      <c r="AH19" s="17" t="str">
        <f>IF(AH16&gt;1000000,"True","False")</f>
        <v>False</v>
      </c>
    </row>
    <row r="20" spans="21:35" hidden="1" x14ac:dyDescent="0.25">
      <c r="Z20" s="2"/>
      <c r="AA20" s="2"/>
      <c r="AB20" s="2"/>
      <c r="AC20" s="2"/>
      <c r="AD20" s="2"/>
      <c r="AE20" s="60" t="str">
        <f>IF(AE16&gt;1000000," million","")</f>
        <v/>
      </c>
      <c r="AF20" s="60" t="str">
        <f>IF(AF16&gt;1000000," million","")</f>
        <v/>
      </c>
      <c r="AG20" s="60" t="str">
        <f>IF(AG16&gt;1000000," million","")</f>
        <v/>
      </c>
      <c r="AH20" s="60" t="str">
        <f>IF(AH16&gt;1000000," million","")</f>
        <v/>
      </c>
    </row>
    <row r="21" spans="21:35" hidden="1" x14ac:dyDescent="0.25">
      <c r="Z21" s="2"/>
      <c r="AA21" s="2"/>
      <c r="AB21" s="2"/>
      <c r="AC21" s="2"/>
      <c r="AD21" s="2"/>
      <c r="AE21" s="60" t="str">
        <f>IF(AE16&gt;0,"increased","decreased")</f>
        <v>increased</v>
      </c>
      <c r="AF21" s="60" t="str">
        <f>IF(AF16&gt;0,"increase","decrease")</f>
        <v>increase</v>
      </c>
      <c r="AG21" s="60" t="str">
        <f>IF(AG16&gt;0,"decrease","increase")</f>
        <v>increase</v>
      </c>
      <c r="AH21" s="60" t="str">
        <f>IF(AH16&gt;0," more"," fewer")</f>
        <v xml:space="preserve"> fewer</v>
      </c>
    </row>
    <row r="22" spans="21:35" hidden="1" x14ac:dyDescent="0.25">
      <c r="Z22" s="2"/>
      <c r="AA22" s="2"/>
      <c r="AB22" s="2"/>
      <c r="AC22" s="2"/>
      <c r="AD22" s="2"/>
      <c r="AE22" s="60" t="str">
        <f>IF(AE16&gt;0," ","-")</f>
        <v xml:space="preserve"> </v>
      </c>
      <c r="AF22" s="2"/>
      <c r="AG22" s="2"/>
      <c r="AH22" s="2"/>
    </row>
    <row r="23" spans="21:35" hidden="1" x14ac:dyDescent="0.25">
      <c r="U23" s="2" t="str">
        <f>IF(U30="School District"," the basic, special, the ready to learn block grant, and "," ")</f>
        <v xml:space="preserve"> </v>
      </c>
      <c r="Z23" s="2"/>
      <c r="AA23" s="2" t="str">
        <f>CONCATENATE("On average over the past five years (2021 to 2025) state subsidies for",U23,"career and technical education have ",AE21," by $",FIXED(AE17,AE18,AE19),AE20," per annum at ",W30,".")</f>
        <v>On average over the past five years (2021 to 2025) state subsidies for career and technical education have increased by $109,874 per annum at A W Beattie Career Center.</v>
      </c>
      <c r="AB23" s="2"/>
      <c r="AC23" s="2"/>
      <c r="AD23" s="2"/>
      <c r="AE23" s="60"/>
      <c r="AF23" s="2"/>
      <c r="AG23" s="2"/>
      <c r="AH23" s="2"/>
    </row>
    <row r="24" spans="21:35" hidden="1" x14ac:dyDescent="0.25">
      <c r="Z24" s="2"/>
      <c r="AA24" s="2" t="str">
        <f>CONCATENATE("For 2025-26 these subsidies combined will ",AF21," by $",FIXED(AF17,AF18,AF19),AF20,".")</f>
        <v>For 2025-26 these subsidies combined will increase by $135,874.</v>
      </c>
      <c r="AB24" s="2"/>
      <c r="AC24" s="2"/>
      <c r="AD24" s="2"/>
      <c r="AE24" s="60"/>
      <c r="AF24" s="2"/>
      <c r="AG24" s="2"/>
      <c r="AH24" s="2"/>
    </row>
    <row r="25" spans="21:35" hidden="1" x14ac:dyDescent="0.25">
      <c r="U25" s="1" t="str">
        <f>IF(U30="School District",CONCATENATE(_xlfn._LONGTEXT(" With respect to charter schools, revenues made available to districts last year to offset some of the cost of charters were not renewed this year. In lieu of revenues, changes were implemented in the determination of the rate of tuition school district m","ust pay charters. It is expected these changes will reduce the district's expenditures on charter tuition by $"),FIXED(AG17,AG18,AG19),AG20,". Accounting for the revenue reductions and the expenditure reductions it is currently projected the district will have $",FIXED(AH17,AH18,AH19),AH20,AH21," resources this year."),"")</f>
        <v/>
      </c>
      <c r="Z25" s="2"/>
      <c r="AA25" s="2" t="str">
        <f>U25</f>
        <v/>
      </c>
      <c r="AB25" s="2"/>
      <c r="AC25" s="2"/>
      <c r="AD25" s="2"/>
      <c r="AE25" s="60"/>
      <c r="AF25" s="2"/>
      <c r="AG25" s="2"/>
      <c r="AH25" s="2"/>
    </row>
    <row r="26" spans="21:35" hidden="1" x14ac:dyDescent="0.25">
      <c r="Z26" s="2"/>
      <c r="AA26" s="2" t="str">
        <f>" Listed below are the individual subsidy amounts."</f>
        <v xml:space="preserve"> Listed below are the individual subsidy amounts.</v>
      </c>
      <c r="AB26" s="2"/>
      <c r="AC26" s="2"/>
      <c r="AD26" s="2"/>
      <c r="AE26" s="60"/>
      <c r="AF26" s="2"/>
      <c r="AG26" s="2"/>
      <c r="AH26" s="2"/>
    </row>
    <row r="27" spans="21:35" hidden="1" x14ac:dyDescent="0.25">
      <c r="Z27" s="2"/>
      <c r="AA27" s="2"/>
      <c r="AB27" s="2"/>
      <c r="AC27" s="2"/>
      <c r="AD27" s="2"/>
      <c r="AE27" s="60"/>
      <c r="AF27" s="2"/>
      <c r="AG27" s="2"/>
      <c r="AH27" s="2"/>
    </row>
    <row r="28" spans="21:35" x14ac:dyDescent="0.25">
      <c r="Z28" s="2"/>
      <c r="AA28" s="2"/>
      <c r="AB28" s="2"/>
      <c r="AC28" s="2"/>
      <c r="AD28" s="2"/>
      <c r="AE28" s="2"/>
      <c r="AF28" s="2"/>
      <c r="AG28" s="2"/>
      <c r="AH28" s="2"/>
    </row>
    <row r="29" spans="21:35" ht="14.4" x14ac:dyDescent="0.3">
      <c r="Z29" s="2"/>
      <c r="AA29" s="15" t="s">
        <v>250</v>
      </c>
      <c r="AB29" s="2"/>
      <c r="AC29" s="2"/>
      <c r="AD29" s="2"/>
      <c r="AE29" s="2"/>
      <c r="AF29" s="2"/>
      <c r="AG29" s="2"/>
      <c r="AH29" s="2"/>
      <c r="AI29" s="2"/>
    </row>
    <row r="30" spans="21:35" x14ac:dyDescent="0.25">
      <c r="U30" s="1" t="str">
        <f>VLOOKUP(X30,'DATA SEL SUB 2026'!$A$2:$XX$45000,U2,FALSE)</f>
        <v>Career &amp; Technical Center</v>
      </c>
      <c r="W30" s="1" t="str">
        <f>VLOOKUP(X30,'DATA SEL SUB 2026'!$A$2:$XX$45000,W2,FALSE)</f>
        <v>A W Beattie Career Center</v>
      </c>
      <c r="X30" s="1">
        <f>VLOOKUP(AA30,'LIST PrettyName SORT BY NAME'!$A$2:$D$5000,2,FALSE)</f>
        <v>103020407</v>
      </c>
      <c r="Z30" s="2"/>
      <c r="AA30" s="210" t="s">
        <v>98</v>
      </c>
      <c r="AB30" s="210"/>
      <c r="AC30" s="210"/>
      <c r="AD30" s="2"/>
      <c r="AE30" s="2"/>
      <c r="AF30" s="2"/>
      <c r="AG30" s="2"/>
      <c r="AH30" s="2"/>
      <c r="AI30" s="2"/>
    </row>
    <row r="31" spans="21:35" ht="15" customHeight="1" x14ac:dyDescent="0.25">
      <c r="Z31" s="2"/>
      <c r="AA31" s="2"/>
      <c r="AB31" s="2"/>
      <c r="AC31" s="2"/>
      <c r="AD31" s="2"/>
      <c r="AE31" s="2"/>
      <c r="AF31" s="2"/>
      <c r="AG31" s="2"/>
      <c r="AH31" s="2"/>
      <c r="AI31" s="2"/>
    </row>
    <row r="32" spans="21:35" ht="15" customHeight="1" x14ac:dyDescent="0.25">
      <c r="Z32" s="2"/>
      <c r="AA32" s="2"/>
      <c r="AB32" s="2"/>
      <c r="AC32" s="2"/>
      <c r="AD32" s="2"/>
      <c r="AE32" s="2"/>
      <c r="AF32" s="2"/>
      <c r="AG32" s="2"/>
      <c r="AH32" s="2"/>
      <c r="AI32" s="2"/>
    </row>
    <row r="33" spans="26:39" ht="15.6" x14ac:dyDescent="0.25">
      <c r="Z33" s="2"/>
      <c r="AA33" s="224" t="str">
        <f>CONCATENATE("Table B. Subsidy Amounts in the Enacted 2025-26 State Budget for ",W30)</f>
        <v>Table B. Subsidy Amounts in the Enacted 2025-26 State Budget for A W Beattie Career Center</v>
      </c>
      <c r="AB33" s="224"/>
      <c r="AC33" s="224"/>
      <c r="AD33" s="224"/>
      <c r="AE33" s="224"/>
      <c r="AF33" s="224"/>
      <c r="AG33" s="224"/>
      <c r="AH33" s="224"/>
      <c r="AI33" s="2"/>
    </row>
    <row r="34" spans="26:39" ht="5.0999999999999996" customHeight="1" x14ac:dyDescent="0.25">
      <c r="Z34" s="2"/>
      <c r="AA34" s="2"/>
      <c r="AB34" s="2"/>
      <c r="AC34" s="2"/>
      <c r="AD34" s="2"/>
      <c r="AE34" s="2"/>
      <c r="AF34" s="2"/>
      <c r="AG34" s="2"/>
      <c r="AH34" s="2"/>
      <c r="AI34" s="2"/>
    </row>
    <row r="35" spans="26:39" ht="108" customHeight="1" x14ac:dyDescent="0.25">
      <c r="Z35" s="2"/>
      <c r="AA35" s="222" t="str">
        <f>CONCATENATE(AA23," ",AA24,AA25,AA26)</f>
        <v>On average over the past five years (2021 to 2025) state subsidies for career and technical education have increased by $109,874 per annum at A W Beattie Career Center. For 2025-26 these subsidies combined will increase by $135,874. Listed below are the individual subsidy amounts.</v>
      </c>
      <c r="AB35" s="223"/>
      <c r="AC35" s="223"/>
      <c r="AD35" s="223"/>
      <c r="AE35" s="223"/>
      <c r="AF35" s="223"/>
      <c r="AG35" s="223"/>
      <c r="AH35" s="223"/>
      <c r="AI35" s="2"/>
    </row>
    <row r="36" spans="26:39" ht="5.0999999999999996" customHeight="1" x14ac:dyDescent="0.25">
      <c r="Z36" s="2"/>
      <c r="AA36" s="61"/>
      <c r="AB36" s="62"/>
      <c r="AC36" s="62"/>
      <c r="AD36" s="62"/>
      <c r="AE36" s="62"/>
      <c r="AF36" s="62"/>
      <c r="AG36" s="62"/>
      <c r="AH36" s="62"/>
      <c r="AI36" s="2"/>
    </row>
    <row r="37" spans="26:39" ht="30" customHeight="1" x14ac:dyDescent="0.25">
      <c r="Z37" s="2"/>
      <c r="AA37" s="211" t="s">
        <v>246</v>
      </c>
      <c r="AB37" s="211"/>
      <c r="AC37" s="211"/>
      <c r="AD37" s="2"/>
      <c r="AE37" s="2"/>
      <c r="AF37" s="2"/>
      <c r="AG37" s="2"/>
      <c r="AH37" s="2"/>
      <c r="AI37" s="2"/>
    </row>
    <row r="38" spans="26:39" ht="28.2" thickBot="1" x14ac:dyDescent="0.3">
      <c r="Z38" s="2"/>
      <c r="AA38" s="7" t="s">
        <v>245</v>
      </c>
      <c r="AB38" s="5" t="str">
        <f>CONCATENATE("Change from",CHAR(10),"2025-26")</f>
        <v>Change from
2025-26</v>
      </c>
      <c r="AC38" s="6" t="s">
        <v>249</v>
      </c>
      <c r="AD38" s="2"/>
      <c r="AE38" s="2"/>
      <c r="AF38" s="2"/>
      <c r="AG38" s="2"/>
      <c r="AH38" s="2"/>
      <c r="AI38" s="2"/>
      <c r="AK38" s="44"/>
      <c r="AM38" s="44"/>
    </row>
    <row r="39" spans="26:39" ht="4.95" customHeight="1" x14ac:dyDescent="0.25">
      <c r="Z39" s="2"/>
      <c r="AA39" s="2"/>
      <c r="AB39" s="2"/>
      <c r="AC39" s="2"/>
      <c r="AD39" s="2"/>
      <c r="AE39" s="2"/>
      <c r="AF39" s="2"/>
      <c r="AG39" s="2"/>
      <c r="AH39" s="2"/>
      <c r="AI39" s="2"/>
    </row>
    <row r="40" spans="26:39" ht="15" customHeight="1" x14ac:dyDescent="0.25">
      <c r="Z40" s="2"/>
      <c r="AA40" s="13">
        <f>VLOOKUP($X$30,'DATA SEL SUB 2026'!$A$2:$XX$45000,AA$2,FALSE)</f>
        <v>0</v>
      </c>
      <c r="AB40" s="13">
        <f>VLOOKUP($X$30,'DATA SEL SUB 2026'!$A$2:$XX$45000,AB$2,FALSE)</f>
        <v>0</v>
      </c>
      <c r="AC40" s="14">
        <f>VLOOKUP($X$30,'DATA SEL SUB 2026'!$A$2:$XX$45000,AC$2,FALSE)</f>
        <v>0</v>
      </c>
      <c r="AD40" s="2"/>
      <c r="AE40" s="2"/>
      <c r="AF40" s="2"/>
      <c r="AG40" s="2"/>
      <c r="AH40" s="2"/>
      <c r="AI40" s="2"/>
    </row>
    <row r="41" spans="26:39" ht="4.95" customHeight="1" x14ac:dyDescent="0.25">
      <c r="Z41" s="2"/>
      <c r="AA41" s="2"/>
      <c r="AB41" s="2"/>
      <c r="AC41" s="2"/>
      <c r="AD41" s="2"/>
      <c r="AE41" s="2"/>
      <c r="AF41" s="2"/>
      <c r="AG41" s="2"/>
      <c r="AH41" s="2"/>
      <c r="AI41" s="2"/>
    </row>
    <row r="42" spans="26:39" ht="30" customHeight="1" x14ac:dyDescent="0.25">
      <c r="Z42" s="2"/>
      <c r="AA42" s="213" t="s">
        <v>2722</v>
      </c>
      <c r="AB42" s="214"/>
      <c r="AC42" s="214"/>
      <c r="AD42" s="214"/>
      <c r="AE42" s="214"/>
      <c r="AF42" s="214"/>
      <c r="AG42" s="214"/>
      <c r="AH42" s="215"/>
      <c r="AI42" s="2"/>
    </row>
    <row r="43" spans="26:39" ht="38.25" customHeight="1" x14ac:dyDescent="0.3">
      <c r="Z43" s="2"/>
      <c r="AA43" s="218" t="s">
        <v>245</v>
      </c>
      <c r="AB43" s="216" t="str">
        <f>CONCATENATE("Change from",CHAR(10),"2025-26")</f>
        <v>Change from
2025-26</v>
      </c>
      <c r="AC43" s="216" t="s">
        <v>249</v>
      </c>
      <c r="AD43" s="216" t="s">
        <v>2684</v>
      </c>
      <c r="AE43" s="217"/>
      <c r="AF43" s="217"/>
      <c r="AG43" s="225" t="s">
        <v>2715</v>
      </c>
      <c r="AH43" s="227" t="s">
        <v>2685</v>
      </c>
      <c r="AI43" s="2"/>
    </row>
    <row r="44" spans="26:39" ht="27" thickBot="1" x14ac:dyDescent="0.3">
      <c r="Z44" s="2"/>
      <c r="AA44" s="219"/>
      <c r="AB44" s="220"/>
      <c r="AC44" s="221"/>
      <c r="AD44" s="73" t="s">
        <v>2711</v>
      </c>
      <c r="AE44" s="73" t="s">
        <v>2712</v>
      </c>
      <c r="AF44" s="73" t="s">
        <v>2713</v>
      </c>
      <c r="AG44" s="226"/>
      <c r="AH44" s="228"/>
      <c r="AI44" s="2"/>
    </row>
    <row r="45" spans="26:39" ht="4.95" customHeight="1" x14ac:dyDescent="0.25">
      <c r="Z45" s="2"/>
      <c r="AA45" s="2"/>
      <c r="AB45" s="2"/>
      <c r="AC45" s="2"/>
      <c r="AD45" s="2"/>
      <c r="AE45" s="2"/>
      <c r="AF45" s="2"/>
      <c r="AG45" s="2"/>
      <c r="AH45" s="2"/>
      <c r="AI45" s="2"/>
    </row>
    <row r="46" spans="26:39" ht="15" customHeight="1" x14ac:dyDescent="0.25">
      <c r="Z46" s="2"/>
      <c r="AA46" s="13">
        <f>VLOOKUP($X$30,'DATA SEL SUB 2026'!$A$2:$XX$45000,AA$5,FALSE)</f>
        <v>0</v>
      </c>
      <c r="AB46" s="13">
        <f>VLOOKUP($X$30,'DATA SEL SUB 2026'!$A$2:$XX$45000,AB$5,FALSE)</f>
        <v>0</v>
      </c>
      <c r="AC46" s="14">
        <f>VLOOKUP($X$30,'DATA SEL SUB 2026'!$A$2:$XX$45000,AC$5,FALSE)</f>
        <v>0</v>
      </c>
      <c r="AD46" s="13">
        <f>VLOOKUP($X$30,'DATA SEL SUB 2026'!$A$2:$XX$45000,AD$5,FALSE)</f>
        <v>0</v>
      </c>
      <c r="AE46" s="13">
        <f>VLOOKUP($X$30,'DATA SEL SUB 2026'!$A$2:$XX$45000,AE$5,FALSE)</f>
        <v>0</v>
      </c>
      <c r="AF46" s="13">
        <f>VLOOKUP($X$30,'DATA SEL SUB 2026'!$A$2:$XX$45000,AF$5,FALSE)</f>
        <v>0</v>
      </c>
      <c r="AG46" s="13">
        <f>VLOOKUP($X$30,'DATA SEL SUB 2026'!$A$2:$XX$45000,AG$5,FALSE)</f>
        <v>0</v>
      </c>
      <c r="AH46" s="13">
        <f>VLOOKUP($X$30,'DATA SEL SUB 2026'!$A$2:$XX$45000,AH$5,FALSE)</f>
        <v>0</v>
      </c>
      <c r="AI46" s="2"/>
    </row>
    <row r="47" spans="26:39" ht="4.95" customHeight="1" x14ac:dyDescent="0.25">
      <c r="Z47" s="2"/>
      <c r="AA47" s="2"/>
      <c r="AB47" s="2"/>
      <c r="AC47" s="2"/>
      <c r="AD47" s="2"/>
      <c r="AE47" s="2"/>
      <c r="AF47" s="2"/>
      <c r="AG47" s="2"/>
      <c r="AH47" s="2"/>
      <c r="AI47" s="2"/>
    </row>
    <row r="48" spans="26:39" ht="30" customHeight="1" x14ac:dyDescent="0.25">
      <c r="Z48" s="2"/>
      <c r="AA48" s="212" t="s">
        <v>247</v>
      </c>
      <c r="AB48" s="212"/>
      <c r="AC48" s="212"/>
      <c r="AD48" s="2"/>
      <c r="AE48" s="2"/>
      <c r="AF48" s="2"/>
      <c r="AG48" s="2"/>
      <c r="AH48" s="2"/>
      <c r="AI48" s="2"/>
    </row>
    <row r="49" spans="21:37" ht="28.2" thickBot="1" x14ac:dyDescent="0.3">
      <c r="Z49" s="2"/>
      <c r="AA49" s="7" t="s">
        <v>245</v>
      </c>
      <c r="AB49" s="5" t="str">
        <f>CONCATENATE("Change from",CHAR(10),"2025-26")</f>
        <v>Change from
2025-26</v>
      </c>
      <c r="AC49" s="6" t="s">
        <v>249</v>
      </c>
      <c r="AD49" s="2"/>
      <c r="AE49" s="2"/>
      <c r="AF49" s="2"/>
      <c r="AG49" s="2"/>
      <c r="AH49" s="2"/>
      <c r="AI49" s="2"/>
      <c r="AK49" s="44"/>
    </row>
    <row r="50" spans="21:37" ht="4.95" customHeight="1" x14ac:dyDescent="0.25">
      <c r="Z50" s="2"/>
      <c r="AA50" s="4"/>
      <c r="AB50" s="4"/>
      <c r="AC50" s="4"/>
      <c r="AD50" s="2"/>
      <c r="AE50" s="2"/>
      <c r="AF50" s="2"/>
      <c r="AG50" s="2"/>
      <c r="AH50" s="2"/>
      <c r="AI50" s="2"/>
    </row>
    <row r="51" spans="21:37" x14ac:dyDescent="0.25">
      <c r="Z51" s="2"/>
      <c r="AA51" s="13">
        <f>VLOOKUP($X$30,'DATA SEL SUB 2026'!$A$2:$XX$45000,AA$8,FALSE)</f>
        <v>0</v>
      </c>
      <c r="AB51" s="13">
        <f>VLOOKUP($X$30,'DATA SEL SUB 2026'!$A$2:$XX$45000,AB$8,FALSE)</f>
        <v>0</v>
      </c>
      <c r="AC51" s="14">
        <f>VLOOKUP($X$30,'DATA SEL SUB 2026'!$A$2:$XX$45000,AC$8,FALSE)</f>
        <v>0</v>
      </c>
      <c r="AD51" s="2"/>
      <c r="AE51" s="2"/>
      <c r="AF51" s="2"/>
      <c r="AG51" s="2"/>
      <c r="AH51" s="2"/>
      <c r="AI51" s="2"/>
    </row>
    <row r="52" spans="21:37" ht="4.95" customHeight="1" x14ac:dyDescent="0.25">
      <c r="Z52" s="2"/>
      <c r="AA52" s="2"/>
      <c r="AB52" s="2"/>
      <c r="AC52" s="2"/>
      <c r="AD52" s="2"/>
      <c r="AE52" s="2"/>
      <c r="AF52" s="2"/>
      <c r="AG52" s="2"/>
      <c r="AH52" s="2"/>
      <c r="AI52" s="2"/>
    </row>
    <row r="53" spans="21:37" ht="45" customHeight="1" x14ac:dyDescent="0.25">
      <c r="U53" s="1" t="s">
        <v>2723</v>
      </c>
      <c r="Z53" s="2"/>
      <c r="AA53" s="213" t="str">
        <f>CONCATENATE("Secondary Career",CHAR(10),"&amp; Technical Education",CHAR(10),"Subsidy",U53)</f>
        <v>Secondary Career
&amp; Technical Education
Subsidy⁷</v>
      </c>
      <c r="AB53" s="214"/>
      <c r="AC53" s="215"/>
      <c r="AD53" s="2"/>
      <c r="AE53" s="2"/>
      <c r="AF53" s="2"/>
      <c r="AG53" s="2"/>
      <c r="AH53" s="2"/>
      <c r="AI53" s="2"/>
    </row>
    <row r="54" spans="21:37" ht="28.2" thickBot="1" x14ac:dyDescent="0.3">
      <c r="Z54" s="2"/>
      <c r="AA54" s="7" t="s">
        <v>245</v>
      </c>
      <c r="AB54" s="5" t="str">
        <f>CONCATENATE("Change from",CHAR(10),"2025-26")</f>
        <v>Change from
2025-26</v>
      </c>
      <c r="AC54" s="6" t="s">
        <v>249</v>
      </c>
      <c r="AD54" s="2"/>
      <c r="AE54" s="2"/>
      <c r="AF54" s="2"/>
      <c r="AG54" s="2"/>
      <c r="AH54" s="2"/>
      <c r="AI54" s="2"/>
    </row>
    <row r="55" spans="21:37" ht="4.95" customHeight="1" x14ac:dyDescent="0.25">
      <c r="Z55" s="2"/>
      <c r="AA55" s="2"/>
      <c r="AB55" s="2"/>
      <c r="AC55" s="2"/>
      <c r="AD55" s="2"/>
      <c r="AE55" s="2"/>
      <c r="AF55" s="2"/>
      <c r="AG55" s="2"/>
      <c r="AH55" s="2"/>
      <c r="AI55" s="2"/>
    </row>
    <row r="56" spans="21:37" x14ac:dyDescent="0.25">
      <c r="Z56" s="2"/>
      <c r="AA56" s="13">
        <f>VLOOKUP($X$30,'DATA SEL SUB 2026'!$A$2:$XX$45000,AA$11,FALSE)</f>
        <v>1383598</v>
      </c>
      <c r="AB56" s="13">
        <f>VLOOKUP($X$30,'DATA SEL SUB 2026'!$A$2:$XX$45000,AB$11,FALSE)</f>
        <v>135874</v>
      </c>
      <c r="AC56" s="14">
        <f>VLOOKUP($X$30,'DATA SEL SUB 2026'!$A$2:$XX$45000,AC$11,FALSE)</f>
        <v>10.889747619628906</v>
      </c>
      <c r="AD56" s="2"/>
      <c r="AE56" s="2"/>
      <c r="AF56" s="2"/>
      <c r="AG56" s="2"/>
      <c r="AH56" s="2"/>
      <c r="AI56" s="2"/>
    </row>
    <row r="57" spans="21:37" ht="4.95" customHeight="1" x14ac:dyDescent="0.25">
      <c r="Z57" s="2"/>
      <c r="AA57" s="2"/>
      <c r="AB57" s="2"/>
      <c r="AC57" s="2"/>
      <c r="AD57" s="2"/>
      <c r="AE57" s="2"/>
      <c r="AF57" s="2"/>
      <c r="AG57" s="2"/>
      <c r="AH57" s="2"/>
      <c r="AI57" s="2"/>
    </row>
    <row r="58" spans="21:37" ht="27.75" customHeight="1" x14ac:dyDescent="0.25">
      <c r="Z58" s="2"/>
      <c r="AA58" s="213" t="s">
        <v>2724</v>
      </c>
      <c r="AB58" s="214"/>
      <c r="AC58" s="214"/>
      <c r="AD58" s="214"/>
      <c r="AE58" s="215"/>
      <c r="AF58" s="2"/>
      <c r="AG58" s="2"/>
      <c r="AH58" s="2"/>
      <c r="AI58" s="2"/>
    </row>
    <row r="59" spans="21:37" ht="86.25" customHeight="1" x14ac:dyDescent="0.25">
      <c r="Z59" s="2"/>
      <c r="AA59" s="55" t="s">
        <v>2683</v>
      </c>
      <c r="AB59" s="234" t="s">
        <v>2794</v>
      </c>
      <c r="AC59" s="234"/>
      <c r="AD59" s="234" t="s">
        <v>2682</v>
      </c>
      <c r="AE59" s="235"/>
      <c r="AF59" s="2"/>
      <c r="AG59" s="2"/>
      <c r="AH59" s="2"/>
      <c r="AI59" s="2"/>
    </row>
    <row r="60" spans="21:37" ht="5.0999999999999996" customHeight="1" x14ac:dyDescent="0.25">
      <c r="Z60" s="2"/>
      <c r="AA60" s="4"/>
      <c r="AB60" s="4"/>
      <c r="AC60" s="4"/>
      <c r="AD60" s="4"/>
      <c r="AE60" s="4"/>
      <c r="AF60" s="2"/>
      <c r="AG60" s="2"/>
      <c r="AH60" s="2"/>
      <c r="AI60" s="2"/>
    </row>
    <row r="61" spans="21:37" ht="14.25" customHeight="1" x14ac:dyDescent="0.25">
      <c r="Z61" s="2"/>
      <c r="AA61" s="54">
        <f>-1*VLOOKUP($X$30,'DATA SEL SUB 2026'!$A$2:$XX$45000,AA$14,FALSE)</f>
        <v>0</v>
      </c>
      <c r="AB61" s="236">
        <f>VLOOKUP($X$30,'DATA SEL SUB 2026'!$A$2:$XX$45000,AB$14,FALSE)</f>
        <v>0</v>
      </c>
      <c r="AC61" s="236"/>
      <c r="AD61" s="232">
        <f>AB61+AA61</f>
        <v>0</v>
      </c>
      <c r="AE61" s="233"/>
      <c r="AF61" s="2"/>
      <c r="AG61" s="2"/>
      <c r="AH61" s="2"/>
      <c r="AI61" s="2"/>
    </row>
    <row r="62" spans="21:37" ht="5.0999999999999996" customHeight="1" x14ac:dyDescent="0.25">
      <c r="Z62" s="2"/>
      <c r="AA62" s="71"/>
      <c r="AB62" s="71"/>
      <c r="AC62" s="71"/>
      <c r="AD62" s="8"/>
      <c r="AE62" s="8"/>
      <c r="AF62" s="8"/>
      <c r="AG62" s="8"/>
      <c r="AH62" s="8"/>
      <c r="AI62" s="2"/>
    </row>
    <row r="63" spans="21:37" x14ac:dyDescent="0.25">
      <c r="Z63" s="2"/>
      <c r="AA63" s="230" t="s">
        <v>2710</v>
      </c>
      <c r="AB63" s="230"/>
      <c r="AC63" s="230"/>
      <c r="AD63" s="230"/>
      <c r="AE63" s="230"/>
      <c r="AF63" s="230"/>
      <c r="AG63" s="230"/>
      <c r="AH63" s="230"/>
      <c r="AI63" s="2"/>
    </row>
    <row r="64" spans="21:37" ht="45" customHeight="1" x14ac:dyDescent="0.25">
      <c r="Z64" s="2"/>
      <c r="AA64" s="175" t="s">
        <v>2725</v>
      </c>
      <c r="AB64" s="175"/>
      <c r="AC64" s="175"/>
      <c r="AD64" s="175"/>
      <c r="AE64" s="175"/>
      <c r="AF64" s="175"/>
      <c r="AG64" s="175"/>
      <c r="AH64" s="175"/>
      <c r="AI64" s="2"/>
    </row>
    <row r="65" spans="26:35" ht="159" customHeight="1" x14ac:dyDescent="0.25">
      <c r="Z65" s="2"/>
      <c r="AA65" s="175" t="s">
        <v>3434</v>
      </c>
      <c r="AB65" s="175"/>
      <c r="AC65" s="175"/>
      <c r="AD65" s="175"/>
      <c r="AE65" s="175"/>
      <c r="AF65" s="175"/>
      <c r="AG65" s="175"/>
      <c r="AH65" s="175"/>
      <c r="AI65" s="2"/>
    </row>
    <row r="66" spans="26:35" ht="27" customHeight="1" x14ac:dyDescent="0.25">
      <c r="Z66" s="2"/>
      <c r="AA66" s="175" t="s">
        <v>3436</v>
      </c>
      <c r="AB66" s="175"/>
      <c r="AC66" s="175"/>
      <c r="AD66" s="175"/>
      <c r="AE66" s="175"/>
      <c r="AF66" s="175"/>
      <c r="AG66" s="175"/>
      <c r="AH66" s="175"/>
      <c r="AI66" s="2"/>
    </row>
    <row r="67" spans="26:35" x14ac:dyDescent="0.25">
      <c r="Z67" s="2"/>
      <c r="AA67" s="231" t="s">
        <v>2714</v>
      </c>
      <c r="AB67" s="231"/>
      <c r="AC67" s="231"/>
      <c r="AD67" s="231"/>
      <c r="AE67" s="231"/>
      <c r="AF67" s="231"/>
      <c r="AG67" s="231"/>
      <c r="AH67" s="231"/>
      <c r="AI67" s="2"/>
    </row>
    <row r="68" spans="26:35" ht="31.5" customHeight="1" x14ac:dyDescent="0.25">
      <c r="Z68" s="2"/>
      <c r="AA68" s="175" t="s">
        <v>2799</v>
      </c>
      <c r="AB68" s="175"/>
      <c r="AC68" s="175"/>
      <c r="AD68" s="175"/>
      <c r="AE68" s="175"/>
      <c r="AF68" s="175"/>
      <c r="AG68" s="175"/>
      <c r="AH68" s="175"/>
      <c r="AI68" s="2"/>
    </row>
    <row r="69" spans="26:35" ht="26.25" customHeight="1" x14ac:dyDescent="0.25">
      <c r="Z69" s="2"/>
      <c r="AA69" s="175" t="s">
        <v>2716</v>
      </c>
      <c r="AB69" s="175"/>
      <c r="AC69" s="175"/>
      <c r="AD69" s="175"/>
      <c r="AE69" s="175"/>
      <c r="AF69" s="175"/>
      <c r="AG69" s="175"/>
      <c r="AH69" s="175"/>
      <c r="AI69" s="2"/>
    </row>
    <row r="70" spans="26:35" ht="57" customHeight="1" x14ac:dyDescent="0.25">
      <c r="Z70" s="2"/>
      <c r="AA70" s="173" t="s">
        <v>3435</v>
      </c>
      <c r="AB70" s="173"/>
      <c r="AC70" s="173"/>
      <c r="AD70" s="173"/>
      <c r="AE70" s="173"/>
      <c r="AF70" s="173"/>
      <c r="AG70" s="173"/>
      <c r="AH70" s="173"/>
      <c r="AI70" s="2"/>
    </row>
    <row r="71" spans="26:35" ht="31.5" customHeight="1" x14ac:dyDescent="0.25">
      <c r="Z71" s="2"/>
      <c r="AA71" s="229" t="str">
        <f>CONCATENATE("Source. PSEA Research based on Pennsylvania Department of Education data. Click on this box to see the data as posted on the Pennsylvania Department of Education's website.",CHAR(10),"Lookup Table Version #",Version!A1,":",TEXT(Version!B1,"mm/dd/yyyy"))</f>
        <v>Source. PSEA Research based on Pennsylvania Department of Education data. Click on this box to see the data as posted on the Pennsylvania Department of Education's website.
Lookup Table Version #2:11/17/2025</v>
      </c>
      <c r="AB71" s="229"/>
      <c r="AC71" s="229"/>
      <c r="AD71" s="229"/>
      <c r="AE71" s="229"/>
      <c r="AF71" s="229"/>
      <c r="AG71" s="229"/>
      <c r="AH71" s="229"/>
      <c r="AI71" s="2"/>
    </row>
    <row r="72" spans="26:35" x14ac:dyDescent="0.25">
      <c r="Z72" s="2"/>
      <c r="AA72" s="2"/>
      <c r="AB72" s="2"/>
      <c r="AC72" s="2"/>
      <c r="AD72" s="2"/>
      <c r="AE72" s="2"/>
      <c r="AF72" s="2"/>
      <c r="AG72" s="2"/>
      <c r="AH72" s="2"/>
      <c r="AI72" s="2"/>
    </row>
    <row r="73" spans="26:35" x14ac:dyDescent="0.25">
      <c r="Z73" s="2"/>
      <c r="AA73" s="2"/>
      <c r="AB73" s="2"/>
      <c r="AC73" s="2"/>
      <c r="AD73" s="2"/>
      <c r="AE73" s="2"/>
      <c r="AF73" s="2"/>
      <c r="AG73" s="2"/>
      <c r="AH73" s="2"/>
      <c r="AI73" s="2"/>
    </row>
  </sheetData>
  <mergeCells count="27">
    <mergeCell ref="AD61:AE61"/>
    <mergeCell ref="AA42:AH42"/>
    <mergeCell ref="AD59:AE59"/>
    <mergeCell ref="AB59:AC59"/>
    <mergeCell ref="AA58:AE58"/>
    <mergeCell ref="AB61:AC61"/>
    <mergeCell ref="AA71:AH71"/>
    <mergeCell ref="AA63:AH63"/>
    <mergeCell ref="AA64:AH64"/>
    <mergeCell ref="AA65:AH65"/>
    <mergeCell ref="AA66:AH66"/>
    <mergeCell ref="AA67:AH67"/>
    <mergeCell ref="AA68:AH68"/>
    <mergeCell ref="AA69:AH69"/>
    <mergeCell ref="AA70:AH70"/>
    <mergeCell ref="AA30:AC30"/>
    <mergeCell ref="AA37:AC37"/>
    <mergeCell ref="AA48:AC48"/>
    <mergeCell ref="AA53:AC53"/>
    <mergeCell ref="AD43:AF43"/>
    <mergeCell ref="AA43:AA44"/>
    <mergeCell ref="AB43:AB44"/>
    <mergeCell ref="AC43:AC44"/>
    <mergeCell ref="AA35:AH35"/>
    <mergeCell ref="AA33:AH33"/>
    <mergeCell ref="AG43:AG44"/>
    <mergeCell ref="AH43:AH44"/>
  </mergeCells>
  <hyperlinks>
    <hyperlink ref="AA71:AH71" r:id="rId1" display="Source. PSEA Research based on Pennsylvania Department of Education data. Click on this box to see the data as posted on the Pennsylvania Department of Education's website. " xr:uid="{00000000-0004-0000-0400-000000000000}"/>
  </hyperlinks>
  <pageMargins left="0.25" right="0.25" top="0.75" bottom="0.75" header="0.3" footer="0.3"/>
  <pageSetup scale="66" orientation="portrait" horizontalDpi="4294967293" r:id="rId2"/>
  <rowBreaks count="1" manualBreakCount="1">
    <brk id="61"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B78CFF83-461A-4A58-BCA9-6A5083CCB879}">
          <x14:formula1>
            <xm:f>'LIST PrettyName SORT BY NAME'!$A$2:$A$575</xm:f>
          </x14:formula1>
          <xm:sqref>AA30:AC30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3D2E6-9984-4C9A-A3F4-E834212E7B5B}">
  <dimension ref="A1:CL70"/>
  <sheetViews>
    <sheetView topLeftCell="BE17" zoomScaleNormal="100" workbookViewId="0">
      <selection activeCell="BF19" sqref="BF19"/>
    </sheetView>
  </sheetViews>
  <sheetFormatPr defaultColWidth="8.88671875" defaultRowHeight="13.8" x14ac:dyDescent="0.25"/>
  <cols>
    <col min="1" max="1" width="11.33203125" style="1" hidden="1" customWidth="1"/>
    <col min="2" max="2" width="8.88671875" style="1" hidden="1" customWidth="1"/>
    <col min="3" max="3" width="11.33203125" style="1" hidden="1" customWidth="1"/>
    <col min="4" max="36" width="8.88671875" style="1" hidden="1" customWidth="1"/>
    <col min="37" max="37" width="5.6640625" style="1" hidden="1" customWidth="1"/>
    <col min="38" max="42" width="15.109375" style="1" hidden="1" customWidth="1"/>
    <col min="43" max="43" width="5.6640625" style="1" hidden="1" customWidth="1"/>
    <col min="44" max="47" width="15.109375" style="1" hidden="1" customWidth="1"/>
    <col min="48" max="48" width="5.6640625" style="1" hidden="1" customWidth="1"/>
    <col min="49" max="56" width="8.88671875" style="1" hidden="1" customWidth="1"/>
    <col min="57" max="57" width="5.6640625" style="1" customWidth="1"/>
    <col min="58" max="58" width="45.109375" style="1" customWidth="1"/>
    <col min="59" max="63" width="14.44140625" style="1" customWidth="1"/>
    <col min="64" max="64" width="30.6640625" style="1" customWidth="1"/>
    <col min="65" max="66" width="11.44140625" style="1" customWidth="1"/>
    <col min="67" max="68" width="14.44140625" style="1" customWidth="1"/>
    <col min="69" max="69" width="13.6640625" style="1" customWidth="1"/>
    <col min="70" max="71" width="12" style="1" customWidth="1"/>
    <col min="72" max="74" width="15" style="1" customWidth="1"/>
    <col min="75" max="75" width="30.6640625" style="1" customWidth="1"/>
    <col min="76" max="77" width="11.44140625" style="1" customWidth="1"/>
    <col min="78" max="79" width="14.44140625" style="1" customWidth="1"/>
    <col min="80" max="82" width="23.33203125" style="1" customWidth="1"/>
    <col min="83" max="83" width="30.33203125" style="1" customWidth="1"/>
    <col min="84" max="85" width="11.44140625" style="1" customWidth="1"/>
    <col min="86" max="87" width="14.44140625" style="1" customWidth="1"/>
    <col min="88" max="88" width="5.6640625" style="1" customWidth="1"/>
    <col min="89" max="89" width="11.44140625" style="1" customWidth="1"/>
    <col min="90" max="90" width="5.6640625" style="1" customWidth="1"/>
    <col min="91" max="16384" width="8.88671875" style="1"/>
  </cols>
  <sheetData>
    <row r="1" spans="1:90" hidden="1" x14ac:dyDescent="0.25">
      <c r="A1" s="41"/>
      <c r="B1" s="80" t="s">
        <v>2747</v>
      </c>
      <c r="C1" s="80" t="s">
        <v>2751</v>
      </c>
      <c r="D1" s="80" t="s">
        <v>2755</v>
      </c>
      <c r="E1" s="80" t="s">
        <v>2759</v>
      </c>
      <c r="F1" s="80" t="s">
        <v>2763</v>
      </c>
      <c r="G1" s="80" t="s">
        <v>2767</v>
      </c>
      <c r="H1" s="80" t="s">
        <v>2771</v>
      </c>
      <c r="I1" s="80" t="s">
        <v>2775</v>
      </c>
      <c r="J1" s="80" t="s">
        <v>2779</v>
      </c>
      <c r="K1" s="80" t="s">
        <v>2783</v>
      </c>
      <c r="L1" s="29" t="s">
        <v>241</v>
      </c>
      <c r="M1" s="30"/>
      <c r="N1" s="84" t="s">
        <v>2748</v>
      </c>
      <c r="O1" s="85" t="s">
        <v>2752</v>
      </c>
      <c r="P1" s="85" t="s">
        <v>2756</v>
      </c>
      <c r="Q1" s="85" t="s">
        <v>2760</v>
      </c>
      <c r="R1" s="85" t="s">
        <v>2764</v>
      </c>
      <c r="S1" s="85" t="s">
        <v>2768</v>
      </c>
      <c r="T1" s="85" t="s">
        <v>2772</v>
      </c>
      <c r="U1" s="85" t="s">
        <v>2776</v>
      </c>
      <c r="V1" s="85" t="s">
        <v>2780</v>
      </c>
      <c r="W1" s="85" t="s">
        <v>2784</v>
      </c>
      <c r="X1" s="29" t="s">
        <v>243</v>
      </c>
      <c r="Z1" s="89" t="s">
        <v>2750</v>
      </c>
      <c r="AA1" s="89" t="s">
        <v>2754</v>
      </c>
      <c r="AB1" s="89" t="s">
        <v>2758</v>
      </c>
      <c r="AC1" s="89" t="s">
        <v>2762</v>
      </c>
      <c r="AD1" s="89" t="s">
        <v>2766</v>
      </c>
      <c r="AE1" s="89" t="s">
        <v>2770</v>
      </c>
      <c r="AF1" s="89" t="s">
        <v>2774</v>
      </c>
      <c r="AG1" s="89" t="s">
        <v>2778</v>
      </c>
      <c r="AH1" s="89" t="s">
        <v>2782</v>
      </c>
      <c r="AI1" s="89" t="s">
        <v>2786</v>
      </c>
      <c r="AJ1" s="52" t="s">
        <v>2587</v>
      </c>
      <c r="AL1" s="52" t="s">
        <v>2577</v>
      </c>
      <c r="AM1" s="52" t="s">
        <v>2581</v>
      </c>
      <c r="AN1" s="9" t="s">
        <v>2579</v>
      </c>
      <c r="AO1" s="9" t="s">
        <v>2586</v>
      </c>
      <c r="AP1" s="9"/>
      <c r="AQ1" s="9"/>
      <c r="AR1" s="9"/>
      <c r="AS1" s="9"/>
      <c r="AT1" s="9"/>
      <c r="AU1" s="9"/>
      <c r="AV1" s="9"/>
      <c r="BE1" s="2"/>
      <c r="BF1" s="76" t="s">
        <v>2047</v>
      </c>
      <c r="BG1" s="76"/>
      <c r="BH1" s="76"/>
      <c r="BI1" s="76"/>
      <c r="BJ1" s="57" t="s">
        <v>2708</v>
      </c>
      <c r="BK1" s="76"/>
      <c r="BL1" s="77"/>
      <c r="BM1" s="78" t="s">
        <v>241</v>
      </c>
      <c r="BN1" s="76" t="s">
        <v>2578</v>
      </c>
      <c r="BO1" s="67" t="s">
        <v>2561</v>
      </c>
      <c r="BQ1" s="78" t="s">
        <v>242</v>
      </c>
      <c r="BR1" s="78" t="s">
        <v>2590</v>
      </c>
      <c r="BS1" s="78" t="s">
        <v>2592</v>
      </c>
      <c r="BT1" s="78" t="s">
        <v>2591</v>
      </c>
      <c r="BU1" s="52" t="s">
        <v>2585</v>
      </c>
      <c r="BV1" s="52" t="s">
        <v>2678</v>
      </c>
      <c r="BW1" s="77"/>
      <c r="BX1" s="77" t="s">
        <v>243</v>
      </c>
      <c r="BY1" s="78" t="s">
        <v>2580</v>
      </c>
      <c r="BZ1" s="68" t="s">
        <v>2562</v>
      </c>
      <c r="CB1" s="52" t="s">
        <v>2709</v>
      </c>
      <c r="CC1" s="29" t="s">
        <v>2680</v>
      </c>
      <c r="CD1" s="78"/>
      <c r="CE1" s="78"/>
      <c r="CF1" s="52" t="s">
        <v>2587</v>
      </c>
      <c r="CG1" s="29" t="s">
        <v>2589</v>
      </c>
      <c r="CH1" s="12" t="s">
        <v>2707</v>
      </c>
      <c r="CJ1" s="78"/>
      <c r="CK1" s="78"/>
      <c r="CL1" s="2"/>
    </row>
    <row r="2" spans="1:90" hidden="1" x14ac:dyDescent="0.25">
      <c r="A2" s="41"/>
      <c r="B2" s="81">
        <f>VLOOKUP(B1,KEY!$AO$2:$AP$1001,2,FALSE)</f>
        <v>51</v>
      </c>
      <c r="C2" s="81">
        <f>VLOOKUP(C1,KEY!$AO$2:$AP$1001,2,FALSE)</f>
        <v>55</v>
      </c>
      <c r="D2" s="81">
        <f>VLOOKUP(D1,KEY!$AO$2:$AP$1001,2,FALSE)</f>
        <v>59</v>
      </c>
      <c r="E2" s="81">
        <f>VLOOKUP(E1,KEY!$AO$2:$AP$1001,2,FALSE)</f>
        <v>63</v>
      </c>
      <c r="F2" s="81">
        <f>VLOOKUP(F1,KEY!$AO$2:$AP$1001,2,FALSE)</f>
        <v>67</v>
      </c>
      <c r="G2" s="81">
        <f>VLOOKUP(G1,KEY!$AO$2:$AP$1001,2,FALSE)</f>
        <v>71</v>
      </c>
      <c r="H2" s="81">
        <f>VLOOKUP(H1,KEY!$AO$2:$AP$1001,2,FALSE)</f>
        <v>75</v>
      </c>
      <c r="I2" s="81">
        <f>VLOOKUP(I1,KEY!$AO$2:$AP$1001,2,FALSE)</f>
        <v>79</v>
      </c>
      <c r="J2" s="81">
        <f>VLOOKUP(J1,KEY!$AO$2:$AP$1001,2,FALSE)</f>
        <v>83</v>
      </c>
      <c r="K2" s="81">
        <f>VLOOKUP(K1,KEY!$AO$2:$AP$1001,2,FALSE)</f>
        <v>87</v>
      </c>
      <c r="L2" s="69">
        <f>VLOOKUP(L1,KEY!$E$2:$F$1001,2,FALSE)</f>
        <v>10</v>
      </c>
      <c r="M2" s="30"/>
      <c r="N2" s="81">
        <f>VLOOKUP(N1,KEY!$AO$2:$AP$1001,2,FALSE)</f>
        <v>52</v>
      </c>
      <c r="O2" s="81">
        <f>VLOOKUP(O1,KEY!$AO$2:$AP$1001,2,FALSE)</f>
        <v>56</v>
      </c>
      <c r="P2" s="81">
        <f>VLOOKUP(P1,KEY!$AO$2:$AP$1001,2,FALSE)</f>
        <v>60</v>
      </c>
      <c r="Q2" s="81">
        <f>VLOOKUP(Q1,KEY!$AO$2:$AP$1001,2,FALSE)</f>
        <v>64</v>
      </c>
      <c r="R2" s="81">
        <f>VLOOKUP(R1,KEY!$AO$2:$AP$1001,2,FALSE)</f>
        <v>68</v>
      </c>
      <c r="S2" s="81">
        <f>VLOOKUP(S1,KEY!$AO$2:$AP$1001,2,FALSE)</f>
        <v>72</v>
      </c>
      <c r="T2" s="81">
        <f>VLOOKUP(T1,KEY!$AO$2:$AP$1001,2,FALSE)</f>
        <v>76</v>
      </c>
      <c r="U2" s="81">
        <f>VLOOKUP(U1,KEY!$AO$2:$AP$1001,2,FALSE)</f>
        <v>80</v>
      </c>
      <c r="V2" s="81">
        <f>VLOOKUP(V1,KEY!$AO$2:$AP$1001,2,FALSE)</f>
        <v>84</v>
      </c>
      <c r="W2" s="81">
        <f>VLOOKUP(W1,KEY!$AO$2:$AP$1001,2,FALSE)</f>
        <v>88</v>
      </c>
      <c r="X2" s="69">
        <f>VLOOKUP(X1,KEY!$E$2:$F$1001,2,FALSE)</f>
        <v>13</v>
      </c>
      <c r="Z2" s="81">
        <f>VLOOKUP(Z1,KEY!$AO$2:$AP$1001,2,FALSE)</f>
        <v>54</v>
      </c>
      <c r="AA2" s="81">
        <f>VLOOKUP(AA1,KEY!$AO$2:$AP$1001,2,FALSE)</f>
        <v>58</v>
      </c>
      <c r="AB2" s="81">
        <f>VLOOKUP(AB1,KEY!$AO$2:$AP$1001,2,FALSE)</f>
        <v>62</v>
      </c>
      <c r="AC2" s="81">
        <f>VLOOKUP(AC1,KEY!$AO$2:$AP$1001,2,FALSE)</f>
        <v>66</v>
      </c>
      <c r="AD2" s="81">
        <f>VLOOKUP(AD1,KEY!$AO$2:$AP$1001,2,FALSE)</f>
        <v>70</v>
      </c>
      <c r="AE2" s="81">
        <f>VLOOKUP(AE1,KEY!$AO$2:$AP$1001,2,FALSE)</f>
        <v>74</v>
      </c>
      <c r="AF2" s="81">
        <f>VLOOKUP(AF1,KEY!$AO$2:$AP$1001,2,FALSE)</f>
        <v>78</v>
      </c>
      <c r="AG2" s="81">
        <f>VLOOKUP(AG1,KEY!$AO$2:$AP$1001,2,FALSE)</f>
        <v>82</v>
      </c>
      <c r="AH2" s="81">
        <f>VLOOKUP(AH1,KEY!$AO$2:$AP$1001,2,FALSE)</f>
        <v>86</v>
      </c>
      <c r="AI2" s="81">
        <f>VLOOKUP(AI1,KEY!$AO$2:$AP$1001,2,FALSE)</f>
        <v>90</v>
      </c>
      <c r="AJ2" s="69">
        <f>VLOOKUP(AJ1,KEY!$E$2:$F$1001,2,FALSE)</f>
        <v>25</v>
      </c>
      <c r="AL2" s="51">
        <f>VLOOKUP(AL1,KEY!$E$2:$F$1001,2,FALSE)</f>
        <v>8</v>
      </c>
      <c r="AM2" s="51">
        <f>VLOOKUP(AM1,KEY!$E$2:$F$1001,2,FALSE)</f>
        <v>15</v>
      </c>
      <c r="AN2" s="51">
        <f>VLOOKUP(AN1,KEY!$E$2:$F$1001,2,FALSE)</f>
        <v>12</v>
      </c>
      <c r="AO2" s="51">
        <f>VLOOKUP(AO1,KEY!$E$2:$F$1001,2,FALSE)</f>
        <v>24</v>
      </c>
      <c r="AP2" s="51"/>
      <c r="AQ2" s="51"/>
      <c r="AR2" s="51"/>
      <c r="AS2" s="51"/>
      <c r="AT2" s="51"/>
      <c r="AU2" s="51"/>
      <c r="AV2" s="51"/>
      <c r="BE2" s="2"/>
      <c r="BF2" s="53">
        <f>VLOOKUP(BF1,KEY!$E$2:$F$1001,2,FALSE)</f>
        <v>34</v>
      </c>
      <c r="BG2" s="53"/>
      <c r="BH2" s="53"/>
      <c r="BI2" s="53"/>
      <c r="BJ2" s="56">
        <f>VLOOKUP(BJ1,KEY!$AO$2:$AP$1001,2,FALSE)</f>
        <v>46</v>
      </c>
      <c r="BK2" s="53"/>
      <c r="BL2" s="74"/>
      <c r="BM2" s="53">
        <f>VLOOKUP(BM1,KEY!$E$2:$F$1001,2,FALSE)</f>
        <v>10</v>
      </c>
      <c r="BN2" s="53">
        <f>VLOOKUP(BN1,KEY!$E$2:$F$1001,2,FALSE)</f>
        <v>11</v>
      </c>
      <c r="BO2" s="70">
        <f>VLOOKUP(BO1,KEY!$AO$2:$AP$1001,2,FALSE)</f>
        <v>42</v>
      </c>
      <c r="BQ2" s="53">
        <f>VLOOKUP(BQ1,KEY!$E$2:$F$1001,2,FALSE)</f>
        <v>19</v>
      </c>
      <c r="BR2" s="53">
        <f>VLOOKUP(BR1,KEY!$E$2:$F$1001,2,FALSE)</f>
        <v>38</v>
      </c>
      <c r="BS2" s="53">
        <f>VLOOKUP(BS1,KEY!$E$2:$F$1001,2,FALSE)</f>
        <v>40</v>
      </c>
      <c r="BT2" s="53">
        <f>VLOOKUP(BT1,KEY!$E$2:$F$1001,2,FALSE)</f>
        <v>39</v>
      </c>
      <c r="BU2" s="69">
        <f>VLOOKUP(BU1,KEY!$E$2:$F$1001,2,FALSE)</f>
        <v>23</v>
      </c>
      <c r="BV2" s="69">
        <f>VLOOKUP(BV1,KEY!$E$2:$F$1001,2,FALSE)</f>
        <v>37</v>
      </c>
      <c r="BW2" s="74"/>
      <c r="BX2" s="53">
        <f>VLOOKUP(BX1,KEY!$E$2:$F$1001,2,FALSE)</f>
        <v>13</v>
      </c>
      <c r="BY2" s="53">
        <f>VLOOKUP(BY1,KEY!$E$2:$F$1001,2,FALSE)</f>
        <v>14</v>
      </c>
      <c r="BZ2" s="70">
        <f>VLOOKUP(BZ1,KEY!$AO$2:$AP$1001,2,FALSE)</f>
        <v>44</v>
      </c>
      <c r="CB2" s="69">
        <f>VLOOKUP(CB1,KEY!$E$2:$F$1001,2,FALSE)</f>
        <v>31</v>
      </c>
      <c r="CC2" s="69">
        <f>VLOOKUP(CC1,KEY!$E$2:$F$1001,2,FALSE)</f>
        <v>32</v>
      </c>
      <c r="CD2" s="53"/>
      <c r="CE2" s="53"/>
      <c r="CF2" s="69">
        <f>VLOOKUP(CF1,KEY!$E$2:$F$1001,2,FALSE)</f>
        <v>25</v>
      </c>
      <c r="CG2" s="69">
        <f>VLOOKUP(CG1,KEY!$E$2:$F$1001,2,FALSE)</f>
        <v>27</v>
      </c>
      <c r="CH2" s="70">
        <f>VLOOKUP(CH1,KEY!$AO$2:$AP$1001,2,FALSE)</f>
        <v>45</v>
      </c>
      <c r="CJ2" s="53"/>
      <c r="CK2" s="53"/>
      <c r="CL2" s="75"/>
    </row>
    <row r="3" spans="1:90" hidden="1" x14ac:dyDescent="0.25">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row>
    <row r="4" spans="1:90" hidden="1" x14ac:dyDescent="0.25">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row>
    <row r="5" spans="1:90" hidden="1" x14ac:dyDescent="0.25">
      <c r="BE5" s="2"/>
      <c r="BF5" s="2">
        <v>1</v>
      </c>
      <c r="BG5" s="2">
        <f>BF5+1</f>
        <v>2</v>
      </c>
      <c r="BH5" s="2">
        <f t="shared" ref="BH5:CI5" si="0">BG5+1</f>
        <v>3</v>
      </c>
      <c r="BI5" s="2">
        <f t="shared" si="0"/>
        <v>4</v>
      </c>
      <c r="BJ5" s="2">
        <f t="shared" si="0"/>
        <v>5</v>
      </c>
      <c r="BK5" s="2">
        <f t="shared" si="0"/>
        <v>6</v>
      </c>
      <c r="BL5" s="2">
        <f t="shared" si="0"/>
        <v>7</v>
      </c>
      <c r="BM5" s="2">
        <f t="shared" si="0"/>
        <v>8</v>
      </c>
      <c r="BN5" s="2">
        <f t="shared" si="0"/>
        <v>9</v>
      </c>
      <c r="BO5" s="2">
        <f t="shared" si="0"/>
        <v>10</v>
      </c>
      <c r="BP5" s="2">
        <f t="shared" si="0"/>
        <v>11</v>
      </c>
      <c r="BQ5" s="2">
        <f t="shared" si="0"/>
        <v>12</v>
      </c>
      <c r="BR5" s="2">
        <f t="shared" si="0"/>
        <v>13</v>
      </c>
      <c r="BS5" s="2">
        <f t="shared" si="0"/>
        <v>14</v>
      </c>
      <c r="BT5" s="2">
        <f t="shared" si="0"/>
        <v>15</v>
      </c>
      <c r="BU5" s="2">
        <f t="shared" si="0"/>
        <v>16</v>
      </c>
      <c r="BV5" s="2">
        <f t="shared" si="0"/>
        <v>17</v>
      </c>
      <c r="BW5" s="2">
        <f t="shared" si="0"/>
        <v>18</v>
      </c>
      <c r="BX5" s="2">
        <f t="shared" si="0"/>
        <v>19</v>
      </c>
      <c r="BY5" s="2">
        <f t="shared" si="0"/>
        <v>20</v>
      </c>
      <c r="BZ5" s="2">
        <f t="shared" si="0"/>
        <v>21</v>
      </c>
      <c r="CA5" s="2">
        <f t="shared" si="0"/>
        <v>22</v>
      </c>
      <c r="CB5" s="2">
        <f t="shared" si="0"/>
        <v>23</v>
      </c>
      <c r="CC5" s="2">
        <f t="shared" si="0"/>
        <v>24</v>
      </c>
      <c r="CD5" s="2">
        <f t="shared" si="0"/>
        <v>25</v>
      </c>
      <c r="CE5" s="2">
        <f t="shared" si="0"/>
        <v>26</v>
      </c>
      <c r="CF5" s="2">
        <f t="shared" si="0"/>
        <v>27</v>
      </c>
      <c r="CG5" s="2">
        <f t="shared" si="0"/>
        <v>28</v>
      </c>
      <c r="CH5" s="2">
        <f t="shared" si="0"/>
        <v>29</v>
      </c>
      <c r="CI5" s="2">
        <f t="shared" si="0"/>
        <v>30</v>
      </c>
      <c r="CJ5" s="2"/>
      <c r="CK5" s="2"/>
      <c r="CL5" s="2"/>
    </row>
    <row r="6" spans="1:90" hidden="1" x14ac:dyDescent="0.25">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row>
    <row r="7" spans="1:90" hidden="1" x14ac:dyDescent="0.25">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row>
    <row r="8" spans="1:90" hidden="1" x14ac:dyDescent="0.25">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row>
    <row r="9" spans="1:90" hidden="1" x14ac:dyDescent="0.25">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row>
    <row r="10" spans="1:90" hidden="1" x14ac:dyDescent="0.25">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row>
    <row r="11" spans="1:90" hidden="1" x14ac:dyDescent="0.25">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row>
    <row r="12" spans="1:90" hidden="1" x14ac:dyDescent="0.25">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row>
    <row r="13" spans="1:90" hidden="1" x14ac:dyDescent="0.25">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row>
    <row r="14" spans="1:90" hidden="1" x14ac:dyDescent="0.25">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row>
    <row r="15" spans="1:90" hidden="1" x14ac:dyDescent="0.25">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row>
    <row r="16" spans="1:90" hidden="1" x14ac:dyDescent="0.25">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row>
    <row r="17" spans="1:90" x14ac:dyDescent="0.25">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row>
    <row r="18" spans="1:90" x14ac:dyDescent="0.25">
      <c r="AW18" s="2"/>
      <c r="AX18" s="2"/>
      <c r="AY18" s="2"/>
      <c r="AZ18" s="2"/>
      <c r="BA18" s="2"/>
      <c r="BB18" s="2"/>
      <c r="BC18" s="2"/>
      <c r="BD18" s="2"/>
      <c r="BE18" s="2"/>
      <c r="BF18" s="95" t="s">
        <v>2802</v>
      </c>
      <c r="BG18" s="95"/>
      <c r="BH18" s="95"/>
      <c r="BI18" s="95"/>
      <c r="BJ18" s="95"/>
      <c r="BK18" s="95"/>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row>
    <row r="19" spans="1:90" x14ac:dyDescent="0.25">
      <c r="C19" s="40">
        <f>VLOOKUP(C26,'LIST YR'!$B$30:$C$41,2,FALSE)</f>
        <v>30</v>
      </c>
      <c r="D19" s="40">
        <f>VLOOKUP(D26,'LIST YR'!$B$30:$C$41,2,FALSE)</f>
        <v>31</v>
      </c>
      <c r="E19" s="40">
        <f>VLOOKUP(E26,'LIST YR'!$B$30:$C$41,2,FALSE)</f>
        <v>32</v>
      </c>
      <c r="F19" s="40">
        <f>VLOOKUP(F26,'LIST YR'!$B$30:$C$41,2,FALSE)</f>
        <v>33</v>
      </c>
      <c r="G19" s="40">
        <f>VLOOKUP(G26,'LIST YR'!$B$30:$C$41,2,FALSE)</f>
        <v>34</v>
      </c>
      <c r="H19" s="40">
        <f>VLOOKUP(H26,'LIST YR'!$B$30:$C$41,2,FALSE)</f>
        <v>35</v>
      </c>
      <c r="I19" s="40">
        <f>VLOOKUP(I26,'LIST YR'!$B$30:$C$41,2,FALSE)</f>
        <v>36</v>
      </c>
      <c r="J19" s="40">
        <f>VLOOKUP(J26,'LIST YR'!$B$30:$C$41,2,FALSE)</f>
        <v>37</v>
      </c>
      <c r="K19" s="40">
        <f>VLOOKUP(K26,'LIST YR'!$B$30:$C$41,2,FALSE)</f>
        <v>38</v>
      </c>
      <c r="O19" s="40">
        <f>VLOOKUP(O26,'LIST YR'!$B$30:$C$41,2,FALSE)</f>
        <v>30</v>
      </c>
      <c r="P19" s="40">
        <f>VLOOKUP(P26,'LIST YR'!$B$30:$C$41,2,FALSE)</f>
        <v>31</v>
      </c>
      <c r="Q19" s="40">
        <f>VLOOKUP(Q26,'LIST YR'!$B$30:$C$41,2,FALSE)</f>
        <v>32</v>
      </c>
      <c r="R19" s="40">
        <f>VLOOKUP(R26,'LIST YR'!$B$30:$C$41,2,FALSE)</f>
        <v>33</v>
      </c>
      <c r="S19" s="40">
        <f>VLOOKUP(S26,'LIST YR'!$B$30:$C$41,2,FALSE)</f>
        <v>34</v>
      </c>
      <c r="T19" s="40">
        <f>VLOOKUP(T26,'LIST YR'!$B$30:$C$41,2,FALSE)</f>
        <v>35</v>
      </c>
      <c r="U19" s="40">
        <f>VLOOKUP(U26,'LIST YR'!$B$30:$C$41,2,FALSE)</f>
        <v>36</v>
      </c>
      <c r="V19" s="40">
        <f>VLOOKUP(V26,'LIST YR'!$B$30:$C$41,2,FALSE)</f>
        <v>37</v>
      </c>
      <c r="W19" s="40">
        <f>VLOOKUP(W26,'LIST YR'!$B$30:$C$41,2,FALSE)</f>
        <v>38</v>
      </c>
      <c r="AW19" s="2"/>
      <c r="AX19" s="2"/>
      <c r="AY19" s="29">
        <f>VLOOKUP(AZ19,'CROSSWALK LEA TO SENATE'!$A$2:$XX$5000,2,FALSE)</f>
        <v>24</v>
      </c>
      <c r="AZ19" s="29">
        <f>VLOOKUP(BF19,'LIST SENATE'!$I$2:$N$51,5,FALSE)</f>
        <v>29</v>
      </c>
      <c r="BA19" s="2"/>
      <c r="BB19" s="2"/>
      <c r="BC19" s="2"/>
      <c r="BD19" s="2"/>
      <c r="BE19" s="2"/>
      <c r="BF19" s="63" t="s">
        <v>1288</v>
      </c>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row>
    <row r="20" spans="1:90" x14ac:dyDescent="0.25">
      <c r="AW20" s="2"/>
      <c r="AX20" s="2"/>
      <c r="AY20" s="2"/>
      <c r="AZ20" s="2" t="str">
        <f>VLOOKUP(BF19,'LIST SENATE'!$I$2:$N$51,4,FALSE)</f>
        <v>Argall</v>
      </c>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96"/>
      <c r="CB20" s="2"/>
      <c r="CC20" s="2"/>
      <c r="CD20" s="2"/>
      <c r="CE20" s="2"/>
      <c r="CF20" s="2"/>
      <c r="CG20" s="2"/>
      <c r="CH20" s="2"/>
      <c r="CI20" s="2"/>
      <c r="CJ20" s="2"/>
      <c r="CK20" s="2"/>
      <c r="CL20" s="2"/>
    </row>
    <row r="21" spans="1:90" ht="59.25" customHeight="1" x14ac:dyDescent="0.25">
      <c r="AW21" s="2"/>
      <c r="AX21" s="2"/>
      <c r="AY21" s="2"/>
      <c r="AZ21" s="2" t="str">
        <f>CONCATENATE("State Senator ",AZ20)</f>
        <v>State Senator Argall</v>
      </c>
      <c r="BA21" s="2"/>
      <c r="BB21" s="2"/>
      <c r="BC21" s="2"/>
      <c r="BD21" s="2"/>
      <c r="BE21" s="2"/>
      <c r="BF21" s="208" t="str">
        <f>CONCATENATE("Table E. Enacted Basic Education Funding (BEF), Special Education Funding (SEF), Ready To Learn Grants (RTLBG), Secondary Career &amp; Technical Education, and Estimated Charter Tuition Savings For The 2025-26 Fiscal Year For Schools Located In ",AZ21,"'s district")</f>
        <v>Table E. Enacted Basic Education Funding (BEF), Special Education Funding (SEF), Ready To Learn Grants (RTLBG), Secondary Career &amp; Technical Education, and Estimated Charter Tuition Savings For The 2025-26 Fiscal Year For Schools Located In State Senator Argall's district</v>
      </c>
      <c r="BG21" s="209"/>
      <c r="BH21" s="209"/>
      <c r="BI21" s="209"/>
      <c r="BJ21" s="209"/>
      <c r="BK21" s="209"/>
      <c r="BL21" s="94"/>
      <c r="BM21" s="94"/>
      <c r="BN21" s="94"/>
      <c r="BO21" s="94"/>
      <c r="BP21" s="94"/>
      <c r="BQ21" s="94"/>
      <c r="BR21" s="94"/>
      <c r="BS21" s="94"/>
      <c r="BT21" s="94"/>
      <c r="BU21" s="94"/>
      <c r="BV21" s="94"/>
      <c r="BW21" s="8"/>
      <c r="BX21" s="8"/>
      <c r="BY21" s="8"/>
      <c r="BZ21" s="8"/>
      <c r="CA21" s="8"/>
      <c r="CB21" s="8"/>
      <c r="CC21" s="8"/>
      <c r="CD21" s="8"/>
      <c r="CE21" s="8"/>
      <c r="CF21" s="8"/>
      <c r="CG21" s="8"/>
      <c r="CH21" s="8"/>
      <c r="CI21" s="8"/>
      <c r="CJ21" s="2"/>
      <c r="CK21" s="2"/>
      <c r="CL21" s="2"/>
    </row>
    <row r="22" spans="1:90" x14ac:dyDescent="0.25">
      <c r="AW22" s="2"/>
      <c r="AX22" s="2"/>
      <c r="AY22" s="2"/>
      <c r="AZ22" s="2"/>
      <c r="BA22" s="2"/>
      <c r="BB22" s="2"/>
      <c r="BC22" s="2"/>
      <c r="BD22" s="2"/>
      <c r="BE22" s="2"/>
      <c r="BF22" s="98" t="str">
        <f>CONCATENATE("[Column ",BF$5,"]")</f>
        <v>[Column 1]</v>
      </c>
      <c r="BG22" s="98" t="str">
        <f t="shared" ref="BG22:CI22" si="1">CONCATENATE("[Column ",BG$5,"]")</f>
        <v>[Column 2]</v>
      </c>
      <c r="BH22" s="98" t="str">
        <f t="shared" si="1"/>
        <v>[Column 3]</v>
      </c>
      <c r="BI22" s="98" t="str">
        <f t="shared" si="1"/>
        <v>[Column 4]</v>
      </c>
      <c r="BJ22" s="98" t="str">
        <f t="shared" si="1"/>
        <v>[Column 5]</v>
      </c>
      <c r="BK22" s="98" t="str">
        <f t="shared" si="1"/>
        <v>[Column 6]</v>
      </c>
      <c r="BL22" s="98" t="str">
        <f t="shared" si="1"/>
        <v>[Column 7]</v>
      </c>
      <c r="BM22" s="98" t="str">
        <f t="shared" si="1"/>
        <v>[Column 8]</v>
      </c>
      <c r="BN22" s="98" t="str">
        <f t="shared" si="1"/>
        <v>[Column 9]</v>
      </c>
      <c r="BO22" s="98" t="str">
        <f t="shared" si="1"/>
        <v>[Column 10]</v>
      </c>
      <c r="BP22" s="98" t="str">
        <f t="shared" si="1"/>
        <v>[Column 11]</v>
      </c>
      <c r="BQ22" s="98" t="str">
        <f t="shared" si="1"/>
        <v>[Column 12]</v>
      </c>
      <c r="BR22" s="98" t="str">
        <f t="shared" si="1"/>
        <v>[Column 13]</v>
      </c>
      <c r="BS22" s="98" t="str">
        <f t="shared" si="1"/>
        <v>[Column 14]</v>
      </c>
      <c r="BT22" s="98" t="str">
        <f t="shared" si="1"/>
        <v>[Column 15]</v>
      </c>
      <c r="BU22" s="98" t="str">
        <f t="shared" si="1"/>
        <v>[Column 16]</v>
      </c>
      <c r="BV22" s="98" t="str">
        <f t="shared" si="1"/>
        <v>[Column 17]</v>
      </c>
      <c r="BW22" s="98" t="str">
        <f t="shared" si="1"/>
        <v>[Column 18]</v>
      </c>
      <c r="BX22" s="98" t="str">
        <f t="shared" si="1"/>
        <v>[Column 19]</v>
      </c>
      <c r="BY22" s="98" t="str">
        <f t="shared" si="1"/>
        <v>[Column 20]</v>
      </c>
      <c r="BZ22" s="98" t="str">
        <f t="shared" si="1"/>
        <v>[Column 21]</v>
      </c>
      <c r="CA22" s="98" t="str">
        <f t="shared" si="1"/>
        <v>[Column 22]</v>
      </c>
      <c r="CB22" s="98" t="str">
        <f t="shared" si="1"/>
        <v>[Column 23]</v>
      </c>
      <c r="CC22" s="98" t="str">
        <f t="shared" si="1"/>
        <v>[Column 24]</v>
      </c>
      <c r="CD22" s="98" t="str">
        <f t="shared" si="1"/>
        <v>[Column 25]</v>
      </c>
      <c r="CE22" s="98" t="str">
        <f t="shared" si="1"/>
        <v>[Column 26]</v>
      </c>
      <c r="CF22" s="98" t="str">
        <f t="shared" si="1"/>
        <v>[Column 27]</v>
      </c>
      <c r="CG22" s="98" t="str">
        <f t="shared" si="1"/>
        <v>[Column 28]</v>
      </c>
      <c r="CH22" s="98" t="str">
        <f t="shared" si="1"/>
        <v>[Column 29]</v>
      </c>
      <c r="CI22" s="98" t="str">
        <f t="shared" si="1"/>
        <v>[Column 30]</v>
      </c>
      <c r="CJ22" s="2"/>
      <c r="CK22" s="2"/>
      <c r="CL22" s="2"/>
    </row>
    <row r="23" spans="1:90" ht="63" customHeight="1" x14ac:dyDescent="0.25">
      <c r="B23" s="275" t="s">
        <v>326</v>
      </c>
      <c r="C23" s="275"/>
      <c r="D23" s="275"/>
      <c r="E23" s="275"/>
      <c r="F23" s="275"/>
      <c r="G23" s="275"/>
      <c r="H23" s="275"/>
      <c r="I23" s="275"/>
      <c r="J23" s="275"/>
      <c r="K23" s="275"/>
      <c r="L23" s="275"/>
      <c r="M23" s="21"/>
      <c r="N23" s="276" t="s">
        <v>2745</v>
      </c>
      <c r="O23" s="275"/>
      <c r="P23" s="275"/>
      <c r="Q23" s="275"/>
      <c r="R23" s="275"/>
      <c r="S23" s="275"/>
      <c r="T23" s="275"/>
      <c r="U23" s="275"/>
      <c r="V23" s="275"/>
      <c r="W23" s="275"/>
      <c r="X23" s="275"/>
      <c r="AW23" s="2"/>
      <c r="AX23" s="2"/>
      <c r="AY23" s="2"/>
      <c r="AZ23" s="2"/>
      <c r="BA23" s="2"/>
      <c r="BB23" s="2"/>
      <c r="BC23" s="2"/>
      <c r="BD23" s="2"/>
      <c r="BE23" s="2"/>
      <c r="BF23" s="2"/>
      <c r="BG23" s="237" t="str">
        <f>CONCATENATE("SUM of 2025-26 appropriations for Basic, Special, Ready To Learn,",CHAR(10),"&amp; Secondary Career &amp; Technical Education Subsidy",CHAR(10),"(Cyber charter tuition changes are not included in this column, see Column 21 for those amounts).")</f>
        <v>SUM of 2025-26 appropriations for Basic, Special, Ready To Learn,
&amp; Secondary Career &amp; Technical Education Subsidy
(Cyber charter tuition changes are not included in this column, see Column 21 for those amounts).</v>
      </c>
      <c r="BH23" s="237"/>
      <c r="BI23" s="237"/>
      <c r="BJ23" s="237"/>
      <c r="BK23" s="280"/>
      <c r="BL23" s="277" t="s">
        <v>244</v>
      </c>
      <c r="BM23" s="278"/>
      <c r="BN23" s="278"/>
      <c r="BO23" s="278"/>
      <c r="BP23" s="279"/>
      <c r="BQ23" s="271" t="s">
        <v>2792</v>
      </c>
      <c r="BR23" s="272"/>
      <c r="BS23" s="272"/>
      <c r="BT23" s="272"/>
      <c r="BU23" s="272"/>
      <c r="BV23" s="273"/>
      <c r="BW23" s="266" t="s">
        <v>325</v>
      </c>
      <c r="BX23" s="267"/>
      <c r="BY23" s="267"/>
      <c r="BZ23" s="267"/>
      <c r="CA23" s="268"/>
      <c r="CB23" s="259" t="s">
        <v>2718</v>
      </c>
      <c r="CC23" s="260"/>
      <c r="CD23" s="261"/>
      <c r="CE23" s="258" t="s">
        <v>2791</v>
      </c>
      <c r="CF23" s="258"/>
      <c r="CG23" s="258"/>
      <c r="CH23" s="258"/>
      <c r="CI23" s="258"/>
      <c r="CJ23" s="88"/>
      <c r="CK23" s="88"/>
      <c r="CL23" s="2"/>
    </row>
    <row r="24" spans="1:90" ht="14.4" customHeight="1" x14ac:dyDescent="0.25">
      <c r="A24" s="1" t="s">
        <v>1534</v>
      </c>
      <c r="B24" s="275" t="s">
        <v>244</v>
      </c>
      <c r="C24" s="275"/>
      <c r="D24" s="275"/>
      <c r="E24" s="275"/>
      <c r="F24" s="275"/>
      <c r="G24" s="275"/>
      <c r="H24" s="275"/>
      <c r="I24" s="275"/>
      <c r="J24" s="275"/>
      <c r="K24" s="275"/>
      <c r="L24" s="275"/>
      <c r="M24" s="21"/>
      <c r="N24" s="275" t="s">
        <v>325</v>
      </c>
      <c r="O24" s="275"/>
      <c r="P24" s="275"/>
      <c r="Q24" s="275"/>
      <c r="R24" s="275"/>
      <c r="S24" s="275"/>
      <c r="T24" s="275"/>
      <c r="U24" s="275"/>
      <c r="V24" s="275"/>
      <c r="W24" s="275"/>
      <c r="X24" s="275"/>
      <c r="AW24" s="2"/>
      <c r="AX24" s="2"/>
      <c r="AY24" s="2"/>
      <c r="AZ24" s="2"/>
      <c r="BA24" s="2"/>
      <c r="BB24" s="2"/>
      <c r="BC24" s="2"/>
      <c r="BD24" s="2"/>
      <c r="BE24" s="2"/>
      <c r="BF24" s="2"/>
      <c r="BG24" s="179" t="s">
        <v>245</v>
      </c>
      <c r="BH24" s="178" t="s">
        <v>2563</v>
      </c>
      <c r="BI24" s="179" t="s">
        <v>2564</v>
      </c>
      <c r="BJ24" s="241" t="str">
        <f>CONCATENATE("Avg. Ann. Change",CHAR(10)," 2021 to 2025")</f>
        <v>Avg. Ann. Change
 2021 to 2025</v>
      </c>
      <c r="BK24" s="256" t="s">
        <v>2795</v>
      </c>
      <c r="BL24" s="281" t="str">
        <f>CONCATENATE("History of funding changes (dollar amount of change)",CHAR(10),"2015-16 to 2025-26")</f>
        <v>History of funding changes (dollar amount of change)
2015-16 to 2025-26</v>
      </c>
      <c r="BM24" s="257" t="s">
        <v>2746</v>
      </c>
      <c r="BN24" s="257"/>
      <c r="BO24" s="241" t="str">
        <f>CONCATENATE("Avg. Ann. Change",CHAR(10)," 2021 to 2025")</f>
        <v>Avg. Ann. Change
 2021 to 2025</v>
      </c>
      <c r="BP24" s="256" t="s">
        <v>2797</v>
      </c>
      <c r="BQ24" s="242" t="s">
        <v>2746</v>
      </c>
      <c r="BR24" s="243"/>
      <c r="BS24" s="243"/>
      <c r="BT24" s="243"/>
      <c r="BU24" s="243"/>
      <c r="BV24" s="244"/>
      <c r="BW24" s="269" t="str">
        <f>CONCATENATE("History of funding changes (dollar amount of change)",CHAR(10),"2015-16 to 2025-26")</f>
        <v>History of funding changes (dollar amount of change)
2015-16 to 2025-26</v>
      </c>
      <c r="BX24" s="254" t="s">
        <v>2746</v>
      </c>
      <c r="BY24" s="254"/>
      <c r="BZ24" s="241" t="str">
        <f>CONCATENATE("Avg. Ann. Change",CHAR(10)," 2021 to 2025")</f>
        <v>Avg. Ann. Change
 2021 to 2025</v>
      </c>
      <c r="CA24" s="256" t="s">
        <v>2797</v>
      </c>
      <c r="CB24" s="262" t="s">
        <v>2719</v>
      </c>
      <c r="CC24" s="263" t="s">
        <v>2720</v>
      </c>
      <c r="CD24" s="264" t="s">
        <v>2682</v>
      </c>
      <c r="CE24" s="245" t="str">
        <f>CONCATENATE("History of funding changes (dollar amount of change)",CHAR(10),"2015-16 to 2025-26")</f>
        <v>History of funding changes (dollar amount of change)
2015-16 to 2025-26</v>
      </c>
      <c r="CF24" s="274" t="s">
        <v>2746</v>
      </c>
      <c r="CG24" s="274"/>
      <c r="CH24" s="241" t="str">
        <f>CONCATENATE("Avg. Ann. Change",CHAR(10)," 2021 to 2025")</f>
        <v>Avg. Ann. Change
 2021 to 2025</v>
      </c>
      <c r="CI24" s="238" t="s">
        <v>2797</v>
      </c>
      <c r="CJ24" s="87"/>
      <c r="CK24" s="87"/>
      <c r="CL24" s="2"/>
    </row>
    <row r="25" spans="1:90" ht="49.5" customHeight="1" x14ac:dyDescent="0.25">
      <c r="B25" s="22"/>
      <c r="C25" s="22"/>
      <c r="D25" s="22"/>
      <c r="E25" s="22"/>
      <c r="F25" s="22"/>
      <c r="G25" s="22"/>
      <c r="H25" s="22"/>
      <c r="I25" s="22"/>
      <c r="J25" s="22"/>
      <c r="K25" s="22"/>
      <c r="L25" s="22"/>
      <c r="M25" s="21"/>
      <c r="N25" s="22"/>
      <c r="O25" s="22"/>
      <c r="P25" s="22"/>
      <c r="Q25" s="22"/>
      <c r="R25" s="22"/>
      <c r="S25" s="22"/>
      <c r="T25" s="22"/>
      <c r="U25" s="22"/>
      <c r="V25" s="22"/>
      <c r="W25" s="22"/>
      <c r="X25" s="22"/>
      <c r="AW25" s="2"/>
      <c r="AX25" s="2"/>
      <c r="AY25" s="2"/>
      <c r="AZ25" s="2"/>
      <c r="BA25" s="2"/>
      <c r="BB25" s="2"/>
      <c r="BC25" s="2"/>
      <c r="BD25" s="2"/>
      <c r="BE25" s="2"/>
      <c r="BF25" s="2"/>
      <c r="BG25" s="179"/>
      <c r="BH25" s="178"/>
      <c r="BI25" s="179"/>
      <c r="BJ25" s="241"/>
      <c r="BK25" s="256"/>
      <c r="BL25" s="281"/>
      <c r="BM25" s="283" t="s">
        <v>323</v>
      </c>
      <c r="BN25" s="283" t="s">
        <v>324</v>
      </c>
      <c r="BO25" s="241"/>
      <c r="BP25" s="256"/>
      <c r="BQ25" s="249" t="s">
        <v>323</v>
      </c>
      <c r="BR25" s="247" t="s">
        <v>2721</v>
      </c>
      <c r="BS25" s="248"/>
      <c r="BT25" s="248"/>
      <c r="BU25" s="252" t="s">
        <v>2715</v>
      </c>
      <c r="BV25" s="253" t="s">
        <v>2679</v>
      </c>
      <c r="BW25" s="269"/>
      <c r="BX25" s="250" t="s">
        <v>323</v>
      </c>
      <c r="BY25" s="250" t="s">
        <v>324</v>
      </c>
      <c r="BZ25" s="241"/>
      <c r="CA25" s="256"/>
      <c r="CB25" s="262"/>
      <c r="CC25" s="263"/>
      <c r="CD25" s="265"/>
      <c r="CE25" s="245"/>
      <c r="CF25" s="245" t="s">
        <v>323</v>
      </c>
      <c r="CG25" s="245" t="s">
        <v>324</v>
      </c>
      <c r="CH25" s="241"/>
      <c r="CI25" s="238"/>
      <c r="CJ25" s="87"/>
      <c r="CK25" s="87"/>
      <c r="CL25" s="2"/>
    </row>
    <row r="26" spans="1:90" ht="25.5" customHeight="1" thickBot="1" x14ac:dyDescent="0.3">
      <c r="B26" s="22">
        <v>2016</v>
      </c>
      <c r="C26" s="22">
        <v>2017</v>
      </c>
      <c r="D26" s="22">
        <v>2018</v>
      </c>
      <c r="E26" s="22">
        <v>2019</v>
      </c>
      <c r="F26" s="22">
        <v>2020</v>
      </c>
      <c r="G26" s="22">
        <v>2021</v>
      </c>
      <c r="H26" s="22">
        <v>2022</v>
      </c>
      <c r="I26" s="22">
        <v>2023</v>
      </c>
      <c r="J26" s="22">
        <v>2024</v>
      </c>
      <c r="K26" s="22">
        <v>2025</v>
      </c>
      <c r="L26" s="83">
        <v>2026</v>
      </c>
      <c r="M26" s="21"/>
      <c r="N26" s="22">
        <v>2016</v>
      </c>
      <c r="O26" s="22">
        <v>2017</v>
      </c>
      <c r="P26" s="22">
        <v>2018</v>
      </c>
      <c r="Q26" s="22">
        <v>2019</v>
      </c>
      <c r="R26" s="22">
        <v>2020</v>
      </c>
      <c r="S26" s="22">
        <v>2021</v>
      </c>
      <c r="T26" s="22">
        <v>2022</v>
      </c>
      <c r="U26" s="22">
        <v>2023</v>
      </c>
      <c r="V26" s="22">
        <v>2024</v>
      </c>
      <c r="W26" s="22">
        <v>2025</v>
      </c>
      <c r="X26" s="83">
        <v>2026</v>
      </c>
      <c r="Z26" s="22">
        <v>2016</v>
      </c>
      <c r="AA26" s="22">
        <v>2017</v>
      </c>
      <c r="AB26" s="22">
        <v>2018</v>
      </c>
      <c r="AC26" s="22">
        <v>2019</v>
      </c>
      <c r="AD26" s="22">
        <v>2020</v>
      </c>
      <c r="AE26" s="22">
        <v>2021</v>
      </c>
      <c r="AF26" s="22">
        <v>2022</v>
      </c>
      <c r="AG26" s="22">
        <v>2023</v>
      </c>
      <c r="AH26" s="22">
        <v>2024</v>
      </c>
      <c r="AI26" s="22">
        <v>2025</v>
      </c>
      <c r="AJ26" s="83">
        <v>2026</v>
      </c>
      <c r="AK26" s="83"/>
      <c r="AL26" s="83" t="str">
        <f>AL1</f>
        <v>E_BEF_2026</v>
      </c>
      <c r="AM26" s="83" t="str">
        <f>AM1</f>
        <v>RTLBG_2026</v>
      </c>
      <c r="AN26" s="83" t="str">
        <f>AN1</f>
        <v>E_SEF_2026</v>
      </c>
      <c r="AO26" s="83" t="str">
        <f>AO1</f>
        <v>E_SCTES_2026</v>
      </c>
      <c r="AP26" s="83"/>
      <c r="AQ26" s="83"/>
      <c r="AR26" s="121" t="str">
        <f>BV25</f>
        <v>Percent of Gap Filled Since Adequacy Payments Began in 2024-25</v>
      </c>
      <c r="AS26" s="121" t="str">
        <f>BR26</f>
        <v>Adequacy²</v>
      </c>
      <c r="AT26" s="121" t="str">
        <f>BS26</f>
        <v>Tax Equity³</v>
      </c>
      <c r="AU26" s="121" t="str">
        <f>BT26</f>
        <v>Minimum Supplement⁴</v>
      </c>
      <c r="AV26" s="83"/>
      <c r="AW26" s="29"/>
      <c r="AX26" s="29"/>
      <c r="AY26" s="29"/>
      <c r="AZ26" s="29"/>
      <c r="BA26" s="29"/>
      <c r="BB26" s="29"/>
      <c r="BC26" s="29"/>
      <c r="BD26" s="29"/>
      <c r="BE26" s="2"/>
      <c r="BF26" s="2"/>
      <c r="BG26" s="179"/>
      <c r="BH26" s="178"/>
      <c r="BI26" s="179"/>
      <c r="BJ26" s="241"/>
      <c r="BK26" s="256"/>
      <c r="BL26" s="282"/>
      <c r="BM26" s="284"/>
      <c r="BN26" s="284"/>
      <c r="BO26" s="241"/>
      <c r="BP26" s="256"/>
      <c r="BQ26" s="249"/>
      <c r="BR26" s="93" t="s">
        <v>2711</v>
      </c>
      <c r="BS26" s="93" t="s">
        <v>2712</v>
      </c>
      <c r="BT26" s="93" t="s">
        <v>2713</v>
      </c>
      <c r="BU26" s="252"/>
      <c r="BV26" s="253"/>
      <c r="BW26" s="270"/>
      <c r="BX26" s="251"/>
      <c r="BY26" s="251"/>
      <c r="BZ26" s="241"/>
      <c r="CA26" s="256"/>
      <c r="CB26" s="262"/>
      <c r="CC26" s="263"/>
      <c r="CD26" s="265"/>
      <c r="CE26" s="246"/>
      <c r="CF26" s="245"/>
      <c r="CG26" s="245"/>
      <c r="CH26" s="241"/>
      <c r="CI26" s="255"/>
      <c r="CJ26" s="87"/>
      <c r="CK26" s="87"/>
      <c r="CL26" s="2"/>
    </row>
    <row r="27" spans="1:90" ht="35.25" customHeight="1" thickBot="1" x14ac:dyDescent="0.3">
      <c r="B27" s="23">
        <f>SUM(B28:B60)</f>
        <v>5416243.5</v>
      </c>
      <c r="C27" s="23">
        <f t="shared" ref="C27:L27" si="2">SUM(C28:C60)</f>
        <v>7132967</v>
      </c>
      <c r="D27" s="23">
        <f t="shared" si="2"/>
        <v>2711575</v>
      </c>
      <c r="E27" s="23">
        <f t="shared" si="2"/>
        <v>3926401.5</v>
      </c>
      <c r="F27" s="23">
        <f t="shared" si="2"/>
        <v>5612772</v>
      </c>
      <c r="G27" s="23">
        <f t="shared" si="2"/>
        <v>-344.5</v>
      </c>
      <c r="H27" s="23">
        <f t="shared" si="2"/>
        <v>12874771.25</v>
      </c>
      <c r="I27" s="23">
        <f t="shared" si="2"/>
        <v>37765832.25</v>
      </c>
      <c r="J27" s="23">
        <f t="shared" si="2"/>
        <v>26098085.25</v>
      </c>
      <c r="K27" s="23">
        <f t="shared" si="2"/>
        <v>14520173</v>
      </c>
      <c r="L27" s="23">
        <f t="shared" si="2"/>
        <v>4937847</v>
      </c>
      <c r="M27" s="21"/>
      <c r="N27" s="23">
        <f t="shared" ref="N27:X27" si="3">SUM(N28:N60)</f>
        <v>843265.90063476563</v>
      </c>
      <c r="O27" s="23">
        <f t="shared" si="3"/>
        <v>393223.8974609375</v>
      </c>
      <c r="P27" s="23">
        <f t="shared" si="3"/>
        <v>683621.42236328125</v>
      </c>
      <c r="Q27" s="23">
        <f t="shared" si="3"/>
        <v>557612.94311523438</v>
      </c>
      <c r="R27" s="23">
        <f t="shared" si="3"/>
        <v>2283138.91015625</v>
      </c>
      <c r="S27" s="23">
        <f t="shared" si="3"/>
        <v>11377.257524490356</v>
      </c>
      <c r="T27" s="23">
        <f t="shared" si="3"/>
        <v>1425956.3642578125</v>
      </c>
      <c r="U27" s="23">
        <f t="shared" si="3"/>
        <v>3593502.1196899414</v>
      </c>
      <c r="V27" s="23">
        <f t="shared" si="3"/>
        <v>2756968.1264648438</v>
      </c>
      <c r="W27" s="23">
        <f t="shared" si="3"/>
        <v>4164016.15234375</v>
      </c>
      <c r="X27" s="23">
        <f t="shared" si="3"/>
        <v>2242393</v>
      </c>
      <c r="Z27" s="23">
        <f t="shared" ref="Z27:AJ27" si="4">SUM(Z28:Z60)</f>
        <v>120740.2998046875</v>
      </c>
      <c r="AA27" s="23">
        <f t="shared" si="4"/>
        <v>12201.76953125</v>
      </c>
      <c r="AB27" s="23">
        <f t="shared" si="4"/>
        <v>-118037.36694335938</v>
      </c>
      <c r="AC27" s="23">
        <f t="shared" si="4"/>
        <v>335310.5341796875</v>
      </c>
      <c r="AD27" s="23">
        <f t="shared" si="4"/>
        <v>353138.28747558594</v>
      </c>
      <c r="AE27" s="23">
        <f t="shared" si="4"/>
        <v>261341.470703125</v>
      </c>
      <c r="AF27" s="23">
        <f t="shared" si="4"/>
        <v>-114689.30078125</v>
      </c>
      <c r="AG27" s="23">
        <f t="shared" si="4"/>
        <v>-127170.48645019531</v>
      </c>
      <c r="AH27" s="23">
        <f t="shared" si="4"/>
        <v>1288811.9990234375</v>
      </c>
      <c r="AI27" s="23">
        <f t="shared" si="4"/>
        <v>-92618.45361328125</v>
      </c>
      <c r="AJ27" s="23">
        <f t="shared" si="4"/>
        <v>434442</v>
      </c>
      <c r="AK27" s="83"/>
      <c r="AL27" s="23">
        <f t="shared" ref="AL27" si="5">SUM(AL28:AL60)</f>
        <v>295211254</v>
      </c>
      <c r="AM27" s="23">
        <f t="shared" ref="AM27" si="6">SUM(AM28:AM60)</f>
        <v>75634858.030000001</v>
      </c>
      <c r="AN27" s="23">
        <f t="shared" ref="AN27" si="7">SUM(AN28:AN60)</f>
        <v>45597759</v>
      </c>
      <c r="AO27" s="23">
        <f t="shared" ref="AO27" si="8">SUM(AO28:AO60)</f>
        <v>4623631</v>
      </c>
      <c r="AP27" s="23">
        <f t="shared" ref="AP27" si="9">SUM(AP28:AP60)</f>
        <v>421067502.02999997</v>
      </c>
      <c r="AQ27" s="23"/>
      <c r="AR27" s="23"/>
      <c r="AS27" s="23"/>
      <c r="AT27" s="23"/>
      <c r="AU27" s="23"/>
      <c r="AV27" s="83"/>
      <c r="AW27" s="29"/>
      <c r="AX27" s="29"/>
      <c r="AY27" s="29"/>
      <c r="AZ27" s="29"/>
      <c r="BA27" s="29"/>
      <c r="BB27" s="29"/>
      <c r="BC27" s="29"/>
      <c r="BD27" s="29"/>
      <c r="BE27" s="2"/>
      <c r="BF27" s="147" t="str">
        <f>CONCATENATE("Total Across Senate District ",AZ19,":",CHAR(10),AZ21)</f>
        <v>Total Across Senate District 29:
State Senator Argall</v>
      </c>
      <c r="BG27" s="117">
        <f>SUM(BG28:BG60)</f>
        <v>421067502.02999997</v>
      </c>
      <c r="BH27" s="117">
        <f>SUM(BH28:BH60)</f>
        <v>41874968.9453125</v>
      </c>
      <c r="BI27" s="105">
        <f>100*(BH28/(BG28-BH28))</f>
        <v>3.2453890552416995</v>
      </c>
      <c r="BJ27" s="114">
        <f>SUM(BJ28:BJ60)</f>
        <v>27588799.671875</v>
      </c>
      <c r="BK27" s="115">
        <f>SUM(BK28:BK60)</f>
        <v>14286169.2734375</v>
      </c>
      <c r="BL27" s="126"/>
      <c r="BM27" s="108">
        <f>SUM(BM28:BM60)</f>
        <v>4937847</v>
      </c>
      <c r="BN27" s="107">
        <f>100*(BM27/(AL27-BM27))</f>
        <v>1.7011020923456484</v>
      </c>
      <c r="BO27" s="114">
        <f>SUM(BO28:BO60)</f>
        <v>18251703.6484375</v>
      </c>
      <c r="BP27" s="115">
        <f>SUM(BP28:BP60)</f>
        <v>-13313856.6484375</v>
      </c>
      <c r="BQ27" s="130">
        <f>SUM(BQ28:BQ60)</f>
        <v>34260286.9453125</v>
      </c>
      <c r="BR27" s="106">
        <f>100*(SUMPRODUCT($BQ$28:$BQ$60,AS28:AS60)/$BQ$27)</f>
        <v>99.130153107020377</v>
      </c>
      <c r="BS27" s="106">
        <f>100*(SUMPRODUCT($BQ$28:$BQ$60,AT28:AT60)/$BQ$27)</f>
        <v>0.74657526010619757</v>
      </c>
      <c r="BT27" s="106">
        <f>100*(SUMPRODUCT($BQ$28:$BQ$60,AU28:AU60)/$BQ$27)</f>
        <v>0.14594156808964207</v>
      </c>
      <c r="BU27" s="119">
        <f>SUM(BU28:BU60)</f>
        <v>291650687.09000009</v>
      </c>
      <c r="BV27" s="131">
        <f>100*(SUMPRODUCT(BU28:BU60,AR28:AR60)/BU27)</f>
        <v>23.07572211956953</v>
      </c>
      <c r="BW27" s="138"/>
      <c r="BX27" s="122">
        <f>SUM(BX28:BX60)</f>
        <v>2242393</v>
      </c>
      <c r="BY27" s="123">
        <f>100*(BX27/(AN27-BX27))</f>
        <v>5.1721233307083603</v>
      </c>
      <c r="BZ27" s="114">
        <f>SUM(BZ28:BZ60)</f>
        <v>2390364.00390625</v>
      </c>
      <c r="CA27" s="115">
        <f>SUM(CA28:CA60)</f>
        <v>-147971.00390625</v>
      </c>
      <c r="CB27" s="140">
        <f>SUM(CB28:CB60)</f>
        <v>-3558637.7</v>
      </c>
      <c r="CC27" s="109">
        <f>SUM(CC28:CC60)</f>
        <v>6725523.2100966517</v>
      </c>
      <c r="CD27" s="141">
        <f>CC27+CB27</f>
        <v>3166885.5100966515</v>
      </c>
      <c r="CE27" s="104"/>
      <c r="CF27" s="124">
        <f>SUM(CF28:CF60)</f>
        <v>434442</v>
      </c>
      <c r="CG27" s="125">
        <f>100*(CF27/(AO27-CF27))</f>
        <v>10.37055143608942</v>
      </c>
      <c r="CH27" s="114">
        <f>SUM(CH28:CH60)</f>
        <v>221949.60498046875</v>
      </c>
      <c r="CI27" s="114">
        <f>SUM(CI28:CI60)</f>
        <v>212492.39501953125</v>
      </c>
      <c r="CJ27" s="87"/>
      <c r="CK27" s="87"/>
      <c r="CL27" s="2"/>
    </row>
    <row r="28" spans="1:90" ht="36" customHeight="1" x14ac:dyDescent="0.25">
      <c r="A28" s="79">
        <f>BA28</f>
        <v>121135003</v>
      </c>
      <c r="B28" s="23">
        <f>IF($AZ28=1,VLOOKUP($A28,'DATA TIMESERIES'!$A$2:$FG$45000,B$2,FALSE),"")</f>
        <v>236988.75</v>
      </c>
      <c r="C28" s="23">
        <f>IF($AZ28=1,VLOOKUP($A28,'DATA TIMESERIES'!$A$2:$FG$45000,C$2,FALSE),"")</f>
        <v>311173</v>
      </c>
      <c r="D28" s="23">
        <f>IF($AZ28=1,VLOOKUP($A28,'DATA TIMESERIES'!$A$2:$FG$45000,D$2,FALSE),"")</f>
        <v>199760.75</v>
      </c>
      <c r="E28" s="23">
        <f>IF($AZ28=1,VLOOKUP($A28,'DATA TIMESERIES'!$A$2:$FG$45000,E$2,FALSE),"")</f>
        <v>159429.25</v>
      </c>
      <c r="F28" s="23">
        <f>IF($AZ28=1,VLOOKUP($A28,'DATA TIMESERIES'!$A$2:$FG$45000,F$2,FALSE),"")</f>
        <v>215381.75</v>
      </c>
      <c r="G28" s="23">
        <f>IF($AZ28=1,VLOOKUP($A28,'DATA TIMESERIES'!$A$2:$FG$45000,G$2,FALSE),"")</f>
        <v>-13.25</v>
      </c>
      <c r="H28" s="23">
        <f>IF($AZ28=1,VLOOKUP($A28,'DATA TIMESERIES'!$A$2:$FG$45000,H$2,FALSE),"")</f>
        <v>36763.25</v>
      </c>
      <c r="I28" s="23">
        <f>IF($AZ28=1,VLOOKUP($A28,'DATA TIMESERIES'!$A$2:$FG$45000,I$2,FALSE),"")</f>
        <v>741021.5</v>
      </c>
      <c r="J28" s="23">
        <f>IF($AZ28=1,VLOOKUP($A28,'DATA TIMESERIES'!$A$2:$FG$45000,J$2,FALSE),"")</f>
        <v>1014197</v>
      </c>
      <c r="K28" s="23">
        <f>IF($AZ28=1,VLOOKUP($A28,'DATA TIMESERIES'!$A$2:$FG$45000,K$2,FALSE),"")</f>
        <v>599395.5</v>
      </c>
      <c r="L28" s="82">
        <f>IF($AZ28=1,VLOOKUP($A28,'DATA SEL SUB 2026'!$A$2:$BI$45000,L$2,FALSE),"")</f>
        <v>116543</v>
      </c>
      <c r="M28" s="22"/>
      <c r="N28" s="23">
        <f>IF($AZ28=1,VLOOKUP($A28,'DATA TIMESERIES'!$A$2:$FG$45000,N$2,FALSE),"")</f>
        <v>3414.219970703125</v>
      </c>
      <c r="O28" s="23">
        <f>IF($AZ28=1,VLOOKUP($A28,'DATA TIMESERIES'!$A$2:$FG$45000,O$2,FALSE),"")</f>
        <v>50568.3515625</v>
      </c>
      <c r="P28" s="23">
        <f>IF($AZ28=1,VLOOKUP($A28,'DATA TIMESERIES'!$A$2:$FG$45000,P$2,FALSE),"")</f>
        <v>33066.87109375</v>
      </c>
      <c r="Q28" s="23">
        <f>IF($AZ28=1,VLOOKUP($A28,'DATA TIMESERIES'!$A$2:$FG$45000,Q$2,FALSE),"")</f>
        <v>16500.7109375</v>
      </c>
      <c r="R28" s="23">
        <f>IF($AZ28=1,VLOOKUP($A28,'DATA TIMESERIES'!$A$2:$FG$45000,R$2,FALSE),"")</f>
        <v>180723.484375</v>
      </c>
      <c r="S28" s="23">
        <f>IF($AZ28=1,VLOOKUP($A28,'DATA TIMESERIES'!$A$2:$FG$45000,S$2,FALSE),"")</f>
        <v>-40241.078125</v>
      </c>
      <c r="T28" s="23">
        <f>IF($AZ28=1,VLOOKUP($A28,'DATA TIMESERIES'!$A$2:$FG$45000,T$2,FALSE),"")</f>
        <v>-131383.203125</v>
      </c>
      <c r="U28" s="23">
        <f>IF($AZ28=1,VLOOKUP($A28,'DATA TIMESERIES'!$A$2:$FG$45000,U$2,FALSE),"")</f>
        <v>185296.703125</v>
      </c>
      <c r="V28" s="23">
        <f>IF($AZ28=1,VLOOKUP($A28,'DATA TIMESERIES'!$A$2:$FG$45000,V$2,FALSE),"")</f>
        <v>23206.599609375</v>
      </c>
      <c r="W28" s="23">
        <f>IF($AZ28=1,VLOOKUP($A28,'DATA TIMESERIES'!$A$2:$FG$45000,W$2,FALSE),"")</f>
        <v>49798.98828125</v>
      </c>
      <c r="X28" s="82">
        <f>IF($AZ28=1,VLOOKUP($A28,'DATA SEL SUB 2026'!$A$2:$BI$45000,X$2,FALSE),"")</f>
        <v>81103</v>
      </c>
      <c r="Z28" s="23">
        <f>IF($AZ28=1,VLOOKUP($A28,'DATA TIMESERIES'!$A$2:$FG$45000,Z$2,FALSE),"")</f>
        <v>0</v>
      </c>
      <c r="AA28" s="23">
        <f>IF($AZ28=1,VLOOKUP($A28,'DATA TIMESERIES'!$A$2:$FG$45000,AA$2,FALSE),"")</f>
        <v>0</v>
      </c>
      <c r="AB28" s="23">
        <f>IF($AZ28=1,VLOOKUP($A28,'DATA TIMESERIES'!$A$2:$FG$45000,AB$2,FALSE),"")</f>
        <v>0</v>
      </c>
      <c r="AC28" s="23">
        <f>IF($AZ28=1,VLOOKUP($A28,'DATA TIMESERIES'!$A$2:$FG$45000,AC$2,FALSE),"")</f>
        <v>0</v>
      </c>
      <c r="AD28" s="23">
        <f>IF($AZ28=1,VLOOKUP($A28,'DATA TIMESERIES'!$A$2:$FG$45000,AD$2,FALSE),"")</f>
        <v>0</v>
      </c>
      <c r="AE28" s="23">
        <f>IF($AZ28=1,VLOOKUP($A28,'DATA TIMESERIES'!$A$2:$FG$45000,AE$2,FALSE),"")</f>
        <v>0</v>
      </c>
      <c r="AF28" s="23">
        <f>IF($AZ28=1,VLOOKUP($A28,'DATA TIMESERIES'!$A$2:$FG$45000,AF$2,FALSE),"")</f>
        <v>0</v>
      </c>
      <c r="AG28" s="23">
        <f>IF($AZ28=1,VLOOKUP($A28,'DATA TIMESERIES'!$A$2:$FG$45000,AG$2,FALSE),"")</f>
        <v>0</v>
      </c>
      <c r="AH28" s="23">
        <f>IF($AZ28=1,VLOOKUP($A28,'DATA TIMESERIES'!$A$2:$FG$45000,AH$2,FALSE),"")</f>
        <v>0</v>
      </c>
      <c r="AI28" s="23">
        <f>IF($AZ28=1,VLOOKUP($A28,'DATA TIMESERIES'!$A$2:$FG$45000,AI$2,FALSE),"")</f>
        <v>0</v>
      </c>
      <c r="AJ28" s="82">
        <f>IF($AZ28=1,VLOOKUP($A28,'DATA SEL SUB 2026'!$A$2:$BI$45000,AJ$2,FALSE),"")</f>
        <v>0</v>
      </c>
      <c r="AL28" s="99">
        <f>IF($AZ28=1,VLOOKUP($BA28,'DATA SEL SUB 2026'!$A$2:$XX$45000,AL$2,FALSE),"")</f>
        <v>6359879</v>
      </c>
      <c r="AM28" s="99">
        <f>IF($AZ28=1,VLOOKUP($BA28,'DATA SEL SUB 2026'!$A$2:$XX$45000,AM$2,FALSE),"")</f>
        <v>269928</v>
      </c>
      <c r="AN28" s="99">
        <f>IF($AZ28=1,VLOOKUP($BA28,'DATA SEL SUB 2026'!$A$2:$XX$45000,AN$2,FALSE),"")</f>
        <v>1248542</v>
      </c>
      <c r="AO28" s="99">
        <f>IF($AZ28=1,VLOOKUP($BA28,'DATA SEL SUB 2026'!$A$2:$XX$45000,AO$2,FALSE),"")</f>
        <v>0</v>
      </c>
      <c r="AP28" s="99">
        <f>SUM(AL28:AO28)</f>
        <v>7878349</v>
      </c>
      <c r="AQ28" s="99"/>
      <c r="AR28" s="120">
        <f>IF($AZ28=1,BV28/100,"")</f>
        <v>0</v>
      </c>
      <c r="AS28" s="120">
        <f>IF($AZ28=1,BR28/100,"")</f>
        <v>0</v>
      </c>
      <c r="AT28" s="120">
        <f>IF($AZ28=1,BS28/100,"")</f>
        <v>0</v>
      </c>
      <c r="AU28" s="120">
        <f>IF($AZ28=1,BT28/100,"")</f>
        <v>1</v>
      </c>
      <c r="AW28" s="29" t="s">
        <v>79</v>
      </c>
      <c r="AX28" s="29">
        <f>VLOOKUP(AW28,KEY!$AC$2:$AD$1001,2,FALSE)</f>
        <v>3</v>
      </c>
      <c r="AY28" s="29">
        <v>1</v>
      </c>
      <c r="AZ28" s="29">
        <f>IF($AY$19-AY28&gt;=0,1,0)</f>
        <v>1</v>
      </c>
      <c r="BA28" s="42">
        <f>IF($AZ28=1,VLOOKUP($AZ$19,'CROSSWALK LEA TO SENATE'!$A$2:$XX$45000,$AX28,FALSE),"")</f>
        <v>121135003</v>
      </c>
      <c r="BB28" s="29"/>
      <c r="BC28" s="29"/>
      <c r="BD28" s="29"/>
      <c r="BE28" s="2"/>
      <c r="BF28" s="28" t="str">
        <f>IF($AZ28=1,VLOOKUP($BA28,'DATA SEL SUB 2026'!$A$2:$XX$45000,BF$2,FALSE),"")</f>
        <v>Jim Thorpe Area</v>
      </c>
      <c r="BG28" s="101">
        <f>IF($AZ28=1,AP28,"")</f>
        <v>7878349</v>
      </c>
      <c r="BH28" s="118">
        <f>IF($AZ28=1,BM28+BQ28+BX28+CF28,"")</f>
        <v>247646</v>
      </c>
      <c r="BI28" s="100">
        <f>IF($AZ28=1,100*(BH28/(BG28-BH28)),"")</f>
        <v>3.2453890552416995</v>
      </c>
      <c r="BJ28" s="110">
        <f>IF($AZ28=1,VLOOKUP($BA28,'DATA TIMESERIES'!$A$1:$XX$45000,BJ$2,FALSE),"")</f>
        <v>495608.40625</v>
      </c>
      <c r="BK28" s="116">
        <f>IF($AZ28=1,BH28-BJ28,"")</f>
        <v>-247962.40625</v>
      </c>
      <c r="BL28" s="127"/>
      <c r="BM28" s="24">
        <f>IF($AZ28=1,VLOOKUP($BA28,'DATA SEL SUB 2026'!$A$2:$XX$45000,BM$2,FALSE),"")</f>
        <v>116543</v>
      </c>
      <c r="BN28" s="86">
        <f>IF($AZ28=1,VLOOKUP($BA28,'DATA SEL SUB 2026'!$A$2:$XX$45000,BN$2,FALSE),"")</f>
        <v>1.8666783571243286</v>
      </c>
      <c r="BO28" s="110">
        <f>IF($AZ28=1,VLOOKUP($BA28,'DATA TIMESERIES'!$A$1:$XX$45000,BO$2,FALSE),"")</f>
        <v>478272.8125</v>
      </c>
      <c r="BP28" s="116">
        <f>IF($AZ28=1,BM28-BO28,"")</f>
        <v>-361729.8125</v>
      </c>
      <c r="BQ28" s="132">
        <f>IF($AZ28=1,VLOOKUP($BA28,'DATA SEL SUB 2026'!$A$2:$XX$45000,BQ$2,FALSE),"")</f>
        <v>50000</v>
      </c>
      <c r="BR28" s="25">
        <f>IF($AZ28=1,VLOOKUP($BA28,'DATA SEL SUB 2026'!$A$2:$XX$45000,BR$2,FALSE),"")</f>
        <v>0</v>
      </c>
      <c r="BS28" s="25">
        <f>IF($AZ28=1,VLOOKUP($BA28,'DATA SEL SUB 2026'!$A$2:$XX$45000,BS$2,FALSE),"")</f>
        <v>0</v>
      </c>
      <c r="BT28" s="25">
        <f>IF($AZ28=1,VLOOKUP($BA28,'DATA SEL SUB 2026'!$A$2:$XX$45000,BT$2,FALSE),"")</f>
        <v>100</v>
      </c>
      <c r="BU28" s="25">
        <f>IF($AZ28=1,VLOOKUP($BA28,'DATA SEL SUB 2026'!$A$2:$XX$45000,BU$2,FALSE),"")</f>
        <v>0</v>
      </c>
      <c r="BV28" s="133">
        <f>IF($AZ28=1,VLOOKUP($BA28,'DATA SEL SUB 2026'!$A$2:$XX$45000,BV$2,FALSE),"")</f>
        <v>0</v>
      </c>
      <c r="BW28" s="127"/>
      <c r="BX28" s="31">
        <f>IF($AZ28=1,VLOOKUP($BA28,'DATA SEL SUB 2026'!$A$2:$XX$45000,BX$2,FALSE),"")</f>
        <v>81103</v>
      </c>
      <c r="BY28" s="32">
        <f>IF($AZ28=1,VLOOKUP($BA28,'DATA SEL SUB 2026'!$A$2:$XX$45000,BY$2,FALSE),"")</f>
        <v>6.9470868110656738</v>
      </c>
      <c r="BZ28" s="110">
        <f>IF($AZ28=1,VLOOKUP($BA28,'DATA TIMESERIES'!$A$1:$XX$45000,BZ$2,FALSE),"")</f>
        <v>17335.599609375</v>
      </c>
      <c r="CA28" s="111">
        <f>IF($AZ28=1,BX28-BZ28,"")</f>
        <v>63767.400390625</v>
      </c>
      <c r="CB28" s="142">
        <f>IF($AZ28=1,-1*VLOOKUP($BA28,'DATA SEL SUB 2026'!$A$2:$XX$45000,CB$2,FALSE),"")</f>
        <v>-355835.07</v>
      </c>
      <c r="CC28" s="137">
        <f>IF($AZ28=1,VLOOKUP($BA28,'DATA SEL SUB 2026'!$A$2:$XX$45000,CC$2,FALSE),"")</f>
        <v>517205.36159462878</v>
      </c>
      <c r="CD28" s="143">
        <f>IF($AZ28=1,CC28+CB28,"")</f>
        <v>161370.29159462877</v>
      </c>
      <c r="CE28" s="32"/>
      <c r="CF28" s="90">
        <f>IF($AZ28=1,VLOOKUP($BA28,'DATA SEL SUB 2026'!$A$2:$XX$45000,CF$2,FALSE),"")</f>
        <v>0</v>
      </c>
      <c r="CG28" s="91">
        <f>IF($AZ28=1,VLOOKUP($BA28,'DATA SEL SUB 2026'!$A$2:$XX$45000,CG$2,FALSE),"")</f>
        <v>0</v>
      </c>
      <c r="CH28" s="110">
        <f>IF($AZ28=1,VLOOKUP($BA28,'DATA TIMESERIES'!$A$1:$XX$45000,CH$2,FALSE),"")</f>
        <v>0</v>
      </c>
      <c r="CI28" s="110">
        <f>IF($AZ28=1,CF28-CH28,"")</f>
        <v>0</v>
      </c>
      <c r="CJ28" s="32"/>
      <c r="CK28" s="32"/>
      <c r="CL28" s="2"/>
    </row>
    <row r="29" spans="1:90" ht="36" customHeight="1" x14ac:dyDescent="0.25">
      <c r="A29" s="79">
        <f t="shared" ref="A29:A60" si="10">BA29</f>
        <v>118401403</v>
      </c>
      <c r="B29" s="23">
        <f>IF($AZ29=1,VLOOKUP($A29,'DATA TIMESERIES'!$A$2:$FG$45000,B$2,FALSE),"")</f>
        <v>88265</v>
      </c>
      <c r="C29" s="23">
        <f>IF($AZ29=1,VLOOKUP($A29,'DATA TIMESERIES'!$A$2:$FG$45000,C$2,FALSE),"")</f>
        <v>115737</v>
      </c>
      <c r="D29" s="23">
        <f>IF($AZ29=1,VLOOKUP($A29,'DATA TIMESERIES'!$A$2:$FG$45000,D$2,FALSE),"")</f>
        <v>66439</v>
      </c>
      <c r="E29" s="23">
        <f>IF($AZ29=1,VLOOKUP($A29,'DATA TIMESERIES'!$A$2:$FG$45000,E$2,FALSE),"")</f>
        <v>46029</v>
      </c>
      <c r="F29" s="23">
        <f>IF($AZ29=1,VLOOKUP($A29,'DATA TIMESERIES'!$A$2:$FG$45000,F$2,FALSE),"")</f>
        <v>106549.5</v>
      </c>
      <c r="G29" s="23">
        <f>IF($AZ29=1,VLOOKUP($A29,'DATA TIMESERIES'!$A$2:$FG$45000,G$2,FALSE),"")</f>
        <v>-4.5</v>
      </c>
      <c r="H29" s="23">
        <f>IF($AZ29=1,VLOOKUP($A29,'DATA TIMESERIES'!$A$2:$FG$45000,H$2,FALSE),"")</f>
        <v>211233</v>
      </c>
      <c r="I29" s="23">
        <f>IF($AZ29=1,VLOOKUP($A29,'DATA TIMESERIES'!$A$2:$FG$45000,I$2,FALSE),"")</f>
        <v>475652</v>
      </c>
      <c r="J29" s="23">
        <f>IF($AZ29=1,VLOOKUP($A29,'DATA TIMESERIES'!$A$2:$FG$45000,J$2,FALSE),"")</f>
        <v>428216.5</v>
      </c>
      <c r="K29" s="23">
        <f>IF($AZ29=1,VLOOKUP($A29,'DATA TIMESERIES'!$A$2:$FG$45000,K$2,FALSE),"")</f>
        <v>172314</v>
      </c>
      <c r="L29" s="82">
        <f>IF($AZ29=1,VLOOKUP($A29,'DATA SEL SUB 2026'!$A$2:$BI$45000,L$2,FALSE),"")</f>
        <v>68716</v>
      </c>
      <c r="M29" s="22"/>
      <c r="N29" s="23">
        <f>IF($AZ29=1,VLOOKUP($A29,'DATA TIMESERIES'!$A$2:$FG$45000,N$2,FALSE),"")</f>
        <v>-121243.078125</v>
      </c>
      <c r="O29" s="23">
        <f>IF($AZ29=1,VLOOKUP($A29,'DATA TIMESERIES'!$A$2:$FG$45000,O$2,FALSE),"")</f>
        <v>-180009.640625</v>
      </c>
      <c r="P29" s="23">
        <f>IF($AZ29=1,VLOOKUP($A29,'DATA TIMESERIES'!$A$2:$FG$45000,P$2,FALSE),"")</f>
        <v>12083.330078125</v>
      </c>
      <c r="Q29" s="23">
        <f>IF($AZ29=1,VLOOKUP($A29,'DATA TIMESERIES'!$A$2:$FG$45000,Q$2,FALSE),"")</f>
        <v>14993.16015625</v>
      </c>
      <c r="R29" s="23">
        <f>IF($AZ29=1,VLOOKUP($A29,'DATA TIMESERIES'!$A$2:$FG$45000,R$2,FALSE),"")</f>
        <v>197827.125</v>
      </c>
      <c r="S29" s="23">
        <f>IF($AZ29=1,VLOOKUP($A29,'DATA TIMESERIES'!$A$2:$FG$45000,S$2,FALSE),"")</f>
        <v>-35.299999237060547</v>
      </c>
      <c r="T29" s="23">
        <f>IF($AZ29=1,VLOOKUP($A29,'DATA TIMESERIES'!$A$2:$FG$45000,T$2,FALSE),"")</f>
        <v>78364.8984375</v>
      </c>
      <c r="U29" s="23">
        <f>IF($AZ29=1,VLOOKUP($A29,'DATA TIMESERIES'!$A$2:$FG$45000,U$2,FALSE),"")</f>
        <v>-61526.1484375</v>
      </c>
      <c r="V29" s="23">
        <f>IF($AZ29=1,VLOOKUP($A29,'DATA TIMESERIES'!$A$2:$FG$45000,V$2,FALSE),"")</f>
        <v>82089.0078125</v>
      </c>
      <c r="W29" s="23">
        <f>IF($AZ29=1,VLOOKUP($A29,'DATA TIMESERIES'!$A$2:$FG$45000,W$2,FALSE),"")</f>
        <v>117925.953125</v>
      </c>
      <c r="X29" s="82">
        <f>IF($AZ29=1,VLOOKUP($A29,'DATA SEL SUB 2026'!$A$2:$BI$45000,X$2,FALSE),"")</f>
        <v>63351</v>
      </c>
      <c r="Z29" s="23">
        <f>IF($AZ29=1,VLOOKUP($A29,'DATA TIMESERIES'!$A$2:$FG$45000,Z$2,FALSE),"")</f>
        <v>0</v>
      </c>
      <c r="AA29" s="23">
        <f>IF($AZ29=1,VLOOKUP($A29,'DATA TIMESERIES'!$A$2:$FG$45000,AA$2,FALSE),"")</f>
        <v>0</v>
      </c>
      <c r="AB29" s="23">
        <f>IF($AZ29=1,VLOOKUP($A29,'DATA TIMESERIES'!$A$2:$FG$45000,AB$2,FALSE),"")</f>
        <v>0</v>
      </c>
      <c r="AC29" s="23">
        <f>IF($AZ29=1,VLOOKUP($A29,'DATA TIMESERIES'!$A$2:$FG$45000,AC$2,FALSE),"")</f>
        <v>0</v>
      </c>
      <c r="AD29" s="23">
        <f>IF($AZ29=1,VLOOKUP($A29,'DATA TIMESERIES'!$A$2:$FG$45000,AD$2,FALSE),"")</f>
        <v>0</v>
      </c>
      <c r="AE29" s="23">
        <f>IF($AZ29=1,VLOOKUP($A29,'DATA TIMESERIES'!$A$2:$FG$45000,AE$2,FALSE),"")</f>
        <v>0</v>
      </c>
      <c r="AF29" s="23">
        <f>IF($AZ29=1,VLOOKUP($A29,'DATA TIMESERIES'!$A$2:$FG$45000,AF$2,FALSE),"")</f>
        <v>0</v>
      </c>
      <c r="AG29" s="23">
        <f>IF($AZ29=1,VLOOKUP($A29,'DATA TIMESERIES'!$A$2:$FG$45000,AG$2,FALSE),"")</f>
        <v>0</v>
      </c>
      <c r="AH29" s="23">
        <f>IF($AZ29=1,VLOOKUP($A29,'DATA TIMESERIES'!$A$2:$FG$45000,AH$2,FALSE),"")</f>
        <v>0</v>
      </c>
      <c r="AI29" s="23">
        <f>IF($AZ29=1,VLOOKUP($A29,'DATA TIMESERIES'!$A$2:$FG$45000,AI$2,FALSE),"")</f>
        <v>0</v>
      </c>
      <c r="AJ29" s="82">
        <f>IF($AZ29=1,VLOOKUP($A29,'DATA SEL SUB 2026'!$A$2:$BI$45000,AJ$2,FALSE),"")</f>
        <v>0</v>
      </c>
      <c r="AL29" s="99">
        <f>IF($AZ29=1,VLOOKUP($BA29,'DATA SEL SUB 2026'!$A$2:$XX$45000,AL$2,FALSE),"")</f>
        <v>8762779</v>
      </c>
      <c r="AM29" s="99">
        <f>IF($AZ29=1,VLOOKUP($BA29,'DATA SEL SUB 2026'!$A$2:$XX$45000,AM$2,FALSE),"")</f>
        <v>2360107.2799999998</v>
      </c>
      <c r="AN29" s="99">
        <f>IF($AZ29=1,VLOOKUP($BA29,'DATA SEL SUB 2026'!$A$2:$XX$45000,AN$2,FALSE),"")</f>
        <v>1953174</v>
      </c>
      <c r="AO29" s="99">
        <f>IF($AZ29=1,VLOOKUP($BA29,'DATA SEL SUB 2026'!$A$2:$XX$45000,AO$2,FALSE),"")</f>
        <v>0</v>
      </c>
      <c r="AP29" s="99">
        <f t="shared" ref="AP29:AP60" si="11">SUM(AL29:AO29)</f>
        <v>13076060.279999999</v>
      </c>
      <c r="AQ29" s="99"/>
      <c r="AR29" s="120">
        <f t="shared" ref="AR29:AR60" si="12">IF($AZ29=1,BV29/100,"")</f>
        <v>0.18691738128662108</v>
      </c>
      <c r="AS29" s="120">
        <f t="shared" ref="AS29:AS60" si="13">IF($AZ29=1,BR29/100,"")</f>
        <v>1.0001656341552734</v>
      </c>
      <c r="AT29" s="120">
        <f t="shared" ref="AT29:AT60" si="14">IF($AZ29=1,BS29/100,"")</f>
        <v>0</v>
      </c>
      <c r="AU29" s="120">
        <f t="shared" ref="AU29:AU60" si="15">IF($AZ29=1,BT29/100,"")</f>
        <v>0</v>
      </c>
      <c r="AW29" s="29" t="s">
        <v>80</v>
      </c>
      <c r="AX29" s="29">
        <f>VLOOKUP(AW29,KEY!$AC$2:$AD$1001,2,FALSE)</f>
        <v>4</v>
      </c>
      <c r="AY29" s="29">
        <v>2</v>
      </c>
      <c r="AZ29" s="29">
        <f t="shared" ref="AZ29:AZ60" si="16">IF($AY$19-AY29&gt;=0,1,0)</f>
        <v>1</v>
      </c>
      <c r="BA29" s="42">
        <f>IF($AZ29=1,VLOOKUP($AZ$19,'CROSSWALK LEA TO SENATE'!$A$2:$XX$45000,$AX29,FALSE),"")</f>
        <v>118401403</v>
      </c>
      <c r="BB29" s="29"/>
      <c r="BC29" s="29"/>
      <c r="BD29" s="29"/>
      <c r="BE29" s="2"/>
      <c r="BF29" s="28" t="str">
        <f>IF($AZ29=1,VLOOKUP($BA29,'DATA SEL SUB 2026'!$A$2:$XX$45000,BF$2,FALSE),"")</f>
        <v>Crestwood</v>
      </c>
      <c r="BG29" s="101">
        <f t="shared" ref="BG29:BG60" si="17">IF($AZ29=1,AP29,"")</f>
        <v>13076060.279999999</v>
      </c>
      <c r="BH29" s="101">
        <f t="shared" ref="BH29:BH60" si="18">IF($AZ29=1,BM29+BQ29+BX29+CF29,"")</f>
        <v>1307977.375</v>
      </c>
      <c r="BI29" s="102">
        <f t="shared" ref="BI29:BI60" si="19">IF($AZ29=1,100*(BH29/(BG29-BH29)),"")</f>
        <v>11.114617270789868</v>
      </c>
      <c r="BJ29" s="110">
        <f>IF($AZ29=1,VLOOKUP($BA29,'DATA TIMESERIES'!$A$1:$XX$45000,BJ$2,FALSE),"")</f>
        <v>468085.0625</v>
      </c>
      <c r="BK29" s="111">
        <f t="shared" ref="BK29:BK60" si="20">IF($AZ29=1,BH29-BJ29,"")</f>
        <v>839892.3125</v>
      </c>
      <c r="BL29" s="127"/>
      <c r="BM29" s="24">
        <f>IF($AZ29=1,VLOOKUP($BA29,'DATA SEL SUB 2026'!$A$2:$XX$45000,BM$2,FALSE),"")</f>
        <v>68716</v>
      </c>
      <c r="BN29" s="86">
        <f>IF($AZ29=1,VLOOKUP($BA29,'DATA SEL SUB 2026'!$A$2:$XX$45000,BN$2,FALSE),"")</f>
        <v>0.79037845134735107</v>
      </c>
      <c r="BO29" s="110">
        <f>IF($AZ29=1,VLOOKUP($BA29,'DATA TIMESERIES'!$A$1:$XX$45000,BO$2,FALSE),"")</f>
        <v>257482.203125</v>
      </c>
      <c r="BP29" s="111">
        <f t="shared" ref="BP29:BP60" si="21">IF($AZ29=1,BM29-BO29,"")</f>
        <v>-188766.203125</v>
      </c>
      <c r="BQ29" s="132">
        <f>IF($AZ29=1,VLOOKUP($BA29,'DATA SEL SUB 2026'!$A$2:$XX$45000,BQ$2,FALSE),"")</f>
        <v>1175910.375</v>
      </c>
      <c r="BR29" s="25">
        <f>IF($AZ29=1,VLOOKUP($BA29,'DATA SEL SUB 2026'!$A$2:$XX$45000,BR$2,FALSE),"")</f>
        <v>100.01656341552734</v>
      </c>
      <c r="BS29" s="25">
        <f>IF($AZ29=1,VLOOKUP($BA29,'DATA SEL SUB 2026'!$A$2:$XX$45000,BS$2,FALSE),"")</f>
        <v>0</v>
      </c>
      <c r="BT29" s="25">
        <f>IF($AZ29=1,VLOOKUP($BA29,'DATA SEL SUB 2026'!$A$2:$XX$45000,BT$2,FALSE),"")</f>
        <v>0</v>
      </c>
      <c r="BU29" s="25">
        <f>IF($AZ29=1,VLOOKUP($BA29,'DATA SEL SUB 2026'!$A$2:$XX$45000,BU$2,FALSE),"")</f>
        <v>10764682.029999994</v>
      </c>
      <c r="BV29" s="133">
        <f>IF($AZ29=1,VLOOKUP($BA29,'DATA SEL SUB 2026'!$A$2:$XX$45000,BV$2,FALSE),"")</f>
        <v>18.691738128662109</v>
      </c>
      <c r="BW29" s="127"/>
      <c r="BX29" s="31">
        <f>IF($AZ29=1,VLOOKUP($BA29,'DATA SEL SUB 2026'!$A$2:$XX$45000,BX$2,FALSE),"")</f>
        <v>63351</v>
      </c>
      <c r="BY29" s="32">
        <f>IF($AZ29=1,VLOOKUP($BA29,'DATA SEL SUB 2026'!$A$2:$XX$45000,BY$2,FALSE),"")</f>
        <v>3.3522188663482666</v>
      </c>
      <c r="BZ29" s="110">
        <f>IF($AZ29=1,VLOOKUP($BA29,'DATA TIMESERIES'!$A$1:$XX$45000,BZ$2,FALSE),"")</f>
        <v>43363.68359375</v>
      </c>
      <c r="CA29" s="111">
        <f t="shared" ref="CA29:CA60" si="22">IF($AZ29=1,BX29-BZ29,"")</f>
        <v>19987.31640625</v>
      </c>
      <c r="CB29" s="142">
        <f>IF($AZ29=1,-1*VLOOKUP($BA29,'DATA SEL SUB 2026'!$A$2:$XX$45000,CB$2,FALSE),"")</f>
        <v>-95490.27</v>
      </c>
      <c r="CC29" s="137">
        <f>IF($AZ29=1,VLOOKUP($BA29,'DATA SEL SUB 2026'!$A$2:$XX$45000,CC$2,FALSE),"")</f>
        <v>123232.18864331429</v>
      </c>
      <c r="CD29" s="143">
        <f t="shared" ref="CD29:CD60" si="23">IF($AZ29=1,CC29+CB29,"")</f>
        <v>27741.91864331429</v>
      </c>
      <c r="CE29" s="32"/>
      <c r="CF29" s="90">
        <f>IF($AZ29=1,VLOOKUP($BA29,'DATA SEL SUB 2026'!$A$2:$XX$45000,CF$2,FALSE),"")</f>
        <v>0</v>
      </c>
      <c r="CG29" s="91">
        <f>IF($AZ29=1,VLOOKUP($BA29,'DATA SEL SUB 2026'!$A$2:$XX$45000,CG$2,FALSE),"")</f>
        <v>0</v>
      </c>
      <c r="CH29" s="110">
        <f>IF($AZ29=1,VLOOKUP($BA29,'DATA TIMESERIES'!$A$1:$XX$45000,CH$2,FALSE),"")</f>
        <v>0</v>
      </c>
      <c r="CI29" s="110">
        <f t="shared" ref="CI29:CI60" si="24">IF($AZ29=1,CF29-CH29,"")</f>
        <v>0</v>
      </c>
      <c r="CJ29" s="32"/>
      <c r="CK29" s="32"/>
      <c r="CL29" s="2"/>
    </row>
    <row r="30" spans="1:90" ht="36" customHeight="1" x14ac:dyDescent="0.25">
      <c r="A30" s="79">
        <f t="shared" si="10"/>
        <v>129547303</v>
      </c>
      <c r="B30" s="23">
        <f>IF($AZ30=1,VLOOKUP($A30,'DATA TIMESERIES'!$A$2:$FG$45000,B$2,FALSE),"")</f>
        <v>104714.5</v>
      </c>
      <c r="C30" s="23">
        <f>IF($AZ30=1,VLOOKUP($A30,'DATA TIMESERIES'!$A$2:$FG$45000,C$2,FALSE),"")</f>
        <v>137206.5</v>
      </c>
      <c r="D30" s="23">
        <f>IF($AZ30=1,VLOOKUP($A30,'DATA TIMESERIES'!$A$2:$FG$45000,D$2,FALSE),"")</f>
        <v>11072.5</v>
      </c>
      <c r="E30" s="23">
        <f>IF($AZ30=1,VLOOKUP($A30,'DATA TIMESERIES'!$A$2:$FG$45000,E$2,FALSE),"")</f>
        <v>56357</v>
      </c>
      <c r="F30" s="23">
        <f>IF($AZ30=1,VLOOKUP($A30,'DATA TIMESERIES'!$A$2:$FG$45000,F$2,FALSE),"")</f>
        <v>84732.5</v>
      </c>
      <c r="G30" s="23">
        <f>IF($AZ30=1,VLOOKUP($A30,'DATA TIMESERIES'!$A$2:$FG$45000,G$2,FALSE),"")</f>
        <v>-4</v>
      </c>
      <c r="H30" s="23">
        <f>IF($AZ30=1,VLOOKUP($A30,'DATA TIMESERIES'!$A$2:$FG$45000,H$2,FALSE),"")</f>
        <v>59211</v>
      </c>
      <c r="I30" s="23">
        <f>IF($AZ30=1,VLOOKUP($A30,'DATA TIMESERIES'!$A$2:$FG$45000,I$2,FALSE),"")</f>
        <v>434427</v>
      </c>
      <c r="J30" s="23">
        <f>IF($AZ30=1,VLOOKUP($A30,'DATA TIMESERIES'!$A$2:$FG$45000,J$2,FALSE),"")</f>
        <v>379979.5</v>
      </c>
      <c r="K30" s="23">
        <f>IF($AZ30=1,VLOOKUP($A30,'DATA TIMESERIES'!$A$2:$FG$45000,K$2,FALSE),"")</f>
        <v>149952</v>
      </c>
      <c r="L30" s="82">
        <f>IF($AZ30=1,VLOOKUP($A30,'DATA SEL SUB 2026'!$A$2:$BI$45000,L$2,FALSE),"")</f>
        <v>67454</v>
      </c>
      <c r="M30" s="22"/>
      <c r="N30" s="23">
        <f>IF($AZ30=1,VLOOKUP($A30,'DATA TIMESERIES'!$A$2:$FG$45000,N$2,FALSE),"")</f>
        <v>28265.240234375</v>
      </c>
      <c r="O30" s="23">
        <f>IF($AZ30=1,VLOOKUP($A30,'DATA TIMESERIES'!$A$2:$FG$45000,O$2,FALSE),"")</f>
        <v>16834.830078125</v>
      </c>
      <c r="P30" s="23">
        <f>IF($AZ30=1,VLOOKUP($A30,'DATA TIMESERIES'!$A$2:$FG$45000,P$2,FALSE),"")</f>
        <v>19941.220703125</v>
      </c>
      <c r="Q30" s="23">
        <f>IF($AZ30=1,VLOOKUP($A30,'DATA TIMESERIES'!$A$2:$FG$45000,Q$2,FALSE),"")</f>
        <v>28903.779296875</v>
      </c>
      <c r="R30" s="23">
        <f>IF($AZ30=1,VLOOKUP($A30,'DATA TIMESERIES'!$A$2:$FG$45000,R$2,FALSE),"")</f>
        <v>50637.62109375</v>
      </c>
      <c r="S30" s="23">
        <f>IF($AZ30=1,VLOOKUP($A30,'DATA TIMESERIES'!$A$2:$FG$45000,S$2,FALSE),"")</f>
        <v>-44.860000610351563</v>
      </c>
      <c r="T30" s="23">
        <f>IF($AZ30=1,VLOOKUP($A30,'DATA TIMESERIES'!$A$2:$FG$45000,T$2,FALSE),"")</f>
        <v>48174.87109375</v>
      </c>
      <c r="U30" s="23">
        <f>IF($AZ30=1,VLOOKUP($A30,'DATA TIMESERIES'!$A$2:$FG$45000,U$2,FALSE),"")</f>
        <v>117969.078125</v>
      </c>
      <c r="V30" s="23">
        <f>IF($AZ30=1,VLOOKUP($A30,'DATA TIMESERIES'!$A$2:$FG$45000,V$2,FALSE),"")</f>
        <v>42168.19921875</v>
      </c>
      <c r="W30" s="23">
        <f>IF($AZ30=1,VLOOKUP($A30,'DATA TIMESERIES'!$A$2:$FG$45000,W$2,FALSE),"")</f>
        <v>100010.34375</v>
      </c>
      <c r="X30" s="82">
        <f>IF($AZ30=1,VLOOKUP($A30,'DATA SEL SUB 2026'!$A$2:$BI$45000,X$2,FALSE),"")</f>
        <v>18565</v>
      </c>
      <c r="Z30" s="23">
        <f>IF($AZ30=1,VLOOKUP($A30,'DATA TIMESERIES'!$A$2:$FG$45000,Z$2,FALSE),"")</f>
        <v>0</v>
      </c>
      <c r="AA30" s="23">
        <f>IF($AZ30=1,VLOOKUP($A30,'DATA TIMESERIES'!$A$2:$FG$45000,AA$2,FALSE),"")</f>
        <v>0</v>
      </c>
      <c r="AB30" s="23">
        <f>IF($AZ30=1,VLOOKUP($A30,'DATA TIMESERIES'!$A$2:$FG$45000,AB$2,FALSE),"")</f>
        <v>0</v>
      </c>
      <c r="AC30" s="23">
        <f>IF($AZ30=1,VLOOKUP($A30,'DATA TIMESERIES'!$A$2:$FG$45000,AC$2,FALSE),"")</f>
        <v>0</v>
      </c>
      <c r="AD30" s="23">
        <f>IF($AZ30=1,VLOOKUP($A30,'DATA TIMESERIES'!$A$2:$FG$45000,AD$2,FALSE),"")</f>
        <v>0</v>
      </c>
      <c r="AE30" s="23">
        <f>IF($AZ30=1,VLOOKUP($A30,'DATA TIMESERIES'!$A$2:$FG$45000,AE$2,FALSE),"")</f>
        <v>0</v>
      </c>
      <c r="AF30" s="23">
        <f>IF($AZ30=1,VLOOKUP($A30,'DATA TIMESERIES'!$A$2:$FG$45000,AF$2,FALSE),"")</f>
        <v>0</v>
      </c>
      <c r="AG30" s="23">
        <f>IF($AZ30=1,VLOOKUP($A30,'DATA TIMESERIES'!$A$2:$FG$45000,AG$2,FALSE),"")</f>
        <v>0</v>
      </c>
      <c r="AH30" s="23">
        <f>IF($AZ30=1,VLOOKUP($A30,'DATA TIMESERIES'!$A$2:$FG$45000,AH$2,FALSE),"")</f>
        <v>0</v>
      </c>
      <c r="AI30" s="23">
        <f>IF($AZ30=1,VLOOKUP($A30,'DATA TIMESERIES'!$A$2:$FG$45000,AI$2,FALSE),"")</f>
        <v>0</v>
      </c>
      <c r="AJ30" s="82">
        <f>IF($AZ30=1,VLOOKUP($A30,'DATA SEL SUB 2026'!$A$2:$BI$45000,AJ$2,FALSE),"")</f>
        <v>0</v>
      </c>
      <c r="AL30" s="99">
        <f>IF($AZ30=1,VLOOKUP($BA30,'DATA SEL SUB 2026'!$A$2:$XX$45000,AL$2,FALSE),"")</f>
        <v>7562906</v>
      </c>
      <c r="AM30" s="99">
        <f>IF($AZ30=1,VLOOKUP($BA30,'DATA SEL SUB 2026'!$A$2:$XX$45000,AM$2,FALSE),"")</f>
        <v>607490.89</v>
      </c>
      <c r="AN30" s="99">
        <f>IF($AZ30=1,VLOOKUP($BA30,'DATA SEL SUB 2026'!$A$2:$XX$45000,AN$2,FALSE),"")</f>
        <v>1176302</v>
      </c>
      <c r="AO30" s="99">
        <f>IF($AZ30=1,VLOOKUP($BA30,'DATA SEL SUB 2026'!$A$2:$XX$45000,AO$2,FALSE),"")</f>
        <v>0</v>
      </c>
      <c r="AP30" s="99">
        <f t="shared" si="11"/>
        <v>9346698.8900000006</v>
      </c>
      <c r="AQ30" s="99"/>
      <c r="AR30" s="120">
        <f t="shared" si="12"/>
        <v>0.21851789474487304</v>
      </c>
      <c r="AS30" s="120">
        <f t="shared" si="13"/>
        <v>1.0002330017089844</v>
      </c>
      <c r="AT30" s="120">
        <f t="shared" si="14"/>
        <v>0</v>
      </c>
      <c r="AU30" s="120">
        <f t="shared" si="15"/>
        <v>0</v>
      </c>
      <c r="AW30" s="29" t="s">
        <v>81</v>
      </c>
      <c r="AX30" s="29">
        <f>VLOOKUP(AW30,KEY!$AC$2:$AD$1001,2,FALSE)</f>
        <v>5</v>
      </c>
      <c r="AY30" s="29">
        <v>3</v>
      </c>
      <c r="AZ30" s="29">
        <f t="shared" si="16"/>
        <v>1</v>
      </c>
      <c r="BA30" s="42">
        <f>IF($AZ30=1,VLOOKUP($AZ$19,'CROSSWALK LEA TO SENATE'!$A$2:$XX$45000,$AX30,FALSE),"")</f>
        <v>129547303</v>
      </c>
      <c r="BB30" s="29"/>
      <c r="BC30" s="29"/>
      <c r="BD30" s="29"/>
      <c r="BE30" s="2"/>
      <c r="BF30" s="28" t="str">
        <f>IF($AZ30=1,VLOOKUP($BA30,'DATA SEL SUB 2026'!$A$2:$XX$45000,BF$2,FALSE),"")</f>
        <v>Schuylkill Haven Area</v>
      </c>
      <c r="BG30" s="101">
        <f t="shared" si="17"/>
        <v>9346698.8900000006</v>
      </c>
      <c r="BH30" s="101">
        <f t="shared" si="18"/>
        <v>279018.59375</v>
      </c>
      <c r="BI30" s="102">
        <f t="shared" si="19"/>
        <v>3.0770669524529883</v>
      </c>
      <c r="BJ30" s="110">
        <f>IF($AZ30=1,VLOOKUP($BA30,'DATA TIMESERIES'!$A$1:$XX$45000,BJ$2,FALSE),"")</f>
        <v>304988.6875</v>
      </c>
      <c r="BK30" s="111">
        <f t="shared" si="20"/>
        <v>-25970.09375</v>
      </c>
      <c r="BL30" s="127"/>
      <c r="BM30" s="24">
        <f>IF($AZ30=1,VLOOKUP($BA30,'DATA SEL SUB 2026'!$A$2:$XX$45000,BM$2,FALSE),"")</f>
        <v>67454</v>
      </c>
      <c r="BN30" s="86">
        <f>IF($AZ30=1,VLOOKUP($BA30,'DATA SEL SUB 2026'!$A$2:$XX$45000,BN$2,FALSE),"")</f>
        <v>0.89993232488632202</v>
      </c>
      <c r="BO30" s="110">
        <f>IF($AZ30=1,VLOOKUP($BA30,'DATA TIMESERIES'!$A$1:$XX$45000,BO$2,FALSE),"")</f>
        <v>204713.09375</v>
      </c>
      <c r="BP30" s="111">
        <f t="shared" si="21"/>
        <v>-137259.09375</v>
      </c>
      <c r="BQ30" s="132">
        <f>IF($AZ30=1,VLOOKUP($BA30,'DATA SEL SUB 2026'!$A$2:$XX$45000,BQ$2,FALSE),"")</f>
        <v>192999.59375</v>
      </c>
      <c r="BR30" s="25">
        <f>IF($AZ30=1,VLOOKUP($BA30,'DATA SEL SUB 2026'!$A$2:$XX$45000,BR$2,FALSE),"")</f>
        <v>100.02330017089844</v>
      </c>
      <c r="BS30" s="25">
        <f>IF($AZ30=1,VLOOKUP($BA30,'DATA SEL SUB 2026'!$A$2:$XX$45000,BS$2,FALSE),"")</f>
        <v>0</v>
      </c>
      <c r="BT30" s="25">
        <f>IF($AZ30=1,VLOOKUP($BA30,'DATA SEL SUB 2026'!$A$2:$XX$45000,BT$2,FALSE),"")</f>
        <v>0</v>
      </c>
      <c r="BU30" s="25">
        <f>IF($AZ30=1,VLOOKUP($BA30,'DATA SEL SUB 2026'!$A$2:$XX$45000,BU$2,FALSE),"")</f>
        <v>1766902.7399999984</v>
      </c>
      <c r="BV30" s="133">
        <f>IF($AZ30=1,VLOOKUP($BA30,'DATA SEL SUB 2026'!$A$2:$XX$45000,BV$2,FALSE),"")</f>
        <v>21.851789474487305</v>
      </c>
      <c r="BW30" s="127"/>
      <c r="BX30" s="31">
        <f>IF($AZ30=1,VLOOKUP($BA30,'DATA SEL SUB 2026'!$A$2:$XX$45000,BX$2,FALSE),"")</f>
        <v>18565</v>
      </c>
      <c r="BY30" s="32">
        <f>IF($AZ30=1,VLOOKUP($BA30,'DATA SEL SUB 2026'!$A$2:$XX$45000,BY$2,FALSE),"")</f>
        <v>1.6035593748092651</v>
      </c>
      <c r="BZ30" s="110">
        <f>IF($AZ30=1,VLOOKUP($BA30,'DATA TIMESERIES'!$A$1:$XX$45000,BZ$2,FALSE),"")</f>
        <v>61655.52734375</v>
      </c>
      <c r="CA30" s="111">
        <f t="shared" si="22"/>
        <v>-43090.52734375</v>
      </c>
      <c r="CB30" s="142">
        <f>IF($AZ30=1,-1*VLOOKUP($BA30,'DATA SEL SUB 2026'!$A$2:$XX$45000,CB$2,FALSE),"")</f>
        <v>-74158.16</v>
      </c>
      <c r="CC30" s="137">
        <f>IF($AZ30=1,VLOOKUP($BA30,'DATA SEL SUB 2026'!$A$2:$XX$45000,CC$2,FALSE),"")</f>
        <v>51268.533496169664</v>
      </c>
      <c r="CD30" s="143">
        <f t="shared" si="23"/>
        <v>-22889.626503830339</v>
      </c>
      <c r="CE30" s="32"/>
      <c r="CF30" s="90">
        <f>IF($AZ30=1,VLOOKUP($BA30,'DATA SEL SUB 2026'!$A$2:$XX$45000,CF$2,FALSE),"")</f>
        <v>0</v>
      </c>
      <c r="CG30" s="91">
        <f>IF($AZ30=1,VLOOKUP($BA30,'DATA SEL SUB 2026'!$A$2:$XX$45000,CG$2,FALSE),"")</f>
        <v>0</v>
      </c>
      <c r="CH30" s="110">
        <f>IF($AZ30=1,VLOOKUP($BA30,'DATA TIMESERIES'!$A$1:$XX$45000,CH$2,FALSE),"")</f>
        <v>0</v>
      </c>
      <c r="CI30" s="110">
        <f t="shared" si="24"/>
        <v>0</v>
      </c>
      <c r="CJ30" s="32"/>
      <c r="CK30" s="32"/>
      <c r="CL30" s="2"/>
    </row>
    <row r="31" spans="1:90" ht="36" customHeight="1" x14ac:dyDescent="0.25">
      <c r="A31" s="79">
        <f t="shared" si="10"/>
        <v>121136503</v>
      </c>
      <c r="B31" s="23">
        <f>IF($AZ31=1,VLOOKUP($A31,'DATA TIMESERIES'!$A$2:$FG$45000,B$2,FALSE),"")</f>
        <v>135455.5</v>
      </c>
      <c r="C31" s="23">
        <f>IF($AZ31=1,VLOOKUP($A31,'DATA TIMESERIES'!$A$2:$FG$45000,C$2,FALSE),"")</f>
        <v>177635</v>
      </c>
      <c r="D31" s="23">
        <f>IF($AZ31=1,VLOOKUP($A31,'DATA TIMESERIES'!$A$2:$FG$45000,D$2,FALSE),"")</f>
        <v>72794</v>
      </c>
      <c r="E31" s="23">
        <f>IF($AZ31=1,VLOOKUP($A31,'DATA TIMESERIES'!$A$2:$FG$45000,E$2,FALSE),"")</f>
        <v>46758.5</v>
      </c>
      <c r="F31" s="23">
        <f>IF($AZ31=1,VLOOKUP($A31,'DATA TIMESERIES'!$A$2:$FG$45000,F$2,FALSE),"")</f>
        <v>80991</v>
      </c>
      <c r="G31" s="23">
        <f>IF($AZ31=1,VLOOKUP($A31,'DATA TIMESERIES'!$A$2:$FG$45000,G$2,FALSE),"")</f>
        <v>-5</v>
      </c>
      <c r="H31" s="23">
        <f>IF($AZ31=1,VLOOKUP($A31,'DATA TIMESERIES'!$A$2:$FG$45000,H$2,FALSE),"")</f>
        <v>125678</v>
      </c>
      <c r="I31" s="23">
        <f>IF($AZ31=1,VLOOKUP($A31,'DATA TIMESERIES'!$A$2:$FG$45000,I$2,FALSE),"")</f>
        <v>439796.5</v>
      </c>
      <c r="J31" s="23">
        <f>IF($AZ31=1,VLOOKUP($A31,'DATA TIMESERIES'!$A$2:$FG$45000,J$2,FALSE),"")</f>
        <v>988975.5</v>
      </c>
      <c r="K31" s="23">
        <f>IF($AZ31=1,VLOOKUP($A31,'DATA TIMESERIES'!$A$2:$FG$45000,K$2,FALSE),"")</f>
        <v>213569</v>
      </c>
      <c r="L31" s="82">
        <f>IF($AZ31=1,VLOOKUP($A31,'DATA SEL SUB 2026'!$A$2:$BI$45000,L$2,FALSE),"")</f>
        <v>124701</v>
      </c>
      <c r="M31" s="22"/>
      <c r="N31" s="23">
        <f>IF($AZ31=1,VLOOKUP($A31,'DATA TIMESERIES'!$A$2:$FG$45000,N$2,FALSE),"")</f>
        <v>43092.1015625</v>
      </c>
      <c r="O31" s="23">
        <f>IF($AZ31=1,VLOOKUP($A31,'DATA TIMESERIES'!$A$2:$FG$45000,O$2,FALSE),"")</f>
        <v>24242.16015625</v>
      </c>
      <c r="P31" s="23">
        <f>IF($AZ31=1,VLOOKUP($A31,'DATA TIMESERIES'!$A$2:$FG$45000,P$2,FALSE),"")</f>
        <v>5494.85009765625</v>
      </c>
      <c r="Q31" s="23">
        <f>IF($AZ31=1,VLOOKUP($A31,'DATA TIMESERIES'!$A$2:$FG$45000,Q$2,FALSE),"")</f>
        <v>24456.939453125</v>
      </c>
      <c r="R31" s="23">
        <f>IF($AZ31=1,VLOOKUP($A31,'DATA TIMESERIES'!$A$2:$FG$45000,R$2,FALSE),"")</f>
        <v>243138.953125</v>
      </c>
      <c r="S31" s="23">
        <f>IF($AZ31=1,VLOOKUP($A31,'DATA TIMESERIES'!$A$2:$FG$45000,S$2,FALSE),"")</f>
        <v>-143655.6875</v>
      </c>
      <c r="T31" s="23">
        <f>IF($AZ31=1,VLOOKUP($A31,'DATA TIMESERIES'!$A$2:$FG$45000,T$2,FALSE),"")</f>
        <v>238549.96875</v>
      </c>
      <c r="U31" s="23">
        <f>IF($AZ31=1,VLOOKUP($A31,'DATA TIMESERIES'!$A$2:$FG$45000,U$2,FALSE),"")</f>
        <v>-936.05999755859375</v>
      </c>
      <c r="V31" s="23">
        <f>IF($AZ31=1,VLOOKUP($A31,'DATA TIMESERIES'!$A$2:$FG$45000,V$2,FALSE),"")</f>
        <v>99302.140625</v>
      </c>
      <c r="W31" s="23">
        <f>IF($AZ31=1,VLOOKUP($A31,'DATA TIMESERIES'!$A$2:$FG$45000,W$2,FALSE),"")</f>
        <v>145696.640625</v>
      </c>
      <c r="X31" s="82">
        <f>IF($AZ31=1,VLOOKUP($A31,'DATA SEL SUB 2026'!$A$2:$BI$45000,X$2,FALSE),"")</f>
        <v>58729</v>
      </c>
      <c r="Z31" s="23">
        <f>IF($AZ31=1,VLOOKUP($A31,'DATA TIMESERIES'!$A$2:$FG$45000,Z$2,FALSE),"")</f>
        <v>0</v>
      </c>
      <c r="AA31" s="23">
        <f>IF($AZ31=1,VLOOKUP($A31,'DATA TIMESERIES'!$A$2:$FG$45000,AA$2,FALSE),"")</f>
        <v>0</v>
      </c>
      <c r="AB31" s="23">
        <f>IF($AZ31=1,VLOOKUP($A31,'DATA TIMESERIES'!$A$2:$FG$45000,AB$2,FALSE),"")</f>
        <v>0</v>
      </c>
      <c r="AC31" s="23">
        <f>IF($AZ31=1,VLOOKUP($A31,'DATA TIMESERIES'!$A$2:$FG$45000,AC$2,FALSE),"")</f>
        <v>0</v>
      </c>
      <c r="AD31" s="23">
        <f>IF($AZ31=1,VLOOKUP($A31,'DATA TIMESERIES'!$A$2:$FG$45000,AD$2,FALSE),"")</f>
        <v>0</v>
      </c>
      <c r="AE31" s="23">
        <f>IF($AZ31=1,VLOOKUP($A31,'DATA TIMESERIES'!$A$2:$FG$45000,AE$2,FALSE),"")</f>
        <v>0</v>
      </c>
      <c r="AF31" s="23">
        <f>IF($AZ31=1,VLOOKUP($A31,'DATA TIMESERIES'!$A$2:$FG$45000,AF$2,FALSE),"")</f>
        <v>0</v>
      </c>
      <c r="AG31" s="23">
        <f>IF($AZ31=1,VLOOKUP($A31,'DATA TIMESERIES'!$A$2:$FG$45000,AG$2,FALSE),"")</f>
        <v>0</v>
      </c>
      <c r="AH31" s="23">
        <f>IF($AZ31=1,VLOOKUP($A31,'DATA TIMESERIES'!$A$2:$FG$45000,AH$2,FALSE),"")</f>
        <v>0</v>
      </c>
      <c r="AI31" s="23">
        <f>IF($AZ31=1,VLOOKUP($A31,'DATA TIMESERIES'!$A$2:$FG$45000,AI$2,FALSE),"")</f>
        <v>0</v>
      </c>
      <c r="AJ31" s="82">
        <f>IF($AZ31=1,VLOOKUP($A31,'DATA SEL SUB 2026'!$A$2:$BI$45000,AJ$2,FALSE),"")</f>
        <v>0</v>
      </c>
      <c r="AL31" s="99">
        <f>IF($AZ31=1,VLOOKUP($BA31,'DATA SEL SUB 2026'!$A$2:$XX$45000,AL$2,FALSE),"")</f>
        <v>8592749</v>
      </c>
      <c r="AM31" s="99">
        <f>IF($AZ31=1,VLOOKUP($BA31,'DATA SEL SUB 2026'!$A$2:$XX$45000,AM$2,FALSE),"")</f>
        <v>988301.92</v>
      </c>
      <c r="AN31" s="99">
        <f>IF($AZ31=1,VLOOKUP($BA31,'DATA SEL SUB 2026'!$A$2:$XX$45000,AN$2,FALSE),"")</f>
        <v>1806109</v>
      </c>
      <c r="AO31" s="99">
        <f>IF($AZ31=1,VLOOKUP($BA31,'DATA SEL SUB 2026'!$A$2:$XX$45000,AO$2,FALSE),"")</f>
        <v>0</v>
      </c>
      <c r="AP31" s="99">
        <f t="shared" si="11"/>
        <v>11387159.92</v>
      </c>
      <c r="AQ31" s="99"/>
      <c r="AR31" s="120">
        <f t="shared" si="12"/>
        <v>0.21851789474487304</v>
      </c>
      <c r="AS31" s="120">
        <f t="shared" si="13"/>
        <v>1.0002330017089844</v>
      </c>
      <c r="AT31" s="120">
        <f t="shared" si="14"/>
        <v>0</v>
      </c>
      <c r="AU31" s="120">
        <f t="shared" si="15"/>
        <v>0</v>
      </c>
      <c r="AW31" s="29" t="s">
        <v>82</v>
      </c>
      <c r="AX31" s="29">
        <f>VLOOKUP(AW31,KEY!$AC$2:$AD$1001,2,FALSE)</f>
        <v>6</v>
      </c>
      <c r="AY31" s="29">
        <v>4</v>
      </c>
      <c r="AZ31" s="29">
        <f t="shared" si="16"/>
        <v>1</v>
      </c>
      <c r="BA31" s="42">
        <f>IF($AZ31=1,VLOOKUP($AZ$19,'CROSSWALK LEA TO SENATE'!$A$2:$XX$45000,$AX31,FALSE),"")</f>
        <v>121136503</v>
      </c>
      <c r="BB31" s="29"/>
      <c r="BC31" s="29"/>
      <c r="BD31" s="29"/>
      <c r="BE31" s="2"/>
      <c r="BF31" s="28" t="str">
        <f>IF($AZ31=1,VLOOKUP($BA31,'DATA SEL SUB 2026'!$A$2:$XX$45000,BF$2,FALSE),"")</f>
        <v>Palmerton Area</v>
      </c>
      <c r="BG31" s="101">
        <f t="shared" si="17"/>
        <v>11387159.92</v>
      </c>
      <c r="BH31" s="101">
        <f t="shared" si="18"/>
        <v>525717.65625</v>
      </c>
      <c r="BI31" s="102">
        <f t="shared" si="19"/>
        <v>4.840219590399883</v>
      </c>
      <c r="BJ31" s="110">
        <f>IF($AZ31=1,VLOOKUP($BA31,'DATA TIMESERIES'!$A$1:$XX$45000,BJ$2,FALSE),"")</f>
        <v>489887.46875</v>
      </c>
      <c r="BK31" s="111">
        <f t="shared" si="20"/>
        <v>35830.1875</v>
      </c>
      <c r="BL31" s="127"/>
      <c r="BM31" s="24">
        <f>IF($AZ31=1,VLOOKUP($BA31,'DATA SEL SUB 2026'!$A$2:$XX$45000,BM$2,FALSE),"")</f>
        <v>124701</v>
      </c>
      <c r="BN31" s="86">
        <f>IF($AZ31=1,VLOOKUP($BA31,'DATA SEL SUB 2026'!$A$2:$XX$45000,BN$2,FALSE),"")</f>
        <v>1.4726061820983887</v>
      </c>
      <c r="BO31" s="110">
        <f>IF($AZ31=1,VLOOKUP($BA31,'DATA TIMESERIES'!$A$1:$XX$45000,BO$2,FALSE),"")</f>
        <v>353602.8125</v>
      </c>
      <c r="BP31" s="111">
        <f t="shared" si="21"/>
        <v>-228901.8125</v>
      </c>
      <c r="BQ31" s="132">
        <f>IF($AZ31=1,VLOOKUP($BA31,'DATA SEL SUB 2026'!$A$2:$XX$45000,BQ$2,FALSE),"")</f>
        <v>342287.65625</v>
      </c>
      <c r="BR31" s="25">
        <f>IF($AZ31=1,VLOOKUP($BA31,'DATA SEL SUB 2026'!$A$2:$XX$45000,BR$2,FALSE),"")</f>
        <v>100.02330017089844</v>
      </c>
      <c r="BS31" s="25">
        <f>IF($AZ31=1,VLOOKUP($BA31,'DATA SEL SUB 2026'!$A$2:$XX$45000,BS$2,FALSE),"")</f>
        <v>0</v>
      </c>
      <c r="BT31" s="25">
        <f>IF($AZ31=1,VLOOKUP($BA31,'DATA SEL SUB 2026'!$A$2:$XX$45000,BT$2,FALSE),"")</f>
        <v>0</v>
      </c>
      <c r="BU31" s="25">
        <f>IF($AZ31=1,VLOOKUP($BA31,'DATA SEL SUB 2026'!$A$2:$XX$45000,BU$2,FALSE),"")</f>
        <v>3133628.4200000018</v>
      </c>
      <c r="BV31" s="133">
        <f>IF($AZ31=1,VLOOKUP($BA31,'DATA SEL SUB 2026'!$A$2:$XX$45000,BV$2,FALSE),"")</f>
        <v>21.851789474487305</v>
      </c>
      <c r="BW31" s="127"/>
      <c r="BX31" s="31">
        <f>IF($AZ31=1,VLOOKUP($BA31,'DATA SEL SUB 2026'!$A$2:$XX$45000,BX$2,FALSE),"")</f>
        <v>58729</v>
      </c>
      <c r="BY31" s="32">
        <f>IF($AZ31=1,VLOOKUP($BA31,'DATA SEL SUB 2026'!$A$2:$XX$45000,BY$2,FALSE),"")</f>
        <v>3.3609747886657715</v>
      </c>
      <c r="BZ31" s="110">
        <f>IF($AZ31=1,VLOOKUP($BA31,'DATA TIMESERIES'!$A$1:$XX$45000,BZ$2,FALSE),"")</f>
        <v>67791.3984375</v>
      </c>
      <c r="CA31" s="111">
        <f t="shared" si="22"/>
        <v>-9062.3984375</v>
      </c>
      <c r="CB31" s="142">
        <f>IF($AZ31=1,-1*VLOOKUP($BA31,'DATA SEL SUB 2026'!$A$2:$XX$45000,CB$2,FALSE),"")</f>
        <v>-196904.53</v>
      </c>
      <c r="CC31" s="137">
        <f>IF($AZ31=1,VLOOKUP($BA31,'DATA SEL SUB 2026'!$A$2:$XX$45000,CC$2,FALSE),"")</f>
        <v>165616.8212494863</v>
      </c>
      <c r="CD31" s="143">
        <f t="shared" si="23"/>
        <v>-31287.708750513702</v>
      </c>
      <c r="CE31" s="32"/>
      <c r="CF31" s="90">
        <f>IF($AZ31=1,VLOOKUP($BA31,'DATA SEL SUB 2026'!$A$2:$XX$45000,CF$2,FALSE),"")</f>
        <v>0</v>
      </c>
      <c r="CG31" s="91">
        <f>IF($AZ31=1,VLOOKUP($BA31,'DATA SEL SUB 2026'!$A$2:$XX$45000,CG$2,FALSE),"")</f>
        <v>0</v>
      </c>
      <c r="CH31" s="110">
        <f>IF($AZ31=1,VLOOKUP($BA31,'DATA TIMESERIES'!$A$1:$XX$45000,CH$2,FALSE),"")</f>
        <v>0</v>
      </c>
      <c r="CI31" s="110">
        <f t="shared" si="24"/>
        <v>0</v>
      </c>
      <c r="CJ31" s="32"/>
      <c r="CK31" s="32"/>
      <c r="CL31" s="2"/>
    </row>
    <row r="32" spans="1:90" ht="36" customHeight="1" x14ac:dyDescent="0.25">
      <c r="A32" s="79">
        <f t="shared" si="10"/>
        <v>129544703</v>
      </c>
      <c r="B32" s="23">
        <f>IF($AZ32=1,VLOOKUP($A32,'DATA TIMESERIES'!$A$2:$FG$45000,B$2,FALSE),"")</f>
        <v>117596.5</v>
      </c>
      <c r="C32" s="23">
        <f>IF($AZ32=1,VLOOKUP($A32,'DATA TIMESERIES'!$A$2:$FG$45000,C$2,FALSE),"")</f>
        <v>149965</v>
      </c>
      <c r="D32" s="23">
        <f>IF($AZ32=1,VLOOKUP($A32,'DATA TIMESERIES'!$A$2:$FG$45000,D$2,FALSE),"")</f>
        <v>126385.5</v>
      </c>
      <c r="E32" s="23">
        <f>IF($AZ32=1,VLOOKUP($A32,'DATA TIMESERIES'!$A$2:$FG$45000,E$2,FALSE),"")</f>
        <v>49076.5</v>
      </c>
      <c r="F32" s="23">
        <f>IF($AZ32=1,VLOOKUP($A32,'DATA TIMESERIES'!$A$2:$FG$45000,F$2,FALSE),"")</f>
        <v>179878</v>
      </c>
      <c r="G32" s="23">
        <f>IF($AZ32=1,VLOOKUP($A32,'DATA TIMESERIES'!$A$2:$FG$45000,G$2,FALSE),"")</f>
        <v>-9</v>
      </c>
      <c r="H32" s="23">
        <f>IF($AZ32=1,VLOOKUP($A32,'DATA TIMESERIES'!$A$2:$FG$45000,H$2,FALSE),"")</f>
        <v>478791.5</v>
      </c>
      <c r="I32" s="23">
        <f>IF($AZ32=1,VLOOKUP($A32,'DATA TIMESERIES'!$A$2:$FG$45000,I$2,FALSE),"")</f>
        <v>945457.5</v>
      </c>
      <c r="J32" s="23">
        <f>IF($AZ32=1,VLOOKUP($A32,'DATA TIMESERIES'!$A$2:$FG$45000,J$2,FALSE),"")</f>
        <v>1078181</v>
      </c>
      <c r="K32" s="23">
        <f>IF($AZ32=1,VLOOKUP($A32,'DATA TIMESERIES'!$A$2:$FG$45000,K$2,FALSE),"")</f>
        <v>267057</v>
      </c>
      <c r="L32" s="82">
        <f>IF($AZ32=1,VLOOKUP($A32,'DATA SEL SUB 2026'!$A$2:$BI$45000,L$2,FALSE),"")</f>
        <v>112107</v>
      </c>
      <c r="M32" s="22"/>
      <c r="N32" s="23">
        <f>IF($AZ32=1,VLOOKUP($A32,'DATA TIMESERIES'!$A$2:$FG$45000,N$2,FALSE),"")</f>
        <v>34265.94140625</v>
      </c>
      <c r="O32" s="23">
        <f>IF($AZ32=1,VLOOKUP($A32,'DATA TIMESERIES'!$A$2:$FG$45000,O$2,FALSE),"")</f>
        <v>35775.30859375</v>
      </c>
      <c r="P32" s="23">
        <f>IF($AZ32=1,VLOOKUP($A32,'DATA TIMESERIES'!$A$2:$FG$45000,P$2,FALSE),"")</f>
        <v>35358.26953125</v>
      </c>
      <c r="Q32" s="23">
        <f>IF($AZ32=1,VLOOKUP($A32,'DATA TIMESERIES'!$A$2:$FG$45000,Q$2,FALSE),"")</f>
        <v>28590.609375</v>
      </c>
      <c r="R32" s="23">
        <f>IF($AZ32=1,VLOOKUP($A32,'DATA TIMESERIES'!$A$2:$FG$45000,R$2,FALSE),"")</f>
        <v>80837.4765625</v>
      </c>
      <c r="S32" s="23">
        <f>IF($AZ32=1,VLOOKUP($A32,'DATA TIMESERIES'!$A$2:$FG$45000,S$2,FALSE),"")</f>
        <v>-80.589996337890625</v>
      </c>
      <c r="T32" s="23">
        <f>IF($AZ32=1,VLOOKUP($A32,'DATA TIMESERIES'!$A$2:$FG$45000,T$2,FALSE),"")</f>
        <v>64198.98828125</v>
      </c>
      <c r="U32" s="23">
        <f>IF($AZ32=1,VLOOKUP($A32,'DATA TIMESERIES'!$A$2:$FG$45000,U$2,FALSE),"")</f>
        <v>151355.953125</v>
      </c>
      <c r="V32" s="23">
        <f>IF($AZ32=1,VLOOKUP($A32,'DATA TIMESERIES'!$A$2:$FG$45000,V$2,FALSE),"")</f>
        <v>73856.40625</v>
      </c>
      <c r="W32" s="23">
        <f>IF($AZ32=1,VLOOKUP($A32,'DATA TIMESERIES'!$A$2:$FG$45000,W$2,FALSE),"")</f>
        <v>154442.953125</v>
      </c>
      <c r="X32" s="82">
        <f>IF($AZ32=1,VLOOKUP($A32,'DATA SEL SUB 2026'!$A$2:$BI$45000,X$2,FALSE),"")</f>
        <v>12918</v>
      </c>
      <c r="Z32" s="23">
        <f>IF($AZ32=1,VLOOKUP($A32,'DATA TIMESERIES'!$A$2:$FG$45000,Z$2,FALSE),"")</f>
        <v>0</v>
      </c>
      <c r="AA32" s="23">
        <f>IF($AZ32=1,VLOOKUP($A32,'DATA TIMESERIES'!$A$2:$FG$45000,AA$2,FALSE),"")</f>
        <v>0</v>
      </c>
      <c r="AB32" s="23">
        <f>IF($AZ32=1,VLOOKUP($A32,'DATA TIMESERIES'!$A$2:$FG$45000,AB$2,FALSE),"")</f>
        <v>0</v>
      </c>
      <c r="AC32" s="23">
        <f>IF($AZ32=1,VLOOKUP($A32,'DATA TIMESERIES'!$A$2:$FG$45000,AC$2,FALSE),"")</f>
        <v>0</v>
      </c>
      <c r="AD32" s="23">
        <f>IF($AZ32=1,VLOOKUP($A32,'DATA TIMESERIES'!$A$2:$FG$45000,AD$2,FALSE),"")</f>
        <v>0</v>
      </c>
      <c r="AE32" s="23">
        <f>IF($AZ32=1,VLOOKUP($A32,'DATA TIMESERIES'!$A$2:$FG$45000,AE$2,FALSE),"")</f>
        <v>0</v>
      </c>
      <c r="AF32" s="23">
        <f>IF($AZ32=1,VLOOKUP($A32,'DATA TIMESERIES'!$A$2:$FG$45000,AF$2,FALSE),"")</f>
        <v>0</v>
      </c>
      <c r="AG32" s="23">
        <f>IF($AZ32=1,VLOOKUP($A32,'DATA TIMESERIES'!$A$2:$FG$45000,AG$2,FALSE),"")</f>
        <v>0</v>
      </c>
      <c r="AH32" s="23">
        <f>IF($AZ32=1,VLOOKUP($A32,'DATA TIMESERIES'!$A$2:$FG$45000,AH$2,FALSE),"")</f>
        <v>0</v>
      </c>
      <c r="AI32" s="23">
        <f>IF($AZ32=1,VLOOKUP($A32,'DATA TIMESERIES'!$A$2:$FG$45000,AI$2,FALSE),"")</f>
        <v>0</v>
      </c>
      <c r="AJ32" s="82">
        <f>IF($AZ32=1,VLOOKUP($A32,'DATA SEL SUB 2026'!$A$2:$BI$45000,AJ$2,FALSE),"")</f>
        <v>0</v>
      </c>
      <c r="AL32" s="99">
        <f>IF($AZ32=1,VLOOKUP($BA32,'DATA SEL SUB 2026'!$A$2:$XX$45000,AL$2,FALSE),"")</f>
        <v>8921452</v>
      </c>
      <c r="AM32" s="99">
        <f>IF($AZ32=1,VLOOKUP($BA32,'DATA SEL SUB 2026'!$A$2:$XX$45000,AM$2,FALSE),"")</f>
        <v>2313464.17</v>
      </c>
      <c r="AN32" s="99">
        <f>IF($AZ32=1,VLOOKUP($BA32,'DATA SEL SUB 2026'!$A$2:$XX$45000,AN$2,FALSE),"")</f>
        <v>1367808</v>
      </c>
      <c r="AO32" s="99">
        <f>IF($AZ32=1,VLOOKUP($BA32,'DATA SEL SUB 2026'!$A$2:$XX$45000,AO$2,FALSE),"")</f>
        <v>0</v>
      </c>
      <c r="AP32" s="99">
        <f t="shared" si="11"/>
        <v>12602724.17</v>
      </c>
      <c r="AQ32" s="99"/>
      <c r="AR32" s="120">
        <f t="shared" si="12"/>
        <v>0.21851789474487304</v>
      </c>
      <c r="AS32" s="120">
        <f t="shared" si="13"/>
        <v>1.0002330780029296</v>
      </c>
      <c r="AT32" s="120">
        <f t="shared" si="14"/>
        <v>0</v>
      </c>
      <c r="AU32" s="120">
        <f t="shared" si="15"/>
        <v>0</v>
      </c>
      <c r="AW32" s="29" t="s">
        <v>83</v>
      </c>
      <c r="AX32" s="29">
        <f>VLOOKUP(AW32,KEY!$AC$2:$AD$1001,2,FALSE)</f>
        <v>7</v>
      </c>
      <c r="AY32" s="29">
        <v>5</v>
      </c>
      <c r="AZ32" s="29">
        <f t="shared" si="16"/>
        <v>1</v>
      </c>
      <c r="BA32" s="42">
        <f>IF($AZ32=1,VLOOKUP($AZ$19,'CROSSWALK LEA TO SENATE'!$A$2:$XX$45000,$AX32,FALSE),"")</f>
        <v>129544703</v>
      </c>
      <c r="BB32" s="29"/>
      <c r="BC32" s="29"/>
      <c r="BD32" s="29"/>
      <c r="BE32" s="2"/>
      <c r="BF32" s="28" t="str">
        <f>IF($AZ32=1,VLOOKUP($BA32,'DATA SEL SUB 2026'!$A$2:$XX$45000,BF$2,FALSE),"")</f>
        <v>Minersville Area</v>
      </c>
      <c r="BG32" s="101">
        <f t="shared" si="17"/>
        <v>12602724.17</v>
      </c>
      <c r="BH32" s="101">
        <f t="shared" si="18"/>
        <v>1167166.6875</v>
      </c>
      <c r="BI32" s="102">
        <f t="shared" si="19"/>
        <v>10.206469507814834</v>
      </c>
      <c r="BJ32" s="110">
        <f>IF($AZ32=1,VLOOKUP($BA32,'DATA TIMESERIES'!$A$1:$XX$45000,BJ$2,FALSE),"")</f>
        <v>851187.5</v>
      </c>
      <c r="BK32" s="111">
        <f t="shared" si="20"/>
        <v>315979.1875</v>
      </c>
      <c r="BL32" s="127"/>
      <c r="BM32" s="24">
        <f>IF($AZ32=1,VLOOKUP($BA32,'DATA SEL SUB 2026'!$A$2:$XX$45000,BM$2,FALSE),"")</f>
        <v>112107</v>
      </c>
      <c r="BN32" s="86">
        <f>IF($AZ32=1,VLOOKUP($BA32,'DATA SEL SUB 2026'!$A$2:$XX$45000,BN$2,FALSE),"")</f>
        <v>1.2725917100906372</v>
      </c>
      <c r="BO32" s="110">
        <f>IF($AZ32=1,VLOOKUP($BA32,'DATA TIMESERIES'!$A$1:$XX$45000,BO$2,FALSE),"")</f>
        <v>553895.625</v>
      </c>
      <c r="BP32" s="111">
        <f t="shared" si="21"/>
        <v>-441788.625</v>
      </c>
      <c r="BQ32" s="132">
        <f>IF($AZ32=1,VLOOKUP($BA32,'DATA SEL SUB 2026'!$A$2:$XX$45000,BQ$2,FALSE),"")</f>
        <v>1042141.6875</v>
      </c>
      <c r="BR32" s="25">
        <f>IF($AZ32=1,VLOOKUP($BA32,'DATA SEL SUB 2026'!$A$2:$XX$45000,BR$2,FALSE),"")</f>
        <v>100.02330780029297</v>
      </c>
      <c r="BS32" s="25">
        <f>IF($AZ32=1,VLOOKUP($BA32,'DATA SEL SUB 2026'!$A$2:$XX$45000,BS$2,FALSE),"")</f>
        <v>0</v>
      </c>
      <c r="BT32" s="25">
        <f>IF($AZ32=1,VLOOKUP($BA32,'DATA SEL SUB 2026'!$A$2:$XX$45000,BT$2,FALSE),"")</f>
        <v>0</v>
      </c>
      <c r="BU32" s="25">
        <f>IF($AZ32=1,VLOOKUP($BA32,'DATA SEL SUB 2026'!$A$2:$XX$45000,BU$2,FALSE),"")</f>
        <v>9540761.2100000009</v>
      </c>
      <c r="BV32" s="133">
        <f>IF($AZ32=1,VLOOKUP($BA32,'DATA SEL SUB 2026'!$A$2:$XX$45000,BV$2,FALSE),"")</f>
        <v>21.851789474487305</v>
      </c>
      <c r="BW32" s="127"/>
      <c r="BX32" s="31">
        <f>IF($AZ32=1,VLOOKUP($BA32,'DATA SEL SUB 2026'!$A$2:$XX$45000,BX$2,FALSE),"")</f>
        <v>12918</v>
      </c>
      <c r="BY32" s="32">
        <f>IF($AZ32=1,VLOOKUP($BA32,'DATA SEL SUB 2026'!$A$2:$XX$45000,BY$2,FALSE),"")</f>
        <v>0.95343536138534546</v>
      </c>
      <c r="BZ32" s="110">
        <f>IF($AZ32=1,VLOOKUP($BA32,'DATA TIMESERIES'!$A$1:$XX$45000,BZ$2,FALSE),"")</f>
        <v>88754.7421875</v>
      </c>
      <c r="CA32" s="111">
        <f t="shared" si="22"/>
        <v>-75836.7421875</v>
      </c>
      <c r="CB32" s="142">
        <f>IF($AZ32=1,-1*VLOOKUP($BA32,'DATA SEL SUB 2026'!$A$2:$XX$45000,CB$2,FALSE),"")</f>
        <v>-106703.79</v>
      </c>
      <c r="CC32" s="137">
        <f>IF($AZ32=1,VLOOKUP($BA32,'DATA SEL SUB 2026'!$A$2:$XX$45000,CC$2,FALSE),"")</f>
        <v>342936.07508963498</v>
      </c>
      <c r="CD32" s="143">
        <f t="shared" si="23"/>
        <v>236232.285089635</v>
      </c>
      <c r="CE32" s="32"/>
      <c r="CF32" s="90">
        <f>IF($AZ32=1,VLOOKUP($BA32,'DATA SEL SUB 2026'!$A$2:$XX$45000,CF$2,FALSE),"")</f>
        <v>0</v>
      </c>
      <c r="CG32" s="91">
        <f>IF($AZ32=1,VLOOKUP($BA32,'DATA SEL SUB 2026'!$A$2:$XX$45000,CG$2,FALSE),"")</f>
        <v>0</v>
      </c>
      <c r="CH32" s="110">
        <f>IF($AZ32=1,VLOOKUP($BA32,'DATA TIMESERIES'!$A$1:$XX$45000,CH$2,FALSE),"")</f>
        <v>0</v>
      </c>
      <c r="CI32" s="110">
        <f t="shared" si="24"/>
        <v>0</v>
      </c>
      <c r="CJ32" s="32"/>
      <c r="CK32" s="32"/>
      <c r="CL32" s="2"/>
    </row>
    <row r="33" spans="1:90" ht="36" customHeight="1" x14ac:dyDescent="0.25">
      <c r="A33" s="79">
        <f t="shared" si="10"/>
        <v>129540803</v>
      </c>
      <c r="B33" s="23">
        <f>IF($AZ33=1,VLOOKUP($A33,'DATA TIMESERIES'!$A$2:$FG$45000,B$2,FALSE),"")</f>
        <v>134427.5</v>
      </c>
      <c r="C33" s="23">
        <f>IF($AZ33=1,VLOOKUP($A33,'DATA TIMESERIES'!$A$2:$FG$45000,C$2,FALSE),"")</f>
        <v>178383</v>
      </c>
      <c r="D33" s="23">
        <f>IF($AZ33=1,VLOOKUP($A33,'DATA TIMESERIES'!$A$2:$FG$45000,D$2,FALSE),"")</f>
        <v>45711</v>
      </c>
      <c r="E33" s="23">
        <f>IF($AZ33=1,VLOOKUP($A33,'DATA TIMESERIES'!$A$2:$FG$45000,E$2,FALSE),"")</f>
        <v>52276</v>
      </c>
      <c r="F33" s="23">
        <f>IF($AZ33=1,VLOOKUP($A33,'DATA TIMESERIES'!$A$2:$FG$45000,F$2,FALSE),"")</f>
        <v>147970</v>
      </c>
      <c r="G33" s="23">
        <f>IF($AZ33=1,VLOOKUP($A33,'DATA TIMESERIES'!$A$2:$FG$45000,G$2,FALSE),"")</f>
        <v>-5.5</v>
      </c>
      <c r="H33" s="23">
        <f>IF($AZ33=1,VLOOKUP($A33,'DATA TIMESERIES'!$A$2:$FG$45000,H$2,FALSE),"")</f>
        <v>154801</v>
      </c>
      <c r="I33" s="23">
        <f>IF($AZ33=1,VLOOKUP($A33,'DATA TIMESERIES'!$A$2:$FG$45000,I$2,FALSE),"")</f>
        <v>719394</v>
      </c>
      <c r="J33" s="23">
        <f>IF($AZ33=1,VLOOKUP($A33,'DATA TIMESERIES'!$A$2:$FG$45000,J$2,FALSE),"")</f>
        <v>458909</v>
      </c>
      <c r="K33" s="23">
        <f>IF($AZ33=1,VLOOKUP($A33,'DATA TIMESERIES'!$A$2:$FG$45000,K$2,FALSE),"")</f>
        <v>203631</v>
      </c>
      <c r="L33" s="82">
        <f>IF($AZ33=1,VLOOKUP($A33,'DATA SEL SUB 2026'!$A$2:$BI$45000,L$2,FALSE),"")</f>
        <v>65019</v>
      </c>
      <c r="M33" s="22"/>
      <c r="N33" s="23">
        <f>IF($AZ33=1,VLOOKUP($A33,'DATA TIMESERIES'!$A$2:$FG$45000,N$2,FALSE),"")</f>
        <v>43389.9296875</v>
      </c>
      <c r="O33" s="23">
        <f>IF($AZ33=1,VLOOKUP($A33,'DATA TIMESERIES'!$A$2:$FG$45000,O$2,FALSE),"")</f>
        <v>35254.62890625</v>
      </c>
      <c r="P33" s="23">
        <f>IF($AZ33=1,VLOOKUP($A33,'DATA TIMESERIES'!$A$2:$FG$45000,P$2,FALSE),"")</f>
        <v>35999.48828125</v>
      </c>
      <c r="Q33" s="23">
        <f>IF($AZ33=1,VLOOKUP($A33,'DATA TIMESERIES'!$A$2:$FG$45000,Q$2,FALSE),"")</f>
        <v>15436.8701171875</v>
      </c>
      <c r="R33" s="23">
        <f>IF($AZ33=1,VLOOKUP($A33,'DATA TIMESERIES'!$A$2:$FG$45000,R$2,FALSE),"")</f>
        <v>40793.5390625</v>
      </c>
      <c r="S33" s="23">
        <f>IF($AZ33=1,VLOOKUP($A33,'DATA TIMESERIES'!$A$2:$FG$45000,S$2,FALSE),"")</f>
        <v>-53.930000305175781</v>
      </c>
      <c r="T33" s="23">
        <f>IF($AZ33=1,VLOOKUP($A33,'DATA TIMESERIES'!$A$2:$FG$45000,T$2,FALSE),"")</f>
        <v>-138421.234375</v>
      </c>
      <c r="U33" s="23">
        <f>IF($AZ33=1,VLOOKUP($A33,'DATA TIMESERIES'!$A$2:$FG$45000,U$2,FALSE),"")</f>
        <v>255804.484375</v>
      </c>
      <c r="V33" s="23">
        <f>IF($AZ33=1,VLOOKUP($A33,'DATA TIMESERIES'!$A$2:$FG$45000,V$2,FALSE),"")</f>
        <v>88391.7890625</v>
      </c>
      <c r="W33" s="23">
        <f>IF($AZ33=1,VLOOKUP($A33,'DATA TIMESERIES'!$A$2:$FG$45000,W$2,FALSE),"")</f>
        <v>125942.109375</v>
      </c>
      <c r="X33" s="82">
        <f>IF($AZ33=1,VLOOKUP($A33,'DATA SEL SUB 2026'!$A$2:$BI$45000,X$2,FALSE),"")</f>
        <v>232274</v>
      </c>
      <c r="Z33" s="23">
        <f>IF($AZ33=1,VLOOKUP($A33,'DATA TIMESERIES'!$A$2:$FG$45000,Z$2,FALSE),"")</f>
        <v>0</v>
      </c>
      <c r="AA33" s="23">
        <f>IF($AZ33=1,VLOOKUP($A33,'DATA TIMESERIES'!$A$2:$FG$45000,AA$2,FALSE),"")</f>
        <v>0</v>
      </c>
      <c r="AB33" s="23">
        <f>IF($AZ33=1,VLOOKUP($A33,'DATA TIMESERIES'!$A$2:$FG$45000,AB$2,FALSE),"")</f>
        <v>0</v>
      </c>
      <c r="AC33" s="23">
        <f>IF($AZ33=1,VLOOKUP($A33,'DATA TIMESERIES'!$A$2:$FG$45000,AC$2,FALSE),"")</f>
        <v>0</v>
      </c>
      <c r="AD33" s="23">
        <f>IF($AZ33=1,VLOOKUP($A33,'DATA TIMESERIES'!$A$2:$FG$45000,AD$2,FALSE),"")</f>
        <v>0</v>
      </c>
      <c r="AE33" s="23">
        <f>IF($AZ33=1,VLOOKUP($A33,'DATA TIMESERIES'!$A$2:$FG$45000,AE$2,FALSE),"")</f>
        <v>0</v>
      </c>
      <c r="AF33" s="23">
        <f>IF($AZ33=1,VLOOKUP($A33,'DATA TIMESERIES'!$A$2:$FG$45000,AF$2,FALSE),"")</f>
        <v>0</v>
      </c>
      <c r="AG33" s="23">
        <f>IF($AZ33=1,VLOOKUP($A33,'DATA TIMESERIES'!$A$2:$FG$45000,AG$2,FALSE),"")</f>
        <v>0</v>
      </c>
      <c r="AH33" s="23">
        <f>IF($AZ33=1,VLOOKUP($A33,'DATA TIMESERIES'!$A$2:$FG$45000,AH$2,FALSE),"")</f>
        <v>0</v>
      </c>
      <c r="AI33" s="23">
        <f>IF($AZ33=1,VLOOKUP($A33,'DATA TIMESERIES'!$A$2:$FG$45000,AI$2,FALSE),"")</f>
        <v>0</v>
      </c>
      <c r="AJ33" s="82">
        <f>IF($AZ33=1,VLOOKUP($A33,'DATA SEL SUB 2026'!$A$2:$BI$45000,AJ$2,FALSE),"")</f>
        <v>0</v>
      </c>
      <c r="AL33" s="99">
        <f>IF($AZ33=1,VLOOKUP($BA33,'DATA SEL SUB 2026'!$A$2:$XX$45000,AL$2,FALSE),"")</f>
        <v>9893731</v>
      </c>
      <c r="AM33" s="99">
        <f>IF($AZ33=1,VLOOKUP($BA33,'DATA SEL SUB 2026'!$A$2:$XX$45000,AM$2,FALSE),"")</f>
        <v>1325810.6399999999</v>
      </c>
      <c r="AN33" s="99">
        <f>IF($AZ33=1,VLOOKUP($BA33,'DATA SEL SUB 2026'!$A$2:$XX$45000,AN$2,FALSE),"")</f>
        <v>2223116</v>
      </c>
      <c r="AO33" s="99">
        <f>IF($AZ33=1,VLOOKUP($BA33,'DATA SEL SUB 2026'!$A$2:$XX$45000,AO$2,FALSE),"")</f>
        <v>0</v>
      </c>
      <c r="AP33" s="99">
        <f t="shared" si="11"/>
        <v>13442657.640000001</v>
      </c>
      <c r="AQ33" s="99"/>
      <c r="AR33" s="120">
        <f t="shared" si="12"/>
        <v>0.18674594879150391</v>
      </c>
      <c r="AS33" s="120">
        <f t="shared" si="13"/>
        <v>1.0001652526855469</v>
      </c>
      <c r="AT33" s="120">
        <f t="shared" si="14"/>
        <v>0</v>
      </c>
      <c r="AU33" s="120">
        <f t="shared" si="15"/>
        <v>0</v>
      </c>
      <c r="AW33" s="29" t="s">
        <v>84</v>
      </c>
      <c r="AX33" s="29">
        <f>VLOOKUP(AW33,KEY!$AC$2:$AD$1001,2,FALSE)</f>
        <v>8</v>
      </c>
      <c r="AY33" s="29">
        <v>6</v>
      </c>
      <c r="AZ33" s="29">
        <f t="shared" si="16"/>
        <v>1</v>
      </c>
      <c r="BA33" s="42">
        <f>IF($AZ33=1,VLOOKUP($AZ$19,'CROSSWALK LEA TO SENATE'!$A$2:$XX$45000,$AX33,FALSE),"")</f>
        <v>129540803</v>
      </c>
      <c r="BB33" s="29"/>
      <c r="BC33" s="29"/>
      <c r="BD33" s="29"/>
      <c r="BE33" s="2"/>
      <c r="BF33" s="28" t="str">
        <f>IF($AZ33=1,VLOOKUP($BA33,'DATA SEL SUB 2026'!$A$2:$XX$45000,BF$2,FALSE),"")</f>
        <v>Blue Mountain</v>
      </c>
      <c r="BG33" s="101">
        <f t="shared" si="17"/>
        <v>13442657.640000001</v>
      </c>
      <c r="BH33" s="101">
        <f t="shared" si="18"/>
        <v>865358.3125</v>
      </c>
      <c r="BI33" s="102">
        <f t="shared" si="19"/>
        <v>6.8803189776036593</v>
      </c>
      <c r="BJ33" s="110">
        <f>IF($AZ33=1,VLOOKUP($BA33,'DATA TIMESERIES'!$A$1:$XX$45000,BJ$2,FALSE),"")</f>
        <v>454291</v>
      </c>
      <c r="BK33" s="111">
        <f t="shared" si="20"/>
        <v>411067.3125</v>
      </c>
      <c r="BL33" s="127"/>
      <c r="BM33" s="24">
        <f>IF($AZ33=1,VLOOKUP($BA33,'DATA SEL SUB 2026'!$A$2:$XX$45000,BM$2,FALSE),"")</f>
        <v>65019</v>
      </c>
      <c r="BN33" s="86">
        <f>IF($AZ33=1,VLOOKUP($BA33,'DATA SEL SUB 2026'!$A$2:$XX$45000,BN$2,FALSE),"")</f>
        <v>0.66152107715606689</v>
      </c>
      <c r="BO33" s="110">
        <f>IF($AZ33=1,VLOOKUP($BA33,'DATA TIMESERIES'!$A$1:$XX$45000,BO$2,FALSE),"")</f>
        <v>307345.90625</v>
      </c>
      <c r="BP33" s="111">
        <f t="shared" si="21"/>
        <v>-242326.90625</v>
      </c>
      <c r="BQ33" s="132">
        <f>IF($AZ33=1,VLOOKUP($BA33,'DATA SEL SUB 2026'!$A$2:$XX$45000,BQ$2,FALSE),"")</f>
        <v>568065.3125</v>
      </c>
      <c r="BR33" s="25">
        <f>IF($AZ33=1,VLOOKUP($BA33,'DATA SEL SUB 2026'!$A$2:$XX$45000,BR$2,FALSE),"")</f>
        <v>100.01652526855469</v>
      </c>
      <c r="BS33" s="25">
        <f>IF($AZ33=1,VLOOKUP($BA33,'DATA SEL SUB 2026'!$A$2:$XX$45000,BS$2,FALSE),"")</f>
        <v>0</v>
      </c>
      <c r="BT33" s="25">
        <f>IF($AZ33=1,VLOOKUP($BA33,'DATA SEL SUB 2026'!$A$2:$XX$45000,BT$2,FALSE),"")</f>
        <v>0</v>
      </c>
      <c r="BU33" s="25">
        <f>IF($AZ33=1,VLOOKUP($BA33,'DATA SEL SUB 2026'!$A$2:$XX$45000,BU$2,FALSE),"")</f>
        <v>5200260.5399999991</v>
      </c>
      <c r="BV33" s="133">
        <f>IF($AZ33=1,VLOOKUP($BA33,'DATA SEL SUB 2026'!$A$2:$XX$45000,BV$2,FALSE),"")</f>
        <v>18.674594879150391</v>
      </c>
      <c r="BW33" s="127"/>
      <c r="BX33" s="31">
        <f>IF($AZ33=1,VLOOKUP($BA33,'DATA SEL SUB 2026'!$A$2:$XX$45000,BX$2,FALSE),"")</f>
        <v>232274</v>
      </c>
      <c r="BY33" s="32">
        <f>IF($AZ33=1,VLOOKUP($BA33,'DATA SEL SUB 2026'!$A$2:$XX$45000,BY$2,FALSE),"")</f>
        <v>11.667123794555664</v>
      </c>
      <c r="BZ33" s="110">
        <f>IF($AZ33=1,VLOOKUP($BA33,'DATA TIMESERIES'!$A$1:$XX$45000,BZ$2,FALSE),"")</f>
        <v>66332.640625</v>
      </c>
      <c r="CA33" s="111">
        <f t="shared" si="22"/>
        <v>165941.359375</v>
      </c>
      <c r="CB33" s="142">
        <f>IF($AZ33=1,-1*VLOOKUP($BA33,'DATA SEL SUB 2026'!$A$2:$XX$45000,CB$2,FALSE),"")</f>
        <v>-192529.21</v>
      </c>
      <c r="CC33" s="137">
        <f>IF($AZ33=1,VLOOKUP($BA33,'DATA SEL SUB 2026'!$A$2:$XX$45000,CC$2,FALSE),"")</f>
        <v>239431.93817234202</v>
      </c>
      <c r="CD33" s="143">
        <f t="shared" si="23"/>
        <v>46902.728172342031</v>
      </c>
      <c r="CE33" s="32"/>
      <c r="CF33" s="90">
        <f>IF($AZ33=1,VLOOKUP($BA33,'DATA SEL SUB 2026'!$A$2:$XX$45000,CF$2,FALSE),"")</f>
        <v>0</v>
      </c>
      <c r="CG33" s="91">
        <f>IF($AZ33=1,VLOOKUP($BA33,'DATA SEL SUB 2026'!$A$2:$XX$45000,CG$2,FALSE),"")</f>
        <v>0</v>
      </c>
      <c r="CH33" s="110">
        <f>IF($AZ33=1,VLOOKUP($BA33,'DATA TIMESERIES'!$A$1:$XX$45000,CH$2,FALSE),"")</f>
        <v>0</v>
      </c>
      <c r="CI33" s="110">
        <f t="shared" si="24"/>
        <v>0</v>
      </c>
      <c r="CJ33" s="32"/>
      <c r="CK33" s="32"/>
      <c r="CL33" s="2"/>
    </row>
    <row r="34" spans="1:90" ht="36" customHeight="1" x14ac:dyDescent="0.25">
      <c r="A34" s="79">
        <f t="shared" si="10"/>
        <v>121135503</v>
      </c>
      <c r="B34" s="23">
        <f>IF($AZ34=1,VLOOKUP($A34,'DATA TIMESERIES'!$A$2:$FG$45000,B$2,FALSE),"")</f>
        <v>164380</v>
      </c>
      <c r="C34" s="23">
        <f>IF($AZ34=1,VLOOKUP($A34,'DATA TIMESERIES'!$A$2:$FG$45000,C$2,FALSE),"")</f>
        <v>222992</v>
      </c>
      <c r="D34" s="23">
        <f>IF($AZ34=1,VLOOKUP($A34,'DATA TIMESERIES'!$A$2:$FG$45000,D$2,FALSE),"")</f>
        <v>184571</v>
      </c>
      <c r="E34" s="23">
        <f>IF($AZ34=1,VLOOKUP($A34,'DATA TIMESERIES'!$A$2:$FG$45000,E$2,FALSE),"")</f>
        <v>112769</v>
      </c>
      <c r="F34" s="23">
        <f>IF($AZ34=1,VLOOKUP($A34,'DATA TIMESERIES'!$A$2:$FG$45000,F$2,FALSE),"")</f>
        <v>278817</v>
      </c>
      <c r="G34" s="23">
        <f>IF($AZ34=1,VLOOKUP($A34,'DATA TIMESERIES'!$A$2:$FG$45000,G$2,FALSE),"")</f>
        <v>-10</v>
      </c>
      <c r="H34" s="23">
        <f>IF($AZ34=1,VLOOKUP($A34,'DATA TIMESERIES'!$A$2:$FG$45000,H$2,FALSE),"")</f>
        <v>360080</v>
      </c>
      <c r="I34" s="23">
        <f>IF($AZ34=1,VLOOKUP($A34,'DATA TIMESERIES'!$A$2:$FG$45000,I$2,FALSE),"")</f>
        <v>469332</v>
      </c>
      <c r="J34" s="23">
        <f>IF($AZ34=1,VLOOKUP($A34,'DATA TIMESERIES'!$A$2:$FG$45000,J$2,FALSE),"")</f>
        <v>1090366</v>
      </c>
      <c r="K34" s="23">
        <f>IF($AZ34=1,VLOOKUP($A34,'DATA TIMESERIES'!$A$2:$FG$45000,K$2,FALSE),"")</f>
        <v>283821</v>
      </c>
      <c r="L34" s="82">
        <f>IF($AZ34=1,VLOOKUP($A34,'DATA SEL SUB 2026'!$A$2:$BI$45000,L$2,FALSE),"")</f>
        <v>80467</v>
      </c>
      <c r="M34" s="22"/>
      <c r="N34" s="23">
        <f>IF($AZ34=1,VLOOKUP($A34,'DATA TIMESERIES'!$A$2:$FG$45000,N$2,FALSE),"")</f>
        <v>44329.2109375</v>
      </c>
      <c r="O34" s="23">
        <f>IF($AZ34=1,VLOOKUP($A34,'DATA TIMESERIES'!$A$2:$FG$45000,O$2,FALSE),"")</f>
        <v>53302.5</v>
      </c>
      <c r="P34" s="23">
        <f>IF($AZ34=1,VLOOKUP($A34,'DATA TIMESERIES'!$A$2:$FG$45000,P$2,FALSE),"")</f>
        <v>18873.169921875</v>
      </c>
      <c r="Q34" s="23">
        <f>IF($AZ34=1,VLOOKUP($A34,'DATA TIMESERIES'!$A$2:$FG$45000,Q$2,FALSE),"")</f>
        <v>-64904.80078125</v>
      </c>
      <c r="R34" s="23">
        <f>IF($AZ34=1,VLOOKUP($A34,'DATA TIMESERIES'!$A$2:$FG$45000,R$2,FALSE),"")</f>
        <v>202165.859375</v>
      </c>
      <c r="S34" s="23">
        <f>IF($AZ34=1,VLOOKUP($A34,'DATA TIMESERIES'!$A$2:$FG$45000,S$2,FALSE),"")</f>
        <v>-78.30999755859375</v>
      </c>
      <c r="T34" s="23">
        <f>IF($AZ34=1,VLOOKUP($A34,'DATA TIMESERIES'!$A$2:$FG$45000,T$2,FALSE),"")</f>
        <v>120099.671875</v>
      </c>
      <c r="U34" s="23">
        <f>IF($AZ34=1,VLOOKUP($A34,'DATA TIMESERIES'!$A$2:$FG$45000,U$2,FALSE),"")</f>
        <v>159447.453125</v>
      </c>
      <c r="V34" s="23">
        <f>IF($AZ34=1,VLOOKUP($A34,'DATA TIMESERIES'!$A$2:$FG$45000,V$2,FALSE),"")</f>
        <v>123936.6796875</v>
      </c>
      <c r="W34" s="23">
        <f>IF($AZ34=1,VLOOKUP($A34,'DATA TIMESERIES'!$A$2:$FG$45000,W$2,FALSE),"")</f>
        <v>218173.5625</v>
      </c>
      <c r="X34" s="82">
        <f>IF($AZ34=1,VLOOKUP($A34,'DATA SEL SUB 2026'!$A$2:$BI$45000,X$2,FALSE),"")</f>
        <v>111802</v>
      </c>
      <c r="Z34" s="23">
        <f>IF($AZ34=1,VLOOKUP($A34,'DATA TIMESERIES'!$A$2:$FG$45000,Z$2,FALSE),"")</f>
        <v>0</v>
      </c>
      <c r="AA34" s="23">
        <f>IF($AZ34=1,VLOOKUP($A34,'DATA TIMESERIES'!$A$2:$FG$45000,AA$2,FALSE),"")</f>
        <v>0</v>
      </c>
      <c r="AB34" s="23">
        <f>IF($AZ34=1,VLOOKUP($A34,'DATA TIMESERIES'!$A$2:$FG$45000,AB$2,FALSE),"")</f>
        <v>0</v>
      </c>
      <c r="AC34" s="23">
        <f>IF($AZ34=1,VLOOKUP($A34,'DATA TIMESERIES'!$A$2:$FG$45000,AC$2,FALSE),"")</f>
        <v>0</v>
      </c>
      <c r="AD34" s="23">
        <f>IF($AZ34=1,VLOOKUP($A34,'DATA TIMESERIES'!$A$2:$FG$45000,AD$2,FALSE),"")</f>
        <v>0</v>
      </c>
      <c r="AE34" s="23">
        <f>IF($AZ34=1,VLOOKUP($A34,'DATA TIMESERIES'!$A$2:$FG$45000,AE$2,FALSE),"")</f>
        <v>0</v>
      </c>
      <c r="AF34" s="23">
        <f>IF($AZ34=1,VLOOKUP($A34,'DATA TIMESERIES'!$A$2:$FG$45000,AF$2,FALSE),"")</f>
        <v>0</v>
      </c>
      <c r="AG34" s="23">
        <f>IF($AZ34=1,VLOOKUP($A34,'DATA TIMESERIES'!$A$2:$FG$45000,AG$2,FALSE),"")</f>
        <v>0</v>
      </c>
      <c r="AH34" s="23">
        <f>IF($AZ34=1,VLOOKUP($A34,'DATA TIMESERIES'!$A$2:$FG$45000,AH$2,FALSE),"")</f>
        <v>0</v>
      </c>
      <c r="AI34" s="23">
        <f>IF($AZ34=1,VLOOKUP($A34,'DATA TIMESERIES'!$A$2:$FG$45000,AI$2,FALSE),"")</f>
        <v>0</v>
      </c>
      <c r="AJ34" s="82">
        <f>IF($AZ34=1,VLOOKUP($A34,'DATA SEL SUB 2026'!$A$2:$BI$45000,AJ$2,FALSE),"")</f>
        <v>0</v>
      </c>
      <c r="AL34" s="99">
        <f>IF($AZ34=1,VLOOKUP($BA34,'DATA SEL SUB 2026'!$A$2:$XX$45000,AL$2,FALSE),"")</f>
        <v>11566165</v>
      </c>
      <c r="AM34" s="99">
        <f>IF($AZ34=1,VLOOKUP($BA34,'DATA SEL SUB 2026'!$A$2:$XX$45000,AM$2,FALSE),"")</f>
        <v>2072645.43</v>
      </c>
      <c r="AN34" s="99">
        <f>IF($AZ34=1,VLOOKUP($BA34,'DATA SEL SUB 2026'!$A$2:$XX$45000,AN$2,FALSE),"")</f>
        <v>2382310</v>
      </c>
      <c r="AO34" s="99">
        <f>IF($AZ34=1,VLOOKUP($BA34,'DATA SEL SUB 2026'!$A$2:$XX$45000,AO$2,FALSE),"")</f>
        <v>0</v>
      </c>
      <c r="AP34" s="99">
        <f t="shared" si="11"/>
        <v>16021120.43</v>
      </c>
      <c r="AQ34" s="99"/>
      <c r="AR34" s="120">
        <f t="shared" si="12"/>
        <v>0.21851789474487304</v>
      </c>
      <c r="AS34" s="120">
        <f t="shared" si="13"/>
        <v>1.0002330017089844</v>
      </c>
      <c r="AT34" s="120">
        <f t="shared" si="14"/>
        <v>0</v>
      </c>
      <c r="AU34" s="120">
        <f t="shared" si="15"/>
        <v>0</v>
      </c>
      <c r="AW34" s="29" t="s">
        <v>85</v>
      </c>
      <c r="AX34" s="29">
        <f>VLOOKUP(AW34,KEY!$AC$2:$AD$1001,2,FALSE)</f>
        <v>9</v>
      </c>
      <c r="AY34" s="29">
        <v>7</v>
      </c>
      <c r="AZ34" s="29">
        <f t="shared" si="16"/>
        <v>1</v>
      </c>
      <c r="BA34" s="42">
        <f>IF($AZ34=1,VLOOKUP($AZ$19,'CROSSWALK LEA TO SENATE'!$A$2:$XX$45000,$AX34,FALSE),"")</f>
        <v>121135503</v>
      </c>
      <c r="BB34" s="29"/>
      <c r="BC34" s="29"/>
      <c r="BD34" s="29"/>
      <c r="BE34" s="2"/>
      <c r="BF34" s="28" t="str">
        <f>IF($AZ34=1,VLOOKUP($BA34,'DATA SEL SUB 2026'!$A$2:$XX$45000,BF$2,FALSE),"")</f>
        <v>Lehighton Area</v>
      </c>
      <c r="BG34" s="101">
        <f t="shared" si="17"/>
        <v>16021120.43</v>
      </c>
      <c r="BH34" s="101">
        <f t="shared" si="18"/>
        <v>1041290.75</v>
      </c>
      <c r="BI34" s="102">
        <f t="shared" si="19"/>
        <v>6.9512856437230193</v>
      </c>
      <c r="BJ34" s="110">
        <f>IF($AZ34=1,VLOOKUP($BA34,'DATA TIMESERIES'!$A$1:$XX$45000,BJ$2,FALSE),"")</f>
        <v>734926.5625</v>
      </c>
      <c r="BK34" s="111">
        <f t="shared" si="20"/>
        <v>306364.1875</v>
      </c>
      <c r="BL34" s="127"/>
      <c r="BM34" s="24">
        <f>IF($AZ34=1,VLOOKUP($BA34,'DATA SEL SUB 2026'!$A$2:$XX$45000,BM$2,FALSE),"")</f>
        <v>80467</v>
      </c>
      <c r="BN34" s="86">
        <f>IF($AZ34=1,VLOOKUP($BA34,'DATA SEL SUB 2026'!$A$2:$XX$45000,BN$2,FALSE),"")</f>
        <v>0.70058435201644897</v>
      </c>
      <c r="BO34" s="110">
        <f>IF($AZ34=1,VLOOKUP($BA34,'DATA TIMESERIES'!$A$1:$XX$45000,BO$2,FALSE),"")</f>
        <v>440717.8125</v>
      </c>
      <c r="BP34" s="111">
        <f t="shared" si="21"/>
        <v>-360250.8125</v>
      </c>
      <c r="BQ34" s="132">
        <f>IF($AZ34=1,VLOOKUP($BA34,'DATA SEL SUB 2026'!$A$2:$XX$45000,BQ$2,FALSE),"")</f>
        <v>849021.75</v>
      </c>
      <c r="BR34" s="25">
        <f>IF($AZ34=1,VLOOKUP($BA34,'DATA SEL SUB 2026'!$A$2:$XX$45000,BR$2,FALSE),"")</f>
        <v>100.02330017089844</v>
      </c>
      <c r="BS34" s="25">
        <f>IF($AZ34=1,VLOOKUP($BA34,'DATA SEL SUB 2026'!$A$2:$XX$45000,BS$2,FALSE),"")</f>
        <v>0</v>
      </c>
      <c r="BT34" s="25">
        <f>IF($AZ34=1,VLOOKUP($BA34,'DATA SEL SUB 2026'!$A$2:$XX$45000,BT$2,FALSE),"")</f>
        <v>0</v>
      </c>
      <c r="BU34" s="25">
        <f>IF($AZ34=1,VLOOKUP($BA34,'DATA SEL SUB 2026'!$A$2:$XX$45000,BU$2,FALSE),"")</f>
        <v>7772756.2299999967</v>
      </c>
      <c r="BV34" s="133">
        <f>IF($AZ34=1,VLOOKUP($BA34,'DATA SEL SUB 2026'!$A$2:$XX$45000,BV$2,FALSE),"")</f>
        <v>21.851789474487305</v>
      </c>
      <c r="BW34" s="127"/>
      <c r="BX34" s="31">
        <f>IF($AZ34=1,VLOOKUP($BA34,'DATA SEL SUB 2026'!$A$2:$XX$45000,BX$2,FALSE),"")</f>
        <v>111802</v>
      </c>
      <c r="BY34" s="32">
        <f>IF($AZ34=1,VLOOKUP($BA34,'DATA SEL SUB 2026'!$A$2:$XX$45000,BY$2,FALSE),"")</f>
        <v>4.9240961074829102</v>
      </c>
      <c r="BZ34" s="110">
        <f>IF($AZ34=1,VLOOKUP($BA34,'DATA TIMESERIES'!$A$1:$XX$45000,BZ$2,FALSE),"")</f>
        <v>124315.8125</v>
      </c>
      <c r="CA34" s="111">
        <f t="shared" si="22"/>
        <v>-12513.8125</v>
      </c>
      <c r="CB34" s="142">
        <f>IF($AZ34=1,-1*VLOOKUP($BA34,'DATA SEL SUB 2026'!$A$2:$XX$45000,CB$2,FALSE),"")</f>
        <v>-235068.43</v>
      </c>
      <c r="CC34" s="137">
        <f>IF($AZ34=1,VLOOKUP($BA34,'DATA SEL SUB 2026'!$A$2:$XX$45000,CC$2,FALSE),"")</f>
        <v>373828.39145072363</v>
      </c>
      <c r="CD34" s="143">
        <f t="shared" si="23"/>
        <v>138759.96145072364</v>
      </c>
      <c r="CE34" s="32"/>
      <c r="CF34" s="90">
        <f>IF($AZ34=1,VLOOKUP($BA34,'DATA SEL SUB 2026'!$A$2:$XX$45000,CF$2,FALSE),"")</f>
        <v>0</v>
      </c>
      <c r="CG34" s="91">
        <f>IF($AZ34=1,VLOOKUP($BA34,'DATA SEL SUB 2026'!$A$2:$XX$45000,CG$2,FALSE),"")</f>
        <v>0</v>
      </c>
      <c r="CH34" s="110">
        <f>IF($AZ34=1,VLOOKUP($BA34,'DATA TIMESERIES'!$A$1:$XX$45000,CH$2,FALSE),"")</f>
        <v>0</v>
      </c>
      <c r="CI34" s="110">
        <f t="shared" si="24"/>
        <v>0</v>
      </c>
      <c r="CJ34" s="32"/>
      <c r="CK34" s="32"/>
      <c r="CL34" s="2"/>
    </row>
    <row r="35" spans="1:90" ht="36" customHeight="1" x14ac:dyDescent="0.25">
      <c r="A35" s="79">
        <f t="shared" si="10"/>
        <v>129547603</v>
      </c>
      <c r="B35" s="23">
        <f>IF($AZ35=1,VLOOKUP($A35,'DATA TIMESERIES'!$A$2:$FG$45000,B$2,FALSE),"")</f>
        <v>137554</v>
      </c>
      <c r="C35" s="23">
        <f>IF($AZ35=1,VLOOKUP($A35,'DATA TIMESERIES'!$A$2:$FG$45000,C$2,FALSE),"")</f>
        <v>180633.5</v>
      </c>
      <c r="D35" s="23">
        <f>IF($AZ35=1,VLOOKUP($A35,'DATA TIMESERIES'!$A$2:$FG$45000,D$2,FALSE),"")</f>
        <v>49418.5</v>
      </c>
      <c r="E35" s="23">
        <f>IF($AZ35=1,VLOOKUP($A35,'DATA TIMESERIES'!$A$2:$FG$45000,E$2,FALSE),"")</f>
        <v>142671</v>
      </c>
      <c r="F35" s="23">
        <f>IF($AZ35=1,VLOOKUP($A35,'DATA TIMESERIES'!$A$2:$FG$45000,F$2,FALSE),"")</f>
        <v>134886.5</v>
      </c>
      <c r="G35" s="23">
        <f>IF($AZ35=1,VLOOKUP($A35,'DATA TIMESERIES'!$A$2:$FG$45000,G$2,FALSE),"")</f>
        <v>-7</v>
      </c>
      <c r="H35" s="23">
        <f>IF($AZ35=1,VLOOKUP($A35,'DATA TIMESERIES'!$A$2:$FG$45000,H$2,FALSE),"")</f>
        <v>482696</v>
      </c>
      <c r="I35" s="23">
        <f>IF($AZ35=1,VLOOKUP($A35,'DATA TIMESERIES'!$A$2:$FG$45000,I$2,FALSE),"")</f>
        <v>1603549</v>
      </c>
      <c r="J35" s="23">
        <f>IF($AZ35=1,VLOOKUP($A35,'DATA TIMESERIES'!$A$2:$FG$45000,J$2,FALSE),"")</f>
        <v>816670</v>
      </c>
      <c r="K35" s="23">
        <f>IF($AZ35=1,VLOOKUP($A35,'DATA TIMESERIES'!$A$2:$FG$45000,K$2,FALSE),"")</f>
        <v>375629</v>
      </c>
      <c r="L35" s="82">
        <f>IF($AZ35=1,VLOOKUP($A35,'DATA SEL SUB 2026'!$A$2:$BI$45000,L$2,FALSE),"")</f>
        <v>149702</v>
      </c>
      <c r="M35" s="22"/>
      <c r="N35" s="23">
        <f>IF($AZ35=1,VLOOKUP($A35,'DATA TIMESERIES'!$A$2:$FG$45000,N$2,FALSE),"")</f>
        <v>48791.48046875</v>
      </c>
      <c r="O35" s="23">
        <f>IF($AZ35=1,VLOOKUP($A35,'DATA TIMESERIES'!$A$2:$FG$45000,O$2,FALSE),"")</f>
        <v>34650.46875</v>
      </c>
      <c r="P35" s="23">
        <f>IF($AZ35=1,VLOOKUP($A35,'DATA TIMESERIES'!$A$2:$FG$45000,P$2,FALSE),"")</f>
        <v>42773.25</v>
      </c>
      <c r="Q35" s="23">
        <f>IF($AZ35=1,VLOOKUP($A35,'DATA TIMESERIES'!$A$2:$FG$45000,Q$2,FALSE),"")</f>
        <v>36870.87109375</v>
      </c>
      <c r="R35" s="23">
        <f>IF($AZ35=1,VLOOKUP($A35,'DATA TIMESERIES'!$A$2:$FG$45000,R$2,FALSE),"")</f>
        <v>67933.3828125</v>
      </c>
      <c r="S35" s="23">
        <f>IF($AZ35=1,VLOOKUP($A35,'DATA TIMESERIES'!$A$2:$FG$45000,S$2,FALSE),"")</f>
        <v>-70.769996643066406</v>
      </c>
      <c r="T35" s="23">
        <f>IF($AZ35=1,VLOOKUP($A35,'DATA TIMESERIES'!$A$2:$FG$45000,T$2,FALSE),"")</f>
        <v>112522.0703125</v>
      </c>
      <c r="U35" s="23">
        <f>IF($AZ35=1,VLOOKUP($A35,'DATA TIMESERIES'!$A$2:$FG$45000,U$2,FALSE),"")</f>
        <v>211743.265625</v>
      </c>
      <c r="V35" s="23">
        <f>IF($AZ35=1,VLOOKUP($A35,'DATA TIMESERIES'!$A$2:$FG$45000,V$2,FALSE),"")</f>
        <v>99074</v>
      </c>
      <c r="W35" s="23">
        <f>IF($AZ35=1,VLOOKUP($A35,'DATA TIMESERIES'!$A$2:$FG$45000,W$2,FALSE),"")</f>
        <v>193637</v>
      </c>
      <c r="X35" s="82">
        <f>IF($AZ35=1,VLOOKUP($A35,'DATA SEL SUB 2026'!$A$2:$BI$45000,X$2,FALSE),"")</f>
        <v>66069</v>
      </c>
      <c r="Z35" s="23">
        <f>IF($AZ35=1,VLOOKUP($A35,'DATA TIMESERIES'!$A$2:$FG$45000,Z$2,FALSE),"")</f>
        <v>0</v>
      </c>
      <c r="AA35" s="23">
        <f>IF($AZ35=1,VLOOKUP($A35,'DATA TIMESERIES'!$A$2:$FG$45000,AA$2,FALSE),"")</f>
        <v>0</v>
      </c>
      <c r="AB35" s="23">
        <f>IF($AZ35=1,VLOOKUP($A35,'DATA TIMESERIES'!$A$2:$FG$45000,AB$2,FALSE),"")</f>
        <v>0</v>
      </c>
      <c r="AC35" s="23">
        <f>IF($AZ35=1,VLOOKUP($A35,'DATA TIMESERIES'!$A$2:$FG$45000,AC$2,FALSE),"")</f>
        <v>0</v>
      </c>
      <c r="AD35" s="23">
        <f>IF($AZ35=1,VLOOKUP($A35,'DATA TIMESERIES'!$A$2:$FG$45000,AD$2,FALSE),"")</f>
        <v>0</v>
      </c>
      <c r="AE35" s="23">
        <f>IF($AZ35=1,VLOOKUP($A35,'DATA TIMESERIES'!$A$2:$FG$45000,AE$2,FALSE),"")</f>
        <v>0</v>
      </c>
      <c r="AF35" s="23">
        <f>IF($AZ35=1,VLOOKUP($A35,'DATA TIMESERIES'!$A$2:$FG$45000,AF$2,FALSE),"")</f>
        <v>0</v>
      </c>
      <c r="AG35" s="23">
        <f>IF($AZ35=1,VLOOKUP($A35,'DATA TIMESERIES'!$A$2:$FG$45000,AG$2,FALSE),"")</f>
        <v>0</v>
      </c>
      <c r="AH35" s="23">
        <f>IF($AZ35=1,VLOOKUP($A35,'DATA TIMESERIES'!$A$2:$FG$45000,AH$2,FALSE),"")</f>
        <v>0</v>
      </c>
      <c r="AI35" s="23">
        <f>IF($AZ35=1,VLOOKUP($A35,'DATA TIMESERIES'!$A$2:$FG$45000,AI$2,FALSE),"")</f>
        <v>0</v>
      </c>
      <c r="AJ35" s="82">
        <f>IF($AZ35=1,VLOOKUP($A35,'DATA SEL SUB 2026'!$A$2:$BI$45000,AJ$2,FALSE),"")</f>
        <v>0</v>
      </c>
      <c r="AL35" s="99">
        <f>IF($AZ35=1,VLOOKUP($BA35,'DATA SEL SUB 2026'!$A$2:$XX$45000,AL$2,FALSE),"")</f>
        <v>10692986</v>
      </c>
      <c r="AM35" s="99">
        <f>IF($AZ35=1,VLOOKUP($BA35,'DATA SEL SUB 2026'!$A$2:$XX$45000,AM$2,FALSE),"")</f>
        <v>3234415.85</v>
      </c>
      <c r="AN35" s="99">
        <f>IF($AZ35=1,VLOOKUP($BA35,'DATA SEL SUB 2026'!$A$2:$XX$45000,AN$2,FALSE),"")</f>
        <v>2158081</v>
      </c>
      <c r="AO35" s="99">
        <f>IF($AZ35=1,VLOOKUP($BA35,'DATA SEL SUB 2026'!$A$2:$XX$45000,AO$2,FALSE),"")</f>
        <v>0</v>
      </c>
      <c r="AP35" s="99">
        <f t="shared" si="11"/>
        <v>16085482.85</v>
      </c>
      <c r="AQ35" s="99"/>
      <c r="AR35" s="120">
        <f t="shared" si="12"/>
        <v>0.21851791381835939</v>
      </c>
      <c r="AS35" s="120">
        <f t="shared" si="13"/>
        <v>1.0002330017089844</v>
      </c>
      <c r="AT35" s="120">
        <f t="shared" si="14"/>
        <v>0</v>
      </c>
      <c r="AU35" s="120">
        <f t="shared" si="15"/>
        <v>0</v>
      </c>
      <c r="AW35" s="29" t="s">
        <v>86</v>
      </c>
      <c r="AX35" s="29">
        <f>VLOOKUP(AW35,KEY!$AC$2:$AD$1001,2,FALSE)</f>
        <v>10</v>
      </c>
      <c r="AY35" s="29">
        <v>8</v>
      </c>
      <c r="AZ35" s="29">
        <f t="shared" si="16"/>
        <v>1</v>
      </c>
      <c r="BA35" s="42">
        <f>IF($AZ35=1,VLOOKUP($AZ$19,'CROSSWALK LEA TO SENATE'!$A$2:$XX$45000,$AX35,FALSE),"")</f>
        <v>129547603</v>
      </c>
      <c r="BB35" s="29"/>
      <c r="BC35" s="29"/>
      <c r="BD35" s="29"/>
      <c r="BE35" s="2"/>
      <c r="BF35" s="28" t="str">
        <f>IF($AZ35=1,VLOOKUP($BA35,'DATA SEL SUB 2026'!$A$2:$XX$45000,BF$2,FALSE),"")</f>
        <v>Tamaqua Area</v>
      </c>
      <c r="BG35" s="101">
        <f t="shared" si="17"/>
        <v>16085482.85</v>
      </c>
      <c r="BH35" s="101">
        <f t="shared" si="18"/>
        <v>1668242</v>
      </c>
      <c r="BI35" s="102">
        <f t="shared" si="19"/>
        <v>11.57115995603278</v>
      </c>
      <c r="BJ35" s="110">
        <f>IF($AZ35=1,VLOOKUP($BA35,'DATA TIMESERIES'!$A$1:$XX$45000,BJ$2,FALSE),"")</f>
        <v>1069734.25</v>
      </c>
      <c r="BK35" s="111">
        <f t="shared" si="20"/>
        <v>598507.75</v>
      </c>
      <c r="BL35" s="127"/>
      <c r="BM35" s="24">
        <f>IF($AZ35=1,VLOOKUP($BA35,'DATA SEL SUB 2026'!$A$2:$XX$45000,BM$2,FALSE),"")</f>
        <v>149702</v>
      </c>
      <c r="BN35" s="86">
        <f>IF($AZ35=1,VLOOKUP($BA35,'DATA SEL SUB 2026'!$A$2:$XX$45000,BN$2,FALSE),"")</f>
        <v>1.4198801517486572</v>
      </c>
      <c r="BO35" s="110">
        <f>IF($AZ35=1,VLOOKUP($BA35,'DATA TIMESERIES'!$A$1:$XX$45000,BO$2,FALSE),"")</f>
        <v>655707.375</v>
      </c>
      <c r="BP35" s="111">
        <f t="shared" si="21"/>
        <v>-506005.375</v>
      </c>
      <c r="BQ35" s="132">
        <f>IF($AZ35=1,VLOOKUP($BA35,'DATA SEL SUB 2026'!$A$2:$XX$45000,BQ$2,FALSE),"")</f>
        <v>1452471</v>
      </c>
      <c r="BR35" s="25">
        <f>IF($AZ35=1,VLOOKUP($BA35,'DATA SEL SUB 2026'!$A$2:$XX$45000,BR$2,FALSE),"")</f>
        <v>100.02330017089844</v>
      </c>
      <c r="BS35" s="25">
        <f>IF($AZ35=1,VLOOKUP($BA35,'DATA SEL SUB 2026'!$A$2:$XX$45000,BS$2,FALSE),"")</f>
        <v>0</v>
      </c>
      <c r="BT35" s="25">
        <f>IF($AZ35=1,VLOOKUP($BA35,'DATA SEL SUB 2026'!$A$2:$XX$45000,BT$2,FALSE),"")</f>
        <v>0</v>
      </c>
      <c r="BU35" s="25">
        <f>IF($AZ35=1,VLOOKUP($BA35,'DATA SEL SUB 2026'!$A$2:$XX$45000,BU$2,FALSE),"")</f>
        <v>13297307.699999999</v>
      </c>
      <c r="BV35" s="133">
        <f>IF($AZ35=1,VLOOKUP($BA35,'DATA SEL SUB 2026'!$A$2:$XX$45000,BV$2,FALSE),"")</f>
        <v>21.851791381835938</v>
      </c>
      <c r="BW35" s="127"/>
      <c r="BX35" s="31">
        <f>IF($AZ35=1,VLOOKUP($BA35,'DATA SEL SUB 2026'!$A$2:$XX$45000,BX$2,FALSE),"")</f>
        <v>66069</v>
      </c>
      <c r="BY35" s="32">
        <f>IF($AZ35=1,VLOOKUP($BA35,'DATA SEL SUB 2026'!$A$2:$XX$45000,BY$2,FALSE),"")</f>
        <v>3.1581559181213379</v>
      </c>
      <c r="BZ35" s="110">
        <f>IF($AZ35=1,VLOOKUP($BA35,'DATA TIMESERIES'!$A$1:$XX$45000,BZ$2,FALSE),"")</f>
        <v>123381.109375</v>
      </c>
      <c r="CA35" s="111">
        <f t="shared" si="22"/>
        <v>-57312.109375</v>
      </c>
      <c r="CB35" s="142">
        <f>IF($AZ35=1,-1*VLOOKUP($BA35,'DATA SEL SUB 2026'!$A$2:$XX$45000,CB$2,FALSE),"")</f>
        <v>-149905.26999999999</v>
      </c>
      <c r="CC35" s="137">
        <f>IF($AZ35=1,VLOOKUP($BA35,'DATA SEL SUB 2026'!$A$2:$XX$45000,CC$2,FALSE),"")</f>
        <v>338811.41159078293</v>
      </c>
      <c r="CD35" s="143">
        <f t="shared" si="23"/>
        <v>188906.14159078294</v>
      </c>
      <c r="CE35" s="32"/>
      <c r="CF35" s="90">
        <f>IF($AZ35=1,VLOOKUP($BA35,'DATA SEL SUB 2026'!$A$2:$XX$45000,CF$2,FALSE),"")</f>
        <v>0</v>
      </c>
      <c r="CG35" s="91">
        <f>IF($AZ35=1,VLOOKUP($BA35,'DATA SEL SUB 2026'!$A$2:$XX$45000,CG$2,FALSE),"")</f>
        <v>0</v>
      </c>
      <c r="CH35" s="110">
        <f>IF($AZ35=1,VLOOKUP($BA35,'DATA TIMESERIES'!$A$1:$XX$45000,CH$2,FALSE),"")</f>
        <v>0</v>
      </c>
      <c r="CI35" s="110">
        <f t="shared" si="24"/>
        <v>0</v>
      </c>
      <c r="CJ35" s="32"/>
      <c r="CK35" s="32"/>
      <c r="CL35" s="2"/>
    </row>
    <row r="36" spans="1:90" ht="36" customHeight="1" x14ac:dyDescent="0.25">
      <c r="A36" s="79">
        <f t="shared" si="10"/>
        <v>129545003</v>
      </c>
      <c r="B36" s="23">
        <f>IF($AZ36=1,VLOOKUP($A36,'DATA TIMESERIES'!$A$2:$FG$45000,B$2,FALSE),"")</f>
        <v>163192</v>
      </c>
      <c r="C36" s="23">
        <f>IF($AZ36=1,VLOOKUP($A36,'DATA TIMESERIES'!$A$2:$FG$45000,C$2,FALSE),"")</f>
        <v>214065</v>
      </c>
      <c r="D36" s="23">
        <f>IF($AZ36=1,VLOOKUP($A36,'DATA TIMESERIES'!$A$2:$FG$45000,D$2,FALSE),"")</f>
        <v>149426</v>
      </c>
      <c r="E36" s="23">
        <f>IF($AZ36=1,VLOOKUP($A36,'DATA TIMESERIES'!$A$2:$FG$45000,E$2,FALSE),"")</f>
        <v>52044</v>
      </c>
      <c r="F36" s="23">
        <f>IF($AZ36=1,VLOOKUP($A36,'DATA TIMESERIES'!$A$2:$FG$45000,F$2,FALSE),"")</f>
        <v>205841</v>
      </c>
      <c r="G36" s="23">
        <f>IF($AZ36=1,VLOOKUP($A36,'DATA TIMESERIES'!$A$2:$FG$45000,G$2,FALSE),"")</f>
        <v>-9</v>
      </c>
      <c r="H36" s="23">
        <f>IF($AZ36=1,VLOOKUP($A36,'DATA TIMESERIES'!$A$2:$FG$45000,H$2,FALSE),"")</f>
        <v>432011</v>
      </c>
      <c r="I36" s="23">
        <f>IF($AZ36=1,VLOOKUP($A36,'DATA TIMESERIES'!$A$2:$FG$45000,I$2,FALSE),"")</f>
        <v>949576</v>
      </c>
      <c r="J36" s="23">
        <f>IF($AZ36=1,VLOOKUP($A36,'DATA TIMESERIES'!$A$2:$FG$45000,J$2,FALSE),"")</f>
        <v>876332</v>
      </c>
      <c r="K36" s="23">
        <f>IF($AZ36=1,VLOOKUP($A36,'DATA TIMESERIES'!$A$2:$FG$45000,K$2,FALSE),"")</f>
        <v>271269</v>
      </c>
      <c r="L36" s="82">
        <f>IF($AZ36=1,VLOOKUP($A36,'DATA SEL SUB 2026'!$A$2:$BI$45000,L$2,FALSE),"")</f>
        <v>141904</v>
      </c>
      <c r="M36" s="22"/>
      <c r="N36" s="23">
        <f>IF($AZ36=1,VLOOKUP($A36,'DATA TIMESERIES'!$A$2:$FG$45000,N$2,FALSE),"")</f>
        <v>47175.03125</v>
      </c>
      <c r="O36" s="23">
        <f>IF($AZ36=1,VLOOKUP($A36,'DATA TIMESERIES'!$A$2:$FG$45000,O$2,FALSE),"")</f>
        <v>33851.26171875</v>
      </c>
      <c r="P36" s="23">
        <f>IF($AZ36=1,VLOOKUP($A36,'DATA TIMESERIES'!$A$2:$FG$45000,P$2,FALSE),"")</f>
        <v>39021.46875</v>
      </c>
      <c r="Q36" s="23">
        <f>IF($AZ36=1,VLOOKUP($A36,'DATA TIMESERIES'!$A$2:$FG$45000,Q$2,FALSE),"")</f>
        <v>22307.2890625</v>
      </c>
      <c r="R36" s="23">
        <f>IF($AZ36=1,VLOOKUP($A36,'DATA TIMESERIES'!$A$2:$FG$45000,R$2,FALSE),"")</f>
        <v>77619.2421875</v>
      </c>
      <c r="S36" s="23">
        <f>IF($AZ36=1,VLOOKUP($A36,'DATA TIMESERIES'!$A$2:$FG$45000,S$2,FALSE),"")</f>
        <v>-70.69000244140625</v>
      </c>
      <c r="T36" s="23">
        <f>IF($AZ36=1,VLOOKUP($A36,'DATA TIMESERIES'!$A$2:$FG$45000,T$2,FALSE),"")</f>
        <v>108360.28125</v>
      </c>
      <c r="U36" s="23">
        <f>IF($AZ36=1,VLOOKUP($A36,'DATA TIMESERIES'!$A$2:$FG$45000,U$2,FALSE),"")</f>
        <v>181481.1875</v>
      </c>
      <c r="V36" s="23">
        <f>IF($AZ36=1,VLOOKUP($A36,'DATA TIMESERIES'!$A$2:$FG$45000,V$2,FALSE),"")</f>
        <v>104041.171875</v>
      </c>
      <c r="W36" s="23">
        <f>IF($AZ36=1,VLOOKUP($A36,'DATA TIMESERIES'!$A$2:$FG$45000,W$2,FALSE),"")</f>
        <v>235493.40625</v>
      </c>
      <c r="X36" s="82">
        <f>IF($AZ36=1,VLOOKUP($A36,'DATA SEL SUB 2026'!$A$2:$BI$45000,X$2,FALSE),"")</f>
        <v>89887</v>
      </c>
      <c r="Z36" s="23">
        <f>IF($AZ36=1,VLOOKUP($A36,'DATA TIMESERIES'!$A$2:$FG$45000,Z$2,FALSE),"")</f>
        <v>0</v>
      </c>
      <c r="AA36" s="23">
        <f>IF($AZ36=1,VLOOKUP($A36,'DATA TIMESERIES'!$A$2:$FG$45000,AA$2,FALSE),"")</f>
        <v>0</v>
      </c>
      <c r="AB36" s="23">
        <f>IF($AZ36=1,VLOOKUP($A36,'DATA TIMESERIES'!$A$2:$FG$45000,AB$2,FALSE),"")</f>
        <v>0</v>
      </c>
      <c r="AC36" s="23">
        <f>IF($AZ36=1,VLOOKUP($A36,'DATA TIMESERIES'!$A$2:$FG$45000,AC$2,FALSE),"")</f>
        <v>0</v>
      </c>
      <c r="AD36" s="23">
        <f>IF($AZ36=1,VLOOKUP($A36,'DATA TIMESERIES'!$A$2:$FG$45000,AD$2,FALSE),"")</f>
        <v>0</v>
      </c>
      <c r="AE36" s="23">
        <f>IF($AZ36=1,VLOOKUP($A36,'DATA TIMESERIES'!$A$2:$FG$45000,AE$2,FALSE),"")</f>
        <v>0</v>
      </c>
      <c r="AF36" s="23">
        <f>IF($AZ36=1,VLOOKUP($A36,'DATA TIMESERIES'!$A$2:$FG$45000,AF$2,FALSE),"")</f>
        <v>0</v>
      </c>
      <c r="AG36" s="23">
        <f>IF($AZ36=1,VLOOKUP($A36,'DATA TIMESERIES'!$A$2:$FG$45000,AG$2,FALSE),"")</f>
        <v>0</v>
      </c>
      <c r="AH36" s="23">
        <f>IF($AZ36=1,VLOOKUP($A36,'DATA TIMESERIES'!$A$2:$FG$45000,AH$2,FALSE),"")</f>
        <v>0</v>
      </c>
      <c r="AI36" s="23">
        <f>IF($AZ36=1,VLOOKUP($A36,'DATA TIMESERIES'!$A$2:$FG$45000,AI$2,FALSE),"")</f>
        <v>0</v>
      </c>
      <c r="AJ36" s="82">
        <f>IF($AZ36=1,VLOOKUP($A36,'DATA SEL SUB 2026'!$A$2:$BI$45000,AJ$2,FALSE),"")</f>
        <v>0</v>
      </c>
      <c r="AL36" s="99">
        <f>IF($AZ36=1,VLOOKUP($BA36,'DATA SEL SUB 2026'!$A$2:$XX$45000,AL$2,FALSE),"")</f>
        <v>11856259</v>
      </c>
      <c r="AM36" s="99">
        <f>IF($AZ36=1,VLOOKUP($BA36,'DATA SEL SUB 2026'!$A$2:$XX$45000,AM$2,FALSE),"")</f>
        <v>2274307.5499999998</v>
      </c>
      <c r="AN36" s="99">
        <f>IF($AZ36=1,VLOOKUP($BA36,'DATA SEL SUB 2026'!$A$2:$XX$45000,AN$2,FALSE),"")</f>
        <v>2127087</v>
      </c>
      <c r="AO36" s="99">
        <f>IF($AZ36=1,VLOOKUP($BA36,'DATA SEL SUB 2026'!$A$2:$XX$45000,AO$2,FALSE),"")</f>
        <v>0</v>
      </c>
      <c r="AP36" s="99">
        <f t="shared" si="11"/>
        <v>16257653.550000001</v>
      </c>
      <c r="AQ36" s="99"/>
      <c r="AR36" s="120">
        <f t="shared" si="12"/>
        <v>0.21851789474487304</v>
      </c>
      <c r="AS36" s="120">
        <f t="shared" si="13"/>
        <v>1.0002330017089844</v>
      </c>
      <c r="AT36" s="120">
        <f t="shared" si="14"/>
        <v>0</v>
      </c>
      <c r="AU36" s="120">
        <f t="shared" si="15"/>
        <v>0</v>
      </c>
      <c r="AW36" s="29" t="s">
        <v>87</v>
      </c>
      <c r="AX36" s="29">
        <f>VLOOKUP(AW36,KEY!$AC$2:$AD$1001,2,FALSE)</f>
        <v>11</v>
      </c>
      <c r="AY36" s="29">
        <v>9</v>
      </c>
      <c r="AZ36" s="29">
        <f t="shared" si="16"/>
        <v>1</v>
      </c>
      <c r="BA36" s="42">
        <f>IF($AZ36=1,VLOOKUP($AZ$19,'CROSSWALK LEA TO SENATE'!$A$2:$XX$45000,$AX36,FALSE),"")</f>
        <v>129545003</v>
      </c>
      <c r="BB36" s="29"/>
      <c r="BC36" s="29"/>
      <c r="BD36" s="29"/>
      <c r="BE36" s="2"/>
      <c r="BF36" s="28" t="str">
        <f>IF($AZ36=1,VLOOKUP($BA36,'DATA SEL SUB 2026'!$A$2:$XX$45000,BF$2,FALSE),"")</f>
        <v>North Schuylkill</v>
      </c>
      <c r="BG36" s="101">
        <f t="shared" si="17"/>
        <v>16257653.550000001</v>
      </c>
      <c r="BH36" s="101">
        <f t="shared" si="18"/>
        <v>1195241.4375</v>
      </c>
      <c r="BI36" s="102">
        <f t="shared" si="19"/>
        <v>7.9352591641553376</v>
      </c>
      <c r="BJ36" s="110">
        <f>IF($AZ36=1,VLOOKUP($BA36,'DATA TIMESERIES'!$A$1:$XX$45000,BJ$2,FALSE),"")</f>
        <v>824487.5</v>
      </c>
      <c r="BK36" s="111">
        <f t="shared" si="20"/>
        <v>370753.9375</v>
      </c>
      <c r="BL36" s="127"/>
      <c r="BM36" s="24">
        <f>IF($AZ36=1,VLOOKUP($BA36,'DATA SEL SUB 2026'!$A$2:$XX$45000,BM$2,FALSE),"")</f>
        <v>141904</v>
      </c>
      <c r="BN36" s="86">
        <f>IF($AZ36=1,VLOOKUP($BA36,'DATA SEL SUB 2026'!$A$2:$XX$45000,BN$2,FALSE),"")</f>
        <v>1.2113684415817261</v>
      </c>
      <c r="BO36" s="110">
        <f>IF($AZ36=1,VLOOKUP($BA36,'DATA TIMESERIES'!$A$1:$XX$45000,BO$2,FALSE),"")</f>
        <v>505835.8125</v>
      </c>
      <c r="BP36" s="111">
        <f t="shared" si="21"/>
        <v>-363931.8125</v>
      </c>
      <c r="BQ36" s="132">
        <f>IF($AZ36=1,VLOOKUP($BA36,'DATA SEL SUB 2026'!$A$2:$XX$45000,BQ$2,FALSE),"")</f>
        <v>963450.4375</v>
      </c>
      <c r="BR36" s="25">
        <f>IF($AZ36=1,VLOOKUP($BA36,'DATA SEL SUB 2026'!$A$2:$XX$45000,BR$2,FALSE),"")</f>
        <v>100.02330017089844</v>
      </c>
      <c r="BS36" s="25">
        <f>IF($AZ36=1,VLOOKUP($BA36,'DATA SEL SUB 2026'!$A$2:$XX$45000,BS$2,FALSE),"")</f>
        <v>0</v>
      </c>
      <c r="BT36" s="25">
        <f>IF($AZ36=1,VLOOKUP($BA36,'DATA SEL SUB 2026'!$A$2:$XX$45000,BT$2,FALSE),"")</f>
        <v>0</v>
      </c>
      <c r="BU36" s="25">
        <f>IF($AZ36=1,VLOOKUP($BA36,'DATA SEL SUB 2026'!$A$2:$XX$45000,BU$2,FALSE),"")</f>
        <v>8820346.0300000049</v>
      </c>
      <c r="BV36" s="133">
        <f>IF($AZ36=1,VLOOKUP($BA36,'DATA SEL SUB 2026'!$A$2:$XX$45000,BV$2,FALSE),"")</f>
        <v>21.851789474487305</v>
      </c>
      <c r="BW36" s="127"/>
      <c r="BX36" s="31">
        <f>IF($AZ36=1,VLOOKUP($BA36,'DATA SEL SUB 2026'!$A$2:$XX$45000,BX$2,FALSE),"")</f>
        <v>89887</v>
      </c>
      <c r="BY36" s="32">
        <f>IF($AZ36=1,VLOOKUP($BA36,'DATA SEL SUB 2026'!$A$2:$XX$45000,BY$2,FALSE),"")</f>
        <v>4.4122815132141113</v>
      </c>
      <c r="BZ36" s="110">
        <f>IF($AZ36=1,VLOOKUP($BA36,'DATA TIMESERIES'!$A$1:$XX$45000,BZ$2,FALSE),"")</f>
        <v>125861.0703125</v>
      </c>
      <c r="CA36" s="111">
        <f t="shared" si="22"/>
        <v>-35974.0703125</v>
      </c>
      <c r="CB36" s="142">
        <f>IF($AZ36=1,-1*VLOOKUP($BA36,'DATA SEL SUB 2026'!$A$2:$XX$45000,CB$2,FALSE),"")</f>
        <v>-120807</v>
      </c>
      <c r="CC36" s="137">
        <f>IF($AZ36=1,VLOOKUP($BA36,'DATA SEL SUB 2026'!$A$2:$XX$45000,CC$2,FALSE),"")</f>
        <v>208731.68428422534</v>
      </c>
      <c r="CD36" s="143">
        <f t="shared" si="23"/>
        <v>87924.684284225339</v>
      </c>
      <c r="CE36" s="32"/>
      <c r="CF36" s="90">
        <f>IF($AZ36=1,VLOOKUP($BA36,'DATA SEL SUB 2026'!$A$2:$XX$45000,CF$2,FALSE),"")</f>
        <v>0</v>
      </c>
      <c r="CG36" s="91">
        <f>IF($AZ36=1,VLOOKUP($BA36,'DATA SEL SUB 2026'!$A$2:$XX$45000,CG$2,FALSE),"")</f>
        <v>0</v>
      </c>
      <c r="CH36" s="110">
        <f>IF($AZ36=1,VLOOKUP($BA36,'DATA TIMESERIES'!$A$1:$XX$45000,CH$2,FALSE),"")</f>
        <v>0</v>
      </c>
      <c r="CI36" s="110">
        <f t="shared" si="24"/>
        <v>0</v>
      </c>
      <c r="CJ36" s="32"/>
      <c r="CK36" s="32"/>
      <c r="CL36" s="2"/>
    </row>
    <row r="37" spans="1:90" ht="36" customHeight="1" x14ac:dyDescent="0.25">
      <c r="A37" s="79">
        <f t="shared" si="10"/>
        <v>129546803</v>
      </c>
      <c r="B37" s="23">
        <f>IF($AZ37=1,VLOOKUP($A37,'DATA TIMESERIES'!$A$2:$FG$45000,B$2,FALSE),"")</f>
        <v>69208.5</v>
      </c>
      <c r="C37" s="23">
        <f>IF($AZ37=1,VLOOKUP($A37,'DATA TIMESERIES'!$A$2:$FG$45000,C$2,FALSE),"")</f>
        <v>116936.25</v>
      </c>
      <c r="D37" s="23">
        <f>IF($AZ37=1,VLOOKUP($A37,'DATA TIMESERIES'!$A$2:$FG$45000,D$2,FALSE),"")</f>
        <v>33939.25</v>
      </c>
      <c r="E37" s="23">
        <f>IF($AZ37=1,VLOOKUP($A37,'DATA TIMESERIES'!$A$2:$FG$45000,E$2,FALSE),"")</f>
        <v>61290.75</v>
      </c>
      <c r="F37" s="23">
        <f>IF($AZ37=1,VLOOKUP($A37,'DATA TIMESERIES'!$A$2:$FG$45000,F$2,FALSE),"")</f>
        <v>90312.5</v>
      </c>
      <c r="G37" s="23">
        <f>IF($AZ37=1,VLOOKUP($A37,'DATA TIMESERIES'!$A$2:$FG$45000,G$2,FALSE),"")</f>
        <v>-4</v>
      </c>
      <c r="H37" s="23">
        <f>IF($AZ37=1,VLOOKUP($A37,'DATA TIMESERIES'!$A$2:$FG$45000,H$2,FALSE),"")</f>
        <v>230947.25</v>
      </c>
      <c r="I37" s="23">
        <f>IF($AZ37=1,VLOOKUP($A37,'DATA TIMESERIES'!$A$2:$FG$45000,I$2,FALSE),"")</f>
        <v>519431.75</v>
      </c>
      <c r="J37" s="23">
        <f>IF($AZ37=1,VLOOKUP($A37,'DATA TIMESERIES'!$A$2:$FG$45000,J$2,FALSE),"")</f>
        <v>306120.5</v>
      </c>
      <c r="K37" s="23">
        <f>IF($AZ37=1,VLOOKUP($A37,'DATA TIMESERIES'!$A$2:$FG$45000,K$2,FALSE),"")</f>
        <v>116767.5</v>
      </c>
      <c r="L37" s="82">
        <f>IF($AZ37=1,VLOOKUP($A37,'DATA SEL SUB 2026'!$A$2:$BI$45000,L$2,FALSE),"")</f>
        <v>57759</v>
      </c>
      <c r="M37" s="22"/>
      <c r="N37" s="23">
        <f>IF($AZ37=1,VLOOKUP($A37,'DATA TIMESERIES'!$A$2:$FG$45000,N$2,FALSE),"")</f>
        <v>18753.380859375</v>
      </c>
      <c r="O37" s="23">
        <f>IF($AZ37=1,VLOOKUP($A37,'DATA TIMESERIES'!$A$2:$FG$45000,O$2,FALSE),"")</f>
        <v>13392.1103515625</v>
      </c>
      <c r="P37" s="23">
        <f>IF($AZ37=1,VLOOKUP($A37,'DATA TIMESERIES'!$A$2:$FG$45000,P$2,FALSE),"")</f>
        <v>11568.0400390625</v>
      </c>
      <c r="Q37" s="23">
        <f>IF($AZ37=1,VLOOKUP($A37,'DATA TIMESERIES'!$A$2:$FG$45000,Q$2,FALSE),"")</f>
        <v>9118.8603515625</v>
      </c>
      <c r="R37" s="23">
        <f>IF($AZ37=1,VLOOKUP($A37,'DATA TIMESERIES'!$A$2:$FG$45000,R$2,FALSE),"")</f>
        <v>28505.4609375</v>
      </c>
      <c r="S37" s="23">
        <f>IF($AZ37=1,VLOOKUP($A37,'DATA TIMESERIES'!$A$2:$FG$45000,S$2,FALSE),"")</f>
        <v>-32.279998779296875</v>
      </c>
      <c r="T37" s="23">
        <f>IF($AZ37=1,VLOOKUP($A37,'DATA TIMESERIES'!$A$2:$FG$45000,T$2,FALSE),"")</f>
        <v>45192.3984375</v>
      </c>
      <c r="U37" s="23">
        <f>IF($AZ37=1,VLOOKUP($A37,'DATA TIMESERIES'!$A$2:$FG$45000,U$2,FALSE),"")</f>
        <v>74009.359375</v>
      </c>
      <c r="V37" s="23">
        <f>IF($AZ37=1,VLOOKUP($A37,'DATA TIMESERIES'!$A$2:$FG$45000,V$2,FALSE),"")</f>
        <v>51428.37890625</v>
      </c>
      <c r="W37" s="23">
        <f>IF($AZ37=1,VLOOKUP($A37,'DATA TIMESERIES'!$A$2:$FG$45000,W$2,FALSE),"")</f>
        <v>60775.01953125</v>
      </c>
      <c r="X37" s="82">
        <f>IF($AZ37=1,VLOOKUP($A37,'DATA SEL SUB 2026'!$A$2:$BI$45000,X$2,FALSE),"")</f>
        <v>-1430</v>
      </c>
      <c r="Z37" s="23">
        <f>IF($AZ37=1,VLOOKUP($A37,'DATA TIMESERIES'!$A$2:$FG$45000,Z$2,FALSE),"")</f>
        <v>0</v>
      </c>
      <c r="AA37" s="23">
        <f>IF($AZ37=1,VLOOKUP($A37,'DATA TIMESERIES'!$A$2:$FG$45000,AA$2,FALSE),"")</f>
        <v>0</v>
      </c>
      <c r="AB37" s="23">
        <f>IF($AZ37=1,VLOOKUP($A37,'DATA TIMESERIES'!$A$2:$FG$45000,AB$2,FALSE),"")</f>
        <v>0</v>
      </c>
      <c r="AC37" s="23">
        <f>IF($AZ37=1,VLOOKUP($A37,'DATA TIMESERIES'!$A$2:$FG$45000,AC$2,FALSE),"")</f>
        <v>0</v>
      </c>
      <c r="AD37" s="23">
        <f>IF($AZ37=1,VLOOKUP($A37,'DATA TIMESERIES'!$A$2:$FG$45000,AD$2,FALSE),"")</f>
        <v>0</v>
      </c>
      <c r="AE37" s="23">
        <f>IF($AZ37=1,VLOOKUP($A37,'DATA TIMESERIES'!$A$2:$FG$45000,AE$2,FALSE),"")</f>
        <v>0</v>
      </c>
      <c r="AF37" s="23">
        <f>IF($AZ37=1,VLOOKUP($A37,'DATA TIMESERIES'!$A$2:$FG$45000,AF$2,FALSE),"")</f>
        <v>0</v>
      </c>
      <c r="AG37" s="23">
        <f>IF($AZ37=1,VLOOKUP($A37,'DATA TIMESERIES'!$A$2:$FG$45000,AG$2,FALSE),"")</f>
        <v>0</v>
      </c>
      <c r="AH37" s="23">
        <f>IF($AZ37=1,VLOOKUP($A37,'DATA TIMESERIES'!$A$2:$FG$45000,AH$2,FALSE),"")</f>
        <v>0</v>
      </c>
      <c r="AI37" s="23">
        <f>IF($AZ37=1,VLOOKUP($A37,'DATA TIMESERIES'!$A$2:$FG$45000,AI$2,FALSE),"")</f>
        <v>0</v>
      </c>
      <c r="AJ37" s="82">
        <f>IF($AZ37=1,VLOOKUP($A37,'DATA SEL SUB 2026'!$A$2:$BI$45000,AJ$2,FALSE),"")</f>
        <v>0</v>
      </c>
      <c r="AL37" s="99">
        <f>IF($AZ37=1,VLOOKUP($BA37,'DATA SEL SUB 2026'!$A$2:$XX$45000,AL$2,FALSE),"")</f>
        <v>4668321</v>
      </c>
      <c r="AM37" s="99">
        <f>IF($AZ37=1,VLOOKUP($BA37,'DATA SEL SUB 2026'!$A$2:$XX$45000,AM$2,FALSE),"")</f>
        <v>1137967.53</v>
      </c>
      <c r="AN37" s="99">
        <f>IF($AZ37=1,VLOOKUP($BA37,'DATA SEL SUB 2026'!$A$2:$XX$45000,AN$2,FALSE),"")</f>
        <v>875336</v>
      </c>
      <c r="AO37" s="99">
        <f>IF($AZ37=1,VLOOKUP($BA37,'DATA SEL SUB 2026'!$A$2:$XX$45000,AO$2,FALSE),"")</f>
        <v>0</v>
      </c>
      <c r="AP37" s="99">
        <f t="shared" si="11"/>
        <v>6681624.5300000003</v>
      </c>
      <c r="AQ37" s="99"/>
      <c r="AR37" s="120">
        <f t="shared" si="12"/>
        <v>0.21851789474487304</v>
      </c>
      <c r="AS37" s="120">
        <f t="shared" si="13"/>
        <v>1.0002330780029296</v>
      </c>
      <c r="AT37" s="120">
        <f t="shared" si="14"/>
        <v>0</v>
      </c>
      <c r="AU37" s="120">
        <f t="shared" si="15"/>
        <v>0</v>
      </c>
      <c r="AW37" s="29" t="s">
        <v>88</v>
      </c>
      <c r="AX37" s="29">
        <f>VLOOKUP(AW37,KEY!$AC$2:$AD$1001,2,FALSE)</f>
        <v>12</v>
      </c>
      <c r="AY37" s="29">
        <v>10</v>
      </c>
      <c r="AZ37" s="29">
        <f t="shared" si="16"/>
        <v>1</v>
      </c>
      <c r="BA37" s="42">
        <f>IF($AZ37=1,VLOOKUP($AZ$19,'CROSSWALK LEA TO SENATE'!$A$2:$XX$45000,$AX37,FALSE),"")</f>
        <v>129546803</v>
      </c>
      <c r="BB37" s="29"/>
      <c r="BC37" s="29"/>
      <c r="BD37" s="29"/>
      <c r="BE37" s="2"/>
      <c r="BF37" s="28" t="str">
        <f>IF($AZ37=1,VLOOKUP($BA37,'DATA SEL SUB 2026'!$A$2:$XX$45000,BF$2,FALSE),"")</f>
        <v>Saint Clair Area</v>
      </c>
      <c r="BG37" s="101">
        <f t="shared" si="17"/>
        <v>6681624.5300000003</v>
      </c>
      <c r="BH37" s="101">
        <f t="shared" si="18"/>
        <v>557857.40625</v>
      </c>
      <c r="BI37" s="102">
        <f t="shared" si="19"/>
        <v>9.1097096766864958</v>
      </c>
      <c r="BJ37" s="110">
        <f>IF($AZ37=1,VLOOKUP($BA37,'DATA TIMESERIES'!$A$1:$XX$45000,BJ$2,FALSE),"")</f>
        <v>381285.1875</v>
      </c>
      <c r="BK37" s="111">
        <f t="shared" si="20"/>
        <v>176572.21875</v>
      </c>
      <c r="BL37" s="127"/>
      <c r="BM37" s="24">
        <f>IF($AZ37=1,VLOOKUP($BA37,'DATA SEL SUB 2026'!$A$2:$XX$45000,BM$2,FALSE),"")</f>
        <v>57759</v>
      </c>
      <c r="BN37" s="86">
        <f>IF($AZ37=1,VLOOKUP($BA37,'DATA SEL SUB 2026'!$A$2:$XX$45000,BN$2,FALSE),"")</f>
        <v>1.2527539730072021</v>
      </c>
      <c r="BO37" s="110">
        <f>IF($AZ37=1,VLOOKUP($BA37,'DATA TIMESERIES'!$A$1:$XX$45000,BO$2,FALSE),"")</f>
        <v>234652.59375</v>
      </c>
      <c r="BP37" s="111">
        <f t="shared" si="21"/>
        <v>-176893.59375</v>
      </c>
      <c r="BQ37" s="132">
        <f>IF($AZ37=1,VLOOKUP($BA37,'DATA SEL SUB 2026'!$A$2:$XX$45000,BQ$2,FALSE),"")</f>
        <v>501528.40625</v>
      </c>
      <c r="BR37" s="25">
        <f>IF($AZ37=1,VLOOKUP($BA37,'DATA SEL SUB 2026'!$A$2:$XX$45000,BR$2,FALSE),"")</f>
        <v>100.02330780029297</v>
      </c>
      <c r="BS37" s="25">
        <f>IF($AZ37=1,VLOOKUP($BA37,'DATA SEL SUB 2026'!$A$2:$XX$45000,BS$2,FALSE),"")</f>
        <v>0</v>
      </c>
      <c r="BT37" s="25">
        <f>IF($AZ37=1,VLOOKUP($BA37,'DATA SEL SUB 2026'!$A$2:$XX$45000,BT$2,FALSE),"")</f>
        <v>0</v>
      </c>
      <c r="BU37" s="25">
        <f>IF($AZ37=1,VLOOKUP($BA37,'DATA SEL SUB 2026'!$A$2:$XX$45000,BU$2,FALSE),"")</f>
        <v>4591470.5500000007</v>
      </c>
      <c r="BV37" s="133">
        <f>IF($AZ37=1,VLOOKUP($BA37,'DATA SEL SUB 2026'!$A$2:$XX$45000,BV$2,FALSE),"")</f>
        <v>21.851789474487305</v>
      </c>
      <c r="BW37" s="127"/>
      <c r="BX37" s="31">
        <f>IF($AZ37=1,VLOOKUP($BA37,'DATA SEL SUB 2026'!$A$2:$XX$45000,BX$2,FALSE),"")</f>
        <v>-1430</v>
      </c>
      <c r="BY37" s="32">
        <f>IF($AZ37=1,VLOOKUP($BA37,'DATA SEL SUB 2026'!$A$2:$XX$45000,BY$2,FALSE),"")</f>
        <v>-0.16309939324855804</v>
      </c>
      <c r="BZ37" s="110">
        <f>IF($AZ37=1,VLOOKUP($BA37,'DATA TIMESERIES'!$A$1:$XX$45000,BZ$2,FALSE),"")</f>
        <v>46274.57421875</v>
      </c>
      <c r="CA37" s="111">
        <f t="shared" si="22"/>
        <v>-47704.57421875</v>
      </c>
      <c r="CB37" s="142">
        <f>IF($AZ37=1,-1*VLOOKUP($BA37,'DATA SEL SUB 2026'!$A$2:$XX$45000,CB$2,FALSE),"")</f>
        <v>-48145.440000000002</v>
      </c>
      <c r="CC37" s="137">
        <f>IF($AZ37=1,VLOOKUP($BA37,'DATA SEL SUB 2026'!$A$2:$XX$45000,CC$2,FALSE),"")</f>
        <v>27309.035267675295</v>
      </c>
      <c r="CD37" s="143">
        <f t="shared" si="23"/>
        <v>-20836.404732324707</v>
      </c>
      <c r="CE37" s="32"/>
      <c r="CF37" s="90">
        <f>IF($AZ37=1,VLOOKUP($BA37,'DATA SEL SUB 2026'!$A$2:$XX$45000,CF$2,FALSE),"")</f>
        <v>0</v>
      </c>
      <c r="CG37" s="91">
        <f>IF($AZ37=1,VLOOKUP($BA37,'DATA SEL SUB 2026'!$A$2:$XX$45000,CG$2,FALSE),"")</f>
        <v>0</v>
      </c>
      <c r="CH37" s="110">
        <f>IF($AZ37=1,VLOOKUP($BA37,'DATA TIMESERIES'!$A$1:$XX$45000,CH$2,FALSE),"")</f>
        <v>0</v>
      </c>
      <c r="CI37" s="110">
        <f t="shared" si="24"/>
        <v>0</v>
      </c>
      <c r="CJ37" s="32"/>
      <c r="CK37" s="32"/>
      <c r="CL37" s="2"/>
    </row>
    <row r="38" spans="1:90" ht="36" customHeight="1" x14ac:dyDescent="0.25">
      <c r="A38" s="79">
        <f t="shared" si="10"/>
        <v>129548803</v>
      </c>
      <c r="B38" s="23">
        <f>IF($AZ38=1,VLOOKUP($A38,'DATA TIMESERIES'!$A$2:$FG$45000,B$2,FALSE),"")</f>
        <v>85829.5</v>
      </c>
      <c r="C38" s="23">
        <f>IF($AZ38=1,VLOOKUP($A38,'DATA TIMESERIES'!$A$2:$FG$45000,C$2,FALSE),"")</f>
        <v>114884.5</v>
      </c>
      <c r="D38" s="23">
        <f>IF($AZ38=1,VLOOKUP($A38,'DATA TIMESERIES'!$A$2:$FG$45000,D$2,FALSE),"")</f>
        <v>61674</v>
      </c>
      <c r="E38" s="23">
        <f>IF($AZ38=1,VLOOKUP($A38,'DATA TIMESERIES'!$A$2:$FG$45000,E$2,FALSE),"")</f>
        <v>36380</v>
      </c>
      <c r="F38" s="23">
        <f>IF($AZ38=1,VLOOKUP($A38,'DATA TIMESERIES'!$A$2:$FG$45000,F$2,FALSE),"")</f>
        <v>97941.5</v>
      </c>
      <c r="G38" s="23">
        <f>IF($AZ38=1,VLOOKUP($A38,'DATA TIMESERIES'!$A$2:$FG$45000,G$2,FALSE),"")</f>
        <v>-4.5</v>
      </c>
      <c r="H38" s="23">
        <f>IF($AZ38=1,VLOOKUP($A38,'DATA TIMESERIES'!$A$2:$FG$45000,H$2,FALSE),"")</f>
        <v>135248</v>
      </c>
      <c r="I38" s="23">
        <f>IF($AZ38=1,VLOOKUP($A38,'DATA TIMESERIES'!$A$2:$FG$45000,I$2,FALSE),"")</f>
        <v>567483</v>
      </c>
      <c r="J38" s="23">
        <f>IF($AZ38=1,VLOOKUP($A38,'DATA TIMESERIES'!$A$2:$FG$45000,J$2,FALSE),"")</f>
        <v>354287.5</v>
      </c>
      <c r="K38" s="23">
        <f>IF($AZ38=1,VLOOKUP($A38,'DATA TIMESERIES'!$A$2:$FG$45000,K$2,FALSE),"")</f>
        <v>132122</v>
      </c>
      <c r="L38" s="82">
        <f>IF($AZ38=1,VLOOKUP($A38,'DATA SEL SUB 2026'!$A$2:$BI$45000,L$2,FALSE),"")</f>
        <v>55551</v>
      </c>
      <c r="M38" s="22"/>
      <c r="N38" s="23">
        <f>IF($AZ38=1,VLOOKUP($A38,'DATA TIMESERIES'!$A$2:$FG$45000,N$2,FALSE),"")</f>
        <v>26544.26953125</v>
      </c>
      <c r="O38" s="23">
        <f>IF($AZ38=1,VLOOKUP($A38,'DATA TIMESERIES'!$A$2:$FG$45000,O$2,FALSE),"")</f>
        <v>-6729.6298828125</v>
      </c>
      <c r="P38" s="23">
        <f>IF($AZ38=1,VLOOKUP($A38,'DATA TIMESERIES'!$A$2:$FG$45000,P$2,FALSE),"")</f>
        <v>45360.51953125</v>
      </c>
      <c r="Q38" s="23">
        <f>IF($AZ38=1,VLOOKUP($A38,'DATA TIMESERIES'!$A$2:$FG$45000,Q$2,FALSE),"")</f>
        <v>13970.7197265625</v>
      </c>
      <c r="R38" s="23">
        <f>IF($AZ38=1,VLOOKUP($A38,'DATA TIMESERIES'!$A$2:$FG$45000,R$2,FALSE),"")</f>
        <v>8290.599609375</v>
      </c>
      <c r="S38" s="23">
        <f>IF($AZ38=1,VLOOKUP($A38,'DATA TIMESERIES'!$A$2:$FG$45000,S$2,FALSE),"")</f>
        <v>-37.729999542236328</v>
      </c>
      <c r="T38" s="23">
        <f>IF($AZ38=1,VLOOKUP($A38,'DATA TIMESERIES'!$A$2:$FG$45000,T$2,FALSE),"")</f>
        <v>101472.6328125</v>
      </c>
      <c r="U38" s="23">
        <f>IF($AZ38=1,VLOOKUP($A38,'DATA TIMESERIES'!$A$2:$FG$45000,U$2,FALSE),"")</f>
        <v>68578.3671875</v>
      </c>
      <c r="V38" s="23">
        <f>IF($AZ38=1,VLOOKUP($A38,'DATA TIMESERIES'!$A$2:$FG$45000,V$2,FALSE),"")</f>
        <v>96356.6328125</v>
      </c>
      <c r="W38" s="23">
        <f>IF($AZ38=1,VLOOKUP($A38,'DATA TIMESERIES'!$A$2:$FG$45000,W$2,FALSE),"")</f>
        <v>98569.0625</v>
      </c>
      <c r="X38" s="82">
        <f>IF($AZ38=1,VLOOKUP($A38,'DATA SEL SUB 2026'!$A$2:$BI$45000,X$2,FALSE),"")</f>
        <v>26163</v>
      </c>
      <c r="Z38" s="23">
        <f>IF($AZ38=1,VLOOKUP($A38,'DATA TIMESERIES'!$A$2:$FG$45000,Z$2,FALSE),"")</f>
        <v>0</v>
      </c>
      <c r="AA38" s="23">
        <f>IF($AZ38=1,VLOOKUP($A38,'DATA TIMESERIES'!$A$2:$FG$45000,AA$2,FALSE),"")</f>
        <v>0</v>
      </c>
      <c r="AB38" s="23">
        <f>IF($AZ38=1,VLOOKUP($A38,'DATA TIMESERIES'!$A$2:$FG$45000,AB$2,FALSE),"")</f>
        <v>0</v>
      </c>
      <c r="AC38" s="23">
        <f>IF($AZ38=1,VLOOKUP($A38,'DATA TIMESERIES'!$A$2:$FG$45000,AC$2,FALSE),"")</f>
        <v>0</v>
      </c>
      <c r="AD38" s="23">
        <f>IF($AZ38=1,VLOOKUP($A38,'DATA TIMESERIES'!$A$2:$FG$45000,AD$2,FALSE),"")</f>
        <v>0</v>
      </c>
      <c r="AE38" s="23">
        <f>IF($AZ38=1,VLOOKUP($A38,'DATA TIMESERIES'!$A$2:$FG$45000,AE$2,FALSE),"")</f>
        <v>0</v>
      </c>
      <c r="AF38" s="23">
        <f>IF($AZ38=1,VLOOKUP($A38,'DATA TIMESERIES'!$A$2:$FG$45000,AF$2,FALSE),"")</f>
        <v>0</v>
      </c>
      <c r="AG38" s="23">
        <f>IF($AZ38=1,VLOOKUP($A38,'DATA TIMESERIES'!$A$2:$FG$45000,AG$2,FALSE),"")</f>
        <v>0</v>
      </c>
      <c r="AH38" s="23">
        <f>IF($AZ38=1,VLOOKUP($A38,'DATA TIMESERIES'!$A$2:$FG$45000,AH$2,FALSE),"")</f>
        <v>0</v>
      </c>
      <c r="AI38" s="23">
        <f>IF($AZ38=1,VLOOKUP($A38,'DATA TIMESERIES'!$A$2:$FG$45000,AI$2,FALSE),"")</f>
        <v>0</v>
      </c>
      <c r="AJ38" s="82">
        <f>IF($AZ38=1,VLOOKUP($A38,'DATA SEL SUB 2026'!$A$2:$BI$45000,AJ$2,FALSE),"")</f>
        <v>0</v>
      </c>
      <c r="AL38" s="99">
        <f>IF($AZ38=1,VLOOKUP($BA38,'DATA SEL SUB 2026'!$A$2:$XX$45000,AL$2,FALSE),"")</f>
        <v>8452612</v>
      </c>
      <c r="AM38" s="99">
        <f>IF($AZ38=1,VLOOKUP($BA38,'DATA SEL SUB 2026'!$A$2:$XX$45000,AM$2,FALSE),"")</f>
        <v>945067.91</v>
      </c>
      <c r="AN38" s="99">
        <f>IF($AZ38=1,VLOOKUP($BA38,'DATA SEL SUB 2026'!$A$2:$XX$45000,AN$2,FALSE),"")</f>
        <v>1252272</v>
      </c>
      <c r="AO38" s="99">
        <f>IF($AZ38=1,VLOOKUP($BA38,'DATA SEL SUB 2026'!$A$2:$XX$45000,AO$2,FALSE),"")</f>
        <v>0</v>
      </c>
      <c r="AP38" s="99">
        <f t="shared" si="11"/>
        <v>10649951.91</v>
      </c>
      <c r="AQ38" s="99"/>
      <c r="AR38" s="120">
        <f t="shared" si="12"/>
        <v>0.20976449966430663</v>
      </c>
      <c r="AS38" s="120">
        <f t="shared" si="13"/>
        <v>1.0002143096923828</v>
      </c>
      <c r="AT38" s="120">
        <f t="shared" si="14"/>
        <v>0</v>
      </c>
      <c r="AU38" s="120">
        <f t="shared" si="15"/>
        <v>0</v>
      </c>
      <c r="AW38" s="29" t="s">
        <v>89</v>
      </c>
      <c r="AX38" s="29">
        <f>VLOOKUP(AW38,KEY!$AC$2:$AD$1001,2,FALSE)</f>
        <v>13</v>
      </c>
      <c r="AY38" s="29">
        <v>11</v>
      </c>
      <c r="AZ38" s="29">
        <f t="shared" si="16"/>
        <v>1</v>
      </c>
      <c r="BA38" s="42">
        <f>IF($AZ38=1,VLOOKUP($AZ$19,'CROSSWALK LEA TO SENATE'!$A$2:$XX$45000,$AX38,FALSE),"")</f>
        <v>129548803</v>
      </c>
      <c r="BB38" s="29"/>
      <c r="BC38" s="29"/>
      <c r="BD38" s="29"/>
      <c r="BE38" s="2"/>
      <c r="BF38" s="28" t="str">
        <f>IF($AZ38=1,VLOOKUP($BA38,'DATA SEL SUB 2026'!$A$2:$XX$45000,BF$2,FALSE),"")</f>
        <v>Williams Valley</v>
      </c>
      <c r="BG38" s="101">
        <f t="shared" si="17"/>
        <v>10649951.91</v>
      </c>
      <c r="BH38" s="101">
        <f t="shared" si="18"/>
        <v>454624.84375</v>
      </c>
      <c r="BI38" s="102">
        <f t="shared" si="19"/>
        <v>4.4591491846785649</v>
      </c>
      <c r="BJ38" s="110">
        <f>IF($AZ38=1,VLOOKUP($BA38,'DATA TIMESERIES'!$A$1:$XX$45000,BJ$2,FALSE),"")</f>
        <v>379456.59375</v>
      </c>
      <c r="BK38" s="111">
        <f t="shared" si="20"/>
        <v>75168.25</v>
      </c>
      <c r="BL38" s="127"/>
      <c r="BM38" s="24">
        <f>IF($AZ38=1,VLOOKUP($BA38,'DATA SEL SUB 2026'!$A$2:$XX$45000,BM$2,FALSE),"")</f>
        <v>55551</v>
      </c>
      <c r="BN38" s="86">
        <f>IF($AZ38=1,VLOOKUP($BA38,'DATA SEL SUB 2026'!$A$2:$XX$45000,BN$2,FALSE),"")</f>
        <v>0.66155290603637695</v>
      </c>
      <c r="BO38" s="110">
        <f>IF($AZ38=1,VLOOKUP($BA38,'DATA TIMESERIES'!$A$1:$XX$45000,BO$2,FALSE),"")</f>
        <v>237827.203125</v>
      </c>
      <c r="BP38" s="111">
        <f t="shared" si="21"/>
        <v>-182276.203125</v>
      </c>
      <c r="BQ38" s="132">
        <f>IF($AZ38=1,VLOOKUP($BA38,'DATA SEL SUB 2026'!$A$2:$XX$45000,BQ$2,FALSE),"")</f>
        <v>372910.84375</v>
      </c>
      <c r="BR38" s="25">
        <f>IF($AZ38=1,VLOOKUP($BA38,'DATA SEL SUB 2026'!$A$2:$XX$45000,BR$2,FALSE),"")</f>
        <v>100.02143096923828</v>
      </c>
      <c r="BS38" s="25">
        <f>IF($AZ38=1,VLOOKUP($BA38,'DATA SEL SUB 2026'!$A$2:$XX$45000,BS$2,FALSE),"")</f>
        <v>0</v>
      </c>
      <c r="BT38" s="25">
        <f>IF($AZ38=1,VLOOKUP($BA38,'DATA SEL SUB 2026'!$A$2:$XX$45000,BT$2,FALSE),"")</f>
        <v>0</v>
      </c>
      <c r="BU38" s="25">
        <f>IF($AZ38=1,VLOOKUP($BA38,'DATA SEL SUB 2026'!$A$2:$XX$45000,BU$2,FALSE),"")</f>
        <v>3413918.5100000016</v>
      </c>
      <c r="BV38" s="133">
        <f>IF($AZ38=1,VLOOKUP($BA38,'DATA SEL SUB 2026'!$A$2:$XX$45000,BV$2,FALSE),"")</f>
        <v>20.976449966430664</v>
      </c>
      <c r="BW38" s="127"/>
      <c r="BX38" s="31">
        <f>IF($AZ38=1,VLOOKUP($BA38,'DATA SEL SUB 2026'!$A$2:$XX$45000,BX$2,FALSE),"")</f>
        <v>26163</v>
      </c>
      <c r="BY38" s="32">
        <f>IF($AZ38=1,VLOOKUP($BA38,'DATA SEL SUB 2026'!$A$2:$XX$45000,BY$2,FALSE),"")</f>
        <v>2.1338233947753906</v>
      </c>
      <c r="BZ38" s="110">
        <f>IF($AZ38=1,VLOOKUP($BA38,'DATA TIMESERIES'!$A$1:$XX$45000,BZ$2,FALSE),"")</f>
        <v>72987.7890625</v>
      </c>
      <c r="CA38" s="111">
        <f t="shared" si="22"/>
        <v>-46824.7890625</v>
      </c>
      <c r="CB38" s="142">
        <f>IF($AZ38=1,-1*VLOOKUP($BA38,'DATA SEL SUB 2026'!$A$2:$XX$45000,CB$2,FALSE),"")</f>
        <v>-233132.45</v>
      </c>
      <c r="CC38" s="137">
        <f>IF($AZ38=1,VLOOKUP($BA38,'DATA SEL SUB 2026'!$A$2:$XX$45000,CC$2,FALSE),"")</f>
        <v>366612.28028414247</v>
      </c>
      <c r="CD38" s="143">
        <f t="shared" si="23"/>
        <v>133479.83028414246</v>
      </c>
      <c r="CE38" s="32"/>
      <c r="CF38" s="90">
        <f>IF($AZ38=1,VLOOKUP($BA38,'DATA SEL SUB 2026'!$A$2:$XX$45000,CF$2,FALSE),"")</f>
        <v>0</v>
      </c>
      <c r="CG38" s="91">
        <f>IF($AZ38=1,VLOOKUP($BA38,'DATA SEL SUB 2026'!$A$2:$XX$45000,CG$2,FALSE),"")</f>
        <v>0</v>
      </c>
      <c r="CH38" s="110">
        <f>IF($AZ38=1,VLOOKUP($BA38,'DATA TIMESERIES'!$A$1:$XX$45000,CH$2,FALSE),"")</f>
        <v>0</v>
      </c>
      <c r="CI38" s="110">
        <f t="shared" si="24"/>
        <v>0</v>
      </c>
      <c r="CJ38" s="32"/>
      <c r="CK38" s="32"/>
      <c r="CL38" s="2"/>
    </row>
    <row r="39" spans="1:90" ht="36" customHeight="1" x14ac:dyDescent="0.25">
      <c r="A39" s="79">
        <f t="shared" si="10"/>
        <v>129544503</v>
      </c>
      <c r="B39" s="23">
        <f>IF($AZ39=1,VLOOKUP($A39,'DATA TIMESERIES'!$A$2:$FG$45000,B$2,FALSE),"")</f>
        <v>163395</v>
      </c>
      <c r="C39" s="23">
        <f>IF($AZ39=1,VLOOKUP($A39,'DATA TIMESERIES'!$A$2:$FG$45000,C$2,FALSE),"")</f>
        <v>215031</v>
      </c>
      <c r="D39" s="23">
        <f>IF($AZ39=1,VLOOKUP($A39,'DATA TIMESERIES'!$A$2:$FG$45000,D$2,FALSE),"")</f>
        <v>5079.5</v>
      </c>
      <c r="E39" s="23">
        <f>IF($AZ39=1,VLOOKUP($A39,'DATA TIMESERIES'!$A$2:$FG$45000,E$2,FALSE),"")</f>
        <v>174969</v>
      </c>
      <c r="F39" s="23">
        <f>IF($AZ39=1,VLOOKUP($A39,'DATA TIMESERIES'!$A$2:$FG$45000,F$2,FALSE),"")</f>
        <v>117255.5</v>
      </c>
      <c r="G39" s="23">
        <f>IF($AZ39=1,VLOOKUP($A39,'DATA TIMESERIES'!$A$2:$FG$45000,G$2,FALSE),"")</f>
        <v>-7</v>
      </c>
      <c r="H39" s="23">
        <f>IF($AZ39=1,VLOOKUP($A39,'DATA TIMESERIES'!$A$2:$FG$45000,H$2,FALSE),"")</f>
        <v>325177.5</v>
      </c>
      <c r="I39" s="23">
        <f>IF($AZ39=1,VLOOKUP($A39,'DATA TIMESERIES'!$A$2:$FG$45000,I$2,FALSE),"")</f>
        <v>1651010</v>
      </c>
      <c r="J39" s="23">
        <f>IF($AZ39=1,VLOOKUP($A39,'DATA TIMESERIES'!$A$2:$FG$45000,J$2,FALSE),"")</f>
        <v>372900</v>
      </c>
      <c r="K39" s="23">
        <f>IF($AZ39=1,VLOOKUP($A39,'DATA TIMESERIES'!$A$2:$FG$45000,K$2,FALSE),"")</f>
        <v>332253</v>
      </c>
      <c r="L39" s="82">
        <f>IF($AZ39=1,VLOOKUP($A39,'DATA SEL SUB 2026'!$A$2:$BI$45000,L$2,FALSE),"")</f>
        <v>102902</v>
      </c>
      <c r="M39" s="22"/>
      <c r="N39" s="23">
        <f>IF($AZ39=1,VLOOKUP($A39,'DATA TIMESERIES'!$A$2:$FG$45000,N$2,FALSE),"")</f>
        <v>39662.12890625</v>
      </c>
      <c r="O39" s="23">
        <f>IF($AZ39=1,VLOOKUP($A39,'DATA TIMESERIES'!$A$2:$FG$45000,O$2,FALSE),"")</f>
        <v>24881.080078125</v>
      </c>
      <c r="P39" s="23">
        <f>IF($AZ39=1,VLOOKUP($A39,'DATA TIMESERIES'!$A$2:$FG$45000,P$2,FALSE),"")</f>
        <v>26721.640625</v>
      </c>
      <c r="Q39" s="23">
        <f>IF($AZ39=1,VLOOKUP($A39,'DATA TIMESERIES'!$A$2:$FG$45000,Q$2,FALSE),"")</f>
        <v>21268.669921875</v>
      </c>
      <c r="R39" s="23">
        <f>IF($AZ39=1,VLOOKUP($A39,'DATA TIMESERIES'!$A$2:$FG$45000,R$2,FALSE),"")</f>
        <v>66388.21875</v>
      </c>
      <c r="S39" s="23">
        <f>IF($AZ39=1,VLOOKUP($A39,'DATA TIMESERIES'!$A$2:$FG$45000,S$2,FALSE),"")</f>
        <v>-69.55999755859375</v>
      </c>
      <c r="T39" s="23">
        <f>IF($AZ39=1,VLOOKUP($A39,'DATA TIMESERIES'!$A$2:$FG$45000,T$2,FALSE),"")</f>
        <v>69491</v>
      </c>
      <c r="U39" s="23">
        <f>IF($AZ39=1,VLOOKUP($A39,'DATA TIMESERIES'!$A$2:$FG$45000,U$2,FALSE),"")</f>
        <v>140030.3125</v>
      </c>
      <c r="V39" s="23">
        <f>IF($AZ39=1,VLOOKUP($A39,'DATA TIMESERIES'!$A$2:$FG$45000,V$2,FALSE),"")</f>
        <v>79838.7109375</v>
      </c>
      <c r="W39" s="23">
        <f>IF($AZ39=1,VLOOKUP($A39,'DATA TIMESERIES'!$A$2:$FG$45000,W$2,FALSE),"")</f>
        <v>166556.8125</v>
      </c>
      <c r="X39" s="82">
        <f>IF($AZ39=1,VLOOKUP($A39,'DATA SEL SUB 2026'!$A$2:$BI$45000,X$2,FALSE),"")</f>
        <v>56371</v>
      </c>
      <c r="Z39" s="23">
        <f>IF($AZ39=1,VLOOKUP($A39,'DATA TIMESERIES'!$A$2:$FG$45000,Z$2,FALSE),"")</f>
        <v>0</v>
      </c>
      <c r="AA39" s="23">
        <f>IF($AZ39=1,VLOOKUP($A39,'DATA TIMESERIES'!$A$2:$FG$45000,AA$2,FALSE),"")</f>
        <v>0</v>
      </c>
      <c r="AB39" s="23">
        <f>IF($AZ39=1,VLOOKUP($A39,'DATA TIMESERIES'!$A$2:$FG$45000,AB$2,FALSE),"")</f>
        <v>0</v>
      </c>
      <c r="AC39" s="23">
        <f>IF($AZ39=1,VLOOKUP($A39,'DATA TIMESERIES'!$A$2:$FG$45000,AC$2,FALSE),"")</f>
        <v>0</v>
      </c>
      <c r="AD39" s="23">
        <f>IF($AZ39=1,VLOOKUP($A39,'DATA TIMESERIES'!$A$2:$FG$45000,AD$2,FALSE),"")</f>
        <v>0</v>
      </c>
      <c r="AE39" s="23">
        <f>IF($AZ39=1,VLOOKUP($A39,'DATA TIMESERIES'!$A$2:$FG$45000,AE$2,FALSE),"")</f>
        <v>0</v>
      </c>
      <c r="AF39" s="23">
        <f>IF($AZ39=1,VLOOKUP($A39,'DATA TIMESERIES'!$A$2:$FG$45000,AF$2,FALSE),"")</f>
        <v>0</v>
      </c>
      <c r="AG39" s="23">
        <f>IF($AZ39=1,VLOOKUP($A39,'DATA TIMESERIES'!$A$2:$FG$45000,AG$2,FALSE),"")</f>
        <v>0</v>
      </c>
      <c r="AH39" s="23">
        <f>IF($AZ39=1,VLOOKUP($A39,'DATA TIMESERIES'!$A$2:$FG$45000,AH$2,FALSE),"")</f>
        <v>0</v>
      </c>
      <c r="AI39" s="23">
        <f>IF($AZ39=1,VLOOKUP($A39,'DATA TIMESERIES'!$A$2:$FG$45000,AI$2,FALSE),"")</f>
        <v>0</v>
      </c>
      <c r="AJ39" s="82">
        <f>IF($AZ39=1,VLOOKUP($A39,'DATA SEL SUB 2026'!$A$2:$BI$45000,AJ$2,FALSE),"")</f>
        <v>0</v>
      </c>
      <c r="AL39" s="99">
        <f>IF($AZ39=1,VLOOKUP($BA39,'DATA SEL SUB 2026'!$A$2:$XX$45000,AL$2,FALSE),"")</f>
        <v>10681629</v>
      </c>
      <c r="AM39" s="99">
        <f>IF($AZ39=1,VLOOKUP($BA39,'DATA SEL SUB 2026'!$A$2:$XX$45000,AM$2,FALSE),"")</f>
        <v>1024491.6</v>
      </c>
      <c r="AN39" s="99">
        <f>IF($AZ39=1,VLOOKUP($BA39,'DATA SEL SUB 2026'!$A$2:$XX$45000,AN$2,FALSE),"")</f>
        <v>1513888</v>
      </c>
      <c r="AO39" s="99">
        <f>IF($AZ39=1,VLOOKUP($BA39,'DATA SEL SUB 2026'!$A$2:$XX$45000,AO$2,FALSE),"")</f>
        <v>0</v>
      </c>
      <c r="AP39" s="99">
        <f t="shared" si="11"/>
        <v>13220008.6</v>
      </c>
      <c r="AQ39" s="99"/>
      <c r="AR39" s="120">
        <f t="shared" si="12"/>
        <v>0.21851791381835939</v>
      </c>
      <c r="AS39" s="120">
        <f t="shared" si="13"/>
        <v>1.0002330017089844</v>
      </c>
      <c r="AT39" s="120">
        <f t="shared" si="14"/>
        <v>0</v>
      </c>
      <c r="AU39" s="120">
        <f t="shared" si="15"/>
        <v>0</v>
      </c>
      <c r="AW39" s="29" t="s">
        <v>90</v>
      </c>
      <c r="AX39" s="29">
        <f>VLOOKUP(AW39,KEY!$AC$2:$AD$1001,2,FALSE)</f>
        <v>14</v>
      </c>
      <c r="AY39" s="29">
        <v>12</v>
      </c>
      <c r="AZ39" s="29">
        <f t="shared" si="16"/>
        <v>1</v>
      </c>
      <c r="BA39" s="42">
        <f>IF($AZ39=1,VLOOKUP($AZ$19,'CROSSWALK LEA TO SENATE'!$A$2:$XX$45000,$AX39,FALSE),"")</f>
        <v>129544503</v>
      </c>
      <c r="BB39" s="29"/>
      <c r="BC39" s="29"/>
      <c r="BD39" s="29"/>
      <c r="BE39" s="2"/>
      <c r="BF39" s="28" t="str">
        <f>IF($AZ39=1,VLOOKUP($BA39,'DATA SEL SUB 2026'!$A$2:$XX$45000,BF$2,FALSE),"")</f>
        <v>Mahanoy Area</v>
      </c>
      <c r="BG39" s="101">
        <f t="shared" si="17"/>
        <v>13220008.6</v>
      </c>
      <c r="BH39" s="101">
        <f t="shared" si="18"/>
        <v>557290.46875</v>
      </c>
      <c r="BI39" s="102">
        <f t="shared" si="19"/>
        <v>4.4010335140816013</v>
      </c>
      <c r="BJ39" s="110">
        <f>IF($AZ39=1,VLOOKUP($BA39,'DATA TIMESERIES'!$A$1:$XX$45000,BJ$2,FALSE),"")</f>
        <v>707081.125</v>
      </c>
      <c r="BK39" s="111">
        <f t="shared" si="20"/>
        <v>-149790.65625</v>
      </c>
      <c r="BL39" s="127"/>
      <c r="BM39" s="24">
        <f>IF($AZ39=1,VLOOKUP($BA39,'DATA SEL SUB 2026'!$A$2:$XX$45000,BM$2,FALSE),"")</f>
        <v>102902</v>
      </c>
      <c r="BN39" s="86">
        <f>IF($AZ39=1,VLOOKUP($BA39,'DATA SEL SUB 2026'!$A$2:$XX$45000,BN$2,FALSE),"")</f>
        <v>0.97272574901580811</v>
      </c>
      <c r="BO39" s="110">
        <f>IF($AZ39=1,VLOOKUP($BA39,'DATA TIMESERIES'!$A$1:$XX$45000,BO$2,FALSE),"")</f>
        <v>536266.6875</v>
      </c>
      <c r="BP39" s="111">
        <f t="shared" si="21"/>
        <v>-433364.6875</v>
      </c>
      <c r="BQ39" s="132">
        <f>IF($AZ39=1,VLOOKUP($BA39,'DATA SEL SUB 2026'!$A$2:$XX$45000,BQ$2,FALSE),"")</f>
        <v>398017.46875</v>
      </c>
      <c r="BR39" s="25">
        <f>IF($AZ39=1,VLOOKUP($BA39,'DATA SEL SUB 2026'!$A$2:$XX$45000,BR$2,FALSE),"")</f>
        <v>100.02330017089844</v>
      </c>
      <c r="BS39" s="25">
        <f>IF($AZ39=1,VLOOKUP($BA39,'DATA SEL SUB 2026'!$A$2:$XX$45000,BS$2,FALSE),"")</f>
        <v>0</v>
      </c>
      <c r="BT39" s="25">
        <f>IF($AZ39=1,VLOOKUP($BA39,'DATA SEL SUB 2026'!$A$2:$XX$45000,BT$2,FALSE),"")</f>
        <v>0</v>
      </c>
      <c r="BU39" s="25">
        <f>IF($AZ39=1,VLOOKUP($BA39,'DATA SEL SUB 2026'!$A$2:$XX$45000,BU$2,FALSE),"")</f>
        <v>3643832.2599999979</v>
      </c>
      <c r="BV39" s="133">
        <f>IF($AZ39=1,VLOOKUP($BA39,'DATA SEL SUB 2026'!$A$2:$XX$45000,BV$2,FALSE),"")</f>
        <v>21.851791381835938</v>
      </c>
      <c r="BW39" s="127"/>
      <c r="BX39" s="31">
        <f>IF($AZ39=1,VLOOKUP($BA39,'DATA SEL SUB 2026'!$A$2:$XX$45000,BX$2,FALSE),"")</f>
        <v>56371</v>
      </c>
      <c r="BY39" s="32">
        <f>IF($AZ39=1,VLOOKUP($BA39,'DATA SEL SUB 2026'!$A$2:$XX$45000,BY$2,FALSE),"")</f>
        <v>3.8676049709320068</v>
      </c>
      <c r="BZ39" s="110">
        <f>IF($AZ39=1,VLOOKUP($BA39,'DATA TIMESERIES'!$A$1:$XX$45000,BZ$2,FALSE),"")</f>
        <v>91169.453125</v>
      </c>
      <c r="CA39" s="111">
        <f t="shared" si="22"/>
        <v>-34798.453125</v>
      </c>
      <c r="CB39" s="142">
        <f>IF($AZ39=1,-1*VLOOKUP($BA39,'DATA SEL SUB 2026'!$A$2:$XX$45000,CB$2,FALSE),"")</f>
        <v>-135365.32999999999</v>
      </c>
      <c r="CC39" s="137">
        <f>IF($AZ39=1,VLOOKUP($BA39,'DATA SEL SUB 2026'!$A$2:$XX$45000,CC$2,FALSE),"")</f>
        <v>133632.79435114085</v>
      </c>
      <c r="CD39" s="143">
        <f t="shared" si="23"/>
        <v>-1732.5356488591351</v>
      </c>
      <c r="CE39" s="32"/>
      <c r="CF39" s="90">
        <f>IF($AZ39=1,VLOOKUP($BA39,'DATA SEL SUB 2026'!$A$2:$XX$45000,CF$2,FALSE),"")</f>
        <v>0</v>
      </c>
      <c r="CG39" s="91">
        <f>IF($AZ39=1,VLOOKUP($BA39,'DATA SEL SUB 2026'!$A$2:$XX$45000,CG$2,FALSE),"")</f>
        <v>0</v>
      </c>
      <c r="CH39" s="110">
        <f>IF($AZ39=1,VLOOKUP($BA39,'DATA TIMESERIES'!$A$1:$XX$45000,CH$2,FALSE),"")</f>
        <v>0</v>
      </c>
      <c r="CI39" s="110">
        <f t="shared" si="24"/>
        <v>0</v>
      </c>
      <c r="CJ39" s="32"/>
      <c r="CK39" s="32"/>
      <c r="CL39" s="2"/>
    </row>
    <row r="40" spans="1:90" ht="36" customHeight="1" x14ac:dyDescent="0.25">
      <c r="A40" s="79">
        <f t="shared" si="10"/>
        <v>129547803</v>
      </c>
      <c r="B40" s="23">
        <f>IF($AZ40=1,VLOOKUP($A40,'DATA TIMESERIES'!$A$2:$FG$45000,B$2,FALSE),"")</f>
        <v>57588</v>
      </c>
      <c r="C40" s="23">
        <f>IF($AZ40=1,VLOOKUP($A40,'DATA TIMESERIES'!$A$2:$FG$45000,C$2,FALSE),"")</f>
        <v>75496</v>
      </c>
      <c r="D40" s="23">
        <f>IF($AZ40=1,VLOOKUP($A40,'DATA TIMESERIES'!$A$2:$FG$45000,D$2,FALSE),"")</f>
        <v>34716.5</v>
      </c>
      <c r="E40" s="23">
        <f>IF($AZ40=1,VLOOKUP($A40,'DATA TIMESERIES'!$A$2:$FG$45000,E$2,FALSE),"")</f>
        <v>50299</v>
      </c>
      <c r="F40" s="23">
        <f>IF($AZ40=1,VLOOKUP($A40,'DATA TIMESERIES'!$A$2:$FG$45000,F$2,FALSE),"")</f>
        <v>24232</v>
      </c>
      <c r="G40" s="23">
        <f>IF($AZ40=1,VLOOKUP($A40,'DATA TIMESERIES'!$A$2:$FG$45000,G$2,FALSE),"")</f>
        <v>-2.5</v>
      </c>
      <c r="H40" s="23">
        <f>IF($AZ40=1,VLOOKUP($A40,'DATA TIMESERIES'!$A$2:$FG$45000,H$2,FALSE),"")</f>
        <v>83911.5</v>
      </c>
      <c r="I40" s="23">
        <f>IF($AZ40=1,VLOOKUP($A40,'DATA TIMESERIES'!$A$2:$FG$45000,I$2,FALSE),"")</f>
        <v>121829.5</v>
      </c>
      <c r="J40" s="23">
        <f>IF($AZ40=1,VLOOKUP($A40,'DATA TIMESERIES'!$A$2:$FG$45000,J$2,FALSE),"")</f>
        <v>215380</v>
      </c>
      <c r="K40" s="23">
        <f>IF($AZ40=1,VLOOKUP($A40,'DATA TIMESERIES'!$A$2:$FG$45000,K$2,FALSE),"")</f>
        <v>72604.5</v>
      </c>
      <c r="L40" s="82">
        <f>IF($AZ40=1,VLOOKUP($A40,'DATA SEL SUB 2026'!$A$2:$BI$45000,L$2,FALSE),"")</f>
        <v>28861</v>
      </c>
      <c r="M40" s="22"/>
      <c r="N40" s="23">
        <f>IF($AZ40=1,VLOOKUP($A40,'DATA TIMESERIES'!$A$2:$FG$45000,N$2,FALSE),"")</f>
        <v>10380.8896484375</v>
      </c>
      <c r="O40" s="23">
        <f>IF($AZ40=1,VLOOKUP($A40,'DATA TIMESERIES'!$A$2:$FG$45000,O$2,FALSE),"")</f>
        <v>12510.490234375</v>
      </c>
      <c r="P40" s="23">
        <f>IF($AZ40=1,VLOOKUP($A40,'DATA TIMESERIES'!$A$2:$FG$45000,P$2,FALSE),"")</f>
        <v>11330.3203125</v>
      </c>
      <c r="Q40" s="23">
        <f>IF($AZ40=1,VLOOKUP($A40,'DATA TIMESERIES'!$A$2:$FG$45000,Q$2,FALSE),"")</f>
        <v>11107.9296875</v>
      </c>
      <c r="R40" s="23">
        <f>IF($AZ40=1,VLOOKUP($A40,'DATA TIMESERIES'!$A$2:$FG$45000,R$2,FALSE),"")</f>
        <v>18613.4609375</v>
      </c>
      <c r="S40" s="23">
        <f>IF($AZ40=1,VLOOKUP($A40,'DATA TIMESERIES'!$A$2:$FG$45000,S$2,FALSE),"")</f>
        <v>-24.489999771118164</v>
      </c>
      <c r="T40" s="23">
        <f>IF($AZ40=1,VLOOKUP($A40,'DATA TIMESERIES'!$A$2:$FG$45000,T$2,FALSE),"")</f>
        <v>19354.109375</v>
      </c>
      <c r="U40" s="23">
        <f>IF($AZ40=1,VLOOKUP($A40,'DATA TIMESERIES'!$A$2:$FG$45000,U$2,FALSE),"")</f>
        <v>54540.66015625</v>
      </c>
      <c r="V40" s="23">
        <f>IF($AZ40=1,VLOOKUP($A40,'DATA TIMESERIES'!$A$2:$FG$45000,V$2,FALSE),"")</f>
        <v>38010.3515625</v>
      </c>
      <c r="W40" s="23">
        <f>IF($AZ40=1,VLOOKUP($A40,'DATA TIMESERIES'!$A$2:$FG$45000,W$2,FALSE),"")</f>
        <v>56609.44921875</v>
      </c>
      <c r="X40" s="82">
        <f>IF($AZ40=1,VLOOKUP($A40,'DATA SEL SUB 2026'!$A$2:$BI$45000,X$2,FALSE),"")</f>
        <v>22221</v>
      </c>
      <c r="Z40" s="23">
        <f>IF($AZ40=1,VLOOKUP($A40,'DATA TIMESERIES'!$A$2:$FG$45000,Z$2,FALSE),"")</f>
        <v>-12613.4697265625</v>
      </c>
      <c r="AA40" s="23">
        <f>IF($AZ40=1,VLOOKUP($A40,'DATA TIMESERIES'!$A$2:$FG$45000,AA$2,FALSE),"")</f>
        <v>-5400.7998046875</v>
      </c>
      <c r="AB40" s="23">
        <f>IF($AZ40=1,VLOOKUP($A40,'DATA TIMESERIES'!$A$2:$FG$45000,AB$2,FALSE),"")</f>
        <v>2718.969970703125</v>
      </c>
      <c r="AC40" s="23">
        <f>IF($AZ40=1,VLOOKUP($A40,'DATA TIMESERIES'!$A$2:$FG$45000,AC$2,FALSE),"")</f>
        <v>9256.1396484375</v>
      </c>
      <c r="AD40" s="23">
        <f>IF($AZ40=1,VLOOKUP($A40,'DATA TIMESERIES'!$A$2:$FG$45000,AD$2,FALSE),"")</f>
        <v>-1494.6500244140625</v>
      </c>
      <c r="AE40" s="23">
        <f>IF($AZ40=1,VLOOKUP($A40,'DATA TIMESERIES'!$A$2:$FG$45000,AE$2,FALSE),"")</f>
        <v>-9044.099609375</v>
      </c>
      <c r="AF40" s="23">
        <f>IF($AZ40=1,VLOOKUP($A40,'DATA TIMESERIES'!$A$2:$FG$45000,AF$2,FALSE),"")</f>
        <v>13487</v>
      </c>
      <c r="AG40" s="23">
        <f>IF($AZ40=1,VLOOKUP($A40,'DATA TIMESERIES'!$A$2:$FG$45000,AG$2,FALSE),"")</f>
        <v>1600.3299560546875</v>
      </c>
      <c r="AH40" s="23">
        <f>IF($AZ40=1,VLOOKUP($A40,'DATA TIMESERIES'!$A$2:$FG$45000,AH$2,FALSE),"")</f>
        <v>11704.2802734375</v>
      </c>
      <c r="AI40" s="23">
        <f>IF($AZ40=1,VLOOKUP($A40,'DATA TIMESERIES'!$A$2:$FG$45000,AI$2,FALSE),"")</f>
        <v>6137.39013671875</v>
      </c>
      <c r="AJ40" s="82">
        <f>IF($AZ40=1,VLOOKUP($A40,'DATA SEL SUB 2026'!$A$2:$BI$45000,AJ$2,FALSE),"")</f>
        <v>8613</v>
      </c>
      <c r="AL40" s="99">
        <f>IF($AZ40=1,VLOOKUP($BA40,'DATA SEL SUB 2026'!$A$2:$XX$45000,AL$2,FALSE),"")</f>
        <v>5146348</v>
      </c>
      <c r="AM40" s="99">
        <f>IF($AZ40=1,VLOOKUP($BA40,'DATA SEL SUB 2026'!$A$2:$XX$45000,AM$2,FALSE),"")</f>
        <v>1045924.01</v>
      </c>
      <c r="AN40" s="99">
        <f>IF($AZ40=1,VLOOKUP($BA40,'DATA SEL SUB 2026'!$A$2:$XX$45000,AN$2,FALSE),"")</f>
        <v>797009</v>
      </c>
      <c r="AO40" s="99">
        <f>IF($AZ40=1,VLOOKUP($BA40,'DATA SEL SUB 2026'!$A$2:$XX$45000,AO$2,FALSE),"")</f>
        <v>65541</v>
      </c>
      <c r="AP40" s="99">
        <f t="shared" si="11"/>
        <v>7054822.0099999998</v>
      </c>
      <c r="AQ40" s="99"/>
      <c r="AR40" s="120">
        <f t="shared" si="12"/>
        <v>0.19878131866455079</v>
      </c>
      <c r="AS40" s="120">
        <f t="shared" si="13"/>
        <v>1.0001908874511718</v>
      </c>
      <c r="AT40" s="120">
        <f t="shared" si="14"/>
        <v>0</v>
      </c>
      <c r="AU40" s="120">
        <f t="shared" si="15"/>
        <v>0</v>
      </c>
      <c r="AW40" s="29" t="s">
        <v>251</v>
      </c>
      <c r="AX40" s="29">
        <f>VLOOKUP(AW40,KEY!$AC$2:$AD$1001,2,FALSE)</f>
        <v>15</v>
      </c>
      <c r="AY40" s="29">
        <v>13</v>
      </c>
      <c r="AZ40" s="29">
        <f t="shared" si="16"/>
        <v>1</v>
      </c>
      <c r="BA40" s="42">
        <f>IF($AZ40=1,VLOOKUP($AZ$19,'CROSSWALK LEA TO SENATE'!$A$2:$XX$45000,$AX40,FALSE),"")</f>
        <v>129547803</v>
      </c>
      <c r="BB40" s="29"/>
      <c r="BC40" s="29"/>
      <c r="BD40" s="29"/>
      <c r="BE40" s="2"/>
      <c r="BF40" s="28" t="str">
        <f>IF($AZ40=1,VLOOKUP($BA40,'DATA SEL SUB 2026'!$A$2:$XX$45000,BF$2,FALSE),"")</f>
        <v>Tri-Valley</v>
      </c>
      <c r="BG40" s="101">
        <f t="shared" si="17"/>
        <v>7054822.0099999998</v>
      </c>
      <c r="BH40" s="101">
        <f t="shared" si="18"/>
        <v>561474.5</v>
      </c>
      <c r="BI40" s="102">
        <f t="shared" si="19"/>
        <v>8.6469190064956187</v>
      </c>
      <c r="BJ40" s="110">
        <f>IF($AZ40=1,VLOOKUP($BA40,'DATA TIMESERIES'!$A$1:$XX$45000,BJ$2,FALSE),"")</f>
        <v>219487.109375</v>
      </c>
      <c r="BK40" s="111">
        <f t="shared" si="20"/>
        <v>341987.390625</v>
      </c>
      <c r="BL40" s="127"/>
      <c r="BM40" s="24">
        <f>IF($AZ40=1,VLOOKUP($BA40,'DATA SEL SUB 2026'!$A$2:$XX$45000,BM$2,FALSE),"")</f>
        <v>28861</v>
      </c>
      <c r="BN40" s="86">
        <f>IF($AZ40=1,VLOOKUP($BA40,'DATA SEL SUB 2026'!$A$2:$XX$45000,BN$2,FALSE),"")</f>
        <v>0.56396818161010742</v>
      </c>
      <c r="BO40" s="110">
        <f>IF($AZ40=1,VLOOKUP($BA40,'DATA TIMESERIES'!$A$1:$XX$45000,BO$2,FALSE),"")</f>
        <v>98744.6015625</v>
      </c>
      <c r="BP40" s="111">
        <f t="shared" si="21"/>
        <v>-69883.6015625</v>
      </c>
      <c r="BQ40" s="132">
        <f>IF($AZ40=1,VLOOKUP($BA40,'DATA SEL SUB 2026'!$A$2:$XX$45000,BQ$2,FALSE),"")</f>
        <v>501779.5</v>
      </c>
      <c r="BR40" s="25">
        <f>IF($AZ40=1,VLOOKUP($BA40,'DATA SEL SUB 2026'!$A$2:$XX$45000,BR$2,FALSE),"")</f>
        <v>100.01908874511719</v>
      </c>
      <c r="BS40" s="25">
        <f>IF($AZ40=1,VLOOKUP($BA40,'DATA SEL SUB 2026'!$A$2:$XX$45000,BS$2,FALSE),"")</f>
        <v>0</v>
      </c>
      <c r="BT40" s="25">
        <f>IF($AZ40=1,VLOOKUP($BA40,'DATA SEL SUB 2026'!$A$2:$XX$45000,BT$2,FALSE),"")</f>
        <v>0</v>
      </c>
      <c r="BU40" s="25">
        <f>IF($AZ40=1,VLOOKUP($BA40,'DATA SEL SUB 2026'!$A$2:$XX$45000,BU$2,FALSE),"")</f>
        <v>4593575.6800000016</v>
      </c>
      <c r="BV40" s="133">
        <f>IF($AZ40=1,VLOOKUP($BA40,'DATA SEL SUB 2026'!$A$2:$XX$45000,BV$2,FALSE),"")</f>
        <v>19.878131866455078</v>
      </c>
      <c r="BW40" s="127"/>
      <c r="BX40" s="31">
        <f>IF($AZ40=1,VLOOKUP($BA40,'DATA SEL SUB 2026'!$A$2:$XX$45000,BX$2,FALSE),"")</f>
        <v>22221</v>
      </c>
      <c r="BY40" s="32">
        <f>IF($AZ40=1,VLOOKUP($BA40,'DATA SEL SUB 2026'!$A$2:$XX$45000,BY$2,FALSE),"")</f>
        <v>2.8680102825164795</v>
      </c>
      <c r="BZ40" s="110">
        <f>IF($AZ40=1,VLOOKUP($BA40,'DATA TIMESERIES'!$A$1:$XX$45000,BZ$2,FALSE),"")</f>
        <v>33698.015625</v>
      </c>
      <c r="CA40" s="111">
        <f t="shared" si="22"/>
        <v>-11477.015625</v>
      </c>
      <c r="CB40" s="142">
        <f>IF($AZ40=1,-1*VLOOKUP($BA40,'DATA SEL SUB 2026'!$A$2:$XX$45000,CB$2,FALSE),"")</f>
        <v>-33977.81</v>
      </c>
      <c r="CC40" s="137">
        <f>IF($AZ40=1,VLOOKUP($BA40,'DATA SEL SUB 2026'!$A$2:$XX$45000,CC$2,FALSE),"")</f>
        <v>81623.929640061921</v>
      </c>
      <c r="CD40" s="143">
        <f t="shared" si="23"/>
        <v>47646.119640061923</v>
      </c>
      <c r="CE40" s="32"/>
      <c r="CF40" s="90">
        <f>IF($AZ40=1,VLOOKUP($BA40,'DATA SEL SUB 2026'!$A$2:$XX$45000,CF$2,FALSE),"")</f>
        <v>8613</v>
      </c>
      <c r="CG40" s="91">
        <f>IF($AZ40=1,VLOOKUP($BA40,'DATA SEL SUB 2026'!$A$2:$XX$45000,CG$2,FALSE),"")</f>
        <v>15.129637718200684</v>
      </c>
      <c r="CH40" s="110">
        <f>IF($AZ40=1,VLOOKUP($BA40,'DATA TIMESERIES'!$A$1:$XX$45000,CH$2,FALSE),"")</f>
        <v>4776.97998046875</v>
      </c>
      <c r="CI40" s="110">
        <f t="shared" si="24"/>
        <v>3836.02001953125</v>
      </c>
      <c r="CJ40" s="32"/>
      <c r="CK40" s="32"/>
      <c r="CL40" s="2"/>
    </row>
    <row r="41" spans="1:90" ht="36" customHeight="1" x14ac:dyDescent="0.25">
      <c r="A41" s="79">
        <f t="shared" si="10"/>
        <v>129547203</v>
      </c>
      <c r="B41" s="23">
        <f>IF($AZ41=1,VLOOKUP($A41,'DATA TIMESERIES'!$A$2:$FG$45000,B$2,FALSE),"")</f>
        <v>250795</v>
      </c>
      <c r="C41" s="23">
        <f>IF($AZ41=1,VLOOKUP($A41,'DATA TIMESERIES'!$A$2:$FG$45000,C$2,FALSE),"")</f>
        <v>329359.5</v>
      </c>
      <c r="D41" s="23">
        <f>IF($AZ41=1,VLOOKUP($A41,'DATA TIMESERIES'!$A$2:$FG$45000,D$2,FALSE),"")</f>
        <v>105205.5</v>
      </c>
      <c r="E41" s="23">
        <f>IF($AZ41=1,VLOOKUP($A41,'DATA TIMESERIES'!$A$2:$FG$45000,E$2,FALSE),"")</f>
        <v>375455</v>
      </c>
      <c r="F41" s="23">
        <f>IF($AZ41=1,VLOOKUP($A41,'DATA TIMESERIES'!$A$2:$FG$45000,F$2,FALSE),"")</f>
        <v>416486</v>
      </c>
      <c r="G41" s="23">
        <f>IF($AZ41=1,VLOOKUP($A41,'DATA TIMESERIES'!$A$2:$FG$45000,G$2,FALSE),"")</f>
        <v>-92</v>
      </c>
      <c r="H41" s="23">
        <f>IF($AZ41=1,VLOOKUP($A41,'DATA TIMESERIES'!$A$2:$FG$45000,H$2,FALSE),"")</f>
        <v>144726.5</v>
      </c>
      <c r="I41" s="23">
        <f>IF($AZ41=1,VLOOKUP($A41,'DATA TIMESERIES'!$A$2:$FG$45000,I$2,FALSE),"")</f>
        <v>1687774.5</v>
      </c>
      <c r="J41" s="23">
        <f>IF($AZ41=1,VLOOKUP($A41,'DATA TIMESERIES'!$A$2:$FG$45000,J$2,FALSE),"")</f>
        <v>837958</v>
      </c>
      <c r="K41" s="23">
        <f>IF($AZ41=1,VLOOKUP($A41,'DATA TIMESERIES'!$A$2:$FG$45000,K$2,FALSE),"")</f>
        <v>527260</v>
      </c>
      <c r="L41" s="82">
        <f>IF($AZ41=1,VLOOKUP($A41,'DATA SEL SUB 2026'!$A$2:$BI$45000,L$2,FALSE),"")</f>
        <v>204065</v>
      </c>
      <c r="M41" s="22"/>
      <c r="N41" s="23">
        <f>IF($AZ41=1,VLOOKUP($A41,'DATA TIMESERIES'!$A$2:$FG$45000,N$2,FALSE),"")</f>
        <v>22466.060546875</v>
      </c>
      <c r="O41" s="23">
        <f>IF($AZ41=1,VLOOKUP($A41,'DATA TIMESERIES'!$A$2:$FG$45000,O$2,FALSE),"")</f>
        <v>34562.53125</v>
      </c>
      <c r="P41" s="23">
        <f>IF($AZ41=1,VLOOKUP($A41,'DATA TIMESERIES'!$A$2:$FG$45000,P$2,FALSE),"")</f>
        <v>42305.87109375</v>
      </c>
      <c r="Q41" s="23">
        <f>IF($AZ41=1,VLOOKUP($A41,'DATA TIMESERIES'!$A$2:$FG$45000,Q$2,FALSE),"")</f>
        <v>10378.7802734375</v>
      </c>
      <c r="R41" s="23">
        <f>IF($AZ41=1,VLOOKUP($A41,'DATA TIMESERIES'!$A$2:$FG$45000,R$2,FALSE),"")</f>
        <v>67247.8671875</v>
      </c>
      <c r="S41" s="23">
        <f>IF($AZ41=1,VLOOKUP($A41,'DATA TIMESERIES'!$A$2:$FG$45000,S$2,FALSE),"")</f>
        <v>-55.779998779296875</v>
      </c>
      <c r="T41" s="23">
        <f>IF($AZ41=1,VLOOKUP($A41,'DATA TIMESERIES'!$A$2:$FG$45000,T$2,FALSE),"")</f>
        <v>49672.37890625</v>
      </c>
      <c r="U41" s="23">
        <f>IF($AZ41=1,VLOOKUP($A41,'DATA TIMESERIES'!$A$2:$FG$45000,U$2,FALSE),"")</f>
        <v>125076.03125</v>
      </c>
      <c r="V41" s="23">
        <f>IF($AZ41=1,VLOOKUP($A41,'DATA TIMESERIES'!$A$2:$FG$45000,V$2,FALSE),"")</f>
        <v>66460.15625</v>
      </c>
      <c r="W41" s="23">
        <f>IF($AZ41=1,VLOOKUP($A41,'DATA TIMESERIES'!$A$2:$FG$45000,W$2,FALSE),"")</f>
        <v>156423.078125</v>
      </c>
      <c r="X41" s="82">
        <f>IF($AZ41=1,VLOOKUP($A41,'DATA SEL SUB 2026'!$A$2:$BI$45000,X$2,FALSE),"")</f>
        <v>90414</v>
      </c>
      <c r="Z41" s="23">
        <f>IF($AZ41=1,VLOOKUP($A41,'DATA TIMESERIES'!$A$2:$FG$45000,Z$2,FALSE),"")</f>
        <v>0</v>
      </c>
      <c r="AA41" s="23">
        <f>IF($AZ41=1,VLOOKUP($A41,'DATA TIMESERIES'!$A$2:$FG$45000,AA$2,FALSE),"")</f>
        <v>0</v>
      </c>
      <c r="AB41" s="23">
        <f>IF($AZ41=1,VLOOKUP($A41,'DATA TIMESERIES'!$A$2:$FG$45000,AB$2,FALSE),"")</f>
        <v>0</v>
      </c>
      <c r="AC41" s="23">
        <f>IF($AZ41=1,VLOOKUP($A41,'DATA TIMESERIES'!$A$2:$FG$45000,AC$2,FALSE),"")</f>
        <v>0</v>
      </c>
      <c r="AD41" s="23">
        <f>IF($AZ41=1,VLOOKUP($A41,'DATA TIMESERIES'!$A$2:$FG$45000,AD$2,FALSE),"")</f>
        <v>0</v>
      </c>
      <c r="AE41" s="23">
        <f>IF($AZ41=1,VLOOKUP($A41,'DATA TIMESERIES'!$A$2:$FG$45000,AE$2,FALSE),"")</f>
        <v>0</v>
      </c>
      <c r="AF41" s="23">
        <f>IF($AZ41=1,VLOOKUP($A41,'DATA TIMESERIES'!$A$2:$FG$45000,AF$2,FALSE),"")</f>
        <v>0</v>
      </c>
      <c r="AG41" s="23">
        <f>IF($AZ41=1,VLOOKUP($A41,'DATA TIMESERIES'!$A$2:$FG$45000,AG$2,FALSE),"")</f>
        <v>0</v>
      </c>
      <c r="AH41" s="23">
        <f>IF($AZ41=1,VLOOKUP($A41,'DATA TIMESERIES'!$A$2:$FG$45000,AH$2,FALSE),"")</f>
        <v>0</v>
      </c>
      <c r="AI41" s="23">
        <f>IF($AZ41=1,VLOOKUP($A41,'DATA TIMESERIES'!$A$2:$FG$45000,AI$2,FALSE),"")</f>
        <v>0</v>
      </c>
      <c r="AJ41" s="82">
        <f>IF($AZ41=1,VLOOKUP($A41,'DATA SEL SUB 2026'!$A$2:$BI$45000,AJ$2,FALSE),"")</f>
        <v>0</v>
      </c>
      <c r="AL41" s="99">
        <f>IF($AZ41=1,VLOOKUP($BA41,'DATA SEL SUB 2026'!$A$2:$XX$45000,AL$2,FALSE),"")</f>
        <v>11518623</v>
      </c>
      <c r="AM41" s="99">
        <f>IF($AZ41=1,VLOOKUP($BA41,'DATA SEL SUB 2026'!$A$2:$XX$45000,AM$2,FALSE),"")</f>
        <v>2435371.73</v>
      </c>
      <c r="AN41" s="99">
        <f>IF($AZ41=1,VLOOKUP($BA41,'DATA SEL SUB 2026'!$A$2:$XX$45000,AN$2,FALSE),"")</f>
        <v>1421325</v>
      </c>
      <c r="AO41" s="99">
        <f>IF($AZ41=1,VLOOKUP($BA41,'DATA SEL SUB 2026'!$A$2:$XX$45000,AO$2,FALSE),"")</f>
        <v>0</v>
      </c>
      <c r="AP41" s="99">
        <f t="shared" si="11"/>
        <v>15375319.73</v>
      </c>
      <c r="AQ41" s="99"/>
      <c r="AR41" s="120">
        <f t="shared" si="12"/>
        <v>0.21851789474487304</v>
      </c>
      <c r="AS41" s="120">
        <f t="shared" si="13"/>
        <v>0.97513221740722655</v>
      </c>
      <c r="AT41" s="120">
        <f t="shared" si="14"/>
        <v>2.5094983577728273E-2</v>
      </c>
      <c r="AU41" s="120">
        <f t="shared" si="15"/>
        <v>0</v>
      </c>
      <c r="AW41" s="29" t="s">
        <v>252</v>
      </c>
      <c r="AX41" s="29">
        <f>VLOOKUP(AW41,KEY!$AC$2:$AD$1001,2,FALSE)</f>
        <v>16</v>
      </c>
      <c r="AY41" s="29">
        <v>14</v>
      </c>
      <c r="AZ41" s="29">
        <f t="shared" si="16"/>
        <v>1</v>
      </c>
      <c r="BA41" s="42">
        <f>IF($AZ41=1,VLOOKUP($AZ$19,'CROSSWALK LEA TO SENATE'!$A$2:$XX$45000,$AX41,FALSE),"")</f>
        <v>129547203</v>
      </c>
      <c r="BB41" s="29"/>
      <c r="BC41" s="29"/>
      <c r="BD41" s="29"/>
      <c r="BE41" s="2"/>
      <c r="BF41" s="28" t="str">
        <f>IF($AZ41=1,VLOOKUP($BA41,'DATA SEL SUB 2026'!$A$2:$XX$45000,BF$2,FALSE),"")</f>
        <v>Shenandoah Valley</v>
      </c>
      <c r="BG41" s="101">
        <f t="shared" si="17"/>
        <v>15375319.73</v>
      </c>
      <c r="BH41" s="101">
        <f t="shared" si="18"/>
        <v>1391849.75</v>
      </c>
      <c r="BI41" s="102">
        <f t="shared" si="19"/>
        <v>9.9535362252052391</v>
      </c>
      <c r="BJ41" s="110">
        <f>IF($AZ41=1,VLOOKUP($BA41,'DATA TIMESERIES'!$A$1:$XX$45000,BJ$2,FALSE),"")</f>
        <v>939102.9375</v>
      </c>
      <c r="BK41" s="111">
        <f t="shared" si="20"/>
        <v>452746.8125</v>
      </c>
      <c r="BL41" s="127"/>
      <c r="BM41" s="24">
        <f>IF($AZ41=1,VLOOKUP($BA41,'DATA SEL SUB 2026'!$A$2:$XX$45000,BM$2,FALSE),"")</f>
        <v>204065</v>
      </c>
      <c r="BN41" s="86">
        <f>IF($AZ41=1,VLOOKUP($BA41,'DATA SEL SUB 2026'!$A$2:$XX$45000,BN$2,FALSE),"")</f>
        <v>1.8035614490509033</v>
      </c>
      <c r="BO41" s="110">
        <f>IF($AZ41=1,VLOOKUP($BA41,'DATA TIMESERIES'!$A$1:$XX$45000,BO$2,FALSE),"")</f>
        <v>639525.375</v>
      </c>
      <c r="BP41" s="111">
        <f t="shared" si="21"/>
        <v>-435460.375</v>
      </c>
      <c r="BQ41" s="132">
        <f>IF($AZ41=1,VLOOKUP($BA41,'DATA SEL SUB 2026'!$A$2:$XX$45000,BQ$2,FALSE),"")</f>
        <v>1097370.75</v>
      </c>
      <c r="BR41" s="25">
        <f>IF($AZ41=1,VLOOKUP($BA41,'DATA SEL SUB 2026'!$A$2:$XX$45000,BR$2,FALSE),"")</f>
        <v>97.513221740722656</v>
      </c>
      <c r="BS41" s="25">
        <f>IF($AZ41=1,VLOOKUP($BA41,'DATA SEL SUB 2026'!$A$2:$XX$45000,BS$2,FALSE),"")</f>
        <v>2.5094983577728271</v>
      </c>
      <c r="BT41" s="25">
        <f>IF($AZ41=1,VLOOKUP($BA41,'DATA SEL SUB 2026'!$A$2:$XX$45000,BT$2,FALSE),"")</f>
        <v>0</v>
      </c>
      <c r="BU41" s="25">
        <f>IF($AZ41=1,VLOOKUP($BA41,'DATA SEL SUB 2026'!$A$2:$XX$45000,BU$2,FALSE),"")</f>
        <v>9794267.370000001</v>
      </c>
      <c r="BV41" s="133">
        <f>IF($AZ41=1,VLOOKUP($BA41,'DATA SEL SUB 2026'!$A$2:$XX$45000,BV$2,FALSE),"")</f>
        <v>21.851789474487305</v>
      </c>
      <c r="BW41" s="127"/>
      <c r="BX41" s="31">
        <f>IF($AZ41=1,VLOOKUP($BA41,'DATA SEL SUB 2026'!$A$2:$XX$45000,BX$2,FALSE),"")</f>
        <v>90414</v>
      </c>
      <c r="BY41" s="32">
        <f>IF($AZ41=1,VLOOKUP($BA41,'DATA SEL SUB 2026'!$A$2:$XX$45000,BY$2,FALSE),"")</f>
        <v>6.7933917045593262</v>
      </c>
      <c r="BZ41" s="110">
        <f>IF($AZ41=1,VLOOKUP($BA41,'DATA TIMESERIES'!$A$1:$XX$45000,BZ$2,FALSE),"")</f>
        <v>79515.171875</v>
      </c>
      <c r="CA41" s="111">
        <f t="shared" si="22"/>
        <v>10898.828125</v>
      </c>
      <c r="CB41" s="142">
        <f>IF($AZ41=1,-1*VLOOKUP($BA41,'DATA SEL SUB 2026'!$A$2:$XX$45000,CB$2,FALSE),"")</f>
        <v>-93486.71</v>
      </c>
      <c r="CC41" s="137">
        <f>IF($AZ41=1,VLOOKUP($BA41,'DATA SEL SUB 2026'!$A$2:$XX$45000,CC$2,FALSE),"")</f>
        <v>281470.77991978131</v>
      </c>
      <c r="CD41" s="143">
        <f t="shared" si="23"/>
        <v>187984.06991978129</v>
      </c>
      <c r="CE41" s="32"/>
      <c r="CF41" s="90">
        <f>IF($AZ41=1,VLOOKUP($BA41,'DATA SEL SUB 2026'!$A$2:$XX$45000,CF$2,FALSE),"")</f>
        <v>0</v>
      </c>
      <c r="CG41" s="91">
        <f>IF($AZ41=1,VLOOKUP($BA41,'DATA SEL SUB 2026'!$A$2:$XX$45000,CG$2,FALSE),"")</f>
        <v>0</v>
      </c>
      <c r="CH41" s="110">
        <f>IF($AZ41=1,VLOOKUP($BA41,'DATA TIMESERIES'!$A$1:$XX$45000,CH$2,FALSE),"")</f>
        <v>0</v>
      </c>
      <c r="CI41" s="110">
        <f t="shared" si="24"/>
        <v>0</v>
      </c>
      <c r="CJ41" s="32"/>
      <c r="CK41" s="32"/>
      <c r="CL41" s="2"/>
    </row>
    <row r="42" spans="1:90" ht="36" customHeight="1" x14ac:dyDescent="0.25">
      <c r="A42" s="79">
        <f t="shared" si="10"/>
        <v>129546003</v>
      </c>
      <c r="B42" s="23">
        <f>IF($AZ42=1,VLOOKUP($A42,'DATA TIMESERIES'!$A$2:$FG$45000,B$2,FALSE),"")</f>
        <v>113229.5</v>
      </c>
      <c r="C42" s="23">
        <f>IF($AZ42=1,VLOOKUP($A42,'DATA TIMESERIES'!$A$2:$FG$45000,C$2,FALSE),"")</f>
        <v>148275</v>
      </c>
      <c r="D42" s="23">
        <f>IF($AZ42=1,VLOOKUP($A42,'DATA TIMESERIES'!$A$2:$FG$45000,D$2,FALSE),"")</f>
        <v>76317</v>
      </c>
      <c r="E42" s="23">
        <f>IF($AZ42=1,VLOOKUP($A42,'DATA TIMESERIES'!$A$2:$FG$45000,E$2,FALSE),"")</f>
        <v>88892</v>
      </c>
      <c r="F42" s="23">
        <f>IF($AZ42=1,VLOOKUP($A42,'DATA TIMESERIES'!$A$2:$FG$45000,F$2,FALSE),"")</f>
        <v>124752</v>
      </c>
      <c r="G42" s="23">
        <f>IF($AZ42=1,VLOOKUP($A42,'DATA TIMESERIES'!$A$2:$FG$45000,G$2,FALSE),"")</f>
        <v>-6</v>
      </c>
      <c r="H42" s="23">
        <f>IF($AZ42=1,VLOOKUP($A42,'DATA TIMESERIES'!$A$2:$FG$45000,H$2,FALSE),"")</f>
        <v>180120</v>
      </c>
      <c r="I42" s="23">
        <f>IF($AZ42=1,VLOOKUP($A42,'DATA TIMESERIES'!$A$2:$FG$45000,I$2,FALSE),"")</f>
        <v>313444</v>
      </c>
      <c r="J42" s="23">
        <f>IF($AZ42=1,VLOOKUP($A42,'DATA TIMESERIES'!$A$2:$FG$45000,J$2,FALSE),"")</f>
        <v>178956.5</v>
      </c>
      <c r="K42" s="23">
        <f>IF($AZ42=1,VLOOKUP($A42,'DATA TIMESERIES'!$A$2:$FG$45000,K$2,FALSE),"")</f>
        <v>140309.5</v>
      </c>
      <c r="L42" s="82">
        <f>IF($AZ42=1,VLOOKUP($A42,'DATA SEL SUB 2026'!$A$2:$BI$45000,L$2,FALSE),"")</f>
        <v>51670</v>
      </c>
      <c r="M42" s="22"/>
      <c r="N42" s="23">
        <f>IF($AZ42=1,VLOOKUP($A42,'DATA TIMESERIES'!$A$2:$FG$45000,N$2,FALSE),"")</f>
        <v>26681.560546875</v>
      </c>
      <c r="O42" s="23">
        <f>IF($AZ42=1,VLOOKUP($A42,'DATA TIMESERIES'!$A$2:$FG$45000,O$2,FALSE),"")</f>
        <v>-3228.93994140625</v>
      </c>
      <c r="P42" s="23">
        <f>IF($AZ42=1,VLOOKUP($A42,'DATA TIMESERIES'!$A$2:$FG$45000,P$2,FALSE),"")</f>
        <v>67349.9296875</v>
      </c>
      <c r="Q42" s="23">
        <f>IF($AZ42=1,VLOOKUP($A42,'DATA TIMESERIES'!$A$2:$FG$45000,Q$2,FALSE),"")</f>
        <v>-17617.26953125</v>
      </c>
      <c r="R42" s="23">
        <f>IF($AZ42=1,VLOOKUP($A42,'DATA TIMESERIES'!$A$2:$FG$45000,R$2,FALSE),"")</f>
        <v>38768.51171875</v>
      </c>
      <c r="S42" s="23">
        <f>IF($AZ42=1,VLOOKUP($A42,'DATA TIMESERIES'!$A$2:$FG$45000,S$2,FALSE),"")</f>
        <v>-44.849998474121094</v>
      </c>
      <c r="T42" s="23">
        <f>IF($AZ42=1,VLOOKUP($A42,'DATA TIMESERIES'!$A$2:$FG$45000,T$2,FALSE),"")</f>
        <v>-94047.9609375</v>
      </c>
      <c r="U42" s="23">
        <f>IF($AZ42=1,VLOOKUP($A42,'DATA TIMESERIES'!$A$2:$FG$45000,U$2,FALSE),"")</f>
        <v>92018.6015625</v>
      </c>
      <c r="V42" s="23">
        <f>IF($AZ42=1,VLOOKUP($A42,'DATA TIMESERIES'!$A$2:$FG$45000,V$2,FALSE),"")</f>
        <v>5192.81982421875</v>
      </c>
      <c r="W42" s="23">
        <f>IF($AZ42=1,VLOOKUP($A42,'DATA TIMESERIES'!$A$2:$FG$45000,W$2,FALSE),"")</f>
        <v>129171.21875</v>
      </c>
      <c r="X42" s="82">
        <f>IF($AZ42=1,VLOOKUP($A42,'DATA SEL SUB 2026'!$A$2:$BI$45000,X$2,FALSE),"")</f>
        <v>107398</v>
      </c>
      <c r="Z42" s="23">
        <f>IF($AZ42=1,VLOOKUP($A42,'DATA TIMESERIES'!$A$2:$FG$45000,Z$2,FALSE),"")</f>
        <v>0</v>
      </c>
      <c r="AA42" s="23">
        <f>IF($AZ42=1,VLOOKUP($A42,'DATA TIMESERIES'!$A$2:$FG$45000,AA$2,FALSE),"")</f>
        <v>0</v>
      </c>
      <c r="AB42" s="23">
        <f>IF($AZ42=1,VLOOKUP($A42,'DATA TIMESERIES'!$A$2:$FG$45000,AB$2,FALSE),"")</f>
        <v>0</v>
      </c>
      <c r="AC42" s="23">
        <f>IF($AZ42=1,VLOOKUP($A42,'DATA TIMESERIES'!$A$2:$FG$45000,AC$2,FALSE),"")</f>
        <v>0</v>
      </c>
      <c r="AD42" s="23">
        <f>IF($AZ42=1,VLOOKUP($A42,'DATA TIMESERIES'!$A$2:$FG$45000,AD$2,FALSE),"")</f>
        <v>0</v>
      </c>
      <c r="AE42" s="23">
        <f>IF($AZ42=1,VLOOKUP($A42,'DATA TIMESERIES'!$A$2:$FG$45000,AE$2,FALSE),"")</f>
        <v>0</v>
      </c>
      <c r="AF42" s="23">
        <f>IF($AZ42=1,VLOOKUP($A42,'DATA TIMESERIES'!$A$2:$FG$45000,AF$2,FALSE),"")</f>
        <v>0</v>
      </c>
      <c r="AG42" s="23">
        <f>IF($AZ42=1,VLOOKUP($A42,'DATA TIMESERIES'!$A$2:$FG$45000,AG$2,FALSE),"")</f>
        <v>0</v>
      </c>
      <c r="AH42" s="23">
        <f>IF($AZ42=1,VLOOKUP($A42,'DATA TIMESERIES'!$A$2:$FG$45000,AH$2,FALSE),"")</f>
        <v>0</v>
      </c>
      <c r="AI42" s="23">
        <f>IF($AZ42=1,VLOOKUP($A42,'DATA TIMESERIES'!$A$2:$FG$45000,AI$2,FALSE),"")</f>
        <v>0</v>
      </c>
      <c r="AJ42" s="82">
        <f>IF($AZ42=1,VLOOKUP($A42,'DATA SEL SUB 2026'!$A$2:$BI$45000,AJ$2,FALSE),"")</f>
        <v>0</v>
      </c>
      <c r="AL42" s="99">
        <f>IF($AZ42=1,VLOOKUP($BA42,'DATA SEL SUB 2026'!$A$2:$XX$45000,AL$2,FALSE),"")</f>
        <v>7882239</v>
      </c>
      <c r="AM42" s="99">
        <f>IF($AZ42=1,VLOOKUP($BA42,'DATA SEL SUB 2026'!$A$2:$XX$45000,AM$2,FALSE),"")</f>
        <v>1006306.73</v>
      </c>
      <c r="AN42" s="99">
        <f>IF($AZ42=1,VLOOKUP($BA42,'DATA SEL SUB 2026'!$A$2:$XX$45000,AN$2,FALSE),"")</f>
        <v>1316367</v>
      </c>
      <c r="AO42" s="99">
        <f>IF($AZ42=1,VLOOKUP($BA42,'DATA SEL SUB 2026'!$A$2:$XX$45000,AO$2,FALSE),"")</f>
        <v>0</v>
      </c>
      <c r="AP42" s="99">
        <f t="shared" si="11"/>
        <v>10204912.73</v>
      </c>
      <c r="AQ42" s="99"/>
      <c r="AR42" s="120">
        <f t="shared" si="12"/>
        <v>0.21851791381835939</v>
      </c>
      <c r="AS42" s="120">
        <f t="shared" si="13"/>
        <v>1.0002330017089844</v>
      </c>
      <c r="AT42" s="120">
        <f t="shared" si="14"/>
        <v>0</v>
      </c>
      <c r="AU42" s="120">
        <f t="shared" si="15"/>
        <v>0</v>
      </c>
      <c r="AW42" s="29" t="s">
        <v>253</v>
      </c>
      <c r="AX42" s="29">
        <f>VLOOKUP(AW42,KEY!$AC$2:$AD$1001,2,FALSE)</f>
        <v>17</v>
      </c>
      <c r="AY42" s="29">
        <v>15</v>
      </c>
      <c r="AZ42" s="29">
        <f t="shared" si="16"/>
        <v>1</v>
      </c>
      <c r="BA42" s="42">
        <f>IF($AZ42=1,VLOOKUP($AZ$19,'CROSSWALK LEA TO SENATE'!$A$2:$XX$45000,$AX42,FALSE),"")</f>
        <v>129546003</v>
      </c>
      <c r="BB42" s="29"/>
      <c r="BC42" s="29"/>
      <c r="BD42" s="29"/>
      <c r="BE42" s="2"/>
      <c r="BF42" s="28" t="str">
        <f>IF($AZ42=1,VLOOKUP($BA42,'DATA SEL SUB 2026'!$A$2:$XX$45000,BF$2,FALSE),"")</f>
        <v>Pine Grove Area</v>
      </c>
      <c r="BG42" s="101">
        <f t="shared" si="17"/>
        <v>10204912.73</v>
      </c>
      <c r="BH42" s="101">
        <f t="shared" si="18"/>
        <v>509939.34375</v>
      </c>
      <c r="BI42" s="102">
        <f t="shared" si="19"/>
        <v>5.2598323216980356</v>
      </c>
      <c r="BJ42" s="110">
        <f>IF($AZ42=1,VLOOKUP($BA42,'DATA TIMESERIES'!$A$1:$XX$45000,BJ$2,FALSE),"")</f>
        <v>259233.65625</v>
      </c>
      <c r="BK42" s="111">
        <f t="shared" si="20"/>
        <v>250705.6875</v>
      </c>
      <c r="BL42" s="127"/>
      <c r="BM42" s="24">
        <f>IF($AZ42=1,VLOOKUP($BA42,'DATA SEL SUB 2026'!$A$2:$XX$45000,BM$2,FALSE),"")</f>
        <v>51670</v>
      </c>
      <c r="BN42" s="86">
        <f>IF($AZ42=1,VLOOKUP($BA42,'DATA SEL SUB 2026'!$A$2:$XX$45000,BN$2,FALSE),"")</f>
        <v>0.65984988212585449</v>
      </c>
      <c r="BO42" s="110">
        <f>IF($AZ42=1,VLOOKUP($BA42,'DATA TIMESERIES'!$A$1:$XX$45000,BO$2,FALSE),"")</f>
        <v>162564.796875</v>
      </c>
      <c r="BP42" s="111">
        <f t="shared" si="21"/>
        <v>-110894.796875</v>
      </c>
      <c r="BQ42" s="132">
        <f>IF($AZ42=1,VLOOKUP($BA42,'DATA SEL SUB 2026'!$A$2:$XX$45000,BQ$2,FALSE),"")</f>
        <v>350871.34375</v>
      </c>
      <c r="BR42" s="25">
        <f>IF($AZ42=1,VLOOKUP($BA42,'DATA SEL SUB 2026'!$A$2:$XX$45000,BR$2,FALSE),"")</f>
        <v>100.02330017089844</v>
      </c>
      <c r="BS42" s="25">
        <f>IF($AZ42=1,VLOOKUP($BA42,'DATA SEL SUB 2026'!$A$2:$XX$45000,BS$2,FALSE),"")</f>
        <v>0</v>
      </c>
      <c r="BT42" s="25">
        <f>IF($AZ42=1,VLOOKUP($BA42,'DATA SEL SUB 2026'!$A$2:$XX$45000,BT$2,FALSE),"")</f>
        <v>0</v>
      </c>
      <c r="BU42" s="25">
        <f>IF($AZ42=1,VLOOKUP($BA42,'DATA SEL SUB 2026'!$A$2:$XX$45000,BU$2,FALSE),"")</f>
        <v>3212211.4499999993</v>
      </c>
      <c r="BV42" s="133">
        <f>IF($AZ42=1,VLOOKUP($BA42,'DATA SEL SUB 2026'!$A$2:$XX$45000,BV$2,FALSE),"")</f>
        <v>21.851791381835938</v>
      </c>
      <c r="BW42" s="127"/>
      <c r="BX42" s="31">
        <f>IF($AZ42=1,VLOOKUP($BA42,'DATA SEL SUB 2026'!$A$2:$XX$45000,BX$2,FALSE),"")</f>
        <v>107398</v>
      </c>
      <c r="BY42" s="32">
        <f>IF($AZ42=1,VLOOKUP($BA42,'DATA SEL SUB 2026'!$A$2:$XX$45000,BY$2,FALSE),"")</f>
        <v>8.8834371566772461</v>
      </c>
      <c r="BZ42" s="110">
        <f>IF($AZ42=1,VLOOKUP($BA42,'DATA TIMESERIES'!$A$1:$XX$45000,BZ$2,FALSE),"")</f>
        <v>26457.966796875</v>
      </c>
      <c r="CA42" s="111">
        <f t="shared" si="22"/>
        <v>80940.033203125</v>
      </c>
      <c r="CB42" s="142">
        <f>IF($AZ42=1,-1*VLOOKUP($BA42,'DATA SEL SUB 2026'!$A$2:$XX$45000,CB$2,FALSE),"")</f>
        <v>-49305.38</v>
      </c>
      <c r="CC42" s="137">
        <f>IF($AZ42=1,VLOOKUP($BA42,'DATA SEL SUB 2026'!$A$2:$XX$45000,CC$2,FALSE),"")</f>
        <v>31212.882337224641</v>
      </c>
      <c r="CD42" s="143">
        <f t="shared" si="23"/>
        <v>-18092.497662775357</v>
      </c>
      <c r="CE42" s="32"/>
      <c r="CF42" s="90">
        <f>IF($AZ42=1,VLOOKUP($BA42,'DATA SEL SUB 2026'!$A$2:$XX$45000,CF$2,FALSE),"")</f>
        <v>0</v>
      </c>
      <c r="CG42" s="91">
        <f>IF($AZ42=1,VLOOKUP($BA42,'DATA SEL SUB 2026'!$A$2:$XX$45000,CG$2,FALSE),"")</f>
        <v>0</v>
      </c>
      <c r="CH42" s="110">
        <f>IF($AZ42=1,VLOOKUP($BA42,'DATA TIMESERIES'!$A$1:$XX$45000,CH$2,FALSE),"")</f>
        <v>0</v>
      </c>
      <c r="CI42" s="110">
        <f t="shared" si="24"/>
        <v>0</v>
      </c>
      <c r="CJ42" s="32"/>
      <c r="CK42" s="32"/>
      <c r="CL42" s="2"/>
    </row>
    <row r="43" spans="1:90" ht="36" customHeight="1" x14ac:dyDescent="0.25">
      <c r="A43" s="79">
        <f t="shared" si="10"/>
        <v>118403302</v>
      </c>
      <c r="B43" s="23">
        <f>IF($AZ43=1,VLOOKUP($A43,'DATA TIMESERIES'!$A$2:$FG$45000,B$2,FALSE),"")</f>
        <v>1396836</v>
      </c>
      <c r="C43" s="23">
        <f>IF($AZ43=1,VLOOKUP($A43,'DATA TIMESERIES'!$A$2:$FG$45000,C$2,FALSE),"")</f>
        <v>1849780</v>
      </c>
      <c r="D43" s="23">
        <f>IF($AZ43=1,VLOOKUP($A43,'DATA TIMESERIES'!$A$2:$FG$45000,D$2,FALSE),"")</f>
        <v>235700</v>
      </c>
      <c r="E43" s="23">
        <f>IF($AZ43=1,VLOOKUP($A43,'DATA TIMESERIES'!$A$2:$FG$45000,E$2,FALSE),"")</f>
        <v>847544</v>
      </c>
      <c r="F43" s="23">
        <f>IF($AZ43=1,VLOOKUP($A43,'DATA TIMESERIES'!$A$2:$FG$45000,F$2,FALSE),"")</f>
        <v>1405292</v>
      </c>
      <c r="G43" s="23">
        <f>IF($AZ43=1,VLOOKUP($A43,'DATA TIMESERIES'!$A$2:$FG$45000,G$2,FALSE),"")</f>
        <v>-60</v>
      </c>
      <c r="H43" s="23">
        <f>IF($AZ43=1,VLOOKUP($A43,'DATA TIMESERIES'!$A$2:$FG$45000,H$2,FALSE),"")</f>
        <v>4382864</v>
      </c>
      <c r="I43" s="23">
        <f>IF($AZ43=1,VLOOKUP($A43,'DATA TIMESERIES'!$A$2:$FG$45000,I$2,FALSE),"")</f>
        <v>11894980</v>
      </c>
      <c r="J43" s="23">
        <f>IF($AZ43=1,VLOOKUP($A43,'DATA TIMESERIES'!$A$2:$FG$45000,J$2,FALSE),"")</f>
        <v>8436136</v>
      </c>
      <c r="K43" s="23">
        <f>IF($AZ43=1,VLOOKUP($A43,'DATA TIMESERIES'!$A$2:$FG$45000,K$2,FALSE),"")</f>
        <v>4874284</v>
      </c>
      <c r="L43" s="82">
        <f>IF($AZ43=1,VLOOKUP($A43,'DATA SEL SUB 2026'!$A$2:$BI$45000,L$2,FALSE),"")</f>
        <v>1712517</v>
      </c>
      <c r="M43" s="22"/>
      <c r="N43" s="23">
        <f>IF($AZ43=1,VLOOKUP($A43,'DATA TIMESERIES'!$A$2:$FG$45000,N$2,FALSE),"")</f>
        <v>182590.640625</v>
      </c>
      <c r="O43" s="23">
        <f>IF($AZ43=1,VLOOKUP($A43,'DATA TIMESERIES'!$A$2:$FG$45000,O$2,FALSE),"")</f>
        <v>23242.9609375</v>
      </c>
      <c r="P43" s="23">
        <f>IF($AZ43=1,VLOOKUP($A43,'DATA TIMESERIES'!$A$2:$FG$45000,P$2,FALSE),"")</f>
        <v>105685.8515625</v>
      </c>
      <c r="Q43" s="23">
        <f>IF($AZ43=1,VLOOKUP($A43,'DATA TIMESERIES'!$A$2:$FG$45000,Q$2,FALSE),"")</f>
        <v>41152.0390625</v>
      </c>
      <c r="R43" s="23">
        <f>IF($AZ43=1,VLOOKUP($A43,'DATA TIMESERIES'!$A$2:$FG$45000,R$2,FALSE),"")</f>
        <v>245986.671875</v>
      </c>
      <c r="S43" s="23">
        <f>IF($AZ43=1,VLOOKUP($A43,'DATA TIMESERIES'!$A$2:$FG$45000,S$2,FALSE),"")</f>
        <v>-193.14999389648438</v>
      </c>
      <c r="T43" s="23">
        <f>IF($AZ43=1,VLOOKUP($A43,'DATA TIMESERIES'!$A$2:$FG$45000,T$2,FALSE),"")</f>
        <v>309885.09375</v>
      </c>
      <c r="U43" s="23">
        <f>IF($AZ43=1,VLOOKUP($A43,'DATA TIMESERIES'!$A$2:$FG$45000,U$2,FALSE),"")</f>
        <v>549179.1875</v>
      </c>
      <c r="V43" s="23">
        <f>IF($AZ43=1,VLOOKUP($A43,'DATA TIMESERIES'!$A$2:$FG$45000,V$2,FALSE),"")</f>
        <v>535188.75</v>
      </c>
      <c r="W43" s="23">
        <f>IF($AZ43=1,VLOOKUP($A43,'DATA TIMESERIES'!$A$2:$FG$45000,W$2,FALSE),"")</f>
        <v>757182.9375</v>
      </c>
      <c r="X43" s="82">
        <f>IF($AZ43=1,VLOOKUP($A43,'DATA SEL SUB 2026'!$A$2:$BI$45000,X$2,FALSE),"")</f>
        <v>500355</v>
      </c>
      <c r="Z43" s="23">
        <f>IF($AZ43=1,VLOOKUP($A43,'DATA TIMESERIES'!$A$2:$FG$45000,Z$2,FALSE),"")</f>
        <v>65527.578125</v>
      </c>
      <c r="AA43" s="23">
        <f>IF($AZ43=1,VLOOKUP($A43,'DATA TIMESERIES'!$A$2:$FG$45000,AA$2,FALSE),"")</f>
        <v>-108237.3203125</v>
      </c>
      <c r="AB43" s="23">
        <f>IF($AZ43=1,VLOOKUP($A43,'DATA TIMESERIES'!$A$2:$FG$45000,AB$2,FALSE),"")</f>
        <v>-116061.9375</v>
      </c>
      <c r="AC43" s="23">
        <f>IF($AZ43=1,VLOOKUP($A43,'DATA TIMESERIES'!$A$2:$FG$45000,AC$2,FALSE),"")</f>
        <v>79951.3125</v>
      </c>
      <c r="AD43" s="23">
        <f>IF($AZ43=1,VLOOKUP($A43,'DATA TIMESERIES'!$A$2:$FG$45000,AD$2,FALSE),"")</f>
        <v>111439.5625</v>
      </c>
      <c r="AE43" s="23">
        <f>IF($AZ43=1,VLOOKUP($A43,'DATA TIMESERIES'!$A$2:$FG$45000,AE$2,FALSE),"")</f>
        <v>75242.1328125</v>
      </c>
      <c r="AF43" s="23">
        <f>IF($AZ43=1,VLOOKUP($A43,'DATA TIMESERIES'!$A$2:$FG$45000,AF$2,FALSE),"")</f>
        <v>1359.75</v>
      </c>
      <c r="AG43" s="23">
        <f>IF($AZ43=1,VLOOKUP($A43,'DATA TIMESERIES'!$A$2:$FG$45000,AG$2,FALSE),"")</f>
        <v>-137301.265625</v>
      </c>
      <c r="AH43" s="23">
        <f>IF($AZ43=1,VLOOKUP($A43,'DATA TIMESERIES'!$A$2:$FG$45000,AH$2,FALSE),"")</f>
        <v>166626.59375</v>
      </c>
      <c r="AI43" s="23">
        <f>IF($AZ43=1,VLOOKUP($A43,'DATA TIMESERIES'!$A$2:$FG$45000,AI$2,FALSE),"")</f>
        <v>0</v>
      </c>
      <c r="AJ43" s="82">
        <f>IF($AZ43=1,VLOOKUP($A43,'DATA SEL SUB 2026'!$A$2:$BI$45000,AJ$2,FALSE),"")</f>
        <v>0</v>
      </c>
      <c r="AL43" s="99">
        <f>IF($AZ43=1,VLOOKUP($BA43,'DATA SEL SUB 2026'!$A$2:$XX$45000,AL$2,FALSE),"")</f>
        <v>71088398</v>
      </c>
      <c r="AM43" s="99">
        <f>IF($AZ43=1,VLOOKUP($BA43,'DATA SEL SUB 2026'!$A$2:$XX$45000,AM$2,FALSE),"")</f>
        <v>26389697.719999999</v>
      </c>
      <c r="AN43" s="99">
        <f>IF($AZ43=1,VLOOKUP($BA43,'DATA SEL SUB 2026'!$A$2:$XX$45000,AN$2,FALSE),"")</f>
        <v>7926931</v>
      </c>
      <c r="AO43" s="99">
        <f>IF($AZ43=1,VLOOKUP($BA43,'DATA SEL SUB 2026'!$A$2:$XX$45000,AO$2,FALSE),"")</f>
        <v>0</v>
      </c>
      <c r="AP43" s="99">
        <f t="shared" si="11"/>
        <v>105405026.72</v>
      </c>
      <c r="AQ43" s="99"/>
      <c r="AR43" s="120">
        <f t="shared" si="12"/>
        <v>0.21851789474487304</v>
      </c>
      <c r="AS43" s="120">
        <f t="shared" si="13"/>
        <v>1.0002330780029296</v>
      </c>
      <c r="AT43" s="120">
        <f t="shared" si="14"/>
        <v>0</v>
      </c>
      <c r="AU43" s="120">
        <f t="shared" si="15"/>
        <v>0</v>
      </c>
      <c r="AW43" s="29" t="s">
        <v>254</v>
      </c>
      <c r="AX43" s="29">
        <f>VLOOKUP(AW43,KEY!$AC$2:$AD$1001,2,FALSE)</f>
        <v>18</v>
      </c>
      <c r="AY43" s="29">
        <v>16</v>
      </c>
      <c r="AZ43" s="29">
        <f t="shared" si="16"/>
        <v>1</v>
      </c>
      <c r="BA43" s="42">
        <f>IF($AZ43=1,VLOOKUP($AZ$19,'CROSSWALK LEA TO SENATE'!$A$2:$XX$45000,$AX43,FALSE),"")</f>
        <v>118403302</v>
      </c>
      <c r="BB43" s="29"/>
      <c r="BC43" s="29"/>
      <c r="BD43" s="29"/>
      <c r="BE43" s="2"/>
      <c r="BF43" s="28" t="str">
        <f>IF($AZ43=1,VLOOKUP($BA43,'DATA SEL SUB 2026'!$A$2:$XX$45000,BF$2,FALSE),"")</f>
        <v>Hazleton Area</v>
      </c>
      <c r="BG43" s="101">
        <f t="shared" si="17"/>
        <v>105405026.72</v>
      </c>
      <c r="BH43" s="101">
        <f t="shared" si="18"/>
        <v>14566938</v>
      </c>
      <c r="BI43" s="102">
        <f t="shared" si="19"/>
        <v>16.03615642431804</v>
      </c>
      <c r="BJ43" s="110">
        <f>IF($AZ43=1,VLOOKUP($BA43,'DATA TIMESERIES'!$A$1:$XX$45000,BJ$2,FALSE),"")</f>
        <v>8819993</v>
      </c>
      <c r="BK43" s="111">
        <f t="shared" si="20"/>
        <v>5746945</v>
      </c>
      <c r="BL43" s="127"/>
      <c r="BM43" s="24">
        <f>IF($AZ43=1,VLOOKUP($BA43,'DATA SEL SUB 2026'!$A$2:$XX$45000,BM$2,FALSE),"")</f>
        <v>1712517</v>
      </c>
      <c r="BN43" s="86">
        <f>IF($AZ43=1,VLOOKUP($BA43,'DATA SEL SUB 2026'!$A$2:$XX$45000,BN$2,FALSE),"")</f>
        <v>2.4684615135192871</v>
      </c>
      <c r="BO43" s="110">
        <f>IF($AZ43=1,VLOOKUP($BA43,'DATA TIMESERIES'!$A$1:$XX$45000,BO$2,FALSE),"")</f>
        <v>5917641</v>
      </c>
      <c r="BP43" s="111">
        <f t="shared" si="21"/>
        <v>-4205124</v>
      </c>
      <c r="BQ43" s="132">
        <f>IF($AZ43=1,VLOOKUP($BA43,'DATA SEL SUB 2026'!$A$2:$XX$45000,BQ$2,FALSE),"")</f>
        <v>12354066</v>
      </c>
      <c r="BR43" s="25">
        <f>IF($AZ43=1,VLOOKUP($BA43,'DATA SEL SUB 2026'!$A$2:$XX$45000,BR$2,FALSE),"")</f>
        <v>100.02330780029297</v>
      </c>
      <c r="BS43" s="25">
        <f>IF($AZ43=1,VLOOKUP($BA43,'DATA SEL SUB 2026'!$A$2:$XX$45000,BS$2,FALSE),"")</f>
        <v>0</v>
      </c>
      <c r="BT43" s="25">
        <f>IF($AZ43=1,VLOOKUP($BA43,'DATA SEL SUB 2026'!$A$2:$XX$45000,BT$2,FALSE),"")</f>
        <v>0</v>
      </c>
      <c r="BU43" s="25">
        <f>IF($AZ43=1,VLOOKUP($BA43,'DATA SEL SUB 2026'!$A$2:$XX$45000,BU$2,FALSE),"")</f>
        <v>113100930.85000002</v>
      </c>
      <c r="BV43" s="133">
        <f>IF($AZ43=1,VLOOKUP($BA43,'DATA SEL SUB 2026'!$A$2:$XX$45000,BV$2,FALSE),"")</f>
        <v>21.851789474487305</v>
      </c>
      <c r="BW43" s="127"/>
      <c r="BX43" s="31">
        <f>IF($AZ43=1,VLOOKUP($BA43,'DATA SEL SUB 2026'!$A$2:$XX$45000,BX$2,FALSE),"")</f>
        <v>500355</v>
      </c>
      <c r="BY43" s="32">
        <f>IF($AZ43=1,VLOOKUP($BA43,'DATA SEL SUB 2026'!$A$2:$XX$45000,BY$2,FALSE),"")</f>
        <v>6.7373580932617188</v>
      </c>
      <c r="BZ43" s="110">
        <f>IF($AZ43=1,VLOOKUP($BA43,'DATA TIMESERIES'!$A$1:$XX$45000,BZ$2,FALSE),"")</f>
        <v>430248.5625</v>
      </c>
      <c r="CA43" s="111">
        <f t="shared" si="22"/>
        <v>70106.4375</v>
      </c>
      <c r="CB43" s="142">
        <f>IF($AZ43=1,-1*VLOOKUP($BA43,'DATA SEL SUB 2026'!$A$2:$XX$45000,CB$2,FALSE),"")</f>
        <v>-393250.7</v>
      </c>
      <c r="CC43" s="137">
        <f>IF($AZ43=1,VLOOKUP($BA43,'DATA SEL SUB 2026'!$A$2:$XX$45000,CC$2,FALSE),"")</f>
        <v>848646.79361987929</v>
      </c>
      <c r="CD43" s="143">
        <f t="shared" si="23"/>
        <v>455396.09361987928</v>
      </c>
      <c r="CE43" s="32"/>
      <c r="CF43" s="90">
        <f>IF($AZ43=1,VLOOKUP($BA43,'DATA SEL SUB 2026'!$A$2:$XX$45000,CF$2,FALSE),"")</f>
        <v>0</v>
      </c>
      <c r="CG43" s="91">
        <f>IF($AZ43=1,VLOOKUP($BA43,'DATA SEL SUB 2026'!$A$2:$XX$45000,CG$2,FALSE),"")</f>
        <v>0</v>
      </c>
      <c r="CH43" s="110">
        <f>IF($AZ43=1,VLOOKUP($BA43,'DATA TIMESERIES'!$A$1:$XX$45000,CH$2,FALSE),"")</f>
        <v>0</v>
      </c>
      <c r="CI43" s="110">
        <f t="shared" si="24"/>
        <v>0</v>
      </c>
      <c r="CJ43" s="32"/>
      <c r="CK43" s="32"/>
      <c r="CL43" s="2"/>
    </row>
    <row r="44" spans="1:90" ht="36" customHeight="1" x14ac:dyDescent="0.25">
      <c r="A44" s="79">
        <f t="shared" si="10"/>
        <v>121136603</v>
      </c>
      <c r="B44" s="23">
        <f>IF($AZ44=1,VLOOKUP($A44,'DATA TIMESERIES'!$A$2:$FG$45000,B$2,FALSE),"")</f>
        <v>316098</v>
      </c>
      <c r="C44" s="23">
        <f>IF($AZ44=1,VLOOKUP($A44,'DATA TIMESERIES'!$A$2:$FG$45000,C$2,FALSE),"")</f>
        <v>415559</v>
      </c>
      <c r="D44" s="23">
        <f>IF($AZ44=1,VLOOKUP($A44,'DATA TIMESERIES'!$A$2:$FG$45000,D$2,FALSE),"")</f>
        <v>185544</v>
      </c>
      <c r="E44" s="23">
        <f>IF($AZ44=1,VLOOKUP($A44,'DATA TIMESERIES'!$A$2:$FG$45000,E$2,FALSE),"")</f>
        <v>176001</v>
      </c>
      <c r="F44" s="23">
        <f>IF($AZ44=1,VLOOKUP($A44,'DATA TIMESERIES'!$A$2:$FG$45000,F$2,FALSE),"")</f>
        <v>259656</v>
      </c>
      <c r="G44" s="23">
        <f>IF($AZ44=1,VLOOKUP($A44,'DATA TIMESERIES'!$A$2:$FG$45000,G$2,FALSE),"")</f>
        <v>-14</v>
      </c>
      <c r="H44" s="23">
        <f>IF($AZ44=1,VLOOKUP($A44,'DATA TIMESERIES'!$A$2:$FG$45000,H$2,FALSE),"")</f>
        <v>729863</v>
      </c>
      <c r="I44" s="23">
        <f>IF($AZ44=1,VLOOKUP($A44,'DATA TIMESERIES'!$A$2:$FG$45000,I$2,FALSE),"")</f>
        <v>2250521</v>
      </c>
      <c r="J44" s="23">
        <f>IF($AZ44=1,VLOOKUP($A44,'DATA TIMESERIES'!$A$2:$FG$45000,J$2,FALSE),"")</f>
        <v>1970369</v>
      </c>
      <c r="K44" s="23">
        <f>IF($AZ44=1,VLOOKUP($A44,'DATA TIMESERIES'!$A$2:$FG$45000,K$2,FALSE),"")</f>
        <v>774258</v>
      </c>
      <c r="L44" s="82">
        <f>IF($AZ44=1,VLOOKUP($A44,'DATA SEL SUB 2026'!$A$2:$BI$45000,L$2,FALSE),"")</f>
        <v>278557</v>
      </c>
      <c r="M44" s="22"/>
      <c r="N44" s="23">
        <f>IF($AZ44=1,VLOOKUP($A44,'DATA TIMESERIES'!$A$2:$FG$45000,N$2,FALSE),"")</f>
        <v>34413.87890625</v>
      </c>
      <c r="O44" s="23">
        <f>IF($AZ44=1,VLOOKUP($A44,'DATA TIMESERIES'!$A$2:$FG$45000,O$2,FALSE),"")</f>
        <v>-91921.8984375</v>
      </c>
      <c r="P44" s="23">
        <f>IF($AZ44=1,VLOOKUP($A44,'DATA TIMESERIES'!$A$2:$FG$45000,P$2,FALSE),"")</f>
        <v>42329.5703125</v>
      </c>
      <c r="Q44" s="23">
        <f>IF($AZ44=1,VLOOKUP($A44,'DATA TIMESERIES'!$A$2:$FG$45000,Q$2,FALSE),"")</f>
        <v>197447.953125</v>
      </c>
      <c r="R44" s="23">
        <f>IF($AZ44=1,VLOOKUP($A44,'DATA TIMESERIES'!$A$2:$FG$45000,R$2,FALSE),"")</f>
        <v>173059.125</v>
      </c>
      <c r="S44" s="23">
        <f>IF($AZ44=1,VLOOKUP($A44,'DATA TIMESERIES'!$A$2:$FG$45000,S$2,FALSE),"")</f>
        <v>196591.453125</v>
      </c>
      <c r="T44" s="23">
        <f>IF($AZ44=1,VLOOKUP($A44,'DATA TIMESERIES'!$A$2:$FG$45000,T$2,FALSE),"")</f>
        <v>-122762.6875</v>
      </c>
      <c r="U44" s="23">
        <f>IF($AZ44=1,VLOOKUP($A44,'DATA TIMESERIES'!$A$2:$FG$45000,U$2,FALSE),"")</f>
        <v>210854.90625</v>
      </c>
      <c r="V44" s="23">
        <f>IF($AZ44=1,VLOOKUP($A44,'DATA TIMESERIES'!$A$2:$FG$45000,V$2,FALSE),"")</f>
        <v>392282.75</v>
      </c>
      <c r="W44" s="23">
        <f>IF($AZ44=1,VLOOKUP($A44,'DATA TIMESERIES'!$A$2:$FG$45000,W$2,FALSE),"")</f>
        <v>218974.859375</v>
      </c>
      <c r="X44" s="82">
        <f>IF($AZ44=1,VLOOKUP($A44,'DATA SEL SUB 2026'!$A$2:$BI$45000,X$2,FALSE),"")</f>
        <v>155912</v>
      </c>
      <c r="Z44" s="23">
        <f>IF($AZ44=1,VLOOKUP($A44,'DATA TIMESERIES'!$A$2:$FG$45000,Z$2,FALSE),"")</f>
        <v>0</v>
      </c>
      <c r="AA44" s="23">
        <f>IF($AZ44=1,VLOOKUP($A44,'DATA TIMESERIES'!$A$2:$FG$45000,AA$2,FALSE),"")</f>
        <v>0</v>
      </c>
      <c r="AB44" s="23">
        <f>IF($AZ44=1,VLOOKUP($A44,'DATA TIMESERIES'!$A$2:$FG$45000,AB$2,FALSE),"")</f>
        <v>0</v>
      </c>
      <c r="AC44" s="23">
        <f>IF($AZ44=1,VLOOKUP($A44,'DATA TIMESERIES'!$A$2:$FG$45000,AC$2,FALSE),"")</f>
        <v>0</v>
      </c>
      <c r="AD44" s="23">
        <f>IF($AZ44=1,VLOOKUP($A44,'DATA TIMESERIES'!$A$2:$FG$45000,AD$2,FALSE),"")</f>
        <v>0</v>
      </c>
      <c r="AE44" s="23">
        <f>IF($AZ44=1,VLOOKUP($A44,'DATA TIMESERIES'!$A$2:$FG$45000,AE$2,FALSE),"")</f>
        <v>0</v>
      </c>
      <c r="AF44" s="23">
        <f>IF($AZ44=1,VLOOKUP($A44,'DATA TIMESERIES'!$A$2:$FG$45000,AF$2,FALSE),"")</f>
        <v>0</v>
      </c>
      <c r="AG44" s="23">
        <f>IF($AZ44=1,VLOOKUP($A44,'DATA TIMESERIES'!$A$2:$FG$45000,AG$2,FALSE),"")</f>
        <v>0</v>
      </c>
      <c r="AH44" s="23">
        <f>IF($AZ44=1,VLOOKUP($A44,'DATA TIMESERIES'!$A$2:$FG$45000,AH$2,FALSE),"")</f>
        <v>0</v>
      </c>
      <c r="AI44" s="23">
        <f>IF($AZ44=1,VLOOKUP($A44,'DATA TIMESERIES'!$A$2:$FG$45000,AI$2,FALSE),"")</f>
        <v>0</v>
      </c>
      <c r="AJ44" s="82">
        <f>IF($AZ44=1,VLOOKUP($A44,'DATA SEL SUB 2026'!$A$2:$BI$45000,AJ$2,FALSE),"")</f>
        <v>0</v>
      </c>
      <c r="AL44" s="99">
        <f>IF($AZ44=1,VLOOKUP($BA44,'DATA SEL SUB 2026'!$A$2:$XX$45000,AL$2,FALSE),"")</f>
        <v>15021257</v>
      </c>
      <c r="AM44" s="99">
        <f>IF($AZ44=1,VLOOKUP($BA44,'DATA SEL SUB 2026'!$A$2:$XX$45000,AM$2,FALSE),"")</f>
        <v>4311930.9400000004</v>
      </c>
      <c r="AN44" s="99">
        <f>IF($AZ44=1,VLOOKUP($BA44,'DATA SEL SUB 2026'!$A$2:$XX$45000,AN$2,FALSE),"")</f>
        <v>2513202</v>
      </c>
      <c r="AO44" s="99">
        <f>IF($AZ44=1,VLOOKUP($BA44,'DATA SEL SUB 2026'!$A$2:$XX$45000,AO$2,FALSE),"")</f>
        <v>0</v>
      </c>
      <c r="AP44" s="99">
        <f t="shared" si="11"/>
        <v>21846389.940000001</v>
      </c>
      <c r="AQ44" s="99"/>
      <c r="AR44" s="120">
        <f t="shared" si="12"/>
        <v>0.21851789474487304</v>
      </c>
      <c r="AS44" s="120">
        <f t="shared" si="13"/>
        <v>0.88473648071289057</v>
      </c>
      <c r="AT44" s="120">
        <f t="shared" si="14"/>
        <v>0.11546962738037109</v>
      </c>
      <c r="AU44" s="120">
        <f t="shared" si="15"/>
        <v>0</v>
      </c>
      <c r="AW44" s="29" t="s">
        <v>255</v>
      </c>
      <c r="AX44" s="29">
        <f>VLOOKUP(AW44,KEY!$AC$2:$AD$1001,2,FALSE)</f>
        <v>19</v>
      </c>
      <c r="AY44" s="29">
        <v>17</v>
      </c>
      <c r="AZ44" s="29">
        <f t="shared" si="16"/>
        <v>1</v>
      </c>
      <c r="BA44" s="42">
        <f>IF($AZ44=1,VLOOKUP($AZ$19,'CROSSWALK LEA TO SENATE'!$A$2:$XX$45000,$AX44,FALSE),"")</f>
        <v>121136603</v>
      </c>
      <c r="BB44" s="29"/>
      <c r="BC44" s="29"/>
      <c r="BD44" s="29"/>
      <c r="BE44" s="2"/>
      <c r="BF44" s="28" t="str">
        <f>IF($AZ44=1,VLOOKUP($BA44,'DATA SEL SUB 2026'!$A$2:$XX$45000,BF$2,FALSE),"")</f>
        <v>Panther Valley</v>
      </c>
      <c r="BG44" s="101">
        <f t="shared" si="17"/>
        <v>21846389.940000001</v>
      </c>
      <c r="BH44" s="101">
        <f t="shared" si="18"/>
        <v>2411095.5</v>
      </c>
      <c r="BI44" s="102">
        <f t="shared" si="19"/>
        <v>12.40575751215632</v>
      </c>
      <c r="BJ44" s="110">
        <f>IF($AZ44=1,VLOOKUP($BA44,'DATA TIMESERIES'!$A$1:$XX$45000,BJ$2,FALSE),"")</f>
        <v>1723645.25</v>
      </c>
      <c r="BK44" s="111">
        <f t="shared" si="20"/>
        <v>687450.25</v>
      </c>
      <c r="BL44" s="127"/>
      <c r="BM44" s="24">
        <f>IF($AZ44=1,VLOOKUP($BA44,'DATA SEL SUB 2026'!$A$2:$XX$45000,BM$2,FALSE),"")</f>
        <v>278557</v>
      </c>
      <c r="BN44" s="86">
        <f>IF($AZ44=1,VLOOKUP($BA44,'DATA SEL SUB 2026'!$A$2:$XX$45000,BN$2,FALSE),"")</f>
        <v>1.8894572257995605</v>
      </c>
      <c r="BO44" s="110">
        <f>IF($AZ44=1,VLOOKUP($BA44,'DATA TIMESERIES'!$A$1:$XX$45000,BO$2,FALSE),"")</f>
        <v>1144999.375</v>
      </c>
      <c r="BP44" s="111">
        <f t="shared" si="21"/>
        <v>-866442.375</v>
      </c>
      <c r="BQ44" s="132">
        <f>IF($AZ44=1,VLOOKUP($BA44,'DATA SEL SUB 2026'!$A$2:$XX$45000,BQ$2,FALSE),"")</f>
        <v>1976626.5</v>
      </c>
      <c r="BR44" s="25">
        <f>IF($AZ44=1,VLOOKUP($BA44,'DATA SEL SUB 2026'!$A$2:$XX$45000,BR$2,FALSE),"")</f>
        <v>88.473648071289063</v>
      </c>
      <c r="BS44" s="25">
        <f>IF($AZ44=1,VLOOKUP($BA44,'DATA SEL SUB 2026'!$A$2:$XX$45000,BS$2,FALSE),"")</f>
        <v>11.546962738037109</v>
      </c>
      <c r="BT44" s="25">
        <f>IF($AZ44=1,VLOOKUP($BA44,'DATA SEL SUB 2026'!$A$2:$XX$45000,BT$2,FALSE),"")</f>
        <v>0</v>
      </c>
      <c r="BU44" s="25">
        <f>IF($AZ44=1,VLOOKUP($BA44,'DATA SEL SUB 2026'!$A$2:$XX$45000,BU$2,FALSE),"")</f>
        <v>16006397.890000001</v>
      </c>
      <c r="BV44" s="133">
        <f>IF($AZ44=1,VLOOKUP($BA44,'DATA SEL SUB 2026'!$A$2:$XX$45000,BV$2,FALSE),"")</f>
        <v>21.851789474487305</v>
      </c>
      <c r="BW44" s="127"/>
      <c r="BX44" s="31">
        <f>IF($AZ44=1,VLOOKUP($BA44,'DATA SEL SUB 2026'!$A$2:$XX$45000,BX$2,FALSE),"")</f>
        <v>155912</v>
      </c>
      <c r="BY44" s="32">
        <f>IF($AZ44=1,VLOOKUP($BA44,'DATA SEL SUB 2026'!$A$2:$XX$45000,BY$2,FALSE),"")</f>
        <v>6.6140356063842773</v>
      </c>
      <c r="BZ44" s="110">
        <f>IF($AZ44=1,VLOOKUP($BA44,'DATA TIMESERIES'!$A$1:$XX$45000,BZ$2,FALSE),"")</f>
        <v>179188.265625</v>
      </c>
      <c r="CA44" s="111">
        <f t="shared" si="22"/>
        <v>-23276.265625</v>
      </c>
      <c r="CB44" s="142">
        <f>IF($AZ44=1,-1*VLOOKUP($BA44,'DATA SEL SUB 2026'!$A$2:$XX$45000,CB$2,FALSE),"")</f>
        <v>-231913.57</v>
      </c>
      <c r="CC44" s="137">
        <f>IF($AZ44=1,VLOOKUP($BA44,'DATA SEL SUB 2026'!$A$2:$XX$45000,CC$2,FALSE),"")</f>
        <v>942061.70885884645</v>
      </c>
      <c r="CD44" s="143">
        <f t="shared" si="23"/>
        <v>710148.13885884639</v>
      </c>
      <c r="CE44" s="32"/>
      <c r="CF44" s="90">
        <f>IF($AZ44=1,VLOOKUP($BA44,'DATA SEL SUB 2026'!$A$2:$XX$45000,CF$2,FALSE),"")</f>
        <v>0</v>
      </c>
      <c r="CG44" s="91">
        <f>IF($AZ44=1,VLOOKUP($BA44,'DATA SEL SUB 2026'!$A$2:$XX$45000,CG$2,FALSE),"")</f>
        <v>0</v>
      </c>
      <c r="CH44" s="110">
        <f>IF($AZ44=1,VLOOKUP($BA44,'DATA TIMESERIES'!$A$1:$XX$45000,CH$2,FALSE),"")</f>
        <v>0</v>
      </c>
      <c r="CI44" s="110">
        <f t="shared" si="24"/>
        <v>0</v>
      </c>
      <c r="CJ44" s="32"/>
      <c r="CK44" s="32"/>
      <c r="CL44" s="2"/>
    </row>
    <row r="45" spans="1:90" ht="36" customHeight="1" x14ac:dyDescent="0.25">
      <c r="A45" s="79">
        <f t="shared" si="10"/>
        <v>118408852</v>
      </c>
      <c r="B45" s="23">
        <f>IF($AZ45=1,VLOOKUP($A45,'DATA TIMESERIES'!$A$2:$FG$45000,B$2,FALSE),"")</f>
        <v>1355314</v>
      </c>
      <c r="C45" s="23">
        <f>IF($AZ45=1,VLOOKUP($A45,'DATA TIMESERIES'!$A$2:$FG$45000,C$2,FALSE),"")</f>
        <v>1752730</v>
      </c>
      <c r="D45" s="23">
        <f>IF($AZ45=1,VLOOKUP($A45,'DATA TIMESERIES'!$A$2:$FG$45000,D$2,FALSE),"")</f>
        <v>901990</v>
      </c>
      <c r="E45" s="23">
        <f>IF($AZ45=1,VLOOKUP($A45,'DATA TIMESERIES'!$A$2:$FG$45000,E$2,FALSE),"")</f>
        <v>1145080</v>
      </c>
      <c r="F45" s="23">
        <f>IF($AZ45=1,VLOOKUP($A45,'DATA TIMESERIES'!$A$2:$FG$45000,F$2,FALSE),"")</f>
        <v>1354024</v>
      </c>
      <c r="G45" s="23">
        <f>IF($AZ45=1,VLOOKUP($A45,'DATA TIMESERIES'!$A$2:$FG$45000,G$2,FALSE),"")</f>
        <v>-72</v>
      </c>
      <c r="H45" s="23">
        <f>IF($AZ45=1,VLOOKUP($A45,'DATA TIMESERIES'!$A$2:$FG$45000,H$2,FALSE),"")</f>
        <v>3512790</v>
      </c>
      <c r="I45" s="23">
        <f>IF($AZ45=1,VLOOKUP($A45,'DATA TIMESERIES'!$A$2:$FG$45000,I$2,FALSE),"")</f>
        <v>9035180</v>
      </c>
      <c r="J45" s="23">
        <f>IF($AZ45=1,VLOOKUP($A45,'DATA TIMESERIES'!$A$2:$FG$45000,J$2,FALSE),"")</f>
        <v>4424732</v>
      </c>
      <c r="K45" s="23">
        <f>IF($AZ45=1,VLOOKUP($A45,'DATA TIMESERIES'!$A$2:$FG$45000,K$2,FALSE),"")</f>
        <v>4317260</v>
      </c>
      <c r="L45" s="82">
        <f>IF($AZ45=1,VLOOKUP($A45,'DATA SEL SUB 2026'!$A$2:$BI$45000,L$2,FALSE),"")</f>
        <v>1246830</v>
      </c>
      <c r="M45" s="22"/>
      <c r="N45" s="23">
        <f>IF($AZ45=1,VLOOKUP($A45,'DATA TIMESERIES'!$A$2:$FG$45000,N$2,FALSE),"")</f>
        <v>221888.234375</v>
      </c>
      <c r="O45" s="23">
        <f>IF($AZ45=1,VLOOKUP($A45,'DATA TIMESERIES'!$A$2:$FG$45000,O$2,FALSE),"")</f>
        <v>223521.484375</v>
      </c>
      <c r="P45" s="23">
        <f>IF($AZ45=1,VLOOKUP($A45,'DATA TIMESERIES'!$A$2:$FG$45000,P$2,FALSE),"")</f>
        <v>15004.41015625</v>
      </c>
      <c r="Q45" s="23">
        <f>IF($AZ45=1,VLOOKUP($A45,'DATA TIMESERIES'!$A$2:$FG$45000,Q$2,FALSE),"")</f>
        <v>118396.3125</v>
      </c>
      <c r="R45" s="23">
        <f>IF($AZ45=1,VLOOKUP($A45,'DATA TIMESERIES'!$A$2:$FG$45000,R$2,FALSE),"")</f>
        <v>325411.125</v>
      </c>
      <c r="S45" s="23">
        <f>IF($AZ45=1,VLOOKUP($A45,'DATA TIMESERIES'!$A$2:$FG$45000,S$2,FALSE),"")</f>
        <v>-290.58999633789063</v>
      </c>
      <c r="T45" s="23">
        <f>IF($AZ45=1,VLOOKUP($A45,'DATA TIMESERIES'!$A$2:$FG$45000,T$2,FALSE),"")</f>
        <v>429551.375</v>
      </c>
      <c r="U45" s="23">
        <f>IF($AZ45=1,VLOOKUP($A45,'DATA TIMESERIES'!$A$2:$FG$45000,U$2,FALSE),"")</f>
        <v>724628.5</v>
      </c>
      <c r="V45" s="23">
        <f>IF($AZ45=1,VLOOKUP($A45,'DATA TIMESERIES'!$A$2:$FG$45000,V$2,FALSE),"")</f>
        <v>559458.125</v>
      </c>
      <c r="W45" s="23">
        <f>IF($AZ45=1,VLOOKUP($A45,'DATA TIMESERIES'!$A$2:$FG$45000,W$2,FALSE),"")</f>
        <v>903024.0625</v>
      </c>
      <c r="X45" s="82">
        <f>IF($AZ45=1,VLOOKUP($A45,'DATA SEL SUB 2026'!$A$2:$BI$45000,X$2,FALSE),"")</f>
        <v>396113</v>
      </c>
      <c r="Z45" s="23">
        <f>IF($AZ45=1,VLOOKUP($A45,'DATA TIMESERIES'!$A$2:$FG$45000,Z$2,FALSE),"")</f>
        <v>0</v>
      </c>
      <c r="AA45" s="23">
        <f>IF($AZ45=1,VLOOKUP($A45,'DATA TIMESERIES'!$A$2:$FG$45000,AA$2,FALSE),"")</f>
        <v>0</v>
      </c>
      <c r="AB45" s="23">
        <f>IF($AZ45=1,VLOOKUP($A45,'DATA TIMESERIES'!$A$2:$FG$45000,AB$2,FALSE),"")</f>
        <v>0</v>
      </c>
      <c r="AC45" s="23">
        <f>IF($AZ45=1,VLOOKUP($A45,'DATA TIMESERIES'!$A$2:$FG$45000,AC$2,FALSE),"")</f>
        <v>0</v>
      </c>
      <c r="AD45" s="23">
        <f>IF($AZ45=1,VLOOKUP($A45,'DATA TIMESERIES'!$A$2:$FG$45000,AD$2,FALSE),"")</f>
        <v>0</v>
      </c>
      <c r="AE45" s="23">
        <f>IF($AZ45=1,VLOOKUP($A45,'DATA TIMESERIES'!$A$2:$FG$45000,AE$2,FALSE),"")</f>
        <v>0</v>
      </c>
      <c r="AF45" s="23">
        <f>IF($AZ45=1,VLOOKUP($A45,'DATA TIMESERIES'!$A$2:$FG$45000,AF$2,FALSE),"")</f>
        <v>0</v>
      </c>
      <c r="AG45" s="23">
        <f>IF($AZ45=1,VLOOKUP($A45,'DATA TIMESERIES'!$A$2:$FG$45000,AG$2,FALSE),"")</f>
        <v>0</v>
      </c>
      <c r="AH45" s="23">
        <f>IF($AZ45=1,VLOOKUP($A45,'DATA TIMESERIES'!$A$2:$FG$45000,AH$2,FALSE),"")</f>
        <v>0</v>
      </c>
      <c r="AI45" s="23">
        <f>IF($AZ45=1,VLOOKUP($A45,'DATA TIMESERIES'!$A$2:$FG$45000,AI$2,FALSE),"")</f>
        <v>0</v>
      </c>
      <c r="AJ45" s="82">
        <f>IF($AZ45=1,VLOOKUP($A45,'DATA SEL SUB 2026'!$A$2:$BI$45000,AJ$2,FALSE),"")</f>
        <v>0</v>
      </c>
      <c r="AL45" s="99">
        <f>IF($AZ45=1,VLOOKUP($BA45,'DATA SEL SUB 2026'!$A$2:$XX$45000,AL$2,FALSE),"")</f>
        <v>52899005</v>
      </c>
      <c r="AM45" s="99">
        <f>IF($AZ45=1,VLOOKUP($BA45,'DATA SEL SUB 2026'!$A$2:$XX$45000,AM$2,FALSE),"")</f>
        <v>17935086.690000001</v>
      </c>
      <c r="AN45" s="99">
        <f>IF($AZ45=1,VLOOKUP($BA45,'DATA SEL SUB 2026'!$A$2:$XX$45000,AN$2,FALSE),"")</f>
        <v>8001323</v>
      </c>
      <c r="AO45" s="99">
        <f>IF($AZ45=1,VLOOKUP($BA45,'DATA SEL SUB 2026'!$A$2:$XX$45000,AO$2,FALSE),"")</f>
        <v>0</v>
      </c>
      <c r="AP45" s="99">
        <f t="shared" si="11"/>
        <v>78835414.689999998</v>
      </c>
      <c r="AQ45" s="99"/>
      <c r="AR45" s="120">
        <f t="shared" si="12"/>
        <v>0.29138547897338868</v>
      </c>
      <c r="AS45" s="120">
        <f t="shared" si="13"/>
        <v>1.0002330017089844</v>
      </c>
      <c r="AT45" s="120">
        <f t="shared" si="14"/>
        <v>0</v>
      </c>
      <c r="AU45" s="120">
        <f t="shared" si="15"/>
        <v>0</v>
      </c>
      <c r="AW45" s="29" t="s">
        <v>256</v>
      </c>
      <c r="AX45" s="29">
        <f>VLOOKUP(AW45,KEY!$AC$2:$AD$1001,2,FALSE)</f>
        <v>20</v>
      </c>
      <c r="AY45" s="29">
        <v>18</v>
      </c>
      <c r="AZ45" s="29">
        <f t="shared" si="16"/>
        <v>1</v>
      </c>
      <c r="BA45" s="42">
        <f>IF($AZ45=1,VLOOKUP($AZ$19,'CROSSWALK LEA TO SENATE'!$A$2:$XX$45000,$AX45,FALSE),"")</f>
        <v>118408852</v>
      </c>
      <c r="BB45" s="29"/>
      <c r="BC45" s="29"/>
      <c r="BD45" s="29"/>
      <c r="BE45" s="2"/>
      <c r="BF45" s="28" t="str">
        <f>IF($AZ45=1,VLOOKUP($BA45,'DATA SEL SUB 2026'!$A$2:$XX$45000,BF$2,FALSE),"")</f>
        <v>Wilkes-Barre Area</v>
      </c>
      <c r="BG45" s="101">
        <f t="shared" si="17"/>
        <v>78835414.689999998</v>
      </c>
      <c r="BH45" s="101">
        <f t="shared" si="18"/>
        <v>10029400.5</v>
      </c>
      <c r="BI45" s="102">
        <f t="shared" si="19"/>
        <v>14.576342806756614</v>
      </c>
      <c r="BJ45" s="110">
        <f>IF($AZ45=1,VLOOKUP($BA45,'DATA TIMESERIES'!$A$1:$XX$45000,BJ$2,FALSE),"")</f>
        <v>6459419</v>
      </c>
      <c r="BK45" s="111">
        <f t="shared" si="20"/>
        <v>3569981.5</v>
      </c>
      <c r="BL45" s="127"/>
      <c r="BM45" s="24">
        <f>IF($AZ45=1,VLOOKUP($BA45,'DATA SEL SUB 2026'!$A$2:$XX$45000,BM$2,FALSE),"")</f>
        <v>1246830</v>
      </c>
      <c r="BN45" s="86">
        <f>IF($AZ45=1,VLOOKUP($BA45,'DATA SEL SUB 2026'!$A$2:$XX$45000,BN$2,FALSE),"")</f>
        <v>2.4138965606689453</v>
      </c>
      <c r="BO45" s="110">
        <f>IF($AZ45=1,VLOOKUP($BA45,'DATA TIMESERIES'!$A$1:$XX$45000,BO$2,FALSE),"")</f>
        <v>4257978</v>
      </c>
      <c r="BP45" s="111">
        <f t="shared" si="21"/>
        <v>-3011148</v>
      </c>
      <c r="BQ45" s="132">
        <f>IF($AZ45=1,VLOOKUP($BA45,'DATA SEL SUB 2026'!$A$2:$XX$45000,BQ$2,FALSE),"")</f>
        <v>8386457.5</v>
      </c>
      <c r="BR45" s="25">
        <f>IF($AZ45=1,VLOOKUP($BA45,'DATA SEL SUB 2026'!$A$2:$XX$45000,BR$2,FALSE),"")</f>
        <v>100.02330017089844</v>
      </c>
      <c r="BS45" s="25">
        <f>IF($AZ45=1,VLOOKUP($BA45,'DATA SEL SUB 2026'!$A$2:$XX$45000,BS$2,FALSE),"")</f>
        <v>0</v>
      </c>
      <c r="BT45" s="25">
        <f>IF($AZ45=1,VLOOKUP($BA45,'DATA SEL SUB 2026'!$A$2:$XX$45000,BT$2,FALSE),"")</f>
        <v>0</v>
      </c>
      <c r="BU45" s="25">
        <f>IF($AZ45=1,VLOOKUP($BA45,'DATA SEL SUB 2026'!$A$2:$XX$45000,BU$2,FALSE),"")</f>
        <v>57577646.710000008</v>
      </c>
      <c r="BV45" s="133">
        <f>IF($AZ45=1,VLOOKUP($BA45,'DATA SEL SUB 2026'!$A$2:$XX$45000,BV$2,FALSE),"")</f>
        <v>29.138547897338867</v>
      </c>
      <c r="BW45" s="127"/>
      <c r="BX45" s="31">
        <f>IF($AZ45=1,VLOOKUP($BA45,'DATA SEL SUB 2026'!$A$2:$XX$45000,BX$2,FALSE),"")</f>
        <v>396113</v>
      </c>
      <c r="BY45" s="32">
        <f>IF($AZ45=1,VLOOKUP($BA45,'DATA SEL SUB 2026'!$A$2:$XX$45000,BY$2,FALSE),"")</f>
        <v>5.2084426879882813</v>
      </c>
      <c r="BZ45" s="110">
        <f>IF($AZ45=1,VLOOKUP($BA45,'DATA TIMESERIES'!$A$1:$XX$45000,BZ$2,FALSE),"")</f>
        <v>523274.3125</v>
      </c>
      <c r="CA45" s="111">
        <f t="shared" si="22"/>
        <v>-127161.3125</v>
      </c>
      <c r="CB45" s="142">
        <f>IF($AZ45=1,-1*VLOOKUP($BA45,'DATA SEL SUB 2026'!$A$2:$XX$45000,CB$2,FALSE),"")</f>
        <v>-575552.39</v>
      </c>
      <c r="CC45" s="137">
        <f>IF($AZ45=1,VLOOKUP($BA45,'DATA SEL SUB 2026'!$A$2:$XX$45000,CC$2,FALSE),"")</f>
        <v>1211905.1742514772</v>
      </c>
      <c r="CD45" s="143">
        <f t="shared" si="23"/>
        <v>636352.78425147722</v>
      </c>
      <c r="CE45" s="32"/>
      <c r="CF45" s="90">
        <f>IF($AZ45=1,VLOOKUP($BA45,'DATA SEL SUB 2026'!$A$2:$XX$45000,CF$2,FALSE),"")</f>
        <v>0</v>
      </c>
      <c r="CG45" s="91">
        <f>IF($AZ45=1,VLOOKUP($BA45,'DATA SEL SUB 2026'!$A$2:$XX$45000,CG$2,FALSE),"")</f>
        <v>0</v>
      </c>
      <c r="CH45" s="110">
        <f>IF($AZ45=1,VLOOKUP($BA45,'DATA TIMESERIES'!$A$1:$XX$45000,CH$2,FALSE),"")</f>
        <v>0</v>
      </c>
      <c r="CI45" s="110">
        <f t="shared" si="24"/>
        <v>0</v>
      </c>
      <c r="CJ45" s="32"/>
      <c r="CK45" s="32"/>
      <c r="CL45" s="2"/>
    </row>
    <row r="46" spans="1:90" ht="36" customHeight="1" x14ac:dyDescent="0.25">
      <c r="A46" s="79">
        <f t="shared" si="10"/>
        <v>121139004</v>
      </c>
      <c r="B46" s="23">
        <f>IF($AZ46=1,VLOOKUP($A46,'DATA TIMESERIES'!$A$2:$FG$45000,B$2,FALSE),"")</f>
        <v>61754.25</v>
      </c>
      <c r="C46" s="23">
        <f>IF($AZ46=1,VLOOKUP($A46,'DATA TIMESERIES'!$A$2:$FG$45000,C$2,FALSE),"")</f>
        <v>80957.75</v>
      </c>
      <c r="D46" s="23">
        <f>IF($AZ46=1,VLOOKUP($A46,'DATA TIMESERIES'!$A$2:$FG$45000,D$2,FALSE),"")</f>
        <v>28525</v>
      </c>
      <c r="E46" s="23">
        <f>IF($AZ46=1,VLOOKUP($A46,'DATA TIMESERIES'!$A$2:$FG$45000,E$2,FALSE),"")</f>
        <v>80322.5</v>
      </c>
      <c r="F46" s="23">
        <f>IF($AZ46=1,VLOOKUP($A46,'DATA TIMESERIES'!$A$2:$FG$45000,F$2,FALSE),"")</f>
        <v>51879.25</v>
      </c>
      <c r="G46" s="23">
        <f>IF($AZ46=1,VLOOKUP($A46,'DATA TIMESERIES'!$A$2:$FG$45000,G$2,FALSE),"")</f>
        <v>-3.25</v>
      </c>
      <c r="H46" s="23">
        <f>IF($AZ46=1,VLOOKUP($A46,'DATA TIMESERIES'!$A$2:$FG$45000,H$2,FALSE),"")</f>
        <v>35974.75</v>
      </c>
      <c r="I46" s="23">
        <f>IF($AZ46=1,VLOOKUP($A46,'DATA TIMESERIES'!$A$2:$FG$45000,I$2,FALSE),"")</f>
        <v>674728</v>
      </c>
      <c r="J46" s="23">
        <f>IF($AZ46=1,VLOOKUP($A46,'DATA TIMESERIES'!$A$2:$FG$45000,J$2,FALSE),"")</f>
        <v>379385.25</v>
      </c>
      <c r="K46" s="23">
        <f>IF($AZ46=1,VLOOKUP($A46,'DATA TIMESERIES'!$A$2:$FG$45000,K$2,FALSE),"")</f>
        <v>199979</v>
      </c>
      <c r="L46" s="82">
        <f>IF($AZ46=1,VLOOKUP($A46,'DATA SEL SUB 2026'!$A$2:$BI$45000,L$2,FALSE),"")</f>
        <v>67620</v>
      </c>
      <c r="M46" s="22"/>
      <c r="N46" s="23">
        <f>IF($AZ46=1,VLOOKUP($A46,'DATA TIMESERIES'!$A$2:$FG$45000,N$2,FALSE),"")</f>
        <v>16236.490234375</v>
      </c>
      <c r="O46" s="23">
        <f>IF($AZ46=1,VLOOKUP($A46,'DATA TIMESERIES'!$A$2:$FG$45000,O$2,FALSE),"")</f>
        <v>3149.47998046875</v>
      </c>
      <c r="P46" s="23">
        <f>IF($AZ46=1,VLOOKUP($A46,'DATA TIMESERIES'!$A$2:$FG$45000,P$2,FALSE),"")</f>
        <v>14158.3896484375</v>
      </c>
      <c r="Q46" s="23">
        <f>IF($AZ46=1,VLOOKUP($A46,'DATA TIMESERIES'!$A$2:$FG$45000,Q$2,FALSE),"")</f>
        <v>2751.739990234375</v>
      </c>
      <c r="R46" s="23">
        <f>IF($AZ46=1,VLOOKUP($A46,'DATA TIMESERIES'!$A$2:$FG$45000,R$2,FALSE),"")</f>
        <v>28657.279296875</v>
      </c>
      <c r="S46" s="23">
        <f>IF($AZ46=1,VLOOKUP($A46,'DATA TIMESERIES'!$A$2:$FG$45000,S$2,FALSE),"")</f>
        <v>-25.840000152587891</v>
      </c>
      <c r="T46" s="23">
        <f>IF($AZ46=1,VLOOKUP($A46,'DATA TIMESERIES'!$A$2:$FG$45000,T$2,FALSE),"")</f>
        <v>12109.7197265625</v>
      </c>
      <c r="U46" s="23">
        <f>IF($AZ46=1,VLOOKUP($A46,'DATA TIMESERIES'!$A$2:$FG$45000,U$2,FALSE),"")</f>
        <v>59975.12109375</v>
      </c>
      <c r="V46" s="23">
        <f>IF($AZ46=1,VLOOKUP($A46,'DATA TIMESERIES'!$A$2:$FG$45000,V$2,FALSE),"")</f>
        <v>28810.01953125</v>
      </c>
      <c r="W46" s="23">
        <f>IF($AZ46=1,VLOOKUP($A46,'DATA TIMESERIES'!$A$2:$FG$45000,W$2,FALSE),"")</f>
        <v>65478.8515625</v>
      </c>
      <c r="X46" s="82">
        <f>IF($AZ46=1,VLOOKUP($A46,'DATA SEL SUB 2026'!$A$2:$BI$45000,X$2,FALSE),"")</f>
        <v>51348</v>
      </c>
      <c r="Z46" s="23">
        <f>IF($AZ46=1,VLOOKUP($A46,'DATA TIMESERIES'!$A$2:$FG$45000,Z$2,FALSE),"")</f>
        <v>0</v>
      </c>
      <c r="AA46" s="23">
        <f>IF($AZ46=1,VLOOKUP($A46,'DATA TIMESERIES'!$A$2:$FG$45000,AA$2,FALSE),"")</f>
        <v>0</v>
      </c>
      <c r="AB46" s="23">
        <f>IF($AZ46=1,VLOOKUP($A46,'DATA TIMESERIES'!$A$2:$FG$45000,AB$2,FALSE),"")</f>
        <v>0</v>
      </c>
      <c r="AC46" s="23">
        <f>IF($AZ46=1,VLOOKUP($A46,'DATA TIMESERIES'!$A$2:$FG$45000,AC$2,FALSE),"")</f>
        <v>0</v>
      </c>
      <c r="AD46" s="23">
        <f>IF($AZ46=1,VLOOKUP($A46,'DATA TIMESERIES'!$A$2:$FG$45000,AD$2,FALSE),"")</f>
        <v>0</v>
      </c>
      <c r="AE46" s="23">
        <f>IF($AZ46=1,VLOOKUP($A46,'DATA TIMESERIES'!$A$2:$FG$45000,AE$2,FALSE),"")</f>
        <v>0</v>
      </c>
      <c r="AF46" s="23">
        <f>IF($AZ46=1,VLOOKUP($A46,'DATA TIMESERIES'!$A$2:$FG$45000,AF$2,FALSE),"")</f>
        <v>0</v>
      </c>
      <c r="AG46" s="23">
        <f>IF($AZ46=1,VLOOKUP($A46,'DATA TIMESERIES'!$A$2:$FG$45000,AG$2,FALSE),"")</f>
        <v>0</v>
      </c>
      <c r="AH46" s="23">
        <f>IF($AZ46=1,VLOOKUP($A46,'DATA TIMESERIES'!$A$2:$FG$45000,AH$2,FALSE),"")</f>
        <v>0</v>
      </c>
      <c r="AI46" s="23">
        <f>IF($AZ46=1,VLOOKUP($A46,'DATA TIMESERIES'!$A$2:$FG$45000,AI$2,FALSE),"")</f>
        <v>0</v>
      </c>
      <c r="AJ46" s="82">
        <f>IF($AZ46=1,VLOOKUP($A46,'DATA SEL SUB 2026'!$A$2:$BI$45000,AJ$2,FALSE),"")</f>
        <v>0</v>
      </c>
      <c r="AL46" s="99">
        <f>IF($AZ46=1,VLOOKUP($BA46,'DATA SEL SUB 2026'!$A$2:$XX$45000,AL$2,FALSE),"")</f>
        <v>4658177</v>
      </c>
      <c r="AM46" s="99">
        <f>IF($AZ46=1,VLOOKUP($BA46,'DATA SEL SUB 2026'!$A$2:$XX$45000,AM$2,FALSE),"")</f>
        <v>343188.96</v>
      </c>
      <c r="AN46" s="99">
        <f>IF($AZ46=1,VLOOKUP($BA46,'DATA SEL SUB 2026'!$A$2:$XX$45000,AN$2,FALSE),"")</f>
        <v>703529</v>
      </c>
      <c r="AO46" s="99">
        <f>IF($AZ46=1,VLOOKUP($BA46,'DATA SEL SUB 2026'!$A$2:$XX$45000,AO$2,FALSE),"")</f>
        <v>0</v>
      </c>
      <c r="AP46" s="99">
        <f t="shared" si="11"/>
        <v>5704894.96</v>
      </c>
      <c r="AQ46" s="99"/>
      <c r="AR46" s="120">
        <f t="shared" si="12"/>
        <v>0.21851789474487304</v>
      </c>
      <c r="AS46" s="120">
        <f t="shared" si="13"/>
        <v>1.0002330017089844</v>
      </c>
      <c r="AT46" s="120">
        <f t="shared" si="14"/>
        <v>0</v>
      </c>
      <c r="AU46" s="120">
        <f t="shared" si="15"/>
        <v>0</v>
      </c>
      <c r="AW46" s="29" t="s">
        <v>257</v>
      </c>
      <c r="AX46" s="29">
        <f>VLOOKUP(AW46,KEY!$AC$2:$AD$1001,2,FALSE)</f>
        <v>21</v>
      </c>
      <c r="AY46" s="29">
        <v>19</v>
      </c>
      <c r="AZ46" s="29">
        <f t="shared" si="16"/>
        <v>1</v>
      </c>
      <c r="BA46" s="42">
        <f>IF($AZ46=1,VLOOKUP($AZ$19,'CROSSWALK LEA TO SENATE'!$A$2:$XX$45000,$AX46,FALSE),"")</f>
        <v>121139004</v>
      </c>
      <c r="BB46" s="29"/>
      <c r="BC46" s="29"/>
      <c r="BD46" s="29"/>
      <c r="BE46" s="2"/>
      <c r="BF46" s="28" t="str">
        <f>IF($AZ46=1,VLOOKUP($BA46,'DATA SEL SUB 2026'!$A$2:$XX$45000,BF$2,FALSE),"")</f>
        <v>Weatherly Area</v>
      </c>
      <c r="BG46" s="101">
        <f t="shared" si="17"/>
        <v>5704894.96</v>
      </c>
      <c r="BH46" s="101">
        <f t="shared" si="18"/>
        <v>241294.5703125</v>
      </c>
      <c r="BI46" s="102">
        <f t="shared" si="19"/>
        <v>4.4164022458147105</v>
      </c>
      <c r="BJ46" s="110">
        <f>IF($AZ46=1,VLOOKUP($BA46,'DATA TIMESERIES'!$A$1:$XX$45000,BJ$2,FALSE),"")</f>
        <v>315760.375</v>
      </c>
      <c r="BK46" s="111">
        <f t="shared" si="20"/>
        <v>-74465.8046875</v>
      </c>
      <c r="BL46" s="127"/>
      <c r="BM46" s="24">
        <f>IF($AZ46=1,VLOOKUP($BA46,'DATA SEL SUB 2026'!$A$2:$XX$45000,BM$2,FALSE),"")</f>
        <v>67620</v>
      </c>
      <c r="BN46" s="86">
        <f>IF($AZ46=1,VLOOKUP($BA46,'DATA SEL SUB 2026'!$A$2:$XX$45000,BN$2,FALSE),"")</f>
        <v>1.4730238914489746</v>
      </c>
      <c r="BO46" s="110">
        <f>IF($AZ46=1,VLOOKUP($BA46,'DATA TIMESERIES'!$A$1:$XX$45000,BO$2,FALSE),"")</f>
        <v>258012.75</v>
      </c>
      <c r="BP46" s="111">
        <f t="shared" si="21"/>
        <v>-190392.75</v>
      </c>
      <c r="BQ46" s="132">
        <f>IF($AZ46=1,VLOOKUP($BA46,'DATA SEL SUB 2026'!$A$2:$XX$45000,BQ$2,FALSE),"")</f>
        <v>122326.5703125</v>
      </c>
      <c r="BR46" s="25">
        <f>IF($AZ46=1,VLOOKUP($BA46,'DATA SEL SUB 2026'!$A$2:$XX$45000,BR$2,FALSE),"")</f>
        <v>100.02330017089844</v>
      </c>
      <c r="BS46" s="25">
        <f>IF($AZ46=1,VLOOKUP($BA46,'DATA SEL SUB 2026'!$A$2:$XX$45000,BS$2,FALSE),"")</f>
        <v>0</v>
      </c>
      <c r="BT46" s="25">
        <f>IF($AZ46=1,VLOOKUP($BA46,'DATA SEL SUB 2026'!$A$2:$XX$45000,BT$2,FALSE),"")</f>
        <v>0</v>
      </c>
      <c r="BU46" s="25">
        <f>IF($AZ46=1,VLOOKUP($BA46,'DATA SEL SUB 2026'!$A$2:$XX$45000,BU$2,FALSE),"")</f>
        <v>1119894.3000000007</v>
      </c>
      <c r="BV46" s="133">
        <f>IF($AZ46=1,VLOOKUP($BA46,'DATA SEL SUB 2026'!$A$2:$XX$45000,BV$2,FALSE),"")</f>
        <v>21.851789474487305</v>
      </c>
      <c r="BW46" s="127"/>
      <c r="BX46" s="31">
        <f>IF($AZ46=1,VLOOKUP($BA46,'DATA SEL SUB 2026'!$A$2:$XX$45000,BX$2,FALSE),"")</f>
        <v>51348</v>
      </c>
      <c r="BY46" s="32">
        <f>IF($AZ46=1,VLOOKUP($BA46,'DATA SEL SUB 2026'!$A$2:$XX$45000,BY$2,FALSE),"")</f>
        <v>7.8732743263244629</v>
      </c>
      <c r="BZ46" s="110">
        <f>IF($AZ46=1,VLOOKUP($BA46,'DATA TIMESERIES'!$A$1:$XX$45000,BZ$2,FALSE),"")</f>
        <v>33269.57421875</v>
      </c>
      <c r="CA46" s="111">
        <f t="shared" si="22"/>
        <v>18078.42578125</v>
      </c>
      <c r="CB46" s="142">
        <f>IF($AZ46=1,-1*VLOOKUP($BA46,'DATA SEL SUB 2026'!$A$2:$XX$45000,CB$2,FALSE),"")</f>
        <v>-70990.59</v>
      </c>
      <c r="CC46" s="137">
        <f>IF($AZ46=1,VLOOKUP($BA46,'DATA SEL SUB 2026'!$A$2:$XX$45000,CC$2,FALSE),"")</f>
        <v>110230.94719922665</v>
      </c>
      <c r="CD46" s="143">
        <f t="shared" si="23"/>
        <v>39240.357199226652</v>
      </c>
      <c r="CE46" s="32"/>
      <c r="CF46" s="90">
        <f>IF($AZ46=1,VLOOKUP($BA46,'DATA SEL SUB 2026'!$A$2:$XX$45000,CF$2,FALSE),"")</f>
        <v>0</v>
      </c>
      <c r="CG46" s="91">
        <f>IF($AZ46=1,VLOOKUP($BA46,'DATA SEL SUB 2026'!$A$2:$XX$45000,CG$2,FALSE),"")</f>
        <v>0</v>
      </c>
      <c r="CH46" s="110">
        <f>IF($AZ46=1,VLOOKUP($BA46,'DATA TIMESERIES'!$A$1:$XX$45000,CH$2,FALSE),"")</f>
        <v>0</v>
      </c>
      <c r="CI46" s="110">
        <f t="shared" si="24"/>
        <v>0</v>
      </c>
      <c r="CJ46" s="32"/>
      <c r="CK46" s="32"/>
      <c r="CL46" s="2"/>
    </row>
    <row r="47" spans="1:90" ht="36" customHeight="1" x14ac:dyDescent="0.25">
      <c r="A47" s="79">
        <f t="shared" si="10"/>
        <v>129546103</v>
      </c>
      <c r="B47" s="23">
        <f>IF($AZ47=1,VLOOKUP($A47,'DATA TIMESERIES'!$A$2:$FG$45000,B$2,FALSE),"")</f>
        <v>263622</v>
      </c>
      <c r="C47" s="23">
        <f>IF($AZ47=1,VLOOKUP($A47,'DATA TIMESERIES'!$A$2:$FG$45000,C$2,FALSE),"")</f>
        <v>346168</v>
      </c>
      <c r="D47" s="23">
        <f>IF($AZ47=1,VLOOKUP($A47,'DATA TIMESERIES'!$A$2:$FG$45000,D$2,FALSE),"")</f>
        <v>137306</v>
      </c>
      <c r="E47" s="23">
        <f>IF($AZ47=1,VLOOKUP($A47,'DATA TIMESERIES'!$A$2:$FG$45000,E$2,FALSE),"")</f>
        <v>172758</v>
      </c>
      <c r="F47" s="23">
        <f>IF($AZ47=1,VLOOKUP($A47,'DATA TIMESERIES'!$A$2:$FG$45000,F$2,FALSE),"")</f>
        <v>235894</v>
      </c>
      <c r="G47" s="23">
        <f>IF($AZ47=1,VLOOKUP($A47,'DATA TIMESERIES'!$A$2:$FG$45000,G$2,FALSE),"")</f>
        <v>-12</v>
      </c>
      <c r="H47" s="23">
        <f>IF($AZ47=1,VLOOKUP($A47,'DATA TIMESERIES'!$A$2:$FG$45000,H$2,FALSE),"")</f>
        <v>771884</v>
      </c>
      <c r="I47" s="23">
        <f>IF($AZ47=1,VLOOKUP($A47,'DATA TIMESERIES'!$A$2:$FG$45000,I$2,FALSE),"")</f>
        <v>2271245</v>
      </c>
      <c r="J47" s="23">
        <f>IF($AZ47=1,VLOOKUP($A47,'DATA TIMESERIES'!$A$2:$FG$45000,J$2,FALSE),"")</f>
        <v>1490034</v>
      </c>
      <c r="K47" s="23">
        <f>IF($AZ47=1,VLOOKUP($A47,'DATA TIMESERIES'!$A$2:$FG$45000,K$2,FALSE),"")</f>
        <v>496438</v>
      </c>
      <c r="L47" s="82">
        <f>IF($AZ47=1,VLOOKUP($A47,'DATA SEL SUB 2026'!$A$2:$BI$45000,L$2,FALSE),"")</f>
        <v>204902</v>
      </c>
      <c r="M47" s="22"/>
      <c r="N47" s="23">
        <f>IF($AZ47=1,VLOOKUP($A47,'DATA TIMESERIES'!$A$2:$FG$45000,N$2,FALSE),"")</f>
        <v>72168.2890625</v>
      </c>
      <c r="O47" s="23">
        <f>IF($AZ47=1,VLOOKUP($A47,'DATA TIMESERIES'!$A$2:$FG$45000,O$2,FALSE),"")</f>
        <v>55374.359375</v>
      </c>
      <c r="P47" s="23">
        <f>IF($AZ47=1,VLOOKUP($A47,'DATA TIMESERIES'!$A$2:$FG$45000,P$2,FALSE),"")</f>
        <v>59194.9609375</v>
      </c>
      <c r="Q47" s="23">
        <f>IF($AZ47=1,VLOOKUP($A47,'DATA TIMESERIES'!$A$2:$FG$45000,Q$2,FALSE),"")</f>
        <v>26481.779296875</v>
      </c>
      <c r="R47" s="23">
        <f>IF($AZ47=1,VLOOKUP($A47,'DATA TIMESERIES'!$A$2:$FG$45000,R$2,FALSE),"")</f>
        <v>140533.90625</v>
      </c>
      <c r="S47" s="23">
        <f>IF($AZ47=1,VLOOKUP($A47,'DATA TIMESERIES'!$A$2:$FG$45000,S$2,FALSE),"")</f>
        <v>-108.70999908447266</v>
      </c>
      <c r="T47" s="23">
        <f>IF($AZ47=1,VLOOKUP($A47,'DATA TIMESERIES'!$A$2:$FG$45000,T$2,FALSE),"")</f>
        <v>105571.9921875</v>
      </c>
      <c r="U47" s="23">
        <f>IF($AZ47=1,VLOOKUP($A47,'DATA TIMESERIES'!$A$2:$FG$45000,U$2,FALSE),"")</f>
        <v>293975.15625</v>
      </c>
      <c r="V47" s="23">
        <f>IF($AZ47=1,VLOOKUP($A47,'DATA TIMESERIES'!$A$2:$FG$45000,V$2,FALSE),"")</f>
        <v>167875.4375</v>
      </c>
      <c r="W47" s="23">
        <f>IF($AZ47=1,VLOOKUP($A47,'DATA TIMESERIES'!$A$2:$FG$45000,W$2,FALSE),"")</f>
        <v>210129.84375</v>
      </c>
      <c r="X47" s="82">
        <f>IF($AZ47=1,VLOOKUP($A47,'DATA SEL SUB 2026'!$A$2:$BI$45000,X$2,FALSE),"")</f>
        <v>102830</v>
      </c>
      <c r="Z47" s="23">
        <f>IF($AZ47=1,VLOOKUP($A47,'DATA TIMESERIES'!$A$2:$FG$45000,Z$2,FALSE),"")</f>
        <v>0</v>
      </c>
      <c r="AA47" s="23">
        <f>IF($AZ47=1,VLOOKUP($A47,'DATA TIMESERIES'!$A$2:$FG$45000,AA$2,FALSE),"")</f>
        <v>0</v>
      </c>
      <c r="AB47" s="23">
        <f>IF($AZ47=1,VLOOKUP($A47,'DATA TIMESERIES'!$A$2:$FG$45000,AB$2,FALSE),"")</f>
        <v>0</v>
      </c>
      <c r="AC47" s="23">
        <f>IF($AZ47=1,VLOOKUP($A47,'DATA TIMESERIES'!$A$2:$FG$45000,AC$2,FALSE),"")</f>
        <v>0</v>
      </c>
      <c r="AD47" s="23">
        <f>IF($AZ47=1,VLOOKUP($A47,'DATA TIMESERIES'!$A$2:$FG$45000,AD$2,FALSE),"")</f>
        <v>0</v>
      </c>
      <c r="AE47" s="23">
        <f>IF($AZ47=1,VLOOKUP($A47,'DATA TIMESERIES'!$A$2:$FG$45000,AE$2,FALSE),"")</f>
        <v>0</v>
      </c>
      <c r="AF47" s="23">
        <f>IF($AZ47=1,VLOOKUP($A47,'DATA TIMESERIES'!$A$2:$FG$45000,AF$2,FALSE),"")</f>
        <v>0</v>
      </c>
      <c r="AG47" s="23">
        <f>IF($AZ47=1,VLOOKUP($A47,'DATA TIMESERIES'!$A$2:$FG$45000,AG$2,FALSE),"")</f>
        <v>0</v>
      </c>
      <c r="AH47" s="23">
        <f>IF($AZ47=1,VLOOKUP($A47,'DATA TIMESERIES'!$A$2:$FG$45000,AH$2,FALSE),"")</f>
        <v>0</v>
      </c>
      <c r="AI47" s="23">
        <f>IF($AZ47=1,VLOOKUP($A47,'DATA TIMESERIES'!$A$2:$FG$45000,AI$2,FALSE),"")</f>
        <v>0</v>
      </c>
      <c r="AJ47" s="82">
        <f>IF($AZ47=1,VLOOKUP($A47,'DATA SEL SUB 2026'!$A$2:$BI$45000,AJ$2,FALSE),"")</f>
        <v>0</v>
      </c>
      <c r="AL47" s="99">
        <f>IF($AZ47=1,VLOOKUP($BA47,'DATA SEL SUB 2026'!$A$2:$XX$45000,AL$2,FALSE),"")</f>
        <v>18985739</v>
      </c>
      <c r="AM47" s="99">
        <f>IF($AZ47=1,VLOOKUP($BA47,'DATA SEL SUB 2026'!$A$2:$XX$45000,AM$2,FALSE),"")</f>
        <v>3613352.48</v>
      </c>
      <c r="AN47" s="99">
        <f>IF($AZ47=1,VLOOKUP($BA47,'DATA SEL SUB 2026'!$A$2:$XX$45000,AN$2,FALSE),"")</f>
        <v>2834048</v>
      </c>
      <c r="AO47" s="99">
        <f>IF($AZ47=1,VLOOKUP($BA47,'DATA SEL SUB 2026'!$A$2:$XX$45000,AO$2,FALSE),"")</f>
        <v>0</v>
      </c>
      <c r="AP47" s="99">
        <f t="shared" si="11"/>
        <v>25433139.48</v>
      </c>
      <c r="AQ47" s="99"/>
      <c r="AR47" s="120">
        <f t="shared" si="12"/>
        <v>0.21851791381835939</v>
      </c>
      <c r="AS47" s="120">
        <f t="shared" si="13"/>
        <v>1.0002330017089844</v>
      </c>
      <c r="AT47" s="120">
        <f t="shared" si="14"/>
        <v>0</v>
      </c>
      <c r="AU47" s="120">
        <f t="shared" si="15"/>
        <v>0</v>
      </c>
      <c r="AW47" s="29" t="s">
        <v>258</v>
      </c>
      <c r="AX47" s="29">
        <f>VLOOKUP(AW47,KEY!$AC$2:$AD$1001,2,FALSE)</f>
        <v>22</v>
      </c>
      <c r="AY47" s="29">
        <v>20</v>
      </c>
      <c r="AZ47" s="29">
        <f t="shared" si="16"/>
        <v>1</v>
      </c>
      <c r="BA47" s="42">
        <f>IF($AZ47=1,VLOOKUP($AZ$19,'CROSSWALK LEA TO SENATE'!$A$2:$XX$45000,$AX47,FALSE),"")</f>
        <v>129546103</v>
      </c>
      <c r="BB47" s="29"/>
      <c r="BC47" s="29"/>
      <c r="BD47" s="29"/>
      <c r="BE47" s="2"/>
      <c r="BF47" s="28" t="str">
        <f>IF($AZ47=1,VLOOKUP($BA47,'DATA SEL SUB 2026'!$A$2:$XX$45000,BF$2,FALSE),"")</f>
        <v>Pottsville Area</v>
      </c>
      <c r="BG47" s="101">
        <f t="shared" si="17"/>
        <v>25433139.48</v>
      </c>
      <c r="BH47" s="101">
        <f t="shared" si="18"/>
        <v>1869716.25</v>
      </c>
      <c r="BI47" s="102">
        <f t="shared" si="19"/>
        <v>7.934824374836813</v>
      </c>
      <c r="BJ47" s="110">
        <f>IF($AZ47=1,VLOOKUP($BA47,'DATA TIMESERIES'!$A$1:$XX$45000,BJ$2,FALSE),"")</f>
        <v>1473966.375</v>
      </c>
      <c r="BK47" s="111">
        <f t="shared" si="20"/>
        <v>395749.875</v>
      </c>
      <c r="BL47" s="127"/>
      <c r="BM47" s="24">
        <f>IF($AZ47=1,VLOOKUP($BA47,'DATA SEL SUB 2026'!$A$2:$XX$45000,BM$2,FALSE),"")</f>
        <v>204902</v>
      </c>
      <c r="BN47" s="86">
        <f>IF($AZ47=1,VLOOKUP($BA47,'DATA SEL SUB 2026'!$A$2:$XX$45000,BN$2,FALSE),"")</f>
        <v>1.091016411781311</v>
      </c>
      <c r="BO47" s="110">
        <f>IF($AZ47=1,VLOOKUP($BA47,'DATA TIMESERIES'!$A$1:$XX$45000,BO$2,FALSE),"")</f>
        <v>1005917.8125</v>
      </c>
      <c r="BP47" s="111">
        <f t="shared" si="21"/>
        <v>-801015.8125</v>
      </c>
      <c r="BQ47" s="132">
        <f>IF($AZ47=1,VLOOKUP($BA47,'DATA SEL SUB 2026'!$A$2:$XX$45000,BQ$2,FALSE),"")</f>
        <v>1561984.25</v>
      </c>
      <c r="BR47" s="25">
        <f>IF($AZ47=1,VLOOKUP($BA47,'DATA SEL SUB 2026'!$A$2:$XX$45000,BR$2,FALSE),"")</f>
        <v>100.02330017089844</v>
      </c>
      <c r="BS47" s="25">
        <f>IF($AZ47=1,VLOOKUP($BA47,'DATA SEL SUB 2026'!$A$2:$XX$45000,BS$2,FALSE),"")</f>
        <v>0</v>
      </c>
      <c r="BT47" s="25">
        <f>IF($AZ47=1,VLOOKUP($BA47,'DATA SEL SUB 2026'!$A$2:$XX$45000,BT$2,FALSE),"")</f>
        <v>0</v>
      </c>
      <c r="BU47" s="25">
        <f>IF($AZ47=1,VLOOKUP($BA47,'DATA SEL SUB 2026'!$A$2:$XX$45000,BU$2,FALSE),"")</f>
        <v>14299896.619999997</v>
      </c>
      <c r="BV47" s="133">
        <f>IF($AZ47=1,VLOOKUP($BA47,'DATA SEL SUB 2026'!$A$2:$XX$45000,BV$2,FALSE),"")</f>
        <v>21.851791381835938</v>
      </c>
      <c r="BW47" s="127"/>
      <c r="BX47" s="31">
        <f>IF($AZ47=1,VLOOKUP($BA47,'DATA SEL SUB 2026'!$A$2:$XX$45000,BX$2,FALSE),"")</f>
        <v>102830</v>
      </c>
      <c r="BY47" s="32">
        <f>IF($AZ47=1,VLOOKUP($BA47,'DATA SEL SUB 2026'!$A$2:$XX$45000,BY$2,FALSE),"")</f>
        <v>3.7649869918823242</v>
      </c>
      <c r="BZ47" s="110">
        <f>IF($AZ47=1,VLOOKUP($BA47,'DATA TIMESERIES'!$A$1:$XX$45000,BZ$2,FALSE),"")</f>
        <v>155488.734375</v>
      </c>
      <c r="CA47" s="111">
        <f t="shared" si="22"/>
        <v>-52658.734375</v>
      </c>
      <c r="CB47" s="142">
        <f>IF($AZ47=1,-1*VLOOKUP($BA47,'DATA SEL SUB 2026'!$A$2:$XX$45000,CB$2,FALSE),"")</f>
        <v>-166115.6</v>
      </c>
      <c r="CC47" s="137">
        <f>IF($AZ47=1,VLOOKUP($BA47,'DATA SEL SUB 2026'!$A$2:$XX$45000,CC$2,FALSE),"")</f>
        <v>329754.47879588755</v>
      </c>
      <c r="CD47" s="143">
        <f t="shared" si="23"/>
        <v>163638.87879588755</v>
      </c>
      <c r="CE47" s="32"/>
      <c r="CF47" s="90">
        <f>IF($AZ47=1,VLOOKUP($BA47,'DATA SEL SUB 2026'!$A$2:$XX$45000,CF$2,FALSE),"")</f>
        <v>0</v>
      </c>
      <c r="CG47" s="91">
        <f>IF($AZ47=1,VLOOKUP($BA47,'DATA SEL SUB 2026'!$A$2:$XX$45000,CG$2,FALSE),"")</f>
        <v>0</v>
      </c>
      <c r="CH47" s="110">
        <f>IF($AZ47=1,VLOOKUP($BA47,'DATA TIMESERIES'!$A$1:$XX$45000,CH$2,FALSE),"")</f>
        <v>0</v>
      </c>
      <c r="CI47" s="110">
        <f t="shared" si="24"/>
        <v>0</v>
      </c>
      <c r="CJ47" s="32"/>
      <c r="CK47" s="32"/>
      <c r="CL47" s="2"/>
    </row>
    <row r="48" spans="1:90" ht="36" customHeight="1" x14ac:dyDescent="0.25">
      <c r="A48" s="79">
        <f t="shared" si="10"/>
        <v>118403207</v>
      </c>
      <c r="B48" s="23">
        <f>IF($AZ48=1,VLOOKUP($A48,'DATA TIMESERIES'!$A$2:$FG$45000,B$2,FALSE),"")</f>
        <v>0</v>
      </c>
      <c r="C48" s="23">
        <f>IF($AZ48=1,VLOOKUP($A48,'DATA TIMESERIES'!$A$2:$FG$45000,C$2,FALSE),"")</f>
        <v>0</v>
      </c>
      <c r="D48" s="23">
        <f>IF($AZ48=1,VLOOKUP($A48,'DATA TIMESERIES'!$A$2:$FG$45000,D$2,FALSE),"")</f>
        <v>0</v>
      </c>
      <c r="E48" s="23">
        <f>IF($AZ48=1,VLOOKUP($A48,'DATA TIMESERIES'!$A$2:$FG$45000,E$2,FALSE),"")</f>
        <v>0</v>
      </c>
      <c r="F48" s="23">
        <f>IF($AZ48=1,VLOOKUP($A48,'DATA TIMESERIES'!$A$2:$FG$45000,F$2,FALSE),"")</f>
        <v>0</v>
      </c>
      <c r="G48" s="23">
        <f>IF($AZ48=1,VLOOKUP($A48,'DATA TIMESERIES'!$A$2:$FG$45000,G$2,FALSE),"")</f>
        <v>0</v>
      </c>
      <c r="H48" s="23">
        <f>IF($AZ48=1,VLOOKUP($A48,'DATA TIMESERIES'!$A$2:$FG$45000,H$2,FALSE),"")</f>
        <v>0</v>
      </c>
      <c r="I48" s="23">
        <f>IF($AZ48=1,VLOOKUP($A48,'DATA TIMESERIES'!$A$2:$FG$45000,I$2,FALSE),"")</f>
        <v>0</v>
      </c>
      <c r="J48" s="23">
        <f>IF($AZ48=1,VLOOKUP($A48,'DATA TIMESERIES'!$A$2:$FG$45000,J$2,FALSE),"")</f>
        <v>0</v>
      </c>
      <c r="K48" s="23">
        <f>IF($AZ48=1,VLOOKUP($A48,'DATA TIMESERIES'!$A$2:$FG$45000,K$2,FALSE),"")</f>
        <v>0</v>
      </c>
      <c r="L48" s="82">
        <f>IF($AZ48=1,VLOOKUP($A48,'DATA SEL SUB 2026'!$A$2:$BI$45000,L$2,FALSE),"")</f>
        <v>0</v>
      </c>
      <c r="M48" s="22"/>
      <c r="N48" s="23">
        <f>IF($AZ48=1,VLOOKUP($A48,'DATA TIMESERIES'!$A$2:$FG$45000,N$2,FALSE),"")</f>
        <v>0</v>
      </c>
      <c r="O48" s="23">
        <f>IF($AZ48=1,VLOOKUP($A48,'DATA TIMESERIES'!$A$2:$FG$45000,O$2,FALSE),"")</f>
        <v>0</v>
      </c>
      <c r="P48" s="23">
        <f>IF($AZ48=1,VLOOKUP($A48,'DATA TIMESERIES'!$A$2:$FG$45000,P$2,FALSE),"")</f>
        <v>0</v>
      </c>
      <c r="Q48" s="23">
        <f>IF($AZ48=1,VLOOKUP($A48,'DATA TIMESERIES'!$A$2:$FG$45000,Q$2,FALSE),"")</f>
        <v>0</v>
      </c>
      <c r="R48" s="23">
        <f>IF($AZ48=1,VLOOKUP($A48,'DATA TIMESERIES'!$A$2:$FG$45000,R$2,FALSE),"")</f>
        <v>0</v>
      </c>
      <c r="S48" s="23">
        <f>IF($AZ48=1,VLOOKUP($A48,'DATA TIMESERIES'!$A$2:$FG$45000,S$2,FALSE),"")</f>
        <v>0</v>
      </c>
      <c r="T48" s="23">
        <f>IF($AZ48=1,VLOOKUP($A48,'DATA TIMESERIES'!$A$2:$FG$45000,T$2,FALSE),"")</f>
        <v>0</v>
      </c>
      <c r="U48" s="23">
        <f>IF($AZ48=1,VLOOKUP($A48,'DATA TIMESERIES'!$A$2:$FG$45000,U$2,FALSE),"")</f>
        <v>0</v>
      </c>
      <c r="V48" s="23">
        <f>IF($AZ48=1,VLOOKUP($A48,'DATA TIMESERIES'!$A$2:$FG$45000,V$2,FALSE),"")</f>
        <v>0</v>
      </c>
      <c r="W48" s="23">
        <f>IF($AZ48=1,VLOOKUP($A48,'DATA TIMESERIES'!$A$2:$FG$45000,W$2,FALSE),"")</f>
        <v>0</v>
      </c>
      <c r="X48" s="82">
        <f>IF($AZ48=1,VLOOKUP($A48,'DATA SEL SUB 2026'!$A$2:$BI$45000,X$2,FALSE),"")</f>
        <v>0</v>
      </c>
      <c r="Z48" s="23">
        <f>IF($AZ48=1,VLOOKUP($A48,'DATA TIMESERIES'!$A$2:$FG$45000,Z$2,FALSE),"")</f>
        <v>0</v>
      </c>
      <c r="AA48" s="23">
        <f>IF($AZ48=1,VLOOKUP($A48,'DATA TIMESERIES'!$A$2:$FG$45000,AA$2,FALSE),"")</f>
        <v>0</v>
      </c>
      <c r="AB48" s="23">
        <f>IF($AZ48=1,VLOOKUP($A48,'DATA TIMESERIES'!$A$2:$FG$45000,AB$2,FALSE),"")</f>
        <v>0</v>
      </c>
      <c r="AC48" s="23">
        <f>IF($AZ48=1,VLOOKUP($A48,'DATA TIMESERIES'!$A$2:$FG$45000,AC$2,FALSE),"")</f>
        <v>0</v>
      </c>
      <c r="AD48" s="23">
        <f>IF($AZ48=1,VLOOKUP($A48,'DATA TIMESERIES'!$A$2:$FG$45000,AD$2,FALSE),"")</f>
        <v>0</v>
      </c>
      <c r="AE48" s="23">
        <f>IF($AZ48=1,VLOOKUP($A48,'DATA TIMESERIES'!$A$2:$FG$45000,AE$2,FALSE),"")</f>
        <v>0</v>
      </c>
      <c r="AF48" s="23">
        <f>IF($AZ48=1,VLOOKUP($A48,'DATA TIMESERIES'!$A$2:$FG$45000,AF$2,FALSE),"")</f>
        <v>0</v>
      </c>
      <c r="AG48" s="23">
        <f>IF($AZ48=1,VLOOKUP($A48,'DATA TIMESERIES'!$A$2:$FG$45000,AG$2,FALSE),"")</f>
        <v>0</v>
      </c>
      <c r="AH48" s="23">
        <f>IF($AZ48=1,VLOOKUP($A48,'DATA TIMESERIES'!$A$2:$FG$45000,AH$2,FALSE),"")</f>
        <v>0</v>
      </c>
      <c r="AI48" s="23">
        <f>IF($AZ48=1,VLOOKUP($A48,'DATA TIMESERIES'!$A$2:$FG$45000,AI$2,FALSE),"")</f>
        <v>0</v>
      </c>
      <c r="AJ48" s="82">
        <f>IF($AZ48=1,VLOOKUP($A48,'DATA SEL SUB 2026'!$A$2:$BI$45000,AJ$2,FALSE),"")</f>
        <v>66248</v>
      </c>
      <c r="AL48" s="99">
        <f>IF($AZ48=1,VLOOKUP($BA48,'DATA SEL SUB 2026'!$A$2:$XX$45000,AL$2,FALSE),"")</f>
        <v>0</v>
      </c>
      <c r="AM48" s="99">
        <f>IF($AZ48=1,VLOOKUP($BA48,'DATA SEL SUB 2026'!$A$2:$XX$45000,AM$2,FALSE),"")</f>
        <v>0</v>
      </c>
      <c r="AN48" s="99">
        <f>IF($AZ48=1,VLOOKUP($BA48,'DATA SEL SUB 2026'!$A$2:$XX$45000,AN$2,FALSE),"")</f>
        <v>0</v>
      </c>
      <c r="AO48" s="99">
        <f>IF($AZ48=1,VLOOKUP($BA48,'DATA SEL SUB 2026'!$A$2:$XX$45000,AO$2,FALSE),"")</f>
        <v>884137</v>
      </c>
      <c r="AP48" s="99">
        <f t="shared" si="11"/>
        <v>884137</v>
      </c>
      <c r="AQ48" s="99"/>
      <c r="AR48" s="120">
        <f t="shared" si="12"/>
        <v>0</v>
      </c>
      <c r="AS48" s="120">
        <f t="shared" si="13"/>
        <v>0</v>
      </c>
      <c r="AT48" s="120">
        <f t="shared" si="14"/>
        <v>0</v>
      </c>
      <c r="AU48" s="120">
        <f t="shared" si="15"/>
        <v>0</v>
      </c>
      <c r="AW48" s="29" t="s">
        <v>259</v>
      </c>
      <c r="AX48" s="29">
        <f>VLOOKUP(AW48,KEY!$AC$2:$AD$1001,2,FALSE)</f>
        <v>23</v>
      </c>
      <c r="AY48" s="29">
        <v>21</v>
      </c>
      <c r="AZ48" s="29">
        <f t="shared" si="16"/>
        <v>1</v>
      </c>
      <c r="BA48" s="42">
        <f>IF($AZ48=1,VLOOKUP($AZ$19,'CROSSWALK LEA TO SENATE'!$A$2:$XX$45000,$AX48,FALSE),"")</f>
        <v>118403207</v>
      </c>
      <c r="BB48" s="29"/>
      <c r="BC48" s="29"/>
      <c r="BD48" s="29"/>
      <c r="BE48" s="2"/>
      <c r="BF48" s="28" t="str">
        <f>IF($AZ48=1,VLOOKUP($BA48,'DATA SEL SUB 2026'!$A$2:$XX$45000,BF$2,FALSE),"")</f>
        <v>Hazleton AVTS</v>
      </c>
      <c r="BG48" s="101">
        <f t="shared" si="17"/>
        <v>884137</v>
      </c>
      <c r="BH48" s="101">
        <f t="shared" si="18"/>
        <v>66248</v>
      </c>
      <c r="BI48" s="102">
        <f t="shared" si="19"/>
        <v>8.099876633626323</v>
      </c>
      <c r="BJ48" s="110">
        <f>IF($AZ48=1,VLOOKUP($BA48,'DATA TIMESERIES'!$A$1:$XX$45000,BJ$2,FALSE),"")</f>
        <v>0</v>
      </c>
      <c r="BK48" s="111">
        <f t="shared" si="20"/>
        <v>66248</v>
      </c>
      <c r="BL48" s="127"/>
      <c r="BM48" s="24">
        <f>IF($AZ48=1,VLOOKUP($BA48,'DATA SEL SUB 2026'!$A$2:$XX$45000,BM$2,FALSE),"")</f>
        <v>0</v>
      </c>
      <c r="BN48" s="86">
        <f>IF($AZ48=1,VLOOKUP($BA48,'DATA SEL SUB 2026'!$A$2:$XX$45000,BN$2,FALSE),"")</f>
        <v>0</v>
      </c>
      <c r="BO48" s="110">
        <f>IF($AZ48=1,VLOOKUP($BA48,'DATA TIMESERIES'!$A$1:$XX$45000,BO$2,FALSE),"")</f>
        <v>0</v>
      </c>
      <c r="BP48" s="111">
        <f t="shared" si="21"/>
        <v>0</v>
      </c>
      <c r="BQ48" s="132">
        <f>IF($AZ48=1,VLOOKUP($BA48,'DATA SEL SUB 2026'!$A$2:$XX$45000,BQ$2,FALSE),"")</f>
        <v>0</v>
      </c>
      <c r="BR48" s="25">
        <f>IF($AZ48=1,VLOOKUP($BA48,'DATA SEL SUB 2026'!$A$2:$XX$45000,BR$2,FALSE),"")</f>
        <v>0</v>
      </c>
      <c r="BS48" s="25">
        <f>IF($AZ48=1,VLOOKUP($BA48,'DATA SEL SUB 2026'!$A$2:$XX$45000,BS$2,FALSE),"")</f>
        <v>0</v>
      </c>
      <c r="BT48" s="25">
        <f>IF($AZ48=1,VLOOKUP($BA48,'DATA SEL SUB 2026'!$A$2:$XX$45000,BT$2,FALSE),"")</f>
        <v>0</v>
      </c>
      <c r="BU48" s="25">
        <f>IF($AZ48=1,VLOOKUP($BA48,'DATA SEL SUB 2026'!$A$2:$XX$45000,BU$2,FALSE),"")</f>
        <v>0</v>
      </c>
      <c r="BV48" s="133">
        <f>IF($AZ48=1,VLOOKUP($BA48,'DATA SEL SUB 2026'!$A$2:$XX$45000,BV$2,FALSE),"")</f>
        <v>0</v>
      </c>
      <c r="BW48" s="127"/>
      <c r="BX48" s="31">
        <f>IF($AZ48=1,VLOOKUP($BA48,'DATA SEL SUB 2026'!$A$2:$XX$45000,BX$2,FALSE),"")</f>
        <v>0</v>
      </c>
      <c r="BY48" s="32">
        <f>IF($AZ48=1,VLOOKUP($BA48,'DATA SEL SUB 2026'!$A$2:$XX$45000,BY$2,FALSE),"")</f>
        <v>0</v>
      </c>
      <c r="BZ48" s="110">
        <f>IF($AZ48=1,VLOOKUP($BA48,'DATA TIMESERIES'!$A$1:$XX$45000,BZ$2,FALSE),"")</f>
        <v>0</v>
      </c>
      <c r="CA48" s="111">
        <f t="shared" si="22"/>
        <v>0</v>
      </c>
      <c r="CB48" s="142">
        <f>IF($AZ48=1,-1*VLOOKUP($BA48,'DATA SEL SUB 2026'!$A$2:$XX$45000,CB$2,FALSE),"")</f>
        <v>0</v>
      </c>
      <c r="CC48" s="137">
        <f>IF($AZ48=1,VLOOKUP($BA48,'DATA SEL SUB 2026'!$A$2:$XX$45000,CC$2,FALSE),"")</f>
        <v>0</v>
      </c>
      <c r="CD48" s="143">
        <f t="shared" si="23"/>
        <v>0</v>
      </c>
      <c r="CE48" s="32"/>
      <c r="CF48" s="90">
        <f>IF($AZ48=1,VLOOKUP($BA48,'DATA SEL SUB 2026'!$A$2:$XX$45000,CF$2,FALSE),"")</f>
        <v>66248</v>
      </c>
      <c r="CG48" s="91">
        <f>IF($AZ48=1,VLOOKUP($BA48,'DATA SEL SUB 2026'!$A$2:$XX$45000,CG$2,FALSE),"")</f>
        <v>8.0998764038085938</v>
      </c>
      <c r="CH48" s="110">
        <f>IF($AZ48=1,VLOOKUP($BA48,'DATA TIMESERIES'!$A$1:$XX$45000,CH$2,FALSE),"")</f>
        <v>0</v>
      </c>
      <c r="CI48" s="110">
        <f t="shared" si="24"/>
        <v>66248</v>
      </c>
      <c r="CJ48" s="32"/>
      <c r="CK48" s="32"/>
      <c r="CL48" s="2"/>
    </row>
    <row r="49" spans="1:90" ht="36" customHeight="1" x14ac:dyDescent="0.25">
      <c r="A49" s="79">
        <f t="shared" si="10"/>
        <v>121131507</v>
      </c>
      <c r="B49" s="23">
        <f>IF($AZ49=1,VLOOKUP($A49,'DATA TIMESERIES'!$A$2:$FG$45000,B$2,FALSE),"")</f>
        <v>0</v>
      </c>
      <c r="C49" s="23">
        <f>IF($AZ49=1,VLOOKUP($A49,'DATA TIMESERIES'!$A$2:$FG$45000,C$2,FALSE),"")</f>
        <v>0</v>
      </c>
      <c r="D49" s="23">
        <f>IF($AZ49=1,VLOOKUP($A49,'DATA TIMESERIES'!$A$2:$FG$45000,D$2,FALSE),"")</f>
        <v>0</v>
      </c>
      <c r="E49" s="23">
        <f>IF($AZ49=1,VLOOKUP($A49,'DATA TIMESERIES'!$A$2:$FG$45000,E$2,FALSE),"")</f>
        <v>0</v>
      </c>
      <c r="F49" s="23">
        <f>IF($AZ49=1,VLOOKUP($A49,'DATA TIMESERIES'!$A$2:$FG$45000,F$2,FALSE),"")</f>
        <v>0</v>
      </c>
      <c r="G49" s="23">
        <f>IF($AZ49=1,VLOOKUP($A49,'DATA TIMESERIES'!$A$2:$FG$45000,G$2,FALSE),"")</f>
        <v>0</v>
      </c>
      <c r="H49" s="23">
        <f>IF($AZ49=1,VLOOKUP($A49,'DATA TIMESERIES'!$A$2:$FG$45000,H$2,FALSE),"")</f>
        <v>0</v>
      </c>
      <c r="I49" s="23">
        <f>IF($AZ49=1,VLOOKUP($A49,'DATA TIMESERIES'!$A$2:$FG$45000,I$2,FALSE),"")</f>
        <v>0</v>
      </c>
      <c r="J49" s="23">
        <f>IF($AZ49=1,VLOOKUP($A49,'DATA TIMESERIES'!$A$2:$FG$45000,J$2,FALSE),"")</f>
        <v>0</v>
      </c>
      <c r="K49" s="23">
        <f>IF($AZ49=1,VLOOKUP($A49,'DATA TIMESERIES'!$A$2:$FG$45000,K$2,FALSE),"")</f>
        <v>0</v>
      </c>
      <c r="L49" s="82">
        <f>IF($AZ49=1,VLOOKUP($A49,'DATA SEL SUB 2026'!$A$2:$BI$45000,L$2,FALSE),"")</f>
        <v>0</v>
      </c>
      <c r="M49" s="22"/>
      <c r="N49" s="23">
        <f>IF($AZ49=1,VLOOKUP($A49,'DATA TIMESERIES'!$A$2:$FG$45000,N$2,FALSE),"")</f>
        <v>0</v>
      </c>
      <c r="O49" s="23">
        <f>IF($AZ49=1,VLOOKUP($A49,'DATA TIMESERIES'!$A$2:$FG$45000,O$2,FALSE),"")</f>
        <v>0</v>
      </c>
      <c r="P49" s="23">
        <f>IF($AZ49=1,VLOOKUP($A49,'DATA TIMESERIES'!$A$2:$FG$45000,P$2,FALSE),"")</f>
        <v>0</v>
      </c>
      <c r="Q49" s="23">
        <f>IF($AZ49=1,VLOOKUP($A49,'DATA TIMESERIES'!$A$2:$FG$45000,Q$2,FALSE),"")</f>
        <v>0</v>
      </c>
      <c r="R49" s="23">
        <f>IF($AZ49=1,VLOOKUP($A49,'DATA TIMESERIES'!$A$2:$FG$45000,R$2,FALSE),"")</f>
        <v>0</v>
      </c>
      <c r="S49" s="23">
        <f>IF($AZ49=1,VLOOKUP($A49,'DATA TIMESERIES'!$A$2:$FG$45000,S$2,FALSE),"")</f>
        <v>0</v>
      </c>
      <c r="T49" s="23">
        <f>IF($AZ49=1,VLOOKUP($A49,'DATA TIMESERIES'!$A$2:$FG$45000,T$2,FALSE),"")</f>
        <v>0</v>
      </c>
      <c r="U49" s="23">
        <f>IF($AZ49=1,VLOOKUP($A49,'DATA TIMESERIES'!$A$2:$FG$45000,U$2,FALSE),"")</f>
        <v>0</v>
      </c>
      <c r="V49" s="23">
        <f>IF($AZ49=1,VLOOKUP($A49,'DATA TIMESERIES'!$A$2:$FG$45000,V$2,FALSE),"")</f>
        <v>0</v>
      </c>
      <c r="W49" s="23">
        <f>IF($AZ49=1,VLOOKUP($A49,'DATA TIMESERIES'!$A$2:$FG$45000,W$2,FALSE),"")</f>
        <v>0</v>
      </c>
      <c r="X49" s="82">
        <f>IF($AZ49=1,VLOOKUP($A49,'DATA SEL SUB 2026'!$A$2:$BI$45000,X$2,FALSE),"")</f>
        <v>0</v>
      </c>
      <c r="Z49" s="23">
        <f>IF($AZ49=1,VLOOKUP($A49,'DATA TIMESERIES'!$A$2:$FG$45000,Z$2,FALSE),"")</f>
        <v>-11288</v>
      </c>
      <c r="AA49" s="23">
        <f>IF($AZ49=1,VLOOKUP($A49,'DATA TIMESERIES'!$A$2:$FG$45000,AA$2,FALSE),"")</f>
        <v>34753</v>
      </c>
      <c r="AB49" s="23">
        <f>IF($AZ49=1,VLOOKUP($A49,'DATA TIMESERIES'!$A$2:$FG$45000,AB$2,FALSE),"")</f>
        <v>7241.3701171875</v>
      </c>
      <c r="AC49" s="23">
        <f>IF($AZ49=1,VLOOKUP($A49,'DATA TIMESERIES'!$A$2:$FG$45000,AC$2,FALSE),"")</f>
        <v>51286.62890625</v>
      </c>
      <c r="AD49" s="23">
        <f>IF($AZ49=1,VLOOKUP($A49,'DATA TIMESERIES'!$A$2:$FG$45000,AD$2,FALSE),"")</f>
        <v>59230</v>
      </c>
      <c r="AE49" s="23">
        <f>IF($AZ49=1,VLOOKUP($A49,'DATA TIMESERIES'!$A$2:$FG$45000,AE$2,FALSE),"")</f>
        <v>51251</v>
      </c>
      <c r="AF49" s="23">
        <f>IF($AZ49=1,VLOOKUP($A49,'DATA TIMESERIES'!$A$2:$FG$45000,AF$2,FALSE),"")</f>
        <v>-38530</v>
      </c>
      <c r="AG49" s="23">
        <f>IF($AZ49=1,VLOOKUP($A49,'DATA TIMESERIES'!$A$2:$FG$45000,AG$2,FALSE),"")</f>
        <v>-17010</v>
      </c>
      <c r="AH49" s="23">
        <f>IF($AZ49=1,VLOOKUP($A49,'DATA TIMESERIES'!$A$2:$FG$45000,AH$2,FALSE),"")</f>
        <v>196100.5</v>
      </c>
      <c r="AI49" s="23">
        <f>IF($AZ49=1,VLOOKUP($A49,'DATA TIMESERIES'!$A$2:$FG$45000,AI$2,FALSE),"")</f>
        <v>76325.5</v>
      </c>
      <c r="AJ49" s="82">
        <f>IF($AZ49=1,VLOOKUP($A49,'DATA SEL SUB 2026'!$A$2:$BI$45000,AJ$2,FALSE),"")</f>
        <v>70289</v>
      </c>
      <c r="AL49" s="99">
        <f>IF($AZ49=1,VLOOKUP($BA49,'DATA SEL SUB 2026'!$A$2:$XX$45000,AL$2,FALSE),"")</f>
        <v>0</v>
      </c>
      <c r="AM49" s="99">
        <f>IF($AZ49=1,VLOOKUP($BA49,'DATA SEL SUB 2026'!$A$2:$XX$45000,AM$2,FALSE),"")</f>
        <v>0</v>
      </c>
      <c r="AN49" s="99">
        <f>IF($AZ49=1,VLOOKUP($BA49,'DATA SEL SUB 2026'!$A$2:$XX$45000,AN$2,FALSE),"")</f>
        <v>0</v>
      </c>
      <c r="AO49" s="99">
        <f>IF($AZ49=1,VLOOKUP($BA49,'DATA SEL SUB 2026'!$A$2:$XX$45000,AO$2,FALSE),"")</f>
        <v>809157</v>
      </c>
      <c r="AP49" s="99">
        <f t="shared" si="11"/>
        <v>809157</v>
      </c>
      <c r="AQ49" s="99"/>
      <c r="AR49" s="120">
        <f t="shared" si="12"/>
        <v>0</v>
      </c>
      <c r="AS49" s="120">
        <f t="shared" si="13"/>
        <v>0</v>
      </c>
      <c r="AT49" s="120">
        <f t="shared" si="14"/>
        <v>0</v>
      </c>
      <c r="AU49" s="120">
        <f t="shared" si="15"/>
        <v>0</v>
      </c>
      <c r="AW49" s="29" t="s">
        <v>260</v>
      </c>
      <c r="AX49" s="29">
        <f>VLOOKUP(AW49,KEY!$AC$2:$AD$1001,2,FALSE)</f>
        <v>24</v>
      </c>
      <c r="AY49" s="29">
        <v>22</v>
      </c>
      <c r="AZ49" s="29">
        <f t="shared" si="16"/>
        <v>1</v>
      </c>
      <c r="BA49" s="42">
        <f>IF($AZ49=1,VLOOKUP($AZ$19,'CROSSWALK LEA TO SENATE'!$A$2:$XX$45000,$AX49,FALSE),"")</f>
        <v>121131507</v>
      </c>
      <c r="BB49" s="29"/>
      <c r="BC49" s="29"/>
      <c r="BD49" s="29"/>
      <c r="BE49" s="2"/>
      <c r="BF49" s="28" t="str">
        <f>IF($AZ49=1,VLOOKUP($BA49,'DATA SEL SUB 2026'!$A$2:$XX$45000,BF$2,FALSE),"")</f>
        <v>Carbon Career &amp; Technical Institute</v>
      </c>
      <c r="BG49" s="101">
        <f t="shared" si="17"/>
        <v>809157</v>
      </c>
      <c r="BH49" s="101">
        <f t="shared" si="18"/>
        <v>70289</v>
      </c>
      <c r="BI49" s="102">
        <f t="shared" si="19"/>
        <v>9.51306593329255</v>
      </c>
      <c r="BJ49" s="110">
        <f>IF($AZ49=1,VLOOKUP($BA49,'DATA TIMESERIES'!$A$1:$XX$45000,BJ$2,FALSE),"")</f>
        <v>53627.3984375</v>
      </c>
      <c r="BK49" s="111">
        <f t="shared" si="20"/>
        <v>16661.6015625</v>
      </c>
      <c r="BL49" s="127"/>
      <c r="BM49" s="24">
        <f>IF($AZ49=1,VLOOKUP($BA49,'DATA SEL SUB 2026'!$A$2:$XX$45000,BM$2,FALSE),"")</f>
        <v>0</v>
      </c>
      <c r="BN49" s="86">
        <f>IF($AZ49=1,VLOOKUP($BA49,'DATA SEL SUB 2026'!$A$2:$XX$45000,BN$2,FALSE),"")</f>
        <v>0</v>
      </c>
      <c r="BO49" s="110">
        <f>IF($AZ49=1,VLOOKUP($BA49,'DATA TIMESERIES'!$A$1:$XX$45000,BO$2,FALSE),"")</f>
        <v>0</v>
      </c>
      <c r="BP49" s="111">
        <f t="shared" si="21"/>
        <v>0</v>
      </c>
      <c r="BQ49" s="132">
        <f>IF($AZ49=1,VLOOKUP($BA49,'DATA SEL SUB 2026'!$A$2:$XX$45000,BQ$2,FALSE),"")</f>
        <v>0</v>
      </c>
      <c r="BR49" s="25">
        <f>IF($AZ49=1,VLOOKUP($BA49,'DATA SEL SUB 2026'!$A$2:$XX$45000,BR$2,FALSE),"")</f>
        <v>0</v>
      </c>
      <c r="BS49" s="25">
        <f>IF($AZ49=1,VLOOKUP($BA49,'DATA SEL SUB 2026'!$A$2:$XX$45000,BS$2,FALSE),"")</f>
        <v>0</v>
      </c>
      <c r="BT49" s="25">
        <f>IF($AZ49=1,VLOOKUP($BA49,'DATA SEL SUB 2026'!$A$2:$XX$45000,BT$2,FALSE),"")</f>
        <v>0</v>
      </c>
      <c r="BU49" s="25">
        <f>IF($AZ49=1,VLOOKUP($BA49,'DATA SEL SUB 2026'!$A$2:$XX$45000,BU$2,FALSE),"")</f>
        <v>0</v>
      </c>
      <c r="BV49" s="133">
        <f>IF($AZ49=1,VLOOKUP($BA49,'DATA SEL SUB 2026'!$A$2:$XX$45000,BV$2,FALSE),"")</f>
        <v>0</v>
      </c>
      <c r="BW49" s="127"/>
      <c r="BX49" s="31">
        <f>IF($AZ49=1,VLOOKUP($BA49,'DATA SEL SUB 2026'!$A$2:$XX$45000,BX$2,FALSE),"")</f>
        <v>0</v>
      </c>
      <c r="BY49" s="32">
        <f>IF($AZ49=1,VLOOKUP($BA49,'DATA SEL SUB 2026'!$A$2:$XX$45000,BY$2,FALSE),"")</f>
        <v>0</v>
      </c>
      <c r="BZ49" s="110">
        <f>IF($AZ49=1,VLOOKUP($BA49,'DATA TIMESERIES'!$A$1:$XX$45000,BZ$2,FALSE),"")</f>
        <v>0</v>
      </c>
      <c r="CA49" s="111">
        <f t="shared" si="22"/>
        <v>0</v>
      </c>
      <c r="CB49" s="142">
        <f>IF($AZ49=1,-1*VLOOKUP($BA49,'DATA SEL SUB 2026'!$A$2:$XX$45000,CB$2,FALSE),"")</f>
        <v>0</v>
      </c>
      <c r="CC49" s="137">
        <f>IF($AZ49=1,VLOOKUP($BA49,'DATA SEL SUB 2026'!$A$2:$XX$45000,CC$2,FALSE),"")</f>
        <v>0</v>
      </c>
      <c r="CD49" s="143">
        <f t="shared" si="23"/>
        <v>0</v>
      </c>
      <c r="CE49" s="32"/>
      <c r="CF49" s="90">
        <f>IF($AZ49=1,VLOOKUP($BA49,'DATA SEL SUB 2026'!$A$2:$XX$45000,CF$2,FALSE),"")</f>
        <v>70289</v>
      </c>
      <c r="CG49" s="91">
        <f>IF($AZ49=1,VLOOKUP($BA49,'DATA SEL SUB 2026'!$A$2:$XX$45000,CG$2,FALSE),"")</f>
        <v>9.513066291809082</v>
      </c>
      <c r="CH49" s="110">
        <f>IF($AZ49=1,VLOOKUP($BA49,'DATA TIMESERIES'!$A$1:$XX$45000,CH$2,FALSE),"")</f>
        <v>53627.3984375</v>
      </c>
      <c r="CI49" s="110">
        <f t="shared" si="24"/>
        <v>16661.6015625</v>
      </c>
      <c r="CJ49" s="32"/>
      <c r="CK49" s="32"/>
      <c r="CL49" s="2"/>
    </row>
    <row r="50" spans="1:90" ht="36" customHeight="1" x14ac:dyDescent="0.25">
      <c r="A50" s="79">
        <f t="shared" si="10"/>
        <v>129546907</v>
      </c>
      <c r="B50" s="23">
        <f>IF($AZ50=1,VLOOKUP($A50,'DATA TIMESERIES'!$A$2:$FG$45000,B$2,FALSE),"")</f>
        <v>0</v>
      </c>
      <c r="C50" s="23">
        <f>IF($AZ50=1,VLOOKUP($A50,'DATA TIMESERIES'!$A$2:$FG$45000,C$2,FALSE),"")</f>
        <v>0</v>
      </c>
      <c r="D50" s="23">
        <f>IF($AZ50=1,VLOOKUP($A50,'DATA TIMESERIES'!$A$2:$FG$45000,D$2,FALSE),"")</f>
        <v>0</v>
      </c>
      <c r="E50" s="23">
        <f>IF($AZ50=1,VLOOKUP($A50,'DATA TIMESERIES'!$A$2:$FG$45000,E$2,FALSE),"")</f>
        <v>0</v>
      </c>
      <c r="F50" s="23">
        <f>IF($AZ50=1,VLOOKUP($A50,'DATA TIMESERIES'!$A$2:$FG$45000,F$2,FALSE),"")</f>
        <v>0</v>
      </c>
      <c r="G50" s="23">
        <f>IF($AZ50=1,VLOOKUP($A50,'DATA TIMESERIES'!$A$2:$FG$45000,G$2,FALSE),"")</f>
        <v>0</v>
      </c>
      <c r="H50" s="23">
        <f>IF($AZ50=1,VLOOKUP($A50,'DATA TIMESERIES'!$A$2:$FG$45000,H$2,FALSE),"")</f>
        <v>0</v>
      </c>
      <c r="I50" s="23">
        <f>IF($AZ50=1,VLOOKUP($A50,'DATA TIMESERIES'!$A$2:$FG$45000,I$2,FALSE),"")</f>
        <v>0</v>
      </c>
      <c r="J50" s="23">
        <f>IF($AZ50=1,VLOOKUP($A50,'DATA TIMESERIES'!$A$2:$FG$45000,J$2,FALSE),"")</f>
        <v>0</v>
      </c>
      <c r="K50" s="23">
        <f>IF($AZ50=1,VLOOKUP($A50,'DATA TIMESERIES'!$A$2:$FG$45000,K$2,FALSE),"")</f>
        <v>0</v>
      </c>
      <c r="L50" s="82">
        <f>IF($AZ50=1,VLOOKUP($A50,'DATA SEL SUB 2026'!$A$2:$BI$45000,L$2,FALSE),"")</f>
        <v>0</v>
      </c>
      <c r="M50" s="22"/>
      <c r="N50" s="23">
        <f>IF($AZ50=1,VLOOKUP($A50,'DATA TIMESERIES'!$A$2:$FG$45000,N$2,FALSE),"")</f>
        <v>0</v>
      </c>
      <c r="O50" s="23">
        <f>IF($AZ50=1,VLOOKUP($A50,'DATA TIMESERIES'!$A$2:$FG$45000,O$2,FALSE),"")</f>
        <v>0</v>
      </c>
      <c r="P50" s="23">
        <f>IF($AZ50=1,VLOOKUP($A50,'DATA TIMESERIES'!$A$2:$FG$45000,P$2,FALSE),"")</f>
        <v>0</v>
      </c>
      <c r="Q50" s="23">
        <f>IF($AZ50=1,VLOOKUP($A50,'DATA TIMESERIES'!$A$2:$FG$45000,Q$2,FALSE),"")</f>
        <v>0</v>
      </c>
      <c r="R50" s="23">
        <f>IF($AZ50=1,VLOOKUP($A50,'DATA TIMESERIES'!$A$2:$FG$45000,R$2,FALSE),"")</f>
        <v>0</v>
      </c>
      <c r="S50" s="23">
        <f>IF($AZ50=1,VLOOKUP($A50,'DATA TIMESERIES'!$A$2:$FG$45000,S$2,FALSE),"")</f>
        <v>0</v>
      </c>
      <c r="T50" s="23">
        <f>IF($AZ50=1,VLOOKUP($A50,'DATA TIMESERIES'!$A$2:$FG$45000,T$2,FALSE),"")</f>
        <v>0</v>
      </c>
      <c r="U50" s="23">
        <f>IF($AZ50=1,VLOOKUP($A50,'DATA TIMESERIES'!$A$2:$FG$45000,U$2,FALSE),"")</f>
        <v>0</v>
      </c>
      <c r="V50" s="23">
        <f>IF($AZ50=1,VLOOKUP($A50,'DATA TIMESERIES'!$A$2:$FG$45000,V$2,FALSE),"")</f>
        <v>0</v>
      </c>
      <c r="W50" s="23">
        <f>IF($AZ50=1,VLOOKUP($A50,'DATA TIMESERIES'!$A$2:$FG$45000,W$2,FALSE),"")</f>
        <v>0</v>
      </c>
      <c r="X50" s="82">
        <f>IF($AZ50=1,VLOOKUP($A50,'DATA SEL SUB 2026'!$A$2:$BI$45000,X$2,FALSE),"")</f>
        <v>0</v>
      </c>
      <c r="Z50" s="23">
        <f>IF($AZ50=1,VLOOKUP($A50,'DATA TIMESERIES'!$A$2:$FG$45000,Z$2,FALSE),"")</f>
        <v>51238.8515625</v>
      </c>
      <c r="AA50" s="23">
        <f>IF($AZ50=1,VLOOKUP($A50,'DATA TIMESERIES'!$A$2:$FG$45000,AA$2,FALSE),"")</f>
        <v>99687.9296875</v>
      </c>
      <c r="AB50" s="23">
        <f>IF($AZ50=1,VLOOKUP($A50,'DATA TIMESERIES'!$A$2:$FG$45000,AB$2,FALSE),"")</f>
        <v>-25113.25</v>
      </c>
      <c r="AC50" s="23">
        <f>IF($AZ50=1,VLOOKUP($A50,'DATA TIMESERIES'!$A$2:$FG$45000,AC$2,FALSE),"")</f>
        <v>72453.8515625</v>
      </c>
      <c r="AD50" s="23">
        <f>IF($AZ50=1,VLOOKUP($A50,'DATA TIMESERIES'!$A$2:$FG$45000,AD$2,FALSE),"")</f>
        <v>135782.09375</v>
      </c>
      <c r="AE50" s="23">
        <f>IF($AZ50=1,VLOOKUP($A50,'DATA TIMESERIES'!$A$2:$FG$45000,AE$2,FALSE),"")</f>
        <v>109380.8984375</v>
      </c>
      <c r="AF50" s="23">
        <f>IF($AZ50=1,VLOOKUP($A50,'DATA TIMESERIES'!$A$2:$FG$45000,AF$2,FALSE),"")</f>
        <v>-41554.5703125</v>
      </c>
      <c r="AG50" s="23">
        <f>IF($AZ50=1,VLOOKUP($A50,'DATA TIMESERIES'!$A$2:$FG$45000,AG$2,FALSE),"")</f>
        <v>-26532.05078125</v>
      </c>
      <c r="AH50" s="23">
        <f>IF($AZ50=1,VLOOKUP($A50,'DATA TIMESERIES'!$A$2:$FG$45000,AH$2,FALSE),"")</f>
        <v>367903.8125</v>
      </c>
      <c r="AI50" s="23">
        <f>IF($AZ50=1,VLOOKUP($A50,'DATA TIMESERIES'!$A$2:$FG$45000,AI$2,FALSE),"")</f>
        <v>70638.25</v>
      </c>
      <c r="AJ50" s="82">
        <f>IF($AZ50=1,VLOOKUP($A50,'DATA SEL SUB 2026'!$A$2:$BI$45000,AJ$2,FALSE),"")</f>
        <v>101044</v>
      </c>
      <c r="AL50" s="99">
        <f>IF($AZ50=1,VLOOKUP($BA50,'DATA SEL SUB 2026'!$A$2:$XX$45000,AL$2,FALSE),"")</f>
        <v>0</v>
      </c>
      <c r="AM50" s="99">
        <f>IF($AZ50=1,VLOOKUP($BA50,'DATA SEL SUB 2026'!$A$2:$XX$45000,AM$2,FALSE),"")</f>
        <v>0</v>
      </c>
      <c r="AN50" s="99">
        <f>IF($AZ50=1,VLOOKUP($BA50,'DATA SEL SUB 2026'!$A$2:$XX$45000,AN$2,FALSE),"")</f>
        <v>0</v>
      </c>
      <c r="AO50" s="99">
        <f>IF($AZ50=1,VLOOKUP($BA50,'DATA SEL SUB 2026'!$A$2:$XX$45000,AO$2,FALSE),"")</f>
        <v>1486756</v>
      </c>
      <c r="AP50" s="99">
        <f t="shared" si="11"/>
        <v>1486756</v>
      </c>
      <c r="AQ50" s="99"/>
      <c r="AR50" s="120">
        <f t="shared" si="12"/>
        <v>0</v>
      </c>
      <c r="AS50" s="120">
        <f t="shared" si="13"/>
        <v>0</v>
      </c>
      <c r="AT50" s="120">
        <f t="shared" si="14"/>
        <v>0</v>
      </c>
      <c r="AU50" s="120">
        <f t="shared" si="15"/>
        <v>0</v>
      </c>
      <c r="AW50" s="29" t="s">
        <v>261</v>
      </c>
      <c r="AX50" s="29">
        <f>VLOOKUP(AW50,KEY!$AC$2:$AD$1001,2,FALSE)</f>
        <v>25</v>
      </c>
      <c r="AY50" s="29">
        <v>23</v>
      </c>
      <c r="AZ50" s="29">
        <f t="shared" si="16"/>
        <v>1</v>
      </c>
      <c r="BA50" s="42">
        <f>IF($AZ50=1,VLOOKUP($AZ$19,'CROSSWALK LEA TO SENATE'!$A$2:$XX$45000,$AX50,FALSE),"")</f>
        <v>129546907</v>
      </c>
      <c r="BB50" s="29"/>
      <c r="BC50" s="29"/>
      <c r="BD50" s="29"/>
      <c r="BE50" s="2"/>
      <c r="BF50" s="28" t="str">
        <f>IF($AZ50=1,VLOOKUP($BA50,'DATA SEL SUB 2026'!$A$2:$XX$45000,BF$2,FALSE),"")</f>
        <v>Schuylkill Technology Centers</v>
      </c>
      <c r="BG50" s="101">
        <f t="shared" si="17"/>
        <v>1486756</v>
      </c>
      <c r="BH50" s="101">
        <f t="shared" si="18"/>
        <v>101044</v>
      </c>
      <c r="BI50" s="102">
        <f t="shared" si="19"/>
        <v>7.2918470793353878</v>
      </c>
      <c r="BJ50" s="110">
        <f>IF($AZ50=1,VLOOKUP($BA50,'DATA TIMESERIES'!$A$1:$XX$45000,BJ$2,FALSE),"")</f>
        <v>95967.265625</v>
      </c>
      <c r="BK50" s="111">
        <f t="shared" si="20"/>
        <v>5076.734375</v>
      </c>
      <c r="BL50" s="127"/>
      <c r="BM50" s="24">
        <f>IF($AZ50=1,VLOOKUP($BA50,'DATA SEL SUB 2026'!$A$2:$XX$45000,BM$2,FALSE),"")</f>
        <v>0</v>
      </c>
      <c r="BN50" s="86">
        <f>IF($AZ50=1,VLOOKUP($BA50,'DATA SEL SUB 2026'!$A$2:$XX$45000,BN$2,FALSE),"")</f>
        <v>0</v>
      </c>
      <c r="BO50" s="110">
        <f>IF($AZ50=1,VLOOKUP($BA50,'DATA TIMESERIES'!$A$1:$XX$45000,BO$2,FALSE),"")</f>
        <v>0</v>
      </c>
      <c r="BP50" s="111">
        <f t="shared" si="21"/>
        <v>0</v>
      </c>
      <c r="BQ50" s="132">
        <f>IF($AZ50=1,VLOOKUP($BA50,'DATA SEL SUB 2026'!$A$2:$XX$45000,BQ$2,FALSE),"")</f>
        <v>0</v>
      </c>
      <c r="BR50" s="25">
        <f>IF($AZ50=1,VLOOKUP($BA50,'DATA SEL SUB 2026'!$A$2:$XX$45000,BR$2,FALSE),"")</f>
        <v>0</v>
      </c>
      <c r="BS50" s="25">
        <f>IF($AZ50=1,VLOOKUP($BA50,'DATA SEL SUB 2026'!$A$2:$XX$45000,BS$2,FALSE),"")</f>
        <v>0</v>
      </c>
      <c r="BT50" s="25">
        <f>IF($AZ50=1,VLOOKUP($BA50,'DATA SEL SUB 2026'!$A$2:$XX$45000,BT$2,FALSE),"")</f>
        <v>0</v>
      </c>
      <c r="BU50" s="25">
        <f>IF($AZ50=1,VLOOKUP($BA50,'DATA SEL SUB 2026'!$A$2:$XX$45000,BU$2,FALSE),"")</f>
        <v>0</v>
      </c>
      <c r="BV50" s="133">
        <f>IF($AZ50=1,VLOOKUP($BA50,'DATA SEL SUB 2026'!$A$2:$XX$45000,BV$2,FALSE),"")</f>
        <v>0</v>
      </c>
      <c r="BW50" s="127"/>
      <c r="BX50" s="31">
        <f>IF($AZ50=1,VLOOKUP($BA50,'DATA SEL SUB 2026'!$A$2:$XX$45000,BX$2,FALSE),"")</f>
        <v>0</v>
      </c>
      <c r="BY50" s="32">
        <f>IF($AZ50=1,VLOOKUP($BA50,'DATA SEL SUB 2026'!$A$2:$XX$45000,BY$2,FALSE),"")</f>
        <v>0</v>
      </c>
      <c r="BZ50" s="110">
        <f>IF($AZ50=1,VLOOKUP($BA50,'DATA TIMESERIES'!$A$1:$XX$45000,BZ$2,FALSE),"")</f>
        <v>0</v>
      </c>
      <c r="CA50" s="111">
        <f t="shared" si="22"/>
        <v>0</v>
      </c>
      <c r="CB50" s="142">
        <f>IF($AZ50=1,-1*VLOOKUP($BA50,'DATA SEL SUB 2026'!$A$2:$XX$45000,CB$2,FALSE),"")</f>
        <v>0</v>
      </c>
      <c r="CC50" s="137">
        <f>IF($AZ50=1,VLOOKUP($BA50,'DATA SEL SUB 2026'!$A$2:$XX$45000,CC$2,FALSE),"")</f>
        <v>0</v>
      </c>
      <c r="CD50" s="143">
        <f t="shared" si="23"/>
        <v>0</v>
      </c>
      <c r="CE50" s="32"/>
      <c r="CF50" s="90">
        <f>IF($AZ50=1,VLOOKUP($BA50,'DATA SEL SUB 2026'!$A$2:$XX$45000,CF$2,FALSE),"")</f>
        <v>101044</v>
      </c>
      <c r="CG50" s="91">
        <f>IF($AZ50=1,VLOOKUP($BA50,'DATA SEL SUB 2026'!$A$2:$XX$45000,CG$2,FALSE),"")</f>
        <v>7.291846752166748</v>
      </c>
      <c r="CH50" s="110">
        <f>IF($AZ50=1,VLOOKUP($BA50,'DATA TIMESERIES'!$A$1:$XX$45000,CH$2,FALSE),"")</f>
        <v>95967.265625</v>
      </c>
      <c r="CI50" s="110">
        <f t="shared" si="24"/>
        <v>5076.734375</v>
      </c>
      <c r="CJ50" s="32"/>
      <c r="CK50" s="32"/>
      <c r="CL50" s="2"/>
    </row>
    <row r="51" spans="1:90" ht="36" customHeight="1" x14ac:dyDescent="0.25">
      <c r="A51" s="79">
        <f t="shared" si="10"/>
        <v>118408607</v>
      </c>
      <c r="B51" s="23">
        <f>IF($AZ51=1,VLOOKUP($A51,'DATA TIMESERIES'!$A$2:$FG$45000,B$2,FALSE),"")</f>
        <v>0</v>
      </c>
      <c r="C51" s="23">
        <f>IF($AZ51=1,VLOOKUP($A51,'DATA TIMESERIES'!$A$2:$FG$45000,C$2,FALSE),"")</f>
        <v>0</v>
      </c>
      <c r="D51" s="23">
        <f>IF($AZ51=1,VLOOKUP($A51,'DATA TIMESERIES'!$A$2:$FG$45000,D$2,FALSE),"")</f>
        <v>0</v>
      </c>
      <c r="E51" s="23">
        <f>IF($AZ51=1,VLOOKUP($A51,'DATA TIMESERIES'!$A$2:$FG$45000,E$2,FALSE),"")</f>
        <v>0</v>
      </c>
      <c r="F51" s="23">
        <f>IF($AZ51=1,VLOOKUP($A51,'DATA TIMESERIES'!$A$2:$FG$45000,F$2,FALSE),"")</f>
        <v>0</v>
      </c>
      <c r="G51" s="23">
        <f>IF($AZ51=1,VLOOKUP($A51,'DATA TIMESERIES'!$A$2:$FG$45000,G$2,FALSE),"")</f>
        <v>0</v>
      </c>
      <c r="H51" s="23">
        <f>IF($AZ51=1,VLOOKUP($A51,'DATA TIMESERIES'!$A$2:$FG$45000,H$2,FALSE),"")</f>
        <v>0</v>
      </c>
      <c r="I51" s="23">
        <f>IF($AZ51=1,VLOOKUP($A51,'DATA TIMESERIES'!$A$2:$FG$45000,I$2,FALSE),"")</f>
        <v>0</v>
      </c>
      <c r="J51" s="23">
        <f>IF($AZ51=1,VLOOKUP($A51,'DATA TIMESERIES'!$A$2:$FG$45000,J$2,FALSE),"")</f>
        <v>0</v>
      </c>
      <c r="K51" s="23">
        <f>IF($AZ51=1,VLOOKUP($A51,'DATA TIMESERIES'!$A$2:$FG$45000,K$2,FALSE),"")</f>
        <v>0</v>
      </c>
      <c r="L51" s="82">
        <f>IF($AZ51=1,VLOOKUP($A51,'DATA SEL SUB 2026'!$A$2:$BI$45000,L$2,FALSE),"")</f>
        <v>0</v>
      </c>
      <c r="M51" s="22"/>
      <c r="N51" s="23">
        <f>IF($AZ51=1,VLOOKUP($A51,'DATA TIMESERIES'!$A$2:$FG$45000,N$2,FALSE),"")</f>
        <v>0</v>
      </c>
      <c r="O51" s="23">
        <f>IF($AZ51=1,VLOOKUP($A51,'DATA TIMESERIES'!$A$2:$FG$45000,O$2,FALSE),"")</f>
        <v>0</v>
      </c>
      <c r="P51" s="23">
        <f>IF($AZ51=1,VLOOKUP($A51,'DATA TIMESERIES'!$A$2:$FG$45000,P$2,FALSE),"")</f>
        <v>0</v>
      </c>
      <c r="Q51" s="23">
        <f>IF($AZ51=1,VLOOKUP($A51,'DATA TIMESERIES'!$A$2:$FG$45000,Q$2,FALSE),"")</f>
        <v>0</v>
      </c>
      <c r="R51" s="23">
        <f>IF($AZ51=1,VLOOKUP($A51,'DATA TIMESERIES'!$A$2:$FG$45000,R$2,FALSE),"")</f>
        <v>0</v>
      </c>
      <c r="S51" s="23">
        <f>IF($AZ51=1,VLOOKUP($A51,'DATA TIMESERIES'!$A$2:$FG$45000,S$2,FALSE),"")</f>
        <v>0</v>
      </c>
      <c r="T51" s="23">
        <f>IF($AZ51=1,VLOOKUP($A51,'DATA TIMESERIES'!$A$2:$FG$45000,T$2,FALSE),"")</f>
        <v>0</v>
      </c>
      <c r="U51" s="23">
        <f>IF($AZ51=1,VLOOKUP($A51,'DATA TIMESERIES'!$A$2:$FG$45000,U$2,FALSE),"")</f>
        <v>0</v>
      </c>
      <c r="V51" s="23">
        <f>IF($AZ51=1,VLOOKUP($A51,'DATA TIMESERIES'!$A$2:$FG$45000,V$2,FALSE),"")</f>
        <v>0</v>
      </c>
      <c r="W51" s="23">
        <f>IF($AZ51=1,VLOOKUP($A51,'DATA TIMESERIES'!$A$2:$FG$45000,W$2,FALSE),"")</f>
        <v>0</v>
      </c>
      <c r="X51" s="82">
        <f>IF($AZ51=1,VLOOKUP($A51,'DATA SEL SUB 2026'!$A$2:$BI$45000,X$2,FALSE),"")</f>
        <v>0</v>
      </c>
      <c r="Z51" s="23">
        <f>IF($AZ51=1,VLOOKUP($A51,'DATA TIMESERIES'!$A$2:$FG$45000,Z$2,FALSE),"")</f>
        <v>27875.33984375</v>
      </c>
      <c r="AA51" s="23">
        <f>IF($AZ51=1,VLOOKUP($A51,'DATA TIMESERIES'!$A$2:$FG$45000,AA$2,FALSE),"")</f>
        <v>-8601.0400390625</v>
      </c>
      <c r="AB51" s="23">
        <f>IF($AZ51=1,VLOOKUP($A51,'DATA TIMESERIES'!$A$2:$FG$45000,AB$2,FALSE),"")</f>
        <v>13177.48046875</v>
      </c>
      <c r="AC51" s="23">
        <f>IF($AZ51=1,VLOOKUP($A51,'DATA TIMESERIES'!$A$2:$FG$45000,AC$2,FALSE),"")</f>
        <v>122362.6015625</v>
      </c>
      <c r="AD51" s="23">
        <f>IF($AZ51=1,VLOOKUP($A51,'DATA TIMESERIES'!$A$2:$FG$45000,AD$2,FALSE),"")</f>
        <v>48181.28125</v>
      </c>
      <c r="AE51" s="23">
        <f>IF($AZ51=1,VLOOKUP($A51,'DATA TIMESERIES'!$A$2:$FG$45000,AE$2,FALSE),"")</f>
        <v>34511.5390625</v>
      </c>
      <c r="AF51" s="23">
        <f>IF($AZ51=1,VLOOKUP($A51,'DATA TIMESERIES'!$A$2:$FG$45000,AF$2,FALSE),"")</f>
        <v>-49451.48046875</v>
      </c>
      <c r="AG51" s="23">
        <f>IF($AZ51=1,VLOOKUP($A51,'DATA TIMESERIES'!$A$2:$FG$45000,AG$2,FALSE),"")</f>
        <v>52072.5</v>
      </c>
      <c r="AH51" s="23">
        <f>IF($AZ51=1,VLOOKUP($A51,'DATA TIMESERIES'!$A$2:$FG$45000,AH$2,FALSE),"")</f>
        <v>546476.8125</v>
      </c>
      <c r="AI51" s="23">
        <f>IF($AZ51=1,VLOOKUP($A51,'DATA TIMESERIES'!$A$2:$FG$45000,AI$2,FALSE),"")</f>
        <v>-245719.59375</v>
      </c>
      <c r="AJ51" s="82">
        <f>IF($AZ51=1,VLOOKUP($A51,'DATA SEL SUB 2026'!$A$2:$BI$45000,AJ$2,FALSE),"")</f>
        <v>188248</v>
      </c>
      <c r="AL51" s="99">
        <f>IF($AZ51=1,VLOOKUP($BA51,'DATA SEL SUB 2026'!$A$2:$XX$45000,AL$2,FALSE),"")</f>
        <v>0</v>
      </c>
      <c r="AM51" s="99">
        <f>IF($AZ51=1,VLOOKUP($BA51,'DATA SEL SUB 2026'!$A$2:$XX$45000,AM$2,FALSE),"")</f>
        <v>0</v>
      </c>
      <c r="AN51" s="99">
        <f>IF($AZ51=1,VLOOKUP($BA51,'DATA SEL SUB 2026'!$A$2:$XX$45000,AN$2,FALSE),"")</f>
        <v>0</v>
      </c>
      <c r="AO51" s="99">
        <f>IF($AZ51=1,VLOOKUP($BA51,'DATA SEL SUB 2026'!$A$2:$XX$45000,AO$2,FALSE),"")</f>
        <v>1378040</v>
      </c>
      <c r="AP51" s="99">
        <f t="shared" si="11"/>
        <v>1378040</v>
      </c>
      <c r="AQ51" s="99"/>
      <c r="AR51" s="120">
        <f t="shared" si="12"/>
        <v>0</v>
      </c>
      <c r="AS51" s="120">
        <f t="shared" si="13"/>
        <v>0</v>
      </c>
      <c r="AT51" s="120">
        <f t="shared" si="14"/>
        <v>0</v>
      </c>
      <c r="AU51" s="120">
        <f t="shared" si="15"/>
        <v>0</v>
      </c>
      <c r="AW51" s="29" t="s">
        <v>262</v>
      </c>
      <c r="AX51" s="29">
        <f>VLOOKUP(AW51,KEY!$AC$2:$AD$1001,2,FALSE)</f>
        <v>26</v>
      </c>
      <c r="AY51" s="29">
        <v>24</v>
      </c>
      <c r="AZ51" s="29">
        <f t="shared" si="16"/>
        <v>1</v>
      </c>
      <c r="BA51" s="42">
        <f>IF($AZ51=1,VLOOKUP($AZ$19,'CROSSWALK LEA TO SENATE'!$A$2:$XX$45000,$AX51,FALSE),"")</f>
        <v>118408607</v>
      </c>
      <c r="BB51" s="29"/>
      <c r="BC51" s="29"/>
      <c r="BD51" s="29"/>
      <c r="BE51" s="2"/>
      <c r="BF51" s="28" t="str">
        <f>IF($AZ51=1,VLOOKUP($BA51,'DATA SEL SUB 2026'!$A$2:$XX$45000,BF$2,FALSE),"")</f>
        <v>Wilkes-Barre Area CTC</v>
      </c>
      <c r="BG51" s="101">
        <f t="shared" si="17"/>
        <v>1378040</v>
      </c>
      <c r="BH51" s="101">
        <f t="shared" si="18"/>
        <v>188248</v>
      </c>
      <c r="BI51" s="102">
        <f t="shared" si="19"/>
        <v>15.821925176837631</v>
      </c>
      <c r="BJ51" s="110">
        <f>IF($AZ51=1,VLOOKUP($BA51,'DATA TIMESERIES'!$A$1:$XX$45000,BJ$2,FALSE),"")</f>
        <v>67577.9609375</v>
      </c>
      <c r="BK51" s="111">
        <f t="shared" si="20"/>
        <v>120670.0390625</v>
      </c>
      <c r="BL51" s="127"/>
      <c r="BM51" s="24">
        <f>IF($AZ51=1,VLOOKUP($BA51,'DATA SEL SUB 2026'!$A$2:$XX$45000,BM$2,FALSE),"")</f>
        <v>0</v>
      </c>
      <c r="BN51" s="86">
        <f>IF($AZ51=1,VLOOKUP($BA51,'DATA SEL SUB 2026'!$A$2:$XX$45000,BN$2,FALSE),"")</f>
        <v>0</v>
      </c>
      <c r="BO51" s="110">
        <f>IF($AZ51=1,VLOOKUP($BA51,'DATA TIMESERIES'!$A$1:$XX$45000,BO$2,FALSE),"")</f>
        <v>0</v>
      </c>
      <c r="BP51" s="111">
        <f t="shared" si="21"/>
        <v>0</v>
      </c>
      <c r="BQ51" s="132">
        <f>IF($AZ51=1,VLOOKUP($BA51,'DATA SEL SUB 2026'!$A$2:$XX$45000,BQ$2,FALSE),"")</f>
        <v>0</v>
      </c>
      <c r="BR51" s="25">
        <f>IF($AZ51=1,VLOOKUP($BA51,'DATA SEL SUB 2026'!$A$2:$XX$45000,BR$2,FALSE),"")</f>
        <v>0</v>
      </c>
      <c r="BS51" s="25">
        <f>IF($AZ51=1,VLOOKUP($BA51,'DATA SEL SUB 2026'!$A$2:$XX$45000,BS$2,FALSE),"")</f>
        <v>0</v>
      </c>
      <c r="BT51" s="25">
        <f>IF($AZ51=1,VLOOKUP($BA51,'DATA SEL SUB 2026'!$A$2:$XX$45000,BT$2,FALSE),"")</f>
        <v>0</v>
      </c>
      <c r="BU51" s="25">
        <f>IF($AZ51=1,VLOOKUP($BA51,'DATA SEL SUB 2026'!$A$2:$XX$45000,BU$2,FALSE),"")</f>
        <v>0</v>
      </c>
      <c r="BV51" s="133">
        <f>IF($AZ51=1,VLOOKUP($BA51,'DATA SEL SUB 2026'!$A$2:$XX$45000,BV$2,FALSE),"")</f>
        <v>0</v>
      </c>
      <c r="BW51" s="127"/>
      <c r="BX51" s="31">
        <f>IF($AZ51=1,VLOOKUP($BA51,'DATA SEL SUB 2026'!$A$2:$XX$45000,BX$2,FALSE),"")</f>
        <v>0</v>
      </c>
      <c r="BY51" s="32">
        <f>IF($AZ51=1,VLOOKUP($BA51,'DATA SEL SUB 2026'!$A$2:$XX$45000,BY$2,FALSE),"")</f>
        <v>0</v>
      </c>
      <c r="BZ51" s="110">
        <f>IF($AZ51=1,VLOOKUP($BA51,'DATA TIMESERIES'!$A$1:$XX$45000,BZ$2,FALSE),"")</f>
        <v>0</v>
      </c>
      <c r="CA51" s="111">
        <f t="shared" si="22"/>
        <v>0</v>
      </c>
      <c r="CB51" s="142">
        <f>IF($AZ51=1,-1*VLOOKUP($BA51,'DATA SEL SUB 2026'!$A$2:$XX$45000,CB$2,FALSE),"")</f>
        <v>0</v>
      </c>
      <c r="CC51" s="137">
        <f>IF($AZ51=1,VLOOKUP($BA51,'DATA SEL SUB 2026'!$A$2:$XX$45000,CC$2,FALSE),"")</f>
        <v>0</v>
      </c>
      <c r="CD51" s="143">
        <f t="shared" si="23"/>
        <v>0</v>
      </c>
      <c r="CE51" s="32"/>
      <c r="CF51" s="90">
        <f>IF($AZ51=1,VLOOKUP($BA51,'DATA SEL SUB 2026'!$A$2:$XX$45000,CF$2,FALSE),"")</f>
        <v>188248</v>
      </c>
      <c r="CG51" s="91">
        <f>IF($AZ51=1,VLOOKUP($BA51,'DATA SEL SUB 2026'!$A$2:$XX$45000,CG$2,FALSE),"")</f>
        <v>15.821925163269043</v>
      </c>
      <c r="CH51" s="110">
        <f>IF($AZ51=1,VLOOKUP($BA51,'DATA TIMESERIES'!$A$1:$XX$45000,CH$2,FALSE),"")</f>
        <v>67577.9609375</v>
      </c>
      <c r="CI51" s="110">
        <f t="shared" si="24"/>
        <v>120670.0390625</v>
      </c>
      <c r="CJ51" s="32"/>
      <c r="CK51" s="32"/>
      <c r="CL51" s="2"/>
    </row>
    <row r="52" spans="1:90" ht="36" customHeight="1" x14ac:dyDescent="0.25">
      <c r="A52" s="79" t="str">
        <f t="shared" si="10"/>
        <v/>
      </c>
      <c r="B52" s="23" t="str">
        <f>IF($AZ52=1,VLOOKUP($A52,'DATA TIMESERIES'!$A$2:$FG$45000,B$2,FALSE),"")</f>
        <v/>
      </c>
      <c r="C52" s="23" t="str">
        <f>IF($AZ52=1,VLOOKUP($A52,'DATA TIMESERIES'!$A$2:$FG$45000,C$2,FALSE),"")</f>
        <v/>
      </c>
      <c r="D52" s="23" t="str">
        <f>IF($AZ52=1,VLOOKUP($A52,'DATA TIMESERIES'!$A$2:$FG$45000,D$2,FALSE),"")</f>
        <v/>
      </c>
      <c r="E52" s="23" t="str">
        <f>IF($AZ52=1,VLOOKUP($A52,'DATA TIMESERIES'!$A$2:$FG$45000,E$2,FALSE),"")</f>
        <v/>
      </c>
      <c r="F52" s="23" t="str">
        <f>IF($AZ52=1,VLOOKUP($A52,'DATA TIMESERIES'!$A$2:$FG$45000,F$2,FALSE),"")</f>
        <v/>
      </c>
      <c r="G52" s="23" t="str">
        <f>IF($AZ52=1,VLOOKUP($A52,'DATA TIMESERIES'!$A$2:$FG$45000,G$2,FALSE),"")</f>
        <v/>
      </c>
      <c r="H52" s="23" t="str">
        <f>IF($AZ52=1,VLOOKUP($A52,'DATA TIMESERIES'!$A$2:$FG$45000,H$2,FALSE),"")</f>
        <v/>
      </c>
      <c r="I52" s="23" t="str">
        <f>IF($AZ52=1,VLOOKUP($A52,'DATA TIMESERIES'!$A$2:$FG$45000,I$2,FALSE),"")</f>
        <v/>
      </c>
      <c r="J52" s="23" t="str">
        <f>IF($AZ52=1,VLOOKUP($A52,'DATA TIMESERIES'!$A$2:$FG$45000,J$2,FALSE),"")</f>
        <v/>
      </c>
      <c r="K52" s="23" t="str">
        <f>IF($AZ52=1,VLOOKUP($A52,'DATA TIMESERIES'!$A$2:$FG$45000,K$2,FALSE),"")</f>
        <v/>
      </c>
      <c r="L52" s="82" t="str">
        <f>IF($AZ52=1,VLOOKUP($A52,'DATA SEL SUB 2026'!$A$2:$BI$45000,L$2,FALSE),"")</f>
        <v/>
      </c>
      <c r="M52" s="22"/>
      <c r="N52" s="23" t="str">
        <f>IF($AZ52=1,VLOOKUP($A52,'DATA TIMESERIES'!$A$2:$FG$45000,N$2,FALSE),"")</f>
        <v/>
      </c>
      <c r="O52" s="23" t="str">
        <f>IF($AZ52=1,VLOOKUP($A52,'DATA TIMESERIES'!$A$2:$FG$45000,O$2,FALSE),"")</f>
        <v/>
      </c>
      <c r="P52" s="23" t="str">
        <f>IF($AZ52=1,VLOOKUP($A52,'DATA TIMESERIES'!$A$2:$FG$45000,P$2,FALSE),"")</f>
        <v/>
      </c>
      <c r="Q52" s="23" t="str">
        <f>IF($AZ52=1,VLOOKUP($A52,'DATA TIMESERIES'!$A$2:$FG$45000,Q$2,FALSE),"")</f>
        <v/>
      </c>
      <c r="R52" s="23" t="str">
        <f>IF($AZ52=1,VLOOKUP($A52,'DATA TIMESERIES'!$A$2:$FG$45000,R$2,FALSE),"")</f>
        <v/>
      </c>
      <c r="S52" s="23" t="str">
        <f>IF($AZ52=1,VLOOKUP($A52,'DATA TIMESERIES'!$A$2:$FG$45000,S$2,FALSE),"")</f>
        <v/>
      </c>
      <c r="T52" s="23" t="str">
        <f>IF($AZ52=1,VLOOKUP($A52,'DATA TIMESERIES'!$A$2:$FG$45000,T$2,FALSE),"")</f>
        <v/>
      </c>
      <c r="U52" s="23" t="str">
        <f>IF($AZ52=1,VLOOKUP($A52,'DATA TIMESERIES'!$A$2:$FG$45000,U$2,FALSE),"")</f>
        <v/>
      </c>
      <c r="V52" s="23" t="str">
        <f>IF($AZ52=1,VLOOKUP($A52,'DATA TIMESERIES'!$A$2:$FG$45000,V$2,FALSE),"")</f>
        <v/>
      </c>
      <c r="W52" s="23" t="str">
        <f>IF($AZ52=1,VLOOKUP($A52,'DATA TIMESERIES'!$A$2:$FG$45000,W$2,FALSE),"")</f>
        <v/>
      </c>
      <c r="X52" s="82" t="str">
        <f>IF($AZ52=1,VLOOKUP($A52,'DATA SEL SUB 2026'!$A$2:$BI$45000,X$2,FALSE),"")</f>
        <v/>
      </c>
      <c r="Z52" s="23" t="str">
        <f>IF($AZ52=1,VLOOKUP($A52,'DATA TIMESERIES'!$A$2:$FG$45000,Z$2,FALSE),"")</f>
        <v/>
      </c>
      <c r="AA52" s="23" t="str">
        <f>IF($AZ52=1,VLOOKUP($A52,'DATA TIMESERIES'!$A$2:$FG$45000,AA$2,FALSE),"")</f>
        <v/>
      </c>
      <c r="AB52" s="23" t="str">
        <f>IF($AZ52=1,VLOOKUP($A52,'DATA TIMESERIES'!$A$2:$FG$45000,AB$2,FALSE),"")</f>
        <v/>
      </c>
      <c r="AC52" s="23" t="str">
        <f>IF($AZ52=1,VLOOKUP($A52,'DATA TIMESERIES'!$A$2:$FG$45000,AC$2,FALSE),"")</f>
        <v/>
      </c>
      <c r="AD52" s="23" t="str">
        <f>IF($AZ52=1,VLOOKUP($A52,'DATA TIMESERIES'!$A$2:$FG$45000,AD$2,FALSE),"")</f>
        <v/>
      </c>
      <c r="AE52" s="23" t="str">
        <f>IF($AZ52=1,VLOOKUP($A52,'DATA TIMESERIES'!$A$2:$FG$45000,AE$2,FALSE),"")</f>
        <v/>
      </c>
      <c r="AF52" s="23" t="str">
        <f>IF($AZ52=1,VLOOKUP($A52,'DATA TIMESERIES'!$A$2:$FG$45000,AF$2,FALSE),"")</f>
        <v/>
      </c>
      <c r="AG52" s="23" t="str">
        <f>IF($AZ52=1,VLOOKUP($A52,'DATA TIMESERIES'!$A$2:$FG$45000,AG$2,FALSE),"")</f>
        <v/>
      </c>
      <c r="AH52" s="23" t="str">
        <f>IF($AZ52=1,VLOOKUP($A52,'DATA TIMESERIES'!$A$2:$FG$45000,AH$2,FALSE),"")</f>
        <v/>
      </c>
      <c r="AI52" s="23" t="str">
        <f>IF($AZ52=1,VLOOKUP($A52,'DATA TIMESERIES'!$A$2:$FG$45000,AI$2,FALSE),"")</f>
        <v/>
      </c>
      <c r="AJ52" s="82" t="str">
        <f>IF($AZ52=1,VLOOKUP($A52,'DATA SEL SUB 2026'!$A$2:$BI$45000,AJ$2,FALSE),"")</f>
        <v/>
      </c>
      <c r="AL52" s="99" t="str">
        <f>IF($AZ52=1,VLOOKUP($BA52,'DATA SEL SUB 2026'!$A$2:$XX$45000,AL$2,FALSE),"")</f>
        <v/>
      </c>
      <c r="AM52" s="99" t="str">
        <f>IF($AZ52=1,VLOOKUP($BA52,'DATA SEL SUB 2026'!$A$2:$XX$45000,AM$2,FALSE),"")</f>
        <v/>
      </c>
      <c r="AN52" s="99" t="str">
        <f>IF($AZ52=1,VLOOKUP($BA52,'DATA SEL SUB 2026'!$A$2:$XX$45000,AN$2,FALSE),"")</f>
        <v/>
      </c>
      <c r="AO52" s="99" t="str">
        <f>IF($AZ52=1,VLOOKUP($BA52,'DATA SEL SUB 2026'!$A$2:$XX$45000,AO$2,FALSE),"")</f>
        <v/>
      </c>
      <c r="AP52" s="99">
        <f t="shared" si="11"/>
        <v>0</v>
      </c>
      <c r="AQ52" s="99"/>
      <c r="AR52" s="120" t="str">
        <f t="shared" si="12"/>
        <v/>
      </c>
      <c r="AS52" s="120" t="str">
        <f t="shared" si="13"/>
        <v/>
      </c>
      <c r="AT52" s="120" t="str">
        <f t="shared" si="14"/>
        <v/>
      </c>
      <c r="AU52" s="120" t="str">
        <f t="shared" si="15"/>
        <v/>
      </c>
      <c r="AW52" s="29" t="s">
        <v>263</v>
      </c>
      <c r="AX52" s="29">
        <f>VLOOKUP(AW52,KEY!$AC$2:$AD$1001,2,FALSE)</f>
        <v>27</v>
      </c>
      <c r="AY52" s="29">
        <v>25</v>
      </c>
      <c r="AZ52" s="29">
        <f t="shared" si="16"/>
        <v>0</v>
      </c>
      <c r="BA52" s="42" t="str">
        <f>IF($AZ52=1,VLOOKUP($AZ$19,'CROSSWALK LEA TO SENATE'!$A$2:$XX$45000,$AX52,FALSE),"")</f>
        <v/>
      </c>
      <c r="BB52" s="29"/>
      <c r="BC52" s="29"/>
      <c r="BD52" s="29"/>
      <c r="BE52" s="2"/>
      <c r="BF52" s="28" t="str">
        <f>IF($AZ52=1,VLOOKUP($BA52,'DATA SEL SUB 2026'!$A$2:$XX$45000,BF$2,FALSE),"")</f>
        <v/>
      </c>
      <c r="BG52" s="101" t="str">
        <f t="shared" si="17"/>
        <v/>
      </c>
      <c r="BH52" s="101" t="str">
        <f t="shared" si="18"/>
        <v/>
      </c>
      <c r="BI52" s="102" t="str">
        <f t="shared" si="19"/>
        <v/>
      </c>
      <c r="BJ52" s="110" t="str">
        <f>IF($AZ52=1,VLOOKUP($BA52,'DATA TIMESERIES'!$A$1:$XX$45000,BJ$2,FALSE),"")</f>
        <v/>
      </c>
      <c r="BK52" s="111" t="str">
        <f t="shared" si="20"/>
        <v/>
      </c>
      <c r="BL52" s="127"/>
      <c r="BM52" s="24" t="str">
        <f>IF($AZ52=1,VLOOKUP($BA52,'DATA SEL SUB 2026'!$A$2:$XX$45000,BM$2,FALSE),"")</f>
        <v/>
      </c>
      <c r="BN52" s="86" t="str">
        <f>IF($AZ52=1,VLOOKUP($BA52,'DATA SEL SUB 2026'!$A$2:$XX$45000,BN$2,FALSE),"")</f>
        <v/>
      </c>
      <c r="BO52" s="110" t="str">
        <f>IF($AZ52=1,VLOOKUP($BA52,'DATA TIMESERIES'!$A$1:$XX$45000,BO$2,FALSE),"")</f>
        <v/>
      </c>
      <c r="BP52" s="111" t="str">
        <f t="shared" si="21"/>
        <v/>
      </c>
      <c r="BQ52" s="132" t="str">
        <f>IF($AZ52=1,VLOOKUP($BA52,'DATA SEL SUB 2026'!$A$2:$XX$45000,BQ$2,FALSE),"")</f>
        <v/>
      </c>
      <c r="BR52" s="25" t="str">
        <f>IF($AZ52=1,VLOOKUP($BA52,'DATA SEL SUB 2026'!$A$2:$XX$45000,BR$2,FALSE),"")</f>
        <v/>
      </c>
      <c r="BS52" s="25" t="str">
        <f>IF($AZ52=1,VLOOKUP($BA52,'DATA SEL SUB 2026'!$A$2:$XX$45000,BS$2,FALSE),"")</f>
        <v/>
      </c>
      <c r="BT52" s="25" t="str">
        <f>IF($AZ52=1,VLOOKUP($BA52,'DATA SEL SUB 2026'!$A$2:$XX$45000,BT$2,FALSE),"")</f>
        <v/>
      </c>
      <c r="BU52" s="25" t="str">
        <f>IF($AZ52=1,VLOOKUP($BA52,'DATA SEL SUB 2026'!$A$2:$XX$45000,BU$2,FALSE),"")</f>
        <v/>
      </c>
      <c r="BV52" s="133" t="str">
        <f>IF($AZ52=1,VLOOKUP($BA52,'DATA SEL SUB 2026'!$A$2:$XX$45000,BV$2,FALSE),"")</f>
        <v/>
      </c>
      <c r="BW52" s="127"/>
      <c r="BX52" s="31" t="str">
        <f>IF($AZ52=1,VLOOKUP($BA52,'DATA SEL SUB 2026'!$A$2:$XX$45000,BX$2,FALSE),"")</f>
        <v/>
      </c>
      <c r="BY52" s="32" t="str">
        <f>IF($AZ52=1,VLOOKUP($BA52,'DATA SEL SUB 2026'!$A$2:$XX$45000,BY$2,FALSE),"")</f>
        <v/>
      </c>
      <c r="BZ52" s="110" t="str">
        <f>IF($AZ52=1,VLOOKUP($BA52,'DATA TIMESERIES'!$A$1:$XX$45000,BZ$2,FALSE),"")</f>
        <v/>
      </c>
      <c r="CA52" s="111" t="str">
        <f t="shared" si="22"/>
        <v/>
      </c>
      <c r="CB52" s="142" t="str">
        <f>IF($AZ52=1,-1*VLOOKUP($BA52,'DATA SEL SUB 2026'!$A$2:$XX$45000,CB$2,FALSE),"")</f>
        <v/>
      </c>
      <c r="CC52" s="137" t="str">
        <f>IF($AZ52=1,VLOOKUP($BA52,'DATA SEL SUB 2026'!$A$2:$XX$45000,CC$2,FALSE),"")</f>
        <v/>
      </c>
      <c r="CD52" s="143" t="str">
        <f t="shared" si="23"/>
        <v/>
      </c>
      <c r="CE52" s="32"/>
      <c r="CF52" s="90" t="str">
        <f>IF($AZ52=1,VLOOKUP($BA52,'DATA SEL SUB 2026'!$A$2:$XX$45000,CF$2,FALSE),"")</f>
        <v/>
      </c>
      <c r="CG52" s="91" t="str">
        <f>IF($AZ52=1,VLOOKUP($BA52,'DATA SEL SUB 2026'!$A$2:$XX$45000,CG$2,FALSE),"")</f>
        <v/>
      </c>
      <c r="CH52" s="110" t="str">
        <f>IF($AZ52=1,VLOOKUP($BA52,'DATA TIMESERIES'!$A$1:$XX$45000,CH$2,FALSE),"")</f>
        <v/>
      </c>
      <c r="CI52" s="110" t="str">
        <f t="shared" si="24"/>
        <v/>
      </c>
      <c r="CJ52" s="32"/>
      <c r="CK52" s="32"/>
      <c r="CL52" s="2"/>
    </row>
    <row r="53" spans="1:90" ht="36" customHeight="1" x14ac:dyDescent="0.25">
      <c r="A53" s="79" t="str">
        <f t="shared" si="10"/>
        <v/>
      </c>
      <c r="B53" s="23" t="str">
        <f>IF($AZ53=1,VLOOKUP($A53,'DATA TIMESERIES'!$A$2:$FG$45000,B$2,FALSE),"")</f>
        <v/>
      </c>
      <c r="C53" s="23" t="str">
        <f>IF($AZ53=1,VLOOKUP($A53,'DATA TIMESERIES'!$A$2:$FG$45000,C$2,FALSE),"")</f>
        <v/>
      </c>
      <c r="D53" s="23" t="str">
        <f>IF($AZ53=1,VLOOKUP($A53,'DATA TIMESERIES'!$A$2:$FG$45000,D$2,FALSE),"")</f>
        <v/>
      </c>
      <c r="E53" s="23" t="str">
        <f>IF($AZ53=1,VLOOKUP($A53,'DATA TIMESERIES'!$A$2:$FG$45000,E$2,FALSE),"")</f>
        <v/>
      </c>
      <c r="F53" s="23" t="str">
        <f>IF($AZ53=1,VLOOKUP($A53,'DATA TIMESERIES'!$A$2:$FG$45000,F$2,FALSE),"")</f>
        <v/>
      </c>
      <c r="G53" s="23" t="str">
        <f>IF($AZ53=1,VLOOKUP($A53,'DATA TIMESERIES'!$A$2:$FG$45000,G$2,FALSE),"")</f>
        <v/>
      </c>
      <c r="H53" s="23" t="str">
        <f>IF($AZ53=1,VLOOKUP($A53,'DATA TIMESERIES'!$A$2:$FG$45000,H$2,FALSE),"")</f>
        <v/>
      </c>
      <c r="I53" s="23" t="str">
        <f>IF($AZ53=1,VLOOKUP($A53,'DATA TIMESERIES'!$A$2:$FG$45000,I$2,FALSE),"")</f>
        <v/>
      </c>
      <c r="J53" s="23" t="str">
        <f>IF($AZ53=1,VLOOKUP($A53,'DATA TIMESERIES'!$A$2:$FG$45000,J$2,FALSE),"")</f>
        <v/>
      </c>
      <c r="K53" s="23" t="str">
        <f>IF($AZ53=1,VLOOKUP($A53,'DATA TIMESERIES'!$A$2:$FG$45000,K$2,FALSE),"")</f>
        <v/>
      </c>
      <c r="L53" s="82" t="str">
        <f>IF($AZ53=1,VLOOKUP($A53,'DATA SEL SUB 2026'!$A$2:$BI$45000,L$2,FALSE),"")</f>
        <v/>
      </c>
      <c r="M53" s="22"/>
      <c r="N53" s="23" t="str">
        <f>IF($AZ53=1,VLOOKUP($A53,'DATA TIMESERIES'!$A$2:$FG$45000,N$2,FALSE),"")</f>
        <v/>
      </c>
      <c r="O53" s="23" t="str">
        <f>IF($AZ53=1,VLOOKUP($A53,'DATA TIMESERIES'!$A$2:$FG$45000,O$2,FALSE),"")</f>
        <v/>
      </c>
      <c r="P53" s="23" t="str">
        <f>IF($AZ53=1,VLOOKUP($A53,'DATA TIMESERIES'!$A$2:$FG$45000,P$2,FALSE),"")</f>
        <v/>
      </c>
      <c r="Q53" s="23" t="str">
        <f>IF($AZ53=1,VLOOKUP($A53,'DATA TIMESERIES'!$A$2:$FG$45000,Q$2,FALSE),"")</f>
        <v/>
      </c>
      <c r="R53" s="23" t="str">
        <f>IF($AZ53=1,VLOOKUP($A53,'DATA TIMESERIES'!$A$2:$FG$45000,R$2,FALSE),"")</f>
        <v/>
      </c>
      <c r="S53" s="23" t="str">
        <f>IF($AZ53=1,VLOOKUP($A53,'DATA TIMESERIES'!$A$2:$FG$45000,S$2,FALSE),"")</f>
        <v/>
      </c>
      <c r="T53" s="23" t="str">
        <f>IF($AZ53=1,VLOOKUP($A53,'DATA TIMESERIES'!$A$2:$FG$45000,T$2,FALSE),"")</f>
        <v/>
      </c>
      <c r="U53" s="23" t="str">
        <f>IF($AZ53=1,VLOOKUP($A53,'DATA TIMESERIES'!$A$2:$FG$45000,U$2,FALSE),"")</f>
        <v/>
      </c>
      <c r="V53" s="23" t="str">
        <f>IF($AZ53=1,VLOOKUP($A53,'DATA TIMESERIES'!$A$2:$FG$45000,V$2,FALSE),"")</f>
        <v/>
      </c>
      <c r="W53" s="23" t="str">
        <f>IF($AZ53=1,VLOOKUP($A53,'DATA TIMESERIES'!$A$2:$FG$45000,W$2,FALSE),"")</f>
        <v/>
      </c>
      <c r="X53" s="82" t="str">
        <f>IF($AZ53=1,VLOOKUP($A53,'DATA SEL SUB 2026'!$A$2:$BI$45000,X$2,FALSE),"")</f>
        <v/>
      </c>
      <c r="Z53" s="23" t="str">
        <f>IF($AZ53=1,VLOOKUP($A53,'DATA TIMESERIES'!$A$2:$FG$45000,Z$2,FALSE),"")</f>
        <v/>
      </c>
      <c r="AA53" s="23" t="str">
        <f>IF($AZ53=1,VLOOKUP($A53,'DATA TIMESERIES'!$A$2:$FG$45000,AA$2,FALSE),"")</f>
        <v/>
      </c>
      <c r="AB53" s="23" t="str">
        <f>IF($AZ53=1,VLOOKUP($A53,'DATA TIMESERIES'!$A$2:$FG$45000,AB$2,FALSE),"")</f>
        <v/>
      </c>
      <c r="AC53" s="23" t="str">
        <f>IF($AZ53=1,VLOOKUP($A53,'DATA TIMESERIES'!$A$2:$FG$45000,AC$2,FALSE),"")</f>
        <v/>
      </c>
      <c r="AD53" s="23" t="str">
        <f>IF($AZ53=1,VLOOKUP($A53,'DATA TIMESERIES'!$A$2:$FG$45000,AD$2,FALSE),"")</f>
        <v/>
      </c>
      <c r="AE53" s="23" t="str">
        <f>IF($AZ53=1,VLOOKUP($A53,'DATA TIMESERIES'!$A$2:$FG$45000,AE$2,FALSE),"")</f>
        <v/>
      </c>
      <c r="AF53" s="23" t="str">
        <f>IF($AZ53=1,VLOOKUP($A53,'DATA TIMESERIES'!$A$2:$FG$45000,AF$2,FALSE),"")</f>
        <v/>
      </c>
      <c r="AG53" s="23" t="str">
        <f>IF($AZ53=1,VLOOKUP($A53,'DATA TIMESERIES'!$A$2:$FG$45000,AG$2,FALSE),"")</f>
        <v/>
      </c>
      <c r="AH53" s="23" t="str">
        <f>IF($AZ53=1,VLOOKUP($A53,'DATA TIMESERIES'!$A$2:$FG$45000,AH$2,FALSE),"")</f>
        <v/>
      </c>
      <c r="AI53" s="23" t="str">
        <f>IF($AZ53=1,VLOOKUP($A53,'DATA TIMESERIES'!$A$2:$FG$45000,AI$2,FALSE),"")</f>
        <v/>
      </c>
      <c r="AJ53" s="82" t="str">
        <f>IF($AZ53=1,VLOOKUP($A53,'DATA SEL SUB 2026'!$A$2:$BI$45000,AJ$2,FALSE),"")</f>
        <v/>
      </c>
      <c r="AL53" s="99" t="str">
        <f>IF($AZ53=1,VLOOKUP($BA53,'DATA SEL SUB 2026'!$A$2:$XX$45000,AL$2,FALSE),"")</f>
        <v/>
      </c>
      <c r="AM53" s="99" t="str">
        <f>IF($AZ53=1,VLOOKUP($BA53,'DATA SEL SUB 2026'!$A$2:$XX$45000,AM$2,FALSE),"")</f>
        <v/>
      </c>
      <c r="AN53" s="99" t="str">
        <f>IF($AZ53=1,VLOOKUP($BA53,'DATA SEL SUB 2026'!$A$2:$XX$45000,AN$2,FALSE),"")</f>
        <v/>
      </c>
      <c r="AO53" s="99" t="str">
        <f>IF($AZ53=1,VLOOKUP($BA53,'DATA SEL SUB 2026'!$A$2:$XX$45000,AO$2,FALSE),"")</f>
        <v/>
      </c>
      <c r="AP53" s="99">
        <f t="shared" si="11"/>
        <v>0</v>
      </c>
      <c r="AQ53" s="99"/>
      <c r="AR53" s="120" t="str">
        <f t="shared" si="12"/>
        <v/>
      </c>
      <c r="AS53" s="120" t="str">
        <f t="shared" si="13"/>
        <v/>
      </c>
      <c r="AT53" s="120" t="str">
        <f t="shared" si="14"/>
        <v/>
      </c>
      <c r="AU53" s="120" t="str">
        <f t="shared" si="15"/>
        <v/>
      </c>
      <c r="AW53" s="29" t="s">
        <v>264</v>
      </c>
      <c r="AX53" s="29">
        <f>VLOOKUP(AW53,KEY!$AC$2:$AD$1001,2,FALSE)</f>
        <v>28</v>
      </c>
      <c r="AY53" s="29">
        <v>26</v>
      </c>
      <c r="AZ53" s="29">
        <f t="shared" si="16"/>
        <v>0</v>
      </c>
      <c r="BA53" s="42" t="str">
        <f>IF($AZ53=1,VLOOKUP($AZ$19,'CROSSWALK LEA TO SENATE'!$A$2:$XX$45000,$AX53,FALSE),"")</f>
        <v/>
      </c>
      <c r="BB53" s="29"/>
      <c r="BC53" s="29"/>
      <c r="BD53" s="29"/>
      <c r="BE53" s="2"/>
      <c r="BF53" s="28" t="str">
        <f>IF($AZ53=1,VLOOKUP($BA53,'DATA SEL SUB 2026'!$A$2:$XX$45000,BF$2,FALSE),"")</f>
        <v/>
      </c>
      <c r="BG53" s="101" t="str">
        <f t="shared" si="17"/>
        <v/>
      </c>
      <c r="BH53" s="101" t="str">
        <f t="shared" si="18"/>
        <v/>
      </c>
      <c r="BI53" s="102" t="str">
        <f t="shared" si="19"/>
        <v/>
      </c>
      <c r="BJ53" s="110" t="str">
        <f>IF($AZ53=1,VLOOKUP($BA53,'DATA TIMESERIES'!$A$1:$XX$45000,BJ$2,FALSE),"")</f>
        <v/>
      </c>
      <c r="BK53" s="111" t="str">
        <f t="shared" si="20"/>
        <v/>
      </c>
      <c r="BL53" s="127"/>
      <c r="BM53" s="24" t="str">
        <f>IF($AZ53=1,VLOOKUP($BA53,'DATA SEL SUB 2026'!$A$2:$XX$45000,BM$2,FALSE),"")</f>
        <v/>
      </c>
      <c r="BN53" s="86" t="str">
        <f>IF($AZ53=1,VLOOKUP($BA53,'DATA SEL SUB 2026'!$A$2:$XX$45000,BN$2,FALSE),"")</f>
        <v/>
      </c>
      <c r="BO53" s="110" t="str">
        <f>IF($AZ53=1,VLOOKUP($BA53,'DATA TIMESERIES'!$A$1:$XX$45000,BO$2,FALSE),"")</f>
        <v/>
      </c>
      <c r="BP53" s="111" t="str">
        <f t="shared" si="21"/>
        <v/>
      </c>
      <c r="BQ53" s="132" t="str">
        <f>IF($AZ53=1,VLOOKUP($BA53,'DATA SEL SUB 2026'!$A$2:$XX$45000,BQ$2,FALSE),"")</f>
        <v/>
      </c>
      <c r="BR53" s="25" t="str">
        <f>IF($AZ53=1,VLOOKUP($BA53,'DATA SEL SUB 2026'!$A$2:$XX$45000,BR$2,FALSE),"")</f>
        <v/>
      </c>
      <c r="BS53" s="25" t="str">
        <f>IF($AZ53=1,VLOOKUP($BA53,'DATA SEL SUB 2026'!$A$2:$XX$45000,BS$2,FALSE),"")</f>
        <v/>
      </c>
      <c r="BT53" s="25" t="str">
        <f>IF($AZ53=1,VLOOKUP($BA53,'DATA SEL SUB 2026'!$A$2:$XX$45000,BT$2,FALSE),"")</f>
        <v/>
      </c>
      <c r="BU53" s="25" t="str">
        <f>IF($AZ53=1,VLOOKUP($BA53,'DATA SEL SUB 2026'!$A$2:$XX$45000,BU$2,FALSE),"")</f>
        <v/>
      </c>
      <c r="BV53" s="133" t="str">
        <f>IF($AZ53=1,VLOOKUP($BA53,'DATA SEL SUB 2026'!$A$2:$XX$45000,BV$2,FALSE),"")</f>
        <v/>
      </c>
      <c r="BW53" s="127"/>
      <c r="BX53" s="31" t="str">
        <f>IF($AZ53=1,VLOOKUP($BA53,'DATA SEL SUB 2026'!$A$2:$XX$45000,BX$2,FALSE),"")</f>
        <v/>
      </c>
      <c r="BY53" s="32" t="str">
        <f>IF($AZ53=1,VLOOKUP($BA53,'DATA SEL SUB 2026'!$A$2:$XX$45000,BY$2,FALSE),"")</f>
        <v/>
      </c>
      <c r="BZ53" s="110" t="str">
        <f>IF($AZ53=1,VLOOKUP($BA53,'DATA TIMESERIES'!$A$1:$XX$45000,BZ$2,FALSE),"")</f>
        <v/>
      </c>
      <c r="CA53" s="111" t="str">
        <f t="shared" si="22"/>
        <v/>
      </c>
      <c r="CB53" s="142" t="str">
        <f>IF($AZ53=1,-1*VLOOKUP($BA53,'DATA SEL SUB 2026'!$A$2:$XX$45000,CB$2,FALSE),"")</f>
        <v/>
      </c>
      <c r="CC53" s="137" t="str">
        <f>IF($AZ53=1,VLOOKUP($BA53,'DATA SEL SUB 2026'!$A$2:$XX$45000,CC$2,FALSE),"")</f>
        <v/>
      </c>
      <c r="CD53" s="143" t="str">
        <f t="shared" si="23"/>
        <v/>
      </c>
      <c r="CE53" s="32"/>
      <c r="CF53" s="90" t="str">
        <f>IF($AZ53=1,VLOOKUP($BA53,'DATA SEL SUB 2026'!$A$2:$XX$45000,CF$2,FALSE),"")</f>
        <v/>
      </c>
      <c r="CG53" s="91" t="str">
        <f>IF($AZ53=1,VLOOKUP($BA53,'DATA SEL SUB 2026'!$A$2:$XX$45000,CG$2,FALSE),"")</f>
        <v/>
      </c>
      <c r="CH53" s="110" t="str">
        <f>IF($AZ53=1,VLOOKUP($BA53,'DATA TIMESERIES'!$A$1:$XX$45000,CH$2,FALSE),"")</f>
        <v/>
      </c>
      <c r="CI53" s="110" t="str">
        <f t="shared" si="24"/>
        <v/>
      </c>
      <c r="CJ53" s="32"/>
      <c r="CK53" s="32"/>
      <c r="CL53" s="2"/>
    </row>
    <row r="54" spans="1:90" ht="36" customHeight="1" x14ac:dyDescent="0.25">
      <c r="A54" s="79" t="str">
        <f t="shared" si="10"/>
        <v/>
      </c>
      <c r="B54" s="23" t="str">
        <f>IF($AZ54=1,VLOOKUP($A54,'DATA TIMESERIES'!$A$2:$FG$45000,B$2,FALSE),"")</f>
        <v/>
      </c>
      <c r="C54" s="23" t="str">
        <f>IF($AZ54=1,VLOOKUP($A54,'DATA TIMESERIES'!$A$2:$FG$45000,C$2,FALSE),"")</f>
        <v/>
      </c>
      <c r="D54" s="23" t="str">
        <f>IF($AZ54=1,VLOOKUP($A54,'DATA TIMESERIES'!$A$2:$FG$45000,D$2,FALSE),"")</f>
        <v/>
      </c>
      <c r="E54" s="23" t="str">
        <f>IF($AZ54=1,VLOOKUP($A54,'DATA TIMESERIES'!$A$2:$FG$45000,E$2,FALSE),"")</f>
        <v/>
      </c>
      <c r="F54" s="23" t="str">
        <f>IF($AZ54=1,VLOOKUP($A54,'DATA TIMESERIES'!$A$2:$FG$45000,F$2,FALSE),"")</f>
        <v/>
      </c>
      <c r="G54" s="23" t="str">
        <f>IF($AZ54=1,VLOOKUP($A54,'DATA TIMESERIES'!$A$2:$FG$45000,G$2,FALSE),"")</f>
        <v/>
      </c>
      <c r="H54" s="23" t="str">
        <f>IF($AZ54=1,VLOOKUP($A54,'DATA TIMESERIES'!$A$2:$FG$45000,H$2,FALSE),"")</f>
        <v/>
      </c>
      <c r="I54" s="23" t="str">
        <f>IF($AZ54=1,VLOOKUP($A54,'DATA TIMESERIES'!$A$2:$FG$45000,I$2,FALSE),"")</f>
        <v/>
      </c>
      <c r="J54" s="23" t="str">
        <f>IF($AZ54=1,VLOOKUP($A54,'DATA TIMESERIES'!$A$2:$FG$45000,J$2,FALSE),"")</f>
        <v/>
      </c>
      <c r="K54" s="23" t="str">
        <f>IF($AZ54=1,VLOOKUP($A54,'DATA TIMESERIES'!$A$2:$FG$45000,K$2,FALSE),"")</f>
        <v/>
      </c>
      <c r="L54" s="82" t="str">
        <f>IF($AZ54=1,VLOOKUP($A54,'DATA SEL SUB 2026'!$A$2:$BI$45000,L$2,FALSE),"")</f>
        <v/>
      </c>
      <c r="N54" s="23" t="str">
        <f>IF($AZ54=1,VLOOKUP($A54,'DATA TIMESERIES'!$A$2:$FG$45000,N$2,FALSE),"")</f>
        <v/>
      </c>
      <c r="O54" s="23" t="str">
        <f>IF($AZ54=1,VLOOKUP($A54,'DATA TIMESERIES'!$A$2:$FG$45000,O$2,FALSE),"")</f>
        <v/>
      </c>
      <c r="P54" s="23" t="str">
        <f>IF($AZ54=1,VLOOKUP($A54,'DATA TIMESERIES'!$A$2:$FG$45000,P$2,FALSE),"")</f>
        <v/>
      </c>
      <c r="Q54" s="23" t="str">
        <f>IF($AZ54=1,VLOOKUP($A54,'DATA TIMESERIES'!$A$2:$FG$45000,Q$2,FALSE),"")</f>
        <v/>
      </c>
      <c r="R54" s="23" t="str">
        <f>IF($AZ54=1,VLOOKUP($A54,'DATA TIMESERIES'!$A$2:$FG$45000,R$2,FALSE),"")</f>
        <v/>
      </c>
      <c r="S54" s="23" t="str">
        <f>IF($AZ54=1,VLOOKUP($A54,'DATA TIMESERIES'!$A$2:$FG$45000,S$2,FALSE),"")</f>
        <v/>
      </c>
      <c r="T54" s="23" t="str">
        <f>IF($AZ54=1,VLOOKUP($A54,'DATA TIMESERIES'!$A$2:$FG$45000,T$2,FALSE),"")</f>
        <v/>
      </c>
      <c r="U54" s="23" t="str">
        <f>IF($AZ54=1,VLOOKUP($A54,'DATA TIMESERIES'!$A$2:$FG$45000,U$2,FALSE),"")</f>
        <v/>
      </c>
      <c r="V54" s="23" t="str">
        <f>IF($AZ54=1,VLOOKUP($A54,'DATA TIMESERIES'!$A$2:$FG$45000,V$2,FALSE),"")</f>
        <v/>
      </c>
      <c r="W54" s="23" t="str">
        <f>IF($AZ54=1,VLOOKUP($A54,'DATA TIMESERIES'!$A$2:$FG$45000,W$2,FALSE),"")</f>
        <v/>
      </c>
      <c r="X54" s="82" t="str">
        <f>IF($AZ54=1,VLOOKUP($A54,'DATA SEL SUB 2026'!$A$2:$BI$45000,X$2,FALSE),"")</f>
        <v/>
      </c>
      <c r="Z54" s="23" t="str">
        <f>IF($AZ54=1,VLOOKUP($A54,'DATA TIMESERIES'!$A$2:$FG$45000,Z$2,FALSE),"")</f>
        <v/>
      </c>
      <c r="AA54" s="23" t="str">
        <f>IF($AZ54=1,VLOOKUP($A54,'DATA TIMESERIES'!$A$2:$FG$45000,AA$2,FALSE),"")</f>
        <v/>
      </c>
      <c r="AB54" s="23" t="str">
        <f>IF($AZ54=1,VLOOKUP($A54,'DATA TIMESERIES'!$A$2:$FG$45000,AB$2,FALSE),"")</f>
        <v/>
      </c>
      <c r="AC54" s="23" t="str">
        <f>IF($AZ54=1,VLOOKUP($A54,'DATA TIMESERIES'!$A$2:$FG$45000,AC$2,FALSE),"")</f>
        <v/>
      </c>
      <c r="AD54" s="23" t="str">
        <f>IF($AZ54=1,VLOOKUP($A54,'DATA TIMESERIES'!$A$2:$FG$45000,AD$2,FALSE),"")</f>
        <v/>
      </c>
      <c r="AE54" s="23" t="str">
        <f>IF($AZ54=1,VLOOKUP($A54,'DATA TIMESERIES'!$A$2:$FG$45000,AE$2,FALSE),"")</f>
        <v/>
      </c>
      <c r="AF54" s="23" t="str">
        <f>IF($AZ54=1,VLOOKUP($A54,'DATA TIMESERIES'!$A$2:$FG$45000,AF$2,FALSE),"")</f>
        <v/>
      </c>
      <c r="AG54" s="23" t="str">
        <f>IF($AZ54=1,VLOOKUP($A54,'DATA TIMESERIES'!$A$2:$FG$45000,AG$2,FALSE),"")</f>
        <v/>
      </c>
      <c r="AH54" s="23" t="str">
        <f>IF($AZ54=1,VLOOKUP($A54,'DATA TIMESERIES'!$A$2:$FG$45000,AH$2,FALSE),"")</f>
        <v/>
      </c>
      <c r="AI54" s="23" t="str">
        <f>IF($AZ54=1,VLOOKUP($A54,'DATA TIMESERIES'!$A$2:$FG$45000,AI$2,FALSE),"")</f>
        <v/>
      </c>
      <c r="AJ54" s="82" t="str">
        <f>IF($AZ54=1,VLOOKUP($A54,'DATA SEL SUB 2026'!$A$2:$BI$45000,AJ$2,FALSE),"")</f>
        <v/>
      </c>
      <c r="AL54" s="99" t="str">
        <f>IF($AZ54=1,VLOOKUP($BA54,'DATA SEL SUB 2026'!$A$2:$XX$45000,AL$2,FALSE),"")</f>
        <v/>
      </c>
      <c r="AM54" s="99" t="str">
        <f>IF($AZ54=1,VLOOKUP($BA54,'DATA SEL SUB 2026'!$A$2:$XX$45000,AM$2,FALSE),"")</f>
        <v/>
      </c>
      <c r="AN54" s="99" t="str">
        <f>IF($AZ54=1,VLOOKUP($BA54,'DATA SEL SUB 2026'!$A$2:$XX$45000,AN$2,FALSE),"")</f>
        <v/>
      </c>
      <c r="AO54" s="99" t="str">
        <f>IF($AZ54=1,VLOOKUP($BA54,'DATA SEL SUB 2026'!$A$2:$XX$45000,AO$2,FALSE),"")</f>
        <v/>
      </c>
      <c r="AP54" s="99">
        <f t="shared" si="11"/>
        <v>0</v>
      </c>
      <c r="AQ54" s="99"/>
      <c r="AR54" s="120" t="str">
        <f t="shared" si="12"/>
        <v/>
      </c>
      <c r="AS54" s="120" t="str">
        <f t="shared" si="13"/>
        <v/>
      </c>
      <c r="AT54" s="120" t="str">
        <f t="shared" si="14"/>
        <v/>
      </c>
      <c r="AU54" s="120" t="str">
        <f t="shared" si="15"/>
        <v/>
      </c>
      <c r="AW54" s="29" t="s">
        <v>265</v>
      </c>
      <c r="AX54" s="29">
        <f>VLOOKUP(AW54,KEY!$AC$2:$AD$1001,2,FALSE)</f>
        <v>29</v>
      </c>
      <c r="AY54" s="29">
        <v>27</v>
      </c>
      <c r="AZ54" s="29">
        <f t="shared" si="16"/>
        <v>0</v>
      </c>
      <c r="BA54" s="42" t="str">
        <f>IF($AZ54=1,VLOOKUP($AZ$19,'CROSSWALK LEA TO SENATE'!$A$2:$XX$45000,$AX54,FALSE),"")</f>
        <v/>
      </c>
      <c r="BB54" s="2"/>
      <c r="BC54" s="2"/>
      <c r="BD54" s="2"/>
      <c r="BE54" s="2"/>
      <c r="BF54" s="28" t="str">
        <f>IF($AZ54=1,VLOOKUP($BA54,'DATA SEL SUB 2026'!$A$2:$XX$45000,BF$2,FALSE),"")</f>
        <v/>
      </c>
      <c r="BG54" s="101" t="str">
        <f t="shared" si="17"/>
        <v/>
      </c>
      <c r="BH54" s="101" t="str">
        <f t="shared" si="18"/>
        <v/>
      </c>
      <c r="BI54" s="102" t="str">
        <f t="shared" si="19"/>
        <v/>
      </c>
      <c r="BJ54" s="110" t="str">
        <f>IF($AZ54=1,VLOOKUP($BA54,'DATA TIMESERIES'!$A$1:$XX$45000,BJ$2,FALSE),"")</f>
        <v/>
      </c>
      <c r="BK54" s="111" t="str">
        <f t="shared" si="20"/>
        <v/>
      </c>
      <c r="BL54" s="127"/>
      <c r="BM54" s="24" t="str">
        <f>IF($AZ54=1,VLOOKUP($BA54,'DATA SEL SUB 2026'!$A$2:$XX$45000,BM$2,FALSE),"")</f>
        <v/>
      </c>
      <c r="BN54" s="86" t="str">
        <f>IF($AZ54=1,VLOOKUP($BA54,'DATA SEL SUB 2026'!$A$2:$XX$45000,BN$2,FALSE),"")</f>
        <v/>
      </c>
      <c r="BO54" s="110" t="str">
        <f>IF($AZ54=1,VLOOKUP($BA54,'DATA TIMESERIES'!$A$1:$XX$45000,BO$2,FALSE),"")</f>
        <v/>
      </c>
      <c r="BP54" s="111" t="str">
        <f t="shared" si="21"/>
        <v/>
      </c>
      <c r="BQ54" s="132" t="str">
        <f>IF($AZ54=1,VLOOKUP($BA54,'DATA SEL SUB 2026'!$A$2:$XX$45000,BQ$2,FALSE),"")</f>
        <v/>
      </c>
      <c r="BR54" s="25" t="str">
        <f>IF($AZ54=1,VLOOKUP($BA54,'DATA SEL SUB 2026'!$A$2:$XX$45000,BR$2,FALSE),"")</f>
        <v/>
      </c>
      <c r="BS54" s="25" t="str">
        <f>IF($AZ54=1,VLOOKUP($BA54,'DATA SEL SUB 2026'!$A$2:$XX$45000,BS$2,FALSE),"")</f>
        <v/>
      </c>
      <c r="BT54" s="25" t="str">
        <f>IF($AZ54=1,VLOOKUP($BA54,'DATA SEL SUB 2026'!$A$2:$XX$45000,BT$2,FALSE),"")</f>
        <v/>
      </c>
      <c r="BU54" s="25" t="str">
        <f>IF($AZ54=1,VLOOKUP($BA54,'DATA SEL SUB 2026'!$A$2:$XX$45000,BU$2,FALSE),"")</f>
        <v/>
      </c>
      <c r="BV54" s="133" t="str">
        <f>IF($AZ54=1,VLOOKUP($BA54,'DATA SEL SUB 2026'!$A$2:$XX$45000,BV$2,FALSE),"")</f>
        <v/>
      </c>
      <c r="BW54" s="127"/>
      <c r="BX54" s="31" t="str">
        <f>IF($AZ54=1,VLOOKUP($BA54,'DATA SEL SUB 2026'!$A$2:$XX$45000,BX$2,FALSE),"")</f>
        <v/>
      </c>
      <c r="BY54" s="32" t="str">
        <f>IF($AZ54=1,VLOOKUP($BA54,'DATA SEL SUB 2026'!$A$2:$XX$45000,BY$2,FALSE),"")</f>
        <v/>
      </c>
      <c r="BZ54" s="110" t="str">
        <f>IF($AZ54=1,VLOOKUP($BA54,'DATA TIMESERIES'!$A$1:$XX$45000,BZ$2,FALSE),"")</f>
        <v/>
      </c>
      <c r="CA54" s="111" t="str">
        <f t="shared" si="22"/>
        <v/>
      </c>
      <c r="CB54" s="142" t="str">
        <f>IF($AZ54=1,-1*VLOOKUP($BA54,'DATA SEL SUB 2026'!$A$2:$XX$45000,CB$2,FALSE),"")</f>
        <v/>
      </c>
      <c r="CC54" s="137" t="str">
        <f>IF($AZ54=1,VLOOKUP($BA54,'DATA SEL SUB 2026'!$A$2:$XX$45000,CC$2,FALSE),"")</f>
        <v/>
      </c>
      <c r="CD54" s="143" t="str">
        <f t="shared" si="23"/>
        <v/>
      </c>
      <c r="CE54" s="32"/>
      <c r="CF54" s="90" t="str">
        <f>IF($AZ54=1,VLOOKUP($BA54,'DATA SEL SUB 2026'!$A$2:$XX$45000,CF$2,FALSE),"")</f>
        <v/>
      </c>
      <c r="CG54" s="91" t="str">
        <f>IF($AZ54=1,VLOOKUP($BA54,'DATA SEL SUB 2026'!$A$2:$XX$45000,CG$2,FALSE),"")</f>
        <v/>
      </c>
      <c r="CH54" s="110" t="str">
        <f>IF($AZ54=1,VLOOKUP($BA54,'DATA TIMESERIES'!$A$1:$XX$45000,CH$2,FALSE),"")</f>
        <v/>
      </c>
      <c r="CI54" s="110" t="str">
        <f t="shared" si="24"/>
        <v/>
      </c>
      <c r="CJ54" s="32"/>
      <c r="CK54" s="32"/>
      <c r="CL54" s="2"/>
    </row>
    <row r="55" spans="1:90" ht="36" customHeight="1" x14ac:dyDescent="0.25">
      <c r="A55" s="79" t="str">
        <f t="shared" si="10"/>
        <v/>
      </c>
      <c r="B55" s="23" t="str">
        <f>IF($AZ55=1,VLOOKUP($A55,'DATA TIMESERIES'!$A$2:$FG$45000,B$2,FALSE),"")</f>
        <v/>
      </c>
      <c r="C55" s="23" t="str">
        <f>IF($AZ55=1,VLOOKUP($A55,'DATA TIMESERIES'!$A$2:$FG$45000,C$2,FALSE),"")</f>
        <v/>
      </c>
      <c r="D55" s="23" t="str">
        <f>IF($AZ55=1,VLOOKUP($A55,'DATA TIMESERIES'!$A$2:$FG$45000,D$2,FALSE),"")</f>
        <v/>
      </c>
      <c r="E55" s="23" t="str">
        <f>IF($AZ55=1,VLOOKUP($A55,'DATA TIMESERIES'!$A$2:$FG$45000,E$2,FALSE),"")</f>
        <v/>
      </c>
      <c r="F55" s="23" t="str">
        <f>IF($AZ55=1,VLOOKUP($A55,'DATA TIMESERIES'!$A$2:$FG$45000,F$2,FALSE),"")</f>
        <v/>
      </c>
      <c r="G55" s="23" t="str">
        <f>IF($AZ55=1,VLOOKUP($A55,'DATA TIMESERIES'!$A$2:$FG$45000,G$2,FALSE),"")</f>
        <v/>
      </c>
      <c r="H55" s="23" t="str">
        <f>IF($AZ55=1,VLOOKUP($A55,'DATA TIMESERIES'!$A$2:$FG$45000,H$2,FALSE),"")</f>
        <v/>
      </c>
      <c r="I55" s="23" t="str">
        <f>IF($AZ55=1,VLOOKUP($A55,'DATA TIMESERIES'!$A$2:$FG$45000,I$2,FALSE),"")</f>
        <v/>
      </c>
      <c r="J55" s="23" t="str">
        <f>IF($AZ55=1,VLOOKUP($A55,'DATA TIMESERIES'!$A$2:$FG$45000,J$2,FALSE),"")</f>
        <v/>
      </c>
      <c r="K55" s="23" t="str">
        <f>IF($AZ55=1,VLOOKUP($A55,'DATA TIMESERIES'!$A$2:$FG$45000,K$2,FALSE),"")</f>
        <v/>
      </c>
      <c r="L55" s="82" t="str">
        <f>IF($AZ55=1,VLOOKUP($A55,'DATA SEL SUB 2026'!$A$2:$BI$45000,L$2,FALSE),"")</f>
        <v/>
      </c>
      <c r="N55" s="23" t="str">
        <f>IF($AZ55=1,VLOOKUP($A55,'DATA TIMESERIES'!$A$2:$FG$45000,N$2,FALSE),"")</f>
        <v/>
      </c>
      <c r="O55" s="23" t="str">
        <f>IF($AZ55=1,VLOOKUP($A55,'DATA TIMESERIES'!$A$2:$FG$45000,O$2,FALSE),"")</f>
        <v/>
      </c>
      <c r="P55" s="23" t="str">
        <f>IF($AZ55=1,VLOOKUP($A55,'DATA TIMESERIES'!$A$2:$FG$45000,P$2,FALSE),"")</f>
        <v/>
      </c>
      <c r="Q55" s="23" t="str">
        <f>IF($AZ55=1,VLOOKUP($A55,'DATA TIMESERIES'!$A$2:$FG$45000,Q$2,FALSE),"")</f>
        <v/>
      </c>
      <c r="R55" s="23" t="str">
        <f>IF($AZ55=1,VLOOKUP($A55,'DATA TIMESERIES'!$A$2:$FG$45000,R$2,FALSE),"")</f>
        <v/>
      </c>
      <c r="S55" s="23" t="str">
        <f>IF($AZ55=1,VLOOKUP($A55,'DATA TIMESERIES'!$A$2:$FG$45000,S$2,FALSE),"")</f>
        <v/>
      </c>
      <c r="T55" s="23" t="str">
        <f>IF($AZ55=1,VLOOKUP($A55,'DATA TIMESERIES'!$A$2:$FG$45000,T$2,FALSE),"")</f>
        <v/>
      </c>
      <c r="U55" s="23" t="str">
        <f>IF($AZ55=1,VLOOKUP($A55,'DATA TIMESERIES'!$A$2:$FG$45000,U$2,FALSE),"")</f>
        <v/>
      </c>
      <c r="V55" s="23" t="str">
        <f>IF($AZ55=1,VLOOKUP($A55,'DATA TIMESERIES'!$A$2:$FG$45000,V$2,FALSE),"")</f>
        <v/>
      </c>
      <c r="W55" s="23" t="str">
        <f>IF($AZ55=1,VLOOKUP($A55,'DATA TIMESERIES'!$A$2:$FG$45000,W$2,FALSE),"")</f>
        <v/>
      </c>
      <c r="X55" s="82" t="str">
        <f>IF($AZ55=1,VLOOKUP($A55,'DATA SEL SUB 2026'!$A$2:$BI$45000,X$2,FALSE),"")</f>
        <v/>
      </c>
      <c r="Z55" s="23" t="str">
        <f>IF($AZ55=1,VLOOKUP($A55,'DATA TIMESERIES'!$A$2:$FG$45000,Z$2,FALSE),"")</f>
        <v/>
      </c>
      <c r="AA55" s="23" t="str">
        <f>IF($AZ55=1,VLOOKUP($A55,'DATA TIMESERIES'!$A$2:$FG$45000,AA$2,FALSE),"")</f>
        <v/>
      </c>
      <c r="AB55" s="23" t="str">
        <f>IF($AZ55=1,VLOOKUP($A55,'DATA TIMESERIES'!$A$2:$FG$45000,AB$2,FALSE),"")</f>
        <v/>
      </c>
      <c r="AC55" s="23" t="str">
        <f>IF($AZ55=1,VLOOKUP($A55,'DATA TIMESERIES'!$A$2:$FG$45000,AC$2,FALSE),"")</f>
        <v/>
      </c>
      <c r="AD55" s="23" t="str">
        <f>IF($AZ55=1,VLOOKUP($A55,'DATA TIMESERIES'!$A$2:$FG$45000,AD$2,FALSE),"")</f>
        <v/>
      </c>
      <c r="AE55" s="23" t="str">
        <f>IF($AZ55=1,VLOOKUP($A55,'DATA TIMESERIES'!$A$2:$FG$45000,AE$2,FALSE),"")</f>
        <v/>
      </c>
      <c r="AF55" s="23" t="str">
        <f>IF($AZ55=1,VLOOKUP($A55,'DATA TIMESERIES'!$A$2:$FG$45000,AF$2,FALSE),"")</f>
        <v/>
      </c>
      <c r="AG55" s="23" t="str">
        <f>IF($AZ55=1,VLOOKUP($A55,'DATA TIMESERIES'!$A$2:$FG$45000,AG$2,FALSE),"")</f>
        <v/>
      </c>
      <c r="AH55" s="23" t="str">
        <f>IF($AZ55=1,VLOOKUP($A55,'DATA TIMESERIES'!$A$2:$FG$45000,AH$2,FALSE),"")</f>
        <v/>
      </c>
      <c r="AI55" s="23" t="str">
        <f>IF($AZ55=1,VLOOKUP($A55,'DATA TIMESERIES'!$A$2:$FG$45000,AI$2,FALSE),"")</f>
        <v/>
      </c>
      <c r="AJ55" s="82" t="str">
        <f>IF($AZ55=1,VLOOKUP($A55,'DATA SEL SUB 2026'!$A$2:$BI$45000,AJ$2,FALSE),"")</f>
        <v/>
      </c>
      <c r="AL55" s="99" t="str">
        <f>IF($AZ55=1,VLOOKUP($BA55,'DATA SEL SUB 2026'!$A$2:$XX$45000,AL$2,FALSE),"")</f>
        <v/>
      </c>
      <c r="AM55" s="99" t="str">
        <f>IF($AZ55=1,VLOOKUP($BA55,'DATA SEL SUB 2026'!$A$2:$XX$45000,AM$2,FALSE),"")</f>
        <v/>
      </c>
      <c r="AN55" s="99" t="str">
        <f>IF($AZ55=1,VLOOKUP($BA55,'DATA SEL SUB 2026'!$A$2:$XX$45000,AN$2,FALSE),"")</f>
        <v/>
      </c>
      <c r="AO55" s="99" t="str">
        <f>IF($AZ55=1,VLOOKUP($BA55,'DATA SEL SUB 2026'!$A$2:$XX$45000,AO$2,FALSE),"")</f>
        <v/>
      </c>
      <c r="AP55" s="99">
        <f t="shared" si="11"/>
        <v>0</v>
      </c>
      <c r="AQ55" s="99"/>
      <c r="AR55" s="120" t="str">
        <f t="shared" si="12"/>
        <v/>
      </c>
      <c r="AS55" s="120" t="str">
        <f t="shared" si="13"/>
        <v/>
      </c>
      <c r="AT55" s="120" t="str">
        <f t="shared" si="14"/>
        <v/>
      </c>
      <c r="AU55" s="120" t="str">
        <f t="shared" si="15"/>
        <v/>
      </c>
      <c r="AW55" s="29" t="s">
        <v>266</v>
      </c>
      <c r="AX55" s="29">
        <f>VLOOKUP(AW55,KEY!$AC$2:$AD$1001,2,FALSE)</f>
        <v>30</v>
      </c>
      <c r="AY55" s="29">
        <v>28</v>
      </c>
      <c r="AZ55" s="29">
        <f t="shared" si="16"/>
        <v>0</v>
      </c>
      <c r="BA55" s="42" t="str">
        <f>IF($AZ55=1,VLOOKUP($AZ$19,'CROSSWALK LEA TO SENATE'!$A$2:$XX$45000,$AX55,FALSE),"")</f>
        <v/>
      </c>
      <c r="BB55" s="2"/>
      <c r="BC55" s="2"/>
      <c r="BD55" s="2"/>
      <c r="BE55" s="2"/>
      <c r="BF55" s="28" t="str">
        <f>IF($AZ55=1,VLOOKUP($BA55,'DATA SEL SUB 2026'!$A$2:$XX$45000,BF$2,FALSE),"")</f>
        <v/>
      </c>
      <c r="BG55" s="101" t="str">
        <f t="shared" si="17"/>
        <v/>
      </c>
      <c r="BH55" s="101" t="str">
        <f t="shared" si="18"/>
        <v/>
      </c>
      <c r="BI55" s="102" t="str">
        <f t="shared" si="19"/>
        <v/>
      </c>
      <c r="BJ55" s="110" t="str">
        <f>IF($AZ55=1,VLOOKUP($BA55,'DATA TIMESERIES'!$A$1:$XX$45000,BJ$2,FALSE),"")</f>
        <v/>
      </c>
      <c r="BK55" s="111" t="str">
        <f t="shared" si="20"/>
        <v/>
      </c>
      <c r="BL55" s="127"/>
      <c r="BM55" s="24" t="str">
        <f>IF($AZ55=1,VLOOKUP($BA55,'DATA SEL SUB 2026'!$A$2:$XX$45000,BM$2,FALSE),"")</f>
        <v/>
      </c>
      <c r="BN55" s="86" t="str">
        <f>IF($AZ55=1,VLOOKUP($BA55,'DATA SEL SUB 2026'!$A$2:$XX$45000,BN$2,FALSE),"")</f>
        <v/>
      </c>
      <c r="BO55" s="110" t="str">
        <f>IF($AZ55=1,VLOOKUP($BA55,'DATA TIMESERIES'!$A$1:$XX$45000,BO$2,FALSE),"")</f>
        <v/>
      </c>
      <c r="BP55" s="111" t="str">
        <f t="shared" si="21"/>
        <v/>
      </c>
      <c r="BQ55" s="132" t="str">
        <f>IF($AZ55=1,VLOOKUP($BA55,'DATA SEL SUB 2026'!$A$2:$XX$45000,BQ$2,FALSE),"")</f>
        <v/>
      </c>
      <c r="BR55" s="25" t="str">
        <f>IF($AZ55=1,VLOOKUP($BA55,'DATA SEL SUB 2026'!$A$2:$XX$45000,BR$2,FALSE),"")</f>
        <v/>
      </c>
      <c r="BS55" s="25" t="str">
        <f>IF($AZ55=1,VLOOKUP($BA55,'DATA SEL SUB 2026'!$A$2:$XX$45000,BS$2,FALSE),"")</f>
        <v/>
      </c>
      <c r="BT55" s="25" t="str">
        <f>IF($AZ55=1,VLOOKUP($BA55,'DATA SEL SUB 2026'!$A$2:$XX$45000,BT$2,FALSE),"")</f>
        <v/>
      </c>
      <c r="BU55" s="25" t="str">
        <f>IF($AZ55=1,VLOOKUP($BA55,'DATA SEL SUB 2026'!$A$2:$XX$45000,BU$2,FALSE),"")</f>
        <v/>
      </c>
      <c r="BV55" s="133" t="str">
        <f>IF($AZ55=1,VLOOKUP($BA55,'DATA SEL SUB 2026'!$A$2:$XX$45000,BV$2,FALSE),"")</f>
        <v/>
      </c>
      <c r="BW55" s="127"/>
      <c r="BX55" s="31" t="str">
        <f>IF($AZ55=1,VLOOKUP($BA55,'DATA SEL SUB 2026'!$A$2:$XX$45000,BX$2,FALSE),"")</f>
        <v/>
      </c>
      <c r="BY55" s="32" t="str">
        <f>IF($AZ55=1,VLOOKUP($BA55,'DATA SEL SUB 2026'!$A$2:$XX$45000,BY$2,FALSE),"")</f>
        <v/>
      </c>
      <c r="BZ55" s="110" t="str">
        <f>IF($AZ55=1,VLOOKUP($BA55,'DATA TIMESERIES'!$A$1:$XX$45000,BZ$2,FALSE),"")</f>
        <v/>
      </c>
      <c r="CA55" s="111" t="str">
        <f t="shared" si="22"/>
        <v/>
      </c>
      <c r="CB55" s="142" t="str">
        <f>IF($AZ55=1,-1*VLOOKUP($BA55,'DATA SEL SUB 2026'!$A$2:$XX$45000,CB$2,FALSE),"")</f>
        <v/>
      </c>
      <c r="CC55" s="137" t="str">
        <f>IF($AZ55=1,VLOOKUP($BA55,'DATA SEL SUB 2026'!$A$2:$XX$45000,CC$2,FALSE),"")</f>
        <v/>
      </c>
      <c r="CD55" s="143" t="str">
        <f t="shared" si="23"/>
        <v/>
      </c>
      <c r="CE55" s="32"/>
      <c r="CF55" s="90" t="str">
        <f>IF($AZ55=1,VLOOKUP($BA55,'DATA SEL SUB 2026'!$A$2:$XX$45000,CF$2,FALSE),"")</f>
        <v/>
      </c>
      <c r="CG55" s="91" t="str">
        <f>IF($AZ55=1,VLOOKUP($BA55,'DATA SEL SUB 2026'!$A$2:$XX$45000,CG$2,FALSE),"")</f>
        <v/>
      </c>
      <c r="CH55" s="110" t="str">
        <f>IF($AZ55=1,VLOOKUP($BA55,'DATA TIMESERIES'!$A$1:$XX$45000,CH$2,FALSE),"")</f>
        <v/>
      </c>
      <c r="CI55" s="110" t="str">
        <f t="shared" si="24"/>
        <v/>
      </c>
      <c r="CJ55" s="32"/>
      <c r="CK55" s="32"/>
    </row>
    <row r="56" spans="1:90" ht="36" customHeight="1" x14ac:dyDescent="0.25">
      <c r="A56" s="79" t="str">
        <f t="shared" si="10"/>
        <v/>
      </c>
      <c r="B56" s="23" t="str">
        <f>IF($AZ56=1,VLOOKUP($A56,'DATA TIMESERIES'!$A$2:$FG$45000,B$2,FALSE),"")</f>
        <v/>
      </c>
      <c r="C56" s="23" t="str">
        <f>IF($AZ56=1,VLOOKUP($A56,'DATA TIMESERIES'!$A$2:$FG$45000,C$2,FALSE),"")</f>
        <v/>
      </c>
      <c r="D56" s="23" t="str">
        <f>IF($AZ56=1,VLOOKUP($A56,'DATA TIMESERIES'!$A$2:$FG$45000,D$2,FALSE),"")</f>
        <v/>
      </c>
      <c r="E56" s="23" t="str">
        <f>IF($AZ56=1,VLOOKUP($A56,'DATA TIMESERIES'!$A$2:$FG$45000,E$2,FALSE),"")</f>
        <v/>
      </c>
      <c r="F56" s="23" t="str">
        <f>IF($AZ56=1,VLOOKUP($A56,'DATA TIMESERIES'!$A$2:$FG$45000,F$2,FALSE),"")</f>
        <v/>
      </c>
      <c r="G56" s="23" t="str">
        <f>IF($AZ56=1,VLOOKUP($A56,'DATA TIMESERIES'!$A$2:$FG$45000,G$2,FALSE),"")</f>
        <v/>
      </c>
      <c r="H56" s="23" t="str">
        <f>IF($AZ56=1,VLOOKUP($A56,'DATA TIMESERIES'!$A$2:$FG$45000,H$2,FALSE),"")</f>
        <v/>
      </c>
      <c r="I56" s="23" t="str">
        <f>IF($AZ56=1,VLOOKUP($A56,'DATA TIMESERIES'!$A$2:$FG$45000,I$2,FALSE),"")</f>
        <v/>
      </c>
      <c r="J56" s="23" t="str">
        <f>IF($AZ56=1,VLOOKUP($A56,'DATA TIMESERIES'!$A$2:$FG$45000,J$2,FALSE),"")</f>
        <v/>
      </c>
      <c r="K56" s="23" t="str">
        <f>IF($AZ56=1,VLOOKUP($A56,'DATA TIMESERIES'!$A$2:$FG$45000,K$2,FALSE),"")</f>
        <v/>
      </c>
      <c r="L56" s="82" t="str">
        <f>IF($AZ56=1,VLOOKUP($A56,'DATA SEL SUB 2026'!$A$2:$BI$45000,L$2,FALSE),"")</f>
        <v/>
      </c>
      <c r="N56" s="23" t="str">
        <f>IF($AZ56=1,VLOOKUP($A56,'DATA TIMESERIES'!$A$2:$FG$45000,N$2,FALSE),"")</f>
        <v/>
      </c>
      <c r="O56" s="23" t="str">
        <f>IF($AZ56=1,VLOOKUP($A56,'DATA TIMESERIES'!$A$2:$FG$45000,O$2,FALSE),"")</f>
        <v/>
      </c>
      <c r="P56" s="23" t="str">
        <f>IF($AZ56=1,VLOOKUP($A56,'DATA TIMESERIES'!$A$2:$FG$45000,P$2,FALSE),"")</f>
        <v/>
      </c>
      <c r="Q56" s="23" t="str">
        <f>IF($AZ56=1,VLOOKUP($A56,'DATA TIMESERIES'!$A$2:$FG$45000,Q$2,FALSE),"")</f>
        <v/>
      </c>
      <c r="R56" s="23" t="str">
        <f>IF($AZ56=1,VLOOKUP($A56,'DATA TIMESERIES'!$A$2:$FG$45000,R$2,FALSE),"")</f>
        <v/>
      </c>
      <c r="S56" s="23" t="str">
        <f>IF($AZ56=1,VLOOKUP($A56,'DATA TIMESERIES'!$A$2:$FG$45000,S$2,FALSE),"")</f>
        <v/>
      </c>
      <c r="T56" s="23" t="str">
        <f>IF($AZ56=1,VLOOKUP($A56,'DATA TIMESERIES'!$A$2:$FG$45000,T$2,FALSE),"")</f>
        <v/>
      </c>
      <c r="U56" s="23" t="str">
        <f>IF($AZ56=1,VLOOKUP($A56,'DATA TIMESERIES'!$A$2:$FG$45000,U$2,FALSE),"")</f>
        <v/>
      </c>
      <c r="V56" s="23" t="str">
        <f>IF($AZ56=1,VLOOKUP($A56,'DATA TIMESERIES'!$A$2:$FG$45000,V$2,FALSE),"")</f>
        <v/>
      </c>
      <c r="W56" s="23" t="str">
        <f>IF($AZ56=1,VLOOKUP($A56,'DATA TIMESERIES'!$A$2:$FG$45000,W$2,FALSE),"")</f>
        <v/>
      </c>
      <c r="X56" s="82" t="str">
        <f>IF($AZ56=1,VLOOKUP($A56,'DATA SEL SUB 2026'!$A$2:$BI$45000,X$2,FALSE),"")</f>
        <v/>
      </c>
      <c r="Z56" s="23" t="str">
        <f>IF($AZ56=1,VLOOKUP($A56,'DATA TIMESERIES'!$A$2:$FG$45000,Z$2,FALSE),"")</f>
        <v/>
      </c>
      <c r="AA56" s="23" t="str">
        <f>IF($AZ56=1,VLOOKUP($A56,'DATA TIMESERIES'!$A$2:$FG$45000,AA$2,FALSE),"")</f>
        <v/>
      </c>
      <c r="AB56" s="23" t="str">
        <f>IF($AZ56=1,VLOOKUP($A56,'DATA TIMESERIES'!$A$2:$FG$45000,AB$2,FALSE),"")</f>
        <v/>
      </c>
      <c r="AC56" s="23" t="str">
        <f>IF($AZ56=1,VLOOKUP($A56,'DATA TIMESERIES'!$A$2:$FG$45000,AC$2,FALSE),"")</f>
        <v/>
      </c>
      <c r="AD56" s="23" t="str">
        <f>IF($AZ56=1,VLOOKUP($A56,'DATA TIMESERIES'!$A$2:$FG$45000,AD$2,FALSE),"")</f>
        <v/>
      </c>
      <c r="AE56" s="23" t="str">
        <f>IF($AZ56=1,VLOOKUP($A56,'DATA TIMESERIES'!$A$2:$FG$45000,AE$2,FALSE),"")</f>
        <v/>
      </c>
      <c r="AF56" s="23" t="str">
        <f>IF($AZ56=1,VLOOKUP($A56,'DATA TIMESERIES'!$A$2:$FG$45000,AF$2,FALSE),"")</f>
        <v/>
      </c>
      <c r="AG56" s="23" t="str">
        <f>IF($AZ56=1,VLOOKUP($A56,'DATA TIMESERIES'!$A$2:$FG$45000,AG$2,FALSE),"")</f>
        <v/>
      </c>
      <c r="AH56" s="23" t="str">
        <f>IF($AZ56=1,VLOOKUP($A56,'DATA TIMESERIES'!$A$2:$FG$45000,AH$2,FALSE),"")</f>
        <v/>
      </c>
      <c r="AI56" s="23" t="str">
        <f>IF($AZ56=1,VLOOKUP($A56,'DATA TIMESERIES'!$A$2:$FG$45000,AI$2,FALSE),"")</f>
        <v/>
      </c>
      <c r="AJ56" s="82" t="str">
        <f>IF($AZ56=1,VLOOKUP($A56,'DATA SEL SUB 2026'!$A$2:$BI$45000,AJ$2,FALSE),"")</f>
        <v/>
      </c>
      <c r="AL56" s="99" t="str">
        <f>IF($AZ56=1,VLOOKUP($BA56,'DATA SEL SUB 2026'!$A$2:$XX$45000,AL$2,FALSE),"")</f>
        <v/>
      </c>
      <c r="AM56" s="99" t="str">
        <f>IF($AZ56=1,VLOOKUP($BA56,'DATA SEL SUB 2026'!$A$2:$XX$45000,AM$2,FALSE),"")</f>
        <v/>
      </c>
      <c r="AN56" s="99" t="str">
        <f>IF($AZ56=1,VLOOKUP($BA56,'DATA SEL SUB 2026'!$A$2:$XX$45000,AN$2,FALSE),"")</f>
        <v/>
      </c>
      <c r="AO56" s="99" t="str">
        <f>IF($AZ56=1,VLOOKUP($BA56,'DATA SEL SUB 2026'!$A$2:$XX$45000,AO$2,FALSE),"")</f>
        <v/>
      </c>
      <c r="AP56" s="99">
        <f t="shared" si="11"/>
        <v>0</v>
      </c>
      <c r="AQ56" s="99"/>
      <c r="AR56" s="120" t="str">
        <f t="shared" si="12"/>
        <v/>
      </c>
      <c r="AS56" s="120" t="str">
        <f t="shared" si="13"/>
        <v/>
      </c>
      <c r="AT56" s="120" t="str">
        <f t="shared" si="14"/>
        <v/>
      </c>
      <c r="AU56" s="120" t="str">
        <f t="shared" si="15"/>
        <v/>
      </c>
      <c r="AW56" s="29" t="s">
        <v>267</v>
      </c>
      <c r="AX56" s="29">
        <f>VLOOKUP(AW56,KEY!$AC$2:$AD$1001,2,FALSE)</f>
        <v>31</v>
      </c>
      <c r="AY56" s="29">
        <v>29</v>
      </c>
      <c r="AZ56" s="29">
        <f t="shared" si="16"/>
        <v>0</v>
      </c>
      <c r="BA56" s="42" t="str">
        <f>IF($AZ56=1,VLOOKUP($AZ$19,'CROSSWALK LEA TO SENATE'!$A$2:$XX$45000,$AX56,FALSE),"")</f>
        <v/>
      </c>
      <c r="BE56" s="2"/>
      <c r="BF56" s="28" t="str">
        <f>IF($AZ56=1,VLOOKUP($BA56,'DATA SEL SUB 2026'!$A$2:$XX$45000,BF$2,FALSE),"")</f>
        <v/>
      </c>
      <c r="BG56" s="101" t="str">
        <f t="shared" si="17"/>
        <v/>
      </c>
      <c r="BH56" s="101" t="str">
        <f t="shared" si="18"/>
        <v/>
      </c>
      <c r="BI56" s="102" t="str">
        <f t="shared" si="19"/>
        <v/>
      </c>
      <c r="BJ56" s="110" t="str">
        <f>IF($AZ56=1,VLOOKUP($BA56,'DATA TIMESERIES'!$A$1:$XX$45000,BJ$2,FALSE),"")</f>
        <v/>
      </c>
      <c r="BK56" s="111" t="str">
        <f t="shared" si="20"/>
        <v/>
      </c>
      <c r="BL56" s="127"/>
      <c r="BM56" s="24" t="str">
        <f>IF($AZ56=1,VLOOKUP($BA56,'DATA SEL SUB 2026'!$A$2:$XX$45000,BM$2,FALSE),"")</f>
        <v/>
      </c>
      <c r="BN56" s="86" t="str">
        <f>IF($AZ56=1,VLOOKUP($BA56,'DATA SEL SUB 2026'!$A$2:$XX$45000,BN$2,FALSE),"")</f>
        <v/>
      </c>
      <c r="BO56" s="110" t="str">
        <f>IF($AZ56=1,VLOOKUP($BA56,'DATA TIMESERIES'!$A$1:$XX$45000,BO$2,FALSE),"")</f>
        <v/>
      </c>
      <c r="BP56" s="111" t="str">
        <f t="shared" si="21"/>
        <v/>
      </c>
      <c r="BQ56" s="132" t="str">
        <f>IF($AZ56=1,VLOOKUP($BA56,'DATA SEL SUB 2026'!$A$2:$XX$45000,BQ$2,FALSE),"")</f>
        <v/>
      </c>
      <c r="BR56" s="25" t="str">
        <f>IF($AZ56=1,VLOOKUP($BA56,'DATA SEL SUB 2026'!$A$2:$XX$45000,BR$2,FALSE),"")</f>
        <v/>
      </c>
      <c r="BS56" s="25" t="str">
        <f>IF($AZ56=1,VLOOKUP($BA56,'DATA SEL SUB 2026'!$A$2:$XX$45000,BS$2,FALSE),"")</f>
        <v/>
      </c>
      <c r="BT56" s="25" t="str">
        <f>IF($AZ56=1,VLOOKUP($BA56,'DATA SEL SUB 2026'!$A$2:$XX$45000,BT$2,FALSE),"")</f>
        <v/>
      </c>
      <c r="BU56" s="25" t="str">
        <f>IF($AZ56=1,VLOOKUP($BA56,'DATA SEL SUB 2026'!$A$2:$XX$45000,BU$2,FALSE),"")</f>
        <v/>
      </c>
      <c r="BV56" s="133" t="str">
        <f>IF($AZ56=1,VLOOKUP($BA56,'DATA SEL SUB 2026'!$A$2:$XX$45000,BV$2,FALSE),"")</f>
        <v/>
      </c>
      <c r="BW56" s="127"/>
      <c r="BX56" s="31" t="str">
        <f>IF($AZ56=1,VLOOKUP($BA56,'DATA SEL SUB 2026'!$A$2:$XX$45000,BX$2,FALSE),"")</f>
        <v/>
      </c>
      <c r="BY56" s="32" t="str">
        <f>IF($AZ56=1,VLOOKUP($BA56,'DATA SEL SUB 2026'!$A$2:$XX$45000,BY$2,FALSE),"")</f>
        <v/>
      </c>
      <c r="BZ56" s="110" t="str">
        <f>IF($AZ56=1,VLOOKUP($BA56,'DATA TIMESERIES'!$A$1:$XX$45000,BZ$2,FALSE),"")</f>
        <v/>
      </c>
      <c r="CA56" s="111" t="str">
        <f t="shared" si="22"/>
        <v/>
      </c>
      <c r="CB56" s="142" t="str">
        <f>IF($AZ56=1,-1*VLOOKUP($BA56,'DATA SEL SUB 2026'!$A$2:$XX$45000,CB$2,FALSE),"")</f>
        <v/>
      </c>
      <c r="CC56" s="137" t="str">
        <f>IF($AZ56=1,VLOOKUP($BA56,'DATA SEL SUB 2026'!$A$2:$XX$45000,CC$2,FALSE),"")</f>
        <v/>
      </c>
      <c r="CD56" s="143" t="str">
        <f t="shared" si="23"/>
        <v/>
      </c>
      <c r="CE56" s="32"/>
      <c r="CF56" s="90" t="str">
        <f>IF($AZ56=1,VLOOKUP($BA56,'DATA SEL SUB 2026'!$A$2:$XX$45000,CF$2,FALSE),"")</f>
        <v/>
      </c>
      <c r="CG56" s="91" t="str">
        <f>IF($AZ56=1,VLOOKUP($BA56,'DATA SEL SUB 2026'!$A$2:$XX$45000,CG$2,FALSE),"")</f>
        <v/>
      </c>
      <c r="CH56" s="110" t="str">
        <f>IF($AZ56=1,VLOOKUP($BA56,'DATA TIMESERIES'!$A$1:$XX$45000,CH$2,FALSE),"")</f>
        <v/>
      </c>
      <c r="CI56" s="110" t="str">
        <f t="shared" si="24"/>
        <v/>
      </c>
      <c r="CJ56" s="32"/>
      <c r="CK56" s="32"/>
    </row>
    <row r="57" spans="1:90" ht="36" customHeight="1" x14ac:dyDescent="0.25">
      <c r="A57" s="79" t="str">
        <f t="shared" si="10"/>
        <v/>
      </c>
      <c r="B57" s="23" t="str">
        <f>IF($AZ57=1,VLOOKUP($A57,'DATA TIMESERIES'!$A$2:$FG$45000,B$2,FALSE),"")</f>
        <v/>
      </c>
      <c r="C57" s="23" t="str">
        <f>IF($AZ57=1,VLOOKUP($A57,'DATA TIMESERIES'!$A$2:$FG$45000,C$2,FALSE),"")</f>
        <v/>
      </c>
      <c r="D57" s="23" t="str">
        <f>IF($AZ57=1,VLOOKUP($A57,'DATA TIMESERIES'!$A$2:$FG$45000,D$2,FALSE),"")</f>
        <v/>
      </c>
      <c r="E57" s="23" t="str">
        <f>IF($AZ57=1,VLOOKUP($A57,'DATA TIMESERIES'!$A$2:$FG$45000,E$2,FALSE),"")</f>
        <v/>
      </c>
      <c r="F57" s="23" t="str">
        <f>IF($AZ57=1,VLOOKUP($A57,'DATA TIMESERIES'!$A$2:$FG$45000,F$2,FALSE),"")</f>
        <v/>
      </c>
      <c r="G57" s="23" t="str">
        <f>IF($AZ57=1,VLOOKUP($A57,'DATA TIMESERIES'!$A$2:$FG$45000,G$2,FALSE),"")</f>
        <v/>
      </c>
      <c r="H57" s="23" t="str">
        <f>IF($AZ57=1,VLOOKUP($A57,'DATA TIMESERIES'!$A$2:$FG$45000,H$2,FALSE),"")</f>
        <v/>
      </c>
      <c r="I57" s="23" t="str">
        <f>IF($AZ57=1,VLOOKUP($A57,'DATA TIMESERIES'!$A$2:$FG$45000,I$2,FALSE),"")</f>
        <v/>
      </c>
      <c r="J57" s="23" t="str">
        <f>IF($AZ57=1,VLOOKUP($A57,'DATA TIMESERIES'!$A$2:$FG$45000,J$2,FALSE),"")</f>
        <v/>
      </c>
      <c r="K57" s="23" t="str">
        <f>IF($AZ57=1,VLOOKUP($A57,'DATA TIMESERIES'!$A$2:$FG$45000,K$2,FALSE),"")</f>
        <v/>
      </c>
      <c r="L57" s="82" t="str">
        <f>IF($AZ57=1,VLOOKUP($A57,'DATA SEL SUB 2026'!$A$2:$BI$45000,L$2,FALSE),"")</f>
        <v/>
      </c>
      <c r="N57" s="23" t="str">
        <f>IF($AZ57=1,VLOOKUP($A57,'DATA TIMESERIES'!$A$2:$FG$45000,N$2,FALSE),"")</f>
        <v/>
      </c>
      <c r="O57" s="23" t="str">
        <f>IF($AZ57=1,VLOOKUP($A57,'DATA TIMESERIES'!$A$2:$FG$45000,O$2,FALSE),"")</f>
        <v/>
      </c>
      <c r="P57" s="23" t="str">
        <f>IF($AZ57=1,VLOOKUP($A57,'DATA TIMESERIES'!$A$2:$FG$45000,P$2,FALSE),"")</f>
        <v/>
      </c>
      <c r="Q57" s="23" t="str">
        <f>IF($AZ57=1,VLOOKUP($A57,'DATA TIMESERIES'!$A$2:$FG$45000,Q$2,FALSE),"")</f>
        <v/>
      </c>
      <c r="R57" s="23" t="str">
        <f>IF($AZ57=1,VLOOKUP($A57,'DATA TIMESERIES'!$A$2:$FG$45000,R$2,FALSE),"")</f>
        <v/>
      </c>
      <c r="S57" s="23" t="str">
        <f>IF($AZ57=1,VLOOKUP($A57,'DATA TIMESERIES'!$A$2:$FG$45000,S$2,FALSE),"")</f>
        <v/>
      </c>
      <c r="T57" s="23" t="str">
        <f>IF($AZ57=1,VLOOKUP($A57,'DATA TIMESERIES'!$A$2:$FG$45000,T$2,FALSE),"")</f>
        <v/>
      </c>
      <c r="U57" s="23" t="str">
        <f>IF($AZ57=1,VLOOKUP($A57,'DATA TIMESERIES'!$A$2:$FG$45000,U$2,FALSE),"")</f>
        <v/>
      </c>
      <c r="V57" s="23" t="str">
        <f>IF($AZ57=1,VLOOKUP($A57,'DATA TIMESERIES'!$A$2:$FG$45000,V$2,FALSE),"")</f>
        <v/>
      </c>
      <c r="W57" s="23" t="str">
        <f>IF($AZ57=1,VLOOKUP($A57,'DATA TIMESERIES'!$A$2:$FG$45000,W$2,FALSE),"")</f>
        <v/>
      </c>
      <c r="X57" s="82" t="str">
        <f>IF($AZ57=1,VLOOKUP($A57,'DATA SEL SUB 2026'!$A$2:$BI$45000,X$2,FALSE),"")</f>
        <v/>
      </c>
      <c r="Z57" s="23" t="str">
        <f>IF($AZ57=1,VLOOKUP($A57,'DATA TIMESERIES'!$A$2:$FG$45000,Z$2,FALSE),"")</f>
        <v/>
      </c>
      <c r="AA57" s="23" t="str">
        <f>IF($AZ57=1,VLOOKUP($A57,'DATA TIMESERIES'!$A$2:$FG$45000,AA$2,FALSE),"")</f>
        <v/>
      </c>
      <c r="AB57" s="23" t="str">
        <f>IF($AZ57=1,VLOOKUP($A57,'DATA TIMESERIES'!$A$2:$FG$45000,AB$2,FALSE),"")</f>
        <v/>
      </c>
      <c r="AC57" s="23" t="str">
        <f>IF($AZ57=1,VLOOKUP($A57,'DATA TIMESERIES'!$A$2:$FG$45000,AC$2,FALSE),"")</f>
        <v/>
      </c>
      <c r="AD57" s="23" t="str">
        <f>IF($AZ57=1,VLOOKUP($A57,'DATA TIMESERIES'!$A$2:$FG$45000,AD$2,FALSE),"")</f>
        <v/>
      </c>
      <c r="AE57" s="23" t="str">
        <f>IF($AZ57=1,VLOOKUP($A57,'DATA TIMESERIES'!$A$2:$FG$45000,AE$2,FALSE),"")</f>
        <v/>
      </c>
      <c r="AF57" s="23" t="str">
        <f>IF($AZ57=1,VLOOKUP($A57,'DATA TIMESERIES'!$A$2:$FG$45000,AF$2,FALSE),"")</f>
        <v/>
      </c>
      <c r="AG57" s="23" t="str">
        <f>IF($AZ57=1,VLOOKUP($A57,'DATA TIMESERIES'!$A$2:$FG$45000,AG$2,FALSE),"")</f>
        <v/>
      </c>
      <c r="AH57" s="23" t="str">
        <f>IF($AZ57=1,VLOOKUP($A57,'DATA TIMESERIES'!$A$2:$FG$45000,AH$2,FALSE),"")</f>
        <v/>
      </c>
      <c r="AI57" s="23" t="str">
        <f>IF($AZ57=1,VLOOKUP($A57,'DATA TIMESERIES'!$A$2:$FG$45000,AI$2,FALSE),"")</f>
        <v/>
      </c>
      <c r="AJ57" s="82" t="str">
        <f>IF($AZ57=1,VLOOKUP($A57,'DATA SEL SUB 2026'!$A$2:$BI$45000,AJ$2,FALSE),"")</f>
        <v/>
      </c>
      <c r="AL57" s="99" t="str">
        <f>IF($AZ57=1,VLOOKUP($BA57,'DATA SEL SUB 2026'!$A$2:$XX$45000,AL$2,FALSE),"")</f>
        <v/>
      </c>
      <c r="AM57" s="99" t="str">
        <f>IF($AZ57=1,VLOOKUP($BA57,'DATA SEL SUB 2026'!$A$2:$XX$45000,AM$2,FALSE),"")</f>
        <v/>
      </c>
      <c r="AN57" s="99" t="str">
        <f>IF($AZ57=1,VLOOKUP($BA57,'DATA SEL SUB 2026'!$A$2:$XX$45000,AN$2,FALSE),"")</f>
        <v/>
      </c>
      <c r="AO57" s="99" t="str">
        <f>IF($AZ57=1,VLOOKUP($BA57,'DATA SEL SUB 2026'!$A$2:$XX$45000,AO$2,FALSE),"")</f>
        <v/>
      </c>
      <c r="AP57" s="99">
        <f t="shared" si="11"/>
        <v>0</v>
      </c>
      <c r="AQ57" s="99"/>
      <c r="AR57" s="120" t="str">
        <f t="shared" si="12"/>
        <v/>
      </c>
      <c r="AS57" s="120" t="str">
        <f t="shared" si="13"/>
        <v/>
      </c>
      <c r="AT57" s="120" t="str">
        <f t="shared" si="14"/>
        <v/>
      </c>
      <c r="AU57" s="120" t="str">
        <f t="shared" si="15"/>
        <v/>
      </c>
      <c r="AW57" s="29" t="s">
        <v>268</v>
      </c>
      <c r="AX57" s="29">
        <f>VLOOKUP(AW57,KEY!$AC$2:$AD$1001,2,FALSE)</f>
        <v>32</v>
      </c>
      <c r="AY57" s="29">
        <v>30</v>
      </c>
      <c r="AZ57" s="29">
        <f t="shared" si="16"/>
        <v>0</v>
      </c>
      <c r="BA57" s="42" t="str">
        <f>IF($AZ57=1,VLOOKUP($AZ$19,'CROSSWALK LEA TO SENATE'!$A$2:$XX$45000,$AX57,FALSE),"")</f>
        <v/>
      </c>
      <c r="BE57" s="2"/>
      <c r="BF57" s="28" t="str">
        <f>IF($AZ57=1,VLOOKUP($BA57,'DATA SEL SUB 2026'!$A$2:$XX$45000,BF$2,FALSE),"")</f>
        <v/>
      </c>
      <c r="BG57" s="101" t="str">
        <f t="shared" si="17"/>
        <v/>
      </c>
      <c r="BH57" s="101" t="str">
        <f t="shared" si="18"/>
        <v/>
      </c>
      <c r="BI57" s="102" t="str">
        <f t="shared" si="19"/>
        <v/>
      </c>
      <c r="BJ57" s="110" t="str">
        <f>IF($AZ57=1,VLOOKUP($BA57,'DATA TIMESERIES'!$A$1:$XX$45000,BJ$2,FALSE),"")</f>
        <v/>
      </c>
      <c r="BK57" s="111" t="str">
        <f t="shared" si="20"/>
        <v/>
      </c>
      <c r="BL57" s="127"/>
      <c r="BM57" s="24" t="str">
        <f>IF($AZ57=1,VLOOKUP($BA57,'DATA SEL SUB 2026'!$A$2:$XX$45000,BM$2,FALSE),"")</f>
        <v/>
      </c>
      <c r="BN57" s="86" t="str">
        <f>IF($AZ57=1,VLOOKUP($BA57,'DATA SEL SUB 2026'!$A$2:$XX$45000,BN$2,FALSE),"")</f>
        <v/>
      </c>
      <c r="BO57" s="110" t="str">
        <f>IF($AZ57=1,VLOOKUP($BA57,'DATA TIMESERIES'!$A$1:$XX$45000,BO$2,FALSE),"")</f>
        <v/>
      </c>
      <c r="BP57" s="111" t="str">
        <f t="shared" si="21"/>
        <v/>
      </c>
      <c r="BQ57" s="132" t="str">
        <f>IF($AZ57=1,VLOOKUP($BA57,'DATA SEL SUB 2026'!$A$2:$XX$45000,BQ$2,FALSE),"")</f>
        <v/>
      </c>
      <c r="BR57" s="25" t="str">
        <f>IF($AZ57=1,VLOOKUP($BA57,'DATA SEL SUB 2026'!$A$2:$XX$45000,BR$2,FALSE),"")</f>
        <v/>
      </c>
      <c r="BS57" s="25" t="str">
        <f>IF($AZ57=1,VLOOKUP($BA57,'DATA SEL SUB 2026'!$A$2:$XX$45000,BS$2,FALSE),"")</f>
        <v/>
      </c>
      <c r="BT57" s="25" t="str">
        <f>IF($AZ57=1,VLOOKUP($BA57,'DATA SEL SUB 2026'!$A$2:$XX$45000,BT$2,FALSE),"")</f>
        <v/>
      </c>
      <c r="BU57" s="25" t="str">
        <f>IF($AZ57=1,VLOOKUP($BA57,'DATA SEL SUB 2026'!$A$2:$XX$45000,BU$2,FALSE),"")</f>
        <v/>
      </c>
      <c r="BV57" s="133" t="str">
        <f>IF($AZ57=1,VLOOKUP($BA57,'DATA SEL SUB 2026'!$A$2:$XX$45000,BV$2,FALSE),"")</f>
        <v/>
      </c>
      <c r="BW57" s="127"/>
      <c r="BX57" s="31" t="str">
        <f>IF($AZ57=1,VLOOKUP($BA57,'DATA SEL SUB 2026'!$A$2:$XX$45000,BX$2,FALSE),"")</f>
        <v/>
      </c>
      <c r="BY57" s="32" t="str">
        <f>IF($AZ57=1,VLOOKUP($BA57,'DATA SEL SUB 2026'!$A$2:$XX$45000,BY$2,FALSE),"")</f>
        <v/>
      </c>
      <c r="BZ57" s="110" t="str">
        <f>IF($AZ57=1,VLOOKUP($BA57,'DATA TIMESERIES'!$A$1:$XX$45000,BZ$2,FALSE),"")</f>
        <v/>
      </c>
      <c r="CA57" s="111" t="str">
        <f t="shared" si="22"/>
        <v/>
      </c>
      <c r="CB57" s="142" t="str">
        <f>IF($AZ57=1,-1*VLOOKUP($BA57,'DATA SEL SUB 2026'!$A$2:$XX$45000,CB$2,FALSE),"")</f>
        <v/>
      </c>
      <c r="CC57" s="137" t="str">
        <f>IF($AZ57=1,VLOOKUP($BA57,'DATA SEL SUB 2026'!$A$2:$XX$45000,CC$2,FALSE),"")</f>
        <v/>
      </c>
      <c r="CD57" s="143" t="str">
        <f t="shared" si="23"/>
        <v/>
      </c>
      <c r="CE57" s="32"/>
      <c r="CF57" s="90" t="str">
        <f>IF($AZ57=1,VLOOKUP($BA57,'DATA SEL SUB 2026'!$A$2:$XX$45000,CF$2,FALSE),"")</f>
        <v/>
      </c>
      <c r="CG57" s="91" t="str">
        <f>IF($AZ57=1,VLOOKUP($BA57,'DATA SEL SUB 2026'!$A$2:$XX$45000,CG$2,FALSE),"")</f>
        <v/>
      </c>
      <c r="CH57" s="110" t="str">
        <f>IF($AZ57=1,VLOOKUP($BA57,'DATA TIMESERIES'!$A$1:$XX$45000,CH$2,FALSE),"")</f>
        <v/>
      </c>
      <c r="CI57" s="110" t="str">
        <f t="shared" si="24"/>
        <v/>
      </c>
      <c r="CJ57" s="32"/>
      <c r="CK57" s="32"/>
    </row>
    <row r="58" spans="1:90" ht="36" customHeight="1" x14ac:dyDescent="0.25">
      <c r="A58" s="79" t="str">
        <f t="shared" si="10"/>
        <v/>
      </c>
      <c r="B58" s="23" t="str">
        <f>IF($AZ58=1,VLOOKUP($A58,'DATA TIMESERIES'!$A$2:$FG$45000,B$2,FALSE),"")</f>
        <v/>
      </c>
      <c r="C58" s="23" t="str">
        <f>IF($AZ58=1,VLOOKUP($A58,'DATA TIMESERIES'!$A$2:$FG$45000,C$2,FALSE),"")</f>
        <v/>
      </c>
      <c r="D58" s="23" t="str">
        <f>IF($AZ58=1,VLOOKUP($A58,'DATA TIMESERIES'!$A$2:$FG$45000,D$2,FALSE),"")</f>
        <v/>
      </c>
      <c r="E58" s="23" t="str">
        <f>IF($AZ58=1,VLOOKUP($A58,'DATA TIMESERIES'!$A$2:$FG$45000,E$2,FALSE),"")</f>
        <v/>
      </c>
      <c r="F58" s="23" t="str">
        <f>IF($AZ58=1,VLOOKUP($A58,'DATA TIMESERIES'!$A$2:$FG$45000,F$2,FALSE),"")</f>
        <v/>
      </c>
      <c r="G58" s="23" t="str">
        <f>IF($AZ58=1,VLOOKUP($A58,'DATA TIMESERIES'!$A$2:$FG$45000,G$2,FALSE),"")</f>
        <v/>
      </c>
      <c r="H58" s="23" t="str">
        <f>IF($AZ58=1,VLOOKUP($A58,'DATA TIMESERIES'!$A$2:$FG$45000,H$2,FALSE),"")</f>
        <v/>
      </c>
      <c r="I58" s="23" t="str">
        <f>IF($AZ58=1,VLOOKUP($A58,'DATA TIMESERIES'!$A$2:$FG$45000,I$2,FALSE),"")</f>
        <v/>
      </c>
      <c r="J58" s="23" t="str">
        <f>IF($AZ58=1,VLOOKUP($A58,'DATA TIMESERIES'!$A$2:$FG$45000,J$2,FALSE),"")</f>
        <v/>
      </c>
      <c r="K58" s="23" t="str">
        <f>IF($AZ58=1,VLOOKUP($A58,'DATA TIMESERIES'!$A$2:$FG$45000,K$2,FALSE),"")</f>
        <v/>
      </c>
      <c r="L58" s="82" t="str">
        <f>IF($AZ58=1,VLOOKUP($A58,'DATA SEL SUB 2026'!$A$2:$BI$45000,L$2,FALSE),"")</f>
        <v/>
      </c>
      <c r="N58" s="23" t="str">
        <f>IF($AZ58=1,VLOOKUP($A58,'DATA TIMESERIES'!$A$2:$FG$45000,N$2,FALSE),"")</f>
        <v/>
      </c>
      <c r="O58" s="23" t="str">
        <f>IF($AZ58=1,VLOOKUP($A58,'DATA TIMESERIES'!$A$2:$FG$45000,O$2,FALSE),"")</f>
        <v/>
      </c>
      <c r="P58" s="23" t="str">
        <f>IF($AZ58=1,VLOOKUP($A58,'DATA TIMESERIES'!$A$2:$FG$45000,P$2,FALSE),"")</f>
        <v/>
      </c>
      <c r="Q58" s="23" t="str">
        <f>IF($AZ58=1,VLOOKUP($A58,'DATA TIMESERIES'!$A$2:$FG$45000,Q$2,FALSE),"")</f>
        <v/>
      </c>
      <c r="R58" s="23" t="str">
        <f>IF($AZ58=1,VLOOKUP($A58,'DATA TIMESERIES'!$A$2:$FG$45000,R$2,FALSE),"")</f>
        <v/>
      </c>
      <c r="S58" s="23" t="str">
        <f>IF($AZ58=1,VLOOKUP($A58,'DATA TIMESERIES'!$A$2:$FG$45000,S$2,FALSE),"")</f>
        <v/>
      </c>
      <c r="T58" s="23" t="str">
        <f>IF($AZ58=1,VLOOKUP($A58,'DATA TIMESERIES'!$A$2:$FG$45000,T$2,FALSE),"")</f>
        <v/>
      </c>
      <c r="U58" s="23" t="str">
        <f>IF($AZ58=1,VLOOKUP($A58,'DATA TIMESERIES'!$A$2:$FG$45000,U$2,FALSE),"")</f>
        <v/>
      </c>
      <c r="V58" s="23" t="str">
        <f>IF($AZ58=1,VLOOKUP($A58,'DATA TIMESERIES'!$A$2:$FG$45000,V$2,FALSE),"")</f>
        <v/>
      </c>
      <c r="W58" s="23" t="str">
        <f>IF($AZ58=1,VLOOKUP($A58,'DATA TIMESERIES'!$A$2:$FG$45000,W$2,FALSE),"")</f>
        <v/>
      </c>
      <c r="X58" s="82" t="str">
        <f>IF($AZ58=1,VLOOKUP($A58,'DATA SEL SUB 2026'!$A$2:$BI$45000,X$2,FALSE),"")</f>
        <v/>
      </c>
      <c r="Z58" s="23" t="str">
        <f>IF($AZ58=1,VLOOKUP($A58,'DATA TIMESERIES'!$A$2:$FG$45000,Z$2,FALSE),"")</f>
        <v/>
      </c>
      <c r="AA58" s="23" t="str">
        <f>IF($AZ58=1,VLOOKUP($A58,'DATA TIMESERIES'!$A$2:$FG$45000,AA$2,FALSE),"")</f>
        <v/>
      </c>
      <c r="AB58" s="23" t="str">
        <f>IF($AZ58=1,VLOOKUP($A58,'DATA TIMESERIES'!$A$2:$FG$45000,AB$2,FALSE),"")</f>
        <v/>
      </c>
      <c r="AC58" s="23" t="str">
        <f>IF($AZ58=1,VLOOKUP($A58,'DATA TIMESERIES'!$A$2:$FG$45000,AC$2,FALSE),"")</f>
        <v/>
      </c>
      <c r="AD58" s="23" t="str">
        <f>IF($AZ58=1,VLOOKUP($A58,'DATA TIMESERIES'!$A$2:$FG$45000,AD$2,FALSE),"")</f>
        <v/>
      </c>
      <c r="AE58" s="23" t="str">
        <f>IF($AZ58=1,VLOOKUP($A58,'DATA TIMESERIES'!$A$2:$FG$45000,AE$2,FALSE),"")</f>
        <v/>
      </c>
      <c r="AF58" s="23" t="str">
        <f>IF($AZ58=1,VLOOKUP($A58,'DATA TIMESERIES'!$A$2:$FG$45000,AF$2,FALSE),"")</f>
        <v/>
      </c>
      <c r="AG58" s="23" t="str">
        <f>IF($AZ58=1,VLOOKUP($A58,'DATA TIMESERIES'!$A$2:$FG$45000,AG$2,FALSE),"")</f>
        <v/>
      </c>
      <c r="AH58" s="23" t="str">
        <f>IF($AZ58=1,VLOOKUP($A58,'DATA TIMESERIES'!$A$2:$FG$45000,AH$2,FALSE),"")</f>
        <v/>
      </c>
      <c r="AI58" s="23" t="str">
        <f>IF($AZ58=1,VLOOKUP($A58,'DATA TIMESERIES'!$A$2:$FG$45000,AI$2,FALSE),"")</f>
        <v/>
      </c>
      <c r="AJ58" s="82" t="str">
        <f>IF($AZ58=1,VLOOKUP($A58,'DATA SEL SUB 2026'!$A$2:$BI$45000,AJ$2,FALSE),"")</f>
        <v/>
      </c>
      <c r="AL58" s="99" t="str">
        <f>IF($AZ58=1,VLOOKUP($BA58,'DATA SEL SUB 2026'!$A$2:$XX$45000,AL$2,FALSE),"")</f>
        <v/>
      </c>
      <c r="AM58" s="99" t="str">
        <f>IF($AZ58=1,VLOOKUP($BA58,'DATA SEL SUB 2026'!$A$2:$XX$45000,AM$2,FALSE),"")</f>
        <v/>
      </c>
      <c r="AN58" s="99" t="str">
        <f>IF($AZ58=1,VLOOKUP($BA58,'DATA SEL SUB 2026'!$A$2:$XX$45000,AN$2,FALSE),"")</f>
        <v/>
      </c>
      <c r="AO58" s="99" t="str">
        <f>IF($AZ58=1,VLOOKUP($BA58,'DATA SEL SUB 2026'!$A$2:$XX$45000,AO$2,FALSE),"")</f>
        <v/>
      </c>
      <c r="AP58" s="99">
        <f t="shared" si="11"/>
        <v>0</v>
      </c>
      <c r="AQ58" s="99"/>
      <c r="AR58" s="120" t="str">
        <f t="shared" si="12"/>
        <v/>
      </c>
      <c r="AS58" s="120" t="str">
        <f t="shared" si="13"/>
        <v/>
      </c>
      <c r="AT58" s="120" t="str">
        <f t="shared" si="14"/>
        <v/>
      </c>
      <c r="AU58" s="120" t="str">
        <f t="shared" si="15"/>
        <v/>
      </c>
      <c r="AW58" s="29" t="s">
        <v>269</v>
      </c>
      <c r="AX58" s="29">
        <f>VLOOKUP(AW58,KEY!$AC$2:$AD$1001,2,FALSE)</f>
        <v>33</v>
      </c>
      <c r="AY58" s="29">
        <v>31</v>
      </c>
      <c r="AZ58" s="29">
        <f t="shared" si="16"/>
        <v>0</v>
      </c>
      <c r="BA58" s="42" t="str">
        <f>IF($AZ58=1,VLOOKUP($AZ$19,'CROSSWALK LEA TO SENATE'!$A$2:$XX$45000,$AX58,FALSE),"")</f>
        <v/>
      </c>
      <c r="BE58" s="2"/>
      <c r="BF58" s="28" t="str">
        <f>IF($AZ58=1,VLOOKUP($BA58,'DATA SEL SUB 2026'!$A$2:$XX$45000,BF$2,FALSE),"")</f>
        <v/>
      </c>
      <c r="BG58" s="101" t="str">
        <f t="shared" si="17"/>
        <v/>
      </c>
      <c r="BH58" s="101" t="str">
        <f t="shared" si="18"/>
        <v/>
      </c>
      <c r="BI58" s="102" t="str">
        <f t="shared" si="19"/>
        <v/>
      </c>
      <c r="BJ58" s="110" t="str">
        <f>IF($AZ58=1,VLOOKUP($BA58,'DATA TIMESERIES'!$A$1:$XX$45000,BJ$2,FALSE),"")</f>
        <v/>
      </c>
      <c r="BK58" s="111" t="str">
        <f t="shared" si="20"/>
        <v/>
      </c>
      <c r="BL58" s="127"/>
      <c r="BM58" s="24" t="str">
        <f>IF($AZ58=1,VLOOKUP($BA58,'DATA SEL SUB 2026'!$A$2:$XX$45000,BM$2,FALSE),"")</f>
        <v/>
      </c>
      <c r="BN58" s="86" t="str">
        <f>IF($AZ58=1,VLOOKUP($BA58,'DATA SEL SUB 2026'!$A$2:$XX$45000,BN$2,FALSE),"")</f>
        <v/>
      </c>
      <c r="BO58" s="110" t="str">
        <f>IF($AZ58=1,VLOOKUP($BA58,'DATA TIMESERIES'!$A$1:$XX$45000,BO$2,FALSE),"")</f>
        <v/>
      </c>
      <c r="BP58" s="111" t="str">
        <f t="shared" si="21"/>
        <v/>
      </c>
      <c r="BQ58" s="132" t="str">
        <f>IF($AZ58=1,VLOOKUP($BA58,'DATA SEL SUB 2026'!$A$2:$XX$45000,BQ$2,FALSE),"")</f>
        <v/>
      </c>
      <c r="BR58" s="25" t="str">
        <f>IF($AZ58=1,VLOOKUP($BA58,'DATA SEL SUB 2026'!$A$2:$XX$45000,BR$2,FALSE),"")</f>
        <v/>
      </c>
      <c r="BS58" s="25" t="str">
        <f>IF($AZ58=1,VLOOKUP($BA58,'DATA SEL SUB 2026'!$A$2:$XX$45000,BS$2,FALSE),"")</f>
        <v/>
      </c>
      <c r="BT58" s="25" t="str">
        <f>IF($AZ58=1,VLOOKUP($BA58,'DATA SEL SUB 2026'!$A$2:$XX$45000,BT$2,FALSE),"")</f>
        <v/>
      </c>
      <c r="BU58" s="25" t="str">
        <f>IF($AZ58=1,VLOOKUP($BA58,'DATA SEL SUB 2026'!$A$2:$XX$45000,BU$2,FALSE),"")</f>
        <v/>
      </c>
      <c r="BV58" s="133" t="str">
        <f>IF($AZ58=1,VLOOKUP($BA58,'DATA SEL SUB 2026'!$A$2:$XX$45000,BV$2,FALSE),"")</f>
        <v/>
      </c>
      <c r="BW58" s="127"/>
      <c r="BX58" s="31" t="str">
        <f>IF($AZ58=1,VLOOKUP($BA58,'DATA SEL SUB 2026'!$A$2:$XX$45000,BX$2,FALSE),"")</f>
        <v/>
      </c>
      <c r="BY58" s="32" t="str">
        <f>IF($AZ58=1,VLOOKUP($BA58,'DATA SEL SUB 2026'!$A$2:$XX$45000,BY$2,FALSE),"")</f>
        <v/>
      </c>
      <c r="BZ58" s="110" t="str">
        <f>IF($AZ58=1,VLOOKUP($BA58,'DATA TIMESERIES'!$A$1:$XX$45000,BZ$2,FALSE),"")</f>
        <v/>
      </c>
      <c r="CA58" s="111" t="str">
        <f t="shared" si="22"/>
        <v/>
      </c>
      <c r="CB58" s="142" t="str">
        <f>IF($AZ58=1,-1*VLOOKUP($BA58,'DATA SEL SUB 2026'!$A$2:$XX$45000,CB$2,FALSE),"")</f>
        <v/>
      </c>
      <c r="CC58" s="137" t="str">
        <f>IF($AZ58=1,VLOOKUP($BA58,'DATA SEL SUB 2026'!$A$2:$XX$45000,CC$2,FALSE),"")</f>
        <v/>
      </c>
      <c r="CD58" s="143" t="str">
        <f t="shared" si="23"/>
        <v/>
      </c>
      <c r="CE58" s="32"/>
      <c r="CF58" s="90" t="str">
        <f>IF($AZ58=1,VLOOKUP($BA58,'DATA SEL SUB 2026'!$A$2:$XX$45000,CF$2,FALSE),"")</f>
        <v/>
      </c>
      <c r="CG58" s="91" t="str">
        <f>IF($AZ58=1,VLOOKUP($BA58,'DATA SEL SUB 2026'!$A$2:$XX$45000,CG$2,FALSE),"")</f>
        <v/>
      </c>
      <c r="CH58" s="110" t="str">
        <f>IF($AZ58=1,VLOOKUP($BA58,'DATA TIMESERIES'!$A$1:$XX$45000,CH$2,FALSE),"")</f>
        <v/>
      </c>
      <c r="CI58" s="110" t="str">
        <f t="shared" si="24"/>
        <v/>
      </c>
      <c r="CJ58" s="32"/>
      <c r="CK58" s="32"/>
    </row>
    <row r="59" spans="1:90" ht="36" customHeight="1" x14ac:dyDescent="0.25">
      <c r="A59" s="79" t="str">
        <f t="shared" si="10"/>
        <v/>
      </c>
      <c r="B59" s="23" t="str">
        <f>IF($AZ59=1,VLOOKUP($A59,'DATA TIMESERIES'!$A$2:$FG$45000,B$2,FALSE),"")</f>
        <v/>
      </c>
      <c r="C59" s="23" t="str">
        <f>IF($AZ59=1,VLOOKUP($A59,'DATA TIMESERIES'!$A$2:$FG$45000,C$2,FALSE),"")</f>
        <v/>
      </c>
      <c r="D59" s="23" t="str">
        <f>IF($AZ59=1,VLOOKUP($A59,'DATA TIMESERIES'!$A$2:$FG$45000,D$2,FALSE),"")</f>
        <v/>
      </c>
      <c r="E59" s="23" t="str">
        <f>IF($AZ59=1,VLOOKUP($A59,'DATA TIMESERIES'!$A$2:$FG$45000,E$2,FALSE),"")</f>
        <v/>
      </c>
      <c r="F59" s="23" t="str">
        <f>IF($AZ59=1,VLOOKUP($A59,'DATA TIMESERIES'!$A$2:$FG$45000,F$2,FALSE),"")</f>
        <v/>
      </c>
      <c r="G59" s="23" t="str">
        <f>IF($AZ59=1,VLOOKUP($A59,'DATA TIMESERIES'!$A$2:$FG$45000,G$2,FALSE),"")</f>
        <v/>
      </c>
      <c r="H59" s="23" t="str">
        <f>IF($AZ59=1,VLOOKUP($A59,'DATA TIMESERIES'!$A$2:$FG$45000,H$2,FALSE),"")</f>
        <v/>
      </c>
      <c r="I59" s="23" t="str">
        <f>IF($AZ59=1,VLOOKUP($A59,'DATA TIMESERIES'!$A$2:$FG$45000,I$2,FALSE),"")</f>
        <v/>
      </c>
      <c r="J59" s="23" t="str">
        <f>IF($AZ59=1,VLOOKUP($A59,'DATA TIMESERIES'!$A$2:$FG$45000,J$2,FALSE),"")</f>
        <v/>
      </c>
      <c r="K59" s="23" t="str">
        <f>IF($AZ59=1,VLOOKUP($A59,'DATA TIMESERIES'!$A$2:$FG$45000,K$2,FALSE),"")</f>
        <v/>
      </c>
      <c r="L59" s="82" t="str">
        <f>IF($AZ59=1,VLOOKUP($A59,'DATA SEL SUB 2026'!$A$2:$BI$45000,L$2,FALSE),"")</f>
        <v/>
      </c>
      <c r="N59" s="23" t="str">
        <f>IF($AZ59=1,VLOOKUP($A59,'DATA TIMESERIES'!$A$2:$FG$45000,N$2,FALSE),"")</f>
        <v/>
      </c>
      <c r="O59" s="23" t="str">
        <f>IF($AZ59=1,VLOOKUP($A59,'DATA TIMESERIES'!$A$2:$FG$45000,O$2,FALSE),"")</f>
        <v/>
      </c>
      <c r="P59" s="23" t="str">
        <f>IF($AZ59=1,VLOOKUP($A59,'DATA TIMESERIES'!$A$2:$FG$45000,P$2,FALSE),"")</f>
        <v/>
      </c>
      <c r="Q59" s="23" t="str">
        <f>IF($AZ59=1,VLOOKUP($A59,'DATA TIMESERIES'!$A$2:$FG$45000,Q$2,FALSE),"")</f>
        <v/>
      </c>
      <c r="R59" s="23" t="str">
        <f>IF($AZ59=1,VLOOKUP($A59,'DATA TIMESERIES'!$A$2:$FG$45000,R$2,FALSE),"")</f>
        <v/>
      </c>
      <c r="S59" s="23" t="str">
        <f>IF($AZ59=1,VLOOKUP($A59,'DATA TIMESERIES'!$A$2:$FG$45000,S$2,FALSE),"")</f>
        <v/>
      </c>
      <c r="T59" s="23" t="str">
        <f>IF($AZ59=1,VLOOKUP($A59,'DATA TIMESERIES'!$A$2:$FG$45000,T$2,FALSE),"")</f>
        <v/>
      </c>
      <c r="U59" s="23" t="str">
        <f>IF($AZ59=1,VLOOKUP($A59,'DATA TIMESERIES'!$A$2:$FG$45000,U$2,FALSE),"")</f>
        <v/>
      </c>
      <c r="V59" s="23" t="str">
        <f>IF($AZ59=1,VLOOKUP($A59,'DATA TIMESERIES'!$A$2:$FG$45000,V$2,FALSE),"")</f>
        <v/>
      </c>
      <c r="W59" s="23" t="str">
        <f>IF($AZ59=1,VLOOKUP($A59,'DATA TIMESERIES'!$A$2:$FG$45000,W$2,FALSE),"")</f>
        <v/>
      </c>
      <c r="X59" s="82" t="str">
        <f>IF($AZ59=1,VLOOKUP($A59,'DATA SEL SUB 2026'!$A$2:$BI$45000,X$2,FALSE),"")</f>
        <v/>
      </c>
      <c r="Z59" s="23" t="str">
        <f>IF($AZ59=1,VLOOKUP($A59,'DATA TIMESERIES'!$A$2:$FG$45000,Z$2,FALSE),"")</f>
        <v/>
      </c>
      <c r="AA59" s="23" t="str">
        <f>IF($AZ59=1,VLOOKUP($A59,'DATA TIMESERIES'!$A$2:$FG$45000,AA$2,FALSE),"")</f>
        <v/>
      </c>
      <c r="AB59" s="23" t="str">
        <f>IF($AZ59=1,VLOOKUP($A59,'DATA TIMESERIES'!$A$2:$FG$45000,AB$2,FALSE),"")</f>
        <v/>
      </c>
      <c r="AC59" s="23" t="str">
        <f>IF($AZ59=1,VLOOKUP($A59,'DATA TIMESERIES'!$A$2:$FG$45000,AC$2,FALSE),"")</f>
        <v/>
      </c>
      <c r="AD59" s="23" t="str">
        <f>IF($AZ59=1,VLOOKUP($A59,'DATA TIMESERIES'!$A$2:$FG$45000,AD$2,FALSE),"")</f>
        <v/>
      </c>
      <c r="AE59" s="23" t="str">
        <f>IF($AZ59=1,VLOOKUP($A59,'DATA TIMESERIES'!$A$2:$FG$45000,AE$2,FALSE),"")</f>
        <v/>
      </c>
      <c r="AF59" s="23" t="str">
        <f>IF($AZ59=1,VLOOKUP($A59,'DATA TIMESERIES'!$A$2:$FG$45000,AF$2,FALSE),"")</f>
        <v/>
      </c>
      <c r="AG59" s="23" t="str">
        <f>IF($AZ59=1,VLOOKUP($A59,'DATA TIMESERIES'!$A$2:$FG$45000,AG$2,FALSE),"")</f>
        <v/>
      </c>
      <c r="AH59" s="23" t="str">
        <f>IF($AZ59=1,VLOOKUP($A59,'DATA TIMESERIES'!$A$2:$FG$45000,AH$2,FALSE),"")</f>
        <v/>
      </c>
      <c r="AI59" s="23" t="str">
        <f>IF($AZ59=1,VLOOKUP($A59,'DATA TIMESERIES'!$A$2:$FG$45000,AI$2,FALSE),"")</f>
        <v/>
      </c>
      <c r="AJ59" s="82" t="str">
        <f>IF($AZ59=1,VLOOKUP($A59,'DATA SEL SUB 2026'!$A$2:$BI$45000,AJ$2,FALSE),"")</f>
        <v/>
      </c>
      <c r="AL59" s="99" t="str">
        <f>IF($AZ59=1,VLOOKUP($BA59,'DATA SEL SUB 2026'!$A$2:$XX$45000,AL$2,FALSE),"")</f>
        <v/>
      </c>
      <c r="AM59" s="99" t="str">
        <f>IF($AZ59=1,VLOOKUP($BA59,'DATA SEL SUB 2026'!$A$2:$XX$45000,AM$2,FALSE),"")</f>
        <v/>
      </c>
      <c r="AN59" s="99" t="str">
        <f>IF($AZ59=1,VLOOKUP($BA59,'DATA SEL SUB 2026'!$A$2:$XX$45000,AN$2,FALSE),"")</f>
        <v/>
      </c>
      <c r="AO59" s="99" t="str">
        <f>IF($AZ59=1,VLOOKUP($BA59,'DATA SEL SUB 2026'!$A$2:$XX$45000,AO$2,FALSE),"")</f>
        <v/>
      </c>
      <c r="AP59" s="99">
        <f t="shared" si="11"/>
        <v>0</v>
      </c>
      <c r="AQ59" s="99"/>
      <c r="AR59" s="120" t="str">
        <f t="shared" si="12"/>
        <v/>
      </c>
      <c r="AS59" s="120" t="str">
        <f t="shared" si="13"/>
        <v/>
      </c>
      <c r="AT59" s="120" t="str">
        <f t="shared" si="14"/>
        <v/>
      </c>
      <c r="AU59" s="120" t="str">
        <f t="shared" si="15"/>
        <v/>
      </c>
      <c r="AW59" s="29" t="s">
        <v>270</v>
      </c>
      <c r="AX59" s="29">
        <f>VLOOKUP(AW59,KEY!$AC$2:$AD$1001,2,FALSE)</f>
        <v>34</v>
      </c>
      <c r="AY59" s="29">
        <v>32</v>
      </c>
      <c r="AZ59" s="29">
        <f t="shared" si="16"/>
        <v>0</v>
      </c>
      <c r="BA59" s="42" t="str">
        <f>IF($AZ59=1,VLOOKUP($AZ$19,'CROSSWALK LEA TO SENATE'!$A$2:$XX$45000,$AX59,FALSE),"")</f>
        <v/>
      </c>
      <c r="BE59" s="2"/>
      <c r="BF59" s="28" t="str">
        <f>IF($AZ59=1,VLOOKUP($BA59,'DATA SEL SUB 2026'!$A$2:$XX$45000,BF$2,FALSE),"")</f>
        <v/>
      </c>
      <c r="BG59" s="101" t="str">
        <f t="shared" si="17"/>
        <v/>
      </c>
      <c r="BH59" s="101" t="str">
        <f t="shared" si="18"/>
        <v/>
      </c>
      <c r="BI59" s="102" t="str">
        <f t="shared" si="19"/>
        <v/>
      </c>
      <c r="BJ59" s="110" t="str">
        <f>IF($AZ59=1,VLOOKUP($BA59,'DATA TIMESERIES'!$A$1:$XX$45000,BJ$2,FALSE),"")</f>
        <v/>
      </c>
      <c r="BK59" s="111" t="str">
        <f t="shared" si="20"/>
        <v/>
      </c>
      <c r="BL59" s="127"/>
      <c r="BM59" s="24" t="str">
        <f>IF($AZ59=1,VLOOKUP($BA59,'DATA SEL SUB 2026'!$A$2:$XX$45000,BM$2,FALSE),"")</f>
        <v/>
      </c>
      <c r="BN59" s="86" t="str">
        <f>IF($AZ59=1,VLOOKUP($BA59,'DATA SEL SUB 2026'!$A$2:$XX$45000,BN$2,FALSE),"")</f>
        <v/>
      </c>
      <c r="BO59" s="110" t="str">
        <f>IF($AZ59=1,VLOOKUP($BA59,'DATA TIMESERIES'!$A$1:$XX$45000,BO$2,FALSE),"")</f>
        <v/>
      </c>
      <c r="BP59" s="111" t="str">
        <f t="shared" si="21"/>
        <v/>
      </c>
      <c r="BQ59" s="132" t="str">
        <f>IF($AZ59=1,VLOOKUP($BA59,'DATA SEL SUB 2026'!$A$2:$XX$45000,BQ$2,FALSE),"")</f>
        <v/>
      </c>
      <c r="BR59" s="25" t="str">
        <f>IF($AZ59=1,VLOOKUP($BA59,'DATA SEL SUB 2026'!$A$2:$XX$45000,BR$2,FALSE),"")</f>
        <v/>
      </c>
      <c r="BS59" s="25" t="str">
        <f>IF($AZ59=1,VLOOKUP($BA59,'DATA SEL SUB 2026'!$A$2:$XX$45000,BS$2,FALSE),"")</f>
        <v/>
      </c>
      <c r="BT59" s="25" t="str">
        <f>IF($AZ59=1,VLOOKUP($BA59,'DATA SEL SUB 2026'!$A$2:$XX$45000,BT$2,FALSE),"")</f>
        <v/>
      </c>
      <c r="BU59" s="25" t="str">
        <f>IF($AZ59=1,VLOOKUP($BA59,'DATA SEL SUB 2026'!$A$2:$XX$45000,BU$2,FALSE),"")</f>
        <v/>
      </c>
      <c r="BV59" s="133" t="str">
        <f>IF($AZ59=1,VLOOKUP($BA59,'DATA SEL SUB 2026'!$A$2:$XX$45000,BV$2,FALSE),"")</f>
        <v/>
      </c>
      <c r="BW59" s="127"/>
      <c r="BX59" s="31" t="str">
        <f>IF($AZ59=1,VLOOKUP($BA59,'DATA SEL SUB 2026'!$A$2:$XX$45000,BX$2,FALSE),"")</f>
        <v/>
      </c>
      <c r="BY59" s="32" t="str">
        <f>IF($AZ59=1,VLOOKUP($BA59,'DATA SEL SUB 2026'!$A$2:$XX$45000,BY$2,FALSE),"")</f>
        <v/>
      </c>
      <c r="BZ59" s="110" t="str">
        <f>IF($AZ59=1,VLOOKUP($BA59,'DATA TIMESERIES'!$A$1:$XX$45000,BZ$2,FALSE),"")</f>
        <v/>
      </c>
      <c r="CA59" s="111" t="str">
        <f t="shared" si="22"/>
        <v/>
      </c>
      <c r="CB59" s="142" t="str">
        <f>IF($AZ59=1,-1*VLOOKUP($BA59,'DATA SEL SUB 2026'!$A$2:$XX$45000,CB$2,FALSE),"")</f>
        <v/>
      </c>
      <c r="CC59" s="137" t="str">
        <f>IF($AZ59=1,VLOOKUP($BA59,'DATA SEL SUB 2026'!$A$2:$XX$45000,CC$2,FALSE),"")</f>
        <v/>
      </c>
      <c r="CD59" s="143" t="str">
        <f t="shared" si="23"/>
        <v/>
      </c>
      <c r="CE59" s="32"/>
      <c r="CF59" s="90" t="str">
        <f>IF($AZ59=1,VLOOKUP($BA59,'DATA SEL SUB 2026'!$A$2:$XX$45000,CF$2,FALSE),"")</f>
        <v/>
      </c>
      <c r="CG59" s="91" t="str">
        <f>IF($AZ59=1,VLOOKUP($BA59,'DATA SEL SUB 2026'!$A$2:$XX$45000,CG$2,FALSE),"")</f>
        <v/>
      </c>
      <c r="CH59" s="110" t="str">
        <f>IF($AZ59=1,VLOOKUP($BA59,'DATA TIMESERIES'!$A$1:$XX$45000,CH$2,FALSE),"")</f>
        <v/>
      </c>
      <c r="CI59" s="110" t="str">
        <f t="shared" si="24"/>
        <v/>
      </c>
      <c r="CJ59" s="32"/>
      <c r="CK59" s="32"/>
    </row>
    <row r="60" spans="1:90" ht="36" customHeight="1" thickBot="1" x14ac:dyDescent="0.3">
      <c r="A60" s="79" t="str">
        <f t="shared" si="10"/>
        <v/>
      </c>
      <c r="B60" s="23" t="str">
        <f>IF($AZ60=1,VLOOKUP($A60,'DATA TIMESERIES'!$A$2:$FG$45000,B$2,FALSE),"")</f>
        <v/>
      </c>
      <c r="C60" s="23" t="str">
        <f>IF($AZ60=1,VLOOKUP($A60,'DATA TIMESERIES'!$A$2:$FG$45000,C$2,FALSE),"")</f>
        <v/>
      </c>
      <c r="D60" s="23" t="str">
        <f>IF($AZ60=1,VLOOKUP($A60,'DATA TIMESERIES'!$A$2:$FG$45000,D$2,FALSE),"")</f>
        <v/>
      </c>
      <c r="E60" s="23" t="str">
        <f>IF($AZ60=1,VLOOKUP($A60,'DATA TIMESERIES'!$A$2:$FG$45000,E$2,FALSE),"")</f>
        <v/>
      </c>
      <c r="F60" s="23" t="str">
        <f>IF($AZ60=1,VLOOKUP($A60,'DATA TIMESERIES'!$A$2:$FG$45000,F$2,FALSE),"")</f>
        <v/>
      </c>
      <c r="G60" s="23" t="str">
        <f>IF($AZ60=1,VLOOKUP($A60,'DATA TIMESERIES'!$A$2:$FG$45000,G$2,FALSE),"")</f>
        <v/>
      </c>
      <c r="H60" s="23" t="str">
        <f>IF($AZ60=1,VLOOKUP($A60,'DATA TIMESERIES'!$A$2:$FG$45000,H$2,FALSE),"")</f>
        <v/>
      </c>
      <c r="I60" s="23" t="str">
        <f>IF($AZ60=1,VLOOKUP($A60,'DATA TIMESERIES'!$A$2:$FG$45000,I$2,FALSE),"")</f>
        <v/>
      </c>
      <c r="J60" s="23" t="str">
        <f>IF($AZ60=1,VLOOKUP($A60,'DATA TIMESERIES'!$A$2:$FG$45000,J$2,FALSE),"")</f>
        <v/>
      </c>
      <c r="K60" s="23" t="str">
        <f>IF($AZ60=1,VLOOKUP($A60,'DATA TIMESERIES'!$A$2:$FG$45000,K$2,FALSE),"")</f>
        <v/>
      </c>
      <c r="L60" s="82" t="str">
        <f>IF($AZ60=1,VLOOKUP($A60,'DATA SEL SUB 2026'!$A$2:$BI$45000,L$2,FALSE),"")</f>
        <v/>
      </c>
      <c r="N60" s="23" t="str">
        <f>IF($AZ60=1,VLOOKUP($A60,'DATA TIMESERIES'!$A$2:$FG$45000,N$2,FALSE),"")</f>
        <v/>
      </c>
      <c r="O60" s="23" t="str">
        <f>IF($AZ60=1,VLOOKUP($A60,'DATA TIMESERIES'!$A$2:$FG$45000,O$2,FALSE),"")</f>
        <v/>
      </c>
      <c r="P60" s="23" t="str">
        <f>IF($AZ60=1,VLOOKUP($A60,'DATA TIMESERIES'!$A$2:$FG$45000,P$2,FALSE),"")</f>
        <v/>
      </c>
      <c r="Q60" s="23" t="str">
        <f>IF($AZ60=1,VLOOKUP($A60,'DATA TIMESERIES'!$A$2:$FG$45000,Q$2,FALSE),"")</f>
        <v/>
      </c>
      <c r="R60" s="23" t="str">
        <f>IF($AZ60=1,VLOOKUP($A60,'DATA TIMESERIES'!$A$2:$FG$45000,R$2,FALSE),"")</f>
        <v/>
      </c>
      <c r="S60" s="23" t="str">
        <f>IF($AZ60=1,VLOOKUP($A60,'DATA TIMESERIES'!$A$2:$FG$45000,S$2,FALSE),"")</f>
        <v/>
      </c>
      <c r="T60" s="23" t="str">
        <f>IF($AZ60=1,VLOOKUP($A60,'DATA TIMESERIES'!$A$2:$FG$45000,T$2,FALSE),"")</f>
        <v/>
      </c>
      <c r="U60" s="23" t="str">
        <f>IF($AZ60=1,VLOOKUP($A60,'DATA TIMESERIES'!$A$2:$FG$45000,U$2,FALSE),"")</f>
        <v/>
      </c>
      <c r="V60" s="23" t="str">
        <f>IF($AZ60=1,VLOOKUP($A60,'DATA TIMESERIES'!$A$2:$FG$45000,V$2,FALSE),"")</f>
        <v/>
      </c>
      <c r="W60" s="23" t="str">
        <f>IF($AZ60=1,VLOOKUP($A60,'DATA TIMESERIES'!$A$2:$FG$45000,W$2,FALSE),"")</f>
        <v/>
      </c>
      <c r="X60" s="82" t="str">
        <f>IF($AZ60=1,VLOOKUP($A60,'DATA SEL SUB 2026'!$A$2:$BI$45000,X$2,FALSE),"")</f>
        <v/>
      </c>
      <c r="Z60" s="23" t="str">
        <f>IF($AZ60=1,VLOOKUP($A60,'DATA TIMESERIES'!$A$2:$FG$45000,Z$2,FALSE),"")</f>
        <v/>
      </c>
      <c r="AA60" s="23" t="str">
        <f>IF($AZ60=1,VLOOKUP($A60,'DATA TIMESERIES'!$A$2:$FG$45000,AA$2,FALSE),"")</f>
        <v/>
      </c>
      <c r="AB60" s="23" t="str">
        <f>IF($AZ60=1,VLOOKUP($A60,'DATA TIMESERIES'!$A$2:$FG$45000,AB$2,FALSE),"")</f>
        <v/>
      </c>
      <c r="AC60" s="23" t="str">
        <f>IF($AZ60=1,VLOOKUP($A60,'DATA TIMESERIES'!$A$2:$FG$45000,AC$2,FALSE),"")</f>
        <v/>
      </c>
      <c r="AD60" s="23" t="str">
        <f>IF($AZ60=1,VLOOKUP($A60,'DATA TIMESERIES'!$A$2:$FG$45000,AD$2,FALSE),"")</f>
        <v/>
      </c>
      <c r="AE60" s="23" t="str">
        <f>IF($AZ60=1,VLOOKUP($A60,'DATA TIMESERIES'!$A$2:$FG$45000,AE$2,FALSE),"")</f>
        <v/>
      </c>
      <c r="AF60" s="23" t="str">
        <f>IF($AZ60=1,VLOOKUP($A60,'DATA TIMESERIES'!$A$2:$FG$45000,AF$2,FALSE),"")</f>
        <v/>
      </c>
      <c r="AG60" s="23" t="str">
        <f>IF($AZ60=1,VLOOKUP($A60,'DATA TIMESERIES'!$A$2:$FG$45000,AG$2,FALSE),"")</f>
        <v/>
      </c>
      <c r="AH60" s="23" t="str">
        <f>IF($AZ60=1,VLOOKUP($A60,'DATA TIMESERIES'!$A$2:$FG$45000,AH$2,FALSE),"")</f>
        <v/>
      </c>
      <c r="AI60" s="23" t="str">
        <f>IF($AZ60=1,VLOOKUP($A60,'DATA TIMESERIES'!$A$2:$FG$45000,AI$2,FALSE),"")</f>
        <v/>
      </c>
      <c r="AJ60" s="82" t="str">
        <f>IF($AZ60=1,VLOOKUP($A60,'DATA SEL SUB 2026'!$A$2:$BI$45000,AJ$2,FALSE),"")</f>
        <v/>
      </c>
      <c r="AL60" s="99" t="str">
        <f>IF($AZ60=1,VLOOKUP($BA60,'DATA SEL SUB 2026'!$A$2:$XX$45000,AL$2,FALSE),"")</f>
        <v/>
      </c>
      <c r="AM60" s="99" t="str">
        <f>IF($AZ60=1,VLOOKUP($BA60,'DATA SEL SUB 2026'!$A$2:$XX$45000,AM$2,FALSE),"")</f>
        <v/>
      </c>
      <c r="AN60" s="99" t="str">
        <f>IF($AZ60=1,VLOOKUP($BA60,'DATA SEL SUB 2026'!$A$2:$XX$45000,AN$2,FALSE),"")</f>
        <v/>
      </c>
      <c r="AO60" s="99" t="str">
        <f>IF($AZ60=1,VLOOKUP($BA60,'DATA SEL SUB 2026'!$A$2:$XX$45000,AO$2,FALSE),"")</f>
        <v/>
      </c>
      <c r="AP60" s="99">
        <f t="shared" si="11"/>
        <v>0</v>
      </c>
      <c r="AQ60" s="99"/>
      <c r="AR60" s="120" t="str">
        <f t="shared" si="12"/>
        <v/>
      </c>
      <c r="AS60" s="120" t="str">
        <f t="shared" si="13"/>
        <v/>
      </c>
      <c r="AT60" s="120" t="str">
        <f t="shared" si="14"/>
        <v/>
      </c>
      <c r="AU60" s="120" t="str">
        <f t="shared" si="15"/>
        <v/>
      </c>
      <c r="AW60" s="29" t="s">
        <v>271</v>
      </c>
      <c r="AX60" s="29">
        <f>VLOOKUP(AW60,KEY!$AC$2:$AD$1001,2,FALSE)</f>
        <v>35</v>
      </c>
      <c r="AY60" s="29">
        <v>33</v>
      </c>
      <c r="AZ60" s="29">
        <f t="shared" si="16"/>
        <v>0</v>
      </c>
      <c r="BA60" s="42" t="str">
        <f>IF($AZ60=1,VLOOKUP($AZ$19,'CROSSWALK LEA TO SENATE'!$A$2:$XX$45000,$AX60,FALSE),"")</f>
        <v/>
      </c>
      <c r="BE60" s="2"/>
      <c r="BF60" s="28" t="str">
        <f>IF($AZ60=1,VLOOKUP($BA60,'DATA SEL SUB 2026'!$A$2:$XX$45000,BF$2,FALSE),"")</f>
        <v/>
      </c>
      <c r="BG60" s="97" t="str">
        <f t="shared" si="17"/>
        <v/>
      </c>
      <c r="BH60" s="97" t="str">
        <f t="shared" si="18"/>
        <v/>
      </c>
      <c r="BI60" s="103" t="str">
        <f t="shared" si="19"/>
        <v/>
      </c>
      <c r="BJ60" s="112" t="str">
        <f>IF($AZ60=1,VLOOKUP($BA60,'DATA TIMESERIES'!$A$1:$XX$45000,BJ$2,FALSE),"")</f>
        <v/>
      </c>
      <c r="BK60" s="113" t="str">
        <f t="shared" si="20"/>
        <v/>
      </c>
      <c r="BL60" s="128"/>
      <c r="BM60" s="129" t="str">
        <f>IF($AZ60=1,VLOOKUP($BA60,'DATA SEL SUB 2026'!$A$2:$XX$45000,BM$2,FALSE),"")</f>
        <v/>
      </c>
      <c r="BN60" s="150" t="str">
        <f>IF($AZ60=1,VLOOKUP($BA60,'DATA SEL SUB 2026'!$A$2:$XX$45000,BN$2,FALSE),"")</f>
        <v/>
      </c>
      <c r="BO60" s="112" t="str">
        <f>IF($AZ60=1,VLOOKUP($BA60,'DATA TIMESERIES'!$A$1:$XX$45000,BO$2,FALSE),"")</f>
        <v/>
      </c>
      <c r="BP60" s="113" t="str">
        <f t="shared" si="21"/>
        <v/>
      </c>
      <c r="BQ60" s="134" t="str">
        <f>IF($AZ60=1,VLOOKUP($BA60,'DATA SEL SUB 2026'!$A$2:$XX$45000,BQ$2,FALSE),"")</f>
        <v/>
      </c>
      <c r="BR60" s="135" t="str">
        <f>IF($AZ60=1,VLOOKUP($BA60,'DATA SEL SUB 2026'!$A$2:$XX$45000,BR$2,FALSE),"")</f>
        <v/>
      </c>
      <c r="BS60" s="135" t="str">
        <f>IF($AZ60=1,VLOOKUP($BA60,'DATA SEL SUB 2026'!$A$2:$XX$45000,BS$2,FALSE),"")</f>
        <v/>
      </c>
      <c r="BT60" s="135" t="str">
        <f>IF($AZ60=1,VLOOKUP($BA60,'DATA SEL SUB 2026'!$A$2:$XX$45000,BT$2,FALSE),"")</f>
        <v/>
      </c>
      <c r="BU60" s="135" t="str">
        <f>IF($AZ60=1,VLOOKUP($BA60,'DATA SEL SUB 2026'!$A$2:$XX$45000,BU$2,FALSE),"")</f>
        <v/>
      </c>
      <c r="BV60" s="136" t="str">
        <f>IF($AZ60=1,VLOOKUP($BA60,'DATA SEL SUB 2026'!$A$2:$XX$45000,BV$2,FALSE),"")</f>
        <v/>
      </c>
      <c r="BW60" s="128"/>
      <c r="BX60" s="139" t="str">
        <f>IF($AZ60=1,VLOOKUP($BA60,'DATA SEL SUB 2026'!$A$2:$XX$45000,BX$2,FALSE),"")</f>
        <v/>
      </c>
      <c r="BY60" s="148" t="str">
        <f>IF($AZ60=1,VLOOKUP($BA60,'DATA SEL SUB 2026'!$A$2:$XX$45000,BY$2,FALSE),"")</f>
        <v/>
      </c>
      <c r="BZ60" s="112" t="str">
        <f>IF($AZ60=1,VLOOKUP($BA60,'DATA TIMESERIES'!$A$1:$XX$45000,BZ$2,FALSE),"")</f>
        <v/>
      </c>
      <c r="CA60" s="113" t="str">
        <f t="shared" si="22"/>
        <v/>
      </c>
      <c r="CB60" s="144" t="str">
        <f>IF($AZ60=1,-1*VLOOKUP($BA60,'DATA SEL SUB 2026'!$A$2:$XX$45000,CB$2,FALSE),"")</f>
        <v/>
      </c>
      <c r="CC60" s="145" t="str">
        <f>IF($AZ60=1,VLOOKUP($BA60,'DATA SEL SUB 2026'!$A$2:$XX$45000,CC$2,FALSE),"")</f>
        <v/>
      </c>
      <c r="CD60" s="146" t="str">
        <f t="shared" si="23"/>
        <v/>
      </c>
      <c r="CE60" s="32"/>
      <c r="CF60" s="90" t="str">
        <f>IF($AZ60=1,VLOOKUP($BA60,'DATA SEL SUB 2026'!$A$2:$XX$45000,CF$2,FALSE),"")</f>
        <v/>
      </c>
      <c r="CG60" s="91" t="str">
        <f>IF($AZ60=1,VLOOKUP($BA60,'DATA SEL SUB 2026'!$A$2:$XX$45000,CG$2,FALSE),"")</f>
        <v/>
      </c>
      <c r="CH60" s="112" t="str">
        <f>IF($AZ60=1,VLOOKUP($BA60,'DATA TIMESERIES'!$A$1:$XX$45000,CH$2,FALSE),"")</f>
        <v/>
      </c>
      <c r="CI60" s="112" t="str">
        <f t="shared" si="24"/>
        <v/>
      </c>
      <c r="CJ60" s="32"/>
      <c r="CK60" s="32"/>
    </row>
    <row r="61" spans="1:90" x14ac:dyDescent="0.25">
      <c r="BE61" s="2"/>
      <c r="BF61" s="92" t="s">
        <v>2710</v>
      </c>
      <c r="BG61" s="92"/>
      <c r="BH61" s="92"/>
      <c r="BI61" s="92"/>
      <c r="BJ61" s="92"/>
      <c r="BK61" s="92"/>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2"/>
      <c r="CK61" s="2"/>
    </row>
    <row r="62" spans="1:90" ht="45.75" customHeight="1" x14ac:dyDescent="0.25">
      <c r="BE62" s="2"/>
      <c r="BF62" s="175" t="s">
        <v>2725</v>
      </c>
      <c r="BG62" s="175"/>
      <c r="BH62" s="175"/>
      <c r="BI62" s="175"/>
      <c r="BJ62" s="175"/>
      <c r="BK62" s="175"/>
      <c r="BL62" s="149"/>
      <c r="BM62" s="149"/>
      <c r="BN62" s="149"/>
      <c r="BO62" s="149"/>
      <c r="BP62" s="149"/>
      <c r="BQ62" s="149"/>
      <c r="BR62" s="149"/>
      <c r="BS62" s="149"/>
      <c r="BT62" s="149"/>
      <c r="BU62" s="149"/>
      <c r="BV62" s="149"/>
      <c r="BW62" s="149"/>
      <c r="BX62" s="149"/>
      <c r="BY62" s="149"/>
      <c r="BZ62" s="149"/>
      <c r="CA62" s="149"/>
      <c r="CB62" s="149"/>
      <c r="CC62" s="149"/>
      <c r="CD62" s="149"/>
      <c r="CE62" s="149"/>
      <c r="CF62" s="149"/>
      <c r="CG62" s="149"/>
      <c r="CH62" s="149"/>
      <c r="CI62" s="149"/>
      <c r="CJ62" s="2"/>
      <c r="CK62" s="2"/>
    </row>
    <row r="63" spans="1:90" ht="183" customHeight="1" x14ac:dyDescent="0.25">
      <c r="BE63" s="2"/>
      <c r="BF63" s="175" t="s">
        <v>3434</v>
      </c>
      <c r="BG63" s="175"/>
      <c r="BH63" s="175"/>
      <c r="BI63" s="175"/>
      <c r="BJ63" s="175"/>
      <c r="BK63" s="175"/>
      <c r="BL63" s="149"/>
      <c r="BM63" s="149"/>
      <c r="BN63" s="149"/>
      <c r="BO63" s="149"/>
      <c r="BP63" s="149"/>
      <c r="BQ63" s="149"/>
      <c r="BR63" s="149"/>
      <c r="BS63" s="149"/>
      <c r="BT63" s="149"/>
      <c r="BU63" s="149"/>
      <c r="BV63" s="149"/>
      <c r="BW63" s="149"/>
      <c r="BX63" s="149"/>
      <c r="BY63" s="149"/>
      <c r="BZ63" s="149"/>
      <c r="CA63" s="149"/>
      <c r="CB63" s="149"/>
      <c r="CC63" s="149"/>
      <c r="CD63" s="149"/>
      <c r="CE63" s="149"/>
      <c r="CF63" s="149"/>
      <c r="CG63" s="149"/>
      <c r="CH63" s="149"/>
      <c r="CI63" s="149"/>
      <c r="CJ63" s="2"/>
      <c r="CK63" s="2"/>
    </row>
    <row r="64" spans="1:90" ht="27.75" customHeight="1" x14ac:dyDescent="0.25">
      <c r="BE64" s="2"/>
      <c r="BF64" s="175" t="s">
        <v>3436</v>
      </c>
      <c r="BG64" s="175"/>
      <c r="BH64" s="175"/>
      <c r="BI64" s="175"/>
      <c r="BJ64" s="175"/>
      <c r="BK64" s="175"/>
      <c r="BL64" s="176" t="s">
        <v>2803</v>
      </c>
      <c r="BM64" s="177"/>
      <c r="BN64" s="177"/>
      <c r="BO64" s="177"/>
      <c r="BP64" s="177"/>
      <c r="BQ64" s="176" t="s">
        <v>2803</v>
      </c>
      <c r="BR64" s="177"/>
      <c r="BS64" s="177"/>
      <c r="BT64" s="177"/>
      <c r="BU64" s="177"/>
      <c r="BV64" s="149"/>
      <c r="BW64" s="176" t="s">
        <v>2803</v>
      </c>
      <c r="BX64" s="177"/>
      <c r="BY64" s="177"/>
      <c r="BZ64" s="177"/>
      <c r="CA64" s="177"/>
      <c r="CB64" s="240" t="s">
        <v>2803</v>
      </c>
      <c r="CC64" s="240"/>
      <c r="CD64" s="240"/>
      <c r="CE64" s="176" t="s">
        <v>2803</v>
      </c>
      <c r="CF64" s="176"/>
      <c r="CG64" s="176"/>
      <c r="CH64" s="176"/>
      <c r="CI64" s="176"/>
      <c r="CJ64" s="2"/>
      <c r="CK64" s="2"/>
    </row>
    <row r="65" spans="57:89" ht="15" customHeight="1" x14ac:dyDescent="0.25">
      <c r="BE65" s="2"/>
      <c r="BF65" s="175" t="s">
        <v>2714</v>
      </c>
      <c r="BG65" s="175"/>
      <c r="BH65" s="175"/>
      <c r="BI65" s="175"/>
      <c r="BJ65" s="175"/>
      <c r="BK65" s="175"/>
      <c r="BL65" s="176" t="s">
        <v>2804</v>
      </c>
      <c r="BM65" s="177"/>
      <c r="BN65" s="177"/>
      <c r="BO65" s="177"/>
      <c r="BP65" s="177"/>
      <c r="BQ65" s="176" t="s">
        <v>2804</v>
      </c>
      <c r="BR65" s="177"/>
      <c r="BS65" s="177"/>
      <c r="BT65" s="177"/>
      <c r="BU65" s="177"/>
      <c r="BV65" s="149"/>
      <c r="BW65" s="176" t="s">
        <v>2804</v>
      </c>
      <c r="BX65" s="177"/>
      <c r="BY65" s="177"/>
      <c r="BZ65" s="177"/>
      <c r="CA65" s="177"/>
      <c r="CB65" s="176" t="s">
        <v>2804</v>
      </c>
      <c r="CC65" s="176"/>
      <c r="CD65" s="176"/>
      <c r="CE65" s="240" t="s">
        <v>2804</v>
      </c>
      <c r="CF65" s="240"/>
      <c r="CG65" s="240"/>
      <c r="CH65" s="240"/>
      <c r="CI65" s="240"/>
      <c r="CJ65" s="2"/>
      <c r="CK65" s="2"/>
    </row>
    <row r="66" spans="57:89" ht="33" customHeight="1" x14ac:dyDescent="0.25">
      <c r="BE66" s="2"/>
      <c r="BF66" s="175" t="s">
        <v>2806</v>
      </c>
      <c r="BG66" s="175"/>
      <c r="BH66" s="175"/>
      <c r="BI66" s="175"/>
      <c r="BJ66" s="175"/>
      <c r="BK66" s="175"/>
      <c r="BL66" s="149"/>
      <c r="BM66" s="149"/>
      <c r="BN66" s="149"/>
      <c r="BO66" s="149"/>
      <c r="BP66" s="149"/>
      <c r="BQ66" s="149"/>
      <c r="BR66" s="149"/>
      <c r="BS66" s="149"/>
      <c r="BT66" s="149"/>
      <c r="BU66" s="149"/>
      <c r="BV66" s="149"/>
      <c r="BW66" s="149"/>
      <c r="BX66" s="149"/>
      <c r="BY66" s="149"/>
      <c r="BZ66" s="149"/>
      <c r="CA66" s="149"/>
      <c r="CB66" s="149"/>
      <c r="CC66" s="149"/>
      <c r="CD66" s="149"/>
      <c r="CE66" s="149"/>
      <c r="CF66" s="149"/>
      <c r="CG66" s="149"/>
      <c r="CH66" s="149"/>
      <c r="CI66" s="149"/>
      <c r="CJ66" s="2"/>
      <c r="CK66" s="2"/>
    </row>
    <row r="67" spans="57:89" ht="30.75" customHeight="1" x14ac:dyDescent="0.25">
      <c r="BE67" s="2"/>
      <c r="BF67" s="175" t="s">
        <v>2716</v>
      </c>
      <c r="BG67" s="175"/>
      <c r="BH67" s="175"/>
      <c r="BI67" s="175"/>
      <c r="BJ67" s="175"/>
      <c r="BK67" s="175"/>
      <c r="BL67" s="149"/>
      <c r="BM67" s="149"/>
      <c r="BN67" s="149"/>
      <c r="BO67" s="149"/>
      <c r="BP67" s="149"/>
      <c r="BQ67" s="149"/>
      <c r="BR67" s="149"/>
      <c r="BS67" s="149"/>
      <c r="BT67" s="149"/>
      <c r="BU67" s="149"/>
      <c r="BV67" s="149"/>
      <c r="BW67" s="149"/>
      <c r="BX67" s="149"/>
      <c r="BY67" s="149"/>
      <c r="BZ67" s="149"/>
      <c r="CA67" s="149"/>
      <c r="CB67" s="149"/>
      <c r="CC67" s="149"/>
      <c r="CD67" s="149"/>
      <c r="CE67" s="149"/>
      <c r="CF67" s="149"/>
      <c r="CG67" s="149"/>
      <c r="CH67" s="149"/>
      <c r="CI67" s="149"/>
      <c r="CJ67" s="2"/>
      <c r="CK67" s="2"/>
    </row>
    <row r="68" spans="57:89" ht="62.25" customHeight="1" x14ac:dyDescent="0.25">
      <c r="BE68" s="2"/>
      <c r="BF68" s="175" t="s">
        <v>3435</v>
      </c>
      <c r="BG68" s="175"/>
      <c r="BH68" s="175"/>
      <c r="BI68" s="175"/>
      <c r="BJ68" s="175"/>
      <c r="BK68" s="175"/>
      <c r="BL68" s="149"/>
      <c r="BM68" s="149"/>
      <c r="BN68" s="149"/>
      <c r="BO68" s="149"/>
      <c r="BP68" s="149"/>
      <c r="BQ68" s="149"/>
      <c r="BR68" s="149"/>
      <c r="BS68" s="149"/>
      <c r="BT68" s="149"/>
      <c r="BU68" s="149"/>
      <c r="BV68" s="149"/>
      <c r="BW68" s="149"/>
      <c r="BX68" s="149"/>
      <c r="BY68" s="149"/>
      <c r="BZ68" s="149"/>
      <c r="CA68" s="149"/>
      <c r="CB68" s="149"/>
      <c r="CC68" s="149"/>
      <c r="CD68" s="149"/>
      <c r="CE68" s="149"/>
      <c r="CF68" s="149"/>
      <c r="CG68" s="149"/>
      <c r="CH68" s="149"/>
      <c r="CI68" s="149"/>
      <c r="CJ68" s="2"/>
      <c r="CK68" s="2"/>
    </row>
    <row r="69" spans="57:89" ht="42.75" customHeight="1" x14ac:dyDescent="0.25">
      <c r="BE69" s="2"/>
      <c r="BF69" s="239" t="str">
        <f>CONCATENATE("Source. PSEA Research based on Pennsylvania Department of Education data. Click on this box to see the data as posted on the Pennsylvania Department of Education's website.",CHAR(10),"Lookup Table Version #",Version!A1,":",TEXT(Version!B1,"mm/dd/yyyy"))</f>
        <v>Source. PSEA Research based on Pennsylvania Department of Education data. Click on this box to see the data as posted on the Pennsylvania Department of Education's website.
Lookup Table Version #2:11/17/2025</v>
      </c>
      <c r="BG69" s="239"/>
      <c r="BH69" s="239"/>
      <c r="BI69" s="239"/>
      <c r="BJ69" s="239"/>
      <c r="BK69" s="239"/>
      <c r="BL69" s="43"/>
      <c r="BM69" s="43"/>
      <c r="BN69" s="43"/>
      <c r="BO69" s="43"/>
      <c r="BP69" s="43"/>
      <c r="BQ69" s="43"/>
      <c r="BR69" s="43"/>
      <c r="BS69" s="43"/>
      <c r="BT69" s="43"/>
      <c r="BU69" s="43"/>
      <c r="BV69" s="43"/>
      <c r="BW69" s="43"/>
      <c r="BX69" s="43"/>
      <c r="BY69" s="43"/>
      <c r="BZ69" s="43"/>
      <c r="CA69" s="43"/>
      <c r="CB69" s="43"/>
      <c r="CC69" s="43"/>
      <c r="CD69" s="2"/>
      <c r="CE69" s="2"/>
      <c r="CF69" s="2"/>
      <c r="CG69" s="2"/>
      <c r="CH69" s="2"/>
      <c r="CI69" s="2"/>
      <c r="CJ69" s="2"/>
      <c r="CK69" s="2"/>
    </row>
    <row r="70" spans="57:89" x14ac:dyDescent="0.25">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row>
  </sheetData>
  <mergeCells count="60">
    <mergeCell ref="CA24:CA26"/>
    <mergeCell ref="CF24:CG24"/>
    <mergeCell ref="B23:L23"/>
    <mergeCell ref="N23:X23"/>
    <mergeCell ref="B24:L24"/>
    <mergeCell ref="N24:X24"/>
    <mergeCell ref="BL23:BP23"/>
    <mergeCell ref="BG23:BK23"/>
    <mergeCell ref="BG24:BG26"/>
    <mergeCell ref="BH24:BH26"/>
    <mergeCell ref="BL24:BL26"/>
    <mergeCell ref="BI24:BI26"/>
    <mergeCell ref="BM25:BM26"/>
    <mergeCell ref="BN25:BN26"/>
    <mergeCell ref="CI24:CI26"/>
    <mergeCell ref="BJ24:BJ26"/>
    <mergeCell ref="BK24:BK26"/>
    <mergeCell ref="BF21:BK21"/>
    <mergeCell ref="BM24:BN24"/>
    <mergeCell ref="BO24:BO26"/>
    <mergeCell ref="BP24:BP26"/>
    <mergeCell ref="CE23:CI23"/>
    <mergeCell ref="CB23:CD23"/>
    <mergeCell ref="CB24:CB26"/>
    <mergeCell ref="CC24:CC26"/>
    <mergeCell ref="CD24:CD26"/>
    <mergeCell ref="BW23:CA23"/>
    <mergeCell ref="BW24:BW26"/>
    <mergeCell ref="BY25:BY26"/>
    <mergeCell ref="BQ23:BV23"/>
    <mergeCell ref="CH24:CH26"/>
    <mergeCell ref="BF62:BK62"/>
    <mergeCell ref="BF63:BK63"/>
    <mergeCell ref="BF64:BK64"/>
    <mergeCell ref="BF65:BK65"/>
    <mergeCell ref="BQ24:BV24"/>
    <mergeCell ref="CE24:CE26"/>
    <mergeCell ref="CF25:CF26"/>
    <mergeCell ref="CG25:CG26"/>
    <mergeCell ref="BR25:BT25"/>
    <mergeCell ref="BQ25:BQ26"/>
    <mergeCell ref="BX25:BX26"/>
    <mergeCell ref="BU25:BU26"/>
    <mergeCell ref="BV25:BV26"/>
    <mergeCell ref="BX24:BY24"/>
    <mergeCell ref="BZ24:BZ26"/>
    <mergeCell ref="CE64:CI64"/>
    <mergeCell ref="CE65:CI65"/>
    <mergeCell ref="BF67:BK67"/>
    <mergeCell ref="BF68:BK68"/>
    <mergeCell ref="BW64:CA64"/>
    <mergeCell ref="BW65:CA65"/>
    <mergeCell ref="CB65:CD65"/>
    <mergeCell ref="CB64:CD64"/>
    <mergeCell ref="BF69:BK69"/>
    <mergeCell ref="BL64:BP64"/>
    <mergeCell ref="BL65:BP65"/>
    <mergeCell ref="BQ64:BU64"/>
    <mergeCell ref="BQ65:BU65"/>
    <mergeCell ref="BF66:BK66"/>
  </mergeCells>
  <hyperlinks>
    <hyperlink ref="BF69:BK69" r:id="rId1" display="Source. PSEA Research based on Pennsylvania Department of Education data. Click on this box to see the data as posted on the Pennsylvania Department of Education's website. " xr:uid="{00000000-0004-0000-0700-000000000000}"/>
  </hyperlinks>
  <pageMargins left="0.25" right="0.25" top="0.75" bottom="0.75" header="0.3" footer="0.3"/>
  <pageSetup scale="75" orientation="landscape" r:id="rId2"/>
  <headerFooter>
    <oddHeader>&amp;C&amp;"Georgia Pro Light,Regular"&amp;8Table E. Enacted Basic (BEF), Special (SEF), Ready To Learn Grants (RTLBG), Sec. Career &amp; Tech. Edu.(CTE), and Estimated Charter Tuition Savings For The 2025-26 Fiscal Year For Schools by Pennsylvania State Senate District</oddHeader>
    <oddFooter>&amp;L&amp;D&amp;RPage &amp;P of &amp;N</oddFooter>
  </headerFooter>
  <colBreaks count="5" manualBreakCount="5">
    <brk id="63" max="1048575" man="1"/>
    <brk id="68" max="1048575" man="1"/>
    <brk id="74" max="1048575" man="1"/>
    <brk id="79" max="1048575" man="1"/>
    <brk id="82" max="1048575" man="1"/>
  </colBreak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D78F093-2C3E-47EC-82D6-259E3C82EB1B}">
          <x14:formula1>
            <xm:f>'LIST SENATE'!$F$2:$F$51</xm:f>
          </x14:formula1>
          <xm:sqref>BF19</xm:sqref>
        </x14:dataValidation>
      </x14:dataValidations>
    </ext>
    <ext xmlns:x14="http://schemas.microsoft.com/office/spreadsheetml/2009/9/main" uri="{05C60535-1F16-4fd2-B633-F4F36F0B64E0}">
      <x14:sparklineGroups xmlns:xm="http://schemas.microsoft.com/office/excel/2006/main">
        <x14:sparklineGroup type="column" displayEmptyCellsAs="gap" displayHidden="1" xr2:uid="{04C43F06-5F95-4524-BF89-5453A506DFB2}">
          <x14:colorSeries theme="5" tint="-0.499984740745262"/>
          <x14:colorNegative rgb="FFD00000"/>
          <x14:colorAxis rgb="FF000000"/>
          <x14:colorMarkers rgb="FFD00000"/>
          <x14:colorFirst rgb="FFD00000"/>
          <x14:colorLast rgb="FFD00000"/>
          <x14:colorHigh rgb="FFD00000"/>
          <x14:colorLow rgb="FFD00000"/>
          <x14:sparklines>
            <x14:sparkline>
              <xm:f>'By State Senate District'!Z28:AJ28</xm:f>
              <xm:sqref>CE28</xm:sqref>
            </x14:sparkline>
            <x14:sparkline>
              <xm:f>'By State Senate District'!Z29:AJ29</xm:f>
              <xm:sqref>CE29</xm:sqref>
            </x14:sparkline>
            <x14:sparkline>
              <xm:f>'By State Senate District'!Z30:AJ30</xm:f>
              <xm:sqref>CE30</xm:sqref>
            </x14:sparkline>
            <x14:sparkline>
              <xm:f>'By State Senate District'!Z31:AJ31</xm:f>
              <xm:sqref>CE31</xm:sqref>
            </x14:sparkline>
            <x14:sparkline>
              <xm:f>'By State Senate District'!Z32:AJ32</xm:f>
              <xm:sqref>CE32</xm:sqref>
            </x14:sparkline>
            <x14:sparkline>
              <xm:f>'By State Senate District'!Z33:AJ33</xm:f>
              <xm:sqref>CE33</xm:sqref>
            </x14:sparkline>
            <x14:sparkline>
              <xm:f>'By State Senate District'!Z34:AJ34</xm:f>
              <xm:sqref>CE34</xm:sqref>
            </x14:sparkline>
            <x14:sparkline>
              <xm:f>'By State Senate District'!Z35:AJ35</xm:f>
              <xm:sqref>CE35</xm:sqref>
            </x14:sparkline>
            <x14:sparkline>
              <xm:f>'By State Senate District'!Z36:AJ36</xm:f>
              <xm:sqref>CE36</xm:sqref>
            </x14:sparkline>
            <x14:sparkline>
              <xm:f>'By State Senate District'!Z37:AJ37</xm:f>
              <xm:sqref>CE37</xm:sqref>
            </x14:sparkline>
            <x14:sparkline>
              <xm:f>'By State Senate District'!Z38:AJ38</xm:f>
              <xm:sqref>CE38</xm:sqref>
            </x14:sparkline>
            <x14:sparkline>
              <xm:f>'By State Senate District'!Z39:AJ39</xm:f>
              <xm:sqref>CE39</xm:sqref>
            </x14:sparkline>
            <x14:sparkline>
              <xm:f>'By State Senate District'!Z40:AJ40</xm:f>
              <xm:sqref>CE40</xm:sqref>
            </x14:sparkline>
            <x14:sparkline>
              <xm:f>'By State Senate District'!Z41:AJ41</xm:f>
              <xm:sqref>CE41</xm:sqref>
            </x14:sparkline>
            <x14:sparkline>
              <xm:f>'By State Senate District'!Z42:AJ42</xm:f>
              <xm:sqref>CE42</xm:sqref>
            </x14:sparkline>
            <x14:sparkline>
              <xm:f>'By State Senate District'!Z43:AJ43</xm:f>
              <xm:sqref>CE43</xm:sqref>
            </x14:sparkline>
            <x14:sparkline>
              <xm:f>'By State Senate District'!Z44:AJ44</xm:f>
              <xm:sqref>CE44</xm:sqref>
            </x14:sparkline>
            <x14:sparkline>
              <xm:f>'By State Senate District'!Z45:AJ45</xm:f>
              <xm:sqref>CE45</xm:sqref>
            </x14:sparkline>
            <x14:sparkline>
              <xm:f>'By State Senate District'!Z46:AJ46</xm:f>
              <xm:sqref>CE46</xm:sqref>
            </x14:sparkline>
            <x14:sparkline>
              <xm:f>'By State Senate District'!Z47:AJ47</xm:f>
              <xm:sqref>CE47</xm:sqref>
            </x14:sparkline>
            <x14:sparkline>
              <xm:f>'By State Senate District'!Z48:AJ48</xm:f>
              <xm:sqref>CE48</xm:sqref>
            </x14:sparkline>
            <x14:sparkline>
              <xm:f>'By State Senate District'!Z49:AJ49</xm:f>
              <xm:sqref>CE49</xm:sqref>
            </x14:sparkline>
            <x14:sparkline>
              <xm:f>'By State Senate District'!Z50:AJ50</xm:f>
              <xm:sqref>CE50</xm:sqref>
            </x14:sparkline>
            <x14:sparkline>
              <xm:f>'By State Senate District'!Z51:AJ51</xm:f>
              <xm:sqref>CE51</xm:sqref>
            </x14:sparkline>
            <x14:sparkline>
              <xm:f>'By State Senate District'!Z52:AJ52</xm:f>
              <xm:sqref>CE52</xm:sqref>
            </x14:sparkline>
            <x14:sparkline>
              <xm:f>'By State Senate District'!Z53:AJ53</xm:f>
              <xm:sqref>CE53</xm:sqref>
            </x14:sparkline>
            <x14:sparkline>
              <xm:f>'By State Senate District'!Z54:AJ54</xm:f>
              <xm:sqref>CE54</xm:sqref>
            </x14:sparkline>
            <x14:sparkline>
              <xm:f>'By State Senate District'!Z55:AJ55</xm:f>
              <xm:sqref>CE55</xm:sqref>
            </x14:sparkline>
            <x14:sparkline>
              <xm:f>'By State Senate District'!Z56:AJ56</xm:f>
              <xm:sqref>CE56</xm:sqref>
            </x14:sparkline>
            <x14:sparkline>
              <xm:f>'By State Senate District'!Z57:AJ57</xm:f>
              <xm:sqref>CE57</xm:sqref>
            </x14:sparkline>
            <x14:sparkline>
              <xm:f>'By State Senate District'!Z58:AJ58</xm:f>
              <xm:sqref>CE58</xm:sqref>
            </x14:sparkline>
            <x14:sparkline>
              <xm:f>'By State Senate District'!Z59:AJ59</xm:f>
              <xm:sqref>CE59</xm:sqref>
            </x14:sparkline>
            <x14:sparkline>
              <xm:f>'By State Senate District'!Z60:AJ60</xm:f>
              <xm:sqref>CE60</xm:sqref>
            </x14:sparkline>
          </x14:sparklines>
        </x14:sparklineGroup>
        <x14:sparklineGroup type="column" displayEmptyCellsAs="gap" displayHidden="1" xr2:uid="{75809013-3BE9-406A-B674-6F2E78AC9FE5}">
          <x14:colorSeries rgb="FF376092"/>
          <x14:colorNegative rgb="FFD00000"/>
          <x14:colorAxis rgb="FF000000"/>
          <x14:colorMarkers rgb="FFD00000"/>
          <x14:colorFirst rgb="FFD00000"/>
          <x14:colorLast rgb="FFD00000"/>
          <x14:colorHigh rgb="FFD00000"/>
          <x14:colorLow rgb="FFD00000"/>
          <x14:sparklines>
            <x14:sparkline>
              <xm:f>'By State Senate District'!B28:L28</xm:f>
              <xm:sqref>BL28</xm:sqref>
            </x14:sparkline>
            <x14:sparkline>
              <xm:f>'By State Senate District'!B29:L29</xm:f>
              <xm:sqref>BL29</xm:sqref>
            </x14:sparkline>
            <x14:sparkline>
              <xm:f>'By State Senate District'!B30:L30</xm:f>
              <xm:sqref>BL30</xm:sqref>
            </x14:sparkline>
            <x14:sparkline>
              <xm:f>'By State Senate District'!B31:L31</xm:f>
              <xm:sqref>BL31</xm:sqref>
            </x14:sparkline>
            <x14:sparkline>
              <xm:f>'By State Senate District'!B32:L32</xm:f>
              <xm:sqref>BL32</xm:sqref>
            </x14:sparkline>
            <x14:sparkline>
              <xm:f>'By State Senate District'!B33:L33</xm:f>
              <xm:sqref>BL33</xm:sqref>
            </x14:sparkline>
            <x14:sparkline>
              <xm:f>'By State Senate District'!B34:L34</xm:f>
              <xm:sqref>BL34</xm:sqref>
            </x14:sparkline>
            <x14:sparkline>
              <xm:f>'By State Senate District'!B35:L35</xm:f>
              <xm:sqref>BL35</xm:sqref>
            </x14:sparkline>
            <x14:sparkline>
              <xm:f>'By State Senate District'!B36:L36</xm:f>
              <xm:sqref>BL36</xm:sqref>
            </x14:sparkline>
            <x14:sparkline>
              <xm:f>'By State Senate District'!B37:L37</xm:f>
              <xm:sqref>BL37</xm:sqref>
            </x14:sparkline>
            <x14:sparkline>
              <xm:f>'By State Senate District'!B38:L38</xm:f>
              <xm:sqref>BL38</xm:sqref>
            </x14:sparkline>
            <x14:sparkline>
              <xm:f>'By State Senate District'!B39:L39</xm:f>
              <xm:sqref>BL39</xm:sqref>
            </x14:sparkline>
            <x14:sparkline>
              <xm:f>'By State Senate District'!B40:L40</xm:f>
              <xm:sqref>BL40</xm:sqref>
            </x14:sparkline>
            <x14:sparkline>
              <xm:f>'By State Senate District'!B41:L41</xm:f>
              <xm:sqref>BL41</xm:sqref>
            </x14:sparkline>
            <x14:sparkline>
              <xm:f>'By State Senate District'!B42:L42</xm:f>
              <xm:sqref>BL42</xm:sqref>
            </x14:sparkline>
            <x14:sparkline>
              <xm:f>'By State Senate District'!B43:L43</xm:f>
              <xm:sqref>BL43</xm:sqref>
            </x14:sparkline>
            <x14:sparkline>
              <xm:f>'By State Senate District'!B44:L44</xm:f>
              <xm:sqref>BL44</xm:sqref>
            </x14:sparkline>
            <x14:sparkline>
              <xm:f>'By State Senate District'!B45:L45</xm:f>
              <xm:sqref>BL45</xm:sqref>
            </x14:sparkline>
            <x14:sparkline>
              <xm:f>'By State Senate District'!B46:L46</xm:f>
              <xm:sqref>BL46</xm:sqref>
            </x14:sparkline>
            <x14:sparkline>
              <xm:f>'By State Senate District'!B47:L47</xm:f>
              <xm:sqref>BL47</xm:sqref>
            </x14:sparkline>
            <x14:sparkline>
              <xm:f>'By State Senate District'!B48:L48</xm:f>
              <xm:sqref>BL48</xm:sqref>
            </x14:sparkline>
            <x14:sparkline>
              <xm:f>'By State Senate District'!B49:L49</xm:f>
              <xm:sqref>BL49</xm:sqref>
            </x14:sparkline>
            <x14:sparkline>
              <xm:f>'By State Senate District'!B50:L50</xm:f>
              <xm:sqref>BL50</xm:sqref>
            </x14:sparkline>
            <x14:sparkline>
              <xm:f>'By State Senate District'!B51:L51</xm:f>
              <xm:sqref>BL51</xm:sqref>
            </x14:sparkline>
            <x14:sparkline>
              <xm:f>'By State Senate District'!B52:L52</xm:f>
              <xm:sqref>BL52</xm:sqref>
            </x14:sparkline>
            <x14:sparkline>
              <xm:f>'By State Senate District'!B53:L53</xm:f>
              <xm:sqref>BL53</xm:sqref>
            </x14:sparkline>
            <x14:sparkline>
              <xm:f>'By State Senate District'!B54:L54</xm:f>
              <xm:sqref>BL54</xm:sqref>
            </x14:sparkline>
            <x14:sparkline>
              <xm:f>'By State Senate District'!B55:L55</xm:f>
              <xm:sqref>BL55</xm:sqref>
            </x14:sparkline>
            <x14:sparkline>
              <xm:f>'By State Senate District'!B56:L56</xm:f>
              <xm:sqref>BL56</xm:sqref>
            </x14:sparkline>
            <x14:sparkline>
              <xm:f>'By State Senate District'!B57:L57</xm:f>
              <xm:sqref>BL57</xm:sqref>
            </x14:sparkline>
            <x14:sparkline>
              <xm:f>'By State Senate District'!B58:L58</xm:f>
              <xm:sqref>BL58</xm:sqref>
            </x14:sparkline>
            <x14:sparkline>
              <xm:f>'By State Senate District'!B59:L59</xm:f>
              <xm:sqref>BL59</xm:sqref>
            </x14:sparkline>
            <x14:sparkline>
              <xm:f>'By State Senate District'!B60:L60</xm:f>
              <xm:sqref>BL60</xm:sqref>
            </x14:sparkline>
          </x14:sparklines>
        </x14:sparklineGroup>
        <x14:sparklineGroup type="column" displayEmptyCellsAs="gap" displayHidden="1" xr2:uid="{06227271-59CA-4D30-B441-8557F8061146}">
          <x14:colorSeries theme="8"/>
          <x14:colorNegative rgb="FFD00000"/>
          <x14:colorAxis rgb="FF000000"/>
          <x14:colorMarkers rgb="FFD00000"/>
          <x14:colorFirst rgb="FFD00000"/>
          <x14:colorLast rgb="FFD00000"/>
          <x14:colorHigh rgb="FFD00000"/>
          <x14:colorLow rgb="FFD00000"/>
          <x14:sparklines>
            <x14:sparkline>
              <xm:f>'By State Senate District'!N28:X28</xm:f>
              <xm:sqref>BW28</xm:sqref>
            </x14:sparkline>
            <x14:sparkline>
              <xm:f>'By State Senate District'!N29:X29</xm:f>
              <xm:sqref>BW29</xm:sqref>
            </x14:sparkline>
            <x14:sparkline>
              <xm:f>'By State Senate District'!N30:X30</xm:f>
              <xm:sqref>BW30</xm:sqref>
            </x14:sparkline>
            <x14:sparkline>
              <xm:f>'By State Senate District'!N31:X31</xm:f>
              <xm:sqref>BW31</xm:sqref>
            </x14:sparkline>
            <x14:sparkline>
              <xm:f>'By State Senate District'!N32:X32</xm:f>
              <xm:sqref>BW32</xm:sqref>
            </x14:sparkline>
            <x14:sparkline>
              <xm:f>'By State Senate District'!N33:X33</xm:f>
              <xm:sqref>BW33</xm:sqref>
            </x14:sparkline>
            <x14:sparkline>
              <xm:f>'By State Senate District'!N34:X34</xm:f>
              <xm:sqref>BW34</xm:sqref>
            </x14:sparkline>
            <x14:sparkline>
              <xm:f>'By State Senate District'!N35:X35</xm:f>
              <xm:sqref>BW35</xm:sqref>
            </x14:sparkline>
            <x14:sparkline>
              <xm:f>'By State Senate District'!N36:X36</xm:f>
              <xm:sqref>BW36</xm:sqref>
            </x14:sparkline>
            <x14:sparkline>
              <xm:f>'By State Senate District'!N37:X37</xm:f>
              <xm:sqref>BW37</xm:sqref>
            </x14:sparkline>
            <x14:sparkline>
              <xm:f>'By State Senate District'!N38:X38</xm:f>
              <xm:sqref>BW38</xm:sqref>
            </x14:sparkline>
            <x14:sparkline>
              <xm:f>'By State Senate District'!N39:X39</xm:f>
              <xm:sqref>BW39</xm:sqref>
            </x14:sparkline>
            <x14:sparkline>
              <xm:f>'By State Senate District'!N40:X40</xm:f>
              <xm:sqref>BW40</xm:sqref>
            </x14:sparkline>
            <x14:sparkline>
              <xm:f>'By State Senate District'!N41:X41</xm:f>
              <xm:sqref>BW41</xm:sqref>
            </x14:sparkline>
            <x14:sparkline>
              <xm:f>'By State Senate District'!N42:X42</xm:f>
              <xm:sqref>BW42</xm:sqref>
            </x14:sparkline>
            <x14:sparkline>
              <xm:f>'By State Senate District'!N43:X43</xm:f>
              <xm:sqref>BW43</xm:sqref>
            </x14:sparkline>
            <x14:sparkline>
              <xm:f>'By State Senate District'!N44:X44</xm:f>
              <xm:sqref>BW44</xm:sqref>
            </x14:sparkline>
            <x14:sparkline>
              <xm:f>'By State Senate District'!N45:X45</xm:f>
              <xm:sqref>BW45</xm:sqref>
            </x14:sparkline>
            <x14:sparkline>
              <xm:f>'By State Senate District'!N46:X46</xm:f>
              <xm:sqref>BW46</xm:sqref>
            </x14:sparkline>
            <x14:sparkline>
              <xm:f>'By State Senate District'!N47:X47</xm:f>
              <xm:sqref>BW47</xm:sqref>
            </x14:sparkline>
            <x14:sparkline>
              <xm:f>'By State Senate District'!N48:X48</xm:f>
              <xm:sqref>BW48</xm:sqref>
            </x14:sparkline>
            <x14:sparkline>
              <xm:f>'By State Senate District'!N49:X49</xm:f>
              <xm:sqref>BW49</xm:sqref>
            </x14:sparkline>
            <x14:sparkline>
              <xm:f>'By State Senate District'!N50:X50</xm:f>
              <xm:sqref>BW50</xm:sqref>
            </x14:sparkline>
            <x14:sparkline>
              <xm:f>'By State Senate District'!N51:X51</xm:f>
              <xm:sqref>BW51</xm:sqref>
            </x14:sparkline>
            <x14:sparkline>
              <xm:f>'By State Senate District'!N52:X52</xm:f>
              <xm:sqref>BW52</xm:sqref>
            </x14:sparkline>
            <x14:sparkline>
              <xm:f>'By State Senate District'!N53:X53</xm:f>
              <xm:sqref>BW53</xm:sqref>
            </x14:sparkline>
            <x14:sparkline>
              <xm:f>'By State Senate District'!N54:X54</xm:f>
              <xm:sqref>BW54</xm:sqref>
            </x14:sparkline>
            <x14:sparkline>
              <xm:f>'By State Senate District'!N55:X55</xm:f>
              <xm:sqref>BW55</xm:sqref>
            </x14:sparkline>
            <x14:sparkline>
              <xm:f>'By State Senate District'!N56:X56</xm:f>
              <xm:sqref>BW56</xm:sqref>
            </x14:sparkline>
            <x14:sparkline>
              <xm:f>'By State Senate District'!N57:X57</xm:f>
              <xm:sqref>BW57</xm:sqref>
            </x14:sparkline>
            <x14:sparkline>
              <xm:f>'By State Senate District'!N58:X58</xm:f>
              <xm:sqref>BW58</xm:sqref>
            </x14:sparkline>
            <x14:sparkline>
              <xm:f>'By State Senate District'!N59:X59</xm:f>
              <xm:sqref>BW59</xm:sqref>
            </x14:sparkline>
            <x14:sparkline>
              <xm:f>'By State Senate District'!N60:X60</xm:f>
              <xm:sqref>BW60</xm:sqref>
            </x14:sparkline>
          </x14:sparklines>
        </x14:sparklineGroup>
        <x14:sparklineGroup type="column" displayEmptyCellsAs="gap" xr2:uid="{BCC186ED-C01A-4485-96EA-ED3717A31F62}">
          <x14:colorSeries rgb="FF376092"/>
          <x14:colorNegative rgb="FFD00000"/>
          <x14:colorAxis rgb="FF000000"/>
          <x14:colorMarkers rgb="FFD00000"/>
          <x14:colorFirst rgb="FFD00000"/>
          <x14:colorLast rgb="FFD00000"/>
          <x14:colorHigh rgb="FFD00000"/>
          <x14:colorLow rgb="FFD00000"/>
          <x14:sparklines>
            <x14:sparkline>
              <xm:f>'By State Senate District'!B27:L27</xm:f>
              <xm:sqref>BL27</xm:sqref>
            </x14:sparkline>
          </x14:sparklines>
        </x14:sparklineGroup>
        <x14:sparklineGroup type="column" displayEmptyCellsAs="gap" xr2:uid="{DED4198D-23A6-4AE9-B139-829A78AEA043}">
          <x14:colorSeries theme="8"/>
          <x14:colorNegative rgb="FFD00000"/>
          <x14:colorAxis rgb="FF000000"/>
          <x14:colorMarkers rgb="FFD00000"/>
          <x14:colorFirst rgb="FFD00000"/>
          <x14:colorLast rgb="FFD00000"/>
          <x14:colorHigh rgb="FFD00000"/>
          <x14:colorLow rgb="FFD00000"/>
          <x14:sparklines>
            <x14:sparkline>
              <xm:f>'By State Senate District'!N27:X27</xm:f>
              <xm:sqref>BW27</xm:sqref>
            </x14:sparkline>
          </x14:sparklines>
        </x14:sparklineGroup>
        <x14:sparklineGroup type="column" displayEmptyCellsAs="gap" xr2:uid="{035F5F8C-8614-43B1-923C-7A6BDFC2638E}">
          <x14:colorSeries theme="5" tint="-0.499984740745262"/>
          <x14:colorNegative rgb="FFD00000"/>
          <x14:colorAxis rgb="FF000000"/>
          <x14:colorMarkers rgb="FFD00000"/>
          <x14:colorFirst rgb="FFD00000"/>
          <x14:colorLast rgb="FFD00000"/>
          <x14:colorHigh rgb="FFD00000"/>
          <x14:colorLow rgb="FFD00000"/>
          <x14:sparklines>
            <x14:sparkline>
              <xm:f>'By State Senate District'!Z27:AJ27</xm:f>
              <xm:sqref>CE27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AC448-E0C0-484A-8E00-F1E53930A9FB}">
  <dimension ref="A1:CL55"/>
  <sheetViews>
    <sheetView topLeftCell="BE17" zoomScaleNormal="100" workbookViewId="0">
      <selection activeCell="BF19" sqref="BF19"/>
    </sheetView>
  </sheetViews>
  <sheetFormatPr defaultColWidth="8.88671875" defaultRowHeight="13.8" x14ac:dyDescent="0.25"/>
  <cols>
    <col min="1" max="1" width="11.33203125" style="1" hidden="1" customWidth="1"/>
    <col min="2" max="2" width="8.88671875" style="1" hidden="1" customWidth="1"/>
    <col min="3" max="3" width="11.33203125" style="1" hidden="1" customWidth="1"/>
    <col min="4" max="36" width="8.88671875" style="1" hidden="1" customWidth="1"/>
    <col min="37" max="37" width="5.6640625" style="1" hidden="1" customWidth="1"/>
    <col min="38" max="42" width="15.109375" style="1" hidden="1" customWidth="1"/>
    <col min="43" max="43" width="5.6640625" style="1" hidden="1" customWidth="1"/>
    <col min="44" max="47" width="15.109375" style="1" hidden="1" customWidth="1"/>
    <col min="48" max="48" width="5.6640625" style="1" hidden="1" customWidth="1"/>
    <col min="49" max="56" width="8.88671875" style="1" hidden="1" customWidth="1"/>
    <col min="57" max="57" width="5.6640625" style="1" customWidth="1"/>
    <col min="58" max="58" width="45.109375" style="1" customWidth="1"/>
    <col min="59" max="63" width="14.44140625" style="1" customWidth="1"/>
    <col min="64" max="64" width="30.6640625" style="1" customWidth="1"/>
    <col min="65" max="66" width="11.44140625" style="1" customWidth="1"/>
    <col min="67" max="68" width="14.44140625" style="1" customWidth="1"/>
    <col min="69" max="69" width="13.6640625" style="1" customWidth="1"/>
    <col min="70" max="71" width="12" style="1" customWidth="1"/>
    <col min="72" max="74" width="15" style="1" customWidth="1"/>
    <col min="75" max="75" width="30.6640625" style="1" customWidth="1"/>
    <col min="76" max="77" width="11.44140625" style="1" customWidth="1"/>
    <col min="78" max="79" width="14.44140625" style="1" customWidth="1"/>
    <col min="80" max="82" width="23.33203125" style="1" customWidth="1"/>
    <col min="83" max="83" width="30.33203125" style="1" customWidth="1"/>
    <col min="84" max="85" width="11.44140625" style="1" customWidth="1"/>
    <col min="86" max="87" width="14.44140625" style="1" customWidth="1"/>
    <col min="88" max="88" width="5.6640625" style="1" customWidth="1"/>
    <col min="89" max="89" width="11.44140625" style="1" customWidth="1"/>
    <col min="90" max="90" width="5.6640625" style="1" customWidth="1"/>
    <col min="91" max="16384" width="8.88671875" style="1"/>
  </cols>
  <sheetData>
    <row r="1" spans="1:90" hidden="1" x14ac:dyDescent="0.25">
      <c r="A1" s="41"/>
      <c r="B1" s="80" t="s">
        <v>2747</v>
      </c>
      <c r="C1" s="80" t="s">
        <v>2751</v>
      </c>
      <c r="D1" s="80" t="s">
        <v>2755</v>
      </c>
      <c r="E1" s="80" t="s">
        <v>2759</v>
      </c>
      <c r="F1" s="80" t="s">
        <v>2763</v>
      </c>
      <c r="G1" s="80" t="s">
        <v>2767</v>
      </c>
      <c r="H1" s="80" t="s">
        <v>2771</v>
      </c>
      <c r="I1" s="80" t="s">
        <v>2775</v>
      </c>
      <c r="J1" s="80" t="s">
        <v>2779</v>
      </c>
      <c r="K1" s="80" t="s">
        <v>2783</v>
      </c>
      <c r="L1" s="29" t="s">
        <v>241</v>
      </c>
      <c r="M1" s="30"/>
      <c r="N1" s="84" t="s">
        <v>2748</v>
      </c>
      <c r="O1" s="85" t="s">
        <v>2752</v>
      </c>
      <c r="P1" s="85" t="s">
        <v>2756</v>
      </c>
      <c r="Q1" s="85" t="s">
        <v>2760</v>
      </c>
      <c r="R1" s="85" t="s">
        <v>2764</v>
      </c>
      <c r="S1" s="85" t="s">
        <v>2768</v>
      </c>
      <c r="T1" s="85" t="s">
        <v>2772</v>
      </c>
      <c r="U1" s="85" t="s">
        <v>2776</v>
      </c>
      <c r="V1" s="85" t="s">
        <v>2780</v>
      </c>
      <c r="W1" s="85" t="s">
        <v>2784</v>
      </c>
      <c r="X1" s="29" t="s">
        <v>243</v>
      </c>
      <c r="Z1" s="89" t="s">
        <v>2750</v>
      </c>
      <c r="AA1" s="89" t="s">
        <v>2754</v>
      </c>
      <c r="AB1" s="89" t="s">
        <v>2758</v>
      </c>
      <c r="AC1" s="89" t="s">
        <v>2762</v>
      </c>
      <c r="AD1" s="89" t="s">
        <v>2766</v>
      </c>
      <c r="AE1" s="89" t="s">
        <v>2770</v>
      </c>
      <c r="AF1" s="89" t="s">
        <v>2774</v>
      </c>
      <c r="AG1" s="89" t="s">
        <v>2778</v>
      </c>
      <c r="AH1" s="89" t="s">
        <v>2782</v>
      </c>
      <c r="AI1" s="89" t="s">
        <v>2786</v>
      </c>
      <c r="AJ1" s="52" t="s">
        <v>2587</v>
      </c>
      <c r="AL1" s="52" t="s">
        <v>2577</v>
      </c>
      <c r="AM1" s="52" t="s">
        <v>2581</v>
      </c>
      <c r="AN1" s="9" t="s">
        <v>2579</v>
      </c>
      <c r="AO1" s="9" t="s">
        <v>2586</v>
      </c>
      <c r="AP1" s="9"/>
      <c r="AQ1" s="9"/>
      <c r="AR1" s="9"/>
      <c r="AS1" s="9"/>
      <c r="AT1" s="9"/>
      <c r="AU1" s="9"/>
      <c r="AV1" s="9"/>
      <c r="BE1" s="2"/>
      <c r="BF1" s="76" t="s">
        <v>2047</v>
      </c>
      <c r="BG1" s="76"/>
      <c r="BH1" s="76"/>
      <c r="BI1" s="76"/>
      <c r="BJ1" s="57" t="s">
        <v>2708</v>
      </c>
      <c r="BK1" s="76"/>
      <c r="BL1" s="77"/>
      <c r="BM1" s="78" t="s">
        <v>241</v>
      </c>
      <c r="BN1" s="76" t="s">
        <v>2578</v>
      </c>
      <c r="BO1" s="67" t="s">
        <v>2561</v>
      </c>
      <c r="BQ1" s="78" t="s">
        <v>242</v>
      </c>
      <c r="BR1" s="78" t="s">
        <v>2590</v>
      </c>
      <c r="BS1" s="78" t="s">
        <v>2592</v>
      </c>
      <c r="BT1" s="78" t="s">
        <v>2591</v>
      </c>
      <c r="BU1" s="52" t="s">
        <v>2585</v>
      </c>
      <c r="BV1" s="52" t="s">
        <v>2678</v>
      </c>
      <c r="BW1" s="77"/>
      <c r="BX1" s="77" t="s">
        <v>243</v>
      </c>
      <c r="BY1" s="78" t="s">
        <v>2580</v>
      </c>
      <c r="BZ1" s="68" t="s">
        <v>2562</v>
      </c>
      <c r="CB1" s="52" t="s">
        <v>2709</v>
      </c>
      <c r="CC1" s="29" t="s">
        <v>2680</v>
      </c>
      <c r="CD1" s="78"/>
      <c r="CE1" s="78"/>
      <c r="CF1" s="52" t="s">
        <v>2587</v>
      </c>
      <c r="CG1" s="29" t="s">
        <v>2589</v>
      </c>
      <c r="CH1" s="12" t="s">
        <v>2707</v>
      </c>
      <c r="CJ1" s="78"/>
      <c r="CK1" s="78"/>
      <c r="CL1" s="2"/>
    </row>
    <row r="2" spans="1:90" hidden="1" x14ac:dyDescent="0.25">
      <c r="A2" s="41"/>
      <c r="B2" s="81">
        <f>VLOOKUP(B1,KEY!$AO$2:$AP$1001,2,FALSE)</f>
        <v>51</v>
      </c>
      <c r="C2" s="81">
        <f>VLOOKUP(C1,KEY!$AO$2:$AP$1001,2,FALSE)</f>
        <v>55</v>
      </c>
      <c r="D2" s="81">
        <f>VLOOKUP(D1,KEY!$AO$2:$AP$1001,2,FALSE)</f>
        <v>59</v>
      </c>
      <c r="E2" s="81">
        <f>VLOOKUP(E1,KEY!$AO$2:$AP$1001,2,FALSE)</f>
        <v>63</v>
      </c>
      <c r="F2" s="81">
        <f>VLOOKUP(F1,KEY!$AO$2:$AP$1001,2,FALSE)</f>
        <v>67</v>
      </c>
      <c r="G2" s="81">
        <f>VLOOKUP(G1,KEY!$AO$2:$AP$1001,2,FALSE)</f>
        <v>71</v>
      </c>
      <c r="H2" s="81">
        <f>VLOOKUP(H1,KEY!$AO$2:$AP$1001,2,FALSE)</f>
        <v>75</v>
      </c>
      <c r="I2" s="81">
        <f>VLOOKUP(I1,KEY!$AO$2:$AP$1001,2,FALSE)</f>
        <v>79</v>
      </c>
      <c r="J2" s="81">
        <f>VLOOKUP(J1,KEY!$AO$2:$AP$1001,2,FALSE)</f>
        <v>83</v>
      </c>
      <c r="K2" s="81">
        <f>VLOOKUP(K1,KEY!$AO$2:$AP$1001,2,FALSE)</f>
        <v>87</v>
      </c>
      <c r="L2" s="69">
        <f>VLOOKUP(L1,KEY!$E$2:$F$1001,2,FALSE)</f>
        <v>10</v>
      </c>
      <c r="M2" s="30"/>
      <c r="N2" s="81">
        <f>VLOOKUP(N1,KEY!$AO$2:$AP$1001,2,FALSE)</f>
        <v>52</v>
      </c>
      <c r="O2" s="81">
        <f>VLOOKUP(O1,KEY!$AO$2:$AP$1001,2,FALSE)</f>
        <v>56</v>
      </c>
      <c r="P2" s="81">
        <f>VLOOKUP(P1,KEY!$AO$2:$AP$1001,2,FALSE)</f>
        <v>60</v>
      </c>
      <c r="Q2" s="81">
        <f>VLOOKUP(Q1,KEY!$AO$2:$AP$1001,2,FALSE)</f>
        <v>64</v>
      </c>
      <c r="R2" s="81">
        <f>VLOOKUP(R1,KEY!$AO$2:$AP$1001,2,FALSE)</f>
        <v>68</v>
      </c>
      <c r="S2" s="81">
        <f>VLOOKUP(S1,KEY!$AO$2:$AP$1001,2,FALSE)</f>
        <v>72</v>
      </c>
      <c r="T2" s="81">
        <f>VLOOKUP(T1,KEY!$AO$2:$AP$1001,2,FALSE)</f>
        <v>76</v>
      </c>
      <c r="U2" s="81">
        <f>VLOOKUP(U1,KEY!$AO$2:$AP$1001,2,FALSE)</f>
        <v>80</v>
      </c>
      <c r="V2" s="81">
        <f>VLOOKUP(V1,KEY!$AO$2:$AP$1001,2,FALSE)</f>
        <v>84</v>
      </c>
      <c r="W2" s="81">
        <f>VLOOKUP(W1,KEY!$AO$2:$AP$1001,2,FALSE)</f>
        <v>88</v>
      </c>
      <c r="X2" s="69">
        <f>VLOOKUP(X1,KEY!$E$2:$F$1001,2,FALSE)</f>
        <v>13</v>
      </c>
      <c r="Z2" s="81">
        <f>VLOOKUP(Z1,KEY!$AO$2:$AP$1001,2,FALSE)</f>
        <v>54</v>
      </c>
      <c r="AA2" s="81">
        <f>VLOOKUP(AA1,KEY!$AO$2:$AP$1001,2,FALSE)</f>
        <v>58</v>
      </c>
      <c r="AB2" s="81">
        <f>VLOOKUP(AB1,KEY!$AO$2:$AP$1001,2,FALSE)</f>
        <v>62</v>
      </c>
      <c r="AC2" s="81">
        <f>VLOOKUP(AC1,KEY!$AO$2:$AP$1001,2,FALSE)</f>
        <v>66</v>
      </c>
      <c r="AD2" s="81">
        <f>VLOOKUP(AD1,KEY!$AO$2:$AP$1001,2,FALSE)</f>
        <v>70</v>
      </c>
      <c r="AE2" s="81">
        <f>VLOOKUP(AE1,KEY!$AO$2:$AP$1001,2,FALSE)</f>
        <v>74</v>
      </c>
      <c r="AF2" s="81">
        <f>VLOOKUP(AF1,KEY!$AO$2:$AP$1001,2,FALSE)</f>
        <v>78</v>
      </c>
      <c r="AG2" s="81">
        <f>VLOOKUP(AG1,KEY!$AO$2:$AP$1001,2,FALSE)</f>
        <v>82</v>
      </c>
      <c r="AH2" s="81">
        <f>VLOOKUP(AH1,KEY!$AO$2:$AP$1001,2,FALSE)</f>
        <v>86</v>
      </c>
      <c r="AI2" s="81">
        <f>VLOOKUP(AI1,KEY!$AO$2:$AP$1001,2,FALSE)</f>
        <v>90</v>
      </c>
      <c r="AJ2" s="69">
        <f>VLOOKUP(AJ1,KEY!$E$2:$F$1001,2,FALSE)</f>
        <v>25</v>
      </c>
      <c r="AL2" s="51">
        <f>VLOOKUP(AL1,KEY!$E$2:$F$1001,2,FALSE)</f>
        <v>8</v>
      </c>
      <c r="AM2" s="51">
        <f>VLOOKUP(AM1,KEY!$E$2:$F$1001,2,FALSE)</f>
        <v>15</v>
      </c>
      <c r="AN2" s="51">
        <f>VLOOKUP(AN1,KEY!$E$2:$F$1001,2,FALSE)</f>
        <v>12</v>
      </c>
      <c r="AO2" s="51">
        <f>VLOOKUP(AO1,KEY!$E$2:$F$1001,2,FALSE)</f>
        <v>24</v>
      </c>
      <c r="AP2" s="51"/>
      <c r="AQ2" s="51"/>
      <c r="AR2" s="51"/>
      <c r="AS2" s="51"/>
      <c r="AT2" s="51"/>
      <c r="AU2" s="51"/>
      <c r="AV2" s="51"/>
      <c r="BE2" s="2"/>
      <c r="BF2" s="53">
        <f>VLOOKUP(BF1,KEY!$E$2:$F$1001,2,FALSE)</f>
        <v>34</v>
      </c>
      <c r="BG2" s="53"/>
      <c r="BH2" s="53"/>
      <c r="BI2" s="53"/>
      <c r="BJ2" s="56">
        <f>VLOOKUP(BJ1,KEY!$AO$2:$AP$1001,2,FALSE)</f>
        <v>46</v>
      </c>
      <c r="BK2" s="53"/>
      <c r="BL2" s="74"/>
      <c r="BM2" s="53">
        <f>VLOOKUP(BM1,KEY!$E$2:$F$1001,2,FALSE)</f>
        <v>10</v>
      </c>
      <c r="BN2" s="53">
        <f>VLOOKUP(BN1,KEY!$E$2:$F$1001,2,FALSE)</f>
        <v>11</v>
      </c>
      <c r="BO2" s="70">
        <f>VLOOKUP(BO1,KEY!$AO$2:$AP$1001,2,FALSE)</f>
        <v>42</v>
      </c>
      <c r="BQ2" s="53">
        <f>VLOOKUP(BQ1,KEY!$E$2:$F$1001,2,FALSE)</f>
        <v>19</v>
      </c>
      <c r="BR2" s="53">
        <f>VLOOKUP(BR1,KEY!$E$2:$F$1001,2,FALSE)</f>
        <v>38</v>
      </c>
      <c r="BS2" s="53">
        <f>VLOOKUP(BS1,KEY!$E$2:$F$1001,2,FALSE)</f>
        <v>40</v>
      </c>
      <c r="BT2" s="53">
        <f>VLOOKUP(BT1,KEY!$E$2:$F$1001,2,FALSE)</f>
        <v>39</v>
      </c>
      <c r="BU2" s="69">
        <f>VLOOKUP(BU1,KEY!$E$2:$F$1001,2,FALSE)</f>
        <v>23</v>
      </c>
      <c r="BV2" s="69">
        <f>VLOOKUP(BV1,KEY!$E$2:$F$1001,2,FALSE)</f>
        <v>37</v>
      </c>
      <c r="BW2" s="74"/>
      <c r="BX2" s="53">
        <f>VLOOKUP(BX1,KEY!$E$2:$F$1001,2,FALSE)</f>
        <v>13</v>
      </c>
      <c r="BY2" s="53">
        <f>VLOOKUP(BY1,KEY!$E$2:$F$1001,2,FALSE)</f>
        <v>14</v>
      </c>
      <c r="BZ2" s="70">
        <f>VLOOKUP(BZ1,KEY!$AO$2:$AP$1001,2,FALSE)</f>
        <v>44</v>
      </c>
      <c r="CB2" s="69">
        <f>VLOOKUP(CB1,KEY!$E$2:$F$1001,2,FALSE)</f>
        <v>31</v>
      </c>
      <c r="CC2" s="69">
        <f>VLOOKUP(CC1,KEY!$E$2:$F$1001,2,FALSE)</f>
        <v>32</v>
      </c>
      <c r="CD2" s="53"/>
      <c r="CE2" s="53"/>
      <c r="CF2" s="69">
        <f>VLOOKUP(CF1,KEY!$E$2:$F$1001,2,FALSE)</f>
        <v>25</v>
      </c>
      <c r="CG2" s="69">
        <f>VLOOKUP(CG1,KEY!$E$2:$F$1001,2,FALSE)</f>
        <v>27</v>
      </c>
      <c r="CH2" s="70">
        <f>VLOOKUP(CH1,KEY!$AO$2:$AP$1001,2,FALSE)</f>
        <v>45</v>
      </c>
      <c r="CJ2" s="53"/>
      <c r="CK2" s="53"/>
      <c r="CL2" s="75"/>
    </row>
    <row r="3" spans="1:90" hidden="1" x14ac:dyDescent="0.25">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row>
    <row r="4" spans="1:90" hidden="1" x14ac:dyDescent="0.25">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row>
    <row r="5" spans="1:90" hidden="1" x14ac:dyDescent="0.25">
      <c r="BE5" s="2"/>
      <c r="BF5" s="2">
        <v>1</v>
      </c>
      <c r="BG5" s="2">
        <f>BF5+1</f>
        <v>2</v>
      </c>
      <c r="BH5" s="2">
        <f t="shared" ref="BH5:CI5" si="0">BG5+1</f>
        <v>3</v>
      </c>
      <c r="BI5" s="2">
        <f t="shared" si="0"/>
        <v>4</v>
      </c>
      <c r="BJ5" s="2">
        <f t="shared" si="0"/>
        <v>5</v>
      </c>
      <c r="BK5" s="2">
        <f t="shared" si="0"/>
        <v>6</v>
      </c>
      <c r="BL5" s="2">
        <f t="shared" si="0"/>
        <v>7</v>
      </c>
      <c r="BM5" s="2">
        <f t="shared" si="0"/>
        <v>8</v>
      </c>
      <c r="BN5" s="2">
        <f t="shared" si="0"/>
        <v>9</v>
      </c>
      <c r="BO5" s="2">
        <f t="shared" si="0"/>
        <v>10</v>
      </c>
      <c r="BP5" s="2">
        <f t="shared" si="0"/>
        <v>11</v>
      </c>
      <c r="BQ5" s="2">
        <f t="shared" si="0"/>
        <v>12</v>
      </c>
      <c r="BR5" s="2">
        <f t="shared" si="0"/>
        <v>13</v>
      </c>
      <c r="BS5" s="2">
        <f t="shared" si="0"/>
        <v>14</v>
      </c>
      <c r="BT5" s="2">
        <f t="shared" si="0"/>
        <v>15</v>
      </c>
      <c r="BU5" s="2">
        <f t="shared" si="0"/>
        <v>16</v>
      </c>
      <c r="BV5" s="2">
        <f t="shared" si="0"/>
        <v>17</v>
      </c>
      <c r="BW5" s="2">
        <f t="shared" si="0"/>
        <v>18</v>
      </c>
      <c r="BX5" s="2">
        <f t="shared" si="0"/>
        <v>19</v>
      </c>
      <c r="BY5" s="2">
        <f t="shared" si="0"/>
        <v>20</v>
      </c>
      <c r="BZ5" s="2">
        <f t="shared" si="0"/>
        <v>21</v>
      </c>
      <c r="CA5" s="2">
        <f t="shared" si="0"/>
        <v>22</v>
      </c>
      <c r="CB5" s="2">
        <f t="shared" si="0"/>
        <v>23</v>
      </c>
      <c r="CC5" s="2">
        <f t="shared" si="0"/>
        <v>24</v>
      </c>
      <c r="CD5" s="2">
        <f t="shared" si="0"/>
        <v>25</v>
      </c>
      <c r="CE5" s="2">
        <f t="shared" si="0"/>
        <v>26</v>
      </c>
      <c r="CF5" s="2">
        <f t="shared" si="0"/>
        <v>27</v>
      </c>
      <c r="CG5" s="2">
        <f t="shared" si="0"/>
        <v>28</v>
      </c>
      <c r="CH5" s="2">
        <f t="shared" si="0"/>
        <v>29</v>
      </c>
      <c r="CI5" s="2">
        <f t="shared" si="0"/>
        <v>30</v>
      </c>
      <c r="CJ5" s="2"/>
      <c r="CK5" s="2"/>
      <c r="CL5" s="2"/>
    </row>
    <row r="6" spans="1:90" hidden="1" x14ac:dyDescent="0.25">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row>
    <row r="7" spans="1:90" hidden="1" x14ac:dyDescent="0.25">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row>
    <row r="8" spans="1:90" hidden="1" x14ac:dyDescent="0.25">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row>
    <row r="9" spans="1:90" hidden="1" x14ac:dyDescent="0.25">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row>
    <row r="10" spans="1:90" hidden="1" x14ac:dyDescent="0.25">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row>
    <row r="11" spans="1:90" hidden="1" x14ac:dyDescent="0.25">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row>
    <row r="12" spans="1:90" hidden="1" x14ac:dyDescent="0.25">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row>
    <row r="13" spans="1:90" hidden="1" x14ac:dyDescent="0.25">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row>
    <row r="14" spans="1:90" hidden="1" x14ac:dyDescent="0.25">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row>
    <row r="15" spans="1:90" hidden="1" x14ac:dyDescent="0.25">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row>
    <row r="16" spans="1:90" hidden="1" x14ac:dyDescent="0.25">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row>
    <row r="17" spans="1:90" x14ac:dyDescent="0.25">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row>
    <row r="18" spans="1:90" x14ac:dyDescent="0.25">
      <c r="AW18" s="2"/>
      <c r="AX18" s="2"/>
      <c r="AY18" s="2"/>
      <c r="AZ18" s="2"/>
      <c r="BA18" s="2"/>
      <c r="BB18" s="2"/>
      <c r="BC18" s="2"/>
      <c r="BD18" s="2"/>
      <c r="BE18" s="2"/>
      <c r="BF18" s="95" t="s">
        <v>2805</v>
      </c>
      <c r="BG18" s="95"/>
      <c r="BH18" s="95"/>
      <c r="BI18" s="95"/>
      <c r="BJ18" s="95"/>
      <c r="BK18" s="95"/>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row>
    <row r="19" spans="1:90" x14ac:dyDescent="0.25">
      <c r="C19" s="40">
        <f>VLOOKUP(C26,'LIST YR'!$B$30:$C$41,2,FALSE)</f>
        <v>30</v>
      </c>
      <c r="D19" s="40">
        <f>VLOOKUP(D26,'LIST YR'!$B$30:$C$41,2,FALSE)</f>
        <v>31</v>
      </c>
      <c r="E19" s="40">
        <f>VLOOKUP(E26,'LIST YR'!$B$30:$C$41,2,FALSE)</f>
        <v>32</v>
      </c>
      <c r="F19" s="40">
        <f>VLOOKUP(F26,'LIST YR'!$B$30:$C$41,2,FALSE)</f>
        <v>33</v>
      </c>
      <c r="G19" s="40">
        <f>VLOOKUP(G26,'LIST YR'!$B$30:$C$41,2,FALSE)</f>
        <v>34</v>
      </c>
      <c r="H19" s="40">
        <f>VLOOKUP(H26,'LIST YR'!$B$30:$C$41,2,FALSE)</f>
        <v>35</v>
      </c>
      <c r="I19" s="40">
        <f>VLOOKUP(I26,'LIST YR'!$B$30:$C$41,2,FALSE)</f>
        <v>36</v>
      </c>
      <c r="J19" s="40">
        <f>VLOOKUP(J26,'LIST YR'!$B$30:$C$41,2,FALSE)</f>
        <v>37</v>
      </c>
      <c r="K19" s="40">
        <f>VLOOKUP(K26,'LIST YR'!$B$30:$C$41,2,FALSE)</f>
        <v>38</v>
      </c>
      <c r="O19" s="40">
        <f>VLOOKUP(O26,'LIST YR'!$B$30:$C$41,2,FALSE)</f>
        <v>30</v>
      </c>
      <c r="P19" s="40">
        <f>VLOOKUP(P26,'LIST YR'!$B$30:$C$41,2,FALSE)</f>
        <v>31</v>
      </c>
      <c r="Q19" s="40">
        <f>VLOOKUP(Q26,'LIST YR'!$B$30:$C$41,2,FALSE)</f>
        <v>32</v>
      </c>
      <c r="R19" s="40">
        <f>VLOOKUP(R26,'LIST YR'!$B$30:$C$41,2,FALSE)</f>
        <v>33</v>
      </c>
      <c r="S19" s="40">
        <f>VLOOKUP(S26,'LIST YR'!$B$30:$C$41,2,FALSE)</f>
        <v>34</v>
      </c>
      <c r="T19" s="40">
        <f>VLOOKUP(T26,'LIST YR'!$B$30:$C$41,2,FALSE)</f>
        <v>35</v>
      </c>
      <c r="U19" s="40">
        <f>VLOOKUP(U26,'LIST YR'!$B$30:$C$41,2,FALSE)</f>
        <v>36</v>
      </c>
      <c r="V19" s="40">
        <f>VLOOKUP(V26,'LIST YR'!$B$30:$C$41,2,FALSE)</f>
        <v>37</v>
      </c>
      <c r="W19" s="40">
        <f>VLOOKUP(W26,'LIST YR'!$B$30:$C$41,2,FALSE)</f>
        <v>38</v>
      </c>
      <c r="AW19" s="2"/>
      <c r="AX19" s="2"/>
      <c r="AY19" s="29">
        <f>VLOOKUP(AZ19,'CROSSWALK LEA TO HOUSE'!$A$2:$AB$45000,2,FALSE)</f>
        <v>1</v>
      </c>
      <c r="AZ19" s="29">
        <f>VLOOKUP(BF19,'LIST HOUSE'!L2:P204,5,FALSE)</f>
        <v>19</v>
      </c>
      <c r="BA19" s="2"/>
      <c r="BB19" s="2"/>
      <c r="BC19" s="2"/>
      <c r="BD19" s="2"/>
      <c r="BE19" s="2"/>
      <c r="BF19" s="63" t="s">
        <v>338</v>
      </c>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row>
    <row r="20" spans="1:90" x14ac:dyDescent="0.25">
      <c r="AW20" s="2"/>
      <c r="AX20" s="2"/>
      <c r="AY20" s="2"/>
      <c r="AZ20" s="2" t="str">
        <f>VLOOKUP(BF19,'LIST HOUSE'!L2:P204,4,FALSE)</f>
        <v>Abney</v>
      </c>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96"/>
      <c r="CB20" s="2"/>
      <c r="CC20" s="2"/>
      <c r="CD20" s="2"/>
      <c r="CE20" s="2"/>
      <c r="CF20" s="2"/>
      <c r="CG20" s="2"/>
      <c r="CH20" s="2"/>
      <c r="CI20" s="2"/>
      <c r="CJ20" s="2"/>
      <c r="CK20" s="2"/>
      <c r="CL20" s="2"/>
    </row>
    <row r="21" spans="1:90" ht="59.25" customHeight="1" x14ac:dyDescent="0.25">
      <c r="AW21" s="2"/>
      <c r="AX21" s="2"/>
      <c r="AY21" s="2"/>
      <c r="AZ21" s="2" t="str">
        <f>CONCATENATE("State Representative ",AZ20)</f>
        <v>State Representative Abney</v>
      </c>
      <c r="BA21" s="2"/>
      <c r="BB21" s="2"/>
      <c r="BC21" s="2"/>
      <c r="BD21" s="2"/>
      <c r="BE21" s="2"/>
      <c r="BF21" s="208" t="str">
        <f>CONCATENATE("Table F. Enacted Basic Education Funding (BEF), Special Education Funding (SEF), Ready To Learn Grants (RTLBG), Secondary Career &amp; Technical Education, and Estimated Charter Tuition Savings For The 2025-26 Fiscal Year For Schools Located In ",AZ21,"'s district")</f>
        <v>Table F. Enacted Basic Education Funding (BEF), Special Education Funding (SEF), Ready To Learn Grants (RTLBG), Secondary Career &amp; Technical Education, and Estimated Charter Tuition Savings For The 2025-26 Fiscal Year For Schools Located In State Representative Abney's district</v>
      </c>
      <c r="BG21" s="209"/>
      <c r="BH21" s="209"/>
      <c r="BI21" s="209"/>
      <c r="BJ21" s="209"/>
      <c r="BK21" s="209"/>
      <c r="BL21" s="94"/>
      <c r="BM21" s="94"/>
      <c r="BN21" s="94"/>
      <c r="BO21" s="94"/>
      <c r="BP21" s="94"/>
      <c r="BQ21" s="94"/>
      <c r="BR21" s="94"/>
      <c r="BS21" s="94"/>
      <c r="BT21" s="94"/>
      <c r="BU21" s="94"/>
      <c r="BV21" s="94"/>
      <c r="BW21" s="8"/>
      <c r="BX21" s="8"/>
      <c r="BY21" s="8"/>
      <c r="BZ21" s="8"/>
      <c r="CA21" s="8"/>
      <c r="CB21" s="8"/>
      <c r="CC21" s="8"/>
      <c r="CD21" s="8"/>
      <c r="CE21" s="8"/>
      <c r="CF21" s="8"/>
      <c r="CG21" s="8"/>
      <c r="CH21" s="8"/>
      <c r="CI21" s="8"/>
      <c r="CJ21" s="2"/>
      <c r="CK21" s="2"/>
      <c r="CL21" s="2"/>
    </row>
    <row r="22" spans="1:90" x14ac:dyDescent="0.25">
      <c r="AW22" s="2"/>
      <c r="AX22" s="2"/>
      <c r="AY22" s="2"/>
      <c r="AZ22" s="2"/>
      <c r="BA22" s="2"/>
      <c r="BB22" s="2"/>
      <c r="BC22" s="2"/>
      <c r="BD22" s="2"/>
      <c r="BE22" s="2"/>
      <c r="BF22" s="98" t="str">
        <f>CONCATENATE("[Column ",BF$5,"]")</f>
        <v>[Column 1]</v>
      </c>
      <c r="BG22" s="98" t="str">
        <f t="shared" ref="BG22:CI22" si="1">CONCATENATE("[Column ",BG$5,"]")</f>
        <v>[Column 2]</v>
      </c>
      <c r="BH22" s="98" t="str">
        <f t="shared" si="1"/>
        <v>[Column 3]</v>
      </c>
      <c r="BI22" s="98" t="str">
        <f t="shared" si="1"/>
        <v>[Column 4]</v>
      </c>
      <c r="BJ22" s="98" t="str">
        <f t="shared" si="1"/>
        <v>[Column 5]</v>
      </c>
      <c r="BK22" s="98" t="str">
        <f t="shared" si="1"/>
        <v>[Column 6]</v>
      </c>
      <c r="BL22" s="98" t="str">
        <f t="shared" si="1"/>
        <v>[Column 7]</v>
      </c>
      <c r="BM22" s="98" t="str">
        <f t="shared" si="1"/>
        <v>[Column 8]</v>
      </c>
      <c r="BN22" s="98" t="str">
        <f t="shared" si="1"/>
        <v>[Column 9]</v>
      </c>
      <c r="BO22" s="98" t="str">
        <f t="shared" si="1"/>
        <v>[Column 10]</v>
      </c>
      <c r="BP22" s="98" t="str">
        <f t="shared" si="1"/>
        <v>[Column 11]</v>
      </c>
      <c r="BQ22" s="98" t="str">
        <f t="shared" si="1"/>
        <v>[Column 12]</v>
      </c>
      <c r="BR22" s="98" t="str">
        <f t="shared" si="1"/>
        <v>[Column 13]</v>
      </c>
      <c r="BS22" s="98" t="str">
        <f t="shared" si="1"/>
        <v>[Column 14]</v>
      </c>
      <c r="BT22" s="98" t="str">
        <f t="shared" si="1"/>
        <v>[Column 15]</v>
      </c>
      <c r="BU22" s="98" t="str">
        <f t="shared" si="1"/>
        <v>[Column 16]</v>
      </c>
      <c r="BV22" s="98" t="str">
        <f t="shared" si="1"/>
        <v>[Column 17]</v>
      </c>
      <c r="BW22" s="98" t="str">
        <f t="shared" si="1"/>
        <v>[Column 18]</v>
      </c>
      <c r="BX22" s="98" t="str">
        <f t="shared" si="1"/>
        <v>[Column 19]</v>
      </c>
      <c r="BY22" s="98" t="str">
        <f t="shared" si="1"/>
        <v>[Column 20]</v>
      </c>
      <c r="BZ22" s="98" t="str">
        <f t="shared" si="1"/>
        <v>[Column 21]</v>
      </c>
      <c r="CA22" s="98" t="str">
        <f t="shared" si="1"/>
        <v>[Column 22]</v>
      </c>
      <c r="CB22" s="98" t="str">
        <f t="shared" si="1"/>
        <v>[Column 23]</v>
      </c>
      <c r="CC22" s="98" t="str">
        <f t="shared" si="1"/>
        <v>[Column 24]</v>
      </c>
      <c r="CD22" s="98" t="str">
        <f t="shared" si="1"/>
        <v>[Column 25]</v>
      </c>
      <c r="CE22" s="98" t="str">
        <f t="shared" si="1"/>
        <v>[Column 26]</v>
      </c>
      <c r="CF22" s="98" t="str">
        <f t="shared" si="1"/>
        <v>[Column 27]</v>
      </c>
      <c r="CG22" s="98" t="str">
        <f t="shared" si="1"/>
        <v>[Column 28]</v>
      </c>
      <c r="CH22" s="98" t="str">
        <f t="shared" si="1"/>
        <v>[Column 29]</v>
      </c>
      <c r="CI22" s="98" t="str">
        <f t="shared" si="1"/>
        <v>[Column 30]</v>
      </c>
      <c r="CJ22" s="2"/>
      <c r="CK22" s="2"/>
      <c r="CL22" s="2"/>
    </row>
    <row r="23" spans="1:90" ht="63" customHeight="1" x14ac:dyDescent="0.25">
      <c r="B23" s="275" t="s">
        <v>326</v>
      </c>
      <c r="C23" s="275"/>
      <c r="D23" s="275"/>
      <c r="E23" s="275"/>
      <c r="F23" s="275"/>
      <c r="G23" s="275"/>
      <c r="H23" s="275"/>
      <c r="I23" s="275"/>
      <c r="J23" s="275"/>
      <c r="K23" s="275"/>
      <c r="L23" s="275"/>
      <c r="M23" s="21"/>
      <c r="N23" s="276" t="s">
        <v>2745</v>
      </c>
      <c r="O23" s="275"/>
      <c r="P23" s="275"/>
      <c r="Q23" s="275"/>
      <c r="R23" s="275"/>
      <c r="S23" s="275"/>
      <c r="T23" s="275"/>
      <c r="U23" s="275"/>
      <c r="V23" s="275"/>
      <c r="W23" s="275"/>
      <c r="X23" s="275"/>
      <c r="AW23" s="2"/>
      <c r="AX23" s="2"/>
      <c r="AY23" s="2"/>
      <c r="AZ23" s="2"/>
      <c r="BA23" s="2"/>
      <c r="BB23" s="2"/>
      <c r="BC23" s="2"/>
      <c r="BD23" s="2"/>
      <c r="BE23" s="2"/>
      <c r="BF23" s="2"/>
      <c r="BG23" s="237" t="str">
        <f>CONCATENATE("SUM of 2025-26 appropriations for Basic, Special, Ready To Learn,",CHAR(10),"&amp; Secondary Career &amp; Technical Education Subsidy",CHAR(10),"(Cyber charter tuition changes are not included in this column, see Column 21 for those amounts).")</f>
        <v>SUM of 2025-26 appropriations for Basic, Special, Ready To Learn,
&amp; Secondary Career &amp; Technical Education Subsidy
(Cyber charter tuition changes are not included in this column, see Column 21 for those amounts).</v>
      </c>
      <c r="BH23" s="237"/>
      <c r="BI23" s="237"/>
      <c r="BJ23" s="237"/>
      <c r="BK23" s="280"/>
      <c r="BL23" s="277" t="s">
        <v>244</v>
      </c>
      <c r="BM23" s="278"/>
      <c r="BN23" s="278"/>
      <c r="BO23" s="278"/>
      <c r="BP23" s="279"/>
      <c r="BQ23" s="271" t="s">
        <v>2792</v>
      </c>
      <c r="BR23" s="272"/>
      <c r="BS23" s="272"/>
      <c r="BT23" s="272"/>
      <c r="BU23" s="272"/>
      <c r="BV23" s="273"/>
      <c r="BW23" s="266" t="s">
        <v>325</v>
      </c>
      <c r="BX23" s="267"/>
      <c r="BY23" s="267"/>
      <c r="BZ23" s="267"/>
      <c r="CA23" s="268"/>
      <c r="CB23" s="259" t="s">
        <v>2718</v>
      </c>
      <c r="CC23" s="260"/>
      <c r="CD23" s="261"/>
      <c r="CE23" s="258" t="s">
        <v>2791</v>
      </c>
      <c r="CF23" s="258"/>
      <c r="CG23" s="258"/>
      <c r="CH23" s="258"/>
      <c r="CI23" s="258"/>
      <c r="CJ23" s="88"/>
      <c r="CK23" s="88"/>
      <c r="CL23" s="2"/>
    </row>
    <row r="24" spans="1:90" ht="14.4" customHeight="1" x14ac:dyDescent="0.25">
      <c r="A24" s="1" t="s">
        <v>1534</v>
      </c>
      <c r="B24" s="275" t="s">
        <v>244</v>
      </c>
      <c r="C24" s="275"/>
      <c r="D24" s="275"/>
      <c r="E24" s="275"/>
      <c r="F24" s="275"/>
      <c r="G24" s="275"/>
      <c r="H24" s="275"/>
      <c r="I24" s="275"/>
      <c r="J24" s="275"/>
      <c r="K24" s="275"/>
      <c r="L24" s="275"/>
      <c r="M24" s="21"/>
      <c r="N24" s="275" t="s">
        <v>325</v>
      </c>
      <c r="O24" s="275"/>
      <c r="P24" s="275"/>
      <c r="Q24" s="275"/>
      <c r="R24" s="275"/>
      <c r="S24" s="275"/>
      <c r="T24" s="275"/>
      <c r="U24" s="275"/>
      <c r="V24" s="275"/>
      <c r="W24" s="275"/>
      <c r="X24" s="275"/>
      <c r="AW24" s="2"/>
      <c r="AX24" s="2"/>
      <c r="AY24" s="2"/>
      <c r="AZ24" s="2"/>
      <c r="BA24" s="2"/>
      <c r="BB24" s="2"/>
      <c r="BC24" s="2"/>
      <c r="BD24" s="2"/>
      <c r="BE24" s="2"/>
      <c r="BF24" s="2"/>
      <c r="BG24" s="179" t="s">
        <v>245</v>
      </c>
      <c r="BH24" s="178" t="s">
        <v>2563</v>
      </c>
      <c r="BI24" s="179" t="s">
        <v>2564</v>
      </c>
      <c r="BJ24" s="241" t="str">
        <f>CONCATENATE("Avg. Ann. Change",CHAR(10)," 2021 to 2025")</f>
        <v>Avg. Ann. Change
 2021 to 2025</v>
      </c>
      <c r="BK24" s="256" t="s">
        <v>2795</v>
      </c>
      <c r="BL24" s="281" t="str">
        <f>CONCATENATE("History of funding changes (dollar amount of change)",CHAR(10),"2015-16 to 2025-26")</f>
        <v>History of funding changes (dollar amount of change)
2015-16 to 2025-26</v>
      </c>
      <c r="BM24" s="257" t="s">
        <v>2746</v>
      </c>
      <c r="BN24" s="257"/>
      <c r="BO24" s="241" t="str">
        <f>CONCATENATE("Avg. Ann. Change",CHAR(10)," 2021 to 2025")</f>
        <v>Avg. Ann. Change
 2021 to 2025</v>
      </c>
      <c r="BP24" s="256" t="s">
        <v>2797</v>
      </c>
      <c r="BQ24" s="242" t="s">
        <v>2746</v>
      </c>
      <c r="BR24" s="243"/>
      <c r="BS24" s="243"/>
      <c r="BT24" s="243"/>
      <c r="BU24" s="243"/>
      <c r="BV24" s="244"/>
      <c r="BW24" s="269" t="str">
        <f>CONCATENATE("History of funding changes (dollar amount of change)",CHAR(10),"2015-16 to 2025-26")</f>
        <v>History of funding changes (dollar amount of change)
2015-16 to 2025-26</v>
      </c>
      <c r="BX24" s="254" t="s">
        <v>2746</v>
      </c>
      <c r="BY24" s="254"/>
      <c r="BZ24" s="241" t="str">
        <f>CONCATENATE("Avg. Ann. Change",CHAR(10)," 2021 to 2025")</f>
        <v>Avg. Ann. Change
 2021 to 2025</v>
      </c>
      <c r="CA24" s="256" t="s">
        <v>2797</v>
      </c>
      <c r="CB24" s="262" t="s">
        <v>2719</v>
      </c>
      <c r="CC24" s="263" t="s">
        <v>2720</v>
      </c>
      <c r="CD24" s="264" t="s">
        <v>2682</v>
      </c>
      <c r="CE24" s="245" t="str">
        <f>CONCATENATE("History of funding changes (dollar amount of change)",CHAR(10),"2015-16 to 2025-26")</f>
        <v>History of funding changes (dollar amount of change)
2015-16 to 2025-26</v>
      </c>
      <c r="CF24" s="274" t="s">
        <v>2746</v>
      </c>
      <c r="CG24" s="274"/>
      <c r="CH24" s="241" t="str">
        <f>CONCATENATE("Avg. Ann. Change",CHAR(10)," 2021 to 2025")</f>
        <v>Avg. Ann. Change
 2021 to 2025</v>
      </c>
      <c r="CI24" s="238" t="s">
        <v>2797</v>
      </c>
      <c r="CJ24" s="87"/>
      <c r="CK24" s="87"/>
      <c r="CL24" s="2"/>
    </row>
    <row r="25" spans="1:90" ht="49.5" customHeight="1" x14ac:dyDescent="0.25">
      <c r="B25" s="22"/>
      <c r="C25" s="22"/>
      <c r="D25" s="22"/>
      <c r="E25" s="22"/>
      <c r="F25" s="22"/>
      <c r="G25" s="22"/>
      <c r="H25" s="22"/>
      <c r="I25" s="22"/>
      <c r="J25" s="22"/>
      <c r="K25" s="22"/>
      <c r="L25" s="22"/>
      <c r="M25" s="21"/>
      <c r="N25" s="22"/>
      <c r="O25" s="22"/>
      <c r="P25" s="22"/>
      <c r="Q25" s="22"/>
      <c r="R25" s="22"/>
      <c r="S25" s="22"/>
      <c r="T25" s="22"/>
      <c r="U25" s="22"/>
      <c r="V25" s="22"/>
      <c r="W25" s="22"/>
      <c r="X25" s="22"/>
      <c r="AW25" s="2"/>
      <c r="AX25" s="2"/>
      <c r="AY25" s="2"/>
      <c r="AZ25" s="2"/>
      <c r="BA25" s="2"/>
      <c r="BB25" s="2"/>
      <c r="BC25" s="2"/>
      <c r="BD25" s="2"/>
      <c r="BE25" s="2"/>
      <c r="BF25" s="2"/>
      <c r="BG25" s="179"/>
      <c r="BH25" s="178"/>
      <c r="BI25" s="179"/>
      <c r="BJ25" s="241"/>
      <c r="BK25" s="256"/>
      <c r="BL25" s="281"/>
      <c r="BM25" s="283" t="s">
        <v>323</v>
      </c>
      <c r="BN25" s="283" t="s">
        <v>324</v>
      </c>
      <c r="BO25" s="241"/>
      <c r="BP25" s="256"/>
      <c r="BQ25" s="249" t="s">
        <v>323</v>
      </c>
      <c r="BR25" s="247" t="s">
        <v>2721</v>
      </c>
      <c r="BS25" s="248"/>
      <c r="BT25" s="248"/>
      <c r="BU25" s="252" t="s">
        <v>2715</v>
      </c>
      <c r="BV25" s="253" t="s">
        <v>2679</v>
      </c>
      <c r="BW25" s="269"/>
      <c r="BX25" s="250" t="s">
        <v>323</v>
      </c>
      <c r="BY25" s="250" t="s">
        <v>324</v>
      </c>
      <c r="BZ25" s="241"/>
      <c r="CA25" s="256"/>
      <c r="CB25" s="262"/>
      <c r="CC25" s="263"/>
      <c r="CD25" s="265"/>
      <c r="CE25" s="245"/>
      <c r="CF25" s="245" t="s">
        <v>323</v>
      </c>
      <c r="CG25" s="245" t="s">
        <v>324</v>
      </c>
      <c r="CH25" s="241"/>
      <c r="CI25" s="238"/>
      <c r="CJ25" s="87"/>
      <c r="CK25" s="87"/>
      <c r="CL25" s="2"/>
    </row>
    <row r="26" spans="1:90" ht="25.5" customHeight="1" thickBot="1" x14ac:dyDescent="0.3">
      <c r="B26" s="22">
        <v>2016</v>
      </c>
      <c r="C26" s="22">
        <v>2017</v>
      </c>
      <c r="D26" s="22">
        <v>2018</v>
      </c>
      <c r="E26" s="22">
        <v>2019</v>
      </c>
      <c r="F26" s="22">
        <v>2020</v>
      </c>
      <c r="G26" s="22">
        <v>2021</v>
      </c>
      <c r="H26" s="22">
        <v>2022</v>
      </c>
      <c r="I26" s="22">
        <v>2023</v>
      </c>
      <c r="J26" s="22">
        <v>2024</v>
      </c>
      <c r="K26" s="22">
        <v>2025</v>
      </c>
      <c r="L26" s="83">
        <v>2026</v>
      </c>
      <c r="M26" s="21"/>
      <c r="N26" s="22">
        <v>2016</v>
      </c>
      <c r="O26" s="22">
        <v>2017</v>
      </c>
      <c r="P26" s="22">
        <v>2018</v>
      </c>
      <c r="Q26" s="22">
        <v>2019</v>
      </c>
      <c r="R26" s="22">
        <v>2020</v>
      </c>
      <c r="S26" s="22">
        <v>2021</v>
      </c>
      <c r="T26" s="22">
        <v>2022</v>
      </c>
      <c r="U26" s="22">
        <v>2023</v>
      </c>
      <c r="V26" s="22">
        <v>2024</v>
      </c>
      <c r="W26" s="22">
        <v>2025</v>
      </c>
      <c r="X26" s="83">
        <v>2026</v>
      </c>
      <c r="Z26" s="22">
        <v>2016</v>
      </c>
      <c r="AA26" s="22">
        <v>2017</v>
      </c>
      <c r="AB26" s="22">
        <v>2018</v>
      </c>
      <c r="AC26" s="22">
        <v>2019</v>
      </c>
      <c r="AD26" s="22">
        <v>2020</v>
      </c>
      <c r="AE26" s="22">
        <v>2021</v>
      </c>
      <c r="AF26" s="22">
        <v>2022</v>
      </c>
      <c r="AG26" s="22">
        <v>2023</v>
      </c>
      <c r="AH26" s="22">
        <v>2024</v>
      </c>
      <c r="AI26" s="22">
        <v>2025</v>
      </c>
      <c r="AJ26" s="83">
        <v>2026</v>
      </c>
      <c r="AK26" s="83"/>
      <c r="AL26" s="83" t="str">
        <f>AL1</f>
        <v>E_BEF_2026</v>
      </c>
      <c r="AM26" s="83" t="str">
        <f>AM1</f>
        <v>RTLBG_2026</v>
      </c>
      <c r="AN26" s="83" t="str">
        <f>AN1</f>
        <v>E_SEF_2026</v>
      </c>
      <c r="AO26" s="83" t="str">
        <f>AO1</f>
        <v>E_SCTES_2026</v>
      </c>
      <c r="AP26" s="83"/>
      <c r="AQ26" s="83"/>
      <c r="AR26" s="121" t="str">
        <f>BV25</f>
        <v>Percent of Gap Filled Since Adequacy Payments Began in 2024-25</v>
      </c>
      <c r="AS26" s="121" t="str">
        <f>BR26</f>
        <v>Adequacy²</v>
      </c>
      <c r="AT26" s="121" t="str">
        <f>BS26</f>
        <v>Tax Equity³</v>
      </c>
      <c r="AU26" s="121" t="str">
        <f>BT26</f>
        <v>Minimum Supplement⁴</v>
      </c>
      <c r="AV26" s="83"/>
      <c r="AW26" s="29"/>
      <c r="AX26" s="29"/>
      <c r="AY26" s="29"/>
      <c r="AZ26" s="29"/>
      <c r="BA26" s="29"/>
      <c r="BB26" s="29"/>
      <c r="BC26" s="29"/>
      <c r="BD26" s="29"/>
      <c r="BE26" s="2"/>
      <c r="BF26" s="2"/>
      <c r="BG26" s="179"/>
      <c r="BH26" s="178"/>
      <c r="BI26" s="179"/>
      <c r="BJ26" s="241"/>
      <c r="BK26" s="256"/>
      <c r="BL26" s="282"/>
      <c r="BM26" s="284"/>
      <c r="BN26" s="284"/>
      <c r="BO26" s="241"/>
      <c r="BP26" s="256"/>
      <c r="BQ26" s="249"/>
      <c r="BR26" s="93" t="s">
        <v>2711</v>
      </c>
      <c r="BS26" s="93" t="s">
        <v>2712</v>
      </c>
      <c r="BT26" s="93" t="s">
        <v>2713</v>
      </c>
      <c r="BU26" s="252"/>
      <c r="BV26" s="253"/>
      <c r="BW26" s="270"/>
      <c r="BX26" s="251"/>
      <c r="BY26" s="251"/>
      <c r="BZ26" s="241"/>
      <c r="CA26" s="256"/>
      <c r="CB26" s="262"/>
      <c r="CC26" s="263"/>
      <c r="CD26" s="265"/>
      <c r="CE26" s="246"/>
      <c r="CF26" s="245"/>
      <c r="CG26" s="245"/>
      <c r="CH26" s="241"/>
      <c r="CI26" s="255"/>
      <c r="CJ26" s="87"/>
      <c r="CK26" s="87"/>
      <c r="CL26" s="2"/>
    </row>
    <row r="27" spans="1:90" ht="35.25" customHeight="1" thickBot="1" x14ac:dyDescent="0.3">
      <c r="B27" s="23">
        <f t="shared" ref="B27:L27" si="2">SUM(B28:B45)</f>
        <v>2330608</v>
      </c>
      <c r="C27" s="23">
        <f t="shared" si="2"/>
        <v>3055312</v>
      </c>
      <c r="D27" s="23">
        <f t="shared" si="2"/>
        <v>1622512</v>
      </c>
      <c r="E27" s="23">
        <f t="shared" si="2"/>
        <v>560368</v>
      </c>
      <c r="F27" s="23">
        <f t="shared" si="2"/>
        <v>1886944</v>
      </c>
      <c r="G27" s="23">
        <f t="shared" si="2"/>
        <v>-96</v>
      </c>
      <c r="H27" s="23">
        <f t="shared" si="2"/>
        <v>450848</v>
      </c>
      <c r="I27" s="23">
        <f t="shared" si="2"/>
        <v>4956864</v>
      </c>
      <c r="J27" s="23">
        <f t="shared" si="2"/>
        <v>9047152</v>
      </c>
      <c r="K27" s="23">
        <f t="shared" si="2"/>
        <v>2446880</v>
      </c>
      <c r="L27" s="23">
        <f t="shared" si="2"/>
        <v>969776</v>
      </c>
      <c r="M27" s="21"/>
      <c r="N27" s="23">
        <f t="shared" ref="N27:X27" si="3">SUM(N28:N45)</f>
        <v>421833.78125</v>
      </c>
      <c r="O27" s="23">
        <f t="shared" si="3"/>
        <v>158949.84375</v>
      </c>
      <c r="P27" s="23">
        <f t="shared" si="3"/>
        <v>93277</v>
      </c>
      <c r="Q27" s="23">
        <f t="shared" si="3"/>
        <v>150404.09375</v>
      </c>
      <c r="R27" s="23">
        <f t="shared" si="3"/>
        <v>457164.71875</v>
      </c>
      <c r="S27" s="23">
        <f t="shared" si="3"/>
        <v>-437.27999877929688</v>
      </c>
      <c r="T27" s="23">
        <f t="shared" si="3"/>
        <v>-162669.484375</v>
      </c>
      <c r="U27" s="23">
        <f t="shared" si="3"/>
        <v>854200.25</v>
      </c>
      <c r="V27" s="23">
        <f t="shared" si="3"/>
        <v>546865.4375</v>
      </c>
      <c r="W27" s="23">
        <f t="shared" si="3"/>
        <v>244080.921875</v>
      </c>
      <c r="X27" s="23">
        <f t="shared" si="3"/>
        <v>105993</v>
      </c>
      <c r="Z27" s="23">
        <f t="shared" ref="Z27:AJ27" si="4">SUM(Z28:Z45)</f>
        <v>13169.580078125</v>
      </c>
      <c r="AA27" s="23">
        <f t="shared" si="4"/>
        <v>-63374.16015625</v>
      </c>
      <c r="AB27" s="23">
        <f t="shared" si="4"/>
        <v>33403.51953125</v>
      </c>
      <c r="AC27" s="23">
        <f t="shared" si="4"/>
        <v>48471.76953125</v>
      </c>
      <c r="AD27" s="23">
        <f t="shared" si="4"/>
        <v>130680.8984375</v>
      </c>
      <c r="AE27" s="23">
        <f t="shared" si="4"/>
        <v>-65522.9609375</v>
      </c>
      <c r="AF27" s="23">
        <f t="shared" si="4"/>
        <v>446950.03125</v>
      </c>
      <c r="AG27" s="23">
        <f t="shared" si="4"/>
        <v>-379647.625</v>
      </c>
      <c r="AH27" s="23">
        <f t="shared" si="4"/>
        <v>30995.19921875</v>
      </c>
      <c r="AI27" s="23">
        <f t="shared" si="4"/>
        <v>0</v>
      </c>
      <c r="AJ27" s="23">
        <f t="shared" si="4"/>
        <v>0</v>
      </c>
      <c r="AK27" s="83"/>
      <c r="AL27" s="23">
        <f>SUM(AL28:AL45)</f>
        <v>181131251</v>
      </c>
      <c r="AM27" s="23">
        <f>SUM(AM28:AM45)</f>
        <v>10005423</v>
      </c>
      <c r="AN27" s="23">
        <f>SUM(AN28:AN45)</f>
        <v>30627530</v>
      </c>
      <c r="AO27" s="23">
        <f>SUM(AO28:AO45)</f>
        <v>0</v>
      </c>
      <c r="AP27" s="23">
        <f>SUM(AP28:AP45)</f>
        <v>221764204</v>
      </c>
      <c r="AQ27" s="23"/>
      <c r="AR27" s="23"/>
      <c r="AS27" s="23"/>
      <c r="AT27" s="23"/>
      <c r="AU27" s="23"/>
      <c r="AV27" s="83"/>
      <c r="AW27" s="29"/>
      <c r="AX27" s="29"/>
      <c r="AY27" s="29"/>
      <c r="AZ27" s="29"/>
      <c r="BA27" s="29"/>
      <c r="BB27" s="29"/>
      <c r="BC27" s="29"/>
      <c r="BD27" s="29"/>
      <c r="BE27" s="2"/>
      <c r="BF27" s="147" t="str">
        <f>CONCATENATE("Total Across State House District ",AZ19,":",CHAR(10),AZ21)</f>
        <v>Total Across State House District 19:
State Representative Abney</v>
      </c>
      <c r="BG27" s="117">
        <f>SUM(BG28:BG45)</f>
        <v>221764204</v>
      </c>
      <c r="BH27" s="117">
        <f>SUM(BH28:BH45)</f>
        <v>1125769</v>
      </c>
      <c r="BI27" s="105">
        <f>100*(BH28/(BG28-BH28))</f>
        <v>0.51023249870313847</v>
      </c>
      <c r="BJ27" s="114">
        <f>SUM(BJ28:BJ45)</f>
        <v>4876737.5</v>
      </c>
      <c r="BK27" s="115">
        <f>SUM(BK28:BK45)</f>
        <v>-3750968.5</v>
      </c>
      <c r="BL27" s="126"/>
      <c r="BM27" s="108">
        <f>SUM(BM28:BM45)</f>
        <v>969776</v>
      </c>
      <c r="BN27" s="107">
        <f>100*(BM27/(AL27-BM27))</f>
        <v>0.5382815610274061</v>
      </c>
      <c r="BO27" s="114">
        <f>SUM(BO28:BO45)</f>
        <v>3380329.5</v>
      </c>
      <c r="BP27" s="115">
        <f>SUM(BP28:BP45)</f>
        <v>-2410553.5</v>
      </c>
      <c r="BQ27" s="130">
        <f>SUM(BQ28:BQ45)</f>
        <v>50000</v>
      </c>
      <c r="BR27" s="106">
        <f>100*(SUMPRODUCT($BQ$28:$BQ$45,AS28:AS45)/$BQ$27)</f>
        <v>0</v>
      </c>
      <c r="BS27" s="106">
        <f>100*(SUMPRODUCT($BQ$28:$BQ$45,AT28:AT45)/$BQ$27)</f>
        <v>0</v>
      </c>
      <c r="BT27" s="106">
        <f>100*(SUMPRODUCT($BQ$28:$BQ$45,AU28:AU45)/$BQ$27)</f>
        <v>100</v>
      </c>
      <c r="BU27" s="119">
        <f>SUM(BU28:BU45)</f>
        <v>0</v>
      </c>
      <c r="BV27" s="131" t="e">
        <f>100*(SUMPRODUCT(BU28:BU45,AR28:AR45)/BU27)</f>
        <v>#DIV/0!</v>
      </c>
      <c r="BW27" s="138"/>
      <c r="BX27" s="122">
        <f>SUM(BX28:BX45)</f>
        <v>105993</v>
      </c>
      <c r="BY27" s="123">
        <f>100*(BX27/(AN27-BX27))</f>
        <v>0.34727281263718796</v>
      </c>
      <c r="BZ27" s="114">
        <f>SUM(BZ28:BZ45)</f>
        <v>296407.96875</v>
      </c>
      <c r="CA27" s="115">
        <f>SUM(CA28:CA45)</f>
        <v>-190414.96875</v>
      </c>
      <c r="CB27" s="140">
        <f>SUM(CB28:CB45)</f>
        <v>-3755951.88</v>
      </c>
      <c r="CC27" s="109">
        <f>SUM(CC28:CC45)</f>
        <v>12110347.425861314</v>
      </c>
      <c r="CD27" s="141">
        <f>CC27+CB27</f>
        <v>8354395.5458613141</v>
      </c>
      <c r="CE27" s="104"/>
      <c r="CF27" s="124">
        <f>SUM(CF28:CF45)</f>
        <v>0</v>
      </c>
      <c r="CG27" s="125" t="e">
        <f>100*(CF27/(AO27-CF27))</f>
        <v>#DIV/0!</v>
      </c>
      <c r="CH27" s="114">
        <f>SUM(CH28:CH45)</f>
        <v>0</v>
      </c>
      <c r="CI27" s="114">
        <f>SUM(CI28:CI45)</f>
        <v>0</v>
      </c>
      <c r="CJ27" s="87"/>
      <c r="CK27" s="87"/>
      <c r="CL27" s="2"/>
    </row>
    <row r="28" spans="1:90" ht="36" customHeight="1" x14ac:dyDescent="0.25">
      <c r="A28" s="79">
        <f>BA28</f>
        <v>102027451</v>
      </c>
      <c r="B28" s="23">
        <f>IF($AZ28=1,VLOOKUP($A28,'DATA TIMESERIES'!$A$2:$FG$45000,B$2,FALSE),"")</f>
        <v>2330608</v>
      </c>
      <c r="C28" s="23">
        <f>IF($AZ28=1,VLOOKUP($A28,'DATA TIMESERIES'!$A$2:$FG$45000,C$2,FALSE),"")</f>
        <v>3055312</v>
      </c>
      <c r="D28" s="23">
        <f>IF($AZ28=1,VLOOKUP($A28,'DATA TIMESERIES'!$A$2:$FG$45000,D$2,FALSE),"")</f>
        <v>1622512</v>
      </c>
      <c r="E28" s="23">
        <f>IF($AZ28=1,VLOOKUP($A28,'DATA TIMESERIES'!$A$2:$FG$45000,E$2,FALSE),"")</f>
        <v>560368</v>
      </c>
      <c r="F28" s="23">
        <f>IF($AZ28=1,VLOOKUP($A28,'DATA TIMESERIES'!$A$2:$FG$45000,F$2,FALSE),"")</f>
        <v>1886944</v>
      </c>
      <c r="G28" s="23">
        <f>IF($AZ28=1,VLOOKUP($A28,'DATA TIMESERIES'!$A$2:$FG$45000,G$2,FALSE),"")</f>
        <v>-96</v>
      </c>
      <c r="H28" s="23">
        <f>IF($AZ28=1,VLOOKUP($A28,'DATA TIMESERIES'!$A$2:$FG$45000,H$2,FALSE),"")</f>
        <v>450848</v>
      </c>
      <c r="I28" s="23">
        <f>IF($AZ28=1,VLOOKUP($A28,'DATA TIMESERIES'!$A$2:$FG$45000,I$2,FALSE),"")</f>
        <v>4956864</v>
      </c>
      <c r="J28" s="23">
        <f>IF($AZ28=1,VLOOKUP($A28,'DATA TIMESERIES'!$A$2:$FG$45000,J$2,FALSE),"")</f>
        <v>9047152</v>
      </c>
      <c r="K28" s="23">
        <f>IF($AZ28=1,VLOOKUP($A28,'DATA TIMESERIES'!$A$2:$FG$45000,K$2,FALSE),"")</f>
        <v>2446880</v>
      </c>
      <c r="L28" s="82">
        <f>IF($AZ28=1,VLOOKUP($A28,'DATA SEL SUB 2026'!$A$2:$BI$45000,L$2,FALSE),"")</f>
        <v>969776</v>
      </c>
      <c r="M28" s="22"/>
      <c r="N28" s="23">
        <f>IF($AZ28=1,VLOOKUP($A28,'DATA TIMESERIES'!$A$2:$FG$45000,N$2,FALSE),"")</f>
        <v>421833.78125</v>
      </c>
      <c r="O28" s="23">
        <f>IF($AZ28=1,VLOOKUP($A28,'DATA TIMESERIES'!$A$2:$FG$45000,O$2,FALSE),"")</f>
        <v>158949.84375</v>
      </c>
      <c r="P28" s="23">
        <f>IF($AZ28=1,VLOOKUP($A28,'DATA TIMESERIES'!$A$2:$FG$45000,P$2,FALSE),"")</f>
        <v>93277</v>
      </c>
      <c r="Q28" s="23">
        <f>IF($AZ28=1,VLOOKUP($A28,'DATA TIMESERIES'!$A$2:$FG$45000,Q$2,FALSE),"")</f>
        <v>150404.09375</v>
      </c>
      <c r="R28" s="23">
        <f>IF($AZ28=1,VLOOKUP($A28,'DATA TIMESERIES'!$A$2:$FG$45000,R$2,FALSE),"")</f>
        <v>457164.71875</v>
      </c>
      <c r="S28" s="23">
        <f>IF($AZ28=1,VLOOKUP($A28,'DATA TIMESERIES'!$A$2:$FG$45000,S$2,FALSE),"")</f>
        <v>-437.27999877929688</v>
      </c>
      <c r="T28" s="23">
        <f>IF($AZ28=1,VLOOKUP($A28,'DATA TIMESERIES'!$A$2:$FG$45000,T$2,FALSE),"")</f>
        <v>-162669.484375</v>
      </c>
      <c r="U28" s="23">
        <f>IF($AZ28=1,VLOOKUP($A28,'DATA TIMESERIES'!$A$2:$FG$45000,U$2,FALSE),"")</f>
        <v>854200.25</v>
      </c>
      <c r="V28" s="23">
        <f>IF($AZ28=1,VLOOKUP($A28,'DATA TIMESERIES'!$A$2:$FG$45000,V$2,FALSE),"")</f>
        <v>546865.4375</v>
      </c>
      <c r="W28" s="23">
        <f>IF($AZ28=1,VLOOKUP($A28,'DATA TIMESERIES'!$A$2:$FG$45000,W$2,FALSE),"")</f>
        <v>244080.921875</v>
      </c>
      <c r="X28" s="82">
        <f>IF($AZ28=1,VLOOKUP($A28,'DATA SEL SUB 2026'!$A$2:$BI$45000,X$2,FALSE),"")</f>
        <v>105993</v>
      </c>
      <c r="Z28" s="23">
        <f>IF($AZ28=1,VLOOKUP($A28,'DATA TIMESERIES'!$A$2:$FG$45000,Z$2,FALSE),"")</f>
        <v>13169.580078125</v>
      </c>
      <c r="AA28" s="23">
        <f>IF($AZ28=1,VLOOKUP($A28,'DATA TIMESERIES'!$A$2:$FG$45000,AA$2,FALSE),"")</f>
        <v>-63374.16015625</v>
      </c>
      <c r="AB28" s="23">
        <f>IF($AZ28=1,VLOOKUP($A28,'DATA TIMESERIES'!$A$2:$FG$45000,AB$2,FALSE),"")</f>
        <v>33403.51953125</v>
      </c>
      <c r="AC28" s="23">
        <f>IF($AZ28=1,VLOOKUP($A28,'DATA TIMESERIES'!$A$2:$FG$45000,AC$2,FALSE),"")</f>
        <v>48471.76953125</v>
      </c>
      <c r="AD28" s="23">
        <f>IF($AZ28=1,VLOOKUP($A28,'DATA TIMESERIES'!$A$2:$FG$45000,AD$2,FALSE),"")</f>
        <v>130680.8984375</v>
      </c>
      <c r="AE28" s="23">
        <f>IF($AZ28=1,VLOOKUP($A28,'DATA TIMESERIES'!$A$2:$FG$45000,AE$2,FALSE),"")</f>
        <v>-65522.9609375</v>
      </c>
      <c r="AF28" s="23">
        <f>IF($AZ28=1,VLOOKUP($A28,'DATA TIMESERIES'!$A$2:$FG$45000,AF$2,FALSE),"")</f>
        <v>446950.03125</v>
      </c>
      <c r="AG28" s="23">
        <f>IF($AZ28=1,VLOOKUP($A28,'DATA TIMESERIES'!$A$2:$FG$45000,AG$2,FALSE),"")</f>
        <v>-379647.625</v>
      </c>
      <c r="AH28" s="23">
        <f>IF($AZ28=1,VLOOKUP($A28,'DATA TIMESERIES'!$A$2:$FG$45000,AH$2,FALSE),"")</f>
        <v>30995.19921875</v>
      </c>
      <c r="AI28" s="23">
        <f>IF($AZ28=1,VLOOKUP($A28,'DATA TIMESERIES'!$A$2:$FG$45000,AI$2,FALSE),"")</f>
        <v>0</v>
      </c>
      <c r="AJ28" s="82">
        <f>IF($AZ28=1,VLOOKUP($A28,'DATA SEL SUB 2026'!$A$2:$BI$45000,AJ$2,FALSE),"")</f>
        <v>0</v>
      </c>
      <c r="AL28" s="99">
        <f>IF($AZ28=1,VLOOKUP($BA28,'DATA SEL SUB 2026'!$A$2:$XX$45000,AL$2,FALSE),"")</f>
        <v>181131251</v>
      </c>
      <c r="AM28" s="99">
        <f>IF($AZ28=1,VLOOKUP($BA28,'DATA SEL SUB 2026'!$A$2:$XX$45000,AM$2,FALSE),"")</f>
        <v>10005423</v>
      </c>
      <c r="AN28" s="99">
        <f>IF($AZ28=1,VLOOKUP($BA28,'DATA SEL SUB 2026'!$A$2:$XX$45000,AN$2,FALSE),"")</f>
        <v>30627530</v>
      </c>
      <c r="AO28" s="99">
        <f>IF($AZ28=1,VLOOKUP($BA28,'DATA SEL SUB 2026'!$A$2:$XX$45000,AO$2,FALSE),"")</f>
        <v>0</v>
      </c>
      <c r="AP28" s="99">
        <f>SUM(AL28:AO28)</f>
        <v>221764204</v>
      </c>
      <c r="AQ28" s="99"/>
      <c r="AR28" s="120">
        <f>IF($AZ28=1,BV28/100,"")</f>
        <v>0</v>
      </c>
      <c r="AS28" s="120">
        <f>IF($AZ28=1,BR28/100,"")</f>
        <v>0</v>
      </c>
      <c r="AT28" s="120">
        <f>IF($AZ28=1,BS28/100,"")</f>
        <v>0</v>
      </c>
      <c r="AU28" s="120">
        <f>IF($AZ28=1,BT28/100,"")</f>
        <v>1</v>
      </c>
      <c r="AW28" s="29" t="s">
        <v>79</v>
      </c>
      <c r="AX28" s="29">
        <f>VLOOKUP(AW28,KEY!$W$2:$X$1001,2,FALSE)</f>
        <v>3</v>
      </c>
      <c r="AY28" s="29">
        <v>1</v>
      </c>
      <c r="AZ28" s="29">
        <f>IF($AY$19-AY28&gt;=0,1,0)</f>
        <v>1</v>
      </c>
      <c r="BA28" s="42">
        <f>IF($AZ28=1,VLOOKUP($AZ$19,'CROSSWALK LEA TO HOUSE'!$A$2:$AB$45000,$AX28,FALSE),"")</f>
        <v>102027451</v>
      </c>
      <c r="BB28" s="29"/>
      <c r="BC28" s="29"/>
      <c r="BD28" s="29"/>
      <c r="BE28" s="2"/>
      <c r="BF28" s="28" t="str">
        <f>IF($AZ28=1,VLOOKUP($BA28,'DATA SEL SUB 2026'!$A$2:$XX$45000,BF$2,FALSE),"")</f>
        <v>Pittsburgh</v>
      </c>
      <c r="BG28" s="101">
        <f>IF($AZ28=1,AP28,"")</f>
        <v>221764204</v>
      </c>
      <c r="BH28" s="118">
        <f>IF($AZ28=1,BM28+BQ28+BX28+CF28,"")</f>
        <v>1125769</v>
      </c>
      <c r="BI28" s="100">
        <f>IF($AZ28=1,100*(BH28/(BG28-BH28)),"")</f>
        <v>0.51023249870313847</v>
      </c>
      <c r="BJ28" s="110">
        <f>IF($AZ28=1,VLOOKUP($BA28,'DATA TIMESERIES'!$A$1:$XX$45000,BJ$2,FALSE),"")</f>
        <v>4876737.5</v>
      </c>
      <c r="BK28" s="116">
        <f>IF($AZ28=1,BH28-BJ28,"")</f>
        <v>-3750968.5</v>
      </c>
      <c r="BL28" s="127"/>
      <c r="BM28" s="24">
        <f>IF($AZ28=1,VLOOKUP($BA28,'DATA SEL SUB 2026'!$A$2:$XX$45000,BM$2,FALSE),"")</f>
        <v>969776</v>
      </c>
      <c r="BN28" s="86">
        <f>IF($AZ28=1,VLOOKUP($BA28,'DATA SEL SUB 2026'!$A$2:$XX$45000,BN$2,FALSE),"")</f>
        <v>0.53828155994415283</v>
      </c>
      <c r="BO28" s="110">
        <f>IF($AZ28=1,VLOOKUP($BA28,'DATA TIMESERIES'!$A$1:$XX$45000,BO$2,FALSE),"")</f>
        <v>3380329.5</v>
      </c>
      <c r="BP28" s="116">
        <f>IF($AZ28=1,BM28-BO28,"")</f>
        <v>-2410553.5</v>
      </c>
      <c r="BQ28" s="132">
        <f>IF($AZ28=1,VLOOKUP($BA28,'DATA SEL SUB 2026'!$A$2:$XX$45000,BQ$2,FALSE),"")</f>
        <v>50000</v>
      </c>
      <c r="BR28" s="25">
        <f>IF($AZ28=1,VLOOKUP($BA28,'DATA SEL SUB 2026'!$A$2:$XX$45000,BR$2,FALSE),"")</f>
        <v>0</v>
      </c>
      <c r="BS28" s="25">
        <f>IF($AZ28=1,VLOOKUP($BA28,'DATA SEL SUB 2026'!$A$2:$XX$45000,BS$2,FALSE),"")</f>
        <v>0</v>
      </c>
      <c r="BT28" s="25">
        <f>IF($AZ28=1,VLOOKUP($BA28,'DATA SEL SUB 2026'!$A$2:$XX$45000,BT$2,FALSE),"")</f>
        <v>100</v>
      </c>
      <c r="BU28" s="25">
        <f>IF($AZ28=1,VLOOKUP($BA28,'DATA SEL SUB 2026'!$A$2:$XX$45000,BU$2,FALSE),"")</f>
        <v>0</v>
      </c>
      <c r="BV28" s="133">
        <f>IF($AZ28=1,VLOOKUP($BA28,'DATA SEL SUB 2026'!$A$2:$XX$45000,BV$2,FALSE),"")</f>
        <v>0</v>
      </c>
      <c r="BW28" s="127"/>
      <c r="BX28" s="31">
        <f>IF($AZ28=1,VLOOKUP($BA28,'DATA SEL SUB 2026'!$A$2:$XX$45000,BX$2,FALSE),"")</f>
        <v>105993</v>
      </c>
      <c r="BY28" s="32">
        <f>IF($AZ28=1,VLOOKUP($BA28,'DATA SEL SUB 2026'!$A$2:$XX$45000,BY$2,FALSE),"")</f>
        <v>0.34727281332015991</v>
      </c>
      <c r="BZ28" s="110">
        <f>IF($AZ28=1,VLOOKUP($BA28,'DATA TIMESERIES'!$A$1:$XX$45000,BZ$2,FALSE),"")</f>
        <v>296407.96875</v>
      </c>
      <c r="CA28" s="111">
        <f>IF($AZ28=1,BX28-BZ28,"")</f>
        <v>-190414.96875</v>
      </c>
      <c r="CB28" s="142">
        <f>IF($AZ28=1,-1*VLOOKUP($BA28,'DATA SEL SUB 2026'!$A$2:$XX$45000,CB$2,FALSE),"")</f>
        <v>-3755951.88</v>
      </c>
      <c r="CC28" s="137">
        <f>IF($AZ28=1,VLOOKUP($BA28,'DATA SEL SUB 2026'!$A$2:$XX$45000,CC$2,FALSE),"")</f>
        <v>12110347.425861314</v>
      </c>
      <c r="CD28" s="143">
        <f>IF($AZ28=1,CC28+CB28,"")</f>
        <v>8354395.5458613141</v>
      </c>
      <c r="CE28" s="32"/>
      <c r="CF28" s="90">
        <f>IF($AZ28=1,VLOOKUP($BA28,'DATA SEL SUB 2026'!$A$2:$XX$45000,CF$2,FALSE),"")</f>
        <v>0</v>
      </c>
      <c r="CG28" s="91">
        <f>IF($AZ28=1,VLOOKUP($BA28,'DATA SEL SUB 2026'!$A$2:$XX$45000,CG$2,FALSE),"")</f>
        <v>0</v>
      </c>
      <c r="CH28" s="110">
        <f>IF($AZ28=1,VLOOKUP($BA28,'DATA TIMESERIES'!$A$1:$XX$45000,CH$2,FALSE),"")</f>
        <v>0</v>
      </c>
      <c r="CI28" s="110">
        <f>IF($AZ28=1,CF28-CH28,"")</f>
        <v>0</v>
      </c>
      <c r="CJ28" s="32"/>
      <c r="CK28" s="32"/>
      <c r="CL28" s="2"/>
    </row>
    <row r="29" spans="1:90" ht="36" customHeight="1" x14ac:dyDescent="0.25">
      <c r="A29" s="79" t="str">
        <f t="shared" ref="A29:A45" si="5">BA29</f>
        <v/>
      </c>
      <c r="B29" s="23" t="str">
        <f>IF($AZ29=1,VLOOKUP($A29,'DATA TIMESERIES'!$A$2:$FG$45000,B$2,FALSE),"")</f>
        <v/>
      </c>
      <c r="C29" s="23" t="str">
        <f>IF($AZ29=1,VLOOKUP($A29,'DATA TIMESERIES'!$A$2:$FG$45000,C$2,FALSE),"")</f>
        <v/>
      </c>
      <c r="D29" s="23" t="str">
        <f>IF($AZ29=1,VLOOKUP($A29,'DATA TIMESERIES'!$A$2:$FG$45000,D$2,FALSE),"")</f>
        <v/>
      </c>
      <c r="E29" s="23" t="str">
        <f>IF($AZ29=1,VLOOKUP($A29,'DATA TIMESERIES'!$A$2:$FG$45000,E$2,FALSE),"")</f>
        <v/>
      </c>
      <c r="F29" s="23" t="str">
        <f>IF($AZ29=1,VLOOKUP($A29,'DATA TIMESERIES'!$A$2:$FG$45000,F$2,FALSE),"")</f>
        <v/>
      </c>
      <c r="G29" s="23" t="str">
        <f>IF($AZ29=1,VLOOKUP($A29,'DATA TIMESERIES'!$A$2:$FG$45000,G$2,FALSE),"")</f>
        <v/>
      </c>
      <c r="H29" s="23" t="str">
        <f>IF($AZ29=1,VLOOKUP($A29,'DATA TIMESERIES'!$A$2:$FG$45000,H$2,FALSE),"")</f>
        <v/>
      </c>
      <c r="I29" s="23" t="str">
        <f>IF($AZ29=1,VLOOKUP($A29,'DATA TIMESERIES'!$A$2:$FG$45000,I$2,FALSE),"")</f>
        <v/>
      </c>
      <c r="J29" s="23" t="str">
        <f>IF($AZ29=1,VLOOKUP($A29,'DATA TIMESERIES'!$A$2:$FG$45000,J$2,FALSE),"")</f>
        <v/>
      </c>
      <c r="K29" s="23" t="str">
        <f>IF($AZ29=1,VLOOKUP($A29,'DATA TIMESERIES'!$A$2:$FG$45000,K$2,FALSE),"")</f>
        <v/>
      </c>
      <c r="L29" s="82" t="str">
        <f>IF($AZ29=1,VLOOKUP($A29,'DATA SEL SUB 2026'!$A$2:$BI$45000,L$2,FALSE),"")</f>
        <v/>
      </c>
      <c r="M29" s="22"/>
      <c r="N29" s="23" t="str">
        <f>IF($AZ29=1,VLOOKUP($A29,'DATA TIMESERIES'!$A$2:$FG$45000,N$2,FALSE),"")</f>
        <v/>
      </c>
      <c r="O29" s="23" t="str">
        <f>IF($AZ29=1,VLOOKUP($A29,'DATA TIMESERIES'!$A$2:$FG$45000,O$2,FALSE),"")</f>
        <v/>
      </c>
      <c r="P29" s="23" t="str">
        <f>IF($AZ29=1,VLOOKUP($A29,'DATA TIMESERIES'!$A$2:$FG$45000,P$2,FALSE),"")</f>
        <v/>
      </c>
      <c r="Q29" s="23" t="str">
        <f>IF($AZ29=1,VLOOKUP($A29,'DATA TIMESERIES'!$A$2:$FG$45000,Q$2,FALSE),"")</f>
        <v/>
      </c>
      <c r="R29" s="23" t="str">
        <f>IF($AZ29=1,VLOOKUP($A29,'DATA TIMESERIES'!$A$2:$FG$45000,R$2,FALSE),"")</f>
        <v/>
      </c>
      <c r="S29" s="23" t="str">
        <f>IF($AZ29=1,VLOOKUP($A29,'DATA TIMESERIES'!$A$2:$FG$45000,S$2,FALSE),"")</f>
        <v/>
      </c>
      <c r="T29" s="23" t="str">
        <f>IF($AZ29=1,VLOOKUP($A29,'DATA TIMESERIES'!$A$2:$FG$45000,T$2,FALSE),"")</f>
        <v/>
      </c>
      <c r="U29" s="23" t="str">
        <f>IF($AZ29=1,VLOOKUP($A29,'DATA TIMESERIES'!$A$2:$FG$45000,U$2,FALSE),"")</f>
        <v/>
      </c>
      <c r="V29" s="23" t="str">
        <f>IF($AZ29=1,VLOOKUP($A29,'DATA TIMESERIES'!$A$2:$FG$45000,V$2,FALSE),"")</f>
        <v/>
      </c>
      <c r="W29" s="23" t="str">
        <f>IF($AZ29=1,VLOOKUP($A29,'DATA TIMESERIES'!$A$2:$FG$45000,W$2,FALSE),"")</f>
        <v/>
      </c>
      <c r="X29" s="82" t="str">
        <f>IF($AZ29=1,VLOOKUP($A29,'DATA SEL SUB 2026'!$A$2:$BI$45000,X$2,FALSE),"")</f>
        <v/>
      </c>
      <c r="Z29" s="23" t="str">
        <f>IF($AZ29=1,VLOOKUP($A29,'DATA TIMESERIES'!$A$2:$FG$45000,Z$2,FALSE),"")</f>
        <v/>
      </c>
      <c r="AA29" s="23" t="str">
        <f>IF($AZ29=1,VLOOKUP($A29,'DATA TIMESERIES'!$A$2:$FG$45000,AA$2,FALSE),"")</f>
        <v/>
      </c>
      <c r="AB29" s="23" t="str">
        <f>IF($AZ29=1,VLOOKUP($A29,'DATA TIMESERIES'!$A$2:$FG$45000,AB$2,FALSE),"")</f>
        <v/>
      </c>
      <c r="AC29" s="23" t="str">
        <f>IF($AZ29=1,VLOOKUP($A29,'DATA TIMESERIES'!$A$2:$FG$45000,AC$2,FALSE),"")</f>
        <v/>
      </c>
      <c r="AD29" s="23" t="str">
        <f>IF($AZ29=1,VLOOKUP($A29,'DATA TIMESERIES'!$A$2:$FG$45000,AD$2,FALSE),"")</f>
        <v/>
      </c>
      <c r="AE29" s="23" t="str">
        <f>IF($AZ29=1,VLOOKUP($A29,'DATA TIMESERIES'!$A$2:$FG$45000,AE$2,FALSE),"")</f>
        <v/>
      </c>
      <c r="AF29" s="23" t="str">
        <f>IF($AZ29=1,VLOOKUP($A29,'DATA TIMESERIES'!$A$2:$FG$45000,AF$2,FALSE),"")</f>
        <v/>
      </c>
      <c r="AG29" s="23" t="str">
        <f>IF($AZ29=1,VLOOKUP($A29,'DATA TIMESERIES'!$A$2:$FG$45000,AG$2,FALSE),"")</f>
        <v/>
      </c>
      <c r="AH29" s="23" t="str">
        <f>IF($AZ29=1,VLOOKUP($A29,'DATA TIMESERIES'!$A$2:$FG$45000,AH$2,FALSE),"")</f>
        <v/>
      </c>
      <c r="AI29" s="23" t="str">
        <f>IF($AZ29=1,VLOOKUP($A29,'DATA TIMESERIES'!$A$2:$FG$45000,AI$2,FALSE),"")</f>
        <v/>
      </c>
      <c r="AJ29" s="82" t="str">
        <f>IF($AZ29=1,VLOOKUP($A29,'DATA SEL SUB 2026'!$A$2:$BI$45000,AJ$2,FALSE),"")</f>
        <v/>
      </c>
      <c r="AL29" s="99" t="str">
        <f>IF($AZ29=1,VLOOKUP($BA29,'DATA SEL SUB 2026'!$A$2:$XX$45000,AL$2,FALSE),"")</f>
        <v/>
      </c>
      <c r="AM29" s="99" t="str">
        <f>IF($AZ29=1,VLOOKUP($BA29,'DATA SEL SUB 2026'!$A$2:$XX$45000,AM$2,FALSE),"")</f>
        <v/>
      </c>
      <c r="AN29" s="99" t="str">
        <f>IF($AZ29=1,VLOOKUP($BA29,'DATA SEL SUB 2026'!$A$2:$XX$45000,AN$2,FALSE),"")</f>
        <v/>
      </c>
      <c r="AO29" s="99" t="str">
        <f>IF($AZ29=1,VLOOKUP($BA29,'DATA SEL SUB 2026'!$A$2:$XX$45000,AO$2,FALSE),"")</f>
        <v/>
      </c>
      <c r="AP29" s="99">
        <f t="shared" ref="AP29:AP45" si="6">SUM(AL29:AO29)</f>
        <v>0</v>
      </c>
      <c r="AQ29" s="99"/>
      <c r="AR29" s="120" t="str">
        <f t="shared" ref="AR29:AR45" si="7">IF($AZ29=1,BV29/100,"")</f>
        <v/>
      </c>
      <c r="AS29" s="120" t="str">
        <f t="shared" ref="AS29:AU45" si="8">IF($AZ29=1,BR29/100,"")</f>
        <v/>
      </c>
      <c r="AT29" s="120" t="str">
        <f t="shared" si="8"/>
        <v/>
      </c>
      <c r="AU29" s="120" t="str">
        <f t="shared" si="8"/>
        <v/>
      </c>
      <c r="AW29" s="29" t="s">
        <v>80</v>
      </c>
      <c r="AX29" s="29">
        <f>VLOOKUP(AW29,KEY!$W$2:$X$1001,2,FALSE)</f>
        <v>4</v>
      </c>
      <c r="AY29" s="29">
        <v>2</v>
      </c>
      <c r="AZ29" s="29">
        <f t="shared" ref="AZ29:AZ45" si="9">IF($AY$19-AY29&gt;=0,1,0)</f>
        <v>0</v>
      </c>
      <c r="BA29" s="42" t="str">
        <f>IF($AZ29=1,VLOOKUP($AZ$19,'CROSSWALK LEA TO HOUSE'!$A$2:$AB$45000,$AX29,FALSE),"")</f>
        <v/>
      </c>
      <c r="BB29" s="29"/>
      <c r="BC29" s="29"/>
      <c r="BD29" s="29"/>
      <c r="BE29" s="2"/>
      <c r="BF29" s="28" t="str">
        <f>IF($AZ29=1,VLOOKUP($BA29,'DATA SEL SUB 2026'!$A$2:$XX$45000,BF$2,FALSE),"")</f>
        <v/>
      </c>
      <c r="BG29" s="101" t="str">
        <f t="shared" ref="BG29:BG45" si="10">IF($AZ29=1,AP29,"")</f>
        <v/>
      </c>
      <c r="BH29" s="101" t="str">
        <f t="shared" ref="BH29:BH45" si="11">IF($AZ29=1,BM29+BQ29+BX29+CF29,"")</f>
        <v/>
      </c>
      <c r="BI29" s="102" t="str">
        <f t="shared" ref="BI29:BI45" si="12">IF($AZ29=1,100*(BH29/(BG29-BH29)),"")</f>
        <v/>
      </c>
      <c r="BJ29" s="110" t="str">
        <f>IF($AZ29=1,VLOOKUP($BA29,'DATA TIMESERIES'!$A$1:$XX$45000,BJ$2,FALSE),"")</f>
        <v/>
      </c>
      <c r="BK29" s="111" t="str">
        <f t="shared" ref="BK29:BK45" si="13">IF($AZ29=1,BH29-BJ29,"")</f>
        <v/>
      </c>
      <c r="BL29" s="127"/>
      <c r="BM29" s="24" t="str">
        <f>IF($AZ29=1,VLOOKUP($BA29,'DATA SEL SUB 2026'!$A$2:$XX$45000,BM$2,FALSE),"")</f>
        <v/>
      </c>
      <c r="BN29" s="86" t="str">
        <f>IF($AZ29=1,VLOOKUP($BA29,'DATA SEL SUB 2026'!$A$2:$XX$45000,BN$2,FALSE),"")</f>
        <v/>
      </c>
      <c r="BO29" s="110" t="str">
        <f>IF($AZ29=1,VLOOKUP($BA29,'DATA TIMESERIES'!$A$1:$XX$45000,BO$2,FALSE),"")</f>
        <v/>
      </c>
      <c r="BP29" s="111" t="str">
        <f t="shared" ref="BP29:BP45" si="14">IF($AZ29=1,BM29-BO29,"")</f>
        <v/>
      </c>
      <c r="BQ29" s="132" t="str">
        <f>IF($AZ29=1,VLOOKUP($BA29,'DATA SEL SUB 2026'!$A$2:$XX$45000,BQ$2,FALSE),"")</f>
        <v/>
      </c>
      <c r="BR29" s="25" t="str">
        <f>IF($AZ29=1,VLOOKUP($BA29,'DATA SEL SUB 2026'!$A$2:$XX$45000,BR$2,FALSE),"")</f>
        <v/>
      </c>
      <c r="BS29" s="25" t="str">
        <f>IF($AZ29=1,VLOOKUP($BA29,'DATA SEL SUB 2026'!$A$2:$XX$45000,BS$2,FALSE),"")</f>
        <v/>
      </c>
      <c r="BT29" s="25" t="str">
        <f>IF($AZ29=1,VLOOKUP($BA29,'DATA SEL SUB 2026'!$A$2:$XX$45000,BT$2,FALSE),"")</f>
        <v/>
      </c>
      <c r="BU29" s="25" t="str">
        <f>IF($AZ29=1,VLOOKUP($BA29,'DATA SEL SUB 2026'!$A$2:$XX$45000,BU$2,FALSE),"")</f>
        <v/>
      </c>
      <c r="BV29" s="133" t="str">
        <f>IF($AZ29=1,VLOOKUP($BA29,'DATA SEL SUB 2026'!$A$2:$XX$45000,BV$2,FALSE),"")</f>
        <v/>
      </c>
      <c r="BW29" s="127"/>
      <c r="BX29" s="31" t="str">
        <f>IF($AZ29=1,VLOOKUP($BA29,'DATA SEL SUB 2026'!$A$2:$XX$45000,BX$2,FALSE),"")</f>
        <v/>
      </c>
      <c r="BY29" s="32" t="str">
        <f>IF($AZ29=1,VLOOKUP($BA29,'DATA SEL SUB 2026'!$A$2:$XX$45000,BY$2,FALSE),"")</f>
        <v/>
      </c>
      <c r="BZ29" s="110" t="str">
        <f>IF($AZ29=1,VLOOKUP($BA29,'DATA TIMESERIES'!$A$1:$XX$45000,BZ$2,FALSE),"")</f>
        <v/>
      </c>
      <c r="CA29" s="111" t="str">
        <f t="shared" ref="CA29:CA45" si="15">IF($AZ29=1,BX29-BZ29,"")</f>
        <v/>
      </c>
      <c r="CB29" s="142" t="str">
        <f>IF($AZ29=1,-1*VLOOKUP($BA29,'DATA SEL SUB 2026'!$A$2:$XX$45000,CB$2,FALSE),"")</f>
        <v/>
      </c>
      <c r="CC29" s="137" t="str">
        <f>IF($AZ29=1,VLOOKUP($BA29,'DATA SEL SUB 2026'!$A$2:$XX$45000,CC$2,FALSE),"")</f>
        <v/>
      </c>
      <c r="CD29" s="143" t="str">
        <f t="shared" ref="CD29:CD45" si="16">IF($AZ29=1,CC29+CB29,"")</f>
        <v/>
      </c>
      <c r="CE29" s="32"/>
      <c r="CF29" s="90" t="str">
        <f>IF($AZ29=1,VLOOKUP($BA29,'DATA SEL SUB 2026'!$A$2:$XX$45000,CF$2,FALSE),"")</f>
        <v/>
      </c>
      <c r="CG29" s="91" t="str">
        <f>IF($AZ29=1,VLOOKUP($BA29,'DATA SEL SUB 2026'!$A$2:$XX$45000,CG$2,FALSE),"")</f>
        <v/>
      </c>
      <c r="CH29" s="110" t="str">
        <f>IF($AZ29=1,VLOOKUP($BA29,'DATA TIMESERIES'!$A$1:$XX$45000,CH$2,FALSE),"")</f>
        <v/>
      </c>
      <c r="CI29" s="110" t="str">
        <f t="shared" ref="CI29:CI45" si="17">IF($AZ29=1,CF29-CH29,"")</f>
        <v/>
      </c>
      <c r="CJ29" s="32"/>
      <c r="CK29" s="32"/>
      <c r="CL29" s="2"/>
    </row>
    <row r="30" spans="1:90" ht="36" customHeight="1" x14ac:dyDescent="0.25">
      <c r="A30" s="79" t="str">
        <f t="shared" si="5"/>
        <v/>
      </c>
      <c r="B30" s="23" t="str">
        <f>IF($AZ30=1,VLOOKUP($A30,'DATA TIMESERIES'!$A$2:$FG$45000,B$2,FALSE),"")</f>
        <v/>
      </c>
      <c r="C30" s="23" t="str">
        <f>IF($AZ30=1,VLOOKUP($A30,'DATA TIMESERIES'!$A$2:$FG$45000,C$2,FALSE),"")</f>
        <v/>
      </c>
      <c r="D30" s="23" t="str">
        <f>IF($AZ30=1,VLOOKUP($A30,'DATA TIMESERIES'!$A$2:$FG$45000,D$2,FALSE),"")</f>
        <v/>
      </c>
      <c r="E30" s="23" t="str">
        <f>IF($AZ30=1,VLOOKUP($A30,'DATA TIMESERIES'!$A$2:$FG$45000,E$2,FALSE),"")</f>
        <v/>
      </c>
      <c r="F30" s="23" t="str">
        <f>IF($AZ30=1,VLOOKUP($A30,'DATA TIMESERIES'!$A$2:$FG$45000,F$2,FALSE),"")</f>
        <v/>
      </c>
      <c r="G30" s="23" t="str">
        <f>IF($AZ30=1,VLOOKUP($A30,'DATA TIMESERIES'!$A$2:$FG$45000,G$2,FALSE),"")</f>
        <v/>
      </c>
      <c r="H30" s="23" t="str">
        <f>IF($AZ30=1,VLOOKUP($A30,'DATA TIMESERIES'!$A$2:$FG$45000,H$2,FALSE),"")</f>
        <v/>
      </c>
      <c r="I30" s="23" t="str">
        <f>IF($AZ30=1,VLOOKUP($A30,'DATA TIMESERIES'!$A$2:$FG$45000,I$2,FALSE),"")</f>
        <v/>
      </c>
      <c r="J30" s="23" t="str">
        <f>IF($AZ30=1,VLOOKUP($A30,'DATA TIMESERIES'!$A$2:$FG$45000,J$2,FALSE),"")</f>
        <v/>
      </c>
      <c r="K30" s="23" t="str">
        <f>IF($AZ30=1,VLOOKUP($A30,'DATA TIMESERIES'!$A$2:$FG$45000,K$2,FALSE),"")</f>
        <v/>
      </c>
      <c r="L30" s="82" t="str">
        <f>IF($AZ30=1,VLOOKUP($A30,'DATA SEL SUB 2026'!$A$2:$BI$45000,L$2,FALSE),"")</f>
        <v/>
      </c>
      <c r="M30" s="22"/>
      <c r="N30" s="23" t="str">
        <f>IF($AZ30=1,VLOOKUP($A30,'DATA TIMESERIES'!$A$2:$FG$45000,N$2,FALSE),"")</f>
        <v/>
      </c>
      <c r="O30" s="23" t="str">
        <f>IF($AZ30=1,VLOOKUP($A30,'DATA TIMESERIES'!$A$2:$FG$45000,O$2,FALSE),"")</f>
        <v/>
      </c>
      <c r="P30" s="23" t="str">
        <f>IF($AZ30=1,VLOOKUP($A30,'DATA TIMESERIES'!$A$2:$FG$45000,P$2,FALSE),"")</f>
        <v/>
      </c>
      <c r="Q30" s="23" t="str">
        <f>IF($AZ30=1,VLOOKUP($A30,'DATA TIMESERIES'!$A$2:$FG$45000,Q$2,FALSE),"")</f>
        <v/>
      </c>
      <c r="R30" s="23" t="str">
        <f>IF($AZ30=1,VLOOKUP($A30,'DATA TIMESERIES'!$A$2:$FG$45000,R$2,FALSE),"")</f>
        <v/>
      </c>
      <c r="S30" s="23" t="str">
        <f>IF($AZ30=1,VLOOKUP($A30,'DATA TIMESERIES'!$A$2:$FG$45000,S$2,FALSE),"")</f>
        <v/>
      </c>
      <c r="T30" s="23" t="str">
        <f>IF($AZ30=1,VLOOKUP($A30,'DATA TIMESERIES'!$A$2:$FG$45000,T$2,FALSE),"")</f>
        <v/>
      </c>
      <c r="U30" s="23" t="str">
        <f>IF($AZ30=1,VLOOKUP($A30,'DATA TIMESERIES'!$A$2:$FG$45000,U$2,FALSE),"")</f>
        <v/>
      </c>
      <c r="V30" s="23" t="str">
        <f>IF($AZ30=1,VLOOKUP($A30,'DATA TIMESERIES'!$A$2:$FG$45000,V$2,FALSE),"")</f>
        <v/>
      </c>
      <c r="W30" s="23" t="str">
        <f>IF($AZ30=1,VLOOKUP($A30,'DATA TIMESERIES'!$A$2:$FG$45000,W$2,FALSE),"")</f>
        <v/>
      </c>
      <c r="X30" s="82" t="str">
        <f>IF($AZ30=1,VLOOKUP($A30,'DATA SEL SUB 2026'!$A$2:$BI$45000,X$2,FALSE),"")</f>
        <v/>
      </c>
      <c r="Z30" s="23" t="str">
        <f>IF($AZ30=1,VLOOKUP($A30,'DATA TIMESERIES'!$A$2:$FG$45000,Z$2,FALSE),"")</f>
        <v/>
      </c>
      <c r="AA30" s="23" t="str">
        <f>IF($AZ30=1,VLOOKUP($A30,'DATA TIMESERIES'!$A$2:$FG$45000,AA$2,FALSE),"")</f>
        <v/>
      </c>
      <c r="AB30" s="23" t="str">
        <f>IF($AZ30=1,VLOOKUP($A30,'DATA TIMESERIES'!$A$2:$FG$45000,AB$2,FALSE),"")</f>
        <v/>
      </c>
      <c r="AC30" s="23" t="str">
        <f>IF($AZ30=1,VLOOKUP($A30,'DATA TIMESERIES'!$A$2:$FG$45000,AC$2,FALSE),"")</f>
        <v/>
      </c>
      <c r="AD30" s="23" t="str">
        <f>IF($AZ30=1,VLOOKUP($A30,'DATA TIMESERIES'!$A$2:$FG$45000,AD$2,FALSE),"")</f>
        <v/>
      </c>
      <c r="AE30" s="23" t="str">
        <f>IF($AZ30=1,VLOOKUP($A30,'DATA TIMESERIES'!$A$2:$FG$45000,AE$2,FALSE),"")</f>
        <v/>
      </c>
      <c r="AF30" s="23" t="str">
        <f>IF($AZ30=1,VLOOKUP($A30,'DATA TIMESERIES'!$A$2:$FG$45000,AF$2,FALSE),"")</f>
        <v/>
      </c>
      <c r="AG30" s="23" t="str">
        <f>IF($AZ30=1,VLOOKUP($A30,'DATA TIMESERIES'!$A$2:$FG$45000,AG$2,FALSE),"")</f>
        <v/>
      </c>
      <c r="AH30" s="23" t="str">
        <f>IF($AZ30=1,VLOOKUP($A30,'DATA TIMESERIES'!$A$2:$FG$45000,AH$2,FALSE),"")</f>
        <v/>
      </c>
      <c r="AI30" s="23" t="str">
        <f>IF($AZ30=1,VLOOKUP($A30,'DATA TIMESERIES'!$A$2:$FG$45000,AI$2,FALSE),"")</f>
        <v/>
      </c>
      <c r="AJ30" s="82" t="str">
        <f>IF($AZ30=1,VLOOKUP($A30,'DATA SEL SUB 2026'!$A$2:$BI$45000,AJ$2,FALSE),"")</f>
        <v/>
      </c>
      <c r="AL30" s="99" t="str">
        <f>IF($AZ30=1,VLOOKUP($BA30,'DATA SEL SUB 2026'!$A$2:$XX$45000,AL$2,FALSE),"")</f>
        <v/>
      </c>
      <c r="AM30" s="99" t="str">
        <f>IF($AZ30=1,VLOOKUP($BA30,'DATA SEL SUB 2026'!$A$2:$XX$45000,AM$2,FALSE),"")</f>
        <v/>
      </c>
      <c r="AN30" s="99" t="str">
        <f>IF($AZ30=1,VLOOKUP($BA30,'DATA SEL SUB 2026'!$A$2:$XX$45000,AN$2,FALSE),"")</f>
        <v/>
      </c>
      <c r="AO30" s="99" t="str">
        <f>IF($AZ30=1,VLOOKUP($BA30,'DATA SEL SUB 2026'!$A$2:$XX$45000,AO$2,FALSE),"")</f>
        <v/>
      </c>
      <c r="AP30" s="99">
        <f t="shared" si="6"/>
        <v>0</v>
      </c>
      <c r="AQ30" s="99"/>
      <c r="AR30" s="120" t="str">
        <f t="shared" si="7"/>
        <v/>
      </c>
      <c r="AS30" s="120" t="str">
        <f t="shared" si="8"/>
        <v/>
      </c>
      <c r="AT30" s="120" t="str">
        <f t="shared" si="8"/>
        <v/>
      </c>
      <c r="AU30" s="120" t="str">
        <f t="shared" si="8"/>
        <v/>
      </c>
      <c r="AW30" s="29" t="s">
        <v>81</v>
      </c>
      <c r="AX30" s="29">
        <f>VLOOKUP(AW30,KEY!$W$2:$X$1001,2,FALSE)</f>
        <v>5</v>
      </c>
      <c r="AY30" s="29">
        <v>3</v>
      </c>
      <c r="AZ30" s="29">
        <f t="shared" si="9"/>
        <v>0</v>
      </c>
      <c r="BA30" s="42" t="str">
        <f>IF($AZ30=1,VLOOKUP($AZ$19,'CROSSWALK LEA TO HOUSE'!$A$2:$AB$45000,$AX30,FALSE),"")</f>
        <v/>
      </c>
      <c r="BB30" s="29"/>
      <c r="BC30" s="29"/>
      <c r="BD30" s="29"/>
      <c r="BE30" s="2"/>
      <c r="BF30" s="28" t="str">
        <f>IF($AZ30=1,VLOOKUP($BA30,'DATA SEL SUB 2026'!$A$2:$XX$45000,BF$2,FALSE),"")</f>
        <v/>
      </c>
      <c r="BG30" s="101" t="str">
        <f t="shared" si="10"/>
        <v/>
      </c>
      <c r="BH30" s="101" t="str">
        <f t="shared" si="11"/>
        <v/>
      </c>
      <c r="BI30" s="102" t="str">
        <f t="shared" si="12"/>
        <v/>
      </c>
      <c r="BJ30" s="110" t="str">
        <f>IF($AZ30=1,VLOOKUP($BA30,'DATA TIMESERIES'!$A$1:$XX$45000,BJ$2,FALSE),"")</f>
        <v/>
      </c>
      <c r="BK30" s="111" t="str">
        <f t="shared" si="13"/>
        <v/>
      </c>
      <c r="BL30" s="127"/>
      <c r="BM30" s="24" t="str">
        <f>IF($AZ30=1,VLOOKUP($BA30,'DATA SEL SUB 2026'!$A$2:$XX$45000,BM$2,FALSE),"")</f>
        <v/>
      </c>
      <c r="BN30" s="86" t="str">
        <f>IF($AZ30=1,VLOOKUP($BA30,'DATA SEL SUB 2026'!$A$2:$XX$45000,BN$2,FALSE),"")</f>
        <v/>
      </c>
      <c r="BO30" s="110" t="str">
        <f>IF($AZ30=1,VLOOKUP($BA30,'DATA TIMESERIES'!$A$1:$XX$45000,BO$2,FALSE),"")</f>
        <v/>
      </c>
      <c r="BP30" s="111" t="str">
        <f t="shared" si="14"/>
        <v/>
      </c>
      <c r="BQ30" s="132" t="str">
        <f>IF($AZ30=1,VLOOKUP($BA30,'DATA SEL SUB 2026'!$A$2:$XX$45000,BQ$2,FALSE),"")</f>
        <v/>
      </c>
      <c r="BR30" s="25" t="str">
        <f>IF($AZ30=1,VLOOKUP($BA30,'DATA SEL SUB 2026'!$A$2:$XX$45000,BR$2,FALSE),"")</f>
        <v/>
      </c>
      <c r="BS30" s="25" t="str">
        <f>IF($AZ30=1,VLOOKUP($BA30,'DATA SEL SUB 2026'!$A$2:$XX$45000,BS$2,FALSE),"")</f>
        <v/>
      </c>
      <c r="BT30" s="25" t="str">
        <f>IF($AZ30=1,VLOOKUP($BA30,'DATA SEL SUB 2026'!$A$2:$XX$45000,BT$2,FALSE),"")</f>
        <v/>
      </c>
      <c r="BU30" s="25" t="str">
        <f>IF($AZ30=1,VLOOKUP($BA30,'DATA SEL SUB 2026'!$A$2:$XX$45000,BU$2,FALSE),"")</f>
        <v/>
      </c>
      <c r="BV30" s="133" t="str">
        <f>IF($AZ30=1,VLOOKUP($BA30,'DATA SEL SUB 2026'!$A$2:$XX$45000,BV$2,FALSE),"")</f>
        <v/>
      </c>
      <c r="BW30" s="127"/>
      <c r="BX30" s="31" t="str">
        <f>IF($AZ30=1,VLOOKUP($BA30,'DATA SEL SUB 2026'!$A$2:$XX$45000,BX$2,FALSE),"")</f>
        <v/>
      </c>
      <c r="BY30" s="32" t="str">
        <f>IF($AZ30=1,VLOOKUP($BA30,'DATA SEL SUB 2026'!$A$2:$XX$45000,BY$2,FALSE),"")</f>
        <v/>
      </c>
      <c r="BZ30" s="110" t="str">
        <f>IF($AZ30=1,VLOOKUP($BA30,'DATA TIMESERIES'!$A$1:$XX$45000,BZ$2,FALSE),"")</f>
        <v/>
      </c>
      <c r="CA30" s="111" t="str">
        <f t="shared" si="15"/>
        <v/>
      </c>
      <c r="CB30" s="142" t="str">
        <f>IF($AZ30=1,-1*VLOOKUP($BA30,'DATA SEL SUB 2026'!$A$2:$XX$45000,CB$2,FALSE),"")</f>
        <v/>
      </c>
      <c r="CC30" s="137" t="str">
        <f>IF($AZ30=1,VLOOKUP($BA30,'DATA SEL SUB 2026'!$A$2:$XX$45000,CC$2,FALSE),"")</f>
        <v/>
      </c>
      <c r="CD30" s="143" t="str">
        <f t="shared" si="16"/>
        <v/>
      </c>
      <c r="CE30" s="32"/>
      <c r="CF30" s="90" t="str">
        <f>IF($AZ30=1,VLOOKUP($BA30,'DATA SEL SUB 2026'!$A$2:$XX$45000,CF$2,FALSE),"")</f>
        <v/>
      </c>
      <c r="CG30" s="91" t="str">
        <f>IF($AZ30=1,VLOOKUP($BA30,'DATA SEL SUB 2026'!$A$2:$XX$45000,CG$2,FALSE),"")</f>
        <v/>
      </c>
      <c r="CH30" s="110" t="str">
        <f>IF($AZ30=1,VLOOKUP($BA30,'DATA TIMESERIES'!$A$1:$XX$45000,CH$2,FALSE),"")</f>
        <v/>
      </c>
      <c r="CI30" s="110" t="str">
        <f t="shared" si="17"/>
        <v/>
      </c>
      <c r="CJ30" s="32"/>
      <c r="CK30" s="32"/>
      <c r="CL30" s="2"/>
    </row>
    <row r="31" spans="1:90" ht="36" customHeight="1" x14ac:dyDescent="0.25">
      <c r="A31" s="79" t="str">
        <f t="shared" si="5"/>
        <v/>
      </c>
      <c r="B31" s="23" t="str">
        <f>IF($AZ31=1,VLOOKUP($A31,'DATA TIMESERIES'!$A$2:$FG$45000,B$2,FALSE),"")</f>
        <v/>
      </c>
      <c r="C31" s="23" t="str">
        <f>IF($AZ31=1,VLOOKUP($A31,'DATA TIMESERIES'!$A$2:$FG$45000,C$2,FALSE),"")</f>
        <v/>
      </c>
      <c r="D31" s="23" t="str">
        <f>IF($AZ31=1,VLOOKUP($A31,'DATA TIMESERIES'!$A$2:$FG$45000,D$2,FALSE),"")</f>
        <v/>
      </c>
      <c r="E31" s="23" t="str">
        <f>IF($AZ31=1,VLOOKUP($A31,'DATA TIMESERIES'!$A$2:$FG$45000,E$2,FALSE),"")</f>
        <v/>
      </c>
      <c r="F31" s="23" t="str">
        <f>IF($AZ31=1,VLOOKUP($A31,'DATA TIMESERIES'!$A$2:$FG$45000,F$2,FALSE),"")</f>
        <v/>
      </c>
      <c r="G31" s="23" t="str">
        <f>IF($AZ31=1,VLOOKUP($A31,'DATA TIMESERIES'!$A$2:$FG$45000,G$2,FALSE),"")</f>
        <v/>
      </c>
      <c r="H31" s="23" t="str">
        <f>IF($AZ31=1,VLOOKUP($A31,'DATA TIMESERIES'!$A$2:$FG$45000,H$2,FALSE),"")</f>
        <v/>
      </c>
      <c r="I31" s="23" t="str">
        <f>IF($AZ31=1,VLOOKUP($A31,'DATA TIMESERIES'!$A$2:$FG$45000,I$2,FALSE),"")</f>
        <v/>
      </c>
      <c r="J31" s="23" t="str">
        <f>IF($AZ31=1,VLOOKUP($A31,'DATA TIMESERIES'!$A$2:$FG$45000,J$2,FALSE),"")</f>
        <v/>
      </c>
      <c r="K31" s="23" t="str">
        <f>IF($AZ31=1,VLOOKUP($A31,'DATA TIMESERIES'!$A$2:$FG$45000,K$2,FALSE),"")</f>
        <v/>
      </c>
      <c r="L31" s="82" t="str">
        <f>IF($AZ31=1,VLOOKUP($A31,'DATA SEL SUB 2026'!$A$2:$BI$45000,L$2,FALSE),"")</f>
        <v/>
      </c>
      <c r="M31" s="22"/>
      <c r="N31" s="23" t="str">
        <f>IF($AZ31=1,VLOOKUP($A31,'DATA TIMESERIES'!$A$2:$FG$45000,N$2,FALSE),"")</f>
        <v/>
      </c>
      <c r="O31" s="23" t="str">
        <f>IF($AZ31=1,VLOOKUP($A31,'DATA TIMESERIES'!$A$2:$FG$45000,O$2,FALSE),"")</f>
        <v/>
      </c>
      <c r="P31" s="23" t="str">
        <f>IF($AZ31=1,VLOOKUP($A31,'DATA TIMESERIES'!$A$2:$FG$45000,P$2,FALSE),"")</f>
        <v/>
      </c>
      <c r="Q31" s="23" t="str">
        <f>IF($AZ31=1,VLOOKUP($A31,'DATA TIMESERIES'!$A$2:$FG$45000,Q$2,FALSE),"")</f>
        <v/>
      </c>
      <c r="R31" s="23" t="str">
        <f>IF($AZ31=1,VLOOKUP($A31,'DATA TIMESERIES'!$A$2:$FG$45000,R$2,FALSE),"")</f>
        <v/>
      </c>
      <c r="S31" s="23" t="str">
        <f>IF($AZ31=1,VLOOKUP($A31,'DATA TIMESERIES'!$A$2:$FG$45000,S$2,FALSE),"")</f>
        <v/>
      </c>
      <c r="T31" s="23" t="str">
        <f>IF($AZ31=1,VLOOKUP($A31,'DATA TIMESERIES'!$A$2:$FG$45000,T$2,FALSE),"")</f>
        <v/>
      </c>
      <c r="U31" s="23" t="str">
        <f>IF($AZ31=1,VLOOKUP($A31,'DATA TIMESERIES'!$A$2:$FG$45000,U$2,FALSE),"")</f>
        <v/>
      </c>
      <c r="V31" s="23" t="str">
        <f>IF($AZ31=1,VLOOKUP($A31,'DATA TIMESERIES'!$A$2:$FG$45000,V$2,FALSE),"")</f>
        <v/>
      </c>
      <c r="W31" s="23" t="str">
        <f>IF($AZ31=1,VLOOKUP($A31,'DATA TIMESERIES'!$A$2:$FG$45000,W$2,FALSE),"")</f>
        <v/>
      </c>
      <c r="X31" s="82" t="str">
        <f>IF($AZ31=1,VLOOKUP($A31,'DATA SEL SUB 2026'!$A$2:$BI$45000,X$2,FALSE),"")</f>
        <v/>
      </c>
      <c r="Z31" s="23" t="str">
        <f>IF($AZ31=1,VLOOKUP($A31,'DATA TIMESERIES'!$A$2:$FG$45000,Z$2,FALSE),"")</f>
        <v/>
      </c>
      <c r="AA31" s="23" t="str">
        <f>IF($AZ31=1,VLOOKUP($A31,'DATA TIMESERIES'!$A$2:$FG$45000,AA$2,FALSE),"")</f>
        <v/>
      </c>
      <c r="AB31" s="23" t="str">
        <f>IF($AZ31=1,VLOOKUP($A31,'DATA TIMESERIES'!$A$2:$FG$45000,AB$2,FALSE),"")</f>
        <v/>
      </c>
      <c r="AC31" s="23" t="str">
        <f>IF($AZ31=1,VLOOKUP($A31,'DATA TIMESERIES'!$A$2:$FG$45000,AC$2,FALSE),"")</f>
        <v/>
      </c>
      <c r="AD31" s="23" t="str">
        <f>IF($AZ31=1,VLOOKUP($A31,'DATA TIMESERIES'!$A$2:$FG$45000,AD$2,FALSE),"")</f>
        <v/>
      </c>
      <c r="AE31" s="23" t="str">
        <f>IF($AZ31=1,VLOOKUP($A31,'DATA TIMESERIES'!$A$2:$FG$45000,AE$2,FALSE),"")</f>
        <v/>
      </c>
      <c r="AF31" s="23" t="str">
        <f>IF($AZ31=1,VLOOKUP($A31,'DATA TIMESERIES'!$A$2:$FG$45000,AF$2,FALSE),"")</f>
        <v/>
      </c>
      <c r="AG31" s="23" t="str">
        <f>IF($AZ31=1,VLOOKUP($A31,'DATA TIMESERIES'!$A$2:$FG$45000,AG$2,FALSE),"")</f>
        <v/>
      </c>
      <c r="AH31" s="23" t="str">
        <f>IF($AZ31=1,VLOOKUP($A31,'DATA TIMESERIES'!$A$2:$FG$45000,AH$2,FALSE),"")</f>
        <v/>
      </c>
      <c r="AI31" s="23" t="str">
        <f>IF($AZ31=1,VLOOKUP($A31,'DATA TIMESERIES'!$A$2:$FG$45000,AI$2,FALSE),"")</f>
        <v/>
      </c>
      <c r="AJ31" s="82" t="str">
        <f>IF($AZ31=1,VLOOKUP($A31,'DATA SEL SUB 2026'!$A$2:$BI$45000,AJ$2,FALSE),"")</f>
        <v/>
      </c>
      <c r="AL31" s="99" t="str">
        <f>IF($AZ31=1,VLOOKUP($BA31,'DATA SEL SUB 2026'!$A$2:$XX$45000,AL$2,FALSE),"")</f>
        <v/>
      </c>
      <c r="AM31" s="99" t="str">
        <f>IF($AZ31=1,VLOOKUP($BA31,'DATA SEL SUB 2026'!$A$2:$XX$45000,AM$2,FALSE),"")</f>
        <v/>
      </c>
      <c r="AN31" s="99" t="str">
        <f>IF($AZ31=1,VLOOKUP($BA31,'DATA SEL SUB 2026'!$A$2:$XX$45000,AN$2,FALSE),"")</f>
        <v/>
      </c>
      <c r="AO31" s="99" t="str">
        <f>IF($AZ31=1,VLOOKUP($BA31,'DATA SEL SUB 2026'!$A$2:$XX$45000,AO$2,FALSE),"")</f>
        <v/>
      </c>
      <c r="AP31" s="99">
        <f t="shared" si="6"/>
        <v>0</v>
      </c>
      <c r="AQ31" s="99"/>
      <c r="AR31" s="120" t="str">
        <f t="shared" si="7"/>
        <v/>
      </c>
      <c r="AS31" s="120" t="str">
        <f t="shared" si="8"/>
        <v/>
      </c>
      <c r="AT31" s="120" t="str">
        <f t="shared" si="8"/>
        <v/>
      </c>
      <c r="AU31" s="120" t="str">
        <f t="shared" si="8"/>
        <v/>
      </c>
      <c r="AW31" s="29" t="s">
        <v>82</v>
      </c>
      <c r="AX31" s="29">
        <f>VLOOKUP(AW31,KEY!$W$2:$X$1001,2,FALSE)</f>
        <v>6</v>
      </c>
      <c r="AY31" s="29">
        <v>4</v>
      </c>
      <c r="AZ31" s="29">
        <f t="shared" si="9"/>
        <v>0</v>
      </c>
      <c r="BA31" s="42" t="str">
        <f>IF($AZ31=1,VLOOKUP($AZ$19,'CROSSWALK LEA TO HOUSE'!$A$2:$AB$45000,$AX31,FALSE),"")</f>
        <v/>
      </c>
      <c r="BB31" s="29"/>
      <c r="BC31" s="29"/>
      <c r="BD31" s="29"/>
      <c r="BE31" s="2"/>
      <c r="BF31" s="28" t="str">
        <f>IF($AZ31=1,VLOOKUP($BA31,'DATA SEL SUB 2026'!$A$2:$XX$45000,BF$2,FALSE),"")</f>
        <v/>
      </c>
      <c r="BG31" s="101" t="str">
        <f t="shared" si="10"/>
        <v/>
      </c>
      <c r="BH31" s="101" t="str">
        <f t="shared" si="11"/>
        <v/>
      </c>
      <c r="BI31" s="102" t="str">
        <f t="shared" si="12"/>
        <v/>
      </c>
      <c r="BJ31" s="110" t="str">
        <f>IF($AZ31=1,VLOOKUP($BA31,'DATA TIMESERIES'!$A$1:$XX$45000,BJ$2,FALSE),"")</f>
        <v/>
      </c>
      <c r="BK31" s="111" t="str">
        <f t="shared" si="13"/>
        <v/>
      </c>
      <c r="BL31" s="127"/>
      <c r="BM31" s="24" t="str">
        <f>IF($AZ31=1,VLOOKUP($BA31,'DATA SEL SUB 2026'!$A$2:$XX$45000,BM$2,FALSE),"")</f>
        <v/>
      </c>
      <c r="BN31" s="86" t="str">
        <f>IF($AZ31=1,VLOOKUP($BA31,'DATA SEL SUB 2026'!$A$2:$XX$45000,BN$2,FALSE),"")</f>
        <v/>
      </c>
      <c r="BO31" s="110" t="str">
        <f>IF($AZ31=1,VLOOKUP($BA31,'DATA TIMESERIES'!$A$1:$XX$45000,BO$2,FALSE),"")</f>
        <v/>
      </c>
      <c r="BP31" s="111" t="str">
        <f t="shared" si="14"/>
        <v/>
      </c>
      <c r="BQ31" s="132" t="str">
        <f>IF($AZ31=1,VLOOKUP($BA31,'DATA SEL SUB 2026'!$A$2:$XX$45000,BQ$2,FALSE),"")</f>
        <v/>
      </c>
      <c r="BR31" s="25" t="str">
        <f>IF($AZ31=1,VLOOKUP($BA31,'DATA SEL SUB 2026'!$A$2:$XX$45000,BR$2,FALSE),"")</f>
        <v/>
      </c>
      <c r="BS31" s="25" t="str">
        <f>IF($AZ31=1,VLOOKUP($BA31,'DATA SEL SUB 2026'!$A$2:$XX$45000,BS$2,FALSE),"")</f>
        <v/>
      </c>
      <c r="BT31" s="25" t="str">
        <f>IF($AZ31=1,VLOOKUP($BA31,'DATA SEL SUB 2026'!$A$2:$XX$45000,BT$2,FALSE),"")</f>
        <v/>
      </c>
      <c r="BU31" s="25" t="str">
        <f>IF($AZ31=1,VLOOKUP($BA31,'DATA SEL SUB 2026'!$A$2:$XX$45000,BU$2,FALSE),"")</f>
        <v/>
      </c>
      <c r="BV31" s="133" t="str">
        <f>IF($AZ31=1,VLOOKUP($BA31,'DATA SEL SUB 2026'!$A$2:$XX$45000,BV$2,FALSE),"")</f>
        <v/>
      </c>
      <c r="BW31" s="127"/>
      <c r="BX31" s="31" t="str">
        <f>IF($AZ31=1,VLOOKUP($BA31,'DATA SEL SUB 2026'!$A$2:$XX$45000,BX$2,FALSE),"")</f>
        <v/>
      </c>
      <c r="BY31" s="32" t="str">
        <f>IF($AZ31=1,VLOOKUP($BA31,'DATA SEL SUB 2026'!$A$2:$XX$45000,BY$2,FALSE),"")</f>
        <v/>
      </c>
      <c r="BZ31" s="110" t="str">
        <f>IF($AZ31=1,VLOOKUP($BA31,'DATA TIMESERIES'!$A$1:$XX$45000,BZ$2,FALSE),"")</f>
        <v/>
      </c>
      <c r="CA31" s="111" t="str">
        <f t="shared" si="15"/>
        <v/>
      </c>
      <c r="CB31" s="142" t="str">
        <f>IF($AZ31=1,-1*VLOOKUP($BA31,'DATA SEL SUB 2026'!$A$2:$XX$45000,CB$2,FALSE),"")</f>
        <v/>
      </c>
      <c r="CC31" s="137" t="str">
        <f>IF($AZ31=1,VLOOKUP($BA31,'DATA SEL SUB 2026'!$A$2:$XX$45000,CC$2,FALSE),"")</f>
        <v/>
      </c>
      <c r="CD31" s="143" t="str">
        <f t="shared" si="16"/>
        <v/>
      </c>
      <c r="CE31" s="32"/>
      <c r="CF31" s="90" t="str">
        <f>IF($AZ31=1,VLOOKUP($BA31,'DATA SEL SUB 2026'!$A$2:$XX$45000,CF$2,FALSE),"")</f>
        <v/>
      </c>
      <c r="CG31" s="91" t="str">
        <f>IF($AZ31=1,VLOOKUP($BA31,'DATA SEL SUB 2026'!$A$2:$XX$45000,CG$2,FALSE),"")</f>
        <v/>
      </c>
      <c r="CH31" s="110" t="str">
        <f>IF($AZ31=1,VLOOKUP($BA31,'DATA TIMESERIES'!$A$1:$XX$45000,CH$2,FALSE),"")</f>
        <v/>
      </c>
      <c r="CI31" s="110" t="str">
        <f t="shared" si="17"/>
        <v/>
      </c>
      <c r="CJ31" s="32"/>
      <c r="CK31" s="32"/>
      <c r="CL31" s="2"/>
    </row>
    <row r="32" spans="1:90" ht="36" customHeight="1" x14ac:dyDescent="0.25">
      <c r="A32" s="79" t="str">
        <f t="shared" si="5"/>
        <v/>
      </c>
      <c r="B32" s="23" t="str">
        <f>IF($AZ32=1,VLOOKUP($A32,'DATA TIMESERIES'!$A$2:$FG$45000,B$2,FALSE),"")</f>
        <v/>
      </c>
      <c r="C32" s="23" t="str">
        <f>IF($AZ32=1,VLOOKUP($A32,'DATA TIMESERIES'!$A$2:$FG$45000,C$2,FALSE),"")</f>
        <v/>
      </c>
      <c r="D32" s="23" t="str">
        <f>IF($AZ32=1,VLOOKUP($A32,'DATA TIMESERIES'!$A$2:$FG$45000,D$2,FALSE),"")</f>
        <v/>
      </c>
      <c r="E32" s="23" t="str">
        <f>IF($AZ32=1,VLOOKUP($A32,'DATA TIMESERIES'!$A$2:$FG$45000,E$2,FALSE),"")</f>
        <v/>
      </c>
      <c r="F32" s="23" t="str">
        <f>IF($AZ32=1,VLOOKUP($A32,'DATA TIMESERIES'!$A$2:$FG$45000,F$2,FALSE),"")</f>
        <v/>
      </c>
      <c r="G32" s="23" t="str">
        <f>IF($AZ32=1,VLOOKUP($A32,'DATA TIMESERIES'!$A$2:$FG$45000,G$2,FALSE),"")</f>
        <v/>
      </c>
      <c r="H32" s="23" t="str">
        <f>IF($AZ32=1,VLOOKUP($A32,'DATA TIMESERIES'!$A$2:$FG$45000,H$2,FALSE),"")</f>
        <v/>
      </c>
      <c r="I32" s="23" t="str">
        <f>IF($AZ32=1,VLOOKUP($A32,'DATA TIMESERIES'!$A$2:$FG$45000,I$2,FALSE),"")</f>
        <v/>
      </c>
      <c r="J32" s="23" t="str">
        <f>IF($AZ32=1,VLOOKUP($A32,'DATA TIMESERIES'!$A$2:$FG$45000,J$2,FALSE),"")</f>
        <v/>
      </c>
      <c r="K32" s="23" t="str">
        <f>IF($AZ32=1,VLOOKUP($A32,'DATA TIMESERIES'!$A$2:$FG$45000,K$2,FALSE),"")</f>
        <v/>
      </c>
      <c r="L32" s="82" t="str">
        <f>IF($AZ32=1,VLOOKUP($A32,'DATA SEL SUB 2026'!$A$2:$BI$45000,L$2,FALSE),"")</f>
        <v/>
      </c>
      <c r="M32" s="22"/>
      <c r="N32" s="23" t="str">
        <f>IF($AZ32=1,VLOOKUP($A32,'DATA TIMESERIES'!$A$2:$FG$45000,N$2,FALSE),"")</f>
        <v/>
      </c>
      <c r="O32" s="23" t="str">
        <f>IF($AZ32=1,VLOOKUP($A32,'DATA TIMESERIES'!$A$2:$FG$45000,O$2,FALSE),"")</f>
        <v/>
      </c>
      <c r="P32" s="23" t="str">
        <f>IF($AZ32=1,VLOOKUP($A32,'DATA TIMESERIES'!$A$2:$FG$45000,P$2,FALSE),"")</f>
        <v/>
      </c>
      <c r="Q32" s="23" t="str">
        <f>IF($AZ32=1,VLOOKUP($A32,'DATA TIMESERIES'!$A$2:$FG$45000,Q$2,FALSE),"")</f>
        <v/>
      </c>
      <c r="R32" s="23" t="str">
        <f>IF($AZ32=1,VLOOKUP($A32,'DATA TIMESERIES'!$A$2:$FG$45000,R$2,FALSE),"")</f>
        <v/>
      </c>
      <c r="S32" s="23" t="str">
        <f>IF($AZ32=1,VLOOKUP($A32,'DATA TIMESERIES'!$A$2:$FG$45000,S$2,FALSE),"")</f>
        <v/>
      </c>
      <c r="T32" s="23" t="str">
        <f>IF($AZ32=1,VLOOKUP($A32,'DATA TIMESERIES'!$A$2:$FG$45000,T$2,FALSE),"")</f>
        <v/>
      </c>
      <c r="U32" s="23" t="str">
        <f>IF($AZ32=1,VLOOKUP($A32,'DATA TIMESERIES'!$A$2:$FG$45000,U$2,FALSE),"")</f>
        <v/>
      </c>
      <c r="V32" s="23" t="str">
        <f>IF($AZ32=1,VLOOKUP($A32,'DATA TIMESERIES'!$A$2:$FG$45000,V$2,FALSE),"")</f>
        <v/>
      </c>
      <c r="W32" s="23" t="str">
        <f>IF($AZ32=1,VLOOKUP($A32,'DATA TIMESERIES'!$A$2:$FG$45000,W$2,FALSE),"")</f>
        <v/>
      </c>
      <c r="X32" s="82" t="str">
        <f>IF($AZ32=1,VLOOKUP($A32,'DATA SEL SUB 2026'!$A$2:$BI$45000,X$2,FALSE),"")</f>
        <v/>
      </c>
      <c r="Z32" s="23" t="str">
        <f>IF($AZ32=1,VLOOKUP($A32,'DATA TIMESERIES'!$A$2:$FG$45000,Z$2,FALSE),"")</f>
        <v/>
      </c>
      <c r="AA32" s="23" t="str">
        <f>IF($AZ32=1,VLOOKUP($A32,'DATA TIMESERIES'!$A$2:$FG$45000,AA$2,FALSE),"")</f>
        <v/>
      </c>
      <c r="AB32" s="23" t="str">
        <f>IF($AZ32=1,VLOOKUP($A32,'DATA TIMESERIES'!$A$2:$FG$45000,AB$2,FALSE),"")</f>
        <v/>
      </c>
      <c r="AC32" s="23" t="str">
        <f>IF($AZ32=1,VLOOKUP($A32,'DATA TIMESERIES'!$A$2:$FG$45000,AC$2,FALSE),"")</f>
        <v/>
      </c>
      <c r="AD32" s="23" t="str">
        <f>IF($AZ32=1,VLOOKUP($A32,'DATA TIMESERIES'!$A$2:$FG$45000,AD$2,FALSE),"")</f>
        <v/>
      </c>
      <c r="AE32" s="23" t="str">
        <f>IF($AZ32=1,VLOOKUP($A32,'DATA TIMESERIES'!$A$2:$FG$45000,AE$2,FALSE),"")</f>
        <v/>
      </c>
      <c r="AF32" s="23" t="str">
        <f>IF($AZ32=1,VLOOKUP($A32,'DATA TIMESERIES'!$A$2:$FG$45000,AF$2,FALSE),"")</f>
        <v/>
      </c>
      <c r="AG32" s="23" t="str">
        <f>IF($AZ32=1,VLOOKUP($A32,'DATA TIMESERIES'!$A$2:$FG$45000,AG$2,FALSE),"")</f>
        <v/>
      </c>
      <c r="AH32" s="23" t="str">
        <f>IF($AZ32=1,VLOOKUP($A32,'DATA TIMESERIES'!$A$2:$FG$45000,AH$2,FALSE),"")</f>
        <v/>
      </c>
      <c r="AI32" s="23" t="str">
        <f>IF($AZ32=1,VLOOKUP($A32,'DATA TIMESERIES'!$A$2:$FG$45000,AI$2,FALSE),"")</f>
        <v/>
      </c>
      <c r="AJ32" s="82" t="str">
        <f>IF($AZ32=1,VLOOKUP($A32,'DATA SEL SUB 2026'!$A$2:$BI$45000,AJ$2,FALSE),"")</f>
        <v/>
      </c>
      <c r="AL32" s="99" t="str">
        <f>IF($AZ32=1,VLOOKUP($BA32,'DATA SEL SUB 2026'!$A$2:$XX$45000,AL$2,FALSE),"")</f>
        <v/>
      </c>
      <c r="AM32" s="99" t="str">
        <f>IF($AZ32=1,VLOOKUP($BA32,'DATA SEL SUB 2026'!$A$2:$XX$45000,AM$2,FALSE),"")</f>
        <v/>
      </c>
      <c r="AN32" s="99" t="str">
        <f>IF($AZ32=1,VLOOKUP($BA32,'DATA SEL SUB 2026'!$A$2:$XX$45000,AN$2,FALSE),"")</f>
        <v/>
      </c>
      <c r="AO32" s="99" t="str">
        <f>IF($AZ32=1,VLOOKUP($BA32,'DATA SEL SUB 2026'!$A$2:$XX$45000,AO$2,FALSE),"")</f>
        <v/>
      </c>
      <c r="AP32" s="99">
        <f t="shared" si="6"/>
        <v>0</v>
      </c>
      <c r="AQ32" s="99"/>
      <c r="AR32" s="120" t="str">
        <f t="shared" si="7"/>
        <v/>
      </c>
      <c r="AS32" s="120" t="str">
        <f t="shared" si="8"/>
        <v/>
      </c>
      <c r="AT32" s="120" t="str">
        <f t="shared" si="8"/>
        <v/>
      </c>
      <c r="AU32" s="120" t="str">
        <f t="shared" si="8"/>
        <v/>
      </c>
      <c r="AW32" s="29" t="s">
        <v>83</v>
      </c>
      <c r="AX32" s="29">
        <f>VLOOKUP(AW32,KEY!$W$2:$X$1001,2,FALSE)</f>
        <v>7</v>
      </c>
      <c r="AY32" s="29">
        <v>5</v>
      </c>
      <c r="AZ32" s="29">
        <f t="shared" si="9"/>
        <v>0</v>
      </c>
      <c r="BA32" s="42" t="str">
        <f>IF($AZ32=1,VLOOKUP($AZ$19,'CROSSWALK LEA TO HOUSE'!$A$2:$AB$45000,$AX32,FALSE),"")</f>
        <v/>
      </c>
      <c r="BB32" s="29"/>
      <c r="BC32" s="29"/>
      <c r="BD32" s="29"/>
      <c r="BE32" s="2"/>
      <c r="BF32" s="28" t="str">
        <f>IF($AZ32=1,VLOOKUP($BA32,'DATA SEL SUB 2026'!$A$2:$XX$45000,BF$2,FALSE),"")</f>
        <v/>
      </c>
      <c r="BG32" s="101" t="str">
        <f t="shared" si="10"/>
        <v/>
      </c>
      <c r="BH32" s="101" t="str">
        <f t="shared" si="11"/>
        <v/>
      </c>
      <c r="BI32" s="102" t="str">
        <f t="shared" si="12"/>
        <v/>
      </c>
      <c r="BJ32" s="110" t="str">
        <f>IF($AZ32=1,VLOOKUP($BA32,'DATA TIMESERIES'!$A$1:$XX$45000,BJ$2,FALSE),"")</f>
        <v/>
      </c>
      <c r="BK32" s="111" t="str">
        <f t="shared" si="13"/>
        <v/>
      </c>
      <c r="BL32" s="127"/>
      <c r="BM32" s="24" t="str">
        <f>IF($AZ32=1,VLOOKUP($BA32,'DATA SEL SUB 2026'!$A$2:$XX$45000,BM$2,FALSE),"")</f>
        <v/>
      </c>
      <c r="BN32" s="86" t="str">
        <f>IF($AZ32=1,VLOOKUP($BA32,'DATA SEL SUB 2026'!$A$2:$XX$45000,BN$2,FALSE),"")</f>
        <v/>
      </c>
      <c r="BO32" s="110" t="str">
        <f>IF($AZ32=1,VLOOKUP($BA32,'DATA TIMESERIES'!$A$1:$XX$45000,BO$2,FALSE),"")</f>
        <v/>
      </c>
      <c r="BP32" s="111" t="str">
        <f t="shared" si="14"/>
        <v/>
      </c>
      <c r="BQ32" s="132" t="str">
        <f>IF($AZ32=1,VLOOKUP($BA32,'DATA SEL SUB 2026'!$A$2:$XX$45000,BQ$2,FALSE),"")</f>
        <v/>
      </c>
      <c r="BR32" s="25" t="str">
        <f>IF($AZ32=1,VLOOKUP($BA32,'DATA SEL SUB 2026'!$A$2:$XX$45000,BR$2,FALSE),"")</f>
        <v/>
      </c>
      <c r="BS32" s="25" t="str">
        <f>IF($AZ32=1,VLOOKUP($BA32,'DATA SEL SUB 2026'!$A$2:$XX$45000,BS$2,FALSE),"")</f>
        <v/>
      </c>
      <c r="BT32" s="25" t="str">
        <f>IF($AZ32=1,VLOOKUP($BA32,'DATA SEL SUB 2026'!$A$2:$XX$45000,BT$2,FALSE),"")</f>
        <v/>
      </c>
      <c r="BU32" s="25" t="str">
        <f>IF($AZ32=1,VLOOKUP($BA32,'DATA SEL SUB 2026'!$A$2:$XX$45000,BU$2,FALSE),"")</f>
        <v/>
      </c>
      <c r="BV32" s="133" t="str">
        <f>IF($AZ32=1,VLOOKUP($BA32,'DATA SEL SUB 2026'!$A$2:$XX$45000,BV$2,FALSE),"")</f>
        <v/>
      </c>
      <c r="BW32" s="127"/>
      <c r="BX32" s="31" t="str">
        <f>IF($AZ32=1,VLOOKUP($BA32,'DATA SEL SUB 2026'!$A$2:$XX$45000,BX$2,FALSE),"")</f>
        <v/>
      </c>
      <c r="BY32" s="32" t="str">
        <f>IF($AZ32=1,VLOOKUP($BA32,'DATA SEL SUB 2026'!$A$2:$XX$45000,BY$2,FALSE),"")</f>
        <v/>
      </c>
      <c r="BZ32" s="110" t="str">
        <f>IF($AZ32=1,VLOOKUP($BA32,'DATA TIMESERIES'!$A$1:$XX$45000,BZ$2,FALSE),"")</f>
        <v/>
      </c>
      <c r="CA32" s="111" t="str">
        <f t="shared" si="15"/>
        <v/>
      </c>
      <c r="CB32" s="142" t="str">
        <f>IF($AZ32=1,-1*VLOOKUP($BA32,'DATA SEL SUB 2026'!$A$2:$XX$45000,CB$2,FALSE),"")</f>
        <v/>
      </c>
      <c r="CC32" s="137" t="str">
        <f>IF($AZ32=1,VLOOKUP($BA32,'DATA SEL SUB 2026'!$A$2:$XX$45000,CC$2,FALSE),"")</f>
        <v/>
      </c>
      <c r="CD32" s="143" t="str">
        <f t="shared" si="16"/>
        <v/>
      </c>
      <c r="CE32" s="32"/>
      <c r="CF32" s="90" t="str">
        <f>IF($AZ32=1,VLOOKUP($BA32,'DATA SEL SUB 2026'!$A$2:$XX$45000,CF$2,FALSE),"")</f>
        <v/>
      </c>
      <c r="CG32" s="91" t="str">
        <f>IF($AZ32=1,VLOOKUP($BA32,'DATA SEL SUB 2026'!$A$2:$XX$45000,CG$2,FALSE),"")</f>
        <v/>
      </c>
      <c r="CH32" s="110" t="str">
        <f>IF($AZ32=1,VLOOKUP($BA32,'DATA TIMESERIES'!$A$1:$XX$45000,CH$2,FALSE),"")</f>
        <v/>
      </c>
      <c r="CI32" s="110" t="str">
        <f t="shared" si="17"/>
        <v/>
      </c>
      <c r="CJ32" s="32"/>
      <c r="CK32" s="32"/>
      <c r="CL32" s="2"/>
    </row>
    <row r="33" spans="1:90" ht="36" customHeight="1" x14ac:dyDescent="0.25">
      <c r="A33" s="79" t="str">
        <f t="shared" si="5"/>
        <v/>
      </c>
      <c r="B33" s="23" t="str">
        <f>IF($AZ33=1,VLOOKUP($A33,'DATA TIMESERIES'!$A$2:$FG$45000,B$2,FALSE),"")</f>
        <v/>
      </c>
      <c r="C33" s="23" t="str">
        <f>IF($AZ33=1,VLOOKUP($A33,'DATA TIMESERIES'!$A$2:$FG$45000,C$2,FALSE),"")</f>
        <v/>
      </c>
      <c r="D33" s="23" t="str">
        <f>IF($AZ33=1,VLOOKUP($A33,'DATA TIMESERIES'!$A$2:$FG$45000,D$2,FALSE),"")</f>
        <v/>
      </c>
      <c r="E33" s="23" t="str">
        <f>IF($AZ33=1,VLOOKUP($A33,'DATA TIMESERIES'!$A$2:$FG$45000,E$2,FALSE),"")</f>
        <v/>
      </c>
      <c r="F33" s="23" t="str">
        <f>IF($AZ33=1,VLOOKUP($A33,'DATA TIMESERIES'!$A$2:$FG$45000,F$2,FALSE),"")</f>
        <v/>
      </c>
      <c r="G33" s="23" t="str">
        <f>IF($AZ33=1,VLOOKUP($A33,'DATA TIMESERIES'!$A$2:$FG$45000,G$2,FALSE),"")</f>
        <v/>
      </c>
      <c r="H33" s="23" t="str">
        <f>IF($AZ33=1,VLOOKUP($A33,'DATA TIMESERIES'!$A$2:$FG$45000,H$2,FALSE),"")</f>
        <v/>
      </c>
      <c r="I33" s="23" t="str">
        <f>IF($AZ33=1,VLOOKUP($A33,'DATA TIMESERIES'!$A$2:$FG$45000,I$2,FALSE),"")</f>
        <v/>
      </c>
      <c r="J33" s="23" t="str">
        <f>IF($AZ33=1,VLOOKUP($A33,'DATA TIMESERIES'!$A$2:$FG$45000,J$2,FALSE),"")</f>
        <v/>
      </c>
      <c r="K33" s="23" t="str">
        <f>IF($AZ33=1,VLOOKUP($A33,'DATA TIMESERIES'!$A$2:$FG$45000,K$2,FALSE),"")</f>
        <v/>
      </c>
      <c r="L33" s="82" t="str">
        <f>IF($AZ33=1,VLOOKUP($A33,'DATA SEL SUB 2026'!$A$2:$BI$45000,L$2,FALSE),"")</f>
        <v/>
      </c>
      <c r="M33" s="22"/>
      <c r="N33" s="23" t="str">
        <f>IF($AZ33=1,VLOOKUP($A33,'DATA TIMESERIES'!$A$2:$FG$45000,N$2,FALSE),"")</f>
        <v/>
      </c>
      <c r="O33" s="23" t="str">
        <f>IF($AZ33=1,VLOOKUP($A33,'DATA TIMESERIES'!$A$2:$FG$45000,O$2,FALSE),"")</f>
        <v/>
      </c>
      <c r="P33" s="23" t="str">
        <f>IF($AZ33=1,VLOOKUP($A33,'DATA TIMESERIES'!$A$2:$FG$45000,P$2,FALSE),"")</f>
        <v/>
      </c>
      <c r="Q33" s="23" t="str">
        <f>IF($AZ33=1,VLOOKUP($A33,'DATA TIMESERIES'!$A$2:$FG$45000,Q$2,FALSE),"")</f>
        <v/>
      </c>
      <c r="R33" s="23" t="str">
        <f>IF($AZ33=1,VLOOKUP($A33,'DATA TIMESERIES'!$A$2:$FG$45000,R$2,FALSE),"")</f>
        <v/>
      </c>
      <c r="S33" s="23" t="str">
        <f>IF($AZ33=1,VLOOKUP($A33,'DATA TIMESERIES'!$A$2:$FG$45000,S$2,FALSE),"")</f>
        <v/>
      </c>
      <c r="T33" s="23" t="str">
        <f>IF($AZ33=1,VLOOKUP($A33,'DATA TIMESERIES'!$A$2:$FG$45000,T$2,FALSE),"")</f>
        <v/>
      </c>
      <c r="U33" s="23" t="str">
        <f>IF($AZ33=1,VLOOKUP($A33,'DATA TIMESERIES'!$A$2:$FG$45000,U$2,FALSE),"")</f>
        <v/>
      </c>
      <c r="V33" s="23" t="str">
        <f>IF($AZ33=1,VLOOKUP($A33,'DATA TIMESERIES'!$A$2:$FG$45000,V$2,FALSE),"")</f>
        <v/>
      </c>
      <c r="W33" s="23" t="str">
        <f>IF($AZ33=1,VLOOKUP($A33,'DATA TIMESERIES'!$A$2:$FG$45000,W$2,FALSE),"")</f>
        <v/>
      </c>
      <c r="X33" s="82" t="str">
        <f>IF($AZ33=1,VLOOKUP($A33,'DATA SEL SUB 2026'!$A$2:$BI$45000,X$2,FALSE),"")</f>
        <v/>
      </c>
      <c r="Z33" s="23" t="str">
        <f>IF($AZ33=1,VLOOKUP($A33,'DATA TIMESERIES'!$A$2:$FG$45000,Z$2,FALSE),"")</f>
        <v/>
      </c>
      <c r="AA33" s="23" t="str">
        <f>IF($AZ33=1,VLOOKUP($A33,'DATA TIMESERIES'!$A$2:$FG$45000,AA$2,FALSE),"")</f>
        <v/>
      </c>
      <c r="AB33" s="23" t="str">
        <f>IF($AZ33=1,VLOOKUP($A33,'DATA TIMESERIES'!$A$2:$FG$45000,AB$2,FALSE),"")</f>
        <v/>
      </c>
      <c r="AC33" s="23" t="str">
        <f>IF($AZ33=1,VLOOKUP($A33,'DATA TIMESERIES'!$A$2:$FG$45000,AC$2,FALSE),"")</f>
        <v/>
      </c>
      <c r="AD33" s="23" t="str">
        <f>IF($AZ33=1,VLOOKUP($A33,'DATA TIMESERIES'!$A$2:$FG$45000,AD$2,FALSE),"")</f>
        <v/>
      </c>
      <c r="AE33" s="23" t="str">
        <f>IF($AZ33=1,VLOOKUP($A33,'DATA TIMESERIES'!$A$2:$FG$45000,AE$2,FALSE),"")</f>
        <v/>
      </c>
      <c r="AF33" s="23" t="str">
        <f>IF($AZ33=1,VLOOKUP($A33,'DATA TIMESERIES'!$A$2:$FG$45000,AF$2,FALSE),"")</f>
        <v/>
      </c>
      <c r="AG33" s="23" t="str">
        <f>IF($AZ33=1,VLOOKUP($A33,'DATA TIMESERIES'!$A$2:$FG$45000,AG$2,FALSE),"")</f>
        <v/>
      </c>
      <c r="AH33" s="23" t="str">
        <f>IF($AZ33=1,VLOOKUP($A33,'DATA TIMESERIES'!$A$2:$FG$45000,AH$2,FALSE),"")</f>
        <v/>
      </c>
      <c r="AI33" s="23" t="str">
        <f>IF($AZ33=1,VLOOKUP($A33,'DATA TIMESERIES'!$A$2:$FG$45000,AI$2,FALSE),"")</f>
        <v/>
      </c>
      <c r="AJ33" s="82" t="str">
        <f>IF($AZ33=1,VLOOKUP($A33,'DATA SEL SUB 2026'!$A$2:$BI$45000,AJ$2,FALSE),"")</f>
        <v/>
      </c>
      <c r="AL33" s="99" t="str">
        <f>IF($AZ33=1,VLOOKUP($BA33,'DATA SEL SUB 2026'!$A$2:$XX$45000,AL$2,FALSE),"")</f>
        <v/>
      </c>
      <c r="AM33" s="99" t="str">
        <f>IF($AZ33=1,VLOOKUP($BA33,'DATA SEL SUB 2026'!$A$2:$XX$45000,AM$2,FALSE),"")</f>
        <v/>
      </c>
      <c r="AN33" s="99" t="str">
        <f>IF($AZ33=1,VLOOKUP($BA33,'DATA SEL SUB 2026'!$A$2:$XX$45000,AN$2,FALSE),"")</f>
        <v/>
      </c>
      <c r="AO33" s="99" t="str">
        <f>IF($AZ33=1,VLOOKUP($BA33,'DATA SEL SUB 2026'!$A$2:$XX$45000,AO$2,FALSE),"")</f>
        <v/>
      </c>
      <c r="AP33" s="99">
        <f t="shared" si="6"/>
        <v>0</v>
      </c>
      <c r="AQ33" s="99"/>
      <c r="AR33" s="120" t="str">
        <f t="shared" si="7"/>
        <v/>
      </c>
      <c r="AS33" s="120" t="str">
        <f t="shared" si="8"/>
        <v/>
      </c>
      <c r="AT33" s="120" t="str">
        <f t="shared" si="8"/>
        <v/>
      </c>
      <c r="AU33" s="120" t="str">
        <f t="shared" si="8"/>
        <v/>
      </c>
      <c r="AW33" s="29" t="s">
        <v>84</v>
      </c>
      <c r="AX33" s="29">
        <f>VLOOKUP(AW33,KEY!$W$2:$X$1001,2,FALSE)</f>
        <v>8</v>
      </c>
      <c r="AY33" s="29">
        <v>6</v>
      </c>
      <c r="AZ33" s="29">
        <f t="shared" si="9"/>
        <v>0</v>
      </c>
      <c r="BA33" s="42" t="str">
        <f>IF($AZ33=1,VLOOKUP($AZ$19,'CROSSWALK LEA TO HOUSE'!$A$2:$AB$45000,$AX33,FALSE),"")</f>
        <v/>
      </c>
      <c r="BB33" s="29"/>
      <c r="BC33" s="29"/>
      <c r="BD33" s="29"/>
      <c r="BE33" s="2"/>
      <c r="BF33" s="28" t="str">
        <f>IF($AZ33=1,VLOOKUP($BA33,'DATA SEL SUB 2026'!$A$2:$XX$45000,BF$2,FALSE),"")</f>
        <v/>
      </c>
      <c r="BG33" s="101" t="str">
        <f t="shared" si="10"/>
        <v/>
      </c>
      <c r="BH33" s="101" t="str">
        <f t="shared" si="11"/>
        <v/>
      </c>
      <c r="BI33" s="102" t="str">
        <f t="shared" si="12"/>
        <v/>
      </c>
      <c r="BJ33" s="110" t="str">
        <f>IF($AZ33=1,VLOOKUP($BA33,'DATA TIMESERIES'!$A$1:$XX$45000,BJ$2,FALSE),"")</f>
        <v/>
      </c>
      <c r="BK33" s="111" t="str">
        <f t="shared" si="13"/>
        <v/>
      </c>
      <c r="BL33" s="127"/>
      <c r="BM33" s="24" t="str">
        <f>IF($AZ33=1,VLOOKUP($BA33,'DATA SEL SUB 2026'!$A$2:$XX$45000,BM$2,FALSE),"")</f>
        <v/>
      </c>
      <c r="BN33" s="86" t="str">
        <f>IF($AZ33=1,VLOOKUP($BA33,'DATA SEL SUB 2026'!$A$2:$XX$45000,BN$2,FALSE),"")</f>
        <v/>
      </c>
      <c r="BO33" s="110" t="str">
        <f>IF($AZ33=1,VLOOKUP($BA33,'DATA TIMESERIES'!$A$1:$XX$45000,BO$2,FALSE),"")</f>
        <v/>
      </c>
      <c r="BP33" s="111" t="str">
        <f t="shared" si="14"/>
        <v/>
      </c>
      <c r="BQ33" s="132" t="str">
        <f>IF($AZ33=1,VLOOKUP($BA33,'DATA SEL SUB 2026'!$A$2:$XX$45000,BQ$2,FALSE),"")</f>
        <v/>
      </c>
      <c r="BR33" s="25" t="str">
        <f>IF($AZ33=1,VLOOKUP($BA33,'DATA SEL SUB 2026'!$A$2:$XX$45000,BR$2,FALSE),"")</f>
        <v/>
      </c>
      <c r="BS33" s="25" t="str">
        <f>IF($AZ33=1,VLOOKUP($BA33,'DATA SEL SUB 2026'!$A$2:$XX$45000,BS$2,FALSE),"")</f>
        <v/>
      </c>
      <c r="BT33" s="25" t="str">
        <f>IF($AZ33=1,VLOOKUP($BA33,'DATA SEL SUB 2026'!$A$2:$XX$45000,BT$2,FALSE),"")</f>
        <v/>
      </c>
      <c r="BU33" s="25" t="str">
        <f>IF($AZ33=1,VLOOKUP($BA33,'DATA SEL SUB 2026'!$A$2:$XX$45000,BU$2,FALSE),"")</f>
        <v/>
      </c>
      <c r="BV33" s="133" t="str">
        <f>IF($AZ33=1,VLOOKUP($BA33,'DATA SEL SUB 2026'!$A$2:$XX$45000,BV$2,FALSE),"")</f>
        <v/>
      </c>
      <c r="BW33" s="127"/>
      <c r="BX33" s="31" t="str">
        <f>IF($AZ33=1,VLOOKUP($BA33,'DATA SEL SUB 2026'!$A$2:$XX$45000,BX$2,FALSE),"")</f>
        <v/>
      </c>
      <c r="BY33" s="32" t="str">
        <f>IF($AZ33=1,VLOOKUP($BA33,'DATA SEL SUB 2026'!$A$2:$XX$45000,BY$2,FALSE),"")</f>
        <v/>
      </c>
      <c r="BZ33" s="110" t="str">
        <f>IF($AZ33=1,VLOOKUP($BA33,'DATA TIMESERIES'!$A$1:$XX$45000,BZ$2,FALSE),"")</f>
        <v/>
      </c>
      <c r="CA33" s="111" t="str">
        <f t="shared" si="15"/>
        <v/>
      </c>
      <c r="CB33" s="142" t="str">
        <f>IF($AZ33=1,-1*VLOOKUP($BA33,'DATA SEL SUB 2026'!$A$2:$XX$45000,CB$2,FALSE),"")</f>
        <v/>
      </c>
      <c r="CC33" s="137" t="str">
        <f>IF($AZ33=1,VLOOKUP($BA33,'DATA SEL SUB 2026'!$A$2:$XX$45000,CC$2,FALSE),"")</f>
        <v/>
      </c>
      <c r="CD33" s="143" t="str">
        <f t="shared" si="16"/>
        <v/>
      </c>
      <c r="CE33" s="32"/>
      <c r="CF33" s="90" t="str">
        <f>IF($AZ33=1,VLOOKUP($BA33,'DATA SEL SUB 2026'!$A$2:$XX$45000,CF$2,FALSE),"")</f>
        <v/>
      </c>
      <c r="CG33" s="91" t="str">
        <f>IF($AZ33=1,VLOOKUP($BA33,'DATA SEL SUB 2026'!$A$2:$XX$45000,CG$2,FALSE),"")</f>
        <v/>
      </c>
      <c r="CH33" s="110" t="str">
        <f>IF($AZ33=1,VLOOKUP($BA33,'DATA TIMESERIES'!$A$1:$XX$45000,CH$2,FALSE),"")</f>
        <v/>
      </c>
      <c r="CI33" s="110" t="str">
        <f t="shared" si="17"/>
        <v/>
      </c>
      <c r="CJ33" s="32"/>
      <c r="CK33" s="32"/>
      <c r="CL33" s="2"/>
    </row>
    <row r="34" spans="1:90" ht="36" customHeight="1" x14ac:dyDescent="0.25">
      <c r="A34" s="79" t="str">
        <f t="shared" si="5"/>
        <v/>
      </c>
      <c r="B34" s="23" t="str">
        <f>IF($AZ34=1,VLOOKUP($A34,'DATA TIMESERIES'!$A$2:$FG$45000,B$2,FALSE),"")</f>
        <v/>
      </c>
      <c r="C34" s="23" t="str">
        <f>IF($AZ34=1,VLOOKUP($A34,'DATA TIMESERIES'!$A$2:$FG$45000,C$2,FALSE),"")</f>
        <v/>
      </c>
      <c r="D34" s="23" t="str">
        <f>IF($AZ34=1,VLOOKUP($A34,'DATA TIMESERIES'!$A$2:$FG$45000,D$2,FALSE),"")</f>
        <v/>
      </c>
      <c r="E34" s="23" t="str">
        <f>IF($AZ34=1,VLOOKUP($A34,'DATA TIMESERIES'!$A$2:$FG$45000,E$2,FALSE),"")</f>
        <v/>
      </c>
      <c r="F34" s="23" t="str">
        <f>IF($AZ34=1,VLOOKUP($A34,'DATA TIMESERIES'!$A$2:$FG$45000,F$2,FALSE),"")</f>
        <v/>
      </c>
      <c r="G34" s="23" t="str">
        <f>IF($AZ34=1,VLOOKUP($A34,'DATA TIMESERIES'!$A$2:$FG$45000,G$2,FALSE),"")</f>
        <v/>
      </c>
      <c r="H34" s="23" t="str">
        <f>IF($AZ34=1,VLOOKUP($A34,'DATA TIMESERIES'!$A$2:$FG$45000,H$2,FALSE),"")</f>
        <v/>
      </c>
      <c r="I34" s="23" t="str">
        <f>IF($AZ34=1,VLOOKUP($A34,'DATA TIMESERIES'!$A$2:$FG$45000,I$2,FALSE),"")</f>
        <v/>
      </c>
      <c r="J34" s="23" t="str">
        <f>IF($AZ34=1,VLOOKUP($A34,'DATA TIMESERIES'!$A$2:$FG$45000,J$2,FALSE),"")</f>
        <v/>
      </c>
      <c r="K34" s="23" t="str">
        <f>IF($AZ34=1,VLOOKUP($A34,'DATA TIMESERIES'!$A$2:$FG$45000,K$2,FALSE),"")</f>
        <v/>
      </c>
      <c r="L34" s="82" t="str">
        <f>IF($AZ34=1,VLOOKUP($A34,'DATA SEL SUB 2026'!$A$2:$BI$45000,L$2,FALSE),"")</f>
        <v/>
      </c>
      <c r="M34" s="22"/>
      <c r="N34" s="23" t="str">
        <f>IF($AZ34=1,VLOOKUP($A34,'DATA TIMESERIES'!$A$2:$FG$45000,N$2,FALSE),"")</f>
        <v/>
      </c>
      <c r="O34" s="23" t="str">
        <f>IF($AZ34=1,VLOOKUP($A34,'DATA TIMESERIES'!$A$2:$FG$45000,O$2,FALSE),"")</f>
        <v/>
      </c>
      <c r="P34" s="23" t="str">
        <f>IF($AZ34=1,VLOOKUP($A34,'DATA TIMESERIES'!$A$2:$FG$45000,P$2,FALSE),"")</f>
        <v/>
      </c>
      <c r="Q34" s="23" t="str">
        <f>IF($AZ34=1,VLOOKUP($A34,'DATA TIMESERIES'!$A$2:$FG$45000,Q$2,FALSE),"")</f>
        <v/>
      </c>
      <c r="R34" s="23" t="str">
        <f>IF($AZ34=1,VLOOKUP($A34,'DATA TIMESERIES'!$A$2:$FG$45000,R$2,FALSE),"")</f>
        <v/>
      </c>
      <c r="S34" s="23" t="str">
        <f>IF($AZ34=1,VLOOKUP($A34,'DATA TIMESERIES'!$A$2:$FG$45000,S$2,FALSE),"")</f>
        <v/>
      </c>
      <c r="T34" s="23" t="str">
        <f>IF($AZ34=1,VLOOKUP($A34,'DATA TIMESERIES'!$A$2:$FG$45000,T$2,FALSE),"")</f>
        <v/>
      </c>
      <c r="U34" s="23" t="str">
        <f>IF($AZ34=1,VLOOKUP($A34,'DATA TIMESERIES'!$A$2:$FG$45000,U$2,FALSE),"")</f>
        <v/>
      </c>
      <c r="V34" s="23" t="str">
        <f>IF($AZ34=1,VLOOKUP($A34,'DATA TIMESERIES'!$A$2:$FG$45000,V$2,FALSE),"")</f>
        <v/>
      </c>
      <c r="W34" s="23" t="str">
        <f>IF($AZ34=1,VLOOKUP($A34,'DATA TIMESERIES'!$A$2:$FG$45000,W$2,FALSE),"")</f>
        <v/>
      </c>
      <c r="X34" s="82" t="str">
        <f>IF($AZ34=1,VLOOKUP($A34,'DATA SEL SUB 2026'!$A$2:$BI$45000,X$2,FALSE),"")</f>
        <v/>
      </c>
      <c r="Z34" s="23" t="str">
        <f>IF($AZ34=1,VLOOKUP($A34,'DATA TIMESERIES'!$A$2:$FG$45000,Z$2,FALSE),"")</f>
        <v/>
      </c>
      <c r="AA34" s="23" t="str">
        <f>IF($AZ34=1,VLOOKUP($A34,'DATA TIMESERIES'!$A$2:$FG$45000,AA$2,FALSE),"")</f>
        <v/>
      </c>
      <c r="AB34" s="23" t="str">
        <f>IF($AZ34=1,VLOOKUP($A34,'DATA TIMESERIES'!$A$2:$FG$45000,AB$2,FALSE),"")</f>
        <v/>
      </c>
      <c r="AC34" s="23" t="str">
        <f>IF($AZ34=1,VLOOKUP($A34,'DATA TIMESERIES'!$A$2:$FG$45000,AC$2,FALSE),"")</f>
        <v/>
      </c>
      <c r="AD34" s="23" t="str">
        <f>IF($AZ34=1,VLOOKUP($A34,'DATA TIMESERIES'!$A$2:$FG$45000,AD$2,FALSE),"")</f>
        <v/>
      </c>
      <c r="AE34" s="23" t="str">
        <f>IF($AZ34=1,VLOOKUP($A34,'DATA TIMESERIES'!$A$2:$FG$45000,AE$2,FALSE),"")</f>
        <v/>
      </c>
      <c r="AF34" s="23" t="str">
        <f>IF($AZ34=1,VLOOKUP($A34,'DATA TIMESERIES'!$A$2:$FG$45000,AF$2,FALSE),"")</f>
        <v/>
      </c>
      <c r="AG34" s="23" t="str">
        <f>IF($AZ34=1,VLOOKUP($A34,'DATA TIMESERIES'!$A$2:$FG$45000,AG$2,FALSE),"")</f>
        <v/>
      </c>
      <c r="AH34" s="23" t="str">
        <f>IF($AZ34=1,VLOOKUP($A34,'DATA TIMESERIES'!$A$2:$FG$45000,AH$2,FALSE),"")</f>
        <v/>
      </c>
      <c r="AI34" s="23" t="str">
        <f>IF($AZ34=1,VLOOKUP($A34,'DATA TIMESERIES'!$A$2:$FG$45000,AI$2,FALSE),"")</f>
        <v/>
      </c>
      <c r="AJ34" s="82" t="str">
        <f>IF($AZ34=1,VLOOKUP($A34,'DATA SEL SUB 2026'!$A$2:$BI$45000,AJ$2,FALSE),"")</f>
        <v/>
      </c>
      <c r="AL34" s="99" t="str">
        <f>IF($AZ34=1,VLOOKUP($BA34,'DATA SEL SUB 2026'!$A$2:$XX$45000,AL$2,FALSE),"")</f>
        <v/>
      </c>
      <c r="AM34" s="99" t="str">
        <f>IF($AZ34=1,VLOOKUP($BA34,'DATA SEL SUB 2026'!$A$2:$XX$45000,AM$2,FALSE),"")</f>
        <v/>
      </c>
      <c r="AN34" s="99" t="str">
        <f>IF($AZ34=1,VLOOKUP($BA34,'DATA SEL SUB 2026'!$A$2:$XX$45000,AN$2,FALSE),"")</f>
        <v/>
      </c>
      <c r="AO34" s="99" t="str">
        <f>IF($AZ34=1,VLOOKUP($BA34,'DATA SEL SUB 2026'!$A$2:$XX$45000,AO$2,FALSE),"")</f>
        <v/>
      </c>
      <c r="AP34" s="99">
        <f t="shared" si="6"/>
        <v>0</v>
      </c>
      <c r="AQ34" s="99"/>
      <c r="AR34" s="120" t="str">
        <f t="shared" si="7"/>
        <v/>
      </c>
      <c r="AS34" s="120" t="str">
        <f t="shared" si="8"/>
        <v/>
      </c>
      <c r="AT34" s="120" t="str">
        <f t="shared" si="8"/>
        <v/>
      </c>
      <c r="AU34" s="120" t="str">
        <f t="shared" si="8"/>
        <v/>
      </c>
      <c r="AW34" s="29" t="s">
        <v>85</v>
      </c>
      <c r="AX34" s="29">
        <f>VLOOKUP(AW34,KEY!$W$2:$X$1001,2,FALSE)</f>
        <v>9</v>
      </c>
      <c r="AY34" s="29">
        <v>7</v>
      </c>
      <c r="AZ34" s="29">
        <f t="shared" si="9"/>
        <v>0</v>
      </c>
      <c r="BA34" s="42" t="str">
        <f>IF($AZ34=1,VLOOKUP($AZ$19,'CROSSWALK LEA TO HOUSE'!$A$2:$AB$45000,$AX34,FALSE),"")</f>
        <v/>
      </c>
      <c r="BB34" s="29"/>
      <c r="BC34" s="29"/>
      <c r="BD34" s="29"/>
      <c r="BE34" s="2"/>
      <c r="BF34" s="28" t="str">
        <f>IF($AZ34=1,VLOOKUP($BA34,'DATA SEL SUB 2026'!$A$2:$XX$45000,BF$2,FALSE),"")</f>
        <v/>
      </c>
      <c r="BG34" s="101" t="str">
        <f t="shared" si="10"/>
        <v/>
      </c>
      <c r="BH34" s="101" t="str">
        <f t="shared" si="11"/>
        <v/>
      </c>
      <c r="BI34" s="102" t="str">
        <f t="shared" si="12"/>
        <v/>
      </c>
      <c r="BJ34" s="110" t="str">
        <f>IF($AZ34=1,VLOOKUP($BA34,'DATA TIMESERIES'!$A$1:$XX$45000,BJ$2,FALSE),"")</f>
        <v/>
      </c>
      <c r="BK34" s="111" t="str">
        <f t="shared" si="13"/>
        <v/>
      </c>
      <c r="BL34" s="127"/>
      <c r="BM34" s="24" t="str">
        <f>IF($AZ34=1,VLOOKUP($BA34,'DATA SEL SUB 2026'!$A$2:$XX$45000,BM$2,FALSE),"")</f>
        <v/>
      </c>
      <c r="BN34" s="86" t="str">
        <f>IF($AZ34=1,VLOOKUP($BA34,'DATA SEL SUB 2026'!$A$2:$XX$45000,BN$2,FALSE),"")</f>
        <v/>
      </c>
      <c r="BO34" s="110" t="str">
        <f>IF($AZ34=1,VLOOKUP($BA34,'DATA TIMESERIES'!$A$1:$XX$45000,BO$2,FALSE),"")</f>
        <v/>
      </c>
      <c r="BP34" s="111" t="str">
        <f t="shared" si="14"/>
        <v/>
      </c>
      <c r="BQ34" s="132" t="str">
        <f>IF($AZ34=1,VLOOKUP($BA34,'DATA SEL SUB 2026'!$A$2:$XX$45000,BQ$2,FALSE),"")</f>
        <v/>
      </c>
      <c r="BR34" s="25" t="str">
        <f>IF($AZ34=1,VLOOKUP($BA34,'DATA SEL SUB 2026'!$A$2:$XX$45000,BR$2,FALSE),"")</f>
        <v/>
      </c>
      <c r="BS34" s="25" t="str">
        <f>IF($AZ34=1,VLOOKUP($BA34,'DATA SEL SUB 2026'!$A$2:$XX$45000,BS$2,FALSE),"")</f>
        <v/>
      </c>
      <c r="BT34" s="25" t="str">
        <f>IF($AZ34=1,VLOOKUP($BA34,'DATA SEL SUB 2026'!$A$2:$XX$45000,BT$2,FALSE),"")</f>
        <v/>
      </c>
      <c r="BU34" s="25" t="str">
        <f>IF($AZ34=1,VLOOKUP($BA34,'DATA SEL SUB 2026'!$A$2:$XX$45000,BU$2,FALSE),"")</f>
        <v/>
      </c>
      <c r="BV34" s="133" t="str">
        <f>IF($AZ34=1,VLOOKUP($BA34,'DATA SEL SUB 2026'!$A$2:$XX$45000,BV$2,FALSE),"")</f>
        <v/>
      </c>
      <c r="BW34" s="127"/>
      <c r="BX34" s="31" t="str">
        <f>IF($AZ34=1,VLOOKUP($BA34,'DATA SEL SUB 2026'!$A$2:$XX$45000,BX$2,FALSE),"")</f>
        <v/>
      </c>
      <c r="BY34" s="32" t="str">
        <f>IF($AZ34=1,VLOOKUP($BA34,'DATA SEL SUB 2026'!$A$2:$XX$45000,BY$2,FALSE),"")</f>
        <v/>
      </c>
      <c r="BZ34" s="110" t="str">
        <f>IF($AZ34=1,VLOOKUP($BA34,'DATA TIMESERIES'!$A$1:$XX$45000,BZ$2,FALSE),"")</f>
        <v/>
      </c>
      <c r="CA34" s="111" t="str">
        <f t="shared" si="15"/>
        <v/>
      </c>
      <c r="CB34" s="142" t="str">
        <f>IF($AZ34=1,-1*VLOOKUP($BA34,'DATA SEL SUB 2026'!$A$2:$XX$45000,CB$2,FALSE),"")</f>
        <v/>
      </c>
      <c r="CC34" s="137" t="str">
        <f>IF($AZ34=1,VLOOKUP($BA34,'DATA SEL SUB 2026'!$A$2:$XX$45000,CC$2,FALSE),"")</f>
        <v/>
      </c>
      <c r="CD34" s="143" t="str">
        <f t="shared" si="16"/>
        <v/>
      </c>
      <c r="CE34" s="32"/>
      <c r="CF34" s="90" t="str">
        <f>IF($AZ34=1,VLOOKUP($BA34,'DATA SEL SUB 2026'!$A$2:$XX$45000,CF$2,FALSE),"")</f>
        <v/>
      </c>
      <c r="CG34" s="91" t="str">
        <f>IF($AZ34=1,VLOOKUP($BA34,'DATA SEL SUB 2026'!$A$2:$XX$45000,CG$2,FALSE),"")</f>
        <v/>
      </c>
      <c r="CH34" s="110" t="str">
        <f>IF($AZ34=1,VLOOKUP($BA34,'DATA TIMESERIES'!$A$1:$XX$45000,CH$2,FALSE),"")</f>
        <v/>
      </c>
      <c r="CI34" s="110" t="str">
        <f t="shared" si="17"/>
        <v/>
      </c>
      <c r="CJ34" s="32"/>
      <c r="CK34" s="32"/>
      <c r="CL34" s="2"/>
    </row>
    <row r="35" spans="1:90" ht="36" customHeight="1" x14ac:dyDescent="0.25">
      <c r="A35" s="79" t="str">
        <f t="shared" si="5"/>
        <v/>
      </c>
      <c r="B35" s="23" t="str">
        <f>IF($AZ35=1,VLOOKUP($A35,'DATA TIMESERIES'!$A$2:$FG$45000,B$2,FALSE),"")</f>
        <v/>
      </c>
      <c r="C35" s="23" t="str">
        <f>IF($AZ35=1,VLOOKUP($A35,'DATA TIMESERIES'!$A$2:$FG$45000,C$2,FALSE),"")</f>
        <v/>
      </c>
      <c r="D35" s="23" t="str">
        <f>IF($AZ35=1,VLOOKUP($A35,'DATA TIMESERIES'!$A$2:$FG$45000,D$2,FALSE),"")</f>
        <v/>
      </c>
      <c r="E35" s="23" t="str">
        <f>IF($AZ35=1,VLOOKUP($A35,'DATA TIMESERIES'!$A$2:$FG$45000,E$2,FALSE),"")</f>
        <v/>
      </c>
      <c r="F35" s="23" t="str">
        <f>IF($AZ35=1,VLOOKUP($A35,'DATA TIMESERIES'!$A$2:$FG$45000,F$2,FALSE),"")</f>
        <v/>
      </c>
      <c r="G35" s="23" t="str">
        <f>IF($AZ35=1,VLOOKUP($A35,'DATA TIMESERIES'!$A$2:$FG$45000,G$2,FALSE),"")</f>
        <v/>
      </c>
      <c r="H35" s="23" t="str">
        <f>IF($AZ35=1,VLOOKUP($A35,'DATA TIMESERIES'!$A$2:$FG$45000,H$2,FALSE),"")</f>
        <v/>
      </c>
      <c r="I35" s="23" t="str">
        <f>IF($AZ35=1,VLOOKUP($A35,'DATA TIMESERIES'!$A$2:$FG$45000,I$2,FALSE),"")</f>
        <v/>
      </c>
      <c r="J35" s="23" t="str">
        <f>IF($AZ35=1,VLOOKUP($A35,'DATA TIMESERIES'!$A$2:$FG$45000,J$2,FALSE),"")</f>
        <v/>
      </c>
      <c r="K35" s="23" t="str">
        <f>IF($AZ35=1,VLOOKUP($A35,'DATA TIMESERIES'!$A$2:$FG$45000,K$2,FALSE),"")</f>
        <v/>
      </c>
      <c r="L35" s="82" t="str">
        <f>IF($AZ35=1,VLOOKUP($A35,'DATA SEL SUB 2026'!$A$2:$BI$45000,L$2,FALSE),"")</f>
        <v/>
      </c>
      <c r="M35" s="22"/>
      <c r="N35" s="23" t="str">
        <f>IF($AZ35=1,VLOOKUP($A35,'DATA TIMESERIES'!$A$2:$FG$45000,N$2,FALSE),"")</f>
        <v/>
      </c>
      <c r="O35" s="23" t="str">
        <f>IF($AZ35=1,VLOOKUP($A35,'DATA TIMESERIES'!$A$2:$FG$45000,O$2,FALSE),"")</f>
        <v/>
      </c>
      <c r="P35" s="23" t="str">
        <f>IF($AZ35=1,VLOOKUP($A35,'DATA TIMESERIES'!$A$2:$FG$45000,P$2,FALSE),"")</f>
        <v/>
      </c>
      <c r="Q35" s="23" t="str">
        <f>IF($AZ35=1,VLOOKUP($A35,'DATA TIMESERIES'!$A$2:$FG$45000,Q$2,FALSE),"")</f>
        <v/>
      </c>
      <c r="R35" s="23" t="str">
        <f>IF($AZ35=1,VLOOKUP($A35,'DATA TIMESERIES'!$A$2:$FG$45000,R$2,FALSE),"")</f>
        <v/>
      </c>
      <c r="S35" s="23" t="str">
        <f>IF($AZ35=1,VLOOKUP($A35,'DATA TIMESERIES'!$A$2:$FG$45000,S$2,FALSE),"")</f>
        <v/>
      </c>
      <c r="T35" s="23" t="str">
        <f>IF($AZ35=1,VLOOKUP($A35,'DATA TIMESERIES'!$A$2:$FG$45000,T$2,FALSE),"")</f>
        <v/>
      </c>
      <c r="U35" s="23" t="str">
        <f>IF($AZ35=1,VLOOKUP($A35,'DATA TIMESERIES'!$A$2:$FG$45000,U$2,FALSE),"")</f>
        <v/>
      </c>
      <c r="V35" s="23" t="str">
        <f>IF($AZ35=1,VLOOKUP($A35,'DATA TIMESERIES'!$A$2:$FG$45000,V$2,FALSE),"")</f>
        <v/>
      </c>
      <c r="W35" s="23" t="str">
        <f>IF($AZ35=1,VLOOKUP($A35,'DATA TIMESERIES'!$A$2:$FG$45000,W$2,FALSE),"")</f>
        <v/>
      </c>
      <c r="X35" s="82" t="str">
        <f>IF($AZ35=1,VLOOKUP($A35,'DATA SEL SUB 2026'!$A$2:$BI$45000,X$2,FALSE),"")</f>
        <v/>
      </c>
      <c r="Z35" s="23" t="str">
        <f>IF($AZ35=1,VLOOKUP($A35,'DATA TIMESERIES'!$A$2:$FG$45000,Z$2,FALSE),"")</f>
        <v/>
      </c>
      <c r="AA35" s="23" t="str">
        <f>IF($AZ35=1,VLOOKUP($A35,'DATA TIMESERIES'!$A$2:$FG$45000,AA$2,FALSE),"")</f>
        <v/>
      </c>
      <c r="AB35" s="23" t="str">
        <f>IF($AZ35=1,VLOOKUP($A35,'DATA TIMESERIES'!$A$2:$FG$45000,AB$2,FALSE),"")</f>
        <v/>
      </c>
      <c r="AC35" s="23" t="str">
        <f>IF($AZ35=1,VLOOKUP($A35,'DATA TIMESERIES'!$A$2:$FG$45000,AC$2,FALSE),"")</f>
        <v/>
      </c>
      <c r="AD35" s="23" t="str">
        <f>IF($AZ35=1,VLOOKUP($A35,'DATA TIMESERIES'!$A$2:$FG$45000,AD$2,FALSE),"")</f>
        <v/>
      </c>
      <c r="AE35" s="23" t="str">
        <f>IF($AZ35=1,VLOOKUP($A35,'DATA TIMESERIES'!$A$2:$FG$45000,AE$2,FALSE),"")</f>
        <v/>
      </c>
      <c r="AF35" s="23" t="str">
        <f>IF($AZ35=1,VLOOKUP($A35,'DATA TIMESERIES'!$A$2:$FG$45000,AF$2,FALSE),"")</f>
        <v/>
      </c>
      <c r="AG35" s="23" t="str">
        <f>IF($AZ35=1,VLOOKUP($A35,'DATA TIMESERIES'!$A$2:$FG$45000,AG$2,FALSE),"")</f>
        <v/>
      </c>
      <c r="AH35" s="23" t="str">
        <f>IF($AZ35=1,VLOOKUP($A35,'DATA TIMESERIES'!$A$2:$FG$45000,AH$2,FALSE),"")</f>
        <v/>
      </c>
      <c r="AI35" s="23" t="str">
        <f>IF($AZ35=1,VLOOKUP($A35,'DATA TIMESERIES'!$A$2:$FG$45000,AI$2,FALSE),"")</f>
        <v/>
      </c>
      <c r="AJ35" s="82" t="str">
        <f>IF($AZ35=1,VLOOKUP($A35,'DATA SEL SUB 2026'!$A$2:$BI$45000,AJ$2,FALSE),"")</f>
        <v/>
      </c>
      <c r="AL35" s="99" t="str">
        <f>IF($AZ35=1,VLOOKUP($BA35,'DATA SEL SUB 2026'!$A$2:$XX$45000,AL$2,FALSE),"")</f>
        <v/>
      </c>
      <c r="AM35" s="99" t="str">
        <f>IF($AZ35=1,VLOOKUP($BA35,'DATA SEL SUB 2026'!$A$2:$XX$45000,AM$2,FALSE),"")</f>
        <v/>
      </c>
      <c r="AN35" s="99" t="str">
        <f>IF($AZ35=1,VLOOKUP($BA35,'DATA SEL SUB 2026'!$A$2:$XX$45000,AN$2,FALSE),"")</f>
        <v/>
      </c>
      <c r="AO35" s="99" t="str">
        <f>IF($AZ35=1,VLOOKUP($BA35,'DATA SEL SUB 2026'!$A$2:$XX$45000,AO$2,FALSE),"")</f>
        <v/>
      </c>
      <c r="AP35" s="99">
        <f t="shared" si="6"/>
        <v>0</v>
      </c>
      <c r="AQ35" s="99"/>
      <c r="AR35" s="120" t="str">
        <f t="shared" si="7"/>
        <v/>
      </c>
      <c r="AS35" s="120" t="str">
        <f t="shared" si="8"/>
        <v/>
      </c>
      <c r="AT35" s="120" t="str">
        <f t="shared" si="8"/>
        <v/>
      </c>
      <c r="AU35" s="120" t="str">
        <f t="shared" si="8"/>
        <v/>
      </c>
      <c r="AW35" s="29" t="s">
        <v>86</v>
      </c>
      <c r="AX35" s="29">
        <f>VLOOKUP(AW35,KEY!$W$2:$X$1001,2,FALSE)</f>
        <v>10</v>
      </c>
      <c r="AY35" s="29">
        <v>8</v>
      </c>
      <c r="AZ35" s="29">
        <f t="shared" si="9"/>
        <v>0</v>
      </c>
      <c r="BA35" s="42" t="str">
        <f>IF($AZ35=1,VLOOKUP($AZ$19,'CROSSWALK LEA TO HOUSE'!$A$2:$AB$45000,$AX35,FALSE),"")</f>
        <v/>
      </c>
      <c r="BB35" s="29"/>
      <c r="BC35" s="29"/>
      <c r="BD35" s="29"/>
      <c r="BE35" s="2"/>
      <c r="BF35" s="28" t="str">
        <f>IF($AZ35=1,VLOOKUP($BA35,'DATA SEL SUB 2026'!$A$2:$XX$45000,BF$2,FALSE),"")</f>
        <v/>
      </c>
      <c r="BG35" s="101" t="str">
        <f t="shared" si="10"/>
        <v/>
      </c>
      <c r="BH35" s="101" t="str">
        <f t="shared" si="11"/>
        <v/>
      </c>
      <c r="BI35" s="102" t="str">
        <f t="shared" si="12"/>
        <v/>
      </c>
      <c r="BJ35" s="110" t="str">
        <f>IF($AZ35=1,VLOOKUP($BA35,'DATA TIMESERIES'!$A$1:$XX$45000,BJ$2,FALSE),"")</f>
        <v/>
      </c>
      <c r="BK35" s="111" t="str">
        <f t="shared" si="13"/>
        <v/>
      </c>
      <c r="BL35" s="127"/>
      <c r="BM35" s="24" t="str">
        <f>IF($AZ35=1,VLOOKUP($BA35,'DATA SEL SUB 2026'!$A$2:$XX$45000,BM$2,FALSE),"")</f>
        <v/>
      </c>
      <c r="BN35" s="86" t="str">
        <f>IF($AZ35=1,VLOOKUP($BA35,'DATA SEL SUB 2026'!$A$2:$XX$45000,BN$2,FALSE),"")</f>
        <v/>
      </c>
      <c r="BO35" s="110" t="str">
        <f>IF($AZ35=1,VLOOKUP($BA35,'DATA TIMESERIES'!$A$1:$XX$45000,BO$2,FALSE),"")</f>
        <v/>
      </c>
      <c r="BP35" s="111" t="str">
        <f t="shared" si="14"/>
        <v/>
      </c>
      <c r="BQ35" s="132" t="str">
        <f>IF($AZ35=1,VLOOKUP($BA35,'DATA SEL SUB 2026'!$A$2:$XX$45000,BQ$2,FALSE),"")</f>
        <v/>
      </c>
      <c r="BR35" s="25" t="str">
        <f>IF($AZ35=1,VLOOKUP($BA35,'DATA SEL SUB 2026'!$A$2:$XX$45000,BR$2,FALSE),"")</f>
        <v/>
      </c>
      <c r="BS35" s="25" t="str">
        <f>IF($AZ35=1,VLOOKUP($BA35,'DATA SEL SUB 2026'!$A$2:$XX$45000,BS$2,FALSE),"")</f>
        <v/>
      </c>
      <c r="BT35" s="25" t="str">
        <f>IF($AZ35=1,VLOOKUP($BA35,'DATA SEL SUB 2026'!$A$2:$XX$45000,BT$2,FALSE),"")</f>
        <v/>
      </c>
      <c r="BU35" s="25" t="str">
        <f>IF($AZ35=1,VLOOKUP($BA35,'DATA SEL SUB 2026'!$A$2:$XX$45000,BU$2,FALSE),"")</f>
        <v/>
      </c>
      <c r="BV35" s="133" t="str">
        <f>IF($AZ35=1,VLOOKUP($BA35,'DATA SEL SUB 2026'!$A$2:$XX$45000,BV$2,FALSE),"")</f>
        <v/>
      </c>
      <c r="BW35" s="127"/>
      <c r="BX35" s="31" t="str">
        <f>IF($AZ35=1,VLOOKUP($BA35,'DATA SEL SUB 2026'!$A$2:$XX$45000,BX$2,FALSE),"")</f>
        <v/>
      </c>
      <c r="BY35" s="32" t="str">
        <f>IF($AZ35=1,VLOOKUP($BA35,'DATA SEL SUB 2026'!$A$2:$XX$45000,BY$2,FALSE),"")</f>
        <v/>
      </c>
      <c r="BZ35" s="110" t="str">
        <f>IF($AZ35=1,VLOOKUP($BA35,'DATA TIMESERIES'!$A$1:$XX$45000,BZ$2,FALSE),"")</f>
        <v/>
      </c>
      <c r="CA35" s="111" t="str">
        <f t="shared" si="15"/>
        <v/>
      </c>
      <c r="CB35" s="142" t="str">
        <f>IF($AZ35=1,-1*VLOOKUP($BA35,'DATA SEL SUB 2026'!$A$2:$XX$45000,CB$2,FALSE),"")</f>
        <v/>
      </c>
      <c r="CC35" s="137" t="str">
        <f>IF($AZ35=1,VLOOKUP($BA35,'DATA SEL SUB 2026'!$A$2:$XX$45000,CC$2,FALSE),"")</f>
        <v/>
      </c>
      <c r="CD35" s="143" t="str">
        <f t="shared" si="16"/>
        <v/>
      </c>
      <c r="CE35" s="32"/>
      <c r="CF35" s="90" t="str">
        <f>IF($AZ35=1,VLOOKUP($BA35,'DATA SEL SUB 2026'!$A$2:$XX$45000,CF$2,FALSE),"")</f>
        <v/>
      </c>
      <c r="CG35" s="91" t="str">
        <f>IF($AZ35=1,VLOOKUP($BA35,'DATA SEL SUB 2026'!$A$2:$XX$45000,CG$2,FALSE),"")</f>
        <v/>
      </c>
      <c r="CH35" s="110" t="str">
        <f>IF($AZ35=1,VLOOKUP($BA35,'DATA TIMESERIES'!$A$1:$XX$45000,CH$2,FALSE),"")</f>
        <v/>
      </c>
      <c r="CI35" s="110" t="str">
        <f t="shared" si="17"/>
        <v/>
      </c>
      <c r="CJ35" s="32"/>
      <c r="CK35" s="32"/>
      <c r="CL35" s="2"/>
    </row>
    <row r="36" spans="1:90" ht="36" customHeight="1" x14ac:dyDescent="0.25">
      <c r="A36" s="79" t="str">
        <f t="shared" si="5"/>
        <v/>
      </c>
      <c r="B36" s="23" t="str">
        <f>IF($AZ36=1,VLOOKUP($A36,'DATA TIMESERIES'!$A$2:$FG$45000,B$2,FALSE),"")</f>
        <v/>
      </c>
      <c r="C36" s="23" t="str">
        <f>IF($AZ36=1,VLOOKUP($A36,'DATA TIMESERIES'!$A$2:$FG$45000,C$2,FALSE),"")</f>
        <v/>
      </c>
      <c r="D36" s="23" t="str">
        <f>IF($AZ36=1,VLOOKUP($A36,'DATA TIMESERIES'!$A$2:$FG$45000,D$2,FALSE),"")</f>
        <v/>
      </c>
      <c r="E36" s="23" t="str">
        <f>IF($AZ36=1,VLOOKUP($A36,'DATA TIMESERIES'!$A$2:$FG$45000,E$2,FALSE),"")</f>
        <v/>
      </c>
      <c r="F36" s="23" t="str">
        <f>IF($AZ36=1,VLOOKUP($A36,'DATA TIMESERIES'!$A$2:$FG$45000,F$2,FALSE),"")</f>
        <v/>
      </c>
      <c r="G36" s="23" t="str">
        <f>IF($AZ36=1,VLOOKUP($A36,'DATA TIMESERIES'!$A$2:$FG$45000,G$2,FALSE),"")</f>
        <v/>
      </c>
      <c r="H36" s="23" t="str">
        <f>IF($AZ36=1,VLOOKUP($A36,'DATA TIMESERIES'!$A$2:$FG$45000,H$2,FALSE),"")</f>
        <v/>
      </c>
      <c r="I36" s="23" t="str">
        <f>IF($AZ36=1,VLOOKUP($A36,'DATA TIMESERIES'!$A$2:$FG$45000,I$2,FALSE),"")</f>
        <v/>
      </c>
      <c r="J36" s="23" t="str">
        <f>IF($AZ36=1,VLOOKUP($A36,'DATA TIMESERIES'!$A$2:$FG$45000,J$2,FALSE),"")</f>
        <v/>
      </c>
      <c r="K36" s="23" t="str">
        <f>IF($AZ36=1,VLOOKUP($A36,'DATA TIMESERIES'!$A$2:$FG$45000,K$2,FALSE),"")</f>
        <v/>
      </c>
      <c r="L36" s="82" t="str">
        <f>IF($AZ36=1,VLOOKUP($A36,'DATA SEL SUB 2026'!$A$2:$BI$45000,L$2,FALSE),"")</f>
        <v/>
      </c>
      <c r="M36" s="22"/>
      <c r="N36" s="23" t="str">
        <f>IF($AZ36=1,VLOOKUP($A36,'DATA TIMESERIES'!$A$2:$FG$45000,N$2,FALSE),"")</f>
        <v/>
      </c>
      <c r="O36" s="23" t="str">
        <f>IF($AZ36=1,VLOOKUP($A36,'DATA TIMESERIES'!$A$2:$FG$45000,O$2,FALSE),"")</f>
        <v/>
      </c>
      <c r="P36" s="23" t="str">
        <f>IF($AZ36=1,VLOOKUP($A36,'DATA TIMESERIES'!$A$2:$FG$45000,P$2,FALSE),"")</f>
        <v/>
      </c>
      <c r="Q36" s="23" t="str">
        <f>IF($AZ36=1,VLOOKUP($A36,'DATA TIMESERIES'!$A$2:$FG$45000,Q$2,FALSE),"")</f>
        <v/>
      </c>
      <c r="R36" s="23" t="str">
        <f>IF($AZ36=1,VLOOKUP($A36,'DATA TIMESERIES'!$A$2:$FG$45000,R$2,FALSE),"")</f>
        <v/>
      </c>
      <c r="S36" s="23" t="str">
        <f>IF($AZ36=1,VLOOKUP($A36,'DATA TIMESERIES'!$A$2:$FG$45000,S$2,FALSE),"")</f>
        <v/>
      </c>
      <c r="T36" s="23" t="str">
        <f>IF($AZ36=1,VLOOKUP($A36,'DATA TIMESERIES'!$A$2:$FG$45000,T$2,FALSE),"")</f>
        <v/>
      </c>
      <c r="U36" s="23" t="str">
        <f>IF($AZ36=1,VLOOKUP($A36,'DATA TIMESERIES'!$A$2:$FG$45000,U$2,FALSE),"")</f>
        <v/>
      </c>
      <c r="V36" s="23" t="str">
        <f>IF($AZ36=1,VLOOKUP($A36,'DATA TIMESERIES'!$A$2:$FG$45000,V$2,FALSE),"")</f>
        <v/>
      </c>
      <c r="W36" s="23" t="str">
        <f>IF($AZ36=1,VLOOKUP($A36,'DATA TIMESERIES'!$A$2:$FG$45000,W$2,FALSE),"")</f>
        <v/>
      </c>
      <c r="X36" s="82" t="str">
        <f>IF($AZ36=1,VLOOKUP($A36,'DATA SEL SUB 2026'!$A$2:$BI$45000,X$2,FALSE),"")</f>
        <v/>
      </c>
      <c r="Z36" s="23" t="str">
        <f>IF($AZ36=1,VLOOKUP($A36,'DATA TIMESERIES'!$A$2:$FG$45000,Z$2,FALSE),"")</f>
        <v/>
      </c>
      <c r="AA36" s="23" t="str">
        <f>IF($AZ36=1,VLOOKUP($A36,'DATA TIMESERIES'!$A$2:$FG$45000,AA$2,FALSE),"")</f>
        <v/>
      </c>
      <c r="AB36" s="23" t="str">
        <f>IF($AZ36=1,VLOOKUP($A36,'DATA TIMESERIES'!$A$2:$FG$45000,AB$2,FALSE),"")</f>
        <v/>
      </c>
      <c r="AC36" s="23" t="str">
        <f>IF($AZ36=1,VLOOKUP($A36,'DATA TIMESERIES'!$A$2:$FG$45000,AC$2,FALSE),"")</f>
        <v/>
      </c>
      <c r="AD36" s="23" t="str">
        <f>IF($AZ36=1,VLOOKUP($A36,'DATA TIMESERIES'!$A$2:$FG$45000,AD$2,FALSE),"")</f>
        <v/>
      </c>
      <c r="AE36" s="23" t="str">
        <f>IF($AZ36=1,VLOOKUP($A36,'DATA TIMESERIES'!$A$2:$FG$45000,AE$2,FALSE),"")</f>
        <v/>
      </c>
      <c r="AF36" s="23" t="str">
        <f>IF($AZ36=1,VLOOKUP($A36,'DATA TIMESERIES'!$A$2:$FG$45000,AF$2,FALSE),"")</f>
        <v/>
      </c>
      <c r="AG36" s="23" t="str">
        <f>IF($AZ36=1,VLOOKUP($A36,'DATA TIMESERIES'!$A$2:$FG$45000,AG$2,FALSE),"")</f>
        <v/>
      </c>
      <c r="AH36" s="23" t="str">
        <f>IF($AZ36=1,VLOOKUP($A36,'DATA TIMESERIES'!$A$2:$FG$45000,AH$2,FALSE),"")</f>
        <v/>
      </c>
      <c r="AI36" s="23" t="str">
        <f>IF($AZ36=1,VLOOKUP($A36,'DATA TIMESERIES'!$A$2:$FG$45000,AI$2,FALSE),"")</f>
        <v/>
      </c>
      <c r="AJ36" s="82" t="str">
        <f>IF($AZ36=1,VLOOKUP($A36,'DATA SEL SUB 2026'!$A$2:$BI$45000,AJ$2,FALSE),"")</f>
        <v/>
      </c>
      <c r="AL36" s="99" t="str">
        <f>IF($AZ36=1,VLOOKUP($BA36,'DATA SEL SUB 2026'!$A$2:$XX$45000,AL$2,FALSE),"")</f>
        <v/>
      </c>
      <c r="AM36" s="99" t="str">
        <f>IF($AZ36=1,VLOOKUP($BA36,'DATA SEL SUB 2026'!$A$2:$XX$45000,AM$2,FALSE),"")</f>
        <v/>
      </c>
      <c r="AN36" s="99" t="str">
        <f>IF($AZ36=1,VLOOKUP($BA36,'DATA SEL SUB 2026'!$A$2:$XX$45000,AN$2,FALSE),"")</f>
        <v/>
      </c>
      <c r="AO36" s="99" t="str">
        <f>IF($AZ36=1,VLOOKUP($BA36,'DATA SEL SUB 2026'!$A$2:$XX$45000,AO$2,FALSE),"")</f>
        <v/>
      </c>
      <c r="AP36" s="99">
        <f t="shared" si="6"/>
        <v>0</v>
      </c>
      <c r="AQ36" s="99"/>
      <c r="AR36" s="120" t="str">
        <f t="shared" si="7"/>
        <v/>
      </c>
      <c r="AS36" s="120" t="str">
        <f t="shared" si="8"/>
        <v/>
      </c>
      <c r="AT36" s="120" t="str">
        <f t="shared" si="8"/>
        <v/>
      </c>
      <c r="AU36" s="120" t="str">
        <f t="shared" si="8"/>
        <v/>
      </c>
      <c r="AW36" s="29" t="s">
        <v>87</v>
      </c>
      <c r="AX36" s="29">
        <f>VLOOKUP(AW36,KEY!$W$2:$X$1001,2,FALSE)</f>
        <v>11</v>
      </c>
      <c r="AY36" s="29">
        <v>9</v>
      </c>
      <c r="AZ36" s="29">
        <f t="shared" si="9"/>
        <v>0</v>
      </c>
      <c r="BA36" s="42" t="str">
        <f>IF($AZ36=1,VLOOKUP($AZ$19,'CROSSWALK LEA TO HOUSE'!$A$2:$AB$45000,$AX36,FALSE),"")</f>
        <v/>
      </c>
      <c r="BB36" s="29"/>
      <c r="BC36" s="29"/>
      <c r="BD36" s="29"/>
      <c r="BE36" s="2"/>
      <c r="BF36" s="28" t="str">
        <f>IF($AZ36=1,VLOOKUP($BA36,'DATA SEL SUB 2026'!$A$2:$XX$45000,BF$2,FALSE),"")</f>
        <v/>
      </c>
      <c r="BG36" s="101" t="str">
        <f t="shared" si="10"/>
        <v/>
      </c>
      <c r="BH36" s="101" t="str">
        <f t="shared" si="11"/>
        <v/>
      </c>
      <c r="BI36" s="102" t="str">
        <f t="shared" si="12"/>
        <v/>
      </c>
      <c r="BJ36" s="110" t="str">
        <f>IF($AZ36=1,VLOOKUP($BA36,'DATA TIMESERIES'!$A$1:$XX$45000,BJ$2,FALSE),"")</f>
        <v/>
      </c>
      <c r="BK36" s="111" t="str">
        <f t="shared" si="13"/>
        <v/>
      </c>
      <c r="BL36" s="127"/>
      <c r="BM36" s="24" t="str">
        <f>IF($AZ36=1,VLOOKUP($BA36,'DATA SEL SUB 2026'!$A$2:$XX$45000,BM$2,FALSE),"")</f>
        <v/>
      </c>
      <c r="BN36" s="86" t="str">
        <f>IF($AZ36=1,VLOOKUP($BA36,'DATA SEL SUB 2026'!$A$2:$XX$45000,BN$2,FALSE),"")</f>
        <v/>
      </c>
      <c r="BO36" s="110" t="str">
        <f>IF($AZ36=1,VLOOKUP($BA36,'DATA TIMESERIES'!$A$1:$XX$45000,BO$2,FALSE),"")</f>
        <v/>
      </c>
      <c r="BP36" s="111" t="str">
        <f t="shared" si="14"/>
        <v/>
      </c>
      <c r="BQ36" s="132" t="str">
        <f>IF($AZ36=1,VLOOKUP($BA36,'DATA SEL SUB 2026'!$A$2:$XX$45000,BQ$2,FALSE),"")</f>
        <v/>
      </c>
      <c r="BR36" s="25" t="str">
        <f>IF($AZ36=1,VLOOKUP($BA36,'DATA SEL SUB 2026'!$A$2:$XX$45000,BR$2,FALSE),"")</f>
        <v/>
      </c>
      <c r="BS36" s="25" t="str">
        <f>IF($AZ36=1,VLOOKUP($BA36,'DATA SEL SUB 2026'!$A$2:$XX$45000,BS$2,FALSE),"")</f>
        <v/>
      </c>
      <c r="BT36" s="25" t="str">
        <f>IF($AZ36=1,VLOOKUP($BA36,'DATA SEL SUB 2026'!$A$2:$XX$45000,BT$2,FALSE),"")</f>
        <v/>
      </c>
      <c r="BU36" s="25" t="str">
        <f>IF($AZ36=1,VLOOKUP($BA36,'DATA SEL SUB 2026'!$A$2:$XX$45000,BU$2,FALSE),"")</f>
        <v/>
      </c>
      <c r="BV36" s="133" t="str">
        <f>IF($AZ36=1,VLOOKUP($BA36,'DATA SEL SUB 2026'!$A$2:$XX$45000,BV$2,FALSE),"")</f>
        <v/>
      </c>
      <c r="BW36" s="127"/>
      <c r="BX36" s="31" t="str">
        <f>IF($AZ36=1,VLOOKUP($BA36,'DATA SEL SUB 2026'!$A$2:$XX$45000,BX$2,FALSE),"")</f>
        <v/>
      </c>
      <c r="BY36" s="32" t="str">
        <f>IF($AZ36=1,VLOOKUP($BA36,'DATA SEL SUB 2026'!$A$2:$XX$45000,BY$2,FALSE),"")</f>
        <v/>
      </c>
      <c r="BZ36" s="110" t="str">
        <f>IF($AZ36=1,VLOOKUP($BA36,'DATA TIMESERIES'!$A$1:$XX$45000,BZ$2,FALSE),"")</f>
        <v/>
      </c>
      <c r="CA36" s="111" t="str">
        <f t="shared" si="15"/>
        <v/>
      </c>
      <c r="CB36" s="142" t="str">
        <f>IF($AZ36=1,-1*VLOOKUP($BA36,'DATA SEL SUB 2026'!$A$2:$XX$45000,CB$2,FALSE),"")</f>
        <v/>
      </c>
      <c r="CC36" s="137" t="str">
        <f>IF($AZ36=1,VLOOKUP($BA36,'DATA SEL SUB 2026'!$A$2:$XX$45000,CC$2,FALSE),"")</f>
        <v/>
      </c>
      <c r="CD36" s="143" t="str">
        <f t="shared" si="16"/>
        <v/>
      </c>
      <c r="CE36" s="32"/>
      <c r="CF36" s="90" t="str">
        <f>IF($AZ36=1,VLOOKUP($BA36,'DATA SEL SUB 2026'!$A$2:$XX$45000,CF$2,FALSE),"")</f>
        <v/>
      </c>
      <c r="CG36" s="91" t="str">
        <f>IF($AZ36=1,VLOOKUP($BA36,'DATA SEL SUB 2026'!$A$2:$XX$45000,CG$2,FALSE),"")</f>
        <v/>
      </c>
      <c r="CH36" s="110" t="str">
        <f>IF($AZ36=1,VLOOKUP($BA36,'DATA TIMESERIES'!$A$1:$XX$45000,CH$2,FALSE),"")</f>
        <v/>
      </c>
      <c r="CI36" s="110" t="str">
        <f t="shared" si="17"/>
        <v/>
      </c>
      <c r="CJ36" s="32"/>
      <c r="CK36" s="32"/>
      <c r="CL36" s="2"/>
    </row>
    <row r="37" spans="1:90" ht="36" customHeight="1" x14ac:dyDescent="0.25">
      <c r="A37" s="79" t="str">
        <f t="shared" si="5"/>
        <v/>
      </c>
      <c r="B37" s="23" t="str">
        <f>IF($AZ37=1,VLOOKUP($A37,'DATA TIMESERIES'!$A$2:$FG$45000,B$2,FALSE),"")</f>
        <v/>
      </c>
      <c r="C37" s="23" t="str">
        <f>IF($AZ37=1,VLOOKUP($A37,'DATA TIMESERIES'!$A$2:$FG$45000,C$2,FALSE),"")</f>
        <v/>
      </c>
      <c r="D37" s="23" t="str">
        <f>IF($AZ37=1,VLOOKUP($A37,'DATA TIMESERIES'!$A$2:$FG$45000,D$2,FALSE),"")</f>
        <v/>
      </c>
      <c r="E37" s="23" t="str">
        <f>IF($AZ37=1,VLOOKUP($A37,'DATA TIMESERIES'!$A$2:$FG$45000,E$2,FALSE),"")</f>
        <v/>
      </c>
      <c r="F37" s="23" t="str">
        <f>IF($AZ37=1,VLOOKUP($A37,'DATA TIMESERIES'!$A$2:$FG$45000,F$2,FALSE),"")</f>
        <v/>
      </c>
      <c r="G37" s="23" t="str">
        <f>IF($AZ37=1,VLOOKUP($A37,'DATA TIMESERIES'!$A$2:$FG$45000,G$2,FALSE),"")</f>
        <v/>
      </c>
      <c r="H37" s="23" t="str">
        <f>IF($AZ37=1,VLOOKUP($A37,'DATA TIMESERIES'!$A$2:$FG$45000,H$2,FALSE),"")</f>
        <v/>
      </c>
      <c r="I37" s="23" t="str">
        <f>IF($AZ37=1,VLOOKUP($A37,'DATA TIMESERIES'!$A$2:$FG$45000,I$2,FALSE),"")</f>
        <v/>
      </c>
      <c r="J37" s="23" t="str">
        <f>IF($AZ37=1,VLOOKUP($A37,'DATA TIMESERIES'!$A$2:$FG$45000,J$2,FALSE),"")</f>
        <v/>
      </c>
      <c r="K37" s="23" t="str">
        <f>IF($AZ37=1,VLOOKUP($A37,'DATA TIMESERIES'!$A$2:$FG$45000,K$2,FALSE),"")</f>
        <v/>
      </c>
      <c r="L37" s="82" t="str">
        <f>IF($AZ37=1,VLOOKUP($A37,'DATA SEL SUB 2026'!$A$2:$BI$45000,L$2,FALSE),"")</f>
        <v/>
      </c>
      <c r="M37" s="22"/>
      <c r="N37" s="23" t="str">
        <f>IF($AZ37=1,VLOOKUP($A37,'DATA TIMESERIES'!$A$2:$FG$45000,N$2,FALSE),"")</f>
        <v/>
      </c>
      <c r="O37" s="23" t="str">
        <f>IF($AZ37=1,VLOOKUP($A37,'DATA TIMESERIES'!$A$2:$FG$45000,O$2,FALSE),"")</f>
        <v/>
      </c>
      <c r="P37" s="23" t="str">
        <f>IF($AZ37=1,VLOOKUP($A37,'DATA TIMESERIES'!$A$2:$FG$45000,P$2,FALSE),"")</f>
        <v/>
      </c>
      <c r="Q37" s="23" t="str">
        <f>IF($AZ37=1,VLOOKUP($A37,'DATA TIMESERIES'!$A$2:$FG$45000,Q$2,FALSE),"")</f>
        <v/>
      </c>
      <c r="R37" s="23" t="str">
        <f>IF($AZ37=1,VLOOKUP($A37,'DATA TIMESERIES'!$A$2:$FG$45000,R$2,FALSE),"")</f>
        <v/>
      </c>
      <c r="S37" s="23" t="str">
        <f>IF($AZ37=1,VLOOKUP($A37,'DATA TIMESERIES'!$A$2:$FG$45000,S$2,FALSE),"")</f>
        <v/>
      </c>
      <c r="T37" s="23" t="str">
        <f>IF($AZ37=1,VLOOKUP($A37,'DATA TIMESERIES'!$A$2:$FG$45000,T$2,FALSE),"")</f>
        <v/>
      </c>
      <c r="U37" s="23" t="str">
        <f>IF($AZ37=1,VLOOKUP($A37,'DATA TIMESERIES'!$A$2:$FG$45000,U$2,FALSE),"")</f>
        <v/>
      </c>
      <c r="V37" s="23" t="str">
        <f>IF($AZ37=1,VLOOKUP($A37,'DATA TIMESERIES'!$A$2:$FG$45000,V$2,FALSE),"")</f>
        <v/>
      </c>
      <c r="W37" s="23" t="str">
        <f>IF($AZ37=1,VLOOKUP($A37,'DATA TIMESERIES'!$A$2:$FG$45000,W$2,FALSE),"")</f>
        <v/>
      </c>
      <c r="X37" s="82" t="str">
        <f>IF($AZ37=1,VLOOKUP($A37,'DATA SEL SUB 2026'!$A$2:$BI$45000,X$2,FALSE),"")</f>
        <v/>
      </c>
      <c r="Z37" s="23" t="str">
        <f>IF($AZ37=1,VLOOKUP($A37,'DATA TIMESERIES'!$A$2:$FG$45000,Z$2,FALSE),"")</f>
        <v/>
      </c>
      <c r="AA37" s="23" t="str">
        <f>IF($AZ37=1,VLOOKUP($A37,'DATA TIMESERIES'!$A$2:$FG$45000,AA$2,FALSE),"")</f>
        <v/>
      </c>
      <c r="AB37" s="23" t="str">
        <f>IF($AZ37=1,VLOOKUP($A37,'DATA TIMESERIES'!$A$2:$FG$45000,AB$2,FALSE),"")</f>
        <v/>
      </c>
      <c r="AC37" s="23" t="str">
        <f>IF($AZ37=1,VLOOKUP($A37,'DATA TIMESERIES'!$A$2:$FG$45000,AC$2,FALSE),"")</f>
        <v/>
      </c>
      <c r="AD37" s="23" t="str">
        <f>IF($AZ37=1,VLOOKUP($A37,'DATA TIMESERIES'!$A$2:$FG$45000,AD$2,FALSE),"")</f>
        <v/>
      </c>
      <c r="AE37" s="23" t="str">
        <f>IF($AZ37=1,VLOOKUP($A37,'DATA TIMESERIES'!$A$2:$FG$45000,AE$2,FALSE),"")</f>
        <v/>
      </c>
      <c r="AF37" s="23" t="str">
        <f>IF($AZ37=1,VLOOKUP($A37,'DATA TIMESERIES'!$A$2:$FG$45000,AF$2,FALSE),"")</f>
        <v/>
      </c>
      <c r="AG37" s="23" t="str">
        <f>IF($AZ37=1,VLOOKUP($A37,'DATA TIMESERIES'!$A$2:$FG$45000,AG$2,FALSE),"")</f>
        <v/>
      </c>
      <c r="AH37" s="23" t="str">
        <f>IF($AZ37=1,VLOOKUP($A37,'DATA TIMESERIES'!$A$2:$FG$45000,AH$2,FALSE),"")</f>
        <v/>
      </c>
      <c r="AI37" s="23" t="str">
        <f>IF($AZ37=1,VLOOKUP($A37,'DATA TIMESERIES'!$A$2:$FG$45000,AI$2,FALSE),"")</f>
        <v/>
      </c>
      <c r="AJ37" s="82" t="str">
        <f>IF($AZ37=1,VLOOKUP($A37,'DATA SEL SUB 2026'!$A$2:$BI$45000,AJ$2,FALSE),"")</f>
        <v/>
      </c>
      <c r="AL37" s="99" t="str">
        <f>IF($AZ37=1,VLOOKUP($BA37,'DATA SEL SUB 2026'!$A$2:$XX$45000,AL$2,FALSE),"")</f>
        <v/>
      </c>
      <c r="AM37" s="99" t="str">
        <f>IF($AZ37=1,VLOOKUP($BA37,'DATA SEL SUB 2026'!$A$2:$XX$45000,AM$2,FALSE),"")</f>
        <v/>
      </c>
      <c r="AN37" s="99" t="str">
        <f>IF($AZ37=1,VLOOKUP($BA37,'DATA SEL SUB 2026'!$A$2:$XX$45000,AN$2,FALSE),"")</f>
        <v/>
      </c>
      <c r="AO37" s="99" t="str">
        <f>IF($AZ37=1,VLOOKUP($BA37,'DATA SEL SUB 2026'!$A$2:$XX$45000,AO$2,FALSE),"")</f>
        <v/>
      </c>
      <c r="AP37" s="99">
        <f t="shared" si="6"/>
        <v>0</v>
      </c>
      <c r="AQ37" s="99"/>
      <c r="AR37" s="120" t="str">
        <f t="shared" si="7"/>
        <v/>
      </c>
      <c r="AS37" s="120" t="str">
        <f t="shared" si="8"/>
        <v/>
      </c>
      <c r="AT37" s="120" t="str">
        <f t="shared" si="8"/>
        <v/>
      </c>
      <c r="AU37" s="120" t="str">
        <f t="shared" si="8"/>
        <v/>
      </c>
      <c r="AW37" s="29" t="s">
        <v>88</v>
      </c>
      <c r="AX37" s="29">
        <f>VLOOKUP(AW37,KEY!$W$2:$X$1001,2,FALSE)</f>
        <v>12</v>
      </c>
      <c r="AY37" s="29">
        <v>10</v>
      </c>
      <c r="AZ37" s="29">
        <f t="shared" si="9"/>
        <v>0</v>
      </c>
      <c r="BA37" s="42" t="str">
        <f>IF($AZ37=1,VLOOKUP($AZ$19,'CROSSWALK LEA TO HOUSE'!$A$2:$AB$45000,$AX37,FALSE),"")</f>
        <v/>
      </c>
      <c r="BB37" s="29"/>
      <c r="BC37" s="29"/>
      <c r="BD37" s="29"/>
      <c r="BE37" s="2"/>
      <c r="BF37" s="28" t="str">
        <f>IF($AZ37=1,VLOOKUP($BA37,'DATA SEL SUB 2026'!$A$2:$XX$45000,BF$2,FALSE),"")</f>
        <v/>
      </c>
      <c r="BG37" s="101" t="str">
        <f t="shared" si="10"/>
        <v/>
      </c>
      <c r="BH37" s="101" t="str">
        <f t="shared" si="11"/>
        <v/>
      </c>
      <c r="BI37" s="102" t="str">
        <f t="shared" si="12"/>
        <v/>
      </c>
      <c r="BJ37" s="110" t="str">
        <f>IF($AZ37=1,VLOOKUP($BA37,'DATA TIMESERIES'!$A$1:$XX$45000,BJ$2,FALSE),"")</f>
        <v/>
      </c>
      <c r="BK37" s="111" t="str">
        <f t="shared" si="13"/>
        <v/>
      </c>
      <c r="BL37" s="127"/>
      <c r="BM37" s="24" t="str">
        <f>IF($AZ37=1,VLOOKUP($BA37,'DATA SEL SUB 2026'!$A$2:$XX$45000,BM$2,FALSE),"")</f>
        <v/>
      </c>
      <c r="BN37" s="86" t="str">
        <f>IF($AZ37=1,VLOOKUP($BA37,'DATA SEL SUB 2026'!$A$2:$XX$45000,BN$2,FALSE),"")</f>
        <v/>
      </c>
      <c r="BO37" s="110" t="str">
        <f>IF($AZ37=1,VLOOKUP($BA37,'DATA TIMESERIES'!$A$1:$XX$45000,BO$2,FALSE),"")</f>
        <v/>
      </c>
      <c r="BP37" s="111" t="str">
        <f t="shared" si="14"/>
        <v/>
      </c>
      <c r="BQ37" s="132" t="str">
        <f>IF($AZ37=1,VLOOKUP($BA37,'DATA SEL SUB 2026'!$A$2:$XX$45000,BQ$2,FALSE),"")</f>
        <v/>
      </c>
      <c r="BR37" s="25" t="str">
        <f>IF($AZ37=1,VLOOKUP($BA37,'DATA SEL SUB 2026'!$A$2:$XX$45000,BR$2,FALSE),"")</f>
        <v/>
      </c>
      <c r="BS37" s="25" t="str">
        <f>IF($AZ37=1,VLOOKUP($BA37,'DATA SEL SUB 2026'!$A$2:$XX$45000,BS$2,FALSE),"")</f>
        <v/>
      </c>
      <c r="BT37" s="25" t="str">
        <f>IF($AZ37=1,VLOOKUP($BA37,'DATA SEL SUB 2026'!$A$2:$XX$45000,BT$2,FALSE),"")</f>
        <v/>
      </c>
      <c r="BU37" s="25" t="str">
        <f>IF($AZ37=1,VLOOKUP($BA37,'DATA SEL SUB 2026'!$A$2:$XX$45000,BU$2,FALSE),"")</f>
        <v/>
      </c>
      <c r="BV37" s="133" t="str">
        <f>IF($AZ37=1,VLOOKUP($BA37,'DATA SEL SUB 2026'!$A$2:$XX$45000,BV$2,FALSE),"")</f>
        <v/>
      </c>
      <c r="BW37" s="127"/>
      <c r="BX37" s="31" t="str">
        <f>IF($AZ37=1,VLOOKUP($BA37,'DATA SEL SUB 2026'!$A$2:$XX$45000,BX$2,FALSE),"")</f>
        <v/>
      </c>
      <c r="BY37" s="32" t="str">
        <f>IF($AZ37=1,VLOOKUP($BA37,'DATA SEL SUB 2026'!$A$2:$XX$45000,BY$2,FALSE),"")</f>
        <v/>
      </c>
      <c r="BZ37" s="110" t="str">
        <f>IF($AZ37=1,VLOOKUP($BA37,'DATA TIMESERIES'!$A$1:$XX$45000,BZ$2,FALSE),"")</f>
        <v/>
      </c>
      <c r="CA37" s="111" t="str">
        <f t="shared" si="15"/>
        <v/>
      </c>
      <c r="CB37" s="142" t="str">
        <f>IF($AZ37=1,-1*VLOOKUP($BA37,'DATA SEL SUB 2026'!$A$2:$XX$45000,CB$2,FALSE),"")</f>
        <v/>
      </c>
      <c r="CC37" s="137" t="str">
        <f>IF($AZ37=1,VLOOKUP($BA37,'DATA SEL SUB 2026'!$A$2:$XX$45000,CC$2,FALSE),"")</f>
        <v/>
      </c>
      <c r="CD37" s="143" t="str">
        <f t="shared" si="16"/>
        <v/>
      </c>
      <c r="CE37" s="32"/>
      <c r="CF37" s="90" t="str">
        <f>IF($AZ37=1,VLOOKUP($BA37,'DATA SEL SUB 2026'!$A$2:$XX$45000,CF$2,FALSE),"")</f>
        <v/>
      </c>
      <c r="CG37" s="91" t="str">
        <f>IF($AZ37=1,VLOOKUP($BA37,'DATA SEL SUB 2026'!$A$2:$XX$45000,CG$2,FALSE),"")</f>
        <v/>
      </c>
      <c r="CH37" s="110" t="str">
        <f>IF($AZ37=1,VLOOKUP($BA37,'DATA TIMESERIES'!$A$1:$XX$45000,CH$2,FALSE),"")</f>
        <v/>
      </c>
      <c r="CI37" s="110" t="str">
        <f t="shared" si="17"/>
        <v/>
      </c>
      <c r="CJ37" s="32"/>
      <c r="CK37" s="32"/>
      <c r="CL37" s="2"/>
    </row>
    <row r="38" spans="1:90" ht="36" customHeight="1" x14ac:dyDescent="0.25">
      <c r="A38" s="79" t="str">
        <f t="shared" si="5"/>
        <v/>
      </c>
      <c r="B38" s="23" t="str">
        <f>IF($AZ38=1,VLOOKUP($A38,'DATA TIMESERIES'!$A$2:$FG$45000,B$2,FALSE),"")</f>
        <v/>
      </c>
      <c r="C38" s="23" t="str">
        <f>IF($AZ38=1,VLOOKUP($A38,'DATA TIMESERIES'!$A$2:$FG$45000,C$2,FALSE),"")</f>
        <v/>
      </c>
      <c r="D38" s="23" t="str">
        <f>IF($AZ38=1,VLOOKUP($A38,'DATA TIMESERIES'!$A$2:$FG$45000,D$2,FALSE),"")</f>
        <v/>
      </c>
      <c r="E38" s="23" t="str">
        <f>IF($AZ38=1,VLOOKUP($A38,'DATA TIMESERIES'!$A$2:$FG$45000,E$2,FALSE),"")</f>
        <v/>
      </c>
      <c r="F38" s="23" t="str">
        <f>IF($AZ38=1,VLOOKUP($A38,'DATA TIMESERIES'!$A$2:$FG$45000,F$2,FALSE),"")</f>
        <v/>
      </c>
      <c r="G38" s="23" t="str">
        <f>IF($AZ38=1,VLOOKUP($A38,'DATA TIMESERIES'!$A$2:$FG$45000,G$2,FALSE),"")</f>
        <v/>
      </c>
      <c r="H38" s="23" t="str">
        <f>IF($AZ38=1,VLOOKUP($A38,'DATA TIMESERIES'!$A$2:$FG$45000,H$2,FALSE),"")</f>
        <v/>
      </c>
      <c r="I38" s="23" t="str">
        <f>IF($AZ38=1,VLOOKUP($A38,'DATA TIMESERIES'!$A$2:$FG$45000,I$2,FALSE),"")</f>
        <v/>
      </c>
      <c r="J38" s="23" t="str">
        <f>IF($AZ38=1,VLOOKUP($A38,'DATA TIMESERIES'!$A$2:$FG$45000,J$2,FALSE),"")</f>
        <v/>
      </c>
      <c r="K38" s="23" t="str">
        <f>IF($AZ38=1,VLOOKUP($A38,'DATA TIMESERIES'!$A$2:$FG$45000,K$2,FALSE),"")</f>
        <v/>
      </c>
      <c r="L38" s="82" t="str">
        <f>IF($AZ38=1,VLOOKUP($A38,'DATA SEL SUB 2026'!$A$2:$BI$45000,L$2,FALSE),"")</f>
        <v/>
      </c>
      <c r="M38" s="22"/>
      <c r="N38" s="23" t="str">
        <f>IF($AZ38=1,VLOOKUP($A38,'DATA TIMESERIES'!$A$2:$FG$45000,N$2,FALSE),"")</f>
        <v/>
      </c>
      <c r="O38" s="23" t="str">
        <f>IF($AZ38=1,VLOOKUP($A38,'DATA TIMESERIES'!$A$2:$FG$45000,O$2,FALSE),"")</f>
        <v/>
      </c>
      <c r="P38" s="23" t="str">
        <f>IF($AZ38=1,VLOOKUP($A38,'DATA TIMESERIES'!$A$2:$FG$45000,P$2,FALSE),"")</f>
        <v/>
      </c>
      <c r="Q38" s="23" t="str">
        <f>IF($AZ38=1,VLOOKUP($A38,'DATA TIMESERIES'!$A$2:$FG$45000,Q$2,FALSE),"")</f>
        <v/>
      </c>
      <c r="R38" s="23" t="str">
        <f>IF($AZ38=1,VLOOKUP($A38,'DATA TIMESERIES'!$A$2:$FG$45000,R$2,FALSE),"")</f>
        <v/>
      </c>
      <c r="S38" s="23" t="str">
        <f>IF($AZ38=1,VLOOKUP($A38,'DATA TIMESERIES'!$A$2:$FG$45000,S$2,FALSE),"")</f>
        <v/>
      </c>
      <c r="T38" s="23" t="str">
        <f>IF($AZ38=1,VLOOKUP($A38,'DATA TIMESERIES'!$A$2:$FG$45000,T$2,FALSE),"")</f>
        <v/>
      </c>
      <c r="U38" s="23" t="str">
        <f>IF($AZ38=1,VLOOKUP($A38,'DATA TIMESERIES'!$A$2:$FG$45000,U$2,FALSE),"")</f>
        <v/>
      </c>
      <c r="V38" s="23" t="str">
        <f>IF($AZ38=1,VLOOKUP($A38,'DATA TIMESERIES'!$A$2:$FG$45000,V$2,FALSE),"")</f>
        <v/>
      </c>
      <c r="W38" s="23" t="str">
        <f>IF($AZ38=1,VLOOKUP($A38,'DATA TIMESERIES'!$A$2:$FG$45000,W$2,FALSE),"")</f>
        <v/>
      </c>
      <c r="X38" s="82" t="str">
        <f>IF($AZ38=1,VLOOKUP($A38,'DATA SEL SUB 2026'!$A$2:$BI$45000,X$2,FALSE),"")</f>
        <v/>
      </c>
      <c r="Z38" s="23" t="str">
        <f>IF($AZ38=1,VLOOKUP($A38,'DATA TIMESERIES'!$A$2:$FG$45000,Z$2,FALSE),"")</f>
        <v/>
      </c>
      <c r="AA38" s="23" t="str">
        <f>IF($AZ38=1,VLOOKUP($A38,'DATA TIMESERIES'!$A$2:$FG$45000,AA$2,FALSE),"")</f>
        <v/>
      </c>
      <c r="AB38" s="23" t="str">
        <f>IF($AZ38=1,VLOOKUP($A38,'DATA TIMESERIES'!$A$2:$FG$45000,AB$2,FALSE),"")</f>
        <v/>
      </c>
      <c r="AC38" s="23" t="str">
        <f>IF($AZ38=1,VLOOKUP($A38,'DATA TIMESERIES'!$A$2:$FG$45000,AC$2,FALSE),"")</f>
        <v/>
      </c>
      <c r="AD38" s="23" t="str">
        <f>IF($AZ38=1,VLOOKUP($A38,'DATA TIMESERIES'!$A$2:$FG$45000,AD$2,FALSE),"")</f>
        <v/>
      </c>
      <c r="AE38" s="23" t="str">
        <f>IF($AZ38=1,VLOOKUP($A38,'DATA TIMESERIES'!$A$2:$FG$45000,AE$2,FALSE),"")</f>
        <v/>
      </c>
      <c r="AF38" s="23" t="str">
        <f>IF($AZ38=1,VLOOKUP($A38,'DATA TIMESERIES'!$A$2:$FG$45000,AF$2,FALSE),"")</f>
        <v/>
      </c>
      <c r="AG38" s="23" t="str">
        <f>IF($AZ38=1,VLOOKUP($A38,'DATA TIMESERIES'!$A$2:$FG$45000,AG$2,FALSE),"")</f>
        <v/>
      </c>
      <c r="AH38" s="23" t="str">
        <f>IF($AZ38=1,VLOOKUP($A38,'DATA TIMESERIES'!$A$2:$FG$45000,AH$2,FALSE),"")</f>
        <v/>
      </c>
      <c r="AI38" s="23" t="str">
        <f>IF($AZ38=1,VLOOKUP($A38,'DATA TIMESERIES'!$A$2:$FG$45000,AI$2,FALSE),"")</f>
        <v/>
      </c>
      <c r="AJ38" s="82" t="str">
        <f>IF($AZ38=1,VLOOKUP($A38,'DATA SEL SUB 2026'!$A$2:$BI$45000,AJ$2,FALSE),"")</f>
        <v/>
      </c>
      <c r="AL38" s="99" t="str">
        <f>IF($AZ38=1,VLOOKUP($BA38,'DATA SEL SUB 2026'!$A$2:$XX$45000,AL$2,FALSE),"")</f>
        <v/>
      </c>
      <c r="AM38" s="99" t="str">
        <f>IF($AZ38=1,VLOOKUP($BA38,'DATA SEL SUB 2026'!$A$2:$XX$45000,AM$2,FALSE),"")</f>
        <v/>
      </c>
      <c r="AN38" s="99" t="str">
        <f>IF($AZ38=1,VLOOKUP($BA38,'DATA SEL SUB 2026'!$A$2:$XX$45000,AN$2,FALSE),"")</f>
        <v/>
      </c>
      <c r="AO38" s="99" t="str">
        <f>IF($AZ38=1,VLOOKUP($BA38,'DATA SEL SUB 2026'!$A$2:$XX$45000,AO$2,FALSE),"")</f>
        <v/>
      </c>
      <c r="AP38" s="99">
        <f t="shared" si="6"/>
        <v>0</v>
      </c>
      <c r="AQ38" s="99"/>
      <c r="AR38" s="120" t="str">
        <f t="shared" si="7"/>
        <v/>
      </c>
      <c r="AS38" s="120" t="str">
        <f t="shared" si="8"/>
        <v/>
      </c>
      <c r="AT38" s="120" t="str">
        <f t="shared" si="8"/>
        <v/>
      </c>
      <c r="AU38" s="120" t="str">
        <f t="shared" si="8"/>
        <v/>
      </c>
      <c r="AW38" s="29" t="s">
        <v>89</v>
      </c>
      <c r="AX38" s="29">
        <f>VLOOKUP(AW38,KEY!$W$2:$X$1001,2,FALSE)</f>
        <v>13</v>
      </c>
      <c r="AY38" s="29">
        <v>11</v>
      </c>
      <c r="AZ38" s="29">
        <f t="shared" si="9"/>
        <v>0</v>
      </c>
      <c r="BA38" s="42" t="str">
        <f>IF($AZ38=1,VLOOKUP($AZ$19,'CROSSWALK LEA TO HOUSE'!$A$2:$AB$45000,$AX38,FALSE),"")</f>
        <v/>
      </c>
      <c r="BB38" s="29"/>
      <c r="BC38" s="29"/>
      <c r="BD38" s="29"/>
      <c r="BE38" s="2"/>
      <c r="BF38" s="28" t="str">
        <f>IF($AZ38=1,VLOOKUP($BA38,'DATA SEL SUB 2026'!$A$2:$XX$45000,BF$2,FALSE),"")</f>
        <v/>
      </c>
      <c r="BG38" s="101" t="str">
        <f t="shared" si="10"/>
        <v/>
      </c>
      <c r="BH38" s="101" t="str">
        <f t="shared" si="11"/>
        <v/>
      </c>
      <c r="BI38" s="102" t="str">
        <f t="shared" si="12"/>
        <v/>
      </c>
      <c r="BJ38" s="110" t="str">
        <f>IF($AZ38=1,VLOOKUP($BA38,'DATA TIMESERIES'!$A$1:$XX$45000,BJ$2,FALSE),"")</f>
        <v/>
      </c>
      <c r="BK38" s="111" t="str">
        <f t="shared" si="13"/>
        <v/>
      </c>
      <c r="BL38" s="127"/>
      <c r="BM38" s="24" t="str">
        <f>IF($AZ38=1,VLOOKUP($BA38,'DATA SEL SUB 2026'!$A$2:$XX$45000,BM$2,FALSE),"")</f>
        <v/>
      </c>
      <c r="BN38" s="86" t="str">
        <f>IF($AZ38=1,VLOOKUP($BA38,'DATA SEL SUB 2026'!$A$2:$XX$45000,BN$2,FALSE),"")</f>
        <v/>
      </c>
      <c r="BO38" s="110" t="str">
        <f>IF($AZ38=1,VLOOKUP($BA38,'DATA TIMESERIES'!$A$1:$XX$45000,BO$2,FALSE),"")</f>
        <v/>
      </c>
      <c r="BP38" s="111" t="str">
        <f t="shared" si="14"/>
        <v/>
      </c>
      <c r="BQ38" s="132" t="str">
        <f>IF($AZ38=1,VLOOKUP($BA38,'DATA SEL SUB 2026'!$A$2:$XX$45000,BQ$2,FALSE),"")</f>
        <v/>
      </c>
      <c r="BR38" s="25" t="str">
        <f>IF($AZ38=1,VLOOKUP($BA38,'DATA SEL SUB 2026'!$A$2:$XX$45000,BR$2,FALSE),"")</f>
        <v/>
      </c>
      <c r="BS38" s="25" t="str">
        <f>IF($AZ38=1,VLOOKUP($BA38,'DATA SEL SUB 2026'!$A$2:$XX$45000,BS$2,FALSE),"")</f>
        <v/>
      </c>
      <c r="BT38" s="25" t="str">
        <f>IF($AZ38=1,VLOOKUP($BA38,'DATA SEL SUB 2026'!$A$2:$XX$45000,BT$2,FALSE),"")</f>
        <v/>
      </c>
      <c r="BU38" s="25" t="str">
        <f>IF($AZ38=1,VLOOKUP($BA38,'DATA SEL SUB 2026'!$A$2:$XX$45000,BU$2,FALSE),"")</f>
        <v/>
      </c>
      <c r="BV38" s="133" t="str">
        <f>IF($AZ38=1,VLOOKUP($BA38,'DATA SEL SUB 2026'!$A$2:$XX$45000,BV$2,FALSE),"")</f>
        <v/>
      </c>
      <c r="BW38" s="127"/>
      <c r="BX38" s="31" t="str">
        <f>IF($AZ38=1,VLOOKUP($BA38,'DATA SEL SUB 2026'!$A$2:$XX$45000,BX$2,FALSE),"")</f>
        <v/>
      </c>
      <c r="BY38" s="32" t="str">
        <f>IF($AZ38=1,VLOOKUP($BA38,'DATA SEL SUB 2026'!$A$2:$XX$45000,BY$2,FALSE),"")</f>
        <v/>
      </c>
      <c r="BZ38" s="110" t="str">
        <f>IF($AZ38=1,VLOOKUP($BA38,'DATA TIMESERIES'!$A$1:$XX$45000,BZ$2,FALSE),"")</f>
        <v/>
      </c>
      <c r="CA38" s="111" t="str">
        <f t="shared" si="15"/>
        <v/>
      </c>
      <c r="CB38" s="142" t="str">
        <f>IF($AZ38=1,-1*VLOOKUP($BA38,'DATA SEL SUB 2026'!$A$2:$XX$45000,CB$2,FALSE),"")</f>
        <v/>
      </c>
      <c r="CC38" s="137" t="str">
        <f>IF($AZ38=1,VLOOKUP($BA38,'DATA SEL SUB 2026'!$A$2:$XX$45000,CC$2,FALSE),"")</f>
        <v/>
      </c>
      <c r="CD38" s="143" t="str">
        <f t="shared" si="16"/>
        <v/>
      </c>
      <c r="CE38" s="32"/>
      <c r="CF38" s="90" t="str">
        <f>IF($AZ38=1,VLOOKUP($BA38,'DATA SEL SUB 2026'!$A$2:$XX$45000,CF$2,FALSE),"")</f>
        <v/>
      </c>
      <c r="CG38" s="91" t="str">
        <f>IF($AZ38=1,VLOOKUP($BA38,'DATA SEL SUB 2026'!$A$2:$XX$45000,CG$2,FALSE),"")</f>
        <v/>
      </c>
      <c r="CH38" s="110" t="str">
        <f>IF($AZ38=1,VLOOKUP($BA38,'DATA TIMESERIES'!$A$1:$XX$45000,CH$2,FALSE),"")</f>
        <v/>
      </c>
      <c r="CI38" s="110" t="str">
        <f t="shared" si="17"/>
        <v/>
      </c>
      <c r="CJ38" s="32"/>
      <c r="CK38" s="32"/>
      <c r="CL38" s="2"/>
    </row>
    <row r="39" spans="1:90" ht="36" customHeight="1" x14ac:dyDescent="0.25">
      <c r="A39" s="79" t="str">
        <f t="shared" si="5"/>
        <v/>
      </c>
      <c r="B39" s="23" t="str">
        <f>IF($AZ39=1,VLOOKUP($A39,'DATA TIMESERIES'!$A$2:$FG$45000,B$2,FALSE),"")</f>
        <v/>
      </c>
      <c r="C39" s="23" t="str">
        <f>IF($AZ39=1,VLOOKUP($A39,'DATA TIMESERIES'!$A$2:$FG$45000,C$2,FALSE),"")</f>
        <v/>
      </c>
      <c r="D39" s="23" t="str">
        <f>IF($AZ39=1,VLOOKUP($A39,'DATA TIMESERIES'!$A$2:$FG$45000,D$2,FALSE),"")</f>
        <v/>
      </c>
      <c r="E39" s="23" t="str">
        <f>IF($AZ39=1,VLOOKUP($A39,'DATA TIMESERIES'!$A$2:$FG$45000,E$2,FALSE),"")</f>
        <v/>
      </c>
      <c r="F39" s="23" t="str">
        <f>IF($AZ39=1,VLOOKUP($A39,'DATA TIMESERIES'!$A$2:$FG$45000,F$2,FALSE),"")</f>
        <v/>
      </c>
      <c r="G39" s="23" t="str">
        <f>IF($AZ39=1,VLOOKUP($A39,'DATA TIMESERIES'!$A$2:$FG$45000,G$2,FALSE),"")</f>
        <v/>
      </c>
      <c r="H39" s="23" t="str">
        <f>IF($AZ39=1,VLOOKUP($A39,'DATA TIMESERIES'!$A$2:$FG$45000,H$2,FALSE),"")</f>
        <v/>
      </c>
      <c r="I39" s="23" t="str">
        <f>IF($AZ39=1,VLOOKUP($A39,'DATA TIMESERIES'!$A$2:$FG$45000,I$2,FALSE),"")</f>
        <v/>
      </c>
      <c r="J39" s="23" t="str">
        <f>IF($AZ39=1,VLOOKUP($A39,'DATA TIMESERIES'!$A$2:$FG$45000,J$2,FALSE),"")</f>
        <v/>
      </c>
      <c r="K39" s="23" t="str">
        <f>IF($AZ39=1,VLOOKUP($A39,'DATA TIMESERIES'!$A$2:$FG$45000,K$2,FALSE),"")</f>
        <v/>
      </c>
      <c r="L39" s="82" t="str">
        <f>IF($AZ39=1,VLOOKUP($A39,'DATA SEL SUB 2026'!$A$2:$BI$45000,L$2,FALSE),"")</f>
        <v/>
      </c>
      <c r="M39" s="22"/>
      <c r="N39" s="23" t="str">
        <f>IF($AZ39=1,VLOOKUP($A39,'DATA TIMESERIES'!$A$2:$FG$45000,N$2,FALSE),"")</f>
        <v/>
      </c>
      <c r="O39" s="23" t="str">
        <f>IF($AZ39=1,VLOOKUP($A39,'DATA TIMESERIES'!$A$2:$FG$45000,O$2,FALSE),"")</f>
        <v/>
      </c>
      <c r="P39" s="23" t="str">
        <f>IF($AZ39=1,VLOOKUP($A39,'DATA TIMESERIES'!$A$2:$FG$45000,P$2,FALSE),"")</f>
        <v/>
      </c>
      <c r="Q39" s="23" t="str">
        <f>IF($AZ39=1,VLOOKUP($A39,'DATA TIMESERIES'!$A$2:$FG$45000,Q$2,FALSE),"")</f>
        <v/>
      </c>
      <c r="R39" s="23" t="str">
        <f>IF($AZ39=1,VLOOKUP($A39,'DATA TIMESERIES'!$A$2:$FG$45000,R$2,FALSE),"")</f>
        <v/>
      </c>
      <c r="S39" s="23" t="str">
        <f>IF($AZ39=1,VLOOKUP($A39,'DATA TIMESERIES'!$A$2:$FG$45000,S$2,FALSE),"")</f>
        <v/>
      </c>
      <c r="T39" s="23" t="str">
        <f>IF($AZ39=1,VLOOKUP($A39,'DATA TIMESERIES'!$A$2:$FG$45000,T$2,FALSE),"")</f>
        <v/>
      </c>
      <c r="U39" s="23" t="str">
        <f>IF($AZ39=1,VLOOKUP($A39,'DATA TIMESERIES'!$A$2:$FG$45000,U$2,FALSE),"")</f>
        <v/>
      </c>
      <c r="V39" s="23" t="str">
        <f>IF($AZ39=1,VLOOKUP($A39,'DATA TIMESERIES'!$A$2:$FG$45000,V$2,FALSE),"")</f>
        <v/>
      </c>
      <c r="W39" s="23" t="str">
        <f>IF($AZ39=1,VLOOKUP($A39,'DATA TIMESERIES'!$A$2:$FG$45000,W$2,FALSE),"")</f>
        <v/>
      </c>
      <c r="X39" s="82" t="str">
        <f>IF($AZ39=1,VLOOKUP($A39,'DATA SEL SUB 2026'!$A$2:$BI$45000,X$2,FALSE),"")</f>
        <v/>
      </c>
      <c r="Z39" s="23" t="str">
        <f>IF($AZ39=1,VLOOKUP($A39,'DATA TIMESERIES'!$A$2:$FG$45000,Z$2,FALSE),"")</f>
        <v/>
      </c>
      <c r="AA39" s="23" t="str">
        <f>IF($AZ39=1,VLOOKUP($A39,'DATA TIMESERIES'!$A$2:$FG$45000,AA$2,FALSE),"")</f>
        <v/>
      </c>
      <c r="AB39" s="23" t="str">
        <f>IF($AZ39=1,VLOOKUP($A39,'DATA TIMESERIES'!$A$2:$FG$45000,AB$2,FALSE),"")</f>
        <v/>
      </c>
      <c r="AC39" s="23" t="str">
        <f>IF($AZ39=1,VLOOKUP($A39,'DATA TIMESERIES'!$A$2:$FG$45000,AC$2,FALSE),"")</f>
        <v/>
      </c>
      <c r="AD39" s="23" t="str">
        <f>IF($AZ39=1,VLOOKUP($A39,'DATA TIMESERIES'!$A$2:$FG$45000,AD$2,FALSE),"")</f>
        <v/>
      </c>
      <c r="AE39" s="23" t="str">
        <f>IF($AZ39=1,VLOOKUP($A39,'DATA TIMESERIES'!$A$2:$FG$45000,AE$2,FALSE),"")</f>
        <v/>
      </c>
      <c r="AF39" s="23" t="str">
        <f>IF($AZ39=1,VLOOKUP($A39,'DATA TIMESERIES'!$A$2:$FG$45000,AF$2,FALSE),"")</f>
        <v/>
      </c>
      <c r="AG39" s="23" t="str">
        <f>IF($AZ39=1,VLOOKUP($A39,'DATA TIMESERIES'!$A$2:$FG$45000,AG$2,FALSE),"")</f>
        <v/>
      </c>
      <c r="AH39" s="23" t="str">
        <f>IF($AZ39=1,VLOOKUP($A39,'DATA TIMESERIES'!$A$2:$FG$45000,AH$2,FALSE),"")</f>
        <v/>
      </c>
      <c r="AI39" s="23" t="str">
        <f>IF($AZ39=1,VLOOKUP($A39,'DATA TIMESERIES'!$A$2:$FG$45000,AI$2,FALSE),"")</f>
        <v/>
      </c>
      <c r="AJ39" s="82" t="str">
        <f>IF($AZ39=1,VLOOKUP($A39,'DATA SEL SUB 2026'!$A$2:$BI$45000,AJ$2,FALSE),"")</f>
        <v/>
      </c>
      <c r="AL39" s="99" t="str">
        <f>IF($AZ39=1,VLOOKUP($BA39,'DATA SEL SUB 2026'!$A$2:$XX$45000,AL$2,FALSE),"")</f>
        <v/>
      </c>
      <c r="AM39" s="99" t="str">
        <f>IF($AZ39=1,VLOOKUP($BA39,'DATA SEL SUB 2026'!$A$2:$XX$45000,AM$2,FALSE),"")</f>
        <v/>
      </c>
      <c r="AN39" s="99" t="str">
        <f>IF($AZ39=1,VLOOKUP($BA39,'DATA SEL SUB 2026'!$A$2:$XX$45000,AN$2,FALSE),"")</f>
        <v/>
      </c>
      <c r="AO39" s="99" t="str">
        <f>IF($AZ39=1,VLOOKUP($BA39,'DATA SEL SUB 2026'!$A$2:$XX$45000,AO$2,FALSE),"")</f>
        <v/>
      </c>
      <c r="AP39" s="99">
        <f t="shared" si="6"/>
        <v>0</v>
      </c>
      <c r="AQ39" s="99"/>
      <c r="AR39" s="120" t="str">
        <f t="shared" si="7"/>
        <v/>
      </c>
      <c r="AS39" s="120" t="str">
        <f t="shared" si="8"/>
        <v/>
      </c>
      <c r="AT39" s="120" t="str">
        <f t="shared" si="8"/>
        <v/>
      </c>
      <c r="AU39" s="120" t="str">
        <f t="shared" si="8"/>
        <v/>
      </c>
      <c r="AW39" s="29" t="s">
        <v>90</v>
      </c>
      <c r="AX39" s="29">
        <f>VLOOKUP(AW39,KEY!$W$2:$X$1001,2,FALSE)</f>
        <v>14</v>
      </c>
      <c r="AY39" s="29">
        <v>12</v>
      </c>
      <c r="AZ39" s="29">
        <f t="shared" si="9"/>
        <v>0</v>
      </c>
      <c r="BA39" s="42" t="str">
        <f>IF($AZ39=1,VLOOKUP($AZ$19,'CROSSWALK LEA TO HOUSE'!$A$2:$AB$45000,$AX39,FALSE),"")</f>
        <v/>
      </c>
      <c r="BB39" s="29"/>
      <c r="BC39" s="29"/>
      <c r="BD39" s="29"/>
      <c r="BE39" s="2"/>
      <c r="BF39" s="28" t="str">
        <f>IF($AZ39=1,VLOOKUP($BA39,'DATA SEL SUB 2026'!$A$2:$XX$45000,BF$2,FALSE),"")</f>
        <v/>
      </c>
      <c r="BG39" s="101" t="str">
        <f t="shared" si="10"/>
        <v/>
      </c>
      <c r="BH39" s="101" t="str">
        <f t="shared" si="11"/>
        <v/>
      </c>
      <c r="BI39" s="102" t="str">
        <f t="shared" si="12"/>
        <v/>
      </c>
      <c r="BJ39" s="110" t="str">
        <f>IF($AZ39=1,VLOOKUP($BA39,'DATA TIMESERIES'!$A$1:$XX$45000,BJ$2,FALSE),"")</f>
        <v/>
      </c>
      <c r="BK39" s="111" t="str">
        <f t="shared" si="13"/>
        <v/>
      </c>
      <c r="BL39" s="127"/>
      <c r="BM39" s="24" t="str">
        <f>IF($AZ39=1,VLOOKUP($BA39,'DATA SEL SUB 2026'!$A$2:$XX$45000,BM$2,FALSE),"")</f>
        <v/>
      </c>
      <c r="BN39" s="86" t="str">
        <f>IF($AZ39=1,VLOOKUP($BA39,'DATA SEL SUB 2026'!$A$2:$XX$45000,BN$2,FALSE),"")</f>
        <v/>
      </c>
      <c r="BO39" s="110" t="str">
        <f>IF($AZ39=1,VLOOKUP($BA39,'DATA TIMESERIES'!$A$1:$XX$45000,BO$2,FALSE),"")</f>
        <v/>
      </c>
      <c r="BP39" s="111" t="str">
        <f t="shared" si="14"/>
        <v/>
      </c>
      <c r="BQ39" s="132" t="str">
        <f>IF($AZ39=1,VLOOKUP($BA39,'DATA SEL SUB 2026'!$A$2:$XX$45000,BQ$2,FALSE),"")</f>
        <v/>
      </c>
      <c r="BR39" s="25" t="str">
        <f>IF($AZ39=1,VLOOKUP($BA39,'DATA SEL SUB 2026'!$A$2:$XX$45000,BR$2,FALSE),"")</f>
        <v/>
      </c>
      <c r="BS39" s="25" t="str">
        <f>IF($AZ39=1,VLOOKUP($BA39,'DATA SEL SUB 2026'!$A$2:$XX$45000,BS$2,FALSE),"")</f>
        <v/>
      </c>
      <c r="BT39" s="25" t="str">
        <f>IF($AZ39=1,VLOOKUP($BA39,'DATA SEL SUB 2026'!$A$2:$XX$45000,BT$2,FALSE),"")</f>
        <v/>
      </c>
      <c r="BU39" s="25" t="str">
        <f>IF($AZ39=1,VLOOKUP($BA39,'DATA SEL SUB 2026'!$A$2:$XX$45000,BU$2,FALSE),"")</f>
        <v/>
      </c>
      <c r="BV39" s="133" t="str">
        <f>IF($AZ39=1,VLOOKUP($BA39,'DATA SEL SUB 2026'!$A$2:$XX$45000,BV$2,FALSE),"")</f>
        <v/>
      </c>
      <c r="BW39" s="127"/>
      <c r="BX39" s="31" t="str">
        <f>IF($AZ39=1,VLOOKUP($BA39,'DATA SEL SUB 2026'!$A$2:$XX$45000,BX$2,FALSE),"")</f>
        <v/>
      </c>
      <c r="BY39" s="32" t="str">
        <f>IF($AZ39=1,VLOOKUP($BA39,'DATA SEL SUB 2026'!$A$2:$XX$45000,BY$2,FALSE),"")</f>
        <v/>
      </c>
      <c r="BZ39" s="110" t="str">
        <f>IF($AZ39=1,VLOOKUP($BA39,'DATA TIMESERIES'!$A$1:$XX$45000,BZ$2,FALSE),"")</f>
        <v/>
      </c>
      <c r="CA39" s="111" t="str">
        <f t="shared" si="15"/>
        <v/>
      </c>
      <c r="CB39" s="142" t="str">
        <f>IF($AZ39=1,-1*VLOOKUP($BA39,'DATA SEL SUB 2026'!$A$2:$XX$45000,CB$2,FALSE),"")</f>
        <v/>
      </c>
      <c r="CC39" s="137" t="str">
        <f>IF($AZ39=1,VLOOKUP($BA39,'DATA SEL SUB 2026'!$A$2:$XX$45000,CC$2,FALSE),"")</f>
        <v/>
      </c>
      <c r="CD39" s="143" t="str">
        <f t="shared" si="16"/>
        <v/>
      </c>
      <c r="CE39" s="32"/>
      <c r="CF39" s="90" t="str">
        <f>IF($AZ39=1,VLOOKUP($BA39,'DATA SEL SUB 2026'!$A$2:$XX$45000,CF$2,FALSE),"")</f>
        <v/>
      </c>
      <c r="CG39" s="91" t="str">
        <f>IF($AZ39=1,VLOOKUP($BA39,'DATA SEL SUB 2026'!$A$2:$XX$45000,CG$2,FALSE),"")</f>
        <v/>
      </c>
      <c r="CH39" s="110" t="str">
        <f>IF($AZ39=1,VLOOKUP($BA39,'DATA TIMESERIES'!$A$1:$XX$45000,CH$2,FALSE),"")</f>
        <v/>
      </c>
      <c r="CI39" s="110" t="str">
        <f t="shared" si="17"/>
        <v/>
      </c>
      <c r="CJ39" s="32"/>
      <c r="CK39" s="32"/>
      <c r="CL39" s="2"/>
    </row>
    <row r="40" spans="1:90" ht="36" customHeight="1" x14ac:dyDescent="0.25">
      <c r="A40" s="79" t="str">
        <f t="shared" si="5"/>
        <v/>
      </c>
      <c r="B40" s="23" t="str">
        <f>IF($AZ40=1,VLOOKUP($A40,'DATA TIMESERIES'!$A$2:$FG$45000,B$2,FALSE),"")</f>
        <v/>
      </c>
      <c r="C40" s="23" t="str">
        <f>IF($AZ40=1,VLOOKUP($A40,'DATA TIMESERIES'!$A$2:$FG$45000,C$2,FALSE),"")</f>
        <v/>
      </c>
      <c r="D40" s="23" t="str">
        <f>IF($AZ40=1,VLOOKUP($A40,'DATA TIMESERIES'!$A$2:$FG$45000,D$2,FALSE),"")</f>
        <v/>
      </c>
      <c r="E40" s="23" t="str">
        <f>IF($AZ40=1,VLOOKUP($A40,'DATA TIMESERIES'!$A$2:$FG$45000,E$2,FALSE),"")</f>
        <v/>
      </c>
      <c r="F40" s="23" t="str">
        <f>IF($AZ40=1,VLOOKUP($A40,'DATA TIMESERIES'!$A$2:$FG$45000,F$2,FALSE),"")</f>
        <v/>
      </c>
      <c r="G40" s="23" t="str">
        <f>IF($AZ40=1,VLOOKUP($A40,'DATA TIMESERIES'!$A$2:$FG$45000,G$2,FALSE),"")</f>
        <v/>
      </c>
      <c r="H40" s="23" t="str">
        <f>IF($AZ40=1,VLOOKUP($A40,'DATA TIMESERIES'!$A$2:$FG$45000,H$2,FALSE),"")</f>
        <v/>
      </c>
      <c r="I40" s="23" t="str">
        <f>IF($AZ40=1,VLOOKUP($A40,'DATA TIMESERIES'!$A$2:$FG$45000,I$2,FALSE),"")</f>
        <v/>
      </c>
      <c r="J40" s="23" t="str">
        <f>IF($AZ40=1,VLOOKUP($A40,'DATA TIMESERIES'!$A$2:$FG$45000,J$2,FALSE),"")</f>
        <v/>
      </c>
      <c r="K40" s="23" t="str">
        <f>IF($AZ40=1,VLOOKUP($A40,'DATA TIMESERIES'!$A$2:$FG$45000,K$2,FALSE),"")</f>
        <v/>
      </c>
      <c r="L40" s="82" t="str">
        <f>IF($AZ40=1,VLOOKUP($A40,'DATA SEL SUB 2026'!$A$2:$BI$45000,L$2,FALSE),"")</f>
        <v/>
      </c>
      <c r="M40" s="22"/>
      <c r="N40" s="23" t="str">
        <f>IF($AZ40=1,VLOOKUP($A40,'DATA TIMESERIES'!$A$2:$FG$45000,N$2,FALSE),"")</f>
        <v/>
      </c>
      <c r="O40" s="23" t="str">
        <f>IF($AZ40=1,VLOOKUP($A40,'DATA TIMESERIES'!$A$2:$FG$45000,O$2,FALSE),"")</f>
        <v/>
      </c>
      <c r="P40" s="23" t="str">
        <f>IF($AZ40=1,VLOOKUP($A40,'DATA TIMESERIES'!$A$2:$FG$45000,P$2,FALSE),"")</f>
        <v/>
      </c>
      <c r="Q40" s="23" t="str">
        <f>IF($AZ40=1,VLOOKUP($A40,'DATA TIMESERIES'!$A$2:$FG$45000,Q$2,FALSE),"")</f>
        <v/>
      </c>
      <c r="R40" s="23" t="str">
        <f>IF($AZ40=1,VLOOKUP($A40,'DATA TIMESERIES'!$A$2:$FG$45000,R$2,FALSE),"")</f>
        <v/>
      </c>
      <c r="S40" s="23" t="str">
        <f>IF($AZ40=1,VLOOKUP($A40,'DATA TIMESERIES'!$A$2:$FG$45000,S$2,FALSE),"")</f>
        <v/>
      </c>
      <c r="T40" s="23" t="str">
        <f>IF($AZ40=1,VLOOKUP($A40,'DATA TIMESERIES'!$A$2:$FG$45000,T$2,FALSE),"")</f>
        <v/>
      </c>
      <c r="U40" s="23" t="str">
        <f>IF($AZ40=1,VLOOKUP($A40,'DATA TIMESERIES'!$A$2:$FG$45000,U$2,FALSE),"")</f>
        <v/>
      </c>
      <c r="V40" s="23" t="str">
        <f>IF($AZ40=1,VLOOKUP($A40,'DATA TIMESERIES'!$A$2:$FG$45000,V$2,FALSE),"")</f>
        <v/>
      </c>
      <c r="W40" s="23" t="str">
        <f>IF($AZ40=1,VLOOKUP($A40,'DATA TIMESERIES'!$A$2:$FG$45000,W$2,FALSE),"")</f>
        <v/>
      </c>
      <c r="X40" s="82" t="str">
        <f>IF($AZ40=1,VLOOKUP($A40,'DATA SEL SUB 2026'!$A$2:$BI$45000,X$2,FALSE),"")</f>
        <v/>
      </c>
      <c r="Z40" s="23" t="str">
        <f>IF($AZ40=1,VLOOKUP($A40,'DATA TIMESERIES'!$A$2:$FG$45000,Z$2,FALSE),"")</f>
        <v/>
      </c>
      <c r="AA40" s="23" t="str">
        <f>IF($AZ40=1,VLOOKUP($A40,'DATA TIMESERIES'!$A$2:$FG$45000,AA$2,FALSE),"")</f>
        <v/>
      </c>
      <c r="AB40" s="23" t="str">
        <f>IF($AZ40=1,VLOOKUP($A40,'DATA TIMESERIES'!$A$2:$FG$45000,AB$2,FALSE),"")</f>
        <v/>
      </c>
      <c r="AC40" s="23" t="str">
        <f>IF($AZ40=1,VLOOKUP($A40,'DATA TIMESERIES'!$A$2:$FG$45000,AC$2,FALSE),"")</f>
        <v/>
      </c>
      <c r="AD40" s="23" t="str">
        <f>IF($AZ40=1,VLOOKUP($A40,'DATA TIMESERIES'!$A$2:$FG$45000,AD$2,FALSE),"")</f>
        <v/>
      </c>
      <c r="AE40" s="23" t="str">
        <f>IF($AZ40=1,VLOOKUP($A40,'DATA TIMESERIES'!$A$2:$FG$45000,AE$2,FALSE),"")</f>
        <v/>
      </c>
      <c r="AF40" s="23" t="str">
        <f>IF($AZ40=1,VLOOKUP($A40,'DATA TIMESERIES'!$A$2:$FG$45000,AF$2,FALSE),"")</f>
        <v/>
      </c>
      <c r="AG40" s="23" t="str">
        <f>IF($AZ40=1,VLOOKUP($A40,'DATA TIMESERIES'!$A$2:$FG$45000,AG$2,FALSE),"")</f>
        <v/>
      </c>
      <c r="AH40" s="23" t="str">
        <f>IF($AZ40=1,VLOOKUP($A40,'DATA TIMESERIES'!$A$2:$FG$45000,AH$2,FALSE),"")</f>
        <v/>
      </c>
      <c r="AI40" s="23" t="str">
        <f>IF($AZ40=1,VLOOKUP($A40,'DATA TIMESERIES'!$A$2:$FG$45000,AI$2,FALSE),"")</f>
        <v/>
      </c>
      <c r="AJ40" s="82" t="str">
        <f>IF($AZ40=1,VLOOKUP($A40,'DATA SEL SUB 2026'!$A$2:$BI$45000,AJ$2,FALSE),"")</f>
        <v/>
      </c>
      <c r="AL40" s="99" t="str">
        <f>IF($AZ40=1,VLOOKUP($BA40,'DATA SEL SUB 2026'!$A$2:$XX$45000,AL$2,FALSE),"")</f>
        <v/>
      </c>
      <c r="AM40" s="99" t="str">
        <f>IF($AZ40=1,VLOOKUP($BA40,'DATA SEL SUB 2026'!$A$2:$XX$45000,AM$2,FALSE),"")</f>
        <v/>
      </c>
      <c r="AN40" s="99" t="str">
        <f>IF($AZ40=1,VLOOKUP($BA40,'DATA SEL SUB 2026'!$A$2:$XX$45000,AN$2,FALSE),"")</f>
        <v/>
      </c>
      <c r="AO40" s="99" t="str">
        <f>IF($AZ40=1,VLOOKUP($BA40,'DATA SEL SUB 2026'!$A$2:$XX$45000,AO$2,FALSE),"")</f>
        <v/>
      </c>
      <c r="AP40" s="99">
        <f t="shared" si="6"/>
        <v>0</v>
      </c>
      <c r="AQ40" s="99"/>
      <c r="AR40" s="120" t="str">
        <f t="shared" si="7"/>
        <v/>
      </c>
      <c r="AS40" s="120" t="str">
        <f t="shared" si="8"/>
        <v/>
      </c>
      <c r="AT40" s="120" t="str">
        <f t="shared" si="8"/>
        <v/>
      </c>
      <c r="AU40" s="120" t="str">
        <f t="shared" si="8"/>
        <v/>
      </c>
      <c r="AW40" s="29" t="s">
        <v>251</v>
      </c>
      <c r="AX40" s="29">
        <f>VLOOKUP(AW40,KEY!$W$2:$X$1001,2,FALSE)</f>
        <v>15</v>
      </c>
      <c r="AY40" s="29">
        <v>13</v>
      </c>
      <c r="AZ40" s="29">
        <f t="shared" si="9"/>
        <v>0</v>
      </c>
      <c r="BA40" s="42" t="str">
        <f>IF($AZ40=1,VLOOKUP($AZ$19,'CROSSWALK LEA TO HOUSE'!$A$2:$AB$45000,$AX40,FALSE),"")</f>
        <v/>
      </c>
      <c r="BB40" s="29"/>
      <c r="BC40" s="29"/>
      <c r="BD40" s="29"/>
      <c r="BE40" s="2"/>
      <c r="BF40" s="28" t="str">
        <f>IF($AZ40=1,VLOOKUP($BA40,'DATA SEL SUB 2026'!$A$2:$XX$45000,BF$2,FALSE),"")</f>
        <v/>
      </c>
      <c r="BG40" s="101" t="str">
        <f t="shared" si="10"/>
        <v/>
      </c>
      <c r="BH40" s="101" t="str">
        <f t="shared" si="11"/>
        <v/>
      </c>
      <c r="BI40" s="102" t="str">
        <f t="shared" si="12"/>
        <v/>
      </c>
      <c r="BJ40" s="110" t="str">
        <f>IF($AZ40=1,VLOOKUP($BA40,'DATA TIMESERIES'!$A$1:$XX$45000,BJ$2,FALSE),"")</f>
        <v/>
      </c>
      <c r="BK40" s="111" t="str">
        <f t="shared" si="13"/>
        <v/>
      </c>
      <c r="BL40" s="127"/>
      <c r="BM40" s="24" t="str">
        <f>IF($AZ40=1,VLOOKUP($BA40,'DATA SEL SUB 2026'!$A$2:$XX$45000,BM$2,FALSE),"")</f>
        <v/>
      </c>
      <c r="BN40" s="86" t="str">
        <f>IF($AZ40=1,VLOOKUP($BA40,'DATA SEL SUB 2026'!$A$2:$XX$45000,BN$2,FALSE),"")</f>
        <v/>
      </c>
      <c r="BO40" s="110" t="str">
        <f>IF($AZ40=1,VLOOKUP($BA40,'DATA TIMESERIES'!$A$1:$XX$45000,BO$2,FALSE),"")</f>
        <v/>
      </c>
      <c r="BP40" s="111" t="str">
        <f t="shared" si="14"/>
        <v/>
      </c>
      <c r="BQ40" s="132" t="str">
        <f>IF($AZ40=1,VLOOKUP($BA40,'DATA SEL SUB 2026'!$A$2:$XX$45000,BQ$2,FALSE),"")</f>
        <v/>
      </c>
      <c r="BR40" s="25" t="str">
        <f>IF($AZ40=1,VLOOKUP($BA40,'DATA SEL SUB 2026'!$A$2:$XX$45000,BR$2,FALSE),"")</f>
        <v/>
      </c>
      <c r="BS40" s="25" t="str">
        <f>IF($AZ40=1,VLOOKUP($BA40,'DATA SEL SUB 2026'!$A$2:$XX$45000,BS$2,FALSE),"")</f>
        <v/>
      </c>
      <c r="BT40" s="25" t="str">
        <f>IF($AZ40=1,VLOOKUP($BA40,'DATA SEL SUB 2026'!$A$2:$XX$45000,BT$2,FALSE),"")</f>
        <v/>
      </c>
      <c r="BU40" s="25" t="str">
        <f>IF($AZ40=1,VLOOKUP($BA40,'DATA SEL SUB 2026'!$A$2:$XX$45000,BU$2,FALSE),"")</f>
        <v/>
      </c>
      <c r="BV40" s="133" t="str">
        <f>IF($AZ40=1,VLOOKUP($BA40,'DATA SEL SUB 2026'!$A$2:$XX$45000,BV$2,FALSE),"")</f>
        <v/>
      </c>
      <c r="BW40" s="127"/>
      <c r="BX40" s="31" t="str">
        <f>IF($AZ40=1,VLOOKUP($BA40,'DATA SEL SUB 2026'!$A$2:$XX$45000,BX$2,FALSE),"")</f>
        <v/>
      </c>
      <c r="BY40" s="32" t="str">
        <f>IF($AZ40=1,VLOOKUP($BA40,'DATA SEL SUB 2026'!$A$2:$XX$45000,BY$2,FALSE),"")</f>
        <v/>
      </c>
      <c r="BZ40" s="110" t="str">
        <f>IF($AZ40=1,VLOOKUP($BA40,'DATA TIMESERIES'!$A$1:$XX$45000,BZ$2,FALSE),"")</f>
        <v/>
      </c>
      <c r="CA40" s="111" t="str">
        <f t="shared" si="15"/>
        <v/>
      </c>
      <c r="CB40" s="142" t="str">
        <f>IF($AZ40=1,-1*VLOOKUP($BA40,'DATA SEL SUB 2026'!$A$2:$XX$45000,CB$2,FALSE),"")</f>
        <v/>
      </c>
      <c r="CC40" s="137" t="str">
        <f>IF($AZ40=1,VLOOKUP($BA40,'DATA SEL SUB 2026'!$A$2:$XX$45000,CC$2,FALSE),"")</f>
        <v/>
      </c>
      <c r="CD40" s="143" t="str">
        <f t="shared" si="16"/>
        <v/>
      </c>
      <c r="CE40" s="32"/>
      <c r="CF40" s="90" t="str">
        <f>IF($AZ40=1,VLOOKUP($BA40,'DATA SEL SUB 2026'!$A$2:$XX$45000,CF$2,FALSE),"")</f>
        <v/>
      </c>
      <c r="CG40" s="91" t="str">
        <f>IF($AZ40=1,VLOOKUP($BA40,'DATA SEL SUB 2026'!$A$2:$XX$45000,CG$2,FALSE),"")</f>
        <v/>
      </c>
      <c r="CH40" s="110" t="str">
        <f>IF($AZ40=1,VLOOKUP($BA40,'DATA TIMESERIES'!$A$1:$XX$45000,CH$2,FALSE),"")</f>
        <v/>
      </c>
      <c r="CI40" s="110" t="str">
        <f t="shared" si="17"/>
        <v/>
      </c>
      <c r="CJ40" s="32"/>
      <c r="CK40" s="32"/>
      <c r="CL40" s="2"/>
    </row>
    <row r="41" spans="1:90" ht="36" customHeight="1" x14ac:dyDescent="0.25">
      <c r="A41" s="79" t="str">
        <f t="shared" si="5"/>
        <v/>
      </c>
      <c r="B41" s="23" t="str">
        <f>IF($AZ41=1,VLOOKUP($A41,'DATA TIMESERIES'!$A$2:$FG$45000,B$2,FALSE),"")</f>
        <v/>
      </c>
      <c r="C41" s="23" t="str">
        <f>IF($AZ41=1,VLOOKUP($A41,'DATA TIMESERIES'!$A$2:$FG$45000,C$2,FALSE),"")</f>
        <v/>
      </c>
      <c r="D41" s="23" t="str">
        <f>IF($AZ41=1,VLOOKUP($A41,'DATA TIMESERIES'!$A$2:$FG$45000,D$2,FALSE),"")</f>
        <v/>
      </c>
      <c r="E41" s="23" t="str">
        <f>IF($AZ41=1,VLOOKUP($A41,'DATA TIMESERIES'!$A$2:$FG$45000,E$2,FALSE),"")</f>
        <v/>
      </c>
      <c r="F41" s="23" t="str">
        <f>IF($AZ41=1,VLOOKUP($A41,'DATA TIMESERIES'!$A$2:$FG$45000,F$2,FALSE),"")</f>
        <v/>
      </c>
      <c r="G41" s="23" t="str">
        <f>IF($AZ41=1,VLOOKUP($A41,'DATA TIMESERIES'!$A$2:$FG$45000,G$2,FALSE),"")</f>
        <v/>
      </c>
      <c r="H41" s="23" t="str">
        <f>IF($AZ41=1,VLOOKUP($A41,'DATA TIMESERIES'!$A$2:$FG$45000,H$2,FALSE),"")</f>
        <v/>
      </c>
      <c r="I41" s="23" t="str">
        <f>IF($AZ41=1,VLOOKUP($A41,'DATA TIMESERIES'!$A$2:$FG$45000,I$2,FALSE),"")</f>
        <v/>
      </c>
      <c r="J41" s="23" t="str">
        <f>IF($AZ41=1,VLOOKUP($A41,'DATA TIMESERIES'!$A$2:$FG$45000,J$2,FALSE),"")</f>
        <v/>
      </c>
      <c r="K41" s="23" t="str">
        <f>IF($AZ41=1,VLOOKUP($A41,'DATA TIMESERIES'!$A$2:$FG$45000,K$2,FALSE),"")</f>
        <v/>
      </c>
      <c r="L41" s="82" t="str">
        <f>IF($AZ41=1,VLOOKUP($A41,'DATA SEL SUB 2026'!$A$2:$BI$45000,L$2,FALSE),"")</f>
        <v/>
      </c>
      <c r="M41" s="22"/>
      <c r="N41" s="23" t="str">
        <f>IF($AZ41=1,VLOOKUP($A41,'DATA TIMESERIES'!$A$2:$FG$45000,N$2,FALSE),"")</f>
        <v/>
      </c>
      <c r="O41" s="23" t="str">
        <f>IF($AZ41=1,VLOOKUP($A41,'DATA TIMESERIES'!$A$2:$FG$45000,O$2,FALSE),"")</f>
        <v/>
      </c>
      <c r="P41" s="23" t="str">
        <f>IF($AZ41=1,VLOOKUP($A41,'DATA TIMESERIES'!$A$2:$FG$45000,P$2,FALSE),"")</f>
        <v/>
      </c>
      <c r="Q41" s="23" t="str">
        <f>IF($AZ41=1,VLOOKUP($A41,'DATA TIMESERIES'!$A$2:$FG$45000,Q$2,FALSE),"")</f>
        <v/>
      </c>
      <c r="R41" s="23" t="str">
        <f>IF($AZ41=1,VLOOKUP($A41,'DATA TIMESERIES'!$A$2:$FG$45000,R$2,FALSE),"")</f>
        <v/>
      </c>
      <c r="S41" s="23" t="str">
        <f>IF($AZ41=1,VLOOKUP($A41,'DATA TIMESERIES'!$A$2:$FG$45000,S$2,FALSE),"")</f>
        <v/>
      </c>
      <c r="T41" s="23" t="str">
        <f>IF($AZ41=1,VLOOKUP($A41,'DATA TIMESERIES'!$A$2:$FG$45000,T$2,FALSE),"")</f>
        <v/>
      </c>
      <c r="U41" s="23" t="str">
        <f>IF($AZ41=1,VLOOKUP($A41,'DATA TIMESERIES'!$A$2:$FG$45000,U$2,FALSE),"")</f>
        <v/>
      </c>
      <c r="V41" s="23" t="str">
        <f>IF($AZ41=1,VLOOKUP($A41,'DATA TIMESERIES'!$A$2:$FG$45000,V$2,FALSE),"")</f>
        <v/>
      </c>
      <c r="W41" s="23" t="str">
        <f>IF($AZ41=1,VLOOKUP($A41,'DATA TIMESERIES'!$A$2:$FG$45000,W$2,FALSE),"")</f>
        <v/>
      </c>
      <c r="X41" s="82" t="str">
        <f>IF($AZ41=1,VLOOKUP($A41,'DATA SEL SUB 2026'!$A$2:$BI$45000,X$2,FALSE),"")</f>
        <v/>
      </c>
      <c r="Z41" s="23" t="str">
        <f>IF($AZ41=1,VLOOKUP($A41,'DATA TIMESERIES'!$A$2:$FG$45000,Z$2,FALSE),"")</f>
        <v/>
      </c>
      <c r="AA41" s="23" t="str">
        <f>IF($AZ41=1,VLOOKUP($A41,'DATA TIMESERIES'!$A$2:$FG$45000,AA$2,FALSE),"")</f>
        <v/>
      </c>
      <c r="AB41" s="23" t="str">
        <f>IF($AZ41=1,VLOOKUP($A41,'DATA TIMESERIES'!$A$2:$FG$45000,AB$2,FALSE),"")</f>
        <v/>
      </c>
      <c r="AC41" s="23" t="str">
        <f>IF($AZ41=1,VLOOKUP($A41,'DATA TIMESERIES'!$A$2:$FG$45000,AC$2,FALSE),"")</f>
        <v/>
      </c>
      <c r="AD41" s="23" t="str">
        <f>IF($AZ41=1,VLOOKUP($A41,'DATA TIMESERIES'!$A$2:$FG$45000,AD$2,FALSE),"")</f>
        <v/>
      </c>
      <c r="AE41" s="23" t="str">
        <f>IF($AZ41=1,VLOOKUP($A41,'DATA TIMESERIES'!$A$2:$FG$45000,AE$2,FALSE),"")</f>
        <v/>
      </c>
      <c r="AF41" s="23" t="str">
        <f>IF($AZ41=1,VLOOKUP($A41,'DATA TIMESERIES'!$A$2:$FG$45000,AF$2,FALSE),"")</f>
        <v/>
      </c>
      <c r="AG41" s="23" t="str">
        <f>IF($AZ41=1,VLOOKUP($A41,'DATA TIMESERIES'!$A$2:$FG$45000,AG$2,FALSE),"")</f>
        <v/>
      </c>
      <c r="AH41" s="23" t="str">
        <f>IF($AZ41=1,VLOOKUP($A41,'DATA TIMESERIES'!$A$2:$FG$45000,AH$2,FALSE),"")</f>
        <v/>
      </c>
      <c r="AI41" s="23" t="str">
        <f>IF($AZ41=1,VLOOKUP($A41,'DATA TIMESERIES'!$A$2:$FG$45000,AI$2,FALSE),"")</f>
        <v/>
      </c>
      <c r="AJ41" s="82" t="str">
        <f>IF($AZ41=1,VLOOKUP($A41,'DATA SEL SUB 2026'!$A$2:$BI$45000,AJ$2,FALSE),"")</f>
        <v/>
      </c>
      <c r="AL41" s="99" t="str">
        <f>IF($AZ41=1,VLOOKUP($BA41,'DATA SEL SUB 2026'!$A$2:$XX$45000,AL$2,FALSE),"")</f>
        <v/>
      </c>
      <c r="AM41" s="99" t="str">
        <f>IF($AZ41=1,VLOOKUP($BA41,'DATA SEL SUB 2026'!$A$2:$XX$45000,AM$2,FALSE),"")</f>
        <v/>
      </c>
      <c r="AN41" s="99" t="str">
        <f>IF($AZ41=1,VLOOKUP($BA41,'DATA SEL SUB 2026'!$A$2:$XX$45000,AN$2,FALSE),"")</f>
        <v/>
      </c>
      <c r="AO41" s="99" t="str">
        <f>IF($AZ41=1,VLOOKUP($BA41,'DATA SEL SUB 2026'!$A$2:$XX$45000,AO$2,FALSE),"")</f>
        <v/>
      </c>
      <c r="AP41" s="99">
        <f t="shared" si="6"/>
        <v>0</v>
      </c>
      <c r="AQ41" s="99"/>
      <c r="AR41" s="120" t="str">
        <f t="shared" si="7"/>
        <v/>
      </c>
      <c r="AS41" s="120" t="str">
        <f t="shared" si="8"/>
        <v/>
      </c>
      <c r="AT41" s="120" t="str">
        <f t="shared" si="8"/>
        <v/>
      </c>
      <c r="AU41" s="120" t="str">
        <f t="shared" si="8"/>
        <v/>
      </c>
      <c r="AW41" s="29" t="s">
        <v>252</v>
      </c>
      <c r="AX41" s="29">
        <f>VLOOKUP(AW41,KEY!$W$2:$X$1001,2,FALSE)</f>
        <v>16</v>
      </c>
      <c r="AY41" s="29">
        <v>14</v>
      </c>
      <c r="AZ41" s="29">
        <f t="shared" si="9"/>
        <v>0</v>
      </c>
      <c r="BA41" s="42" t="str">
        <f>IF($AZ41=1,VLOOKUP($AZ$19,'CROSSWALK LEA TO HOUSE'!$A$2:$AB$45000,$AX41,FALSE),"")</f>
        <v/>
      </c>
      <c r="BB41" s="29"/>
      <c r="BC41" s="29"/>
      <c r="BD41" s="29"/>
      <c r="BE41" s="2"/>
      <c r="BF41" s="28" t="str">
        <f>IF($AZ41=1,VLOOKUP($BA41,'DATA SEL SUB 2026'!$A$2:$XX$45000,BF$2,FALSE),"")</f>
        <v/>
      </c>
      <c r="BG41" s="101" t="str">
        <f t="shared" si="10"/>
        <v/>
      </c>
      <c r="BH41" s="101" t="str">
        <f t="shared" si="11"/>
        <v/>
      </c>
      <c r="BI41" s="102" t="str">
        <f t="shared" si="12"/>
        <v/>
      </c>
      <c r="BJ41" s="110" t="str">
        <f>IF($AZ41=1,VLOOKUP($BA41,'DATA TIMESERIES'!$A$1:$XX$45000,BJ$2,FALSE),"")</f>
        <v/>
      </c>
      <c r="BK41" s="111" t="str">
        <f t="shared" si="13"/>
        <v/>
      </c>
      <c r="BL41" s="127"/>
      <c r="BM41" s="24" t="str">
        <f>IF($AZ41=1,VLOOKUP($BA41,'DATA SEL SUB 2026'!$A$2:$XX$45000,BM$2,FALSE),"")</f>
        <v/>
      </c>
      <c r="BN41" s="86" t="str">
        <f>IF($AZ41=1,VLOOKUP($BA41,'DATA SEL SUB 2026'!$A$2:$XX$45000,BN$2,FALSE),"")</f>
        <v/>
      </c>
      <c r="BO41" s="110" t="str">
        <f>IF($AZ41=1,VLOOKUP($BA41,'DATA TIMESERIES'!$A$1:$XX$45000,BO$2,FALSE),"")</f>
        <v/>
      </c>
      <c r="BP41" s="111" t="str">
        <f t="shared" si="14"/>
        <v/>
      </c>
      <c r="BQ41" s="132" t="str">
        <f>IF($AZ41=1,VLOOKUP($BA41,'DATA SEL SUB 2026'!$A$2:$XX$45000,BQ$2,FALSE),"")</f>
        <v/>
      </c>
      <c r="BR41" s="25" t="str">
        <f>IF($AZ41=1,VLOOKUP($BA41,'DATA SEL SUB 2026'!$A$2:$XX$45000,BR$2,FALSE),"")</f>
        <v/>
      </c>
      <c r="BS41" s="25" t="str">
        <f>IF($AZ41=1,VLOOKUP($BA41,'DATA SEL SUB 2026'!$A$2:$XX$45000,BS$2,FALSE),"")</f>
        <v/>
      </c>
      <c r="BT41" s="25" t="str">
        <f>IF($AZ41=1,VLOOKUP($BA41,'DATA SEL SUB 2026'!$A$2:$XX$45000,BT$2,FALSE),"")</f>
        <v/>
      </c>
      <c r="BU41" s="25" t="str">
        <f>IF($AZ41=1,VLOOKUP($BA41,'DATA SEL SUB 2026'!$A$2:$XX$45000,BU$2,FALSE),"")</f>
        <v/>
      </c>
      <c r="BV41" s="133" t="str">
        <f>IF($AZ41=1,VLOOKUP($BA41,'DATA SEL SUB 2026'!$A$2:$XX$45000,BV$2,FALSE),"")</f>
        <v/>
      </c>
      <c r="BW41" s="127"/>
      <c r="BX41" s="31" t="str">
        <f>IF($AZ41=1,VLOOKUP($BA41,'DATA SEL SUB 2026'!$A$2:$XX$45000,BX$2,FALSE),"")</f>
        <v/>
      </c>
      <c r="BY41" s="32" t="str">
        <f>IF($AZ41=1,VLOOKUP($BA41,'DATA SEL SUB 2026'!$A$2:$XX$45000,BY$2,FALSE),"")</f>
        <v/>
      </c>
      <c r="BZ41" s="110" t="str">
        <f>IF($AZ41=1,VLOOKUP($BA41,'DATA TIMESERIES'!$A$1:$XX$45000,BZ$2,FALSE),"")</f>
        <v/>
      </c>
      <c r="CA41" s="111" t="str">
        <f t="shared" si="15"/>
        <v/>
      </c>
      <c r="CB41" s="142" t="str">
        <f>IF($AZ41=1,-1*VLOOKUP($BA41,'DATA SEL SUB 2026'!$A$2:$XX$45000,CB$2,FALSE),"")</f>
        <v/>
      </c>
      <c r="CC41" s="137" t="str">
        <f>IF($AZ41=1,VLOOKUP($BA41,'DATA SEL SUB 2026'!$A$2:$XX$45000,CC$2,FALSE),"")</f>
        <v/>
      </c>
      <c r="CD41" s="143" t="str">
        <f t="shared" si="16"/>
        <v/>
      </c>
      <c r="CE41" s="32"/>
      <c r="CF41" s="90" t="str">
        <f>IF($AZ41=1,VLOOKUP($BA41,'DATA SEL SUB 2026'!$A$2:$XX$45000,CF$2,FALSE),"")</f>
        <v/>
      </c>
      <c r="CG41" s="91" t="str">
        <f>IF($AZ41=1,VLOOKUP($BA41,'DATA SEL SUB 2026'!$A$2:$XX$45000,CG$2,FALSE),"")</f>
        <v/>
      </c>
      <c r="CH41" s="110" t="str">
        <f>IF($AZ41=1,VLOOKUP($BA41,'DATA TIMESERIES'!$A$1:$XX$45000,CH$2,FALSE),"")</f>
        <v/>
      </c>
      <c r="CI41" s="110" t="str">
        <f t="shared" si="17"/>
        <v/>
      </c>
      <c r="CJ41" s="32"/>
      <c r="CK41" s="32"/>
      <c r="CL41" s="2"/>
    </row>
    <row r="42" spans="1:90" ht="36" customHeight="1" x14ac:dyDescent="0.25">
      <c r="A42" s="79" t="str">
        <f t="shared" si="5"/>
        <v/>
      </c>
      <c r="B42" s="23" t="str">
        <f>IF($AZ42=1,VLOOKUP($A42,'DATA TIMESERIES'!$A$2:$FG$45000,B$2,FALSE),"")</f>
        <v/>
      </c>
      <c r="C42" s="23" t="str">
        <f>IF($AZ42=1,VLOOKUP($A42,'DATA TIMESERIES'!$A$2:$FG$45000,C$2,FALSE),"")</f>
        <v/>
      </c>
      <c r="D42" s="23" t="str">
        <f>IF($AZ42=1,VLOOKUP($A42,'DATA TIMESERIES'!$A$2:$FG$45000,D$2,FALSE),"")</f>
        <v/>
      </c>
      <c r="E42" s="23" t="str">
        <f>IF($AZ42=1,VLOOKUP($A42,'DATA TIMESERIES'!$A$2:$FG$45000,E$2,FALSE),"")</f>
        <v/>
      </c>
      <c r="F42" s="23" t="str">
        <f>IF($AZ42=1,VLOOKUP($A42,'DATA TIMESERIES'!$A$2:$FG$45000,F$2,FALSE),"")</f>
        <v/>
      </c>
      <c r="G42" s="23" t="str">
        <f>IF($AZ42=1,VLOOKUP($A42,'DATA TIMESERIES'!$A$2:$FG$45000,G$2,FALSE),"")</f>
        <v/>
      </c>
      <c r="H42" s="23" t="str">
        <f>IF($AZ42=1,VLOOKUP($A42,'DATA TIMESERIES'!$A$2:$FG$45000,H$2,FALSE),"")</f>
        <v/>
      </c>
      <c r="I42" s="23" t="str">
        <f>IF($AZ42=1,VLOOKUP($A42,'DATA TIMESERIES'!$A$2:$FG$45000,I$2,FALSE),"")</f>
        <v/>
      </c>
      <c r="J42" s="23" t="str">
        <f>IF($AZ42=1,VLOOKUP($A42,'DATA TIMESERIES'!$A$2:$FG$45000,J$2,FALSE),"")</f>
        <v/>
      </c>
      <c r="K42" s="23" t="str">
        <f>IF($AZ42=1,VLOOKUP($A42,'DATA TIMESERIES'!$A$2:$FG$45000,K$2,FALSE),"")</f>
        <v/>
      </c>
      <c r="L42" s="82" t="str">
        <f>IF($AZ42=1,VLOOKUP($A42,'DATA SEL SUB 2026'!$A$2:$BI$45000,L$2,FALSE),"")</f>
        <v/>
      </c>
      <c r="M42" s="22"/>
      <c r="N42" s="23" t="str">
        <f>IF($AZ42=1,VLOOKUP($A42,'DATA TIMESERIES'!$A$2:$FG$45000,N$2,FALSE),"")</f>
        <v/>
      </c>
      <c r="O42" s="23" t="str">
        <f>IF($AZ42=1,VLOOKUP($A42,'DATA TIMESERIES'!$A$2:$FG$45000,O$2,FALSE),"")</f>
        <v/>
      </c>
      <c r="P42" s="23" t="str">
        <f>IF($AZ42=1,VLOOKUP($A42,'DATA TIMESERIES'!$A$2:$FG$45000,P$2,FALSE),"")</f>
        <v/>
      </c>
      <c r="Q42" s="23" t="str">
        <f>IF($AZ42=1,VLOOKUP($A42,'DATA TIMESERIES'!$A$2:$FG$45000,Q$2,FALSE),"")</f>
        <v/>
      </c>
      <c r="R42" s="23" t="str">
        <f>IF($AZ42=1,VLOOKUP($A42,'DATA TIMESERIES'!$A$2:$FG$45000,R$2,FALSE),"")</f>
        <v/>
      </c>
      <c r="S42" s="23" t="str">
        <f>IF($AZ42=1,VLOOKUP($A42,'DATA TIMESERIES'!$A$2:$FG$45000,S$2,FALSE),"")</f>
        <v/>
      </c>
      <c r="T42" s="23" t="str">
        <f>IF($AZ42=1,VLOOKUP($A42,'DATA TIMESERIES'!$A$2:$FG$45000,T$2,FALSE),"")</f>
        <v/>
      </c>
      <c r="U42" s="23" t="str">
        <f>IF($AZ42=1,VLOOKUP($A42,'DATA TIMESERIES'!$A$2:$FG$45000,U$2,FALSE),"")</f>
        <v/>
      </c>
      <c r="V42" s="23" t="str">
        <f>IF($AZ42=1,VLOOKUP($A42,'DATA TIMESERIES'!$A$2:$FG$45000,V$2,FALSE),"")</f>
        <v/>
      </c>
      <c r="W42" s="23" t="str">
        <f>IF($AZ42=1,VLOOKUP($A42,'DATA TIMESERIES'!$A$2:$FG$45000,W$2,FALSE),"")</f>
        <v/>
      </c>
      <c r="X42" s="82" t="str">
        <f>IF($AZ42=1,VLOOKUP($A42,'DATA SEL SUB 2026'!$A$2:$BI$45000,X$2,FALSE),"")</f>
        <v/>
      </c>
      <c r="Z42" s="23" t="str">
        <f>IF($AZ42=1,VLOOKUP($A42,'DATA TIMESERIES'!$A$2:$FG$45000,Z$2,FALSE),"")</f>
        <v/>
      </c>
      <c r="AA42" s="23" t="str">
        <f>IF($AZ42=1,VLOOKUP($A42,'DATA TIMESERIES'!$A$2:$FG$45000,AA$2,FALSE),"")</f>
        <v/>
      </c>
      <c r="AB42" s="23" t="str">
        <f>IF($AZ42=1,VLOOKUP($A42,'DATA TIMESERIES'!$A$2:$FG$45000,AB$2,FALSE),"")</f>
        <v/>
      </c>
      <c r="AC42" s="23" t="str">
        <f>IF($AZ42=1,VLOOKUP($A42,'DATA TIMESERIES'!$A$2:$FG$45000,AC$2,FALSE),"")</f>
        <v/>
      </c>
      <c r="AD42" s="23" t="str">
        <f>IF($AZ42=1,VLOOKUP($A42,'DATA TIMESERIES'!$A$2:$FG$45000,AD$2,FALSE),"")</f>
        <v/>
      </c>
      <c r="AE42" s="23" t="str">
        <f>IF($AZ42=1,VLOOKUP($A42,'DATA TIMESERIES'!$A$2:$FG$45000,AE$2,FALSE),"")</f>
        <v/>
      </c>
      <c r="AF42" s="23" t="str">
        <f>IF($AZ42=1,VLOOKUP($A42,'DATA TIMESERIES'!$A$2:$FG$45000,AF$2,FALSE),"")</f>
        <v/>
      </c>
      <c r="AG42" s="23" t="str">
        <f>IF($AZ42=1,VLOOKUP($A42,'DATA TIMESERIES'!$A$2:$FG$45000,AG$2,FALSE),"")</f>
        <v/>
      </c>
      <c r="AH42" s="23" t="str">
        <f>IF($AZ42=1,VLOOKUP($A42,'DATA TIMESERIES'!$A$2:$FG$45000,AH$2,FALSE),"")</f>
        <v/>
      </c>
      <c r="AI42" s="23" t="str">
        <f>IF($AZ42=1,VLOOKUP($A42,'DATA TIMESERIES'!$A$2:$FG$45000,AI$2,FALSE),"")</f>
        <v/>
      </c>
      <c r="AJ42" s="82" t="str">
        <f>IF($AZ42=1,VLOOKUP($A42,'DATA SEL SUB 2026'!$A$2:$BI$45000,AJ$2,FALSE),"")</f>
        <v/>
      </c>
      <c r="AL42" s="99" t="str">
        <f>IF($AZ42=1,VLOOKUP($BA42,'DATA SEL SUB 2026'!$A$2:$XX$45000,AL$2,FALSE),"")</f>
        <v/>
      </c>
      <c r="AM42" s="99" t="str">
        <f>IF($AZ42=1,VLOOKUP($BA42,'DATA SEL SUB 2026'!$A$2:$XX$45000,AM$2,FALSE),"")</f>
        <v/>
      </c>
      <c r="AN42" s="99" t="str">
        <f>IF($AZ42=1,VLOOKUP($BA42,'DATA SEL SUB 2026'!$A$2:$XX$45000,AN$2,FALSE),"")</f>
        <v/>
      </c>
      <c r="AO42" s="99" t="str">
        <f>IF($AZ42=1,VLOOKUP($BA42,'DATA SEL SUB 2026'!$A$2:$XX$45000,AO$2,FALSE),"")</f>
        <v/>
      </c>
      <c r="AP42" s="99">
        <f t="shared" si="6"/>
        <v>0</v>
      </c>
      <c r="AQ42" s="99"/>
      <c r="AR42" s="120" t="str">
        <f t="shared" si="7"/>
        <v/>
      </c>
      <c r="AS42" s="120" t="str">
        <f t="shared" si="8"/>
        <v/>
      </c>
      <c r="AT42" s="120" t="str">
        <f t="shared" si="8"/>
        <v/>
      </c>
      <c r="AU42" s="120" t="str">
        <f t="shared" si="8"/>
        <v/>
      </c>
      <c r="AW42" s="29" t="s">
        <v>253</v>
      </c>
      <c r="AX42" s="29">
        <f>VLOOKUP(AW42,KEY!$W$2:$X$1001,2,FALSE)</f>
        <v>17</v>
      </c>
      <c r="AY42" s="29">
        <v>15</v>
      </c>
      <c r="AZ42" s="29">
        <f t="shared" si="9"/>
        <v>0</v>
      </c>
      <c r="BA42" s="42" t="str">
        <f>IF($AZ42=1,VLOOKUP($AZ$19,'CROSSWALK LEA TO HOUSE'!$A$2:$AB$45000,$AX42,FALSE),"")</f>
        <v/>
      </c>
      <c r="BB42" s="29"/>
      <c r="BC42" s="29"/>
      <c r="BD42" s="29"/>
      <c r="BE42" s="2"/>
      <c r="BF42" s="28" t="str">
        <f>IF($AZ42=1,VLOOKUP($BA42,'DATA SEL SUB 2026'!$A$2:$XX$45000,BF$2,FALSE),"")</f>
        <v/>
      </c>
      <c r="BG42" s="101" t="str">
        <f t="shared" si="10"/>
        <v/>
      </c>
      <c r="BH42" s="101" t="str">
        <f t="shared" si="11"/>
        <v/>
      </c>
      <c r="BI42" s="102" t="str">
        <f t="shared" si="12"/>
        <v/>
      </c>
      <c r="BJ42" s="110" t="str">
        <f>IF($AZ42=1,VLOOKUP($BA42,'DATA TIMESERIES'!$A$1:$XX$45000,BJ$2,FALSE),"")</f>
        <v/>
      </c>
      <c r="BK42" s="111" t="str">
        <f t="shared" si="13"/>
        <v/>
      </c>
      <c r="BL42" s="127"/>
      <c r="BM42" s="24" t="str">
        <f>IF($AZ42=1,VLOOKUP($BA42,'DATA SEL SUB 2026'!$A$2:$XX$45000,BM$2,FALSE),"")</f>
        <v/>
      </c>
      <c r="BN42" s="86" t="str">
        <f>IF($AZ42=1,VLOOKUP($BA42,'DATA SEL SUB 2026'!$A$2:$XX$45000,BN$2,FALSE),"")</f>
        <v/>
      </c>
      <c r="BO42" s="110" t="str">
        <f>IF($AZ42=1,VLOOKUP($BA42,'DATA TIMESERIES'!$A$1:$XX$45000,BO$2,FALSE),"")</f>
        <v/>
      </c>
      <c r="BP42" s="111" t="str">
        <f t="shared" si="14"/>
        <v/>
      </c>
      <c r="BQ42" s="132" t="str">
        <f>IF($AZ42=1,VLOOKUP($BA42,'DATA SEL SUB 2026'!$A$2:$XX$45000,BQ$2,FALSE),"")</f>
        <v/>
      </c>
      <c r="BR42" s="25" t="str">
        <f>IF($AZ42=1,VLOOKUP($BA42,'DATA SEL SUB 2026'!$A$2:$XX$45000,BR$2,FALSE),"")</f>
        <v/>
      </c>
      <c r="BS42" s="25" t="str">
        <f>IF($AZ42=1,VLOOKUP($BA42,'DATA SEL SUB 2026'!$A$2:$XX$45000,BS$2,FALSE),"")</f>
        <v/>
      </c>
      <c r="BT42" s="25" t="str">
        <f>IF($AZ42=1,VLOOKUP($BA42,'DATA SEL SUB 2026'!$A$2:$XX$45000,BT$2,FALSE),"")</f>
        <v/>
      </c>
      <c r="BU42" s="25" t="str">
        <f>IF($AZ42=1,VLOOKUP($BA42,'DATA SEL SUB 2026'!$A$2:$XX$45000,BU$2,FALSE),"")</f>
        <v/>
      </c>
      <c r="BV42" s="133" t="str">
        <f>IF($AZ42=1,VLOOKUP($BA42,'DATA SEL SUB 2026'!$A$2:$XX$45000,BV$2,FALSE),"")</f>
        <v/>
      </c>
      <c r="BW42" s="127"/>
      <c r="BX42" s="31" t="str">
        <f>IF($AZ42=1,VLOOKUP($BA42,'DATA SEL SUB 2026'!$A$2:$XX$45000,BX$2,FALSE),"")</f>
        <v/>
      </c>
      <c r="BY42" s="32" t="str">
        <f>IF($AZ42=1,VLOOKUP($BA42,'DATA SEL SUB 2026'!$A$2:$XX$45000,BY$2,FALSE),"")</f>
        <v/>
      </c>
      <c r="BZ42" s="110" t="str">
        <f>IF($AZ42=1,VLOOKUP($BA42,'DATA TIMESERIES'!$A$1:$XX$45000,BZ$2,FALSE),"")</f>
        <v/>
      </c>
      <c r="CA42" s="111" t="str">
        <f t="shared" si="15"/>
        <v/>
      </c>
      <c r="CB42" s="142" t="str">
        <f>IF($AZ42=1,-1*VLOOKUP($BA42,'DATA SEL SUB 2026'!$A$2:$XX$45000,CB$2,FALSE),"")</f>
        <v/>
      </c>
      <c r="CC42" s="137" t="str">
        <f>IF($AZ42=1,VLOOKUP($BA42,'DATA SEL SUB 2026'!$A$2:$XX$45000,CC$2,FALSE),"")</f>
        <v/>
      </c>
      <c r="CD42" s="143" t="str">
        <f t="shared" si="16"/>
        <v/>
      </c>
      <c r="CE42" s="32"/>
      <c r="CF42" s="90" t="str">
        <f>IF($AZ42=1,VLOOKUP($BA42,'DATA SEL SUB 2026'!$A$2:$XX$45000,CF$2,FALSE),"")</f>
        <v/>
      </c>
      <c r="CG42" s="91" t="str">
        <f>IF($AZ42=1,VLOOKUP($BA42,'DATA SEL SUB 2026'!$A$2:$XX$45000,CG$2,FALSE),"")</f>
        <v/>
      </c>
      <c r="CH42" s="110" t="str">
        <f>IF($AZ42=1,VLOOKUP($BA42,'DATA TIMESERIES'!$A$1:$XX$45000,CH$2,FALSE),"")</f>
        <v/>
      </c>
      <c r="CI42" s="110" t="str">
        <f t="shared" si="17"/>
        <v/>
      </c>
      <c r="CJ42" s="32"/>
      <c r="CK42" s="32"/>
      <c r="CL42" s="2"/>
    </row>
    <row r="43" spans="1:90" ht="36" customHeight="1" x14ac:dyDescent="0.25">
      <c r="A43" s="79" t="str">
        <f t="shared" si="5"/>
        <v/>
      </c>
      <c r="B43" s="23" t="str">
        <f>IF($AZ43=1,VLOOKUP($A43,'DATA TIMESERIES'!$A$2:$FG$45000,B$2,FALSE),"")</f>
        <v/>
      </c>
      <c r="C43" s="23" t="str">
        <f>IF($AZ43=1,VLOOKUP($A43,'DATA TIMESERIES'!$A$2:$FG$45000,C$2,FALSE),"")</f>
        <v/>
      </c>
      <c r="D43" s="23" t="str">
        <f>IF($AZ43=1,VLOOKUP($A43,'DATA TIMESERIES'!$A$2:$FG$45000,D$2,FALSE),"")</f>
        <v/>
      </c>
      <c r="E43" s="23" t="str">
        <f>IF($AZ43=1,VLOOKUP($A43,'DATA TIMESERIES'!$A$2:$FG$45000,E$2,FALSE),"")</f>
        <v/>
      </c>
      <c r="F43" s="23" t="str">
        <f>IF($AZ43=1,VLOOKUP($A43,'DATA TIMESERIES'!$A$2:$FG$45000,F$2,FALSE),"")</f>
        <v/>
      </c>
      <c r="G43" s="23" t="str">
        <f>IF($AZ43=1,VLOOKUP($A43,'DATA TIMESERIES'!$A$2:$FG$45000,G$2,FALSE),"")</f>
        <v/>
      </c>
      <c r="H43" s="23" t="str">
        <f>IF($AZ43=1,VLOOKUP($A43,'DATA TIMESERIES'!$A$2:$FG$45000,H$2,FALSE),"")</f>
        <v/>
      </c>
      <c r="I43" s="23" t="str">
        <f>IF($AZ43=1,VLOOKUP($A43,'DATA TIMESERIES'!$A$2:$FG$45000,I$2,FALSE),"")</f>
        <v/>
      </c>
      <c r="J43" s="23" t="str">
        <f>IF($AZ43=1,VLOOKUP($A43,'DATA TIMESERIES'!$A$2:$FG$45000,J$2,FALSE),"")</f>
        <v/>
      </c>
      <c r="K43" s="23" t="str">
        <f>IF($AZ43=1,VLOOKUP($A43,'DATA TIMESERIES'!$A$2:$FG$45000,K$2,FALSE),"")</f>
        <v/>
      </c>
      <c r="L43" s="82" t="str">
        <f>IF($AZ43=1,VLOOKUP($A43,'DATA SEL SUB 2026'!$A$2:$BI$45000,L$2,FALSE),"")</f>
        <v/>
      </c>
      <c r="M43" s="22"/>
      <c r="N43" s="23" t="str">
        <f>IF($AZ43=1,VLOOKUP($A43,'DATA TIMESERIES'!$A$2:$FG$45000,N$2,FALSE),"")</f>
        <v/>
      </c>
      <c r="O43" s="23" t="str">
        <f>IF($AZ43=1,VLOOKUP($A43,'DATA TIMESERIES'!$A$2:$FG$45000,O$2,FALSE),"")</f>
        <v/>
      </c>
      <c r="P43" s="23" t="str">
        <f>IF($AZ43=1,VLOOKUP($A43,'DATA TIMESERIES'!$A$2:$FG$45000,P$2,FALSE),"")</f>
        <v/>
      </c>
      <c r="Q43" s="23" t="str">
        <f>IF($AZ43=1,VLOOKUP($A43,'DATA TIMESERIES'!$A$2:$FG$45000,Q$2,FALSE),"")</f>
        <v/>
      </c>
      <c r="R43" s="23" t="str">
        <f>IF($AZ43=1,VLOOKUP($A43,'DATA TIMESERIES'!$A$2:$FG$45000,R$2,FALSE),"")</f>
        <v/>
      </c>
      <c r="S43" s="23" t="str">
        <f>IF($AZ43=1,VLOOKUP($A43,'DATA TIMESERIES'!$A$2:$FG$45000,S$2,FALSE),"")</f>
        <v/>
      </c>
      <c r="T43" s="23" t="str">
        <f>IF($AZ43=1,VLOOKUP($A43,'DATA TIMESERIES'!$A$2:$FG$45000,T$2,FALSE),"")</f>
        <v/>
      </c>
      <c r="U43" s="23" t="str">
        <f>IF($AZ43=1,VLOOKUP($A43,'DATA TIMESERIES'!$A$2:$FG$45000,U$2,FALSE),"")</f>
        <v/>
      </c>
      <c r="V43" s="23" t="str">
        <f>IF($AZ43=1,VLOOKUP($A43,'DATA TIMESERIES'!$A$2:$FG$45000,V$2,FALSE),"")</f>
        <v/>
      </c>
      <c r="W43" s="23" t="str">
        <f>IF($AZ43=1,VLOOKUP($A43,'DATA TIMESERIES'!$A$2:$FG$45000,W$2,FALSE),"")</f>
        <v/>
      </c>
      <c r="X43" s="82" t="str">
        <f>IF($AZ43=1,VLOOKUP($A43,'DATA SEL SUB 2026'!$A$2:$BI$45000,X$2,FALSE),"")</f>
        <v/>
      </c>
      <c r="Z43" s="23" t="str">
        <f>IF($AZ43=1,VLOOKUP($A43,'DATA TIMESERIES'!$A$2:$FG$45000,Z$2,FALSE),"")</f>
        <v/>
      </c>
      <c r="AA43" s="23" t="str">
        <f>IF($AZ43=1,VLOOKUP($A43,'DATA TIMESERIES'!$A$2:$FG$45000,AA$2,FALSE),"")</f>
        <v/>
      </c>
      <c r="AB43" s="23" t="str">
        <f>IF($AZ43=1,VLOOKUP($A43,'DATA TIMESERIES'!$A$2:$FG$45000,AB$2,FALSE),"")</f>
        <v/>
      </c>
      <c r="AC43" s="23" t="str">
        <f>IF($AZ43=1,VLOOKUP($A43,'DATA TIMESERIES'!$A$2:$FG$45000,AC$2,FALSE),"")</f>
        <v/>
      </c>
      <c r="AD43" s="23" t="str">
        <f>IF($AZ43=1,VLOOKUP($A43,'DATA TIMESERIES'!$A$2:$FG$45000,AD$2,FALSE),"")</f>
        <v/>
      </c>
      <c r="AE43" s="23" t="str">
        <f>IF($AZ43=1,VLOOKUP($A43,'DATA TIMESERIES'!$A$2:$FG$45000,AE$2,FALSE),"")</f>
        <v/>
      </c>
      <c r="AF43" s="23" t="str">
        <f>IF($AZ43=1,VLOOKUP($A43,'DATA TIMESERIES'!$A$2:$FG$45000,AF$2,FALSE),"")</f>
        <v/>
      </c>
      <c r="AG43" s="23" t="str">
        <f>IF($AZ43=1,VLOOKUP($A43,'DATA TIMESERIES'!$A$2:$FG$45000,AG$2,FALSE),"")</f>
        <v/>
      </c>
      <c r="AH43" s="23" t="str">
        <f>IF($AZ43=1,VLOOKUP($A43,'DATA TIMESERIES'!$A$2:$FG$45000,AH$2,FALSE),"")</f>
        <v/>
      </c>
      <c r="AI43" s="23" t="str">
        <f>IF($AZ43=1,VLOOKUP($A43,'DATA TIMESERIES'!$A$2:$FG$45000,AI$2,FALSE),"")</f>
        <v/>
      </c>
      <c r="AJ43" s="82" t="str">
        <f>IF($AZ43=1,VLOOKUP($A43,'DATA SEL SUB 2026'!$A$2:$BI$45000,AJ$2,FALSE),"")</f>
        <v/>
      </c>
      <c r="AL43" s="99" t="str">
        <f>IF($AZ43=1,VLOOKUP($BA43,'DATA SEL SUB 2026'!$A$2:$XX$45000,AL$2,FALSE),"")</f>
        <v/>
      </c>
      <c r="AM43" s="99" t="str">
        <f>IF($AZ43=1,VLOOKUP($BA43,'DATA SEL SUB 2026'!$A$2:$XX$45000,AM$2,FALSE),"")</f>
        <v/>
      </c>
      <c r="AN43" s="99" t="str">
        <f>IF($AZ43=1,VLOOKUP($BA43,'DATA SEL SUB 2026'!$A$2:$XX$45000,AN$2,FALSE),"")</f>
        <v/>
      </c>
      <c r="AO43" s="99" t="str">
        <f>IF($AZ43=1,VLOOKUP($BA43,'DATA SEL SUB 2026'!$A$2:$XX$45000,AO$2,FALSE),"")</f>
        <v/>
      </c>
      <c r="AP43" s="99">
        <f t="shared" si="6"/>
        <v>0</v>
      </c>
      <c r="AQ43" s="99"/>
      <c r="AR43" s="120" t="str">
        <f t="shared" si="7"/>
        <v/>
      </c>
      <c r="AS43" s="120" t="str">
        <f t="shared" si="8"/>
        <v/>
      </c>
      <c r="AT43" s="120" t="str">
        <f t="shared" si="8"/>
        <v/>
      </c>
      <c r="AU43" s="120" t="str">
        <f t="shared" si="8"/>
        <v/>
      </c>
      <c r="AW43" s="29" t="s">
        <v>254</v>
      </c>
      <c r="AX43" s="29">
        <f>VLOOKUP(AW43,KEY!$W$2:$X$1001,2,FALSE)</f>
        <v>18</v>
      </c>
      <c r="AY43" s="29">
        <v>16</v>
      </c>
      <c r="AZ43" s="29">
        <f t="shared" si="9"/>
        <v>0</v>
      </c>
      <c r="BA43" s="42" t="str">
        <f>IF($AZ43=1,VLOOKUP($AZ$19,'CROSSWALK LEA TO HOUSE'!$A$2:$AB$45000,$AX43,FALSE),"")</f>
        <v/>
      </c>
      <c r="BB43" s="29"/>
      <c r="BC43" s="29"/>
      <c r="BD43" s="29"/>
      <c r="BE43" s="2"/>
      <c r="BF43" s="28" t="str">
        <f>IF($AZ43=1,VLOOKUP($BA43,'DATA SEL SUB 2026'!$A$2:$XX$45000,BF$2,FALSE),"")</f>
        <v/>
      </c>
      <c r="BG43" s="101" t="str">
        <f t="shared" si="10"/>
        <v/>
      </c>
      <c r="BH43" s="101" t="str">
        <f t="shared" si="11"/>
        <v/>
      </c>
      <c r="BI43" s="102" t="str">
        <f t="shared" si="12"/>
        <v/>
      </c>
      <c r="BJ43" s="110" t="str">
        <f>IF($AZ43=1,VLOOKUP($BA43,'DATA TIMESERIES'!$A$1:$XX$45000,BJ$2,FALSE),"")</f>
        <v/>
      </c>
      <c r="BK43" s="111" t="str">
        <f t="shared" si="13"/>
        <v/>
      </c>
      <c r="BL43" s="127"/>
      <c r="BM43" s="24" t="str">
        <f>IF($AZ43=1,VLOOKUP($BA43,'DATA SEL SUB 2026'!$A$2:$XX$45000,BM$2,FALSE),"")</f>
        <v/>
      </c>
      <c r="BN43" s="86" t="str">
        <f>IF($AZ43=1,VLOOKUP($BA43,'DATA SEL SUB 2026'!$A$2:$XX$45000,BN$2,FALSE),"")</f>
        <v/>
      </c>
      <c r="BO43" s="110" t="str">
        <f>IF($AZ43=1,VLOOKUP($BA43,'DATA TIMESERIES'!$A$1:$XX$45000,BO$2,FALSE),"")</f>
        <v/>
      </c>
      <c r="BP43" s="111" t="str">
        <f t="shared" si="14"/>
        <v/>
      </c>
      <c r="BQ43" s="132" t="str">
        <f>IF($AZ43=1,VLOOKUP($BA43,'DATA SEL SUB 2026'!$A$2:$XX$45000,BQ$2,FALSE),"")</f>
        <v/>
      </c>
      <c r="BR43" s="25" t="str">
        <f>IF($AZ43=1,VLOOKUP($BA43,'DATA SEL SUB 2026'!$A$2:$XX$45000,BR$2,FALSE),"")</f>
        <v/>
      </c>
      <c r="BS43" s="25" t="str">
        <f>IF($AZ43=1,VLOOKUP($BA43,'DATA SEL SUB 2026'!$A$2:$XX$45000,BS$2,FALSE),"")</f>
        <v/>
      </c>
      <c r="BT43" s="25" t="str">
        <f>IF($AZ43=1,VLOOKUP($BA43,'DATA SEL SUB 2026'!$A$2:$XX$45000,BT$2,FALSE),"")</f>
        <v/>
      </c>
      <c r="BU43" s="25" t="str">
        <f>IF($AZ43=1,VLOOKUP($BA43,'DATA SEL SUB 2026'!$A$2:$XX$45000,BU$2,FALSE),"")</f>
        <v/>
      </c>
      <c r="BV43" s="133" t="str">
        <f>IF($AZ43=1,VLOOKUP($BA43,'DATA SEL SUB 2026'!$A$2:$XX$45000,BV$2,FALSE),"")</f>
        <v/>
      </c>
      <c r="BW43" s="127"/>
      <c r="BX43" s="31" t="str">
        <f>IF($AZ43=1,VLOOKUP($BA43,'DATA SEL SUB 2026'!$A$2:$XX$45000,BX$2,FALSE),"")</f>
        <v/>
      </c>
      <c r="BY43" s="32" t="str">
        <f>IF($AZ43=1,VLOOKUP($BA43,'DATA SEL SUB 2026'!$A$2:$XX$45000,BY$2,FALSE),"")</f>
        <v/>
      </c>
      <c r="BZ43" s="110" t="str">
        <f>IF($AZ43=1,VLOOKUP($BA43,'DATA TIMESERIES'!$A$1:$XX$45000,BZ$2,FALSE),"")</f>
        <v/>
      </c>
      <c r="CA43" s="111" t="str">
        <f t="shared" si="15"/>
        <v/>
      </c>
      <c r="CB43" s="142" t="str">
        <f>IF($AZ43=1,-1*VLOOKUP($BA43,'DATA SEL SUB 2026'!$A$2:$XX$45000,CB$2,FALSE),"")</f>
        <v/>
      </c>
      <c r="CC43" s="137" t="str">
        <f>IF($AZ43=1,VLOOKUP($BA43,'DATA SEL SUB 2026'!$A$2:$XX$45000,CC$2,FALSE),"")</f>
        <v/>
      </c>
      <c r="CD43" s="143" t="str">
        <f t="shared" si="16"/>
        <v/>
      </c>
      <c r="CE43" s="32"/>
      <c r="CF43" s="90" t="str">
        <f>IF($AZ43=1,VLOOKUP($BA43,'DATA SEL SUB 2026'!$A$2:$XX$45000,CF$2,FALSE),"")</f>
        <v/>
      </c>
      <c r="CG43" s="91" t="str">
        <f>IF($AZ43=1,VLOOKUP($BA43,'DATA SEL SUB 2026'!$A$2:$XX$45000,CG$2,FALSE),"")</f>
        <v/>
      </c>
      <c r="CH43" s="110" t="str">
        <f>IF($AZ43=1,VLOOKUP($BA43,'DATA TIMESERIES'!$A$1:$XX$45000,CH$2,FALSE),"")</f>
        <v/>
      </c>
      <c r="CI43" s="110" t="str">
        <f t="shared" si="17"/>
        <v/>
      </c>
      <c r="CJ43" s="32"/>
      <c r="CK43" s="32"/>
      <c r="CL43" s="2"/>
    </row>
    <row r="44" spans="1:90" ht="36" customHeight="1" x14ac:dyDescent="0.25">
      <c r="A44" s="79" t="str">
        <f t="shared" si="5"/>
        <v/>
      </c>
      <c r="B44" s="23" t="str">
        <f>IF($AZ44=1,VLOOKUP($A44,'DATA TIMESERIES'!$A$2:$FG$45000,B$2,FALSE),"")</f>
        <v/>
      </c>
      <c r="C44" s="23" t="str">
        <f>IF($AZ44=1,VLOOKUP($A44,'DATA TIMESERIES'!$A$2:$FG$45000,C$2,FALSE),"")</f>
        <v/>
      </c>
      <c r="D44" s="23" t="str">
        <f>IF($AZ44=1,VLOOKUP($A44,'DATA TIMESERIES'!$A$2:$FG$45000,D$2,FALSE),"")</f>
        <v/>
      </c>
      <c r="E44" s="23" t="str">
        <f>IF($AZ44=1,VLOOKUP($A44,'DATA TIMESERIES'!$A$2:$FG$45000,E$2,FALSE),"")</f>
        <v/>
      </c>
      <c r="F44" s="23" t="str">
        <f>IF($AZ44=1,VLOOKUP($A44,'DATA TIMESERIES'!$A$2:$FG$45000,F$2,FALSE),"")</f>
        <v/>
      </c>
      <c r="G44" s="23" t="str">
        <f>IF($AZ44=1,VLOOKUP($A44,'DATA TIMESERIES'!$A$2:$FG$45000,G$2,FALSE),"")</f>
        <v/>
      </c>
      <c r="H44" s="23" t="str">
        <f>IF($AZ44=1,VLOOKUP($A44,'DATA TIMESERIES'!$A$2:$FG$45000,H$2,FALSE),"")</f>
        <v/>
      </c>
      <c r="I44" s="23" t="str">
        <f>IF($AZ44=1,VLOOKUP($A44,'DATA TIMESERIES'!$A$2:$FG$45000,I$2,FALSE),"")</f>
        <v/>
      </c>
      <c r="J44" s="23" t="str">
        <f>IF($AZ44=1,VLOOKUP($A44,'DATA TIMESERIES'!$A$2:$FG$45000,J$2,FALSE),"")</f>
        <v/>
      </c>
      <c r="K44" s="23" t="str">
        <f>IF($AZ44=1,VLOOKUP($A44,'DATA TIMESERIES'!$A$2:$FG$45000,K$2,FALSE),"")</f>
        <v/>
      </c>
      <c r="L44" s="82" t="str">
        <f>IF($AZ44=1,VLOOKUP($A44,'DATA SEL SUB 2026'!$A$2:$BI$45000,L$2,FALSE),"")</f>
        <v/>
      </c>
      <c r="M44" s="22"/>
      <c r="N44" s="23" t="str">
        <f>IF($AZ44=1,VLOOKUP($A44,'DATA TIMESERIES'!$A$2:$FG$45000,N$2,FALSE),"")</f>
        <v/>
      </c>
      <c r="O44" s="23" t="str">
        <f>IF($AZ44=1,VLOOKUP($A44,'DATA TIMESERIES'!$A$2:$FG$45000,O$2,FALSE),"")</f>
        <v/>
      </c>
      <c r="P44" s="23" t="str">
        <f>IF($AZ44=1,VLOOKUP($A44,'DATA TIMESERIES'!$A$2:$FG$45000,P$2,FALSE),"")</f>
        <v/>
      </c>
      <c r="Q44" s="23" t="str">
        <f>IF($AZ44=1,VLOOKUP($A44,'DATA TIMESERIES'!$A$2:$FG$45000,Q$2,FALSE),"")</f>
        <v/>
      </c>
      <c r="R44" s="23" t="str">
        <f>IF($AZ44=1,VLOOKUP($A44,'DATA TIMESERIES'!$A$2:$FG$45000,R$2,FALSE),"")</f>
        <v/>
      </c>
      <c r="S44" s="23" t="str">
        <f>IF($AZ44=1,VLOOKUP($A44,'DATA TIMESERIES'!$A$2:$FG$45000,S$2,FALSE),"")</f>
        <v/>
      </c>
      <c r="T44" s="23" t="str">
        <f>IF($AZ44=1,VLOOKUP($A44,'DATA TIMESERIES'!$A$2:$FG$45000,T$2,FALSE),"")</f>
        <v/>
      </c>
      <c r="U44" s="23" t="str">
        <f>IF($AZ44=1,VLOOKUP($A44,'DATA TIMESERIES'!$A$2:$FG$45000,U$2,FALSE),"")</f>
        <v/>
      </c>
      <c r="V44" s="23" t="str">
        <f>IF($AZ44=1,VLOOKUP($A44,'DATA TIMESERIES'!$A$2:$FG$45000,V$2,FALSE),"")</f>
        <v/>
      </c>
      <c r="W44" s="23" t="str">
        <f>IF($AZ44=1,VLOOKUP($A44,'DATA TIMESERIES'!$A$2:$FG$45000,W$2,FALSE),"")</f>
        <v/>
      </c>
      <c r="X44" s="82" t="str">
        <f>IF($AZ44=1,VLOOKUP($A44,'DATA SEL SUB 2026'!$A$2:$BI$45000,X$2,FALSE),"")</f>
        <v/>
      </c>
      <c r="Z44" s="23" t="str">
        <f>IF($AZ44=1,VLOOKUP($A44,'DATA TIMESERIES'!$A$2:$FG$45000,Z$2,FALSE),"")</f>
        <v/>
      </c>
      <c r="AA44" s="23" t="str">
        <f>IF($AZ44=1,VLOOKUP($A44,'DATA TIMESERIES'!$A$2:$FG$45000,AA$2,FALSE),"")</f>
        <v/>
      </c>
      <c r="AB44" s="23" t="str">
        <f>IF($AZ44=1,VLOOKUP($A44,'DATA TIMESERIES'!$A$2:$FG$45000,AB$2,FALSE),"")</f>
        <v/>
      </c>
      <c r="AC44" s="23" t="str">
        <f>IF($AZ44=1,VLOOKUP($A44,'DATA TIMESERIES'!$A$2:$FG$45000,AC$2,FALSE),"")</f>
        <v/>
      </c>
      <c r="AD44" s="23" t="str">
        <f>IF($AZ44=1,VLOOKUP($A44,'DATA TIMESERIES'!$A$2:$FG$45000,AD$2,FALSE),"")</f>
        <v/>
      </c>
      <c r="AE44" s="23" t="str">
        <f>IF($AZ44=1,VLOOKUP($A44,'DATA TIMESERIES'!$A$2:$FG$45000,AE$2,FALSE),"")</f>
        <v/>
      </c>
      <c r="AF44" s="23" t="str">
        <f>IF($AZ44=1,VLOOKUP($A44,'DATA TIMESERIES'!$A$2:$FG$45000,AF$2,FALSE),"")</f>
        <v/>
      </c>
      <c r="AG44" s="23" t="str">
        <f>IF($AZ44=1,VLOOKUP($A44,'DATA TIMESERIES'!$A$2:$FG$45000,AG$2,FALSE),"")</f>
        <v/>
      </c>
      <c r="AH44" s="23" t="str">
        <f>IF($AZ44=1,VLOOKUP($A44,'DATA TIMESERIES'!$A$2:$FG$45000,AH$2,FALSE),"")</f>
        <v/>
      </c>
      <c r="AI44" s="23" t="str">
        <f>IF($AZ44=1,VLOOKUP($A44,'DATA TIMESERIES'!$A$2:$FG$45000,AI$2,FALSE),"")</f>
        <v/>
      </c>
      <c r="AJ44" s="82" t="str">
        <f>IF($AZ44=1,VLOOKUP($A44,'DATA SEL SUB 2026'!$A$2:$BI$45000,AJ$2,FALSE),"")</f>
        <v/>
      </c>
      <c r="AL44" s="99" t="str">
        <f>IF($AZ44=1,VLOOKUP($BA44,'DATA SEL SUB 2026'!$A$2:$XX$45000,AL$2,FALSE),"")</f>
        <v/>
      </c>
      <c r="AM44" s="99" t="str">
        <f>IF($AZ44=1,VLOOKUP($BA44,'DATA SEL SUB 2026'!$A$2:$XX$45000,AM$2,FALSE),"")</f>
        <v/>
      </c>
      <c r="AN44" s="99" t="str">
        <f>IF($AZ44=1,VLOOKUP($BA44,'DATA SEL SUB 2026'!$A$2:$XX$45000,AN$2,FALSE),"")</f>
        <v/>
      </c>
      <c r="AO44" s="99" t="str">
        <f>IF($AZ44=1,VLOOKUP($BA44,'DATA SEL SUB 2026'!$A$2:$XX$45000,AO$2,FALSE),"")</f>
        <v/>
      </c>
      <c r="AP44" s="99">
        <f t="shared" si="6"/>
        <v>0</v>
      </c>
      <c r="AQ44" s="99"/>
      <c r="AR44" s="120" t="str">
        <f t="shared" si="7"/>
        <v/>
      </c>
      <c r="AS44" s="120" t="str">
        <f t="shared" si="8"/>
        <v/>
      </c>
      <c r="AT44" s="120" t="str">
        <f t="shared" si="8"/>
        <v/>
      </c>
      <c r="AU44" s="120" t="str">
        <f t="shared" si="8"/>
        <v/>
      </c>
      <c r="AW44" s="29" t="s">
        <v>255</v>
      </c>
      <c r="AX44" s="29">
        <f>VLOOKUP(AW44,KEY!$W$2:$X$1001,2,FALSE)</f>
        <v>19</v>
      </c>
      <c r="AY44" s="29">
        <v>17</v>
      </c>
      <c r="AZ44" s="29">
        <f t="shared" si="9"/>
        <v>0</v>
      </c>
      <c r="BA44" s="42" t="str">
        <f>IF($AZ44=1,VLOOKUP($AZ$19,'CROSSWALK LEA TO HOUSE'!$A$2:$AB$45000,$AX44,FALSE),"")</f>
        <v/>
      </c>
      <c r="BB44" s="29"/>
      <c r="BC44" s="29"/>
      <c r="BD44" s="29"/>
      <c r="BE44" s="2"/>
      <c r="BF44" s="28" t="str">
        <f>IF($AZ44=1,VLOOKUP($BA44,'DATA SEL SUB 2026'!$A$2:$XX$45000,BF$2,FALSE),"")</f>
        <v/>
      </c>
      <c r="BG44" s="101" t="str">
        <f t="shared" si="10"/>
        <v/>
      </c>
      <c r="BH44" s="101" t="str">
        <f t="shared" si="11"/>
        <v/>
      </c>
      <c r="BI44" s="102" t="str">
        <f t="shared" si="12"/>
        <v/>
      </c>
      <c r="BJ44" s="110" t="str">
        <f>IF($AZ44=1,VLOOKUP($BA44,'DATA TIMESERIES'!$A$1:$XX$45000,BJ$2,FALSE),"")</f>
        <v/>
      </c>
      <c r="BK44" s="111" t="str">
        <f t="shared" si="13"/>
        <v/>
      </c>
      <c r="BL44" s="127"/>
      <c r="BM44" s="24" t="str">
        <f>IF($AZ44=1,VLOOKUP($BA44,'DATA SEL SUB 2026'!$A$2:$XX$45000,BM$2,FALSE),"")</f>
        <v/>
      </c>
      <c r="BN44" s="86" t="str">
        <f>IF($AZ44=1,VLOOKUP($BA44,'DATA SEL SUB 2026'!$A$2:$XX$45000,BN$2,FALSE),"")</f>
        <v/>
      </c>
      <c r="BO44" s="110" t="str">
        <f>IF($AZ44=1,VLOOKUP($BA44,'DATA TIMESERIES'!$A$1:$XX$45000,BO$2,FALSE),"")</f>
        <v/>
      </c>
      <c r="BP44" s="111" t="str">
        <f t="shared" si="14"/>
        <v/>
      </c>
      <c r="BQ44" s="132" t="str">
        <f>IF($AZ44=1,VLOOKUP($BA44,'DATA SEL SUB 2026'!$A$2:$XX$45000,BQ$2,FALSE),"")</f>
        <v/>
      </c>
      <c r="BR44" s="25" t="str">
        <f>IF($AZ44=1,VLOOKUP($BA44,'DATA SEL SUB 2026'!$A$2:$XX$45000,BR$2,FALSE),"")</f>
        <v/>
      </c>
      <c r="BS44" s="25" t="str">
        <f>IF($AZ44=1,VLOOKUP($BA44,'DATA SEL SUB 2026'!$A$2:$XX$45000,BS$2,FALSE),"")</f>
        <v/>
      </c>
      <c r="BT44" s="25" t="str">
        <f>IF($AZ44=1,VLOOKUP($BA44,'DATA SEL SUB 2026'!$A$2:$XX$45000,BT$2,FALSE),"")</f>
        <v/>
      </c>
      <c r="BU44" s="25" t="str">
        <f>IF($AZ44=1,VLOOKUP($BA44,'DATA SEL SUB 2026'!$A$2:$XX$45000,BU$2,FALSE),"")</f>
        <v/>
      </c>
      <c r="BV44" s="133" t="str">
        <f>IF($AZ44=1,VLOOKUP($BA44,'DATA SEL SUB 2026'!$A$2:$XX$45000,BV$2,FALSE),"")</f>
        <v/>
      </c>
      <c r="BW44" s="127"/>
      <c r="BX44" s="31" t="str">
        <f>IF($AZ44=1,VLOOKUP($BA44,'DATA SEL SUB 2026'!$A$2:$XX$45000,BX$2,FALSE),"")</f>
        <v/>
      </c>
      <c r="BY44" s="32" t="str">
        <f>IF($AZ44=1,VLOOKUP($BA44,'DATA SEL SUB 2026'!$A$2:$XX$45000,BY$2,FALSE),"")</f>
        <v/>
      </c>
      <c r="BZ44" s="110" t="str">
        <f>IF($AZ44=1,VLOOKUP($BA44,'DATA TIMESERIES'!$A$1:$XX$45000,BZ$2,FALSE),"")</f>
        <v/>
      </c>
      <c r="CA44" s="111" t="str">
        <f t="shared" si="15"/>
        <v/>
      </c>
      <c r="CB44" s="142" t="str">
        <f>IF($AZ44=1,-1*VLOOKUP($BA44,'DATA SEL SUB 2026'!$A$2:$XX$45000,CB$2,FALSE),"")</f>
        <v/>
      </c>
      <c r="CC44" s="137" t="str">
        <f>IF($AZ44=1,VLOOKUP($BA44,'DATA SEL SUB 2026'!$A$2:$XX$45000,CC$2,FALSE),"")</f>
        <v/>
      </c>
      <c r="CD44" s="143" t="str">
        <f t="shared" si="16"/>
        <v/>
      </c>
      <c r="CE44" s="32"/>
      <c r="CF44" s="90" t="str">
        <f>IF($AZ44=1,VLOOKUP($BA44,'DATA SEL SUB 2026'!$A$2:$XX$45000,CF$2,FALSE),"")</f>
        <v/>
      </c>
      <c r="CG44" s="91" t="str">
        <f>IF($AZ44=1,VLOOKUP($BA44,'DATA SEL SUB 2026'!$A$2:$XX$45000,CG$2,FALSE),"")</f>
        <v/>
      </c>
      <c r="CH44" s="110" t="str">
        <f>IF($AZ44=1,VLOOKUP($BA44,'DATA TIMESERIES'!$A$1:$XX$45000,CH$2,FALSE),"")</f>
        <v/>
      </c>
      <c r="CI44" s="110" t="str">
        <f t="shared" si="17"/>
        <v/>
      </c>
      <c r="CJ44" s="32"/>
      <c r="CK44" s="32"/>
      <c r="CL44" s="2"/>
    </row>
    <row r="45" spans="1:90" ht="36" customHeight="1" thickBot="1" x14ac:dyDescent="0.3">
      <c r="A45" s="79" t="str">
        <f t="shared" si="5"/>
        <v/>
      </c>
      <c r="B45" s="23" t="str">
        <f>IF($AZ45=1,VLOOKUP($A45,'DATA TIMESERIES'!$A$2:$FG$45000,B$2,FALSE),"")</f>
        <v/>
      </c>
      <c r="C45" s="23" t="str">
        <f>IF($AZ45=1,VLOOKUP($A45,'DATA TIMESERIES'!$A$2:$FG$45000,C$2,FALSE),"")</f>
        <v/>
      </c>
      <c r="D45" s="23" t="str">
        <f>IF($AZ45=1,VLOOKUP($A45,'DATA TIMESERIES'!$A$2:$FG$45000,D$2,FALSE),"")</f>
        <v/>
      </c>
      <c r="E45" s="23" t="str">
        <f>IF($AZ45=1,VLOOKUP($A45,'DATA TIMESERIES'!$A$2:$FG$45000,E$2,FALSE),"")</f>
        <v/>
      </c>
      <c r="F45" s="23" t="str">
        <f>IF($AZ45=1,VLOOKUP($A45,'DATA TIMESERIES'!$A$2:$FG$45000,F$2,FALSE),"")</f>
        <v/>
      </c>
      <c r="G45" s="23" t="str">
        <f>IF($AZ45=1,VLOOKUP($A45,'DATA TIMESERIES'!$A$2:$FG$45000,G$2,FALSE),"")</f>
        <v/>
      </c>
      <c r="H45" s="23" t="str">
        <f>IF($AZ45=1,VLOOKUP($A45,'DATA TIMESERIES'!$A$2:$FG$45000,H$2,FALSE),"")</f>
        <v/>
      </c>
      <c r="I45" s="23" t="str">
        <f>IF($AZ45=1,VLOOKUP($A45,'DATA TIMESERIES'!$A$2:$FG$45000,I$2,FALSE),"")</f>
        <v/>
      </c>
      <c r="J45" s="23" t="str">
        <f>IF($AZ45=1,VLOOKUP($A45,'DATA TIMESERIES'!$A$2:$FG$45000,J$2,FALSE),"")</f>
        <v/>
      </c>
      <c r="K45" s="23" t="str">
        <f>IF($AZ45=1,VLOOKUP($A45,'DATA TIMESERIES'!$A$2:$FG$45000,K$2,FALSE),"")</f>
        <v/>
      </c>
      <c r="L45" s="82" t="str">
        <f>IF($AZ45=1,VLOOKUP($A45,'DATA SEL SUB 2026'!$A$2:$BI$45000,L$2,FALSE),"")</f>
        <v/>
      </c>
      <c r="M45" s="22"/>
      <c r="N45" s="23" t="str">
        <f>IF($AZ45=1,VLOOKUP($A45,'DATA TIMESERIES'!$A$2:$FG$45000,N$2,FALSE),"")</f>
        <v/>
      </c>
      <c r="O45" s="23" t="str">
        <f>IF($AZ45=1,VLOOKUP($A45,'DATA TIMESERIES'!$A$2:$FG$45000,O$2,FALSE),"")</f>
        <v/>
      </c>
      <c r="P45" s="23" t="str">
        <f>IF($AZ45=1,VLOOKUP($A45,'DATA TIMESERIES'!$A$2:$FG$45000,P$2,FALSE),"")</f>
        <v/>
      </c>
      <c r="Q45" s="23" t="str">
        <f>IF($AZ45=1,VLOOKUP($A45,'DATA TIMESERIES'!$A$2:$FG$45000,Q$2,FALSE),"")</f>
        <v/>
      </c>
      <c r="R45" s="23" t="str">
        <f>IF($AZ45=1,VLOOKUP($A45,'DATA TIMESERIES'!$A$2:$FG$45000,R$2,FALSE),"")</f>
        <v/>
      </c>
      <c r="S45" s="23" t="str">
        <f>IF($AZ45=1,VLOOKUP($A45,'DATA TIMESERIES'!$A$2:$FG$45000,S$2,FALSE),"")</f>
        <v/>
      </c>
      <c r="T45" s="23" t="str">
        <f>IF($AZ45=1,VLOOKUP($A45,'DATA TIMESERIES'!$A$2:$FG$45000,T$2,FALSE),"")</f>
        <v/>
      </c>
      <c r="U45" s="23" t="str">
        <f>IF($AZ45=1,VLOOKUP($A45,'DATA TIMESERIES'!$A$2:$FG$45000,U$2,FALSE),"")</f>
        <v/>
      </c>
      <c r="V45" s="23" t="str">
        <f>IF($AZ45=1,VLOOKUP($A45,'DATA TIMESERIES'!$A$2:$FG$45000,V$2,FALSE),"")</f>
        <v/>
      </c>
      <c r="W45" s="23" t="str">
        <f>IF($AZ45=1,VLOOKUP($A45,'DATA TIMESERIES'!$A$2:$FG$45000,W$2,FALSE),"")</f>
        <v/>
      </c>
      <c r="X45" s="82" t="str">
        <f>IF($AZ45=1,VLOOKUP($A45,'DATA SEL SUB 2026'!$A$2:$BI$45000,X$2,FALSE),"")</f>
        <v/>
      </c>
      <c r="Z45" s="23" t="str">
        <f>IF($AZ45=1,VLOOKUP($A45,'DATA TIMESERIES'!$A$2:$FG$45000,Z$2,FALSE),"")</f>
        <v/>
      </c>
      <c r="AA45" s="23" t="str">
        <f>IF($AZ45=1,VLOOKUP($A45,'DATA TIMESERIES'!$A$2:$FG$45000,AA$2,FALSE),"")</f>
        <v/>
      </c>
      <c r="AB45" s="23" t="str">
        <f>IF($AZ45=1,VLOOKUP($A45,'DATA TIMESERIES'!$A$2:$FG$45000,AB$2,FALSE),"")</f>
        <v/>
      </c>
      <c r="AC45" s="23" t="str">
        <f>IF($AZ45=1,VLOOKUP($A45,'DATA TIMESERIES'!$A$2:$FG$45000,AC$2,FALSE),"")</f>
        <v/>
      </c>
      <c r="AD45" s="23" t="str">
        <f>IF($AZ45=1,VLOOKUP($A45,'DATA TIMESERIES'!$A$2:$FG$45000,AD$2,FALSE),"")</f>
        <v/>
      </c>
      <c r="AE45" s="23" t="str">
        <f>IF($AZ45=1,VLOOKUP($A45,'DATA TIMESERIES'!$A$2:$FG$45000,AE$2,FALSE),"")</f>
        <v/>
      </c>
      <c r="AF45" s="23" t="str">
        <f>IF($AZ45=1,VLOOKUP($A45,'DATA TIMESERIES'!$A$2:$FG$45000,AF$2,FALSE),"")</f>
        <v/>
      </c>
      <c r="AG45" s="23" t="str">
        <f>IF($AZ45=1,VLOOKUP($A45,'DATA TIMESERIES'!$A$2:$FG$45000,AG$2,FALSE),"")</f>
        <v/>
      </c>
      <c r="AH45" s="23" t="str">
        <f>IF($AZ45=1,VLOOKUP($A45,'DATA TIMESERIES'!$A$2:$FG$45000,AH$2,FALSE),"")</f>
        <v/>
      </c>
      <c r="AI45" s="23" t="str">
        <f>IF($AZ45=1,VLOOKUP($A45,'DATA TIMESERIES'!$A$2:$FG$45000,AI$2,FALSE),"")</f>
        <v/>
      </c>
      <c r="AJ45" s="82" t="str">
        <f>IF($AZ45=1,VLOOKUP($A45,'DATA SEL SUB 2026'!$A$2:$BI$45000,AJ$2,FALSE),"")</f>
        <v/>
      </c>
      <c r="AL45" s="99" t="str">
        <f>IF($AZ45=1,VLOOKUP($BA45,'DATA SEL SUB 2026'!$A$2:$XX$45000,AL$2,FALSE),"")</f>
        <v/>
      </c>
      <c r="AM45" s="99" t="str">
        <f>IF($AZ45=1,VLOOKUP($BA45,'DATA SEL SUB 2026'!$A$2:$XX$45000,AM$2,FALSE),"")</f>
        <v/>
      </c>
      <c r="AN45" s="99" t="str">
        <f>IF($AZ45=1,VLOOKUP($BA45,'DATA SEL SUB 2026'!$A$2:$XX$45000,AN$2,FALSE),"")</f>
        <v/>
      </c>
      <c r="AO45" s="99" t="str">
        <f>IF($AZ45=1,VLOOKUP($BA45,'DATA SEL SUB 2026'!$A$2:$XX$45000,AO$2,FALSE),"")</f>
        <v/>
      </c>
      <c r="AP45" s="99">
        <f t="shared" si="6"/>
        <v>0</v>
      </c>
      <c r="AQ45" s="99"/>
      <c r="AR45" s="120" t="str">
        <f t="shared" si="7"/>
        <v/>
      </c>
      <c r="AS45" s="120" t="str">
        <f t="shared" si="8"/>
        <v/>
      </c>
      <c r="AT45" s="120" t="str">
        <f t="shared" si="8"/>
        <v/>
      </c>
      <c r="AU45" s="120" t="str">
        <f t="shared" si="8"/>
        <v/>
      </c>
      <c r="AW45" s="29" t="s">
        <v>256</v>
      </c>
      <c r="AX45" s="29">
        <f>VLOOKUP(AW45,KEY!$W$2:$X$1001,2,FALSE)</f>
        <v>20</v>
      </c>
      <c r="AY45" s="29">
        <v>18</v>
      </c>
      <c r="AZ45" s="29">
        <f t="shared" si="9"/>
        <v>0</v>
      </c>
      <c r="BA45" s="42" t="str">
        <f>IF($AZ45=1,VLOOKUP($AZ$19,'CROSSWALK LEA TO HOUSE'!$A$2:$AB$45000,$AX45,FALSE),"")</f>
        <v/>
      </c>
      <c r="BB45" s="29"/>
      <c r="BC45" s="29"/>
      <c r="BD45" s="29"/>
      <c r="BE45" s="2"/>
      <c r="BF45" s="28" t="str">
        <f>IF($AZ45=1,VLOOKUP($BA45,'DATA SEL SUB 2026'!$A$2:$XX$45000,BF$2,FALSE),"")</f>
        <v/>
      </c>
      <c r="BG45" s="101" t="str">
        <f t="shared" si="10"/>
        <v/>
      </c>
      <c r="BH45" s="101" t="str">
        <f t="shared" si="11"/>
        <v/>
      </c>
      <c r="BI45" s="102" t="str">
        <f t="shared" si="12"/>
        <v/>
      </c>
      <c r="BJ45" s="110" t="str">
        <f>IF($AZ45=1,VLOOKUP($BA45,'DATA TIMESERIES'!$A$1:$XX$45000,BJ$2,FALSE),"")</f>
        <v/>
      </c>
      <c r="BK45" s="111" t="str">
        <f t="shared" si="13"/>
        <v/>
      </c>
      <c r="BL45" s="127"/>
      <c r="BM45" s="24" t="str">
        <f>IF($AZ45=1,VLOOKUP($BA45,'DATA SEL SUB 2026'!$A$2:$XX$45000,BM$2,FALSE),"")</f>
        <v/>
      </c>
      <c r="BN45" s="86" t="str">
        <f>IF($AZ45=1,VLOOKUP($BA45,'DATA SEL SUB 2026'!$A$2:$XX$45000,BN$2,FALSE),"")</f>
        <v/>
      </c>
      <c r="BO45" s="110" t="str">
        <f>IF($AZ45=1,VLOOKUP($BA45,'DATA TIMESERIES'!$A$1:$XX$45000,BO$2,FALSE),"")</f>
        <v/>
      </c>
      <c r="BP45" s="111" t="str">
        <f t="shared" si="14"/>
        <v/>
      </c>
      <c r="BQ45" s="132" t="str">
        <f>IF($AZ45=1,VLOOKUP($BA45,'DATA SEL SUB 2026'!$A$2:$XX$45000,BQ$2,FALSE),"")</f>
        <v/>
      </c>
      <c r="BR45" s="25" t="str">
        <f>IF($AZ45=1,VLOOKUP($BA45,'DATA SEL SUB 2026'!$A$2:$XX$45000,BR$2,FALSE),"")</f>
        <v/>
      </c>
      <c r="BS45" s="25" t="str">
        <f>IF($AZ45=1,VLOOKUP($BA45,'DATA SEL SUB 2026'!$A$2:$XX$45000,BS$2,FALSE),"")</f>
        <v/>
      </c>
      <c r="BT45" s="25" t="str">
        <f>IF($AZ45=1,VLOOKUP($BA45,'DATA SEL SUB 2026'!$A$2:$XX$45000,BT$2,FALSE),"")</f>
        <v/>
      </c>
      <c r="BU45" s="25" t="str">
        <f>IF($AZ45=1,VLOOKUP($BA45,'DATA SEL SUB 2026'!$A$2:$XX$45000,BU$2,FALSE),"")</f>
        <v/>
      </c>
      <c r="BV45" s="133" t="str">
        <f>IF($AZ45=1,VLOOKUP($BA45,'DATA SEL SUB 2026'!$A$2:$XX$45000,BV$2,FALSE),"")</f>
        <v/>
      </c>
      <c r="BW45" s="127"/>
      <c r="BX45" s="31" t="str">
        <f>IF($AZ45=1,VLOOKUP($BA45,'DATA SEL SUB 2026'!$A$2:$XX$45000,BX$2,FALSE),"")</f>
        <v/>
      </c>
      <c r="BY45" s="32" t="str">
        <f>IF($AZ45=1,VLOOKUP($BA45,'DATA SEL SUB 2026'!$A$2:$XX$45000,BY$2,FALSE),"")</f>
        <v/>
      </c>
      <c r="BZ45" s="110" t="str">
        <f>IF($AZ45=1,VLOOKUP($BA45,'DATA TIMESERIES'!$A$1:$XX$45000,BZ$2,FALSE),"")</f>
        <v/>
      </c>
      <c r="CA45" s="111" t="str">
        <f t="shared" si="15"/>
        <v/>
      </c>
      <c r="CB45" s="142" t="str">
        <f>IF($AZ45=1,-1*VLOOKUP($BA45,'DATA SEL SUB 2026'!$A$2:$XX$45000,CB$2,FALSE),"")</f>
        <v/>
      </c>
      <c r="CC45" s="137" t="str">
        <f>IF($AZ45=1,VLOOKUP($BA45,'DATA SEL SUB 2026'!$A$2:$XX$45000,CC$2,FALSE),"")</f>
        <v/>
      </c>
      <c r="CD45" s="143" t="str">
        <f t="shared" si="16"/>
        <v/>
      </c>
      <c r="CE45" s="32"/>
      <c r="CF45" s="90" t="str">
        <f>IF($AZ45=1,VLOOKUP($BA45,'DATA SEL SUB 2026'!$A$2:$XX$45000,CF$2,FALSE),"")</f>
        <v/>
      </c>
      <c r="CG45" s="91" t="str">
        <f>IF($AZ45=1,VLOOKUP($BA45,'DATA SEL SUB 2026'!$A$2:$XX$45000,CG$2,FALSE),"")</f>
        <v/>
      </c>
      <c r="CH45" s="110" t="str">
        <f>IF($AZ45=1,VLOOKUP($BA45,'DATA TIMESERIES'!$A$1:$XX$45000,CH$2,FALSE),"")</f>
        <v/>
      </c>
      <c r="CI45" s="110" t="str">
        <f t="shared" si="17"/>
        <v/>
      </c>
      <c r="CJ45" s="32"/>
      <c r="CK45" s="32"/>
      <c r="CL45" s="2"/>
    </row>
    <row r="46" spans="1:90" x14ac:dyDescent="0.25">
      <c r="BE46" s="2"/>
      <c r="BF46" s="92" t="s">
        <v>2710</v>
      </c>
      <c r="BG46" s="92"/>
      <c r="BH46" s="92"/>
      <c r="BI46" s="92"/>
      <c r="BJ46" s="92"/>
      <c r="BK46" s="92"/>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2"/>
      <c r="CK46" s="2"/>
    </row>
    <row r="47" spans="1:90" ht="45.75" customHeight="1" x14ac:dyDescent="0.25">
      <c r="BE47" s="2"/>
      <c r="BF47" s="175" t="s">
        <v>2725</v>
      </c>
      <c r="BG47" s="175"/>
      <c r="BH47" s="175"/>
      <c r="BI47" s="175"/>
      <c r="BJ47" s="175"/>
      <c r="BK47" s="175"/>
      <c r="BL47" s="149"/>
      <c r="BM47" s="149"/>
      <c r="BN47" s="149"/>
      <c r="BO47" s="149"/>
      <c r="BP47" s="149"/>
      <c r="BQ47" s="149"/>
      <c r="BR47" s="149"/>
      <c r="BS47" s="149"/>
      <c r="BT47" s="149"/>
      <c r="BU47" s="149"/>
      <c r="BV47" s="149"/>
      <c r="BW47" s="149"/>
      <c r="BX47" s="149"/>
      <c r="BY47" s="149"/>
      <c r="BZ47" s="149"/>
      <c r="CA47" s="149"/>
      <c r="CB47" s="149"/>
      <c r="CC47" s="149"/>
      <c r="CD47" s="149"/>
      <c r="CE47" s="149"/>
      <c r="CF47" s="149"/>
      <c r="CG47" s="149"/>
      <c r="CH47" s="149"/>
      <c r="CI47" s="149"/>
      <c r="CJ47" s="2"/>
      <c r="CK47" s="2"/>
    </row>
    <row r="48" spans="1:90" ht="183" customHeight="1" x14ac:dyDescent="0.25">
      <c r="BE48" s="2"/>
      <c r="BF48" s="175" t="s">
        <v>3434</v>
      </c>
      <c r="BG48" s="175"/>
      <c r="BH48" s="175"/>
      <c r="BI48" s="175"/>
      <c r="BJ48" s="175"/>
      <c r="BK48" s="175"/>
      <c r="BL48" s="149"/>
      <c r="BM48" s="149"/>
      <c r="BN48" s="149"/>
      <c r="BO48" s="149"/>
      <c r="BP48" s="149"/>
      <c r="BQ48" s="149"/>
      <c r="BR48" s="149"/>
      <c r="BS48" s="149"/>
      <c r="BT48" s="149"/>
      <c r="BU48" s="149"/>
      <c r="BV48" s="149"/>
      <c r="BW48" s="149"/>
      <c r="BX48" s="149"/>
      <c r="BY48" s="149"/>
      <c r="BZ48" s="149"/>
      <c r="CA48" s="149"/>
      <c r="CB48" s="149"/>
      <c r="CC48" s="149"/>
      <c r="CD48" s="149"/>
      <c r="CE48" s="149"/>
      <c r="CF48" s="149"/>
      <c r="CG48" s="149"/>
      <c r="CH48" s="149"/>
      <c r="CI48" s="149"/>
      <c r="CJ48" s="2"/>
      <c r="CK48" s="2"/>
    </row>
    <row r="49" spans="57:89" ht="27.75" customHeight="1" x14ac:dyDescent="0.25">
      <c r="BE49" s="2"/>
      <c r="BF49" s="175" t="s">
        <v>3436</v>
      </c>
      <c r="BG49" s="175"/>
      <c r="BH49" s="175"/>
      <c r="BI49" s="175"/>
      <c r="BJ49" s="175"/>
      <c r="BK49" s="175"/>
      <c r="BL49" s="176"/>
      <c r="BM49" s="177"/>
      <c r="BN49" s="177"/>
      <c r="BO49" s="177"/>
      <c r="BP49" s="177"/>
      <c r="BQ49" s="176"/>
      <c r="BR49" s="177"/>
      <c r="BS49" s="177"/>
      <c r="BT49" s="177"/>
      <c r="BU49" s="177"/>
      <c r="BV49" s="149"/>
      <c r="BW49" s="176"/>
      <c r="BX49" s="177"/>
      <c r="BY49" s="177"/>
      <c r="BZ49" s="177"/>
      <c r="CA49" s="177"/>
      <c r="CB49" s="240"/>
      <c r="CC49" s="240"/>
      <c r="CD49" s="240"/>
      <c r="CE49" s="176"/>
      <c r="CF49" s="176"/>
      <c r="CG49" s="176"/>
      <c r="CH49" s="176"/>
      <c r="CI49" s="176"/>
      <c r="CJ49" s="2"/>
      <c r="CK49" s="2"/>
    </row>
    <row r="50" spans="57:89" ht="15" customHeight="1" x14ac:dyDescent="0.25">
      <c r="BE50" s="2"/>
      <c r="BF50" s="175" t="s">
        <v>2714</v>
      </c>
      <c r="BG50" s="175"/>
      <c r="BH50" s="175"/>
      <c r="BI50" s="175"/>
      <c r="BJ50" s="175"/>
      <c r="BK50" s="175"/>
      <c r="BL50" s="176"/>
      <c r="BM50" s="177"/>
      <c r="BN50" s="177"/>
      <c r="BO50" s="177"/>
      <c r="BP50" s="177"/>
      <c r="BQ50" s="176"/>
      <c r="BR50" s="177"/>
      <c r="BS50" s="177"/>
      <c r="BT50" s="177"/>
      <c r="BU50" s="177"/>
      <c r="BV50" s="149"/>
      <c r="BW50" s="176"/>
      <c r="BX50" s="177"/>
      <c r="BY50" s="177"/>
      <c r="BZ50" s="177"/>
      <c r="CA50" s="177"/>
      <c r="CB50" s="285"/>
      <c r="CC50" s="285"/>
      <c r="CD50" s="285"/>
      <c r="CE50" s="240"/>
      <c r="CF50" s="240"/>
      <c r="CG50" s="240"/>
      <c r="CH50" s="240"/>
      <c r="CI50" s="240"/>
      <c r="CJ50" s="2"/>
      <c r="CK50" s="2"/>
    </row>
    <row r="51" spans="57:89" ht="33" customHeight="1" x14ac:dyDescent="0.25">
      <c r="BE51" s="2"/>
      <c r="BF51" s="175" t="s">
        <v>2806</v>
      </c>
      <c r="BG51" s="175"/>
      <c r="BH51" s="175"/>
      <c r="BI51" s="175"/>
      <c r="BJ51" s="175"/>
      <c r="BK51" s="175"/>
      <c r="BL51" s="149"/>
      <c r="BM51" s="149"/>
      <c r="BN51" s="149"/>
      <c r="BO51" s="149"/>
      <c r="BP51" s="149"/>
      <c r="BQ51" s="149"/>
      <c r="BR51" s="149"/>
      <c r="BS51" s="149"/>
      <c r="BT51" s="149"/>
      <c r="BU51" s="149"/>
      <c r="BV51" s="149"/>
      <c r="BW51" s="149"/>
      <c r="BX51" s="149"/>
      <c r="BY51" s="149"/>
      <c r="BZ51" s="149"/>
      <c r="CA51" s="149"/>
      <c r="CB51" s="149"/>
      <c r="CC51" s="149"/>
      <c r="CD51" s="149"/>
      <c r="CE51" s="149"/>
      <c r="CF51" s="149"/>
      <c r="CG51" s="149"/>
      <c r="CH51" s="149"/>
      <c r="CI51" s="149"/>
      <c r="CJ51" s="2"/>
      <c r="CK51" s="2"/>
    </row>
    <row r="52" spans="57:89" ht="30.75" customHeight="1" x14ac:dyDescent="0.25">
      <c r="BE52" s="2"/>
      <c r="BF52" s="175" t="s">
        <v>2716</v>
      </c>
      <c r="BG52" s="175"/>
      <c r="BH52" s="175"/>
      <c r="BI52" s="175"/>
      <c r="BJ52" s="175"/>
      <c r="BK52" s="175"/>
      <c r="BL52" s="149"/>
      <c r="BM52" s="149"/>
      <c r="BN52" s="149"/>
      <c r="BO52" s="149"/>
      <c r="BP52" s="149"/>
      <c r="BQ52" s="149"/>
      <c r="BR52" s="149"/>
      <c r="BS52" s="149"/>
      <c r="BT52" s="149"/>
      <c r="BU52" s="149"/>
      <c r="BV52" s="149"/>
      <c r="BW52" s="149"/>
      <c r="BX52" s="149"/>
      <c r="BY52" s="149"/>
      <c r="BZ52" s="149"/>
      <c r="CA52" s="149"/>
      <c r="CB52" s="149"/>
      <c r="CC52" s="149"/>
      <c r="CD52" s="149"/>
      <c r="CE52" s="149"/>
      <c r="CF52" s="149"/>
      <c r="CG52" s="149"/>
      <c r="CH52" s="149"/>
      <c r="CI52" s="149"/>
      <c r="CJ52" s="2"/>
      <c r="CK52" s="2"/>
    </row>
    <row r="53" spans="57:89" ht="62.25" customHeight="1" x14ac:dyDescent="0.25">
      <c r="BE53" s="2"/>
      <c r="BF53" s="173" t="s">
        <v>3435</v>
      </c>
      <c r="BG53" s="173"/>
      <c r="BH53" s="173"/>
      <c r="BI53" s="173"/>
      <c r="BJ53" s="173"/>
      <c r="BK53" s="173"/>
      <c r="BL53" s="176" t="s">
        <v>2803</v>
      </c>
      <c r="BM53" s="177"/>
      <c r="BN53" s="177"/>
      <c r="BO53" s="177"/>
      <c r="BP53" s="177"/>
      <c r="BQ53" s="176" t="s">
        <v>2803</v>
      </c>
      <c r="BR53" s="177"/>
      <c r="BS53" s="177"/>
      <c r="BT53" s="177"/>
      <c r="BU53" s="177"/>
      <c r="BV53" s="149"/>
      <c r="BW53" s="176" t="s">
        <v>2803</v>
      </c>
      <c r="BX53" s="177"/>
      <c r="BY53" s="177"/>
      <c r="BZ53" s="177"/>
      <c r="CA53" s="177"/>
      <c r="CB53" s="240" t="s">
        <v>2803</v>
      </c>
      <c r="CC53" s="240"/>
      <c r="CD53" s="240"/>
      <c r="CE53" s="176" t="s">
        <v>2803</v>
      </c>
      <c r="CF53" s="176"/>
      <c r="CG53" s="176"/>
      <c r="CH53" s="176"/>
      <c r="CI53" s="176"/>
      <c r="CJ53" s="2"/>
      <c r="CK53" s="2"/>
    </row>
    <row r="54" spans="57:89" ht="39.75" customHeight="1" x14ac:dyDescent="0.25">
      <c r="BE54" s="2"/>
      <c r="BF54" s="239" t="str">
        <f>CONCATENATE("Source. PSEA Research based on Pennsylvania Department of Education data. Click on this box to see the data as posted on the Pennsylvania Department of Education's website.",CHAR(10),"Lookup Table Version #",Version!A1,":",TEXT(Version!B1,"mm/dd/yyyy"))</f>
        <v>Source. PSEA Research based on Pennsylvania Department of Education data. Click on this box to see the data as posted on the Pennsylvania Department of Education's website.
Lookup Table Version #2:11/17/2025</v>
      </c>
      <c r="BG54" s="239"/>
      <c r="BH54" s="239"/>
      <c r="BI54" s="239"/>
      <c r="BJ54" s="239"/>
      <c r="BK54" s="239"/>
      <c r="BL54" s="176" t="s">
        <v>2804</v>
      </c>
      <c r="BM54" s="177"/>
      <c r="BN54" s="177"/>
      <c r="BO54" s="177"/>
      <c r="BP54" s="177"/>
      <c r="BQ54" s="176" t="s">
        <v>2804</v>
      </c>
      <c r="BR54" s="177"/>
      <c r="BS54" s="177"/>
      <c r="BT54" s="177"/>
      <c r="BU54" s="177"/>
      <c r="BV54" s="43"/>
      <c r="BW54" s="176" t="s">
        <v>2804</v>
      </c>
      <c r="BX54" s="177"/>
      <c r="BY54" s="177"/>
      <c r="BZ54" s="177"/>
      <c r="CA54" s="177"/>
      <c r="CB54" s="176" t="s">
        <v>2804</v>
      </c>
      <c r="CC54" s="176"/>
      <c r="CD54" s="176"/>
      <c r="CE54" s="240" t="s">
        <v>2804</v>
      </c>
      <c r="CF54" s="240"/>
      <c r="CG54" s="240"/>
      <c r="CH54" s="240"/>
      <c r="CI54" s="240"/>
      <c r="CJ54" s="2"/>
      <c r="CK54" s="2"/>
    </row>
    <row r="55" spans="57:89" x14ac:dyDescent="0.25">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row>
  </sheetData>
  <mergeCells count="70">
    <mergeCell ref="CE53:CI53"/>
    <mergeCell ref="CE54:CI54"/>
    <mergeCell ref="BQ53:BU53"/>
    <mergeCell ref="BQ54:BU54"/>
    <mergeCell ref="BW53:CA53"/>
    <mergeCell ref="BW54:CA54"/>
    <mergeCell ref="CB53:CD53"/>
    <mergeCell ref="CB54:CD54"/>
    <mergeCell ref="BF51:BK51"/>
    <mergeCell ref="BF52:BK52"/>
    <mergeCell ref="BF53:BK53"/>
    <mergeCell ref="BF54:BK54"/>
    <mergeCell ref="BL53:BP53"/>
    <mergeCell ref="BL54:BP54"/>
    <mergeCell ref="BF50:BK50"/>
    <mergeCell ref="BL50:BP50"/>
    <mergeCell ref="BQ50:BU50"/>
    <mergeCell ref="BW50:CA50"/>
    <mergeCell ref="CB50:CD50"/>
    <mergeCell ref="CE50:CI50"/>
    <mergeCell ref="CF25:CF26"/>
    <mergeCell ref="CG25:CG26"/>
    <mergeCell ref="BF47:BK47"/>
    <mergeCell ref="BF48:BK48"/>
    <mergeCell ref="BF49:BK49"/>
    <mergeCell ref="BL49:BP49"/>
    <mergeCell ref="BQ49:BU49"/>
    <mergeCell ref="BW49:CA49"/>
    <mergeCell ref="CB49:CD49"/>
    <mergeCell ref="CE49:CI49"/>
    <mergeCell ref="CE24:CE26"/>
    <mergeCell ref="CF24:CG24"/>
    <mergeCell ref="CH24:CH26"/>
    <mergeCell ref="CI24:CI26"/>
    <mergeCell ref="BM25:BM26"/>
    <mergeCell ref="BZ24:BZ26"/>
    <mergeCell ref="CA24:CA26"/>
    <mergeCell ref="CB24:CB26"/>
    <mergeCell ref="CC24:CC26"/>
    <mergeCell ref="BN25:BN26"/>
    <mergeCell ref="BQ25:BQ26"/>
    <mergeCell ref="BR25:BT25"/>
    <mergeCell ref="BU25:BU26"/>
    <mergeCell ref="BV25:BV26"/>
    <mergeCell ref="BO24:BO26"/>
    <mergeCell ref="BP24:BP26"/>
    <mergeCell ref="BQ24:BV24"/>
    <mergeCell ref="BW24:BW26"/>
    <mergeCell ref="BX24:BY24"/>
    <mergeCell ref="BW23:CA23"/>
    <mergeCell ref="CB23:CD23"/>
    <mergeCell ref="CE23:CI23"/>
    <mergeCell ref="B24:L24"/>
    <mergeCell ref="N24:X24"/>
    <mergeCell ref="BG24:BG26"/>
    <mergeCell ref="BH24:BH26"/>
    <mergeCell ref="BI24:BI26"/>
    <mergeCell ref="BJ24:BJ26"/>
    <mergeCell ref="BK24:BK26"/>
    <mergeCell ref="BQ23:BV23"/>
    <mergeCell ref="CD24:CD26"/>
    <mergeCell ref="BX25:BX26"/>
    <mergeCell ref="BY25:BY26"/>
    <mergeCell ref="BL24:BL26"/>
    <mergeCell ref="BM24:BN24"/>
    <mergeCell ref="BF21:BK21"/>
    <mergeCell ref="B23:L23"/>
    <mergeCell ref="N23:X23"/>
    <mergeCell ref="BG23:BK23"/>
    <mergeCell ref="BL23:BP23"/>
  </mergeCells>
  <hyperlinks>
    <hyperlink ref="BF54:BK54" r:id="rId1" display="Source. PSEA Research based on Pennsylvania Department of Education data. Click on this box to see the data as posted on the Pennsylvania Department of Education's website. " xr:uid="{00000000-0004-0000-0800-000000000000}"/>
  </hyperlinks>
  <pageMargins left="0.25" right="0.25" top="0.75" bottom="0.75" header="0.3" footer="0.3"/>
  <pageSetup scale="75" orientation="landscape" r:id="rId2"/>
  <headerFooter>
    <oddHeader>&amp;C&amp;"Georgia Pro Light,Regular"&amp;8Table F. Enacted Basic (BEF), Special (SEF), Ready To Learn Grants (RTLBG), Sec. Career &amp; Tech. Edu.(CTE), and Estimated Charter Tuition Savings For The 2025-26 Fiscal Year For Schools by Pennsylvania State House District</oddHeader>
    <oddFooter>&amp;L&amp;D&amp;RPage &amp;P of &amp;N</oddFooter>
  </headerFooter>
  <colBreaks count="5" manualBreakCount="5">
    <brk id="63" max="1048575" man="1"/>
    <brk id="68" max="1048575" man="1"/>
    <brk id="74" max="1048575" man="1"/>
    <brk id="79" max="1048575" man="1"/>
    <brk id="82" max="1048575" man="1"/>
  </colBreak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C29CC94-594F-4022-9C19-BB9F3470BAB6}">
          <x14:formula1>
            <xm:f>'LIST HOUSE'!$F$2:$F$204</xm:f>
          </x14:formula1>
          <xm:sqref>BF19</xm:sqref>
        </x14:dataValidation>
      </x14:dataValidations>
    </ext>
    <ext xmlns:x14="http://schemas.microsoft.com/office/spreadsheetml/2009/9/main" uri="{05C60535-1F16-4fd2-B633-F4F36F0B64E0}">
      <x14:sparklineGroups xmlns:xm="http://schemas.microsoft.com/office/excel/2006/main">
        <x14:sparklineGroup type="column" displayEmptyCellsAs="gap" xr2:uid="{2FF6CD0E-1A6C-454D-9A6F-2B9D532A2745}">
          <x14:colorSeries theme="5" tint="-0.499984740745262"/>
          <x14:colorNegative rgb="FFD00000"/>
          <x14:colorAxis rgb="FF000000"/>
          <x14:colorMarkers rgb="FFD00000"/>
          <x14:colorFirst rgb="FFD00000"/>
          <x14:colorLast rgb="FFD00000"/>
          <x14:colorHigh rgb="FFD00000"/>
          <x14:colorLow rgb="FFD00000"/>
          <x14:sparklines>
            <x14:sparkline>
              <xm:f>'By State House District'!Z27:AJ27</xm:f>
              <xm:sqref>CE27</xm:sqref>
            </x14:sparkline>
          </x14:sparklines>
        </x14:sparklineGroup>
        <x14:sparklineGroup type="column" displayEmptyCellsAs="gap" xr2:uid="{C346B1BF-B821-4501-BEC7-7539E42C692C}">
          <x14:colorSeries theme="8"/>
          <x14:colorNegative rgb="FFD00000"/>
          <x14:colorAxis rgb="FF000000"/>
          <x14:colorMarkers rgb="FFD00000"/>
          <x14:colorFirst rgb="FFD00000"/>
          <x14:colorLast rgb="FFD00000"/>
          <x14:colorHigh rgb="FFD00000"/>
          <x14:colorLow rgb="FFD00000"/>
          <x14:sparklines>
            <x14:sparkline>
              <xm:f>'By State House District'!N27:X27</xm:f>
              <xm:sqref>BW27</xm:sqref>
            </x14:sparkline>
          </x14:sparklines>
        </x14:sparklineGroup>
        <x14:sparklineGroup type="column" displayEmptyCellsAs="gap" xr2:uid="{069CE6C6-7439-43E0-A429-942F87B920CA}">
          <x14:colorSeries rgb="FF376092"/>
          <x14:colorNegative rgb="FFD00000"/>
          <x14:colorAxis rgb="FF000000"/>
          <x14:colorMarkers rgb="FFD00000"/>
          <x14:colorFirst rgb="FFD00000"/>
          <x14:colorLast rgb="FFD00000"/>
          <x14:colorHigh rgb="FFD00000"/>
          <x14:colorLow rgb="FFD00000"/>
          <x14:sparklines>
            <x14:sparkline>
              <xm:f>'By State House District'!B27:L27</xm:f>
              <xm:sqref>BL27</xm:sqref>
            </x14:sparkline>
          </x14:sparklines>
        </x14:sparklineGroup>
        <x14:sparklineGroup type="column" displayEmptyCellsAs="gap" displayHidden="1" xr2:uid="{927C81B1-AAE5-40AE-A594-A3353BA005B4}">
          <x14:colorSeries theme="8"/>
          <x14:colorNegative rgb="FFD00000"/>
          <x14:colorAxis rgb="FF000000"/>
          <x14:colorMarkers rgb="FFD00000"/>
          <x14:colorFirst rgb="FFD00000"/>
          <x14:colorLast rgb="FFD00000"/>
          <x14:colorHigh rgb="FFD00000"/>
          <x14:colorLow rgb="FFD00000"/>
          <x14:sparklines>
            <x14:sparkline>
              <xm:f>'By State House District'!N28:X28</xm:f>
              <xm:sqref>BW28</xm:sqref>
            </x14:sparkline>
            <x14:sparkline>
              <xm:f>'By State House District'!N29:X29</xm:f>
              <xm:sqref>BW29</xm:sqref>
            </x14:sparkline>
            <x14:sparkline>
              <xm:f>'By State House District'!N30:X30</xm:f>
              <xm:sqref>BW30</xm:sqref>
            </x14:sparkline>
            <x14:sparkline>
              <xm:f>'By State House District'!N31:X31</xm:f>
              <xm:sqref>BW31</xm:sqref>
            </x14:sparkline>
            <x14:sparkline>
              <xm:f>'By State House District'!N32:X32</xm:f>
              <xm:sqref>BW32</xm:sqref>
            </x14:sparkline>
            <x14:sparkline>
              <xm:f>'By State House District'!N33:X33</xm:f>
              <xm:sqref>BW33</xm:sqref>
            </x14:sparkline>
            <x14:sparkline>
              <xm:f>'By State House District'!N34:X34</xm:f>
              <xm:sqref>BW34</xm:sqref>
            </x14:sparkline>
            <x14:sparkline>
              <xm:f>'By State House District'!N35:X35</xm:f>
              <xm:sqref>BW35</xm:sqref>
            </x14:sparkline>
            <x14:sparkline>
              <xm:f>'By State House District'!N36:X36</xm:f>
              <xm:sqref>BW36</xm:sqref>
            </x14:sparkline>
            <x14:sparkline>
              <xm:f>'By State House District'!N37:X37</xm:f>
              <xm:sqref>BW37</xm:sqref>
            </x14:sparkline>
            <x14:sparkline>
              <xm:f>'By State House District'!N38:X38</xm:f>
              <xm:sqref>BW38</xm:sqref>
            </x14:sparkline>
            <x14:sparkline>
              <xm:f>'By State House District'!N39:X39</xm:f>
              <xm:sqref>BW39</xm:sqref>
            </x14:sparkline>
            <x14:sparkline>
              <xm:f>'By State House District'!N40:X40</xm:f>
              <xm:sqref>BW40</xm:sqref>
            </x14:sparkline>
            <x14:sparkline>
              <xm:f>'By State House District'!N41:X41</xm:f>
              <xm:sqref>BW41</xm:sqref>
            </x14:sparkline>
            <x14:sparkline>
              <xm:f>'By State House District'!N42:X42</xm:f>
              <xm:sqref>BW42</xm:sqref>
            </x14:sparkline>
            <x14:sparkline>
              <xm:f>'By State House District'!N43:X43</xm:f>
              <xm:sqref>BW43</xm:sqref>
            </x14:sparkline>
            <x14:sparkline>
              <xm:f>'By State House District'!N44:X44</xm:f>
              <xm:sqref>BW44</xm:sqref>
            </x14:sparkline>
            <x14:sparkline>
              <xm:f>'By State House District'!N45:X45</xm:f>
              <xm:sqref>BW45</xm:sqref>
            </x14:sparkline>
          </x14:sparklines>
        </x14:sparklineGroup>
        <x14:sparklineGroup type="column" displayEmptyCellsAs="gap" displayHidden="1" xr2:uid="{DBA92F11-166B-4DDB-B6E3-8C3F3D365385}">
          <x14:colorSeries rgb="FF376092"/>
          <x14:colorNegative rgb="FFD00000"/>
          <x14:colorAxis rgb="FF000000"/>
          <x14:colorMarkers rgb="FFD00000"/>
          <x14:colorFirst rgb="FFD00000"/>
          <x14:colorLast rgb="FFD00000"/>
          <x14:colorHigh rgb="FFD00000"/>
          <x14:colorLow rgb="FFD00000"/>
          <x14:sparklines>
            <x14:sparkline>
              <xm:f>'By State House District'!B28:L28</xm:f>
              <xm:sqref>BL28</xm:sqref>
            </x14:sparkline>
            <x14:sparkline>
              <xm:f>'By State House District'!B29:L29</xm:f>
              <xm:sqref>BL29</xm:sqref>
            </x14:sparkline>
            <x14:sparkline>
              <xm:f>'By State House District'!B30:L30</xm:f>
              <xm:sqref>BL30</xm:sqref>
            </x14:sparkline>
            <x14:sparkline>
              <xm:f>'By State House District'!B31:L31</xm:f>
              <xm:sqref>BL31</xm:sqref>
            </x14:sparkline>
            <x14:sparkline>
              <xm:f>'By State House District'!B32:L32</xm:f>
              <xm:sqref>BL32</xm:sqref>
            </x14:sparkline>
            <x14:sparkline>
              <xm:f>'By State House District'!B33:L33</xm:f>
              <xm:sqref>BL33</xm:sqref>
            </x14:sparkline>
            <x14:sparkline>
              <xm:f>'By State House District'!B34:L34</xm:f>
              <xm:sqref>BL34</xm:sqref>
            </x14:sparkline>
            <x14:sparkline>
              <xm:f>'By State House District'!B35:L35</xm:f>
              <xm:sqref>BL35</xm:sqref>
            </x14:sparkline>
            <x14:sparkline>
              <xm:f>'By State House District'!B36:L36</xm:f>
              <xm:sqref>BL36</xm:sqref>
            </x14:sparkline>
            <x14:sparkline>
              <xm:f>'By State House District'!B37:L37</xm:f>
              <xm:sqref>BL37</xm:sqref>
            </x14:sparkline>
            <x14:sparkline>
              <xm:f>'By State House District'!B38:L38</xm:f>
              <xm:sqref>BL38</xm:sqref>
            </x14:sparkline>
            <x14:sparkline>
              <xm:f>'By State House District'!B39:L39</xm:f>
              <xm:sqref>BL39</xm:sqref>
            </x14:sparkline>
            <x14:sparkline>
              <xm:f>'By State House District'!B40:L40</xm:f>
              <xm:sqref>BL40</xm:sqref>
            </x14:sparkline>
            <x14:sparkline>
              <xm:f>'By State House District'!B41:L41</xm:f>
              <xm:sqref>BL41</xm:sqref>
            </x14:sparkline>
            <x14:sparkline>
              <xm:f>'By State House District'!B42:L42</xm:f>
              <xm:sqref>BL42</xm:sqref>
            </x14:sparkline>
            <x14:sparkline>
              <xm:f>'By State House District'!B43:L43</xm:f>
              <xm:sqref>BL43</xm:sqref>
            </x14:sparkline>
            <x14:sparkline>
              <xm:f>'By State House District'!B44:L44</xm:f>
              <xm:sqref>BL44</xm:sqref>
            </x14:sparkline>
            <x14:sparkline>
              <xm:f>'By State House District'!B45:L45</xm:f>
              <xm:sqref>BL45</xm:sqref>
            </x14:sparkline>
          </x14:sparklines>
        </x14:sparklineGroup>
        <x14:sparklineGroup type="column" displayEmptyCellsAs="gap" displayHidden="1" xr2:uid="{B04F1C0A-AF81-4AA1-9C66-06D2926E9BB7}">
          <x14:colorSeries theme="5" tint="-0.499984740745262"/>
          <x14:colorNegative rgb="FFD00000"/>
          <x14:colorAxis rgb="FF000000"/>
          <x14:colorMarkers rgb="FFD00000"/>
          <x14:colorFirst rgb="FFD00000"/>
          <x14:colorLast rgb="FFD00000"/>
          <x14:colorHigh rgb="FFD00000"/>
          <x14:colorLow rgb="FFD00000"/>
          <x14:sparklines>
            <x14:sparkline>
              <xm:f>'By State House District'!Z28:AJ28</xm:f>
              <xm:sqref>CE28</xm:sqref>
            </x14:sparkline>
            <x14:sparkline>
              <xm:f>'By State House District'!Z29:AJ29</xm:f>
              <xm:sqref>CE29</xm:sqref>
            </x14:sparkline>
            <x14:sparkline>
              <xm:f>'By State House District'!Z30:AJ30</xm:f>
              <xm:sqref>CE30</xm:sqref>
            </x14:sparkline>
            <x14:sparkline>
              <xm:f>'By State House District'!Z31:AJ31</xm:f>
              <xm:sqref>CE31</xm:sqref>
            </x14:sparkline>
            <x14:sparkline>
              <xm:f>'By State House District'!Z32:AJ32</xm:f>
              <xm:sqref>CE32</xm:sqref>
            </x14:sparkline>
            <x14:sparkline>
              <xm:f>'By State House District'!Z33:AJ33</xm:f>
              <xm:sqref>CE33</xm:sqref>
            </x14:sparkline>
            <x14:sparkline>
              <xm:f>'By State House District'!Z34:AJ34</xm:f>
              <xm:sqref>CE34</xm:sqref>
            </x14:sparkline>
            <x14:sparkline>
              <xm:f>'By State House District'!Z35:AJ35</xm:f>
              <xm:sqref>CE35</xm:sqref>
            </x14:sparkline>
            <x14:sparkline>
              <xm:f>'By State House District'!Z36:AJ36</xm:f>
              <xm:sqref>CE36</xm:sqref>
            </x14:sparkline>
            <x14:sparkline>
              <xm:f>'By State House District'!Z37:AJ37</xm:f>
              <xm:sqref>CE37</xm:sqref>
            </x14:sparkline>
            <x14:sparkline>
              <xm:f>'By State House District'!Z38:AJ38</xm:f>
              <xm:sqref>CE38</xm:sqref>
            </x14:sparkline>
            <x14:sparkline>
              <xm:f>'By State House District'!Z39:AJ39</xm:f>
              <xm:sqref>CE39</xm:sqref>
            </x14:sparkline>
            <x14:sparkline>
              <xm:f>'By State House District'!Z40:AJ40</xm:f>
              <xm:sqref>CE40</xm:sqref>
            </x14:sparkline>
            <x14:sparkline>
              <xm:f>'By State House District'!Z41:AJ41</xm:f>
              <xm:sqref>CE41</xm:sqref>
            </x14:sparkline>
            <x14:sparkline>
              <xm:f>'By State House District'!Z42:AJ42</xm:f>
              <xm:sqref>CE42</xm:sqref>
            </x14:sparkline>
            <x14:sparkline>
              <xm:f>'By State House District'!Z43:AJ43</xm:f>
              <xm:sqref>CE43</xm:sqref>
            </x14:sparkline>
            <x14:sparkline>
              <xm:f>'By State House District'!Z44:AJ44</xm:f>
              <xm:sqref>CE44</xm:sqref>
            </x14:sparkline>
            <x14:sparkline>
              <xm:f>'By State House District'!Z45:AJ45</xm:f>
              <xm:sqref>CE45</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C1CD1-3CAA-4D61-AA3B-708790D47370}">
  <sheetPr>
    <tabColor rgb="FFC00000"/>
  </sheetPr>
  <dimension ref="B1:AP1002"/>
  <sheetViews>
    <sheetView topLeftCell="G1" zoomScaleNormal="100" workbookViewId="0">
      <selection activeCell="AL46" sqref="AL46"/>
    </sheetView>
  </sheetViews>
  <sheetFormatPr defaultColWidth="8.88671875" defaultRowHeight="13.2" x14ac:dyDescent="0.25"/>
  <cols>
    <col min="1" max="1" width="8.88671875" style="12"/>
    <col min="2" max="2" width="23.33203125" style="12" bestFit="1" customWidth="1"/>
    <col min="3" max="3" width="5.44140625" style="12" bestFit="1" customWidth="1"/>
    <col min="4" max="4" width="8.88671875" style="12"/>
    <col min="5" max="5" width="23.33203125" style="12" bestFit="1" customWidth="1"/>
    <col min="6" max="8" width="8.88671875" style="12"/>
    <col min="9" max="9" width="5.44140625" style="12" bestFit="1" customWidth="1"/>
    <col min="10" max="10" width="8.88671875" style="12"/>
    <col min="11" max="11" width="14.88671875" style="12" bestFit="1" customWidth="1"/>
    <col min="12" max="13" width="8.88671875" style="12"/>
    <col min="14" max="14" width="14.33203125" style="12" bestFit="1" customWidth="1"/>
    <col min="15" max="15" width="5.44140625" style="12" bestFit="1" customWidth="1"/>
    <col min="16" max="20" width="8.88671875" style="12"/>
    <col min="21" max="21" width="5.44140625" style="12" bestFit="1" customWidth="1"/>
    <col min="22" max="31" width="8.88671875" style="12"/>
    <col min="32" max="32" width="18.33203125" style="12" bestFit="1" customWidth="1"/>
    <col min="33" max="34" width="8.88671875" style="12"/>
    <col min="35" max="35" width="18.33203125" style="12" bestFit="1" customWidth="1"/>
    <col min="36" max="37" width="8.88671875" style="12"/>
    <col min="38" max="38" width="25" style="12" bestFit="1" customWidth="1"/>
    <col min="39" max="40" width="8.88671875" style="12"/>
    <col min="41" max="41" width="25" style="12" bestFit="1" customWidth="1"/>
    <col min="42" max="16384" width="8.88671875" style="12"/>
  </cols>
  <sheetData>
    <row r="1" spans="2:42" x14ac:dyDescent="0.25">
      <c r="B1" s="288" t="s">
        <v>2670</v>
      </c>
      <c r="C1" s="288"/>
      <c r="D1" s="288"/>
      <c r="E1" s="288"/>
      <c r="F1" s="288"/>
      <c r="H1" s="290" t="s">
        <v>2671</v>
      </c>
      <c r="I1" s="290"/>
      <c r="J1" s="290"/>
      <c r="K1" s="290"/>
      <c r="L1" s="290"/>
      <c r="N1" s="291" t="s">
        <v>2672</v>
      </c>
      <c r="O1" s="291"/>
      <c r="P1" s="291"/>
      <c r="Q1" s="291"/>
      <c r="R1" s="291"/>
      <c r="T1" s="286" t="s">
        <v>1512</v>
      </c>
      <c r="U1" s="286"/>
      <c r="V1" s="286"/>
      <c r="W1" s="286"/>
      <c r="X1" s="286"/>
      <c r="Z1" s="287" t="s">
        <v>1511</v>
      </c>
      <c r="AA1" s="287"/>
      <c r="AB1" s="287"/>
      <c r="AC1" s="287"/>
      <c r="AD1" s="287"/>
      <c r="AF1" s="289" t="s">
        <v>2540</v>
      </c>
      <c r="AG1" s="289"/>
      <c r="AH1" s="289"/>
      <c r="AI1" s="289"/>
      <c r="AJ1" s="289"/>
      <c r="AL1" s="50" t="s">
        <v>2669</v>
      </c>
      <c r="AM1" s="50"/>
      <c r="AN1" s="50"/>
      <c r="AO1" s="50"/>
      <c r="AP1" s="50"/>
    </row>
    <row r="2" spans="2:42" x14ac:dyDescent="0.25">
      <c r="B2" s="12" t="s">
        <v>92</v>
      </c>
      <c r="C2" s="12">
        <v>1</v>
      </c>
      <c r="E2" s="12" t="str" cm="1">
        <f t="array" ref="E2:F1001">_xlfn.SORTBY($B$2:$C$1001,$B$2:$B$1001,1)</f>
        <v>AdequacyGap_Nov2025</v>
      </c>
      <c r="F2" s="12">
        <v>23</v>
      </c>
      <c r="H2" s="12" t="s">
        <v>0</v>
      </c>
      <c r="I2" s="12">
        <v>1</v>
      </c>
      <c r="K2" s="12" t="str" cm="1">
        <f t="array" ref="K2:L1001">_xlfn.SORTBY($H$2:$I$1001,$H$2:$H$1001,1)</f>
        <v>AUN1</v>
      </c>
      <c r="L2" s="12">
        <v>2</v>
      </c>
      <c r="N2" s="12" t="s">
        <v>227</v>
      </c>
      <c r="O2" s="12">
        <v>1</v>
      </c>
      <c r="Q2" s="12" t="str" cm="1">
        <f t="array" ref="Q2:R1001">_xlfn.SORTBY(N2:O1001,N2:N1001,1)</f>
        <v>AUN1</v>
      </c>
      <c r="R2" s="12">
        <v>2</v>
      </c>
      <c r="T2" s="12" t="s">
        <v>2793</v>
      </c>
      <c r="U2" s="12">
        <v>1</v>
      </c>
      <c r="W2" s="12" t="str" cm="1">
        <f t="array" ref="W2:X1001">_xlfn.SORTBY(T2:U1001,T2:T1001,1)</f>
        <v>AUN1</v>
      </c>
      <c r="X2" s="12">
        <v>3</v>
      </c>
      <c r="Z2" s="12" t="s">
        <v>2732</v>
      </c>
      <c r="AA2" s="12">
        <v>1</v>
      </c>
      <c r="AC2" s="12" t="str" cm="1">
        <f t="array" ref="AC2:AD1001">_xlfn.SORTBY(Z2:AA1001,Z2:Z1001,1)</f>
        <v>AUN1</v>
      </c>
      <c r="AD2" s="12">
        <v>3</v>
      </c>
      <c r="AF2" s="12" t="s">
        <v>1513</v>
      </c>
      <c r="AG2" s="12">
        <v>1</v>
      </c>
      <c r="AI2" s="12" t="str" cm="1">
        <f t="array" ref="AI2:AJ1001">_xlfn.SORTBY(AF2:AG1001,AF2:AF1001,1)</f>
        <v>AUN</v>
      </c>
      <c r="AJ2" s="12">
        <v>3</v>
      </c>
      <c r="AL2" s="12" t="s">
        <v>92</v>
      </c>
      <c r="AM2" s="12">
        <v>1</v>
      </c>
      <c r="AO2" s="12" t="str" cm="1">
        <f t="array" ref="AO2:AP1001">_xlfn.SORTBY(AL2:AM1001,AL2:AL1001,1)</f>
        <v>AUN</v>
      </c>
      <c r="AP2" s="12">
        <v>1</v>
      </c>
    </row>
    <row r="3" spans="2:42" x14ac:dyDescent="0.25">
      <c r="B3" s="12" t="s">
        <v>1535</v>
      </c>
      <c r="C3" s="12">
        <v>2</v>
      </c>
      <c r="E3" s="12" t="str">
        <v>AUN</v>
      </c>
      <c r="F3" s="12">
        <v>1</v>
      </c>
      <c r="H3" s="12" t="s">
        <v>79</v>
      </c>
      <c r="I3" s="12">
        <v>2</v>
      </c>
      <c r="K3" s="12" t="str">
        <v>AUN10</v>
      </c>
      <c r="L3" s="12">
        <v>11</v>
      </c>
      <c r="N3" s="12" t="s">
        <v>79</v>
      </c>
      <c r="O3" s="12">
        <v>2</v>
      </c>
      <c r="Q3" s="12" t="str">
        <v>AUN10</v>
      </c>
      <c r="R3" s="12">
        <v>11</v>
      </c>
      <c r="T3" s="12" t="s">
        <v>328</v>
      </c>
      <c r="U3" s="12">
        <v>2</v>
      </c>
      <c r="W3" s="12" t="str">
        <v>AUN10</v>
      </c>
      <c r="X3" s="12">
        <v>12</v>
      </c>
      <c r="Z3" s="12" t="s">
        <v>328</v>
      </c>
      <c r="AA3" s="12">
        <v>2</v>
      </c>
      <c r="AC3" s="12" t="str">
        <v>AUN10</v>
      </c>
      <c r="AD3" s="12">
        <v>12</v>
      </c>
      <c r="AF3" s="12" t="s">
        <v>1514</v>
      </c>
      <c r="AG3" s="12">
        <v>2</v>
      </c>
      <c r="AI3" s="12" t="str">
        <v>AUN_ID</v>
      </c>
      <c r="AJ3" s="12">
        <v>4</v>
      </c>
      <c r="AL3" s="12" t="s">
        <v>2733</v>
      </c>
      <c r="AM3" s="12">
        <v>2</v>
      </c>
      <c r="AO3" s="12" t="str">
        <v>C_PDE_BEF_A_2015</v>
      </c>
      <c r="AP3" s="12">
        <v>47</v>
      </c>
    </row>
    <row r="4" spans="2:42" x14ac:dyDescent="0.25">
      <c r="B4" s="12" t="s">
        <v>2036</v>
      </c>
      <c r="C4" s="12">
        <v>3</v>
      </c>
      <c r="E4" s="12" t="str">
        <v>BASE_BEF_2026</v>
      </c>
      <c r="F4" s="12">
        <v>9</v>
      </c>
      <c r="H4" s="12" t="s">
        <v>80</v>
      </c>
      <c r="I4" s="12">
        <v>3</v>
      </c>
      <c r="K4" s="12" t="str">
        <v>AUN11</v>
      </c>
      <c r="L4" s="12">
        <v>12</v>
      </c>
      <c r="N4" s="12" t="s">
        <v>80</v>
      </c>
      <c r="O4" s="12">
        <v>3</v>
      </c>
      <c r="Q4" s="12" t="str">
        <v>AUN11</v>
      </c>
      <c r="R4" s="12">
        <v>12</v>
      </c>
      <c r="T4" s="12" t="s">
        <v>79</v>
      </c>
      <c r="U4" s="12">
        <v>3</v>
      </c>
      <c r="W4" s="12" t="str">
        <v>AUN11</v>
      </c>
      <c r="X4" s="12">
        <v>13</v>
      </c>
      <c r="Z4" s="12" t="s">
        <v>79</v>
      </c>
      <c r="AA4" s="12">
        <v>3</v>
      </c>
      <c r="AC4" s="12" t="str">
        <v>AUN11</v>
      </c>
      <c r="AD4" s="12">
        <v>13</v>
      </c>
      <c r="AF4" s="12" t="s">
        <v>92</v>
      </c>
      <c r="AG4" s="12">
        <v>3</v>
      </c>
      <c r="AI4" s="12" t="str">
        <v>BEF_A</v>
      </c>
      <c r="AJ4" s="12">
        <v>10</v>
      </c>
      <c r="AL4" s="12" t="s">
        <v>2734</v>
      </c>
      <c r="AM4" s="12">
        <v>3</v>
      </c>
      <c r="AO4" s="12" t="str">
        <v>C_PDE_BEF_A_2016</v>
      </c>
      <c r="AP4" s="12">
        <v>51</v>
      </c>
    </row>
    <row r="5" spans="2:42" x14ac:dyDescent="0.25">
      <c r="B5" s="12" t="s">
        <v>227</v>
      </c>
      <c r="C5" s="12">
        <v>4</v>
      </c>
      <c r="E5" s="12" t="str">
        <v>Chg_BEF_25to26</v>
      </c>
      <c r="F5" s="12">
        <v>10</v>
      </c>
      <c r="H5" s="12" t="s">
        <v>81</v>
      </c>
      <c r="I5" s="12">
        <v>4</v>
      </c>
      <c r="K5" s="12" t="str">
        <v>AUN12</v>
      </c>
      <c r="L5" s="12">
        <v>13</v>
      </c>
      <c r="N5" s="12" t="s">
        <v>81</v>
      </c>
      <c r="O5" s="12">
        <v>4</v>
      </c>
      <c r="Q5" s="12" t="str">
        <v>AUN12</v>
      </c>
      <c r="R5" s="12">
        <v>13</v>
      </c>
      <c r="T5" s="12" t="s">
        <v>80</v>
      </c>
      <c r="U5" s="12">
        <v>4</v>
      </c>
      <c r="W5" s="12" t="str">
        <v>AUN12</v>
      </c>
      <c r="X5" s="12">
        <v>14</v>
      </c>
      <c r="Z5" s="12" t="s">
        <v>80</v>
      </c>
      <c r="AA5" s="12">
        <v>4</v>
      </c>
      <c r="AC5" s="12" t="str">
        <v>AUN12</v>
      </c>
      <c r="AD5" s="12">
        <v>14</v>
      </c>
      <c r="AF5" s="12" t="s">
        <v>1534</v>
      </c>
      <c r="AG5" s="12">
        <v>4</v>
      </c>
      <c r="AI5" s="12" t="str">
        <v>C_BEF_A</v>
      </c>
      <c r="AJ5" s="12">
        <v>11</v>
      </c>
      <c r="AL5" s="12" t="s">
        <v>2735</v>
      </c>
      <c r="AM5" s="12">
        <v>4</v>
      </c>
      <c r="AO5" s="12" t="str">
        <v>C_PDE_BEF_A_2017</v>
      </c>
      <c r="AP5" s="12">
        <v>55</v>
      </c>
    </row>
    <row r="6" spans="2:42" x14ac:dyDescent="0.25">
      <c r="B6" s="12" t="s">
        <v>2701</v>
      </c>
      <c r="C6" s="12">
        <v>5</v>
      </c>
      <c r="E6" s="12" t="str">
        <v>Chg_RTLBG_25to26</v>
      </c>
      <c r="F6" s="12">
        <v>19</v>
      </c>
      <c r="H6" s="12" t="s">
        <v>82</v>
      </c>
      <c r="I6" s="12">
        <v>5</v>
      </c>
      <c r="K6" s="12" t="str">
        <v>AUN2</v>
      </c>
      <c r="L6" s="12">
        <v>3</v>
      </c>
      <c r="N6" s="12" t="s">
        <v>82</v>
      </c>
      <c r="O6" s="12">
        <v>5</v>
      </c>
      <c r="Q6" s="12" t="str">
        <v>AUN13</v>
      </c>
      <c r="R6" s="12">
        <v>14</v>
      </c>
      <c r="T6" s="12" t="s">
        <v>81</v>
      </c>
      <c r="U6" s="12">
        <v>5</v>
      </c>
      <c r="W6" s="12" t="str">
        <v>AUN13</v>
      </c>
      <c r="X6" s="12">
        <v>15</v>
      </c>
      <c r="Z6" s="12" t="s">
        <v>81</v>
      </c>
      <c r="AA6" s="12">
        <v>5</v>
      </c>
      <c r="AC6" s="12" t="str">
        <v>AUN13</v>
      </c>
      <c r="AD6" s="12">
        <v>15</v>
      </c>
      <c r="AF6" s="12" t="s">
        <v>1535</v>
      </c>
      <c r="AG6" s="12">
        <v>5</v>
      </c>
      <c r="AI6" s="12" t="str">
        <v>C_v_10_7271_0_A</v>
      </c>
      <c r="AJ6" s="12">
        <v>13</v>
      </c>
      <c r="AL6" s="12" t="s">
        <v>2549</v>
      </c>
      <c r="AM6" s="12">
        <v>5</v>
      </c>
      <c r="AO6" s="12" t="str">
        <v>C_PDE_BEF_A_2018</v>
      </c>
      <c r="AP6" s="12">
        <v>59</v>
      </c>
    </row>
    <row r="7" spans="2:42" x14ac:dyDescent="0.25">
      <c r="B7" s="12" t="s">
        <v>2702</v>
      </c>
      <c r="C7" s="12">
        <v>6</v>
      </c>
      <c r="E7" s="12" t="str">
        <v>Chg_SCTES_25to26</v>
      </c>
      <c r="F7" s="12">
        <v>25</v>
      </c>
      <c r="H7" s="12" t="s">
        <v>83</v>
      </c>
      <c r="I7" s="12">
        <v>6</v>
      </c>
      <c r="K7" s="12" t="str">
        <v>AUN3</v>
      </c>
      <c r="L7" s="12">
        <v>4</v>
      </c>
      <c r="N7" s="12" t="s">
        <v>83</v>
      </c>
      <c r="O7" s="12">
        <v>6</v>
      </c>
      <c r="Q7" s="12" t="str">
        <v>AUN14</v>
      </c>
      <c r="R7" s="12">
        <v>15</v>
      </c>
      <c r="T7" s="12" t="s">
        <v>82</v>
      </c>
      <c r="U7" s="12">
        <v>6</v>
      </c>
      <c r="W7" s="12" t="str">
        <v>AUN14</v>
      </c>
      <c r="X7" s="12">
        <v>16</v>
      </c>
      <c r="Z7" s="12" t="s">
        <v>82</v>
      </c>
      <c r="AA7" s="12">
        <v>6</v>
      </c>
      <c r="AC7" s="12" t="str">
        <v>AUN14</v>
      </c>
      <c r="AD7" s="12">
        <v>16</v>
      </c>
      <c r="AF7" s="12" t="s">
        <v>227</v>
      </c>
      <c r="AG7" s="12">
        <v>6</v>
      </c>
      <c r="AI7" s="12" t="str">
        <v>COUNTYNAME</v>
      </c>
      <c r="AJ7" s="12">
        <v>7</v>
      </c>
      <c r="AL7" s="12" t="s">
        <v>2550</v>
      </c>
      <c r="AM7" s="12">
        <v>6</v>
      </c>
      <c r="AO7" s="12" t="str">
        <v>C_PDE_BEF_A_2019</v>
      </c>
      <c r="AP7" s="12">
        <v>63</v>
      </c>
    </row>
    <row r="8" spans="2:42" x14ac:dyDescent="0.25">
      <c r="B8" s="12" t="s">
        <v>239</v>
      </c>
      <c r="C8" s="12">
        <v>7</v>
      </c>
      <c r="E8" s="12" t="str">
        <v>Chg_SEF_25to26</v>
      </c>
      <c r="F8" s="12">
        <v>13</v>
      </c>
      <c r="H8" s="12" t="s">
        <v>84</v>
      </c>
      <c r="I8" s="12">
        <v>7</v>
      </c>
      <c r="K8" s="12" t="str">
        <v>AUN4</v>
      </c>
      <c r="L8" s="12">
        <v>5</v>
      </c>
      <c r="N8" s="12" t="s">
        <v>84</v>
      </c>
      <c r="O8" s="12">
        <v>7</v>
      </c>
      <c r="Q8" s="12" t="str">
        <v>AUN15</v>
      </c>
      <c r="R8" s="12">
        <v>16</v>
      </c>
      <c r="T8" s="12" t="s">
        <v>83</v>
      </c>
      <c r="U8" s="12">
        <v>7</v>
      </c>
      <c r="W8" s="12" t="str">
        <v>AUN15</v>
      </c>
      <c r="X8" s="12">
        <v>17</v>
      </c>
      <c r="Z8" s="12" t="s">
        <v>83</v>
      </c>
      <c r="AA8" s="12">
        <v>7</v>
      </c>
      <c r="AC8" s="12" t="str">
        <v>AUN15</v>
      </c>
      <c r="AD8" s="12">
        <v>17</v>
      </c>
      <c r="AF8" s="12" t="s">
        <v>2036</v>
      </c>
      <c r="AG8" s="12">
        <v>7</v>
      </c>
      <c r="AI8" s="12" t="str">
        <v>id</v>
      </c>
      <c r="AJ8" s="12">
        <v>1</v>
      </c>
      <c r="AL8" s="12" t="s">
        <v>2551</v>
      </c>
      <c r="AM8" s="12">
        <v>7</v>
      </c>
      <c r="AO8" s="12" t="str">
        <v>C_PDE_BEF_A_2020</v>
      </c>
      <c r="AP8" s="12">
        <v>67</v>
      </c>
    </row>
    <row r="9" spans="2:42" x14ac:dyDescent="0.25">
      <c r="B9" s="12" t="s">
        <v>2577</v>
      </c>
      <c r="C9" s="12">
        <v>8</v>
      </c>
      <c r="E9" s="12" t="str">
        <v>CLUSTERNBR_1</v>
      </c>
      <c r="F9" s="12">
        <v>5</v>
      </c>
      <c r="H9" s="12" t="s">
        <v>85</v>
      </c>
      <c r="I9" s="12">
        <v>8</v>
      </c>
      <c r="K9" s="12" t="str">
        <v>AUN5</v>
      </c>
      <c r="L9" s="12">
        <v>6</v>
      </c>
      <c r="N9" s="12" t="s">
        <v>85</v>
      </c>
      <c r="O9" s="12">
        <v>8</v>
      </c>
      <c r="Q9" s="12" t="str">
        <v>AUN16</v>
      </c>
      <c r="R9" s="12">
        <v>17</v>
      </c>
      <c r="T9" s="12" t="s">
        <v>84</v>
      </c>
      <c r="U9" s="12">
        <v>8</v>
      </c>
      <c r="W9" s="12" t="str">
        <v>AUN16</v>
      </c>
      <c r="X9" s="12">
        <v>18</v>
      </c>
      <c r="Z9" s="12" t="s">
        <v>84</v>
      </c>
      <c r="AA9" s="12">
        <v>8</v>
      </c>
      <c r="AC9" s="12" t="str">
        <v>AUN16</v>
      </c>
      <c r="AD9" s="12">
        <v>18</v>
      </c>
      <c r="AF9" s="12" t="s">
        <v>2038</v>
      </c>
      <c r="AG9" s="12">
        <v>8</v>
      </c>
      <c r="AI9" s="12" t="str">
        <v>LEANAME</v>
      </c>
      <c r="AJ9" s="12">
        <v>5</v>
      </c>
      <c r="AL9" s="12" t="s">
        <v>2552</v>
      </c>
      <c r="AM9" s="12">
        <v>8</v>
      </c>
      <c r="AO9" s="12" t="str">
        <v>C_PDE_BEF_A_2021</v>
      </c>
      <c r="AP9" s="12">
        <v>71</v>
      </c>
    </row>
    <row r="10" spans="2:42" x14ac:dyDescent="0.25">
      <c r="B10" s="12" t="s">
        <v>2703</v>
      </c>
      <c r="C10" s="12">
        <v>9</v>
      </c>
      <c r="E10" s="12" t="str">
        <v>CLUSTERNBR_2</v>
      </c>
      <c r="F10" s="12">
        <v>6</v>
      </c>
      <c r="H10" s="12" t="s">
        <v>86</v>
      </c>
      <c r="I10" s="12">
        <v>9</v>
      </c>
      <c r="K10" s="12" t="str">
        <v>AUN6</v>
      </c>
      <c r="L10" s="12">
        <v>7</v>
      </c>
      <c r="N10" s="12" t="s">
        <v>86</v>
      </c>
      <c r="O10" s="12">
        <v>9</v>
      </c>
      <c r="Q10" s="12" t="str">
        <v>AUN17</v>
      </c>
      <c r="R10" s="12">
        <v>18</v>
      </c>
      <c r="T10" s="12" t="s">
        <v>85</v>
      </c>
      <c r="U10" s="12">
        <v>9</v>
      </c>
      <c r="W10" s="12" t="str">
        <v>AUN17</v>
      </c>
      <c r="X10" s="12">
        <v>19</v>
      </c>
      <c r="Z10" s="12" t="s">
        <v>85</v>
      </c>
      <c r="AA10" s="12">
        <v>9</v>
      </c>
      <c r="AC10" s="12" t="str">
        <v>AUN17</v>
      </c>
      <c r="AD10" s="12">
        <v>19</v>
      </c>
      <c r="AF10" s="12" t="s">
        <v>2039</v>
      </c>
      <c r="AG10" s="12">
        <v>9</v>
      </c>
      <c r="AI10" s="12" t="str">
        <v>PC_BEF_A</v>
      </c>
      <c r="AJ10" s="12">
        <v>12</v>
      </c>
      <c r="AL10" s="12" t="s">
        <v>2553</v>
      </c>
      <c r="AM10" s="12">
        <v>9</v>
      </c>
      <c r="AO10" s="12" t="str">
        <v>C_PDE_BEF_A_2022</v>
      </c>
      <c r="AP10" s="12">
        <v>75</v>
      </c>
    </row>
    <row r="11" spans="2:42" x14ac:dyDescent="0.25">
      <c r="B11" s="12" t="s">
        <v>241</v>
      </c>
      <c r="C11" s="12">
        <v>10</v>
      </c>
      <c r="E11" s="12" t="str">
        <v>COUNTYNAME</v>
      </c>
      <c r="F11" s="12">
        <v>3</v>
      </c>
      <c r="H11" s="12" t="s">
        <v>87</v>
      </c>
      <c r="I11" s="12">
        <v>10</v>
      </c>
      <c r="K11" s="12" t="str">
        <v>AUN7</v>
      </c>
      <c r="L11" s="12">
        <v>8</v>
      </c>
      <c r="N11" s="12" t="s">
        <v>87</v>
      </c>
      <c r="O11" s="12">
        <v>10</v>
      </c>
      <c r="Q11" s="12" t="str">
        <v>AUN18</v>
      </c>
      <c r="R11" s="12">
        <v>19</v>
      </c>
      <c r="T11" s="12" t="s">
        <v>86</v>
      </c>
      <c r="U11" s="12">
        <v>10</v>
      </c>
      <c r="W11" s="12" t="str">
        <v>AUN18</v>
      </c>
      <c r="X11" s="12">
        <v>20</v>
      </c>
      <c r="Z11" s="12" t="s">
        <v>86</v>
      </c>
      <c r="AA11" s="12">
        <v>10</v>
      </c>
      <c r="AC11" s="12" t="str">
        <v>AUN18</v>
      </c>
      <c r="AD11" s="12">
        <v>20</v>
      </c>
      <c r="AF11" s="12" t="s">
        <v>2040</v>
      </c>
      <c r="AG11" s="12">
        <v>10</v>
      </c>
      <c r="AI11" s="12" t="str">
        <v>PC_v_10_7271_0_A</v>
      </c>
      <c r="AJ11" s="12">
        <v>14</v>
      </c>
      <c r="AL11" s="12" t="s">
        <v>2554</v>
      </c>
      <c r="AM11" s="12">
        <v>10</v>
      </c>
      <c r="AO11" s="12" t="str">
        <v>C_PDE_BEF_A_2023</v>
      </c>
      <c r="AP11" s="12">
        <v>79</v>
      </c>
    </row>
    <row r="12" spans="2:42" x14ac:dyDescent="0.25">
      <c r="B12" s="12" t="s">
        <v>2578</v>
      </c>
      <c r="C12" s="12">
        <v>11</v>
      </c>
      <c r="E12" s="12" t="str">
        <v>E_Adq_2025</v>
      </c>
      <c r="F12" s="12">
        <v>29</v>
      </c>
      <c r="H12" s="12" t="s">
        <v>88</v>
      </c>
      <c r="I12" s="12">
        <v>11</v>
      </c>
      <c r="K12" s="12" t="str">
        <v>AUN8</v>
      </c>
      <c r="L12" s="12">
        <v>9</v>
      </c>
      <c r="N12" s="12" t="s">
        <v>88</v>
      </c>
      <c r="O12" s="12">
        <v>11</v>
      </c>
      <c r="Q12" s="12" t="str">
        <v>AUN19</v>
      </c>
      <c r="R12" s="12">
        <v>20</v>
      </c>
      <c r="T12" s="12" t="s">
        <v>87</v>
      </c>
      <c r="U12" s="12">
        <v>11</v>
      </c>
      <c r="W12" s="12" t="str">
        <v>AUN2</v>
      </c>
      <c r="X12" s="12">
        <v>4</v>
      </c>
      <c r="Z12" s="12" t="s">
        <v>87</v>
      </c>
      <c r="AA12" s="12">
        <v>11</v>
      </c>
      <c r="AC12" s="12" t="str">
        <v>AUN19</v>
      </c>
      <c r="AD12" s="12">
        <v>21</v>
      </c>
      <c r="AF12" s="12" t="s">
        <v>2041</v>
      </c>
      <c r="AG12" s="12">
        <v>11</v>
      </c>
      <c r="AI12" s="12" t="str">
        <v>REGIONNAME</v>
      </c>
      <c r="AJ12" s="12">
        <v>6</v>
      </c>
      <c r="AL12" s="12" t="s">
        <v>2575</v>
      </c>
      <c r="AM12" s="12">
        <v>11</v>
      </c>
      <c r="AO12" s="12" t="str">
        <v>C_PDE_BEF_A_2024</v>
      </c>
      <c r="AP12" s="12">
        <v>83</v>
      </c>
    </row>
    <row r="13" spans="2:42" x14ac:dyDescent="0.25">
      <c r="B13" s="12" t="s">
        <v>2579</v>
      </c>
      <c r="C13" s="12">
        <v>12</v>
      </c>
      <c r="E13" s="12" t="str">
        <v>E_Adq_2026</v>
      </c>
      <c r="F13" s="12">
        <v>17</v>
      </c>
      <c r="H13" s="12" t="s">
        <v>89</v>
      </c>
      <c r="I13" s="12">
        <v>12</v>
      </c>
      <c r="K13" s="12" t="str">
        <v>AUN9</v>
      </c>
      <c r="L13" s="12">
        <v>10</v>
      </c>
      <c r="N13" s="12" t="s">
        <v>89</v>
      </c>
      <c r="O13" s="12">
        <v>12</v>
      </c>
      <c r="Q13" s="12" t="str">
        <v>AUN2</v>
      </c>
      <c r="R13" s="12">
        <v>3</v>
      </c>
      <c r="T13" s="12" t="s">
        <v>88</v>
      </c>
      <c r="U13" s="12">
        <v>12</v>
      </c>
      <c r="W13" s="12" t="str">
        <v>AUN3</v>
      </c>
      <c r="X13" s="12">
        <v>5</v>
      </c>
      <c r="Z13" s="12" t="s">
        <v>88</v>
      </c>
      <c r="AA13" s="12">
        <v>12</v>
      </c>
      <c r="AC13" s="12" t="str">
        <v>AUN2</v>
      </c>
      <c r="AD13" s="12">
        <v>4</v>
      </c>
      <c r="AF13" s="12" t="s">
        <v>2042</v>
      </c>
      <c r="AG13" s="12">
        <v>12</v>
      </c>
      <c r="AI13" s="12" t="str">
        <v>Type</v>
      </c>
      <c r="AJ13" s="12">
        <v>8</v>
      </c>
      <c r="AL13" s="12" t="s">
        <v>2736</v>
      </c>
      <c r="AM13" s="12">
        <v>12</v>
      </c>
      <c r="AO13" s="12" t="str">
        <v>C_PDE_BEF_A_2025</v>
      </c>
      <c r="AP13" s="12">
        <v>87</v>
      </c>
    </row>
    <row r="14" spans="2:42" x14ac:dyDescent="0.25">
      <c r="B14" s="12" t="s">
        <v>243</v>
      </c>
      <c r="C14" s="12">
        <v>13</v>
      </c>
      <c r="E14" s="12" t="str">
        <v>E_AdqSup_2026</v>
      </c>
      <c r="F14" s="12">
        <v>21</v>
      </c>
      <c r="H14" s="12" t="s">
        <v>90</v>
      </c>
      <c r="I14" s="12">
        <v>13</v>
      </c>
      <c r="K14" s="12" t="str">
        <v>BUCount</v>
      </c>
      <c r="L14" s="12">
        <v>14</v>
      </c>
      <c r="N14" s="12" t="s">
        <v>90</v>
      </c>
      <c r="O14" s="12">
        <v>13</v>
      </c>
      <c r="Q14" s="12" t="str">
        <v>AUN20</v>
      </c>
      <c r="R14" s="12">
        <v>21</v>
      </c>
      <c r="T14" s="12" t="s">
        <v>89</v>
      </c>
      <c r="U14" s="12">
        <v>13</v>
      </c>
      <c r="W14" s="12" t="str">
        <v>AUN4</v>
      </c>
      <c r="X14" s="12">
        <v>6</v>
      </c>
      <c r="Z14" s="12" t="s">
        <v>89</v>
      </c>
      <c r="AA14" s="12">
        <v>13</v>
      </c>
      <c r="AC14" s="12" t="str">
        <v>AUN20</v>
      </c>
      <c r="AD14" s="12">
        <v>22</v>
      </c>
      <c r="AF14" s="12" t="s">
        <v>2043</v>
      </c>
      <c r="AG14" s="12">
        <v>13</v>
      </c>
      <c r="AI14" s="12" t="str">
        <v>v_10_7271_0_A</v>
      </c>
      <c r="AJ14" s="12">
        <v>9</v>
      </c>
      <c r="AL14" s="12" t="s">
        <v>2737</v>
      </c>
      <c r="AM14" s="12">
        <v>13</v>
      </c>
      <c r="AO14" s="12" t="str">
        <v>C_PDE_v_10_7220_0_A_2015</v>
      </c>
      <c r="AP14" s="12">
        <v>50</v>
      </c>
    </row>
    <row r="15" spans="2:42" x14ac:dyDescent="0.25">
      <c r="B15" s="12" t="s">
        <v>2580</v>
      </c>
      <c r="C15" s="12">
        <v>14</v>
      </c>
      <c r="E15" s="12" t="str">
        <v>E_BEF_2026</v>
      </c>
      <c r="F15" s="12">
        <v>8</v>
      </c>
      <c r="H15" s="12" t="s">
        <v>91</v>
      </c>
      <c r="I15" s="12">
        <v>14</v>
      </c>
      <c r="K15" s="12" t="str">
        <v>CLUSTERNBR</v>
      </c>
      <c r="L15" s="12">
        <v>1</v>
      </c>
      <c r="N15" s="12" t="s">
        <v>251</v>
      </c>
      <c r="O15" s="12">
        <v>14</v>
      </c>
      <c r="Q15" s="12" t="str">
        <v>AUN21</v>
      </c>
      <c r="R15" s="12">
        <v>22</v>
      </c>
      <c r="T15" s="12" t="s">
        <v>90</v>
      </c>
      <c r="U15" s="12">
        <v>14</v>
      </c>
      <c r="W15" s="12" t="str">
        <v>AUN5</v>
      </c>
      <c r="X15" s="12">
        <v>7</v>
      </c>
      <c r="Z15" s="12" t="s">
        <v>90</v>
      </c>
      <c r="AA15" s="12">
        <v>14</v>
      </c>
      <c r="AC15" s="12" t="str">
        <v>AUN21</v>
      </c>
      <c r="AD15" s="12">
        <v>23</v>
      </c>
      <c r="AF15" s="12" t="s">
        <v>2044</v>
      </c>
      <c r="AG15" s="12">
        <v>14</v>
      </c>
      <c r="AI15" s="12" t="str">
        <v>year</v>
      </c>
      <c r="AJ15" s="12">
        <v>2</v>
      </c>
      <c r="AL15" s="12" t="s">
        <v>2738</v>
      </c>
      <c r="AM15" s="12">
        <v>14</v>
      </c>
      <c r="AO15" s="12" t="str">
        <v>C_PDE_v_10_7220_0_A_2016</v>
      </c>
      <c r="AP15" s="12">
        <v>54</v>
      </c>
    </row>
    <row r="16" spans="2:42" x14ac:dyDescent="0.25">
      <c r="B16" s="12" t="s">
        <v>2581</v>
      </c>
      <c r="C16" s="12">
        <v>15</v>
      </c>
      <c r="E16" s="12" t="str">
        <v>E_MinAdq_2026</v>
      </c>
      <c r="F16" s="12">
        <v>22</v>
      </c>
      <c r="I16" s="12">
        <v>15</v>
      </c>
      <c r="K16" s="12">
        <v>0</v>
      </c>
      <c r="L16" s="12">
        <v>15</v>
      </c>
      <c r="N16" s="12" t="s">
        <v>252</v>
      </c>
      <c r="O16" s="12">
        <v>15</v>
      </c>
      <c r="Q16" s="12" t="str">
        <v>AUN22</v>
      </c>
      <c r="R16" s="12">
        <v>23</v>
      </c>
      <c r="T16" s="12" t="s">
        <v>251</v>
      </c>
      <c r="U16" s="12">
        <v>15</v>
      </c>
      <c r="W16" s="12" t="str">
        <v>AUN6</v>
      </c>
      <c r="X16" s="12">
        <v>8</v>
      </c>
      <c r="Z16" s="12" t="s">
        <v>251</v>
      </c>
      <c r="AA16" s="12">
        <v>15</v>
      </c>
      <c r="AC16" s="12" t="str">
        <v>AUN22</v>
      </c>
      <c r="AD16" s="12">
        <v>24</v>
      </c>
      <c r="AG16" s="12">
        <v>15</v>
      </c>
      <c r="AI16" s="12">
        <v>0</v>
      </c>
      <c r="AJ16" s="12">
        <v>15</v>
      </c>
      <c r="AL16" s="12" t="s">
        <v>2686</v>
      </c>
      <c r="AM16" s="12">
        <v>15</v>
      </c>
      <c r="AO16" s="12" t="str">
        <v>C_PDE_v_10_7220_0_A_2017</v>
      </c>
      <c r="AP16" s="12">
        <v>58</v>
      </c>
    </row>
    <row r="17" spans="2:42" x14ac:dyDescent="0.25">
      <c r="B17" s="12" t="s">
        <v>2704</v>
      </c>
      <c r="C17" s="12">
        <v>16</v>
      </c>
      <c r="E17" s="12" t="str">
        <v>E_SCTES_2026</v>
      </c>
      <c r="F17" s="12">
        <v>24</v>
      </c>
      <c r="I17" s="12">
        <v>16</v>
      </c>
      <c r="K17" s="12">
        <v>0</v>
      </c>
      <c r="L17" s="12">
        <v>16</v>
      </c>
      <c r="N17" s="12" t="s">
        <v>253</v>
      </c>
      <c r="O17" s="12">
        <v>16</v>
      </c>
      <c r="Q17" s="12" t="str">
        <v>AUN23</v>
      </c>
      <c r="R17" s="12">
        <v>24</v>
      </c>
      <c r="T17" s="12" t="s">
        <v>252</v>
      </c>
      <c r="U17" s="12">
        <v>16</v>
      </c>
      <c r="W17" s="12" t="str">
        <v>AUN7</v>
      </c>
      <c r="X17" s="12">
        <v>9</v>
      </c>
      <c r="Z17" s="12" t="s">
        <v>252</v>
      </c>
      <c r="AA17" s="12">
        <v>16</v>
      </c>
      <c r="AC17" s="12" t="str">
        <v>AUN23</v>
      </c>
      <c r="AD17" s="12">
        <v>25</v>
      </c>
      <c r="AG17" s="12">
        <v>16</v>
      </c>
      <c r="AI17" s="12">
        <v>0</v>
      </c>
      <c r="AJ17" s="12">
        <v>16</v>
      </c>
      <c r="AL17" s="12" t="s">
        <v>2687</v>
      </c>
      <c r="AM17" s="12">
        <v>16</v>
      </c>
      <c r="AO17" s="12" t="str">
        <v>C_PDE_v_10_7220_0_A_2018</v>
      </c>
      <c r="AP17" s="12">
        <v>62</v>
      </c>
    </row>
    <row r="18" spans="2:42" x14ac:dyDescent="0.25">
      <c r="B18" s="12" t="s">
        <v>2705</v>
      </c>
      <c r="C18" s="12">
        <v>17</v>
      </c>
      <c r="E18" s="12" t="str">
        <v>E_SEF_2026</v>
      </c>
      <c r="F18" s="12">
        <v>12</v>
      </c>
      <c r="I18" s="12">
        <v>17</v>
      </c>
      <c r="K18" s="12">
        <v>0</v>
      </c>
      <c r="L18" s="12">
        <v>17</v>
      </c>
      <c r="N18" s="12" t="s">
        <v>254</v>
      </c>
      <c r="O18" s="12">
        <v>17</v>
      </c>
      <c r="Q18" s="12" t="str">
        <v>AUN24</v>
      </c>
      <c r="R18" s="12">
        <v>25</v>
      </c>
      <c r="T18" s="12" t="s">
        <v>253</v>
      </c>
      <c r="U18" s="12">
        <v>17</v>
      </c>
      <c r="W18" s="12" t="str">
        <v>AUN8</v>
      </c>
      <c r="X18" s="12">
        <v>10</v>
      </c>
      <c r="Z18" s="12" t="s">
        <v>253</v>
      </c>
      <c r="AA18" s="12">
        <v>17</v>
      </c>
      <c r="AC18" s="12" t="str">
        <v>AUN24</v>
      </c>
      <c r="AD18" s="12">
        <v>26</v>
      </c>
      <c r="AG18" s="12">
        <v>17</v>
      </c>
      <c r="AI18" s="12">
        <v>0</v>
      </c>
      <c r="AJ18" s="12">
        <v>17</v>
      </c>
      <c r="AL18" s="12" t="s">
        <v>2688</v>
      </c>
      <c r="AM18" s="12">
        <v>17</v>
      </c>
      <c r="AO18" s="12" t="str">
        <v>C_PDE_v_10_7220_0_A_2019</v>
      </c>
      <c r="AP18" s="12">
        <v>66</v>
      </c>
    </row>
    <row r="19" spans="2:42" x14ac:dyDescent="0.25">
      <c r="B19" s="12" t="s">
        <v>2706</v>
      </c>
      <c r="C19" s="12">
        <v>18</v>
      </c>
      <c r="E19" s="12" t="str">
        <v>E_TaxEquity_2025</v>
      </c>
      <c r="F19" s="12">
        <v>30</v>
      </c>
      <c r="I19" s="12">
        <v>18</v>
      </c>
      <c r="K19" s="12">
        <v>0</v>
      </c>
      <c r="L19" s="12">
        <v>18</v>
      </c>
      <c r="N19" s="12" t="s">
        <v>255</v>
      </c>
      <c r="O19" s="12">
        <v>18</v>
      </c>
      <c r="Q19" s="12" t="str">
        <v>AUN25</v>
      </c>
      <c r="R19" s="12">
        <v>26</v>
      </c>
      <c r="T19" s="12" t="s">
        <v>254</v>
      </c>
      <c r="U19" s="12">
        <v>18</v>
      </c>
      <c r="W19" s="12" t="str">
        <v>AUN9</v>
      </c>
      <c r="X19" s="12">
        <v>11</v>
      </c>
      <c r="Z19" s="12" t="s">
        <v>254</v>
      </c>
      <c r="AA19" s="12">
        <v>18</v>
      </c>
      <c r="AC19" s="12" t="str">
        <v>AUN25</v>
      </c>
      <c r="AD19" s="12">
        <v>27</v>
      </c>
      <c r="AG19" s="12">
        <v>18</v>
      </c>
      <c r="AI19" s="12">
        <v>0</v>
      </c>
      <c r="AJ19" s="12">
        <v>18</v>
      </c>
      <c r="AL19" s="12" t="s">
        <v>2689</v>
      </c>
      <c r="AM19" s="12">
        <v>18</v>
      </c>
      <c r="AO19" s="12" t="str">
        <v>C_PDE_v_10_7220_0_A_2020</v>
      </c>
      <c r="AP19" s="12">
        <v>70</v>
      </c>
    </row>
    <row r="20" spans="2:42" x14ac:dyDescent="0.25">
      <c r="B20" s="12" t="s">
        <v>242</v>
      </c>
      <c r="C20" s="12">
        <v>19</v>
      </c>
      <c r="E20" s="12" t="str">
        <v>E_TaxEquity_2026</v>
      </c>
      <c r="F20" s="12">
        <v>18</v>
      </c>
      <c r="I20" s="12">
        <v>19</v>
      </c>
      <c r="K20" s="12">
        <v>0</v>
      </c>
      <c r="L20" s="12">
        <v>19</v>
      </c>
      <c r="N20" s="12" t="s">
        <v>256</v>
      </c>
      <c r="O20" s="12">
        <v>19</v>
      </c>
      <c r="Q20" s="12" t="str">
        <v>AUN26</v>
      </c>
      <c r="R20" s="12">
        <v>27</v>
      </c>
      <c r="T20" s="12" t="s">
        <v>255</v>
      </c>
      <c r="U20" s="12">
        <v>19</v>
      </c>
      <c r="W20" s="12" t="str">
        <v>hdistrict</v>
      </c>
      <c r="X20" s="12">
        <v>1</v>
      </c>
      <c r="Z20" s="12" t="s">
        <v>255</v>
      </c>
      <c r="AA20" s="12">
        <v>19</v>
      </c>
      <c r="AC20" s="12" t="str">
        <v>AUN26</v>
      </c>
      <c r="AD20" s="12">
        <v>28</v>
      </c>
      <c r="AG20" s="12">
        <v>19</v>
      </c>
      <c r="AI20" s="12">
        <v>0</v>
      </c>
      <c r="AJ20" s="12">
        <v>19</v>
      </c>
      <c r="AL20" s="12" t="s">
        <v>2690</v>
      </c>
      <c r="AM20" s="12">
        <v>19</v>
      </c>
      <c r="AO20" s="12" t="str">
        <v>C_PDE_v_10_7220_0_A_2021</v>
      </c>
      <c r="AP20" s="12">
        <v>74</v>
      </c>
    </row>
    <row r="21" spans="2:42" x14ac:dyDescent="0.25">
      <c r="B21" s="12" t="s">
        <v>2582</v>
      </c>
      <c r="C21" s="12">
        <v>20</v>
      </c>
      <c r="E21" s="12" t="str">
        <v>HD_App_EstCyberSave_2026</v>
      </c>
      <c r="F21" s="12">
        <v>32</v>
      </c>
      <c r="I21" s="12">
        <v>20</v>
      </c>
      <c r="K21" s="12">
        <v>0</v>
      </c>
      <c r="L21" s="12">
        <v>20</v>
      </c>
      <c r="N21" s="12" t="s">
        <v>257</v>
      </c>
      <c r="O21" s="12">
        <v>20</v>
      </c>
      <c r="Q21" s="12" t="str">
        <v>AUN27</v>
      </c>
      <c r="R21" s="12">
        <v>28</v>
      </c>
      <c r="T21" s="12" t="s">
        <v>256</v>
      </c>
      <c r="U21" s="12">
        <v>20</v>
      </c>
      <c r="W21" s="12" t="str">
        <v>LEACount</v>
      </c>
      <c r="X21" s="12">
        <v>2</v>
      </c>
      <c r="Z21" s="12" t="s">
        <v>256</v>
      </c>
      <c r="AA21" s="12">
        <v>20</v>
      </c>
      <c r="AC21" s="12" t="str">
        <v>AUN27</v>
      </c>
      <c r="AD21" s="12">
        <v>29</v>
      </c>
      <c r="AG21" s="12">
        <v>20</v>
      </c>
      <c r="AI21" s="12">
        <v>0</v>
      </c>
      <c r="AJ21" s="12">
        <v>20</v>
      </c>
      <c r="AL21" s="12" t="s">
        <v>2691</v>
      </c>
      <c r="AM21" s="12">
        <v>20</v>
      </c>
      <c r="AO21" s="12" t="str">
        <v>C_PDE_v_10_7220_0_A_2022</v>
      </c>
      <c r="AP21" s="12">
        <v>78</v>
      </c>
    </row>
    <row r="22" spans="2:42" x14ac:dyDescent="0.25">
      <c r="B22" s="12" t="s">
        <v>2583</v>
      </c>
      <c r="C22" s="12">
        <v>21</v>
      </c>
      <c r="E22" s="12" t="str">
        <v>LEANAME</v>
      </c>
      <c r="F22" s="12">
        <v>2</v>
      </c>
      <c r="I22" s="12">
        <v>21</v>
      </c>
      <c r="K22" s="12">
        <v>0</v>
      </c>
      <c r="L22" s="12">
        <v>21</v>
      </c>
      <c r="N22" s="12" t="s">
        <v>258</v>
      </c>
      <c r="O22" s="12">
        <v>21</v>
      </c>
      <c r="Q22" s="12" t="str">
        <v>AUN28</v>
      </c>
      <c r="R22" s="12">
        <v>29</v>
      </c>
      <c r="U22" s="12">
        <v>21</v>
      </c>
      <c r="W22" s="12">
        <v>0</v>
      </c>
      <c r="X22" s="12">
        <v>21</v>
      </c>
      <c r="Z22" s="12" t="s">
        <v>257</v>
      </c>
      <c r="AA22" s="12">
        <v>21</v>
      </c>
      <c r="AC22" s="12" t="str">
        <v>AUN28</v>
      </c>
      <c r="AD22" s="12">
        <v>30</v>
      </c>
      <c r="AG22" s="12">
        <v>21</v>
      </c>
      <c r="AI22" s="12">
        <v>0</v>
      </c>
      <c r="AJ22" s="12">
        <v>21</v>
      </c>
      <c r="AL22" s="12" t="s">
        <v>2692</v>
      </c>
      <c r="AM22" s="12">
        <v>21</v>
      </c>
      <c r="AO22" s="12" t="str">
        <v>C_PDE_v_10_7220_0_A_2023</v>
      </c>
      <c r="AP22" s="12">
        <v>82</v>
      </c>
    </row>
    <row r="23" spans="2:42" x14ac:dyDescent="0.25">
      <c r="B23" s="12" t="s">
        <v>2584</v>
      </c>
      <c r="C23" s="12">
        <v>22</v>
      </c>
      <c r="E23" s="12" t="str">
        <v>LEAType</v>
      </c>
      <c r="F23" s="12">
        <v>7</v>
      </c>
      <c r="I23" s="12">
        <v>22</v>
      </c>
      <c r="K23" s="12">
        <v>0</v>
      </c>
      <c r="L23" s="12">
        <v>22</v>
      </c>
      <c r="N23" s="12" t="s">
        <v>259</v>
      </c>
      <c r="O23" s="12">
        <v>22</v>
      </c>
      <c r="Q23" s="12" t="str">
        <v>AUN29</v>
      </c>
      <c r="R23" s="12">
        <v>30</v>
      </c>
      <c r="U23" s="12">
        <v>22</v>
      </c>
      <c r="W23" s="12">
        <v>0</v>
      </c>
      <c r="X23" s="12">
        <v>22</v>
      </c>
      <c r="Z23" s="12" t="s">
        <v>258</v>
      </c>
      <c r="AA23" s="12">
        <v>22</v>
      </c>
      <c r="AC23" s="12" t="str">
        <v>AUN29</v>
      </c>
      <c r="AD23" s="12">
        <v>31</v>
      </c>
      <c r="AG23" s="12">
        <v>22</v>
      </c>
      <c r="AI23" s="12">
        <v>0</v>
      </c>
      <c r="AJ23" s="12">
        <v>22</v>
      </c>
      <c r="AL23" s="12" t="s">
        <v>2739</v>
      </c>
      <c r="AM23" s="12">
        <v>22</v>
      </c>
      <c r="AO23" s="12" t="str">
        <v>C_PDE_v_10_7220_0_A_2024</v>
      </c>
      <c r="AP23" s="12">
        <v>86</v>
      </c>
    </row>
    <row r="24" spans="2:42" x14ac:dyDescent="0.25">
      <c r="B24" s="12" t="s">
        <v>2585</v>
      </c>
      <c r="C24" s="12">
        <v>23</v>
      </c>
      <c r="E24" s="12" t="str">
        <v>PerAdqGapFilled_100</v>
      </c>
      <c r="F24" s="12">
        <v>37</v>
      </c>
      <c r="I24" s="12">
        <v>23</v>
      </c>
      <c r="K24" s="12">
        <v>0</v>
      </c>
      <c r="L24" s="12">
        <v>23</v>
      </c>
      <c r="N24" s="12" t="s">
        <v>260</v>
      </c>
      <c r="O24" s="12">
        <v>23</v>
      </c>
      <c r="Q24" s="12" t="str">
        <v>AUN3</v>
      </c>
      <c r="R24" s="12">
        <v>4</v>
      </c>
      <c r="U24" s="12">
        <v>23</v>
      </c>
      <c r="W24" s="12">
        <v>0</v>
      </c>
      <c r="X24" s="12">
        <v>23</v>
      </c>
      <c r="Z24" s="12" t="s">
        <v>259</v>
      </c>
      <c r="AA24" s="12">
        <v>23</v>
      </c>
      <c r="AC24" s="12" t="str">
        <v>AUN3</v>
      </c>
      <c r="AD24" s="12">
        <v>5</v>
      </c>
      <c r="AG24" s="12">
        <v>23</v>
      </c>
      <c r="AI24" s="12">
        <v>0</v>
      </c>
      <c r="AJ24" s="12">
        <v>23</v>
      </c>
      <c r="AL24" s="12" t="s">
        <v>2740</v>
      </c>
      <c r="AM24" s="12">
        <v>23</v>
      </c>
      <c r="AO24" s="12" t="str">
        <v>C_PDE_v_10_7220_0_A_2025</v>
      </c>
      <c r="AP24" s="12">
        <v>90</v>
      </c>
    </row>
    <row r="25" spans="2:42" x14ac:dyDescent="0.25">
      <c r="B25" s="12" t="s">
        <v>2586</v>
      </c>
      <c r="C25" s="12">
        <v>24</v>
      </c>
      <c r="E25" s="12" t="str">
        <v>PerChg_BEF_25to26_100</v>
      </c>
      <c r="F25" s="12">
        <v>11</v>
      </c>
      <c r="I25" s="12">
        <v>24</v>
      </c>
      <c r="K25" s="12">
        <v>0</v>
      </c>
      <c r="L25" s="12">
        <v>24</v>
      </c>
      <c r="N25" s="12" t="s">
        <v>261</v>
      </c>
      <c r="O25" s="12">
        <v>24</v>
      </c>
      <c r="Q25" s="12" t="str">
        <v>AUN30</v>
      </c>
      <c r="R25" s="12">
        <v>31</v>
      </c>
      <c r="U25" s="12">
        <v>24</v>
      </c>
      <c r="W25" s="12">
        <v>0</v>
      </c>
      <c r="X25" s="12">
        <v>24</v>
      </c>
      <c r="Z25" s="12" t="s">
        <v>260</v>
      </c>
      <c r="AA25" s="12">
        <v>24</v>
      </c>
      <c r="AC25" s="12" t="str">
        <v>AUN30</v>
      </c>
      <c r="AD25" s="12">
        <v>32</v>
      </c>
      <c r="AG25" s="12">
        <v>24</v>
      </c>
      <c r="AI25" s="12">
        <v>0</v>
      </c>
      <c r="AJ25" s="12">
        <v>24</v>
      </c>
      <c r="AL25" s="12" t="s">
        <v>2741</v>
      </c>
      <c r="AM25" s="12">
        <v>24</v>
      </c>
      <c r="AO25" s="12" t="str">
        <v>C_PDE_v_10_7271_0_A_2015</v>
      </c>
      <c r="AP25" s="12">
        <v>48</v>
      </c>
    </row>
    <row r="26" spans="2:42" x14ac:dyDescent="0.25">
      <c r="B26" s="12" t="s">
        <v>2587</v>
      </c>
      <c r="C26" s="12">
        <v>25</v>
      </c>
      <c r="E26" s="12" t="str">
        <v>PerChg_RTLBG_25to26_100</v>
      </c>
      <c r="F26" s="12">
        <v>20</v>
      </c>
      <c r="I26" s="12">
        <v>25</v>
      </c>
      <c r="K26" s="12">
        <v>0</v>
      </c>
      <c r="L26" s="12">
        <v>25</v>
      </c>
      <c r="N26" s="12" t="s">
        <v>262</v>
      </c>
      <c r="O26" s="12">
        <v>25</v>
      </c>
      <c r="Q26" s="12" t="str">
        <v>AUN31</v>
      </c>
      <c r="R26" s="12">
        <v>32</v>
      </c>
      <c r="U26" s="12">
        <v>25</v>
      </c>
      <c r="W26" s="12">
        <v>0</v>
      </c>
      <c r="X26" s="12">
        <v>25</v>
      </c>
      <c r="Z26" s="12" t="s">
        <v>261</v>
      </c>
      <c r="AA26" s="12">
        <v>25</v>
      </c>
      <c r="AC26" s="12" t="str">
        <v>AUN31</v>
      </c>
      <c r="AD26" s="12">
        <v>33</v>
      </c>
      <c r="AG26" s="12">
        <v>25</v>
      </c>
      <c r="AI26" s="12">
        <v>0</v>
      </c>
      <c r="AJ26" s="12">
        <v>25</v>
      </c>
      <c r="AL26" s="12" t="s">
        <v>2555</v>
      </c>
      <c r="AM26" s="12">
        <v>25</v>
      </c>
      <c r="AO26" s="12" t="str">
        <v>C_PDE_v_10_7271_0_A_2016</v>
      </c>
      <c r="AP26" s="12">
        <v>52</v>
      </c>
    </row>
    <row r="27" spans="2:42" x14ac:dyDescent="0.25">
      <c r="B27" s="12" t="s">
        <v>2588</v>
      </c>
      <c r="C27" s="12">
        <v>26</v>
      </c>
      <c r="E27" s="12" t="str">
        <v>PerChg_SCTES_25to26</v>
      </c>
      <c r="F27" s="12">
        <v>26</v>
      </c>
      <c r="I27" s="12">
        <v>26</v>
      </c>
      <c r="K27" s="12">
        <v>0</v>
      </c>
      <c r="L27" s="12">
        <v>26</v>
      </c>
      <c r="N27" s="12" t="s">
        <v>263</v>
      </c>
      <c r="O27" s="12">
        <v>26</v>
      </c>
      <c r="Q27" s="12" t="str">
        <v>AUN32</v>
      </c>
      <c r="R27" s="12">
        <v>33</v>
      </c>
      <c r="U27" s="12">
        <v>26</v>
      </c>
      <c r="W27" s="12">
        <v>0</v>
      </c>
      <c r="X27" s="12">
        <v>26</v>
      </c>
      <c r="Z27" s="12" t="s">
        <v>262</v>
      </c>
      <c r="AA27" s="12">
        <v>26</v>
      </c>
      <c r="AC27" s="12" t="str">
        <v>AUN32</v>
      </c>
      <c r="AD27" s="12">
        <v>34</v>
      </c>
      <c r="AG27" s="12">
        <v>26</v>
      </c>
      <c r="AI27" s="12">
        <v>0</v>
      </c>
      <c r="AJ27" s="12">
        <v>26</v>
      </c>
      <c r="AL27" s="12" t="s">
        <v>2556</v>
      </c>
      <c r="AM27" s="12">
        <v>26</v>
      </c>
      <c r="AO27" s="12" t="str">
        <v>C_PDE_v_10_7271_0_A_2017</v>
      </c>
      <c r="AP27" s="12">
        <v>56</v>
      </c>
    </row>
    <row r="28" spans="2:42" x14ac:dyDescent="0.25">
      <c r="B28" s="12" t="s">
        <v>2589</v>
      </c>
      <c r="C28" s="12">
        <v>27</v>
      </c>
      <c r="E28" s="12" t="str">
        <v>PerChg_SCTES_25to26_100</v>
      </c>
      <c r="F28" s="12">
        <v>27</v>
      </c>
      <c r="I28" s="12">
        <v>27</v>
      </c>
      <c r="K28" s="12">
        <v>0</v>
      </c>
      <c r="L28" s="12">
        <v>27</v>
      </c>
      <c r="N28" s="12" t="s">
        <v>264</v>
      </c>
      <c r="O28" s="12">
        <v>27</v>
      </c>
      <c r="Q28" s="12" t="str">
        <v>AUN33</v>
      </c>
      <c r="R28" s="12">
        <v>34</v>
      </c>
      <c r="U28" s="12">
        <v>27</v>
      </c>
      <c r="W28" s="12">
        <v>0</v>
      </c>
      <c r="X28" s="12">
        <v>27</v>
      </c>
      <c r="Z28" s="12" t="s">
        <v>263</v>
      </c>
      <c r="AA28" s="12">
        <v>27</v>
      </c>
      <c r="AC28" s="12" t="str">
        <v>AUN33</v>
      </c>
      <c r="AD28" s="12">
        <v>35</v>
      </c>
      <c r="AG28" s="12">
        <v>27</v>
      </c>
      <c r="AI28" s="12">
        <v>0</v>
      </c>
      <c r="AJ28" s="12">
        <v>27</v>
      </c>
      <c r="AL28" s="12" t="s">
        <v>2557</v>
      </c>
      <c r="AM28" s="12">
        <v>27</v>
      </c>
      <c r="AO28" s="12" t="str">
        <v>C_PDE_v_10_7271_0_A_2018</v>
      </c>
      <c r="AP28" s="12">
        <v>60</v>
      </c>
    </row>
    <row r="29" spans="2:42" x14ac:dyDescent="0.25">
      <c r="B29" s="12" t="s">
        <v>2673</v>
      </c>
      <c r="C29" s="12">
        <v>28</v>
      </c>
      <c r="E29" s="12" t="str">
        <v>PerChg_SEF_25to26_100</v>
      </c>
      <c r="F29" s="12">
        <v>14</v>
      </c>
      <c r="I29" s="12">
        <v>28</v>
      </c>
      <c r="K29" s="12">
        <v>0</v>
      </c>
      <c r="L29" s="12">
        <v>28</v>
      </c>
      <c r="N29" s="12" t="s">
        <v>265</v>
      </c>
      <c r="O29" s="12">
        <v>28</v>
      </c>
      <c r="Q29" s="12" t="str">
        <v>AUN34</v>
      </c>
      <c r="R29" s="12">
        <v>35</v>
      </c>
      <c r="U29" s="12">
        <v>28</v>
      </c>
      <c r="W29" s="12">
        <v>0</v>
      </c>
      <c r="X29" s="12">
        <v>28</v>
      </c>
      <c r="Z29" s="12" t="s">
        <v>264</v>
      </c>
      <c r="AA29" s="12">
        <v>28</v>
      </c>
      <c r="AC29" s="12" t="str">
        <v>AUN4</v>
      </c>
      <c r="AD29" s="12">
        <v>6</v>
      </c>
      <c r="AG29" s="12">
        <v>28</v>
      </c>
      <c r="AI29" s="12">
        <v>0</v>
      </c>
      <c r="AJ29" s="12">
        <v>28</v>
      </c>
      <c r="AL29" s="12" t="s">
        <v>2558</v>
      </c>
      <c r="AM29" s="12">
        <v>28</v>
      </c>
      <c r="AO29" s="12" t="str">
        <v>C_PDE_v_10_7271_0_A_2019</v>
      </c>
      <c r="AP29" s="12">
        <v>64</v>
      </c>
    </row>
    <row r="30" spans="2:42" x14ac:dyDescent="0.25">
      <c r="B30" s="12" t="s">
        <v>2674</v>
      </c>
      <c r="C30" s="12">
        <v>29</v>
      </c>
      <c r="E30" s="12" t="str">
        <v>Pre_CyberChrt_Tran</v>
      </c>
      <c r="F30" s="12">
        <v>31</v>
      </c>
      <c r="I30" s="12">
        <v>29</v>
      </c>
      <c r="K30" s="12">
        <v>0</v>
      </c>
      <c r="L30" s="12">
        <v>29</v>
      </c>
      <c r="N30" s="12" t="s">
        <v>266</v>
      </c>
      <c r="O30" s="12">
        <v>29</v>
      </c>
      <c r="Q30" s="12" t="str">
        <v>AUN35</v>
      </c>
      <c r="R30" s="12">
        <v>36</v>
      </c>
      <c r="U30" s="12">
        <v>29</v>
      </c>
      <c r="W30" s="12">
        <v>0</v>
      </c>
      <c r="X30" s="12">
        <v>29</v>
      </c>
      <c r="Z30" s="12" t="s">
        <v>265</v>
      </c>
      <c r="AA30" s="12">
        <v>29</v>
      </c>
      <c r="AC30" s="12" t="str">
        <v>AUN5</v>
      </c>
      <c r="AD30" s="12">
        <v>7</v>
      </c>
      <c r="AG30" s="12">
        <v>29</v>
      </c>
      <c r="AI30" s="12">
        <v>0</v>
      </c>
      <c r="AJ30" s="12">
        <v>29</v>
      </c>
      <c r="AL30" s="12" t="s">
        <v>2559</v>
      </c>
      <c r="AM30" s="12">
        <v>29</v>
      </c>
      <c r="AO30" s="12" t="str">
        <v>C_PDE_v_10_7271_0_A_2020</v>
      </c>
      <c r="AP30" s="12">
        <v>68</v>
      </c>
    </row>
    <row r="31" spans="2:42" x14ac:dyDescent="0.25">
      <c r="B31" s="12" t="s">
        <v>2675</v>
      </c>
      <c r="C31" s="12">
        <v>30</v>
      </c>
      <c r="E31" s="12" t="str">
        <v>pretty_leaname</v>
      </c>
      <c r="F31" s="12">
        <v>34</v>
      </c>
      <c r="I31" s="12">
        <v>30</v>
      </c>
      <c r="K31" s="12">
        <v>0</v>
      </c>
      <c r="L31" s="12">
        <v>30</v>
      </c>
      <c r="N31" s="12" t="s">
        <v>267</v>
      </c>
      <c r="O31" s="12">
        <v>30</v>
      </c>
      <c r="Q31" s="12" t="str">
        <v>AUN36</v>
      </c>
      <c r="R31" s="12">
        <v>37</v>
      </c>
      <c r="U31" s="12">
        <v>30</v>
      </c>
      <c r="W31" s="12">
        <v>0</v>
      </c>
      <c r="X31" s="12">
        <v>30</v>
      </c>
      <c r="Z31" s="12" t="s">
        <v>266</v>
      </c>
      <c r="AA31" s="12">
        <v>30</v>
      </c>
      <c r="AC31" s="12" t="str">
        <v>AUN6</v>
      </c>
      <c r="AD31" s="12">
        <v>8</v>
      </c>
      <c r="AG31" s="12">
        <v>30</v>
      </c>
      <c r="AI31" s="12">
        <v>0</v>
      </c>
      <c r="AJ31" s="12">
        <v>30</v>
      </c>
      <c r="AL31" s="12" t="s">
        <v>2560</v>
      </c>
      <c r="AM31" s="12">
        <v>30</v>
      </c>
      <c r="AO31" s="12" t="str">
        <v>C_PDE_v_10_7271_0_A_2021</v>
      </c>
      <c r="AP31" s="12">
        <v>72</v>
      </c>
    </row>
    <row r="32" spans="2:42" x14ac:dyDescent="0.25">
      <c r="B32" s="12" t="s">
        <v>2709</v>
      </c>
      <c r="C32" s="12">
        <v>31</v>
      </c>
      <c r="E32" s="12" t="str">
        <v>REGIONNAME</v>
      </c>
      <c r="F32" s="12">
        <v>4</v>
      </c>
      <c r="I32" s="12">
        <v>31</v>
      </c>
      <c r="K32" s="12">
        <v>0</v>
      </c>
      <c r="L32" s="12">
        <v>31</v>
      </c>
      <c r="N32" s="12" t="s">
        <v>268</v>
      </c>
      <c r="O32" s="12">
        <v>31</v>
      </c>
      <c r="Q32" s="12" t="str">
        <v>AUN37</v>
      </c>
      <c r="R32" s="12">
        <v>38</v>
      </c>
      <c r="U32" s="12">
        <v>31</v>
      </c>
      <c r="W32" s="12">
        <v>0</v>
      </c>
      <c r="X32" s="12">
        <v>31</v>
      </c>
      <c r="Z32" s="12" t="s">
        <v>267</v>
      </c>
      <c r="AA32" s="12">
        <v>31</v>
      </c>
      <c r="AC32" s="12" t="str">
        <v>AUN7</v>
      </c>
      <c r="AD32" s="12">
        <v>9</v>
      </c>
      <c r="AG32" s="12">
        <v>31</v>
      </c>
      <c r="AI32" s="12">
        <v>0</v>
      </c>
      <c r="AJ32" s="12">
        <v>31</v>
      </c>
      <c r="AL32" s="12" t="s">
        <v>2576</v>
      </c>
      <c r="AM32" s="12">
        <v>31</v>
      </c>
      <c r="AO32" s="12" t="str">
        <v>C_PDE_v_10_7271_0_A_2022</v>
      </c>
      <c r="AP32" s="12">
        <v>76</v>
      </c>
    </row>
    <row r="33" spans="2:42" x14ac:dyDescent="0.25">
      <c r="B33" s="12" t="s">
        <v>2680</v>
      </c>
      <c r="C33" s="12">
        <v>32</v>
      </c>
      <c r="E33" s="12" t="str">
        <v>RTLBG_2026</v>
      </c>
      <c r="F33" s="12">
        <v>15</v>
      </c>
      <c r="I33" s="12">
        <v>32</v>
      </c>
      <c r="K33" s="12">
        <v>0</v>
      </c>
      <c r="L33" s="12">
        <v>32</v>
      </c>
      <c r="N33" s="12" t="s">
        <v>269</v>
      </c>
      <c r="O33" s="12">
        <v>32</v>
      </c>
      <c r="Q33" s="12" t="str">
        <v>AUN38</v>
      </c>
      <c r="R33" s="12">
        <v>39</v>
      </c>
      <c r="U33" s="12">
        <v>32</v>
      </c>
      <c r="W33" s="12">
        <v>0</v>
      </c>
      <c r="X33" s="12">
        <v>32</v>
      </c>
      <c r="Z33" s="12" t="s">
        <v>268</v>
      </c>
      <c r="AA33" s="12">
        <v>32</v>
      </c>
      <c r="AC33" s="12" t="str">
        <v>AUN8</v>
      </c>
      <c r="AD33" s="12">
        <v>10</v>
      </c>
      <c r="AG33" s="12">
        <v>32</v>
      </c>
      <c r="AI33" s="12">
        <v>0</v>
      </c>
      <c r="AJ33" s="12">
        <v>32</v>
      </c>
      <c r="AL33" s="12" t="s">
        <v>2742</v>
      </c>
      <c r="AM33" s="12">
        <v>32</v>
      </c>
      <c r="AO33" s="12" t="str">
        <v>C_PDE_v_10_7271_0_A_2023</v>
      </c>
      <c r="AP33" s="12">
        <v>80</v>
      </c>
    </row>
    <row r="34" spans="2:42" x14ac:dyDescent="0.25">
      <c r="B34" s="12" t="s">
        <v>2681</v>
      </c>
      <c r="C34" s="12">
        <v>33</v>
      </c>
      <c r="E34" s="12" t="str">
        <v>RTLBG_FOUNDATION_2025</v>
      </c>
      <c r="F34" s="12">
        <v>28</v>
      </c>
      <c r="I34" s="12">
        <v>33</v>
      </c>
      <c r="K34" s="12">
        <v>0</v>
      </c>
      <c r="L34" s="12">
        <v>33</v>
      </c>
      <c r="N34" s="12" t="s">
        <v>270</v>
      </c>
      <c r="O34" s="12">
        <v>33</v>
      </c>
      <c r="Q34" s="12" t="str">
        <v>AUN39</v>
      </c>
      <c r="R34" s="12">
        <v>40</v>
      </c>
      <c r="U34" s="12">
        <v>33</v>
      </c>
      <c r="W34" s="12">
        <v>0</v>
      </c>
      <c r="X34" s="12">
        <v>33</v>
      </c>
      <c r="Z34" s="12" t="s">
        <v>269</v>
      </c>
      <c r="AA34" s="12">
        <v>33</v>
      </c>
      <c r="AC34" s="12" t="str">
        <v>AUN9</v>
      </c>
      <c r="AD34" s="12">
        <v>11</v>
      </c>
      <c r="AG34" s="12">
        <v>33</v>
      </c>
      <c r="AI34" s="12">
        <v>0</v>
      </c>
      <c r="AJ34" s="12">
        <v>33</v>
      </c>
      <c r="AL34" s="12" t="s">
        <v>2743</v>
      </c>
      <c r="AM34" s="12">
        <v>33</v>
      </c>
      <c r="AO34" s="12" t="str">
        <v>C_PDE_v_10_7271_0_A_2024</v>
      </c>
      <c r="AP34" s="12">
        <v>84</v>
      </c>
    </row>
    <row r="35" spans="2:42" x14ac:dyDescent="0.25">
      <c r="B35" s="12" t="s">
        <v>2047</v>
      </c>
      <c r="C35" s="12">
        <v>34</v>
      </c>
      <c r="E35" s="12" t="str">
        <v>RTLBG_FOUNDATION_2026</v>
      </c>
      <c r="F35" s="12">
        <v>16</v>
      </c>
      <c r="I35" s="12">
        <v>34</v>
      </c>
      <c r="K35" s="12">
        <v>0</v>
      </c>
      <c r="L35" s="12">
        <v>34</v>
      </c>
      <c r="N35" s="12" t="s">
        <v>271</v>
      </c>
      <c r="O35" s="12">
        <v>34</v>
      </c>
      <c r="Q35" s="12" t="str">
        <v>AUN4</v>
      </c>
      <c r="R35" s="12">
        <v>5</v>
      </c>
      <c r="U35" s="12">
        <v>34</v>
      </c>
      <c r="W35" s="12">
        <v>0</v>
      </c>
      <c r="X35" s="12">
        <v>34</v>
      </c>
      <c r="Z35" s="12" t="s">
        <v>270</v>
      </c>
      <c r="AA35" s="12">
        <v>34</v>
      </c>
      <c r="AC35" s="12" t="str">
        <v>LEACount</v>
      </c>
      <c r="AD35" s="12">
        <v>2</v>
      </c>
      <c r="AG35" s="12">
        <v>34</v>
      </c>
      <c r="AI35" s="12">
        <v>0</v>
      </c>
      <c r="AJ35" s="12">
        <v>34</v>
      </c>
      <c r="AL35" s="12" t="s">
        <v>2744</v>
      </c>
      <c r="AM35" s="12">
        <v>34</v>
      </c>
      <c r="AO35" s="12" t="str">
        <v>C_PDE_v_10_7271_0_A_2025</v>
      </c>
      <c r="AP35" s="12">
        <v>88</v>
      </c>
    </row>
    <row r="36" spans="2:42" x14ac:dyDescent="0.25">
      <c r="B36" s="12" t="s">
        <v>2676</v>
      </c>
      <c r="C36" s="12">
        <v>35</v>
      </c>
      <c r="E36" s="12" t="str">
        <v>Sh_RTLBGChg_Adq</v>
      </c>
      <c r="F36" s="12">
        <v>38</v>
      </c>
      <c r="I36" s="12">
        <v>35</v>
      </c>
      <c r="K36" s="12">
        <v>0</v>
      </c>
      <c r="L36" s="12">
        <v>35</v>
      </c>
      <c r="N36" s="12" t="s">
        <v>272</v>
      </c>
      <c r="O36" s="12">
        <v>35</v>
      </c>
      <c r="Q36" s="12" t="str">
        <v>AUN40</v>
      </c>
      <c r="R36" s="12">
        <v>41</v>
      </c>
      <c r="U36" s="12">
        <v>35</v>
      </c>
      <c r="W36" s="12">
        <v>0</v>
      </c>
      <c r="X36" s="12">
        <v>35</v>
      </c>
      <c r="Z36" s="12" t="s">
        <v>271</v>
      </c>
      <c r="AA36" s="12">
        <v>35</v>
      </c>
      <c r="AC36" s="12" t="str">
        <v>sdistrict</v>
      </c>
      <c r="AD36" s="12">
        <v>1</v>
      </c>
      <c r="AG36" s="12">
        <v>35</v>
      </c>
      <c r="AI36" s="12">
        <v>0</v>
      </c>
      <c r="AJ36" s="12">
        <v>35</v>
      </c>
      <c r="AL36" s="12" t="s">
        <v>2693</v>
      </c>
      <c r="AM36" s="12">
        <v>35</v>
      </c>
      <c r="AO36" s="12" t="str">
        <v>C_PDE_v_10_7505_0_A_2015</v>
      </c>
      <c r="AP36" s="12">
        <v>49</v>
      </c>
    </row>
    <row r="37" spans="2:42" x14ac:dyDescent="0.25">
      <c r="B37" s="12" t="s">
        <v>2677</v>
      </c>
      <c r="C37" s="12">
        <v>36</v>
      </c>
      <c r="E37" s="12" t="str">
        <v>Sh_RTLBGChg_AdqMin</v>
      </c>
      <c r="F37" s="12">
        <v>39</v>
      </c>
      <c r="I37" s="12">
        <v>36</v>
      </c>
      <c r="K37" s="12">
        <v>0</v>
      </c>
      <c r="L37" s="12">
        <v>36</v>
      </c>
      <c r="N37" s="12" t="s">
        <v>273</v>
      </c>
      <c r="O37" s="12">
        <v>36</v>
      </c>
      <c r="Q37" s="12" t="str">
        <v>AUN41</v>
      </c>
      <c r="R37" s="12">
        <v>42</v>
      </c>
      <c r="U37" s="12">
        <v>36</v>
      </c>
      <c r="W37" s="12">
        <v>0</v>
      </c>
      <c r="X37" s="12">
        <v>36</v>
      </c>
      <c r="AA37" s="12">
        <v>36</v>
      </c>
      <c r="AC37" s="12">
        <v>0</v>
      </c>
      <c r="AD37" s="12">
        <v>36</v>
      </c>
      <c r="AG37" s="12">
        <v>36</v>
      </c>
      <c r="AI37" s="12">
        <v>0</v>
      </c>
      <c r="AJ37" s="12">
        <v>36</v>
      </c>
      <c r="AL37" s="12" t="s">
        <v>2694</v>
      </c>
      <c r="AM37" s="12">
        <v>36</v>
      </c>
      <c r="AO37" s="12" t="str">
        <v>C_PDE_v_10_7505_0_A_2016</v>
      </c>
      <c r="AP37" s="12">
        <v>53</v>
      </c>
    </row>
    <row r="38" spans="2:42" x14ac:dyDescent="0.25">
      <c r="B38" s="12" t="s">
        <v>2678</v>
      </c>
      <c r="C38" s="12">
        <v>37</v>
      </c>
      <c r="E38" s="12" t="str">
        <v>Sh_RTLBGChg_TaxEqt</v>
      </c>
      <c r="F38" s="12">
        <v>40</v>
      </c>
      <c r="I38" s="12">
        <v>37</v>
      </c>
      <c r="K38" s="12">
        <v>0</v>
      </c>
      <c r="L38" s="12">
        <v>37</v>
      </c>
      <c r="N38" s="12" t="s">
        <v>274</v>
      </c>
      <c r="O38" s="12">
        <v>37</v>
      </c>
      <c r="Q38" s="12" t="str">
        <v>AUN42</v>
      </c>
      <c r="R38" s="12">
        <v>43</v>
      </c>
      <c r="U38" s="12">
        <v>37</v>
      </c>
      <c r="W38" s="12">
        <v>0</v>
      </c>
      <c r="X38" s="12">
        <v>37</v>
      </c>
      <c r="AA38" s="12">
        <v>37</v>
      </c>
      <c r="AC38" s="12">
        <v>0</v>
      </c>
      <c r="AD38" s="12">
        <v>37</v>
      </c>
      <c r="AG38" s="12">
        <v>37</v>
      </c>
      <c r="AI38" s="12">
        <v>0</v>
      </c>
      <c r="AJ38" s="12">
        <v>37</v>
      </c>
      <c r="AL38" s="12" t="s">
        <v>2695</v>
      </c>
      <c r="AM38" s="12">
        <v>37</v>
      </c>
      <c r="AO38" s="12" t="str">
        <v>C_PDE_v_10_7505_0_A_2017</v>
      </c>
      <c r="AP38" s="12">
        <v>57</v>
      </c>
    </row>
    <row r="39" spans="2:42" x14ac:dyDescent="0.25">
      <c r="B39" s="12" t="s">
        <v>2590</v>
      </c>
      <c r="C39" s="12">
        <v>38</v>
      </c>
      <c r="E39" s="12" t="str">
        <v>ST_HD_App_EstCyberSave_2026</v>
      </c>
      <c r="F39" s="12">
        <v>33</v>
      </c>
      <c r="I39" s="12">
        <v>38</v>
      </c>
      <c r="K39" s="12">
        <v>0</v>
      </c>
      <c r="L39" s="12">
        <v>38</v>
      </c>
      <c r="N39" s="12" t="s">
        <v>275</v>
      </c>
      <c r="O39" s="12">
        <v>38</v>
      </c>
      <c r="Q39" s="12" t="str">
        <v>AUN43</v>
      </c>
      <c r="R39" s="12">
        <v>44</v>
      </c>
      <c r="U39" s="12">
        <v>38</v>
      </c>
      <c r="W39" s="12">
        <v>0</v>
      </c>
      <c r="X39" s="12">
        <v>38</v>
      </c>
      <c r="AA39" s="12">
        <v>38</v>
      </c>
      <c r="AC39" s="12">
        <v>0</v>
      </c>
      <c r="AD39" s="12">
        <v>38</v>
      </c>
      <c r="AG39" s="12">
        <v>38</v>
      </c>
      <c r="AI39" s="12">
        <v>0</v>
      </c>
      <c r="AJ39" s="12">
        <v>38</v>
      </c>
      <c r="AL39" s="12" t="s">
        <v>2696</v>
      </c>
      <c r="AM39" s="12">
        <v>38</v>
      </c>
      <c r="AO39" s="12" t="str">
        <v>C_PDE_v_10_7505_0_A_2018</v>
      </c>
      <c r="AP39" s="12">
        <v>61</v>
      </c>
    </row>
    <row r="40" spans="2:42" x14ac:dyDescent="0.25">
      <c r="B40" s="12" t="s">
        <v>2591</v>
      </c>
      <c r="C40" s="12">
        <v>39</v>
      </c>
      <c r="E40" s="12" t="str">
        <v>TotalAdqPayments_Sum25and26</v>
      </c>
      <c r="F40" s="12">
        <v>35</v>
      </c>
      <c r="I40" s="12">
        <v>39</v>
      </c>
      <c r="K40" s="12">
        <v>0</v>
      </c>
      <c r="L40" s="12">
        <v>39</v>
      </c>
      <c r="N40" s="12" t="s">
        <v>276</v>
      </c>
      <c r="O40" s="12">
        <v>39</v>
      </c>
      <c r="Q40" s="12" t="str">
        <v>AUN44</v>
      </c>
      <c r="R40" s="12">
        <v>45</v>
      </c>
      <c r="U40" s="12">
        <v>39</v>
      </c>
      <c r="W40" s="12">
        <v>0</v>
      </c>
      <c r="X40" s="12">
        <v>39</v>
      </c>
      <c r="AA40" s="12">
        <v>39</v>
      </c>
      <c r="AC40" s="12">
        <v>0</v>
      </c>
      <c r="AD40" s="12">
        <v>39</v>
      </c>
      <c r="AG40" s="12">
        <v>39</v>
      </c>
      <c r="AI40" s="12">
        <v>0</v>
      </c>
      <c r="AJ40" s="12">
        <v>39</v>
      </c>
      <c r="AL40" s="12" t="s">
        <v>2697</v>
      </c>
      <c r="AM40" s="12">
        <v>39</v>
      </c>
      <c r="AO40" s="12" t="str">
        <v>C_PDE_v_10_7505_0_A_2019</v>
      </c>
      <c r="AP40" s="12">
        <v>65</v>
      </c>
    </row>
    <row r="41" spans="2:42" x14ac:dyDescent="0.25">
      <c r="B41" s="12" t="s">
        <v>2592</v>
      </c>
      <c r="C41" s="12">
        <v>40</v>
      </c>
      <c r="E41" s="12" t="str">
        <v>TotalTaxEquity_Sum25and26</v>
      </c>
      <c r="F41" s="12">
        <v>36</v>
      </c>
      <c r="I41" s="12">
        <v>40</v>
      </c>
      <c r="K41" s="12">
        <v>0</v>
      </c>
      <c r="L41" s="12">
        <v>40</v>
      </c>
      <c r="N41" s="12" t="s">
        <v>277</v>
      </c>
      <c r="O41" s="12">
        <v>40</v>
      </c>
      <c r="Q41" s="12" t="str">
        <v>AUN45</v>
      </c>
      <c r="R41" s="12">
        <v>46</v>
      </c>
      <c r="U41" s="12">
        <v>40</v>
      </c>
      <c r="W41" s="12">
        <v>0</v>
      </c>
      <c r="X41" s="12">
        <v>40</v>
      </c>
      <c r="AA41" s="12">
        <v>40</v>
      </c>
      <c r="AC41" s="12">
        <v>0</v>
      </c>
      <c r="AD41" s="12">
        <v>40</v>
      </c>
      <c r="AG41" s="12">
        <v>40</v>
      </c>
      <c r="AI41" s="12">
        <v>0</v>
      </c>
      <c r="AJ41" s="12">
        <v>40</v>
      </c>
      <c r="AL41" s="12" t="s">
        <v>2698</v>
      </c>
      <c r="AM41" s="12">
        <v>40</v>
      </c>
      <c r="AO41" s="12" t="str">
        <v>C_PDE_v_10_7505_0_A_2020</v>
      </c>
      <c r="AP41" s="12">
        <v>69</v>
      </c>
    </row>
    <row r="42" spans="2:42" x14ac:dyDescent="0.25">
      <c r="C42" s="12">
        <v>41</v>
      </c>
      <c r="E42" s="12">
        <v>0</v>
      </c>
      <c r="F42" s="12">
        <v>41</v>
      </c>
      <c r="I42" s="12">
        <v>41</v>
      </c>
      <c r="K42" s="12">
        <v>0</v>
      </c>
      <c r="L42" s="12">
        <v>41</v>
      </c>
      <c r="N42" s="12" t="s">
        <v>278</v>
      </c>
      <c r="O42" s="12">
        <v>41</v>
      </c>
      <c r="Q42" s="12" t="str">
        <v>AUN46</v>
      </c>
      <c r="R42" s="12">
        <v>47</v>
      </c>
      <c r="U42" s="12">
        <v>41</v>
      </c>
      <c r="W42" s="12">
        <v>0</v>
      </c>
      <c r="X42" s="12">
        <v>41</v>
      </c>
      <c r="AA42" s="12">
        <v>41</v>
      </c>
      <c r="AC42" s="12">
        <v>0</v>
      </c>
      <c r="AD42" s="12">
        <v>41</v>
      </c>
      <c r="AG42" s="12">
        <v>41</v>
      </c>
      <c r="AI42" s="12">
        <v>0</v>
      </c>
      <c r="AJ42" s="12">
        <v>41</v>
      </c>
      <c r="AL42" s="12" t="s">
        <v>2699</v>
      </c>
      <c r="AM42" s="12">
        <v>41</v>
      </c>
      <c r="AO42" s="12" t="str">
        <v>C_PDE_v_10_7505_0_A_2021</v>
      </c>
      <c r="AP42" s="12">
        <v>73</v>
      </c>
    </row>
    <row r="43" spans="2:42" x14ac:dyDescent="0.25">
      <c r="C43" s="12">
        <v>42</v>
      </c>
      <c r="E43" s="12">
        <v>0</v>
      </c>
      <c r="F43" s="12">
        <v>42</v>
      </c>
      <c r="I43" s="12">
        <v>42</v>
      </c>
      <c r="K43" s="12">
        <v>0</v>
      </c>
      <c r="L43" s="12">
        <v>42</v>
      </c>
      <c r="N43" s="12" t="s">
        <v>279</v>
      </c>
      <c r="O43" s="12">
        <v>42</v>
      </c>
      <c r="Q43" s="12" t="str">
        <v>AUN47</v>
      </c>
      <c r="R43" s="12">
        <v>48</v>
      </c>
      <c r="U43" s="12">
        <v>42</v>
      </c>
      <c r="W43" s="12">
        <v>0</v>
      </c>
      <c r="X43" s="12">
        <v>42</v>
      </c>
      <c r="AA43" s="12">
        <v>42</v>
      </c>
      <c r="AC43" s="12">
        <v>0</v>
      </c>
      <c r="AD43" s="12">
        <v>42</v>
      </c>
      <c r="AG43" s="12">
        <v>42</v>
      </c>
      <c r="AI43" s="12">
        <v>0</v>
      </c>
      <c r="AJ43" s="12">
        <v>42</v>
      </c>
      <c r="AL43" s="12" t="s">
        <v>2561</v>
      </c>
      <c r="AM43" s="12">
        <v>42</v>
      </c>
      <c r="AO43" s="12" t="str">
        <v>C_PDE_v_10_7505_0_A_2022</v>
      </c>
      <c r="AP43" s="12">
        <v>77</v>
      </c>
    </row>
    <row r="44" spans="2:42" x14ac:dyDescent="0.25">
      <c r="C44" s="12">
        <v>43</v>
      </c>
      <c r="E44" s="12">
        <v>0</v>
      </c>
      <c r="F44" s="12">
        <v>43</v>
      </c>
      <c r="I44" s="12">
        <v>43</v>
      </c>
      <c r="K44" s="12">
        <v>0</v>
      </c>
      <c r="L44" s="12">
        <v>43</v>
      </c>
      <c r="N44" s="12" t="s">
        <v>280</v>
      </c>
      <c r="O44" s="12">
        <v>43</v>
      </c>
      <c r="Q44" s="12" t="str">
        <v>AUN48</v>
      </c>
      <c r="R44" s="12">
        <v>49</v>
      </c>
      <c r="U44" s="12">
        <v>43</v>
      </c>
      <c r="W44" s="12">
        <v>0</v>
      </c>
      <c r="X44" s="12">
        <v>43</v>
      </c>
      <c r="AA44" s="12">
        <v>43</v>
      </c>
      <c r="AC44" s="12">
        <v>0</v>
      </c>
      <c r="AD44" s="12">
        <v>43</v>
      </c>
      <c r="AG44" s="12">
        <v>43</v>
      </c>
      <c r="AI44" s="12">
        <v>0</v>
      </c>
      <c r="AJ44" s="12">
        <v>43</v>
      </c>
      <c r="AL44" s="12" t="s">
        <v>2700</v>
      </c>
      <c r="AM44" s="12">
        <v>43</v>
      </c>
      <c r="AO44" s="12" t="str">
        <v>C_PDE_v_10_7505_0_A_2023</v>
      </c>
      <c r="AP44" s="12">
        <v>81</v>
      </c>
    </row>
    <row r="45" spans="2:42" x14ac:dyDescent="0.25">
      <c r="C45" s="12">
        <v>44</v>
      </c>
      <c r="E45" s="12">
        <v>0</v>
      </c>
      <c r="F45" s="12">
        <v>44</v>
      </c>
      <c r="I45" s="12">
        <v>44</v>
      </c>
      <c r="K45" s="12">
        <v>0</v>
      </c>
      <c r="L45" s="12">
        <v>44</v>
      </c>
      <c r="N45" s="12" t="s">
        <v>281</v>
      </c>
      <c r="O45" s="12">
        <v>44</v>
      </c>
      <c r="Q45" s="12" t="str">
        <v>AUN49</v>
      </c>
      <c r="R45" s="12">
        <v>50</v>
      </c>
      <c r="U45" s="12">
        <v>44</v>
      </c>
      <c r="W45" s="12">
        <v>0</v>
      </c>
      <c r="X45" s="12">
        <v>44</v>
      </c>
      <c r="AA45" s="12">
        <v>44</v>
      </c>
      <c r="AC45" s="12">
        <v>0</v>
      </c>
      <c r="AD45" s="12">
        <v>44</v>
      </c>
      <c r="AG45" s="12">
        <v>44</v>
      </c>
      <c r="AI45" s="12">
        <v>0</v>
      </c>
      <c r="AJ45" s="12">
        <v>44</v>
      </c>
      <c r="AL45" s="12" t="s">
        <v>2562</v>
      </c>
      <c r="AM45" s="12">
        <v>44</v>
      </c>
      <c r="AO45" s="12" t="str">
        <v>C_PDE_v_10_7505_0_A_2024</v>
      </c>
      <c r="AP45" s="12">
        <v>85</v>
      </c>
    </row>
    <row r="46" spans="2:42" x14ac:dyDescent="0.25">
      <c r="C46" s="12">
        <v>45</v>
      </c>
      <c r="E46" s="12">
        <v>0</v>
      </c>
      <c r="F46" s="12">
        <v>45</v>
      </c>
      <c r="I46" s="12">
        <v>45</v>
      </c>
      <c r="K46" s="12">
        <v>0</v>
      </c>
      <c r="L46" s="12">
        <v>45</v>
      </c>
      <c r="N46" s="12" t="s">
        <v>282</v>
      </c>
      <c r="O46" s="12">
        <v>45</v>
      </c>
      <c r="Q46" s="12" t="str">
        <v>AUN5</v>
      </c>
      <c r="R46" s="12">
        <v>6</v>
      </c>
      <c r="U46" s="12">
        <v>45</v>
      </c>
      <c r="W46" s="12">
        <v>0</v>
      </c>
      <c r="X46" s="12">
        <v>45</v>
      </c>
      <c r="AA46" s="12">
        <v>45</v>
      </c>
      <c r="AC46" s="12">
        <v>0</v>
      </c>
      <c r="AD46" s="12">
        <v>45</v>
      </c>
      <c r="AG46" s="12">
        <v>45</v>
      </c>
      <c r="AI46" s="12">
        <v>0</v>
      </c>
      <c r="AJ46" s="12">
        <v>45</v>
      </c>
      <c r="AL46" s="12" t="s">
        <v>2707</v>
      </c>
      <c r="AM46" s="12">
        <v>45</v>
      </c>
      <c r="AO46" s="12" t="str">
        <v>C_PDE_v_10_7505_0_A_2025</v>
      </c>
      <c r="AP46" s="12">
        <v>89</v>
      </c>
    </row>
    <row r="47" spans="2:42" x14ac:dyDescent="0.25">
      <c r="C47" s="12">
        <v>46</v>
      </c>
      <c r="E47" s="12">
        <v>0</v>
      </c>
      <c r="F47" s="12">
        <v>46</v>
      </c>
      <c r="I47" s="12">
        <v>46</v>
      </c>
      <c r="K47" s="12">
        <v>0</v>
      </c>
      <c r="L47" s="12">
        <v>46</v>
      </c>
      <c r="N47" s="12" t="s">
        <v>283</v>
      </c>
      <c r="O47" s="12">
        <v>46</v>
      </c>
      <c r="Q47" s="12" t="str">
        <v>AUN50</v>
      </c>
      <c r="R47" s="12">
        <v>51</v>
      </c>
      <c r="U47" s="12">
        <v>46</v>
      </c>
      <c r="W47" s="12">
        <v>0</v>
      </c>
      <c r="X47" s="12">
        <v>46</v>
      </c>
      <c r="AA47" s="12">
        <v>46</v>
      </c>
      <c r="AC47" s="12">
        <v>0</v>
      </c>
      <c r="AD47" s="12">
        <v>46</v>
      </c>
      <c r="AG47" s="12">
        <v>46</v>
      </c>
      <c r="AI47" s="12">
        <v>0</v>
      </c>
      <c r="AJ47" s="12">
        <v>46</v>
      </c>
      <c r="AL47" s="12" t="s">
        <v>2708</v>
      </c>
      <c r="AM47" s="12">
        <v>46</v>
      </c>
      <c r="AO47" s="12" t="str">
        <v>C4_PDE_BEF_A</v>
      </c>
      <c r="AP47" s="12">
        <v>42</v>
      </c>
    </row>
    <row r="48" spans="2:42" x14ac:dyDescent="0.25">
      <c r="C48" s="12">
        <v>47</v>
      </c>
      <c r="E48" s="12">
        <v>0</v>
      </c>
      <c r="F48" s="12">
        <v>47</v>
      </c>
      <c r="I48" s="12">
        <v>47</v>
      </c>
      <c r="K48" s="12">
        <v>0</v>
      </c>
      <c r="L48" s="12">
        <v>47</v>
      </c>
      <c r="N48" s="12" t="s">
        <v>284</v>
      </c>
      <c r="O48" s="12">
        <v>47</v>
      </c>
      <c r="Q48" s="12" t="str">
        <v>AUN51</v>
      </c>
      <c r="R48" s="12">
        <v>52</v>
      </c>
      <c r="U48" s="12">
        <v>47</v>
      </c>
      <c r="W48" s="12">
        <v>0</v>
      </c>
      <c r="X48" s="12">
        <v>47</v>
      </c>
      <c r="AA48" s="12">
        <v>47</v>
      </c>
      <c r="AC48" s="12">
        <v>0</v>
      </c>
      <c r="AD48" s="12">
        <v>47</v>
      </c>
      <c r="AG48" s="12">
        <v>47</v>
      </c>
      <c r="AI48" s="12">
        <v>0</v>
      </c>
      <c r="AJ48" s="12">
        <v>47</v>
      </c>
      <c r="AL48" s="12" t="s">
        <v>2787</v>
      </c>
      <c r="AM48" s="12">
        <v>47</v>
      </c>
      <c r="AO48" s="12" t="str">
        <v>C4_PDE_v_10_7220_0_A</v>
      </c>
      <c r="AP48" s="12">
        <v>45</v>
      </c>
    </row>
    <row r="49" spans="3:42" x14ac:dyDescent="0.25">
      <c r="C49" s="12">
        <v>48</v>
      </c>
      <c r="E49" s="12">
        <v>0</v>
      </c>
      <c r="F49" s="12">
        <v>48</v>
      </c>
      <c r="I49" s="12">
        <v>48</v>
      </c>
      <c r="K49" s="12">
        <v>0</v>
      </c>
      <c r="L49" s="12">
        <v>48</v>
      </c>
      <c r="N49" s="12" t="s">
        <v>285</v>
      </c>
      <c r="O49" s="12">
        <v>48</v>
      </c>
      <c r="Q49" s="12" t="str">
        <v>AUN52</v>
      </c>
      <c r="R49" s="12">
        <v>53</v>
      </c>
      <c r="U49" s="12">
        <v>48</v>
      </c>
      <c r="W49" s="12">
        <v>0</v>
      </c>
      <c r="X49" s="12">
        <v>48</v>
      </c>
      <c r="AA49" s="12">
        <v>48</v>
      </c>
      <c r="AC49" s="12">
        <v>0</v>
      </c>
      <c r="AD49" s="12">
        <v>48</v>
      </c>
      <c r="AG49" s="12">
        <v>48</v>
      </c>
      <c r="AI49" s="12">
        <v>0</v>
      </c>
      <c r="AJ49" s="12">
        <v>48</v>
      </c>
      <c r="AL49" s="12" t="s">
        <v>2788</v>
      </c>
      <c r="AM49" s="12">
        <v>48</v>
      </c>
      <c r="AO49" s="12" t="str">
        <v>C4_PDE_v_10_7271_0_A</v>
      </c>
      <c r="AP49" s="12">
        <v>44</v>
      </c>
    </row>
    <row r="50" spans="3:42" x14ac:dyDescent="0.25">
      <c r="C50" s="12">
        <v>49</v>
      </c>
      <c r="E50" s="12">
        <v>0</v>
      </c>
      <c r="F50" s="12">
        <v>49</v>
      </c>
      <c r="I50" s="12">
        <v>49</v>
      </c>
      <c r="K50" s="12">
        <v>0</v>
      </c>
      <c r="L50" s="12">
        <v>49</v>
      </c>
      <c r="N50" s="12" t="s">
        <v>286</v>
      </c>
      <c r="O50" s="12">
        <v>49</v>
      </c>
      <c r="Q50" s="12" t="str">
        <v>AUN53</v>
      </c>
      <c r="R50" s="12">
        <v>54</v>
      </c>
      <c r="U50" s="12">
        <v>49</v>
      </c>
      <c r="W50" s="12">
        <v>0</v>
      </c>
      <c r="X50" s="12">
        <v>49</v>
      </c>
      <c r="AA50" s="12">
        <v>49</v>
      </c>
      <c r="AC50" s="12">
        <v>0</v>
      </c>
      <c r="AD50" s="12">
        <v>49</v>
      </c>
      <c r="AG50" s="12">
        <v>49</v>
      </c>
      <c r="AI50" s="12">
        <v>0</v>
      </c>
      <c r="AJ50" s="12">
        <v>49</v>
      </c>
      <c r="AL50" s="12" t="s">
        <v>2789</v>
      </c>
      <c r="AM50" s="12">
        <v>49</v>
      </c>
      <c r="AO50" s="12" t="str">
        <v>C4_PDE_v_10_7505_0_A</v>
      </c>
      <c r="AP50" s="12">
        <v>43</v>
      </c>
    </row>
    <row r="51" spans="3:42" x14ac:dyDescent="0.25">
      <c r="C51" s="12">
        <v>50</v>
      </c>
      <c r="E51" s="12">
        <v>0</v>
      </c>
      <c r="F51" s="12">
        <v>50</v>
      </c>
      <c r="I51" s="12">
        <v>50</v>
      </c>
      <c r="K51" s="12">
        <v>0</v>
      </c>
      <c r="L51" s="12">
        <v>50</v>
      </c>
      <c r="N51" s="12" t="s">
        <v>287</v>
      </c>
      <c r="O51" s="12">
        <v>50</v>
      </c>
      <c r="Q51" s="12" t="str">
        <v>AUN54</v>
      </c>
      <c r="R51" s="12">
        <v>55</v>
      </c>
      <c r="U51" s="12">
        <v>50</v>
      </c>
      <c r="W51" s="12">
        <v>0</v>
      </c>
      <c r="X51" s="12">
        <v>50</v>
      </c>
      <c r="AA51" s="12">
        <v>50</v>
      </c>
      <c r="AC51" s="12">
        <v>0</v>
      </c>
      <c r="AD51" s="12">
        <v>50</v>
      </c>
      <c r="AG51" s="12">
        <v>50</v>
      </c>
      <c r="AI51" s="12">
        <v>0</v>
      </c>
      <c r="AJ51" s="12">
        <v>50</v>
      </c>
      <c r="AL51" s="12" t="s">
        <v>2790</v>
      </c>
      <c r="AM51" s="12">
        <v>50</v>
      </c>
      <c r="AO51" s="12" t="str">
        <v>C4_Sum4</v>
      </c>
      <c r="AP51" s="12">
        <v>46</v>
      </c>
    </row>
    <row r="52" spans="3:42" x14ac:dyDescent="0.25">
      <c r="C52" s="12">
        <v>51</v>
      </c>
      <c r="E52" s="12">
        <v>0</v>
      </c>
      <c r="F52" s="12">
        <v>51</v>
      </c>
      <c r="I52" s="12">
        <v>51</v>
      </c>
      <c r="K52" s="12">
        <v>0</v>
      </c>
      <c r="L52" s="12">
        <v>51</v>
      </c>
      <c r="N52" s="12" t="s">
        <v>288</v>
      </c>
      <c r="O52" s="12">
        <v>51</v>
      </c>
      <c r="Q52" s="12" t="str">
        <v>AUN55</v>
      </c>
      <c r="R52" s="12">
        <v>56</v>
      </c>
      <c r="U52" s="12">
        <v>51</v>
      </c>
      <c r="W52" s="12">
        <v>0</v>
      </c>
      <c r="X52" s="12">
        <v>51</v>
      </c>
      <c r="AA52" s="12">
        <v>51</v>
      </c>
      <c r="AC52" s="12">
        <v>0</v>
      </c>
      <c r="AD52" s="12">
        <v>51</v>
      </c>
      <c r="AG52" s="12">
        <v>51</v>
      </c>
      <c r="AI52" s="12">
        <v>0</v>
      </c>
      <c r="AJ52" s="12">
        <v>51</v>
      </c>
      <c r="AL52" s="12" t="s">
        <v>2747</v>
      </c>
      <c r="AM52" s="12">
        <v>51</v>
      </c>
      <c r="AO52" s="12" t="str">
        <v>PDE_BEF_A_2016</v>
      </c>
      <c r="AP52" s="12">
        <v>2</v>
      </c>
    </row>
    <row r="53" spans="3:42" x14ac:dyDescent="0.25">
      <c r="C53" s="12">
        <v>52</v>
      </c>
      <c r="E53" s="12">
        <v>0</v>
      </c>
      <c r="F53" s="12">
        <v>52</v>
      </c>
      <c r="I53" s="12">
        <v>52</v>
      </c>
      <c r="K53" s="12">
        <v>0</v>
      </c>
      <c r="L53" s="12">
        <v>52</v>
      </c>
      <c r="N53" s="12" t="s">
        <v>289</v>
      </c>
      <c r="O53" s="12">
        <v>52</v>
      </c>
      <c r="Q53" s="12" t="str">
        <v>AUN56</v>
      </c>
      <c r="R53" s="12">
        <v>57</v>
      </c>
      <c r="U53" s="12">
        <v>52</v>
      </c>
      <c r="W53" s="12">
        <v>0</v>
      </c>
      <c r="X53" s="12">
        <v>52</v>
      </c>
      <c r="AA53" s="12">
        <v>52</v>
      </c>
      <c r="AC53" s="12">
        <v>0</v>
      </c>
      <c r="AD53" s="12">
        <v>52</v>
      </c>
      <c r="AG53" s="12">
        <v>52</v>
      </c>
      <c r="AI53" s="12">
        <v>0</v>
      </c>
      <c r="AJ53" s="12">
        <v>52</v>
      </c>
      <c r="AL53" s="12" t="s">
        <v>2748</v>
      </c>
      <c r="AM53" s="12">
        <v>52</v>
      </c>
      <c r="AO53" s="12" t="str">
        <v>PDE_BEF_A_2017</v>
      </c>
      <c r="AP53" s="12">
        <v>3</v>
      </c>
    </row>
    <row r="54" spans="3:42" x14ac:dyDescent="0.25">
      <c r="C54" s="12">
        <v>53</v>
      </c>
      <c r="E54" s="12">
        <v>0</v>
      </c>
      <c r="F54" s="12">
        <v>53</v>
      </c>
      <c r="I54" s="12">
        <v>53</v>
      </c>
      <c r="K54" s="12">
        <v>0</v>
      </c>
      <c r="L54" s="12">
        <v>53</v>
      </c>
      <c r="N54" s="12" t="s">
        <v>290</v>
      </c>
      <c r="O54" s="12">
        <v>53</v>
      </c>
      <c r="Q54" s="12" t="str">
        <v>AUN57</v>
      </c>
      <c r="R54" s="12">
        <v>58</v>
      </c>
      <c r="U54" s="12">
        <v>53</v>
      </c>
      <c r="W54" s="12">
        <v>0</v>
      </c>
      <c r="X54" s="12">
        <v>53</v>
      </c>
      <c r="AA54" s="12">
        <v>53</v>
      </c>
      <c r="AC54" s="12">
        <v>0</v>
      </c>
      <c r="AD54" s="12">
        <v>53</v>
      </c>
      <c r="AG54" s="12">
        <v>53</v>
      </c>
      <c r="AI54" s="12">
        <v>0</v>
      </c>
      <c r="AJ54" s="12">
        <v>53</v>
      </c>
      <c r="AL54" s="12" t="s">
        <v>2749</v>
      </c>
      <c r="AM54" s="12">
        <v>53</v>
      </c>
      <c r="AO54" s="12" t="str">
        <v>PDE_BEF_A_2018</v>
      </c>
      <c r="AP54" s="12">
        <v>4</v>
      </c>
    </row>
    <row r="55" spans="3:42" x14ac:dyDescent="0.25">
      <c r="C55" s="12">
        <v>54</v>
      </c>
      <c r="E55" s="12">
        <v>0</v>
      </c>
      <c r="F55" s="12">
        <v>54</v>
      </c>
      <c r="I55" s="12">
        <v>54</v>
      </c>
      <c r="K55" s="12">
        <v>0</v>
      </c>
      <c r="L55" s="12">
        <v>54</v>
      </c>
      <c r="N55" s="12" t="s">
        <v>291</v>
      </c>
      <c r="O55" s="12">
        <v>54</v>
      </c>
      <c r="Q55" s="12" t="str">
        <v>AUN58</v>
      </c>
      <c r="R55" s="12">
        <v>59</v>
      </c>
      <c r="U55" s="12">
        <v>54</v>
      </c>
      <c r="W55" s="12">
        <v>0</v>
      </c>
      <c r="X55" s="12">
        <v>54</v>
      </c>
      <c r="AA55" s="12">
        <v>54</v>
      </c>
      <c r="AC55" s="12">
        <v>0</v>
      </c>
      <c r="AD55" s="12">
        <v>54</v>
      </c>
      <c r="AG55" s="12">
        <v>54</v>
      </c>
      <c r="AI55" s="12">
        <v>0</v>
      </c>
      <c r="AJ55" s="12">
        <v>54</v>
      </c>
      <c r="AL55" s="12" t="s">
        <v>2750</v>
      </c>
      <c r="AM55" s="12">
        <v>54</v>
      </c>
      <c r="AO55" s="12" t="str">
        <v>PDE_BEF_A_2019</v>
      </c>
      <c r="AP55" s="12">
        <v>5</v>
      </c>
    </row>
    <row r="56" spans="3:42" x14ac:dyDescent="0.25">
      <c r="C56" s="12">
        <v>55</v>
      </c>
      <c r="E56" s="12">
        <v>0</v>
      </c>
      <c r="F56" s="12">
        <v>55</v>
      </c>
      <c r="I56" s="12">
        <v>55</v>
      </c>
      <c r="K56" s="12">
        <v>0</v>
      </c>
      <c r="L56" s="12">
        <v>55</v>
      </c>
      <c r="N56" s="12" t="s">
        <v>292</v>
      </c>
      <c r="O56" s="12">
        <v>55</v>
      </c>
      <c r="Q56" s="12" t="str">
        <v>AUN59</v>
      </c>
      <c r="R56" s="12">
        <v>60</v>
      </c>
      <c r="U56" s="12">
        <v>55</v>
      </c>
      <c r="W56" s="12">
        <v>0</v>
      </c>
      <c r="X56" s="12">
        <v>55</v>
      </c>
      <c r="AA56" s="12">
        <v>55</v>
      </c>
      <c r="AC56" s="12">
        <v>0</v>
      </c>
      <c r="AD56" s="12">
        <v>55</v>
      </c>
      <c r="AG56" s="12">
        <v>55</v>
      </c>
      <c r="AI56" s="12">
        <v>0</v>
      </c>
      <c r="AJ56" s="12">
        <v>55</v>
      </c>
      <c r="AL56" s="12" t="s">
        <v>2751</v>
      </c>
      <c r="AM56" s="12">
        <v>55</v>
      </c>
      <c r="AO56" s="12" t="str">
        <v>PDE_BEF_A_2020</v>
      </c>
      <c r="AP56" s="12">
        <v>6</v>
      </c>
    </row>
    <row r="57" spans="3:42" x14ac:dyDescent="0.25">
      <c r="C57" s="12">
        <v>56</v>
      </c>
      <c r="E57" s="12">
        <v>0</v>
      </c>
      <c r="F57" s="12">
        <v>56</v>
      </c>
      <c r="I57" s="12">
        <v>56</v>
      </c>
      <c r="K57" s="12">
        <v>0</v>
      </c>
      <c r="L57" s="12">
        <v>56</v>
      </c>
      <c r="N57" s="12" t="s">
        <v>293</v>
      </c>
      <c r="O57" s="12">
        <v>56</v>
      </c>
      <c r="Q57" s="12" t="str">
        <v>AUN6</v>
      </c>
      <c r="R57" s="12">
        <v>7</v>
      </c>
      <c r="U57" s="12">
        <v>56</v>
      </c>
      <c r="W57" s="12">
        <v>0</v>
      </c>
      <c r="X57" s="12">
        <v>56</v>
      </c>
      <c r="AA57" s="12">
        <v>56</v>
      </c>
      <c r="AC57" s="12">
        <v>0</v>
      </c>
      <c r="AD57" s="12">
        <v>56</v>
      </c>
      <c r="AG57" s="12">
        <v>56</v>
      </c>
      <c r="AI57" s="12">
        <v>0</v>
      </c>
      <c r="AJ57" s="12">
        <v>56</v>
      </c>
      <c r="AL57" s="12" t="s">
        <v>2752</v>
      </c>
      <c r="AM57" s="12">
        <v>56</v>
      </c>
      <c r="AO57" s="12" t="str">
        <v>PDE_BEF_A_2021</v>
      </c>
      <c r="AP57" s="12">
        <v>7</v>
      </c>
    </row>
    <row r="58" spans="3:42" x14ac:dyDescent="0.25">
      <c r="C58" s="12">
        <v>57</v>
      </c>
      <c r="E58" s="12">
        <v>0</v>
      </c>
      <c r="F58" s="12">
        <v>57</v>
      </c>
      <c r="I58" s="12">
        <v>57</v>
      </c>
      <c r="K58" s="12">
        <v>0</v>
      </c>
      <c r="L58" s="12">
        <v>57</v>
      </c>
      <c r="N58" s="12" t="s">
        <v>294</v>
      </c>
      <c r="O58" s="12">
        <v>57</v>
      </c>
      <c r="Q58" s="12" t="str">
        <v>AUN60</v>
      </c>
      <c r="R58" s="12">
        <v>61</v>
      </c>
      <c r="U58" s="12">
        <v>57</v>
      </c>
      <c r="W58" s="12">
        <v>0</v>
      </c>
      <c r="X58" s="12">
        <v>57</v>
      </c>
      <c r="AA58" s="12">
        <v>57</v>
      </c>
      <c r="AC58" s="12">
        <v>0</v>
      </c>
      <c r="AD58" s="12">
        <v>57</v>
      </c>
      <c r="AG58" s="12">
        <v>57</v>
      </c>
      <c r="AI58" s="12">
        <v>0</v>
      </c>
      <c r="AJ58" s="12">
        <v>57</v>
      </c>
      <c r="AL58" s="12" t="s">
        <v>2753</v>
      </c>
      <c r="AM58" s="12">
        <v>57</v>
      </c>
      <c r="AO58" s="12" t="str">
        <v>PDE_BEF_A_2022</v>
      </c>
      <c r="AP58" s="12">
        <v>8</v>
      </c>
    </row>
    <row r="59" spans="3:42" x14ac:dyDescent="0.25">
      <c r="C59" s="12">
        <v>58</v>
      </c>
      <c r="E59" s="12">
        <v>0</v>
      </c>
      <c r="F59" s="12">
        <v>58</v>
      </c>
      <c r="I59" s="12">
        <v>58</v>
      </c>
      <c r="K59" s="12">
        <v>0</v>
      </c>
      <c r="L59" s="12">
        <v>58</v>
      </c>
      <c r="N59" s="12" t="s">
        <v>295</v>
      </c>
      <c r="O59" s="12">
        <v>58</v>
      </c>
      <c r="Q59" s="12" t="str">
        <v>AUN61</v>
      </c>
      <c r="R59" s="12">
        <v>62</v>
      </c>
      <c r="U59" s="12">
        <v>58</v>
      </c>
      <c r="W59" s="12">
        <v>0</v>
      </c>
      <c r="X59" s="12">
        <v>58</v>
      </c>
      <c r="AA59" s="12">
        <v>58</v>
      </c>
      <c r="AC59" s="12">
        <v>0</v>
      </c>
      <c r="AD59" s="12">
        <v>58</v>
      </c>
      <c r="AG59" s="12">
        <v>58</v>
      </c>
      <c r="AI59" s="12">
        <v>0</v>
      </c>
      <c r="AJ59" s="12">
        <v>58</v>
      </c>
      <c r="AL59" s="12" t="s">
        <v>2754</v>
      </c>
      <c r="AM59" s="12">
        <v>58</v>
      </c>
      <c r="AO59" s="12" t="str">
        <v>PDE_BEF_A_2023</v>
      </c>
      <c r="AP59" s="12">
        <v>9</v>
      </c>
    </row>
    <row r="60" spans="3:42" x14ac:dyDescent="0.25">
      <c r="C60" s="12">
        <v>59</v>
      </c>
      <c r="E60" s="12">
        <v>0</v>
      </c>
      <c r="F60" s="12">
        <v>59</v>
      </c>
      <c r="I60" s="12">
        <v>59</v>
      </c>
      <c r="K60" s="12">
        <v>0</v>
      </c>
      <c r="L60" s="12">
        <v>59</v>
      </c>
      <c r="N60" s="12" t="s">
        <v>296</v>
      </c>
      <c r="O60" s="12">
        <v>59</v>
      </c>
      <c r="Q60" s="12" t="str">
        <v>AUN62</v>
      </c>
      <c r="R60" s="12">
        <v>63</v>
      </c>
      <c r="U60" s="12">
        <v>59</v>
      </c>
      <c r="W60" s="12">
        <v>0</v>
      </c>
      <c r="X60" s="12">
        <v>59</v>
      </c>
      <c r="AA60" s="12">
        <v>59</v>
      </c>
      <c r="AC60" s="12">
        <v>0</v>
      </c>
      <c r="AD60" s="12">
        <v>59</v>
      </c>
      <c r="AG60" s="12">
        <v>59</v>
      </c>
      <c r="AI60" s="12">
        <v>0</v>
      </c>
      <c r="AJ60" s="12">
        <v>59</v>
      </c>
      <c r="AL60" s="12" t="s">
        <v>2755</v>
      </c>
      <c r="AM60" s="12">
        <v>59</v>
      </c>
      <c r="AO60" s="12" t="str">
        <v>PDE_BEF_A_2024</v>
      </c>
      <c r="AP60" s="12">
        <v>10</v>
      </c>
    </row>
    <row r="61" spans="3:42" x14ac:dyDescent="0.25">
      <c r="C61" s="12">
        <v>60</v>
      </c>
      <c r="E61" s="12">
        <v>0</v>
      </c>
      <c r="F61" s="12">
        <v>60</v>
      </c>
      <c r="I61" s="12">
        <v>60</v>
      </c>
      <c r="K61" s="12">
        <v>0</v>
      </c>
      <c r="L61" s="12">
        <v>60</v>
      </c>
      <c r="N61" s="12" t="s">
        <v>297</v>
      </c>
      <c r="O61" s="12">
        <v>60</v>
      </c>
      <c r="Q61" s="12" t="str">
        <v>AUN63</v>
      </c>
      <c r="R61" s="12">
        <v>64</v>
      </c>
      <c r="U61" s="12">
        <v>60</v>
      </c>
      <c r="W61" s="12">
        <v>0</v>
      </c>
      <c r="X61" s="12">
        <v>60</v>
      </c>
      <c r="AA61" s="12">
        <v>60</v>
      </c>
      <c r="AC61" s="12">
        <v>0</v>
      </c>
      <c r="AD61" s="12">
        <v>60</v>
      </c>
      <c r="AG61" s="12">
        <v>60</v>
      </c>
      <c r="AI61" s="12">
        <v>0</v>
      </c>
      <c r="AJ61" s="12">
        <v>60</v>
      </c>
      <c r="AL61" s="12" t="s">
        <v>2756</v>
      </c>
      <c r="AM61" s="12">
        <v>60</v>
      </c>
      <c r="AO61" s="12" t="str">
        <v>PDE_BEF_A_2025</v>
      </c>
      <c r="AP61" s="12">
        <v>11</v>
      </c>
    </row>
    <row r="62" spans="3:42" x14ac:dyDescent="0.25">
      <c r="C62" s="12">
        <v>61</v>
      </c>
      <c r="E62" s="12">
        <v>0</v>
      </c>
      <c r="F62" s="12">
        <v>61</v>
      </c>
      <c r="I62" s="12">
        <v>61</v>
      </c>
      <c r="K62" s="12">
        <v>0</v>
      </c>
      <c r="L62" s="12">
        <v>61</v>
      </c>
      <c r="N62" s="12" t="s">
        <v>298</v>
      </c>
      <c r="O62" s="12">
        <v>61</v>
      </c>
      <c r="Q62" s="12" t="str">
        <v>AUN64</v>
      </c>
      <c r="R62" s="12">
        <v>65</v>
      </c>
      <c r="U62" s="12">
        <v>61</v>
      </c>
      <c r="W62" s="12">
        <v>0</v>
      </c>
      <c r="X62" s="12">
        <v>61</v>
      </c>
      <c r="AA62" s="12">
        <v>61</v>
      </c>
      <c r="AC62" s="12">
        <v>0</v>
      </c>
      <c r="AD62" s="12">
        <v>61</v>
      </c>
      <c r="AG62" s="12">
        <v>61</v>
      </c>
      <c r="AI62" s="12">
        <v>0</v>
      </c>
      <c r="AJ62" s="12">
        <v>61</v>
      </c>
      <c r="AL62" s="12" t="s">
        <v>2757</v>
      </c>
      <c r="AM62" s="12">
        <v>61</v>
      </c>
      <c r="AO62" s="12" t="str">
        <v>PDE_v_10_7220_0_A_2016</v>
      </c>
      <c r="AP62" s="12">
        <v>32</v>
      </c>
    </row>
    <row r="63" spans="3:42" x14ac:dyDescent="0.25">
      <c r="C63" s="12">
        <v>62</v>
      </c>
      <c r="E63" s="12">
        <v>0</v>
      </c>
      <c r="F63" s="12">
        <v>62</v>
      </c>
      <c r="I63" s="12">
        <v>62</v>
      </c>
      <c r="K63" s="12">
        <v>0</v>
      </c>
      <c r="L63" s="12">
        <v>62</v>
      </c>
      <c r="N63" s="12" t="s">
        <v>299</v>
      </c>
      <c r="O63" s="12">
        <v>62</v>
      </c>
      <c r="Q63" s="12" t="str">
        <v>AUN65</v>
      </c>
      <c r="R63" s="12">
        <v>66</v>
      </c>
      <c r="U63" s="12">
        <v>62</v>
      </c>
      <c r="W63" s="12">
        <v>0</v>
      </c>
      <c r="X63" s="12">
        <v>62</v>
      </c>
      <c r="AA63" s="12">
        <v>62</v>
      </c>
      <c r="AC63" s="12">
        <v>0</v>
      </c>
      <c r="AD63" s="12">
        <v>62</v>
      </c>
      <c r="AG63" s="12">
        <v>62</v>
      </c>
      <c r="AI63" s="12">
        <v>0</v>
      </c>
      <c r="AJ63" s="12">
        <v>62</v>
      </c>
      <c r="AL63" s="12" t="s">
        <v>2758</v>
      </c>
      <c r="AM63" s="12">
        <v>62</v>
      </c>
      <c r="AO63" s="12" t="str">
        <v>PDE_v_10_7220_0_A_2017</v>
      </c>
      <c r="AP63" s="12">
        <v>33</v>
      </c>
    </row>
    <row r="64" spans="3:42" x14ac:dyDescent="0.25">
      <c r="C64" s="12">
        <v>63</v>
      </c>
      <c r="E64" s="12">
        <v>0</v>
      </c>
      <c r="F64" s="12">
        <v>63</v>
      </c>
      <c r="I64" s="12">
        <v>63</v>
      </c>
      <c r="K64" s="12">
        <v>0</v>
      </c>
      <c r="L64" s="12">
        <v>63</v>
      </c>
      <c r="N64" s="12" t="s">
        <v>300</v>
      </c>
      <c r="O64" s="12">
        <v>63</v>
      </c>
      <c r="Q64" s="12" t="str">
        <v>AUN66</v>
      </c>
      <c r="R64" s="12">
        <v>67</v>
      </c>
      <c r="U64" s="12">
        <v>63</v>
      </c>
      <c r="W64" s="12">
        <v>0</v>
      </c>
      <c r="X64" s="12">
        <v>63</v>
      </c>
      <c r="AA64" s="12">
        <v>63</v>
      </c>
      <c r="AC64" s="12">
        <v>0</v>
      </c>
      <c r="AD64" s="12">
        <v>63</v>
      </c>
      <c r="AG64" s="12">
        <v>63</v>
      </c>
      <c r="AI64" s="12">
        <v>0</v>
      </c>
      <c r="AJ64" s="12">
        <v>63</v>
      </c>
      <c r="AL64" s="12" t="s">
        <v>2759</v>
      </c>
      <c r="AM64" s="12">
        <v>63</v>
      </c>
      <c r="AO64" s="12" t="str">
        <v>PDE_v_10_7220_0_A_2018</v>
      </c>
      <c r="AP64" s="12">
        <v>34</v>
      </c>
    </row>
    <row r="65" spans="3:42" x14ac:dyDescent="0.25">
      <c r="C65" s="12">
        <v>64</v>
      </c>
      <c r="E65" s="12">
        <v>0</v>
      </c>
      <c r="F65" s="12">
        <v>64</v>
      </c>
      <c r="I65" s="12">
        <v>64</v>
      </c>
      <c r="K65" s="12">
        <v>0</v>
      </c>
      <c r="L65" s="12">
        <v>64</v>
      </c>
      <c r="N65" s="12" t="s">
        <v>301</v>
      </c>
      <c r="O65" s="12">
        <v>64</v>
      </c>
      <c r="Q65" s="12" t="str">
        <v>AUN67</v>
      </c>
      <c r="R65" s="12">
        <v>68</v>
      </c>
      <c r="U65" s="12">
        <v>64</v>
      </c>
      <c r="W65" s="12">
        <v>0</v>
      </c>
      <c r="X65" s="12">
        <v>64</v>
      </c>
      <c r="AA65" s="12">
        <v>64</v>
      </c>
      <c r="AC65" s="12">
        <v>0</v>
      </c>
      <c r="AD65" s="12">
        <v>64</v>
      </c>
      <c r="AG65" s="12">
        <v>64</v>
      </c>
      <c r="AI65" s="12">
        <v>0</v>
      </c>
      <c r="AJ65" s="12">
        <v>64</v>
      </c>
      <c r="AL65" s="12" t="s">
        <v>2760</v>
      </c>
      <c r="AM65" s="12">
        <v>64</v>
      </c>
      <c r="AO65" s="12" t="str">
        <v>PDE_v_10_7220_0_A_2019</v>
      </c>
      <c r="AP65" s="12">
        <v>35</v>
      </c>
    </row>
    <row r="66" spans="3:42" x14ac:dyDescent="0.25">
      <c r="C66" s="12">
        <v>65</v>
      </c>
      <c r="E66" s="12">
        <v>0</v>
      </c>
      <c r="F66" s="12">
        <v>65</v>
      </c>
      <c r="I66" s="12">
        <v>65</v>
      </c>
      <c r="K66" s="12">
        <v>0</v>
      </c>
      <c r="L66" s="12">
        <v>65</v>
      </c>
      <c r="N66" s="12" t="s">
        <v>302</v>
      </c>
      <c r="O66" s="12">
        <v>65</v>
      </c>
      <c r="Q66" s="12" t="str">
        <v>AUN68</v>
      </c>
      <c r="R66" s="12">
        <v>69</v>
      </c>
      <c r="U66" s="12">
        <v>65</v>
      </c>
      <c r="W66" s="12">
        <v>0</v>
      </c>
      <c r="X66" s="12">
        <v>65</v>
      </c>
      <c r="AA66" s="12">
        <v>65</v>
      </c>
      <c r="AC66" s="12">
        <v>0</v>
      </c>
      <c r="AD66" s="12">
        <v>65</v>
      </c>
      <c r="AG66" s="12">
        <v>65</v>
      </c>
      <c r="AI66" s="12">
        <v>0</v>
      </c>
      <c r="AJ66" s="12">
        <v>65</v>
      </c>
      <c r="AL66" s="12" t="s">
        <v>2761</v>
      </c>
      <c r="AM66" s="12">
        <v>65</v>
      </c>
      <c r="AO66" s="12" t="str">
        <v>PDE_v_10_7220_0_A_2020</v>
      </c>
      <c r="AP66" s="12">
        <v>36</v>
      </c>
    </row>
    <row r="67" spans="3:42" x14ac:dyDescent="0.25">
      <c r="C67" s="12">
        <v>66</v>
      </c>
      <c r="E67" s="12">
        <v>0</v>
      </c>
      <c r="F67" s="12">
        <v>66</v>
      </c>
      <c r="I67" s="12">
        <v>66</v>
      </c>
      <c r="K67" s="12">
        <v>0</v>
      </c>
      <c r="L67" s="12">
        <v>66</v>
      </c>
      <c r="N67" s="12" t="s">
        <v>303</v>
      </c>
      <c r="O67" s="12">
        <v>66</v>
      </c>
      <c r="Q67" s="12" t="str">
        <v>AUN69</v>
      </c>
      <c r="R67" s="12">
        <v>70</v>
      </c>
      <c r="U67" s="12">
        <v>66</v>
      </c>
      <c r="W67" s="12">
        <v>0</v>
      </c>
      <c r="X67" s="12">
        <v>66</v>
      </c>
      <c r="AA67" s="12">
        <v>66</v>
      </c>
      <c r="AC67" s="12">
        <v>0</v>
      </c>
      <c r="AD67" s="12">
        <v>66</v>
      </c>
      <c r="AG67" s="12">
        <v>66</v>
      </c>
      <c r="AI67" s="12">
        <v>0</v>
      </c>
      <c r="AJ67" s="12">
        <v>66</v>
      </c>
      <c r="AL67" s="12" t="s">
        <v>2762</v>
      </c>
      <c r="AM67" s="12">
        <v>66</v>
      </c>
      <c r="AO67" s="12" t="str">
        <v>PDE_v_10_7220_0_A_2021</v>
      </c>
      <c r="AP67" s="12">
        <v>37</v>
      </c>
    </row>
    <row r="68" spans="3:42" x14ac:dyDescent="0.25">
      <c r="C68" s="12">
        <v>67</v>
      </c>
      <c r="E68" s="12">
        <v>0</v>
      </c>
      <c r="F68" s="12">
        <v>67</v>
      </c>
      <c r="I68" s="12">
        <v>67</v>
      </c>
      <c r="K68" s="12">
        <v>0</v>
      </c>
      <c r="L68" s="12">
        <v>67</v>
      </c>
      <c r="N68" s="12" t="s">
        <v>304</v>
      </c>
      <c r="O68" s="12">
        <v>67</v>
      </c>
      <c r="Q68" s="12" t="str">
        <v>AUN7</v>
      </c>
      <c r="R68" s="12">
        <v>8</v>
      </c>
      <c r="U68" s="12">
        <v>67</v>
      </c>
      <c r="W68" s="12">
        <v>0</v>
      </c>
      <c r="X68" s="12">
        <v>67</v>
      </c>
      <c r="AA68" s="12">
        <v>67</v>
      </c>
      <c r="AC68" s="12">
        <v>0</v>
      </c>
      <c r="AD68" s="12">
        <v>67</v>
      </c>
      <c r="AG68" s="12">
        <v>67</v>
      </c>
      <c r="AI68" s="12">
        <v>0</v>
      </c>
      <c r="AJ68" s="12">
        <v>67</v>
      </c>
      <c r="AL68" s="12" t="s">
        <v>2763</v>
      </c>
      <c r="AM68" s="12">
        <v>67</v>
      </c>
      <c r="AO68" s="12" t="str">
        <v>PDE_v_10_7220_0_A_2022</v>
      </c>
      <c r="AP68" s="12">
        <v>38</v>
      </c>
    </row>
    <row r="69" spans="3:42" x14ac:dyDescent="0.25">
      <c r="C69" s="12">
        <v>68</v>
      </c>
      <c r="E69" s="12">
        <v>0</v>
      </c>
      <c r="F69" s="12">
        <v>68</v>
      </c>
      <c r="I69" s="12">
        <v>68</v>
      </c>
      <c r="K69" s="12">
        <v>0</v>
      </c>
      <c r="L69" s="12">
        <v>68</v>
      </c>
      <c r="N69" s="12" t="s">
        <v>305</v>
      </c>
      <c r="O69" s="12">
        <v>68</v>
      </c>
      <c r="Q69" s="12" t="str">
        <v>AUN70</v>
      </c>
      <c r="R69" s="12">
        <v>71</v>
      </c>
      <c r="U69" s="12">
        <v>68</v>
      </c>
      <c r="W69" s="12">
        <v>0</v>
      </c>
      <c r="X69" s="12">
        <v>68</v>
      </c>
      <c r="AA69" s="12">
        <v>68</v>
      </c>
      <c r="AC69" s="12">
        <v>0</v>
      </c>
      <c r="AD69" s="12">
        <v>68</v>
      </c>
      <c r="AG69" s="12">
        <v>68</v>
      </c>
      <c r="AI69" s="12">
        <v>0</v>
      </c>
      <c r="AJ69" s="12">
        <v>68</v>
      </c>
      <c r="AL69" s="12" t="s">
        <v>2764</v>
      </c>
      <c r="AM69" s="12">
        <v>68</v>
      </c>
      <c r="AO69" s="12" t="str">
        <v>PDE_v_10_7220_0_A_2023</v>
      </c>
      <c r="AP69" s="12">
        <v>39</v>
      </c>
    </row>
    <row r="70" spans="3:42" x14ac:dyDescent="0.25">
      <c r="C70" s="12">
        <v>69</v>
      </c>
      <c r="E70" s="12">
        <v>0</v>
      </c>
      <c r="F70" s="12">
        <v>69</v>
      </c>
      <c r="I70" s="12">
        <v>69</v>
      </c>
      <c r="K70" s="12">
        <v>0</v>
      </c>
      <c r="L70" s="12">
        <v>69</v>
      </c>
      <c r="N70" s="12" t="s">
        <v>306</v>
      </c>
      <c r="O70" s="12">
        <v>69</v>
      </c>
      <c r="Q70" s="12" t="str">
        <v>AUN71</v>
      </c>
      <c r="R70" s="12">
        <v>72</v>
      </c>
      <c r="U70" s="12">
        <v>69</v>
      </c>
      <c r="W70" s="12">
        <v>0</v>
      </c>
      <c r="X70" s="12">
        <v>69</v>
      </c>
      <c r="AA70" s="12">
        <v>69</v>
      </c>
      <c r="AC70" s="12">
        <v>0</v>
      </c>
      <c r="AD70" s="12">
        <v>69</v>
      </c>
      <c r="AG70" s="12">
        <v>69</v>
      </c>
      <c r="AI70" s="12">
        <v>0</v>
      </c>
      <c r="AJ70" s="12">
        <v>69</v>
      </c>
      <c r="AL70" s="12" t="s">
        <v>2765</v>
      </c>
      <c r="AM70" s="12">
        <v>69</v>
      </c>
      <c r="AO70" s="12" t="str">
        <v>PDE_v_10_7220_0_A_2024</v>
      </c>
      <c r="AP70" s="12">
        <v>40</v>
      </c>
    </row>
    <row r="71" spans="3:42" x14ac:dyDescent="0.25">
      <c r="C71" s="12">
        <v>70</v>
      </c>
      <c r="E71" s="12">
        <v>0</v>
      </c>
      <c r="F71" s="12">
        <v>70</v>
      </c>
      <c r="I71" s="12">
        <v>70</v>
      </c>
      <c r="K71" s="12">
        <v>0</v>
      </c>
      <c r="L71" s="12">
        <v>70</v>
      </c>
      <c r="N71" s="12" t="s">
        <v>307</v>
      </c>
      <c r="O71" s="12">
        <v>70</v>
      </c>
      <c r="Q71" s="12" t="str">
        <v>AUN72</v>
      </c>
      <c r="R71" s="12">
        <v>73</v>
      </c>
      <c r="U71" s="12">
        <v>70</v>
      </c>
      <c r="W71" s="12">
        <v>0</v>
      </c>
      <c r="X71" s="12">
        <v>70</v>
      </c>
      <c r="AA71" s="12">
        <v>70</v>
      </c>
      <c r="AC71" s="12">
        <v>0</v>
      </c>
      <c r="AD71" s="12">
        <v>70</v>
      </c>
      <c r="AG71" s="12">
        <v>70</v>
      </c>
      <c r="AI71" s="12">
        <v>0</v>
      </c>
      <c r="AJ71" s="12">
        <v>70</v>
      </c>
      <c r="AL71" s="12" t="s">
        <v>2766</v>
      </c>
      <c r="AM71" s="12">
        <v>70</v>
      </c>
      <c r="AO71" s="12" t="str">
        <v>PDE_v_10_7220_0_A_2025</v>
      </c>
      <c r="AP71" s="12">
        <v>41</v>
      </c>
    </row>
    <row r="72" spans="3:42" x14ac:dyDescent="0.25">
      <c r="C72" s="12">
        <v>71</v>
      </c>
      <c r="E72" s="12">
        <v>0</v>
      </c>
      <c r="F72" s="12">
        <v>71</v>
      </c>
      <c r="I72" s="12">
        <v>71</v>
      </c>
      <c r="K72" s="12">
        <v>0</v>
      </c>
      <c r="L72" s="12">
        <v>71</v>
      </c>
      <c r="N72" s="12" t="s">
        <v>308</v>
      </c>
      <c r="O72" s="12">
        <v>71</v>
      </c>
      <c r="Q72" s="12" t="str">
        <v>AUN73</v>
      </c>
      <c r="R72" s="12">
        <v>74</v>
      </c>
      <c r="U72" s="12">
        <v>71</v>
      </c>
      <c r="W72" s="12">
        <v>0</v>
      </c>
      <c r="X72" s="12">
        <v>71</v>
      </c>
      <c r="AA72" s="12">
        <v>71</v>
      </c>
      <c r="AC72" s="12">
        <v>0</v>
      </c>
      <c r="AD72" s="12">
        <v>71</v>
      </c>
      <c r="AG72" s="12">
        <v>71</v>
      </c>
      <c r="AI72" s="12">
        <v>0</v>
      </c>
      <c r="AJ72" s="12">
        <v>71</v>
      </c>
      <c r="AL72" s="12" t="s">
        <v>2767</v>
      </c>
      <c r="AM72" s="12">
        <v>71</v>
      </c>
      <c r="AO72" s="12" t="str">
        <v>PDE_v_10_7271_0_A_2016</v>
      </c>
      <c r="AP72" s="12">
        <v>22</v>
      </c>
    </row>
    <row r="73" spans="3:42" x14ac:dyDescent="0.25">
      <c r="C73" s="12">
        <v>72</v>
      </c>
      <c r="E73" s="12">
        <v>0</v>
      </c>
      <c r="F73" s="12">
        <v>72</v>
      </c>
      <c r="I73" s="12">
        <v>72</v>
      </c>
      <c r="K73" s="12">
        <v>0</v>
      </c>
      <c r="L73" s="12">
        <v>72</v>
      </c>
      <c r="N73" s="12" t="s">
        <v>309</v>
      </c>
      <c r="O73" s="12">
        <v>72</v>
      </c>
      <c r="Q73" s="12" t="str">
        <v>AUN74</v>
      </c>
      <c r="R73" s="12">
        <v>75</v>
      </c>
      <c r="U73" s="12">
        <v>72</v>
      </c>
      <c r="W73" s="12">
        <v>0</v>
      </c>
      <c r="X73" s="12">
        <v>72</v>
      </c>
      <c r="AA73" s="12">
        <v>72</v>
      </c>
      <c r="AC73" s="12">
        <v>0</v>
      </c>
      <c r="AD73" s="12">
        <v>72</v>
      </c>
      <c r="AG73" s="12">
        <v>72</v>
      </c>
      <c r="AI73" s="12">
        <v>0</v>
      </c>
      <c r="AJ73" s="12">
        <v>72</v>
      </c>
      <c r="AL73" s="12" t="s">
        <v>2768</v>
      </c>
      <c r="AM73" s="12">
        <v>72</v>
      </c>
      <c r="AO73" s="12" t="str">
        <v>PDE_v_10_7271_0_A_2017</v>
      </c>
      <c r="AP73" s="12">
        <v>23</v>
      </c>
    </row>
    <row r="74" spans="3:42" x14ac:dyDescent="0.25">
      <c r="C74" s="12">
        <v>73</v>
      </c>
      <c r="E74" s="12">
        <v>0</v>
      </c>
      <c r="F74" s="12">
        <v>73</v>
      </c>
      <c r="I74" s="12">
        <v>73</v>
      </c>
      <c r="K74" s="12">
        <v>0</v>
      </c>
      <c r="L74" s="12">
        <v>73</v>
      </c>
      <c r="N74" s="12" t="s">
        <v>310</v>
      </c>
      <c r="O74" s="12">
        <v>73</v>
      </c>
      <c r="Q74" s="12" t="str">
        <v>AUN75</v>
      </c>
      <c r="R74" s="12">
        <v>76</v>
      </c>
      <c r="U74" s="12">
        <v>73</v>
      </c>
      <c r="W74" s="12">
        <v>0</v>
      </c>
      <c r="X74" s="12">
        <v>73</v>
      </c>
      <c r="AA74" s="12">
        <v>73</v>
      </c>
      <c r="AC74" s="12">
        <v>0</v>
      </c>
      <c r="AD74" s="12">
        <v>73</v>
      </c>
      <c r="AG74" s="12">
        <v>73</v>
      </c>
      <c r="AI74" s="12">
        <v>0</v>
      </c>
      <c r="AJ74" s="12">
        <v>73</v>
      </c>
      <c r="AL74" s="12" t="s">
        <v>2769</v>
      </c>
      <c r="AM74" s="12">
        <v>73</v>
      </c>
      <c r="AO74" s="12" t="str">
        <v>PDE_v_10_7271_0_A_2018</v>
      </c>
      <c r="AP74" s="12">
        <v>24</v>
      </c>
    </row>
    <row r="75" spans="3:42" x14ac:dyDescent="0.25">
      <c r="C75" s="12">
        <v>74</v>
      </c>
      <c r="E75" s="12">
        <v>0</v>
      </c>
      <c r="F75" s="12">
        <v>74</v>
      </c>
      <c r="I75" s="12">
        <v>74</v>
      </c>
      <c r="K75" s="12">
        <v>0</v>
      </c>
      <c r="L75" s="12">
        <v>74</v>
      </c>
      <c r="N75" s="12" t="s">
        <v>311</v>
      </c>
      <c r="O75" s="12">
        <v>74</v>
      </c>
      <c r="Q75" s="12" t="str">
        <v>AUN76</v>
      </c>
      <c r="R75" s="12">
        <v>77</v>
      </c>
      <c r="U75" s="12">
        <v>74</v>
      </c>
      <c r="W75" s="12">
        <v>0</v>
      </c>
      <c r="X75" s="12">
        <v>74</v>
      </c>
      <c r="AA75" s="12">
        <v>74</v>
      </c>
      <c r="AC75" s="12">
        <v>0</v>
      </c>
      <c r="AD75" s="12">
        <v>74</v>
      </c>
      <c r="AG75" s="12">
        <v>74</v>
      </c>
      <c r="AI75" s="12">
        <v>0</v>
      </c>
      <c r="AJ75" s="12">
        <v>74</v>
      </c>
      <c r="AL75" s="12" t="s">
        <v>2770</v>
      </c>
      <c r="AM75" s="12">
        <v>74</v>
      </c>
      <c r="AO75" s="12" t="str">
        <v>PDE_v_10_7271_0_A_2019</v>
      </c>
      <c r="AP75" s="12">
        <v>25</v>
      </c>
    </row>
    <row r="76" spans="3:42" x14ac:dyDescent="0.25">
      <c r="C76" s="12">
        <v>75</v>
      </c>
      <c r="E76" s="12">
        <v>0</v>
      </c>
      <c r="F76" s="12">
        <v>75</v>
      </c>
      <c r="I76" s="12">
        <v>75</v>
      </c>
      <c r="K76" s="12">
        <v>0</v>
      </c>
      <c r="L76" s="12">
        <v>75</v>
      </c>
      <c r="N76" s="12" t="s">
        <v>312</v>
      </c>
      <c r="O76" s="12">
        <v>75</v>
      </c>
      <c r="Q76" s="12" t="str">
        <v>AUN77</v>
      </c>
      <c r="R76" s="12">
        <v>78</v>
      </c>
      <c r="U76" s="12">
        <v>75</v>
      </c>
      <c r="W76" s="12">
        <v>0</v>
      </c>
      <c r="X76" s="12">
        <v>75</v>
      </c>
      <c r="AA76" s="12">
        <v>75</v>
      </c>
      <c r="AC76" s="12">
        <v>0</v>
      </c>
      <c r="AD76" s="12">
        <v>75</v>
      </c>
      <c r="AG76" s="12">
        <v>75</v>
      </c>
      <c r="AI76" s="12">
        <v>0</v>
      </c>
      <c r="AJ76" s="12">
        <v>75</v>
      </c>
      <c r="AL76" s="12" t="s">
        <v>2771</v>
      </c>
      <c r="AM76" s="12">
        <v>75</v>
      </c>
      <c r="AO76" s="12" t="str">
        <v>PDE_v_10_7271_0_A_2020</v>
      </c>
      <c r="AP76" s="12">
        <v>26</v>
      </c>
    </row>
    <row r="77" spans="3:42" x14ac:dyDescent="0.25">
      <c r="C77" s="12">
        <v>76</v>
      </c>
      <c r="E77" s="12">
        <v>0</v>
      </c>
      <c r="F77" s="12">
        <v>76</v>
      </c>
      <c r="I77" s="12">
        <v>76</v>
      </c>
      <c r="K77" s="12">
        <v>0</v>
      </c>
      <c r="L77" s="12">
        <v>76</v>
      </c>
      <c r="N77" s="12" t="s">
        <v>313</v>
      </c>
      <c r="O77" s="12">
        <v>76</v>
      </c>
      <c r="Q77" s="12" t="str">
        <v>AUN78</v>
      </c>
      <c r="R77" s="12">
        <v>79</v>
      </c>
      <c r="U77" s="12">
        <v>76</v>
      </c>
      <c r="W77" s="12">
        <v>0</v>
      </c>
      <c r="X77" s="12">
        <v>76</v>
      </c>
      <c r="AA77" s="12">
        <v>76</v>
      </c>
      <c r="AC77" s="12">
        <v>0</v>
      </c>
      <c r="AD77" s="12">
        <v>76</v>
      </c>
      <c r="AG77" s="12">
        <v>76</v>
      </c>
      <c r="AI77" s="12">
        <v>0</v>
      </c>
      <c r="AJ77" s="12">
        <v>76</v>
      </c>
      <c r="AL77" s="12" t="s">
        <v>2772</v>
      </c>
      <c r="AM77" s="12">
        <v>76</v>
      </c>
      <c r="AO77" s="12" t="str">
        <v>PDE_v_10_7271_0_A_2021</v>
      </c>
      <c r="AP77" s="12">
        <v>27</v>
      </c>
    </row>
    <row r="78" spans="3:42" x14ac:dyDescent="0.25">
      <c r="C78" s="12">
        <v>77</v>
      </c>
      <c r="E78" s="12">
        <v>0</v>
      </c>
      <c r="F78" s="12">
        <v>77</v>
      </c>
      <c r="I78" s="12">
        <v>77</v>
      </c>
      <c r="K78" s="12">
        <v>0</v>
      </c>
      <c r="L78" s="12">
        <v>77</v>
      </c>
      <c r="N78" s="12" t="s">
        <v>314</v>
      </c>
      <c r="O78" s="12">
        <v>77</v>
      </c>
      <c r="Q78" s="12" t="str">
        <v>AUN79</v>
      </c>
      <c r="R78" s="12">
        <v>80</v>
      </c>
      <c r="U78" s="12">
        <v>77</v>
      </c>
      <c r="W78" s="12">
        <v>0</v>
      </c>
      <c r="X78" s="12">
        <v>77</v>
      </c>
      <c r="AA78" s="12">
        <v>77</v>
      </c>
      <c r="AC78" s="12">
        <v>0</v>
      </c>
      <c r="AD78" s="12">
        <v>77</v>
      </c>
      <c r="AG78" s="12">
        <v>77</v>
      </c>
      <c r="AI78" s="12">
        <v>0</v>
      </c>
      <c r="AJ78" s="12">
        <v>77</v>
      </c>
      <c r="AL78" s="12" t="s">
        <v>2773</v>
      </c>
      <c r="AM78" s="12">
        <v>77</v>
      </c>
      <c r="AO78" s="12" t="str">
        <v>PDE_v_10_7271_0_A_2022</v>
      </c>
      <c r="AP78" s="12">
        <v>28</v>
      </c>
    </row>
    <row r="79" spans="3:42" x14ac:dyDescent="0.25">
      <c r="C79" s="12">
        <v>78</v>
      </c>
      <c r="E79" s="12">
        <v>0</v>
      </c>
      <c r="F79" s="12">
        <v>78</v>
      </c>
      <c r="I79" s="12">
        <v>78</v>
      </c>
      <c r="K79" s="12">
        <v>0</v>
      </c>
      <c r="L79" s="12">
        <v>78</v>
      </c>
      <c r="N79" s="12" t="s">
        <v>315</v>
      </c>
      <c r="O79" s="12">
        <v>78</v>
      </c>
      <c r="Q79" s="12" t="str">
        <v>AUN8</v>
      </c>
      <c r="R79" s="12">
        <v>9</v>
      </c>
      <c r="U79" s="12">
        <v>78</v>
      </c>
      <c r="W79" s="12">
        <v>0</v>
      </c>
      <c r="X79" s="12">
        <v>78</v>
      </c>
      <c r="AA79" s="12">
        <v>78</v>
      </c>
      <c r="AC79" s="12">
        <v>0</v>
      </c>
      <c r="AD79" s="12">
        <v>78</v>
      </c>
      <c r="AG79" s="12">
        <v>78</v>
      </c>
      <c r="AI79" s="12">
        <v>0</v>
      </c>
      <c r="AJ79" s="12">
        <v>78</v>
      </c>
      <c r="AL79" s="12" t="s">
        <v>2774</v>
      </c>
      <c r="AM79" s="12">
        <v>78</v>
      </c>
      <c r="AO79" s="12" t="str">
        <v>PDE_v_10_7271_0_A_2023</v>
      </c>
      <c r="AP79" s="12">
        <v>29</v>
      </c>
    </row>
    <row r="80" spans="3:42" x14ac:dyDescent="0.25">
      <c r="C80" s="12">
        <v>79</v>
      </c>
      <c r="E80" s="12">
        <v>0</v>
      </c>
      <c r="F80" s="12">
        <v>79</v>
      </c>
      <c r="I80" s="12">
        <v>79</v>
      </c>
      <c r="K80" s="12">
        <v>0</v>
      </c>
      <c r="L80" s="12">
        <v>79</v>
      </c>
      <c r="N80" s="12" t="s">
        <v>316</v>
      </c>
      <c r="O80" s="12">
        <v>79</v>
      </c>
      <c r="Q80" s="12" t="str">
        <v>AUN80</v>
      </c>
      <c r="R80" s="12">
        <v>81</v>
      </c>
      <c r="U80" s="12">
        <v>79</v>
      </c>
      <c r="W80" s="12">
        <v>0</v>
      </c>
      <c r="X80" s="12">
        <v>79</v>
      </c>
      <c r="AA80" s="12">
        <v>79</v>
      </c>
      <c r="AC80" s="12">
        <v>0</v>
      </c>
      <c r="AD80" s="12">
        <v>79</v>
      </c>
      <c r="AG80" s="12">
        <v>79</v>
      </c>
      <c r="AI80" s="12">
        <v>0</v>
      </c>
      <c r="AJ80" s="12">
        <v>79</v>
      </c>
      <c r="AL80" s="12" t="s">
        <v>2775</v>
      </c>
      <c r="AM80" s="12">
        <v>79</v>
      </c>
      <c r="AO80" s="12" t="str">
        <v>PDE_v_10_7271_0_A_2024</v>
      </c>
      <c r="AP80" s="12">
        <v>30</v>
      </c>
    </row>
    <row r="81" spans="3:42" x14ac:dyDescent="0.25">
      <c r="C81" s="12">
        <v>80</v>
      </c>
      <c r="E81" s="12">
        <v>0</v>
      </c>
      <c r="F81" s="12">
        <v>80</v>
      </c>
      <c r="I81" s="12">
        <v>80</v>
      </c>
      <c r="K81" s="12">
        <v>0</v>
      </c>
      <c r="L81" s="12">
        <v>80</v>
      </c>
      <c r="N81" s="12" t="s">
        <v>317</v>
      </c>
      <c r="O81" s="12">
        <v>80</v>
      </c>
      <c r="Q81" s="12" t="str">
        <v>AUN81</v>
      </c>
      <c r="R81" s="12">
        <v>82</v>
      </c>
      <c r="U81" s="12">
        <v>80</v>
      </c>
      <c r="W81" s="12">
        <v>0</v>
      </c>
      <c r="X81" s="12">
        <v>80</v>
      </c>
      <c r="AA81" s="12">
        <v>80</v>
      </c>
      <c r="AC81" s="12">
        <v>0</v>
      </c>
      <c r="AD81" s="12">
        <v>80</v>
      </c>
      <c r="AG81" s="12">
        <v>80</v>
      </c>
      <c r="AI81" s="12">
        <v>0</v>
      </c>
      <c r="AJ81" s="12">
        <v>80</v>
      </c>
      <c r="AL81" s="12" t="s">
        <v>2776</v>
      </c>
      <c r="AM81" s="12">
        <v>80</v>
      </c>
      <c r="AO81" s="12" t="str">
        <v>PDE_v_10_7271_0_A_2025</v>
      </c>
      <c r="AP81" s="12">
        <v>31</v>
      </c>
    </row>
    <row r="82" spans="3:42" x14ac:dyDescent="0.25">
      <c r="C82" s="12">
        <v>81</v>
      </c>
      <c r="E82" s="12">
        <v>0</v>
      </c>
      <c r="F82" s="12">
        <v>81</v>
      </c>
      <c r="I82" s="12">
        <v>81</v>
      </c>
      <c r="K82" s="12">
        <v>0</v>
      </c>
      <c r="L82" s="12">
        <v>81</v>
      </c>
      <c r="N82" s="12" t="s">
        <v>318</v>
      </c>
      <c r="O82" s="12">
        <v>81</v>
      </c>
      <c r="Q82" s="12" t="str">
        <v>AUN82</v>
      </c>
      <c r="R82" s="12">
        <v>83</v>
      </c>
      <c r="U82" s="12">
        <v>81</v>
      </c>
      <c r="W82" s="12">
        <v>0</v>
      </c>
      <c r="X82" s="12">
        <v>81</v>
      </c>
      <c r="AA82" s="12">
        <v>81</v>
      </c>
      <c r="AC82" s="12">
        <v>0</v>
      </c>
      <c r="AD82" s="12">
        <v>81</v>
      </c>
      <c r="AG82" s="12">
        <v>81</v>
      </c>
      <c r="AI82" s="12">
        <v>0</v>
      </c>
      <c r="AJ82" s="12">
        <v>81</v>
      </c>
      <c r="AL82" s="12" t="s">
        <v>2777</v>
      </c>
      <c r="AM82" s="12">
        <v>81</v>
      </c>
      <c r="AO82" s="12" t="str">
        <v>PDE_v_10_7505_0_A_2016</v>
      </c>
      <c r="AP82" s="12">
        <v>12</v>
      </c>
    </row>
    <row r="83" spans="3:42" x14ac:dyDescent="0.25">
      <c r="C83" s="12">
        <v>82</v>
      </c>
      <c r="E83" s="12">
        <v>0</v>
      </c>
      <c r="F83" s="12">
        <v>82</v>
      </c>
      <c r="I83" s="12">
        <v>82</v>
      </c>
      <c r="K83" s="12">
        <v>0</v>
      </c>
      <c r="L83" s="12">
        <v>82</v>
      </c>
      <c r="N83" s="12" t="s">
        <v>319</v>
      </c>
      <c r="O83" s="12">
        <v>82</v>
      </c>
      <c r="Q83" s="12" t="str">
        <v>AUN83</v>
      </c>
      <c r="R83" s="12">
        <v>84</v>
      </c>
      <c r="U83" s="12">
        <v>82</v>
      </c>
      <c r="W83" s="12">
        <v>0</v>
      </c>
      <c r="X83" s="12">
        <v>82</v>
      </c>
      <c r="AA83" s="12">
        <v>82</v>
      </c>
      <c r="AC83" s="12">
        <v>0</v>
      </c>
      <c r="AD83" s="12">
        <v>82</v>
      </c>
      <c r="AG83" s="12">
        <v>82</v>
      </c>
      <c r="AI83" s="12">
        <v>0</v>
      </c>
      <c r="AJ83" s="12">
        <v>82</v>
      </c>
      <c r="AL83" s="12" t="s">
        <v>2778</v>
      </c>
      <c r="AM83" s="12">
        <v>82</v>
      </c>
      <c r="AO83" s="12" t="str">
        <v>PDE_v_10_7505_0_A_2017</v>
      </c>
      <c r="AP83" s="12">
        <v>13</v>
      </c>
    </row>
    <row r="84" spans="3:42" x14ac:dyDescent="0.25">
      <c r="C84" s="12">
        <v>83</v>
      </c>
      <c r="E84" s="12">
        <v>0</v>
      </c>
      <c r="F84" s="12">
        <v>83</v>
      </c>
      <c r="I84" s="12">
        <v>83</v>
      </c>
      <c r="K84" s="12">
        <v>0</v>
      </c>
      <c r="L84" s="12">
        <v>83</v>
      </c>
      <c r="N84" s="12" t="s">
        <v>2573</v>
      </c>
      <c r="O84" s="12">
        <v>83</v>
      </c>
      <c r="Q84" s="12" t="str">
        <v>AUN9</v>
      </c>
      <c r="R84" s="12">
        <v>10</v>
      </c>
      <c r="U84" s="12">
        <v>83</v>
      </c>
      <c r="W84" s="12">
        <v>0</v>
      </c>
      <c r="X84" s="12">
        <v>83</v>
      </c>
      <c r="AA84" s="12">
        <v>83</v>
      </c>
      <c r="AC84" s="12">
        <v>0</v>
      </c>
      <c r="AD84" s="12">
        <v>83</v>
      </c>
      <c r="AG84" s="12">
        <v>83</v>
      </c>
      <c r="AI84" s="12">
        <v>0</v>
      </c>
      <c r="AJ84" s="12">
        <v>83</v>
      </c>
      <c r="AL84" s="12" t="s">
        <v>2779</v>
      </c>
      <c r="AM84" s="12">
        <v>83</v>
      </c>
      <c r="AO84" s="12" t="str">
        <v>PDE_v_10_7505_0_A_2018</v>
      </c>
      <c r="AP84" s="12">
        <v>14</v>
      </c>
    </row>
    <row r="85" spans="3:42" x14ac:dyDescent="0.25">
      <c r="C85" s="12">
        <v>84</v>
      </c>
      <c r="E85" s="12">
        <v>0</v>
      </c>
      <c r="F85" s="12">
        <v>84</v>
      </c>
      <c r="I85" s="12">
        <v>84</v>
      </c>
      <c r="K85" s="12">
        <v>0</v>
      </c>
      <c r="L85" s="12">
        <v>84</v>
      </c>
      <c r="N85" s="12" t="s">
        <v>2574</v>
      </c>
      <c r="O85" s="12">
        <v>84</v>
      </c>
      <c r="Q85" s="12" t="str">
        <v>BUCount</v>
      </c>
      <c r="R85" s="12">
        <v>85</v>
      </c>
      <c r="U85" s="12">
        <v>84</v>
      </c>
      <c r="W85" s="12">
        <v>0</v>
      </c>
      <c r="X85" s="12">
        <v>84</v>
      </c>
      <c r="AA85" s="12">
        <v>84</v>
      </c>
      <c r="AC85" s="12">
        <v>0</v>
      </c>
      <c r="AD85" s="12">
        <v>84</v>
      </c>
      <c r="AG85" s="12">
        <v>84</v>
      </c>
      <c r="AI85" s="12">
        <v>0</v>
      </c>
      <c r="AJ85" s="12">
        <v>84</v>
      </c>
      <c r="AL85" s="12" t="s">
        <v>2780</v>
      </c>
      <c r="AM85" s="12">
        <v>84</v>
      </c>
      <c r="AO85" s="12" t="str">
        <v>PDE_v_10_7505_0_A_2019</v>
      </c>
      <c r="AP85" s="12">
        <v>15</v>
      </c>
    </row>
    <row r="86" spans="3:42" x14ac:dyDescent="0.25">
      <c r="C86" s="12">
        <v>85</v>
      </c>
      <c r="E86" s="12">
        <v>0</v>
      </c>
      <c r="F86" s="12">
        <v>85</v>
      </c>
      <c r="I86" s="12">
        <v>85</v>
      </c>
      <c r="K86" s="12">
        <v>0</v>
      </c>
      <c r="L86" s="12">
        <v>85</v>
      </c>
      <c r="N86" s="12" t="s">
        <v>91</v>
      </c>
      <c r="O86" s="12">
        <v>85</v>
      </c>
      <c r="Q86" s="12" t="str">
        <v>REGIONNAME</v>
      </c>
      <c r="R86" s="12">
        <v>1</v>
      </c>
      <c r="U86" s="12">
        <v>85</v>
      </c>
      <c r="W86" s="12">
        <v>0</v>
      </c>
      <c r="X86" s="12">
        <v>85</v>
      </c>
      <c r="AA86" s="12">
        <v>85</v>
      </c>
      <c r="AC86" s="12">
        <v>0</v>
      </c>
      <c r="AD86" s="12">
        <v>85</v>
      </c>
      <c r="AG86" s="12">
        <v>85</v>
      </c>
      <c r="AI86" s="12">
        <v>0</v>
      </c>
      <c r="AJ86" s="12">
        <v>85</v>
      </c>
      <c r="AL86" s="12" t="s">
        <v>2781</v>
      </c>
      <c r="AM86" s="12">
        <v>85</v>
      </c>
      <c r="AO86" s="12" t="str">
        <v>PDE_v_10_7505_0_A_2020</v>
      </c>
      <c r="AP86" s="12">
        <v>16</v>
      </c>
    </row>
    <row r="87" spans="3:42" x14ac:dyDescent="0.25">
      <c r="C87" s="12">
        <v>86</v>
      </c>
      <c r="E87" s="12">
        <v>0</v>
      </c>
      <c r="F87" s="12">
        <v>86</v>
      </c>
      <c r="I87" s="12">
        <v>86</v>
      </c>
      <c r="K87" s="12">
        <v>0</v>
      </c>
      <c r="L87" s="12">
        <v>86</v>
      </c>
      <c r="O87" s="12">
        <v>86</v>
      </c>
      <c r="Q87" s="12">
        <v>0</v>
      </c>
      <c r="R87" s="12">
        <v>86</v>
      </c>
      <c r="U87" s="12">
        <v>86</v>
      </c>
      <c r="W87" s="12">
        <v>0</v>
      </c>
      <c r="X87" s="12">
        <v>86</v>
      </c>
      <c r="AA87" s="12">
        <v>86</v>
      </c>
      <c r="AC87" s="12">
        <v>0</v>
      </c>
      <c r="AD87" s="12">
        <v>86</v>
      </c>
      <c r="AG87" s="12">
        <v>86</v>
      </c>
      <c r="AI87" s="12">
        <v>0</v>
      </c>
      <c r="AJ87" s="12">
        <v>86</v>
      </c>
      <c r="AL87" s="12" t="s">
        <v>2782</v>
      </c>
      <c r="AM87" s="12">
        <v>86</v>
      </c>
      <c r="AO87" s="12" t="str">
        <v>PDE_v_10_7505_0_A_2021</v>
      </c>
      <c r="AP87" s="12">
        <v>17</v>
      </c>
    </row>
    <row r="88" spans="3:42" x14ac:dyDescent="0.25">
      <c r="C88" s="12">
        <v>87</v>
      </c>
      <c r="E88" s="12">
        <v>0</v>
      </c>
      <c r="F88" s="12">
        <v>87</v>
      </c>
      <c r="I88" s="12">
        <v>87</v>
      </c>
      <c r="K88" s="12">
        <v>0</v>
      </c>
      <c r="L88" s="12">
        <v>87</v>
      </c>
      <c r="O88" s="12">
        <v>87</v>
      </c>
      <c r="Q88" s="12">
        <v>0</v>
      </c>
      <c r="R88" s="12">
        <v>87</v>
      </c>
      <c r="U88" s="12">
        <v>87</v>
      </c>
      <c r="W88" s="12">
        <v>0</v>
      </c>
      <c r="X88" s="12">
        <v>87</v>
      </c>
      <c r="AA88" s="12">
        <v>87</v>
      </c>
      <c r="AC88" s="12">
        <v>0</v>
      </c>
      <c r="AD88" s="12">
        <v>87</v>
      </c>
      <c r="AG88" s="12">
        <v>87</v>
      </c>
      <c r="AI88" s="12">
        <v>0</v>
      </c>
      <c r="AJ88" s="12">
        <v>87</v>
      </c>
      <c r="AL88" s="12" t="s">
        <v>2783</v>
      </c>
      <c r="AM88" s="12">
        <v>87</v>
      </c>
      <c r="AO88" s="12" t="str">
        <v>PDE_v_10_7505_0_A_2022</v>
      </c>
      <c r="AP88" s="12">
        <v>18</v>
      </c>
    </row>
    <row r="89" spans="3:42" x14ac:dyDescent="0.25">
      <c r="C89" s="12">
        <v>88</v>
      </c>
      <c r="E89" s="12">
        <v>0</v>
      </c>
      <c r="F89" s="12">
        <v>88</v>
      </c>
      <c r="I89" s="12">
        <v>88</v>
      </c>
      <c r="K89" s="12">
        <v>0</v>
      </c>
      <c r="L89" s="12">
        <v>88</v>
      </c>
      <c r="O89" s="12">
        <v>88</v>
      </c>
      <c r="Q89" s="12">
        <v>0</v>
      </c>
      <c r="R89" s="12">
        <v>88</v>
      </c>
      <c r="U89" s="12">
        <v>88</v>
      </c>
      <c r="W89" s="12">
        <v>0</v>
      </c>
      <c r="X89" s="12">
        <v>88</v>
      </c>
      <c r="AA89" s="12">
        <v>88</v>
      </c>
      <c r="AC89" s="12">
        <v>0</v>
      </c>
      <c r="AD89" s="12">
        <v>88</v>
      </c>
      <c r="AG89" s="12">
        <v>88</v>
      </c>
      <c r="AI89" s="12">
        <v>0</v>
      </c>
      <c r="AJ89" s="12">
        <v>88</v>
      </c>
      <c r="AL89" s="12" t="s">
        <v>2784</v>
      </c>
      <c r="AM89" s="12">
        <v>88</v>
      </c>
      <c r="AO89" s="12" t="str">
        <v>PDE_v_10_7505_0_A_2023</v>
      </c>
      <c r="AP89" s="12">
        <v>19</v>
      </c>
    </row>
    <row r="90" spans="3:42" x14ac:dyDescent="0.25">
      <c r="C90" s="12">
        <v>89</v>
      </c>
      <c r="E90" s="12">
        <v>0</v>
      </c>
      <c r="F90" s="12">
        <v>89</v>
      </c>
      <c r="I90" s="12">
        <v>89</v>
      </c>
      <c r="K90" s="12">
        <v>0</v>
      </c>
      <c r="L90" s="12">
        <v>89</v>
      </c>
      <c r="O90" s="12">
        <v>89</v>
      </c>
      <c r="Q90" s="12">
        <v>0</v>
      </c>
      <c r="R90" s="12">
        <v>89</v>
      </c>
      <c r="U90" s="12">
        <v>89</v>
      </c>
      <c r="W90" s="12">
        <v>0</v>
      </c>
      <c r="X90" s="12">
        <v>89</v>
      </c>
      <c r="AA90" s="12">
        <v>89</v>
      </c>
      <c r="AC90" s="12">
        <v>0</v>
      </c>
      <c r="AD90" s="12">
        <v>89</v>
      </c>
      <c r="AG90" s="12">
        <v>89</v>
      </c>
      <c r="AI90" s="12">
        <v>0</v>
      </c>
      <c r="AJ90" s="12">
        <v>89</v>
      </c>
      <c r="AL90" s="12" t="s">
        <v>2785</v>
      </c>
      <c r="AM90" s="12">
        <v>89</v>
      </c>
      <c r="AO90" s="12" t="str">
        <v>PDE_v_10_7505_0_A_2024</v>
      </c>
      <c r="AP90" s="12">
        <v>20</v>
      </c>
    </row>
    <row r="91" spans="3:42" x14ac:dyDescent="0.25">
      <c r="C91" s="12">
        <v>90</v>
      </c>
      <c r="E91" s="12">
        <v>0</v>
      </c>
      <c r="F91" s="12">
        <v>90</v>
      </c>
      <c r="I91" s="12">
        <v>90</v>
      </c>
      <c r="K91" s="12">
        <v>0</v>
      </c>
      <c r="L91" s="12">
        <v>90</v>
      </c>
      <c r="O91" s="12">
        <v>90</v>
      </c>
      <c r="Q91" s="12">
        <v>0</v>
      </c>
      <c r="R91" s="12">
        <v>90</v>
      </c>
      <c r="U91" s="12">
        <v>90</v>
      </c>
      <c r="W91" s="12">
        <v>0</v>
      </c>
      <c r="X91" s="12">
        <v>90</v>
      </c>
      <c r="AA91" s="12">
        <v>90</v>
      </c>
      <c r="AC91" s="12">
        <v>0</v>
      </c>
      <c r="AD91" s="12">
        <v>90</v>
      </c>
      <c r="AG91" s="12">
        <v>90</v>
      </c>
      <c r="AI91" s="12">
        <v>0</v>
      </c>
      <c r="AJ91" s="12">
        <v>90</v>
      </c>
      <c r="AL91" s="12" t="s">
        <v>2786</v>
      </c>
      <c r="AM91" s="12">
        <v>90</v>
      </c>
      <c r="AO91" s="12" t="str">
        <v>PDE_v_10_7505_0_A_2025</v>
      </c>
      <c r="AP91" s="12">
        <v>21</v>
      </c>
    </row>
    <row r="92" spans="3:42" x14ac:dyDescent="0.25">
      <c r="C92" s="12">
        <v>91</v>
      </c>
      <c r="E92" s="12">
        <v>0</v>
      </c>
      <c r="F92" s="12">
        <v>91</v>
      </c>
      <c r="I92" s="12">
        <v>91</v>
      </c>
      <c r="K92" s="12">
        <v>0</v>
      </c>
      <c r="L92" s="12">
        <v>91</v>
      </c>
      <c r="O92" s="12">
        <v>91</v>
      </c>
      <c r="Q92" s="12">
        <v>0</v>
      </c>
      <c r="R92" s="12">
        <v>91</v>
      </c>
      <c r="U92" s="12">
        <v>91</v>
      </c>
      <c r="W92" s="12">
        <v>0</v>
      </c>
      <c r="X92" s="12">
        <v>91</v>
      </c>
      <c r="AA92" s="12">
        <v>91</v>
      </c>
      <c r="AC92" s="12">
        <v>0</v>
      </c>
      <c r="AD92" s="12">
        <v>91</v>
      </c>
      <c r="AG92" s="12">
        <v>91</v>
      </c>
      <c r="AI92" s="12">
        <v>0</v>
      </c>
      <c r="AJ92" s="12">
        <v>91</v>
      </c>
      <c r="AM92" s="12">
        <v>91</v>
      </c>
      <c r="AO92" s="12">
        <v>0</v>
      </c>
      <c r="AP92" s="12">
        <v>91</v>
      </c>
    </row>
    <row r="93" spans="3:42" x14ac:dyDescent="0.25">
      <c r="C93" s="12">
        <v>92</v>
      </c>
      <c r="E93" s="12">
        <v>0</v>
      </c>
      <c r="F93" s="12">
        <v>92</v>
      </c>
      <c r="I93" s="12">
        <v>92</v>
      </c>
      <c r="K93" s="12">
        <v>0</v>
      </c>
      <c r="L93" s="12">
        <v>92</v>
      </c>
      <c r="O93" s="12">
        <v>92</v>
      </c>
      <c r="Q93" s="12">
        <v>0</v>
      </c>
      <c r="R93" s="12">
        <v>92</v>
      </c>
      <c r="U93" s="12">
        <v>92</v>
      </c>
      <c r="W93" s="12">
        <v>0</v>
      </c>
      <c r="X93" s="12">
        <v>92</v>
      </c>
      <c r="AA93" s="12">
        <v>92</v>
      </c>
      <c r="AC93" s="12">
        <v>0</v>
      </c>
      <c r="AD93" s="12">
        <v>92</v>
      </c>
      <c r="AG93" s="12">
        <v>92</v>
      </c>
      <c r="AI93" s="12">
        <v>0</v>
      </c>
      <c r="AJ93" s="12">
        <v>92</v>
      </c>
      <c r="AM93" s="12">
        <v>92</v>
      </c>
      <c r="AO93" s="12">
        <v>0</v>
      </c>
      <c r="AP93" s="12">
        <v>92</v>
      </c>
    </row>
    <row r="94" spans="3:42" x14ac:dyDescent="0.25">
      <c r="C94" s="12">
        <v>93</v>
      </c>
      <c r="E94" s="12">
        <v>0</v>
      </c>
      <c r="F94" s="12">
        <v>93</v>
      </c>
      <c r="I94" s="12">
        <v>93</v>
      </c>
      <c r="K94" s="12">
        <v>0</v>
      </c>
      <c r="L94" s="12">
        <v>93</v>
      </c>
      <c r="O94" s="12">
        <v>93</v>
      </c>
      <c r="Q94" s="12">
        <v>0</v>
      </c>
      <c r="R94" s="12">
        <v>93</v>
      </c>
      <c r="U94" s="12">
        <v>93</v>
      </c>
      <c r="W94" s="12">
        <v>0</v>
      </c>
      <c r="X94" s="12">
        <v>93</v>
      </c>
      <c r="AA94" s="12">
        <v>93</v>
      </c>
      <c r="AC94" s="12">
        <v>0</v>
      </c>
      <c r="AD94" s="12">
        <v>93</v>
      </c>
      <c r="AG94" s="12">
        <v>93</v>
      </c>
      <c r="AI94" s="12">
        <v>0</v>
      </c>
      <c r="AJ94" s="12">
        <v>93</v>
      </c>
      <c r="AM94" s="12">
        <v>93</v>
      </c>
      <c r="AO94" s="12">
        <v>0</v>
      </c>
      <c r="AP94" s="12">
        <v>93</v>
      </c>
    </row>
    <row r="95" spans="3:42" x14ac:dyDescent="0.25">
      <c r="C95" s="12">
        <v>94</v>
      </c>
      <c r="E95" s="12">
        <v>0</v>
      </c>
      <c r="F95" s="12">
        <v>94</v>
      </c>
      <c r="I95" s="12">
        <v>94</v>
      </c>
      <c r="K95" s="12">
        <v>0</v>
      </c>
      <c r="L95" s="12">
        <v>94</v>
      </c>
      <c r="O95" s="12">
        <v>94</v>
      </c>
      <c r="Q95" s="12">
        <v>0</v>
      </c>
      <c r="R95" s="12">
        <v>94</v>
      </c>
      <c r="U95" s="12">
        <v>94</v>
      </c>
      <c r="W95" s="12">
        <v>0</v>
      </c>
      <c r="X95" s="12">
        <v>94</v>
      </c>
      <c r="AA95" s="12">
        <v>94</v>
      </c>
      <c r="AC95" s="12">
        <v>0</v>
      </c>
      <c r="AD95" s="12">
        <v>94</v>
      </c>
      <c r="AG95" s="12">
        <v>94</v>
      </c>
      <c r="AI95" s="12">
        <v>0</v>
      </c>
      <c r="AJ95" s="12">
        <v>94</v>
      </c>
      <c r="AM95" s="12">
        <v>94</v>
      </c>
      <c r="AO95" s="12">
        <v>0</v>
      </c>
      <c r="AP95" s="12">
        <v>94</v>
      </c>
    </row>
    <row r="96" spans="3:42" x14ac:dyDescent="0.25">
      <c r="C96" s="12">
        <v>95</v>
      </c>
      <c r="E96" s="12">
        <v>0</v>
      </c>
      <c r="F96" s="12">
        <v>95</v>
      </c>
      <c r="I96" s="12">
        <v>95</v>
      </c>
      <c r="K96" s="12">
        <v>0</v>
      </c>
      <c r="L96" s="12">
        <v>95</v>
      </c>
      <c r="O96" s="12">
        <v>95</v>
      </c>
      <c r="Q96" s="12">
        <v>0</v>
      </c>
      <c r="R96" s="12">
        <v>95</v>
      </c>
      <c r="U96" s="12">
        <v>95</v>
      </c>
      <c r="W96" s="12">
        <v>0</v>
      </c>
      <c r="X96" s="12">
        <v>95</v>
      </c>
      <c r="AA96" s="12">
        <v>95</v>
      </c>
      <c r="AC96" s="12">
        <v>0</v>
      </c>
      <c r="AD96" s="12">
        <v>95</v>
      </c>
      <c r="AG96" s="12">
        <v>95</v>
      </c>
      <c r="AI96" s="12">
        <v>0</v>
      </c>
      <c r="AJ96" s="12">
        <v>95</v>
      </c>
      <c r="AM96" s="12">
        <v>95</v>
      </c>
      <c r="AO96" s="12">
        <v>0</v>
      </c>
      <c r="AP96" s="12">
        <v>95</v>
      </c>
    </row>
    <row r="97" spans="3:42" x14ac:dyDescent="0.25">
      <c r="C97" s="12">
        <v>96</v>
      </c>
      <c r="E97" s="12">
        <v>0</v>
      </c>
      <c r="F97" s="12">
        <v>96</v>
      </c>
      <c r="I97" s="12">
        <v>96</v>
      </c>
      <c r="K97" s="12">
        <v>0</v>
      </c>
      <c r="L97" s="12">
        <v>96</v>
      </c>
      <c r="O97" s="12">
        <v>96</v>
      </c>
      <c r="Q97" s="12">
        <v>0</v>
      </c>
      <c r="R97" s="12">
        <v>96</v>
      </c>
      <c r="U97" s="12">
        <v>96</v>
      </c>
      <c r="W97" s="12">
        <v>0</v>
      </c>
      <c r="X97" s="12">
        <v>96</v>
      </c>
      <c r="AA97" s="12">
        <v>96</v>
      </c>
      <c r="AC97" s="12">
        <v>0</v>
      </c>
      <c r="AD97" s="12">
        <v>96</v>
      </c>
      <c r="AG97" s="12">
        <v>96</v>
      </c>
      <c r="AI97" s="12">
        <v>0</v>
      </c>
      <c r="AJ97" s="12">
        <v>96</v>
      </c>
      <c r="AM97" s="12">
        <v>96</v>
      </c>
      <c r="AO97" s="12">
        <v>0</v>
      </c>
      <c r="AP97" s="12">
        <v>96</v>
      </c>
    </row>
    <row r="98" spans="3:42" x14ac:dyDescent="0.25">
      <c r="C98" s="12">
        <v>97</v>
      </c>
      <c r="E98" s="12">
        <v>0</v>
      </c>
      <c r="F98" s="12">
        <v>97</v>
      </c>
      <c r="I98" s="12">
        <v>97</v>
      </c>
      <c r="K98" s="12">
        <v>0</v>
      </c>
      <c r="L98" s="12">
        <v>97</v>
      </c>
      <c r="O98" s="12">
        <v>97</v>
      </c>
      <c r="Q98" s="12">
        <v>0</v>
      </c>
      <c r="R98" s="12">
        <v>97</v>
      </c>
      <c r="U98" s="12">
        <v>97</v>
      </c>
      <c r="W98" s="12">
        <v>0</v>
      </c>
      <c r="X98" s="12">
        <v>97</v>
      </c>
      <c r="AA98" s="12">
        <v>97</v>
      </c>
      <c r="AC98" s="12">
        <v>0</v>
      </c>
      <c r="AD98" s="12">
        <v>97</v>
      </c>
      <c r="AG98" s="12">
        <v>97</v>
      </c>
      <c r="AI98" s="12">
        <v>0</v>
      </c>
      <c r="AJ98" s="12">
        <v>97</v>
      </c>
      <c r="AM98" s="12">
        <v>97</v>
      </c>
      <c r="AO98" s="12">
        <v>0</v>
      </c>
      <c r="AP98" s="12">
        <v>97</v>
      </c>
    </row>
    <row r="99" spans="3:42" x14ac:dyDescent="0.25">
      <c r="C99" s="12">
        <v>98</v>
      </c>
      <c r="E99" s="12">
        <v>0</v>
      </c>
      <c r="F99" s="12">
        <v>98</v>
      </c>
      <c r="I99" s="12">
        <v>98</v>
      </c>
      <c r="K99" s="12">
        <v>0</v>
      </c>
      <c r="L99" s="12">
        <v>98</v>
      </c>
      <c r="O99" s="12">
        <v>98</v>
      </c>
      <c r="Q99" s="12">
        <v>0</v>
      </c>
      <c r="R99" s="12">
        <v>98</v>
      </c>
      <c r="U99" s="12">
        <v>98</v>
      </c>
      <c r="W99" s="12">
        <v>0</v>
      </c>
      <c r="X99" s="12">
        <v>98</v>
      </c>
      <c r="AA99" s="12">
        <v>98</v>
      </c>
      <c r="AC99" s="12">
        <v>0</v>
      </c>
      <c r="AD99" s="12">
        <v>98</v>
      </c>
      <c r="AG99" s="12">
        <v>98</v>
      </c>
      <c r="AI99" s="12">
        <v>0</v>
      </c>
      <c r="AJ99" s="12">
        <v>98</v>
      </c>
      <c r="AM99" s="12">
        <v>98</v>
      </c>
      <c r="AO99" s="12">
        <v>0</v>
      </c>
      <c r="AP99" s="12">
        <v>98</v>
      </c>
    </row>
    <row r="100" spans="3:42" x14ac:dyDescent="0.25">
      <c r="C100" s="12">
        <v>99</v>
      </c>
      <c r="E100" s="12">
        <v>0</v>
      </c>
      <c r="F100" s="12">
        <v>99</v>
      </c>
      <c r="I100" s="12">
        <v>99</v>
      </c>
      <c r="K100" s="12">
        <v>0</v>
      </c>
      <c r="L100" s="12">
        <v>99</v>
      </c>
      <c r="O100" s="12">
        <v>99</v>
      </c>
      <c r="Q100" s="12">
        <v>0</v>
      </c>
      <c r="R100" s="12">
        <v>99</v>
      </c>
      <c r="U100" s="12">
        <v>99</v>
      </c>
      <c r="W100" s="12">
        <v>0</v>
      </c>
      <c r="X100" s="12">
        <v>99</v>
      </c>
      <c r="AA100" s="12">
        <v>99</v>
      </c>
      <c r="AC100" s="12">
        <v>0</v>
      </c>
      <c r="AD100" s="12">
        <v>99</v>
      </c>
      <c r="AG100" s="12">
        <v>99</v>
      </c>
      <c r="AI100" s="12">
        <v>0</v>
      </c>
      <c r="AJ100" s="12">
        <v>99</v>
      </c>
      <c r="AM100" s="12">
        <v>99</v>
      </c>
      <c r="AO100" s="12">
        <v>0</v>
      </c>
      <c r="AP100" s="12">
        <v>99</v>
      </c>
    </row>
    <row r="101" spans="3:42" x14ac:dyDescent="0.25">
      <c r="C101" s="12">
        <v>100</v>
      </c>
      <c r="E101" s="12">
        <v>0</v>
      </c>
      <c r="F101" s="12">
        <v>100</v>
      </c>
      <c r="I101" s="12">
        <v>100</v>
      </c>
      <c r="K101" s="12">
        <v>0</v>
      </c>
      <c r="L101" s="12">
        <v>100</v>
      </c>
      <c r="O101" s="12">
        <v>100</v>
      </c>
      <c r="Q101" s="12">
        <v>0</v>
      </c>
      <c r="R101" s="12">
        <v>100</v>
      </c>
      <c r="U101" s="12">
        <v>100</v>
      </c>
      <c r="W101" s="12">
        <v>0</v>
      </c>
      <c r="X101" s="12">
        <v>100</v>
      </c>
      <c r="AA101" s="12">
        <v>100</v>
      </c>
      <c r="AC101" s="12">
        <v>0</v>
      </c>
      <c r="AD101" s="12">
        <v>100</v>
      </c>
      <c r="AG101" s="12">
        <v>100</v>
      </c>
      <c r="AI101" s="12">
        <v>0</v>
      </c>
      <c r="AJ101" s="12">
        <v>100</v>
      </c>
      <c r="AM101" s="12">
        <v>100</v>
      </c>
      <c r="AO101" s="12">
        <v>0</v>
      </c>
      <c r="AP101" s="12">
        <v>100</v>
      </c>
    </row>
    <row r="102" spans="3:42" x14ac:dyDescent="0.25">
      <c r="C102" s="12">
        <v>101</v>
      </c>
      <c r="E102" s="12">
        <v>0</v>
      </c>
      <c r="F102" s="12">
        <v>101</v>
      </c>
      <c r="I102" s="12">
        <v>101</v>
      </c>
      <c r="K102" s="12">
        <v>0</v>
      </c>
      <c r="L102" s="12">
        <v>101</v>
      </c>
      <c r="O102" s="12">
        <v>101</v>
      </c>
      <c r="Q102" s="12">
        <v>0</v>
      </c>
      <c r="R102" s="12">
        <v>101</v>
      </c>
      <c r="U102" s="12">
        <v>101</v>
      </c>
      <c r="W102" s="12">
        <v>0</v>
      </c>
      <c r="X102" s="12">
        <v>101</v>
      </c>
      <c r="AA102" s="12">
        <v>101</v>
      </c>
      <c r="AC102" s="12">
        <v>0</v>
      </c>
      <c r="AD102" s="12">
        <v>101</v>
      </c>
      <c r="AG102" s="12">
        <v>101</v>
      </c>
      <c r="AI102" s="12">
        <v>0</v>
      </c>
      <c r="AJ102" s="12">
        <v>101</v>
      </c>
      <c r="AM102" s="12">
        <v>101</v>
      </c>
      <c r="AO102" s="12">
        <v>0</v>
      </c>
      <c r="AP102" s="12">
        <v>101</v>
      </c>
    </row>
    <row r="103" spans="3:42" x14ac:dyDescent="0.25">
      <c r="C103" s="12">
        <v>102</v>
      </c>
      <c r="E103" s="12">
        <v>0</v>
      </c>
      <c r="F103" s="12">
        <v>102</v>
      </c>
      <c r="I103" s="12">
        <v>102</v>
      </c>
      <c r="K103" s="12">
        <v>0</v>
      </c>
      <c r="L103" s="12">
        <v>102</v>
      </c>
      <c r="O103" s="12">
        <v>102</v>
      </c>
      <c r="Q103" s="12">
        <v>0</v>
      </c>
      <c r="R103" s="12">
        <v>102</v>
      </c>
      <c r="U103" s="12">
        <v>102</v>
      </c>
      <c r="W103" s="12">
        <v>0</v>
      </c>
      <c r="X103" s="12">
        <v>102</v>
      </c>
      <c r="AA103" s="12">
        <v>102</v>
      </c>
      <c r="AC103" s="12">
        <v>0</v>
      </c>
      <c r="AD103" s="12">
        <v>102</v>
      </c>
      <c r="AG103" s="12">
        <v>102</v>
      </c>
      <c r="AI103" s="12">
        <v>0</v>
      </c>
      <c r="AJ103" s="12">
        <v>102</v>
      </c>
      <c r="AM103" s="12">
        <v>102</v>
      </c>
      <c r="AO103" s="12">
        <v>0</v>
      </c>
      <c r="AP103" s="12">
        <v>102</v>
      </c>
    </row>
    <row r="104" spans="3:42" x14ac:dyDescent="0.25">
      <c r="C104" s="12">
        <v>103</v>
      </c>
      <c r="E104" s="12">
        <v>0</v>
      </c>
      <c r="F104" s="12">
        <v>103</v>
      </c>
      <c r="I104" s="12">
        <v>103</v>
      </c>
      <c r="K104" s="12">
        <v>0</v>
      </c>
      <c r="L104" s="12">
        <v>103</v>
      </c>
      <c r="O104" s="12">
        <v>103</v>
      </c>
      <c r="Q104" s="12">
        <v>0</v>
      </c>
      <c r="R104" s="12">
        <v>103</v>
      </c>
      <c r="U104" s="12">
        <v>103</v>
      </c>
      <c r="W104" s="12">
        <v>0</v>
      </c>
      <c r="X104" s="12">
        <v>103</v>
      </c>
      <c r="AA104" s="12">
        <v>103</v>
      </c>
      <c r="AC104" s="12">
        <v>0</v>
      </c>
      <c r="AD104" s="12">
        <v>103</v>
      </c>
      <c r="AG104" s="12">
        <v>103</v>
      </c>
      <c r="AI104" s="12">
        <v>0</v>
      </c>
      <c r="AJ104" s="12">
        <v>103</v>
      </c>
      <c r="AM104" s="12">
        <v>103</v>
      </c>
      <c r="AO104" s="12">
        <v>0</v>
      </c>
      <c r="AP104" s="12">
        <v>103</v>
      </c>
    </row>
    <row r="105" spans="3:42" x14ac:dyDescent="0.25">
      <c r="C105" s="12">
        <v>104</v>
      </c>
      <c r="E105" s="12">
        <v>0</v>
      </c>
      <c r="F105" s="12">
        <v>104</v>
      </c>
      <c r="I105" s="12">
        <v>104</v>
      </c>
      <c r="K105" s="12">
        <v>0</v>
      </c>
      <c r="L105" s="12">
        <v>104</v>
      </c>
      <c r="O105" s="12">
        <v>104</v>
      </c>
      <c r="Q105" s="12">
        <v>0</v>
      </c>
      <c r="R105" s="12">
        <v>104</v>
      </c>
      <c r="U105" s="12">
        <v>104</v>
      </c>
      <c r="W105" s="12">
        <v>0</v>
      </c>
      <c r="X105" s="12">
        <v>104</v>
      </c>
      <c r="AA105" s="12">
        <v>104</v>
      </c>
      <c r="AC105" s="12">
        <v>0</v>
      </c>
      <c r="AD105" s="12">
        <v>104</v>
      </c>
      <c r="AG105" s="12">
        <v>104</v>
      </c>
      <c r="AI105" s="12">
        <v>0</v>
      </c>
      <c r="AJ105" s="12">
        <v>104</v>
      </c>
      <c r="AM105" s="12">
        <v>104</v>
      </c>
      <c r="AO105" s="12">
        <v>0</v>
      </c>
      <c r="AP105" s="12">
        <v>104</v>
      </c>
    </row>
    <row r="106" spans="3:42" x14ac:dyDescent="0.25">
      <c r="C106" s="12">
        <v>105</v>
      </c>
      <c r="E106" s="12">
        <v>0</v>
      </c>
      <c r="F106" s="12">
        <v>105</v>
      </c>
      <c r="I106" s="12">
        <v>105</v>
      </c>
      <c r="K106" s="12">
        <v>0</v>
      </c>
      <c r="L106" s="12">
        <v>105</v>
      </c>
      <c r="O106" s="12">
        <v>105</v>
      </c>
      <c r="Q106" s="12">
        <v>0</v>
      </c>
      <c r="R106" s="12">
        <v>105</v>
      </c>
      <c r="U106" s="12">
        <v>105</v>
      </c>
      <c r="W106" s="12">
        <v>0</v>
      </c>
      <c r="X106" s="12">
        <v>105</v>
      </c>
      <c r="AA106" s="12">
        <v>105</v>
      </c>
      <c r="AC106" s="12">
        <v>0</v>
      </c>
      <c r="AD106" s="12">
        <v>105</v>
      </c>
      <c r="AG106" s="12">
        <v>105</v>
      </c>
      <c r="AI106" s="12">
        <v>0</v>
      </c>
      <c r="AJ106" s="12">
        <v>105</v>
      </c>
      <c r="AM106" s="12">
        <v>105</v>
      </c>
      <c r="AO106" s="12">
        <v>0</v>
      </c>
      <c r="AP106" s="12">
        <v>105</v>
      </c>
    </row>
    <row r="107" spans="3:42" x14ac:dyDescent="0.25">
      <c r="C107" s="12">
        <v>106</v>
      </c>
      <c r="E107" s="12">
        <v>0</v>
      </c>
      <c r="F107" s="12">
        <v>106</v>
      </c>
      <c r="I107" s="12">
        <v>106</v>
      </c>
      <c r="K107" s="12">
        <v>0</v>
      </c>
      <c r="L107" s="12">
        <v>106</v>
      </c>
      <c r="O107" s="12">
        <v>106</v>
      </c>
      <c r="Q107" s="12">
        <v>0</v>
      </c>
      <c r="R107" s="12">
        <v>106</v>
      </c>
      <c r="U107" s="12">
        <v>106</v>
      </c>
      <c r="W107" s="12">
        <v>0</v>
      </c>
      <c r="X107" s="12">
        <v>106</v>
      </c>
      <c r="AA107" s="12">
        <v>106</v>
      </c>
      <c r="AC107" s="12">
        <v>0</v>
      </c>
      <c r="AD107" s="12">
        <v>106</v>
      </c>
      <c r="AG107" s="12">
        <v>106</v>
      </c>
      <c r="AI107" s="12">
        <v>0</v>
      </c>
      <c r="AJ107" s="12">
        <v>106</v>
      </c>
      <c r="AM107" s="12">
        <v>106</v>
      </c>
      <c r="AO107" s="12">
        <v>0</v>
      </c>
      <c r="AP107" s="12">
        <v>106</v>
      </c>
    </row>
    <row r="108" spans="3:42" x14ac:dyDescent="0.25">
      <c r="C108" s="12">
        <v>107</v>
      </c>
      <c r="E108" s="12">
        <v>0</v>
      </c>
      <c r="F108" s="12">
        <v>107</v>
      </c>
      <c r="I108" s="12">
        <v>107</v>
      </c>
      <c r="K108" s="12">
        <v>0</v>
      </c>
      <c r="L108" s="12">
        <v>107</v>
      </c>
      <c r="O108" s="12">
        <v>107</v>
      </c>
      <c r="Q108" s="12">
        <v>0</v>
      </c>
      <c r="R108" s="12">
        <v>107</v>
      </c>
      <c r="U108" s="12">
        <v>107</v>
      </c>
      <c r="W108" s="12">
        <v>0</v>
      </c>
      <c r="X108" s="12">
        <v>107</v>
      </c>
      <c r="AA108" s="12">
        <v>107</v>
      </c>
      <c r="AC108" s="12">
        <v>0</v>
      </c>
      <c r="AD108" s="12">
        <v>107</v>
      </c>
      <c r="AG108" s="12">
        <v>107</v>
      </c>
      <c r="AI108" s="12">
        <v>0</v>
      </c>
      <c r="AJ108" s="12">
        <v>107</v>
      </c>
      <c r="AM108" s="12">
        <v>107</v>
      </c>
      <c r="AO108" s="12">
        <v>0</v>
      </c>
      <c r="AP108" s="12">
        <v>107</v>
      </c>
    </row>
    <row r="109" spans="3:42" x14ac:dyDescent="0.25">
      <c r="C109" s="12">
        <v>108</v>
      </c>
      <c r="E109" s="12">
        <v>0</v>
      </c>
      <c r="F109" s="12">
        <v>108</v>
      </c>
      <c r="I109" s="12">
        <v>108</v>
      </c>
      <c r="K109" s="12">
        <v>0</v>
      </c>
      <c r="L109" s="12">
        <v>108</v>
      </c>
      <c r="O109" s="12">
        <v>108</v>
      </c>
      <c r="Q109" s="12">
        <v>0</v>
      </c>
      <c r="R109" s="12">
        <v>108</v>
      </c>
      <c r="U109" s="12">
        <v>108</v>
      </c>
      <c r="W109" s="12">
        <v>0</v>
      </c>
      <c r="X109" s="12">
        <v>108</v>
      </c>
      <c r="AA109" s="12">
        <v>108</v>
      </c>
      <c r="AC109" s="12">
        <v>0</v>
      </c>
      <c r="AD109" s="12">
        <v>108</v>
      </c>
      <c r="AG109" s="12">
        <v>108</v>
      </c>
      <c r="AI109" s="12">
        <v>0</v>
      </c>
      <c r="AJ109" s="12">
        <v>108</v>
      </c>
      <c r="AM109" s="12">
        <v>108</v>
      </c>
      <c r="AO109" s="12">
        <v>0</v>
      </c>
      <c r="AP109" s="12">
        <v>108</v>
      </c>
    </row>
    <row r="110" spans="3:42" x14ac:dyDescent="0.25">
      <c r="C110" s="12">
        <v>109</v>
      </c>
      <c r="E110" s="12">
        <v>0</v>
      </c>
      <c r="F110" s="12">
        <v>109</v>
      </c>
      <c r="I110" s="12">
        <v>109</v>
      </c>
      <c r="K110" s="12">
        <v>0</v>
      </c>
      <c r="L110" s="12">
        <v>109</v>
      </c>
      <c r="O110" s="12">
        <v>109</v>
      </c>
      <c r="Q110" s="12">
        <v>0</v>
      </c>
      <c r="R110" s="12">
        <v>109</v>
      </c>
      <c r="U110" s="12">
        <v>109</v>
      </c>
      <c r="W110" s="12">
        <v>0</v>
      </c>
      <c r="X110" s="12">
        <v>109</v>
      </c>
      <c r="AA110" s="12">
        <v>109</v>
      </c>
      <c r="AC110" s="12">
        <v>0</v>
      </c>
      <c r="AD110" s="12">
        <v>109</v>
      </c>
      <c r="AG110" s="12">
        <v>109</v>
      </c>
      <c r="AI110" s="12">
        <v>0</v>
      </c>
      <c r="AJ110" s="12">
        <v>109</v>
      </c>
      <c r="AM110" s="12">
        <v>109</v>
      </c>
      <c r="AO110" s="12">
        <v>0</v>
      </c>
      <c r="AP110" s="12">
        <v>109</v>
      </c>
    </row>
    <row r="111" spans="3:42" x14ac:dyDescent="0.25">
      <c r="C111" s="12">
        <v>110</v>
      </c>
      <c r="E111" s="12">
        <v>0</v>
      </c>
      <c r="F111" s="12">
        <v>110</v>
      </c>
      <c r="I111" s="12">
        <v>110</v>
      </c>
      <c r="K111" s="12">
        <v>0</v>
      </c>
      <c r="L111" s="12">
        <v>110</v>
      </c>
      <c r="O111" s="12">
        <v>110</v>
      </c>
      <c r="Q111" s="12">
        <v>0</v>
      </c>
      <c r="R111" s="12">
        <v>110</v>
      </c>
      <c r="U111" s="12">
        <v>110</v>
      </c>
      <c r="W111" s="12">
        <v>0</v>
      </c>
      <c r="X111" s="12">
        <v>110</v>
      </c>
      <c r="AA111" s="12">
        <v>110</v>
      </c>
      <c r="AC111" s="12">
        <v>0</v>
      </c>
      <c r="AD111" s="12">
        <v>110</v>
      </c>
      <c r="AG111" s="12">
        <v>110</v>
      </c>
      <c r="AI111" s="12">
        <v>0</v>
      </c>
      <c r="AJ111" s="12">
        <v>110</v>
      </c>
      <c r="AM111" s="12">
        <v>110</v>
      </c>
      <c r="AO111" s="12">
        <v>0</v>
      </c>
      <c r="AP111" s="12">
        <v>110</v>
      </c>
    </row>
    <row r="112" spans="3:42" x14ac:dyDescent="0.25">
      <c r="C112" s="12">
        <v>111</v>
      </c>
      <c r="E112" s="12">
        <v>0</v>
      </c>
      <c r="F112" s="12">
        <v>111</v>
      </c>
      <c r="I112" s="12">
        <v>111</v>
      </c>
      <c r="K112" s="12">
        <v>0</v>
      </c>
      <c r="L112" s="12">
        <v>111</v>
      </c>
      <c r="O112" s="12">
        <v>111</v>
      </c>
      <c r="Q112" s="12">
        <v>0</v>
      </c>
      <c r="R112" s="12">
        <v>111</v>
      </c>
      <c r="U112" s="12">
        <v>111</v>
      </c>
      <c r="W112" s="12">
        <v>0</v>
      </c>
      <c r="X112" s="12">
        <v>111</v>
      </c>
      <c r="AA112" s="12">
        <v>111</v>
      </c>
      <c r="AC112" s="12">
        <v>0</v>
      </c>
      <c r="AD112" s="12">
        <v>111</v>
      </c>
      <c r="AG112" s="12">
        <v>111</v>
      </c>
      <c r="AI112" s="12">
        <v>0</v>
      </c>
      <c r="AJ112" s="12">
        <v>111</v>
      </c>
      <c r="AM112" s="12">
        <v>111</v>
      </c>
      <c r="AO112" s="12">
        <v>0</v>
      </c>
      <c r="AP112" s="12">
        <v>111</v>
      </c>
    </row>
    <row r="113" spans="3:42" x14ac:dyDescent="0.25">
      <c r="C113" s="12">
        <v>112</v>
      </c>
      <c r="E113" s="12">
        <v>0</v>
      </c>
      <c r="F113" s="12">
        <v>112</v>
      </c>
      <c r="I113" s="12">
        <v>112</v>
      </c>
      <c r="K113" s="12">
        <v>0</v>
      </c>
      <c r="L113" s="12">
        <v>112</v>
      </c>
      <c r="O113" s="12">
        <v>112</v>
      </c>
      <c r="Q113" s="12">
        <v>0</v>
      </c>
      <c r="R113" s="12">
        <v>112</v>
      </c>
      <c r="U113" s="12">
        <v>112</v>
      </c>
      <c r="W113" s="12">
        <v>0</v>
      </c>
      <c r="X113" s="12">
        <v>112</v>
      </c>
      <c r="AA113" s="12">
        <v>112</v>
      </c>
      <c r="AC113" s="12">
        <v>0</v>
      </c>
      <c r="AD113" s="12">
        <v>112</v>
      </c>
      <c r="AG113" s="12">
        <v>112</v>
      </c>
      <c r="AI113" s="12">
        <v>0</v>
      </c>
      <c r="AJ113" s="12">
        <v>112</v>
      </c>
      <c r="AM113" s="12">
        <v>112</v>
      </c>
      <c r="AO113" s="12">
        <v>0</v>
      </c>
      <c r="AP113" s="12">
        <v>112</v>
      </c>
    </row>
    <row r="114" spans="3:42" x14ac:dyDescent="0.25">
      <c r="C114" s="12">
        <v>113</v>
      </c>
      <c r="E114" s="12">
        <v>0</v>
      </c>
      <c r="F114" s="12">
        <v>113</v>
      </c>
      <c r="I114" s="12">
        <v>113</v>
      </c>
      <c r="K114" s="12">
        <v>0</v>
      </c>
      <c r="L114" s="12">
        <v>113</v>
      </c>
      <c r="O114" s="12">
        <v>113</v>
      </c>
      <c r="Q114" s="12">
        <v>0</v>
      </c>
      <c r="R114" s="12">
        <v>113</v>
      </c>
      <c r="U114" s="12">
        <v>113</v>
      </c>
      <c r="W114" s="12">
        <v>0</v>
      </c>
      <c r="X114" s="12">
        <v>113</v>
      </c>
      <c r="AA114" s="12">
        <v>113</v>
      </c>
      <c r="AC114" s="12">
        <v>0</v>
      </c>
      <c r="AD114" s="12">
        <v>113</v>
      </c>
      <c r="AG114" s="12">
        <v>113</v>
      </c>
      <c r="AI114" s="12">
        <v>0</v>
      </c>
      <c r="AJ114" s="12">
        <v>113</v>
      </c>
      <c r="AM114" s="12">
        <v>113</v>
      </c>
      <c r="AO114" s="12">
        <v>0</v>
      </c>
      <c r="AP114" s="12">
        <v>113</v>
      </c>
    </row>
    <row r="115" spans="3:42" x14ac:dyDescent="0.25">
      <c r="C115" s="12">
        <v>114</v>
      </c>
      <c r="E115" s="12">
        <v>0</v>
      </c>
      <c r="F115" s="12">
        <v>114</v>
      </c>
      <c r="I115" s="12">
        <v>114</v>
      </c>
      <c r="K115" s="12">
        <v>0</v>
      </c>
      <c r="L115" s="12">
        <v>114</v>
      </c>
      <c r="O115" s="12">
        <v>114</v>
      </c>
      <c r="Q115" s="12">
        <v>0</v>
      </c>
      <c r="R115" s="12">
        <v>114</v>
      </c>
      <c r="U115" s="12">
        <v>114</v>
      </c>
      <c r="W115" s="12">
        <v>0</v>
      </c>
      <c r="X115" s="12">
        <v>114</v>
      </c>
      <c r="AA115" s="12">
        <v>114</v>
      </c>
      <c r="AC115" s="12">
        <v>0</v>
      </c>
      <c r="AD115" s="12">
        <v>114</v>
      </c>
      <c r="AG115" s="12">
        <v>114</v>
      </c>
      <c r="AI115" s="12">
        <v>0</v>
      </c>
      <c r="AJ115" s="12">
        <v>114</v>
      </c>
      <c r="AM115" s="12">
        <v>114</v>
      </c>
      <c r="AO115" s="12">
        <v>0</v>
      </c>
      <c r="AP115" s="12">
        <v>114</v>
      </c>
    </row>
    <row r="116" spans="3:42" x14ac:dyDescent="0.25">
      <c r="C116" s="12">
        <v>115</v>
      </c>
      <c r="E116" s="12">
        <v>0</v>
      </c>
      <c r="F116" s="12">
        <v>115</v>
      </c>
      <c r="I116" s="12">
        <v>115</v>
      </c>
      <c r="K116" s="12">
        <v>0</v>
      </c>
      <c r="L116" s="12">
        <v>115</v>
      </c>
      <c r="O116" s="12">
        <v>115</v>
      </c>
      <c r="Q116" s="12">
        <v>0</v>
      </c>
      <c r="R116" s="12">
        <v>115</v>
      </c>
      <c r="U116" s="12">
        <v>115</v>
      </c>
      <c r="W116" s="12">
        <v>0</v>
      </c>
      <c r="X116" s="12">
        <v>115</v>
      </c>
      <c r="AA116" s="12">
        <v>115</v>
      </c>
      <c r="AC116" s="12">
        <v>0</v>
      </c>
      <c r="AD116" s="12">
        <v>115</v>
      </c>
      <c r="AG116" s="12">
        <v>115</v>
      </c>
      <c r="AI116" s="12">
        <v>0</v>
      </c>
      <c r="AJ116" s="12">
        <v>115</v>
      </c>
      <c r="AM116" s="12">
        <v>115</v>
      </c>
      <c r="AO116" s="12">
        <v>0</v>
      </c>
      <c r="AP116" s="12">
        <v>115</v>
      </c>
    </row>
    <row r="117" spans="3:42" x14ac:dyDescent="0.25">
      <c r="C117" s="12">
        <v>116</v>
      </c>
      <c r="E117" s="12">
        <v>0</v>
      </c>
      <c r="F117" s="12">
        <v>116</v>
      </c>
      <c r="I117" s="12">
        <v>116</v>
      </c>
      <c r="K117" s="12">
        <v>0</v>
      </c>
      <c r="L117" s="12">
        <v>116</v>
      </c>
      <c r="O117" s="12">
        <v>116</v>
      </c>
      <c r="Q117" s="12">
        <v>0</v>
      </c>
      <c r="R117" s="12">
        <v>116</v>
      </c>
      <c r="U117" s="12">
        <v>116</v>
      </c>
      <c r="W117" s="12">
        <v>0</v>
      </c>
      <c r="X117" s="12">
        <v>116</v>
      </c>
      <c r="AA117" s="12">
        <v>116</v>
      </c>
      <c r="AC117" s="12">
        <v>0</v>
      </c>
      <c r="AD117" s="12">
        <v>116</v>
      </c>
      <c r="AG117" s="12">
        <v>116</v>
      </c>
      <c r="AI117" s="12">
        <v>0</v>
      </c>
      <c r="AJ117" s="12">
        <v>116</v>
      </c>
      <c r="AM117" s="12">
        <v>116</v>
      </c>
      <c r="AO117" s="12">
        <v>0</v>
      </c>
      <c r="AP117" s="12">
        <v>116</v>
      </c>
    </row>
    <row r="118" spans="3:42" x14ac:dyDescent="0.25">
      <c r="C118" s="12">
        <v>117</v>
      </c>
      <c r="E118" s="12">
        <v>0</v>
      </c>
      <c r="F118" s="12">
        <v>117</v>
      </c>
      <c r="I118" s="12">
        <v>117</v>
      </c>
      <c r="K118" s="12">
        <v>0</v>
      </c>
      <c r="L118" s="12">
        <v>117</v>
      </c>
      <c r="O118" s="12">
        <v>117</v>
      </c>
      <c r="Q118" s="12">
        <v>0</v>
      </c>
      <c r="R118" s="12">
        <v>117</v>
      </c>
      <c r="U118" s="12">
        <v>117</v>
      </c>
      <c r="W118" s="12">
        <v>0</v>
      </c>
      <c r="X118" s="12">
        <v>117</v>
      </c>
      <c r="AA118" s="12">
        <v>117</v>
      </c>
      <c r="AC118" s="12">
        <v>0</v>
      </c>
      <c r="AD118" s="12">
        <v>117</v>
      </c>
      <c r="AG118" s="12">
        <v>117</v>
      </c>
      <c r="AI118" s="12">
        <v>0</v>
      </c>
      <c r="AJ118" s="12">
        <v>117</v>
      </c>
      <c r="AM118" s="12">
        <v>117</v>
      </c>
      <c r="AO118" s="12">
        <v>0</v>
      </c>
      <c r="AP118" s="12">
        <v>117</v>
      </c>
    </row>
    <row r="119" spans="3:42" x14ac:dyDescent="0.25">
      <c r="C119" s="12">
        <v>118</v>
      </c>
      <c r="E119" s="12">
        <v>0</v>
      </c>
      <c r="F119" s="12">
        <v>118</v>
      </c>
      <c r="I119" s="12">
        <v>118</v>
      </c>
      <c r="K119" s="12">
        <v>0</v>
      </c>
      <c r="L119" s="12">
        <v>118</v>
      </c>
      <c r="O119" s="12">
        <v>118</v>
      </c>
      <c r="Q119" s="12">
        <v>0</v>
      </c>
      <c r="R119" s="12">
        <v>118</v>
      </c>
      <c r="U119" s="12">
        <v>118</v>
      </c>
      <c r="W119" s="12">
        <v>0</v>
      </c>
      <c r="X119" s="12">
        <v>118</v>
      </c>
      <c r="AA119" s="12">
        <v>118</v>
      </c>
      <c r="AC119" s="12">
        <v>0</v>
      </c>
      <c r="AD119" s="12">
        <v>118</v>
      </c>
      <c r="AG119" s="12">
        <v>118</v>
      </c>
      <c r="AI119" s="12">
        <v>0</v>
      </c>
      <c r="AJ119" s="12">
        <v>118</v>
      </c>
      <c r="AM119" s="12">
        <v>118</v>
      </c>
      <c r="AO119" s="12">
        <v>0</v>
      </c>
      <c r="AP119" s="12">
        <v>118</v>
      </c>
    </row>
    <row r="120" spans="3:42" x14ac:dyDescent="0.25">
      <c r="C120" s="12">
        <v>119</v>
      </c>
      <c r="E120" s="12">
        <v>0</v>
      </c>
      <c r="F120" s="12">
        <v>119</v>
      </c>
      <c r="I120" s="12">
        <v>119</v>
      </c>
      <c r="K120" s="12">
        <v>0</v>
      </c>
      <c r="L120" s="12">
        <v>119</v>
      </c>
      <c r="O120" s="12">
        <v>119</v>
      </c>
      <c r="Q120" s="12">
        <v>0</v>
      </c>
      <c r="R120" s="12">
        <v>119</v>
      </c>
      <c r="U120" s="12">
        <v>119</v>
      </c>
      <c r="W120" s="12">
        <v>0</v>
      </c>
      <c r="X120" s="12">
        <v>119</v>
      </c>
      <c r="AA120" s="12">
        <v>119</v>
      </c>
      <c r="AC120" s="12">
        <v>0</v>
      </c>
      <c r="AD120" s="12">
        <v>119</v>
      </c>
      <c r="AG120" s="12">
        <v>119</v>
      </c>
      <c r="AI120" s="12">
        <v>0</v>
      </c>
      <c r="AJ120" s="12">
        <v>119</v>
      </c>
      <c r="AM120" s="12">
        <v>119</v>
      </c>
      <c r="AO120" s="12">
        <v>0</v>
      </c>
      <c r="AP120" s="12">
        <v>119</v>
      </c>
    </row>
    <row r="121" spans="3:42" x14ac:dyDescent="0.25">
      <c r="C121" s="12">
        <v>120</v>
      </c>
      <c r="E121" s="12">
        <v>0</v>
      </c>
      <c r="F121" s="12">
        <v>120</v>
      </c>
      <c r="I121" s="12">
        <v>120</v>
      </c>
      <c r="K121" s="12">
        <v>0</v>
      </c>
      <c r="L121" s="12">
        <v>120</v>
      </c>
      <c r="O121" s="12">
        <v>120</v>
      </c>
      <c r="Q121" s="12">
        <v>0</v>
      </c>
      <c r="R121" s="12">
        <v>120</v>
      </c>
      <c r="U121" s="12">
        <v>120</v>
      </c>
      <c r="W121" s="12">
        <v>0</v>
      </c>
      <c r="X121" s="12">
        <v>120</v>
      </c>
      <c r="AA121" s="12">
        <v>120</v>
      </c>
      <c r="AC121" s="12">
        <v>0</v>
      </c>
      <c r="AD121" s="12">
        <v>120</v>
      </c>
      <c r="AG121" s="12">
        <v>120</v>
      </c>
      <c r="AI121" s="12">
        <v>0</v>
      </c>
      <c r="AJ121" s="12">
        <v>120</v>
      </c>
      <c r="AM121" s="12">
        <v>120</v>
      </c>
      <c r="AO121" s="12">
        <v>0</v>
      </c>
      <c r="AP121" s="12">
        <v>120</v>
      </c>
    </row>
    <row r="122" spans="3:42" x14ac:dyDescent="0.25">
      <c r="C122" s="12">
        <v>121</v>
      </c>
      <c r="E122" s="12">
        <v>0</v>
      </c>
      <c r="F122" s="12">
        <v>121</v>
      </c>
      <c r="I122" s="12">
        <v>121</v>
      </c>
      <c r="K122" s="12">
        <v>0</v>
      </c>
      <c r="L122" s="12">
        <v>121</v>
      </c>
      <c r="O122" s="12">
        <v>121</v>
      </c>
      <c r="Q122" s="12">
        <v>0</v>
      </c>
      <c r="R122" s="12">
        <v>121</v>
      </c>
      <c r="U122" s="12">
        <v>121</v>
      </c>
      <c r="W122" s="12">
        <v>0</v>
      </c>
      <c r="X122" s="12">
        <v>121</v>
      </c>
      <c r="AA122" s="12">
        <v>121</v>
      </c>
      <c r="AC122" s="12">
        <v>0</v>
      </c>
      <c r="AD122" s="12">
        <v>121</v>
      </c>
      <c r="AG122" s="12">
        <v>121</v>
      </c>
      <c r="AI122" s="12">
        <v>0</v>
      </c>
      <c r="AJ122" s="12">
        <v>121</v>
      </c>
      <c r="AM122" s="12">
        <v>121</v>
      </c>
      <c r="AO122" s="12">
        <v>0</v>
      </c>
      <c r="AP122" s="12">
        <v>121</v>
      </c>
    </row>
    <row r="123" spans="3:42" x14ac:dyDescent="0.25">
      <c r="C123" s="12">
        <v>122</v>
      </c>
      <c r="E123" s="12">
        <v>0</v>
      </c>
      <c r="F123" s="12">
        <v>122</v>
      </c>
      <c r="I123" s="12">
        <v>122</v>
      </c>
      <c r="K123" s="12">
        <v>0</v>
      </c>
      <c r="L123" s="12">
        <v>122</v>
      </c>
      <c r="O123" s="12">
        <v>122</v>
      </c>
      <c r="Q123" s="12">
        <v>0</v>
      </c>
      <c r="R123" s="12">
        <v>122</v>
      </c>
      <c r="U123" s="12">
        <v>122</v>
      </c>
      <c r="W123" s="12">
        <v>0</v>
      </c>
      <c r="X123" s="12">
        <v>122</v>
      </c>
      <c r="AA123" s="12">
        <v>122</v>
      </c>
      <c r="AC123" s="12">
        <v>0</v>
      </c>
      <c r="AD123" s="12">
        <v>122</v>
      </c>
      <c r="AG123" s="12">
        <v>122</v>
      </c>
      <c r="AI123" s="12">
        <v>0</v>
      </c>
      <c r="AJ123" s="12">
        <v>122</v>
      </c>
      <c r="AM123" s="12">
        <v>122</v>
      </c>
      <c r="AO123" s="12">
        <v>0</v>
      </c>
      <c r="AP123" s="12">
        <v>122</v>
      </c>
    </row>
    <row r="124" spans="3:42" x14ac:dyDescent="0.25">
      <c r="C124" s="12">
        <v>123</v>
      </c>
      <c r="E124" s="12">
        <v>0</v>
      </c>
      <c r="F124" s="12">
        <v>123</v>
      </c>
      <c r="I124" s="12">
        <v>123</v>
      </c>
      <c r="K124" s="12">
        <v>0</v>
      </c>
      <c r="L124" s="12">
        <v>123</v>
      </c>
      <c r="O124" s="12">
        <v>123</v>
      </c>
      <c r="Q124" s="12">
        <v>0</v>
      </c>
      <c r="R124" s="12">
        <v>123</v>
      </c>
      <c r="U124" s="12">
        <v>123</v>
      </c>
      <c r="W124" s="12">
        <v>0</v>
      </c>
      <c r="X124" s="12">
        <v>123</v>
      </c>
      <c r="AA124" s="12">
        <v>123</v>
      </c>
      <c r="AC124" s="12">
        <v>0</v>
      </c>
      <c r="AD124" s="12">
        <v>123</v>
      </c>
      <c r="AG124" s="12">
        <v>123</v>
      </c>
      <c r="AI124" s="12">
        <v>0</v>
      </c>
      <c r="AJ124" s="12">
        <v>123</v>
      </c>
      <c r="AM124" s="12">
        <v>123</v>
      </c>
      <c r="AO124" s="12">
        <v>0</v>
      </c>
      <c r="AP124" s="12">
        <v>123</v>
      </c>
    </row>
    <row r="125" spans="3:42" x14ac:dyDescent="0.25">
      <c r="C125" s="12">
        <v>124</v>
      </c>
      <c r="E125" s="12">
        <v>0</v>
      </c>
      <c r="F125" s="12">
        <v>124</v>
      </c>
      <c r="I125" s="12">
        <v>124</v>
      </c>
      <c r="K125" s="12">
        <v>0</v>
      </c>
      <c r="L125" s="12">
        <v>124</v>
      </c>
      <c r="O125" s="12">
        <v>124</v>
      </c>
      <c r="Q125" s="12">
        <v>0</v>
      </c>
      <c r="R125" s="12">
        <v>124</v>
      </c>
      <c r="U125" s="12">
        <v>124</v>
      </c>
      <c r="W125" s="12">
        <v>0</v>
      </c>
      <c r="X125" s="12">
        <v>124</v>
      </c>
      <c r="AA125" s="12">
        <v>124</v>
      </c>
      <c r="AC125" s="12">
        <v>0</v>
      </c>
      <c r="AD125" s="12">
        <v>124</v>
      </c>
      <c r="AG125" s="12">
        <v>124</v>
      </c>
      <c r="AI125" s="12">
        <v>0</v>
      </c>
      <c r="AJ125" s="12">
        <v>124</v>
      </c>
      <c r="AM125" s="12">
        <v>124</v>
      </c>
      <c r="AO125" s="12">
        <v>0</v>
      </c>
      <c r="AP125" s="12">
        <v>124</v>
      </c>
    </row>
    <row r="126" spans="3:42" x14ac:dyDescent="0.25">
      <c r="C126" s="12">
        <v>125</v>
      </c>
      <c r="E126" s="12">
        <v>0</v>
      </c>
      <c r="F126" s="12">
        <v>125</v>
      </c>
      <c r="I126" s="12">
        <v>125</v>
      </c>
      <c r="K126" s="12">
        <v>0</v>
      </c>
      <c r="L126" s="12">
        <v>125</v>
      </c>
      <c r="O126" s="12">
        <v>125</v>
      </c>
      <c r="Q126" s="12">
        <v>0</v>
      </c>
      <c r="R126" s="12">
        <v>125</v>
      </c>
      <c r="U126" s="12">
        <v>125</v>
      </c>
      <c r="W126" s="12">
        <v>0</v>
      </c>
      <c r="X126" s="12">
        <v>125</v>
      </c>
      <c r="AA126" s="12">
        <v>125</v>
      </c>
      <c r="AC126" s="12">
        <v>0</v>
      </c>
      <c r="AD126" s="12">
        <v>125</v>
      </c>
      <c r="AG126" s="12">
        <v>125</v>
      </c>
      <c r="AI126" s="12">
        <v>0</v>
      </c>
      <c r="AJ126" s="12">
        <v>125</v>
      </c>
      <c r="AM126" s="12">
        <v>125</v>
      </c>
      <c r="AO126" s="12">
        <v>0</v>
      </c>
      <c r="AP126" s="12">
        <v>125</v>
      </c>
    </row>
    <row r="127" spans="3:42" x14ac:dyDescent="0.25">
      <c r="C127" s="12">
        <v>126</v>
      </c>
      <c r="E127" s="12">
        <v>0</v>
      </c>
      <c r="F127" s="12">
        <v>126</v>
      </c>
      <c r="I127" s="12">
        <v>126</v>
      </c>
      <c r="K127" s="12">
        <v>0</v>
      </c>
      <c r="L127" s="12">
        <v>126</v>
      </c>
      <c r="O127" s="12">
        <v>126</v>
      </c>
      <c r="Q127" s="12">
        <v>0</v>
      </c>
      <c r="R127" s="12">
        <v>126</v>
      </c>
      <c r="U127" s="12">
        <v>126</v>
      </c>
      <c r="W127" s="12">
        <v>0</v>
      </c>
      <c r="X127" s="12">
        <v>126</v>
      </c>
      <c r="AA127" s="12">
        <v>126</v>
      </c>
      <c r="AC127" s="12">
        <v>0</v>
      </c>
      <c r="AD127" s="12">
        <v>126</v>
      </c>
      <c r="AG127" s="12">
        <v>126</v>
      </c>
      <c r="AI127" s="12">
        <v>0</v>
      </c>
      <c r="AJ127" s="12">
        <v>126</v>
      </c>
      <c r="AM127" s="12">
        <v>126</v>
      </c>
      <c r="AO127" s="12">
        <v>0</v>
      </c>
      <c r="AP127" s="12">
        <v>126</v>
      </c>
    </row>
    <row r="128" spans="3:42" x14ac:dyDescent="0.25">
      <c r="C128" s="12">
        <v>127</v>
      </c>
      <c r="E128" s="12">
        <v>0</v>
      </c>
      <c r="F128" s="12">
        <v>127</v>
      </c>
      <c r="I128" s="12">
        <v>127</v>
      </c>
      <c r="K128" s="12">
        <v>0</v>
      </c>
      <c r="L128" s="12">
        <v>127</v>
      </c>
      <c r="O128" s="12">
        <v>127</v>
      </c>
      <c r="Q128" s="12">
        <v>0</v>
      </c>
      <c r="R128" s="12">
        <v>127</v>
      </c>
      <c r="U128" s="12">
        <v>127</v>
      </c>
      <c r="W128" s="12">
        <v>0</v>
      </c>
      <c r="X128" s="12">
        <v>127</v>
      </c>
      <c r="AA128" s="12">
        <v>127</v>
      </c>
      <c r="AC128" s="12">
        <v>0</v>
      </c>
      <c r="AD128" s="12">
        <v>127</v>
      </c>
      <c r="AG128" s="12">
        <v>127</v>
      </c>
      <c r="AI128" s="12">
        <v>0</v>
      </c>
      <c r="AJ128" s="12">
        <v>127</v>
      </c>
      <c r="AM128" s="12">
        <v>127</v>
      </c>
      <c r="AO128" s="12">
        <v>0</v>
      </c>
      <c r="AP128" s="12">
        <v>127</v>
      </c>
    </row>
    <row r="129" spans="3:42" x14ac:dyDescent="0.25">
      <c r="C129" s="12">
        <v>128</v>
      </c>
      <c r="E129" s="12">
        <v>0</v>
      </c>
      <c r="F129" s="12">
        <v>128</v>
      </c>
      <c r="I129" s="12">
        <v>128</v>
      </c>
      <c r="K129" s="12">
        <v>0</v>
      </c>
      <c r="L129" s="12">
        <v>128</v>
      </c>
      <c r="O129" s="12">
        <v>128</v>
      </c>
      <c r="Q129" s="12">
        <v>0</v>
      </c>
      <c r="R129" s="12">
        <v>128</v>
      </c>
      <c r="U129" s="12">
        <v>128</v>
      </c>
      <c r="W129" s="12">
        <v>0</v>
      </c>
      <c r="X129" s="12">
        <v>128</v>
      </c>
      <c r="AA129" s="12">
        <v>128</v>
      </c>
      <c r="AC129" s="12">
        <v>0</v>
      </c>
      <c r="AD129" s="12">
        <v>128</v>
      </c>
      <c r="AG129" s="12">
        <v>128</v>
      </c>
      <c r="AI129" s="12">
        <v>0</v>
      </c>
      <c r="AJ129" s="12">
        <v>128</v>
      </c>
      <c r="AM129" s="12">
        <v>128</v>
      </c>
      <c r="AO129" s="12">
        <v>0</v>
      </c>
      <c r="AP129" s="12">
        <v>128</v>
      </c>
    </row>
    <row r="130" spans="3:42" x14ac:dyDescent="0.25">
      <c r="C130" s="12">
        <v>129</v>
      </c>
      <c r="E130" s="12">
        <v>0</v>
      </c>
      <c r="F130" s="12">
        <v>129</v>
      </c>
      <c r="I130" s="12">
        <v>129</v>
      </c>
      <c r="K130" s="12">
        <v>0</v>
      </c>
      <c r="L130" s="12">
        <v>129</v>
      </c>
      <c r="O130" s="12">
        <v>129</v>
      </c>
      <c r="Q130" s="12">
        <v>0</v>
      </c>
      <c r="R130" s="12">
        <v>129</v>
      </c>
      <c r="U130" s="12">
        <v>129</v>
      </c>
      <c r="W130" s="12">
        <v>0</v>
      </c>
      <c r="X130" s="12">
        <v>129</v>
      </c>
      <c r="AA130" s="12">
        <v>129</v>
      </c>
      <c r="AC130" s="12">
        <v>0</v>
      </c>
      <c r="AD130" s="12">
        <v>129</v>
      </c>
      <c r="AG130" s="12">
        <v>129</v>
      </c>
      <c r="AI130" s="12">
        <v>0</v>
      </c>
      <c r="AJ130" s="12">
        <v>129</v>
      </c>
      <c r="AM130" s="12">
        <v>129</v>
      </c>
      <c r="AO130" s="12">
        <v>0</v>
      </c>
      <c r="AP130" s="12">
        <v>129</v>
      </c>
    </row>
    <row r="131" spans="3:42" x14ac:dyDescent="0.25">
      <c r="C131" s="12">
        <v>130</v>
      </c>
      <c r="E131" s="12">
        <v>0</v>
      </c>
      <c r="F131" s="12">
        <v>130</v>
      </c>
      <c r="I131" s="12">
        <v>130</v>
      </c>
      <c r="K131" s="12">
        <v>0</v>
      </c>
      <c r="L131" s="12">
        <v>130</v>
      </c>
      <c r="O131" s="12">
        <v>130</v>
      </c>
      <c r="Q131" s="12">
        <v>0</v>
      </c>
      <c r="R131" s="12">
        <v>130</v>
      </c>
      <c r="U131" s="12">
        <v>130</v>
      </c>
      <c r="W131" s="12">
        <v>0</v>
      </c>
      <c r="X131" s="12">
        <v>130</v>
      </c>
      <c r="AA131" s="12">
        <v>130</v>
      </c>
      <c r="AC131" s="12">
        <v>0</v>
      </c>
      <c r="AD131" s="12">
        <v>130</v>
      </c>
      <c r="AG131" s="12">
        <v>130</v>
      </c>
      <c r="AI131" s="12">
        <v>0</v>
      </c>
      <c r="AJ131" s="12">
        <v>130</v>
      </c>
      <c r="AM131" s="12">
        <v>130</v>
      </c>
      <c r="AO131" s="12">
        <v>0</v>
      </c>
      <c r="AP131" s="12">
        <v>130</v>
      </c>
    </row>
    <row r="132" spans="3:42" x14ac:dyDescent="0.25">
      <c r="C132" s="12">
        <v>131</v>
      </c>
      <c r="E132" s="12">
        <v>0</v>
      </c>
      <c r="F132" s="12">
        <v>131</v>
      </c>
      <c r="I132" s="12">
        <v>131</v>
      </c>
      <c r="K132" s="12">
        <v>0</v>
      </c>
      <c r="L132" s="12">
        <v>131</v>
      </c>
      <c r="O132" s="12">
        <v>131</v>
      </c>
      <c r="Q132" s="12">
        <v>0</v>
      </c>
      <c r="R132" s="12">
        <v>131</v>
      </c>
      <c r="U132" s="12">
        <v>131</v>
      </c>
      <c r="W132" s="12">
        <v>0</v>
      </c>
      <c r="X132" s="12">
        <v>131</v>
      </c>
      <c r="AA132" s="12">
        <v>131</v>
      </c>
      <c r="AC132" s="12">
        <v>0</v>
      </c>
      <c r="AD132" s="12">
        <v>131</v>
      </c>
      <c r="AG132" s="12">
        <v>131</v>
      </c>
      <c r="AI132" s="12">
        <v>0</v>
      </c>
      <c r="AJ132" s="12">
        <v>131</v>
      </c>
      <c r="AM132" s="12">
        <v>131</v>
      </c>
      <c r="AO132" s="12">
        <v>0</v>
      </c>
      <c r="AP132" s="12">
        <v>131</v>
      </c>
    </row>
    <row r="133" spans="3:42" x14ac:dyDescent="0.25">
      <c r="C133" s="12">
        <v>132</v>
      </c>
      <c r="E133" s="12">
        <v>0</v>
      </c>
      <c r="F133" s="12">
        <v>132</v>
      </c>
      <c r="I133" s="12">
        <v>132</v>
      </c>
      <c r="K133" s="12">
        <v>0</v>
      </c>
      <c r="L133" s="12">
        <v>132</v>
      </c>
      <c r="O133" s="12">
        <v>132</v>
      </c>
      <c r="Q133" s="12">
        <v>0</v>
      </c>
      <c r="R133" s="12">
        <v>132</v>
      </c>
      <c r="U133" s="12">
        <v>132</v>
      </c>
      <c r="W133" s="12">
        <v>0</v>
      </c>
      <c r="X133" s="12">
        <v>132</v>
      </c>
      <c r="AA133" s="12">
        <v>132</v>
      </c>
      <c r="AC133" s="12">
        <v>0</v>
      </c>
      <c r="AD133" s="12">
        <v>132</v>
      </c>
      <c r="AG133" s="12">
        <v>132</v>
      </c>
      <c r="AI133" s="12">
        <v>0</v>
      </c>
      <c r="AJ133" s="12">
        <v>132</v>
      </c>
      <c r="AM133" s="12">
        <v>132</v>
      </c>
      <c r="AO133" s="12">
        <v>0</v>
      </c>
      <c r="AP133" s="12">
        <v>132</v>
      </c>
    </row>
    <row r="134" spans="3:42" x14ac:dyDescent="0.25">
      <c r="C134" s="12">
        <v>133</v>
      </c>
      <c r="E134" s="12">
        <v>0</v>
      </c>
      <c r="F134" s="12">
        <v>133</v>
      </c>
      <c r="I134" s="12">
        <v>133</v>
      </c>
      <c r="K134" s="12">
        <v>0</v>
      </c>
      <c r="L134" s="12">
        <v>133</v>
      </c>
      <c r="O134" s="12">
        <v>133</v>
      </c>
      <c r="Q134" s="12">
        <v>0</v>
      </c>
      <c r="R134" s="12">
        <v>133</v>
      </c>
      <c r="U134" s="12">
        <v>133</v>
      </c>
      <c r="W134" s="12">
        <v>0</v>
      </c>
      <c r="X134" s="12">
        <v>133</v>
      </c>
      <c r="AA134" s="12">
        <v>133</v>
      </c>
      <c r="AC134" s="12">
        <v>0</v>
      </c>
      <c r="AD134" s="12">
        <v>133</v>
      </c>
      <c r="AG134" s="12">
        <v>133</v>
      </c>
      <c r="AI134" s="12">
        <v>0</v>
      </c>
      <c r="AJ134" s="12">
        <v>133</v>
      </c>
      <c r="AM134" s="12">
        <v>133</v>
      </c>
      <c r="AO134" s="12">
        <v>0</v>
      </c>
      <c r="AP134" s="12">
        <v>133</v>
      </c>
    </row>
    <row r="135" spans="3:42" x14ac:dyDescent="0.25">
      <c r="C135" s="12">
        <v>134</v>
      </c>
      <c r="E135" s="12">
        <v>0</v>
      </c>
      <c r="F135" s="12">
        <v>134</v>
      </c>
      <c r="I135" s="12">
        <v>134</v>
      </c>
      <c r="K135" s="12">
        <v>0</v>
      </c>
      <c r="L135" s="12">
        <v>134</v>
      </c>
      <c r="O135" s="12">
        <v>134</v>
      </c>
      <c r="Q135" s="12">
        <v>0</v>
      </c>
      <c r="R135" s="12">
        <v>134</v>
      </c>
      <c r="U135" s="12">
        <v>134</v>
      </c>
      <c r="W135" s="12">
        <v>0</v>
      </c>
      <c r="X135" s="12">
        <v>134</v>
      </c>
      <c r="AA135" s="12">
        <v>134</v>
      </c>
      <c r="AC135" s="12">
        <v>0</v>
      </c>
      <c r="AD135" s="12">
        <v>134</v>
      </c>
      <c r="AG135" s="12">
        <v>134</v>
      </c>
      <c r="AI135" s="12">
        <v>0</v>
      </c>
      <c r="AJ135" s="12">
        <v>134</v>
      </c>
      <c r="AM135" s="12">
        <v>134</v>
      </c>
      <c r="AO135" s="12">
        <v>0</v>
      </c>
      <c r="AP135" s="12">
        <v>134</v>
      </c>
    </row>
    <row r="136" spans="3:42" x14ac:dyDescent="0.25">
      <c r="C136" s="12">
        <v>135</v>
      </c>
      <c r="E136" s="12">
        <v>0</v>
      </c>
      <c r="F136" s="12">
        <v>135</v>
      </c>
      <c r="I136" s="12">
        <v>135</v>
      </c>
      <c r="K136" s="12">
        <v>0</v>
      </c>
      <c r="L136" s="12">
        <v>135</v>
      </c>
      <c r="O136" s="12">
        <v>135</v>
      </c>
      <c r="Q136" s="12">
        <v>0</v>
      </c>
      <c r="R136" s="12">
        <v>135</v>
      </c>
      <c r="U136" s="12">
        <v>135</v>
      </c>
      <c r="W136" s="12">
        <v>0</v>
      </c>
      <c r="X136" s="12">
        <v>135</v>
      </c>
      <c r="AA136" s="12">
        <v>135</v>
      </c>
      <c r="AC136" s="12">
        <v>0</v>
      </c>
      <c r="AD136" s="12">
        <v>135</v>
      </c>
      <c r="AG136" s="12">
        <v>135</v>
      </c>
      <c r="AI136" s="12">
        <v>0</v>
      </c>
      <c r="AJ136" s="12">
        <v>135</v>
      </c>
      <c r="AM136" s="12">
        <v>135</v>
      </c>
      <c r="AO136" s="12">
        <v>0</v>
      </c>
      <c r="AP136" s="12">
        <v>135</v>
      </c>
    </row>
    <row r="137" spans="3:42" x14ac:dyDescent="0.25">
      <c r="C137" s="12">
        <v>136</v>
      </c>
      <c r="E137" s="12">
        <v>0</v>
      </c>
      <c r="F137" s="12">
        <v>136</v>
      </c>
      <c r="I137" s="12">
        <v>136</v>
      </c>
      <c r="K137" s="12">
        <v>0</v>
      </c>
      <c r="L137" s="12">
        <v>136</v>
      </c>
      <c r="O137" s="12">
        <v>136</v>
      </c>
      <c r="Q137" s="12">
        <v>0</v>
      </c>
      <c r="R137" s="12">
        <v>136</v>
      </c>
      <c r="U137" s="12">
        <v>136</v>
      </c>
      <c r="W137" s="12">
        <v>0</v>
      </c>
      <c r="X137" s="12">
        <v>136</v>
      </c>
      <c r="AA137" s="12">
        <v>136</v>
      </c>
      <c r="AC137" s="12">
        <v>0</v>
      </c>
      <c r="AD137" s="12">
        <v>136</v>
      </c>
      <c r="AG137" s="12">
        <v>136</v>
      </c>
      <c r="AI137" s="12">
        <v>0</v>
      </c>
      <c r="AJ137" s="12">
        <v>136</v>
      </c>
      <c r="AM137" s="12">
        <v>136</v>
      </c>
      <c r="AO137" s="12">
        <v>0</v>
      </c>
      <c r="AP137" s="12">
        <v>136</v>
      </c>
    </row>
    <row r="138" spans="3:42" x14ac:dyDescent="0.25">
      <c r="C138" s="12">
        <v>137</v>
      </c>
      <c r="E138" s="12">
        <v>0</v>
      </c>
      <c r="F138" s="12">
        <v>137</v>
      </c>
      <c r="I138" s="12">
        <v>137</v>
      </c>
      <c r="K138" s="12">
        <v>0</v>
      </c>
      <c r="L138" s="12">
        <v>137</v>
      </c>
      <c r="O138" s="12">
        <v>137</v>
      </c>
      <c r="Q138" s="12">
        <v>0</v>
      </c>
      <c r="R138" s="12">
        <v>137</v>
      </c>
      <c r="U138" s="12">
        <v>137</v>
      </c>
      <c r="W138" s="12">
        <v>0</v>
      </c>
      <c r="X138" s="12">
        <v>137</v>
      </c>
      <c r="AA138" s="12">
        <v>137</v>
      </c>
      <c r="AC138" s="12">
        <v>0</v>
      </c>
      <c r="AD138" s="12">
        <v>137</v>
      </c>
      <c r="AG138" s="12">
        <v>137</v>
      </c>
      <c r="AI138" s="12">
        <v>0</v>
      </c>
      <c r="AJ138" s="12">
        <v>137</v>
      </c>
      <c r="AM138" s="12">
        <v>137</v>
      </c>
      <c r="AO138" s="12">
        <v>0</v>
      </c>
      <c r="AP138" s="12">
        <v>137</v>
      </c>
    </row>
    <row r="139" spans="3:42" x14ac:dyDescent="0.25">
      <c r="C139" s="12">
        <v>138</v>
      </c>
      <c r="E139" s="12">
        <v>0</v>
      </c>
      <c r="F139" s="12">
        <v>138</v>
      </c>
      <c r="I139" s="12">
        <v>138</v>
      </c>
      <c r="K139" s="12">
        <v>0</v>
      </c>
      <c r="L139" s="12">
        <v>138</v>
      </c>
      <c r="O139" s="12">
        <v>138</v>
      </c>
      <c r="Q139" s="12">
        <v>0</v>
      </c>
      <c r="R139" s="12">
        <v>138</v>
      </c>
      <c r="U139" s="12">
        <v>138</v>
      </c>
      <c r="W139" s="12">
        <v>0</v>
      </c>
      <c r="X139" s="12">
        <v>138</v>
      </c>
      <c r="AA139" s="12">
        <v>138</v>
      </c>
      <c r="AC139" s="12">
        <v>0</v>
      </c>
      <c r="AD139" s="12">
        <v>138</v>
      </c>
      <c r="AG139" s="12">
        <v>138</v>
      </c>
      <c r="AI139" s="12">
        <v>0</v>
      </c>
      <c r="AJ139" s="12">
        <v>138</v>
      </c>
      <c r="AM139" s="12">
        <v>138</v>
      </c>
      <c r="AO139" s="12">
        <v>0</v>
      </c>
      <c r="AP139" s="12">
        <v>138</v>
      </c>
    </row>
    <row r="140" spans="3:42" x14ac:dyDescent="0.25">
      <c r="C140" s="12">
        <v>139</v>
      </c>
      <c r="E140" s="12">
        <v>0</v>
      </c>
      <c r="F140" s="12">
        <v>139</v>
      </c>
      <c r="I140" s="12">
        <v>139</v>
      </c>
      <c r="K140" s="12">
        <v>0</v>
      </c>
      <c r="L140" s="12">
        <v>139</v>
      </c>
      <c r="O140" s="12">
        <v>139</v>
      </c>
      <c r="Q140" s="12">
        <v>0</v>
      </c>
      <c r="R140" s="12">
        <v>139</v>
      </c>
      <c r="U140" s="12">
        <v>139</v>
      </c>
      <c r="W140" s="12">
        <v>0</v>
      </c>
      <c r="X140" s="12">
        <v>139</v>
      </c>
      <c r="AA140" s="12">
        <v>139</v>
      </c>
      <c r="AC140" s="12">
        <v>0</v>
      </c>
      <c r="AD140" s="12">
        <v>139</v>
      </c>
      <c r="AG140" s="12">
        <v>139</v>
      </c>
      <c r="AI140" s="12">
        <v>0</v>
      </c>
      <c r="AJ140" s="12">
        <v>139</v>
      </c>
      <c r="AM140" s="12">
        <v>139</v>
      </c>
      <c r="AO140" s="12">
        <v>0</v>
      </c>
      <c r="AP140" s="12">
        <v>139</v>
      </c>
    </row>
    <row r="141" spans="3:42" x14ac:dyDescent="0.25">
      <c r="C141" s="12">
        <v>140</v>
      </c>
      <c r="E141" s="12">
        <v>0</v>
      </c>
      <c r="F141" s="12">
        <v>140</v>
      </c>
      <c r="I141" s="12">
        <v>140</v>
      </c>
      <c r="K141" s="12">
        <v>0</v>
      </c>
      <c r="L141" s="12">
        <v>140</v>
      </c>
      <c r="O141" s="12">
        <v>140</v>
      </c>
      <c r="Q141" s="12">
        <v>0</v>
      </c>
      <c r="R141" s="12">
        <v>140</v>
      </c>
      <c r="U141" s="12">
        <v>140</v>
      </c>
      <c r="W141" s="12">
        <v>0</v>
      </c>
      <c r="X141" s="12">
        <v>140</v>
      </c>
      <c r="AA141" s="12">
        <v>140</v>
      </c>
      <c r="AC141" s="12">
        <v>0</v>
      </c>
      <c r="AD141" s="12">
        <v>140</v>
      </c>
      <c r="AG141" s="12">
        <v>140</v>
      </c>
      <c r="AI141" s="12">
        <v>0</v>
      </c>
      <c r="AJ141" s="12">
        <v>140</v>
      </c>
      <c r="AM141" s="12">
        <v>140</v>
      </c>
      <c r="AO141" s="12">
        <v>0</v>
      </c>
      <c r="AP141" s="12">
        <v>140</v>
      </c>
    </row>
    <row r="142" spans="3:42" x14ac:dyDescent="0.25">
      <c r="C142" s="12">
        <v>141</v>
      </c>
      <c r="E142" s="12">
        <v>0</v>
      </c>
      <c r="F142" s="12">
        <v>141</v>
      </c>
      <c r="I142" s="12">
        <v>141</v>
      </c>
      <c r="K142" s="12">
        <v>0</v>
      </c>
      <c r="L142" s="12">
        <v>141</v>
      </c>
      <c r="O142" s="12">
        <v>141</v>
      </c>
      <c r="Q142" s="12">
        <v>0</v>
      </c>
      <c r="R142" s="12">
        <v>141</v>
      </c>
      <c r="U142" s="12">
        <v>141</v>
      </c>
      <c r="W142" s="12">
        <v>0</v>
      </c>
      <c r="X142" s="12">
        <v>141</v>
      </c>
      <c r="AA142" s="12">
        <v>141</v>
      </c>
      <c r="AC142" s="12">
        <v>0</v>
      </c>
      <c r="AD142" s="12">
        <v>141</v>
      </c>
      <c r="AG142" s="12">
        <v>141</v>
      </c>
      <c r="AI142" s="12">
        <v>0</v>
      </c>
      <c r="AJ142" s="12">
        <v>141</v>
      </c>
      <c r="AM142" s="12">
        <v>141</v>
      </c>
      <c r="AO142" s="12">
        <v>0</v>
      </c>
      <c r="AP142" s="12">
        <v>141</v>
      </c>
    </row>
    <row r="143" spans="3:42" x14ac:dyDescent="0.25">
      <c r="C143" s="12">
        <v>142</v>
      </c>
      <c r="E143" s="12">
        <v>0</v>
      </c>
      <c r="F143" s="12">
        <v>142</v>
      </c>
      <c r="I143" s="12">
        <v>142</v>
      </c>
      <c r="K143" s="12">
        <v>0</v>
      </c>
      <c r="L143" s="12">
        <v>142</v>
      </c>
      <c r="O143" s="12">
        <v>142</v>
      </c>
      <c r="Q143" s="12">
        <v>0</v>
      </c>
      <c r="R143" s="12">
        <v>142</v>
      </c>
      <c r="U143" s="12">
        <v>142</v>
      </c>
      <c r="W143" s="12">
        <v>0</v>
      </c>
      <c r="X143" s="12">
        <v>142</v>
      </c>
      <c r="AA143" s="12">
        <v>142</v>
      </c>
      <c r="AC143" s="12">
        <v>0</v>
      </c>
      <c r="AD143" s="12">
        <v>142</v>
      </c>
      <c r="AG143" s="12">
        <v>142</v>
      </c>
      <c r="AI143" s="12">
        <v>0</v>
      </c>
      <c r="AJ143" s="12">
        <v>142</v>
      </c>
      <c r="AM143" s="12">
        <v>142</v>
      </c>
      <c r="AO143" s="12">
        <v>0</v>
      </c>
      <c r="AP143" s="12">
        <v>142</v>
      </c>
    </row>
    <row r="144" spans="3:42" x14ac:dyDescent="0.25">
      <c r="C144" s="12">
        <v>143</v>
      </c>
      <c r="E144" s="12">
        <v>0</v>
      </c>
      <c r="F144" s="12">
        <v>143</v>
      </c>
      <c r="I144" s="12">
        <v>143</v>
      </c>
      <c r="K144" s="12">
        <v>0</v>
      </c>
      <c r="L144" s="12">
        <v>143</v>
      </c>
      <c r="O144" s="12">
        <v>143</v>
      </c>
      <c r="Q144" s="12">
        <v>0</v>
      </c>
      <c r="R144" s="12">
        <v>143</v>
      </c>
      <c r="U144" s="12">
        <v>143</v>
      </c>
      <c r="W144" s="12">
        <v>0</v>
      </c>
      <c r="X144" s="12">
        <v>143</v>
      </c>
      <c r="AA144" s="12">
        <v>143</v>
      </c>
      <c r="AC144" s="12">
        <v>0</v>
      </c>
      <c r="AD144" s="12">
        <v>143</v>
      </c>
      <c r="AG144" s="12">
        <v>143</v>
      </c>
      <c r="AI144" s="12">
        <v>0</v>
      </c>
      <c r="AJ144" s="12">
        <v>143</v>
      </c>
      <c r="AM144" s="12">
        <v>143</v>
      </c>
      <c r="AO144" s="12">
        <v>0</v>
      </c>
      <c r="AP144" s="12">
        <v>143</v>
      </c>
    </row>
    <row r="145" spans="3:42" x14ac:dyDescent="0.25">
      <c r="C145" s="12">
        <v>144</v>
      </c>
      <c r="E145" s="12">
        <v>0</v>
      </c>
      <c r="F145" s="12">
        <v>144</v>
      </c>
      <c r="I145" s="12">
        <v>144</v>
      </c>
      <c r="K145" s="12">
        <v>0</v>
      </c>
      <c r="L145" s="12">
        <v>144</v>
      </c>
      <c r="O145" s="12">
        <v>144</v>
      </c>
      <c r="Q145" s="12">
        <v>0</v>
      </c>
      <c r="R145" s="12">
        <v>144</v>
      </c>
      <c r="U145" s="12">
        <v>144</v>
      </c>
      <c r="W145" s="12">
        <v>0</v>
      </c>
      <c r="X145" s="12">
        <v>144</v>
      </c>
      <c r="AA145" s="12">
        <v>144</v>
      </c>
      <c r="AC145" s="12">
        <v>0</v>
      </c>
      <c r="AD145" s="12">
        <v>144</v>
      </c>
      <c r="AG145" s="12">
        <v>144</v>
      </c>
      <c r="AI145" s="12">
        <v>0</v>
      </c>
      <c r="AJ145" s="12">
        <v>144</v>
      </c>
      <c r="AM145" s="12">
        <v>144</v>
      </c>
      <c r="AO145" s="12">
        <v>0</v>
      </c>
      <c r="AP145" s="12">
        <v>144</v>
      </c>
    </row>
    <row r="146" spans="3:42" x14ac:dyDescent="0.25">
      <c r="C146" s="12">
        <v>145</v>
      </c>
      <c r="E146" s="12">
        <v>0</v>
      </c>
      <c r="F146" s="12">
        <v>145</v>
      </c>
      <c r="I146" s="12">
        <v>145</v>
      </c>
      <c r="K146" s="12">
        <v>0</v>
      </c>
      <c r="L146" s="12">
        <v>145</v>
      </c>
      <c r="O146" s="12">
        <v>145</v>
      </c>
      <c r="Q146" s="12">
        <v>0</v>
      </c>
      <c r="R146" s="12">
        <v>145</v>
      </c>
      <c r="U146" s="12">
        <v>145</v>
      </c>
      <c r="W146" s="12">
        <v>0</v>
      </c>
      <c r="X146" s="12">
        <v>145</v>
      </c>
      <c r="AA146" s="12">
        <v>145</v>
      </c>
      <c r="AC146" s="12">
        <v>0</v>
      </c>
      <c r="AD146" s="12">
        <v>145</v>
      </c>
      <c r="AG146" s="12">
        <v>145</v>
      </c>
      <c r="AI146" s="12">
        <v>0</v>
      </c>
      <c r="AJ146" s="12">
        <v>145</v>
      </c>
      <c r="AM146" s="12">
        <v>145</v>
      </c>
      <c r="AO146" s="12">
        <v>0</v>
      </c>
      <c r="AP146" s="12">
        <v>145</v>
      </c>
    </row>
    <row r="147" spans="3:42" x14ac:dyDescent="0.25">
      <c r="C147" s="12">
        <v>146</v>
      </c>
      <c r="E147" s="12">
        <v>0</v>
      </c>
      <c r="F147" s="12">
        <v>146</v>
      </c>
      <c r="I147" s="12">
        <v>146</v>
      </c>
      <c r="K147" s="12">
        <v>0</v>
      </c>
      <c r="L147" s="12">
        <v>146</v>
      </c>
      <c r="O147" s="12">
        <v>146</v>
      </c>
      <c r="Q147" s="12">
        <v>0</v>
      </c>
      <c r="R147" s="12">
        <v>146</v>
      </c>
      <c r="U147" s="12">
        <v>146</v>
      </c>
      <c r="W147" s="12">
        <v>0</v>
      </c>
      <c r="X147" s="12">
        <v>146</v>
      </c>
      <c r="AA147" s="12">
        <v>146</v>
      </c>
      <c r="AC147" s="12">
        <v>0</v>
      </c>
      <c r="AD147" s="12">
        <v>146</v>
      </c>
      <c r="AG147" s="12">
        <v>146</v>
      </c>
      <c r="AI147" s="12">
        <v>0</v>
      </c>
      <c r="AJ147" s="12">
        <v>146</v>
      </c>
      <c r="AM147" s="12">
        <v>146</v>
      </c>
      <c r="AO147" s="12">
        <v>0</v>
      </c>
      <c r="AP147" s="12">
        <v>146</v>
      </c>
    </row>
    <row r="148" spans="3:42" x14ac:dyDescent="0.25">
      <c r="C148" s="12">
        <v>147</v>
      </c>
      <c r="E148" s="12">
        <v>0</v>
      </c>
      <c r="F148" s="12">
        <v>147</v>
      </c>
      <c r="I148" s="12">
        <v>147</v>
      </c>
      <c r="K148" s="12">
        <v>0</v>
      </c>
      <c r="L148" s="12">
        <v>147</v>
      </c>
      <c r="O148" s="12">
        <v>147</v>
      </c>
      <c r="Q148" s="12">
        <v>0</v>
      </c>
      <c r="R148" s="12">
        <v>147</v>
      </c>
      <c r="U148" s="12">
        <v>147</v>
      </c>
      <c r="W148" s="12">
        <v>0</v>
      </c>
      <c r="X148" s="12">
        <v>147</v>
      </c>
      <c r="AA148" s="12">
        <v>147</v>
      </c>
      <c r="AC148" s="12">
        <v>0</v>
      </c>
      <c r="AD148" s="12">
        <v>147</v>
      </c>
      <c r="AG148" s="12">
        <v>147</v>
      </c>
      <c r="AI148" s="12">
        <v>0</v>
      </c>
      <c r="AJ148" s="12">
        <v>147</v>
      </c>
      <c r="AM148" s="12">
        <v>147</v>
      </c>
      <c r="AO148" s="12">
        <v>0</v>
      </c>
      <c r="AP148" s="12">
        <v>147</v>
      </c>
    </row>
    <row r="149" spans="3:42" x14ac:dyDescent="0.25">
      <c r="C149" s="12">
        <v>148</v>
      </c>
      <c r="E149" s="12">
        <v>0</v>
      </c>
      <c r="F149" s="12">
        <v>148</v>
      </c>
      <c r="I149" s="12">
        <v>148</v>
      </c>
      <c r="K149" s="12">
        <v>0</v>
      </c>
      <c r="L149" s="12">
        <v>148</v>
      </c>
      <c r="O149" s="12">
        <v>148</v>
      </c>
      <c r="Q149" s="12">
        <v>0</v>
      </c>
      <c r="R149" s="12">
        <v>148</v>
      </c>
      <c r="U149" s="12">
        <v>148</v>
      </c>
      <c r="W149" s="12">
        <v>0</v>
      </c>
      <c r="X149" s="12">
        <v>148</v>
      </c>
      <c r="AA149" s="12">
        <v>148</v>
      </c>
      <c r="AC149" s="12">
        <v>0</v>
      </c>
      <c r="AD149" s="12">
        <v>148</v>
      </c>
      <c r="AG149" s="12">
        <v>148</v>
      </c>
      <c r="AI149" s="12">
        <v>0</v>
      </c>
      <c r="AJ149" s="12">
        <v>148</v>
      </c>
      <c r="AM149" s="12">
        <v>148</v>
      </c>
      <c r="AO149" s="12">
        <v>0</v>
      </c>
      <c r="AP149" s="12">
        <v>148</v>
      </c>
    </row>
    <row r="150" spans="3:42" x14ac:dyDescent="0.25">
      <c r="C150" s="12">
        <v>149</v>
      </c>
      <c r="E150" s="12">
        <v>0</v>
      </c>
      <c r="F150" s="12">
        <v>149</v>
      </c>
      <c r="I150" s="12">
        <v>149</v>
      </c>
      <c r="K150" s="12">
        <v>0</v>
      </c>
      <c r="L150" s="12">
        <v>149</v>
      </c>
      <c r="O150" s="12">
        <v>149</v>
      </c>
      <c r="Q150" s="12">
        <v>0</v>
      </c>
      <c r="R150" s="12">
        <v>149</v>
      </c>
      <c r="U150" s="12">
        <v>149</v>
      </c>
      <c r="W150" s="12">
        <v>0</v>
      </c>
      <c r="X150" s="12">
        <v>149</v>
      </c>
      <c r="AA150" s="12">
        <v>149</v>
      </c>
      <c r="AC150" s="12">
        <v>0</v>
      </c>
      <c r="AD150" s="12">
        <v>149</v>
      </c>
      <c r="AG150" s="12">
        <v>149</v>
      </c>
      <c r="AI150" s="12">
        <v>0</v>
      </c>
      <c r="AJ150" s="12">
        <v>149</v>
      </c>
      <c r="AM150" s="12">
        <v>149</v>
      </c>
      <c r="AO150" s="12">
        <v>0</v>
      </c>
      <c r="AP150" s="12">
        <v>149</v>
      </c>
    </row>
    <row r="151" spans="3:42" x14ac:dyDescent="0.25">
      <c r="C151" s="12">
        <v>150</v>
      </c>
      <c r="E151" s="12">
        <v>0</v>
      </c>
      <c r="F151" s="12">
        <v>150</v>
      </c>
      <c r="I151" s="12">
        <v>150</v>
      </c>
      <c r="K151" s="12">
        <v>0</v>
      </c>
      <c r="L151" s="12">
        <v>150</v>
      </c>
      <c r="O151" s="12">
        <v>150</v>
      </c>
      <c r="Q151" s="12">
        <v>0</v>
      </c>
      <c r="R151" s="12">
        <v>150</v>
      </c>
      <c r="U151" s="12">
        <v>150</v>
      </c>
      <c r="W151" s="12">
        <v>0</v>
      </c>
      <c r="X151" s="12">
        <v>150</v>
      </c>
      <c r="AA151" s="12">
        <v>150</v>
      </c>
      <c r="AC151" s="12">
        <v>0</v>
      </c>
      <c r="AD151" s="12">
        <v>150</v>
      </c>
      <c r="AG151" s="12">
        <v>150</v>
      </c>
      <c r="AI151" s="12">
        <v>0</v>
      </c>
      <c r="AJ151" s="12">
        <v>150</v>
      </c>
      <c r="AM151" s="12">
        <v>150</v>
      </c>
      <c r="AO151" s="12">
        <v>0</v>
      </c>
      <c r="AP151" s="12">
        <v>150</v>
      </c>
    </row>
    <row r="152" spans="3:42" x14ac:dyDescent="0.25">
      <c r="C152" s="12">
        <v>151</v>
      </c>
      <c r="E152" s="12">
        <v>0</v>
      </c>
      <c r="F152" s="12">
        <v>151</v>
      </c>
      <c r="I152" s="12">
        <v>151</v>
      </c>
      <c r="K152" s="12">
        <v>0</v>
      </c>
      <c r="L152" s="12">
        <v>151</v>
      </c>
      <c r="O152" s="12">
        <v>151</v>
      </c>
      <c r="Q152" s="12">
        <v>0</v>
      </c>
      <c r="R152" s="12">
        <v>151</v>
      </c>
      <c r="U152" s="12">
        <v>151</v>
      </c>
      <c r="W152" s="12">
        <v>0</v>
      </c>
      <c r="X152" s="12">
        <v>151</v>
      </c>
      <c r="AA152" s="12">
        <v>151</v>
      </c>
      <c r="AC152" s="12">
        <v>0</v>
      </c>
      <c r="AD152" s="12">
        <v>151</v>
      </c>
      <c r="AG152" s="12">
        <v>151</v>
      </c>
      <c r="AI152" s="12">
        <v>0</v>
      </c>
      <c r="AJ152" s="12">
        <v>151</v>
      </c>
      <c r="AM152" s="12">
        <v>151</v>
      </c>
      <c r="AO152" s="12">
        <v>0</v>
      </c>
      <c r="AP152" s="12">
        <v>151</v>
      </c>
    </row>
    <row r="153" spans="3:42" x14ac:dyDescent="0.25">
      <c r="C153" s="12">
        <v>152</v>
      </c>
      <c r="E153" s="12">
        <v>0</v>
      </c>
      <c r="F153" s="12">
        <v>152</v>
      </c>
      <c r="I153" s="12">
        <v>152</v>
      </c>
      <c r="K153" s="12">
        <v>0</v>
      </c>
      <c r="L153" s="12">
        <v>152</v>
      </c>
      <c r="O153" s="12">
        <v>152</v>
      </c>
      <c r="Q153" s="12">
        <v>0</v>
      </c>
      <c r="R153" s="12">
        <v>152</v>
      </c>
      <c r="U153" s="12">
        <v>152</v>
      </c>
      <c r="W153" s="12">
        <v>0</v>
      </c>
      <c r="X153" s="12">
        <v>152</v>
      </c>
      <c r="AA153" s="12">
        <v>152</v>
      </c>
      <c r="AC153" s="12">
        <v>0</v>
      </c>
      <c r="AD153" s="12">
        <v>152</v>
      </c>
      <c r="AG153" s="12">
        <v>152</v>
      </c>
      <c r="AI153" s="12">
        <v>0</v>
      </c>
      <c r="AJ153" s="12">
        <v>152</v>
      </c>
      <c r="AM153" s="12">
        <v>152</v>
      </c>
      <c r="AO153" s="12">
        <v>0</v>
      </c>
      <c r="AP153" s="12">
        <v>152</v>
      </c>
    </row>
    <row r="154" spans="3:42" x14ac:dyDescent="0.25">
      <c r="C154" s="12">
        <v>153</v>
      </c>
      <c r="E154" s="12">
        <v>0</v>
      </c>
      <c r="F154" s="12">
        <v>153</v>
      </c>
      <c r="I154" s="12">
        <v>153</v>
      </c>
      <c r="K154" s="12">
        <v>0</v>
      </c>
      <c r="L154" s="12">
        <v>153</v>
      </c>
      <c r="O154" s="12">
        <v>153</v>
      </c>
      <c r="Q154" s="12">
        <v>0</v>
      </c>
      <c r="R154" s="12">
        <v>153</v>
      </c>
      <c r="U154" s="12">
        <v>153</v>
      </c>
      <c r="W154" s="12">
        <v>0</v>
      </c>
      <c r="X154" s="12">
        <v>153</v>
      </c>
      <c r="AA154" s="12">
        <v>153</v>
      </c>
      <c r="AC154" s="12">
        <v>0</v>
      </c>
      <c r="AD154" s="12">
        <v>153</v>
      </c>
      <c r="AG154" s="12">
        <v>153</v>
      </c>
      <c r="AI154" s="12">
        <v>0</v>
      </c>
      <c r="AJ154" s="12">
        <v>153</v>
      </c>
      <c r="AM154" s="12">
        <v>153</v>
      </c>
      <c r="AO154" s="12">
        <v>0</v>
      </c>
      <c r="AP154" s="12">
        <v>153</v>
      </c>
    </row>
    <row r="155" spans="3:42" x14ac:dyDescent="0.25">
      <c r="C155" s="12">
        <v>154</v>
      </c>
      <c r="E155" s="12">
        <v>0</v>
      </c>
      <c r="F155" s="12">
        <v>154</v>
      </c>
      <c r="I155" s="12">
        <v>154</v>
      </c>
      <c r="K155" s="12">
        <v>0</v>
      </c>
      <c r="L155" s="12">
        <v>154</v>
      </c>
      <c r="O155" s="12">
        <v>154</v>
      </c>
      <c r="Q155" s="12">
        <v>0</v>
      </c>
      <c r="R155" s="12">
        <v>154</v>
      </c>
      <c r="U155" s="12">
        <v>154</v>
      </c>
      <c r="W155" s="12">
        <v>0</v>
      </c>
      <c r="X155" s="12">
        <v>154</v>
      </c>
      <c r="AA155" s="12">
        <v>154</v>
      </c>
      <c r="AC155" s="12">
        <v>0</v>
      </c>
      <c r="AD155" s="12">
        <v>154</v>
      </c>
      <c r="AG155" s="12">
        <v>154</v>
      </c>
      <c r="AI155" s="12">
        <v>0</v>
      </c>
      <c r="AJ155" s="12">
        <v>154</v>
      </c>
      <c r="AM155" s="12">
        <v>154</v>
      </c>
      <c r="AO155" s="12">
        <v>0</v>
      </c>
      <c r="AP155" s="12">
        <v>154</v>
      </c>
    </row>
    <row r="156" spans="3:42" x14ac:dyDescent="0.25">
      <c r="C156" s="12">
        <v>155</v>
      </c>
      <c r="E156" s="12">
        <v>0</v>
      </c>
      <c r="F156" s="12">
        <v>155</v>
      </c>
      <c r="I156" s="12">
        <v>155</v>
      </c>
      <c r="K156" s="12">
        <v>0</v>
      </c>
      <c r="L156" s="12">
        <v>155</v>
      </c>
      <c r="O156" s="12">
        <v>155</v>
      </c>
      <c r="Q156" s="12">
        <v>0</v>
      </c>
      <c r="R156" s="12">
        <v>155</v>
      </c>
      <c r="U156" s="12">
        <v>155</v>
      </c>
      <c r="W156" s="12">
        <v>0</v>
      </c>
      <c r="X156" s="12">
        <v>155</v>
      </c>
      <c r="AA156" s="12">
        <v>155</v>
      </c>
      <c r="AC156" s="12">
        <v>0</v>
      </c>
      <c r="AD156" s="12">
        <v>155</v>
      </c>
      <c r="AG156" s="12">
        <v>155</v>
      </c>
      <c r="AI156" s="12">
        <v>0</v>
      </c>
      <c r="AJ156" s="12">
        <v>155</v>
      </c>
      <c r="AM156" s="12">
        <v>155</v>
      </c>
      <c r="AO156" s="12">
        <v>0</v>
      </c>
      <c r="AP156" s="12">
        <v>155</v>
      </c>
    </row>
    <row r="157" spans="3:42" x14ac:dyDescent="0.25">
      <c r="C157" s="12">
        <v>156</v>
      </c>
      <c r="E157" s="12">
        <v>0</v>
      </c>
      <c r="F157" s="12">
        <v>156</v>
      </c>
      <c r="I157" s="12">
        <v>156</v>
      </c>
      <c r="K157" s="12">
        <v>0</v>
      </c>
      <c r="L157" s="12">
        <v>156</v>
      </c>
      <c r="O157" s="12">
        <v>156</v>
      </c>
      <c r="Q157" s="12">
        <v>0</v>
      </c>
      <c r="R157" s="12">
        <v>156</v>
      </c>
      <c r="U157" s="12">
        <v>156</v>
      </c>
      <c r="W157" s="12">
        <v>0</v>
      </c>
      <c r="X157" s="12">
        <v>156</v>
      </c>
      <c r="AA157" s="12">
        <v>156</v>
      </c>
      <c r="AC157" s="12">
        <v>0</v>
      </c>
      <c r="AD157" s="12">
        <v>156</v>
      </c>
      <c r="AG157" s="12">
        <v>156</v>
      </c>
      <c r="AI157" s="12">
        <v>0</v>
      </c>
      <c r="AJ157" s="12">
        <v>156</v>
      </c>
      <c r="AM157" s="12">
        <v>156</v>
      </c>
      <c r="AO157" s="12">
        <v>0</v>
      </c>
      <c r="AP157" s="12">
        <v>156</v>
      </c>
    </row>
    <row r="158" spans="3:42" x14ac:dyDescent="0.25">
      <c r="C158" s="12">
        <v>157</v>
      </c>
      <c r="E158" s="12">
        <v>0</v>
      </c>
      <c r="F158" s="12">
        <v>157</v>
      </c>
      <c r="I158" s="12">
        <v>157</v>
      </c>
      <c r="K158" s="12">
        <v>0</v>
      </c>
      <c r="L158" s="12">
        <v>157</v>
      </c>
      <c r="O158" s="12">
        <v>157</v>
      </c>
      <c r="Q158" s="12">
        <v>0</v>
      </c>
      <c r="R158" s="12">
        <v>157</v>
      </c>
      <c r="U158" s="12">
        <v>157</v>
      </c>
      <c r="W158" s="12">
        <v>0</v>
      </c>
      <c r="X158" s="12">
        <v>157</v>
      </c>
      <c r="AA158" s="12">
        <v>157</v>
      </c>
      <c r="AC158" s="12">
        <v>0</v>
      </c>
      <c r="AD158" s="12">
        <v>157</v>
      </c>
      <c r="AG158" s="12">
        <v>157</v>
      </c>
      <c r="AI158" s="12">
        <v>0</v>
      </c>
      <c r="AJ158" s="12">
        <v>157</v>
      </c>
      <c r="AM158" s="12">
        <v>157</v>
      </c>
      <c r="AO158" s="12">
        <v>0</v>
      </c>
      <c r="AP158" s="12">
        <v>157</v>
      </c>
    </row>
    <row r="159" spans="3:42" x14ac:dyDescent="0.25">
      <c r="C159" s="12">
        <v>158</v>
      </c>
      <c r="E159" s="12">
        <v>0</v>
      </c>
      <c r="F159" s="12">
        <v>158</v>
      </c>
      <c r="I159" s="12">
        <v>158</v>
      </c>
      <c r="K159" s="12">
        <v>0</v>
      </c>
      <c r="L159" s="12">
        <v>158</v>
      </c>
      <c r="O159" s="12">
        <v>158</v>
      </c>
      <c r="Q159" s="12">
        <v>0</v>
      </c>
      <c r="R159" s="12">
        <v>158</v>
      </c>
      <c r="U159" s="12">
        <v>158</v>
      </c>
      <c r="W159" s="12">
        <v>0</v>
      </c>
      <c r="X159" s="12">
        <v>158</v>
      </c>
      <c r="AA159" s="12">
        <v>158</v>
      </c>
      <c r="AC159" s="12">
        <v>0</v>
      </c>
      <c r="AD159" s="12">
        <v>158</v>
      </c>
      <c r="AG159" s="12">
        <v>158</v>
      </c>
      <c r="AI159" s="12">
        <v>0</v>
      </c>
      <c r="AJ159" s="12">
        <v>158</v>
      </c>
      <c r="AM159" s="12">
        <v>158</v>
      </c>
      <c r="AO159" s="12">
        <v>0</v>
      </c>
      <c r="AP159" s="12">
        <v>158</v>
      </c>
    </row>
    <row r="160" spans="3:42" x14ac:dyDescent="0.25">
      <c r="C160" s="12">
        <v>159</v>
      </c>
      <c r="E160" s="12">
        <v>0</v>
      </c>
      <c r="F160" s="12">
        <v>159</v>
      </c>
      <c r="I160" s="12">
        <v>159</v>
      </c>
      <c r="K160" s="12">
        <v>0</v>
      </c>
      <c r="L160" s="12">
        <v>159</v>
      </c>
      <c r="O160" s="12">
        <v>159</v>
      </c>
      <c r="Q160" s="12">
        <v>0</v>
      </c>
      <c r="R160" s="12">
        <v>159</v>
      </c>
      <c r="U160" s="12">
        <v>159</v>
      </c>
      <c r="W160" s="12">
        <v>0</v>
      </c>
      <c r="X160" s="12">
        <v>159</v>
      </c>
      <c r="AA160" s="12">
        <v>159</v>
      </c>
      <c r="AC160" s="12">
        <v>0</v>
      </c>
      <c r="AD160" s="12">
        <v>159</v>
      </c>
      <c r="AG160" s="12">
        <v>159</v>
      </c>
      <c r="AI160" s="12">
        <v>0</v>
      </c>
      <c r="AJ160" s="12">
        <v>159</v>
      </c>
      <c r="AM160" s="12">
        <v>159</v>
      </c>
      <c r="AO160" s="12">
        <v>0</v>
      </c>
      <c r="AP160" s="12">
        <v>159</v>
      </c>
    </row>
    <row r="161" spans="3:42" x14ac:dyDescent="0.25">
      <c r="C161" s="12">
        <v>160</v>
      </c>
      <c r="E161" s="12">
        <v>0</v>
      </c>
      <c r="F161" s="12">
        <v>160</v>
      </c>
      <c r="I161" s="12">
        <v>160</v>
      </c>
      <c r="K161" s="12">
        <v>0</v>
      </c>
      <c r="L161" s="12">
        <v>160</v>
      </c>
      <c r="O161" s="12">
        <v>160</v>
      </c>
      <c r="Q161" s="12">
        <v>0</v>
      </c>
      <c r="R161" s="12">
        <v>160</v>
      </c>
      <c r="U161" s="12">
        <v>160</v>
      </c>
      <c r="W161" s="12">
        <v>0</v>
      </c>
      <c r="X161" s="12">
        <v>160</v>
      </c>
      <c r="AA161" s="12">
        <v>160</v>
      </c>
      <c r="AC161" s="12">
        <v>0</v>
      </c>
      <c r="AD161" s="12">
        <v>160</v>
      </c>
      <c r="AG161" s="12">
        <v>160</v>
      </c>
      <c r="AI161" s="12">
        <v>0</v>
      </c>
      <c r="AJ161" s="12">
        <v>160</v>
      </c>
      <c r="AM161" s="12">
        <v>160</v>
      </c>
      <c r="AO161" s="12">
        <v>0</v>
      </c>
      <c r="AP161" s="12">
        <v>160</v>
      </c>
    </row>
    <row r="162" spans="3:42" x14ac:dyDescent="0.25">
      <c r="C162" s="12">
        <v>161</v>
      </c>
      <c r="E162" s="12">
        <v>0</v>
      </c>
      <c r="F162" s="12">
        <v>161</v>
      </c>
      <c r="I162" s="12">
        <v>161</v>
      </c>
      <c r="K162" s="12">
        <v>0</v>
      </c>
      <c r="L162" s="12">
        <v>161</v>
      </c>
      <c r="O162" s="12">
        <v>161</v>
      </c>
      <c r="Q162" s="12">
        <v>0</v>
      </c>
      <c r="R162" s="12">
        <v>161</v>
      </c>
      <c r="U162" s="12">
        <v>161</v>
      </c>
      <c r="W162" s="12">
        <v>0</v>
      </c>
      <c r="X162" s="12">
        <v>161</v>
      </c>
      <c r="AA162" s="12">
        <v>161</v>
      </c>
      <c r="AC162" s="12">
        <v>0</v>
      </c>
      <c r="AD162" s="12">
        <v>161</v>
      </c>
      <c r="AG162" s="12">
        <v>161</v>
      </c>
      <c r="AI162" s="12">
        <v>0</v>
      </c>
      <c r="AJ162" s="12">
        <v>161</v>
      </c>
      <c r="AM162" s="12">
        <v>161</v>
      </c>
      <c r="AO162" s="12">
        <v>0</v>
      </c>
      <c r="AP162" s="12">
        <v>161</v>
      </c>
    </row>
    <row r="163" spans="3:42" x14ac:dyDescent="0.25">
      <c r="C163" s="12">
        <v>162</v>
      </c>
      <c r="E163" s="12">
        <v>0</v>
      </c>
      <c r="F163" s="12">
        <v>162</v>
      </c>
      <c r="I163" s="12">
        <v>162</v>
      </c>
      <c r="K163" s="12">
        <v>0</v>
      </c>
      <c r="L163" s="12">
        <v>162</v>
      </c>
      <c r="O163" s="12">
        <v>162</v>
      </c>
      <c r="Q163" s="12">
        <v>0</v>
      </c>
      <c r="R163" s="12">
        <v>162</v>
      </c>
      <c r="U163" s="12">
        <v>162</v>
      </c>
      <c r="W163" s="12">
        <v>0</v>
      </c>
      <c r="X163" s="12">
        <v>162</v>
      </c>
      <c r="AA163" s="12">
        <v>162</v>
      </c>
      <c r="AC163" s="12">
        <v>0</v>
      </c>
      <c r="AD163" s="12">
        <v>162</v>
      </c>
      <c r="AG163" s="12">
        <v>162</v>
      </c>
      <c r="AI163" s="12">
        <v>0</v>
      </c>
      <c r="AJ163" s="12">
        <v>162</v>
      </c>
      <c r="AM163" s="12">
        <v>162</v>
      </c>
      <c r="AO163" s="12">
        <v>0</v>
      </c>
      <c r="AP163" s="12">
        <v>162</v>
      </c>
    </row>
    <row r="164" spans="3:42" x14ac:dyDescent="0.25">
      <c r="C164" s="12">
        <v>163</v>
      </c>
      <c r="E164" s="12">
        <v>0</v>
      </c>
      <c r="F164" s="12">
        <v>163</v>
      </c>
      <c r="I164" s="12">
        <v>163</v>
      </c>
      <c r="K164" s="12">
        <v>0</v>
      </c>
      <c r="L164" s="12">
        <v>163</v>
      </c>
      <c r="O164" s="12">
        <v>163</v>
      </c>
      <c r="Q164" s="12">
        <v>0</v>
      </c>
      <c r="R164" s="12">
        <v>163</v>
      </c>
      <c r="U164" s="12">
        <v>163</v>
      </c>
      <c r="W164" s="12">
        <v>0</v>
      </c>
      <c r="X164" s="12">
        <v>163</v>
      </c>
      <c r="AA164" s="12">
        <v>163</v>
      </c>
      <c r="AC164" s="12">
        <v>0</v>
      </c>
      <c r="AD164" s="12">
        <v>163</v>
      </c>
      <c r="AG164" s="12">
        <v>163</v>
      </c>
      <c r="AI164" s="12">
        <v>0</v>
      </c>
      <c r="AJ164" s="12">
        <v>163</v>
      </c>
      <c r="AM164" s="12">
        <v>163</v>
      </c>
      <c r="AO164" s="12">
        <v>0</v>
      </c>
      <c r="AP164" s="12">
        <v>163</v>
      </c>
    </row>
    <row r="165" spans="3:42" x14ac:dyDescent="0.25">
      <c r="C165" s="12">
        <v>164</v>
      </c>
      <c r="E165" s="12">
        <v>0</v>
      </c>
      <c r="F165" s="12">
        <v>164</v>
      </c>
      <c r="I165" s="12">
        <v>164</v>
      </c>
      <c r="K165" s="12">
        <v>0</v>
      </c>
      <c r="L165" s="12">
        <v>164</v>
      </c>
      <c r="O165" s="12">
        <v>164</v>
      </c>
      <c r="Q165" s="12">
        <v>0</v>
      </c>
      <c r="R165" s="12">
        <v>164</v>
      </c>
      <c r="U165" s="12">
        <v>164</v>
      </c>
      <c r="W165" s="12">
        <v>0</v>
      </c>
      <c r="X165" s="12">
        <v>164</v>
      </c>
      <c r="AA165" s="12">
        <v>164</v>
      </c>
      <c r="AC165" s="12">
        <v>0</v>
      </c>
      <c r="AD165" s="12">
        <v>164</v>
      </c>
      <c r="AG165" s="12">
        <v>164</v>
      </c>
      <c r="AI165" s="12">
        <v>0</v>
      </c>
      <c r="AJ165" s="12">
        <v>164</v>
      </c>
      <c r="AM165" s="12">
        <v>164</v>
      </c>
      <c r="AO165" s="12">
        <v>0</v>
      </c>
      <c r="AP165" s="12">
        <v>164</v>
      </c>
    </row>
    <row r="166" spans="3:42" x14ac:dyDescent="0.25">
      <c r="C166" s="12">
        <v>165</v>
      </c>
      <c r="E166" s="12">
        <v>0</v>
      </c>
      <c r="F166" s="12">
        <v>165</v>
      </c>
      <c r="I166" s="12">
        <v>165</v>
      </c>
      <c r="K166" s="12">
        <v>0</v>
      </c>
      <c r="L166" s="12">
        <v>165</v>
      </c>
      <c r="O166" s="12">
        <v>165</v>
      </c>
      <c r="Q166" s="12">
        <v>0</v>
      </c>
      <c r="R166" s="12">
        <v>165</v>
      </c>
      <c r="U166" s="12">
        <v>165</v>
      </c>
      <c r="W166" s="12">
        <v>0</v>
      </c>
      <c r="X166" s="12">
        <v>165</v>
      </c>
      <c r="AA166" s="12">
        <v>165</v>
      </c>
      <c r="AC166" s="12">
        <v>0</v>
      </c>
      <c r="AD166" s="12">
        <v>165</v>
      </c>
      <c r="AG166" s="12">
        <v>165</v>
      </c>
      <c r="AI166" s="12">
        <v>0</v>
      </c>
      <c r="AJ166" s="12">
        <v>165</v>
      </c>
      <c r="AM166" s="12">
        <v>165</v>
      </c>
      <c r="AO166" s="12">
        <v>0</v>
      </c>
      <c r="AP166" s="12">
        <v>165</v>
      </c>
    </row>
    <row r="167" spans="3:42" x14ac:dyDescent="0.25">
      <c r="C167" s="12">
        <v>166</v>
      </c>
      <c r="E167" s="12">
        <v>0</v>
      </c>
      <c r="F167" s="12">
        <v>166</v>
      </c>
      <c r="I167" s="12">
        <v>166</v>
      </c>
      <c r="K167" s="12">
        <v>0</v>
      </c>
      <c r="L167" s="12">
        <v>166</v>
      </c>
      <c r="O167" s="12">
        <v>166</v>
      </c>
      <c r="Q167" s="12">
        <v>0</v>
      </c>
      <c r="R167" s="12">
        <v>166</v>
      </c>
      <c r="U167" s="12">
        <v>166</v>
      </c>
      <c r="W167" s="12">
        <v>0</v>
      </c>
      <c r="X167" s="12">
        <v>166</v>
      </c>
      <c r="AA167" s="12">
        <v>166</v>
      </c>
      <c r="AC167" s="12">
        <v>0</v>
      </c>
      <c r="AD167" s="12">
        <v>166</v>
      </c>
      <c r="AG167" s="12">
        <v>166</v>
      </c>
      <c r="AI167" s="12">
        <v>0</v>
      </c>
      <c r="AJ167" s="12">
        <v>166</v>
      </c>
      <c r="AM167" s="12">
        <v>166</v>
      </c>
      <c r="AO167" s="12">
        <v>0</v>
      </c>
      <c r="AP167" s="12">
        <v>166</v>
      </c>
    </row>
    <row r="168" spans="3:42" x14ac:dyDescent="0.25">
      <c r="C168" s="12">
        <v>167</v>
      </c>
      <c r="E168" s="12">
        <v>0</v>
      </c>
      <c r="F168" s="12">
        <v>167</v>
      </c>
      <c r="I168" s="12">
        <v>167</v>
      </c>
      <c r="K168" s="12">
        <v>0</v>
      </c>
      <c r="L168" s="12">
        <v>167</v>
      </c>
      <c r="O168" s="12">
        <v>167</v>
      </c>
      <c r="Q168" s="12">
        <v>0</v>
      </c>
      <c r="R168" s="12">
        <v>167</v>
      </c>
      <c r="U168" s="12">
        <v>167</v>
      </c>
      <c r="W168" s="12">
        <v>0</v>
      </c>
      <c r="X168" s="12">
        <v>167</v>
      </c>
      <c r="AA168" s="12">
        <v>167</v>
      </c>
      <c r="AC168" s="12">
        <v>0</v>
      </c>
      <c r="AD168" s="12">
        <v>167</v>
      </c>
      <c r="AG168" s="12">
        <v>167</v>
      </c>
      <c r="AI168" s="12">
        <v>0</v>
      </c>
      <c r="AJ168" s="12">
        <v>167</v>
      </c>
      <c r="AM168" s="12">
        <v>167</v>
      </c>
      <c r="AO168" s="12">
        <v>0</v>
      </c>
      <c r="AP168" s="12">
        <v>167</v>
      </c>
    </row>
    <row r="169" spans="3:42" x14ac:dyDescent="0.25">
      <c r="C169" s="12">
        <v>168</v>
      </c>
      <c r="E169" s="12">
        <v>0</v>
      </c>
      <c r="F169" s="12">
        <v>168</v>
      </c>
      <c r="I169" s="12">
        <v>168</v>
      </c>
      <c r="K169" s="12">
        <v>0</v>
      </c>
      <c r="L169" s="12">
        <v>168</v>
      </c>
      <c r="O169" s="12">
        <v>168</v>
      </c>
      <c r="Q169" s="12">
        <v>0</v>
      </c>
      <c r="R169" s="12">
        <v>168</v>
      </c>
      <c r="U169" s="12">
        <v>168</v>
      </c>
      <c r="W169" s="12">
        <v>0</v>
      </c>
      <c r="X169" s="12">
        <v>168</v>
      </c>
      <c r="AA169" s="12">
        <v>168</v>
      </c>
      <c r="AC169" s="12">
        <v>0</v>
      </c>
      <c r="AD169" s="12">
        <v>168</v>
      </c>
      <c r="AG169" s="12">
        <v>168</v>
      </c>
      <c r="AI169" s="12">
        <v>0</v>
      </c>
      <c r="AJ169" s="12">
        <v>168</v>
      </c>
      <c r="AM169" s="12">
        <v>168</v>
      </c>
      <c r="AO169" s="12">
        <v>0</v>
      </c>
      <c r="AP169" s="12">
        <v>168</v>
      </c>
    </row>
    <row r="170" spans="3:42" x14ac:dyDescent="0.25">
      <c r="C170" s="12">
        <v>169</v>
      </c>
      <c r="E170" s="12">
        <v>0</v>
      </c>
      <c r="F170" s="12">
        <v>169</v>
      </c>
      <c r="I170" s="12">
        <v>169</v>
      </c>
      <c r="K170" s="12">
        <v>0</v>
      </c>
      <c r="L170" s="12">
        <v>169</v>
      </c>
      <c r="O170" s="12">
        <v>169</v>
      </c>
      <c r="Q170" s="12">
        <v>0</v>
      </c>
      <c r="R170" s="12">
        <v>169</v>
      </c>
      <c r="U170" s="12">
        <v>169</v>
      </c>
      <c r="W170" s="12">
        <v>0</v>
      </c>
      <c r="X170" s="12">
        <v>169</v>
      </c>
      <c r="AA170" s="12">
        <v>169</v>
      </c>
      <c r="AC170" s="12">
        <v>0</v>
      </c>
      <c r="AD170" s="12">
        <v>169</v>
      </c>
      <c r="AG170" s="12">
        <v>169</v>
      </c>
      <c r="AI170" s="12">
        <v>0</v>
      </c>
      <c r="AJ170" s="12">
        <v>169</v>
      </c>
      <c r="AM170" s="12">
        <v>169</v>
      </c>
      <c r="AO170" s="12">
        <v>0</v>
      </c>
      <c r="AP170" s="12">
        <v>169</v>
      </c>
    </row>
    <row r="171" spans="3:42" x14ac:dyDescent="0.25">
      <c r="C171" s="12">
        <v>170</v>
      </c>
      <c r="E171" s="12">
        <v>0</v>
      </c>
      <c r="F171" s="12">
        <v>170</v>
      </c>
      <c r="I171" s="12">
        <v>170</v>
      </c>
      <c r="K171" s="12">
        <v>0</v>
      </c>
      <c r="L171" s="12">
        <v>170</v>
      </c>
      <c r="O171" s="12">
        <v>170</v>
      </c>
      <c r="Q171" s="12">
        <v>0</v>
      </c>
      <c r="R171" s="12">
        <v>170</v>
      </c>
      <c r="U171" s="12">
        <v>170</v>
      </c>
      <c r="W171" s="12">
        <v>0</v>
      </c>
      <c r="X171" s="12">
        <v>170</v>
      </c>
      <c r="AA171" s="12">
        <v>170</v>
      </c>
      <c r="AC171" s="12">
        <v>0</v>
      </c>
      <c r="AD171" s="12">
        <v>170</v>
      </c>
      <c r="AG171" s="12">
        <v>170</v>
      </c>
      <c r="AI171" s="12">
        <v>0</v>
      </c>
      <c r="AJ171" s="12">
        <v>170</v>
      </c>
      <c r="AM171" s="12">
        <v>170</v>
      </c>
      <c r="AO171" s="12">
        <v>0</v>
      </c>
      <c r="AP171" s="12">
        <v>170</v>
      </c>
    </row>
    <row r="172" spans="3:42" x14ac:dyDescent="0.25">
      <c r="C172" s="12">
        <v>171</v>
      </c>
      <c r="E172" s="12">
        <v>0</v>
      </c>
      <c r="F172" s="12">
        <v>171</v>
      </c>
      <c r="I172" s="12">
        <v>171</v>
      </c>
      <c r="K172" s="12">
        <v>0</v>
      </c>
      <c r="L172" s="12">
        <v>171</v>
      </c>
      <c r="O172" s="12">
        <v>171</v>
      </c>
      <c r="Q172" s="12">
        <v>0</v>
      </c>
      <c r="R172" s="12">
        <v>171</v>
      </c>
      <c r="U172" s="12">
        <v>171</v>
      </c>
      <c r="W172" s="12">
        <v>0</v>
      </c>
      <c r="X172" s="12">
        <v>171</v>
      </c>
      <c r="AA172" s="12">
        <v>171</v>
      </c>
      <c r="AC172" s="12">
        <v>0</v>
      </c>
      <c r="AD172" s="12">
        <v>171</v>
      </c>
      <c r="AG172" s="12">
        <v>171</v>
      </c>
      <c r="AI172" s="12">
        <v>0</v>
      </c>
      <c r="AJ172" s="12">
        <v>171</v>
      </c>
      <c r="AM172" s="12">
        <v>171</v>
      </c>
      <c r="AO172" s="12">
        <v>0</v>
      </c>
      <c r="AP172" s="12">
        <v>171</v>
      </c>
    </row>
    <row r="173" spans="3:42" x14ac:dyDescent="0.25">
      <c r="C173" s="12">
        <v>172</v>
      </c>
      <c r="E173" s="12">
        <v>0</v>
      </c>
      <c r="F173" s="12">
        <v>172</v>
      </c>
      <c r="I173" s="12">
        <v>172</v>
      </c>
      <c r="K173" s="12">
        <v>0</v>
      </c>
      <c r="L173" s="12">
        <v>172</v>
      </c>
      <c r="O173" s="12">
        <v>172</v>
      </c>
      <c r="Q173" s="12">
        <v>0</v>
      </c>
      <c r="R173" s="12">
        <v>172</v>
      </c>
      <c r="U173" s="12">
        <v>172</v>
      </c>
      <c r="W173" s="12">
        <v>0</v>
      </c>
      <c r="X173" s="12">
        <v>172</v>
      </c>
      <c r="AA173" s="12">
        <v>172</v>
      </c>
      <c r="AC173" s="12">
        <v>0</v>
      </c>
      <c r="AD173" s="12">
        <v>172</v>
      </c>
      <c r="AG173" s="12">
        <v>172</v>
      </c>
      <c r="AI173" s="12">
        <v>0</v>
      </c>
      <c r="AJ173" s="12">
        <v>172</v>
      </c>
      <c r="AM173" s="12">
        <v>172</v>
      </c>
      <c r="AO173" s="12">
        <v>0</v>
      </c>
      <c r="AP173" s="12">
        <v>172</v>
      </c>
    </row>
    <row r="174" spans="3:42" x14ac:dyDescent="0.25">
      <c r="C174" s="12">
        <v>173</v>
      </c>
      <c r="E174" s="12">
        <v>0</v>
      </c>
      <c r="F174" s="12">
        <v>173</v>
      </c>
      <c r="I174" s="12">
        <v>173</v>
      </c>
      <c r="K174" s="12">
        <v>0</v>
      </c>
      <c r="L174" s="12">
        <v>173</v>
      </c>
      <c r="O174" s="12">
        <v>173</v>
      </c>
      <c r="Q174" s="12">
        <v>0</v>
      </c>
      <c r="R174" s="12">
        <v>173</v>
      </c>
      <c r="U174" s="12">
        <v>173</v>
      </c>
      <c r="W174" s="12">
        <v>0</v>
      </c>
      <c r="X174" s="12">
        <v>173</v>
      </c>
      <c r="AA174" s="12">
        <v>173</v>
      </c>
      <c r="AC174" s="12">
        <v>0</v>
      </c>
      <c r="AD174" s="12">
        <v>173</v>
      </c>
      <c r="AG174" s="12">
        <v>173</v>
      </c>
      <c r="AI174" s="12">
        <v>0</v>
      </c>
      <c r="AJ174" s="12">
        <v>173</v>
      </c>
      <c r="AM174" s="12">
        <v>173</v>
      </c>
      <c r="AO174" s="12">
        <v>0</v>
      </c>
      <c r="AP174" s="12">
        <v>173</v>
      </c>
    </row>
    <row r="175" spans="3:42" x14ac:dyDescent="0.25">
      <c r="C175" s="12">
        <v>174</v>
      </c>
      <c r="E175" s="12">
        <v>0</v>
      </c>
      <c r="F175" s="12">
        <v>174</v>
      </c>
      <c r="I175" s="12">
        <v>174</v>
      </c>
      <c r="K175" s="12">
        <v>0</v>
      </c>
      <c r="L175" s="12">
        <v>174</v>
      </c>
      <c r="O175" s="12">
        <v>174</v>
      </c>
      <c r="Q175" s="12">
        <v>0</v>
      </c>
      <c r="R175" s="12">
        <v>174</v>
      </c>
      <c r="U175" s="12">
        <v>174</v>
      </c>
      <c r="W175" s="12">
        <v>0</v>
      </c>
      <c r="X175" s="12">
        <v>174</v>
      </c>
      <c r="AA175" s="12">
        <v>174</v>
      </c>
      <c r="AC175" s="12">
        <v>0</v>
      </c>
      <c r="AD175" s="12">
        <v>174</v>
      </c>
      <c r="AG175" s="12">
        <v>174</v>
      </c>
      <c r="AI175" s="12">
        <v>0</v>
      </c>
      <c r="AJ175" s="12">
        <v>174</v>
      </c>
      <c r="AM175" s="12">
        <v>174</v>
      </c>
      <c r="AO175" s="12">
        <v>0</v>
      </c>
      <c r="AP175" s="12">
        <v>174</v>
      </c>
    </row>
    <row r="176" spans="3:42" x14ac:dyDescent="0.25">
      <c r="C176" s="12">
        <v>175</v>
      </c>
      <c r="E176" s="12">
        <v>0</v>
      </c>
      <c r="F176" s="12">
        <v>175</v>
      </c>
      <c r="I176" s="12">
        <v>175</v>
      </c>
      <c r="K176" s="12">
        <v>0</v>
      </c>
      <c r="L176" s="12">
        <v>175</v>
      </c>
      <c r="O176" s="12">
        <v>175</v>
      </c>
      <c r="Q176" s="12">
        <v>0</v>
      </c>
      <c r="R176" s="12">
        <v>175</v>
      </c>
      <c r="U176" s="12">
        <v>175</v>
      </c>
      <c r="W176" s="12">
        <v>0</v>
      </c>
      <c r="X176" s="12">
        <v>175</v>
      </c>
      <c r="AA176" s="12">
        <v>175</v>
      </c>
      <c r="AC176" s="12">
        <v>0</v>
      </c>
      <c r="AD176" s="12">
        <v>175</v>
      </c>
      <c r="AG176" s="12">
        <v>175</v>
      </c>
      <c r="AI176" s="12">
        <v>0</v>
      </c>
      <c r="AJ176" s="12">
        <v>175</v>
      </c>
      <c r="AM176" s="12">
        <v>175</v>
      </c>
      <c r="AO176" s="12">
        <v>0</v>
      </c>
      <c r="AP176" s="12">
        <v>175</v>
      </c>
    </row>
    <row r="177" spans="3:42" x14ac:dyDescent="0.25">
      <c r="C177" s="12">
        <v>176</v>
      </c>
      <c r="E177" s="12">
        <v>0</v>
      </c>
      <c r="F177" s="12">
        <v>176</v>
      </c>
      <c r="I177" s="12">
        <v>176</v>
      </c>
      <c r="K177" s="12">
        <v>0</v>
      </c>
      <c r="L177" s="12">
        <v>176</v>
      </c>
      <c r="O177" s="12">
        <v>176</v>
      </c>
      <c r="Q177" s="12">
        <v>0</v>
      </c>
      <c r="R177" s="12">
        <v>176</v>
      </c>
      <c r="U177" s="12">
        <v>176</v>
      </c>
      <c r="W177" s="12">
        <v>0</v>
      </c>
      <c r="X177" s="12">
        <v>176</v>
      </c>
      <c r="AA177" s="12">
        <v>176</v>
      </c>
      <c r="AC177" s="12">
        <v>0</v>
      </c>
      <c r="AD177" s="12">
        <v>176</v>
      </c>
      <c r="AG177" s="12">
        <v>176</v>
      </c>
      <c r="AI177" s="12">
        <v>0</v>
      </c>
      <c r="AJ177" s="12">
        <v>176</v>
      </c>
      <c r="AM177" s="12">
        <v>176</v>
      </c>
      <c r="AO177" s="12">
        <v>0</v>
      </c>
      <c r="AP177" s="12">
        <v>176</v>
      </c>
    </row>
    <row r="178" spans="3:42" x14ac:dyDescent="0.25">
      <c r="C178" s="12">
        <v>177</v>
      </c>
      <c r="E178" s="12">
        <v>0</v>
      </c>
      <c r="F178" s="12">
        <v>177</v>
      </c>
      <c r="I178" s="12">
        <v>177</v>
      </c>
      <c r="K178" s="12">
        <v>0</v>
      </c>
      <c r="L178" s="12">
        <v>177</v>
      </c>
      <c r="O178" s="12">
        <v>177</v>
      </c>
      <c r="Q178" s="12">
        <v>0</v>
      </c>
      <c r="R178" s="12">
        <v>177</v>
      </c>
      <c r="U178" s="12">
        <v>177</v>
      </c>
      <c r="W178" s="12">
        <v>0</v>
      </c>
      <c r="X178" s="12">
        <v>177</v>
      </c>
      <c r="AA178" s="12">
        <v>177</v>
      </c>
      <c r="AC178" s="12">
        <v>0</v>
      </c>
      <c r="AD178" s="12">
        <v>177</v>
      </c>
      <c r="AG178" s="12">
        <v>177</v>
      </c>
      <c r="AI178" s="12">
        <v>0</v>
      </c>
      <c r="AJ178" s="12">
        <v>177</v>
      </c>
      <c r="AM178" s="12">
        <v>177</v>
      </c>
      <c r="AO178" s="12">
        <v>0</v>
      </c>
      <c r="AP178" s="12">
        <v>177</v>
      </c>
    </row>
    <row r="179" spans="3:42" x14ac:dyDescent="0.25">
      <c r="C179" s="12">
        <v>178</v>
      </c>
      <c r="E179" s="12">
        <v>0</v>
      </c>
      <c r="F179" s="12">
        <v>178</v>
      </c>
      <c r="I179" s="12">
        <v>178</v>
      </c>
      <c r="K179" s="12">
        <v>0</v>
      </c>
      <c r="L179" s="12">
        <v>178</v>
      </c>
      <c r="O179" s="12">
        <v>178</v>
      </c>
      <c r="Q179" s="12">
        <v>0</v>
      </c>
      <c r="R179" s="12">
        <v>178</v>
      </c>
      <c r="U179" s="12">
        <v>178</v>
      </c>
      <c r="W179" s="12">
        <v>0</v>
      </c>
      <c r="X179" s="12">
        <v>178</v>
      </c>
      <c r="AA179" s="12">
        <v>178</v>
      </c>
      <c r="AC179" s="12">
        <v>0</v>
      </c>
      <c r="AD179" s="12">
        <v>178</v>
      </c>
      <c r="AG179" s="12">
        <v>178</v>
      </c>
      <c r="AI179" s="12">
        <v>0</v>
      </c>
      <c r="AJ179" s="12">
        <v>178</v>
      </c>
      <c r="AM179" s="12">
        <v>178</v>
      </c>
      <c r="AO179" s="12">
        <v>0</v>
      </c>
      <c r="AP179" s="12">
        <v>178</v>
      </c>
    </row>
    <row r="180" spans="3:42" x14ac:dyDescent="0.25">
      <c r="C180" s="12">
        <v>179</v>
      </c>
      <c r="E180" s="12">
        <v>0</v>
      </c>
      <c r="F180" s="12">
        <v>179</v>
      </c>
      <c r="I180" s="12">
        <v>179</v>
      </c>
      <c r="K180" s="12">
        <v>0</v>
      </c>
      <c r="L180" s="12">
        <v>179</v>
      </c>
      <c r="O180" s="12">
        <v>179</v>
      </c>
      <c r="Q180" s="12">
        <v>0</v>
      </c>
      <c r="R180" s="12">
        <v>179</v>
      </c>
      <c r="U180" s="12">
        <v>179</v>
      </c>
      <c r="W180" s="12">
        <v>0</v>
      </c>
      <c r="X180" s="12">
        <v>179</v>
      </c>
      <c r="AA180" s="12">
        <v>179</v>
      </c>
      <c r="AC180" s="12">
        <v>0</v>
      </c>
      <c r="AD180" s="12">
        <v>179</v>
      </c>
      <c r="AG180" s="12">
        <v>179</v>
      </c>
      <c r="AI180" s="12">
        <v>0</v>
      </c>
      <c r="AJ180" s="12">
        <v>179</v>
      </c>
      <c r="AM180" s="12">
        <v>179</v>
      </c>
      <c r="AO180" s="12">
        <v>0</v>
      </c>
      <c r="AP180" s="12">
        <v>179</v>
      </c>
    </row>
    <row r="181" spans="3:42" x14ac:dyDescent="0.25">
      <c r="C181" s="12">
        <v>180</v>
      </c>
      <c r="E181" s="12">
        <v>0</v>
      </c>
      <c r="F181" s="12">
        <v>180</v>
      </c>
      <c r="I181" s="12">
        <v>180</v>
      </c>
      <c r="K181" s="12">
        <v>0</v>
      </c>
      <c r="L181" s="12">
        <v>180</v>
      </c>
      <c r="O181" s="12">
        <v>180</v>
      </c>
      <c r="Q181" s="12">
        <v>0</v>
      </c>
      <c r="R181" s="12">
        <v>180</v>
      </c>
      <c r="U181" s="12">
        <v>180</v>
      </c>
      <c r="W181" s="12">
        <v>0</v>
      </c>
      <c r="X181" s="12">
        <v>180</v>
      </c>
      <c r="AA181" s="12">
        <v>180</v>
      </c>
      <c r="AC181" s="12">
        <v>0</v>
      </c>
      <c r="AD181" s="12">
        <v>180</v>
      </c>
      <c r="AG181" s="12">
        <v>180</v>
      </c>
      <c r="AI181" s="12">
        <v>0</v>
      </c>
      <c r="AJ181" s="12">
        <v>180</v>
      </c>
      <c r="AM181" s="12">
        <v>180</v>
      </c>
      <c r="AO181" s="12">
        <v>0</v>
      </c>
      <c r="AP181" s="12">
        <v>180</v>
      </c>
    </row>
    <row r="182" spans="3:42" x14ac:dyDescent="0.25">
      <c r="C182" s="12">
        <v>181</v>
      </c>
      <c r="E182" s="12">
        <v>0</v>
      </c>
      <c r="F182" s="12">
        <v>181</v>
      </c>
      <c r="I182" s="12">
        <v>181</v>
      </c>
      <c r="K182" s="12">
        <v>0</v>
      </c>
      <c r="L182" s="12">
        <v>181</v>
      </c>
      <c r="O182" s="12">
        <v>181</v>
      </c>
      <c r="Q182" s="12">
        <v>0</v>
      </c>
      <c r="R182" s="12">
        <v>181</v>
      </c>
      <c r="U182" s="12">
        <v>181</v>
      </c>
      <c r="W182" s="12">
        <v>0</v>
      </c>
      <c r="X182" s="12">
        <v>181</v>
      </c>
      <c r="AA182" s="12">
        <v>181</v>
      </c>
      <c r="AC182" s="12">
        <v>0</v>
      </c>
      <c r="AD182" s="12">
        <v>181</v>
      </c>
      <c r="AG182" s="12">
        <v>181</v>
      </c>
      <c r="AI182" s="12">
        <v>0</v>
      </c>
      <c r="AJ182" s="12">
        <v>181</v>
      </c>
      <c r="AM182" s="12">
        <v>181</v>
      </c>
      <c r="AO182" s="12">
        <v>0</v>
      </c>
      <c r="AP182" s="12">
        <v>181</v>
      </c>
    </row>
    <row r="183" spans="3:42" x14ac:dyDescent="0.25">
      <c r="C183" s="12">
        <v>182</v>
      </c>
      <c r="E183" s="12">
        <v>0</v>
      </c>
      <c r="F183" s="12">
        <v>182</v>
      </c>
      <c r="I183" s="12">
        <v>182</v>
      </c>
      <c r="K183" s="12">
        <v>0</v>
      </c>
      <c r="L183" s="12">
        <v>182</v>
      </c>
      <c r="O183" s="12">
        <v>182</v>
      </c>
      <c r="Q183" s="12">
        <v>0</v>
      </c>
      <c r="R183" s="12">
        <v>182</v>
      </c>
      <c r="U183" s="12">
        <v>182</v>
      </c>
      <c r="W183" s="12">
        <v>0</v>
      </c>
      <c r="X183" s="12">
        <v>182</v>
      </c>
      <c r="AA183" s="12">
        <v>182</v>
      </c>
      <c r="AC183" s="12">
        <v>0</v>
      </c>
      <c r="AD183" s="12">
        <v>182</v>
      </c>
      <c r="AG183" s="12">
        <v>182</v>
      </c>
      <c r="AI183" s="12">
        <v>0</v>
      </c>
      <c r="AJ183" s="12">
        <v>182</v>
      </c>
      <c r="AM183" s="12">
        <v>182</v>
      </c>
      <c r="AO183" s="12">
        <v>0</v>
      </c>
      <c r="AP183" s="12">
        <v>182</v>
      </c>
    </row>
    <row r="184" spans="3:42" x14ac:dyDescent="0.25">
      <c r="C184" s="12">
        <v>183</v>
      </c>
      <c r="E184" s="12">
        <v>0</v>
      </c>
      <c r="F184" s="12">
        <v>183</v>
      </c>
      <c r="I184" s="12">
        <v>183</v>
      </c>
      <c r="K184" s="12">
        <v>0</v>
      </c>
      <c r="L184" s="12">
        <v>183</v>
      </c>
      <c r="O184" s="12">
        <v>183</v>
      </c>
      <c r="Q184" s="12">
        <v>0</v>
      </c>
      <c r="R184" s="12">
        <v>183</v>
      </c>
      <c r="U184" s="12">
        <v>183</v>
      </c>
      <c r="W184" s="12">
        <v>0</v>
      </c>
      <c r="X184" s="12">
        <v>183</v>
      </c>
      <c r="AA184" s="12">
        <v>183</v>
      </c>
      <c r="AC184" s="12">
        <v>0</v>
      </c>
      <c r="AD184" s="12">
        <v>183</v>
      </c>
      <c r="AG184" s="12">
        <v>183</v>
      </c>
      <c r="AI184" s="12">
        <v>0</v>
      </c>
      <c r="AJ184" s="12">
        <v>183</v>
      </c>
      <c r="AM184" s="12">
        <v>183</v>
      </c>
      <c r="AO184" s="12">
        <v>0</v>
      </c>
      <c r="AP184" s="12">
        <v>183</v>
      </c>
    </row>
    <row r="185" spans="3:42" x14ac:dyDescent="0.25">
      <c r="C185" s="12">
        <v>184</v>
      </c>
      <c r="E185" s="12">
        <v>0</v>
      </c>
      <c r="F185" s="12">
        <v>184</v>
      </c>
      <c r="I185" s="12">
        <v>184</v>
      </c>
      <c r="K185" s="12">
        <v>0</v>
      </c>
      <c r="L185" s="12">
        <v>184</v>
      </c>
      <c r="O185" s="12">
        <v>184</v>
      </c>
      <c r="Q185" s="12">
        <v>0</v>
      </c>
      <c r="R185" s="12">
        <v>184</v>
      </c>
      <c r="U185" s="12">
        <v>184</v>
      </c>
      <c r="W185" s="12">
        <v>0</v>
      </c>
      <c r="X185" s="12">
        <v>184</v>
      </c>
      <c r="AA185" s="12">
        <v>184</v>
      </c>
      <c r="AC185" s="12">
        <v>0</v>
      </c>
      <c r="AD185" s="12">
        <v>184</v>
      </c>
      <c r="AG185" s="12">
        <v>184</v>
      </c>
      <c r="AI185" s="12">
        <v>0</v>
      </c>
      <c r="AJ185" s="12">
        <v>184</v>
      </c>
      <c r="AM185" s="12">
        <v>184</v>
      </c>
      <c r="AO185" s="12">
        <v>0</v>
      </c>
      <c r="AP185" s="12">
        <v>184</v>
      </c>
    </row>
    <row r="186" spans="3:42" x14ac:dyDescent="0.25">
      <c r="C186" s="12">
        <v>185</v>
      </c>
      <c r="E186" s="12">
        <v>0</v>
      </c>
      <c r="F186" s="12">
        <v>185</v>
      </c>
      <c r="I186" s="12">
        <v>185</v>
      </c>
      <c r="K186" s="12">
        <v>0</v>
      </c>
      <c r="L186" s="12">
        <v>185</v>
      </c>
      <c r="O186" s="12">
        <v>185</v>
      </c>
      <c r="Q186" s="12">
        <v>0</v>
      </c>
      <c r="R186" s="12">
        <v>185</v>
      </c>
      <c r="U186" s="12">
        <v>185</v>
      </c>
      <c r="W186" s="12">
        <v>0</v>
      </c>
      <c r="X186" s="12">
        <v>185</v>
      </c>
      <c r="AA186" s="12">
        <v>185</v>
      </c>
      <c r="AC186" s="12">
        <v>0</v>
      </c>
      <c r="AD186" s="12">
        <v>185</v>
      </c>
      <c r="AG186" s="12">
        <v>185</v>
      </c>
      <c r="AI186" s="12">
        <v>0</v>
      </c>
      <c r="AJ186" s="12">
        <v>185</v>
      </c>
      <c r="AM186" s="12">
        <v>185</v>
      </c>
      <c r="AO186" s="12">
        <v>0</v>
      </c>
      <c r="AP186" s="12">
        <v>185</v>
      </c>
    </row>
    <row r="187" spans="3:42" x14ac:dyDescent="0.25">
      <c r="C187" s="12">
        <v>186</v>
      </c>
      <c r="E187" s="12">
        <v>0</v>
      </c>
      <c r="F187" s="12">
        <v>186</v>
      </c>
      <c r="I187" s="12">
        <v>186</v>
      </c>
      <c r="K187" s="12">
        <v>0</v>
      </c>
      <c r="L187" s="12">
        <v>186</v>
      </c>
      <c r="O187" s="12">
        <v>186</v>
      </c>
      <c r="Q187" s="12">
        <v>0</v>
      </c>
      <c r="R187" s="12">
        <v>186</v>
      </c>
      <c r="U187" s="12">
        <v>186</v>
      </c>
      <c r="W187" s="12">
        <v>0</v>
      </c>
      <c r="X187" s="12">
        <v>186</v>
      </c>
      <c r="AA187" s="12">
        <v>186</v>
      </c>
      <c r="AC187" s="12">
        <v>0</v>
      </c>
      <c r="AD187" s="12">
        <v>186</v>
      </c>
      <c r="AG187" s="12">
        <v>186</v>
      </c>
      <c r="AI187" s="12">
        <v>0</v>
      </c>
      <c r="AJ187" s="12">
        <v>186</v>
      </c>
      <c r="AM187" s="12">
        <v>186</v>
      </c>
      <c r="AO187" s="12">
        <v>0</v>
      </c>
      <c r="AP187" s="12">
        <v>186</v>
      </c>
    </row>
    <row r="188" spans="3:42" x14ac:dyDescent="0.25">
      <c r="C188" s="12">
        <v>187</v>
      </c>
      <c r="E188" s="12">
        <v>0</v>
      </c>
      <c r="F188" s="12">
        <v>187</v>
      </c>
      <c r="I188" s="12">
        <v>187</v>
      </c>
      <c r="K188" s="12">
        <v>0</v>
      </c>
      <c r="L188" s="12">
        <v>187</v>
      </c>
      <c r="O188" s="12">
        <v>187</v>
      </c>
      <c r="Q188" s="12">
        <v>0</v>
      </c>
      <c r="R188" s="12">
        <v>187</v>
      </c>
      <c r="U188" s="12">
        <v>187</v>
      </c>
      <c r="W188" s="12">
        <v>0</v>
      </c>
      <c r="X188" s="12">
        <v>187</v>
      </c>
      <c r="AA188" s="12">
        <v>187</v>
      </c>
      <c r="AC188" s="12">
        <v>0</v>
      </c>
      <c r="AD188" s="12">
        <v>187</v>
      </c>
      <c r="AG188" s="12">
        <v>187</v>
      </c>
      <c r="AI188" s="12">
        <v>0</v>
      </c>
      <c r="AJ188" s="12">
        <v>187</v>
      </c>
      <c r="AM188" s="12">
        <v>187</v>
      </c>
      <c r="AO188" s="12">
        <v>0</v>
      </c>
      <c r="AP188" s="12">
        <v>187</v>
      </c>
    </row>
    <row r="189" spans="3:42" x14ac:dyDescent="0.25">
      <c r="C189" s="12">
        <v>188</v>
      </c>
      <c r="E189" s="12">
        <v>0</v>
      </c>
      <c r="F189" s="12">
        <v>188</v>
      </c>
      <c r="I189" s="12">
        <v>188</v>
      </c>
      <c r="K189" s="12">
        <v>0</v>
      </c>
      <c r="L189" s="12">
        <v>188</v>
      </c>
      <c r="O189" s="12">
        <v>188</v>
      </c>
      <c r="Q189" s="12">
        <v>0</v>
      </c>
      <c r="R189" s="12">
        <v>188</v>
      </c>
      <c r="U189" s="12">
        <v>188</v>
      </c>
      <c r="W189" s="12">
        <v>0</v>
      </c>
      <c r="X189" s="12">
        <v>188</v>
      </c>
      <c r="AA189" s="12">
        <v>188</v>
      </c>
      <c r="AC189" s="12">
        <v>0</v>
      </c>
      <c r="AD189" s="12">
        <v>188</v>
      </c>
      <c r="AG189" s="12">
        <v>188</v>
      </c>
      <c r="AI189" s="12">
        <v>0</v>
      </c>
      <c r="AJ189" s="12">
        <v>188</v>
      </c>
      <c r="AM189" s="12">
        <v>188</v>
      </c>
      <c r="AO189" s="12">
        <v>0</v>
      </c>
      <c r="AP189" s="12">
        <v>188</v>
      </c>
    </row>
    <row r="190" spans="3:42" x14ac:dyDescent="0.25">
      <c r="C190" s="12">
        <v>189</v>
      </c>
      <c r="E190" s="12">
        <v>0</v>
      </c>
      <c r="F190" s="12">
        <v>189</v>
      </c>
      <c r="I190" s="12">
        <v>189</v>
      </c>
      <c r="K190" s="12">
        <v>0</v>
      </c>
      <c r="L190" s="12">
        <v>189</v>
      </c>
      <c r="O190" s="12">
        <v>189</v>
      </c>
      <c r="Q190" s="12">
        <v>0</v>
      </c>
      <c r="R190" s="12">
        <v>189</v>
      </c>
      <c r="U190" s="12">
        <v>189</v>
      </c>
      <c r="W190" s="12">
        <v>0</v>
      </c>
      <c r="X190" s="12">
        <v>189</v>
      </c>
      <c r="AA190" s="12">
        <v>189</v>
      </c>
      <c r="AC190" s="12">
        <v>0</v>
      </c>
      <c r="AD190" s="12">
        <v>189</v>
      </c>
      <c r="AG190" s="12">
        <v>189</v>
      </c>
      <c r="AI190" s="12">
        <v>0</v>
      </c>
      <c r="AJ190" s="12">
        <v>189</v>
      </c>
      <c r="AM190" s="12">
        <v>189</v>
      </c>
      <c r="AO190" s="12">
        <v>0</v>
      </c>
      <c r="AP190" s="12">
        <v>189</v>
      </c>
    </row>
    <row r="191" spans="3:42" x14ac:dyDescent="0.25">
      <c r="C191" s="12">
        <v>190</v>
      </c>
      <c r="E191" s="12">
        <v>0</v>
      </c>
      <c r="F191" s="12">
        <v>190</v>
      </c>
      <c r="I191" s="12">
        <v>190</v>
      </c>
      <c r="K191" s="12">
        <v>0</v>
      </c>
      <c r="L191" s="12">
        <v>190</v>
      </c>
      <c r="O191" s="12">
        <v>190</v>
      </c>
      <c r="Q191" s="12">
        <v>0</v>
      </c>
      <c r="R191" s="12">
        <v>190</v>
      </c>
      <c r="U191" s="12">
        <v>190</v>
      </c>
      <c r="W191" s="12">
        <v>0</v>
      </c>
      <c r="X191" s="12">
        <v>190</v>
      </c>
      <c r="AA191" s="12">
        <v>190</v>
      </c>
      <c r="AC191" s="12">
        <v>0</v>
      </c>
      <c r="AD191" s="12">
        <v>190</v>
      </c>
      <c r="AG191" s="12">
        <v>190</v>
      </c>
      <c r="AI191" s="12">
        <v>0</v>
      </c>
      <c r="AJ191" s="12">
        <v>190</v>
      </c>
      <c r="AM191" s="12">
        <v>190</v>
      </c>
      <c r="AO191" s="12">
        <v>0</v>
      </c>
      <c r="AP191" s="12">
        <v>190</v>
      </c>
    </row>
    <row r="192" spans="3:42" x14ac:dyDescent="0.25">
      <c r="C192" s="12">
        <v>191</v>
      </c>
      <c r="E192" s="12">
        <v>0</v>
      </c>
      <c r="F192" s="12">
        <v>191</v>
      </c>
      <c r="I192" s="12">
        <v>191</v>
      </c>
      <c r="K192" s="12">
        <v>0</v>
      </c>
      <c r="L192" s="12">
        <v>191</v>
      </c>
      <c r="O192" s="12">
        <v>191</v>
      </c>
      <c r="Q192" s="12">
        <v>0</v>
      </c>
      <c r="R192" s="12">
        <v>191</v>
      </c>
      <c r="U192" s="12">
        <v>191</v>
      </c>
      <c r="W192" s="12">
        <v>0</v>
      </c>
      <c r="X192" s="12">
        <v>191</v>
      </c>
      <c r="AA192" s="12">
        <v>191</v>
      </c>
      <c r="AC192" s="12">
        <v>0</v>
      </c>
      <c r="AD192" s="12">
        <v>191</v>
      </c>
      <c r="AG192" s="12">
        <v>191</v>
      </c>
      <c r="AI192" s="12">
        <v>0</v>
      </c>
      <c r="AJ192" s="12">
        <v>191</v>
      </c>
      <c r="AM192" s="12">
        <v>191</v>
      </c>
      <c r="AO192" s="12">
        <v>0</v>
      </c>
      <c r="AP192" s="12">
        <v>191</v>
      </c>
    </row>
    <row r="193" spans="3:42" x14ac:dyDescent="0.25">
      <c r="C193" s="12">
        <v>192</v>
      </c>
      <c r="E193" s="12">
        <v>0</v>
      </c>
      <c r="F193" s="12">
        <v>192</v>
      </c>
      <c r="I193" s="12">
        <v>192</v>
      </c>
      <c r="K193" s="12">
        <v>0</v>
      </c>
      <c r="L193" s="12">
        <v>192</v>
      </c>
      <c r="O193" s="12">
        <v>192</v>
      </c>
      <c r="Q193" s="12">
        <v>0</v>
      </c>
      <c r="R193" s="12">
        <v>192</v>
      </c>
      <c r="U193" s="12">
        <v>192</v>
      </c>
      <c r="W193" s="12">
        <v>0</v>
      </c>
      <c r="X193" s="12">
        <v>192</v>
      </c>
      <c r="AA193" s="12">
        <v>192</v>
      </c>
      <c r="AC193" s="12">
        <v>0</v>
      </c>
      <c r="AD193" s="12">
        <v>192</v>
      </c>
      <c r="AG193" s="12">
        <v>192</v>
      </c>
      <c r="AI193" s="12">
        <v>0</v>
      </c>
      <c r="AJ193" s="12">
        <v>192</v>
      </c>
      <c r="AM193" s="12">
        <v>192</v>
      </c>
      <c r="AO193" s="12">
        <v>0</v>
      </c>
      <c r="AP193" s="12">
        <v>192</v>
      </c>
    </row>
    <row r="194" spans="3:42" x14ac:dyDescent="0.25">
      <c r="C194" s="12">
        <v>193</v>
      </c>
      <c r="E194" s="12">
        <v>0</v>
      </c>
      <c r="F194" s="12">
        <v>193</v>
      </c>
      <c r="I194" s="12">
        <v>193</v>
      </c>
      <c r="K194" s="12">
        <v>0</v>
      </c>
      <c r="L194" s="12">
        <v>193</v>
      </c>
      <c r="O194" s="12">
        <v>193</v>
      </c>
      <c r="Q194" s="12">
        <v>0</v>
      </c>
      <c r="R194" s="12">
        <v>193</v>
      </c>
      <c r="U194" s="12">
        <v>193</v>
      </c>
      <c r="W194" s="12">
        <v>0</v>
      </c>
      <c r="X194" s="12">
        <v>193</v>
      </c>
      <c r="AA194" s="12">
        <v>193</v>
      </c>
      <c r="AC194" s="12">
        <v>0</v>
      </c>
      <c r="AD194" s="12">
        <v>193</v>
      </c>
      <c r="AG194" s="12">
        <v>193</v>
      </c>
      <c r="AI194" s="12">
        <v>0</v>
      </c>
      <c r="AJ194" s="12">
        <v>193</v>
      </c>
      <c r="AM194" s="12">
        <v>193</v>
      </c>
      <c r="AO194" s="12">
        <v>0</v>
      </c>
      <c r="AP194" s="12">
        <v>193</v>
      </c>
    </row>
    <row r="195" spans="3:42" x14ac:dyDescent="0.25">
      <c r="C195" s="12">
        <v>194</v>
      </c>
      <c r="E195" s="12">
        <v>0</v>
      </c>
      <c r="F195" s="12">
        <v>194</v>
      </c>
      <c r="I195" s="12">
        <v>194</v>
      </c>
      <c r="K195" s="12">
        <v>0</v>
      </c>
      <c r="L195" s="12">
        <v>194</v>
      </c>
      <c r="O195" s="12">
        <v>194</v>
      </c>
      <c r="Q195" s="12">
        <v>0</v>
      </c>
      <c r="R195" s="12">
        <v>194</v>
      </c>
      <c r="U195" s="12">
        <v>194</v>
      </c>
      <c r="W195" s="12">
        <v>0</v>
      </c>
      <c r="X195" s="12">
        <v>194</v>
      </c>
      <c r="AA195" s="12">
        <v>194</v>
      </c>
      <c r="AC195" s="12">
        <v>0</v>
      </c>
      <c r="AD195" s="12">
        <v>194</v>
      </c>
      <c r="AG195" s="12">
        <v>194</v>
      </c>
      <c r="AI195" s="12">
        <v>0</v>
      </c>
      <c r="AJ195" s="12">
        <v>194</v>
      </c>
      <c r="AM195" s="12">
        <v>194</v>
      </c>
      <c r="AO195" s="12">
        <v>0</v>
      </c>
      <c r="AP195" s="12">
        <v>194</v>
      </c>
    </row>
    <row r="196" spans="3:42" x14ac:dyDescent="0.25">
      <c r="C196" s="12">
        <v>195</v>
      </c>
      <c r="E196" s="12">
        <v>0</v>
      </c>
      <c r="F196" s="12">
        <v>195</v>
      </c>
      <c r="I196" s="12">
        <v>195</v>
      </c>
      <c r="K196" s="12">
        <v>0</v>
      </c>
      <c r="L196" s="12">
        <v>195</v>
      </c>
      <c r="O196" s="12">
        <v>195</v>
      </c>
      <c r="Q196" s="12">
        <v>0</v>
      </c>
      <c r="R196" s="12">
        <v>195</v>
      </c>
      <c r="U196" s="12">
        <v>195</v>
      </c>
      <c r="W196" s="12">
        <v>0</v>
      </c>
      <c r="X196" s="12">
        <v>195</v>
      </c>
      <c r="AA196" s="12">
        <v>195</v>
      </c>
      <c r="AC196" s="12">
        <v>0</v>
      </c>
      <c r="AD196" s="12">
        <v>195</v>
      </c>
      <c r="AG196" s="12">
        <v>195</v>
      </c>
      <c r="AI196" s="12">
        <v>0</v>
      </c>
      <c r="AJ196" s="12">
        <v>195</v>
      </c>
      <c r="AM196" s="12">
        <v>195</v>
      </c>
      <c r="AO196" s="12">
        <v>0</v>
      </c>
      <c r="AP196" s="12">
        <v>195</v>
      </c>
    </row>
    <row r="197" spans="3:42" x14ac:dyDescent="0.25">
      <c r="C197" s="12">
        <v>196</v>
      </c>
      <c r="E197" s="12">
        <v>0</v>
      </c>
      <c r="F197" s="12">
        <v>196</v>
      </c>
      <c r="I197" s="12">
        <v>196</v>
      </c>
      <c r="K197" s="12">
        <v>0</v>
      </c>
      <c r="L197" s="12">
        <v>196</v>
      </c>
      <c r="O197" s="12">
        <v>196</v>
      </c>
      <c r="Q197" s="12">
        <v>0</v>
      </c>
      <c r="R197" s="12">
        <v>196</v>
      </c>
      <c r="U197" s="12">
        <v>196</v>
      </c>
      <c r="W197" s="12">
        <v>0</v>
      </c>
      <c r="X197" s="12">
        <v>196</v>
      </c>
      <c r="AA197" s="12">
        <v>196</v>
      </c>
      <c r="AC197" s="12">
        <v>0</v>
      </c>
      <c r="AD197" s="12">
        <v>196</v>
      </c>
      <c r="AG197" s="12">
        <v>196</v>
      </c>
      <c r="AI197" s="12">
        <v>0</v>
      </c>
      <c r="AJ197" s="12">
        <v>196</v>
      </c>
      <c r="AM197" s="12">
        <v>196</v>
      </c>
      <c r="AO197" s="12">
        <v>0</v>
      </c>
      <c r="AP197" s="12">
        <v>196</v>
      </c>
    </row>
    <row r="198" spans="3:42" x14ac:dyDescent="0.25">
      <c r="C198" s="12">
        <v>197</v>
      </c>
      <c r="E198" s="12">
        <v>0</v>
      </c>
      <c r="F198" s="12">
        <v>197</v>
      </c>
      <c r="I198" s="12">
        <v>197</v>
      </c>
      <c r="K198" s="12">
        <v>0</v>
      </c>
      <c r="L198" s="12">
        <v>197</v>
      </c>
      <c r="O198" s="12">
        <v>197</v>
      </c>
      <c r="Q198" s="12">
        <v>0</v>
      </c>
      <c r="R198" s="12">
        <v>197</v>
      </c>
      <c r="U198" s="12">
        <v>197</v>
      </c>
      <c r="W198" s="12">
        <v>0</v>
      </c>
      <c r="X198" s="12">
        <v>197</v>
      </c>
      <c r="AA198" s="12">
        <v>197</v>
      </c>
      <c r="AC198" s="12">
        <v>0</v>
      </c>
      <c r="AD198" s="12">
        <v>197</v>
      </c>
      <c r="AG198" s="12">
        <v>197</v>
      </c>
      <c r="AI198" s="12">
        <v>0</v>
      </c>
      <c r="AJ198" s="12">
        <v>197</v>
      </c>
      <c r="AM198" s="12">
        <v>197</v>
      </c>
      <c r="AO198" s="12">
        <v>0</v>
      </c>
      <c r="AP198" s="12">
        <v>197</v>
      </c>
    </row>
    <row r="199" spans="3:42" x14ac:dyDescent="0.25">
      <c r="C199" s="12">
        <v>198</v>
      </c>
      <c r="E199" s="12">
        <v>0</v>
      </c>
      <c r="F199" s="12">
        <v>198</v>
      </c>
      <c r="I199" s="12">
        <v>198</v>
      </c>
      <c r="K199" s="12">
        <v>0</v>
      </c>
      <c r="L199" s="12">
        <v>198</v>
      </c>
      <c r="O199" s="12">
        <v>198</v>
      </c>
      <c r="Q199" s="12">
        <v>0</v>
      </c>
      <c r="R199" s="12">
        <v>198</v>
      </c>
      <c r="U199" s="12">
        <v>198</v>
      </c>
      <c r="W199" s="12">
        <v>0</v>
      </c>
      <c r="X199" s="12">
        <v>198</v>
      </c>
      <c r="AA199" s="12">
        <v>198</v>
      </c>
      <c r="AC199" s="12">
        <v>0</v>
      </c>
      <c r="AD199" s="12">
        <v>198</v>
      </c>
      <c r="AG199" s="12">
        <v>198</v>
      </c>
      <c r="AI199" s="12">
        <v>0</v>
      </c>
      <c r="AJ199" s="12">
        <v>198</v>
      </c>
      <c r="AM199" s="12">
        <v>198</v>
      </c>
      <c r="AO199" s="12">
        <v>0</v>
      </c>
      <c r="AP199" s="12">
        <v>198</v>
      </c>
    </row>
    <row r="200" spans="3:42" x14ac:dyDescent="0.25">
      <c r="C200" s="12">
        <v>199</v>
      </c>
      <c r="E200" s="12">
        <v>0</v>
      </c>
      <c r="F200" s="12">
        <v>199</v>
      </c>
      <c r="I200" s="12">
        <v>199</v>
      </c>
      <c r="K200" s="12">
        <v>0</v>
      </c>
      <c r="L200" s="12">
        <v>199</v>
      </c>
      <c r="O200" s="12">
        <v>199</v>
      </c>
      <c r="Q200" s="12">
        <v>0</v>
      </c>
      <c r="R200" s="12">
        <v>199</v>
      </c>
      <c r="U200" s="12">
        <v>199</v>
      </c>
      <c r="W200" s="12">
        <v>0</v>
      </c>
      <c r="X200" s="12">
        <v>199</v>
      </c>
      <c r="AA200" s="12">
        <v>199</v>
      </c>
      <c r="AC200" s="12">
        <v>0</v>
      </c>
      <c r="AD200" s="12">
        <v>199</v>
      </c>
      <c r="AG200" s="12">
        <v>199</v>
      </c>
      <c r="AI200" s="12">
        <v>0</v>
      </c>
      <c r="AJ200" s="12">
        <v>199</v>
      </c>
      <c r="AM200" s="12">
        <v>199</v>
      </c>
      <c r="AO200" s="12">
        <v>0</v>
      </c>
      <c r="AP200" s="12">
        <v>199</v>
      </c>
    </row>
    <row r="201" spans="3:42" x14ac:dyDescent="0.25">
      <c r="C201" s="12">
        <v>200</v>
      </c>
      <c r="E201" s="12">
        <v>0</v>
      </c>
      <c r="F201" s="12">
        <v>200</v>
      </c>
      <c r="I201" s="12">
        <v>200</v>
      </c>
      <c r="K201" s="12">
        <v>0</v>
      </c>
      <c r="L201" s="12">
        <v>200</v>
      </c>
      <c r="O201" s="12">
        <v>200</v>
      </c>
      <c r="Q201" s="12">
        <v>0</v>
      </c>
      <c r="R201" s="12">
        <v>200</v>
      </c>
      <c r="U201" s="12">
        <v>200</v>
      </c>
      <c r="W201" s="12">
        <v>0</v>
      </c>
      <c r="X201" s="12">
        <v>200</v>
      </c>
      <c r="AA201" s="12">
        <v>200</v>
      </c>
      <c r="AC201" s="12">
        <v>0</v>
      </c>
      <c r="AD201" s="12">
        <v>200</v>
      </c>
      <c r="AG201" s="12">
        <v>200</v>
      </c>
      <c r="AI201" s="12">
        <v>0</v>
      </c>
      <c r="AJ201" s="12">
        <v>200</v>
      </c>
      <c r="AM201" s="12">
        <v>200</v>
      </c>
      <c r="AO201" s="12">
        <v>0</v>
      </c>
      <c r="AP201" s="12">
        <v>200</v>
      </c>
    </row>
    <row r="202" spans="3:42" x14ac:dyDescent="0.25">
      <c r="C202" s="12">
        <v>201</v>
      </c>
      <c r="E202" s="12">
        <v>0</v>
      </c>
      <c r="F202" s="12">
        <v>201</v>
      </c>
      <c r="I202" s="12">
        <v>201</v>
      </c>
      <c r="K202" s="12">
        <v>0</v>
      </c>
      <c r="L202" s="12">
        <v>201</v>
      </c>
      <c r="O202" s="12">
        <v>201</v>
      </c>
      <c r="Q202" s="12">
        <v>0</v>
      </c>
      <c r="R202" s="12">
        <v>201</v>
      </c>
      <c r="U202" s="12">
        <v>201</v>
      </c>
      <c r="W202" s="12">
        <v>0</v>
      </c>
      <c r="X202" s="12">
        <v>201</v>
      </c>
      <c r="AA202" s="12">
        <v>201</v>
      </c>
      <c r="AC202" s="12">
        <v>0</v>
      </c>
      <c r="AD202" s="12">
        <v>201</v>
      </c>
      <c r="AG202" s="12">
        <v>201</v>
      </c>
      <c r="AI202" s="12">
        <v>0</v>
      </c>
      <c r="AJ202" s="12">
        <v>201</v>
      </c>
      <c r="AM202" s="12">
        <v>201</v>
      </c>
      <c r="AO202" s="12">
        <v>0</v>
      </c>
      <c r="AP202" s="12">
        <v>201</v>
      </c>
    </row>
    <row r="203" spans="3:42" x14ac:dyDescent="0.25">
      <c r="C203" s="12">
        <v>202</v>
      </c>
      <c r="E203" s="12">
        <v>0</v>
      </c>
      <c r="F203" s="12">
        <v>202</v>
      </c>
      <c r="I203" s="12">
        <v>202</v>
      </c>
      <c r="K203" s="12">
        <v>0</v>
      </c>
      <c r="L203" s="12">
        <v>202</v>
      </c>
      <c r="O203" s="12">
        <v>202</v>
      </c>
      <c r="Q203" s="12">
        <v>0</v>
      </c>
      <c r="R203" s="12">
        <v>202</v>
      </c>
      <c r="U203" s="12">
        <v>202</v>
      </c>
      <c r="W203" s="12">
        <v>0</v>
      </c>
      <c r="X203" s="12">
        <v>202</v>
      </c>
      <c r="AA203" s="12">
        <v>202</v>
      </c>
      <c r="AC203" s="12">
        <v>0</v>
      </c>
      <c r="AD203" s="12">
        <v>202</v>
      </c>
      <c r="AG203" s="12">
        <v>202</v>
      </c>
      <c r="AI203" s="12">
        <v>0</v>
      </c>
      <c r="AJ203" s="12">
        <v>202</v>
      </c>
      <c r="AM203" s="12">
        <v>202</v>
      </c>
      <c r="AO203" s="12">
        <v>0</v>
      </c>
      <c r="AP203" s="12">
        <v>202</v>
      </c>
    </row>
    <row r="204" spans="3:42" x14ac:dyDescent="0.25">
      <c r="C204" s="12">
        <v>203</v>
      </c>
      <c r="E204" s="12">
        <v>0</v>
      </c>
      <c r="F204" s="12">
        <v>203</v>
      </c>
      <c r="I204" s="12">
        <v>203</v>
      </c>
      <c r="K204" s="12">
        <v>0</v>
      </c>
      <c r="L204" s="12">
        <v>203</v>
      </c>
      <c r="O204" s="12">
        <v>203</v>
      </c>
      <c r="Q204" s="12">
        <v>0</v>
      </c>
      <c r="R204" s="12">
        <v>203</v>
      </c>
      <c r="U204" s="12">
        <v>203</v>
      </c>
      <c r="W204" s="12">
        <v>0</v>
      </c>
      <c r="X204" s="12">
        <v>203</v>
      </c>
      <c r="AA204" s="12">
        <v>203</v>
      </c>
      <c r="AC204" s="12">
        <v>0</v>
      </c>
      <c r="AD204" s="12">
        <v>203</v>
      </c>
      <c r="AG204" s="12">
        <v>203</v>
      </c>
      <c r="AI204" s="12">
        <v>0</v>
      </c>
      <c r="AJ204" s="12">
        <v>203</v>
      </c>
      <c r="AM204" s="12">
        <v>203</v>
      </c>
      <c r="AO204" s="12">
        <v>0</v>
      </c>
      <c r="AP204" s="12">
        <v>203</v>
      </c>
    </row>
    <row r="205" spans="3:42" x14ac:dyDescent="0.25">
      <c r="C205" s="12">
        <v>204</v>
      </c>
      <c r="E205" s="12">
        <v>0</v>
      </c>
      <c r="F205" s="12">
        <v>204</v>
      </c>
      <c r="I205" s="12">
        <v>204</v>
      </c>
      <c r="K205" s="12">
        <v>0</v>
      </c>
      <c r="L205" s="12">
        <v>204</v>
      </c>
      <c r="O205" s="12">
        <v>204</v>
      </c>
      <c r="Q205" s="12">
        <v>0</v>
      </c>
      <c r="R205" s="12">
        <v>204</v>
      </c>
      <c r="U205" s="12">
        <v>204</v>
      </c>
      <c r="W205" s="12">
        <v>0</v>
      </c>
      <c r="X205" s="12">
        <v>204</v>
      </c>
      <c r="AA205" s="12">
        <v>204</v>
      </c>
      <c r="AC205" s="12">
        <v>0</v>
      </c>
      <c r="AD205" s="12">
        <v>204</v>
      </c>
      <c r="AG205" s="12">
        <v>204</v>
      </c>
      <c r="AI205" s="12">
        <v>0</v>
      </c>
      <c r="AJ205" s="12">
        <v>204</v>
      </c>
      <c r="AM205" s="12">
        <v>204</v>
      </c>
      <c r="AO205" s="12">
        <v>0</v>
      </c>
      <c r="AP205" s="12">
        <v>204</v>
      </c>
    </row>
    <row r="206" spans="3:42" x14ac:dyDescent="0.25">
      <c r="C206" s="12">
        <v>205</v>
      </c>
      <c r="E206" s="12">
        <v>0</v>
      </c>
      <c r="F206" s="12">
        <v>205</v>
      </c>
      <c r="I206" s="12">
        <v>205</v>
      </c>
      <c r="K206" s="12">
        <v>0</v>
      </c>
      <c r="L206" s="12">
        <v>205</v>
      </c>
      <c r="O206" s="12">
        <v>205</v>
      </c>
      <c r="Q206" s="12">
        <v>0</v>
      </c>
      <c r="R206" s="12">
        <v>205</v>
      </c>
      <c r="U206" s="12">
        <v>205</v>
      </c>
      <c r="W206" s="12">
        <v>0</v>
      </c>
      <c r="X206" s="12">
        <v>205</v>
      </c>
      <c r="AA206" s="12">
        <v>205</v>
      </c>
      <c r="AC206" s="12">
        <v>0</v>
      </c>
      <c r="AD206" s="12">
        <v>205</v>
      </c>
      <c r="AG206" s="12">
        <v>205</v>
      </c>
      <c r="AI206" s="12">
        <v>0</v>
      </c>
      <c r="AJ206" s="12">
        <v>205</v>
      </c>
      <c r="AM206" s="12">
        <v>205</v>
      </c>
      <c r="AO206" s="12">
        <v>0</v>
      </c>
      <c r="AP206" s="12">
        <v>205</v>
      </c>
    </row>
    <row r="207" spans="3:42" x14ac:dyDescent="0.25">
      <c r="C207" s="12">
        <v>206</v>
      </c>
      <c r="E207" s="12">
        <v>0</v>
      </c>
      <c r="F207" s="12">
        <v>206</v>
      </c>
      <c r="I207" s="12">
        <v>206</v>
      </c>
      <c r="K207" s="12">
        <v>0</v>
      </c>
      <c r="L207" s="12">
        <v>206</v>
      </c>
      <c r="O207" s="12">
        <v>206</v>
      </c>
      <c r="Q207" s="12">
        <v>0</v>
      </c>
      <c r="R207" s="12">
        <v>206</v>
      </c>
      <c r="U207" s="12">
        <v>206</v>
      </c>
      <c r="W207" s="12">
        <v>0</v>
      </c>
      <c r="X207" s="12">
        <v>206</v>
      </c>
      <c r="AA207" s="12">
        <v>206</v>
      </c>
      <c r="AC207" s="12">
        <v>0</v>
      </c>
      <c r="AD207" s="12">
        <v>206</v>
      </c>
      <c r="AG207" s="12">
        <v>206</v>
      </c>
      <c r="AI207" s="12">
        <v>0</v>
      </c>
      <c r="AJ207" s="12">
        <v>206</v>
      </c>
      <c r="AM207" s="12">
        <v>206</v>
      </c>
      <c r="AO207" s="12">
        <v>0</v>
      </c>
      <c r="AP207" s="12">
        <v>206</v>
      </c>
    </row>
    <row r="208" spans="3:42" x14ac:dyDescent="0.25">
      <c r="C208" s="12">
        <v>207</v>
      </c>
      <c r="E208" s="12">
        <v>0</v>
      </c>
      <c r="F208" s="12">
        <v>207</v>
      </c>
      <c r="I208" s="12">
        <v>207</v>
      </c>
      <c r="K208" s="12">
        <v>0</v>
      </c>
      <c r="L208" s="12">
        <v>207</v>
      </c>
      <c r="O208" s="12">
        <v>207</v>
      </c>
      <c r="Q208" s="12">
        <v>0</v>
      </c>
      <c r="R208" s="12">
        <v>207</v>
      </c>
      <c r="U208" s="12">
        <v>207</v>
      </c>
      <c r="W208" s="12">
        <v>0</v>
      </c>
      <c r="X208" s="12">
        <v>207</v>
      </c>
      <c r="AA208" s="12">
        <v>207</v>
      </c>
      <c r="AC208" s="12">
        <v>0</v>
      </c>
      <c r="AD208" s="12">
        <v>207</v>
      </c>
      <c r="AG208" s="12">
        <v>207</v>
      </c>
      <c r="AI208" s="12">
        <v>0</v>
      </c>
      <c r="AJ208" s="12">
        <v>207</v>
      </c>
      <c r="AM208" s="12">
        <v>207</v>
      </c>
      <c r="AO208" s="12">
        <v>0</v>
      </c>
      <c r="AP208" s="12">
        <v>207</v>
      </c>
    </row>
    <row r="209" spans="3:42" x14ac:dyDescent="0.25">
      <c r="C209" s="12">
        <v>208</v>
      </c>
      <c r="E209" s="12">
        <v>0</v>
      </c>
      <c r="F209" s="12">
        <v>208</v>
      </c>
      <c r="I209" s="12">
        <v>208</v>
      </c>
      <c r="K209" s="12">
        <v>0</v>
      </c>
      <c r="L209" s="12">
        <v>208</v>
      </c>
      <c r="O209" s="12">
        <v>208</v>
      </c>
      <c r="Q209" s="12">
        <v>0</v>
      </c>
      <c r="R209" s="12">
        <v>208</v>
      </c>
      <c r="U209" s="12">
        <v>208</v>
      </c>
      <c r="W209" s="12">
        <v>0</v>
      </c>
      <c r="X209" s="12">
        <v>208</v>
      </c>
      <c r="AA209" s="12">
        <v>208</v>
      </c>
      <c r="AC209" s="12">
        <v>0</v>
      </c>
      <c r="AD209" s="12">
        <v>208</v>
      </c>
      <c r="AG209" s="12">
        <v>208</v>
      </c>
      <c r="AI209" s="12">
        <v>0</v>
      </c>
      <c r="AJ209" s="12">
        <v>208</v>
      </c>
      <c r="AM209" s="12">
        <v>208</v>
      </c>
      <c r="AO209" s="12">
        <v>0</v>
      </c>
      <c r="AP209" s="12">
        <v>208</v>
      </c>
    </row>
    <row r="210" spans="3:42" x14ac:dyDescent="0.25">
      <c r="C210" s="12">
        <v>209</v>
      </c>
      <c r="E210" s="12">
        <v>0</v>
      </c>
      <c r="F210" s="12">
        <v>209</v>
      </c>
      <c r="I210" s="12">
        <v>209</v>
      </c>
      <c r="K210" s="12">
        <v>0</v>
      </c>
      <c r="L210" s="12">
        <v>209</v>
      </c>
      <c r="O210" s="12">
        <v>209</v>
      </c>
      <c r="Q210" s="12">
        <v>0</v>
      </c>
      <c r="R210" s="12">
        <v>209</v>
      </c>
      <c r="U210" s="12">
        <v>209</v>
      </c>
      <c r="W210" s="12">
        <v>0</v>
      </c>
      <c r="X210" s="12">
        <v>209</v>
      </c>
      <c r="AA210" s="12">
        <v>209</v>
      </c>
      <c r="AC210" s="12">
        <v>0</v>
      </c>
      <c r="AD210" s="12">
        <v>209</v>
      </c>
      <c r="AG210" s="12">
        <v>209</v>
      </c>
      <c r="AI210" s="12">
        <v>0</v>
      </c>
      <c r="AJ210" s="12">
        <v>209</v>
      </c>
      <c r="AM210" s="12">
        <v>209</v>
      </c>
      <c r="AO210" s="12">
        <v>0</v>
      </c>
      <c r="AP210" s="12">
        <v>209</v>
      </c>
    </row>
    <row r="211" spans="3:42" x14ac:dyDescent="0.25">
      <c r="C211" s="12">
        <v>210</v>
      </c>
      <c r="E211" s="12">
        <v>0</v>
      </c>
      <c r="F211" s="12">
        <v>210</v>
      </c>
      <c r="I211" s="12">
        <v>210</v>
      </c>
      <c r="K211" s="12">
        <v>0</v>
      </c>
      <c r="L211" s="12">
        <v>210</v>
      </c>
      <c r="O211" s="12">
        <v>210</v>
      </c>
      <c r="Q211" s="12">
        <v>0</v>
      </c>
      <c r="R211" s="12">
        <v>210</v>
      </c>
      <c r="U211" s="12">
        <v>210</v>
      </c>
      <c r="W211" s="12">
        <v>0</v>
      </c>
      <c r="X211" s="12">
        <v>210</v>
      </c>
      <c r="AA211" s="12">
        <v>210</v>
      </c>
      <c r="AC211" s="12">
        <v>0</v>
      </c>
      <c r="AD211" s="12">
        <v>210</v>
      </c>
      <c r="AG211" s="12">
        <v>210</v>
      </c>
      <c r="AI211" s="12">
        <v>0</v>
      </c>
      <c r="AJ211" s="12">
        <v>210</v>
      </c>
      <c r="AM211" s="12">
        <v>210</v>
      </c>
      <c r="AO211" s="12">
        <v>0</v>
      </c>
      <c r="AP211" s="12">
        <v>210</v>
      </c>
    </row>
    <row r="212" spans="3:42" x14ac:dyDescent="0.25">
      <c r="C212" s="12">
        <v>211</v>
      </c>
      <c r="E212" s="12">
        <v>0</v>
      </c>
      <c r="F212" s="12">
        <v>211</v>
      </c>
      <c r="I212" s="12">
        <v>211</v>
      </c>
      <c r="K212" s="12">
        <v>0</v>
      </c>
      <c r="L212" s="12">
        <v>211</v>
      </c>
      <c r="O212" s="12">
        <v>211</v>
      </c>
      <c r="Q212" s="12">
        <v>0</v>
      </c>
      <c r="R212" s="12">
        <v>211</v>
      </c>
      <c r="U212" s="12">
        <v>211</v>
      </c>
      <c r="W212" s="12">
        <v>0</v>
      </c>
      <c r="X212" s="12">
        <v>211</v>
      </c>
      <c r="AA212" s="12">
        <v>211</v>
      </c>
      <c r="AC212" s="12">
        <v>0</v>
      </c>
      <c r="AD212" s="12">
        <v>211</v>
      </c>
      <c r="AG212" s="12">
        <v>211</v>
      </c>
      <c r="AI212" s="12">
        <v>0</v>
      </c>
      <c r="AJ212" s="12">
        <v>211</v>
      </c>
      <c r="AM212" s="12">
        <v>211</v>
      </c>
      <c r="AO212" s="12">
        <v>0</v>
      </c>
      <c r="AP212" s="12">
        <v>211</v>
      </c>
    </row>
    <row r="213" spans="3:42" x14ac:dyDescent="0.25">
      <c r="C213" s="12">
        <v>212</v>
      </c>
      <c r="E213" s="12">
        <v>0</v>
      </c>
      <c r="F213" s="12">
        <v>212</v>
      </c>
      <c r="I213" s="12">
        <v>212</v>
      </c>
      <c r="K213" s="12">
        <v>0</v>
      </c>
      <c r="L213" s="12">
        <v>212</v>
      </c>
      <c r="O213" s="12">
        <v>212</v>
      </c>
      <c r="Q213" s="12">
        <v>0</v>
      </c>
      <c r="R213" s="12">
        <v>212</v>
      </c>
      <c r="U213" s="12">
        <v>212</v>
      </c>
      <c r="W213" s="12">
        <v>0</v>
      </c>
      <c r="X213" s="12">
        <v>212</v>
      </c>
      <c r="AA213" s="12">
        <v>212</v>
      </c>
      <c r="AC213" s="12">
        <v>0</v>
      </c>
      <c r="AD213" s="12">
        <v>212</v>
      </c>
      <c r="AG213" s="12">
        <v>212</v>
      </c>
      <c r="AI213" s="12">
        <v>0</v>
      </c>
      <c r="AJ213" s="12">
        <v>212</v>
      </c>
      <c r="AM213" s="12">
        <v>212</v>
      </c>
      <c r="AO213" s="12">
        <v>0</v>
      </c>
      <c r="AP213" s="12">
        <v>212</v>
      </c>
    </row>
    <row r="214" spans="3:42" x14ac:dyDescent="0.25">
      <c r="C214" s="12">
        <v>213</v>
      </c>
      <c r="E214" s="12">
        <v>0</v>
      </c>
      <c r="F214" s="12">
        <v>213</v>
      </c>
      <c r="I214" s="12">
        <v>213</v>
      </c>
      <c r="K214" s="12">
        <v>0</v>
      </c>
      <c r="L214" s="12">
        <v>213</v>
      </c>
      <c r="O214" s="12">
        <v>213</v>
      </c>
      <c r="Q214" s="12">
        <v>0</v>
      </c>
      <c r="R214" s="12">
        <v>213</v>
      </c>
      <c r="U214" s="12">
        <v>213</v>
      </c>
      <c r="W214" s="12">
        <v>0</v>
      </c>
      <c r="X214" s="12">
        <v>213</v>
      </c>
      <c r="AA214" s="12">
        <v>213</v>
      </c>
      <c r="AC214" s="12">
        <v>0</v>
      </c>
      <c r="AD214" s="12">
        <v>213</v>
      </c>
      <c r="AG214" s="12">
        <v>213</v>
      </c>
      <c r="AI214" s="12">
        <v>0</v>
      </c>
      <c r="AJ214" s="12">
        <v>213</v>
      </c>
      <c r="AM214" s="12">
        <v>213</v>
      </c>
      <c r="AO214" s="12">
        <v>0</v>
      </c>
      <c r="AP214" s="12">
        <v>213</v>
      </c>
    </row>
    <row r="215" spans="3:42" x14ac:dyDescent="0.25">
      <c r="C215" s="12">
        <v>214</v>
      </c>
      <c r="E215" s="12">
        <v>0</v>
      </c>
      <c r="F215" s="12">
        <v>214</v>
      </c>
      <c r="I215" s="12">
        <v>214</v>
      </c>
      <c r="K215" s="12">
        <v>0</v>
      </c>
      <c r="L215" s="12">
        <v>214</v>
      </c>
      <c r="O215" s="12">
        <v>214</v>
      </c>
      <c r="Q215" s="12">
        <v>0</v>
      </c>
      <c r="R215" s="12">
        <v>214</v>
      </c>
      <c r="U215" s="12">
        <v>214</v>
      </c>
      <c r="W215" s="12">
        <v>0</v>
      </c>
      <c r="X215" s="12">
        <v>214</v>
      </c>
      <c r="AA215" s="12">
        <v>214</v>
      </c>
      <c r="AC215" s="12">
        <v>0</v>
      </c>
      <c r="AD215" s="12">
        <v>214</v>
      </c>
      <c r="AG215" s="12">
        <v>214</v>
      </c>
      <c r="AI215" s="12">
        <v>0</v>
      </c>
      <c r="AJ215" s="12">
        <v>214</v>
      </c>
      <c r="AM215" s="12">
        <v>214</v>
      </c>
      <c r="AO215" s="12">
        <v>0</v>
      </c>
      <c r="AP215" s="12">
        <v>214</v>
      </c>
    </row>
    <row r="216" spans="3:42" x14ac:dyDescent="0.25">
      <c r="C216" s="12">
        <v>215</v>
      </c>
      <c r="E216" s="12">
        <v>0</v>
      </c>
      <c r="F216" s="12">
        <v>215</v>
      </c>
      <c r="I216" s="12">
        <v>215</v>
      </c>
      <c r="K216" s="12">
        <v>0</v>
      </c>
      <c r="L216" s="12">
        <v>215</v>
      </c>
      <c r="O216" s="12">
        <v>215</v>
      </c>
      <c r="Q216" s="12">
        <v>0</v>
      </c>
      <c r="R216" s="12">
        <v>215</v>
      </c>
      <c r="U216" s="12">
        <v>215</v>
      </c>
      <c r="W216" s="12">
        <v>0</v>
      </c>
      <c r="X216" s="12">
        <v>215</v>
      </c>
      <c r="AA216" s="12">
        <v>215</v>
      </c>
      <c r="AC216" s="12">
        <v>0</v>
      </c>
      <c r="AD216" s="12">
        <v>215</v>
      </c>
      <c r="AG216" s="12">
        <v>215</v>
      </c>
      <c r="AI216" s="12">
        <v>0</v>
      </c>
      <c r="AJ216" s="12">
        <v>215</v>
      </c>
      <c r="AM216" s="12">
        <v>215</v>
      </c>
      <c r="AO216" s="12">
        <v>0</v>
      </c>
      <c r="AP216" s="12">
        <v>215</v>
      </c>
    </row>
    <row r="217" spans="3:42" x14ac:dyDescent="0.25">
      <c r="C217" s="12">
        <v>216</v>
      </c>
      <c r="E217" s="12">
        <v>0</v>
      </c>
      <c r="F217" s="12">
        <v>216</v>
      </c>
      <c r="I217" s="12">
        <v>216</v>
      </c>
      <c r="K217" s="12">
        <v>0</v>
      </c>
      <c r="L217" s="12">
        <v>216</v>
      </c>
      <c r="O217" s="12">
        <v>216</v>
      </c>
      <c r="Q217" s="12">
        <v>0</v>
      </c>
      <c r="R217" s="12">
        <v>216</v>
      </c>
      <c r="U217" s="12">
        <v>216</v>
      </c>
      <c r="W217" s="12">
        <v>0</v>
      </c>
      <c r="X217" s="12">
        <v>216</v>
      </c>
      <c r="AA217" s="12">
        <v>216</v>
      </c>
      <c r="AC217" s="12">
        <v>0</v>
      </c>
      <c r="AD217" s="12">
        <v>216</v>
      </c>
      <c r="AG217" s="12">
        <v>216</v>
      </c>
      <c r="AI217" s="12">
        <v>0</v>
      </c>
      <c r="AJ217" s="12">
        <v>216</v>
      </c>
      <c r="AM217" s="12">
        <v>216</v>
      </c>
      <c r="AO217" s="12">
        <v>0</v>
      </c>
      <c r="AP217" s="12">
        <v>216</v>
      </c>
    </row>
    <row r="218" spans="3:42" x14ac:dyDescent="0.25">
      <c r="C218" s="12">
        <v>217</v>
      </c>
      <c r="E218" s="12">
        <v>0</v>
      </c>
      <c r="F218" s="12">
        <v>217</v>
      </c>
      <c r="I218" s="12">
        <v>217</v>
      </c>
      <c r="K218" s="12">
        <v>0</v>
      </c>
      <c r="L218" s="12">
        <v>217</v>
      </c>
      <c r="O218" s="12">
        <v>217</v>
      </c>
      <c r="Q218" s="12">
        <v>0</v>
      </c>
      <c r="R218" s="12">
        <v>217</v>
      </c>
      <c r="U218" s="12">
        <v>217</v>
      </c>
      <c r="W218" s="12">
        <v>0</v>
      </c>
      <c r="X218" s="12">
        <v>217</v>
      </c>
      <c r="AA218" s="12">
        <v>217</v>
      </c>
      <c r="AC218" s="12">
        <v>0</v>
      </c>
      <c r="AD218" s="12">
        <v>217</v>
      </c>
      <c r="AG218" s="12">
        <v>217</v>
      </c>
      <c r="AI218" s="12">
        <v>0</v>
      </c>
      <c r="AJ218" s="12">
        <v>217</v>
      </c>
      <c r="AM218" s="12">
        <v>217</v>
      </c>
      <c r="AO218" s="12">
        <v>0</v>
      </c>
      <c r="AP218" s="12">
        <v>217</v>
      </c>
    </row>
    <row r="219" spans="3:42" x14ac:dyDescent="0.25">
      <c r="C219" s="12">
        <v>218</v>
      </c>
      <c r="E219" s="12">
        <v>0</v>
      </c>
      <c r="F219" s="12">
        <v>218</v>
      </c>
      <c r="I219" s="12">
        <v>218</v>
      </c>
      <c r="K219" s="12">
        <v>0</v>
      </c>
      <c r="L219" s="12">
        <v>218</v>
      </c>
      <c r="O219" s="12">
        <v>218</v>
      </c>
      <c r="Q219" s="12">
        <v>0</v>
      </c>
      <c r="R219" s="12">
        <v>218</v>
      </c>
      <c r="U219" s="12">
        <v>218</v>
      </c>
      <c r="W219" s="12">
        <v>0</v>
      </c>
      <c r="X219" s="12">
        <v>218</v>
      </c>
      <c r="AA219" s="12">
        <v>218</v>
      </c>
      <c r="AC219" s="12">
        <v>0</v>
      </c>
      <c r="AD219" s="12">
        <v>218</v>
      </c>
      <c r="AG219" s="12">
        <v>218</v>
      </c>
      <c r="AI219" s="12">
        <v>0</v>
      </c>
      <c r="AJ219" s="12">
        <v>218</v>
      </c>
      <c r="AM219" s="12">
        <v>218</v>
      </c>
      <c r="AO219" s="12">
        <v>0</v>
      </c>
      <c r="AP219" s="12">
        <v>218</v>
      </c>
    </row>
    <row r="220" spans="3:42" x14ac:dyDescent="0.25">
      <c r="C220" s="12">
        <v>219</v>
      </c>
      <c r="E220" s="12">
        <v>0</v>
      </c>
      <c r="F220" s="12">
        <v>219</v>
      </c>
      <c r="I220" s="12">
        <v>219</v>
      </c>
      <c r="K220" s="12">
        <v>0</v>
      </c>
      <c r="L220" s="12">
        <v>219</v>
      </c>
      <c r="O220" s="12">
        <v>219</v>
      </c>
      <c r="Q220" s="12">
        <v>0</v>
      </c>
      <c r="R220" s="12">
        <v>219</v>
      </c>
      <c r="U220" s="12">
        <v>219</v>
      </c>
      <c r="W220" s="12">
        <v>0</v>
      </c>
      <c r="X220" s="12">
        <v>219</v>
      </c>
      <c r="AA220" s="12">
        <v>219</v>
      </c>
      <c r="AC220" s="12">
        <v>0</v>
      </c>
      <c r="AD220" s="12">
        <v>219</v>
      </c>
      <c r="AG220" s="12">
        <v>219</v>
      </c>
      <c r="AI220" s="12">
        <v>0</v>
      </c>
      <c r="AJ220" s="12">
        <v>219</v>
      </c>
      <c r="AM220" s="12">
        <v>219</v>
      </c>
      <c r="AO220" s="12">
        <v>0</v>
      </c>
      <c r="AP220" s="12">
        <v>219</v>
      </c>
    </row>
    <row r="221" spans="3:42" x14ac:dyDescent="0.25">
      <c r="C221" s="12">
        <v>220</v>
      </c>
      <c r="E221" s="12">
        <v>0</v>
      </c>
      <c r="F221" s="12">
        <v>220</v>
      </c>
      <c r="I221" s="12">
        <v>220</v>
      </c>
      <c r="K221" s="12">
        <v>0</v>
      </c>
      <c r="L221" s="12">
        <v>220</v>
      </c>
      <c r="O221" s="12">
        <v>220</v>
      </c>
      <c r="Q221" s="12">
        <v>0</v>
      </c>
      <c r="R221" s="12">
        <v>220</v>
      </c>
      <c r="U221" s="12">
        <v>220</v>
      </c>
      <c r="W221" s="12">
        <v>0</v>
      </c>
      <c r="X221" s="12">
        <v>220</v>
      </c>
      <c r="AA221" s="12">
        <v>220</v>
      </c>
      <c r="AC221" s="12">
        <v>0</v>
      </c>
      <c r="AD221" s="12">
        <v>220</v>
      </c>
      <c r="AG221" s="12">
        <v>220</v>
      </c>
      <c r="AI221" s="12">
        <v>0</v>
      </c>
      <c r="AJ221" s="12">
        <v>220</v>
      </c>
      <c r="AM221" s="12">
        <v>220</v>
      </c>
      <c r="AO221" s="12">
        <v>0</v>
      </c>
      <c r="AP221" s="12">
        <v>220</v>
      </c>
    </row>
    <row r="222" spans="3:42" x14ac:dyDescent="0.25">
      <c r="C222" s="12">
        <v>221</v>
      </c>
      <c r="E222" s="12">
        <v>0</v>
      </c>
      <c r="F222" s="12">
        <v>221</v>
      </c>
      <c r="I222" s="12">
        <v>221</v>
      </c>
      <c r="K222" s="12">
        <v>0</v>
      </c>
      <c r="L222" s="12">
        <v>221</v>
      </c>
      <c r="O222" s="12">
        <v>221</v>
      </c>
      <c r="Q222" s="12">
        <v>0</v>
      </c>
      <c r="R222" s="12">
        <v>221</v>
      </c>
      <c r="U222" s="12">
        <v>221</v>
      </c>
      <c r="W222" s="12">
        <v>0</v>
      </c>
      <c r="X222" s="12">
        <v>221</v>
      </c>
      <c r="AA222" s="12">
        <v>221</v>
      </c>
      <c r="AC222" s="12">
        <v>0</v>
      </c>
      <c r="AD222" s="12">
        <v>221</v>
      </c>
      <c r="AG222" s="12">
        <v>221</v>
      </c>
      <c r="AI222" s="12">
        <v>0</v>
      </c>
      <c r="AJ222" s="12">
        <v>221</v>
      </c>
      <c r="AM222" s="12">
        <v>221</v>
      </c>
      <c r="AO222" s="12">
        <v>0</v>
      </c>
      <c r="AP222" s="12">
        <v>221</v>
      </c>
    </row>
    <row r="223" spans="3:42" x14ac:dyDescent="0.25">
      <c r="C223" s="12">
        <v>222</v>
      </c>
      <c r="E223" s="12">
        <v>0</v>
      </c>
      <c r="F223" s="12">
        <v>222</v>
      </c>
      <c r="I223" s="12">
        <v>222</v>
      </c>
      <c r="K223" s="12">
        <v>0</v>
      </c>
      <c r="L223" s="12">
        <v>222</v>
      </c>
      <c r="O223" s="12">
        <v>222</v>
      </c>
      <c r="Q223" s="12">
        <v>0</v>
      </c>
      <c r="R223" s="12">
        <v>222</v>
      </c>
      <c r="U223" s="12">
        <v>222</v>
      </c>
      <c r="W223" s="12">
        <v>0</v>
      </c>
      <c r="X223" s="12">
        <v>222</v>
      </c>
      <c r="AA223" s="12">
        <v>222</v>
      </c>
      <c r="AC223" s="12">
        <v>0</v>
      </c>
      <c r="AD223" s="12">
        <v>222</v>
      </c>
      <c r="AG223" s="12">
        <v>222</v>
      </c>
      <c r="AI223" s="12">
        <v>0</v>
      </c>
      <c r="AJ223" s="12">
        <v>222</v>
      </c>
      <c r="AM223" s="12">
        <v>222</v>
      </c>
      <c r="AO223" s="12">
        <v>0</v>
      </c>
      <c r="AP223" s="12">
        <v>222</v>
      </c>
    </row>
    <row r="224" spans="3:42" x14ac:dyDescent="0.25">
      <c r="C224" s="12">
        <v>223</v>
      </c>
      <c r="E224" s="12">
        <v>0</v>
      </c>
      <c r="F224" s="12">
        <v>223</v>
      </c>
      <c r="I224" s="12">
        <v>223</v>
      </c>
      <c r="K224" s="12">
        <v>0</v>
      </c>
      <c r="L224" s="12">
        <v>223</v>
      </c>
      <c r="O224" s="12">
        <v>223</v>
      </c>
      <c r="Q224" s="12">
        <v>0</v>
      </c>
      <c r="R224" s="12">
        <v>223</v>
      </c>
      <c r="U224" s="12">
        <v>223</v>
      </c>
      <c r="W224" s="12">
        <v>0</v>
      </c>
      <c r="X224" s="12">
        <v>223</v>
      </c>
      <c r="AA224" s="12">
        <v>223</v>
      </c>
      <c r="AC224" s="12">
        <v>0</v>
      </c>
      <c r="AD224" s="12">
        <v>223</v>
      </c>
      <c r="AG224" s="12">
        <v>223</v>
      </c>
      <c r="AI224" s="12">
        <v>0</v>
      </c>
      <c r="AJ224" s="12">
        <v>223</v>
      </c>
      <c r="AM224" s="12">
        <v>223</v>
      </c>
      <c r="AO224" s="12">
        <v>0</v>
      </c>
      <c r="AP224" s="12">
        <v>223</v>
      </c>
    </row>
    <row r="225" spans="3:42" x14ac:dyDescent="0.25">
      <c r="C225" s="12">
        <v>224</v>
      </c>
      <c r="E225" s="12">
        <v>0</v>
      </c>
      <c r="F225" s="12">
        <v>224</v>
      </c>
      <c r="I225" s="12">
        <v>224</v>
      </c>
      <c r="K225" s="12">
        <v>0</v>
      </c>
      <c r="L225" s="12">
        <v>224</v>
      </c>
      <c r="O225" s="12">
        <v>224</v>
      </c>
      <c r="Q225" s="12">
        <v>0</v>
      </c>
      <c r="R225" s="12">
        <v>224</v>
      </c>
      <c r="U225" s="12">
        <v>224</v>
      </c>
      <c r="W225" s="12">
        <v>0</v>
      </c>
      <c r="X225" s="12">
        <v>224</v>
      </c>
      <c r="AA225" s="12">
        <v>224</v>
      </c>
      <c r="AC225" s="12">
        <v>0</v>
      </c>
      <c r="AD225" s="12">
        <v>224</v>
      </c>
      <c r="AG225" s="12">
        <v>224</v>
      </c>
      <c r="AI225" s="12">
        <v>0</v>
      </c>
      <c r="AJ225" s="12">
        <v>224</v>
      </c>
      <c r="AM225" s="12">
        <v>224</v>
      </c>
      <c r="AO225" s="12">
        <v>0</v>
      </c>
      <c r="AP225" s="12">
        <v>224</v>
      </c>
    </row>
    <row r="226" spans="3:42" x14ac:dyDescent="0.25">
      <c r="C226" s="12">
        <v>225</v>
      </c>
      <c r="E226" s="12">
        <v>0</v>
      </c>
      <c r="F226" s="12">
        <v>225</v>
      </c>
      <c r="I226" s="12">
        <v>225</v>
      </c>
      <c r="K226" s="12">
        <v>0</v>
      </c>
      <c r="L226" s="12">
        <v>225</v>
      </c>
      <c r="O226" s="12">
        <v>225</v>
      </c>
      <c r="Q226" s="12">
        <v>0</v>
      </c>
      <c r="R226" s="12">
        <v>225</v>
      </c>
      <c r="U226" s="12">
        <v>225</v>
      </c>
      <c r="W226" s="12">
        <v>0</v>
      </c>
      <c r="X226" s="12">
        <v>225</v>
      </c>
      <c r="AA226" s="12">
        <v>225</v>
      </c>
      <c r="AC226" s="12">
        <v>0</v>
      </c>
      <c r="AD226" s="12">
        <v>225</v>
      </c>
      <c r="AG226" s="12">
        <v>225</v>
      </c>
      <c r="AI226" s="12">
        <v>0</v>
      </c>
      <c r="AJ226" s="12">
        <v>225</v>
      </c>
      <c r="AM226" s="12">
        <v>225</v>
      </c>
      <c r="AO226" s="12">
        <v>0</v>
      </c>
      <c r="AP226" s="12">
        <v>225</v>
      </c>
    </row>
    <row r="227" spans="3:42" x14ac:dyDescent="0.25">
      <c r="C227" s="12">
        <v>226</v>
      </c>
      <c r="E227" s="12">
        <v>0</v>
      </c>
      <c r="F227" s="12">
        <v>226</v>
      </c>
      <c r="I227" s="12">
        <v>226</v>
      </c>
      <c r="K227" s="12">
        <v>0</v>
      </c>
      <c r="L227" s="12">
        <v>226</v>
      </c>
      <c r="O227" s="12">
        <v>226</v>
      </c>
      <c r="Q227" s="12">
        <v>0</v>
      </c>
      <c r="R227" s="12">
        <v>226</v>
      </c>
      <c r="U227" s="12">
        <v>226</v>
      </c>
      <c r="W227" s="12">
        <v>0</v>
      </c>
      <c r="X227" s="12">
        <v>226</v>
      </c>
      <c r="AA227" s="12">
        <v>226</v>
      </c>
      <c r="AC227" s="12">
        <v>0</v>
      </c>
      <c r="AD227" s="12">
        <v>226</v>
      </c>
      <c r="AG227" s="12">
        <v>226</v>
      </c>
      <c r="AI227" s="12">
        <v>0</v>
      </c>
      <c r="AJ227" s="12">
        <v>226</v>
      </c>
      <c r="AM227" s="12">
        <v>226</v>
      </c>
      <c r="AO227" s="12">
        <v>0</v>
      </c>
      <c r="AP227" s="12">
        <v>226</v>
      </c>
    </row>
    <row r="228" spans="3:42" x14ac:dyDescent="0.25">
      <c r="C228" s="12">
        <v>227</v>
      </c>
      <c r="E228" s="12">
        <v>0</v>
      </c>
      <c r="F228" s="12">
        <v>227</v>
      </c>
      <c r="I228" s="12">
        <v>227</v>
      </c>
      <c r="K228" s="12">
        <v>0</v>
      </c>
      <c r="L228" s="12">
        <v>227</v>
      </c>
      <c r="O228" s="12">
        <v>227</v>
      </c>
      <c r="Q228" s="12">
        <v>0</v>
      </c>
      <c r="R228" s="12">
        <v>227</v>
      </c>
      <c r="U228" s="12">
        <v>227</v>
      </c>
      <c r="W228" s="12">
        <v>0</v>
      </c>
      <c r="X228" s="12">
        <v>227</v>
      </c>
      <c r="AA228" s="12">
        <v>227</v>
      </c>
      <c r="AC228" s="12">
        <v>0</v>
      </c>
      <c r="AD228" s="12">
        <v>227</v>
      </c>
      <c r="AG228" s="12">
        <v>227</v>
      </c>
      <c r="AI228" s="12">
        <v>0</v>
      </c>
      <c r="AJ228" s="12">
        <v>227</v>
      </c>
      <c r="AM228" s="12">
        <v>227</v>
      </c>
      <c r="AO228" s="12">
        <v>0</v>
      </c>
      <c r="AP228" s="12">
        <v>227</v>
      </c>
    </row>
    <row r="229" spans="3:42" x14ac:dyDescent="0.25">
      <c r="C229" s="12">
        <v>228</v>
      </c>
      <c r="E229" s="12">
        <v>0</v>
      </c>
      <c r="F229" s="12">
        <v>228</v>
      </c>
      <c r="I229" s="12">
        <v>228</v>
      </c>
      <c r="K229" s="12">
        <v>0</v>
      </c>
      <c r="L229" s="12">
        <v>228</v>
      </c>
      <c r="O229" s="12">
        <v>228</v>
      </c>
      <c r="Q229" s="12">
        <v>0</v>
      </c>
      <c r="R229" s="12">
        <v>228</v>
      </c>
      <c r="U229" s="12">
        <v>228</v>
      </c>
      <c r="W229" s="12">
        <v>0</v>
      </c>
      <c r="X229" s="12">
        <v>228</v>
      </c>
      <c r="AA229" s="12">
        <v>228</v>
      </c>
      <c r="AC229" s="12">
        <v>0</v>
      </c>
      <c r="AD229" s="12">
        <v>228</v>
      </c>
      <c r="AG229" s="12">
        <v>228</v>
      </c>
      <c r="AI229" s="12">
        <v>0</v>
      </c>
      <c r="AJ229" s="12">
        <v>228</v>
      </c>
      <c r="AM229" s="12">
        <v>228</v>
      </c>
      <c r="AO229" s="12">
        <v>0</v>
      </c>
      <c r="AP229" s="12">
        <v>228</v>
      </c>
    </row>
    <row r="230" spans="3:42" x14ac:dyDescent="0.25">
      <c r="C230" s="12">
        <v>229</v>
      </c>
      <c r="E230" s="12">
        <v>0</v>
      </c>
      <c r="F230" s="12">
        <v>229</v>
      </c>
      <c r="I230" s="12">
        <v>229</v>
      </c>
      <c r="K230" s="12">
        <v>0</v>
      </c>
      <c r="L230" s="12">
        <v>229</v>
      </c>
      <c r="O230" s="12">
        <v>229</v>
      </c>
      <c r="Q230" s="12">
        <v>0</v>
      </c>
      <c r="R230" s="12">
        <v>229</v>
      </c>
      <c r="U230" s="12">
        <v>229</v>
      </c>
      <c r="W230" s="12">
        <v>0</v>
      </c>
      <c r="X230" s="12">
        <v>229</v>
      </c>
      <c r="AA230" s="12">
        <v>229</v>
      </c>
      <c r="AC230" s="12">
        <v>0</v>
      </c>
      <c r="AD230" s="12">
        <v>229</v>
      </c>
      <c r="AG230" s="12">
        <v>229</v>
      </c>
      <c r="AI230" s="12">
        <v>0</v>
      </c>
      <c r="AJ230" s="12">
        <v>229</v>
      </c>
      <c r="AM230" s="12">
        <v>229</v>
      </c>
      <c r="AO230" s="12">
        <v>0</v>
      </c>
      <c r="AP230" s="12">
        <v>229</v>
      </c>
    </row>
    <row r="231" spans="3:42" x14ac:dyDescent="0.25">
      <c r="C231" s="12">
        <v>230</v>
      </c>
      <c r="E231" s="12">
        <v>0</v>
      </c>
      <c r="F231" s="12">
        <v>230</v>
      </c>
      <c r="I231" s="12">
        <v>230</v>
      </c>
      <c r="K231" s="12">
        <v>0</v>
      </c>
      <c r="L231" s="12">
        <v>230</v>
      </c>
      <c r="O231" s="12">
        <v>230</v>
      </c>
      <c r="Q231" s="12">
        <v>0</v>
      </c>
      <c r="R231" s="12">
        <v>230</v>
      </c>
      <c r="U231" s="12">
        <v>230</v>
      </c>
      <c r="W231" s="12">
        <v>0</v>
      </c>
      <c r="X231" s="12">
        <v>230</v>
      </c>
      <c r="AA231" s="12">
        <v>230</v>
      </c>
      <c r="AC231" s="12">
        <v>0</v>
      </c>
      <c r="AD231" s="12">
        <v>230</v>
      </c>
      <c r="AG231" s="12">
        <v>230</v>
      </c>
      <c r="AI231" s="12">
        <v>0</v>
      </c>
      <c r="AJ231" s="12">
        <v>230</v>
      </c>
      <c r="AM231" s="12">
        <v>230</v>
      </c>
      <c r="AO231" s="12">
        <v>0</v>
      </c>
      <c r="AP231" s="12">
        <v>230</v>
      </c>
    </row>
    <row r="232" spans="3:42" x14ac:dyDescent="0.25">
      <c r="C232" s="12">
        <v>231</v>
      </c>
      <c r="E232" s="12">
        <v>0</v>
      </c>
      <c r="F232" s="12">
        <v>231</v>
      </c>
      <c r="I232" s="12">
        <v>231</v>
      </c>
      <c r="K232" s="12">
        <v>0</v>
      </c>
      <c r="L232" s="12">
        <v>231</v>
      </c>
      <c r="O232" s="12">
        <v>231</v>
      </c>
      <c r="Q232" s="12">
        <v>0</v>
      </c>
      <c r="R232" s="12">
        <v>231</v>
      </c>
      <c r="U232" s="12">
        <v>231</v>
      </c>
      <c r="W232" s="12">
        <v>0</v>
      </c>
      <c r="X232" s="12">
        <v>231</v>
      </c>
      <c r="AA232" s="12">
        <v>231</v>
      </c>
      <c r="AC232" s="12">
        <v>0</v>
      </c>
      <c r="AD232" s="12">
        <v>231</v>
      </c>
      <c r="AG232" s="12">
        <v>231</v>
      </c>
      <c r="AI232" s="12">
        <v>0</v>
      </c>
      <c r="AJ232" s="12">
        <v>231</v>
      </c>
      <c r="AM232" s="12">
        <v>231</v>
      </c>
      <c r="AO232" s="12">
        <v>0</v>
      </c>
      <c r="AP232" s="12">
        <v>231</v>
      </c>
    </row>
    <row r="233" spans="3:42" x14ac:dyDescent="0.25">
      <c r="C233" s="12">
        <v>232</v>
      </c>
      <c r="E233" s="12">
        <v>0</v>
      </c>
      <c r="F233" s="12">
        <v>232</v>
      </c>
      <c r="I233" s="12">
        <v>232</v>
      </c>
      <c r="K233" s="12">
        <v>0</v>
      </c>
      <c r="L233" s="12">
        <v>232</v>
      </c>
      <c r="O233" s="12">
        <v>232</v>
      </c>
      <c r="Q233" s="12">
        <v>0</v>
      </c>
      <c r="R233" s="12">
        <v>232</v>
      </c>
      <c r="U233" s="12">
        <v>232</v>
      </c>
      <c r="W233" s="12">
        <v>0</v>
      </c>
      <c r="X233" s="12">
        <v>232</v>
      </c>
      <c r="AA233" s="12">
        <v>232</v>
      </c>
      <c r="AC233" s="12">
        <v>0</v>
      </c>
      <c r="AD233" s="12">
        <v>232</v>
      </c>
      <c r="AG233" s="12">
        <v>232</v>
      </c>
      <c r="AI233" s="12">
        <v>0</v>
      </c>
      <c r="AJ233" s="12">
        <v>232</v>
      </c>
      <c r="AM233" s="12">
        <v>232</v>
      </c>
      <c r="AO233" s="12">
        <v>0</v>
      </c>
      <c r="AP233" s="12">
        <v>232</v>
      </c>
    </row>
    <row r="234" spans="3:42" x14ac:dyDescent="0.25">
      <c r="C234" s="12">
        <v>233</v>
      </c>
      <c r="E234" s="12">
        <v>0</v>
      </c>
      <c r="F234" s="12">
        <v>233</v>
      </c>
      <c r="I234" s="12">
        <v>233</v>
      </c>
      <c r="K234" s="12">
        <v>0</v>
      </c>
      <c r="L234" s="12">
        <v>233</v>
      </c>
      <c r="O234" s="12">
        <v>233</v>
      </c>
      <c r="Q234" s="12">
        <v>0</v>
      </c>
      <c r="R234" s="12">
        <v>233</v>
      </c>
      <c r="U234" s="12">
        <v>233</v>
      </c>
      <c r="W234" s="12">
        <v>0</v>
      </c>
      <c r="X234" s="12">
        <v>233</v>
      </c>
      <c r="AA234" s="12">
        <v>233</v>
      </c>
      <c r="AC234" s="12">
        <v>0</v>
      </c>
      <c r="AD234" s="12">
        <v>233</v>
      </c>
      <c r="AG234" s="12">
        <v>233</v>
      </c>
      <c r="AI234" s="12">
        <v>0</v>
      </c>
      <c r="AJ234" s="12">
        <v>233</v>
      </c>
      <c r="AM234" s="12">
        <v>233</v>
      </c>
      <c r="AO234" s="12">
        <v>0</v>
      </c>
      <c r="AP234" s="12">
        <v>233</v>
      </c>
    </row>
    <row r="235" spans="3:42" x14ac:dyDescent="0.25">
      <c r="C235" s="12">
        <v>234</v>
      </c>
      <c r="E235" s="12">
        <v>0</v>
      </c>
      <c r="F235" s="12">
        <v>234</v>
      </c>
      <c r="I235" s="12">
        <v>234</v>
      </c>
      <c r="K235" s="12">
        <v>0</v>
      </c>
      <c r="L235" s="12">
        <v>234</v>
      </c>
      <c r="O235" s="12">
        <v>234</v>
      </c>
      <c r="Q235" s="12">
        <v>0</v>
      </c>
      <c r="R235" s="12">
        <v>234</v>
      </c>
      <c r="U235" s="12">
        <v>234</v>
      </c>
      <c r="W235" s="12">
        <v>0</v>
      </c>
      <c r="X235" s="12">
        <v>234</v>
      </c>
      <c r="AA235" s="12">
        <v>234</v>
      </c>
      <c r="AC235" s="12">
        <v>0</v>
      </c>
      <c r="AD235" s="12">
        <v>234</v>
      </c>
      <c r="AG235" s="12">
        <v>234</v>
      </c>
      <c r="AI235" s="12">
        <v>0</v>
      </c>
      <c r="AJ235" s="12">
        <v>234</v>
      </c>
      <c r="AM235" s="12">
        <v>234</v>
      </c>
      <c r="AO235" s="12">
        <v>0</v>
      </c>
      <c r="AP235" s="12">
        <v>234</v>
      </c>
    </row>
    <row r="236" spans="3:42" x14ac:dyDescent="0.25">
      <c r="C236" s="12">
        <v>235</v>
      </c>
      <c r="E236" s="12">
        <v>0</v>
      </c>
      <c r="F236" s="12">
        <v>235</v>
      </c>
      <c r="I236" s="12">
        <v>235</v>
      </c>
      <c r="K236" s="12">
        <v>0</v>
      </c>
      <c r="L236" s="12">
        <v>235</v>
      </c>
      <c r="O236" s="12">
        <v>235</v>
      </c>
      <c r="Q236" s="12">
        <v>0</v>
      </c>
      <c r="R236" s="12">
        <v>235</v>
      </c>
      <c r="U236" s="12">
        <v>235</v>
      </c>
      <c r="W236" s="12">
        <v>0</v>
      </c>
      <c r="X236" s="12">
        <v>235</v>
      </c>
      <c r="AA236" s="12">
        <v>235</v>
      </c>
      <c r="AC236" s="12">
        <v>0</v>
      </c>
      <c r="AD236" s="12">
        <v>235</v>
      </c>
      <c r="AG236" s="12">
        <v>235</v>
      </c>
      <c r="AI236" s="12">
        <v>0</v>
      </c>
      <c r="AJ236" s="12">
        <v>235</v>
      </c>
      <c r="AM236" s="12">
        <v>235</v>
      </c>
      <c r="AO236" s="12">
        <v>0</v>
      </c>
      <c r="AP236" s="12">
        <v>235</v>
      </c>
    </row>
    <row r="237" spans="3:42" x14ac:dyDescent="0.25">
      <c r="C237" s="12">
        <v>236</v>
      </c>
      <c r="E237" s="12">
        <v>0</v>
      </c>
      <c r="F237" s="12">
        <v>236</v>
      </c>
      <c r="I237" s="12">
        <v>236</v>
      </c>
      <c r="K237" s="12">
        <v>0</v>
      </c>
      <c r="L237" s="12">
        <v>236</v>
      </c>
      <c r="O237" s="12">
        <v>236</v>
      </c>
      <c r="Q237" s="12">
        <v>0</v>
      </c>
      <c r="R237" s="12">
        <v>236</v>
      </c>
      <c r="U237" s="12">
        <v>236</v>
      </c>
      <c r="W237" s="12">
        <v>0</v>
      </c>
      <c r="X237" s="12">
        <v>236</v>
      </c>
      <c r="AA237" s="12">
        <v>236</v>
      </c>
      <c r="AC237" s="12">
        <v>0</v>
      </c>
      <c r="AD237" s="12">
        <v>236</v>
      </c>
      <c r="AG237" s="12">
        <v>236</v>
      </c>
      <c r="AI237" s="12">
        <v>0</v>
      </c>
      <c r="AJ237" s="12">
        <v>236</v>
      </c>
      <c r="AM237" s="12">
        <v>236</v>
      </c>
      <c r="AO237" s="12">
        <v>0</v>
      </c>
      <c r="AP237" s="12">
        <v>236</v>
      </c>
    </row>
    <row r="238" spans="3:42" x14ac:dyDescent="0.25">
      <c r="C238" s="12">
        <v>237</v>
      </c>
      <c r="E238" s="12">
        <v>0</v>
      </c>
      <c r="F238" s="12">
        <v>237</v>
      </c>
      <c r="I238" s="12">
        <v>237</v>
      </c>
      <c r="K238" s="12">
        <v>0</v>
      </c>
      <c r="L238" s="12">
        <v>237</v>
      </c>
      <c r="O238" s="12">
        <v>237</v>
      </c>
      <c r="Q238" s="12">
        <v>0</v>
      </c>
      <c r="R238" s="12">
        <v>237</v>
      </c>
      <c r="U238" s="12">
        <v>237</v>
      </c>
      <c r="W238" s="12">
        <v>0</v>
      </c>
      <c r="X238" s="12">
        <v>237</v>
      </c>
      <c r="AA238" s="12">
        <v>237</v>
      </c>
      <c r="AC238" s="12">
        <v>0</v>
      </c>
      <c r="AD238" s="12">
        <v>237</v>
      </c>
      <c r="AG238" s="12">
        <v>237</v>
      </c>
      <c r="AI238" s="12">
        <v>0</v>
      </c>
      <c r="AJ238" s="12">
        <v>237</v>
      </c>
      <c r="AM238" s="12">
        <v>237</v>
      </c>
      <c r="AO238" s="12">
        <v>0</v>
      </c>
      <c r="AP238" s="12">
        <v>237</v>
      </c>
    </row>
    <row r="239" spans="3:42" x14ac:dyDescent="0.25">
      <c r="C239" s="12">
        <v>238</v>
      </c>
      <c r="E239" s="12">
        <v>0</v>
      </c>
      <c r="F239" s="12">
        <v>238</v>
      </c>
      <c r="I239" s="12">
        <v>238</v>
      </c>
      <c r="K239" s="12">
        <v>0</v>
      </c>
      <c r="L239" s="12">
        <v>238</v>
      </c>
      <c r="O239" s="12">
        <v>238</v>
      </c>
      <c r="Q239" s="12">
        <v>0</v>
      </c>
      <c r="R239" s="12">
        <v>238</v>
      </c>
      <c r="U239" s="12">
        <v>238</v>
      </c>
      <c r="W239" s="12">
        <v>0</v>
      </c>
      <c r="X239" s="12">
        <v>238</v>
      </c>
      <c r="AA239" s="12">
        <v>238</v>
      </c>
      <c r="AC239" s="12">
        <v>0</v>
      </c>
      <c r="AD239" s="12">
        <v>238</v>
      </c>
      <c r="AG239" s="12">
        <v>238</v>
      </c>
      <c r="AI239" s="12">
        <v>0</v>
      </c>
      <c r="AJ239" s="12">
        <v>238</v>
      </c>
      <c r="AM239" s="12">
        <v>238</v>
      </c>
      <c r="AO239" s="12">
        <v>0</v>
      </c>
      <c r="AP239" s="12">
        <v>238</v>
      </c>
    </row>
    <row r="240" spans="3:42" x14ac:dyDescent="0.25">
      <c r="C240" s="12">
        <v>239</v>
      </c>
      <c r="E240" s="12">
        <v>0</v>
      </c>
      <c r="F240" s="12">
        <v>239</v>
      </c>
      <c r="I240" s="12">
        <v>239</v>
      </c>
      <c r="K240" s="12">
        <v>0</v>
      </c>
      <c r="L240" s="12">
        <v>239</v>
      </c>
      <c r="O240" s="12">
        <v>239</v>
      </c>
      <c r="Q240" s="12">
        <v>0</v>
      </c>
      <c r="R240" s="12">
        <v>239</v>
      </c>
      <c r="U240" s="12">
        <v>239</v>
      </c>
      <c r="W240" s="12">
        <v>0</v>
      </c>
      <c r="X240" s="12">
        <v>239</v>
      </c>
      <c r="AA240" s="12">
        <v>239</v>
      </c>
      <c r="AC240" s="12">
        <v>0</v>
      </c>
      <c r="AD240" s="12">
        <v>239</v>
      </c>
      <c r="AG240" s="12">
        <v>239</v>
      </c>
      <c r="AI240" s="12">
        <v>0</v>
      </c>
      <c r="AJ240" s="12">
        <v>239</v>
      </c>
      <c r="AM240" s="12">
        <v>239</v>
      </c>
      <c r="AO240" s="12">
        <v>0</v>
      </c>
      <c r="AP240" s="12">
        <v>239</v>
      </c>
    </row>
    <row r="241" spans="3:42" x14ac:dyDescent="0.25">
      <c r="C241" s="12">
        <v>240</v>
      </c>
      <c r="E241" s="12">
        <v>0</v>
      </c>
      <c r="F241" s="12">
        <v>240</v>
      </c>
      <c r="I241" s="12">
        <v>240</v>
      </c>
      <c r="K241" s="12">
        <v>0</v>
      </c>
      <c r="L241" s="12">
        <v>240</v>
      </c>
      <c r="O241" s="12">
        <v>240</v>
      </c>
      <c r="Q241" s="12">
        <v>0</v>
      </c>
      <c r="R241" s="12">
        <v>240</v>
      </c>
      <c r="U241" s="12">
        <v>240</v>
      </c>
      <c r="W241" s="12">
        <v>0</v>
      </c>
      <c r="X241" s="12">
        <v>240</v>
      </c>
      <c r="AA241" s="12">
        <v>240</v>
      </c>
      <c r="AC241" s="12">
        <v>0</v>
      </c>
      <c r="AD241" s="12">
        <v>240</v>
      </c>
      <c r="AG241" s="12">
        <v>240</v>
      </c>
      <c r="AI241" s="12">
        <v>0</v>
      </c>
      <c r="AJ241" s="12">
        <v>240</v>
      </c>
      <c r="AM241" s="12">
        <v>240</v>
      </c>
      <c r="AO241" s="12">
        <v>0</v>
      </c>
      <c r="AP241" s="12">
        <v>240</v>
      </c>
    </row>
    <row r="242" spans="3:42" x14ac:dyDescent="0.25">
      <c r="C242" s="12">
        <v>241</v>
      </c>
      <c r="E242" s="12">
        <v>0</v>
      </c>
      <c r="F242" s="12">
        <v>241</v>
      </c>
      <c r="I242" s="12">
        <v>241</v>
      </c>
      <c r="K242" s="12">
        <v>0</v>
      </c>
      <c r="L242" s="12">
        <v>241</v>
      </c>
      <c r="O242" s="12">
        <v>241</v>
      </c>
      <c r="Q242" s="12">
        <v>0</v>
      </c>
      <c r="R242" s="12">
        <v>241</v>
      </c>
      <c r="U242" s="12">
        <v>241</v>
      </c>
      <c r="W242" s="12">
        <v>0</v>
      </c>
      <c r="X242" s="12">
        <v>241</v>
      </c>
      <c r="AA242" s="12">
        <v>241</v>
      </c>
      <c r="AC242" s="12">
        <v>0</v>
      </c>
      <c r="AD242" s="12">
        <v>241</v>
      </c>
      <c r="AG242" s="12">
        <v>241</v>
      </c>
      <c r="AI242" s="12">
        <v>0</v>
      </c>
      <c r="AJ242" s="12">
        <v>241</v>
      </c>
      <c r="AM242" s="12">
        <v>241</v>
      </c>
      <c r="AO242" s="12">
        <v>0</v>
      </c>
      <c r="AP242" s="12">
        <v>241</v>
      </c>
    </row>
    <row r="243" spans="3:42" x14ac:dyDescent="0.25">
      <c r="C243" s="12">
        <v>242</v>
      </c>
      <c r="E243" s="12">
        <v>0</v>
      </c>
      <c r="F243" s="12">
        <v>242</v>
      </c>
      <c r="I243" s="12">
        <v>242</v>
      </c>
      <c r="K243" s="12">
        <v>0</v>
      </c>
      <c r="L243" s="12">
        <v>242</v>
      </c>
      <c r="O243" s="12">
        <v>242</v>
      </c>
      <c r="Q243" s="12">
        <v>0</v>
      </c>
      <c r="R243" s="12">
        <v>242</v>
      </c>
      <c r="U243" s="12">
        <v>242</v>
      </c>
      <c r="W243" s="12">
        <v>0</v>
      </c>
      <c r="X243" s="12">
        <v>242</v>
      </c>
      <c r="AA243" s="12">
        <v>242</v>
      </c>
      <c r="AC243" s="12">
        <v>0</v>
      </c>
      <c r="AD243" s="12">
        <v>242</v>
      </c>
      <c r="AG243" s="12">
        <v>242</v>
      </c>
      <c r="AI243" s="12">
        <v>0</v>
      </c>
      <c r="AJ243" s="12">
        <v>242</v>
      </c>
      <c r="AM243" s="12">
        <v>242</v>
      </c>
      <c r="AO243" s="12">
        <v>0</v>
      </c>
      <c r="AP243" s="12">
        <v>242</v>
      </c>
    </row>
    <row r="244" spans="3:42" x14ac:dyDescent="0.25">
      <c r="C244" s="12">
        <v>243</v>
      </c>
      <c r="E244" s="12">
        <v>0</v>
      </c>
      <c r="F244" s="12">
        <v>243</v>
      </c>
      <c r="I244" s="12">
        <v>243</v>
      </c>
      <c r="K244" s="12">
        <v>0</v>
      </c>
      <c r="L244" s="12">
        <v>243</v>
      </c>
      <c r="O244" s="12">
        <v>243</v>
      </c>
      <c r="Q244" s="12">
        <v>0</v>
      </c>
      <c r="R244" s="12">
        <v>243</v>
      </c>
      <c r="U244" s="12">
        <v>243</v>
      </c>
      <c r="W244" s="12">
        <v>0</v>
      </c>
      <c r="X244" s="12">
        <v>243</v>
      </c>
      <c r="AA244" s="12">
        <v>243</v>
      </c>
      <c r="AC244" s="12">
        <v>0</v>
      </c>
      <c r="AD244" s="12">
        <v>243</v>
      </c>
      <c r="AG244" s="12">
        <v>243</v>
      </c>
      <c r="AI244" s="12">
        <v>0</v>
      </c>
      <c r="AJ244" s="12">
        <v>243</v>
      </c>
      <c r="AM244" s="12">
        <v>243</v>
      </c>
      <c r="AO244" s="12">
        <v>0</v>
      </c>
      <c r="AP244" s="12">
        <v>243</v>
      </c>
    </row>
    <row r="245" spans="3:42" x14ac:dyDescent="0.25">
      <c r="C245" s="12">
        <v>244</v>
      </c>
      <c r="E245" s="12">
        <v>0</v>
      </c>
      <c r="F245" s="12">
        <v>244</v>
      </c>
      <c r="I245" s="12">
        <v>244</v>
      </c>
      <c r="K245" s="12">
        <v>0</v>
      </c>
      <c r="L245" s="12">
        <v>244</v>
      </c>
      <c r="O245" s="12">
        <v>244</v>
      </c>
      <c r="Q245" s="12">
        <v>0</v>
      </c>
      <c r="R245" s="12">
        <v>244</v>
      </c>
      <c r="U245" s="12">
        <v>244</v>
      </c>
      <c r="W245" s="12">
        <v>0</v>
      </c>
      <c r="X245" s="12">
        <v>244</v>
      </c>
      <c r="AA245" s="12">
        <v>244</v>
      </c>
      <c r="AC245" s="12">
        <v>0</v>
      </c>
      <c r="AD245" s="12">
        <v>244</v>
      </c>
      <c r="AG245" s="12">
        <v>244</v>
      </c>
      <c r="AI245" s="12">
        <v>0</v>
      </c>
      <c r="AJ245" s="12">
        <v>244</v>
      </c>
      <c r="AM245" s="12">
        <v>244</v>
      </c>
      <c r="AO245" s="12">
        <v>0</v>
      </c>
      <c r="AP245" s="12">
        <v>244</v>
      </c>
    </row>
    <row r="246" spans="3:42" x14ac:dyDescent="0.25">
      <c r="C246" s="12">
        <v>245</v>
      </c>
      <c r="E246" s="12">
        <v>0</v>
      </c>
      <c r="F246" s="12">
        <v>245</v>
      </c>
      <c r="I246" s="12">
        <v>245</v>
      </c>
      <c r="K246" s="12">
        <v>0</v>
      </c>
      <c r="L246" s="12">
        <v>245</v>
      </c>
      <c r="O246" s="12">
        <v>245</v>
      </c>
      <c r="Q246" s="12">
        <v>0</v>
      </c>
      <c r="R246" s="12">
        <v>245</v>
      </c>
      <c r="U246" s="12">
        <v>245</v>
      </c>
      <c r="W246" s="12">
        <v>0</v>
      </c>
      <c r="X246" s="12">
        <v>245</v>
      </c>
      <c r="AA246" s="12">
        <v>245</v>
      </c>
      <c r="AC246" s="12">
        <v>0</v>
      </c>
      <c r="AD246" s="12">
        <v>245</v>
      </c>
      <c r="AG246" s="12">
        <v>245</v>
      </c>
      <c r="AI246" s="12">
        <v>0</v>
      </c>
      <c r="AJ246" s="12">
        <v>245</v>
      </c>
      <c r="AM246" s="12">
        <v>245</v>
      </c>
      <c r="AO246" s="12">
        <v>0</v>
      </c>
      <c r="AP246" s="12">
        <v>245</v>
      </c>
    </row>
    <row r="247" spans="3:42" x14ac:dyDescent="0.25">
      <c r="C247" s="12">
        <v>246</v>
      </c>
      <c r="E247" s="12">
        <v>0</v>
      </c>
      <c r="F247" s="12">
        <v>246</v>
      </c>
      <c r="I247" s="12">
        <v>246</v>
      </c>
      <c r="K247" s="12">
        <v>0</v>
      </c>
      <c r="L247" s="12">
        <v>246</v>
      </c>
      <c r="O247" s="12">
        <v>246</v>
      </c>
      <c r="Q247" s="12">
        <v>0</v>
      </c>
      <c r="R247" s="12">
        <v>246</v>
      </c>
      <c r="U247" s="12">
        <v>246</v>
      </c>
      <c r="W247" s="12">
        <v>0</v>
      </c>
      <c r="X247" s="12">
        <v>246</v>
      </c>
      <c r="AA247" s="12">
        <v>246</v>
      </c>
      <c r="AC247" s="12">
        <v>0</v>
      </c>
      <c r="AD247" s="12">
        <v>246</v>
      </c>
      <c r="AG247" s="12">
        <v>246</v>
      </c>
      <c r="AI247" s="12">
        <v>0</v>
      </c>
      <c r="AJ247" s="12">
        <v>246</v>
      </c>
      <c r="AM247" s="12">
        <v>246</v>
      </c>
      <c r="AO247" s="12">
        <v>0</v>
      </c>
      <c r="AP247" s="12">
        <v>246</v>
      </c>
    </row>
    <row r="248" spans="3:42" x14ac:dyDescent="0.25">
      <c r="C248" s="12">
        <v>247</v>
      </c>
      <c r="E248" s="12">
        <v>0</v>
      </c>
      <c r="F248" s="12">
        <v>247</v>
      </c>
      <c r="I248" s="12">
        <v>247</v>
      </c>
      <c r="K248" s="12">
        <v>0</v>
      </c>
      <c r="L248" s="12">
        <v>247</v>
      </c>
      <c r="O248" s="12">
        <v>247</v>
      </c>
      <c r="Q248" s="12">
        <v>0</v>
      </c>
      <c r="R248" s="12">
        <v>247</v>
      </c>
      <c r="U248" s="12">
        <v>247</v>
      </c>
      <c r="W248" s="12">
        <v>0</v>
      </c>
      <c r="X248" s="12">
        <v>247</v>
      </c>
      <c r="AA248" s="12">
        <v>247</v>
      </c>
      <c r="AC248" s="12">
        <v>0</v>
      </c>
      <c r="AD248" s="12">
        <v>247</v>
      </c>
      <c r="AG248" s="12">
        <v>247</v>
      </c>
      <c r="AI248" s="12">
        <v>0</v>
      </c>
      <c r="AJ248" s="12">
        <v>247</v>
      </c>
      <c r="AM248" s="12">
        <v>247</v>
      </c>
      <c r="AO248" s="12">
        <v>0</v>
      </c>
      <c r="AP248" s="12">
        <v>247</v>
      </c>
    </row>
    <row r="249" spans="3:42" x14ac:dyDescent="0.25">
      <c r="C249" s="12">
        <v>248</v>
      </c>
      <c r="E249" s="12">
        <v>0</v>
      </c>
      <c r="F249" s="12">
        <v>248</v>
      </c>
      <c r="I249" s="12">
        <v>248</v>
      </c>
      <c r="K249" s="12">
        <v>0</v>
      </c>
      <c r="L249" s="12">
        <v>248</v>
      </c>
      <c r="O249" s="12">
        <v>248</v>
      </c>
      <c r="Q249" s="12">
        <v>0</v>
      </c>
      <c r="R249" s="12">
        <v>248</v>
      </c>
      <c r="U249" s="12">
        <v>248</v>
      </c>
      <c r="W249" s="12">
        <v>0</v>
      </c>
      <c r="X249" s="12">
        <v>248</v>
      </c>
      <c r="AA249" s="12">
        <v>248</v>
      </c>
      <c r="AC249" s="12">
        <v>0</v>
      </c>
      <c r="AD249" s="12">
        <v>248</v>
      </c>
      <c r="AG249" s="12">
        <v>248</v>
      </c>
      <c r="AI249" s="12">
        <v>0</v>
      </c>
      <c r="AJ249" s="12">
        <v>248</v>
      </c>
      <c r="AM249" s="12">
        <v>248</v>
      </c>
      <c r="AO249" s="12">
        <v>0</v>
      </c>
      <c r="AP249" s="12">
        <v>248</v>
      </c>
    </row>
    <row r="250" spans="3:42" x14ac:dyDescent="0.25">
      <c r="C250" s="12">
        <v>249</v>
      </c>
      <c r="E250" s="12">
        <v>0</v>
      </c>
      <c r="F250" s="12">
        <v>249</v>
      </c>
      <c r="I250" s="12">
        <v>249</v>
      </c>
      <c r="K250" s="12">
        <v>0</v>
      </c>
      <c r="L250" s="12">
        <v>249</v>
      </c>
      <c r="O250" s="12">
        <v>249</v>
      </c>
      <c r="Q250" s="12">
        <v>0</v>
      </c>
      <c r="R250" s="12">
        <v>249</v>
      </c>
      <c r="U250" s="12">
        <v>249</v>
      </c>
      <c r="W250" s="12">
        <v>0</v>
      </c>
      <c r="X250" s="12">
        <v>249</v>
      </c>
      <c r="AA250" s="12">
        <v>249</v>
      </c>
      <c r="AC250" s="12">
        <v>0</v>
      </c>
      <c r="AD250" s="12">
        <v>249</v>
      </c>
      <c r="AG250" s="12">
        <v>249</v>
      </c>
      <c r="AI250" s="12">
        <v>0</v>
      </c>
      <c r="AJ250" s="12">
        <v>249</v>
      </c>
      <c r="AM250" s="12">
        <v>249</v>
      </c>
      <c r="AO250" s="12">
        <v>0</v>
      </c>
      <c r="AP250" s="12">
        <v>249</v>
      </c>
    </row>
    <row r="251" spans="3:42" x14ac:dyDescent="0.25">
      <c r="C251" s="12">
        <v>250</v>
      </c>
      <c r="E251" s="12">
        <v>0</v>
      </c>
      <c r="F251" s="12">
        <v>250</v>
      </c>
      <c r="I251" s="12">
        <v>250</v>
      </c>
      <c r="K251" s="12">
        <v>0</v>
      </c>
      <c r="L251" s="12">
        <v>250</v>
      </c>
      <c r="O251" s="12">
        <v>250</v>
      </c>
      <c r="Q251" s="12">
        <v>0</v>
      </c>
      <c r="R251" s="12">
        <v>250</v>
      </c>
      <c r="U251" s="12">
        <v>250</v>
      </c>
      <c r="W251" s="12">
        <v>0</v>
      </c>
      <c r="X251" s="12">
        <v>250</v>
      </c>
      <c r="AA251" s="12">
        <v>250</v>
      </c>
      <c r="AC251" s="12">
        <v>0</v>
      </c>
      <c r="AD251" s="12">
        <v>250</v>
      </c>
      <c r="AG251" s="12">
        <v>250</v>
      </c>
      <c r="AI251" s="12">
        <v>0</v>
      </c>
      <c r="AJ251" s="12">
        <v>250</v>
      </c>
      <c r="AM251" s="12">
        <v>250</v>
      </c>
      <c r="AO251" s="12">
        <v>0</v>
      </c>
      <c r="AP251" s="12">
        <v>250</v>
      </c>
    </row>
    <row r="252" spans="3:42" x14ac:dyDescent="0.25">
      <c r="C252" s="12">
        <v>251</v>
      </c>
      <c r="E252" s="12">
        <v>0</v>
      </c>
      <c r="F252" s="12">
        <v>251</v>
      </c>
      <c r="I252" s="12">
        <v>251</v>
      </c>
      <c r="K252" s="12">
        <v>0</v>
      </c>
      <c r="L252" s="12">
        <v>251</v>
      </c>
      <c r="O252" s="12">
        <v>251</v>
      </c>
      <c r="Q252" s="12">
        <v>0</v>
      </c>
      <c r="R252" s="12">
        <v>251</v>
      </c>
      <c r="U252" s="12">
        <v>251</v>
      </c>
      <c r="W252" s="12">
        <v>0</v>
      </c>
      <c r="X252" s="12">
        <v>251</v>
      </c>
      <c r="AA252" s="12">
        <v>251</v>
      </c>
      <c r="AC252" s="12">
        <v>0</v>
      </c>
      <c r="AD252" s="12">
        <v>251</v>
      </c>
      <c r="AG252" s="12">
        <v>251</v>
      </c>
      <c r="AI252" s="12">
        <v>0</v>
      </c>
      <c r="AJ252" s="12">
        <v>251</v>
      </c>
      <c r="AM252" s="12">
        <v>251</v>
      </c>
      <c r="AO252" s="12">
        <v>0</v>
      </c>
      <c r="AP252" s="12">
        <v>251</v>
      </c>
    </row>
    <row r="253" spans="3:42" x14ac:dyDescent="0.25">
      <c r="C253" s="12">
        <v>252</v>
      </c>
      <c r="E253" s="12">
        <v>0</v>
      </c>
      <c r="F253" s="12">
        <v>252</v>
      </c>
      <c r="I253" s="12">
        <v>252</v>
      </c>
      <c r="K253" s="12">
        <v>0</v>
      </c>
      <c r="L253" s="12">
        <v>252</v>
      </c>
      <c r="O253" s="12">
        <v>252</v>
      </c>
      <c r="Q253" s="12">
        <v>0</v>
      </c>
      <c r="R253" s="12">
        <v>252</v>
      </c>
      <c r="U253" s="12">
        <v>252</v>
      </c>
      <c r="W253" s="12">
        <v>0</v>
      </c>
      <c r="X253" s="12">
        <v>252</v>
      </c>
      <c r="AA253" s="12">
        <v>252</v>
      </c>
      <c r="AC253" s="12">
        <v>0</v>
      </c>
      <c r="AD253" s="12">
        <v>252</v>
      </c>
      <c r="AG253" s="12">
        <v>252</v>
      </c>
      <c r="AI253" s="12">
        <v>0</v>
      </c>
      <c r="AJ253" s="12">
        <v>252</v>
      </c>
      <c r="AM253" s="12">
        <v>252</v>
      </c>
      <c r="AO253" s="12">
        <v>0</v>
      </c>
      <c r="AP253" s="12">
        <v>252</v>
      </c>
    </row>
    <row r="254" spans="3:42" x14ac:dyDescent="0.25">
      <c r="C254" s="12">
        <v>253</v>
      </c>
      <c r="E254" s="12">
        <v>0</v>
      </c>
      <c r="F254" s="12">
        <v>253</v>
      </c>
      <c r="I254" s="12">
        <v>253</v>
      </c>
      <c r="K254" s="12">
        <v>0</v>
      </c>
      <c r="L254" s="12">
        <v>253</v>
      </c>
      <c r="O254" s="12">
        <v>253</v>
      </c>
      <c r="Q254" s="12">
        <v>0</v>
      </c>
      <c r="R254" s="12">
        <v>253</v>
      </c>
      <c r="U254" s="12">
        <v>253</v>
      </c>
      <c r="W254" s="12">
        <v>0</v>
      </c>
      <c r="X254" s="12">
        <v>253</v>
      </c>
      <c r="AA254" s="12">
        <v>253</v>
      </c>
      <c r="AC254" s="12">
        <v>0</v>
      </c>
      <c r="AD254" s="12">
        <v>253</v>
      </c>
      <c r="AG254" s="12">
        <v>253</v>
      </c>
      <c r="AI254" s="12">
        <v>0</v>
      </c>
      <c r="AJ254" s="12">
        <v>253</v>
      </c>
      <c r="AM254" s="12">
        <v>253</v>
      </c>
      <c r="AO254" s="12">
        <v>0</v>
      </c>
      <c r="AP254" s="12">
        <v>253</v>
      </c>
    </row>
    <row r="255" spans="3:42" x14ac:dyDescent="0.25">
      <c r="C255" s="12">
        <v>254</v>
      </c>
      <c r="E255" s="12">
        <v>0</v>
      </c>
      <c r="F255" s="12">
        <v>254</v>
      </c>
      <c r="I255" s="12">
        <v>254</v>
      </c>
      <c r="K255" s="12">
        <v>0</v>
      </c>
      <c r="L255" s="12">
        <v>254</v>
      </c>
      <c r="O255" s="12">
        <v>254</v>
      </c>
      <c r="Q255" s="12">
        <v>0</v>
      </c>
      <c r="R255" s="12">
        <v>254</v>
      </c>
      <c r="U255" s="12">
        <v>254</v>
      </c>
      <c r="W255" s="12">
        <v>0</v>
      </c>
      <c r="X255" s="12">
        <v>254</v>
      </c>
      <c r="AA255" s="12">
        <v>254</v>
      </c>
      <c r="AC255" s="12">
        <v>0</v>
      </c>
      <c r="AD255" s="12">
        <v>254</v>
      </c>
      <c r="AG255" s="12">
        <v>254</v>
      </c>
      <c r="AI255" s="12">
        <v>0</v>
      </c>
      <c r="AJ255" s="12">
        <v>254</v>
      </c>
      <c r="AM255" s="12">
        <v>254</v>
      </c>
      <c r="AO255" s="12">
        <v>0</v>
      </c>
      <c r="AP255" s="12">
        <v>254</v>
      </c>
    </row>
    <row r="256" spans="3:42" x14ac:dyDescent="0.25">
      <c r="C256" s="12">
        <v>255</v>
      </c>
      <c r="E256" s="12">
        <v>0</v>
      </c>
      <c r="F256" s="12">
        <v>255</v>
      </c>
      <c r="I256" s="12">
        <v>255</v>
      </c>
      <c r="K256" s="12">
        <v>0</v>
      </c>
      <c r="L256" s="12">
        <v>255</v>
      </c>
      <c r="O256" s="12">
        <v>255</v>
      </c>
      <c r="Q256" s="12">
        <v>0</v>
      </c>
      <c r="R256" s="12">
        <v>255</v>
      </c>
      <c r="U256" s="12">
        <v>255</v>
      </c>
      <c r="W256" s="12">
        <v>0</v>
      </c>
      <c r="X256" s="12">
        <v>255</v>
      </c>
      <c r="AA256" s="12">
        <v>255</v>
      </c>
      <c r="AC256" s="12">
        <v>0</v>
      </c>
      <c r="AD256" s="12">
        <v>255</v>
      </c>
      <c r="AG256" s="12">
        <v>255</v>
      </c>
      <c r="AI256" s="12">
        <v>0</v>
      </c>
      <c r="AJ256" s="12">
        <v>255</v>
      </c>
      <c r="AM256" s="12">
        <v>255</v>
      </c>
      <c r="AO256" s="12">
        <v>0</v>
      </c>
      <c r="AP256" s="12">
        <v>255</v>
      </c>
    </row>
    <row r="257" spans="3:42" x14ac:dyDescent="0.25">
      <c r="C257" s="12">
        <v>256</v>
      </c>
      <c r="E257" s="12">
        <v>0</v>
      </c>
      <c r="F257" s="12">
        <v>256</v>
      </c>
      <c r="I257" s="12">
        <v>256</v>
      </c>
      <c r="K257" s="12">
        <v>0</v>
      </c>
      <c r="L257" s="12">
        <v>256</v>
      </c>
      <c r="O257" s="12">
        <v>256</v>
      </c>
      <c r="Q257" s="12">
        <v>0</v>
      </c>
      <c r="R257" s="12">
        <v>256</v>
      </c>
      <c r="U257" s="12">
        <v>256</v>
      </c>
      <c r="W257" s="12">
        <v>0</v>
      </c>
      <c r="X257" s="12">
        <v>256</v>
      </c>
      <c r="AA257" s="12">
        <v>256</v>
      </c>
      <c r="AC257" s="12">
        <v>0</v>
      </c>
      <c r="AD257" s="12">
        <v>256</v>
      </c>
      <c r="AG257" s="12">
        <v>256</v>
      </c>
      <c r="AI257" s="12">
        <v>0</v>
      </c>
      <c r="AJ257" s="12">
        <v>256</v>
      </c>
      <c r="AM257" s="12">
        <v>256</v>
      </c>
      <c r="AO257" s="12">
        <v>0</v>
      </c>
      <c r="AP257" s="12">
        <v>256</v>
      </c>
    </row>
    <row r="258" spans="3:42" x14ac:dyDescent="0.25">
      <c r="C258" s="12">
        <v>257</v>
      </c>
      <c r="E258" s="12">
        <v>0</v>
      </c>
      <c r="F258" s="12">
        <v>257</v>
      </c>
      <c r="I258" s="12">
        <v>257</v>
      </c>
      <c r="K258" s="12">
        <v>0</v>
      </c>
      <c r="L258" s="12">
        <v>257</v>
      </c>
      <c r="O258" s="12">
        <v>257</v>
      </c>
      <c r="Q258" s="12">
        <v>0</v>
      </c>
      <c r="R258" s="12">
        <v>257</v>
      </c>
      <c r="U258" s="12">
        <v>257</v>
      </c>
      <c r="W258" s="12">
        <v>0</v>
      </c>
      <c r="X258" s="12">
        <v>257</v>
      </c>
      <c r="AA258" s="12">
        <v>257</v>
      </c>
      <c r="AC258" s="12">
        <v>0</v>
      </c>
      <c r="AD258" s="12">
        <v>257</v>
      </c>
      <c r="AG258" s="12">
        <v>257</v>
      </c>
      <c r="AI258" s="12">
        <v>0</v>
      </c>
      <c r="AJ258" s="12">
        <v>257</v>
      </c>
      <c r="AM258" s="12">
        <v>257</v>
      </c>
      <c r="AO258" s="12">
        <v>0</v>
      </c>
      <c r="AP258" s="12">
        <v>257</v>
      </c>
    </row>
    <row r="259" spans="3:42" x14ac:dyDescent="0.25">
      <c r="C259" s="12">
        <v>258</v>
      </c>
      <c r="E259" s="12">
        <v>0</v>
      </c>
      <c r="F259" s="12">
        <v>258</v>
      </c>
      <c r="I259" s="12">
        <v>258</v>
      </c>
      <c r="K259" s="12">
        <v>0</v>
      </c>
      <c r="L259" s="12">
        <v>258</v>
      </c>
      <c r="O259" s="12">
        <v>258</v>
      </c>
      <c r="Q259" s="12">
        <v>0</v>
      </c>
      <c r="R259" s="12">
        <v>258</v>
      </c>
      <c r="U259" s="12">
        <v>258</v>
      </c>
      <c r="W259" s="12">
        <v>0</v>
      </c>
      <c r="X259" s="12">
        <v>258</v>
      </c>
      <c r="AA259" s="12">
        <v>258</v>
      </c>
      <c r="AC259" s="12">
        <v>0</v>
      </c>
      <c r="AD259" s="12">
        <v>258</v>
      </c>
      <c r="AG259" s="12">
        <v>258</v>
      </c>
      <c r="AI259" s="12">
        <v>0</v>
      </c>
      <c r="AJ259" s="12">
        <v>258</v>
      </c>
      <c r="AM259" s="12">
        <v>258</v>
      </c>
      <c r="AO259" s="12">
        <v>0</v>
      </c>
      <c r="AP259" s="12">
        <v>258</v>
      </c>
    </row>
    <row r="260" spans="3:42" x14ac:dyDescent="0.25">
      <c r="C260" s="12">
        <v>259</v>
      </c>
      <c r="E260" s="12">
        <v>0</v>
      </c>
      <c r="F260" s="12">
        <v>259</v>
      </c>
      <c r="I260" s="12">
        <v>259</v>
      </c>
      <c r="K260" s="12">
        <v>0</v>
      </c>
      <c r="L260" s="12">
        <v>259</v>
      </c>
      <c r="O260" s="12">
        <v>259</v>
      </c>
      <c r="Q260" s="12">
        <v>0</v>
      </c>
      <c r="R260" s="12">
        <v>259</v>
      </c>
      <c r="U260" s="12">
        <v>259</v>
      </c>
      <c r="W260" s="12">
        <v>0</v>
      </c>
      <c r="X260" s="12">
        <v>259</v>
      </c>
      <c r="AA260" s="12">
        <v>259</v>
      </c>
      <c r="AC260" s="12">
        <v>0</v>
      </c>
      <c r="AD260" s="12">
        <v>259</v>
      </c>
      <c r="AG260" s="12">
        <v>259</v>
      </c>
      <c r="AI260" s="12">
        <v>0</v>
      </c>
      <c r="AJ260" s="12">
        <v>259</v>
      </c>
      <c r="AM260" s="12">
        <v>259</v>
      </c>
      <c r="AO260" s="12">
        <v>0</v>
      </c>
      <c r="AP260" s="12">
        <v>259</v>
      </c>
    </row>
    <row r="261" spans="3:42" x14ac:dyDescent="0.25">
      <c r="C261" s="12">
        <v>260</v>
      </c>
      <c r="E261" s="12">
        <v>0</v>
      </c>
      <c r="F261" s="12">
        <v>260</v>
      </c>
      <c r="I261" s="12">
        <v>260</v>
      </c>
      <c r="K261" s="12">
        <v>0</v>
      </c>
      <c r="L261" s="12">
        <v>260</v>
      </c>
      <c r="O261" s="12">
        <v>260</v>
      </c>
      <c r="Q261" s="12">
        <v>0</v>
      </c>
      <c r="R261" s="12">
        <v>260</v>
      </c>
      <c r="U261" s="12">
        <v>260</v>
      </c>
      <c r="W261" s="12">
        <v>0</v>
      </c>
      <c r="X261" s="12">
        <v>260</v>
      </c>
      <c r="AA261" s="12">
        <v>260</v>
      </c>
      <c r="AC261" s="12">
        <v>0</v>
      </c>
      <c r="AD261" s="12">
        <v>260</v>
      </c>
      <c r="AG261" s="12">
        <v>260</v>
      </c>
      <c r="AI261" s="12">
        <v>0</v>
      </c>
      <c r="AJ261" s="12">
        <v>260</v>
      </c>
      <c r="AM261" s="12">
        <v>260</v>
      </c>
      <c r="AO261" s="12">
        <v>0</v>
      </c>
      <c r="AP261" s="12">
        <v>260</v>
      </c>
    </row>
    <row r="262" spans="3:42" x14ac:dyDescent="0.25">
      <c r="C262" s="12">
        <v>261</v>
      </c>
      <c r="E262" s="12">
        <v>0</v>
      </c>
      <c r="F262" s="12">
        <v>261</v>
      </c>
      <c r="I262" s="12">
        <v>261</v>
      </c>
      <c r="K262" s="12">
        <v>0</v>
      </c>
      <c r="L262" s="12">
        <v>261</v>
      </c>
      <c r="O262" s="12">
        <v>261</v>
      </c>
      <c r="Q262" s="12">
        <v>0</v>
      </c>
      <c r="R262" s="12">
        <v>261</v>
      </c>
      <c r="U262" s="12">
        <v>261</v>
      </c>
      <c r="W262" s="12">
        <v>0</v>
      </c>
      <c r="X262" s="12">
        <v>261</v>
      </c>
      <c r="AA262" s="12">
        <v>261</v>
      </c>
      <c r="AC262" s="12">
        <v>0</v>
      </c>
      <c r="AD262" s="12">
        <v>261</v>
      </c>
      <c r="AG262" s="12">
        <v>261</v>
      </c>
      <c r="AI262" s="12">
        <v>0</v>
      </c>
      <c r="AJ262" s="12">
        <v>261</v>
      </c>
      <c r="AM262" s="12">
        <v>261</v>
      </c>
      <c r="AO262" s="12">
        <v>0</v>
      </c>
      <c r="AP262" s="12">
        <v>261</v>
      </c>
    </row>
    <row r="263" spans="3:42" x14ac:dyDescent="0.25">
      <c r="C263" s="12">
        <v>262</v>
      </c>
      <c r="E263" s="12">
        <v>0</v>
      </c>
      <c r="F263" s="12">
        <v>262</v>
      </c>
      <c r="I263" s="12">
        <v>262</v>
      </c>
      <c r="K263" s="12">
        <v>0</v>
      </c>
      <c r="L263" s="12">
        <v>262</v>
      </c>
      <c r="O263" s="12">
        <v>262</v>
      </c>
      <c r="Q263" s="12">
        <v>0</v>
      </c>
      <c r="R263" s="12">
        <v>262</v>
      </c>
      <c r="U263" s="12">
        <v>262</v>
      </c>
      <c r="W263" s="12">
        <v>0</v>
      </c>
      <c r="X263" s="12">
        <v>262</v>
      </c>
      <c r="AA263" s="12">
        <v>262</v>
      </c>
      <c r="AC263" s="12">
        <v>0</v>
      </c>
      <c r="AD263" s="12">
        <v>262</v>
      </c>
      <c r="AG263" s="12">
        <v>262</v>
      </c>
      <c r="AI263" s="12">
        <v>0</v>
      </c>
      <c r="AJ263" s="12">
        <v>262</v>
      </c>
      <c r="AM263" s="12">
        <v>262</v>
      </c>
      <c r="AO263" s="12">
        <v>0</v>
      </c>
      <c r="AP263" s="12">
        <v>262</v>
      </c>
    </row>
    <row r="264" spans="3:42" x14ac:dyDescent="0.25">
      <c r="C264" s="12">
        <v>263</v>
      </c>
      <c r="E264" s="12">
        <v>0</v>
      </c>
      <c r="F264" s="12">
        <v>263</v>
      </c>
      <c r="I264" s="12">
        <v>263</v>
      </c>
      <c r="K264" s="12">
        <v>0</v>
      </c>
      <c r="L264" s="12">
        <v>263</v>
      </c>
      <c r="O264" s="12">
        <v>263</v>
      </c>
      <c r="Q264" s="12">
        <v>0</v>
      </c>
      <c r="R264" s="12">
        <v>263</v>
      </c>
      <c r="U264" s="12">
        <v>263</v>
      </c>
      <c r="W264" s="12">
        <v>0</v>
      </c>
      <c r="X264" s="12">
        <v>263</v>
      </c>
      <c r="AA264" s="12">
        <v>263</v>
      </c>
      <c r="AC264" s="12">
        <v>0</v>
      </c>
      <c r="AD264" s="12">
        <v>263</v>
      </c>
      <c r="AG264" s="12">
        <v>263</v>
      </c>
      <c r="AI264" s="12">
        <v>0</v>
      </c>
      <c r="AJ264" s="12">
        <v>263</v>
      </c>
      <c r="AM264" s="12">
        <v>263</v>
      </c>
      <c r="AO264" s="12">
        <v>0</v>
      </c>
      <c r="AP264" s="12">
        <v>263</v>
      </c>
    </row>
    <row r="265" spans="3:42" x14ac:dyDescent="0.25">
      <c r="C265" s="12">
        <v>264</v>
      </c>
      <c r="E265" s="12">
        <v>0</v>
      </c>
      <c r="F265" s="12">
        <v>264</v>
      </c>
      <c r="I265" s="12">
        <v>264</v>
      </c>
      <c r="K265" s="12">
        <v>0</v>
      </c>
      <c r="L265" s="12">
        <v>264</v>
      </c>
      <c r="O265" s="12">
        <v>264</v>
      </c>
      <c r="Q265" s="12">
        <v>0</v>
      </c>
      <c r="R265" s="12">
        <v>264</v>
      </c>
      <c r="U265" s="12">
        <v>264</v>
      </c>
      <c r="W265" s="12">
        <v>0</v>
      </c>
      <c r="X265" s="12">
        <v>264</v>
      </c>
      <c r="AA265" s="12">
        <v>264</v>
      </c>
      <c r="AC265" s="12">
        <v>0</v>
      </c>
      <c r="AD265" s="12">
        <v>264</v>
      </c>
      <c r="AG265" s="12">
        <v>264</v>
      </c>
      <c r="AI265" s="12">
        <v>0</v>
      </c>
      <c r="AJ265" s="12">
        <v>264</v>
      </c>
      <c r="AM265" s="12">
        <v>264</v>
      </c>
      <c r="AO265" s="12">
        <v>0</v>
      </c>
      <c r="AP265" s="12">
        <v>264</v>
      </c>
    </row>
    <row r="266" spans="3:42" x14ac:dyDescent="0.25">
      <c r="C266" s="12">
        <v>265</v>
      </c>
      <c r="E266" s="12">
        <v>0</v>
      </c>
      <c r="F266" s="12">
        <v>265</v>
      </c>
      <c r="I266" s="12">
        <v>265</v>
      </c>
      <c r="K266" s="12">
        <v>0</v>
      </c>
      <c r="L266" s="12">
        <v>265</v>
      </c>
      <c r="O266" s="12">
        <v>265</v>
      </c>
      <c r="Q266" s="12">
        <v>0</v>
      </c>
      <c r="R266" s="12">
        <v>265</v>
      </c>
      <c r="U266" s="12">
        <v>265</v>
      </c>
      <c r="W266" s="12">
        <v>0</v>
      </c>
      <c r="X266" s="12">
        <v>265</v>
      </c>
      <c r="AA266" s="12">
        <v>265</v>
      </c>
      <c r="AC266" s="12">
        <v>0</v>
      </c>
      <c r="AD266" s="12">
        <v>265</v>
      </c>
      <c r="AG266" s="12">
        <v>265</v>
      </c>
      <c r="AI266" s="12">
        <v>0</v>
      </c>
      <c r="AJ266" s="12">
        <v>265</v>
      </c>
      <c r="AM266" s="12">
        <v>265</v>
      </c>
      <c r="AO266" s="12">
        <v>0</v>
      </c>
      <c r="AP266" s="12">
        <v>265</v>
      </c>
    </row>
    <row r="267" spans="3:42" x14ac:dyDescent="0.25">
      <c r="C267" s="12">
        <v>266</v>
      </c>
      <c r="E267" s="12">
        <v>0</v>
      </c>
      <c r="F267" s="12">
        <v>266</v>
      </c>
      <c r="I267" s="12">
        <v>266</v>
      </c>
      <c r="K267" s="12">
        <v>0</v>
      </c>
      <c r="L267" s="12">
        <v>266</v>
      </c>
      <c r="O267" s="12">
        <v>266</v>
      </c>
      <c r="Q267" s="12">
        <v>0</v>
      </c>
      <c r="R267" s="12">
        <v>266</v>
      </c>
      <c r="U267" s="12">
        <v>266</v>
      </c>
      <c r="W267" s="12">
        <v>0</v>
      </c>
      <c r="X267" s="12">
        <v>266</v>
      </c>
      <c r="AA267" s="12">
        <v>266</v>
      </c>
      <c r="AC267" s="12">
        <v>0</v>
      </c>
      <c r="AD267" s="12">
        <v>266</v>
      </c>
      <c r="AG267" s="12">
        <v>266</v>
      </c>
      <c r="AI267" s="12">
        <v>0</v>
      </c>
      <c r="AJ267" s="12">
        <v>266</v>
      </c>
      <c r="AM267" s="12">
        <v>266</v>
      </c>
      <c r="AO267" s="12">
        <v>0</v>
      </c>
      <c r="AP267" s="12">
        <v>266</v>
      </c>
    </row>
    <row r="268" spans="3:42" x14ac:dyDescent="0.25">
      <c r="C268" s="12">
        <v>267</v>
      </c>
      <c r="E268" s="12">
        <v>0</v>
      </c>
      <c r="F268" s="12">
        <v>267</v>
      </c>
      <c r="I268" s="12">
        <v>267</v>
      </c>
      <c r="K268" s="12">
        <v>0</v>
      </c>
      <c r="L268" s="12">
        <v>267</v>
      </c>
      <c r="O268" s="12">
        <v>267</v>
      </c>
      <c r="Q268" s="12">
        <v>0</v>
      </c>
      <c r="R268" s="12">
        <v>267</v>
      </c>
      <c r="U268" s="12">
        <v>267</v>
      </c>
      <c r="W268" s="12">
        <v>0</v>
      </c>
      <c r="X268" s="12">
        <v>267</v>
      </c>
      <c r="AA268" s="12">
        <v>267</v>
      </c>
      <c r="AC268" s="12">
        <v>0</v>
      </c>
      <c r="AD268" s="12">
        <v>267</v>
      </c>
      <c r="AG268" s="12">
        <v>267</v>
      </c>
      <c r="AI268" s="12">
        <v>0</v>
      </c>
      <c r="AJ268" s="12">
        <v>267</v>
      </c>
      <c r="AM268" s="12">
        <v>267</v>
      </c>
      <c r="AO268" s="12">
        <v>0</v>
      </c>
      <c r="AP268" s="12">
        <v>267</v>
      </c>
    </row>
    <row r="269" spans="3:42" x14ac:dyDescent="0.25">
      <c r="C269" s="12">
        <v>268</v>
      </c>
      <c r="E269" s="12">
        <v>0</v>
      </c>
      <c r="F269" s="12">
        <v>268</v>
      </c>
      <c r="I269" s="12">
        <v>268</v>
      </c>
      <c r="K269" s="12">
        <v>0</v>
      </c>
      <c r="L269" s="12">
        <v>268</v>
      </c>
      <c r="O269" s="12">
        <v>268</v>
      </c>
      <c r="Q269" s="12">
        <v>0</v>
      </c>
      <c r="R269" s="12">
        <v>268</v>
      </c>
      <c r="U269" s="12">
        <v>268</v>
      </c>
      <c r="W269" s="12">
        <v>0</v>
      </c>
      <c r="X269" s="12">
        <v>268</v>
      </c>
      <c r="AA269" s="12">
        <v>268</v>
      </c>
      <c r="AC269" s="12">
        <v>0</v>
      </c>
      <c r="AD269" s="12">
        <v>268</v>
      </c>
      <c r="AG269" s="12">
        <v>268</v>
      </c>
      <c r="AI269" s="12">
        <v>0</v>
      </c>
      <c r="AJ269" s="12">
        <v>268</v>
      </c>
      <c r="AM269" s="12">
        <v>268</v>
      </c>
      <c r="AO269" s="12">
        <v>0</v>
      </c>
      <c r="AP269" s="12">
        <v>268</v>
      </c>
    </row>
    <row r="270" spans="3:42" x14ac:dyDescent="0.25">
      <c r="C270" s="12">
        <v>269</v>
      </c>
      <c r="E270" s="12">
        <v>0</v>
      </c>
      <c r="F270" s="12">
        <v>269</v>
      </c>
      <c r="I270" s="12">
        <v>269</v>
      </c>
      <c r="K270" s="12">
        <v>0</v>
      </c>
      <c r="L270" s="12">
        <v>269</v>
      </c>
      <c r="O270" s="12">
        <v>269</v>
      </c>
      <c r="Q270" s="12">
        <v>0</v>
      </c>
      <c r="R270" s="12">
        <v>269</v>
      </c>
      <c r="U270" s="12">
        <v>269</v>
      </c>
      <c r="W270" s="12">
        <v>0</v>
      </c>
      <c r="X270" s="12">
        <v>269</v>
      </c>
      <c r="AA270" s="12">
        <v>269</v>
      </c>
      <c r="AC270" s="12">
        <v>0</v>
      </c>
      <c r="AD270" s="12">
        <v>269</v>
      </c>
      <c r="AG270" s="12">
        <v>269</v>
      </c>
      <c r="AI270" s="12">
        <v>0</v>
      </c>
      <c r="AJ270" s="12">
        <v>269</v>
      </c>
      <c r="AM270" s="12">
        <v>269</v>
      </c>
      <c r="AO270" s="12">
        <v>0</v>
      </c>
      <c r="AP270" s="12">
        <v>269</v>
      </c>
    </row>
    <row r="271" spans="3:42" x14ac:dyDescent="0.25">
      <c r="C271" s="12">
        <v>270</v>
      </c>
      <c r="E271" s="12">
        <v>0</v>
      </c>
      <c r="F271" s="12">
        <v>270</v>
      </c>
      <c r="I271" s="12">
        <v>270</v>
      </c>
      <c r="K271" s="12">
        <v>0</v>
      </c>
      <c r="L271" s="12">
        <v>270</v>
      </c>
      <c r="O271" s="12">
        <v>270</v>
      </c>
      <c r="Q271" s="12">
        <v>0</v>
      </c>
      <c r="R271" s="12">
        <v>270</v>
      </c>
      <c r="U271" s="12">
        <v>270</v>
      </c>
      <c r="W271" s="12">
        <v>0</v>
      </c>
      <c r="X271" s="12">
        <v>270</v>
      </c>
      <c r="AA271" s="12">
        <v>270</v>
      </c>
      <c r="AC271" s="12">
        <v>0</v>
      </c>
      <c r="AD271" s="12">
        <v>270</v>
      </c>
      <c r="AG271" s="12">
        <v>270</v>
      </c>
      <c r="AI271" s="12">
        <v>0</v>
      </c>
      <c r="AJ271" s="12">
        <v>270</v>
      </c>
      <c r="AM271" s="12">
        <v>270</v>
      </c>
      <c r="AO271" s="12">
        <v>0</v>
      </c>
      <c r="AP271" s="12">
        <v>270</v>
      </c>
    </row>
    <row r="272" spans="3:42" x14ac:dyDescent="0.25">
      <c r="C272" s="12">
        <v>271</v>
      </c>
      <c r="E272" s="12">
        <v>0</v>
      </c>
      <c r="F272" s="12">
        <v>271</v>
      </c>
      <c r="I272" s="12">
        <v>271</v>
      </c>
      <c r="K272" s="12">
        <v>0</v>
      </c>
      <c r="L272" s="12">
        <v>271</v>
      </c>
      <c r="O272" s="12">
        <v>271</v>
      </c>
      <c r="Q272" s="12">
        <v>0</v>
      </c>
      <c r="R272" s="12">
        <v>271</v>
      </c>
      <c r="U272" s="12">
        <v>271</v>
      </c>
      <c r="W272" s="12">
        <v>0</v>
      </c>
      <c r="X272" s="12">
        <v>271</v>
      </c>
      <c r="AA272" s="12">
        <v>271</v>
      </c>
      <c r="AC272" s="12">
        <v>0</v>
      </c>
      <c r="AD272" s="12">
        <v>271</v>
      </c>
      <c r="AG272" s="12">
        <v>271</v>
      </c>
      <c r="AI272" s="12">
        <v>0</v>
      </c>
      <c r="AJ272" s="12">
        <v>271</v>
      </c>
      <c r="AM272" s="12">
        <v>271</v>
      </c>
      <c r="AO272" s="12">
        <v>0</v>
      </c>
      <c r="AP272" s="12">
        <v>271</v>
      </c>
    </row>
    <row r="273" spans="3:42" x14ac:dyDescent="0.25">
      <c r="C273" s="12">
        <v>272</v>
      </c>
      <c r="E273" s="12">
        <v>0</v>
      </c>
      <c r="F273" s="12">
        <v>272</v>
      </c>
      <c r="I273" s="12">
        <v>272</v>
      </c>
      <c r="K273" s="12">
        <v>0</v>
      </c>
      <c r="L273" s="12">
        <v>272</v>
      </c>
      <c r="O273" s="12">
        <v>272</v>
      </c>
      <c r="Q273" s="12">
        <v>0</v>
      </c>
      <c r="R273" s="12">
        <v>272</v>
      </c>
      <c r="U273" s="12">
        <v>272</v>
      </c>
      <c r="W273" s="12">
        <v>0</v>
      </c>
      <c r="X273" s="12">
        <v>272</v>
      </c>
      <c r="AA273" s="12">
        <v>272</v>
      </c>
      <c r="AC273" s="12">
        <v>0</v>
      </c>
      <c r="AD273" s="12">
        <v>272</v>
      </c>
      <c r="AG273" s="12">
        <v>272</v>
      </c>
      <c r="AI273" s="12">
        <v>0</v>
      </c>
      <c r="AJ273" s="12">
        <v>272</v>
      </c>
      <c r="AM273" s="12">
        <v>272</v>
      </c>
      <c r="AO273" s="12">
        <v>0</v>
      </c>
      <c r="AP273" s="12">
        <v>272</v>
      </c>
    </row>
    <row r="274" spans="3:42" x14ac:dyDescent="0.25">
      <c r="C274" s="12">
        <v>273</v>
      </c>
      <c r="E274" s="12">
        <v>0</v>
      </c>
      <c r="F274" s="12">
        <v>273</v>
      </c>
      <c r="I274" s="12">
        <v>273</v>
      </c>
      <c r="K274" s="12">
        <v>0</v>
      </c>
      <c r="L274" s="12">
        <v>273</v>
      </c>
      <c r="O274" s="12">
        <v>273</v>
      </c>
      <c r="Q274" s="12">
        <v>0</v>
      </c>
      <c r="R274" s="12">
        <v>273</v>
      </c>
      <c r="U274" s="12">
        <v>273</v>
      </c>
      <c r="W274" s="12">
        <v>0</v>
      </c>
      <c r="X274" s="12">
        <v>273</v>
      </c>
      <c r="AA274" s="12">
        <v>273</v>
      </c>
      <c r="AC274" s="12">
        <v>0</v>
      </c>
      <c r="AD274" s="12">
        <v>273</v>
      </c>
      <c r="AG274" s="12">
        <v>273</v>
      </c>
      <c r="AI274" s="12">
        <v>0</v>
      </c>
      <c r="AJ274" s="12">
        <v>273</v>
      </c>
      <c r="AM274" s="12">
        <v>273</v>
      </c>
      <c r="AO274" s="12">
        <v>0</v>
      </c>
      <c r="AP274" s="12">
        <v>273</v>
      </c>
    </row>
    <row r="275" spans="3:42" x14ac:dyDescent="0.25">
      <c r="C275" s="12">
        <v>274</v>
      </c>
      <c r="E275" s="12">
        <v>0</v>
      </c>
      <c r="F275" s="12">
        <v>274</v>
      </c>
      <c r="I275" s="12">
        <v>274</v>
      </c>
      <c r="K275" s="12">
        <v>0</v>
      </c>
      <c r="L275" s="12">
        <v>274</v>
      </c>
      <c r="O275" s="12">
        <v>274</v>
      </c>
      <c r="Q275" s="12">
        <v>0</v>
      </c>
      <c r="R275" s="12">
        <v>274</v>
      </c>
      <c r="U275" s="12">
        <v>274</v>
      </c>
      <c r="W275" s="12">
        <v>0</v>
      </c>
      <c r="X275" s="12">
        <v>274</v>
      </c>
      <c r="AA275" s="12">
        <v>274</v>
      </c>
      <c r="AC275" s="12">
        <v>0</v>
      </c>
      <c r="AD275" s="12">
        <v>274</v>
      </c>
      <c r="AG275" s="12">
        <v>274</v>
      </c>
      <c r="AI275" s="12">
        <v>0</v>
      </c>
      <c r="AJ275" s="12">
        <v>274</v>
      </c>
      <c r="AM275" s="12">
        <v>274</v>
      </c>
      <c r="AO275" s="12">
        <v>0</v>
      </c>
      <c r="AP275" s="12">
        <v>274</v>
      </c>
    </row>
    <row r="276" spans="3:42" x14ac:dyDescent="0.25">
      <c r="C276" s="12">
        <v>275</v>
      </c>
      <c r="E276" s="12">
        <v>0</v>
      </c>
      <c r="F276" s="12">
        <v>275</v>
      </c>
      <c r="I276" s="12">
        <v>275</v>
      </c>
      <c r="K276" s="12">
        <v>0</v>
      </c>
      <c r="L276" s="12">
        <v>275</v>
      </c>
      <c r="O276" s="12">
        <v>275</v>
      </c>
      <c r="Q276" s="12">
        <v>0</v>
      </c>
      <c r="R276" s="12">
        <v>275</v>
      </c>
      <c r="U276" s="12">
        <v>275</v>
      </c>
      <c r="W276" s="12">
        <v>0</v>
      </c>
      <c r="X276" s="12">
        <v>275</v>
      </c>
      <c r="AA276" s="12">
        <v>275</v>
      </c>
      <c r="AC276" s="12">
        <v>0</v>
      </c>
      <c r="AD276" s="12">
        <v>275</v>
      </c>
      <c r="AG276" s="12">
        <v>275</v>
      </c>
      <c r="AI276" s="12">
        <v>0</v>
      </c>
      <c r="AJ276" s="12">
        <v>275</v>
      </c>
      <c r="AM276" s="12">
        <v>275</v>
      </c>
      <c r="AO276" s="12">
        <v>0</v>
      </c>
      <c r="AP276" s="12">
        <v>275</v>
      </c>
    </row>
    <row r="277" spans="3:42" x14ac:dyDescent="0.25">
      <c r="C277" s="12">
        <v>276</v>
      </c>
      <c r="E277" s="12">
        <v>0</v>
      </c>
      <c r="F277" s="12">
        <v>276</v>
      </c>
      <c r="I277" s="12">
        <v>276</v>
      </c>
      <c r="K277" s="12">
        <v>0</v>
      </c>
      <c r="L277" s="12">
        <v>276</v>
      </c>
      <c r="O277" s="12">
        <v>276</v>
      </c>
      <c r="Q277" s="12">
        <v>0</v>
      </c>
      <c r="R277" s="12">
        <v>276</v>
      </c>
      <c r="U277" s="12">
        <v>276</v>
      </c>
      <c r="W277" s="12">
        <v>0</v>
      </c>
      <c r="X277" s="12">
        <v>276</v>
      </c>
      <c r="AA277" s="12">
        <v>276</v>
      </c>
      <c r="AC277" s="12">
        <v>0</v>
      </c>
      <c r="AD277" s="12">
        <v>276</v>
      </c>
      <c r="AG277" s="12">
        <v>276</v>
      </c>
      <c r="AI277" s="12">
        <v>0</v>
      </c>
      <c r="AJ277" s="12">
        <v>276</v>
      </c>
      <c r="AM277" s="12">
        <v>276</v>
      </c>
      <c r="AO277" s="12">
        <v>0</v>
      </c>
      <c r="AP277" s="12">
        <v>276</v>
      </c>
    </row>
    <row r="278" spans="3:42" x14ac:dyDescent="0.25">
      <c r="C278" s="12">
        <v>277</v>
      </c>
      <c r="E278" s="12">
        <v>0</v>
      </c>
      <c r="F278" s="12">
        <v>277</v>
      </c>
      <c r="I278" s="12">
        <v>277</v>
      </c>
      <c r="K278" s="12">
        <v>0</v>
      </c>
      <c r="L278" s="12">
        <v>277</v>
      </c>
      <c r="O278" s="12">
        <v>277</v>
      </c>
      <c r="Q278" s="12">
        <v>0</v>
      </c>
      <c r="R278" s="12">
        <v>277</v>
      </c>
      <c r="U278" s="12">
        <v>277</v>
      </c>
      <c r="W278" s="12">
        <v>0</v>
      </c>
      <c r="X278" s="12">
        <v>277</v>
      </c>
      <c r="AA278" s="12">
        <v>277</v>
      </c>
      <c r="AC278" s="12">
        <v>0</v>
      </c>
      <c r="AD278" s="12">
        <v>277</v>
      </c>
      <c r="AG278" s="12">
        <v>277</v>
      </c>
      <c r="AI278" s="12">
        <v>0</v>
      </c>
      <c r="AJ278" s="12">
        <v>277</v>
      </c>
      <c r="AM278" s="12">
        <v>277</v>
      </c>
      <c r="AO278" s="12">
        <v>0</v>
      </c>
      <c r="AP278" s="12">
        <v>277</v>
      </c>
    </row>
    <row r="279" spans="3:42" x14ac:dyDescent="0.25">
      <c r="C279" s="12">
        <v>278</v>
      </c>
      <c r="E279" s="12">
        <v>0</v>
      </c>
      <c r="F279" s="12">
        <v>278</v>
      </c>
      <c r="I279" s="12">
        <v>278</v>
      </c>
      <c r="K279" s="12">
        <v>0</v>
      </c>
      <c r="L279" s="12">
        <v>278</v>
      </c>
      <c r="O279" s="12">
        <v>278</v>
      </c>
      <c r="Q279" s="12">
        <v>0</v>
      </c>
      <c r="R279" s="12">
        <v>278</v>
      </c>
      <c r="U279" s="12">
        <v>278</v>
      </c>
      <c r="W279" s="12">
        <v>0</v>
      </c>
      <c r="X279" s="12">
        <v>278</v>
      </c>
      <c r="AA279" s="12">
        <v>278</v>
      </c>
      <c r="AC279" s="12">
        <v>0</v>
      </c>
      <c r="AD279" s="12">
        <v>278</v>
      </c>
      <c r="AG279" s="12">
        <v>278</v>
      </c>
      <c r="AI279" s="12">
        <v>0</v>
      </c>
      <c r="AJ279" s="12">
        <v>278</v>
      </c>
      <c r="AM279" s="12">
        <v>278</v>
      </c>
      <c r="AO279" s="12">
        <v>0</v>
      </c>
      <c r="AP279" s="12">
        <v>278</v>
      </c>
    </row>
    <row r="280" spans="3:42" x14ac:dyDescent="0.25">
      <c r="C280" s="12">
        <v>279</v>
      </c>
      <c r="E280" s="12">
        <v>0</v>
      </c>
      <c r="F280" s="12">
        <v>279</v>
      </c>
      <c r="I280" s="12">
        <v>279</v>
      </c>
      <c r="K280" s="12">
        <v>0</v>
      </c>
      <c r="L280" s="12">
        <v>279</v>
      </c>
      <c r="O280" s="12">
        <v>279</v>
      </c>
      <c r="Q280" s="12">
        <v>0</v>
      </c>
      <c r="R280" s="12">
        <v>279</v>
      </c>
      <c r="U280" s="12">
        <v>279</v>
      </c>
      <c r="W280" s="12">
        <v>0</v>
      </c>
      <c r="X280" s="12">
        <v>279</v>
      </c>
      <c r="AA280" s="12">
        <v>279</v>
      </c>
      <c r="AC280" s="12">
        <v>0</v>
      </c>
      <c r="AD280" s="12">
        <v>279</v>
      </c>
      <c r="AG280" s="12">
        <v>279</v>
      </c>
      <c r="AI280" s="12">
        <v>0</v>
      </c>
      <c r="AJ280" s="12">
        <v>279</v>
      </c>
      <c r="AM280" s="12">
        <v>279</v>
      </c>
      <c r="AO280" s="12">
        <v>0</v>
      </c>
      <c r="AP280" s="12">
        <v>279</v>
      </c>
    </row>
    <row r="281" spans="3:42" x14ac:dyDescent="0.25">
      <c r="C281" s="12">
        <v>280</v>
      </c>
      <c r="E281" s="12">
        <v>0</v>
      </c>
      <c r="F281" s="12">
        <v>280</v>
      </c>
      <c r="I281" s="12">
        <v>280</v>
      </c>
      <c r="K281" s="12">
        <v>0</v>
      </c>
      <c r="L281" s="12">
        <v>280</v>
      </c>
      <c r="O281" s="12">
        <v>280</v>
      </c>
      <c r="Q281" s="12">
        <v>0</v>
      </c>
      <c r="R281" s="12">
        <v>280</v>
      </c>
      <c r="U281" s="12">
        <v>280</v>
      </c>
      <c r="W281" s="12">
        <v>0</v>
      </c>
      <c r="X281" s="12">
        <v>280</v>
      </c>
      <c r="AA281" s="12">
        <v>280</v>
      </c>
      <c r="AC281" s="12">
        <v>0</v>
      </c>
      <c r="AD281" s="12">
        <v>280</v>
      </c>
      <c r="AG281" s="12">
        <v>280</v>
      </c>
      <c r="AI281" s="12">
        <v>0</v>
      </c>
      <c r="AJ281" s="12">
        <v>280</v>
      </c>
      <c r="AM281" s="12">
        <v>280</v>
      </c>
      <c r="AO281" s="12">
        <v>0</v>
      </c>
      <c r="AP281" s="12">
        <v>280</v>
      </c>
    </row>
    <row r="282" spans="3:42" x14ac:dyDescent="0.25">
      <c r="C282" s="12">
        <v>281</v>
      </c>
      <c r="E282" s="12">
        <v>0</v>
      </c>
      <c r="F282" s="12">
        <v>281</v>
      </c>
      <c r="I282" s="12">
        <v>281</v>
      </c>
      <c r="K282" s="12">
        <v>0</v>
      </c>
      <c r="L282" s="12">
        <v>281</v>
      </c>
      <c r="O282" s="12">
        <v>281</v>
      </c>
      <c r="Q282" s="12">
        <v>0</v>
      </c>
      <c r="R282" s="12">
        <v>281</v>
      </c>
      <c r="U282" s="12">
        <v>281</v>
      </c>
      <c r="W282" s="12">
        <v>0</v>
      </c>
      <c r="X282" s="12">
        <v>281</v>
      </c>
      <c r="AA282" s="12">
        <v>281</v>
      </c>
      <c r="AC282" s="12">
        <v>0</v>
      </c>
      <c r="AD282" s="12">
        <v>281</v>
      </c>
      <c r="AG282" s="12">
        <v>281</v>
      </c>
      <c r="AI282" s="12">
        <v>0</v>
      </c>
      <c r="AJ282" s="12">
        <v>281</v>
      </c>
      <c r="AM282" s="12">
        <v>281</v>
      </c>
      <c r="AO282" s="12">
        <v>0</v>
      </c>
      <c r="AP282" s="12">
        <v>281</v>
      </c>
    </row>
    <row r="283" spans="3:42" x14ac:dyDescent="0.25">
      <c r="C283" s="12">
        <v>282</v>
      </c>
      <c r="E283" s="12">
        <v>0</v>
      </c>
      <c r="F283" s="12">
        <v>282</v>
      </c>
      <c r="I283" s="12">
        <v>282</v>
      </c>
      <c r="K283" s="12">
        <v>0</v>
      </c>
      <c r="L283" s="12">
        <v>282</v>
      </c>
      <c r="O283" s="12">
        <v>282</v>
      </c>
      <c r="Q283" s="12">
        <v>0</v>
      </c>
      <c r="R283" s="12">
        <v>282</v>
      </c>
      <c r="U283" s="12">
        <v>282</v>
      </c>
      <c r="W283" s="12">
        <v>0</v>
      </c>
      <c r="X283" s="12">
        <v>282</v>
      </c>
      <c r="AA283" s="12">
        <v>282</v>
      </c>
      <c r="AC283" s="12">
        <v>0</v>
      </c>
      <c r="AD283" s="12">
        <v>282</v>
      </c>
      <c r="AG283" s="12">
        <v>282</v>
      </c>
      <c r="AI283" s="12">
        <v>0</v>
      </c>
      <c r="AJ283" s="12">
        <v>282</v>
      </c>
      <c r="AM283" s="12">
        <v>282</v>
      </c>
      <c r="AO283" s="12">
        <v>0</v>
      </c>
      <c r="AP283" s="12">
        <v>282</v>
      </c>
    </row>
    <row r="284" spans="3:42" x14ac:dyDescent="0.25">
      <c r="C284" s="12">
        <v>283</v>
      </c>
      <c r="E284" s="12">
        <v>0</v>
      </c>
      <c r="F284" s="12">
        <v>283</v>
      </c>
      <c r="I284" s="12">
        <v>283</v>
      </c>
      <c r="K284" s="12">
        <v>0</v>
      </c>
      <c r="L284" s="12">
        <v>283</v>
      </c>
      <c r="O284" s="12">
        <v>283</v>
      </c>
      <c r="Q284" s="12">
        <v>0</v>
      </c>
      <c r="R284" s="12">
        <v>283</v>
      </c>
      <c r="U284" s="12">
        <v>283</v>
      </c>
      <c r="W284" s="12">
        <v>0</v>
      </c>
      <c r="X284" s="12">
        <v>283</v>
      </c>
      <c r="AA284" s="12">
        <v>283</v>
      </c>
      <c r="AC284" s="12">
        <v>0</v>
      </c>
      <c r="AD284" s="12">
        <v>283</v>
      </c>
      <c r="AG284" s="12">
        <v>283</v>
      </c>
      <c r="AI284" s="12">
        <v>0</v>
      </c>
      <c r="AJ284" s="12">
        <v>283</v>
      </c>
      <c r="AM284" s="12">
        <v>283</v>
      </c>
      <c r="AO284" s="12">
        <v>0</v>
      </c>
      <c r="AP284" s="12">
        <v>283</v>
      </c>
    </row>
    <row r="285" spans="3:42" x14ac:dyDescent="0.25">
      <c r="C285" s="12">
        <v>284</v>
      </c>
      <c r="E285" s="12">
        <v>0</v>
      </c>
      <c r="F285" s="12">
        <v>284</v>
      </c>
      <c r="I285" s="12">
        <v>284</v>
      </c>
      <c r="K285" s="12">
        <v>0</v>
      </c>
      <c r="L285" s="12">
        <v>284</v>
      </c>
      <c r="O285" s="12">
        <v>284</v>
      </c>
      <c r="Q285" s="12">
        <v>0</v>
      </c>
      <c r="R285" s="12">
        <v>284</v>
      </c>
      <c r="U285" s="12">
        <v>284</v>
      </c>
      <c r="W285" s="12">
        <v>0</v>
      </c>
      <c r="X285" s="12">
        <v>284</v>
      </c>
      <c r="AA285" s="12">
        <v>284</v>
      </c>
      <c r="AC285" s="12">
        <v>0</v>
      </c>
      <c r="AD285" s="12">
        <v>284</v>
      </c>
      <c r="AG285" s="12">
        <v>284</v>
      </c>
      <c r="AI285" s="12">
        <v>0</v>
      </c>
      <c r="AJ285" s="12">
        <v>284</v>
      </c>
      <c r="AM285" s="12">
        <v>284</v>
      </c>
      <c r="AO285" s="12">
        <v>0</v>
      </c>
      <c r="AP285" s="12">
        <v>284</v>
      </c>
    </row>
    <row r="286" spans="3:42" x14ac:dyDescent="0.25">
      <c r="C286" s="12">
        <v>285</v>
      </c>
      <c r="E286" s="12">
        <v>0</v>
      </c>
      <c r="F286" s="12">
        <v>285</v>
      </c>
      <c r="I286" s="12">
        <v>285</v>
      </c>
      <c r="K286" s="12">
        <v>0</v>
      </c>
      <c r="L286" s="12">
        <v>285</v>
      </c>
      <c r="O286" s="12">
        <v>285</v>
      </c>
      <c r="Q286" s="12">
        <v>0</v>
      </c>
      <c r="R286" s="12">
        <v>285</v>
      </c>
      <c r="U286" s="12">
        <v>285</v>
      </c>
      <c r="W286" s="12">
        <v>0</v>
      </c>
      <c r="X286" s="12">
        <v>285</v>
      </c>
      <c r="AA286" s="12">
        <v>285</v>
      </c>
      <c r="AC286" s="12">
        <v>0</v>
      </c>
      <c r="AD286" s="12">
        <v>285</v>
      </c>
      <c r="AG286" s="12">
        <v>285</v>
      </c>
      <c r="AI286" s="12">
        <v>0</v>
      </c>
      <c r="AJ286" s="12">
        <v>285</v>
      </c>
      <c r="AM286" s="12">
        <v>285</v>
      </c>
      <c r="AO286" s="12">
        <v>0</v>
      </c>
      <c r="AP286" s="12">
        <v>285</v>
      </c>
    </row>
    <row r="287" spans="3:42" x14ac:dyDescent="0.25">
      <c r="C287" s="12">
        <v>286</v>
      </c>
      <c r="E287" s="12">
        <v>0</v>
      </c>
      <c r="F287" s="12">
        <v>286</v>
      </c>
      <c r="I287" s="12">
        <v>286</v>
      </c>
      <c r="K287" s="12">
        <v>0</v>
      </c>
      <c r="L287" s="12">
        <v>286</v>
      </c>
      <c r="O287" s="12">
        <v>286</v>
      </c>
      <c r="Q287" s="12">
        <v>0</v>
      </c>
      <c r="R287" s="12">
        <v>286</v>
      </c>
      <c r="U287" s="12">
        <v>286</v>
      </c>
      <c r="W287" s="12">
        <v>0</v>
      </c>
      <c r="X287" s="12">
        <v>286</v>
      </c>
      <c r="AA287" s="12">
        <v>286</v>
      </c>
      <c r="AC287" s="12">
        <v>0</v>
      </c>
      <c r="AD287" s="12">
        <v>286</v>
      </c>
      <c r="AG287" s="12">
        <v>286</v>
      </c>
      <c r="AI287" s="12">
        <v>0</v>
      </c>
      <c r="AJ287" s="12">
        <v>286</v>
      </c>
      <c r="AM287" s="12">
        <v>286</v>
      </c>
      <c r="AO287" s="12">
        <v>0</v>
      </c>
      <c r="AP287" s="12">
        <v>286</v>
      </c>
    </row>
    <row r="288" spans="3:42" x14ac:dyDescent="0.25">
      <c r="C288" s="12">
        <v>287</v>
      </c>
      <c r="E288" s="12">
        <v>0</v>
      </c>
      <c r="F288" s="12">
        <v>287</v>
      </c>
      <c r="I288" s="12">
        <v>287</v>
      </c>
      <c r="K288" s="12">
        <v>0</v>
      </c>
      <c r="L288" s="12">
        <v>287</v>
      </c>
      <c r="O288" s="12">
        <v>287</v>
      </c>
      <c r="Q288" s="12">
        <v>0</v>
      </c>
      <c r="R288" s="12">
        <v>287</v>
      </c>
      <c r="U288" s="12">
        <v>287</v>
      </c>
      <c r="W288" s="12">
        <v>0</v>
      </c>
      <c r="X288" s="12">
        <v>287</v>
      </c>
      <c r="AA288" s="12">
        <v>287</v>
      </c>
      <c r="AC288" s="12">
        <v>0</v>
      </c>
      <c r="AD288" s="12">
        <v>287</v>
      </c>
      <c r="AG288" s="12">
        <v>287</v>
      </c>
      <c r="AI288" s="12">
        <v>0</v>
      </c>
      <c r="AJ288" s="12">
        <v>287</v>
      </c>
      <c r="AM288" s="12">
        <v>287</v>
      </c>
      <c r="AO288" s="12">
        <v>0</v>
      </c>
      <c r="AP288" s="12">
        <v>287</v>
      </c>
    </row>
    <row r="289" spans="3:42" x14ac:dyDescent="0.25">
      <c r="C289" s="12">
        <v>288</v>
      </c>
      <c r="E289" s="12">
        <v>0</v>
      </c>
      <c r="F289" s="12">
        <v>288</v>
      </c>
      <c r="I289" s="12">
        <v>288</v>
      </c>
      <c r="K289" s="12">
        <v>0</v>
      </c>
      <c r="L289" s="12">
        <v>288</v>
      </c>
      <c r="O289" s="12">
        <v>288</v>
      </c>
      <c r="Q289" s="12">
        <v>0</v>
      </c>
      <c r="R289" s="12">
        <v>288</v>
      </c>
      <c r="U289" s="12">
        <v>288</v>
      </c>
      <c r="W289" s="12">
        <v>0</v>
      </c>
      <c r="X289" s="12">
        <v>288</v>
      </c>
      <c r="AA289" s="12">
        <v>288</v>
      </c>
      <c r="AC289" s="12">
        <v>0</v>
      </c>
      <c r="AD289" s="12">
        <v>288</v>
      </c>
      <c r="AG289" s="12">
        <v>288</v>
      </c>
      <c r="AI289" s="12">
        <v>0</v>
      </c>
      <c r="AJ289" s="12">
        <v>288</v>
      </c>
      <c r="AM289" s="12">
        <v>288</v>
      </c>
      <c r="AO289" s="12">
        <v>0</v>
      </c>
      <c r="AP289" s="12">
        <v>288</v>
      </c>
    </row>
    <row r="290" spans="3:42" x14ac:dyDescent="0.25">
      <c r="C290" s="12">
        <v>289</v>
      </c>
      <c r="E290" s="12">
        <v>0</v>
      </c>
      <c r="F290" s="12">
        <v>289</v>
      </c>
      <c r="I290" s="12">
        <v>289</v>
      </c>
      <c r="K290" s="12">
        <v>0</v>
      </c>
      <c r="L290" s="12">
        <v>289</v>
      </c>
      <c r="O290" s="12">
        <v>289</v>
      </c>
      <c r="Q290" s="12">
        <v>0</v>
      </c>
      <c r="R290" s="12">
        <v>289</v>
      </c>
      <c r="U290" s="12">
        <v>289</v>
      </c>
      <c r="W290" s="12">
        <v>0</v>
      </c>
      <c r="X290" s="12">
        <v>289</v>
      </c>
      <c r="AA290" s="12">
        <v>289</v>
      </c>
      <c r="AC290" s="12">
        <v>0</v>
      </c>
      <c r="AD290" s="12">
        <v>289</v>
      </c>
      <c r="AG290" s="12">
        <v>289</v>
      </c>
      <c r="AI290" s="12">
        <v>0</v>
      </c>
      <c r="AJ290" s="12">
        <v>289</v>
      </c>
      <c r="AM290" s="12">
        <v>289</v>
      </c>
      <c r="AO290" s="12">
        <v>0</v>
      </c>
      <c r="AP290" s="12">
        <v>289</v>
      </c>
    </row>
    <row r="291" spans="3:42" x14ac:dyDescent="0.25">
      <c r="C291" s="12">
        <v>290</v>
      </c>
      <c r="E291" s="12">
        <v>0</v>
      </c>
      <c r="F291" s="12">
        <v>290</v>
      </c>
      <c r="I291" s="12">
        <v>290</v>
      </c>
      <c r="K291" s="12">
        <v>0</v>
      </c>
      <c r="L291" s="12">
        <v>290</v>
      </c>
      <c r="O291" s="12">
        <v>290</v>
      </c>
      <c r="Q291" s="12">
        <v>0</v>
      </c>
      <c r="R291" s="12">
        <v>290</v>
      </c>
      <c r="U291" s="12">
        <v>290</v>
      </c>
      <c r="W291" s="12">
        <v>0</v>
      </c>
      <c r="X291" s="12">
        <v>290</v>
      </c>
      <c r="AA291" s="12">
        <v>290</v>
      </c>
      <c r="AC291" s="12">
        <v>0</v>
      </c>
      <c r="AD291" s="12">
        <v>290</v>
      </c>
      <c r="AG291" s="12">
        <v>290</v>
      </c>
      <c r="AI291" s="12">
        <v>0</v>
      </c>
      <c r="AJ291" s="12">
        <v>290</v>
      </c>
      <c r="AM291" s="12">
        <v>290</v>
      </c>
      <c r="AO291" s="12">
        <v>0</v>
      </c>
      <c r="AP291" s="12">
        <v>290</v>
      </c>
    </row>
    <row r="292" spans="3:42" x14ac:dyDescent="0.25">
      <c r="C292" s="12">
        <v>291</v>
      </c>
      <c r="E292" s="12">
        <v>0</v>
      </c>
      <c r="F292" s="12">
        <v>291</v>
      </c>
      <c r="I292" s="12">
        <v>291</v>
      </c>
      <c r="K292" s="12">
        <v>0</v>
      </c>
      <c r="L292" s="12">
        <v>291</v>
      </c>
      <c r="O292" s="12">
        <v>291</v>
      </c>
      <c r="Q292" s="12">
        <v>0</v>
      </c>
      <c r="R292" s="12">
        <v>291</v>
      </c>
      <c r="U292" s="12">
        <v>291</v>
      </c>
      <c r="W292" s="12">
        <v>0</v>
      </c>
      <c r="X292" s="12">
        <v>291</v>
      </c>
      <c r="AA292" s="12">
        <v>291</v>
      </c>
      <c r="AC292" s="12">
        <v>0</v>
      </c>
      <c r="AD292" s="12">
        <v>291</v>
      </c>
      <c r="AG292" s="12">
        <v>291</v>
      </c>
      <c r="AI292" s="12">
        <v>0</v>
      </c>
      <c r="AJ292" s="12">
        <v>291</v>
      </c>
      <c r="AM292" s="12">
        <v>291</v>
      </c>
      <c r="AO292" s="12">
        <v>0</v>
      </c>
      <c r="AP292" s="12">
        <v>291</v>
      </c>
    </row>
    <row r="293" spans="3:42" x14ac:dyDescent="0.25">
      <c r="C293" s="12">
        <v>292</v>
      </c>
      <c r="E293" s="12">
        <v>0</v>
      </c>
      <c r="F293" s="12">
        <v>292</v>
      </c>
      <c r="I293" s="12">
        <v>292</v>
      </c>
      <c r="K293" s="12">
        <v>0</v>
      </c>
      <c r="L293" s="12">
        <v>292</v>
      </c>
      <c r="O293" s="12">
        <v>292</v>
      </c>
      <c r="Q293" s="12">
        <v>0</v>
      </c>
      <c r="R293" s="12">
        <v>292</v>
      </c>
      <c r="U293" s="12">
        <v>292</v>
      </c>
      <c r="W293" s="12">
        <v>0</v>
      </c>
      <c r="X293" s="12">
        <v>292</v>
      </c>
      <c r="AA293" s="12">
        <v>292</v>
      </c>
      <c r="AC293" s="12">
        <v>0</v>
      </c>
      <c r="AD293" s="12">
        <v>292</v>
      </c>
      <c r="AG293" s="12">
        <v>292</v>
      </c>
      <c r="AI293" s="12">
        <v>0</v>
      </c>
      <c r="AJ293" s="12">
        <v>292</v>
      </c>
      <c r="AM293" s="12">
        <v>292</v>
      </c>
      <c r="AO293" s="12">
        <v>0</v>
      </c>
      <c r="AP293" s="12">
        <v>292</v>
      </c>
    </row>
    <row r="294" spans="3:42" x14ac:dyDescent="0.25">
      <c r="C294" s="12">
        <v>293</v>
      </c>
      <c r="E294" s="12">
        <v>0</v>
      </c>
      <c r="F294" s="12">
        <v>293</v>
      </c>
      <c r="I294" s="12">
        <v>293</v>
      </c>
      <c r="K294" s="12">
        <v>0</v>
      </c>
      <c r="L294" s="12">
        <v>293</v>
      </c>
      <c r="O294" s="12">
        <v>293</v>
      </c>
      <c r="Q294" s="12">
        <v>0</v>
      </c>
      <c r="R294" s="12">
        <v>293</v>
      </c>
      <c r="U294" s="12">
        <v>293</v>
      </c>
      <c r="W294" s="12">
        <v>0</v>
      </c>
      <c r="X294" s="12">
        <v>293</v>
      </c>
      <c r="AA294" s="12">
        <v>293</v>
      </c>
      <c r="AC294" s="12">
        <v>0</v>
      </c>
      <c r="AD294" s="12">
        <v>293</v>
      </c>
      <c r="AG294" s="12">
        <v>293</v>
      </c>
      <c r="AI294" s="12">
        <v>0</v>
      </c>
      <c r="AJ294" s="12">
        <v>293</v>
      </c>
      <c r="AM294" s="12">
        <v>293</v>
      </c>
      <c r="AO294" s="12">
        <v>0</v>
      </c>
      <c r="AP294" s="12">
        <v>293</v>
      </c>
    </row>
    <row r="295" spans="3:42" x14ac:dyDescent="0.25">
      <c r="C295" s="12">
        <v>294</v>
      </c>
      <c r="E295" s="12">
        <v>0</v>
      </c>
      <c r="F295" s="12">
        <v>294</v>
      </c>
      <c r="I295" s="12">
        <v>294</v>
      </c>
      <c r="K295" s="12">
        <v>0</v>
      </c>
      <c r="L295" s="12">
        <v>294</v>
      </c>
      <c r="O295" s="12">
        <v>294</v>
      </c>
      <c r="Q295" s="12">
        <v>0</v>
      </c>
      <c r="R295" s="12">
        <v>294</v>
      </c>
      <c r="U295" s="12">
        <v>294</v>
      </c>
      <c r="W295" s="12">
        <v>0</v>
      </c>
      <c r="X295" s="12">
        <v>294</v>
      </c>
      <c r="AA295" s="12">
        <v>294</v>
      </c>
      <c r="AC295" s="12">
        <v>0</v>
      </c>
      <c r="AD295" s="12">
        <v>294</v>
      </c>
      <c r="AG295" s="12">
        <v>294</v>
      </c>
      <c r="AI295" s="12">
        <v>0</v>
      </c>
      <c r="AJ295" s="12">
        <v>294</v>
      </c>
      <c r="AM295" s="12">
        <v>294</v>
      </c>
      <c r="AO295" s="12">
        <v>0</v>
      </c>
      <c r="AP295" s="12">
        <v>294</v>
      </c>
    </row>
    <row r="296" spans="3:42" x14ac:dyDescent="0.25">
      <c r="C296" s="12">
        <v>295</v>
      </c>
      <c r="E296" s="12">
        <v>0</v>
      </c>
      <c r="F296" s="12">
        <v>295</v>
      </c>
      <c r="I296" s="12">
        <v>295</v>
      </c>
      <c r="K296" s="12">
        <v>0</v>
      </c>
      <c r="L296" s="12">
        <v>295</v>
      </c>
      <c r="O296" s="12">
        <v>295</v>
      </c>
      <c r="Q296" s="12">
        <v>0</v>
      </c>
      <c r="R296" s="12">
        <v>295</v>
      </c>
      <c r="U296" s="12">
        <v>295</v>
      </c>
      <c r="W296" s="12">
        <v>0</v>
      </c>
      <c r="X296" s="12">
        <v>295</v>
      </c>
      <c r="AA296" s="12">
        <v>295</v>
      </c>
      <c r="AC296" s="12">
        <v>0</v>
      </c>
      <c r="AD296" s="12">
        <v>295</v>
      </c>
      <c r="AG296" s="12">
        <v>295</v>
      </c>
      <c r="AI296" s="12">
        <v>0</v>
      </c>
      <c r="AJ296" s="12">
        <v>295</v>
      </c>
      <c r="AM296" s="12">
        <v>295</v>
      </c>
      <c r="AO296" s="12">
        <v>0</v>
      </c>
      <c r="AP296" s="12">
        <v>295</v>
      </c>
    </row>
    <row r="297" spans="3:42" x14ac:dyDescent="0.25">
      <c r="C297" s="12">
        <v>296</v>
      </c>
      <c r="E297" s="12">
        <v>0</v>
      </c>
      <c r="F297" s="12">
        <v>296</v>
      </c>
      <c r="I297" s="12">
        <v>296</v>
      </c>
      <c r="K297" s="12">
        <v>0</v>
      </c>
      <c r="L297" s="12">
        <v>296</v>
      </c>
      <c r="O297" s="12">
        <v>296</v>
      </c>
      <c r="Q297" s="12">
        <v>0</v>
      </c>
      <c r="R297" s="12">
        <v>296</v>
      </c>
      <c r="U297" s="12">
        <v>296</v>
      </c>
      <c r="W297" s="12">
        <v>0</v>
      </c>
      <c r="X297" s="12">
        <v>296</v>
      </c>
      <c r="AA297" s="12">
        <v>296</v>
      </c>
      <c r="AC297" s="12">
        <v>0</v>
      </c>
      <c r="AD297" s="12">
        <v>296</v>
      </c>
      <c r="AG297" s="12">
        <v>296</v>
      </c>
      <c r="AI297" s="12">
        <v>0</v>
      </c>
      <c r="AJ297" s="12">
        <v>296</v>
      </c>
      <c r="AM297" s="12">
        <v>296</v>
      </c>
      <c r="AO297" s="12">
        <v>0</v>
      </c>
      <c r="AP297" s="12">
        <v>296</v>
      </c>
    </row>
    <row r="298" spans="3:42" x14ac:dyDescent="0.25">
      <c r="C298" s="12">
        <v>297</v>
      </c>
      <c r="E298" s="12">
        <v>0</v>
      </c>
      <c r="F298" s="12">
        <v>297</v>
      </c>
      <c r="I298" s="12">
        <v>297</v>
      </c>
      <c r="K298" s="12">
        <v>0</v>
      </c>
      <c r="L298" s="12">
        <v>297</v>
      </c>
      <c r="O298" s="12">
        <v>297</v>
      </c>
      <c r="Q298" s="12">
        <v>0</v>
      </c>
      <c r="R298" s="12">
        <v>297</v>
      </c>
      <c r="U298" s="12">
        <v>297</v>
      </c>
      <c r="W298" s="12">
        <v>0</v>
      </c>
      <c r="X298" s="12">
        <v>297</v>
      </c>
      <c r="AA298" s="12">
        <v>297</v>
      </c>
      <c r="AC298" s="12">
        <v>0</v>
      </c>
      <c r="AD298" s="12">
        <v>297</v>
      </c>
      <c r="AG298" s="12">
        <v>297</v>
      </c>
      <c r="AI298" s="12">
        <v>0</v>
      </c>
      <c r="AJ298" s="12">
        <v>297</v>
      </c>
      <c r="AM298" s="12">
        <v>297</v>
      </c>
      <c r="AO298" s="12">
        <v>0</v>
      </c>
      <c r="AP298" s="12">
        <v>297</v>
      </c>
    </row>
    <row r="299" spans="3:42" x14ac:dyDescent="0.25">
      <c r="C299" s="12">
        <v>298</v>
      </c>
      <c r="E299" s="12">
        <v>0</v>
      </c>
      <c r="F299" s="12">
        <v>298</v>
      </c>
      <c r="I299" s="12">
        <v>298</v>
      </c>
      <c r="K299" s="12">
        <v>0</v>
      </c>
      <c r="L299" s="12">
        <v>298</v>
      </c>
      <c r="O299" s="12">
        <v>298</v>
      </c>
      <c r="Q299" s="12">
        <v>0</v>
      </c>
      <c r="R299" s="12">
        <v>298</v>
      </c>
      <c r="U299" s="12">
        <v>298</v>
      </c>
      <c r="W299" s="12">
        <v>0</v>
      </c>
      <c r="X299" s="12">
        <v>298</v>
      </c>
      <c r="AA299" s="12">
        <v>298</v>
      </c>
      <c r="AC299" s="12">
        <v>0</v>
      </c>
      <c r="AD299" s="12">
        <v>298</v>
      </c>
      <c r="AG299" s="12">
        <v>298</v>
      </c>
      <c r="AI299" s="12">
        <v>0</v>
      </c>
      <c r="AJ299" s="12">
        <v>298</v>
      </c>
      <c r="AM299" s="12">
        <v>298</v>
      </c>
      <c r="AO299" s="12">
        <v>0</v>
      </c>
      <c r="AP299" s="12">
        <v>298</v>
      </c>
    </row>
    <row r="300" spans="3:42" x14ac:dyDescent="0.25">
      <c r="C300" s="12">
        <v>299</v>
      </c>
      <c r="E300" s="12">
        <v>0</v>
      </c>
      <c r="F300" s="12">
        <v>299</v>
      </c>
      <c r="I300" s="12">
        <v>299</v>
      </c>
      <c r="K300" s="12">
        <v>0</v>
      </c>
      <c r="L300" s="12">
        <v>299</v>
      </c>
      <c r="O300" s="12">
        <v>299</v>
      </c>
      <c r="Q300" s="12">
        <v>0</v>
      </c>
      <c r="R300" s="12">
        <v>299</v>
      </c>
      <c r="U300" s="12">
        <v>299</v>
      </c>
      <c r="W300" s="12">
        <v>0</v>
      </c>
      <c r="X300" s="12">
        <v>299</v>
      </c>
      <c r="AA300" s="12">
        <v>299</v>
      </c>
      <c r="AC300" s="12">
        <v>0</v>
      </c>
      <c r="AD300" s="12">
        <v>299</v>
      </c>
      <c r="AG300" s="12">
        <v>299</v>
      </c>
      <c r="AI300" s="12">
        <v>0</v>
      </c>
      <c r="AJ300" s="12">
        <v>299</v>
      </c>
      <c r="AM300" s="12">
        <v>299</v>
      </c>
      <c r="AO300" s="12">
        <v>0</v>
      </c>
      <c r="AP300" s="12">
        <v>299</v>
      </c>
    </row>
    <row r="301" spans="3:42" x14ac:dyDescent="0.25">
      <c r="C301" s="12">
        <v>300</v>
      </c>
      <c r="E301" s="12">
        <v>0</v>
      </c>
      <c r="F301" s="12">
        <v>300</v>
      </c>
      <c r="I301" s="12">
        <v>300</v>
      </c>
      <c r="K301" s="12">
        <v>0</v>
      </c>
      <c r="L301" s="12">
        <v>300</v>
      </c>
      <c r="O301" s="12">
        <v>300</v>
      </c>
      <c r="Q301" s="12">
        <v>0</v>
      </c>
      <c r="R301" s="12">
        <v>300</v>
      </c>
      <c r="U301" s="12">
        <v>300</v>
      </c>
      <c r="W301" s="12">
        <v>0</v>
      </c>
      <c r="X301" s="12">
        <v>300</v>
      </c>
      <c r="AA301" s="12">
        <v>300</v>
      </c>
      <c r="AC301" s="12">
        <v>0</v>
      </c>
      <c r="AD301" s="12">
        <v>300</v>
      </c>
      <c r="AG301" s="12">
        <v>300</v>
      </c>
      <c r="AI301" s="12">
        <v>0</v>
      </c>
      <c r="AJ301" s="12">
        <v>300</v>
      </c>
      <c r="AM301" s="12">
        <v>300</v>
      </c>
      <c r="AO301" s="12">
        <v>0</v>
      </c>
      <c r="AP301" s="12">
        <v>300</v>
      </c>
    </row>
    <row r="302" spans="3:42" x14ac:dyDescent="0.25">
      <c r="C302" s="12">
        <v>301</v>
      </c>
      <c r="E302" s="12">
        <v>0</v>
      </c>
      <c r="F302" s="12">
        <v>301</v>
      </c>
      <c r="I302" s="12">
        <v>301</v>
      </c>
      <c r="K302" s="12">
        <v>0</v>
      </c>
      <c r="L302" s="12">
        <v>301</v>
      </c>
      <c r="O302" s="12">
        <v>301</v>
      </c>
      <c r="Q302" s="12">
        <v>0</v>
      </c>
      <c r="R302" s="12">
        <v>301</v>
      </c>
      <c r="U302" s="12">
        <v>301</v>
      </c>
      <c r="W302" s="12">
        <v>0</v>
      </c>
      <c r="X302" s="12">
        <v>301</v>
      </c>
      <c r="AA302" s="12">
        <v>301</v>
      </c>
      <c r="AC302" s="12">
        <v>0</v>
      </c>
      <c r="AD302" s="12">
        <v>301</v>
      </c>
      <c r="AG302" s="12">
        <v>301</v>
      </c>
      <c r="AI302" s="12">
        <v>0</v>
      </c>
      <c r="AJ302" s="12">
        <v>301</v>
      </c>
      <c r="AM302" s="12">
        <v>301</v>
      </c>
      <c r="AO302" s="12">
        <v>0</v>
      </c>
      <c r="AP302" s="12">
        <v>301</v>
      </c>
    </row>
    <row r="303" spans="3:42" x14ac:dyDescent="0.25">
      <c r="C303" s="12">
        <v>302</v>
      </c>
      <c r="E303" s="12">
        <v>0</v>
      </c>
      <c r="F303" s="12">
        <v>302</v>
      </c>
      <c r="I303" s="12">
        <v>302</v>
      </c>
      <c r="K303" s="12">
        <v>0</v>
      </c>
      <c r="L303" s="12">
        <v>302</v>
      </c>
      <c r="O303" s="12">
        <v>302</v>
      </c>
      <c r="Q303" s="12">
        <v>0</v>
      </c>
      <c r="R303" s="12">
        <v>302</v>
      </c>
      <c r="U303" s="12">
        <v>302</v>
      </c>
      <c r="W303" s="12">
        <v>0</v>
      </c>
      <c r="X303" s="12">
        <v>302</v>
      </c>
      <c r="AA303" s="12">
        <v>302</v>
      </c>
      <c r="AC303" s="12">
        <v>0</v>
      </c>
      <c r="AD303" s="12">
        <v>302</v>
      </c>
      <c r="AG303" s="12">
        <v>302</v>
      </c>
      <c r="AI303" s="12">
        <v>0</v>
      </c>
      <c r="AJ303" s="12">
        <v>302</v>
      </c>
      <c r="AM303" s="12">
        <v>302</v>
      </c>
      <c r="AO303" s="12">
        <v>0</v>
      </c>
      <c r="AP303" s="12">
        <v>302</v>
      </c>
    </row>
    <row r="304" spans="3:42" x14ac:dyDescent="0.25">
      <c r="C304" s="12">
        <v>303</v>
      </c>
      <c r="E304" s="12">
        <v>0</v>
      </c>
      <c r="F304" s="12">
        <v>303</v>
      </c>
      <c r="I304" s="12">
        <v>303</v>
      </c>
      <c r="K304" s="12">
        <v>0</v>
      </c>
      <c r="L304" s="12">
        <v>303</v>
      </c>
      <c r="O304" s="12">
        <v>303</v>
      </c>
      <c r="Q304" s="12">
        <v>0</v>
      </c>
      <c r="R304" s="12">
        <v>303</v>
      </c>
      <c r="U304" s="12">
        <v>303</v>
      </c>
      <c r="W304" s="12">
        <v>0</v>
      </c>
      <c r="X304" s="12">
        <v>303</v>
      </c>
      <c r="AA304" s="12">
        <v>303</v>
      </c>
      <c r="AC304" s="12">
        <v>0</v>
      </c>
      <c r="AD304" s="12">
        <v>303</v>
      </c>
      <c r="AG304" s="12">
        <v>303</v>
      </c>
      <c r="AI304" s="12">
        <v>0</v>
      </c>
      <c r="AJ304" s="12">
        <v>303</v>
      </c>
      <c r="AM304" s="12">
        <v>303</v>
      </c>
      <c r="AO304" s="12">
        <v>0</v>
      </c>
      <c r="AP304" s="12">
        <v>303</v>
      </c>
    </row>
    <row r="305" spans="3:42" x14ac:dyDescent="0.25">
      <c r="C305" s="12">
        <v>304</v>
      </c>
      <c r="E305" s="12">
        <v>0</v>
      </c>
      <c r="F305" s="12">
        <v>304</v>
      </c>
      <c r="I305" s="12">
        <v>304</v>
      </c>
      <c r="K305" s="12">
        <v>0</v>
      </c>
      <c r="L305" s="12">
        <v>304</v>
      </c>
      <c r="O305" s="12">
        <v>304</v>
      </c>
      <c r="Q305" s="12">
        <v>0</v>
      </c>
      <c r="R305" s="12">
        <v>304</v>
      </c>
      <c r="U305" s="12">
        <v>304</v>
      </c>
      <c r="W305" s="12">
        <v>0</v>
      </c>
      <c r="X305" s="12">
        <v>304</v>
      </c>
      <c r="AA305" s="12">
        <v>304</v>
      </c>
      <c r="AC305" s="12">
        <v>0</v>
      </c>
      <c r="AD305" s="12">
        <v>304</v>
      </c>
      <c r="AG305" s="12">
        <v>304</v>
      </c>
      <c r="AI305" s="12">
        <v>0</v>
      </c>
      <c r="AJ305" s="12">
        <v>304</v>
      </c>
      <c r="AM305" s="12">
        <v>304</v>
      </c>
      <c r="AO305" s="12">
        <v>0</v>
      </c>
      <c r="AP305" s="12">
        <v>304</v>
      </c>
    </row>
    <row r="306" spans="3:42" x14ac:dyDescent="0.25">
      <c r="C306" s="12">
        <v>305</v>
      </c>
      <c r="E306" s="12">
        <v>0</v>
      </c>
      <c r="F306" s="12">
        <v>305</v>
      </c>
      <c r="I306" s="12">
        <v>305</v>
      </c>
      <c r="K306" s="12">
        <v>0</v>
      </c>
      <c r="L306" s="12">
        <v>305</v>
      </c>
      <c r="O306" s="12">
        <v>305</v>
      </c>
      <c r="Q306" s="12">
        <v>0</v>
      </c>
      <c r="R306" s="12">
        <v>305</v>
      </c>
      <c r="U306" s="12">
        <v>305</v>
      </c>
      <c r="W306" s="12">
        <v>0</v>
      </c>
      <c r="X306" s="12">
        <v>305</v>
      </c>
      <c r="AA306" s="12">
        <v>305</v>
      </c>
      <c r="AC306" s="12">
        <v>0</v>
      </c>
      <c r="AD306" s="12">
        <v>305</v>
      </c>
      <c r="AG306" s="12">
        <v>305</v>
      </c>
      <c r="AI306" s="12">
        <v>0</v>
      </c>
      <c r="AJ306" s="12">
        <v>305</v>
      </c>
      <c r="AM306" s="12">
        <v>305</v>
      </c>
      <c r="AO306" s="12">
        <v>0</v>
      </c>
      <c r="AP306" s="12">
        <v>305</v>
      </c>
    </row>
    <row r="307" spans="3:42" x14ac:dyDescent="0.25">
      <c r="C307" s="12">
        <v>306</v>
      </c>
      <c r="E307" s="12">
        <v>0</v>
      </c>
      <c r="F307" s="12">
        <v>306</v>
      </c>
      <c r="I307" s="12">
        <v>306</v>
      </c>
      <c r="K307" s="12">
        <v>0</v>
      </c>
      <c r="L307" s="12">
        <v>306</v>
      </c>
      <c r="O307" s="12">
        <v>306</v>
      </c>
      <c r="Q307" s="12">
        <v>0</v>
      </c>
      <c r="R307" s="12">
        <v>306</v>
      </c>
      <c r="U307" s="12">
        <v>306</v>
      </c>
      <c r="W307" s="12">
        <v>0</v>
      </c>
      <c r="X307" s="12">
        <v>306</v>
      </c>
      <c r="AA307" s="12">
        <v>306</v>
      </c>
      <c r="AC307" s="12">
        <v>0</v>
      </c>
      <c r="AD307" s="12">
        <v>306</v>
      </c>
      <c r="AG307" s="12">
        <v>306</v>
      </c>
      <c r="AI307" s="12">
        <v>0</v>
      </c>
      <c r="AJ307" s="12">
        <v>306</v>
      </c>
      <c r="AM307" s="12">
        <v>306</v>
      </c>
      <c r="AO307" s="12">
        <v>0</v>
      </c>
      <c r="AP307" s="12">
        <v>306</v>
      </c>
    </row>
    <row r="308" spans="3:42" x14ac:dyDescent="0.25">
      <c r="C308" s="12">
        <v>307</v>
      </c>
      <c r="E308" s="12">
        <v>0</v>
      </c>
      <c r="F308" s="12">
        <v>307</v>
      </c>
      <c r="I308" s="12">
        <v>307</v>
      </c>
      <c r="K308" s="12">
        <v>0</v>
      </c>
      <c r="L308" s="12">
        <v>307</v>
      </c>
      <c r="O308" s="12">
        <v>307</v>
      </c>
      <c r="Q308" s="12">
        <v>0</v>
      </c>
      <c r="R308" s="12">
        <v>307</v>
      </c>
      <c r="U308" s="12">
        <v>307</v>
      </c>
      <c r="W308" s="12">
        <v>0</v>
      </c>
      <c r="X308" s="12">
        <v>307</v>
      </c>
      <c r="AA308" s="12">
        <v>307</v>
      </c>
      <c r="AC308" s="12">
        <v>0</v>
      </c>
      <c r="AD308" s="12">
        <v>307</v>
      </c>
      <c r="AG308" s="12">
        <v>307</v>
      </c>
      <c r="AI308" s="12">
        <v>0</v>
      </c>
      <c r="AJ308" s="12">
        <v>307</v>
      </c>
      <c r="AM308" s="12">
        <v>307</v>
      </c>
      <c r="AO308" s="12">
        <v>0</v>
      </c>
      <c r="AP308" s="12">
        <v>307</v>
      </c>
    </row>
    <row r="309" spans="3:42" x14ac:dyDescent="0.25">
      <c r="C309" s="12">
        <v>308</v>
      </c>
      <c r="E309" s="12">
        <v>0</v>
      </c>
      <c r="F309" s="12">
        <v>308</v>
      </c>
      <c r="I309" s="12">
        <v>308</v>
      </c>
      <c r="K309" s="12">
        <v>0</v>
      </c>
      <c r="L309" s="12">
        <v>308</v>
      </c>
      <c r="O309" s="12">
        <v>308</v>
      </c>
      <c r="Q309" s="12">
        <v>0</v>
      </c>
      <c r="R309" s="12">
        <v>308</v>
      </c>
      <c r="U309" s="12">
        <v>308</v>
      </c>
      <c r="W309" s="12">
        <v>0</v>
      </c>
      <c r="X309" s="12">
        <v>308</v>
      </c>
      <c r="AA309" s="12">
        <v>308</v>
      </c>
      <c r="AC309" s="12">
        <v>0</v>
      </c>
      <c r="AD309" s="12">
        <v>308</v>
      </c>
      <c r="AG309" s="12">
        <v>308</v>
      </c>
      <c r="AI309" s="12">
        <v>0</v>
      </c>
      <c r="AJ309" s="12">
        <v>308</v>
      </c>
      <c r="AM309" s="12">
        <v>308</v>
      </c>
      <c r="AO309" s="12">
        <v>0</v>
      </c>
      <c r="AP309" s="12">
        <v>308</v>
      </c>
    </row>
    <row r="310" spans="3:42" x14ac:dyDescent="0.25">
      <c r="C310" s="12">
        <v>309</v>
      </c>
      <c r="E310" s="12">
        <v>0</v>
      </c>
      <c r="F310" s="12">
        <v>309</v>
      </c>
      <c r="I310" s="12">
        <v>309</v>
      </c>
      <c r="K310" s="12">
        <v>0</v>
      </c>
      <c r="L310" s="12">
        <v>309</v>
      </c>
      <c r="O310" s="12">
        <v>309</v>
      </c>
      <c r="Q310" s="12">
        <v>0</v>
      </c>
      <c r="R310" s="12">
        <v>309</v>
      </c>
      <c r="U310" s="12">
        <v>309</v>
      </c>
      <c r="W310" s="12">
        <v>0</v>
      </c>
      <c r="X310" s="12">
        <v>309</v>
      </c>
      <c r="AA310" s="12">
        <v>309</v>
      </c>
      <c r="AC310" s="12">
        <v>0</v>
      </c>
      <c r="AD310" s="12">
        <v>309</v>
      </c>
      <c r="AG310" s="12">
        <v>309</v>
      </c>
      <c r="AI310" s="12">
        <v>0</v>
      </c>
      <c r="AJ310" s="12">
        <v>309</v>
      </c>
      <c r="AM310" s="12">
        <v>309</v>
      </c>
      <c r="AO310" s="12">
        <v>0</v>
      </c>
      <c r="AP310" s="12">
        <v>309</v>
      </c>
    </row>
    <row r="311" spans="3:42" x14ac:dyDescent="0.25">
      <c r="C311" s="12">
        <v>310</v>
      </c>
      <c r="E311" s="12">
        <v>0</v>
      </c>
      <c r="F311" s="12">
        <v>310</v>
      </c>
      <c r="I311" s="12">
        <v>310</v>
      </c>
      <c r="K311" s="12">
        <v>0</v>
      </c>
      <c r="L311" s="12">
        <v>310</v>
      </c>
      <c r="O311" s="12">
        <v>310</v>
      </c>
      <c r="Q311" s="12">
        <v>0</v>
      </c>
      <c r="R311" s="12">
        <v>310</v>
      </c>
      <c r="U311" s="12">
        <v>310</v>
      </c>
      <c r="W311" s="12">
        <v>0</v>
      </c>
      <c r="X311" s="12">
        <v>310</v>
      </c>
      <c r="AA311" s="12">
        <v>310</v>
      </c>
      <c r="AC311" s="12">
        <v>0</v>
      </c>
      <c r="AD311" s="12">
        <v>310</v>
      </c>
      <c r="AG311" s="12">
        <v>310</v>
      </c>
      <c r="AI311" s="12">
        <v>0</v>
      </c>
      <c r="AJ311" s="12">
        <v>310</v>
      </c>
      <c r="AM311" s="12">
        <v>310</v>
      </c>
      <c r="AO311" s="12">
        <v>0</v>
      </c>
      <c r="AP311" s="12">
        <v>310</v>
      </c>
    </row>
    <row r="312" spans="3:42" x14ac:dyDescent="0.25">
      <c r="C312" s="12">
        <v>311</v>
      </c>
      <c r="E312" s="12">
        <v>0</v>
      </c>
      <c r="F312" s="12">
        <v>311</v>
      </c>
      <c r="I312" s="12">
        <v>311</v>
      </c>
      <c r="K312" s="12">
        <v>0</v>
      </c>
      <c r="L312" s="12">
        <v>311</v>
      </c>
      <c r="O312" s="12">
        <v>311</v>
      </c>
      <c r="Q312" s="12">
        <v>0</v>
      </c>
      <c r="R312" s="12">
        <v>311</v>
      </c>
      <c r="U312" s="12">
        <v>311</v>
      </c>
      <c r="W312" s="12">
        <v>0</v>
      </c>
      <c r="X312" s="12">
        <v>311</v>
      </c>
      <c r="AA312" s="12">
        <v>311</v>
      </c>
      <c r="AC312" s="12">
        <v>0</v>
      </c>
      <c r="AD312" s="12">
        <v>311</v>
      </c>
      <c r="AG312" s="12">
        <v>311</v>
      </c>
      <c r="AI312" s="12">
        <v>0</v>
      </c>
      <c r="AJ312" s="12">
        <v>311</v>
      </c>
      <c r="AM312" s="12">
        <v>311</v>
      </c>
      <c r="AO312" s="12">
        <v>0</v>
      </c>
      <c r="AP312" s="12">
        <v>311</v>
      </c>
    </row>
    <row r="313" spans="3:42" x14ac:dyDescent="0.25">
      <c r="C313" s="12">
        <v>312</v>
      </c>
      <c r="E313" s="12">
        <v>0</v>
      </c>
      <c r="F313" s="12">
        <v>312</v>
      </c>
      <c r="I313" s="12">
        <v>312</v>
      </c>
      <c r="K313" s="12">
        <v>0</v>
      </c>
      <c r="L313" s="12">
        <v>312</v>
      </c>
      <c r="O313" s="12">
        <v>312</v>
      </c>
      <c r="Q313" s="12">
        <v>0</v>
      </c>
      <c r="R313" s="12">
        <v>312</v>
      </c>
      <c r="U313" s="12">
        <v>312</v>
      </c>
      <c r="W313" s="12">
        <v>0</v>
      </c>
      <c r="X313" s="12">
        <v>312</v>
      </c>
      <c r="AA313" s="12">
        <v>312</v>
      </c>
      <c r="AC313" s="12">
        <v>0</v>
      </c>
      <c r="AD313" s="12">
        <v>312</v>
      </c>
      <c r="AG313" s="12">
        <v>312</v>
      </c>
      <c r="AI313" s="12">
        <v>0</v>
      </c>
      <c r="AJ313" s="12">
        <v>312</v>
      </c>
      <c r="AM313" s="12">
        <v>312</v>
      </c>
      <c r="AO313" s="12">
        <v>0</v>
      </c>
      <c r="AP313" s="12">
        <v>312</v>
      </c>
    </row>
    <row r="314" spans="3:42" x14ac:dyDescent="0.25">
      <c r="C314" s="12">
        <v>313</v>
      </c>
      <c r="E314" s="12">
        <v>0</v>
      </c>
      <c r="F314" s="12">
        <v>313</v>
      </c>
      <c r="I314" s="12">
        <v>313</v>
      </c>
      <c r="K314" s="12">
        <v>0</v>
      </c>
      <c r="L314" s="12">
        <v>313</v>
      </c>
      <c r="O314" s="12">
        <v>313</v>
      </c>
      <c r="Q314" s="12">
        <v>0</v>
      </c>
      <c r="R314" s="12">
        <v>313</v>
      </c>
      <c r="U314" s="12">
        <v>313</v>
      </c>
      <c r="W314" s="12">
        <v>0</v>
      </c>
      <c r="X314" s="12">
        <v>313</v>
      </c>
      <c r="AA314" s="12">
        <v>313</v>
      </c>
      <c r="AC314" s="12">
        <v>0</v>
      </c>
      <c r="AD314" s="12">
        <v>313</v>
      </c>
      <c r="AG314" s="12">
        <v>313</v>
      </c>
      <c r="AI314" s="12">
        <v>0</v>
      </c>
      <c r="AJ314" s="12">
        <v>313</v>
      </c>
      <c r="AM314" s="12">
        <v>313</v>
      </c>
      <c r="AO314" s="12">
        <v>0</v>
      </c>
      <c r="AP314" s="12">
        <v>313</v>
      </c>
    </row>
    <row r="315" spans="3:42" x14ac:dyDescent="0.25">
      <c r="C315" s="12">
        <v>314</v>
      </c>
      <c r="E315" s="12">
        <v>0</v>
      </c>
      <c r="F315" s="12">
        <v>314</v>
      </c>
      <c r="I315" s="12">
        <v>314</v>
      </c>
      <c r="K315" s="12">
        <v>0</v>
      </c>
      <c r="L315" s="12">
        <v>314</v>
      </c>
      <c r="O315" s="12">
        <v>314</v>
      </c>
      <c r="Q315" s="12">
        <v>0</v>
      </c>
      <c r="R315" s="12">
        <v>314</v>
      </c>
      <c r="U315" s="12">
        <v>314</v>
      </c>
      <c r="W315" s="12">
        <v>0</v>
      </c>
      <c r="X315" s="12">
        <v>314</v>
      </c>
      <c r="AA315" s="12">
        <v>314</v>
      </c>
      <c r="AC315" s="12">
        <v>0</v>
      </c>
      <c r="AD315" s="12">
        <v>314</v>
      </c>
      <c r="AG315" s="12">
        <v>314</v>
      </c>
      <c r="AI315" s="12">
        <v>0</v>
      </c>
      <c r="AJ315" s="12">
        <v>314</v>
      </c>
      <c r="AM315" s="12">
        <v>314</v>
      </c>
      <c r="AO315" s="12">
        <v>0</v>
      </c>
      <c r="AP315" s="12">
        <v>314</v>
      </c>
    </row>
    <row r="316" spans="3:42" x14ac:dyDescent="0.25">
      <c r="C316" s="12">
        <v>315</v>
      </c>
      <c r="E316" s="12">
        <v>0</v>
      </c>
      <c r="F316" s="12">
        <v>315</v>
      </c>
      <c r="I316" s="12">
        <v>315</v>
      </c>
      <c r="K316" s="12">
        <v>0</v>
      </c>
      <c r="L316" s="12">
        <v>315</v>
      </c>
      <c r="O316" s="12">
        <v>315</v>
      </c>
      <c r="Q316" s="12">
        <v>0</v>
      </c>
      <c r="R316" s="12">
        <v>315</v>
      </c>
      <c r="U316" s="12">
        <v>315</v>
      </c>
      <c r="W316" s="12">
        <v>0</v>
      </c>
      <c r="X316" s="12">
        <v>315</v>
      </c>
      <c r="AA316" s="12">
        <v>315</v>
      </c>
      <c r="AC316" s="12">
        <v>0</v>
      </c>
      <c r="AD316" s="12">
        <v>315</v>
      </c>
      <c r="AG316" s="12">
        <v>315</v>
      </c>
      <c r="AI316" s="12">
        <v>0</v>
      </c>
      <c r="AJ316" s="12">
        <v>315</v>
      </c>
      <c r="AM316" s="12">
        <v>315</v>
      </c>
      <c r="AO316" s="12">
        <v>0</v>
      </c>
      <c r="AP316" s="12">
        <v>315</v>
      </c>
    </row>
    <row r="317" spans="3:42" x14ac:dyDescent="0.25">
      <c r="C317" s="12">
        <v>316</v>
      </c>
      <c r="E317" s="12">
        <v>0</v>
      </c>
      <c r="F317" s="12">
        <v>316</v>
      </c>
      <c r="I317" s="12">
        <v>316</v>
      </c>
      <c r="K317" s="12">
        <v>0</v>
      </c>
      <c r="L317" s="12">
        <v>316</v>
      </c>
      <c r="O317" s="12">
        <v>316</v>
      </c>
      <c r="Q317" s="12">
        <v>0</v>
      </c>
      <c r="R317" s="12">
        <v>316</v>
      </c>
      <c r="U317" s="12">
        <v>316</v>
      </c>
      <c r="W317" s="12">
        <v>0</v>
      </c>
      <c r="X317" s="12">
        <v>316</v>
      </c>
      <c r="AA317" s="12">
        <v>316</v>
      </c>
      <c r="AC317" s="12">
        <v>0</v>
      </c>
      <c r="AD317" s="12">
        <v>316</v>
      </c>
      <c r="AG317" s="12">
        <v>316</v>
      </c>
      <c r="AI317" s="12">
        <v>0</v>
      </c>
      <c r="AJ317" s="12">
        <v>316</v>
      </c>
      <c r="AM317" s="12">
        <v>316</v>
      </c>
      <c r="AO317" s="12">
        <v>0</v>
      </c>
      <c r="AP317" s="12">
        <v>316</v>
      </c>
    </row>
    <row r="318" spans="3:42" x14ac:dyDescent="0.25">
      <c r="C318" s="12">
        <v>317</v>
      </c>
      <c r="E318" s="12">
        <v>0</v>
      </c>
      <c r="F318" s="12">
        <v>317</v>
      </c>
      <c r="I318" s="12">
        <v>317</v>
      </c>
      <c r="K318" s="12">
        <v>0</v>
      </c>
      <c r="L318" s="12">
        <v>317</v>
      </c>
      <c r="O318" s="12">
        <v>317</v>
      </c>
      <c r="Q318" s="12">
        <v>0</v>
      </c>
      <c r="R318" s="12">
        <v>317</v>
      </c>
      <c r="U318" s="12">
        <v>317</v>
      </c>
      <c r="W318" s="12">
        <v>0</v>
      </c>
      <c r="X318" s="12">
        <v>317</v>
      </c>
      <c r="AA318" s="12">
        <v>317</v>
      </c>
      <c r="AC318" s="12">
        <v>0</v>
      </c>
      <c r="AD318" s="12">
        <v>317</v>
      </c>
      <c r="AG318" s="12">
        <v>317</v>
      </c>
      <c r="AI318" s="12">
        <v>0</v>
      </c>
      <c r="AJ318" s="12">
        <v>317</v>
      </c>
      <c r="AM318" s="12">
        <v>317</v>
      </c>
      <c r="AO318" s="12">
        <v>0</v>
      </c>
      <c r="AP318" s="12">
        <v>317</v>
      </c>
    </row>
    <row r="319" spans="3:42" x14ac:dyDescent="0.25">
      <c r="C319" s="12">
        <v>318</v>
      </c>
      <c r="E319" s="12">
        <v>0</v>
      </c>
      <c r="F319" s="12">
        <v>318</v>
      </c>
      <c r="I319" s="12">
        <v>318</v>
      </c>
      <c r="K319" s="12">
        <v>0</v>
      </c>
      <c r="L319" s="12">
        <v>318</v>
      </c>
      <c r="O319" s="12">
        <v>318</v>
      </c>
      <c r="Q319" s="12">
        <v>0</v>
      </c>
      <c r="R319" s="12">
        <v>318</v>
      </c>
      <c r="U319" s="12">
        <v>318</v>
      </c>
      <c r="W319" s="12">
        <v>0</v>
      </c>
      <c r="X319" s="12">
        <v>318</v>
      </c>
      <c r="AA319" s="12">
        <v>318</v>
      </c>
      <c r="AC319" s="12">
        <v>0</v>
      </c>
      <c r="AD319" s="12">
        <v>318</v>
      </c>
      <c r="AG319" s="12">
        <v>318</v>
      </c>
      <c r="AI319" s="12">
        <v>0</v>
      </c>
      <c r="AJ319" s="12">
        <v>318</v>
      </c>
      <c r="AM319" s="12">
        <v>318</v>
      </c>
      <c r="AO319" s="12">
        <v>0</v>
      </c>
      <c r="AP319" s="12">
        <v>318</v>
      </c>
    </row>
    <row r="320" spans="3:42" x14ac:dyDescent="0.25">
      <c r="C320" s="12">
        <v>319</v>
      </c>
      <c r="E320" s="12">
        <v>0</v>
      </c>
      <c r="F320" s="12">
        <v>319</v>
      </c>
      <c r="I320" s="12">
        <v>319</v>
      </c>
      <c r="K320" s="12">
        <v>0</v>
      </c>
      <c r="L320" s="12">
        <v>319</v>
      </c>
      <c r="O320" s="12">
        <v>319</v>
      </c>
      <c r="Q320" s="12">
        <v>0</v>
      </c>
      <c r="R320" s="12">
        <v>319</v>
      </c>
      <c r="U320" s="12">
        <v>319</v>
      </c>
      <c r="W320" s="12">
        <v>0</v>
      </c>
      <c r="X320" s="12">
        <v>319</v>
      </c>
      <c r="AA320" s="12">
        <v>319</v>
      </c>
      <c r="AC320" s="12">
        <v>0</v>
      </c>
      <c r="AD320" s="12">
        <v>319</v>
      </c>
      <c r="AG320" s="12">
        <v>319</v>
      </c>
      <c r="AI320" s="12">
        <v>0</v>
      </c>
      <c r="AJ320" s="12">
        <v>319</v>
      </c>
      <c r="AM320" s="12">
        <v>319</v>
      </c>
      <c r="AO320" s="12">
        <v>0</v>
      </c>
      <c r="AP320" s="12">
        <v>319</v>
      </c>
    </row>
    <row r="321" spans="3:42" x14ac:dyDescent="0.25">
      <c r="C321" s="12">
        <v>320</v>
      </c>
      <c r="E321" s="12">
        <v>0</v>
      </c>
      <c r="F321" s="12">
        <v>320</v>
      </c>
      <c r="I321" s="12">
        <v>320</v>
      </c>
      <c r="K321" s="12">
        <v>0</v>
      </c>
      <c r="L321" s="12">
        <v>320</v>
      </c>
      <c r="O321" s="12">
        <v>320</v>
      </c>
      <c r="Q321" s="12">
        <v>0</v>
      </c>
      <c r="R321" s="12">
        <v>320</v>
      </c>
      <c r="U321" s="12">
        <v>320</v>
      </c>
      <c r="W321" s="12">
        <v>0</v>
      </c>
      <c r="X321" s="12">
        <v>320</v>
      </c>
      <c r="AA321" s="12">
        <v>320</v>
      </c>
      <c r="AC321" s="12">
        <v>0</v>
      </c>
      <c r="AD321" s="12">
        <v>320</v>
      </c>
      <c r="AG321" s="12">
        <v>320</v>
      </c>
      <c r="AI321" s="12">
        <v>0</v>
      </c>
      <c r="AJ321" s="12">
        <v>320</v>
      </c>
      <c r="AM321" s="12">
        <v>320</v>
      </c>
      <c r="AO321" s="12">
        <v>0</v>
      </c>
      <c r="AP321" s="12">
        <v>320</v>
      </c>
    </row>
    <row r="322" spans="3:42" x14ac:dyDescent="0.25">
      <c r="C322" s="12">
        <v>321</v>
      </c>
      <c r="E322" s="12">
        <v>0</v>
      </c>
      <c r="F322" s="12">
        <v>321</v>
      </c>
      <c r="I322" s="12">
        <v>321</v>
      </c>
      <c r="K322" s="12">
        <v>0</v>
      </c>
      <c r="L322" s="12">
        <v>321</v>
      </c>
      <c r="O322" s="12">
        <v>321</v>
      </c>
      <c r="Q322" s="12">
        <v>0</v>
      </c>
      <c r="R322" s="12">
        <v>321</v>
      </c>
      <c r="U322" s="12">
        <v>321</v>
      </c>
      <c r="W322" s="12">
        <v>0</v>
      </c>
      <c r="X322" s="12">
        <v>321</v>
      </c>
      <c r="AA322" s="12">
        <v>321</v>
      </c>
      <c r="AC322" s="12">
        <v>0</v>
      </c>
      <c r="AD322" s="12">
        <v>321</v>
      </c>
      <c r="AG322" s="12">
        <v>321</v>
      </c>
      <c r="AI322" s="12">
        <v>0</v>
      </c>
      <c r="AJ322" s="12">
        <v>321</v>
      </c>
      <c r="AM322" s="12">
        <v>321</v>
      </c>
      <c r="AO322" s="12">
        <v>0</v>
      </c>
      <c r="AP322" s="12">
        <v>321</v>
      </c>
    </row>
    <row r="323" spans="3:42" x14ac:dyDescent="0.25">
      <c r="C323" s="12">
        <v>322</v>
      </c>
      <c r="E323" s="12">
        <v>0</v>
      </c>
      <c r="F323" s="12">
        <v>322</v>
      </c>
      <c r="I323" s="12">
        <v>322</v>
      </c>
      <c r="K323" s="12">
        <v>0</v>
      </c>
      <c r="L323" s="12">
        <v>322</v>
      </c>
      <c r="O323" s="12">
        <v>322</v>
      </c>
      <c r="Q323" s="12">
        <v>0</v>
      </c>
      <c r="R323" s="12">
        <v>322</v>
      </c>
      <c r="U323" s="12">
        <v>322</v>
      </c>
      <c r="W323" s="12">
        <v>0</v>
      </c>
      <c r="X323" s="12">
        <v>322</v>
      </c>
      <c r="AA323" s="12">
        <v>322</v>
      </c>
      <c r="AC323" s="12">
        <v>0</v>
      </c>
      <c r="AD323" s="12">
        <v>322</v>
      </c>
      <c r="AG323" s="12">
        <v>322</v>
      </c>
      <c r="AI323" s="12">
        <v>0</v>
      </c>
      <c r="AJ323" s="12">
        <v>322</v>
      </c>
      <c r="AM323" s="12">
        <v>322</v>
      </c>
      <c r="AO323" s="12">
        <v>0</v>
      </c>
      <c r="AP323" s="12">
        <v>322</v>
      </c>
    </row>
    <row r="324" spans="3:42" x14ac:dyDescent="0.25">
      <c r="C324" s="12">
        <v>323</v>
      </c>
      <c r="E324" s="12">
        <v>0</v>
      </c>
      <c r="F324" s="12">
        <v>323</v>
      </c>
      <c r="I324" s="12">
        <v>323</v>
      </c>
      <c r="K324" s="12">
        <v>0</v>
      </c>
      <c r="L324" s="12">
        <v>323</v>
      </c>
      <c r="O324" s="12">
        <v>323</v>
      </c>
      <c r="Q324" s="12">
        <v>0</v>
      </c>
      <c r="R324" s="12">
        <v>323</v>
      </c>
      <c r="U324" s="12">
        <v>323</v>
      </c>
      <c r="W324" s="12">
        <v>0</v>
      </c>
      <c r="X324" s="12">
        <v>323</v>
      </c>
      <c r="AA324" s="12">
        <v>323</v>
      </c>
      <c r="AC324" s="12">
        <v>0</v>
      </c>
      <c r="AD324" s="12">
        <v>323</v>
      </c>
      <c r="AG324" s="12">
        <v>323</v>
      </c>
      <c r="AI324" s="12">
        <v>0</v>
      </c>
      <c r="AJ324" s="12">
        <v>323</v>
      </c>
      <c r="AM324" s="12">
        <v>323</v>
      </c>
      <c r="AO324" s="12">
        <v>0</v>
      </c>
      <c r="AP324" s="12">
        <v>323</v>
      </c>
    </row>
    <row r="325" spans="3:42" x14ac:dyDescent="0.25">
      <c r="C325" s="12">
        <v>324</v>
      </c>
      <c r="E325" s="12">
        <v>0</v>
      </c>
      <c r="F325" s="12">
        <v>324</v>
      </c>
      <c r="I325" s="12">
        <v>324</v>
      </c>
      <c r="K325" s="12">
        <v>0</v>
      </c>
      <c r="L325" s="12">
        <v>324</v>
      </c>
      <c r="O325" s="12">
        <v>324</v>
      </c>
      <c r="Q325" s="12">
        <v>0</v>
      </c>
      <c r="R325" s="12">
        <v>324</v>
      </c>
      <c r="U325" s="12">
        <v>324</v>
      </c>
      <c r="W325" s="12">
        <v>0</v>
      </c>
      <c r="X325" s="12">
        <v>324</v>
      </c>
      <c r="AA325" s="12">
        <v>324</v>
      </c>
      <c r="AC325" s="12">
        <v>0</v>
      </c>
      <c r="AD325" s="12">
        <v>324</v>
      </c>
      <c r="AG325" s="12">
        <v>324</v>
      </c>
      <c r="AI325" s="12">
        <v>0</v>
      </c>
      <c r="AJ325" s="12">
        <v>324</v>
      </c>
      <c r="AM325" s="12">
        <v>324</v>
      </c>
      <c r="AO325" s="12">
        <v>0</v>
      </c>
      <c r="AP325" s="12">
        <v>324</v>
      </c>
    </row>
    <row r="326" spans="3:42" x14ac:dyDescent="0.25">
      <c r="C326" s="12">
        <v>325</v>
      </c>
      <c r="E326" s="12">
        <v>0</v>
      </c>
      <c r="F326" s="12">
        <v>325</v>
      </c>
      <c r="I326" s="12">
        <v>325</v>
      </c>
      <c r="K326" s="12">
        <v>0</v>
      </c>
      <c r="L326" s="12">
        <v>325</v>
      </c>
      <c r="O326" s="12">
        <v>325</v>
      </c>
      <c r="Q326" s="12">
        <v>0</v>
      </c>
      <c r="R326" s="12">
        <v>325</v>
      </c>
      <c r="U326" s="12">
        <v>325</v>
      </c>
      <c r="W326" s="12">
        <v>0</v>
      </c>
      <c r="X326" s="12">
        <v>325</v>
      </c>
      <c r="AA326" s="12">
        <v>325</v>
      </c>
      <c r="AC326" s="12">
        <v>0</v>
      </c>
      <c r="AD326" s="12">
        <v>325</v>
      </c>
      <c r="AG326" s="12">
        <v>325</v>
      </c>
      <c r="AI326" s="12">
        <v>0</v>
      </c>
      <c r="AJ326" s="12">
        <v>325</v>
      </c>
      <c r="AM326" s="12">
        <v>325</v>
      </c>
      <c r="AO326" s="12">
        <v>0</v>
      </c>
      <c r="AP326" s="12">
        <v>325</v>
      </c>
    </row>
    <row r="327" spans="3:42" x14ac:dyDescent="0.25">
      <c r="C327" s="12">
        <v>326</v>
      </c>
      <c r="E327" s="12">
        <v>0</v>
      </c>
      <c r="F327" s="12">
        <v>326</v>
      </c>
      <c r="I327" s="12">
        <v>326</v>
      </c>
      <c r="K327" s="12">
        <v>0</v>
      </c>
      <c r="L327" s="12">
        <v>326</v>
      </c>
      <c r="O327" s="12">
        <v>326</v>
      </c>
      <c r="Q327" s="12">
        <v>0</v>
      </c>
      <c r="R327" s="12">
        <v>326</v>
      </c>
      <c r="U327" s="12">
        <v>326</v>
      </c>
      <c r="W327" s="12">
        <v>0</v>
      </c>
      <c r="X327" s="12">
        <v>326</v>
      </c>
      <c r="AA327" s="12">
        <v>326</v>
      </c>
      <c r="AC327" s="12">
        <v>0</v>
      </c>
      <c r="AD327" s="12">
        <v>326</v>
      </c>
      <c r="AG327" s="12">
        <v>326</v>
      </c>
      <c r="AI327" s="12">
        <v>0</v>
      </c>
      <c r="AJ327" s="12">
        <v>326</v>
      </c>
      <c r="AM327" s="12">
        <v>326</v>
      </c>
      <c r="AO327" s="12">
        <v>0</v>
      </c>
      <c r="AP327" s="12">
        <v>326</v>
      </c>
    </row>
    <row r="328" spans="3:42" x14ac:dyDescent="0.25">
      <c r="C328" s="12">
        <v>327</v>
      </c>
      <c r="E328" s="12">
        <v>0</v>
      </c>
      <c r="F328" s="12">
        <v>327</v>
      </c>
      <c r="I328" s="12">
        <v>327</v>
      </c>
      <c r="K328" s="12">
        <v>0</v>
      </c>
      <c r="L328" s="12">
        <v>327</v>
      </c>
      <c r="O328" s="12">
        <v>327</v>
      </c>
      <c r="Q328" s="12">
        <v>0</v>
      </c>
      <c r="R328" s="12">
        <v>327</v>
      </c>
      <c r="U328" s="12">
        <v>327</v>
      </c>
      <c r="W328" s="12">
        <v>0</v>
      </c>
      <c r="X328" s="12">
        <v>327</v>
      </c>
      <c r="AA328" s="12">
        <v>327</v>
      </c>
      <c r="AC328" s="12">
        <v>0</v>
      </c>
      <c r="AD328" s="12">
        <v>327</v>
      </c>
      <c r="AG328" s="12">
        <v>327</v>
      </c>
      <c r="AI328" s="12">
        <v>0</v>
      </c>
      <c r="AJ328" s="12">
        <v>327</v>
      </c>
      <c r="AM328" s="12">
        <v>327</v>
      </c>
      <c r="AO328" s="12">
        <v>0</v>
      </c>
      <c r="AP328" s="12">
        <v>327</v>
      </c>
    </row>
    <row r="329" spans="3:42" x14ac:dyDescent="0.25">
      <c r="C329" s="12">
        <v>328</v>
      </c>
      <c r="E329" s="12">
        <v>0</v>
      </c>
      <c r="F329" s="12">
        <v>328</v>
      </c>
      <c r="I329" s="12">
        <v>328</v>
      </c>
      <c r="K329" s="12">
        <v>0</v>
      </c>
      <c r="L329" s="12">
        <v>328</v>
      </c>
      <c r="O329" s="12">
        <v>328</v>
      </c>
      <c r="Q329" s="12">
        <v>0</v>
      </c>
      <c r="R329" s="12">
        <v>328</v>
      </c>
      <c r="U329" s="12">
        <v>328</v>
      </c>
      <c r="W329" s="12">
        <v>0</v>
      </c>
      <c r="X329" s="12">
        <v>328</v>
      </c>
      <c r="AA329" s="12">
        <v>328</v>
      </c>
      <c r="AC329" s="12">
        <v>0</v>
      </c>
      <c r="AD329" s="12">
        <v>328</v>
      </c>
      <c r="AG329" s="12">
        <v>328</v>
      </c>
      <c r="AI329" s="12">
        <v>0</v>
      </c>
      <c r="AJ329" s="12">
        <v>328</v>
      </c>
      <c r="AM329" s="12">
        <v>328</v>
      </c>
      <c r="AO329" s="12">
        <v>0</v>
      </c>
      <c r="AP329" s="12">
        <v>328</v>
      </c>
    </row>
    <row r="330" spans="3:42" x14ac:dyDescent="0.25">
      <c r="C330" s="12">
        <v>329</v>
      </c>
      <c r="E330" s="12">
        <v>0</v>
      </c>
      <c r="F330" s="12">
        <v>329</v>
      </c>
      <c r="I330" s="12">
        <v>329</v>
      </c>
      <c r="K330" s="12">
        <v>0</v>
      </c>
      <c r="L330" s="12">
        <v>329</v>
      </c>
      <c r="O330" s="12">
        <v>329</v>
      </c>
      <c r="Q330" s="12">
        <v>0</v>
      </c>
      <c r="R330" s="12">
        <v>329</v>
      </c>
      <c r="U330" s="12">
        <v>329</v>
      </c>
      <c r="W330" s="12">
        <v>0</v>
      </c>
      <c r="X330" s="12">
        <v>329</v>
      </c>
      <c r="AA330" s="12">
        <v>329</v>
      </c>
      <c r="AC330" s="12">
        <v>0</v>
      </c>
      <c r="AD330" s="12">
        <v>329</v>
      </c>
      <c r="AG330" s="12">
        <v>329</v>
      </c>
      <c r="AI330" s="12">
        <v>0</v>
      </c>
      <c r="AJ330" s="12">
        <v>329</v>
      </c>
      <c r="AM330" s="12">
        <v>329</v>
      </c>
      <c r="AO330" s="12">
        <v>0</v>
      </c>
      <c r="AP330" s="12">
        <v>329</v>
      </c>
    </row>
    <row r="331" spans="3:42" x14ac:dyDescent="0.25">
      <c r="C331" s="12">
        <v>330</v>
      </c>
      <c r="E331" s="12">
        <v>0</v>
      </c>
      <c r="F331" s="12">
        <v>330</v>
      </c>
      <c r="I331" s="12">
        <v>330</v>
      </c>
      <c r="K331" s="12">
        <v>0</v>
      </c>
      <c r="L331" s="12">
        <v>330</v>
      </c>
      <c r="O331" s="12">
        <v>330</v>
      </c>
      <c r="Q331" s="12">
        <v>0</v>
      </c>
      <c r="R331" s="12">
        <v>330</v>
      </c>
      <c r="U331" s="12">
        <v>330</v>
      </c>
      <c r="W331" s="12">
        <v>0</v>
      </c>
      <c r="X331" s="12">
        <v>330</v>
      </c>
      <c r="AA331" s="12">
        <v>330</v>
      </c>
      <c r="AC331" s="12">
        <v>0</v>
      </c>
      <c r="AD331" s="12">
        <v>330</v>
      </c>
      <c r="AG331" s="12">
        <v>330</v>
      </c>
      <c r="AI331" s="12">
        <v>0</v>
      </c>
      <c r="AJ331" s="12">
        <v>330</v>
      </c>
      <c r="AM331" s="12">
        <v>330</v>
      </c>
      <c r="AO331" s="12">
        <v>0</v>
      </c>
      <c r="AP331" s="12">
        <v>330</v>
      </c>
    </row>
    <row r="332" spans="3:42" x14ac:dyDescent="0.25">
      <c r="C332" s="12">
        <v>331</v>
      </c>
      <c r="E332" s="12">
        <v>0</v>
      </c>
      <c r="F332" s="12">
        <v>331</v>
      </c>
      <c r="I332" s="12">
        <v>331</v>
      </c>
      <c r="K332" s="12">
        <v>0</v>
      </c>
      <c r="L332" s="12">
        <v>331</v>
      </c>
      <c r="O332" s="12">
        <v>331</v>
      </c>
      <c r="Q332" s="12">
        <v>0</v>
      </c>
      <c r="R332" s="12">
        <v>331</v>
      </c>
      <c r="U332" s="12">
        <v>331</v>
      </c>
      <c r="W332" s="12">
        <v>0</v>
      </c>
      <c r="X332" s="12">
        <v>331</v>
      </c>
      <c r="AA332" s="12">
        <v>331</v>
      </c>
      <c r="AC332" s="12">
        <v>0</v>
      </c>
      <c r="AD332" s="12">
        <v>331</v>
      </c>
      <c r="AG332" s="12">
        <v>331</v>
      </c>
      <c r="AI332" s="12">
        <v>0</v>
      </c>
      <c r="AJ332" s="12">
        <v>331</v>
      </c>
      <c r="AM332" s="12">
        <v>331</v>
      </c>
      <c r="AO332" s="12">
        <v>0</v>
      </c>
      <c r="AP332" s="12">
        <v>331</v>
      </c>
    </row>
    <row r="333" spans="3:42" x14ac:dyDescent="0.25">
      <c r="C333" s="12">
        <v>332</v>
      </c>
      <c r="E333" s="12">
        <v>0</v>
      </c>
      <c r="F333" s="12">
        <v>332</v>
      </c>
      <c r="I333" s="12">
        <v>332</v>
      </c>
      <c r="K333" s="12">
        <v>0</v>
      </c>
      <c r="L333" s="12">
        <v>332</v>
      </c>
      <c r="O333" s="12">
        <v>332</v>
      </c>
      <c r="Q333" s="12">
        <v>0</v>
      </c>
      <c r="R333" s="12">
        <v>332</v>
      </c>
      <c r="U333" s="12">
        <v>332</v>
      </c>
      <c r="W333" s="12">
        <v>0</v>
      </c>
      <c r="X333" s="12">
        <v>332</v>
      </c>
      <c r="AA333" s="12">
        <v>332</v>
      </c>
      <c r="AC333" s="12">
        <v>0</v>
      </c>
      <c r="AD333" s="12">
        <v>332</v>
      </c>
      <c r="AG333" s="12">
        <v>332</v>
      </c>
      <c r="AI333" s="12">
        <v>0</v>
      </c>
      <c r="AJ333" s="12">
        <v>332</v>
      </c>
      <c r="AM333" s="12">
        <v>332</v>
      </c>
      <c r="AO333" s="12">
        <v>0</v>
      </c>
      <c r="AP333" s="12">
        <v>332</v>
      </c>
    </row>
    <row r="334" spans="3:42" x14ac:dyDescent="0.25">
      <c r="C334" s="12">
        <v>333</v>
      </c>
      <c r="E334" s="12">
        <v>0</v>
      </c>
      <c r="F334" s="12">
        <v>333</v>
      </c>
      <c r="I334" s="12">
        <v>333</v>
      </c>
      <c r="K334" s="12">
        <v>0</v>
      </c>
      <c r="L334" s="12">
        <v>333</v>
      </c>
      <c r="O334" s="12">
        <v>333</v>
      </c>
      <c r="Q334" s="12">
        <v>0</v>
      </c>
      <c r="R334" s="12">
        <v>333</v>
      </c>
      <c r="U334" s="12">
        <v>333</v>
      </c>
      <c r="W334" s="12">
        <v>0</v>
      </c>
      <c r="X334" s="12">
        <v>333</v>
      </c>
      <c r="AA334" s="12">
        <v>333</v>
      </c>
      <c r="AC334" s="12">
        <v>0</v>
      </c>
      <c r="AD334" s="12">
        <v>333</v>
      </c>
      <c r="AG334" s="12">
        <v>333</v>
      </c>
      <c r="AI334" s="12">
        <v>0</v>
      </c>
      <c r="AJ334" s="12">
        <v>333</v>
      </c>
      <c r="AM334" s="12">
        <v>333</v>
      </c>
      <c r="AO334" s="12">
        <v>0</v>
      </c>
      <c r="AP334" s="12">
        <v>333</v>
      </c>
    </row>
    <row r="335" spans="3:42" x14ac:dyDescent="0.25">
      <c r="C335" s="12">
        <v>334</v>
      </c>
      <c r="E335" s="12">
        <v>0</v>
      </c>
      <c r="F335" s="12">
        <v>334</v>
      </c>
      <c r="I335" s="12">
        <v>334</v>
      </c>
      <c r="K335" s="12">
        <v>0</v>
      </c>
      <c r="L335" s="12">
        <v>334</v>
      </c>
      <c r="O335" s="12">
        <v>334</v>
      </c>
      <c r="Q335" s="12">
        <v>0</v>
      </c>
      <c r="R335" s="12">
        <v>334</v>
      </c>
      <c r="U335" s="12">
        <v>334</v>
      </c>
      <c r="W335" s="12">
        <v>0</v>
      </c>
      <c r="X335" s="12">
        <v>334</v>
      </c>
      <c r="AA335" s="12">
        <v>334</v>
      </c>
      <c r="AC335" s="12">
        <v>0</v>
      </c>
      <c r="AD335" s="12">
        <v>334</v>
      </c>
      <c r="AG335" s="12">
        <v>334</v>
      </c>
      <c r="AI335" s="12">
        <v>0</v>
      </c>
      <c r="AJ335" s="12">
        <v>334</v>
      </c>
      <c r="AM335" s="12">
        <v>334</v>
      </c>
      <c r="AO335" s="12">
        <v>0</v>
      </c>
      <c r="AP335" s="12">
        <v>334</v>
      </c>
    </row>
    <row r="336" spans="3:42" x14ac:dyDescent="0.25">
      <c r="C336" s="12">
        <v>335</v>
      </c>
      <c r="E336" s="12">
        <v>0</v>
      </c>
      <c r="F336" s="12">
        <v>335</v>
      </c>
      <c r="I336" s="12">
        <v>335</v>
      </c>
      <c r="K336" s="12">
        <v>0</v>
      </c>
      <c r="L336" s="12">
        <v>335</v>
      </c>
      <c r="O336" s="12">
        <v>335</v>
      </c>
      <c r="Q336" s="12">
        <v>0</v>
      </c>
      <c r="R336" s="12">
        <v>335</v>
      </c>
      <c r="U336" s="12">
        <v>335</v>
      </c>
      <c r="W336" s="12">
        <v>0</v>
      </c>
      <c r="X336" s="12">
        <v>335</v>
      </c>
      <c r="AA336" s="12">
        <v>335</v>
      </c>
      <c r="AC336" s="12">
        <v>0</v>
      </c>
      <c r="AD336" s="12">
        <v>335</v>
      </c>
      <c r="AG336" s="12">
        <v>335</v>
      </c>
      <c r="AI336" s="12">
        <v>0</v>
      </c>
      <c r="AJ336" s="12">
        <v>335</v>
      </c>
      <c r="AM336" s="12">
        <v>335</v>
      </c>
      <c r="AO336" s="12">
        <v>0</v>
      </c>
      <c r="AP336" s="12">
        <v>335</v>
      </c>
    </row>
    <row r="337" spans="3:42" x14ac:dyDescent="0.25">
      <c r="C337" s="12">
        <v>336</v>
      </c>
      <c r="E337" s="12">
        <v>0</v>
      </c>
      <c r="F337" s="12">
        <v>336</v>
      </c>
      <c r="I337" s="12">
        <v>336</v>
      </c>
      <c r="K337" s="12">
        <v>0</v>
      </c>
      <c r="L337" s="12">
        <v>336</v>
      </c>
      <c r="O337" s="12">
        <v>336</v>
      </c>
      <c r="Q337" s="12">
        <v>0</v>
      </c>
      <c r="R337" s="12">
        <v>336</v>
      </c>
      <c r="U337" s="12">
        <v>336</v>
      </c>
      <c r="W337" s="12">
        <v>0</v>
      </c>
      <c r="X337" s="12">
        <v>336</v>
      </c>
      <c r="AA337" s="12">
        <v>336</v>
      </c>
      <c r="AC337" s="12">
        <v>0</v>
      </c>
      <c r="AD337" s="12">
        <v>336</v>
      </c>
      <c r="AG337" s="12">
        <v>336</v>
      </c>
      <c r="AI337" s="12">
        <v>0</v>
      </c>
      <c r="AJ337" s="12">
        <v>336</v>
      </c>
      <c r="AM337" s="12">
        <v>336</v>
      </c>
      <c r="AO337" s="12">
        <v>0</v>
      </c>
      <c r="AP337" s="12">
        <v>336</v>
      </c>
    </row>
    <row r="338" spans="3:42" x14ac:dyDescent="0.25">
      <c r="C338" s="12">
        <v>337</v>
      </c>
      <c r="E338" s="12">
        <v>0</v>
      </c>
      <c r="F338" s="12">
        <v>337</v>
      </c>
      <c r="I338" s="12">
        <v>337</v>
      </c>
      <c r="K338" s="12">
        <v>0</v>
      </c>
      <c r="L338" s="12">
        <v>337</v>
      </c>
      <c r="O338" s="12">
        <v>337</v>
      </c>
      <c r="Q338" s="12">
        <v>0</v>
      </c>
      <c r="R338" s="12">
        <v>337</v>
      </c>
      <c r="U338" s="12">
        <v>337</v>
      </c>
      <c r="W338" s="12">
        <v>0</v>
      </c>
      <c r="X338" s="12">
        <v>337</v>
      </c>
      <c r="AA338" s="12">
        <v>337</v>
      </c>
      <c r="AC338" s="12">
        <v>0</v>
      </c>
      <c r="AD338" s="12">
        <v>337</v>
      </c>
      <c r="AG338" s="12">
        <v>337</v>
      </c>
      <c r="AI338" s="12">
        <v>0</v>
      </c>
      <c r="AJ338" s="12">
        <v>337</v>
      </c>
      <c r="AM338" s="12">
        <v>337</v>
      </c>
      <c r="AO338" s="12">
        <v>0</v>
      </c>
      <c r="AP338" s="12">
        <v>337</v>
      </c>
    </row>
    <row r="339" spans="3:42" x14ac:dyDescent="0.25">
      <c r="C339" s="12">
        <v>338</v>
      </c>
      <c r="E339" s="12">
        <v>0</v>
      </c>
      <c r="F339" s="12">
        <v>338</v>
      </c>
      <c r="I339" s="12">
        <v>338</v>
      </c>
      <c r="K339" s="12">
        <v>0</v>
      </c>
      <c r="L339" s="12">
        <v>338</v>
      </c>
      <c r="O339" s="12">
        <v>338</v>
      </c>
      <c r="Q339" s="12">
        <v>0</v>
      </c>
      <c r="R339" s="12">
        <v>338</v>
      </c>
      <c r="U339" s="12">
        <v>338</v>
      </c>
      <c r="W339" s="12">
        <v>0</v>
      </c>
      <c r="X339" s="12">
        <v>338</v>
      </c>
      <c r="AA339" s="12">
        <v>338</v>
      </c>
      <c r="AC339" s="12">
        <v>0</v>
      </c>
      <c r="AD339" s="12">
        <v>338</v>
      </c>
      <c r="AG339" s="12">
        <v>338</v>
      </c>
      <c r="AI339" s="12">
        <v>0</v>
      </c>
      <c r="AJ339" s="12">
        <v>338</v>
      </c>
      <c r="AM339" s="12">
        <v>338</v>
      </c>
      <c r="AO339" s="12">
        <v>0</v>
      </c>
      <c r="AP339" s="12">
        <v>338</v>
      </c>
    </row>
    <row r="340" spans="3:42" x14ac:dyDescent="0.25">
      <c r="C340" s="12">
        <v>339</v>
      </c>
      <c r="E340" s="12">
        <v>0</v>
      </c>
      <c r="F340" s="12">
        <v>339</v>
      </c>
      <c r="I340" s="12">
        <v>339</v>
      </c>
      <c r="K340" s="12">
        <v>0</v>
      </c>
      <c r="L340" s="12">
        <v>339</v>
      </c>
      <c r="O340" s="12">
        <v>339</v>
      </c>
      <c r="Q340" s="12">
        <v>0</v>
      </c>
      <c r="R340" s="12">
        <v>339</v>
      </c>
      <c r="U340" s="12">
        <v>339</v>
      </c>
      <c r="W340" s="12">
        <v>0</v>
      </c>
      <c r="X340" s="12">
        <v>339</v>
      </c>
      <c r="AA340" s="12">
        <v>339</v>
      </c>
      <c r="AC340" s="12">
        <v>0</v>
      </c>
      <c r="AD340" s="12">
        <v>339</v>
      </c>
      <c r="AG340" s="12">
        <v>339</v>
      </c>
      <c r="AI340" s="12">
        <v>0</v>
      </c>
      <c r="AJ340" s="12">
        <v>339</v>
      </c>
      <c r="AM340" s="12">
        <v>339</v>
      </c>
      <c r="AO340" s="12">
        <v>0</v>
      </c>
      <c r="AP340" s="12">
        <v>339</v>
      </c>
    </row>
    <row r="341" spans="3:42" x14ac:dyDescent="0.25">
      <c r="C341" s="12">
        <v>340</v>
      </c>
      <c r="E341" s="12">
        <v>0</v>
      </c>
      <c r="F341" s="12">
        <v>340</v>
      </c>
      <c r="I341" s="12">
        <v>340</v>
      </c>
      <c r="K341" s="12">
        <v>0</v>
      </c>
      <c r="L341" s="12">
        <v>340</v>
      </c>
      <c r="O341" s="12">
        <v>340</v>
      </c>
      <c r="Q341" s="12">
        <v>0</v>
      </c>
      <c r="R341" s="12">
        <v>340</v>
      </c>
      <c r="U341" s="12">
        <v>340</v>
      </c>
      <c r="W341" s="12">
        <v>0</v>
      </c>
      <c r="X341" s="12">
        <v>340</v>
      </c>
      <c r="AA341" s="12">
        <v>340</v>
      </c>
      <c r="AC341" s="12">
        <v>0</v>
      </c>
      <c r="AD341" s="12">
        <v>340</v>
      </c>
      <c r="AG341" s="12">
        <v>340</v>
      </c>
      <c r="AI341" s="12">
        <v>0</v>
      </c>
      <c r="AJ341" s="12">
        <v>340</v>
      </c>
      <c r="AM341" s="12">
        <v>340</v>
      </c>
      <c r="AO341" s="12">
        <v>0</v>
      </c>
      <c r="AP341" s="12">
        <v>340</v>
      </c>
    </row>
    <row r="342" spans="3:42" x14ac:dyDescent="0.25">
      <c r="C342" s="12">
        <v>341</v>
      </c>
      <c r="E342" s="12">
        <v>0</v>
      </c>
      <c r="F342" s="12">
        <v>341</v>
      </c>
      <c r="I342" s="12">
        <v>341</v>
      </c>
      <c r="K342" s="12">
        <v>0</v>
      </c>
      <c r="L342" s="12">
        <v>341</v>
      </c>
      <c r="O342" s="12">
        <v>341</v>
      </c>
      <c r="Q342" s="12">
        <v>0</v>
      </c>
      <c r="R342" s="12">
        <v>341</v>
      </c>
      <c r="U342" s="12">
        <v>341</v>
      </c>
      <c r="W342" s="12">
        <v>0</v>
      </c>
      <c r="X342" s="12">
        <v>341</v>
      </c>
      <c r="AA342" s="12">
        <v>341</v>
      </c>
      <c r="AC342" s="12">
        <v>0</v>
      </c>
      <c r="AD342" s="12">
        <v>341</v>
      </c>
      <c r="AG342" s="12">
        <v>341</v>
      </c>
      <c r="AI342" s="12">
        <v>0</v>
      </c>
      <c r="AJ342" s="12">
        <v>341</v>
      </c>
      <c r="AM342" s="12">
        <v>341</v>
      </c>
      <c r="AO342" s="12">
        <v>0</v>
      </c>
      <c r="AP342" s="12">
        <v>341</v>
      </c>
    </row>
    <row r="343" spans="3:42" x14ac:dyDescent="0.25">
      <c r="C343" s="12">
        <v>342</v>
      </c>
      <c r="E343" s="12">
        <v>0</v>
      </c>
      <c r="F343" s="12">
        <v>342</v>
      </c>
      <c r="I343" s="12">
        <v>342</v>
      </c>
      <c r="K343" s="12">
        <v>0</v>
      </c>
      <c r="L343" s="12">
        <v>342</v>
      </c>
      <c r="O343" s="12">
        <v>342</v>
      </c>
      <c r="Q343" s="12">
        <v>0</v>
      </c>
      <c r="R343" s="12">
        <v>342</v>
      </c>
      <c r="U343" s="12">
        <v>342</v>
      </c>
      <c r="W343" s="12">
        <v>0</v>
      </c>
      <c r="X343" s="12">
        <v>342</v>
      </c>
      <c r="AA343" s="12">
        <v>342</v>
      </c>
      <c r="AC343" s="12">
        <v>0</v>
      </c>
      <c r="AD343" s="12">
        <v>342</v>
      </c>
      <c r="AG343" s="12">
        <v>342</v>
      </c>
      <c r="AI343" s="12">
        <v>0</v>
      </c>
      <c r="AJ343" s="12">
        <v>342</v>
      </c>
      <c r="AM343" s="12">
        <v>342</v>
      </c>
      <c r="AO343" s="12">
        <v>0</v>
      </c>
      <c r="AP343" s="12">
        <v>342</v>
      </c>
    </row>
    <row r="344" spans="3:42" x14ac:dyDescent="0.25">
      <c r="C344" s="12">
        <v>343</v>
      </c>
      <c r="E344" s="12">
        <v>0</v>
      </c>
      <c r="F344" s="12">
        <v>343</v>
      </c>
      <c r="I344" s="12">
        <v>343</v>
      </c>
      <c r="K344" s="12">
        <v>0</v>
      </c>
      <c r="L344" s="12">
        <v>343</v>
      </c>
      <c r="O344" s="12">
        <v>343</v>
      </c>
      <c r="Q344" s="12">
        <v>0</v>
      </c>
      <c r="R344" s="12">
        <v>343</v>
      </c>
      <c r="U344" s="12">
        <v>343</v>
      </c>
      <c r="W344" s="12">
        <v>0</v>
      </c>
      <c r="X344" s="12">
        <v>343</v>
      </c>
      <c r="AA344" s="12">
        <v>343</v>
      </c>
      <c r="AC344" s="12">
        <v>0</v>
      </c>
      <c r="AD344" s="12">
        <v>343</v>
      </c>
      <c r="AG344" s="12">
        <v>343</v>
      </c>
      <c r="AI344" s="12">
        <v>0</v>
      </c>
      <c r="AJ344" s="12">
        <v>343</v>
      </c>
      <c r="AM344" s="12">
        <v>343</v>
      </c>
      <c r="AO344" s="12">
        <v>0</v>
      </c>
      <c r="AP344" s="12">
        <v>343</v>
      </c>
    </row>
    <row r="345" spans="3:42" x14ac:dyDescent="0.25">
      <c r="C345" s="12">
        <v>344</v>
      </c>
      <c r="E345" s="12">
        <v>0</v>
      </c>
      <c r="F345" s="12">
        <v>344</v>
      </c>
      <c r="I345" s="12">
        <v>344</v>
      </c>
      <c r="K345" s="12">
        <v>0</v>
      </c>
      <c r="L345" s="12">
        <v>344</v>
      </c>
      <c r="O345" s="12">
        <v>344</v>
      </c>
      <c r="Q345" s="12">
        <v>0</v>
      </c>
      <c r="R345" s="12">
        <v>344</v>
      </c>
      <c r="U345" s="12">
        <v>344</v>
      </c>
      <c r="W345" s="12">
        <v>0</v>
      </c>
      <c r="X345" s="12">
        <v>344</v>
      </c>
      <c r="AA345" s="12">
        <v>344</v>
      </c>
      <c r="AC345" s="12">
        <v>0</v>
      </c>
      <c r="AD345" s="12">
        <v>344</v>
      </c>
      <c r="AG345" s="12">
        <v>344</v>
      </c>
      <c r="AI345" s="12">
        <v>0</v>
      </c>
      <c r="AJ345" s="12">
        <v>344</v>
      </c>
      <c r="AM345" s="12">
        <v>344</v>
      </c>
      <c r="AO345" s="12">
        <v>0</v>
      </c>
      <c r="AP345" s="12">
        <v>344</v>
      </c>
    </row>
    <row r="346" spans="3:42" x14ac:dyDescent="0.25">
      <c r="C346" s="12">
        <v>345</v>
      </c>
      <c r="E346" s="12">
        <v>0</v>
      </c>
      <c r="F346" s="12">
        <v>345</v>
      </c>
      <c r="I346" s="12">
        <v>345</v>
      </c>
      <c r="K346" s="12">
        <v>0</v>
      </c>
      <c r="L346" s="12">
        <v>345</v>
      </c>
      <c r="O346" s="12">
        <v>345</v>
      </c>
      <c r="Q346" s="12">
        <v>0</v>
      </c>
      <c r="R346" s="12">
        <v>345</v>
      </c>
      <c r="U346" s="12">
        <v>345</v>
      </c>
      <c r="W346" s="12">
        <v>0</v>
      </c>
      <c r="X346" s="12">
        <v>345</v>
      </c>
      <c r="AA346" s="12">
        <v>345</v>
      </c>
      <c r="AC346" s="12">
        <v>0</v>
      </c>
      <c r="AD346" s="12">
        <v>345</v>
      </c>
      <c r="AG346" s="12">
        <v>345</v>
      </c>
      <c r="AI346" s="12">
        <v>0</v>
      </c>
      <c r="AJ346" s="12">
        <v>345</v>
      </c>
      <c r="AM346" s="12">
        <v>345</v>
      </c>
      <c r="AO346" s="12">
        <v>0</v>
      </c>
      <c r="AP346" s="12">
        <v>345</v>
      </c>
    </row>
    <row r="347" spans="3:42" x14ac:dyDescent="0.25">
      <c r="C347" s="12">
        <v>346</v>
      </c>
      <c r="E347" s="12">
        <v>0</v>
      </c>
      <c r="F347" s="12">
        <v>346</v>
      </c>
      <c r="I347" s="12">
        <v>346</v>
      </c>
      <c r="K347" s="12">
        <v>0</v>
      </c>
      <c r="L347" s="12">
        <v>346</v>
      </c>
      <c r="O347" s="12">
        <v>346</v>
      </c>
      <c r="Q347" s="12">
        <v>0</v>
      </c>
      <c r="R347" s="12">
        <v>346</v>
      </c>
      <c r="U347" s="12">
        <v>346</v>
      </c>
      <c r="W347" s="12">
        <v>0</v>
      </c>
      <c r="X347" s="12">
        <v>346</v>
      </c>
      <c r="AA347" s="12">
        <v>346</v>
      </c>
      <c r="AC347" s="12">
        <v>0</v>
      </c>
      <c r="AD347" s="12">
        <v>346</v>
      </c>
      <c r="AG347" s="12">
        <v>346</v>
      </c>
      <c r="AI347" s="12">
        <v>0</v>
      </c>
      <c r="AJ347" s="12">
        <v>346</v>
      </c>
      <c r="AM347" s="12">
        <v>346</v>
      </c>
      <c r="AO347" s="12">
        <v>0</v>
      </c>
      <c r="AP347" s="12">
        <v>346</v>
      </c>
    </row>
    <row r="348" spans="3:42" x14ac:dyDescent="0.25">
      <c r="C348" s="12">
        <v>347</v>
      </c>
      <c r="E348" s="12">
        <v>0</v>
      </c>
      <c r="F348" s="12">
        <v>347</v>
      </c>
      <c r="I348" s="12">
        <v>347</v>
      </c>
      <c r="K348" s="12">
        <v>0</v>
      </c>
      <c r="L348" s="12">
        <v>347</v>
      </c>
      <c r="O348" s="12">
        <v>347</v>
      </c>
      <c r="Q348" s="12">
        <v>0</v>
      </c>
      <c r="R348" s="12">
        <v>347</v>
      </c>
      <c r="U348" s="12">
        <v>347</v>
      </c>
      <c r="W348" s="12">
        <v>0</v>
      </c>
      <c r="X348" s="12">
        <v>347</v>
      </c>
      <c r="AA348" s="12">
        <v>347</v>
      </c>
      <c r="AC348" s="12">
        <v>0</v>
      </c>
      <c r="AD348" s="12">
        <v>347</v>
      </c>
      <c r="AG348" s="12">
        <v>347</v>
      </c>
      <c r="AI348" s="12">
        <v>0</v>
      </c>
      <c r="AJ348" s="12">
        <v>347</v>
      </c>
      <c r="AM348" s="12">
        <v>347</v>
      </c>
      <c r="AO348" s="12">
        <v>0</v>
      </c>
      <c r="AP348" s="12">
        <v>347</v>
      </c>
    </row>
    <row r="349" spans="3:42" x14ac:dyDescent="0.25">
      <c r="C349" s="12">
        <v>348</v>
      </c>
      <c r="E349" s="12">
        <v>0</v>
      </c>
      <c r="F349" s="12">
        <v>348</v>
      </c>
      <c r="I349" s="12">
        <v>348</v>
      </c>
      <c r="K349" s="12">
        <v>0</v>
      </c>
      <c r="L349" s="12">
        <v>348</v>
      </c>
      <c r="O349" s="12">
        <v>348</v>
      </c>
      <c r="Q349" s="12">
        <v>0</v>
      </c>
      <c r="R349" s="12">
        <v>348</v>
      </c>
      <c r="U349" s="12">
        <v>348</v>
      </c>
      <c r="W349" s="12">
        <v>0</v>
      </c>
      <c r="X349" s="12">
        <v>348</v>
      </c>
      <c r="AA349" s="12">
        <v>348</v>
      </c>
      <c r="AC349" s="12">
        <v>0</v>
      </c>
      <c r="AD349" s="12">
        <v>348</v>
      </c>
      <c r="AG349" s="12">
        <v>348</v>
      </c>
      <c r="AI349" s="12">
        <v>0</v>
      </c>
      <c r="AJ349" s="12">
        <v>348</v>
      </c>
      <c r="AM349" s="12">
        <v>348</v>
      </c>
      <c r="AO349" s="12">
        <v>0</v>
      </c>
      <c r="AP349" s="12">
        <v>348</v>
      </c>
    </row>
    <row r="350" spans="3:42" x14ac:dyDescent="0.25">
      <c r="C350" s="12">
        <v>349</v>
      </c>
      <c r="E350" s="12">
        <v>0</v>
      </c>
      <c r="F350" s="12">
        <v>349</v>
      </c>
      <c r="I350" s="12">
        <v>349</v>
      </c>
      <c r="K350" s="12">
        <v>0</v>
      </c>
      <c r="L350" s="12">
        <v>349</v>
      </c>
      <c r="O350" s="12">
        <v>349</v>
      </c>
      <c r="Q350" s="12">
        <v>0</v>
      </c>
      <c r="R350" s="12">
        <v>349</v>
      </c>
      <c r="U350" s="12">
        <v>349</v>
      </c>
      <c r="W350" s="12">
        <v>0</v>
      </c>
      <c r="X350" s="12">
        <v>349</v>
      </c>
      <c r="AA350" s="12">
        <v>349</v>
      </c>
      <c r="AC350" s="12">
        <v>0</v>
      </c>
      <c r="AD350" s="12">
        <v>349</v>
      </c>
      <c r="AG350" s="12">
        <v>349</v>
      </c>
      <c r="AI350" s="12">
        <v>0</v>
      </c>
      <c r="AJ350" s="12">
        <v>349</v>
      </c>
      <c r="AM350" s="12">
        <v>349</v>
      </c>
      <c r="AO350" s="12">
        <v>0</v>
      </c>
      <c r="AP350" s="12">
        <v>349</v>
      </c>
    </row>
    <row r="351" spans="3:42" x14ac:dyDescent="0.25">
      <c r="C351" s="12">
        <v>350</v>
      </c>
      <c r="E351" s="12">
        <v>0</v>
      </c>
      <c r="F351" s="12">
        <v>350</v>
      </c>
      <c r="I351" s="12">
        <v>350</v>
      </c>
      <c r="K351" s="12">
        <v>0</v>
      </c>
      <c r="L351" s="12">
        <v>350</v>
      </c>
      <c r="O351" s="12">
        <v>350</v>
      </c>
      <c r="Q351" s="12">
        <v>0</v>
      </c>
      <c r="R351" s="12">
        <v>350</v>
      </c>
      <c r="U351" s="12">
        <v>350</v>
      </c>
      <c r="W351" s="12">
        <v>0</v>
      </c>
      <c r="X351" s="12">
        <v>350</v>
      </c>
      <c r="AA351" s="12">
        <v>350</v>
      </c>
      <c r="AC351" s="12">
        <v>0</v>
      </c>
      <c r="AD351" s="12">
        <v>350</v>
      </c>
      <c r="AG351" s="12">
        <v>350</v>
      </c>
      <c r="AI351" s="12">
        <v>0</v>
      </c>
      <c r="AJ351" s="12">
        <v>350</v>
      </c>
      <c r="AM351" s="12">
        <v>350</v>
      </c>
      <c r="AO351" s="12">
        <v>0</v>
      </c>
      <c r="AP351" s="12">
        <v>350</v>
      </c>
    </row>
    <row r="352" spans="3:42" x14ac:dyDescent="0.25">
      <c r="C352" s="12">
        <v>351</v>
      </c>
      <c r="E352" s="12">
        <v>0</v>
      </c>
      <c r="F352" s="12">
        <v>351</v>
      </c>
      <c r="I352" s="12">
        <v>351</v>
      </c>
      <c r="K352" s="12">
        <v>0</v>
      </c>
      <c r="L352" s="12">
        <v>351</v>
      </c>
      <c r="O352" s="12">
        <v>351</v>
      </c>
      <c r="Q352" s="12">
        <v>0</v>
      </c>
      <c r="R352" s="12">
        <v>351</v>
      </c>
      <c r="U352" s="12">
        <v>351</v>
      </c>
      <c r="W352" s="12">
        <v>0</v>
      </c>
      <c r="X352" s="12">
        <v>351</v>
      </c>
      <c r="AA352" s="12">
        <v>351</v>
      </c>
      <c r="AC352" s="12">
        <v>0</v>
      </c>
      <c r="AD352" s="12">
        <v>351</v>
      </c>
      <c r="AG352" s="12">
        <v>351</v>
      </c>
      <c r="AI352" s="12">
        <v>0</v>
      </c>
      <c r="AJ352" s="12">
        <v>351</v>
      </c>
      <c r="AM352" s="12">
        <v>351</v>
      </c>
      <c r="AO352" s="12">
        <v>0</v>
      </c>
      <c r="AP352" s="12">
        <v>351</v>
      </c>
    </row>
    <row r="353" spans="3:42" x14ac:dyDescent="0.25">
      <c r="C353" s="12">
        <v>352</v>
      </c>
      <c r="E353" s="12">
        <v>0</v>
      </c>
      <c r="F353" s="12">
        <v>352</v>
      </c>
      <c r="I353" s="12">
        <v>352</v>
      </c>
      <c r="K353" s="12">
        <v>0</v>
      </c>
      <c r="L353" s="12">
        <v>352</v>
      </c>
      <c r="O353" s="12">
        <v>352</v>
      </c>
      <c r="Q353" s="12">
        <v>0</v>
      </c>
      <c r="R353" s="12">
        <v>352</v>
      </c>
      <c r="U353" s="12">
        <v>352</v>
      </c>
      <c r="W353" s="12">
        <v>0</v>
      </c>
      <c r="X353" s="12">
        <v>352</v>
      </c>
      <c r="AA353" s="12">
        <v>352</v>
      </c>
      <c r="AC353" s="12">
        <v>0</v>
      </c>
      <c r="AD353" s="12">
        <v>352</v>
      </c>
      <c r="AG353" s="12">
        <v>352</v>
      </c>
      <c r="AI353" s="12">
        <v>0</v>
      </c>
      <c r="AJ353" s="12">
        <v>352</v>
      </c>
      <c r="AM353" s="12">
        <v>352</v>
      </c>
      <c r="AO353" s="12">
        <v>0</v>
      </c>
      <c r="AP353" s="12">
        <v>352</v>
      </c>
    </row>
    <row r="354" spans="3:42" x14ac:dyDescent="0.25">
      <c r="C354" s="12">
        <v>353</v>
      </c>
      <c r="E354" s="12">
        <v>0</v>
      </c>
      <c r="F354" s="12">
        <v>353</v>
      </c>
      <c r="I354" s="12">
        <v>353</v>
      </c>
      <c r="K354" s="12">
        <v>0</v>
      </c>
      <c r="L354" s="12">
        <v>353</v>
      </c>
      <c r="O354" s="12">
        <v>353</v>
      </c>
      <c r="Q354" s="12">
        <v>0</v>
      </c>
      <c r="R354" s="12">
        <v>353</v>
      </c>
      <c r="U354" s="12">
        <v>353</v>
      </c>
      <c r="W354" s="12">
        <v>0</v>
      </c>
      <c r="X354" s="12">
        <v>353</v>
      </c>
      <c r="AA354" s="12">
        <v>353</v>
      </c>
      <c r="AC354" s="12">
        <v>0</v>
      </c>
      <c r="AD354" s="12">
        <v>353</v>
      </c>
      <c r="AG354" s="12">
        <v>353</v>
      </c>
      <c r="AI354" s="12">
        <v>0</v>
      </c>
      <c r="AJ354" s="12">
        <v>353</v>
      </c>
      <c r="AM354" s="12">
        <v>353</v>
      </c>
      <c r="AO354" s="12">
        <v>0</v>
      </c>
      <c r="AP354" s="12">
        <v>353</v>
      </c>
    </row>
    <row r="355" spans="3:42" x14ac:dyDescent="0.25">
      <c r="C355" s="12">
        <v>354</v>
      </c>
      <c r="E355" s="12">
        <v>0</v>
      </c>
      <c r="F355" s="12">
        <v>354</v>
      </c>
      <c r="I355" s="12">
        <v>354</v>
      </c>
      <c r="K355" s="12">
        <v>0</v>
      </c>
      <c r="L355" s="12">
        <v>354</v>
      </c>
      <c r="O355" s="12">
        <v>354</v>
      </c>
      <c r="Q355" s="12">
        <v>0</v>
      </c>
      <c r="R355" s="12">
        <v>354</v>
      </c>
      <c r="U355" s="12">
        <v>354</v>
      </c>
      <c r="W355" s="12">
        <v>0</v>
      </c>
      <c r="X355" s="12">
        <v>354</v>
      </c>
      <c r="AA355" s="12">
        <v>354</v>
      </c>
      <c r="AC355" s="12">
        <v>0</v>
      </c>
      <c r="AD355" s="12">
        <v>354</v>
      </c>
      <c r="AG355" s="12">
        <v>354</v>
      </c>
      <c r="AI355" s="12">
        <v>0</v>
      </c>
      <c r="AJ355" s="12">
        <v>354</v>
      </c>
      <c r="AM355" s="12">
        <v>354</v>
      </c>
      <c r="AO355" s="12">
        <v>0</v>
      </c>
      <c r="AP355" s="12">
        <v>354</v>
      </c>
    </row>
    <row r="356" spans="3:42" x14ac:dyDescent="0.25">
      <c r="C356" s="12">
        <v>355</v>
      </c>
      <c r="E356" s="12">
        <v>0</v>
      </c>
      <c r="F356" s="12">
        <v>355</v>
      </c>
      <c r="I356" s="12">
        <v>355</v>
      </c>
      <c r="K356" s="12">
        <v>0</v>
      </c>
      <c r="L356" s="12">
        <v>355</v>
      </c>
      <c r="O356" s="12">
        <v>355</v>
      </c>
      <c r="Q356" s="12">
        <v>0</v>
      </c>
      <c r="R356" s="12">
        <v>355</v>
      </c>
      <c r="U356" s="12">
        <v>355</v>
      </c>
      <c r="W356" s="12">
        <v>0</v>
      </c>
      <c r="X356" s="12">
        <v>355</v>
      </c>
      <c r="AA356" s="12">
        <v>355</v>
      </c>
      <c r="AC356" s="12">
        <v>0</v>
      </c>
      <c r="AD356" s="12">
        <v>355</v>
      </c>
      <c r="AG356" s="12">
        <v>355</v>
      </c>
      <c r="AI356" s="12">
        <v>0</v>
      </c>
      <c r="AJ356" s="12">
        <v>355</v>
      </c>
      <c r="AM356" s="12">
        <v>355</v>
      </c>
      <c r="AO356" s="12">
        <v>0</v>
      </c>
      <c r="AP356" s="12">
        <v>355</v>
      </c>
    </row>
    <row r="357" spans="3:42" x14ac:dyDescent="0.25">
      <c r="C357" s="12">
        <v>356</v>
      </c>
      <c r="E357" s="12">
        <v>0</v>
      </c>
      <c r="F357" s="12">
        <v>356</v>
      </c>
      <c r="I357" s="12">
        <v>356</v>
      </c>
      <c r="K357" s="12">
        <v>0</v>
      </c>
      <c r="L357" s="12">
        <v>356</v>
      </c>
      <c r="O357" s="12">
        <v>356</v>
      </c>
      <c r="Q357" s="12">
        <v>0</v>
      </c>
      <c r="R357" s="12">
        <v>356</v>
      </c>
      <c r="U357" s="12">
        <v>356</v>
      </c>
      <c r="W357" s="12">
        <v>0</v>
      </c>
      <c r="X357" s="12">
        <v>356</v>
      </c>
      <c r="AA357" s="12">
        <v>356</v>
      </c>
      <c r="AC357" s="12">
        <v>0</v>
      </c>
      <c r="AD357" s="12">
        <v>356</v>
      </c>
      <c r="AG357" s="12">
        <v>356</v>
      </c>
      <c r="AI357" s="12">
        <v>0</v>
      </c>
      <c r="AJ357" s="12">
        <v>356</v>
      </c>
      <c r="AM357" s="12">
        <v>356</v>
      </c>
      <c r="AO357" s="12">
        <v>0</v>
      </c>
      <c r="AP357" s="12">
        <v>356</v>
      </c>
    </row>
    <row r="358" spans="3:42" x14ac:dyDescent="0.25">
      <c r="C358" s="12">
        <v>357</v>
      </c>
      <c r="E358" s="12">
        <v>0</v>
      </c>
      <c r="F358" s="12">
        <v>357</v>
      </c>
      <c r="I358" s="12">
        <v>357</v>
      </c>
      <c r="K358" s="12">
        <v>0</v>
      </c>
      <c r="L358" s="12">
        <v>357</v>
      </c>
      <c r="O358" s="12">
        <v>357</v>
      </c>
      <c r="Q358" s="12">
        <v>0</v>
      </c>
      <c r="R358" s="12">
        <v>357</v>
      </c>
      <c r="U358" s="12">
        <v>357</v>
      </c>
      <c r="W358" s="12">
        <v>0</v>
      </c>
      <c r="X358" s="12">
        <v>357</v>
      </c>
      <c r="AA358" s="12">
        <v>357</v>
      </c>
      <c r="AC358" s="12">
        <v>0</v>
      </c>
      <c r="AD358" s="12">
        <v>357</v>
      </c>
      <c r="AG358" s="12">
        <v>357</v>
      </c>
      <c r="AI358" s="12">
        <v>0</v>
      </c>
      <c r="AJ358" s="12">
        <v>357</v>
      </c>
      <c r="AM358" s="12">
        <v>357</v>
      </c>
      <c r="AO358" s="12">
        <v>0</v>
      </c>
      <c r="AP358" s="12">
        <v>357</v>
      </c>
    </row>
    <row r="359" spans="3:42" x14ac:dyDescent="0.25">
      <c r="C359" s="12">
        <v>358</v>
      </c>
      <c r="E359" s="12">
        <v>0</v>
      </c>
      <c r="F359" s="12">
        <v>358</v>
      </c>
      <c r="I359" s="12">
        <v>358</v>
      </c>
      <c r="K359" s="12">
        <v>0</v>
      </c>
      <c r="L359" s="12">
        <v>358</v>
      </c>
      <c r="O359" s="12">
        <v>358</v>
      </c>
      <c r="Q359" s="12">
        <v>0</v>
      </c>
      <c r="R359" s="12">
        <v>358</v>
      </c>
      <c r="U359" s="12">
        <v>358</v>
      </c>
      <c r="W359" s="12">
        <v>0</v>
      </c>
      <c r="X359" s="12">
        <v>358</v>
      </c>
      <c r="AA359" s="12">
        <v>358</v>
      </c>
      <c r="AC359" s="12">
        <v>0</v>
      </c>
      <c r="AD359" s="12">
        <v>358</v>
      </c>
      <c r="AG359" s="12">
        <v>358</v>
      </c>
      <c r="AI359" s="12">
        <v>0</v>
      </c>
      <c r="AJ359" s="12">
        <v>358</v>
      </c>
      <c r="AM359" s="12">
        <v>358</v>
      </c>
      <c r="AO359" s="12">
        <v>0</v>
      </c>
      <c r="AP359" s="12">
        <v>358</v>
      </c>
    </row>
    <row r="360" spans="3:42" x14ac:dyDescent="0.25">
      <c r="C360" s="12">
        <v>359</v>
      </c>
      <c r="E360" s="12">
        <v>0</v>
      </c>
      <c r="F360" s="12">
        <v>359</v>
      </c>
      <c r="I360" s="12">
        <v>359</v>
      </c>
      <c r="K360" s="12">
        <v>0</v>
      </c>
      <c r="L360" s="12">
        <v>359</v>
      </c>
      <c r="O360" s="12">
        <v>359</v>
      </c>
      <c r="Q360" s="12">
        <v>0</v>
      </c>
      <c r="R360" s="12">
        <v>359</v>
      </c>
      <c r="U360" s="12">
        <v>359</v>
      </c>
      <c r="W360" s="12">
        <v>0</v>
      </c>
      <c r="X360" s="12">
        <v>359</v>
      </c>
      <c r="AA360" s="12">
        <v>359</v>
      </c>
      <c r="AC360" s="12">
        <v>0</v>
      </c>
      <c r="AD360" s="12">
        <v>359</v>
      </c>
      <c r="AG360" s="12">
        <v>359</v>
      </c>
      <c r="AI360" s="12">
        <v>0</v>
      </c>
      <c r="AJ360" s="12">
        <v>359</v>
      </c>
      <c r="AM360" s="12">
        <v>359</v>
      </c>
      <c r="AO360" s="12">
        <v>0</v>
      </c>
      <c r="AP360" s="12">
        <v>359</v>
      </c>
    </row>
    <row r="361" spans="3:42" x14ac:dyDescent="0.25">
      <c r="C361" s="12">
        <v>360</v>
      </c>
      <c r="E361" s="12">
        <v>0</v>
      </c>
      <c r="F361" s="12">
        <v>360</v>
      </c>
      <c r="I361" s="12">
        <v>360</v>
      </c>
      <c r="K361" s="12">
        <v>0</v>
      </c>
      <c r="L361" s="12">
        <v>360</v>
      </c>
      <c r="O361" s="12">
        <v>360</v>
      </c>
      <c r="Q361" s="12">
        <v>0</v>
      </c>
      <c r="R361" s="12">
        <v>360</v>
      </c>
      <c r="U361" s="12">
        <v>360</v>
      </c>
      <c r="W361" s="12">
        <v>0</v>
      </c>
      <c r="X361" s="12">
        <v>360</v>
      </c>
      <c r="AA361" s="12">
        <v>360</v>
      </c>
      <c r="AC361" s="12">
        <v>0</v>
      </c>
      <c r="AD361" s="12">
        <v>360</v>
      </c>
      <c r="AG361" s="12">
        <v>360</v>
      </c>
      <c r="AI361" s="12">
        <v>0</v>
      </c>
      <c r="AJ361" s="12">
        <v>360</v>
      </c>
      <c r="AM361" s="12">
        <v>360</v>
      </c>
      <c r="AO361" s="12">
        <v>0</v>
      </c>
      <c r="AP361" s="12">
        <v>360</v>
      </c>
    </row>
    <row r="362" spans="3:42" x14ac:dyDescent="0.25">
      <c r="C362" s="12">
        <v>361</v>
      </c>
      <c r="E362" s="12">
        <v>0</v>
      </c>
      <c r="F362" s="12">
        <v>361</v>
      </c>
      <c r="I362" s="12">
        <v>361</v>
      </c>
      <c r="K362" s="12">
        <v>0</v>
      </c>
      <c r="L362" s="12">
        <v>361</v>
      </c>
      <c r="O362" s="12">
        <v>361</v>
      </c>
      <c r="Q362" s="12">
        <v>0</v>
      </c>
      <c r="R362" s="12">
        <v>361</v>
      </c>
      <c r="U362" s="12">
        <v>361</v>
      </c>
      <c r="W362" s="12">
        <v>0</v>
      </c>
      <c r="X362" s="12">
        <v>361</v>
      </c>
      <c r="AA362" s="12">
        <v>361</v>
      </c>
      <c r="AC362" s="12">
        <v>0</v>
      </c>
      <c r="AD362" s="12">
        <v>361</v>
      </c>
      <c r="AG362" s="12">
        <v>361</v>
      </c>
      <c r="AI362" s="12">
        <v>0</v>
      </c>
      <c r="AJ362" s="12">
        <v>361</v>
      </c>
      <c r="AM362" s="12">
        <v>361</v>
      </c>
      <c r="AO362" s="12">
        <v>0</v>
      </c>
      <c r="AP362" s="12">
        <v>361</v>
      </c>
    </row>
    <row r="363" spans="3:42" x14ac:dyDescent="0.25">
      <c r="C363" s="12">
        <v>362</v>
      </c>
      <c r="E363" s="12">
        <v>0</v>
      </c>
      <c r="F363" s="12">
        <v>362</v>
      </c>
      <c r="I363" s="12">
        <v>362</v>
      </c>
      <c r="K363" s="12">
        <v>0</v>
      </c>
      <c r="L363" s="12">
        <v>362</v>
      </c>
      <c r="O363" s="12">
        <v>362</v>
      </c>
      <c r="Q363" s="12">
        <v>0</v>
      </c>
      <c r="R363" s="12">
        <v>362</v>
      </c>
      <c r="U363" s="12">
        <v>362</v>
      </c>
      <c r="W363" s="12">
        <v>0</v>
      </c>
      <c r="X363" s="12">
        <v>362</v>
      </c>
      <c r="AA363" s="12">
        <v>362</v>
      </c>
      <c r="AC363" s="12">
        <v>0</v>
      </c>
      <c r="AD363" s="12">
        <v>362</v>
      </c>
      <c r="AG363" s="12">
        <v>362</v>
      </c>
      <c r="AI363" s="12">
        <v>0</v>
      </c>
      <c r="AJ363" s="12">
        <v>362</v>
      </c>
      <c r="AM363" s="12">
        <v>362</v>
      </c>
      <c r="AO363" s="12">
        <v>0</v>
      </c>
      <c r="AP363" s="12">
        <v>362</v>
      </c>
    </row>
    <row r="364" spans="3:42" x14ac:dyDescent="0.25">
      <c r="C364" s="12">
        <v>363</v>
      </c>
      <c r="E364" s="12">
        <v>0</v>
      </c>
      <c r="F364" s="12">
        <v>363</v>
      </c>
      <c r="I364" s="12">
        <v>363</v>
      </c>
      <c r="K364" s="12">
        <v>0</v>
      </c>
      <c r="L364" s="12">
        <v>363</v>
      </c>
      <c r="O364" s="12">
        <v>363</v>
      </c>
      <c r="Q364" s="12">
        <v>0</v>
      </c>
      <c r="R364" s="12">
        <v>363</v>
      </c>
      <c r="U364" s="12">
        <v>363</v>
      </c>
      <c r="W364" s="12">
        <v>0</v>
      </c>
      <c r="X364" s="12">
        <v>363</v>
      </c>
      <c r="AA364" s="12">
        <v>363</v>
      </c>
      <c r="AC364" s="12">
        <v>0</v>
      </c>
      <c r="AD364" s="12">
        <v>363</v>
      </c>
      <c r="AG364" s="12">
        <v>363</v>
      </c>
      <c r="AI364" s="12">
        <v>0</v>
      </c>
      <c r="AJ364" s="12">
        <v>363</v>
      </c>
      <c r="AM364" s="12">
        <v>363</v>
      </c>
      <c r="AO364" s="12">
        <v>0</v>
      </c>
      <c r="AP364" s="12">
        <v>363</v>
      </c>
    </row>
    <row r="365" spans="3:42" x14ac:dyDescent="0.25">
      <c r="C365" s="12">
        <v>364</v>
      </c>
      <c r="E365" s="12">
        <v>0</v>
      </c>
      <c r="F365" s="12">
        <v>364</v>
      </c>
      <c r="I365" s="12">
        <v>364</v>
      </c>
      <c r="K365" s="12">
        <v>0</v>
      </c>
      <c r="L365" s="12">
        <v>364</v>
      </c>
      <c r="O365" s="12">
        <v>364</v>
      </c>
      <c r="Q365" s="12">
        <v>0</v>
      </c>
      <c r="R365" s="12">
        <v>364</v>
      </c>
      <c r="U365" s="12">
        <v>364</v>
      </c>
      <c r="W365" s="12">
        <v>0</v>
      </c>
      <c r="X365" s="12">
        <v>364</v>
      </c>
      <c r="AA365" s="12">
        <v>364</v>
      </c>
      <c r="AC365" s="12">
        <v>0</v>
      </c>
      <c r="AD365" s="12">
        <v>364</v>
      </c>
      <c r="AG365" s="12">
        <v>364</v>
      </c>
      <c r="AI365" s="12">
        <v>0</v>
      </c>
      <c r="AJ365" s="12">
        <v>364</v>
      </c>
      <c r="AM365" s="12">
        <v>364</v>
      </c>
      <c r="AO365" s="12">
        <v>0</v>
      </c>
      <c r="AP365" s="12">
        <v>364</v>
      </c>
    </row>
    <row r="366" spans="3:42" x14ac:dyDescent="0.25">
      <c r="C366" s="12">
        <v>365</v>
      </c>
      <c r="E366" s="12">
        <v>0</v>
      </c>
      <c r="F366" s="12">
        <v>365</v>
      </c>
      <c r="I366" s="12">
        <v>365</v>
      </c>
      <c r="K366" s="12">
        <v>0</v>
      </c>
      <c r="L366" s="12">
        <v>365</v>
      </c>
      <c r="O366" s="12">
        <v>365</v>
      </c>
      <c r="Q366" s="12">
        <v>0</v>
      </c>
      <c r="R366" s="12">
        <v>365</v>
      </c>
      <c r="U366" s="12">
        <v>365</v>
      </c>
      <c r="W366" s="12">
        <v>0</v>
      </c>
      <c r="X366" s="12">
        <v>365</v>
      </c>
      <c r="AA366" s="12">
        <v>365</v>
      </c>
      <c r="AC366" s="12">
        <v>0</v>
      </c>
      <c r="AD366" s="12">
        <v>365</v>
      </c>
      <c r="AG366" s="12">
        <v>365</v>
      </c>
      <c r="AI366" s="12">
        <v>0</v>
      </c>
      <c r="AJ366" s="12">
        <v>365</v>
      </c>
      <c r="AM366" s="12">
        <v>365</v>
      </c>
      <c r="AO366" s="12">
        <v>0</v>
      </c>
      <c r="AP366" s="12">
        <v>365</v>
      </c>
    </row>
    <row r="367" spans="3:42" x14ac:dyDescent="0.25">
      <c r="C367" s="12">
        <v>366</v>
      </c>
      <c r="E367" s="12">
        <v>0</v>
      </c>
      <c r="F367" s="12">
        <v>366</v>
      </c>
      <c r="I367" s="12">
        <v>366</v>
      </c>
      <c r="K367" s="12">
        <v>0</v>
      </c>
      <c r="L367" s="12">
        <v>366</v>
      </c>
      <c r="O367" s="12">
        <v>366</v>
      </c>
      <c r="Q367" s="12">
        <v>0</v>
      </c>
      <c r="R367" s="12">
        <v>366</v>
      </c>
      <c r="U367" s="12">
        <v>366</v>
      </c>
      <c r="W367" s="12">
        <v>0</v>
      </c>
      <c r="X367" s="12">
        <v>366</v>
      </c>
      <c r="AA367" s="12">
        <v>366</v>
      </c>
      <c r="AC367" s="12">
        <v>0</v>
      </c>
      <c r="AD367" s="12">
        <v>366</v>
      </c>
      <c r="AG367" s="12">
        <v>366</v>
      </c>
      <c r="AI367" s="12">
        <v>0</v>
      </c>
      <c r="AJ367" s="12">
        <v>366</v>
      </c>
      <c r="AM367" s="12">
        <v>366</v>
      </c>
      <c r="AO367" s="12">
        <v>0</v>
      </c>
      <c r="AP367" s="12">
        <v>366</v>
      </c>
    </row>
    <row r="368" spans="3:42" x14ac:dyDescent="0.25">
      <c r="C368" s="12">
        <v>367</v>
      </c>
      <c r="E368" s="12">
        <v>0</v>
      </c>
      <c r="F368" s="12">
        <v>367</v>
      </c>
      <c r="I368" s="12">
        <v>367</v>
      </c>
      <c r="K368" s="12">
        <v>0</v>
      </c>
      <c r="L368" s="12">
        <v>367</v>
      </c>
      <c r="O368" s="12">
        <v>367</v>
      </c>
      <c r="Q368" s="12">
        <v>0</v>
      </c>
      <c r="R368" s="12">
        <v>367</v>
      </c>
      <c r="U368" s="12">
        <v>367</v>
      </c>
      <c r="W368" s="12">
        <v>0</v>
      </c>
      <c r="X368" s="12">
        <v>367</v>
      </c>
      <c r="AA368" s="12">
        <v>367</v>
      </c>
      <c r="AC368" s="12">
        <v>0</v>
      </c>
      <c r="AD368" s="12">
        <v>367</v>
      </c>
      <c r="AG368" s="12">
        <v>367</v>
      </c>
      <c r="AI368" s="12">
        <v>0</v>
      </c>
      <c r="AJ368" s="12">
        <v>367</v>
      </c>
      <c r="AM368" s="12">
        <v>367</v>
      </c>
      <c r="AO368" s="12">
        <v>0</v>
      </c>
      <c r="AP368" s="12">
        <v>367</v>
      </c>
    </row>
    <row r="369" spans="3:42" x14ac:dyDescent="0.25">
      <c r="C369" s="12">
        <v>368</v>
      </c>
      <c r="E369" s="12">
        <v>0</v>
      </c>
      <c r="F369" s="12">
        <v>368</v>
      </c>
      <c r="I369" s="12">
        <v>368</v>
      </c>
      <c r="K369" s="12">
        <v>0</v>
      </c>
      <c r="L369" s="12">
        <v>368</v>
      </c>
      <c r="O369" s="12">
        <v>368</v>
      </c>
      <c r="Q369" s="12">
        <v>0</v>
      </c>
      <c r="R369" s="12">
        <v>368</v>
      </c>
      <c r="U369" s="12">
        <v>368</v>
      </c>
      <c r="W369" s="12">
        <v>0</v>
      </c>
      <c r="X369" s="12">
        <v>368</v>
      </c>
      <c r="AA369" s="12">
        <v>368</v>
      </c>
      <c r="AC369" s="12">
        <v>0</v>
      </c>
      <c r="AD369" s="12">
        <v>368</v>
      </c>
      <c r="AG369" s="12">
        <v>368</v>
      </c>
      <c r="AI369" s="12">
        <v>0</v>
      </c>
      <c r="AJ369" s="12">
        <v>368</v>
      </c>
      <c r="AM369" s="12">
        <v>368</v>
      </c>
      <c r="AO369" s="12">
        <v>0</v>
      </c>
      <c r="AP369" s="12">
        <v>368</v>
      </c>
    </row>
    <row r="370" spans="3:42" x14ac:dyDescent="0.25">
      <c r="C370" s="12">
        <v>369</v>
      </c>
      <c r="E370" s="12">
        <v>0</v>
      </c>
      <c r="F370" s="12">
        <v>369</v>
      </c>
      <c r="I370" s="12">
        <v>369</v>
      </c>
      <c r="K370" s="12">
        <v>0</v>
      </c>
      <c r="L370" s="12">
        <v>369</v>
      </c>
      <c r="O370" s="12">
        <v>369</v>
      </c>
      <c r="Q370" s="12">
        <v>0</v>
      </c>
      <c r="R370" s="12">
        <v>369</v>
      </c>
      <c r="U370" s="12">
        <v>369</v>
      </c>
      <c r="W370" s="12">
        <v>0</v>
      </c>
      <c r="X370" s="12">
        <v>369</v>
      </c>
      <c r="AA370" s="12">
        <v>369</v>
      </c>
      <c r="AC370" s="12">
        <v>0</v>
      </c>
      <c r="AD370" s="12">
        <v>369</v>
      </c>
      <c r="AG370" s="12">
        <v>369</v>
      </c>
      <c r="AI370" s="12">
        <v>0</v>
      </c>
      <c r="AJ370" s="12">
        <v>369</v>
      </c>
      <c r="AM370" s="12">
        <v>369</v>
      </c>
      <c r="AO370" s="12">
        <v>0</v>
      </c>
      <c r="AP370" s="12">
        <v>369</v>
      </c>
    </row>
    <row r="371" spans="3:42" x14ac:dyDescent="0.25">
      <c r="C371" s="12">
        <v>370</v>
      </c>
      <c r="E371" s="12">
        <v>0</v>
      </c>
      <c r="F371" s="12">
        <v>370</v>
      </c>
      <c r="I371" s="12">
        <v>370</v>
      </c>
      <c r="K371" s="12">
        <v>0</v>
      </c>
      <c r="L371" s="12">
        <v>370</v>
      </c>
      <c r="O371" s="12">
        <v>370</v>
      </c>
      <c r="Q371" s="12">
        <v>0</v>
      </c>
      <c r="R371" s="12">
        <v>370</v>
      </c>
      <c r="U371" s="12">
        <v>370</v>
      </c>
      <c r="W371" s="12">
        <v>0</v>
      </c>
      <c r="X371" s="12">
        <v>370</v>
      </c>
      <c r="AA371" s="12">
        <v>370</v>
      </c>
      <c r="AC371" s="12">
        <v>0</v>
      </c>
      <c r="AD371" s="12">
        <v>370</v>
      </c>
      <c r="AG371" s="12">
        <v>370</v>
      </c>
      <c r="AI371" s="12">
        <v>0</v>
      </c>
      <c r="AJ371" s="12">
        <v>370</v>
      </c>
      <c r="AM371" s="12">
        <v>370</v>
      </c>
      <c r="AO371" s="12">
        <v>0</v>
      </c>
      <c r="AP371" s="12">
        <v>370</v>
      </c>
    </row>
    <row r="372" spans="3:42" x14ac:dyDescent="0.25">
      <c r="C372" s="12">
        <v>371</v>
      </c>
      <c r="E372" s="12">
        <v>0</v>
      </c>
      <c r="F372" s="12">
        <v>371</v>
      </c>
      <c r="I372" s="12">
        <v>371</v>
      </c>
      <c r="K372" s="12">
        <v>0</v>
      </c>
      <c r="L372" s="12">
        <v>371</v>
      </c>
      <c r="O372" s="12">
        <v>371</v>
      </c>
      <c r="Q372" s="12">
        <v>0</v>
      </c>
      <c r="R372" s="12">
        <v>371</v>
      </c>
      <c r="U372" s="12">
        <v>371</v>
      </c>
      <c r="W372" s="12">
        <v>0</v>
      </c>
      <c r="X372" s="12">
        <v>371</v>
      </c>
      <c r="AA372" s="12">
        <v>371</v>
      </c>
      <c r="AC372" s="12">
        <v>0</v>
      </c>
      <c r="AD372" s="12">
        <v>371</v>
      </c>
      <c r="AG372" s="12">
        <v>371</v>
      </c>
      <c r="AI372" s="12">
        <v>0</v>
      </c>
      <c r="AJ372" s="12">
        <v>371</v>
      </c>
      <c r="AM372" s="12">
        <v>371</v>
      </c>
      <c r="AO372" s="12">
        <v>0</v>
      </c>
      <c r="AP372" s="12">
        <v>371</v>
      </c>
    </row>
    <row r="373" spans="3:42" x14ac:dyDescent="0.25">
      <c r="C373" s="12">
        <v>372</v>
      </c>
      <c r="E373" s="12">
        <v>0</v>
      </c>
      <c r="F373" s="12">
        <v>372</v>
      </c>
      <c r="I373" s="12">
        <v>372</v>
      </c>
      <c r="K373" s="12">
        <v>0</v>
      </c>
      <c r="L373" s="12">
        <v>372</v>
      </c>
      <c r="O373" s="12">
        <v>372</v>
      </c>
      <c r="Q373" s="12">
        <v>0</v>
      </c>
      <c r="R373" s="12">
        <v>372</v>
      </c>
      <c r="U373" s="12">
        <v>372</v>
      </c>
      <c r="W373" s="12">
        <v>0</v>
      </c>
      <c r="X373" s="12">
        <v>372</v>
      </c>
      <c r="AA373" s="12">
        <v>372</v>
      </c>
      <c r="AC373" s="12">
        <v>0</v>
      </c>
      <c r="AD373" s="12">
        <v>372</v>
      </c>
      <c r="AG373" s="12">
        <v>372</v>
      </c>
      <c r="AI373" s="12">
        <v>0</v>
      </c>
      <c r="AJ373" s="12">
        <v>372</v>
      </c>
      <c r="AM373" s="12">
        <v>372</v>
      </c>
      <c r="AO373" s="12">
        <v>0</v>
      </c>
      <c r="AP373" s="12">
        <v>372</v>
      </c>
    </row>
    <row r="374" spans="3:42" x14ac:dyDescent="0.25">
      <c r="C374" s="12">
        <v>373</v>
      </c>
      <c r="E374" s="12">
        <v>0</v>
      </c>
      <c r="F374" s="12">
        <v>373</v>
      </c>
      <c r="I374" s="12">
        <v>373</v>
      </c>
      <c r="K374" s="12">
        <v>0</v>
      </c>
      <c r="L374" s="12">
        <v>373</v>
      </c>
      <c r="O374" s="12">
        <v>373</v>
      </c>
      <c r="Q374" s="12">
        <v>0</v>
      </c>
      <c r="R374" s="12">
        <v>373</v>
      </c>
      <c r="U374" s="12">
        <v>373</v>
      </c>
      <c r="W374" s="12">
        <v>0</v>
      </c>
      <c r="X374" s="12">
        <v>373</v>
      </c>
      <c r="AA374" s="12">
        <v>373</v>
      </c>
      <c r="AC374" s="12">
        <v>0</v>
      </c>
      <c r="AD374" s="12">
        <v>373</v>
      </c>
      <c r="AG374" s="12">
        <v>373</v>
      </c>
      <c r="AI374" s="12">
        <v>0</v>
      </c>
      <c r="AJ374" s="12">
        <v>373</v>
      </c>
      <c r="AM374" s="12">
        <v>373</v>
      </c>
      <c r="AO374" s="12">
        <v>0</v>
      </c>
      <c r="AP374" s="12">
        <v>373</v>
      </c>
    </row>
    <row r="375" spans="3:42" x14ac:dyDescent="0.25">
      <c r="C375" s="12">
        <v>374</v>
      </c>
      <c r="E375" s="12">
        <v>0</v>
      </c>
      <c r="F375" s="12">
        <v>374</v>
      </c>
      <c r="I375" s="12">
        <v>374</v>
      </c>
      <c r="K375" s="12">
        <v>0</v>
      </c>
      <c r="L375" s="12">
        <v>374</v>
      </c>
      <c r="O375" s="12">
        <v>374</v>
      </c>
      <c r="Q375" s="12">
        <v>0</v>
      </c>
      <c r="R375" s="12">
        <v>374</v>
      </c>
      <c r="U375" s="12">
        <v>374</v>
      </c>
      <c r="W375" s="12">
        <v>0</v>
      </c>
      <c r="X375" s="12">
        <v>374</v>
      </c>
      <c r="AA375" s="12">
        <v>374</v>
      </c>
      <c r="AC375" s="12">
        <v>0</v>
      </c>
      <c r="AD375" s="12">
        <v>374</v>
      </c>
      <c r="AG375" s="12">
        <v>374</v>
      </c>
      <c r="AI375" s="12">
        <v>0</v>
      </c>
      <c r="AJ375" s="12">
        <v>374</v>
      </c>
      <c r="AM375" s="12">
        <v>374</v>
      </c>
      <c r="AO375" s="12">
        <v>0</v>
      </c>
      <c r="AP375" s="12">
        <v>374</v>
      </c>
    </row>
    <row r="376" spans="3:42" x14ac:dyDescent="0.25">
      <c r="C376" s="12">
        <v>375</v>
      </c>
      <c r="E376" s="12">
        <v>0</v>
      </c>
      <c r="F376" s="12">
        <v>375</v>
      </c>
      <c r="I376" s="12">
        <v>375</v>
      </c>
      <c r="K376" s="12">
        <v>0</v>
      </c>
      <c r="L376" s="12">
        <v>375</v>
      </c>
      <c r="O376" s="12">
        <v>375</v>
      </c>
      <c r="Q376" s="12">
        <v>0</v>
      </c>
      <c r="R376" s="12">
        <v>375</v>
      </c>
      <c r="U376" s="12">
        <v>375</v>
      </c>
      <c r="W376" s="12">
        <v>0</v>
      </c>
      <c r="X376" s="12">
        <v>375</v>
      </c>
      <c r="AA376" s="12">
        <v>375</v>
      </c>
      <c r="AC376" s="12">
        <v>0</v>
      </c>
      <c r="AD376" s="12">
        <v>375</v>
      </c>
      <c r="AG376" s="12">
        <v>375</v>
      </c>
      <c r="AI376" s="12">
        <v>0</v>
      </c>
      <c r="AJ376" s="12">
        <v>375</v>
      </c>
      <c r="AM376" s="12">
        <v>375</v>
      </c>
      <c r="AO376" s="12">
        <v>0</v>
      </c>
      <c r="AP376" s="12">
        <v>375</v>
      </c>
    </row>
    <row r="377" spans="3:42" x14ac:dyDescent="0.25">
      <c r="C377" s="12">
        <v>376</v>
      </c>
      <c r="E377" s="12">
        <v>0</v>
      </c>
      <c r="F377" s="12">
        <v>376</v>
      </c>
      <c r="I377" s="12">
        <v>376</v>
      </c>
      <c r="K377" s="12">
        <v>0</v>
      </c>
      <c r="L377" s="12">
        <v>376</v>
      </c>
      <c r="O377" s="12">
        <v>376</v>
      </c>
      <c r="Q377" s="12">
        <v>0</v>
      </c>
      <c r="R377" s="12">
        <v>376</v>
      </c>
      <c r="U377" s="12">
        <v>376</v>
      </c>
      <c r="W377" s="12">
        <v>0</v>
      </c>
      <c r="X377" s="12">
        <v>376</v>
      </c>
      <c r="AA377" s="12">
        <v>376</v>
      </c>
      <c r="AC377" s="12">
        <v>0</v>
      </c>
      <c r="AD377" s="12">
        <v>376</v>
      </c>
      <c r="AG377" s="12">
        <v>376</v>
      </c>
      <c r="AI377" s="12">
        <v>0</v>
      </c>
      <c r="AJ377" s="12">
        <v>376</v>
      </c>
      <c r="AM377" s="12">
        <v>376</v>
      </c>
      <c r="AO377" s="12">
        <v>0</v>
      </c>
      <c r="AP377" s="12">
        <v>376</v>
      </c>
    </row>
    <row r="378" spans="3:42" x14ac:dyDescent="0.25">
      <c r="C378" s="12">
        <v>377</v>
      </c>
      <c r="E378" s="12">
        <v>0</v>
      </c>
      <c r="F378" s="12">
        <v>377</v>
      </c>
      <c r="I378" s="12">
        <v>377</v>
      </c>
      <c r="K378" s="12">
        <v>0</v>
      </c>
      <c r="L378" s="12">
        <v>377</v>
      </c>
      <c r="O378" s="12">
        <v>377</v>
      </c>
      <c r="Q378" s="12">
        <v>0</v>
      </c>
      <c r="R378" s="12">
        <v>377</v>
      </c>
      <c r="U378" s="12">
        <v>377</v>
      </c>
      <c r="W378" s="12">
        <v>0</v>
      </c>
      <c r="X378" s="12">
        <v>377</v>
      </c>
      <c r="AA378" s="12">
        <v>377</v>
      </c>
      <c r="AC378" s="12">
        <v>0</v>
      </c>
      <c r="AD378" s="12">
        <v>377</v>
      </c>
      <c r="AG378" s="12">
        <v>377</v>
      </c>
      <c r="AI378" s="12">
        <v>0</v>
      </c>
      <c r="AJ378" s="12">
        <v>377</v>
      </c>
      <c r="AM378" s="12">
        <v>377</v>
      </c>
      <c r="AO378" s="12">
        <v>0</v>
      </c>
      <c r="AP378" s="12">
        <v>377</v>
      </c>
    </row>
    <row r="379" spans="3:42" x14ac:dyDescent="0.25">
      <c r="C379" s="12">
        <v>378</v>
      </c>
      <c r="E379" s="12">
        <v>0</v>
      </c>
      <c r="F379" s="12">
        <v>378</v>
      </c>
      <c r="I379" s="12">
        <v>378</v>
      </c>
      <c r="K379" s="12">
        <v>0</v>
      </c>
      <c r="L379" s="12">
        <v>378</v>
      </c>
      <c r="O379" s="12">
        <v>378</v>
      </c>
      <c r="Q379" s="12">
        <v>0</v>
      </c>
      <c r="R379" s="12">
        <v>378</v>
      </c>
      <c r="U379" s="12">
        <v>378</v>
      </c>
      <c r="W379" s="12">
        <v>0</v>
      </c>
      <c r="X379" s="12">
        <v>378</v>
      </c>
      <c r="AA379" s="12">
        <v>378</v>
      </c>
      <c r="AC379" s="12">
        <v>0</v>
      </c>
      <c r="AD379" s="12">
        <v>378</v>
      </c>
      <c r="AG379" s="12">
        <v>378</v>
      </c>
      <c r="AI379" s="12">
        <v>0</v>
      </c>
      <c r="AJ379" s="12">
        <v>378</v>
      </c>
      <c r="AM379" s="12">
        <v>378</v>
      </c>
      <c r="AO379" s="12">
        <v>0</v>
      </c>
      <c r="AP379" s="12">
        <v>378</v>
      </c>
    </row>
    <row r="380" spans="3:42" x14ac:dyDescent="0.25">
      <c r="C380" s="12">
        <v>379</v>
      </c>
      <c r="E380" s="12">
        <v>0</v>
      </c>
      <c r="F380" s="12">
        <v>379</v>
      </c>
      <c r="I380" s="12">
        <v>379</v>
      </c>
      <c r="K380" s="12">
        <v>0</v>
      </c>
      <c r="L380" s="12">
        <v>379</v>
      </c>
      <c r="O380" s="12">
        <v>379</v>
      </c>
      <c r="Q380" s="12">
        <v>0</v>
      </c>
      <c r="R380" s="12">
        <v>379</v>
      </c>
      <c r="U380" s="12">
        <v>379</v>
      </c>
      <c r="W380" s="12">
        <v>0</v>
      </c>
      <c r="X380" s="12">
        <v>379</v>
      </c>
      <c r="AA380" s="12">
        <v>379</v>
      </c>
      <c r="AC380" s="12">
        <v>0</v>
      </c>
      <c r="AD380" s="12">
        <v>379</v>
      </c>
      <c r="AG380" s="12">
        <v>379</v>
      </c>
      <c r="AI380" s="12">
        <v>0</v>
      </c>
      <c r="AJ380" s="12">
        <v>379</v>
      </c>
      <c r="AM380" s="12">
        <v>379</v>
      </c>
      <c r="AO380" s="12">
        <v>0</v>
      </c>
      <c r="AP380" s="12">
        <v>379</v>
      </c>
    </row>
    <row r="381" spans="3:42" x14ac:dyDescent="0.25">
      <c r="C381" s="12">
        <v>380</v>
      </c>
      <c r="E381" s="12">
        <v>0</v>
      </c>
      <c r="F381" s="12">
        <v>380</v>
      </c>
      <c r="I381" s="12">
        <v>380</v>
      </c>
      <c r="K381" s="12">
        <v>0</v>
      </c>
      <c r="L381" s="12">
        <v>380</v>
      </c>
      <c r="O381" s="12">
        <v>380</v>
      </c>
      <c r="Q381" s="12">
        <v>0</v>
      </c>
      <c r="R381" s="12">
        <v>380</v>
      </c>
      <c r="U381" s="12">
        <v>380</v>
      </c>
      <c r="W381" s="12">
        <v>0</v>
      </c>
      <c r="X381" s="12">
        <v>380</v>
      </c>
      <c r="AA381" s="12">
        <v>380</v>
      </c>
      <c r="AC381" s="12">
        <v>0</v>
      </c>
      <c r="AD381" s="12">
        <v>380</v>
      </c>
      <c r="AG381" s="12">
        <v>380</v>
      </c>
      <c r="AI381" s="12">
        <v>0</v>
      </c>
      <c r="AJ381" s="12">
        <v>380</v>
      </c>
      <c r="AM381" s="12">
        <v>380</v>
      </c>
      <c r="AO381" s="12">
        <v>0</v>
      </c>
      <c r="AP381" s="12">
        <v>380</v>
      </c>
    </row>
    <row r="382" spans="3:42" x14ac:dyDescent="0.25">
      <c r="C382" s="12">
        <v>381</v>
      </c>
      <c r="E382" s="12">
        <v>0</v>
      </c>
      <c r="F382" s="12">
        <v>381</v>
      </c>
      <c r="I382" s="12">
        <v>381</v>
      </c>
      <c r="K382" s="12">
        <v>0</v>
      </c>
      <c r="L382" s="12">
        <v>381</v>
      </c>
      <c r="O382" s="12">
        <v>381</v>
      </c>
      <c r="Q382" s="12">
        <v>0</v>
      </c>
      <c r="R382" s="12">
        <v>381</v>
      </c>
      <c r="U382" s="12">
        <v>381</v>
      </c>
      <c r="W382" s="12">
        <v>0</v>
      </c>
      <c r="X382" s="12">
        <v>381</v>
      </c>
      <c r="AA382" s="12">
        <v>381</v>
      </c>
      <c r="AC382" s="12">
        <v>0</v>
      </c>
      <c r="AD382" s="12">
        <v>381</v>
      </c>
      <c r="AG382" s="12">
        <v>381</v>
      </c>
      <c r="AI382" s="12">
        <v>0</v>
      </c>
      <c r="AJ382" s="12">
        <v>381</v>
      </c>
      <c r="AM382" s="12">
        <v>381</v>
      </c>
      <c r="AO382" s="12">
        <v>0</v>
      </c>
      <c r="AP382" s="12">
        <v>381</v>
      </c>
    </row>
    <row r="383" spans="3:42" x14ac:dyDescent="0.25">
      <c r="C383" s="12">
        <v>382</v>
      </c>
      <c r="E383" s="12">
        <v>0</v>
      </c>
      <c r="F383" s="12">
        <v>382</v>
      </c>
      <c r="I383" s="12">
        <v>382</v>
      </c>
      <c r="K383" s="12">
        <v>0</v>
      </c>
      <c r="L383" s="12">
        <v>382</v>
      </c>
      <c r="O383" s="12">
        <v>382</v>
      </c>
      <c r="Q383" s="12">
        <v>0</v>
      </c>
      <c r="R383" s="12">
        <v>382</v>
      </c>
      <c r="U383" s="12">
        <v>382</v>
      </c>
      <c r="W383" s="12">
        <v>0</v>
      </c>
      <c r="X383" s="12">
        <v>382</v>
      </c>
      <c r="AA383" s="12">
        <v>382</v>
      </c>
      <c r="AC383" s="12">
        <v>0</v>
      </c>
      <c r="AD383" s="12">
        <v>382</v>
      </c>
      <c r="AG383" s="12">
        <v>382</v>
      </c>
      <c r="AI383" s="12">
        <v>0</v>
      </c>
      <c r="AJ383" s="12">
        <v>382</v>
      </c>
      <c r="AM383" s="12">
        <v>382</v>
      </c>
      <c r="AO383" s="12">
        <v>0</v>
      </c>
      <c r="AP383" s="12">
        <v>382</v>
      </c>
    </row>
    <row r="384" spans="3:42" x14ac:dyDescent="0.25">
      <c r="C384" s="12">
        <v>383</v>
      </c>
      <c r="E384" s="12">
        <v>0</v>
      </c>
      <c r="F384" s="12">
        <v>383</v>
      </c>
      <c r="I384" s="12">
        <v>383</v>
      </c>
      <c r="K384" s="12">
        <v>0</v>
      </c>
      <c r="L384" s="12">
        <v>383</v>
      </c>
      <c r="O384" s="12">
        <v>383</v>
      </c>
      <c r="Q384" s="12">
        <v>0</v>
      </c>
      <c r="R384" s="12">
        <v>383</v>
      </c>
      <c r="U384" s="12">
        <v>383</v>
      </c>
      <c r="W384" s="12">
        <v>0</v>
      </c>
      <c r="X384" s="12">
        <v>383</v>
      </c>
      <c r="AA384" s="12">
        <v>383</v>
      </c>
      <c r="AC384" s="12">
        <v>0</v>
      </c>
      <c r="AD384" s="12">
        <v>383</v>
      </c>
      <c r="AG384" s="12">
        <v>383</v>
      </c>
      <c r="AI384" s="12">
        <v>0</v>
      </c>
      <c r="AJ384" s="12">
        <v>383</v>
      </c>
      <c r="AM384" s="12">
        <v>383</v>
      </c>
      <c r="AO384" s="12">
        <v>0</v>
      </c>
      <c r="AP384" s="12">
        <v>383</v>
      </c>
    </row>
    <row r="385" spans="3:42" x14ac:dyDescent="0.25">
      <c r="C385" s="12">
        <v>384</v>
      </c>
      <c r="E385" s="12">
        <v>0</v>
      </c>
      <c r="F385" s="12">
        <v>384</v>
      </c>
      <c r="I385" s="12">
        <v>384</v>
      </c>
      <c r="K385" s="12">
        <v>0</v>
      </c>
      <c r="L385" s="12">
        <v>384</v>
      </c>
      <c r="O385" s="12">
        <v>384</v>
      </c>
      <c r="Q385" s="12">
        <v>0</v>
      </c>
      <c r="R385" s="12">
        <v>384</v>
      </c>
      <c r="U385" s="12">
        <v>384</v>
      </c>
      <c r="W385" s="12">
        <v>0</v>
      </c>
      <c r="X385" s="12">
        <v>384</v>
      </c>
      <c r="AA385" s="12">
        <v>384</v>
      </c>
      <c r="AC385" s="12">
        <v>0</v>
      </c>
      <c r="AD385" s="12">
        <v>384</v>
      </c>
      <c r="AG385" s="12">
        <v>384</v>
      </c>
      <c r="AI385" s="12">
        <v>0</v>
      </c>
      <c r="AJ385" s="12">
        <v>384</v>
      </c>
      <c r="AM385" s="12">
        <v>384</v>
      </c>
      <c r="AO385" s="12">
        <v>0</v>
      </c>
      <c r="AP385" s="12">
        <v>384</v>
      </c>
    </row>
    <row r="386" spans="3:42" x14ac:dyDescent="0.25">
      <c r="C386" s="12">
        <v>385</v>
      </c>
      <c r="E386" s="12">
        <v>0</v>
      </c>
      <c r="F386" s="12">
        <v>385</v>
      </c>
      <c r="I386" s="12">
        <v>385</v>
      </c>
      <c r="K386" s="12">
        <v>0</v>
      </c>
      <c r="L386" s="12">
        <v>385</v>
      </c>
      <c r="O386" s="12">
        <v>385</v>
      </c>
      <c r="Q386" s="12">
        <v>0</v>
      </c>
      <c r="R386" s="12">
        <v>385</v>
      </c>
      <c r="U386" s="12">
        <v>385</v>
      </c>
      <c r="W386" s="12">
        <v>0</v>
      </c>
      <c r="X386" s="12">
        <v>385</v>
      </c>
      <c r="AA386" s="12">
        <v>385</v>
      </c>
      <c r="AC386" s="12">
        <v>0</v>
      </c>
      <c r="AD386" s="12">
        <v>385</v>
      </c>
      <c r="AG386" s="12">
        <v>385</v>
      </c>
      <c r="AI386" s="12">
        <v>0</v>
      </c>
      <c r="AJ386" s="12">
        <v>385</v>
      </c>
      <c r="AM386" s="12">
        <v>385</v>
      </c>
      <c r="AO386" s="12">
        <v>0</v>
      </c>
      <c r="AP386" s="12">
        <v>385</v>
      </c>
    </row>
    <row r="387" spans="3:42" x14ac:dyDescent="0.25">
      <c r="C387" s="12">
        <v>386</v>
      </c>
      <c r="E387" s="12">
        <v>0</v>
      </c>
      <c r="F387" s="12">
        <v>386</v>
      </c>
      <c r="I387" s="12">
        <v>386</v>
      </c>
      <c r="K387" s="12">
        <v>0</v>
      </c>
      <c r="L387" s="12">
        <v>386</v>
      </c>
      <c r="O387" s="12">
        <v>386</v>
      </c>
      <c r="Q387" s="12">
        <v>0</v>
      </c>
      <c r="R387" s="12">
        <v>386</v>
      </c>
      <c r="U387" s="12">
        <v>386</v>
      </c>
      <c r="W387" s="12">
        <v>0</v>
      </c>
      <c r="X387" s="12">
        <v>386</v>
      </c>
      <c r="AA387" s="12">
        <v>386</v>
      </c>
      <c r="AC387" s="12">
        <v>0</v>
      </c>
      <c r="AD387" s="12">
        <v>386</v>
      </c>
      <c r="AG387" s="12">
        <v>386</v>
      </c>
      <c r="AI387" s="12">
        <v>0</v>
      </c>
      <c r="AJ387" s="12">
        <v>386</v>
      </c>
      <c r="AM387" s="12">
        <v>386</v>
      </c>
      <c r="AO387" s="12">
        <v>0</v>
      </c>
      <c r="AP387" s="12">
        <v>386</v>
      </c>
    </row>
    <row r="388" spans="3:42" x14ac:dyDescent="0.25">
      <c r="C388" s="12">
        <v>387</v>
      </c>
      <c r="E388" s="12">
        <v>0</v>
      </c>
      <c r="F388" s="12">
        <v>387</v>
      </c>
      <c r="I388" s="12">
        <v>387</v>
      </c>
      <c r="K388" s="12">
        <v>0</v>
      </c>
      <c r="L388" s="12">
        <v>387</v>
      </c>
      <c r="O388" s="12">
        <v>387</v>
      </c>
      <c r="Q388" s="12">
        <v>0</v>
      </c>
      <c r="R388" s="12">
        <v>387</v>
      </c>
      <c r="U388" s="12">
        <v>387</v>
      </c>
      <c r="W388" s="12">
        <v>0</v>
      </c>
      <c r="X388" s="12">
        <v>387</v>
      </c>
      <c r="AA388" s="12">
        <v>387</v>
      </c>
      <c r="AC388" s="12">
        <v>0</v>
      </c>
      <c r="AD388" s="12">
        <v>387</v>
      </c>
      <c r="AG388" s="12">
        <v>387</v>
      </c>
      <c r="AI388" s="12">
        <v>0</v>
      </c>
      <c r="AJ388" s="12">
        <v>387</v>
      </c>
      <c r="AM388" s="12">
        <v>387</v>
      </c>
      <c r="AO388" s="12">
        <v>0</v>
      </c>
      <c r="AP388" s="12">
        <v>387</v>
      </c>
    </row>
    <row r="389" spans="3:42" x14ac:dyDescent="0.25">
      <c r="C389" s="12">
        <v>388</v>
      </c>
      <c r="E389" s="12">
        <v>0</v>
      </c>
      <c r="F389" s="12">
        <v>388</v>
      </c>
      <c r="I389" s="12">
        <v>388</v>
      </c>
      <c r="K389" s="12">
        <v>0</v>
      </c>
      <c r="L389" s="12">
        <v>388</v>
      </c>
      <c r="O389" s="12">
        <v>388</v>
      </c>
      <c r="Q389" s="12">
        <v>0</v>
      </c>
      <c r="R389" s="12">
        <v>388</v>
      </c>
      <c r="U389" s="12">
        <v>388</v>
      </c>
      <c r="W389" s="12">
        <v>0</v>
      </c>
      <c r="X389" s="12">
        <v>388</v>
      </c>
      <c r="AA389" s="12">
        <v>388</v>
      </c>
      <c r="AC389" s="12">
        <v>0</v>
      </c>
      <c r="AD389" s="12">
        <v>388</v>
      </c>
      <c r="AG389" s="12">
        <v>388</v>
      </c>
      <c r="AI389" s="12">
        <v>0</v>
      </c>
      <c r="AJ389" s="12">
        <v>388</v>
      </c>
      <c r="AM389" s="12">
        <v>388</v>
      </c>
      <c r="AO389" s="12">
        <v>0</v>
      </c>
      <c r="AP389" s="12">
        <v>388</v>
      </c>
    </row>
    <row r="390" spans="3:42" x14ac:dyDescent="0.25">
      <c r="C390" s="12">
        <v>389</v>
      </c>
      <c r="E390" s="12">
        <v>0</v>
      </c>
      <c r="F390" s="12">
        <v>389</v>
      </c>
      <c r="I390" s="12">
        <v>389</v>
      </c>
      <c r="K390" s="12">
        <v>0</v>
      </c>
      <c r="L390" s="12">
        <v>389</v>
      </c>
      <c r="O390" s="12">
        <v>389</v>
      </c>
      <c r="Q390" s="12">
        <v>0</v>
      </c>
      <c r="R390" s="12">
        <v>389</v>
      </c>
      <c r="U390" s="12">
        <v>389</v>
      </c>
      <c r="W390" s="12">
        <v>0</v>
      </c>
      <c r="X390" s="12">
        <v>389</v>
      </c>
      <c r="AA390" s="12">
        <v>389</v>
      </c>
      <c r="AC390" s="12">
        <v>0</v>
      </c>
      <c r="AD390" s="12">
        <v>389</v>
      </c>
      <c r="AG390" s="12">
        <v>389</v>
      </c>
      <c r="AI390" s="12">
        <v>0</v>
      </c>
      <c r="AJ390" s="12">
        <v>389</v>
      </c>
      <c r="AM390" s="12">
        <v>389</v>
      </c>
      <c r="AO390" s="12">
        <v>0</v>
      </c>
      <c r="AP390" s="12">
        <v>389</v>
      </c>
    </row>
    <row r="391" spans="3:42" x14ac:dyDescent="0.25">
      <c r="C391" s="12">
        <v>390</v>
      </c>
      <c r="E391" s="12">
        <v>0</v>
      </c>
      <c r="F391" s="12">
        <v>390</v>
      </c>
      <c r="I391" s="12">
        <v>390</v>
      </c>
      <c r="K391" s="12">
        <v>0</v>
      </c>
      <c r="L391" s="12">
        <v>390</v>
      </c>
      <c r="O391" s="12">
        <v>390</v>
      </c>
      <c r="Q391" s="12">
        <v>0</v>
      </c>
      <c r="R391" s="12">
        <v>390</v>
      </c>
      <c r="U391" s="12">
        <v>390</v>
      </c>
      <c r="W391" s="12">
        <v>0</v>
      </c>
      <c r="X391" s="12">
        <v>390</v>
      </c>
      <c r="AA391" s="12">
        <v>390</v>
      </c>
      <c r="AC391" s="12">
        <v>0</v>
      </c>
      <c r="AD391" s="12">
        <v>390</v>
      </c>
      <c r="AG391" s="12">
        <v>390</v>
      </c>
      <c r="AI391" s="12">
        <v>0</v>
      </c>
      <c r="AJ391" s="12">
        <v>390</v>
      </c>
      <c r="AM391" s="12">
        <v>390</v>
      </c>
      <c r="AO391" s="12">
        <v>0</v>
      </c>
      <c r="AP391" s="12">
        <v>390</v>
      </c>
    </row>
    <row r="392" spans="3:42" x14ac:dyDescent="0.25">
      <c r="C392" s="12">
        <v>391</v>
      </c>
      <c r="E392" s="12">
        <v>0</v>
      </c>
      <c r="F392" s="12">
        <v>391</v>
      </c>
      <c r="I392" s="12">
        <v>391</v>
      </c>
      <c r="K392" s="12">
        <v>0</v>
      </c>
      <c r="L392" s="12">
        <v>391</v>
      </c>
      <c r="O392" s="12">
        <v>391</v>
      </c>
      <c r="Q392" s="12">
        <v>0</v>
      </c>
      <c r="R392" s="12">
        <v>391</v>
      </c>
      <c r="U392" s="12">
        <v>391</v>
      </c>
      <c r="W392" s="12">
        <v>0</v>
      </c>
      <c r="X392" s="12">
        <v>391</v>
      </c>
      <c r="AA392" s="12">
        <v>391</v>
      </c>
      <c r="AC392" s="12">
        <v>0</v>
      </c>
      <c r="AD392" s="12">
        <v>391</v>
      </c>
      <c r="AG392" s="12">
        <v>391</v>
      </c>
      <c r="AI392" s="12">
        <v>0</v>
      </c>
      <c r="AJ392" s="12">
        <v>391</v>
      </c>
      <c r="AM392" s="12">
        <v>391</v>
      </c>
      <c r="AO392" s="12">
        <v>0</v>
      </c>
      <c r="AP392" s="12">
        <v>391</v>
      </c>
    </row>
    <row r="393" spans="3:42" x14ac:dyDescent="0.25">
      <c r="C393" s="12">
        <v>392</v>
      </c>
      <c r="E393" s="12">
        <v>0</v>
      </c>
      <c r="F393" s="12">
        <v>392</v>
      </c>
      <c r="I393" s="12">
        <v>392</v>
      </c>
      <c r="K393" s="12">
        <v>0</v>
      </c>
      <c r="L393" s="12">
        <v>392</v>
      </c>
      <c r="O393" s="12">
        <v>392</v>
      </c>
      <c r="Q393" s="12">
        <v>0</v>
      </c>
      <c r="R393" s="12">
        <v>392</v>
      </c>
      <c r="U393" s="12">
        <v>392</v>
      </c>
      <c r="W393" s="12">
        <v>0</v>
      </c>
      <c r="X393" s="12">
        <v>392</v>
      </c>
      <c r="AA393" s="12">
        <v>392</v>
      </c>
      <c r="AC393" s="12">
        <v>0</v>
      </c>
      <c r="AD393" s="12">
        <v>392</v>
      </c>
      <c r="AG393" s="12">
        <v>392</v>
      </c>
      <c r="AI393" s="12">
        <v>0</v>
      </c>
      <c r="AJ393" s="12">
        <v>392</v>
      </c>
      <c r="AM393" s="12">
        <v>392</v>
      </c>
      <c r="AO393" s="12">
        <v>0</v>
      </c>
      <c r="AP393" s="12">
        <v>392</v>
      </c>
    </row>
    <row r="394" spans="3:42" x14ac:dyDescent="0.25">
      <c r="C394" s="12">
        <v>393</v>
      </c>
      <c r="E394" s="12">
        <v>0</v>
      </c>
      <c r="F394" s="12">
        <v>393</v>
      </c>
      <c r="I394" s="12">
        <v>393</v>
      </c>
      <c r="K394" s="12">
        <v>0</v>
      </c>
      <c r="L394" s="12">
        <v>393</v>
      </c>
      <c r="O394" s="12">
        <v>393</v>
      </c>
      <c r="Q394" s="12">
        <v>0</v>
      </c>
      <c r="R394" s="12">
        <v>393</v>
      </c>
      <c r="U394" s="12">
        <v>393</v>
      </c>
      <c r="W394" s="12">
        <v>0</v>
      </c>
      <c r="X394" s="12">
        <v>393</v>
      </c>
      <c r="AA394" s="12">
        <v>393</v>
      </c>
      <c r="AC394" s="12">
        <v>0</v>
      </c>
      <c r="AD394" s="12">
        <v>393</v>
      </c>
      <c r="AG394" s="12">
        <v>393</v>
      </c>
      <c r="AI394" s="12">
        <v>0</v>
      </c>
      <c r="AJ394" s="12">
        <v>393</v>
      </c>
      <c r="AM394" s="12">
        <v>393</v>
      </c>
      <c r="AO394" s="12">
        <v>0</v>
      </c>
      <c r="AP394" s="12">
        <v>393</v>
      </c>
    </row>
    <row r="395" spans="3:42" x14ac:dyDescent="0.25">
      <c r="C395" s="12">
        <v>394</v>
      </c>
      <c r="E395" s="12">
        <v>0</v>
      </c>
      <c r="F395" s="12">
        <v>394</v>
      </c>
      <c r="I395" s="12">
        <v>394</v>
      </c>
      <c r="K395" s="12">
        <v>0</v>
      </c>
      <c r="L395" s="12">
        <v>394</v>
      </c>
      <c r="O395" s="12">
        <v>394</v>
      </c>
      <c r="Q395" s="12">
        <v>0</v>
      </c>
      <c r="R395" s="12">
        <v>394</v>
      </c>
      <c r="U395" s="12">
        <v>394</v>
      </c>
      <c r="W395" s="12">
        <v>0</v>
      </c>
      <c r="X395" s="12">
        <v>394</v>
      </c>
      <c r="AA395" s="12">
        <v>394</v>
      </c>
      <c r="AC395" s="12">
        <v>0</v>
      </c>
      <c r="AD395" s="12">
        <v>394</v>
      </c>
      <c r="AG395" s="12">
        <v>394</v>
      </c>
      <c r="AI395" s="12">
        <v>0</v>
      </c>
      <c r="AJ395" s="12">
        <v>394</v>
      </c>
      <c r="AM395" s="12">
        <v>394</v>
      </c>
      <c r="AO395" s="12">
        <v>0</v>
      </c>
      <c r="AP395" s="12">
        <v>394</v>
      </c>
    </row>
    <row r="396" spans="3:42" x14ac:dyDescent="0.25">
      <c r="C396" s="12">
        <v>395</v>
      </c>
      <c r="E396" s="12">
        <v>0</v>
      </c>
      <c r="F396" s="12">
        <v>395</v>
      </c>
      <c r="I396" s="12">
        <v>395</v>
      </c>
      <c r="K396" s="12">
        <v>0</v>
      </c>
      <c r="L396" s="12">
        <v>395</v>
      </c>
      <c r="O396" s="12">
        <v>395</v>
      </c>
      <c r="Q396" s="12">
        <v>0</v>
      </c>
      <c r="R396" s="12">
        <v>395</v>
      </c>
      <c r="U396" s="12">
        <v>395</v>
      </c>
      <c r="W396" s="12">
        <v>0</v>
      </c>
      <c r="X396" s="12">
        <v>395</v>
      </c>
      <c r="AA396" s="12">
        <v>395</v>
      </c>
      <c r="AC396" s="12">
        <v>0</v>
      </c>
      <c r="AD396" s="12">
        <v>395</v>
      </c>
      <c r="AG396" s="12">
        <v>395</v>
      </c>
      <c r="AI396" s="12">
        <v>0</v>
      </c>
      <c r="AJ396" s="12">
        <v>395</v>
      </c>
      <c r="AM396" s="12">
        <v>395</v>
      </c>
      <c r="AO396" s="12">
        <v>0</v>
      </c>
      <c r="AP396" s="12">
        <v>395</v>
      </c>
    </row>
    <row r="397" spans="3:42" x14ac:dyDescent="0.25">
      <c r="C397" s="12">
        <v>396</v>
      </c>
      <c r="E397" s="12">
        <v>0</v>
      </c>
      <c r="F397" s="12">
        <v>396</v>
      </c>
      <c r="I397" s="12">
        <v>396</v>
      </c>
      <c r="K397" s="12">
        <v>0</v>
      </c>
      <c r="L397" s="12">
        <v>396</v>
      </c>
      <c r="O397" s="12">
        <v>396</v>
      </c>
      <c r="Q397" s="12">
        <v>0</v>
      </c>
      <c r="R397" s="12">
        <v>396</v>
      </c>
      <c r="U397" s="12">
        <v>396</v>
      </c>
      <c r="W397" s="12">
        <v>0</v>
      </c>
      <c r="X397" s="12">
        <v>396</v>
      </c>
      <c r="AA397" s="12">
        <v>396</v>
      </c>
      <c r="AC397" s="12">
        <v>0</v>
      </c>
      <c r="AD397" s="12">
        <v>396</v>
      </c>
      <c r="AG397" s="12">
        <v>396</v>
      </c>
      <c r="AI397" s="12">
        <v>0</v>
      </c>
      <c r="AJ397" s="12">
        <v>396</v>
      </c>
      <c r="AM397" s="12">
        <v>396</v>
      </c>
      <c r="AO397" s="12">
        <v>0</v>
      </c>
      <c r="AP397" s="12">
        <v>396</v>
      </c>
    </row>
    <row r="398" spans="3:42" x14ac:dyDescent="0.25">
      <c r="C398" s="12">
        <v>397</v>
      </c>
      <c r="E398" s="12">
        <v>0</v>
      </c>
      <c r="F398" s="12">
        <v>397</v>
      </c>
      <c r="I398" s="12">
        <v>397</v>
      </c>
      <c r="K398" s="12">
        <v>0</v>
      </c>
      <c r="L398" s="12">
        <v>397</v>
      </c>
      <c r="O398" s="12">
        <v>397</v>
      </c>
      <c r="Q398" s="12">
        <v>0</v>
      </c>
      <c r="R398" s="12">
        <v>397</v>
      </c>
      <c r="U398" s="12">
        <v>397</v>
      </c>
      <c r="W398" s="12">
        <v>0</v>
      </c>
      <c r="X398" s="12">
        <v>397</v>
      </c>
      <c r="AA398" s="12">
        <v>397</v>
      </c>
      <c r="AC398" s="12">
        <v>0</v>
      </c>
      <c r="AD398" s="12">
        <v>397</v>
      </c>
      <c r="AG398" s="12">
        <v>397</v>
      </c>
      <c r="AI398" s="12">
        <v>0</v>
      </c>
      <c r="AJ398" s="12">
        <v>397</v>
      </c>
      <c r="AM398" s="12">
        <v>397</v>
      </c>
      <c r="AO398" s="12">
        <v>0</v>
      </c>
      <c r="AP398" s="12">
        <v>397</v>
      </c>
    </row>
    <row r="399" spans="3:42" x14ac:dyDescent="0.25">
      <c r="C399" s="12">
        <v>398</v>
      </c>
      <c r="E399" s="12">
        <v>0</v>
      </c>
      <c r="F399" s="12">
        <v>398</v>
      </c>
      <c r="I399" s="12">
        <v>398</v>
      </c>
      <c r="K399" s="12">
        <v>0</v>
      </c>
      <c r="L399" s="12">
        <v>398</v>
      </c>
      <c r="O399" s="12">
        <v>398</v>
      </c>
      <c r="Q399" s="12">
        <v>0</v>
      </c>
      <c r="R399" s="12">
        <v>398</v>
      </c>
      <c r="U399" s="12">
        <v>398</v>
      </c>
      <c r="W399" s="12">
        <v>0</v>
      </c>
      <c r="X399" s="12">
        <v>398</v>
      </c>
      <c r="AA399" s="12">
        <v>398</v>
      </c>
      <c r="AC399" s="12">
        <v>0</v>
      </c>
      <c r="AD399" s="12">
        <v>398</v>
      </c>
      <c r="AG399" s="12">
        <v>398</v>
      </c>
      <c r="AI399" s="12">
        <v>0</v>
      </c>
      <c r="AJ399" s="12">
        <v>398</v>
      </c>
      <c r="AM399" s="12">
        <v>398</v>
      </c>
      <c r="AO399" s="12">
        <v>0</v>
      </c>
      <c r="AP399" s="12">
        <v>398</v>
      </c>
    </row>
    <row r="400" spans="3:42" x14ac:dyDescent="0.25">
      <c r="C400" s="12">
        <v>399</v>
      </c>
      <c r="E400" s="12">
        <v>0</v>
      </c>
      <c r="F400" s="12">
        <v>399</v>
      </c>
      <c r="I400" s="12">
        <v>399</v>
      </c>
      <c r="K400" s="12">
        <v>0</v>
      </c>
      <c r="L400" s="12">
        <v>399</v>
      </c>
      <c r="O400" s="12">
        <v>399</v>
      </c>
      <c r="Q400" s="12">
        <v>0</v>
      </c>
      <c r="R400" s="12">
        <v>399</v>
      </c>
      <c r="U400" s="12">
        <v>399</v>
      </c>
      <c r="W400" s="12">
        <v>0</v>
      </c>
      <c r="X400" s="12">
        <v>399</v>
      </c>
      <c r="AA400" s="12">
        <v>399</v>
      </c>
      <c r="AC400" s="12">
        <v>0</v>
      </c>
      <c r="AD400" s="12">
        <v>399</v>
      </c>
      <c r="AG400" s="12">
        <v>399</v>
      </c>
      <c r="AI400" s="12">
        <v>0</v>
      </c>
      <c r="AJ400" s="12">
        <v>399</v>
      </c>
      <c r="AM400" s="12">
        <v>399</v>
      </c>
      <c r="AO400" s="12">
        <v>0</v>
      </c>
      <c r="AP400" s="12">
        <v>399</v>
      </c>
    </row>
    <row r="401" spans="3:42" x14ac:dyDescent="0.25">
      <c r="C401" s="12">
        <v>400</v>
      </c>
      <c r="E401" s="12">
        <v>0</v>
      </c>
      <c r="F401" s="12">
        <v>400</v>
      </c>
      <c r="I401" s="12">
        <v>400</v>
      </c>
      <c r="K401" s="12">
        <v>0</v>
      </c>
      <c r="L401" s="12">
        <v>400</v>
      </c>
      <c r="O401" s="12">
        <v>400</v>
      </c>
      <c r="Q401" s="12">
        <v>0</v>
      </c>
      <c r="R401" s="12">
        <v>400</v>
      </c>
      <c r="U401" s="12">
        <v>400</v>
      </c>
      <c r="W401" s="12">
        <v>0</v>
      </c>
      <c r="X401" s="12">
        <v>400</v>
      </c>
      <c r="AA401" s="12">
        <v>400</v>
      </c>
      <c r="AC401" s="12">
        <v>0</v>
      </c>
      <c r="AD401" s="12">
        <v>400</v>
      </c>
      <c r="AG401" s="12">
        <v>400</v>
      </c>
      <c r="AI401" s="12">
        <v>0</v>
      </c>
      <c r="AJ401" s="12">
        <v>400</v>
      </c>
      <c r="AM401" s="12">
        <v>400</v>
      </c>
      <c r="AO401" s="12">
        <v>0</v>
      </c>
      <c r="AP401" s="12">
        <v>400</v>
      </c>
    </row>
    <row r="402" spans="3:42" x14ac:dyDescent="0.25">
      <c r="C402" s="12">
        <v>401</v>
      </c>
      <c r="E402" s="12">
        <v>0</v>
      </c>
      <c r="F402" s="12">
        <v>401</v>
      </c>
      <c r="I402" s="12">
        <v>401</v>
      </c>
      <c r="K402" s="12">
        <v>0</v>
      </c>
      <c r="L402" s="12">
        <v>401</v>
      </c>
      <c r="O402" s="12">
        <v>401</v>
      </c>
      <c r="Q402" s="12">
        <v>0</v>
      </c>
      <c r="R402" s="12">
        <v>401</v>
      </c>
      <c r="U402" s="12">
        <v>401</v>
      </c>
      <c r="W402" s="12">
        <v>0</v>
      </c>
      <c r="X402" s="12">
        <v>401</v>
      </c>
      <c r="AA402" s="12">
        <v>401</v>
      </c>
      <c r="AC402" s="12">
        <v>0</v>
      </c>
      <c r="AD402" s="12">
        <v>401</v>
      </c>
      <c r="AG402" s="12">
        <v>401</v>
      </c>
      <c r="AI402" s="12">
        <v>0</v>
      </c>
      <c r="AJ402" s="12">
        <v>401</v>
      </c>
      <c r="AM402" s="12">
        <v>401</v>
      </c>
      <c r="AO402" s="12">
        <v>0</v>
      </c>
      <c r="AP402" s="12">
        <v>401</v>
      </c>
    </row>
    <row r="403" spans="3:42" x14ac:dyDescent="0.25">
      <c r="C403" s="12">
        <v>402</v>
      </c>
      <c r="E403" s="12">
        <v>0</v>
      </c>
      <c r="F403" s="12">
        <v>402</v>
      </c>
      <c r="I403" s="12">
        <v>402</v>
      </c>
      <c r="K403" s="12">
        <v>0</v>
      </c>
      <c r="L403" s="12">
        <v>402</v>
      </c>
      <c r="O403" s="12">
        <v>402</v>
      </c>
      <c r="Q403" s="12">
        <v>0</v>
      </c>
      <c r="R403" s="12">
        <v>402</v>
      </c>
      <c r="U403" s="12">
        <v>402</v>
      </c>
      <c r="W403" s="12">
        <v>0</v>
      </c>
      <c r="X403" s="12">
        <v>402</v>
      </c>
      <c r="AA403" s="12">
        <v>402</v>
      </c>
      <c r="AC403" s="12">
        <v>0</v>
      </c>
      <c r="AD403" s="12">
        <v>402</v>
      </c>
      <c r="AG403" s="12">
        <v>402</v>
      </c>
      <c r="AI403" s="12">
        <v>0</v>
      </c>
      <c r="AJ403" s="12">
        <v>402</v>
      </c>
      <c r="AM403" s="12">
        <v>402</v>
      </c>
      <c r="AO403" s="12">
        <v>0</v>
      </c>
      <c r="AP403" s="12">
        <v>402</v>
      </c>
    </row>
    <row r="404" spans="3:42" x14ac:dyDescent="0.25">
      <c r="C404" s="12">
        <v>403</v>
      </c>
      <c r="E404" s="12">
        <v>0</v>
      </c>
      <c r="F404" s="12">
        <v>403</v>
      </c>
      <c r="I404" s="12">
        <v>403</v>
      </c>
      <c r="K404" s="12">
        <v>0</v>
      </c>
      <c r="L404" s="12">
        <v>403</v>
      </c>
      <c r="O404" s="12">
        <v>403</v>
      </c>
      <c r="Q404" s="12">
        <v>0</v>
      </c>
      <c r="R404" s="12">
        <v>403</v>
      </c>
      <c r="U404" s="12">
        <v>403</v>
      </c>
      <c r="W404" s="12">
        <v>0</v>
      </c>
      <c r="X404" s="12">
        <v>403</v>
      </c>
      <c r="AA404" s="12">
        <v>403</v>
      </c>
      <c r="AC404" s="12">
        <v>0</v>
      </c>
      <c r="AD404" s="12">
        <v>403</v>
      </c>
      <c r="AG404" s="12">
        <v>403</v>
      </c>
      <c r="AI404" s="12">
        <v>0</v>
      </c>
      <c r="AJ404" s="12">
        <v>403</v>
      </c>
      <c r="AM404" s="12">
        <v>403</v>
      </c>
      <c r="AO404" s="12">
        <v>0</v>
      </c>
      <c r="AP404" s="12">
        <v>403</v>
      </c>
    </row>
    <row r="405" spans="3:42" x14ac:dyDescent="0.25">
      <c r="C405" s="12">
        <v>404</v>
      </c>
      <c r="E405" s="12">
        <v>0</v>
      </c>
      <c r="F405" s="12">
        <v>404</v>
      </c>
      <c r="I405" s="12">
        <v>404</v>
      </c>
      <c r="K405" s="12">
        <v>0</v>
      </c>
      <c r="L405" s="12">
        <v>404</v>
      </c>
      <c r="O405" s="12">
        <v>404</v>
      </c>
      <c r="Q405" s="12">
        <v>0</v>
      </c>
      <c r="R405" s="12">
        <v>404</v>
      </c>
      <c r="U405" s="12">
        <v>404</v>
      </c>
      <c r="W405" s="12">
        <v>0</v>
      </c>
      <c r="X405" s="12">
        <v>404</v>
      </c>
      <c r="AA405" s="12">
        <v>404</v>
      </c>
      <c r="AC405" s="12">
        <v>0</v>
      </c>
      <c r="AD405" s="12">
        <v>404</v>
      </c>
      <c r="AG405" s="12">
        <v>404</v>
      </c>
      <c r="AI405" s="12">
        <v>0</v>
      </c>
      <c r="AJ405" s="12">
        <v>404</v>
      </c>
      <c r="AM405" s="12">
        <v>404</v>
      </c>
      <c r="AO405" s="12">
        <v>0</v>
      </c>
      <c r="AP405" s="12">
        <v>404</v>
      </c>
    </row>
    <row r="406" spans="3:42" x14ac:dyDescent="0.25">
      <c r="C406" s="12">
        <v>405</v>
      </c>
      <c r="E406" s="12">
        <v>0</v>
      </c>
      <c r="F406" s="12">
        <v>405</v>
      </c>
      <c r="I406" s="12">
        <v>405</v>
      </c>
      <c r="K406" s="12">
        <v>0</v>
      </c>
      <c r="L406" s="12">
        <v>405</v>
      </c>
      <c r="O406" s="12">
        <v>405</v>
      </c>
      <c r="Q406" s="12">
        <v>0</v>
      </c>
      <c r="R406" s="12">
        <v>405</v>
      </c>
      <c r="U406" s="12">
        <v>405</v>
      </c>
      <c r="W406" s="12">
        <v>0</v>
      </c>
      <c r="X406" s="12">
        <v>405</v>
      </c>
      <c r="AA406" s="12">
        <v>405</v>
      </c>
      <c r="AC406" s="12">
        <v>0</v>
      </c>
      <c r="AD406" s="12">
        <v>405</v>
      </c>
      <c r="AG406" s="12">
        <v>405</v>
      </c>
      <c r="AI406" s="12">
        <v>0</v>
      </c>
      <c r="AJ406" s="12">
        <v>405</v>
      </c>
      <c r="AM406" s="12">
        <v>405</v>
      </c>
      <c r="AO406" s="12">
        <v>0</v>
      </c>
      <c r="AP406" s="12">
        <v>405</v>
      </c>
    </row>
    <row r="407" spans="3:42" x14ac:dyDescent="0.25">
      <c r="C407" s="12">
        <v>406</v>
      </c>
      <c r="E407" s="12">
        <v>0</v>
      </c>
      <c r="F407" s="12">
        <v>406</v>
      </c>
      <c r="I407" s="12">
        <v>406</v>
      </c>
      <c r="K407" s="12">
        <v>0</v>
      </c>
      <c r="L407" s="12">
        <v>406</v>
      </c>
      <c r="O407" s="12">
        <v>406</v>
      </c>
      <c r="Q407" s="12">
        <v>0</v>
      </c>
      <c r="R407" s="12">
        <v>406</v>
      </c>
      <c r="U407" s="12">
        <v>406</v>
      </c>
      <c r="W407" s="12">
        <v>0</v>
      </c>
      <c r="X407" s="12">
        <v>406</v>
      </c>
      <c r="AA407" s="12">
        <v>406</v>
      </c>
      <c r="AC407" s="12">
        <v>0</v>
      </c>
      <c r="AD407" s="12">
        <v>406</v>
      </c>
      <c r="AG407" s="12">
        <v>406</v>
      </c>
      <c r="AI407" s="12">
        <v>0</v>
      </c>
      <c r="AJ407" s="12">
        <v>406</v>
      </c>
      <c r="AM407" s="12">
        <v>406</v>
      </c>
      <c r="AO407" s="12">
        <v>0</v>
      </c>
      <c r="AP407" s="12">
        <v>406</v>
      </c>
    </row>
    <row r="408" spans="3:42" x14ac:dyDescent="0.25">
      <c r="C408" s="12">
        <v>407</v>
      </c>
      <c r="E408" s="12">
        <v>0</v>
      </c>
      <c r="F408" s="12">
        <v>407</v>
      </c>
      <c r="I408" s="12">
        <v>407</v>
      </c>
      <c r="K408" s="12">
        <v>0</v>
      </c>
      <c r="L408" s="12">
        <v>407</v>
      </c>
      <c r="O408" s="12">
        <v>407</v>
      </c>
      <c r="Q408" s="12">
        <v>0</v>
      </c>
      <c r="R408" s="12">
        <v>407</v>
      </c>
      <c r="U408" s="12">
        <v>407</v>
      </c>
      <c r="W408" s="12">
        <v>0</v>
      </c>
      <c r="X408" s="12">
        <v>407</v>
      </c>
      <c r="AA408" s="12">
        <v>407</v>
      </c>
      <c r="AC408" s="12">
        <v>0</v>
      </c>
      <c r="AD408" s="12">
        <v>407</v>
      </c>
      <c r="AG408" s="12">
        <v>407</v>
      </c>
      <c r="AI408" s="12">
        <v>0</v>
      </c>
      <c r="AJ408" s="12">
        <v>407</v>
      </c>
      <c r="AM408" s="12">
        <v>407</v>
      </c>
      <c r="AO408" s="12">
        <v>0</v>
      </c>
      <c r="AP408" s="12">
        <v>407</v>
      </c>
    </row>
    <row r="409" spans="3:42" x14ac:dyDescent="0.25">
      <c r="C409" s="12">
        <v>408</v>
      </c>
      <c r="E409" s="12">
        <v>0</v>
      </c>
      <c r="F409" s="12">
        <v>408</v>
      </c>
      <c r="I409" s="12">
        <v>408</v>
      </c>
      <c r="K409" s="12">
        <v>0</v>
      </c>
      <c r="L409" s="12">
        <v>408</v>
      </c>
      <c r="O409" s="12">
        <v>408</v>
      </c>
      <c r="Q409" s="12">
        <v>0</v>
      </c>
      <c r="R409" s="12">
        <v>408</v>
      </c>
      <c r="U409" s="12">
        <v>408</v>
      </c>
      <c r="W409" s="12">
        <v>0</v>
      </c>
      <c r="X409" s="12">
        <v>408</v>
      </c>
      <c r="AA409" s="12">
        <v>408</v>
      </c>
      <c r="AC409" s="12">
        <v>0</v>
      </c>
      <c r="AD409" s="12">
        <v>408</v>
      </c>
      <c r="AG409" s="12">
        <v>408</v>
      </c>
      <c r="AI409" s="12">
        <v>0</v>
      </c>
      <c r="AJ409" s="12">
        <v>408</v>
      </c>
      <c r="AM409" s="12">
        <v>408</v>
      </c>
      <c r="AO409" s="12">
        <v>0</v>
      </c>
      <c r="AP409" s="12">
        <v>408</v>
      </c>
    </row>
    <row r="410" spans="3:42" x14ac:dyDescent="0.25">
      <c r="C410" s="12">
        <v>409</v>
      </c>
      <c r="E410" s="12">
        <v>0</v>
      </c>
      <c r="F410" s="12">
        <v>409</v>
      </c>
      <c r="I410" s="12">
        <v>409</v>
      </c>
      <c r="K410" s="12">
        <v>0</v>
      </c>
      <c r="L410" s="12">
        <v>409</v>
      </c>
      <c r="O410" s="12">
        <v>409</v>
      </c>
      <c r="Q410" s="12">
        <v>0</v>
      </c>
      <c r="R410" s="12">
        <v>409</v>
      </c>
      <c r="U410" s="12">
        <v>409</v>
      </c>
      <c r="W410" s="12">
        <v>0</v>
      </c>
      <c r="X410" s="12">
        <v>409</v>
      </c>
      <c r="AA410" s="12">
        <v>409</v>
      </c>
      <c r="AC410" s="12">
        <v>0</v>
      </c>
      <c r="AD410" s="12">
        <v>409</v>
      </c>
      <c r="AG410" s="12">
        <v>409</v>
      </c>
      <c r="AI410" s="12">
        <v>0</v>
      </c>
      <c r="AJ410" s="12">
        <v>409</v>
      </c>
      <c r="AM410" s="12">
        <v>409</v>
      </c>
      <c r="AO410" s="12">
        <v>0</v>
      </c>
      <c r="AP410" s="12">
        <v>409</v>
      </c>
    </row>
    <row r="411" spans="3:42" x14ac:dyDescent="0.25">
      <c r="C411" s="12">
        <v>410</v>
      </c>
      <c r="E411" s="12">
        <v>0</v>
      </c>
      <c r="F411" s="12">
        <v>410</v>
      </c>
      <c r="I411" s="12">
        <v>410</v>
      </c>
      <c r="K411" s="12">
        <v>0</v>
      </c>
      <c r="L411" s="12">
        <v>410</v>
      </c>
      <c r="O411" s="12">
        <v>410</v>
      </c>
      <c r="Q411" s="12">
        <v>0</v>
      </c>
      <c r="R411" s="12">
        <v>410</v>
      </c>
      <c r="U411" s="12">
        <v>410</v>
      </c>
      <c r="W411" s="12">
        <v>0</v>
      </c>
      <c r="X411" s="12">
        <v>410</v>
      </c>
      <c r="AA411" s="12">
        <v>410</v>
      </c>
      <c r="AC411" s="12">
        <v>0</v>
      </c>
      <c r="AD411" s="12">
        <v>410</v>
      </c>
      <c r="AG411" s="12">
        <v>410</v>
      </c>
      <c r="AI411" s="12">
        <v>0</v>
      </c>
      <c r="AJ411" s="12">
        <v>410</v>
      </c>
      <c r="AM411" s="12">
        <v>410</v>
      </c>
      <c r="AO411" s="12">
        <v>0</v>
      </c>
      <c r="AP411" s="12">
        <v>410</v>
      </c>
    </row>
    <row r="412" spans="3:42" x14ac:dyDescent="0.25">
      <c r="C412" s="12">
        <v>411</v>
      </c>
      <c r="E412" s="12">
        <v>0</v>
      </c>
      <c r="F412" s="12">
        <v>411</v>
      </c>
      <c r="I412" s="12">
        <v>411</v>
      </c>
      <c r="K412" s="12">
        <v>0</v>
      </c>
      <c r="L412" s="12">
        <v>411</v>
      </c>
      <c r="O412" s="12">
        <v>411</v>
      </c>
      <c r="Q412" s="12">
        <v>0</v>
      </c>
      <c r="R412" s="12">
        <v>411</v>
      </c>
      <c r="U412" s="12">
        <v>411</v>
      </c>
      <c r="W412" s="12">
        <v>0</v>
      </c>
      <c r="X412" s="12">
        <v>411</v>
      </c>
      <c r="AA412" s="12">
        <v>411</v>
      </c>
      <c r="AC412" s="12">
        <v>0</v>
      </c>
      <c r="AD412" s="12">
        <v>411</v>
      </c>
      <c r="AG412" s="12">
        <v>411</v>
      </c>
      <c r="AI412" s="12">
        <v>0</v>
      </c>
      <c r="AJ412" s="12">
        <v>411</v>
      </c>
      <c r="AM412" s="12">
        <v>411</v>
      </c>
      <c r="AO412" s="12">
        <v>0</v>
      </c>
      <c r="AP412" s="12">
        <v>411</v>
      </c>
    </row>
    <row r="413" spans="3:42" x14ac:dyDescent="0.25">
      <c r="C413" s="12">
        <v>412</v>
      </c>
      <c r="E413" s="12">
        <v>0</v>
      </c>
      <c r="F413" s="12">
        <v>412</v>
      </c>
      <c r="I413" s="12">
        <v>412</v>
      </c>
      <c r="K413" s="12">
        <v>0</v>
      </c>
      <c r="L413" s="12">
        <v>412</v>
      </c>
      <c r="O413" s="12">
        <v>412</v>
      </c>
      <c r="Q413" s="12">
        <v>0</v>
      </c>
      <c r="R413" s="12">
        <v>412</v>
      </c>
      <c r="U413" s="12">
        <v>412</v>
      </c>
      <c r="W413" s="12">
        <v>0</v>
      </c>
      <c r="X413" s="12">
        <v>412</v>
      </c>
      <c r="AA413" s="12">
        <v>412</v>
      </c>
      <c r="AC413" s="12">
        <v>0</v>
      </c>
      <c r="AD413" s="12">
        <v>412</v>
      </c>
      <c r="AG413" s="12">
        <v>412</v>
      </c>
      <c r="AI413" s="12">
        <v>0</v>
      </c>
      <c r="AJ413" s="12">
        <v>412</v>
      </c>
      <c r="AM413" s="12">
        <v>412</v>
      </c>
      <c r="AO413" s="12">
        <v>0</v>
      </c>
      <c r="AP413" s="12">
        <v>412</v>
      </c>
    </row>
    <row r="414" spans="3:42" x14ac:dyDescent="0.25">
      <c r="C414" s="12">
        <v>413</v>
      </c>
      <c r="E414" s="12">
        <v>0</v>
      </c>
      <c r="F414" s="12">
        <v>413</v>
      </c>
      <c r="I414" s="12">
        <v>413</v>
      </c>
      <c r="K414" s="12">
        <v>0</v>
      </c>
      <c r="L414" s="12">
        <v>413</v>
      </c>
      <c r="O414" s="12">
        <v>413</v>
      </c>
      <c r="Q414" s="12">
        <v>0</v>
      </c>
      <c r="R414" s="12">
        <v>413</v>
      </c>
      <c r="U414" s="12">
        <v>413</v>
      </c>
      <c r="W414" s="12">
        <v>0</v>
      </c>
      <c r="X414" s="12">
        <v>413</v>
      </c>
      <c r="AA414" s="12">
        <v>413</v>
      </c>
      <c r="AC414" s="12">
        <v>0</v>
      </c>
      <c r="AD414" s="12">
        <v>413</v>
      </c>
      <c r="AG414" s="12">
        <v>413</v>
      </c>
      <c r="AI414" s="12">
        <v>0</v>
      </c>
      <c r="AJ414" s="12">
        <v>413</v>
      </c>
      <c r="AM414" s="12">
        <v>413</v>
      </c>
      <c r="AO414" s="12">
        <v>0</v>
      </c>
      <c r="AP414" s="12">
        <v>413</v>
      </c>
    </row>
    <row r="415" spans="3:42" x14ac:dyDescent="0.25">
      <c r="C415" s="12">
        <v>414</v>
      </c>
      <c r="E415" s="12">
        <v>0</v>
      </c>
      <c r="F415" s="12">
        <v>414</v>
      </c>
      <c r="I415" s="12">
        <v>414</v>
      </c>
      <c r="K415" s="12">
        <v>0</v>
      </c>
      <c r="L415" s="12">
        <v>414</v>
      </c>
      <c r="O415" s="12">
        <v>414</v>
      </c>
      <c r="Q415" s="12">
        <v>0</v>
      </c>
      <c r="R415" s="12">
        <v>414</v>
      </c>
      <c r="U415" s="12">
        <v>414</v>
      </c>
      <c r="W415" s="12">
        <v>0</v>
      </c>
      <c r="X415" s="12">
        <v>414</v>
      </c>
      <c r="AA415" s="12">
        <v>414</v>
      </c>
      <c r="AC415" s="12">
        <v>0</v>
      </c>
      <c r="AD415" s="12">
        <v>414</v>
      </c>
      <c r="AG415" s="12">
        <v>414</v>
      </c>
      <c r="AI415" s="12">
        <v>0</v>
      </c>
      <c r="AJ415" s="12">
        <v>414</v>
      </c>
      <c r="AM415" s="12">
        <v>414</v>
      </c>
      <c r="AO415" s="12">
        <v>0</v>
      </c>
      <c r="AP415" s="12">
        <v>414</v>
      </c>
    </row>
    <row r="416" spans="3:42" x14ac:dyDescent="0.25">
      <c r="C416" s="12">
        <v>415</v>
      </c>
      <c r="E416" s="12">
        <v>0</v>
      </c>
      <c r="F416" s="12">
        <v>415</v>
      </c>
      <c r="I416" s="12">
        <v>415</v>
      </c>
      <c r="K416" s="12">
        <v>0</v>
      </c>
      <c r="L416" s="12">
        <v>415</v>
      </c>
      <c r="O416" s="12">
        <v>415</v>
      </c>
      <c r="Q416" s="12">
        <v>0</v>
      </c>
      <c r="R416" s="12">
        <v>415</v>
      </c>
      <c r="U416" s="12">
        <v>415</v>
      </c>
      <c r="W416" s="12">
        <v>0</v>
      </c>
      <c r="X416" s="12">
        <v>415</v>
      </c>
      <c r="AA416" s="12">
        <v>415</v>
      </c>
      <c r="AC416" s="12">
        <v>0</v>
      </c>
      <c r="AD416" s="12">
        <v>415</v>
      </c>
      <c r="AG416" s="12">
        <v>415</v>
      </c>
      <c r="AI416" s="12">
        <v>0</v>
      </c>
      <c r="AJ416" s="12">
        <v>415</v>
      </c>
      <c r="AM416" s="12">
        <v>415</v>
      </c>
      <c r="AO416" s="12">
        <v>0</v>
      </c>
      <c r="AP416" s="12">
        <v>415</v>
      </c>
    </row>
    <row r="417" spans="3:42" x14ac:dyDescent="0.25">
      <c r="C417" s="12">
        <v>416</v>
      </c>
      <c r="E417" s="12">
        <v>0</v>
      </c>
      <c r="F417" s="12">
        <v>416</v>
      </c>
      <c r="I417" s="12">
        <v>416</v>
      </c>
      <c r="K417" s="12">
        <v>0</v>
      </c>
      <c r="L417" s="12">
        <v>416</v>
      </c>
      <c r="O417" s="12">
        <v>416</v>
      </c>
      <c r="Q417" s="12">
        <v>0</v>
      </c>
      <c r="R417" s="12">
        <v>416</v>
      </c>
      <c r="U417" s="12">
        <v>416</v>
      </c>
      <c r="W417" s="12">
        <v>0</v>
      </c>
      <c r="X417" s="12">
        <v>416</v>
      </c>
      <c r="AA417" s="12">
        <v>416</v>
      </c>
      <c r="AC417" s="12">
        <v>0</v>
      </c>
      <c r="AD417" s="12">
        <v>416</v>
      </c>
      <c r="AG417" s="12">
        <v>416</v>
      </c>
      <c r="AI417" s="12">
        <v>0</v>
      </c>
      <c r="AJ417" s="12">
        <v>416</v>
      </c>
      <c r="AM417" s="12">
        <v>416</v>
      </c>
      <c r="AO417" s="12">
        <v>0</v>
      </c>
      <c r="AP417" s="12">
        <v>416</v>
      </c>
    </row>
    <row r="418" spans="3:42" x14ac:dyDescent="0.25">
      <c r="C418" s="12">
        <v>417</v>
      </c>
      <c r="E418" s="12">
        <v>0</v>
      </c>
      <c r="F418" s="12">
        <v>417</v>
      </c>
      <c r="I418" s="12">
        <v>417</v>
      </c>
      <c r="K418" s="12">
        <v>0</v>
      </c>
      <c r="L418" s="12">
        <v>417</v>
      </c>
      <c r="O418" s="12">
        <v>417</v>
      </c>
      <c r="Q418" s="12">
        <v>0</v>
      </c>
      <c r="R418" s="12">
        <v>417</v>
      </c>
      <c r="U418" s="12">
        <v>417</v>
      </c>
      <c r="W418" s="12">
        <v>0</v>
      </c>
      <c r="X418" s="12">
        <v>417</v>
      </c>
      <c r="AA418" s="12">
        <v>417</v>
      </c>
      <c r="AC418" s="12">
        <v>0</v>
      </c>
      <c r="AD418" s="12">
        <v>417</v>
      </c>
      <c r="AG418" s="12">
        <v>417</v>
      </c>
      <c r="AI418" s="12">
        <v>0</v>
      </c>
      <c r="AJ418" s="12">
        <v>417</v>
      </c>
      <c r="AM418" s="12">
        <v>417</v>
      </c>
      <c r="AO418" s="12">
        <v>0</v>
      </c>
      <c r="AP418" s="12">
        <v>417</v>
      </c>
    </row>
    <row r="419" spans="3:42" x14ac:dyDescent="0.25">
      <c r="C419" s="12">
        <v>418</v>
      </c>
      <c r="E419" s="12">
        <v>0</v>
      </c>
      <c r="F419" s="12">
        <v>418</v>
      </c>
      <c r="I419" s="12">
        <v>418</v>
      </c>
      <c r="K419" s="12">
        <v>0</v>
      </c>
      <c r="L419" s="12">
        <v>418</v>
      </c>
      <c r="O419" s="12">
        <v>418</v>
      </c>
      <c r="Q419" s="12">
        <v>0</v>
      </c>
      <c r="R419" s="12">
        <v>418</v>
      </c>
      <c r="U419" s="12">
        <v>418</v>
      </c>
      <c r="W419" s="12">
        <v>0</v>
      </c>
      <c r="X419" s="12">
        <v>418</v>
      </c>
      <c r="AA419" s="12">
        <v>418</v>
      </c>
      <c r="AC419" s="12">
        <v>0</v>
      </c>
      <c r="AD419" s="12">
        <v>418</v>
      </c>
      <c r="AG419" s="12">
        <v>418</v>
      </c>
      <c r="AI419" s="12">
        <v>0</v>
      </c>
      <c r="AJ419" s="12">
        <v>418</v>
      </c>
      <c r="AM419" s="12">
        <v>418</v>
      </c>
      <c r="AO419" s="12">
        <v>0</v>
      </c>
      <c r="AP419" s="12">
        <v>418</v>
      </c>
    </row>
    <row r="420" spans="3:42" x14ac:dyDescent="0.25">
      <c r="C420" s="12">
        <v>419</v>
      </c>
      <c r="E420" s="12">
        <v>0</v>
      </c>
      <c r="F420" s="12">
        <v>419</v>
      </c>
      <c r="I420" s="12">
        <v>419</v>
      </c>
      <c r="K420" s="12">
        <v>0</v>
      </c>
      <c r="L420" s="12">
        <v>419</v>
      </c>
      <c r="O420" s="12">
        <v>419</v>
      </c>
      <c r="Q420" s="12">
        <v>0</v>
      </c>
      <c r="R420" s="12">
        <v>419</v>
      </c>
      <c r="U420" s="12">
        <v>419</v>
      </c>
      <c r="W420" s="12">
        <v>0</v>
      </c>
      <c r="X420" s="12">
        <v>419</v>
      </c>
      <c r="AA420" s="12">
        <v>419</v>
      </c>
      <c r="AC420" s="12">
        <v>0</v>
      </c>
      <c r="AD420" s="12">
        <v>419</v>
      </c>
      <c r="AG420" s="12">
        <v>419</v>
      </c>
      <c r="AI420" s="12">
        <v>0</v>
      </c>
      <c r="AJ420" s="12">
        <v>419</v>
      </c>
      <c r="AM420" s="12">
        <v>419</v>
      </c>
      <c r="AO420" s="12">
        <v>0</v>
      </c>
      <c r="AP420" s="12">
        <v>419</v>
      </c>
    </row>
    <row r="421" spans="3:42" x14ac:dyDescent="0.25">
      <c r="C421" s="12">
        <v>420</v>
      </c>
      <c r="E421" s="12">
        <v>0</v>
      </c>
      <c r="F421" s="12">
        <v>420</v>
      </c>
      <c r="I421" s="12">
        <v>420</v>
      </c>
      <c r="K421" s="12">
        <v>0</v>
      </c>
      <c r="L421" s="12">
        <v>420</v>
      </c>
      <c r="O421" s="12">
        <v>420</v>
      </c>
      <c r="Q421" s="12">
        <v>0</v>
      </c>
      <c r="R421" s="12">
        <v>420</v>
      </c>
      <c r="U421" s="12">
        <v>420</v>
      </c>
      <c r="W421" s="12">
        <v>0</v>
      </c>
      <c r="X421" s="12">
        <v>420</v>
      </c>
      <c r="AA421" s="12">
        <v>420</v>
      </c>
      <c r="AC421" s="12">
        <v>0</v>
      </c>
      <c r="AD421" s="12">
        <v>420</v>
      </c>
      <c r="AG421" s="12">
        <v>420</v>
      </c>
      <c r="AI421" s="12">
        <v>0</v>
      </c>
      <c r="AJ421" s="12">
        <v>420</v>
      </c>
      <c r="AM421" s="12">
        <v>420</v>
      </c>
      <c r="AO421" s="12">
        <v>0</v>
      </c>
      <c r="AP421" s="12">
        <v>420</v>
      </c>
    </row>
    <row r="422" spans="3:42" x14ac:dyDescent="0.25">
      <c r="C422" s="12">
        <v>421</v>
      </c>
      <c r="E422" s="12">
        <v>0</v>
      </c>
      <c r="F422" s="12">
        <v>421</v>
      </c>
      <c r="I422" s="12">
        <v>421</v>
      </c>
      <c r="K422" s="12">
        <v>0</v>
      </c>
      <c r="L422" s="12">
        <v>421</v>
      </c>
      <c r="O422" s="12">
        <v>421</v>
      </c>
      <c r="Q422" s="12">
        <v>0</v>
      </c>
      <c r="R422" s="12">
        <v>421</v>
      </c>
      <c r="U422" s="12">
        <v>421</v>
      </c>
      <c r="W422" s="12">
        <v>0</v>
      </c>
      <c r="X422" s="12">
        <v>421</v>
      </c>
      <c r="AA422" s="12">
        <v>421</v>
      </c>
      <c r="AC422" s="12">
        <v>0</v>
      </c>
      <c r="AD422" s="12">
        <v>421</v>
      </c>
      <c r="AG422" s="12">
        <v>421</v>
      </c>
      <c r="AI422" s="12">
        <v>0</v>
      </c>
      <c r="AJ422" s="12">
        <v>421</v>
      </c>
      <c r="AM422" s="12">
        <v>421</v>
      </c>
      <c r="AO422" s="12">
        <v>0</v>
      </c>
      <c r="AP422" s="12">
        <v>421</v>
      </c>
    </row>
    <row r="423" spans="3:42" x14ac:dyDescent="0.25">
      <c r="C423" s="12">
        <v>422</v>
      </c>
      <c r="E423" s="12">
        <v>0</v>
      </c>
      <c r="F423" s="12">
        <v>422</v>
      </c>
      <c r="I423" s="12">
        <v>422</v>
      </c>
      <c r="K423" s="12">
        <v>0</v>
      </c>
      <c r="L423" s="12">
        <v>422</v>
      </c>
      <c r="O423" s="12">
        <v>422</v>
      </c>
      <c r="Q423" s="12">
        <v>0</v>
      </c>
      <c r="R423" s="12">
        <v>422</v>
      </c>
      <c r="U423" s="12">
        <v>422</v>
      </c>
      <c r="W423" s="12">
        <v>0</v>
      </c>
      <c r="X423" s="12">
        <v>422</v>
      </c>
      <c r="AA423" s="12">
        <v>422</v>
      </c>
      <c r="AC423" s="12">
        <v>0</v>
      </c>
      <c r="AD423" s="12">
        <v>422</v>
      </c>
      <c r="AG423" s="12">
        <v>422</v>
      </c>
      <c r="AI423" s="12">
        <v>0</v>
      </c>
      <c r="AJ423" s="12">
        <v>422</v>
      </c>
      <c r="AM423" s="12">
        <v>422</v>
      </c>
      <c r="AO423" s="12">
        <v>0</v>
      </c>
      <c r="AP423" s="12">
        <v>422</v>
      </c>
    </row>
    <row r="424" spans="3:42" x14ac:dyDescent="0.25">
      <c r="C424" s="12">
        <v>423</v>
      </c>
      <c r="E424" s="12">
        <v>0</v>
      </c>
      <c r="F424" s="12">
        <v>423</v>
      </c>
      <c r="I424" s="12">
        <v>423</v>
      </c>
      <c r="K424" s="12">
        <v>0</v>
      </c>
      <c r="L424" s="12">
        <v>423</v>
      </c>
      <c r="O424" s="12">
        <v>423</v>
      </c>
      <c r="Q424" s="12">
        <v>0</v>
      </c>
      <c r="R424" s="12">
        <v>423</v>
      </c>
      <c r="U424" s="12">
        <v>423</v>
      </c>
      <c r="W424" s="12">
        <v>0</v>
      </c>
      <c r="X424" s="12">
        <v>423</v>
      </c>
      <c r="AA424" s="12">
        <v>423</v>
      </c>
      <c r="AC424" s="12">
        <v>0</v>
      </c>
      <c r="AD424" s="12">
        <v>423</v>
      </c>
      <c r="AG424" s="12">
        <v>423</v>
      </c>
      <c r="AI424" s="12">
        <v>0</v>
      </c>
      <c r="AJ424" s="12">
        <v>423</v>
      </c>
      <c r="AM424" s="12">
        <v>423</v>
      </c>
      <c r="AO424" s="12">
        <v>0</v>
      </c>
      <c r="AP424" s="12">
        <v>423</v>
      </c>
    </row>
    <row r="425" spans="3:42" x14ac:dyDescent="0.25">
      <c r="C425" s="12">
        <v>424</v>
      </c>
      <c r="E425" s="12">
        <v>0</v>
      </c>
      <c r="F425" s="12">
        <v>424</v>
      </c>
      <c r="I425" s="12">
        <v>424</v>
      </c>
      <c r="K425" s="12">
        <v>0</v>
      </c>
      <c r="L425" s="12">
        <v>424</v>
      </c>
      <c r="O425" s="12">
        <v>424</v>
      </c>
      <c r="Q425" s="12">
        <v>0</v>
      </c>
      <c r="R425" s="12">
        <v>424</v>
      </c>
      <c r="U425" s="12">
        <v>424</v>
      </c>
      <c r="W425" s="12">
        <v>0</v>
      </c>
      <c r="X425" s="12">
        <v>424</v>
      </c>
      <c r="AA425" s="12">
        <v>424</v>
      </c>
      <c r="AC425" s="12">
        <v>0</v>
      </c>
      <c r="AD425" s="12">
        <v>424</v>
      </c>
      <c r="AG425" s="12">
        <v>424</v>
      </c>
      <c r="AI425" s="12">
        <v>0</v>
      </c>
      <c r="AJ425" s="12">
        <v>424</v>
      </c>
      <c r="AM425" s="12">
        <v>424</v>
      </c>
      <c r="AO425" s="12">
        <v>0</v>
      </c>
      <c r="AP425" s="12">
        <v>424</v>
      </c>
    </row>
    <row r="426" spans="3:42" x14ac:dyDescent="0.25">
      <c r="C426" s="12">
        <v>425</v>
      </c>
      <c r="E426" s="12">
        <v>0</v>
      </c>
      <c r="F426" s="12">
        <v>425</v>
      </c>
      <c r="I426" s="12">
        <v>425</v>
      </c>
      <c r="K426" s="12">
        <v>0</v>
      </c>
      <c r="L426" s="12">
        <v>425</v>
      </c>
      <c r="O426" s="12">
        <v>425</v>
      </c>
      <c r="Q426" s="12">
        <v>0</v>
      </c>
      <c r="R426" s="12">
        <v>425</v>
      </c>
      <c r="U426" s="12">
        <v>425</v>
      </c>
      <c r="W426" s="12">
        <v>0</v>
      </c>
      <c r="X426" s="12">
        <v>425</v>
      </c>
      <c r="AA426" s="12">
        <v>425</v>
      </c>
      <c r="AC426" s="12">
        <v>0</v>
      </c>
      <c r="AD426" s="12">
        <v>425</v>
      </c>
      <c r="AG426" s="12">
        <v>425</v>
      </c>
      <c r="AI426" s="12">
        <v>0</v>
      </c>
      <c r="AJ426" s="12">
        <v>425</v>
      </c>
      <c r="AM426" s="12">
        <v>425</v>
      </c>
      <c r="AO426" s="12">
        <v>0</v>
      </c>
      <c r="AP426" s="12">
        <v>425</v>
      </c>
    </row>
    <row r="427" spans="3:42" x14ac:dyDescent="0.25">
      <c r="C427" s="12">
        <v>426</v>
      </c>
      <c r="E427" s="12">
        <v>0</v>
      </c>
      <c r="F427" s="12">
        <v>426</v>
      </c>
      <c r="I427" s="12">
        <v>426</v>
      </c>
      <c r="K427" s="12">
        <v>0</v>
      </c>
      <c r="L427" s="12">
        <v>426</v>
      </c>
      <c r="O427" s="12">
        <v>426</v>
      </c>
      <c r="Q427" s="12">
        <v>0</v>
      </c>
      <c r="R427" s="12">
        <v>426</v>
      </c>
      <c r="U427" s="12">
        <v>426</v>
      </c>
      <c r="W427" s="12">
        <v>0</v>
      </c>
      <c r="X427" s="12">
        <v>426</v>
      </c>
      <c r="AA427" s="12">
        <v>426</v>
      </c>
      <c r="AC427" s="12">
        <v>0</v>
      </c>
      <c r="AD427" s="12">
        <v>426</v>
      </c>
      <c r="AG427" s="12">
        <v>426</v>
      </c>
      <c r="AI427" s="12">
        <v>0</v>
      </c>
      <c r="AJ427" s="12">
        <v>426</v>
      </c>
      <c r="AM427" s="12">
        <v>426</v>
      </c>
      <c r="AO427" s="12">
        <v>0</v>
      </c>
      <c r="AP427" s="12">
        <v>426</v>
      </c>
    </row>
    <row r="428" spans="3:42" x14ac:dyDescent="0.25">
      <c r="C428" s="12">
        <v>427</v>
      </c>
      <c r="E428" s="12">
        <v>0</v>
      </c>
      <c r="F428" s="12">
        <v>427</v>
      </c>
      <c r="I428" s="12">
        <v>427</v>
      </c>
      <c r="K428" s="12">
        <v>0</v>
      </c>
      <c r="L428" s="12">
        <v>427</v>
      </c>
      <c r="O428" s="12">
        <v>427</v>
      </c>
      <c r="Q428" s="12">
        <v>0</v>
      </c>
      <c r="R428" s="12">
        <v>427</v>
      </c>
      <c r="U428" s="12">
        <v>427</v>
      </c>
      <c r="W428" s="12">
        <v>0</v>
      </c>
      <c r="X428" s="12">
        <v>427</v>
      </c>
      <c r="AA428" s="12">
        <v>427</v>
      </c>
      <c r="AC428" s="12">
        <v>0</v>
      </c>
      <c r="AD428" s="12">
        <v>427</v>
      </c>
      <c r="AG428" s="12">
        <v>427</v>
      </c>
      <c r="AI428" s="12">
        <v>0</v>
      </c>
      <c r="AJ428" s="12">
        <v>427</v>
      </c>
      <c r="AM428" s="12">
        <v>427</v>
      </c>
      <c r="AO428" s="12">
        <v>0</v>
      </c>
      <c r="AP428" s="12">
        <v>427</v>
      </c>
    </row>
    <row r="429" spans="3:42" x14ac:dyDescent="0.25">
      <c r="C429" s="12">
        <v>428</v>
      </c>
      <c r="E429" s="12">
        <v>0</v>
      </c>
      <c r="F429" s="12">
        <v>428</v>
      </c>
      <c r="I429" s="12">
        <v>428</v>
      </c>
      <c r="K429" s="12">
        <v>0</v>
      </c>
      <c r="L429" s="12">
        <v>428</v>
      </c>
      <c r="O429" s="12">
        <v>428</v>
      </c>
      <c r="Q429" s="12">
        <v>0</v>
      </c>
      <c r="R429" s="12">
        <v>428</v>
      </c>
      <c r="U429" s="12">
        <v>428</v>
      </c>
      <c r="W429" s="12">
        <v>0</v>
      </c>
      <c r="X429" s="12">
        <v>428</v>
      </c>
      <c r="AA429" s="12">
        <v>428</v>
      </c>
      <c r="AC429" s="12">
        <v>0</v>
      </c>
      <c r="AD429" s="12">
        <v>428</v>
      </c>
      <c r="AG429" s="12">
        <v>428</v>
      </c>
      <c r="AI429" s="12">
        <v>0</v>
      </c>
      <c r="AJ429" s="12">
        <v>428</v>
      </c>
      <c r="AM429" s="12">
        <v>428</v>
      </c>
      <c r="AO429" s="12">
        <v>0</v>
      </c>
      <c r="AP429" s="12">
        <v>428</v>
      </c>
    </row>
    <row r="430" spans="3:42" x14ac:dyDescent="0.25">
      <c r="C430" s="12">
        <v>429</v>
      </c>
      <c r="E430" s="12">
        <v>0</v>
      </c>
      <c r="F430" s="12">
        <v>429</v>
      </c>
      <c r="I430" s="12">
        <v>429</v>
      </c>
      <c r="K430" s="12">
        <v>0</v>
      </c>
      <c r="L430" s="12">
        <v>429</v>
      </c>
      <c r="O430" s="12">
        <v>429</v>
      </c>
      <c r="Q430" s="12">
        <v>0</v>
      </c>
      <c r="R430" s="12">
        <v>429</v>
      </c>
      <c r="U430" s="12">
        <v>429</v>
      </c>
      <c r="W430" s="12">
        <v>0</v>
      </c>
      <c r="X430" s="12">
        <v>429</v>
      </c>
      <c r="AA430" s="12">
        <v>429</v>
      </c>
      <c r="AC430" s="12">
        <v>0</v>
      </c>
      <c r="AD430" s="12">
        <v>429</v>
      </c>
      <c r="AG430" s="12">
        <v>429</v>
      </c>
      <c r="AI430" s="12">
        <v>0</v>
      </c>
      <c r="AJ430" s="12">
        <v>429</v>
      </c>
      <c r="AM430" s="12">
        <v>429</v>
      </c>
      <c r="AO430" s="12">
        <v>0</v>
      </c>
      <c r="AP430" s="12">
        <v>429</v>
      </c>
    </row>
    <row r="431" spans="3:42" x14ac:dyDescent="0.25">
      <c r="C431" s="12">
        <v>430</v>
      </c>
      <c r="E431" s="12">
        <v>0</v>
      </c>
      <c r="F431" s="12">
        <v>430</v>
      </c>
      <c r="I431" s="12">
        <v>430</v>
      </c>
      <c r="K431" s="12">
        <v>0</v>
      </c>
      <c r="L431" s="12">
        <v>430</v>
      </c>
      <c r="O431" s="12">
        <v>430</v>
      </c>
      <c r="Q431" s="12">
        <v>0</v>
      </c>
      <c r="R431" s="12">
        <v>430</v>
      </c>
      <c r="U431" s="12">
        <v>430</v>
      </c>
      <c r="W431" s="12">
        <v>0</v>
      </c>
      <c r="X431" s="12">
        <v>430</v>
      </c>
      <c r="AA431" s="12">
        <v>430</v>
      </c>
      <c r="AC431" s="12">
        <v>0</v>
      </c>
      <c r="AD431" s="12">
        <v>430</v>
      </c>
      <c r="AG431" s="12">
        <v>430</v>
      </c>
      <c r="AI431" s="12">
        <v>0</v>
      </c>
      <c r="AJ431" s="12">
        <v>430</v>
      </c>
      <c r="AM431" s="12">
        <v>430</v>
      </c>
      <c r="AO431" s="12">
        <v>0</v>
      </c>
      <c r="AP431" s="12">
        <v>430</v>
      </c>
    </row>
    <row r="432" spans="3:42" x14ac:dyDescent="0.25">
      <c r="C432" s="12">
        <v>431</v>
      </c>
      <c r="E432" s="12">
        <v>0</v>
      </c>
      <c r="F432" s="12">
        <v>431</v>
      </c>
      <c r="I432" s="12">
        <v>431</v>
      </c>
      <c r="K432" s="12">
        <v>0</v>
      </c>
      <c r="L432" s="12">
        <v>431</v>
      </c>
      <c r="O432" s="12">
        <v>431</v>
      </c>
      <c r="Q432" s="12">
        <v>0</v>
      </c>
      <c r="R432" s="12">
        <v>431</v>
      </c>
      <c r="U432" s="12">
        <v>431</v>
      </c>
      <c r="W432" s="12">
        <v>0</v>
      </c>
      <c r="X432" s="12">
        <v>431</v>
      </c>
      <c r="AA432" s="12">
        <v>431</v>
      </c>
      <c r="AC432" s="12">
        <v>0</v>
      </c>
      <c r="AD432" s="12">
        <v>431</v>
      </c>
      <c r="AG432" s="12">
        <v>431</v>
      </c>
      <c r="AI432" s="12">
        <v>0</v>
      </c>
      <c r="AJ432" s="12">
        <v>431</v>
      </c>
      <c r="AM432" s="12">
        <v>431</v>
      </c>
      <c r="AO432" s="12">
        <v>0</v>
      </c>
      <c r="AP432" s="12">
        <v>431</v>
      </c>
    </row>
    <row r="433" spans="3:42" x14ac:dyDescent="0.25">
      <c r="C433" s="12">
        <v>432</v>
      </c>
      <c r="E433" s="12">
        <v>0</v>
      </c>
      <c r="F433" s="12">
        <v>432</v>
      </c>
      <c r="I433" s="12">
        <v>432</v>
      </c>
      <c r="K433" s="12">
        <v>0</v>
      </c>
      <c r="L433" s="12">
        <v>432</v>
      </c>
      <c r="O433" s="12">
        <v>432</v>
      </c>
      <c r="Q433" s="12">
        <v>0</v>
      </c>
      <c r="R433" s="12">
        <v>432</v>
      </c>
      <c r="U433" s="12">
        <v>432</v>
      </c>
      <c r="W433" s="12">
        <v>0</v>
      </c>
      <c r="X433" s="12">
        <v>432</v>
      </c>
      <c r="AA433" s="12">
        <v>432</v>
      </c>
      <c r="AC433" s="12">
        <v>0</v>
      </c>
      <c r="AD433" s="12">
        <v>432</v>
      </c>
      <c r="AG433" s="12">
        <v>432</v>
      </c>
      <c r="AI433" s="12">
        <v>0</v>
      </c>
      <c r="AJ433" s="12">
        <v>432</v>
      </c>
      <c r="AM433" s="12">
        <v>432</v>
      </c>
      <c r="AO433" s="12">
        <v>0</v>
      </c>
      <c r="AP433" s="12">
        <v>432</v>
      </c>
    </row>
    <row r="434" spans="3:42" x14ac:dyDescent="0.25">
      <c r="C434" s="12">
        <v>433</v>
      </c>
      <c r="E434" s="12">
        <v>0</v>
      </c>
      <c r="F434" s="12">
        <v>433</v>
      </c>
      <c r="I434" s="12">
        <v>433</v>
      </c>
      <c r="K434" s="12">
        <v>0</v>
      </c>
      <c r="L434" s="12">
        <v>433</v>
      </c>
      <c r="O434" s="12">
        <v>433</v>
      </c>
      <c r="Q434" s="12">
        <v>0</v>
      </c>
      <c r="R434" s="12">
        <v>433</v>
      </c>
      <c r="U434" s="12">
        <v>433</v>
      </c>
      <c r="W434" s="12">
        <v>0</v>
      </c>
      <c r="X434" s="12">
        <v>433</v>
      </c>
      <c r="AA434" s="12">
        <v>433</v>
      </c>
      <c r="AC434" s="12">
        <v>0</v>
      </c>
      <c r="AD434" s="12">
        <v>433</v>
      </c>
      <c r="AG434" s="12">
        <v>433</v>
      </c>
      <c r="AI434" s="12">
        <v>0</v>
      </c>
      <c r="AJ434" s="12">
        <v>433</v>
      </c>
      <c r="AM434" s="12">
        <v>433</v>
      </c>
      <c r="AO434" s="12">
        <v>0</v>
      </c>
      <c r="AP434" s="12">
        <v>433</v>
      </c>
    </row>
    <row r="435" spans="3:42" x14ac:dyDescent="0.25">
      <c r="C435" s="12">
        <v>434</v>
      </c>
      <c r="E435" s="12">
        <v>0</v>
      </c>
      <c r="F435" s="12">
        <v>434</v>
      </c>
      <c r="I435" s="12">
        <v>434</v>
      </c>
      <c r="K435" s="12">
        <v>0</v>
      </c>
      <c r="L435" s="12">
        <v>434</v>
      </c>
      <c r="O435" s="12">
        <v>434</v>
      </c>
      <c r="Q435" s="12">
        <v>0</v>
      </c>
      <c r="R435" s="12">
        <v>434</v>
      </c>
      <c r="U435" s="12">
        <v>434</v>
      </c>
      <c r="W435" s="12">
        <v>0</v>
      </c>
      <c r="X435" s="12">
        <v>434</v>
      </c>
      <c r="AA435" s="12">
        <v>434</v>
      </c>
      <c r="AC435" s="12">
        <v>0</v>
      </c>
      <c r="AD435" s="12">
        <v>434</v>
      </c>
      <c r="AG435" s="12">
        <v>434</v>
      </c>
      <c r="AI435" s="12">
        <v>0</v>
      </c>
      <c r="AJ435" s="12">
        <v>434</v>
      </c>
      <c r="AM435" s="12">
        <v>434</v>
      </c>
      <c r="AO435" s="12">
        <v>0</v>
      </c>
      <c r="AP435" s="12">
        <v>434</v>
      </c>
    </row>
    <row r="436" spans="3:42" x14ac:dyDescent="0.25">
      <c r="C436" s="12">
        <v>435</v>
      </c>
      <c r="E436" s="12">
        <v>0</v>
      </c>
      <c r="F436" s="12">
        <v>435</v>
      </c>
      <c r="I436" s="12">
        <v>435</v>
      </c>
      <c r="K436" s="12">
        <v>0</v>
      </c>
      <c r="L436" s="12">
        <v>435</v>
      </c>
      <c r="O436" s="12">
        <v>435</v>
      </c>
      <c r="Q436" s="12">
        <v>0</v>
      </c>
      <c r="R436" s="12">
        <v>435</v>
      </c>
      <c r="U436" s="12">
        <v>435</v>
      </c>
      <c r="W436" s="12">
        <v>0</v>
      </c>
      <c r="X436" s="12">
        <v>435</v>
      </c>
      <c r="AA436" s="12">
        <v>435</v>
      </c>
      <c r="AC436" s="12">
        <v>0</v>
      </c>
      <c r="AD436" s="12">
        <v>435</v>
      </c>
      <c r="AG436" s="12">
        <v>435</v>
      </c>
      <c r="AI436" s="12">
        <v>0</v>
      </c>
      <c r="AJ436" s="12">
        <v>435</v>
      </c>
      <c r="AM436" s="12">
        <v>435</v>
      </c>
      <c r="AO436" s="12">
        <v>0</v>
      </c>
      <c r="AP436" s="12">
        <v>435</v>
      </c>
    </row>
    <row r="437" spans="3:42" x14ac:dyDescent="0.25">
      <c r="C437" s="12">
        <v>436</v>
      </c>
      <c r="E437" s="12">
        <v>0</v>
      </c>
      <c r="F437" s="12">
        <v>436</v>
      </c>
      <c r="I437" s="12">
        <v>436</v>
      </c>
      <c r="K437" s="12">
        <v>0</v>
      </c>
      <c r="L437" s="12">
        <v>436</v>
      </c>
      <c r="O437" s="12">
        <v>436</v>
      </c>
      <c r="Q437" s="12">
        <v>0</v>
      </c>
      <c r="R437" s="12">
        <v>436</v>
      </c>
      <c r="U437" s="12">
        <v>436</v>
      </c>
      <c r="W437" s="12">
        <v>0</v>
      </c>
      <c r="X437" s="12">
        <v>436</v>
      </c>
      <c r="AA437" s="12">
        <v>436</v>
      </c>
      <c r="AC437" s="12">
        <v>0</v>
      </c>
      <c r="AD437" s="12">
        <v>436</v>
      </c>
      <c r="AG437" s="12">
        <v>436</v>
      </c>
      <c r="AI437" s="12">
        <v>0</v>
      </c>
      <c r="AJ437" s="12">
        <v>436</v>
      </c>
      <c r="AM437" s="12">
        <v>436</v>
      </c>
      <c r="AO437" s="12">
        <v>0</v>
      </c>
      <c r="AP437" s="12">
        <v>436</v>
      </c>
    </row>
    <row r="438" spans="3:42" x14ac:dyDescent="0.25">
      <c r="C438" s="12">
        <v>437</v>
      </c>
      <c r="E438" s="12">
        <v>0</v>
      </c>
      <c r="F438" s="12">
        <v>437</v>
      </c>
      <c r="I438" s="12">
        <v>437</v>
      </c>
      <c r="K438" s="12">
        <v>0</v>
      </c>
      <c r="L438" s="12">
        <v>437</v>
      </c>
      <c r="O438" s="12">
        <v>437</v>
      </c>
      <c r="Q438" s="12">
        <v>0</v>
      </c>
      <c r="R438" s="12">
        <v>437</v>
      </c>
      <c r="U438" s="12">
        <v>437</v>
      </c>
      <c r="W438" s="12">
        <v>0</v>
      </c>
      <c r="X438" s="12">
        <v>437</v>
      </c>
      <c r="AA438" s="12">
        <v>437</v>
      </c>
      <c r="AC438" s="12">
        <v>0</v>
      </c>
      <c r="AD438" s="12">
        <v>437</v>
      </c>
      <c r="AG438" s="12">
        <v>437</v>
      </c>
      <c r="AI438" s="12">
        <v>0</v>
      </c>
      <c r="AJ438" s="12">
        <v>437</v>
      </c>
      <c r="AM438" s="12">
        <v>437</v>
      </c>
      <c r="AO438" s="12">
        <v>0</v>
      </c>
      <c r="AP438" s="12">
        <v>437</v>
      </c>
    </row>
    <row r="439" spans="3:42" x14ac:dyDescent="0.25">
      <c r="C439" s="12">
        <v>438</v>
      </c>
      <c r="E439" s="12">
        <v>0</v>
      </c>
      <c r="F439" s="12">
        <v>438</v>
      </c>
      <c r="I439" s="12">
        <v>438</v>
      </c>
      <c r="K439" s="12">
        <v>0</v>
      </c>
      <c r="L439" s="12">
        <v>438</v>
      </c>
      <c r="O439" s="12">
        <v>438</v>
      </c>
      <c r="Q439" s="12">
        <v>0</v>
      </c>
      <c r="R439" s="12">
        <v>438</v>
      </c>
      <c r="U439" s="12">
        <v>438</v>
      </c>
      <c r="W439" s="12">
        <v>0</v>
      </c>
      <c r="X439" s="12">
        <v>438</v>
      </c>
      <c r="AA439" s="12">
        <v>438</v>
      </c>
      <c r="AC439" s="12">
        <v>0</v>
      </c>
      <c r="AD439" s="12">
        <v>438</v>
      </c>
      <c r="AG439" s="12">
        <v>438</v>
      </c>
      <c r="AI439" s="12">
        <v>0</v>
      </c>
      <c r="AJ439" s="12">
        <v>438</v>
      </c>
      <c r="AM439" s="12">
        <v>438</v>
      </c>
      <c r="AO439" s="12">
        <v>0</v>
      </c>
      <c r="AP439" s="12">
        <v>438</v>
      </c>
    </row>
    <row r="440" spans="3:42" x14ac:dyDescent="0.25">
      <c r="C440" s="12">
        <v>439</v>
      </c>
      <c r="E440" s="12">
        <v>0</v>
      </c>
      <c r="F440" s="12">
        <v>439</v>
      </c>
      <c r="I440" s="12">
        <v>439</v>
      </c>
      <c r="K440" s="12">
        <v>0</v>
      </c>
      <c r="L440" s="12">
        <v>439</v>
      </c>
      <c r="O440" s="12">
        <v>439</v>
      </c>
      <c r="Q440" s="12">
        <v>0</v>
      </c>
      <c r="R440" s="12">
        <v>439</v>
      </c>
      <c r="U440" s="12">
        <v>439</v>
      </c>
      <c r="W440" s="12">
        <v>0</v>
      </c>
      <c r="X440" s="12">
        <v>439</v>
      </c>
      <c r="AA440" s="12">
        <v>439</v>
      </c>
      <c r="AC440" s="12">
        <v>0</v>
      </c>
      <c r="AD440" s="12">
        <v>439</v>
      </c>
      <c r="AG440" s="12">
        <v>439</v>
      </c>
      <c r="AI440" s="12">
        <v>0</v>
      </c>
      <c r="AJ440" s="12">
        <v>439</v>
      </c>
      <c r="AM440" s="12">
        <v>439</v>
      </c>
      <c r="AO440" s="12">
        <v>0</v>
      </c>
      <c r="AP440" s="12">
        <v>439</v>
      </c>
    </row>
    <row r="441" spans="3:42" x14ac:dyDescent="0.25">
      <c r="C441" s="12">
        <v>440</v>
      </c>
      <c r="E441" s="12">
        <v>0</v>
      </c>
      <c r="F441" s="12">
        <v>440</v>
      </c>
      <c r="I441" s="12">
        <v>440</v>
      </c>
      <c r="K441" s="12">
        <v>0</v>
      </c>
      <c r="L441" s="12">
        <v>440</v>
      </c>
      <c r="O441" s="12">
        <v>440</v>
      </c>
      <c r="Q441" s="12">
        <v>0</v>
      </c>
      <c r="R441" s="12">
        <v>440</v>
      </c>
      <c r="U441" s="12">
        <v>440</v>
      </c>
      <c r="W441" s="12">
        <v>0</v>
      </c>
      <c r="X441" s="12">
        <v>440</v>
      </c>
      <c r="AA441" s="12">
        <v>440</v>
      </c>
      <c r="AC441" s="12">
        <v>0</v>
      </c>
      <c r="AD441" s="12">
        <v>440</v>
      </c>
      <c r="AG441" s="12">
        <v>440</v>
      </c>
      <c r="AI441" s="12">
        <v>0</v>
      </c>
      <c r="AJ441" s="12">
        <v>440</v>
      </c>
      <c r="AM441" s="12">
        <v>440</v>
      </c>
      <c r="AO441" s="12">
        <v>0</v>
      </c>
      <c r="AP441" s="12">
        <v>440</v>
      </c>
    </row>
    <row r="442" spans="3:42" x14ac:dyDescent="0.25">
      <c r="C442" s="12">
        <v>441</v>
      </c>
      <c r="E442" s="12">
        <v>0</v>
      </c>
      <c r="F442" s="12">
        <v>441</v>
      </c>
      <c r="I442" s="12">
        <v>441</v>
      </c>
      <c r="K442" s="12">
        <v>0</v>
      </c>
      <c r="L442" s="12">
        <v>441</v>
      </c>
      <c r="O442" s="12">
        <v>441</v>
      </c>
      <c r="Q442" s="12">
        <v>0</v>
      </c>
      <c r="R442" s="12">
        <v>441</v>
      </c>
      <c r="U442" s="12">
        <v>441</v>
      </c>
      <c r="W442" s="12">
        <v>0</v>
      </c>
      <c r="X442" s="12">
        <v>441</v>
      </c>
      <c r="AA442" s="12">
        <v>441</v>
      </c>
      <c r="AC442" s="12">
        <v>0</v>
      </c>
      <c r="AD442" s="12">
        <v>441</v>
      </c>
      <c r="AG442" s="12">
        <v>441</v>
      </c>
      <c r="AI442" s="12">
        <v>0</v>
      </c>
      <c r="AJ442" s="12">
        <v>441</v>
      </c>
      <c r="AM442" s="12">
        <v>441</v>
      </c>
      <c r="AO442" s="12">
        <v>0</v>
      </c>
      <c r="AP442" s="12">
        <v>441</v>
      </c>
    </row>
    <row r="443" spans="3:42" x14ac:dyDescent="0.25">
      <c r="C443" s="12">
        <v>442</v>
      </c>
      <c r="E443" s="12">
        <v>0</v>
      </c>
      <c r="F443" s="12">
        <v>442</v>
      </c>
      <c r="I443" s="12">
        <v>442</v>
      </c>
      <c r="K443" s="12">
        <v>0</v>
      </c>
      <c r="L443" s="12">
        <v>442</v>
      </c>
      <c r="O443" s="12">
        <v>442</v>
      </c>
      <c r="Q443" s="12">
        <v>0</v>
      </c>
      <c r="R443" s="12">
        <v>442</v>
      </c>
      <c r="U443" s="12">
        <v>442</v>
      </c>
      <c r="W443" s="12">
        <v>0</v>
      </c>
      <c r="X443" s="12">
        <v>442</v>
      </c>
      <c r="AA443" s="12">
        <v>442</v>
      </c>
      <c r="AC443" s="12">
        <v>0</v>
      </c>
      <c r="AD443" s="12">
        <v>442</v>
      </c>
      <c r="AG443" s="12">
        <v>442</v>
      </c>
      <c r="AI443" s="12">
        <v>0</v>
      </c>
      <c r="AJ443" s="12">
        <v>442</v>
      </c>
      <c r="AM443" s="12">
        <v>442</v>
      </c>
      <c r="AO443" s="12">
        <v>0</v>
      </c>
      <c r="AP443" s="12">
        <v>442</v>
      </c>
    </row>
    <row r="444" spans="3:42" x14ac:dyDescent="0.25">
      <c r="C444" s="12">
        <v>443</v>
      </c>
      <c r="E444" s="12">
        <v>0</v>
      </c>
      <c r="F444" s="12">
        <v>443</v>
      </c>
      <c r="I444" s="12">
        <v>443</v>
      </c>
      <c r="K444" s="12">
        <v>0</v>
      </c>
      <c r="L444" s="12">
        <v>443</v>
      </c>
      <c r="O444" s="12">
        <v>443</v>
      </c>
      <c r="Q444" s="12">
        <v>0</v>
      </c>
      <c r="R444" s="12">
        <v>443</v>
      </c>
      <c r="U444" s="12">
        <v>443</v>
      </c>
      <c r="W444" s="12">
        <v>0</v>
      </c>
      <c r="X444" s="12">
        <v>443</v>
      </c>
      <c r="AA444" s="12">
        <v>443</v>
      </c>
      <c r="AC444" s="12">
        <v>0</v>
      </c>
      <c r="AD444" s="12">
        <v>443</v>
      </c>
      <c r="AG444" s="12">
        <v>443</v>
      </c>
      <c r="AI444" s="12">
        <v>0</v>
      </c>
      <c r="AJ444" s="12">
        <v>443</v>
      </c>
      <c r="AM444" s="12">
        <v>443</v>
      </c>
      <c r="AO444" s="12">
        <v>0</v>
      </c>
      <c r="AP444" s="12">
        <v>443</v>
      </c>
    </row>
    <row r="445" spans="3:42" x14ac:dyDescent="0.25">
      <c r="C445" s="12">
        <v>444</v>
      </c>
      <c r="E445" s="12">
        <v>0</v>
      </c>
      <c r="F445" s="12">
        <v>444</v>
      </c>
      <c r="I445" s="12">
        <v>444</v>
      </c>
      <c r="K445" s="12">
        <v>0</v>
      </c>
      <c r="L445" s="12">
        <v>444</v>
      </c>
      <c r="O445" s="12">
        <v>444</v>
      </c>
      <c r="Q445" s="12">
        <v>0</v>
      </c>
      <c r="R445" s="12">
        <v>444</v>
      </c>
      <c r="U445" s="12">
        <v>444</v>
      </c>
      <c r="W445" s="12">
        <v>0</v>
      </c>
      <c r="X445" s="12">
        <v>444</v>
      </c>
      <c r="AA445" s="12">
        <v>444</v>
      </c>
      <c r="AC445" s="12">
        <v>0</v>
      </c>
      <c r="AD445" s="12">
        <v>444</v>
      </c>
      <c r="AG445" s="12">
        <v>444</v>
      </c>
      <c r="AI445" s="12">
        <v>0</v>
      </c>
      <c r="AJ445" s="12">
        <v>444</v>
      </c>
      <c r="AM445" s="12">
        <v>444</v>
      </c>
      <c r="AO445" s="12">
        <v>0</v>
      </c>
      <c r="AP445" s="12">
        <v>444</v>
      </c>
    </row>
    <row r="446" spans="3:42" x14ac:dyDescent="0.25">
      <c r="C446" s="12">
        <v>445</v>
      </c>
      <c r="E446" s="12">
        <v>0</v>
      </c>
      <c r="F446" s="12">
        <v>445</v>
      </c>
      <c r="I446" s="12">
        <v>445</v>
      </c>
      <c r="K446" s="12">
        <v>0</v>
      </c>
      <c r="L446" s="12">
        <v>445</v>
      </c>
      <c r="O446" s="12">
        <v>445</v>
      </c>
      <c r="Q446" s="12">
        <v>0</v>
      </c>
      <c r="R446" s="12">
        <v>445</v>
      </c>
      <c r="U446" s="12">
        <v>445</v>
      </c>
      <c r="W446" s="12">
        <v>0</v>
      </c>
      <c r="X446" s="12">
        <v>445</v>
      </c>
      <c r="AA446" s="12">
        <v>445</v>
      </c>
      <c r="AC446" s="12">
        <v>0</v>
      </c>
      <c r="AD446" s="12">
        <v>445</v>
      </c>
      <c r="AG446" s="12">
        <v>445</v>
      </c>
      <c r="AI446" s="12">
        <v>0</v>
      </c>
      <c r="AJ446" s="12">
        <v>445</v>
      </c>
      <c r="AM446" s="12">
        <v>445</v>
      </c>
      <c r="AO446" s="12">
        <v>0</v>
      </c>
      <c r="AP446" s="12">
        <v>445</v>
      </c>
    </row>
    <row r="447" spans="3:42" x14ac:dyDescent="0.25">
      <c r="C447" s="12">
        <v>446</v>
      </c>
      <c r="E447" s="12">
        <v>0</v>
      </c>
      <c r="F447" s="12">
        <v>446</v>
      </c>
      <c r="I447" s="12">
        <v>446</v>
      </c>
      <c r="K447" s="12">
        <v>0</v>
      </c>
      <c r="L447" s="12">
        <v>446</v>
      </c>
      <c r="O447" s="12">
        <v>446</v>
      </c>
      <c r="Q447" s="12">
        <v>0</v>
      </c>
      <c r="R447" s="12">
        <v>446</v>
      </c>
      <c r="U447" s="12">
        <v>446</v>
      </c>
      <c r="W447" s="12">
        <v>0</v>
      </c>
      <c r="X447" s="12">
        <v>446</v>
      </c>
      <c r="AA447" s="12">
        <v>446</v>
      </c>
      <c r="AC447" s="12">
        <v>0</v>
      </c>
      <c r="AD447" s="12">
        <v>446</v>
      </c>
      <c r="AG447" s="12">
        <v>446</v>
      </c>
      <c r="AI447" s="12">
        <v>0</v>
      </c>
      <c r="AJ447" s="12">
        <v>446</v>
      </c>
      <c r="AM447" s="12">
        <v>446</v>
      </c>
      <c r="AO447" s="12">
        <v>0</v>
      </c>
      <c r="AP447" s="12">
        <v>446</v>
      </c>
    </row>
    <row r="448" spans="3:42" x14ac:dyDescent="0.25">
      <c r="C448" s="12">
        <v>447</v>
      </c>
      <c r="E448" s="12">
        <v>0</v>
      </c>
      <c r="F448" s="12">
        <v>447</v>
      </c>
      <c r="I448" s="12">
        <v>447</v>
      </c>
      <c r="K448" s="12">
        <v>0</v>
      </c>
      <c r="L448" s="12">
        <v>447</v>
      </c>
      <c r="O448" s="12">
        <v>447</v>
      </c>
      <c r="Q448" s="12">
        <v>0</v>
      </c>
      <c r="R448" s="12">
        <v>447</v>
      </c>
      <c r="U448" s="12">
        <v>447</v>
      </c>
      <c r="W448" s="12">
        <v>0</v>
      </c>
      <c r="X448" s="12">
        <v>447</v>
      </c>
      <c r="AA448" s="12">
        <v>447</v>
      </c>
      <c r="AC448" s="12">
        <v>0</v>
      </c>
      <c r="AD448" s="12">
        <v>447</v>
      </c>
      <c r="AG448" s="12">
        <v>447</v>
      </c>
      <c r="AI448" s="12">
        <v>0</v>
      </c>
      <c r="AJ448" s="12">
        <v>447</v>
      </c>
      <c r="AM448" s="12">
        <v>447</v>
      </c>
      <c r="AO448" s="12">
        <v>0</v>
      </c>
      <c r="AP448" s="12">
        <v>447</v>
      </c>
    </row>
    <row r="449" spans="3:42" x14ac:dyDescent="0.25">
      <c r="C449" s="12">
        <v>448</v>
      </c>
      <c r="E449" s="12">
        <v>0</v>
      </c>
      <c r="F449" s="12">
        <v>448</v>
      </c>
      <c r="I449" s="12">
        <v>448</v>
      </c>
      <c r="K449" s="12">
        <v>0</v>
      </c>
      <c r="L449" s="12">
        <v>448</v>
      </c>
      <c r="O449" s="12">
        <v>448</v>
      </c>
      <c r="Q449" s="12">
        <v>0</v>
      </c>
      <c r="R449" s="12">
        <v>448</v>
      </c>
      <c r="U449" s="12">
        <v>448</v>
      </c>
      <c r="W449" s="12">
        <v>0</v>
      </c>
      <c r="X449" s="12">
        <v>448</v>
      </c>
      <c r="AA449" s="12">
        <v>448</v>
      </c>
      <c r="AC449" s="12">
        <v>0</v>
      </c>
      <c r="AD449" s="12">
        <v>448</v>
      </c>
      <c r="AG449" s="12">
        <v>448</v>
      </c>
      <c r="AI449" s="12">
        <v>0</v>
      </c>
      <c r="AJ449" s="12">
        <v>448</v>
      </c>
      <c r="AM449" s="12">
        <v>448</v>
      </c>
      <c r="AO449" s="12">
        <v>0</v>
      </c>
      <c r="AP449" s="12">
        <v>448</v>
      </c>
    </row>
    <row r="450" spans="3:42" x14ac:dyDescent="0.25">
      <c r="C450" s="12">
        <v>449</v>
      </c>
      <c r="E450" s="12">
        <v>0</v>
      </c>
      <c r="F450" s="12">
        <v>449</v>
      </c>
      <c r="I450" s="12">
        <v>449</v>
      </c>
      <c r="K450" s="12">
        <v>0</v>
      </c>
      <c r="L450" s="12">
        <v>449</v>
      </c>
      <c r="O450" s="12">
        <v>449</v>
      </c>
      <c r="Q450" s="12">
        <v>0</v>
      </c>
      <c r="R450" s="12">
        <v>449</v>
      </c>
      <c r="U450" s="12">
        <v>449</v>
      </c>
      <c r="W450" s="12">
        <v>0</v>
      </c>
      <c r="X450" s="12">
        <v>449</v>
      </c>
      <c r="AA450" s="12">
        <v>449</v>
      </c>
      <c r="AC450" s="12">
        <v>0</v>
      </c>
      <c r="AD450" s="12">
        <v>449</v>
      </c>
      <c r="AG450" s="12">
        <v>449</v>
      </c>
      <c r="AI450" s="12">
        <v>0</v>
      </c>
      <c r="AJ450" s="12">
        <v>449</v>
      </c>
      <c r="AM450" s="12">
        <v>449</v>
      </c>
      <c r="AO450" s="12">
        <v>0</v>
      </c>
      <c r="AP450" s="12">
        <v>449</v>
      </c>
    </row>
    <row r="451" spans="3:42" x14ac:dyDescent="0.25">
      <c r="C451" s="12">
        <v>450</v>
      </c>
      <c r="E451" s="12">
        <v>0</v>
      </c>
      <c r="F451" s="12">
        <v>450</v>
      </c>
      <c r="I451" s="12">
        <v>450</v>
      </c>
      <c r="K451" s="12">
        <v>0</v>
      </c>
      <c r="L451" s="12">
        <v>450</v>
      </c>
      <c r="O451" s="12">
        <v>450</v>
      </c>
      <c r="Q451" s="12">
        <v>0</v>
      </c>
      <c r="R451" s="12">
        <v>450</v>
      </c>
      <c r="U451" s="12">
        <v>450</v>
      </c>
      <c r="W451" s="12">
        <v>0</v>
      </c>
      <c r="X451" s="12">
        <v>450</v>
      </c>
      <c r="AA451" s="12">
        <v>450</v>
      </c>
      <c r="AC451" s="12">
        <v>0</v>
      </c>
      <c r="AD451" s="12">
        <v>450</v>
      </c>
      <c r="AG451" s="12">
        <v>450</v>
      </c>
      <c r="AI451" s="12">
        <v>0</v>
      </c>
      <c r="AJ451" s="12">
        <v>450</v>
      </c>
      <c r="AM451" s="12">
        <v>450</v>
      </c>
      <c r="AO451" s="12">
        <v>0</v>
      </c>
      <c r="AP451" s="12">
        <v>450</v>
      </c>
    </row>
    <row r="452" spans="3:42" x14ac:dyDescent="0.25">
      <c r="C452" s="12">
        <v>451</v>
      </c>
      <c r="E452" s="12">
        <v>0</v>
      </c>
      <c r="F452" s="12">
        <v>451</v>
      </c>
      <c r="I452" s="12">
        <v>451</v>
      </c>
      <c r="K452" s="12">
        <v>0</v>
      </c>
      <c r="L452" s="12">
        <v>451</v>
      </c>
      <c r="O452" s="12">
        <v>451</v>
      </c>
      <c r="Q452" s="12">
        <v>0</v>
      </c>
      <c r="R452" s="12">
        <v>451</v>
      </c>
      <c r="U452" s="12">
        <v>451</v>
      </c>
      <c r="W452" s="12">
        <v>0</v>
      </c>
      <c r="X452" s="12">
        <v>451</v>
      </c>
      <c r="AA452" s="12">
        <v>451</v>
      </c>
      <c r="AC452" s="12">
        <v>0</v>
      </c>
      <c r="AD452" s="12">
        <v>451</v>
      </c>
      <c r="AG452" s="12">
        <v>451</v>
      </c>
      <c r="AI452" s="12">
        <v>0</v>
      </c>
      <c r="AJ452" s="12">
        <v>451</v>
      </c>
      <c r="AM452" s="12">
        <v>451</v>
      </c>
      <c r="AO452" s="12">
        <v>0</v>
      </c>
      <c r="AP452" s="12">
        <v>451</v>
      </c>
    </row>
    <row r="453" spans="3:42" x14ac:dyDescent="0.25">
      <c r="C453" s="12">
        <v>452</v>
      </c>
      <c r="E453" s="12">
        <v>0</v>
      </c>
      <c r="F453" s="12">
        <v>452</v>
      </c>
      <c r="I453" s="12">
        <v>452</v>
      </c>
      <c r="K453" s="12">
        <v>0</v>
      </c>
      <c r="L453" s="12">
        <v>452</v>
      </c>
      <c r="O453" s="12">
        <v>452</v>
      </c>
      <c r="Q453" s="12">
        <v>0</v>
      </c>
      <c r="R453" s="12">
        <v>452</v>
      </c>
      <c r="U453" s="12">
        <v>452</v>
      </c>
      <c r="W453" s="12">
        <v>0</v>
      </c>
      <c r="X453" s="12">
        <v>452</v>
      </c>
      <c r="AA453" s="12">
        <v>452</v>
      </c>
      <c r="AC453" s="12">
        <v>0</v>
      </c>
      <c r="AD453" s="12">
        <v>452</v>
      </c>
      <c r="AG453" s="12">
        <v>452</v>
      </c>
      <c r="AI453" s="12">
        <v>0</v>
      </c>
      <c r="AJ453" s="12">
        <v>452</v>
      </c>
      <c r="AM453" s="12">
        <v>452</v>
      </c>
      <c r="AO453" s="12">
        <v>0</v>
      </c>
      <c r="AP453" s="12">
        <v>452</v>
      </c>
    </row>
    <row r="454" spans="3:42" x14ac:dyDescent="0.25">
      <c r="C454" s="12">
        <v>453</v>
      </c>
      <c r="E454" s="12">
        <v>0</v>
      </c>
      <c r="F454" s="12">
        <v>453</v>
      </c>
      <c r="I454" s="12">
        <v>453</v>
      </c>
      <c r="K454" s="12">
        <v>0</v>
      </c>
      <c r="L454" s="12">
        <v>453</v>
      </c>
      <c r="O454" s="12">
        <v>453</v>
      </c>
      <c r="Q454" s="12">
        <v>0</v>
      </c>
      <c r="R454" s="12">
        <v>453</v>
      </c>
      <c r="U454" s="12">
        <v>453</v>
      </c>
      <c r="W454" s="12">
        <v>0</v>
      </c>
      <c r="X454" s="12">
        <v>453</v>
      </c>
      <c r="AA454" s="12">
        <v>453</v>
      </c>
      <c r="AC454" s="12">
        <v>0</v>
      </c>
      <c r="AD454" s="12">
        <v>453</v>
      </c>
      <c r="AG454" s="12">
        <v>453</v>
      </c>
      <c r="AI454" s="12">
        <v>0</v>
      </c>
      <c r="AJ454" s="12">
        <v>453</v>
      </c>
      <c r="AM454" s="12">
        <v>453</v>
      </c>
      <c r="AO454" s="12">
        <v>0</v>
      </c>
      <c r="AP454" s="12">
        <v>453</v>
      </c>
    </row>
    <row r="455" spans="3:42" x14ac:dyDescent="0.25">
      <c r="C455" s="12">
        <v>454</v>
      </c>
      <c r="E455" s="12">
        <v>0</v>
      </c>
      <c r="F455" s="12">
        <v>454</v>
      </c>
      <c r="I455" s="12">
        <v>454</v>
      </c>
      <c r="K455" s="12">
        <v>0</v>
      </c>
      <c r="L455" s="12">
        <v>454</v>
      </c>
      <c r="O455" s="12">
        <v>454</v>
      </c>
      <c r="Q455" s="12">
        <v>0</v>
      </c>
      <c r="R455" s="12">
        <v>454</v>
      </c>
      <c r="U455" s="12">
        <v>454</v>
      </c>
      <c r="W455" s="12">
        <v>0</v>
      </c>
      <c r="X455" s="12">
        <v>454</v>
      </c>
      <c r="AA455" s="12">
        <v>454</v>
      </c>
      <c r="AC455" s="12">
        <v>0</v>
      </c>
      <c r="AD455" s="12">
        <v>454</v>
      </c>
      <c r="AG455" s="12">
        <v>454</v>
      </c>
      <c r="AI455" s="12">
        <v>0</v>
      </c>
      <c r="AJ455" s="12">
        <v>454</v>
      </c>
      <c r="AM455" s="12">
        <v>454</v>
      </c>
      <c r="AO455" s="12">
        <v>0</v>
      </c>
      <c r="AP455" s="12">
        <v>454</v>
      </c>
    </row>
    <row r="456" spans="3:42" x14ac:dyDescent="0.25">
      <c r="C456" s="12">
        <v>455</v>
      </c>
      <c r="E456" s="12">
        <v>0</v>
      </c>
      <c r="F456" s="12">
        <v>455</v>
      </c>
      <c r="I456" s="12">
        <v>455</v>
      </c>
      <c r="K456" s="12">
        <v>0</v>
      </c>
      <c r="L456" s="12">
        <v>455</v>
      </c>
      <c r="O456" s="12">
        <v>455</v>
      </c>
      <c r="Q456" s="12">
        <v>0</v>
      </c>
      <c r="R456" s="12">
        <v>455</v>
      </c>
      <c r="U456" s="12">
        <v>455</v>
      </c>
      <c r="W456" s="12">
        <v>0</v>
      </c>
      <c r="X456" s="12">
        <v>455</v>
      </c>
      <c r="AA456" s="12">
        <v>455</v>
      </c>
      <c r="AC456" s="12">
        <v>0</v>
      </c>
      <c r="AD456" s="12">
        <v>455</v>
      </c>
      <c r="AG456" s="12">
        <v>455</v>
      </c>
      <c r="AI456" s="12">
        <v>0</v>
      </c>
      <c r="AJ456" s="12">
        <v>455</v>
      </c>
      <c r="AM456" s="12">
        <v>455</v>
      </c>
      <c r="AO456" s="12">
        <v>0</v>
      </c>
      <c r="AP456" s="12">
        <v>455</v>
      </c>
    </row>
    <row r="457" spans="3:42" x14ac:dyDescent="0.25">
      <c r="C457" s="12">
        <v>456</v>
      </c>
      <c r="E457" s="12">
        <v>0</v>
      </c>
      <c r="F457" s="12">
        <v>456</v>
      </c>
      <c r="I457" s="12">
        <v>456</v>
      </c>
      <c r="K457" s="12">
        <v>0</v>
      </c>
      <c r="L457" s="12">
        <v>456</v>
      </c>
      <c r="O457" s="12">
        <v>456</v>
      </c>
      <c r="Q457" s="12">
        <v>0</v>
      </c>
      <c r="R457" s="12">
        <v>456</v>
      </c>
      <c r="U457" s="12">
        <v>456</v>
      </c>
      <c r="W457" s="12">
        <v>0</v>
      </c>
      <c r="X457" s="12">
        <v>456</v>
      </c>
      <c r="AA457" s="12">
        <v>456</v>
      </c>
      <c r="AC457" s="12">
        <v>0</v>
      </c>
      <c r="AD457" s="12">
        <v>456</v>
      </c>
      <c r="AG457" s="12">
        <v>456</v>
      </c>
      <c r="AI457" s="12">
        <v>0</v>
      </c>
      <c r="AJ457" s="12">
        <v>456</v>
      </c>
      <c r="AM457" s="12">
        <v>456</v>
      </c>
      <c r="AO457" s="12">
        <v>0</v>
      </c>
      <c r="AP457" s="12">
        <v>456</v>
      </c>
    </row>
    <row r="458" spans="3:42" x14ac:dyDescent="0.25">
      <c r="C458" s="12">
        <v>457</v>
      </c>
      <c r="E458" s="12">
        <v>0</v>
      </c>
      <c r="F458" s="12">
        <v>457</v>
      </c>
      <c r="I458" s="12">
        <v>457</v>
      </c>
      <c r="K458" s="12">
        <v>0</v>
      </c>
      <c r="L458" s="12">
        <v>457</v>
      </c>
      <c r="O458" s="12">
        <v>457</v>
      </c>
      <c r="Q458" s="12">
        <v>0</v>
      </c>
      <c r="R458" s="12">
        <v>457</v>
      </c>
      <c r="U458" s="12">
        <v>457</v>
      </c>
      <c r="W458" s="12">
        <v>0</v>
      </c>
      <c r="X458" s="12">
        <v>457</v>
      </c>
      <c r="AA458" s="12">
        <v>457</v>
      </c>
      <c r="AC458" s="12">
        <v>0</v>
      </c>
      <c r="AD458" s="12">
        <v>457</v>
      </c>
      <c r="AG458" s="12">
        <v>457</v>
      </c>
      <c r="AI458" s="12">
        <v>0</v>
      </c>
      <c r="AJ458" s="12">
        <v>457</v>
      </c>
      <c r="AM458" s="12">
        <v>457</v>
      </c>
      <c r="AO458" s="12">
        <v>0</v>
      </c>
      <c r="AP458" s="12">
        <v>457</v>
      </c>
    </row>
    <row r="459" spans="3:42" x14ac:dyDescent="0.25">
      <c r="C459" s="12">
        <v>458</v>
      </c>
      <c r="E459" s="12">
        <v>0</v>
      </c>
      <c r="F459" s="12">
        <v>458</v>
      </c>
      <c r="I459" s="12">
        <v>458</v>
      </c>
      <c r="K459" s="12">
        <v>0</v>
      </c>
      <c r="L459" s="12">
        <v>458</v>
      </c>
      <c r="O459" s="12">
        <v>458</v>
      </c>
      <c r="Q459" s="12">
        <v>0</v>
      </c>
      <c r="R459" s="12">
        <v>458</v>
      </c>
      <c r="U459" s="12">
        <v>458</v>
      </c>
      <c r="W459" s="12">
        <v>0</v>
      </c>
      <c r="X459" s="12">
        <v>458</v>
      </c>
      <c r="AA459" s="12">
        <v>458</v>
      </c>
      <c r="AC459" s="12">
        <v>0</v>
      </c>
      <c r="AD459" s="12">
        <v>458</v>
      </c>
      <c r="AG459" s="12">
        <v>458</v>
      </c>
      <c r="AI459" s="12">
        <v>0</v>
      </c>
      <c r="AJ459" s="12">
        <v>458</v>
      </c>
      <c r="AM459" s="12">
        <v>458</v>
      </c>
      <c r="AO459" s="12">
        <v>0</v>
      </c>
      <c r="AP459" s="12">
        <v>458</v>
      </c>
    </row>
    <row r="460" spans="3:42" x14ac:dyDescent="0.25">
      <c r="C460" s="12">
        <v>459</v>
      </c>
      <c r="E460" s="12">
        <v>0</v>
      </c>
      <c r="F460" s="12">
        <v>459</v>
      </c>
      <c r="I460" s="12">
        <v>459</v>
      </c>
      <c r="K460" s="12">
        <v>0</v>
      </c>
      <c r="L460" s="12">
        <v>459</v>
      </c>
      <c r="O460" s="12">
        <v>459</v>
      </c>
      <c r="Q460" s="12">
        <v>0</v>
      </c>
      <c r="R460" s="12">
        <v>459</v>
      </c>
      <c r="U460" s="12">
        <v>459</v>
      </c>
      <c r="W460" s="12">
        <v>0</v>
      </c>
      <c r="X460" s="12">
        <v>459</v>
      </c>
      <c r="AA460" s="12">
        <v>459</v>
      </c>
      <c r="AC460" s="12">
        <v>0</v>
      </c>
      <c r="AD460" s="12">
        <v>459</v>
      </c>
      <c r="AG460" s="12">
        <v>459</v>
      </c>
      <c r="AI460" s="12">
        <v>0</v>
      </c>
      <c r="AJ460" s="12">
        <v>459</v>
      </c>
      <c r="AM460" s="12">
        <v>459</v>
      </c>
      <c r="AO460" s="12">
        <v>0</v>
      </c>
      <c r="AP460" s="12">
        <v>459</v>
      </c>
    </row>
    <row r="461" spans="3:42" x14ac:dyDescent="0.25">
      <c r="C461" s="12">
        <v>460</v>
      </c>
      <c r="E461" s="12">
        <v>0</v>
      </c>
      <c r="F461" s="12">
        <v>460</v>
      </c>
      <c r="I461" s="12">
        <v>460</v>
      </c>
      <c r="K461" s="12">
        <v>0</v>
      </c>
      <c r="L461" s="12">
        <v>460</v>
      </c>
      <c r="O461" s="12">
        <v>460</v>
      </c>
      <c r="Q461" s="12">
        <v>0</v>
      </c>
      <c r="R461" s="12">
        <v>460</v>
      </c>
      <c r="U461" s="12">
        <v>460</v>
      </c>
      <c r="W461" s="12">
        <v>0</v>
      </c>
      <c r="X461" s="12">
        <v>460</v>
      </c>
      <c r="AA461" s="12">
        <v>460</v>
      </c>
      <c r="AC461" s="12">
        <v>0</v>
      </c>
      <c r="AD461" s="12">
        <v>460</v>
      </c>
      <c r="AG461" s="12">
        <v>460</v>
      </c>
      <c r="AI461" s="12">
        <v>0</v>
      </c>
      <c r="AJ461" s="12">
        <v>460</v>
      </c>
      <c r="AM461" s="12">
        <v>460</v>
      </c>
      <c r="AO461" s="12">
        <v>0</v>
      </c>
      <c r="AP461" s="12">
        <v>460</v>
      </c>
    </row>
    <row r="462" spans="3:42" x14ac:dyDescent="0.25">
      <c r="C462" s="12">
        <v>461</v>
      </c>
      <c r="E462" s="12">
        <v>0</v>
      </c>
      <c r="F462" s="12">
        <v>461</v>
      </c>
      <c r="I462" s="12">
        <v>461</v>
      </c>
      <c r="K462" s="12">
        <v>0</v>
      </c>
      <c r="L462" s="12">
        <v>461</v>
      </c>
      <c r="O462" s="12">
        <v>461</v>
      </c>
      <c r="Q462" s="12">
        <v>0</v>
      </c>
      <c r="R462" s="12">
        <v>461</v>
      </c>
      <c r="U462" s="12">
        <v>461</v>
      </c>
      <c r="W462" s="12">
        <v>0</v>
      </c>
      <c r="X462" s="12">
        <v>461</v>
      </c>
      <c r="AA462" s="12">
        <v>461</v>
      </c>
      <c r="AC462" s="12">
        <v>0</v>
      </c>
      <c r="AD462" s="12">
        <v>461</v>
      </c>
      <c r="AG462" s="12">
        <v>461</v>
      </c>
      <c r="AI462" s="12">
        <v>0</v>
      </c>
      <c r="AJ462" s="12">
        <v>461</v>
      </c>
      <c r="AM462" s="12">
        <v>461</v>
      </c>
      <c r="AO462" s="12">
        <v>0</v>
      </c>
      <c r="AP462" s="12">
        <v>461</v>
      </c>
    </row>
    <row r="463" spans="3:42" x14ac:dyDescent="0.25">
      <c r="C463" s="12">
        <v>462</v>
      </c>
      <c r="E463" s="12">
        <v>0</v>
      </c>
      <c r="F463" s="12">
        <v>462</v>
      </c>
      <c r="I463" s="12">
        <v>462</v>
      </c>
      <c r="K463" s="12">
        <v>0</v>
      </c>
      <c r="L463" s="12">
        <v>462</v>
      </c>
      <c r="O463" s="12">
        <v>462</v>
      </c>
      <c r="Q463" s="12">
        <v>0</v>
      </c>
      <c r="R463" s="12">
        <v>462</v>
      </c>
      <c r="U463" s="12">
        <v>462</v>
      </c>
      <c r="W463" s="12">
        <v>0</v>
      </c>
      <c r="X463" s="12">
        <v>462</v>
      </c>
      <c r="AA463" s="12">
        <v>462</v>
      </c>
      <c r="AC463" s="12">
        <v>0</v>
      </c>
      <c r="AD463" s="12">
        <v>462</v>
      </c>
      <c r="AG463" s="12">
        <v>462</v>
      </c>
      <c r="AI463" s="12">
        <v>0</v>
      </c>
      <c r="AJ463" s="12">
        <v>462</v>
      </c>
      <c r="AM463" s="12">
        <v>462</v>
      </c>
      <c r="AO463" s="12">
        <v>0</v>
      </c>
      <c r="AP463" s="12">
        <v>462</v>
      </c>
    </row>
    <row r="464" spans="3:42" x14ac:dyDescent="0.25">
      <c r="C464" s="12">
        <v>463</v>
      </c>
      <c r="E464" s="12">
        <v>0</v>
      </c>
      <c r="F464" s="12">
        <v>463</v>
      </c>
      <c r="I464" s="12">
        <v>463</v>
      </c>
      <c r="K464" s="12">
        <v>0</v>
      </c>
      <c r="L464" s="12">
        <v>463</v>
      </c>
      <c r="O464" s="12">
        <v>463</v>
      </c>
      <c r="Q464" s="12">
        <v>0</v>
      </c>
      <c r="R464" s="12">
        <v>463</v>
      </c>
      <c r="U464" s="12">
        <v>463</v>
      </c>
      <c r="W464" s="12">
        <v>0</v>
      </c>
      <c r="X464" s="12">
        <v>463</v>
      </c>
      <c r="AA464" s="12">
        <v>463</v>
      </c>
      <c r="AC464" s="12">
        <v>0</v>
      </c>
      <c r="AD464" s="12">
        <v>463</v>
      </c>
      <c r="AG464" s="12">
        <v>463</v>
      </c>
      <c r="AI464" s="12">
        <v>0</v>
      </c>
      <c r="AJ464" s="12">
        <v>463</v>
      </c>
      <c r="AM464" s="12">
        <v>463</v>
      </c>
      <c r="AO464" s="12">
        <v>0</v>
      </c>
      <c r="AP464" s="12">
        <v>463</v>
      </c>
    </row>
    <row r="465" spans="3:42" x14ac:dyDescent="0.25">
      <c r="C465" s="12">
        <v>464</v>
      </c>
      <c r="E465" s="12">
        <v>0</v>
      </c>
      <c r="F465" s="12">
        <v>464</v>
      </c>
      <c r="I465" s="12">
        <v>464</v>
      </c>
      <c r="K465" s="12">
        <v>0</v>
      </c>
      <c r="L465" s="12">
        <v>464</v>
      </c>
      <c r="O465" s="12">
        <v>464</v>
      </c>
      <c r="Q465" s="12">
        <v>0</v>
      </c>
      <c r="R465" s="12">
        <v>464</v>
      </c>
      <c r="U465" s="12">
        <v>464</v>
      </c>
      <c r="W465" s="12">
        <v>0</v>
      </c>
      <c r="X465" s="12">
        <v>464</v>
      </c>
      <c r="AA465" s="12">
        <v>464</v>
      </c>
      <c r="AC465" s="12">
        <v>0</v>
      </c>
      <c r="AD465" s="12">
        <v>464</v>
      </c>
      <c r="AG465" s="12">
        <v>464</v>
      </c>
      <c r="AI465" s="12">
        <v>0</v>
      </c>
      <c r="AJ465" s="12">
        <v>464</v>
      </c>
      <c r="AM465" s="12">
        <v>464</v>
      </c>
      <c r="AO465" s="12">
        <v>0</v>
      </c>
      <c r="AP465" s="12">
        <v>464</v>
      </c>
    </row>
    <row r="466" spans="3:42" x14ac:dyDescent="0.25">
      <c r="C466" s="12">
        <v>465</v>
      </c>
      <c r="E466" s="12">
        <v>0</v>
      </c>
      <c r="F466" s="12">
        <v>465</v>
      </c>
      <c r="I466" s="12">
        <v>465</v>
      </c>
      <c r="K466" s="12">
        <v>0</v>
      </c>
      <c r="L466" s="12">
        <v>465</v>
      </c>
      <c r="O466" s="12">
        <v>465</v>
      </c>
      <c r="Q466" s="12">
        <v>0</v>
      </c>
      <c r="R466" s="12">
        <v>465</v>
      </c>
      <c r="U466" s="12">
        <v>465</v>
      </c>
      <c r="W466" s="12">
        <v>0</v>
      </c>
      <c r="X466" s="12">
        <v>465</v>
      </c>
      <c r="AA466" s="12">
        <v>465</v>
      </c>
      <c r="AC466" s="12">
        <v>0</v>
      </c>
      <c r="AD466" s="12">
        <v>465</v>
      </c>
      <c r="AG466" s="12">
        <v>465</v>
      </c>
      <c r="AI466" s="12">
        <v>0</v>
      </c>
      <c r="AJ466" s="12">
        <v>465</v>
      </c>
      <c r="AM466" s="12">
        <v>465</v>
      </c>
      <c r="AO466" s="12">
        <v>0</v>
      </c>
      <c r="AP466" s="12">
        <v>465</v>
      </c>
    </row>
    <row r="467" spans="3:42" x14ac:dyDescent="0.25">
      <c r="C467" s="12">
        <v>466</v>
      </c>
      <c r="E467" s="12">
        <v>0</v>
      </c>
      <c r="F467" s="12">
        <v>466</v>
      </c>
      <c r="I467" s="12">
        <v>466</v>
      </c>
      <c r="K467" s="12">
        <v>0</v>
      </c>
      <c r="L467" s="12">
        <v>466</v>
      </c>
      <c r="O467" s="12">
        <v>466</v>
      </c>
      <c r="Q467" s="12">
        <v>0</v>
      </c>
      <c r="R467" s="12">
        <v>466</v>
      </c>
      <c r="U467" s="12">
        <v>466</v>
      </c>
      <c r="W467" s="12">
        <v>0</v>
      </c>
      <c r="X467" s="12">
        <v>466</v>
      </c>
      <c r="AA467" s="12">
        <v>466</v>
      </c>
      <c r="AC467" s="12">
        <v>0</v>
      </c>
      <c r="AD467" s="12">
        <v>466</v>
      </c>
      <c r="AG467" s="12">
        <v>466</v>
      </c>
      <c r="AI467" s="12">
        <v>0</v>
      </c>
      <c r="AJ467" s="12">
        <v>466</v>
      </c>
      <c r="AM467" s="12">
        <v>466</v>
      </c>
      <c r="AO467" s="12">
        <v>0</v>
      </c>
      <c r="AP467" s="12">
        <v>466</v>
      </c>
    </row>
    <row r="468" spans="3:42" x14ac:dyDescent="0.25">
      <c r="C468" s="12">
        <v>467</v>
      </c>
      <c r="E468" s="12">
        <v>0</v>
      </c>
      <c r="F468" s="12">
        <v>467</v>
      </c>
      <c r="I468" s="12">
        <v>467</v>
      </c>
      <c r="K468" s="12">
        <v>0</v>
      </c>
      <c r="L468" s="12">
        <v>467</v>
      </c>
      <c r="O468" s="12">
        <v>467</v>
      </c>
      <c r="Q468" s="12">
        <v>0</v>
      </c>
      <c r="R468" s="12">
        <v>467</v>
      </c>
      <c r="U468" s="12">
        <v>467</v>
      </c>
      <c r="W468" s="12">
        <v>0</v>
      </c>
      <c r="X468" s="12">
        <v>467</v>
      </c>
      <c r="AA468" s="12">
        <v>467</v>
      </c>
      <c r="AC468" s="12">
        <v>0</v>
      </c>
      <c r="AD468" s="12">
        <v>467</v>
      </c>
      <c r="AG468" s="12">
        <v>467</v>
      </c>
      <c r="AI468" s="12">
        <v>0</v>
      </c>
      <c r="AJ468" s="12">
        <v>467</v>
      </c>
      <c r="AM468" s="12">
        <v>467</v>
      </c>
      <c r="AO468" s="12">
        <v>0</v>
      </c>
      <c r="AP468" s="12">
        <v>467</v>
      </c>
    </row>
    <row r="469" spans="3:42" x14ac:dyDescent="0.25">
      <c r="C469" s="12">
        <v>468</v>
      </c>
      <c r="E469" s="12">
        <v>0</v>
      </c>
      <c r="F469" s="12">
        <v>468</v>
      </c>
      <c r="I469" s="12">
        <v>468</v>
      </c>
      <c r="K469" s="12">
        <v>0</v>
      </c>
      <c r="L469" s="12">
        <v>468</v>
      </c>
      <c r="O469" s="12">
        <v>468</v>
      </c>
      <c r="Q469" s="12">
        <v>0</v>
      </c>
      <c r="R469" s="12">
        <v>468</v>
      </c>
      <c r="U469" s="12">
        <v>468</v>
      </c>
      <c r="W469" s="12">
        <v>0</v>
      </c>
      <c r="X469" s="12">
        <v>468</v>
      </c>
      <c r="AA469" s="12">
        <v>468</v>
      </c>
      <c r="AC469" s="12">
        <v>0</v>
      </c>
      <c r="AD469" s="12">
        <v>468</v>
      </c>
      <c r="AG469" s="12">
        <v>468</v>
      </c>
      <c r="AI469" s="12">
        <v>0</v>
      </c>
      <c r="AJ469" s="12">
        <v>468</v>
      </c>
      <c r="AM469" s="12">
        <v>468</v>
      </c>
      <c r="AO469" s="12">
        <v>0</v>
      </c>
      <c r="AP469" s="12">
        <v>468</v>
      </c>
    </row>
    <row r="470" spans="3:42" x14ac:dyDescent="0.25">
      <c r="C470" s="12">
        <v>469</v>
      </c>
      <c r="E470" s="12">
        <v>0</v>
      </c>
      <c r="F470" s="12">
        <v>469</v>
      </c>
      <c r="I470" s="12">
        <v>469</v>
      </c>
      <c r="K470" s="12">
        <v>0</v>
      </c>
      <c r="L470" s="12">
        <v>469</v>
      </c>
      <c r="O470" s="12">
        <v>469</v>
      </c>
      <c r="Q470" s="12">
        <v>0</v>
      </c>
      <c r="R470" s="12">
        <v>469</v>
      </c>
      <c r="U470" s="12">
        <v>469</v>
      </c>
      <c r="W470" s="12">
        <v>0</v>
      </c>
      <c r="X470" s="12">
        <v>469</v>
      </c>
      <c r="AA470" s="12">
        <v>469</v>
      </c>
      <c r="AC470" s="12">
        <v>0</v>
      </c>
      <c r="AD470" s="12">
        <v>469</v>
      </c>
      <c r="AG470" s="12">
        <v>469</v>
      </c>
      <c r="AI470" s="12">
        <v>0</v>
      </c>
      <c r="AJ470" s="12">
        <v>469</v>
      </c>
      <c r="AM470" s="12">
        <v>469</v>
      </c>
      <c r="AO470" s="12">
        <v>0</v>
      </c>
      <c r="AP470" s="12">
        <v>469</v>
      </c>
    </row>
    <row r="471" spans="3:42" x14ac:dyDescent="0.25">
      <c r="C471" s="12">
        <v>470</v>
      </c>
      <c r="E471" s="12">
        <v>0</v>
      </c>
      <c r="F471" s="12">
        <v>470</v>
      </c>
      <c r="I471" s="12">
        <v>470</v>
      </c>
      <c r="K471" s="12">
        <v>0</v>
      </c>
      <c r="L471" s="12">
        <v>470</v>
      </c>
      <c r="O471" s="12">
        <v>470</v>
      </c>
      <c r="Q471" s="12">
        <v>0</v>
      </c>
      <c r="R471" s="12">
        <v>470</v>
      </c>
      <c r="U471" s="12">
        <v>470</v>
      </c>
      <c r="W471" s="12">
        <v>0</v>
      </c>
      <c r="X471" s="12">
        <v>470</v>
      </c>
      <c r="AA471" s="12">
        <v>470</v>
      </c>
      <c r="AC471" s="12">
        <v>0</v>
      </c>
      <c r="AD471" s="12">
        <v>470</v>
      </c>
      <c r="AG471" s="12">
        <v>470</v>
      </c>
      <c r="AI471" s="12">
        <v>0</v>
      </c>
      <c r="AJ471" s="12">
        <v>470</v>
      </c>
      <c r="AM471" s="12">
        <v>470</v>
      </c>
      <c r="AO471" s="12">
        <v>0</v>
      </c>
      <c r="AP471" s="12">
        <v>470</v>
      </c>
    </row>
    <row r="472" spans="3:42" x14ac:dyDescent="0.25">
      <c r="C472" s="12">
        <v>471</v>
      </c>
      <c r="E472" s="12">
        <v>0</v>
      </c>
      <c r="F472" s="12">
        <v>471</v>
      </c>
      <c r="I472" s="12">
        <v>471</v>
      </c>
      <c r="K472" s="12">
        <v>0</v>
      </c>
      <c r="L472" s="12">
        <v>471</v>
      </c>
      <c r="O472" s="12">
        <v>471</v>
      </c>
      <c r="Q472" s="12">
        <v>0</v>
      </c>
      <c r="R472" s="12">
        <v>471</v>
      </c>
      <c r="U472" s="12">
        <v>471</v>
      </c>
      <c r="W472" s="12">
        <v>0</v>
      </c>
      <c r="X472" s="12">
        <v>471</v>
      </c>
      <c r="AA472" s="12">
        <v>471</v>
      </c>
      <c r="AC472" s="12">
        <v>0</v>
      </c>
      <c r="AD472" s="12">
        <v>471</v>
      </c>
      <c r="AG472" s="12">
        <v>471</v>
      </c>
      <c r="AI472" s="12">
        <v>0</v>
      </c>
      <c r="AJ472" s="12">
        <v>471</v>
      </c>
      <c r="AM472" s="12">
        <v>471</v>
      </c>
      <c r="AO472" s="12">
        <v>0</v>
      </c>
      <c r="AP472" s="12">
        <v>471</v>
      </c>
    </row>
    <row r="473" spans="3:42" x14ac:dyDescent="0.25">
      <c r="C473" s="12">
        <v>472</v>
      </c>
      <c r="E473" s="12">
        <v>0</v>
      </c>
      <c r="F473" s="12">
        <v>472</v>
      </c>
      <c r="I473" s="12">
        <v>472</v>
      </c>
      <c r="K473" s="12">
        <v>0</v>
      </c>
      <c r="L473" s="12">
        <v>472</v>
      </c>
      <c r="O473" s="12">
        <v>472</v>
      </c>
      <c r="Q473" s="12">
        <v>0</v>
      </c>
      <c r="R473" s="12">
        <v>472</v>
      </c>
      <c r="U473" s="12">
        <v>472</v>
      </c>
      <c r="W473" s="12">
        <v>0</v>
      </c>
      <c r="X473" s="12">
        <v>472</v>
      </c>
      <c r="AA473" s="12">
        <v>472</v>
      </c>
      <c r="AC473" s="12">
        <v>0</v>
      </c>
      <c r="AD473" s="12">
        <v>472</v>
      </c>
      <c r="AG473" s="12">
        <v>472</v>
      </c>
      <c r="AI473" s="12">
        <v>0</v>
      </c>
      <c r="AJ473" s="12">
        <v>472</v>
      </c>
      <c r="AM473" s="12">
        <v>472</v>
      </c>
      <c r="AO473" s="12">
        <v>0</v>
      </c>
      <c r="AP473" s="12">
        <v>472</v>
      </c>
    </row>
    <row r="474" spans="3:42" x14ac:dyDescent="0.25">
      <c r="C474" s="12">
        <v>473</v>
      </c>
      <c r="E474" s="12">
        <v>0</v>
      </c>
      <c r="F474" s="12">
        <v>473</v>
      </c>
      <c r="I474" s="12">
        <v>473</v>
      </c>
      <c r="K474" s="12">
        <v>0</v>
      </c>
      <c r="L474" s="12">
        <v>473</v>
      </c>
      <c r="O474" s="12">
        <v>473</v>
      </c>
      <c r="Q474" s="12">
        <v>0</v>
      </c>
      <c r="R474" s="12">
        <v>473</v>
      </c>
      <c r="U474" s="12">
        <v>473</v>
      </c>
      <c r="W474" s="12">
        <v>0</v>
      </c>
      <c r="X474" s="12">
        <v>473</v>
      </c>
      <c r="AA474" s="12">
        <v>473</v>
      </c>
      <c r="AC474" s="12">
        <v>0</v>
      </c>
      <c r="AD474" s="12">
        <v>473</v>
      </c>
      <c r="AG474" s="12">
        <v>473</v>
      </c>
      <c r="AI474" s="12">
        <v>0</v>
      </c>
      <c r="AJ474" s="12">
        <v>473</v>
      </c>
      <c r="AM474" s="12">
        <v>473</v>
      </c>
      <c r="AO474" s="12">
        <v>0</v>
      </c>
      <c r="AP474" s="12">
        <v>473</v>
      </c>
    </row>
    <row r="475" spans="3:42" x14ac:dyDescent="0.25">
      <c r="C475" s="12">
        <v>474</v>
      </c>
      <c r="E475" s="12">
        <v>0</v>
      </c>
      <c r="F475" s="12">
        <v>474</v>
      </c>
      <c r="I475" s="12">
        <v>474</v>
      </c>
      <c r="K475" s="12">
        <v>0</v>
      </c>
      <c r="L475" s="12">
        <v>474</v>
      </c>
      <c r="O475" s="12">
        <v>474</v>
      </c>
      <c r="Q475" s="12">
        <v>0</v>
      </c>
      <c r="R475" s="12">
        <v>474</v>
      </c>
      <c r="U475" s="12">
        <v>474</v>
      </c>
      <c r="W475" s="12">
        <v>0</v>
      </c>
      <c r="X475" s="12">
        <v>474</v>
      </c>
      <c r="AA475" s="12">
        <v>474</v>
      </c>
      <c r="AC475" s="12">
        <v>0</v>
      </c>
      <c r="AD475" s="12">
        <v>474</v>
      </c>
      <c r="AG475" s="12">
        <v>474</v>
      </c>
      <c r="AI475" s="12">
        <v>0</v>
      </c>
      <c r="AJ475" s="12">
        <v>474</v>
      </c>
      <c r="AM475" s="12">
        <v>474</v>
      </c>
      <c r="AO475" s="12">
        <v>0</v>
      </c>
      <c r="AP475" s="12">
        <v>474</v>
      </c>
    </row>
    <row r="476" spans="3:42" x14ac:dyDescent="0.25">
      <c r="C476" s="12">
        <v>475</v>
      </c>
      <c r="E476" s="12">
        <v>0</v>
      </c>
      <c r="F476" s="12">
        <v>475</v>
      </c>
      <c r="I476" s="12">
        <v>475</v>
      </c>
      <c r="K476" s="12">
        <v>0</v>
      </c>
      <c r="L476" s="12">
        <v>475</v>
      </c>
      <c r="O476" s="12">
        <v>475</v>
      </c>
      <c r="Q476" s="12">
        <v>0</v>
      </c>
      <c r="R476" s="12">
        <v>475</v>
      </c>
      <c r="U476" s="12">
        <v>475</v>
      </c>
      <c r="W476" s="12">
        <v>0</v>
      </c>
      <c r="X476" s="12">
        <v>475</v>
      </c>
      <c r="AA476" s="12">
        <v>475</v>
      </c>
      <c r="AC476" s="12">
        <v>0</v>
      </c>
      <c r="AD476" s="12">
        <v>475</v>
      </c>
      <c r="AG476" s="12">
        <v>475</v>
      </c>
      <c r="AI476" s="12">
        <v>0</v>
      </c>
      <c r="AJ476" s="12">
        <v>475</v>
      </c>
      <c r="AM476" s="12">
        <v>475</v>
      </c>
      <c r="AO476" s="12">
        <v>0</v>
      </c>
      <c r="AP476" s="12">
        <v>475</v>
      </c>
    </row>
    <row r="477" spans="3:42" x14ac:dyDescent="0.25">
      <c r="C477" s="12">
        <v>476</v>
      </c>
      <c r="E477" s="12">
        <v>0</v>
      </c>
      <c r="F477" s="12">
        <v>476</v>
      </c>
      <c r="I477" s="12">
        <v>476</v>
      </c>
      <c r="K477" s="12">
        <v>0</v>
      </c>
      <c r="L477" s="12">
        <v>476</v>
      </c>
      <c r="O477" s="12">
        <v>476</v>
      </c>
      <c r="Q477" s="12">
        <v>0</v>
      </c>
      <c r="R477" s="12">
        <v>476</v>
      </c>
      <c r="U477" s="12">
        <v>476</v>
      </c>
      <c r="W477" s="12">
        <v>0</v>
      </c>
      <c r="X477" s="12">
        <v>476</v>
      </c>
      <c r="AA477" s="12">
        <v>476</v>
      </c>
      <c r="AC477" s="12">
        <v>0</v>
      </c>
      <c r="AD477" s="12">
        <v>476</v>
      </c>
      <c r="AG477" s="12">
        <v>476</v>
      </c>
      <c r="AI477" s="12">
        <v>0</v>
      </c>
      <c r="AJ477" s="12">
        <v>476</v>
      </c>
      <c r="AM477" s="12">
        <v>476</v>
      </c>
      <c r="AO477" s="12">
        <v>0</v>
      </c>
      <c r="AP477" s="12">
        <v>476</v>
      </c>
    </row>
    <row r="478" spans="3:42" x14ac:dyDescent="0.25">
      <c r="C478" s="12">
        <v>477</v>
      </c>
      <c r="E478" s="12">
        <v>0</v>
      </c>
      <c r="F478" s="12">
        <v>477</v>
      </c>
      <c r="I478" s="12">
        <v>477</v>
      </c>
      <c r="K478" s="12">
        <v>0</v>
      </c>
      <c r="L478" s="12">
        <v>477</v>
      </c>
      <c r="O478" s="12">
        <v>477</v>
      </c>
      <c r="Q478" s="12">
        <v>0</v>
      </c>
      <c r="R478" s="12">
        <v>477</v>
      </c>
      <c r="U478" s="12">
        <v>477</v>
      </c>
      <c r="W478" s="12">
        <v>0</v>
      </c>
      <c r="X478" s="12">
        <v>477</v>
      </c>
      <c r="AA478" s="12">
        <v>477</v>
      </c>
      <c r="AC478" s="12">
        <v>0</v>
      </c>
      <c r="AD478" s="12">
        <v>477</v>
      </c>
      <c r="AG478" s="12">
        <v>477</v>
      </c>
      <c r="AI478" s="12">
        <v>0</v>
      </c>
      <c r="AJ478" s="12">
        <v>477</v>
      </c>
      <c r="AM478" s="12">
        <v>477</v>
      </c>
      <c r="AO478" s="12">
        <v>0</v>
      </c>
      <c r="AP478" s="12">
        <v>477</v>
      </c>
    </row>
    <row r="479" spans="3:42" x14ac:dyDescent="0.25">
      <c r="C479" s="12">
        <v>478</v>
      </c>
      <c r="E479" s="12">
        <v>0</v>
      </c>
      <c r="F479" s="12">
        <v>478</v>
      </c>
      <c r="I479" s="12">
        <v>478</v>
      </c>
      <c r="K479" s="12">
        <v>0</v>
      </c>
      <c r="L479" s="12">
        <v>478</v>
      </c>
      <c r="O479" s="12">
        <v>478</v>
      </c>
      <c r="Q479" s="12">
        <v>0</v>
      </c>
      <c r="R479" s="12">
        <v>478</v>
      </c>
      <c r="U479" s="12">
        <v>478</v>
      </c>
      <c r="W479" s="12">
        <v>0</v>
      </c>
      <c r="X479" s="12">
        <v>478</v>
      </c>
      <c r="AA479" s="12">
        <v>478</v>
      </c>
      <c r="AC479" s="12">
        <v>0</v>
      </c>
      <c r="AD479" s="12">
        <v>478</v>
      </c>
      <c r="AG479" s="12">
        <v>478</v>
      </c>
      <c r="AI479" s="12">
        <v>0</v>
      </c>
      <c r="AJ479" s="12">
        <v>478</v>
      </c>
      <c r="AM479" s="12">
        <v>478</v>
      </c>
      <c r="AO479" s="12">
        <v>0</v>
      </c>
      <c r="AP479" s="12">
        <v>478</v>
      </c>
    </row>
    <row r="480" spans="3:42" x14ac:dyDescent="0.25">
      <c r="C480" s="12">
        <v>479</v>
      </c>
      <c r="E480" s="12">
        <v>0</v>
      </c>
      <c r="F480" s="12">
        <v>479</v>
      </c>
      <c r="I480" s="12">
        <v>479</v>
      </c>
      <c r="K480" s="12">
        <v>0</v>
      </c>
      <c r="L480" s="12">
        <v>479</v>
      </c>
      <c r="O480" s="12">
        <v>479</v>
      </c>
      <c r="Q480" s="12">
        <v>0</v>
      </c>
      <c r="R480" s="12">
        <v>479</v>
      </c>
      <c r="U480" s="12">
        <v>479</v>
      </c>
      <c r="W480" s="12">
        <v>0</v>
      </c>
      <c r="X480" s="12">
        <v>479</v>
      </c>
      <c r="AA480" s="12">
        <v>479</v>
      </c>
      <c r="AC480" s="12">
        <v>0</v>
      </c>
      <c r="AD480" s="12">
        <v>479</v>
      </c>
      <c r="AG480" s="12">
        <v>479</v>
      </c>
      <c r="AI480" s="12">
        <v>0</v>
      </c>
      <c r="AJ480" s="12">
        <v>479</v>
      </c>
      <c r="AM480" s="12">
        <v>479</v>
      </c>
      <c r="AO480" s="12">
        <v>0</v>
      </c>
      <c r="AP480" s="12">
        <v>479</v>
      </c>
    </row>
    <row r="481" spans="3:42" x14ac:dyDescent="0.25">
      <c r="C481" s="12">
        <v>480</v>
      </c>
      <c r="E481" s="12">
        <v>0</v>
      </c>
      <c r="F481" s="12">
        <v>480</v>
      </c>
      <c r="I481" s="12">
        <v>480</v>
      </c>
      <c r="K481" s="12">
        <v>0</v>
      </c>
      <c r="L481" s="12">
        <v>480</v>
      </c>
      <c r="O481" s="12">
        <v>480</v>
      </c>
      <c r="Q481" s="12">
        <v>0</v>
      </c>
      <c r="R481" s="12">
        <v>480</v>
      </c>
      <c r="U481" s="12">
        <v>480</v>
      </c>
      <c r="W481" s="12">
        <v>0</v>
      </c>
      <c r="X481" s="12">
        <v>480</v>
      </c>
      <c r="AA481" s="12">
        <v>480</v>
      </c>
      <c r="AC481" s="12">
        <v>0</v>
      </c>
      <c r="AD481" s="12">
        <v>480</v>
      </c>
      <c r="AG481" s="12">
        <v>480</v>
      </c>
      <c r="AI481" s="12">
        <v>0</v>
      </c>
      <c r="AJ481" s="12">
        <v>480</v>
      </c>
      <c r="AM481" s="12">
        <v>480</v>
      </c>
      <c r="AO481" s="12">
        <v>0</v>
      </c>
      <c r="AP481" s="12">
        <v>480</v>
      </c>
    </row>
    <row r="482" spans="3:42" x14ac:dyDescent="0.25">
      <c r="C482" s="12">
        <v>481</v>
      </c>
      <c r="E482" s="12">
        <v>0</v>
      </c>
      <c r="F482" s="12">
        <v>481</v>
      </c>
      <c r="I482" s="12">
        <v>481</v>
      </c>
      <c r="K482" s="12">
        <v>0</v>
      </c>
      <c r="L482" s="12">
        <v>481</v>
      </c>
      <c r="O482" s="12">
        <v>481</v>
      </c>
      <c r="Q482" s="12">
        <v>0</v>
      </c>
      <c r="R482" s="12">
        <v>481</v>
      </c>
      <c r="U482" s="12">
        <v>481</v>
      </c>
      <c r="W482" s="12">
        <v>0</v>
      </c>
      <c r="X482" s="12">
        <v>481</v>
      </c>
      <c r="AA482" s="12">
        <v>481</v>
      </c>
      <c r="AC482" s="12">
        <v>0</v>
      </c>
      <c r="AD482" s="12">
        <v>481</v>
      </c>
      <c r="AG482" s="12">
        <v>481</v>
      </c>
      <c r="AI482" s="12">
        <v>0</v>
      </c>
      <c r="AJ482" s="12">
        <v>481</v>
      </c>
      <c r="AM482" s="12">
        <v>481</v>
      </c>
      <c r="AO482" s="12">
        <v>0</v>
      </c>
      <c r="AP482" s="12">
        <v>481</v>
      </c>
    </row>
    <row r="483" spans="3:42" x14ac:dyDescent="0.25">
      <c r="C483" s="12">
        <v>482</v>
      </c>
      <c r="E483" s="12">
        <v>0</v>
      </c>
      <c r="F483" s="12">
        <v>482</v>
      </c>
      <c r="I483" s="12">
        <v>482</v>
      </c>
      <c r="K483" s="12">
        <v>0</v>
      </c>
      <c r="L483" s="12">
        <v>482</v>
      </c>
      <c r="O483" s="12">
        <v>482</v>
      </c>
      <c r="Q483" s="12">
        <v>0</v>
      </c>
      <c r="R483" s="12">
        <v>482</v>
      </c>
      <c r="U483" s="12">
        <v>482</v>
      </c>
      <c r="W483" s="12">
        <v>0</v>
      </c>
      <c r="X483" s="12">
        <v>482</v>
      </c>
      <c r="AA483" s="12">
        <v>482</v>
      </c>
      <c r="AC483" s="12">
        <v>0</v>
      </c>
      <c r="AD483" s="12">
        <v>482</v>
      </c>
      <c r="AG483" s="12">
        <v>482</v>
      </c>
      <c r="AI483" s="12">
        <v>0</v>
      </c>
      <c r="AJ483" s="12">
        <v>482</v>
      </c>
      <c r="AM483" s="12">
        <v>482</v>
      </c>
      <c r="AO483" s="12">
        <v>0</v>
      </c>
      <c r="AP483" s="12">
        <v>482</v>
      </c>
    </row>
    <row r="484" spans="3:42" x14ac:dyDescent="0.25">
      <c r="C484" s="12">
        <v>483</v>
      </c>
      <c r="E484" s="12">
        <v>0</v>
      </c>
      <c r="F484" s="12">
        <v>483</v>
      </c>
      <c r="I484" s="12">
        <v>483</v>
      </c>
      <c r="K484" s="12">
        <v>0</v>
      </c>
      <c r="L484" s="12">
        <v>483</v>
      </c>
      <c r="O484" s="12">
        <v>483</v>
      </c>
      <c r="Q484" s="12">
        <v>0</v>
      </c>
      <c r="R484" s="12">
        <v>483</v>
      </c>
      <c r="U484" s="12">
        <v>483</v>
      </c>
      <c r="W484" s="12">
        <v>0</v>
      </c>
      <c r="X484" s="12">
        <v>483</v>
      </c>
      <c r="AA484" s="12">
        <v>483</v>
      </c>
      <c r="AC484" s="12">
        <v>0</v>
      </c>
      <c r="AD484" s="12">
        <v>483</v>
      </c>
      <c r="AG484" s="12">
        <v>483</v>
      </c>
      <c r="AI484" s="12">
        <v>0</v>
      </c>
      <c r="AJ484" s="12">
        <v>483</v>
      </c>
      <c r="AM484" s="12">
        <v>483</v>
      </c>
      <c r="AO484" s="12">
        <v>0</v>
      </c>
      <c r="AP484" s="12">
        <v>483</v>
      </c>
    </row>
    <row r="485" spans="3:42" x14ac:dyDescent="0.25">
      <c r="C485" s="12">
        <v>484</v>
      </c>
      <c r="E485" s="12">
        <v>0</v>
      </c>
      <c r="F485" s="12">
        <v>484</v>
      </c>
      <c r="I485" s="12">
        <v>484</v>
      </c>
      <c r="K485" s="12">
        <v>0</v>
      </c>
      <c r="L485" s="12">
        <v>484</v>
      </c>
      <c r="O485" s="12">
        <v>484</v>
      </c>
      <c r="Q485" s="12">
        <v>0</v>
      </c>
      <c r="R485" s="12">
        <v>484</v>
      </c>
      <c r="U485" s="12">
        <v>484</v>
      </c>
      <c r="W485" s="12">
        <v>0</v>
      </c>
      <c r="X485" s="12">
        <v>484</v>
      </c>
      <c r="AA485" s="12">
        <v>484</v>
      </c>
      <c r="AC485" s="12">
        <v>0</v>
      </c>
      <c r="AD485" s="12">
        <v>484</v>
      </c>
      <c r="AG485" s="12">
        <v>484</v>
      </c>
      <c r="AI485" s="12">
        <v>0</v>
      </c>
      <c r="AJ485" s="12">
        <v>484</v>
      </c>
      <c r="AM485" s="12">
        <v>484</v>
      </c>
      <c r="AO485" s="12">
        <v>0</v>
      </c>
      <c r="AP485" s="12">
        <v>484</v>
      </c>
    </row>
    <row r="486" spans="3:42" x14ac:dyDescent="0.25">
      <c r="C486" s="12">
        <v>485</v>
      </c>
      <c r="E486" s="12">
        <v>0</v>
      </c>
      <c r="F486" s="12">
        <v>485</v>
      </c>
      <c r="I486" s="12">
        <v>485</v>
      </c>
      <c r="K486" s="12">
        <v>0</v>
      </c>
      <c r="L486" s="12">
        <v>485</v>
      </c>
      <c r="O486" s="12">
        <v>485</v>
      </c>
      <c r="Q486" s="12">
        <v>0</v>
      </c>
      <c r="R486" s="12">
        <v>485</v>
      </c>
      <c r="U486" s="12">
        <v>485</v>
      </c>
      <c r="W486" s="12">
        <v>0</v>
      </c>
      <c r="X486" s="12">
        <v>485</v>
      </c>
      <c r="AA486" s="12">
        <v>485</v>
      </c>
      <c r="AC486" s="12">
        <v>0</v>
      </c>
      <c r="AD486" s="12">
        <v>485</v>
      </c>
      <c r="AG486" s="12">
        <v>485</v>
      </c>
      <c r="AI486" s="12">
        <v>0</v>
      </c>
      <c r="AJ486" s="12">
        <v>485</v>
      </c>
      <c r="AM486" s="12">
        <v>485</v>
      </c>
      <c r="AO486" s="12">
        <v>0</v>
      </c>
      <c r="AP486" s="12">
        <v>485</v>
      </c>
    </row>
    <row r="487" spans="3:42" x14ac:dyDescent="0.25">
      <c r="C487" s="12">
        <v>486</v>
      </c>
      <c r="E487" s="12">
        <v>0</v>
      </c>
      <c r="F487" s="12">
        <v>486</v>
      </c>
      <c r="I487" s="12">
        <v>486</v>
      </c>
      <c r="K487" s="12">
        <v>0</v>
      </c>
      <c r="L487" s="12">
        <v>486</v>
      </c>
      <c r="O487" s="12">
        <v>486</v>
      </c>
      <c r="Q487" s="12">
        <v>0</v>
      </c>
      <c r="R487" s="12">
        <v>486</v>
      </c>
      <c r="U487" s="12">
        <v>486</v>
      </c>
      <c r="W487" s="12">
        <v>0</v>
      </c>
      <c r="X487" s="12">
        <v>486</v>
      </c>
      <c r="AA487" s="12">
        <v>486</v>
      </c>
      <c r="AC487" s="12">
        <v>0</v>
      </c>
      <c r="AD487" s="12">
        <v>486</v>
      </c>
      <c r="AG487" s="12">
        <v>486</v>
      </c>
      <c r="AI487" s="12">
        <v>0</v>
      </c>
      <c r="AJ487" s="12">
        <v>486</v>
      </c>
      <c r="AM487" s="12">
        <v>486</v>
      </c>
      <c r="AO487" s="12">
        <v>0</v>
      </c>
      <c r="AP487" s="12">
        <v>486</v>
      </c>
    </row>
    <row r="488" spans="3:42" x14ac:dyDescent="0.25">
      <c r="C488" s="12">
        <v>487</v>
      </c>
      <c r="E488" s="12">
        <v>0</v>
      </c>
      <c r="F488" s="12">
        <v>487</v>
      </c>
      <c r="I488" s="12">
        <v>487</v>
      </c>
      <c r="K488" s="12">
        <v>0</v>
      </c>
      <c r="L488" s="12">
        <v>487</v>
      </c>
      <c r="O488" s="12">
        <v>487</v>
      </c>
      <c r="Q488" s="12">
        <v>0</v>
      </c>
      <c r="R488" s="12">
        <v>487</v>
      </c>
      <c r="U488" s="12">
        <v>487</v>
      </c>
      <c r="W488" s="12">
        <v>0</v>
      </c>
      <c r="X488" s="12">
        <v>487</v>
      </c>
      <c r="AA488" s="12">
        <v>487</v>
      </c>
      <c r="AC488" s="12">
        <v>0</v>
      </c>
      <c r="AD488" s="12">
        <v>487</v>
      </c>
      <c r="AG488" s="12">
        <v>487</v>
      </c>
      <c r="AI488" s="12">
        <v>0</v>
      </c>
      <c r="AJ488" s="12">
        <v>487</v>
      </c>
      <c r="AM488" s="12">
        <v>487</v>
      </c>
      <c r="AO488" s="12">
        <v>0</v>
      </c>
      <c r="AP488" s="12">
        <v>487</v>
      </c>
    </row>
    <row r="489" spans="3:42" x14ac:dyDescent="0.25">
      <c r="C489" s="12">
        <v>488</v>
      </c>
      <c r="E489" s="12">
        <v>0</v>
      </c>
      <c r="F489" s="12">
        <v>488</v>
      </c>
      <c r="I489" s="12">
        <v>488</v>
      </c>
      <c r="K489" s="12">
        <v>0</v>
      </c>
      <c r="L489" s="12">
        <v>488</v>
      </c>
      <c r="O489" s="12">
        <v>488</v>
      </c>
      <c r="Q489" s="12">
        <v>0</v>
      </c>
      <c r="R489" s="12">
        <v>488</v>
      </c>
      <c r="U489" s="12">
        <v>488</v>
      </c>
      <c r="W489" s="12">
        <v>0</v>
      </c>
      <c r="X489" s="12">
        <v>488</v>
      </c>
      <c r="AA489" s="12">
        <v>488</v>
      </c>
      <c r="AC489" s="12">
        <v>0</v>
      </c>
      <c r="AD489" s="12">
        <v>488</v>
      </c>
      <c r="AG489" s="12">
        <v>488</v>
      </c>
      <c r="AI489" s="12">
        <v>0</v>
      </c>
      <c r="AJ489" s="12">
        <v>488</v>
      </c>
      <c r="AM489" s="12">
        <v>488</v>
      </c>
      <c r="AO489" s="12">
        <v>0</v>
      </c>
      <c r="AP489" s="12">
        <v>488</v>
      </c>
    </row>
    <row r="490" spans="3:42" x14ac:dyDescent="0.25">
      <c r="C490" s="12">
        <v>489</v>
      </c>
      <c r="E490" s="12">
        <v>0</v>
      </c>
      <c r="F490" s="12">
        <v>489</v>
      </c>
      <c r="I490" s="12">
        <v>489</v>
      </c>
      <c r="K490" s="12">
        <v>0</v>
      </c>
      <c r="L490" s="12">
        <v>489</v>
      </c>
      <c r="O490" s="12">
        <v>489</v>
      </c>
      <c r="Q490" s="12">
        <v>0</v>
      </c>
      <c r="R490" s="12">
        <v>489</v>
      </c>
      <c r="U490" s="12">
        <v>489</v>
      </c>
      <c r="W490" s="12">
        <v>0</v>
      </c>
      <c r="X490" s="12">
        <v>489</v>
      </c>
      <c r="AA490" s="12">
        <v>489</v>
      </c>
      <c r="AC490" s="12">
        <v>0</v>
      </c>
      <c r="AD490" s="12">
        <v>489</v>
      </c>
      <c r="AG490" s="12">
        <v>489</v>
      </c>
      <c r="AI490" s="12">
        <v>0</v>
      </c>
      <c r="AJ490" s="12">
        <v>489</v>
      </c>
      <c r="AM490" s="12">
        <v>489</v>
      </c>
      <c r="AO490" s="12">
        <v>0</v>
      </c>
      <c r="AP490" s="12">
        <v>489</v>
      </c>
    </row>
    <row r="491" spans="3:42" x14ac:dyDescent="0.25">
      <c r="C491" s="12">
        <v>490</v>
      </c>
      <c r="E491" s="12">
        <v>0</v>
      </c>
      <c r="F491" s="12">
        <v>490</v>
      </c>
      <c r="I491" s="12">
        <v>490</v>
      </c>
      <c r="K491" s="12">
        <v>0</v>
      </c>
      <c r="L491" s="12">
        <v>490</v>
      </c>
      <c r="O491" s="12">
        <v>490</v>
      </c>
      <c r="Q491" s="12">
        <v>0</v>
      </c>
      <c r="R491" s="12">
        <v>490</v>
      </c>
      <c r="U491" s="12">
        <v>490</v>
      </c>
      <c r="W491" s="12">
        <v>0</v>
      </c>
      <c r="X491" s="12">
        <v>490</v>
      </c>
      <c r="AA491" s="12">
        <v>490</v>
      </c>
      <c r="AC491" s="12">
        <v>0</v>
      </c>
      <c r="AD491" s="12">
        <v>490</v>
      </c>
      <c r="AG491" s="12">
        <v>490</v>
      </c>
      <c r="AI491" s="12">
        <v>0</v>
      </c>
      <c r="AJ491" s="12">
        <v>490</v>
      </c>
      <c r="AM491" s="12">
        <v>490</v>
      </c>
      <c r="AO491" s="12">
        <v>0</v>
      </c>
      <c r="AP491" s="12">
        <v>490</v>
      </c>
    </row>
    <row r="492" spans="3:42" x14ac:dyDescent="0.25">
      <c r="C492" s="12">
        <v>491</v>
      </c>
      <c r="E492" s="12">
        <v>0</v>
      </c>
      <c r="F492" s="12">
        <v>491</v>
      </c>
      <c r="I492" s="12">
        <v>491</v>
      </c>
      <c r="K492" s="12">
        <v>0</v>
      </c>
      <c r="L492" s="12">
        <v>491</v>
      </c>
      <c r="O492" s="12">
        <v>491</v>
      </c>
      <c r="Q492" s="12">
        <v>0</v>
      </c>
      <c r="R492" s="12">
        <v>491</v>
      </c>
      <c r="U492" s="12">
        <v>491</v>
      </c>
      <c r="W492" s="12">
        <v>0</v>
      </c>
      <c r="X492" s="12">
        <v>491</v>
      </c>
      <c r="AA492" s="12">
        <v>491</v>
      </c>
      <c r="AC492" s="12">
        <v>0</v>
      </c>
      <c r="AD492" s="12">
        <v>491</v>
      </c>
      <c r="AG492" s="12">
        <v>491</v>
      </c>
      <c r="AI492" s="12">
        <v>0</v>
      </c>
      <c r="AJ492" s="12">
        <v>491</v>
      </c>
      <c r="AM492" s="12">
        <v>491</v>
      </c>
      <c r="AO492" s="12">
        <v>0</v>
      </c>
      <c r="AP492" s="12">
        <v>491</v>
      </c>
    </row>
    <row r="493" spans="3:42" x14ac:dyDescent="0.25">
      <c r="C493" s="12">
        <v>492</v>
      </c>
      <c r="E493" s="12">
        <v>0</v>
      </c>
      <c r="F493" s="12">
        <v>492</v>
      </c>
      <c r="I493" s="12">
        <v>492</v>
      </c>
      <c r="K493" s="12">
        <v>0</v>
      </c>
      <c r="L493" s="12">
        <v>492</v>
      </c>
      <c r="O493" s="12">
        <v>492</v>
      </c>
      <c r="Q493" s="12">
        <v>0</v>
      </c>
      <c r="R493" s="12">
        <v>492</v>
      </c>
      <c r="U493" s="12">
        <v>492</v>
      </c>
      <c r="W493" s="12">
        <v>0</v>
      </c>
      <c r="X493" s="12">
        <v>492</v>
      </c>
      <c r="AA493" s="12">
        <v>492</v>
      </c>
      <c r="AC493" s="12">
        <v>0</v>
      </c>
      <c r="AD493" s="12">
        <v>492</v>
      </c>
      <c r="AG493" s="12">
        <v>492</v>
      </c>
      <c r="AI493" s="12">
        <v>0</v>
      </c>
      <c r="AJ493" s="12">
        <v>492</v>
      </c>
      <c r="AM493" s="12">
        <v>492</v>
      </c>
      <c r="AO493" s="12">
        <v>0</v>
      </c>
      <c r="AP493" s="12">
        <v>492</v>
      </c>
    </row>
    <row r="494" spans="3:42" x14ac:dyDescent="0.25">
      <c r="C494" s="12">
        <v>493</v>
      </c>
      <c r="E494" s="12">
        <v>0</v>
      </c>
      <c r="F494" s="12">
        <v>493</v>
      </c>
      <c r="I494" s="12">
        <v>493</v>
      </c>
      <c r="K494" s="12">
        <v>0</v>
      </c>
      <c r="L494" s="12">
        <v>493</v>
      </c>
      <c r="O494" s="12">
        <v>493</v>
      </c>
      <c r="Q494" s="12">
        <v>0</v>
      </c>
      <c r="R494" s="12">
        <v>493</v>
      </c>
      <c r="U494" s="12">
        <v>493</v>
      </c>
      <c r="W494" s="12">
        <v>0</v>
      </c>
      <c r="X494" s="12">
        <v>493</v>
      </c>
      <c r="AA494" s="12">
        <v>493</v>
      </c>
      <c r="AC494" s="12">
        <v>0</v>
      </c>
      <c r="AD494" s="12">
        <v>493</v>
      </c>
      <c r="AG494" s="12">
        <v>493</v>
      </c>
      <c r="AI494" s="12">
        <v>0</v>
      </c>
      <c r="AJ494" s="12">
        <v>493</v>
      </c>
      <c r="AM494" s="12">
        <v>493</v>
      </c>
      <c r="AO494" s="12">
        <v>0</v>
      </c>
      <c r="AP494" s="12">
        <v>493</v>
      </c>
    </row>
    <row r="495" spans="3:42" x14ac:dyDescent="0.25">
      <c r="C495" s="12">
        <v>494</v>
      </c>
      <c r="E495" s="12">
        <v>0</v>
      </c>
      <c r="F495" s="12">
        <v>494</v>
      </c>
      <c r="I495" s="12">
        <v>494</v>
      </c>
      <c r="K495" s="12">
        <v>0</v>
      </c>
      <c r="L495" s="12">
        <v>494</v>
      </c>
      <c r="O495" s="12">
        <v>494</v>
      </c>
      <c r="Q495" s="12">
        <v>0</v>
      </c>
      <c r="R495" s="12">
        <v>494</v>
      </c>
      <c r="U495" s="12">
        <v>494</v>
      </c>
      <c r="W495" s="12">
        <v>0</v>
      </c>
      <c r="X495" s="12">
        <v>494</v>
      </c>
      <c r="AA495" s="12">
        <v>494</v>
      </c>
      <c r="AC495" s="12">
        <v>0</v>
      </c>
      <c r="AD495" s="12">
        <v>494</v>
      </c>
      <c r="AG495" s="12">
        <v>494</v>
      </c>
      <c r="AI495" s="12">
        <v>0</v>
      </c>
      <c r="AJ495" s="12">
        <v>494</v>
      </c>
      <c r="AM495" s="12">
        <v>494</v>
      </c>
      <c r="AO495" s="12">
        <v>0</v>
      </c>
      <c r="AP495" s="12">
        <v>494</v>
      </c>
    </row>
    <row r="496" spans="3:42" x14ac:dyDescent="0.25">
      <c r="C496" s="12">
        <v>495</v>
      </c>
      <c r="E496" s="12">
        <v>0</v>
      </c>
      <c r="F496" s="12">
        <v>495</v>
      </c>
      <c r="I496" s="12">
        <v>495</v>
      </c>
      <c r="K496" s="12">
        <v>0</v>
      </c>
      <c r="L496" s="12">
        <v>495</v>
      </c>
      <c r="O496" s="12">
        <v>495</v>
      </c>
      <c r="Q496" s="12">
        <v>0</v>
      </c>
      <c r="R496" s="12">
        <v>495</v>
      </c>
      <c r="U496" s="12">
        <v>495</v>
      </c>
      <c r="W496" s="12">
        <v>0</v>
      </c>
      <c r="X496" s="12">
        <v>495</v>
      </c>
      <c r="AA496" s="12">
        <v>495</v>
      </c>
      <c r="AC496" s="12">
        <v>0</v>
      </c>
      <c r="AD496" s="12">
        <v>495</v>
      </c>
      <c r="AG496" s="12">
        <v>495</v>
      </c>
      <c r="AI496" s="12">
        <v>0</v>
      </c>
      <c r="AJ496" s="12">
        <v>495</v>
      </c>
      <c r="AM496" s="12">
        <v>495</v>
      </c>
      <c r="AO496" s="12">
        <v>0</v>
      </c>
      <c r="AP496" s="12">
        <v>495</v>
      </c>
    </row>
    <row r="497" spans="3:42" x14ac:dyDescent="0.25">
      <c r="C497" s="12">
        <v>496</v>
      </c>
      <c r="E497" s="12">
        <v>0</v>
      </c>
      <c r="F497" s="12">
        <v>496</v>
      </c>
      <c r="I497" s="12">
        <v>496</v>
      </c>
      <c r="K497" s="12">
        <v>0</v>
      </c>
      <c r="L497" s="12">
        <v>496</v>
      </c>
      <c r="O497" s="12">
        <v>496</v>
      </c>
      <c r="Q497" s="12">
        <v>0</v>
      </c>
      <c r="R497" s="12">
        <v>496</v>
      </c>
      <c r="U497" s="12">
        <v>496</v>
      </c>
      <c r="W497" s="12">
        <v>0</v>
      </c>
      <c r="X497" s="12">
        <v>496</v>
      </c>
      <c r="AA497" s="12">
        <v>496</v>
      </c>
      <c r="AC497" s="12">
        <v>0</v>
      </c>
      <c r="AD497" s="12">
        <v>496</v>
      </c>
      <c r="AG497" s="12">
        <v>496</v>
      </c>
      <c r="AI497" s="12">
        <v>0</v>
      </c>
      <c r="AJ497" s="12">
        <v>496</v>
      </c>
      <c r="AM497" s="12">
        <v>496</v>
      </c>
      <c r="AO497" s="12">
        <v>0</v>
      </c>
      <c r="AP497" s="12">
        <v>496</v>
      </c>
    </row>
    <row r="498" spans="3:42" x14ac:dyDescent="0.25">
      <c r="C498" s="12">
        <v>497</v>
      </c>
      <c r="E498" s="12">
        <v>0</v>
      </c>
      <c r="F498" s="12">
        <v>497</v>
      </c>
      <c r="I498" s="12">
        <v>497</v>
      </c>
      <c r="K498" s="12">
        <v>0</v>
      </c>
      <c r="L498" s="12">
        <v>497</v>
      </c>
      <c r="O498" s="12">
        <v>497</v>
      </c>
      <c r="Q498" s="12">
        <v>0</v>
      </c>
      <c r="R498" s="12">
        <v>497</v>
      </c>
      <c r="U498" s="12">
        <v>497</v>
      </c>
      <c r="W498" s="12">
        <v>0</v>
      </c>
      <c r="X498" s="12">
        <v>497</v>
      </c>
      <c r="AA498" s="12">
        <v>497</v>
      </c>
      <c r="AC498" s="12">
        <v>0</v>
      </c>
      <c r="AD498" s="12">
        <v>497</v>
      </c>
      <c r="AG498" s="12">
        <v>497</v>
      </c>
      <c r="AI498" s="12">
        <v>0</v>
      </c>
      <c r="AJ498" s="12">
        <v>497</v>
      </c>
      <c r="AM498" s="12">
        <v>497</v>
      </c>
      <c r="AO498" s="12">
        <v>0</v>
      </c>
      <c r="AP498" s="12">
        <v>497</v>
      </c>
    </row>
    <row r="499" spans="3:42" x14ac:dyDescent="0.25">
      <c r="C499" s="12">
        <v>498</v>
      </c>
      <c r="E499" s="12">
        <v>0</v>
      </c>
      <c r="F499" s="12">
        <v>498</v>
      </c>
      <c r="I499" s="12">
        <v>498</v>
      </c>
      <c r="K499" s="12">
        <v>0</v>
      </c>
      <c r="L499" s="12">
        <v>498</v>
      </c>
      <c r="O499" s="12">
        <v>498</v>
      </c>
      <c r="Q499" s="12">
        <v>0</v>
      </c>
      <c r="R499" s="12">
        <v>498</v>
      </c>
      <c r="U499" s="12">
        <v>498</v>
      </c>
      <c r="W499" s="12">
        <v>0</v>
      </c>
      <c r="X499" s="12">
        <v>498</v>
      </c>
      <c r="AA499" s="12">
        <v>498</v>
      </c>
      <c r="AC499" s="12">
        <v>0</v>
      </c>
      <c r="AD499" s="12">
        <v>498</v>
      </c>
      <c r="AG499" s="12">
        <v>498</v>
      </c>
      <c r="AI499" s="12">
        <v>0</v>
      </c>
      <c r="AJ499" s="12">
        <v>498</v>
      </c>
      <c r="AM499" s="12">
        <v>498</v>
      </c>
      <c r="AO499" s="12">
        <v>0</v>
      </c>
      <c r="AP499" s="12">
        <v>498</v>
      </c>
    </row>
    <row r="500" spans="3:42" x14ac:dyDescent="0.25">
      <c r="C500" s="12">
        <v>499</v>
      </c>
      <c r="E500" s="12">
        <v>0</v>
      </c>
      <c r="F500" s="12">
        <v>499</v>
      </c>
      <c r="I500" s="12">
        <v>499</v>
      </c>
      <c r="K500" s="12">
        <v>0</v>
      </c>
      <c r="L500" s="12">
        <v>499</v>
      </c>
      <c r="O500" s="12">
        <v>499</v>
      </c>
      <c r="Q500" s="12">
        <v>0</v>
      </c>
      <c r="R500" s="12">
        <v>499</v>
      </c>
      <c r="U500" s="12">
        <v>499</v>
      </c>
      <c r="W500" s="12">
        <v>0</v>
      </c>
      <c r="X500" s="12">
        <v>499</v>
      </c>
      <c r="AA500" s="12">
        <v>499</v>
      </c>
      <c r="AC500" s="12">
        <v>0</v>
      </c>
      <c r="AD500" s="12">
        <v>499</v>
      </c>
      <c r="AG500" s="12">
        <v>499</v>
      </c>
      <c r="AI500" s="12">
        <v>0</v>
      </c>
      <c r="AJ500" s="12">
        <v>499</v>
      </c>
      <c r="AM500" s="12">
        <v>499</v>
      </c>
      <c r="AO500" s="12">
        <v>0</v>
      </c>
      <c r="AP500" s="12">
        <v>499</v>
      </c>
    </row>
    <row r="501" spans="3:42" x14ac:dyDescent="0.25">
      <c r="C501" s="12">
        <v>500</v>
      </c>
      <c r="E501" s="12">
        <v>0</v>
      </c>
      <c r="F501" s="12">
        <v>500</v>
      </c>
      <c r="I501" s="12">
        <v>500</v>
      </c>
      <c r="K501" s="12">
        <v>0</v>
      </c>
      <c r="L501" s="12">
        <v>500</v>
      </c>
      <c r="O501" s="12">
        <v>500</v>
      </c>
      <c r="Q501" s="12">
        <v>0</v>
      </c>
      <c r="R501" s="12">
        <v>500</v>
      </c>
      <c r="U501" s="12">
        <v>500</v>
      </c>
      <c r="W501" s="12">
        <v>0</v>
      </c>
      <c r="X501" s="12">
        <v>500</v>
      </c>
      <c r="AA501" s="12">
        <v>500</v>
      </c>
      <c r="AC501" s="12">
        <v>0</v>
      </c>
      <c r="AD501" s="12">
        <v>500</v>
      </c>
      <c r="AG501" s="12">
        <v>500</v>
      </c>
      <c r="AI501" s="12">
        <v>0</v>
      </c>
      <c r="AJ501" s="12">
        <v>500</v>
      </c>
      <c r="AM501" s="12">
        <v>500</v>
      </c>
      <c r="AO501" s="12">
        <v>0</v>
      </c>
      <c r="AP501" s="12">
        <v>500</v>
      </c>
    </row>
    <row r="502" spans="3:42" x14ac:dyDescent="0.25">
      <c r="C502" s="12">
        <v>501</v>
      </c>
      <c r="E502" s="12">
        <v>0</v>
      </c>
      <c r="F502" s="12">
        <v>501</v>
      </c>
      <c r="I502" s="12">
        <v>501</v>
      </c>
      <c r="K502" s="12">
        <v>0</v>
      </c>
      <c r="L502" s="12">
        <v>501</v>
      </c>
      <c r="O502" s="12">
        <v>501</v>
      </c>
      <c r="Q502" s="12">
        <v>0</v>
      </c>
      <c r="R502" s="12">
        <v>501</v>
      </c>
      <c r="U502" s="12">
        <v>501</v>
      </c>
      <c r="W502" s="12">
        <v>0</v>
      </c>
      <c r="X502" s="12">
        <v>501</v>
      </c>
      <c r="AA502" s="12">
        <v>501</v>
      </c>
      <c r="AC502" s="12">
        <v>0</v>
      </c>
      <c r="AD502" s="12">
        <v>501</v>
      </c>
      <c r="AG502" s="12">
        <v>501</v>
      </c>
      <c r="AI502" s="12">
        <v>0</v>
      </c>
      <c r="AJ502" s="12">
        <v>501</v>
      </c>
      <c r="AM502" s="12">
        <v>501</v>
      </c>
      <c r="AO502" s="12">
        <v>0</v>
      </c>
      <c r="AP502" s="12">
        <v>501</v>
      </c>
    </row>
    <row r="503" spans="3:42" x14ac:dyDescent="0.25">
      <c r="C503" s="12">
        <v>502</v>
      </c>
      <c r="E503" s="12">
        <v>0</v>
      </c>
      <c r="F503" s="12">
        <v>502</v>
      </c>
      <c r="I503" s="12">
        <v>502</v>
      </c>
      <c r="K503" s="12">
        <v>0</v>
      </c>
      <c r="L503" s="12">
        <v>502</v>
      </c>
      <c r="O503" s="12">
        <v>502</v>
      </c>
      <c r="Q503" s="12">
        <v>0</v>
      </c>
      <c r="R503" s="12">
        <v>502</v>
      </c>
      <c r="U503" s="12">
        <v>502</v>
      </c>
      <c r="W503" s="12">
        <v>0</v>
      </c>
      <c r="X503" s="12">
        <v>502</v>
      </c>
      <c r="AA503" s="12">
        <v>502</v>
      </c>
      <c r="AC503" s="12">
        <v>0</v>
      </c>
      <c r="AD503" s="12">
        <v>502</v>
      </c>
      <c r="AG503" s="12">
        <v>502</v>
      </c>
      <c r="AI503" s="12">
        <v>0</v>
      </c>
      <c r="AJ503" s="12">
        <v>502</v>
      </c>
      <c r="AM503" s="12">
        <v>502</v>
      </c>
      <c r="AO503" s="12">
        <v>0</v>
      </c>
      <c r="AP503" s="12">
        <v>502</v>
      </c>
    </row>
    <row r="504" spans="3:42" x14ac:dyDescent="0.25">
      <c r="C504" s="12">
        <v>503</v>
      </c>
      <c r="E504" s="12">
        <v>0</v>
      </c>
      <c r="F504" s="12">
        <v>503</v>
      </c>
      <c r="I504" s="12">
        <v>503</v>
      </c>
      <c r="K504" s="12">
        <v>0</v>
      </c>
      <c r="L504" s="12">
        <v>503</v>
      </c>
      <c r="O504" s="12">
        <v>503</v>
      </c>
      <c r="Q504" s="12">
        <v>0</v>
      </c>
      <c r="R504" s="12">
        <v>503</v>
      </c>
      <c r="U504" s="12">
        <v>503</v>
      </c>
      <c r="W504" s="12">
        <v>0</v>
      </c>
      <c r="X504" s="12">
        <v>503</v>
      </c>
      <c r="AA504" s="12">
        <v>503</v>
      </c>
      <c r="AC504" s="12">
        <v>0</v>
      </c>
      <c r="AD504" s="12">
        <v>503</v>
      </c>
      <c r="AG504" s="12">
        <v>503</v>
      </c>
      <c r="AI504" s="12">
        <v>0</v>
      </c>
      <c r="AJ504" s="12">
        <v>503</v>
      </c>
      <c r="AM504" s="12">
        <v>503</v>
      </c>
      <c r="AO504" s="12">
        <v>0</v>
      </c>
      <c r="AP504" s="12">
        <v>503</v>
      </c>
    </row>
    <row r="505" spans="3:42" x14ac:dyDescent="0.25">
      <c r="C505" s="12">
        <v>504</v>
      </c>
      <c r="E505" s="12">
        <v>0</v>
      </c>
      <c r="F505" s="12">
        <v>504</v>
      </c>
      <c r="I505" s="12">
        <v>504</v>
      </c>
      <c r="K505" s="12">
        <v>0</v>
      </c>
      <c r="L505" s="12">
        <v>504</v>
      </c>
      <c r="O505" s="12">
        <v>504</v>
      </c>
      <c r="Q505" s="12">
        <v>0</v>
      </c>
      <c r="R505" s="12">
        <v>504</v>
      </c>
      <c r="U505" s="12">
        <v>504</v>
      </c>
      <c r="W505" s="12">
        <v>0</v>
      </c>
      <c r="X505" s="12">
        <v>504</v>
      </c>
      <c r="AA505" s="12">
        <v>504</v>
      </c>
      <c r="AC505" s="12">
        <v>0</v>
      </c>
      <c r="AD505" s="12">
        <v>504</v>
      </c>
      <c r="AG505" s="12">
        <v>504</v>
      </c>
      <c r="AI505" s="12">
        <v>0</v>
      </c>
      <c r="AJ505" s="12">
        <v>504</v>
      </c>
      <c r="AM505" s="12">
        <v>504</v>
      </c>
      <c r="AO505" s="12">
        <v>0</v>
      </c>
      <c r="AP505" s="12">
        <v>504</v>
      </c>
    </row>
    <row r="506" spans="3:42" x14ac:dyDescent="0.25">
      <c r="C506" s="12">
        <v>505</v>
      </c>
      <c r="E506" s="12">
        <v>0</v>
      </c>
      <c r="F506" s="12">
        <v>505</v>
      </c>
      <c r="I506" s="12">
        <v>505</v>
      </c>
      <c r="K506" s="12">
        <v>0</v>
      </c>
      <c r="L506" s="12">
        <v>505</v>
      </c>
      <c r="O506" s="12">
        <v>505</v>
      </c>
      <c r="Q506" s="12">
        <v>0</v>
      </c>
      <c r="R506" s="12">
        <v>505</v>
      </c>
      <c r="U506" s="12">
        <v>505</v>
      </c>
      <c r="W506" s="12">
        <v>0</v>
      </c>
      <c r="X506" s="12">
        <v>505</v>
      </c>
      <c r="AA506" s="12">
        <v>505</v>
      </c>
      <c r="AC506" s="12">
        <v>0</v>
      </c>
      <c r="AD506" s="12">
        <v>505</v>
      </c>
      <c r="AG506" s="12">
        <v>505</v>
      </c>
      <c r="AI506" s="12">
        <v>0</v>
      </c>
      <c r="AJ506" s="12">
        <v>505</v>
      </c>
      <c r="AM506" s="12">
        <v>505</v>
      </c>
      <c r="AO506" s="12">
        <v>0</v>
      </c>
      <c r="AP506" s="12">
        <v>505</v>
      </c>
    </row>
    <row r="507" spans="3:42" x14ac:dyDescent="0.25">
      <c r="C507" s="12">
        <v>506</v>
      </c>
      <c r="E507" s="12">
        <v>0</v>
      </c>
      <c r="F507" s="12">
        <v>506</v>
      </c>
      <c r="I507" s="12">
        <v>506</v>
      </c>
      <c r="K507" s="12">
        <v>0</v>
      </c>
      <c r="L507" s="12">
        <v>506</v>
      </c>
      <c r="O507" s="12">
        <v>506</v>
      </c>
      <c r="Q507" s="12">
        <v>0</v>
      </c>
      <c r="R507" s="12">
        <v>506</v>
      </c>
      <c r="U507" s="12">
        <v>506</v>
      </c>
      <c r="W507" s="12">
        <v>0</v>
      </c>
      <c r="X507" s="12">
        <v>506</v>
      </c>
      <c r="AA507" s="12">
        <v>506</v>
      </c>
      <c r="AC507" s="12">
        <v>0</v>
      </c>
      <c r="AD507" s="12">
        <v>506</v>
      </c>
      <c r="AG507" s="12">
        <v>506</v>
      </c>
      <c r="AI507" s="12">
        <v>0</v>
      </c>
      <c r="AJ507" s="12">
        <v>506</v>
      </c>
      <c r="AM507" s="12">
        <v>506</v>
      </c>
      <c r="AO507" s="12">
        <v>0</v>
      </c>
      <c r="AP507" s="12">
        <v>506</v>
      </c>
    </row>
    <row r="508" spans="3:42" x14ac:dyDescent="0.25">
      <c r="C508" s="12">
        <v>507</v>
      </c>
      <c r="E508" s="12">
        <v>0</v>
      </c>
      <c r="F508" s="12">
        <v>507</v>
      </c>
      <c r="I508" s="12">
        <v>507</v>
      </c>
      <c r="K508" s="12">
        <v>0</v>
      </c>
      <c r="L508" s="12">
        <v>507</v>
      </c>
      <c r="O508" s="12">
        <v>507</v>
      </c>
      <c r="Q508" s="12">
        <v>0</v>
      </c>
      <c r="R508" s="12">
        <v>507</v>
      </c>
      <c r="U508" s="12">
        <v>507</v>
      </c>
      <c r="W508" s="12">
        <v>0</v>
      </c>
      <c r="X508" s="12">
        <v>507</v>
      </c>
      <c r="AA508" s="12">
        <v>507</v>
      </c>
      <c r="AC508" s="12">
        <v>0</v>
      </c>
      <c r="AD508" s="12">
        <v>507</v>
      </c>
      <c r="AG508" s="12">
        <v>507</v>
      </c>
      <c r="AI508" s="12">
        <v>0</v>
      </c>
      <c r="AJ508" s="12">
        <v>507</v>
      </c>
      <c r="AM508" s="12">
        <v>507</v>
      </c>
      <c r="AO508" s="12">
        <v>0</v>
      </c>
      <c r="AP508" s="12">
        <v>507</v>
      </c>
    </row>
    <row r="509" spans="3:42" x14ac:dyDescent="0.25">
      <c r="C509" s="12">
        <v>508</v>
      </c>
      <c r="E509" s="12">
        <v>0</v>
      </c>
      <c r="F509" s="12">
        <v>508</v>
      </c>
      <c r="I509" s="12">
        <v>508</v>
      </c>
      <c r="K509" s="12">
        <v>0</v>
      </c>
      <c r="L509" s="12">
        <v>508</v>
      </c>
      <c r="O509" s="12">
        <v>508</v>
      </c>
      <c r="Q509" s="12">
        <v>0</v>
      </c>
      <c r="R509" s="12">
        <v>508</v>
      </c>
      <c r="U509" s="12">
        <v>508</v>
      </c>
      <c r="W509" s="12">
        <v>0</v>
      </c>
      <c r="X509" s="12">
        <v>508</v>
      </c>
      <c r="AA509" s="12">
        <v>508</v>
      </c>
      <c r="AC509" s="12">
        <v>0</v>
      </c>
      <c r="AD509" s="12">
        <v>508</v>
      </c>
      <c r="AG509" s="12">
        <v>508</v>
      </c>
      <c r="AI509" s="12">
        <v>0</v>
      </c>
      <c r="AJ509" s="12">
        <v>508</v>
      </c>
      <c r="AM509" s="12">
        <v>508</v>
      </c>
      <c r="AO509" s="12">
        <v>0</v>
      </c>
      <c r="AP509" s="12">
        <v>508</v>
      </c>
    </row>
    <row r="510" spans="3:42" x14ac:dyDescent="0.25">
      <c r="C510" s="12">
        <v>509</v>
      </c>
      <c r="E510" s="12">
        <v>0</v>
      </c>
      <c r="F510" s="12">
        <v>509</v>
      </c>
      <c r="I510" s="12">
        <v>509</v>
      </c>
      <c r="K510" s="12">
        <v>0</v>
      </c>
      <c r="L510" s="12">
        <v>509</v>
      </c>
      <c r="O510" s="12">
        <v>509</v>
      </c>
      <c r="Q510" s="12">
        <v>0</v>
      </c>
      <c r="R510" s="12">
        <v>509</v>
      </c>
      <c r="U510" s="12">
        <v>509</v>
      </c>
      <c r="W510" s="12">
        <v>0</v>
      </c>
      <c r="X510" s="12">
        <v>509</v>
      </c>
      <c r="AA510" s="12">
        <v>509</v>
      </c>
      <c r="AC510" s="12">
        <v>0</v>
      </c>
      <c r="AD510" s="12">
        <v>509</v>
      </c>
      <c r="AG510" s="12">
        <v>509</v>
      </c>
      <c r="AI510" s="12">
        <v>0</v>
      </c>
      <c r="AJ510" s="12">
        <v>509</v>
      </c>
      <c r="AM510" s="12">
        <v>509</v>
      </c>
      <c r="AO510" s="12">
        <v>0</v>
      </c>
      <c r="AP510" s="12">
        <v>509</v>
      </c>
    </row>
    <row r="511" spans="3:42" x14ac:dyDescent="0.25">
      <c r="C511" s="12">
        <v>510</v>
      </c>
      <c r="E511" s="12">
        <v>0</v>
      </c>
      <c r="F511" s="12">
        <v>510</v>
      </c>
      <c r="I511" s="12">
        <v>510</v>
      </c>
      <c r="K511" s="12">
        <v>0</v>
      </c>
      <c r="L511" s="12">
        <v>510</v>
      </c>
      <c r="O511" s="12">
        <v>510</v>
      </c>
      <c r="Q511" s="12">
        <v>0</v>
      </c>
      <c r="R511" s="12">
        <v>510</v>
      </c>
      <c r="U511" s="12">
        <v>510</v>
      </c>
      <c r="W511" s="12">
        <v>0</v>
      </c>
      <c r="X511" s="12">
        <v>510</v>
      </c>
      <c r="AA511" s="12">
        <v>510</v>
      </c>
      <c r="AC511" s="12">
        <v>0</v>
      </c>
      <c r="AD511" s="12">
        <v>510</v>
      </c>
      <c r="AG511" s="12">
        <v>510</v>
      </c>
      <c r="AI511" s="12">
        <v>0</v>
      </c>
      <c r="AJ511" s="12">
        <v>510</v>
      </c>
      <c r="AM511" s="12">
        <v>510</v>
      </c>
      <c r="AO511" s="12">
        <v>0</v>
      </c>
      <c r="AP511" s="12">
        <v>510</v>
      </c>
    </row>
    <row r="512" spans="3:42" x14ac:dyDescent="0.25">
      <c r="C512" s="12">
        <v>511</v>
      </c>
      <c r="E512" s="12">
        <v>0</v>
      </c>
      <c r="F512" s="12">
        <v>511</v>
      </c>
      <c r="I512" s="12">
        <v>511</v>
      </c>
      <c r="K512" s="12">
        <v>0</v>
      </c>
      <c r="L512" s="12">
        <v>511</v>
      </c>
      <c r="O512" s="12">
        <v>511</v>
      </c>
      <c r="Q512" s="12">
        <v>0</v>
      </c>
      <c r="R512" s="12">
        <v>511</v>
      </c>
      <c r="U512" s="12">
        <v>511</v>
      </c>
      <c r="W512" s="12">
        <v>0</v>
      </c>
      <c r="X512" s="12">
        <v>511</v>
      </c>
      <c r="AA512" s="12">
        <v>511</v>
      </c>
      <c r="AC512" s="12">
        <v>0</v>
      </c>
      <c r="AD512" s="12">
        <v>511</v>
      </c>
      <c r="AG512" s="12">
        <v>511</v>
      </c>
      <c r="AI512" s="12">
        <v>0</v>
      </c>
      <c r="AJ512" s="12">
        <v>511</v>
      </c>
      <c r="AM512" s="12">
        <v>511</v>
      </c>
      <c r="AO512" s="12">
        <v>0</v>
      </c>
      <c r="AP512" s="12">
        <v>511</v>
      </c>
    </row>
    <row r="513" spans="3:42" x14ac:dyDescent="0.25">
      <c r="C513" s="12">
        <v>512</v>
      </c>
      <c r="E513" s="12">
        <v>0</v>
      </c>
      <c r="F513" s="12">
        <v>512</v>
      </c>
      <c r="I513" s="12">
        <v>512</v>
      </c>
      <c r="K513" s="12">
        <v>0</v>
      </c>
      <c r="L513" s="12">
        <v>512</v>
      </c>
      <c r="O513" s="12">
        <v>512</v>
      </c>
      <c r="Q513" s="12">
        <v>0</v>
      </c>
      <c r="R513" s="12">
        <v>512</v>
      </c>
      <c r="U513" s="12">
        <v>512</v>
      </c>
      <c r="W513" s="12">
        <v>0</v>
      </c>
      <c r="X513" s="12">
        <v>512</v>
      </c>
      <c r="AA513" s="12">
        <v>512</v>
      </c>
      <c r="AC513" s="12">
        <v>0</v>
      </c>
      <c r="AD513" s="12">
        <v>512</v>
      </c>
      <c r="AG513" s="12">
        <v>512</v>
      </c>
      <c r="AI513" s="12">
        <v>0</v>
      </c>
      <c r="AJ513" s="12">
        <v>512</v>
      </c>
      <c r="AM513" s="12">
        <v>512</v>
      </c>
      <c r="AO513" s="12">
        <v>0</v>
      </c>
      <c r="AP513" s="12">
        <v>512</v>
      </c>
    </row>
    <row r="514" spans="3:42" x14ac:dyDescent="0.25">
      <c r="C514" s="12">
        <v>513</v>
      </c>
      <c r="E514" s="12">
        <v>0</v>
      </c>
      <c r="F514" s="12">
        <v>513</v>
      </c>
      <c r="I514" s="12">
        <v>513</v>
      </c>
      <c r="K514" s="12">
        <v>0</v>
      </c>
      <c r="L514" s="12">
        <v>513</v>
      </c>
      <c r="O514" s="12">
        <v>513</v>
      </c>
      <c r="Q514" s="12">
        <v>0</v>
      </c>
      <c r="R514" s="12">
        <v>513</v>
      </c>
      <c r="U514" s="12">
        <v>513</v>
      </c>
      <c r="W514" s="12">
        <v>0</v>
      </c>
      <c r="X514" s="12">
        <v>513</v>
      </c>
      <c r="AA514" s="12">
        <v>513</v>
      </c>
      <c r="AC514" s="12">
        <v>0</v>
      </c>
      <c r="AD514" s="12">
        <v>513</v>
      </c>
      <c r="AG514" s="12">
        <v>513</v>
      </c>
      <c r="AI514" s="12">
        <v>0</v>
      </c>
      <c r="AJ514" s="12">
        <v>513</v>
      </c>
      <c r="AM514" s="12">
        <v>513</v>
      </c>
      <c r="AO514" s="12">
        <v>0</v>
      </c>
      <c r="AP514" s="12">
        <v>513</v>
      </c>
    </row>
    <row r="515" spans="3:42" x14ac:dyDescent="0.25">
      <c r="C515" s="12">
        <v>514</v>
      </c>
      <c r="E515" s="12">
        <v>0</v>
      </c>
      <c r="F515" s="12">
        <v>514</v>
      </c>
      <c r="I515" s="12">
        <v>514</v>
      </c>
      <c r="K515" s="12">
        <v>0</v>
      </c>
      <c r="L515" s="12">
        <v>514</v>
      </c>
      <c r="O515" s="12">
        <v>514</v>
      </c>
      <c r="Q515" s="12">
        <v>0</v>
      </c>
      <c r="R515" s="12">
        <v>514</v>
      </c>
      <c r="U515" s="12">
        <v>514</v>
      </c>
      <c r="W515" s="12">
        <v>0</v>
      </c>
      <c r="X515" s="12">
        <v>514</v>
      </c>
      <c r="AA515" s="12">
        <v>514</v>
      </c>
      <c r="AC515" s="12">
        <v>0</v>
      </c>
      <c r="AD515" s="12">
        <v>514</v>
      </c>
      <c r="AG515" s="12">
        <v>514</v>
      </c>
      <c r="AI515" s="12">
        <v>0</v>
      </c>
      <c r="AJ515" s="12">
        <v>514</v>
      </c>
      <c r="AM515" s="12">
        <v>514</v>
      </c>
      <c r="AO515" s="12">
        <v>0</v>
      </c>
      <c r="AP515" s="12">
        <v>514</v>
      </c>
    </row>
    <row r="516" spans="3:42" x14ac:dyDescent="0.25">
      <c r="C516" s="12">
        <v>515</v>
      </c>
      <c r="E516" s="12">
        <v>0</v>
      </c>
      <c r="F516" s="12">
        <v>515</v>
      </c>
      <c r="I516" s="12">
        <v>515</v>
      </c>
      <c r="K516" s="12">
        <v>0</v>
      </c>
      <c r="L516" s="12">
        <v>515</v>
      </c>
      <c r="O516" s="12">
        <v>515</v>
      </c>
      <c r="Q516" s="12">
        <v>0</v>
      </c>
      <c r="R516" s="12">
        <v>515</v>
      </c>
      <c r="U516" s="12">
        <v>515</v>
      </c>
      <c r="W516" s="12">
        <v>0</v>
      </c>
      <c r="X516" s="12">
        <v>515</v>
      </c>
      <c r="AA516" s="12">
        <v>515</v>
      </c>
      <c r="AC516" s="12">
        <v>0</v>
      </c>
      <c r="AD516" s="12">
        <v>515</v>
      </c>
      <c r="AG516" s="12">
        <v>515</v>
      </c>
      <c r="AI516" s="12">
        <v>0</v>
      </c>
      <c r="AJ516" s="12">
        <v>515</v>
      </c>
      <c r="AM516" s="12">
        <v>515</v>
      </c>
      <c r="AO516" s="12">
        <v>0</v>
      </c>
      <c r="AP516" s="12">
        <v>515</v>
      </c>
    </row>
    <row r="517" spans="3:42" x14ac:dyDescent="0.25">
      <c r="C517" s="12">
        <v>516</v>
      </c>
      <c r="E517" s="12">
        <v>0</v>
      </c>
      <c r="F517" s="12">
        <v>516</v>
      </c>
      <c r="I517" s="12">
        <v>516</v>
      </c>
      <c r="K517" s="12">
        <v>0</v>
      </c>
      <c r="L517" s="12">
        <v>516</v>
      </c>
      <c r="O517" s="12">
        <v>516</v>
      </c>
      <c r="Q517" s="12">
        <v>0</v>
      </c>
      <c r="R517" s="12">
        <v>516</v>
      </c>
      <c r="U517" s="12">
        <v>516</v>
      </c>
      <c r="W517" s="12">
        <v>0</v>
      </c>
      <c r="X517" s="12">
        <v>516</v>
      </c>
      <c r="AA517" s="12">
        <v>516</v>
      </c>
      <c r="AC517" s="12">
        <v>0</v>
      </c>
      <c r="AD517" s="12">
        <v>516</v>
      </c>
      <c r="AG517" s="12">
        <v>516</v>
      </c>
      <c r="AI517" s="12">
        <v>0</v>
      </c>
      <c r="AJ517" s="12">
        <v>516</v>
      </c>
      <c r="AM517" s="12">
        <v>516</v>
      </c>
      <c r="AO517" s="12">
        <v>0</v>
      </c>
      <c r="AP517" s="12">
        <v>516</v>
      </c>
    </row>
    <row r="518" spans="3:42" x14ac:dyDescent="0.25">
      <c r="C518" s="12">
        <v>517</v>
      </c>
      <c r="E518" s="12">
        <v>0</v>
      </c>
      <c r="F518" s="12">
        <v>517</v>
      </c>
      <c r="I518" s="12">
        <v>517</v>
      </c>
      <c r="K518" s="12">
        <v>0</v>
      </c>
      <c r="L518" s="12">
        <v>517</v>
      </c>
      <c r="O518" s="12">
        <v>517</v>
      </c>
      <c r="Q518" s="12">
        <v>0</v>
      </c>
      <c r="R518" s="12">
        <v>517</v>
      </c>
      <c r="U518" s="12">
        <v>517</v>
      </c>
      <c r="W518" s="12">
        <v>0</v>
      </c>
      <c r="X518" s="12">
        <v>517</v>
      </c>
      <c r="AA518" s="12">
        <v>517</v>
      </c>
      <c r="AC518" s="12">
        <v>0</v>
      </c>
      <c r="AD518" s="12">
        <v>517</v>
      </c>
      <c r="AG518" s="12">
        <v>517</v>
      </c>
      <c r="AI518" s="12">
        <v>0</v>
      </c>
      <c r="AJ518" s="12">
        <v>517</v>
      </c>
      <c r="AM518" s="12">
        <v>517</v>
      </c>
      <c r="AO518" s="12">
        <v>0</v>
      </c>
      <c r="AP518" s="12">
        <v>517</v>
      </c>
    </row>
    <row r="519" spans="3:42" x14ac:dyDescent="0.25">
      <c r="C519" s="12">
        <v>518</v>
      </c>
      <c r="E519" s="12">
        <v>0</v>
      </c>
      <c r="F519" s="12">
        <v>518</v>
      </c>
      <c r="I519" s="12">
        <v>518</v>
      </c>
      <c r="K519" s="12">
        <v>0</v>
      </c>
      <c r="L519" s="12">
        <v>518</v>
      </c>
      <c r="O519" s="12">
        <v>518</v>
      </c>
      <c r="Q519" s="12">
        <v>0</v>
      </c>
      <c r="R519" s="12">
        <v>518</v>
      </c>
      <c r="U519" s="12">
        <v>518</v>
      </c>
      <c r="W519" s="12">
        <v>0</v>
      </c>
      <c r="X519" s="12">
        <v>518</v>
      </c>
      <c r="AA519" s="12">
        <v>518</v>
      </c>
      <c r="AC519" s="12">
        <v>0</v>
      </c>
      <c r="AD519" s="12">
        <v>518</v>
      </c>
      <c r="AG519" s="12">
        <v>518</v>
      </c>
      <c r="AI519" s="12">
        <v>0</v>
      </c>
      <c r="AJ519" s="12">
        <v>518</v>
      </c>
      <c r="AM519" s="12">
        <v>518</v>
      </c>
      <c r="AO519" s="12">
        <v>0</v>
      </c>
      <c r="AP519" s="12">
        <v>518</v>
      </c>
    </row>
    <row r="520" spans="3:42" x14ac:dyDescent="0.25">
      <c r="C520" s="12">
        <v>519</v>
      </c>
      <c r="E520" s="12">
        <v>0</v>
      </c>
      <c r="F520" s="12">
        <v>519</v>
      </c>
      <c r="I520" s="12">
        <v>519</v>
      </c>
      <c r="K520" s="12">
        <v>0</v>
      </c>
      <c r="L520" s="12">
        <v>519</v>
      </c>
      <c r="O520" s="12">
        <v>519</v>
      </c>
      <c r="Q520" s="12">
        <v>0</v>
      </c>
      <c r="R520" s="12">
        <v>519</v>
      </c>
      <c r="U520" s="12">
        <v>519</v>
      </c>
      <c r="W520" s="12">
        <v>0</v>
      </c>
      <c r="X520" s="12">
        <v>519</v>
      </c>
      <c r="AA520" s="12">
        <v>519</v>
      </c>
      <c r="AC520" s="12">
        <v>0</v>
      </c>
      <c r="AD520" s="12">
        <v>519</v>
      </c>
      <c r="AG520" s="12">
        <v>519</v>
      </c>
      <c r="AI520" s="12">
        <v>0</v>
      </c>
      <c r="AJ520" s="12">
        <v>519</v>
      </c>
      <c r="AM520" s="12">
        <v>519</v>
      </c>
      <c r="AO520" s="12">
        <v>0</v>
      </c>
      <c r="AP520" s="12">
        <v>519</v>
      </c>
    </row>
    <row r="521" spans="3:42" x14ac:dyDescent="0.25">
      <c r="C521" s="12">
        <v>520</v>
      </c>
      <c r="E521" s="12">
        <v>0</v>
      </c>
      <c r="F521" s="12">
        <v>520</v>
      </c>
      <c r="I521" s="12">
        <v>520</v>
      </c>
      <c r="K521" s="12">
        <v>0</v>
      </c>
      <c r="L521" s="12">
        <v>520</v>
      </c>
      <c r="O521" s="12">
        <v>520</v>
      </c>
      <c r="Q521" s="12">
        <v>0</v>
      </c>
      <c r="R521" s="12">
        <v>520</v>
      </c>
      <c r="U521" s="12">
        <v>520</v>
      </c>
      <c r="W521" s="12">
        <v>0</v>
      </c>
      <c r="X521" s="12">
        <v>520</v>
      </c>
      <c r="AA521" s="12">
        <v>520</v>
      </c>
      <c r="AC521" s="12">
        <v>0</v>
      </c>
      <c r="AD521" s="12">
        <v>520</v>
      </c>
      <c r="AG521" s="12">
        <v>520</v>
      </c>
      <c r="AI521" s="12">
        <v>0</v>
      </c>
      <c r="AJ521" s="12">
        <v>520</v>
      </c>
      <c r="AM521" s="12">
        <v>520</v>
      </c>
      <c r="AO521" s="12">
        <v>0</v>
      </c>
      <c r="AP521" s="12">
        <v>520</v>
      </c>
    </row>
    <row r="522" spans="3:42" x14ac:dyDescent="0.25">
      <c r="C522" s="12">
        <v>521</v>
      </c>
      <c r="E522" s="12">
        <v>0</v>
      </c>
      <c r="F522" s="12">
        <v>521</v>
      </c>
      <c r="I522" s="12">
        <v>521</v>
      </c>
      <c r="K522" s="12">
        <v>0</v>
      </c>
      <c r="L522" s="12">
        <v>521</v>
      </c>
      <c r="O522" s="12">
        <v>521</v>
      </c>
      <c r="Q522" s="12">
        <v>0</v>
      </c>
      <c r="R522" s="12">
        <v>521</v>
      </c>
      <c r="U522" s="12">
        <v>521</v>
      </c>
      <c r="W522" s="12">
        <v>0</v>
      </c>
      <c r="X522" s="12">
        <v>521</v>
      </c>
      <c r="AA522" s="12">
        <v>521</v>
      </c>
      <c r="AC522" s="12">
        <v>0</v>
      </c>
      <c r="AD522" s="12">
        <v>521</v>
      </c>
      <c r="AG522" s="12">
        <v>521</v>
      </c>
      <c r="AI522" s="12">
        <v>0</v>
      </c>
      <c r="AJ522" s="12">
        <v>521</v>
      </c>
      <c r="AM522" s="12">
        <v>521</v>
      </c>
      <c r="AO522" s="12">
        <v>0</v>
      </c>
      <c r="AP522" s="12">
        <v>521</v>
      </c>
    </row>
    <row r="523" spans="3:42" x14ac:dyDescent="0.25">
      <c r="C523" s="12">
        <v>522</v>
      </c>
      <c r="E523" s="12">
        <v>0</v>
      </c>
      <c r="F523" s="12">
        <v>522</v>
      </c>
      <c r="I523" s="12">
        <v>522</v>
      </c>
      <c r="K523" s="12">
        <v>0</v>
      </c>
      <c r="L523" s="12">
        <v>522</v>
      </c>
      <c r="O523" s="12">
        <v>522</v>
      </c>
      <c r="Q523" s="12">
        <v>0</v>
      </c>
      <c r="R523" s="12">
        <v>522</v>
      </c>
      <c r="U523" s="12">
        <v>522</v>
      </c>
      <c r="W523" s="12">
        <v>0</v>
      </c>
      <c r="X523" s="12">
        <v>522</v>
      </c>
      <c r="AA523" s="12">
        <v>522</v>
      </c>
      <c r="AC523" s="12">
        <v>0</v>
      </c>
      <c r="AD523" s="12">
        <v>522</v>
      </c>
      <c r="AG523" s="12">
        <v>522</v>
      </c>
      <c r="AI523" s="12">
        <v>0</v>
      </c>
      <c r="AJ523" s="12">
        <v>522</v>
      </c>
      <c r="AM523" s="12">
        <v>522</v>
      </c>
      <c r="AO523" s="12">
        <v>0</v>
      </c>
      <c r="AP523" s="12">
        <v>522</v>
      </c>
    </row>
    <row r="524" spans="3:42" x14ac:dyDescent="0.25">
      <c r="C524" s="12">
        <v>523</v>
      </c>
      <c r="E524" s="12">
        <v>0</v>
      </c>
      <c r="F524" s="12">
        <v>523</v>
      </c>
      <c r="I524" s="12">
        <v>523</v>
      </c>
      <c r="K524" s="12">
        <v>0</v>
      </c>
      <c r="L524" s="12">
        <v>523</v>
      </c>
      <c r="O524" s="12">
        <v>523</v>
      </c>
      <c r="Q524" s="12">
        <v>0</v>
      </c>
      <c r="R524" s="12">
        <v>523</v>
      </c>
      <c r="U524" s="12">
        <v>523</v>
      </c>
      <c r="W524" s="12">
        <v>0</v>
      </c>
      <c r="X524" s="12">
        <v>523</v>
      </c>
      <c r="AA524" s="12">
        <v>523</v>
      </c>
      <c r="AC524" s="12">
        <v>0</v>
      </c>
      <c r="AD524" s="12">
        <v>523</v>
      </c>
      <c r="AG524" s="12">
        <v>523</v>
      </c>
      <c r="AI524" s="12">
        <v>0</v>
      </c>
      <c r="AJ524" s="12">
        <v>523</v>
      </c>
      <c r="AM524" s="12">
        <v>523</v>
      </c>
      <c r="AO524" s="12">
        <v>0</v>
      </c>
      <c r="AP524" s="12">
        <v>523</v>
      </c>
    </row>
    <row r="525" spans="3:42" x14ac:dyDescent="0.25">
      <c r="C525" s="12">
        <v>524</v>
      </c>
      <c r="E525" s="12">
        <v>0</v>
      </c>
      <c r="F525" s="12">
        <v>524</v>
      </c>
      <c r="I525" s="12">
        <v>524</v>
      </c>
      <c r="K525" s="12">
        <v>0</v>
      </c>
      <c r="L525" s="12">
        <v>524</v>
      </c>
      <c r="O525" s="12">
        <v>524</v>
      </c>
      <c r="Q525" s="12">
        <v>0</v>
      </c>
      <c r="R525" s="12">
        <v>524</v>
      </c>
      <c r="U525" s="12">
        <v>524</v>
      </c>
      <c r="W525" s="12">
        <v>0</v>
      </c>
      <c r="X525" s="12">
        <v>524</v>
      </c>
      <c r="AA525" s="12">
        <v>524</v>
      </c>
      <c r="AC525" s="12">
        <v>0</v>
      </c>
      <c r="AD525" s="12">
        <v>524</v>
      </c>
      <c r="AG525" s="12">
        <v>524</v>
      </c>
      <c r="AI525" s="12">
        <v>0</v>
      </c>
      <c r="AJ525" s="12">
        <v>524</v>
      </c>
      <c r="AM525" s="12">
        <v>524</v>
      </c>
      <c r="AO525" s="12">
        <v>0</v>
      </c>
      <c r="AP525" s="12">
        <v>524</v>
      </c>
    </row>
    <row r="526" spans="3:42" x14ac:dyDescent="0.25">
      <c r="C526" s="12">
        <v>525</v>
      </c>
      <c r="E526" s="12">
        <v>0</v>
      </c>
      <c r="F526" s="12">
        <v>525</v>
      </c>
      <c r="I526" s="12">
        <v>525</v>
      </c>
      <c r="K526" s="12">
        <v>0</v>
      </c>
      <c r="L526" s="12">
        <v>525</v>
      </c>
      <c r="O526" s="12">
        <v>525</v>
      </c>
      <c r="Q526" s="12">
        <v>0</v>
      </c>
      <c r="R526" s="12">
        <v>525</v>
      </c>
      <c r="U526" s="12">
        <v>525</v>
      </c>
      <c r="W526" s="12">
        <v>0</v>
      </c>
      <c r="X526" s="12">
        <v>525</v>
      </c>
      <c r="AA526" s="12">
        <v>525</v>
      </c>
      <c r="AC526" s="12">
        <v>0</v>
      </c>
      <c r="AD526" s="12">
        <v>525</v>
      </c>
      <c r="AG526" s="12">
        <v>525</v>
      </c>
      <c r="AI526" s="12">
        <v>0</v>
      </c>
      <c r="AJ526" s="12">
        <v>525</v>
      </c>
      <c r="AM526" s="12">
        <v>525</v>
      </c>
      <c r="AO526" s="12">
        <v>0</v>
      </c>
      <c r="AP526" s="12">
        <v>525</v>
      </c>
    </row>
    <row r="527" spans="3:42" x14ac:dyDescent="0.25">
      <c r="C527" s="12">
        <v>526</v>
      </c>
      <c r="E527" s="12">
        <v>0</v>
      </c>
      <c r="F527" s="12">
        <v>526</v>
      </c>
      <c r="I527" s="12">
        <v>526</v>
      </c>
      <c r="K527" s="12">
        <v>0</v>
      </c>
      <c r="L527" s="12">
        <v>526</v>
      </c>
      <c r="O527" s="12">
        <v>526</v>
      </c>
      <c r="Q527" s="12">
        <v>0</v>
      </c>
      <c r="R527" s="12">
        <v>526</v>
      </c>
      <c r="U527" s="12">
        <v>526</v>
      </c>
      <c r="W527" s="12">
        <v>0</v>
      </c>
      <c r="X527" s="12">
        <v>526</v>
      </c>
      <c r="AA527" s="12">
        <v>526</v>
      </c>
      <c r="AC527" s="12">
        <v>0</v>
      </c>
      <c r="AD527" s="12">
        <v>526</v>
      </c>
      <c r="AG527" s="12">
        <v>526</v>
      </c>
      <c r="AI527" s="12">
        <v>0</v>
      </c>
      <c r="AJ527" s="12">
        <v>526</v>
      </c>
      <c r="AM527" s="12">
        <v>526</v>
      </c>
      <c r="AO527" s="12">
        <v>0</v>
      </c>
      <c r="AP527" s="12">
        <v>526</v>
      </c>
    </row>
    <row r="528" spans="3:42" x14ac:dyDescent="0.25">
      <c r="C528" s="12">
        <v>527</v>
      </c>
      <c r="E528" s="12">
        <v>0</v>
      </c>
      <c r="F528" s="12">
        <v>527</v>
      </c>
      <c r="I528" s="12">
        <v>527</v>
      </c>
      <c r="K528" s="12">
        <v>0</v>
      </c>
      <c r="L528" s="12">
        <v>527</v>
      </c>
      <c r="O528" s="12">
        <v>527</v>
      </c>
      <c r="Q528" s="12">
        <v>0</v>
      </c>
      <c r="R528" s="12">
        <v>527</v>
      </c>
      <c r="U528" s="12">
        <v>527</v>
      </c>
      <c r="W528" s="12">
        <v>0</v>
      </c>
      <c r="X528" s="12">
        <v>527</v>
      </c>
      <c r="AA528" s="12">
        <v>527</v>
      </c>
      <c r="AC528" s="12">
        <v>0</v>
      </c>
      <c r="AD528" s="12">
        <v>527</v>
      </c>
      <c r="AG528" s="12">
        <v>527</v>
      </c>
      <c r="AI528" s="12">
        <v>0</v>
      </c>
      <c r="AJ528" s="12">
        <v>527</v>
      </c>
      <c r="AM528" s="12">
        <v>527</v>
      </c>
      <c r="AO528" s="12">
        <v>0</v>
      </c>
      <c r="AP528" s="12">
        <v>527</v>
      </c>
    </row>
    <row r="529" spans="3:42" x14ac:dyDescent="0.25">
      <c r="C529" s="12">
        <v>528</v>
      </c>
      <c r="E529" s="12">
        <v>0</v>
      </c>
      <c r="F529" s="12">
        <v>528</v>
      </c>
      <c r="I529" s="12">
        <v>528</v>
      </c>
      <c r="K529" s="12">
        <v>0</v>
      </c>
      <c r="L529" s="12">
        <v>528</v>
      </c>
      <c r="O529" s="12">
        <v>528</v>
      </c>
      <c r="Q529" s="12">
        <v>0</v>
      </c>
      <c r="R529" s="12">
        <v>528</v>
      </c>
      <c r="U529" s="12">
        <v>528</v>
      </c>
      <c r="W529" s="12">
        <v>0</v>
      </c>
      <c r="X529" s="12">
        <v>528</v>
      </c>
      <c r="AA529" s="12">
        <v>528</v>
      </c>
      <c r="AC529" s="12">
        <v>0</v>
      </c>
      <c r="AD529" s="12">
        <v>528</v>
      </c>
      <c r="AG529" s="12">
        <v>528</v>
      </c>
      <c r="AI529" s="12">
        <v>0</v>
      </c>
      <c r="AJ529" s="12">
        <v>528</v>
      </c>
      <c r="AM529" s="12">
        <v>528</v>
      </c>
      <c r="AO529" s="12">
        <v>0</v>
      </c>
      <c r="AP529" s="12">
        <v>528</v>
      </c>
    </row>
    <row r="530" spans="3:42" x14ac:dyDescent="0.25">
      <c r="C530" s="12">
        <v>529</v>
      </c>
      <c r="E530" s="12">
        <v>0</v>
      </c>
      <c r="F530" s="12">
        <v>529</v>
      </c>
      <c r="I530" s="12">
        <v>529</v>
      </c>
      <c r="K530" s="12">
        <v>0</v>
      </c>
      <c r="L530" s="12">
        <v>529</v>
      </c>
      <c r="O530" s="12">
        <v>529</v>
      </c>
      <c r="Q530" s="12">
        <v>0</v>
      </c>
      <c r="R530" s="12">
        <v>529</v>
      </c>
      <c r="U530" s="12">
        <v>529</v>
      </c>
      <c r="W530" s="12">
        <v>0</v>
      </c>
      <c r="X530" s="12">
        <v>529</v>
      </c>
      <c r="AA530" s="12">
        <v>529</v>
      </c>
      <c r="AC530" s="12">
        <v>0</v>
      </c>
      <c r="AD530" s="12">
        <v>529</v>
      </c>
      <c r="AG530" s="12">
        <v>529</v>
      </c>
      <c r="AI530" s="12">
        <v>0</v>
      </c>
      <c r="AJ530" s="12">
        <v>529</v>
      </c>
      <c r="AM530" s="12">
        <v>529</v>
      </c>
      <c r="AO530" s="12">
        <v>0</v>
      </c>
      <c r="AP530" s="12">
        <v>529</v>
      </c>
    </row>
    <row r="531" spans="3:42" x14ac:dyDescent="0.25">
      <c r="C531" s="12">
        <v>530</v>
      </c>
      <c r="E531" s="12">
        <v>0</v>
      </c>
      <c r="F531" s="12">
        <v>530</v>
      </c>
      <c r="I531" s="12">
        <v>530</v>
      </c>
      <c r="K531" s="12">
        <v>0</v>
      </c>
      <c r="L531" s="12">
        <v>530</v>
      </c>
      <c r="O531" s="12">
        <v>530</v>
      </c>
      <c r="Q531" s="12">
        <v>0</v>
      </c>
      <c r="R531" s="12">
        <v>530</v>
      </c>
      <c r="U531" s="12">
        <v>530</v>
      </c>
      <c r="W531" s="12">
        <v>0</v>
      </c>
      <c r="X531" s="12">
        <v>530</v>
      </c>
      <c r="AA531" s="12">
        <v>530</v>
      </c>
      <c r="AC531" s="12">
        <v>0</v>
      </c>
      <c r="AD531" s="12">
        <v>530</v>
      </c>
      <c r="AG531" s="12">
        <v>530</v>
      </c>
      <c r="AI531" s="12">
        <v>0</v>
      </c>
      <c r="AJ531" s="12">
        <v>530</v>
      </c>
      <c r="AM531" s="12">
        <v>530</v>
      </c>
      <c r="AO531" s="12">
        <v>0</v>
      </c>
      <c r="AP531" s="12">
        <v>530</v>
      </c>
    </row>
    <row r="532" spans="3:42" x14ac:dyDescent="0.25">
      <c r="C532" s="12">
        <v>531</v>
      </c>
      <c r="E532" s="12">
        <v>0</v>
      </c>
      <c r="F532" s="12">
        <v>531</v>
      </c>
      <c r="I532" s="12">
        <v>531</v>
      </c>
      <c r="K532" s="12">
        <v>0</v>
      </c>
      <c r="L532" s="12">
        <v>531</v>
      </c>
      <c r="O532" s="12">
        <v>531</v>
      </c>
      <c r="Q532" s="12">
        <v>0</v>
      </c>
      <c r="R532" s="12">
        <v>531</v>
      </c>
      <c r="U532" s="12">
        <v>531</v>
      </c>
      <c r="W532" s="12">
        <v>0</v>
      </c>
      <c r="X532" s="12">
        <v>531</v>
      </c>
      <c r="AA532" s="12">
        <v>531</v>
      </c>
      <c r="AC532" s="12">
        <v>0</v>
      </c>
      <c r="AD532" s="12">
        <v>531</v>
      </c>
      <c r="AG532" s="12">
        <v>531</v>
      </c>
      <c r="AI532" s="12">
        <v>0</v>
      </c>
      <c r="AJ532" s="12">
        <v>531</v>
      </c>
      <c r="AM532" s="12">
        <v>531</v>
      </c>
      <c r="AO532" s="12">
        <v>0</v>
      </c>
      <c r="AP532" s="12">
        <v>531</v>
      </c>
    </row>
    <row r="533" spans="3:42" x14ac:dyDescent="0.25">
      <c r="C533" s="12">
        <v>532</v>
      </c>
      <c r="E533" s="12">
        <v>0</v>
      </c>
      <c r="F533" s="12">
        <v>532</v>
      </c>
      <c r="I533" s="12">
        <v>532</v>
      </c>
      <c r="K533" s="12">
        <v>0</v>
      </c>
      <c r="L533" s="12">
        <v>532</v>
      </c>
      <c r="O533" s="12">
        <v>532</v>
      </c>
      <c r="Q533" s="12">
        <v>0</v>
      </c>
      <c r="R533" s="12">
        <v>532</v>
      </c>
      <c r="U533" s="12">
        <v>532</v>
      </c>
      <c r="W533" s="12">
        <v>0</v>
      </c>
      <c r="X533" s="12">
        <v>532</v>
      </c>
      <c r="AA533" s="12">
        <v>532</v>
      </c>
      <c r="AC533" s="12">
        <v>0</v>
      </c>
      <c r="AD533" s="12">
        <v>532</v>
      </c>
      <c r="AG533" s="12">
        <v>532</v>
      </c>
      <c r="AI533" s="12">
        <v>0</v>
      </c>
      <c r="AJ533" s="12">
        <v>532</v>
      </c>
      <c r="AM533" s="12">
        <v>532</v>
      </c>
      <c r="AO533" s="12">
        <v>0</v>
      </c>
      <c r="AP533" s="12">
        <v>532</v>
      </c>
    </row>
    <row r="534" spans="3:42" x14ac:dyDescent="0.25">
      <c r="C534" s="12">
        <v>533</v>
      </c>
      <c r="E534" s="12">
        <v>0</v>
      </c>
      <c r="F534" s="12">
        <v>533</v>
      </c>
      <c r="I534" s="12">
        <v>533</v>
      </c>
      <c r="K534" s="12">
        <v>0</v>
      </c>
      <c r="L534" s="12">
        <v>533</v>
      </c>
      <c r="O534" s="12">
        <v>533</v>
      </c>
      <c r="Q534" s="12">
        <v>0</v>
      </c>
      <c r="R534" s="12">
        <v>533</v>
      </c>
      <c r="U534" s="12">
        <v>533</v>
      </c>
      <c r="W534" s="12">
        <v>0</v>
      </c>
      <c r="X534" s="12">
        <v>533</v>
      </c>
      <c r="AA534" s="12">
        <v>533</v>
      </c>
      <c r="AC534" s="12">
        <v>0</v>
      </c>
      <c r="AD534" s="12">
        <v>533</v>
      </c>
      <c r="AG534" s="12">
        <v>533</v>
      </c>
      <c r="AI534" s="12">
        <v>0</v>
      </c>
      <c r="AJ534" s="12">
        <v>533</v>
      </c>
      <c r="AM534" s="12">
        <v>533</v>
      </c>
      <c r="AO534" s="12">
        <v>0</v>
      </c>
      <c r="AP534" s="12">
        <v>533</v>
      </c>
    </row>
    <row r="535" spans="3:42" x14ac:dyDescent="0.25">
      <c r="C535" s="12">
        <v>534</v>
      </c>
      <c r="E535" s="12">
        <v>0</v>
      </c>
      <c r="F535" s="12">
        <v>534</v>
      </c>
      <c r="I535" s="12">
        <v>534</v>
      </c>
      <c r="K535" s="12">
        <v>0</v>
      </c>
      <c r="L535" s="12">
        <v>534</v>
      </c>
      <c r="O535" s="12">
        <v>534</v>
      </c>
      <c r="Q535" s="12">
        <v>0</v>
      </c>
      <c r="R535" s="12">
        <v>534</v>
      </c>
      <c r="U535" s="12">
        <v>534</v>
      </c>
      <c r="W535" s="12">
        <v>0</v>
      </c>
      <c r="X535" s="12">
        <v>534</v>
      </c>
      <c r="AA535" s="12">
        <v>534</v>
      </c>
      <c r="AC535" s="12">
        <v>0</v>
      </c>
      <c r="AD535" s="12">
        <v>534</v>
      </c>
      <c r="AG535" s="12">
        <v>534</v>
      </c>
      <c r="AI535" s="12">
        <v>0</v>
      </c>
      <c r="AJ535" s="12">
        <v>534</v>
      </c>
      <c r="AM535" s="12">
        <v>534</v>
      </c>
      <c r="AO535" s="12">
        <v>0</v>
      </c>
      <c r="AP535" s="12">
        <v>534</v>
      </c>
    </row>
    <row r="536" spans="3:42" x14ac:dyDescent="0.25">
      <c r="C536" s="12">
        <v>535</v>
      </c>
      <c r="E536" s="12">
        <v>0</v>
      </c>
      <c r="F536" s="12">
        <v>535</v>
      </c>
      <c r="I536" s="12">
        <v>535</v>
      </c>
      <c r="K536" s="12">
        <v>0</v>
      </c>
      <c r="L536" s="12">
        <v>535</v>
      </c>
      <c r="O536" s="12">
        <v>535</v>
      </c>
      <c r="Q536" s="12">
        <v>0</v>
      </c>
      <c r="R536" s="12">
        <v>535</v>
      </c>
      <c r="U536" s="12">
        <v>535</v>
      </c>
      <c r="W536" s="12">
        <v>0</v>
      </c>
      <c r="X536" s="12">
        <v>535</v>
      </c>
      <c r="AA536" s="12">
        <v>535</v>
      </c>
      <c r="AC536" s="12">
        <v>0</v>
      </c>
      <c r="AD536" s="12">
        <v>535</v>
      </c>
      <c r="AG536" s="12">
        <v>535</v>
      </c>
      <c r="AI536" s="12">
        <v>0</v>
      </c>
      <c r="AJ536" s="12">
        <v>535</v>
      </c>
      <c r="AM536" s="12">
        <v>535</v>
      </c>
      <c r="AO536" s="12">
        <v>0</v>
      </c>
      <c r="AP536" s="12">
        <v>535</v>
      </c>
    </row>
    <row r="537" spans="3:42" x14ac:dyDescent="0.25">
      <c r="C537" s="12">
        <v>536</v>
      </c>
      <c r="E537" s="12">
        <v>0</v>
      </c>
      <c r="F537" s="12">
        <v>536</v>
      </c>
      <c r="I537" s="12">
        <v>536</v>
      </c>
      <c r="K537" s="12">
        <v>0</v>
      </c>
      <c r="L537" s="12">
        <v>536</v>
      </c>
      <c r="O537" s="12">
        <v>536</v>
      </c>
      <c r="Q537" s="12">
        <v>0</v>
      </c>
      <c r="R537" s="12">
        <v>536</v>
      </c>
      <c r="U537" s="12">
        <v>536</v>
      </c>
      <c r="W537" s="12">
        <v>0</v>
      </c>
      <c r="X537" s="12">
        <v>536</v>
      </c>
      <c r="AA537" s="12">
        <v>536</v>
      </c>
      <c r="AC537" s="12">
        <v>0</v>
      </c>
      <c r="AD537" s="12">
        <v>536</v>
      </c>
      <c r="AG537" s="12">
        <v>536</v>
      </c>
      <c r="AI537" s="12">
        <v>0</v>
      </c>
      <c r="AJ537" s="12">
        <v>536</v>
      </c>
      <c r="AM537" s="12">
        <v>536</v>
      </c>
      <c r="AO537" s="12">
        <v>0</v>
      </c>
      <c r="AP537" s="12">
        <v>536</v>
      </c>
    </row>
    <row r="538" spans="3:42" x14ac:dyDescent="0.25">
      <c r="C538" s="12">
        <v>537</v>
      </c>
      <c r="E538" s="12">
        <v>0</v>
      </c>
      <c r="F538" s="12">
        <v>537</v>
      </c>
      <c r="I538" s="12">
        <v>537</v>
      </c>
      <c r="K538" s="12">
        <v>0</v>
      </c>
      <c r="L538" s="12">
        <v>537</v>
      </c>
      <c r="O538" s="12">
        <v>537</v>
      </c>
      <c r="Q538" s="12">
        <v>0</v>
      </c>
      <c r="R538" s="12">
        <v>537</v>
      </c>
      <c r="U538" s="12">
        <v>537</v>
      </c>
      <c r="W538" s="12">
        <v>0</v>
      </c>
      <c r="X538" s="12">
        <v>537</v>
      </c>
      <c r="AA538" s="12">
        <v>537</v>
      </c>
      <c r="AC538" s="12">
        <v>0</v>
      </c>
      <c r="AD538" s="12">
        <v>537</v>
      </c>
      <c r="AG538" s="12">
        <v>537</v>
      </c>
      <c r="AI538" s="12">
        <v>0</v>
      </c>
      <c r="AJ538" s="12">
        <v>537</v>
      </c>
      <c r="AM538" s="12">
        <v>537</v>
      </c>
      <c r="AO538" s="12">
        <v>0</v>
      </c>
      <c r="AP538" s="12">
        <v>537</v>
      </c>
    </row>
    <row r="539" spans="3:42" x14ac:dyDescent="0.25">
      <c r="C539" s="12">
        <v>538</v>
      </c>
      <c r="E539" s="12">
        <v>0</v>
      </c>
      <c r="F539" s="12">
        <v>538</v>
      </c>
      <c r="I539" s="12">
        <v>538</v>
      </c>
      <c r="K539" s="12">
        <v>0</v>
      </c>
      <c r="L539" s="12">
        <v>538</v>
      </c>
      <c r="O539" s="12">
        <v>538</v>
      </c>
      <c r="Q539" s="12">
        <v>0</v>
      </c>
      <c r="R539" s="12">
        <v>538</v>
      </c>
      <c r="U539" s="12">
        <v>538</v>
      </c>
      <c r="W539" s="12">
        <v>0</v>
      </c>
      <c r="X539" s="12">
        <v>538</v>
      </c>
      <c r="AA539" s="12">
        <v>538</v>
      </c>
      <c r="AC539" s="12">
        <v>0</v>
      </c>
      <c r="AD539" s="12">
        <v>538</v>
      </c>
      <c r="AG539" s="12">
        <v>538</v>
      </c>
      <c r="AI539" s="12">
        <v>0</v>
      </c>
      <c r="AJ539" s="12">
        <v>538</v>
      </c>
      <c r="AM539" s="12">
        <v>538</v>
      </c>
      <c r="AO539" s="12">
        <v>0</v>
      </c>
      <c r="AP539" s="12">
        <v>538</v>
      </c>
    </row>
    <row r="540" spans="3:42" x14ac:dyDescent="0.25">
      <c r="C540" s="12">
        <v>539</v>
      </c>
      <c r="E540" s="12">
        <v>0</v>
      </c>
      <c r="F540" s="12">
        <v>539</v>
      </c>
      <c r="I540" s="12">
        <v>539</v>
      </c>
      <c r="K540" s="12">
        <v>0</v>
      </c>
      <c r="L540" s="12">
        <v>539</v>
      </c>
      <c r="O540" s="12">
        <v>539</v>
      </c>
      <c r="Q540" s="12">
        <v>0</v>
      </c>
      <c r="R540" s="12">
        <v>539</v>
      </c>
      <c r="U540" s="12">
        <v>539</v>
      </c>
      <c r="W540" s="12">
        <v>0</v>
      </c>
      <c r="X540" s="12">
        <v>539</v>
      </c>
      <c r="AA540" s="12">
        <v>539</v>
      </c>
      <c r="AC540" s="12">
        <v>0</v>
      </c>
      <c r="AD540" s="12">
        <v>539</v>
      </c>
      <c r="AG540" s="12">
        <v>539</v>
      </c>
      <c r="AI540" s="12">
        <v>0</v>
      </c>
      <c r="AJ540" s="12">
        <v>539</v>
      </c>
      <c r="AM540" s="12">
        <v>539</v>
      </c>
      <c r="AO540" s="12">
        <v>0</v>
      </c>
      <c r="AP540" s="12">
        <v>539</v>
      </c>
    </row>
    <row r="541" spans="3:42" x14ac:dyDescent="0.25">
      <c r="C541" s="12">
        <v>540</v>
      </c>
      <c r="E541" s="12">
        <v>0</v>
      </c>
      <c r="F541" s="12">
        <v>540</v>
      </c>
      <c r="I541" s="12">
        <v>540</v>
      </c>
      <c r="K541" s="12">
        <v>0</v>
      </c>
      <c r="L541" s="12">
        <v>540</v>
      </c>
      <c r="O541" s="12">
        <v>540</v>
      </c>
      <c r="Q541" s="12">
        <v>0</v>
      </c>
      <c r="R541" s="12">
        <v>540</v>
      </c>
      <c r="U541" s="12">
        <v>540</v>
      </c>
      <c r="W541" s="12">
        <v>0</v>
      </c>
      <c r="X541" s="12">
        <v>540</v>
      </c>
      <c r="AA541" s="12">
        <v>540</v>
      </c>
      <c r="AC541" s="12">
        <v>0</v>
      </c>
      <c r="AD541" s="12">
        <v>540</v>
      </c>
      <c r="AG541" s="12">
        <v>540</v>
      </c>
      <c r="AI541" s="12">
        <v>0</v>
      </c>
      <c r="AJ541" s="12">
        <v>540</v>
      </c>
      <c r="AM541" s="12">
        <v>540</v>
      </c>
      <c r="AO541" s="12">
        <v>0</v>
      </c>
      <c r="AP541" s="12">
        <v>540</v>
      </c>
    </row>
    <row r="542" spans="3:42" x14ac:dyDescent="0.25">
      <c r="C542" s="12">
        <v>541</v>
      </c>
      <c r="E542" s="12">
        <v>0</v>
      </c>
      <c r="F542" s="12">
        <v>541</v>
      </c>
      <c r="I542" s="12">
        <v>541</v>
      </c>
      <c r="K542" s="12">
        <v>0</v>
      </c>
      <c r="L542" s="12">
        <v>541</v>
      </c>
      <c r="O542" s="12">
        <v>541</v>
      </c>
      <c r="Q542" s="12">
        <v>0</v>
      </c>
      <c r="R542" s="12">
        <v>541</v>
      </c>
      <c r="U542" s="12">
        <v>541</v>
      </c>
      <c r="W542" s="12">
        <v>0</v>
      </c>
      <c r="X542" s="12">
        <v>541</v>
      </c>
      <c r="AA542" s="12">
        <v>541</v>
      </c>
      <c r="AC542" s="12">
        <v>0</v>
      </c>
      <c r="AD542" s="12">
        <v>541</v>
      </c>
      <c r="AG542" s="12">
        <v>541</v>
      </c>
      <c r="AI542" s="12">
        <v>0</v>
      </c>
      <c r="AJ542" s="12">
        <v>541</v>
      </c>
      <c r="AM542" s="12">
        <v>541</v>
      </c>
      <c r="AO542" s="12">
        <v>0</v>
      </c>
      <c r="AP542" s="12">
        <v>541</v>
      </c>
    </row>
    <row r="543" spans="3:42" x14ac:dyDescent="0.25">
      <c r="C543" s="12">
        <v>542</v>
      </c>
      <c r="E543" s="12">
        <v>0</v>
      </c>
      <c r="F543" s="12">
        <v>542</v>
      </c>
      <c r="I543" s="12">
        <v>542</v>
      </c>
      <c r="K543" s="12">
        <v>0</v>
      </c>
      <c r="L543" s="12">
        <v>542</v>
      </c>
      <c r="O543" s="12">
        <v>542</v>
      </c>
      <c r="Q543" s="12">
        <v>0</v>
      </c>
      <c r="R543" s="12">
        <v>542</v>
      </c>
      <c r="U543" s="12">
        <v>542</v>
      </c>
      <c r="W543" s="12">
        <v>0</v>
      </c>
      <c r="X543" s="12">
        <v>542</v>
      </c>
      <c r="AA543" s="12">
        <v>542</v>
      </c>
      <c r="AC543" s="12">
        <v>0</v>
      </c>
      <c r="AD543" s="12">
        <v>542</v>
      </c>
      <c r="AG543" s="12">
        <v>542</v>
      </c>
      <c r="AI543" s="12">
        <v>0</v>
      </c>
      <c r="AJ543" s="12">
        <v>542</v>
      </c>
      <c r="AM543" s="12">
        <v>542</v>
      </c>
      <c r="AO543" s="12">
        <v>0</v>
      </c>
      <c r="AP543" s="12">
        <v>542</v>
      </c>
    </row>
    <row r="544" spans="3:42" x14ac:dyDescent="0.25">
      <c r="C544" s="12">
        <v>543</v>
      </c>
      <c r="E544" s="12">
        <v>0</v>
      </c>
      <c r="F544" s="12">
        <v>543</v>
      </c>
      <c r="I544" s="12">
        <v>543</v>
      </c>
      <c r="K544" s="12">
        <v>0</v>
      </c>
      <c r="L544" s="12">
        <v>543</v>
      </c>
      <c r="O544" s="12">
        <v>543</v>
      </c>
      <c r="Q544" s="12">
        <v>0</v>
      </c>
      <c r="R544" s="12">
        <v>543</v>
      </c>
      <c r="U544" s="12">
        <v>543</v>
      </c>
      <c r="W544" s="12">
        <v>0</v>
      </c>
      <c r="X544" s="12">
        <v>543</v>
      </c>
      <c r="AA544" s="12">
        <v>543</v>
      </c>
      <c r="AC544" s="12">
        <v>0</v>
      </c>
      <c r="AD544" s="12">
        <v>543</v>
      </c>
      <c r="AG544" s="12">
        <v>543</v>
      </c>
      <c r="AI544" s="12">
        <v>0</v>
      </c>
      <c r="AJ544" s="12">
        <v>543</v>
      </c>
      <c r="AM544" s="12">
        <v>543</v>
      </c>
      <c r="AO544" s="12">
        <v>0</v>
      </c>
      <c r="AP544" s="12">
        <v>543</v>
      </c>
    </row>
    <row r="545" spans="3:42" x14ac:dyDescent="0.25">
      <c r="C545" s="12">
        <v>544</v>
      </c>
      <c r="E545" s="12">
        <v>0</v>
      </c>
      <c r="F545" s="12">
        <v>544</v>
      </c>
      <c r="I545" s="12">
        <v>544</v>
      </c>
      <c r="K545" s="12">
        <v>0</v>
      </c>
      <c r="L545" s="12">
        <v>544</v>
      </c>
      <c r="O545" s="12">
        <v>544</v>
      </c>
      <c r="Q545" s="12">
        <v>0</v>
      </c>
      <c r="R545" s="12">
        <v>544</v>
      </c>
      <c r="U545" s="12">
        <v>544</v>
      </c>
      <c r="W545" s="12">
        <v>0</v>
      </c>
      <c r="X545" s="12">
        <v>544</v>
      </c>
      <c r="AA545" s="12">
        <v>544</v>
      </c>
      <c r="AC545" s="12">
        <v>0</v>
      </c>
      <c r="AD545" s="12">
        <v>544</v>
      </c>
      <c r="AG545" s="12">
        <v>544</v>
      </c>
      <c r="AI545" s="12">
        <v>0</v>
      </c>
      <c r="AJ545" s="12">
        <v>544</v>
      </c>
      <c r="AM545" s="12">
        <v>544</v>
      </c>
      <c r="AO545" s="12">
        <v>0</v>
      </c>
      <c r="AP545" s="12">
        <v>544</v>
      </c>
    </row>
    <row r="546" spans="3:42" x14ac:dyDescent="0.25">
      <c r="C546" s="12">
        <v>545</v>
      </c>
      <c r="E546" s="12">
        <v>0</v>
      </c>
      <c r="F546" s="12">
        <v>545</v>
      </c>
      <c r="I546" s="12">
        <v>545</v>
      </c>
      <c r="K546" s="12">
        <v>0</v>
      </c>
      <c r="L546" s="12">
        <v>545</v>
      </c>
      <c r="O546" s="12">
        <v>545</v>
      </c>
      <c r="Q546" s="12">
        <v>0</v>
      </c>
      <c r="R546" s="12">
        <v>545</v>
      </c>
      <c r="U546" s="12">
        <v>545</v>
      </c>
      <c r="W546" s="12">
        <v>0</v>
      </c>
      <c r="X546" s="12">
        <v>545</v>
      </c>
      <c r="AA546" s="12">
        <v>545</v>
      </c>
      <c r="AC546" s="12">
        <v>0</v>
      </c>
      <c r="AD546" s="12">
        <v>545</v>
      </c>
      <c r="AG546" s="12">
        <v>545</v>
      </c>
      <c r="AI546" s="12">
        <v>0</v>
      </c>
      <c r="AJ546" s="12">
        <v>545</v>
      </c>
      <c r="AM546" s="12">
        <v>545</v>
      </c>
      <c r="AO546" s="12">
        <v>0</v>
      </c>
      <c r="AP546" s="12">
        <v>545</v>
      </c>
    </row>
    <row r="547" spans="3:42" x14ac:dyDescent="0.25">
      <c r="C547" s="12">
        <v>546</v>
      </c>
      <c r="E547" s="12">
        <v>0</v>
      </c>
      <c r="F547" s="12">
        <v>546</v>
      </c>
      <c r="I547" s="12">
        <v>546</v>
      </c>
      <c r="K547" s="12">
        <v>0</v>
      </c>
      <c r="L547" s="12">
        <v>546</v>
      </c>
      <c r="O547" s="12">
        <v>546</v>
      </c>
      <c r="Q547" s="12">
        <v>0</v>
      </c>
      <c r="R547" s="12">
        <v>546</v>
      </c>
      <c r="U547" s="12">
        <v>546</v>
      </c>
      <c r="W547" s="12">
        <v>0</v>
      </c>
      <c r="X547" s="12">
        <v>546</v>
      </c>
      <c r="AA547" s="12">
        <v>546</v>
      </c>
      <c r="AC547" s="12">
        <v>0</v>
      </c>
      <c r="AD547" s="12">
        <v>546</v>
      </c>
      <c r="AG547" s="12">
        <v>546</v>
      </c>
      <c r="AI547" s="12">
        <v>0</v>
      </c>
      <c r="AJ547" s="12">
        <v>546</v>
      </c>
      <c r="AM547" s="12">
        <v>546</v>
      </c>
      <c r="AO547" s="12">
        <v>0</v>
      </c>
      <c r="AP547" s="12">
        <v>546</v>
      </c>
    </row>
    <row r="548" spans="3:42" x14ac:dyDescent="0.25">
      <c r="C548" s="12">
        <v>547</v>
      </c>
      <c r="E548" s="12">
        <v>0</v>
      </c>
      <c r="F548" s="12">
        <v>547</v>
      </c>
      <c r="I548" s="12">
        <v>547</v>
      </c>
      <c r="K548" s="12">
        <v>0</v>
      </c>
      <c r="L548" s="12">
        <v>547</v>
      </c>
      <c r="O548" s="12">
        <v>547</v>
      </c>
      <c r="Q548" s="12">
        <v>0</v>
      </c>
      <c r="R548" s="12">
        <v>547</v>
      </c>
      <c r="U548" s="12">
        <v>547</v>
      </c>
      <c r="W548" s="12">
        <v>0</v>
      </c>
      <c r="X548" s="12">
        <v>547</v>
      </c>
      <c r="AA548" s="12">
        <v>547</v>
      </c>
      <c r="AC548" s="12">
        <v>0</v>
      </c>
      <c r="AD548" s="12">
        <v>547</v>
      </c>
      <c r="AG548" s="12">
        <v>547</v>
      </c>
      <c r="AI548" s="12">
        <v>0</v>
      </c>
      <c r="AJ548" s="12">
        <v>547</v>
      </c>
      <c r="AM548" s="12">
        <v>547</v>
      </c>
      <c r="AO548" s="12">
        <v>0</v>
      </c>
      <c r="AP548" s="12">
        <v>547</v>
      </c>
    </row>
    <row r="549" spans="3:42" x14ac:dyDescent="0.25">
      <c r="C549" s="12">
        <v>548</v>
      </c>
      <c r="E549" s="12">
        <v>0</v>
      </c>
      <c r="F549" s="12">
        <v>548</v>
      </c>
      <c r="I549" s="12">
        <v>548</v>
      </c>
      <c r="K549" s="12">
        <v>0</v>
      </c>
      <c r="L549" s="12">
        <v>548</v>
      </c>
      <c r="O549" s="12">
        <v>548</v>
      </c>
      <c r="Q549" s="12">
        <v>0</v>
      </c>
      <c r="R549" s="12">
        <v>548</v>
      </c>
      <c r="U549" s="12">
        <v>548</v>
      </c>
      <c r="W549" s="12">
        <v>0</v>
      </c>
      <c r="X549" s="12">
        <v>548</v>
      </c>
      <c r="AA549" s="12">
        <v>548</v>
      </c>
      <c r="AC549" s="12">
        <v>0</v>
      </c>
      <c r="AD549" s="12">
        <v>548</v>
      </c>
      <c r="AG549" s="12">
        <v>548</v>
      </c>
      <c r="AI549" s="12">
        <v>0</v>
      </c>
      <c r="AJ549" s="12">
        <v>548</v>
      </c>
      <c r="AM549" s="12">
        <v>548</v>
      </c>
      <c r="AO549" s="12">
        <v>0</v>
      </c>
      <c r="AP549" s="12">
        <v>548</v>
      </c>
    </row>
    <row r="550" spans="3:42" x14ac:dyDescent="0.25">
      <c r="C550" s="12">
        <v>549</v>
      </c>
      <c r="E550" s="12">
        <v>0</v>
      </c>
      <c r="F550" s="12">
        <v>549</v>
      </c>
      <c r="I550" s="12">
        <v>549</v>
      </c>
      <c r="K550" s="12">
        <v>0</v>
      </c>
      <c r="L550" s="12">
        <v>549</v>
      </c>
      <c r="O550" s="12">
        <v>549</v>
      </c>
      <c r="Q550" s="12">
        <v>0</v>
      </c>
      <c r="R550" s="12">
        <v>549</v>
      </c>
      <c r="U550" s="12">
        <v>549</v>
      </c>
      <c r="W550" s="12">
        <v>0</v>
      </c>
      <c r="X550" s="12">
        <v>549</v>
      </c>
      <c r="AA550" s="12">
        <v>549</v>
      </c>
      <c r="AC550" s="12">
        <v>0</v>
      </c>
      <c r="AD550" s="12">
        <v>549</v>
      </c>
      <c r="AG550" s="12">
        <v>549</v>
      </c>
      <c r="AI550" s="12">
        <v>0</v>
      </c>
      <c r="AJ550" s="12">
        <v>549</v>
      </c>
      <c r="AM550" s="12">
        <v>549</v>
      </c>
      <c r="AO550" s="12">
        <v>0</v>
      </c>
      <c r="AP550" s="12">
        <v>549</v>
      </c>
    </row>
    <row r="551" spans="3:42" x14ac:dyDescent="0.25">
      <c r="C551" s="12">
        <v>550</v>
      </c>
      <c r="E551" s="12">
        <v>0</v>
      </c>
      <c r="F551" s="12">
        <v>550</v>
      </c>
      <c r="I551" s="12">
        <v>550</v>
      </c>
      <c r="K551" s="12">
        <v>0</v>
      </c>
      <c r="L551" s="12">
        <v>550</v>
      </c>
      <c r="O551" s="12">
        <v>550</v>
      </c>
      <c r="Q551" s="12">
        <v>0</v>
      </c>
      <c r="R551" s="12">
        <v>550</v>
      </c>
      <c r="U551" s="12">
        <v>550</v>
      </c>
      <c r="W551" s="12">
        <v>0</v>
      </c>
      <c r="X551" s="12">
        <v>550</v>
      </c>
      <c r="AA551" s="12">
        <v>550</v>
      </c>
      <c r="AC551" s="12">
        <v>0</v>
      </c>
      <c r="AD551" s="12">
        <v>550</v>
      </c>
      <c r="AG551" s="12">
        <v>550</v>
      </c>
      <c r="AI551" s="12">
        <v>0</v>
      </c>
      <c r="AJ551" s="12">
        <v>550</v>
      </c>
      <c r="AM551" s="12">
        <v>550</v>
      </c>
      <c r="AO551" s="12">
        <v>0</v>
      </c>
      <c r="AP551" s="12">
        <v>550</v>
      </c>
    </row>
    <row r="552" spans="3:42" x14ac:dyDescent="0.25">
      <c r="C552" s="12">
        <v>551</v>
      </c>
      <c r="E552" s="12">
        <v>0</v>
      </c>
      <c r="F552" s="12">
        <v>551</v>
      </c>
      <c r="I552" s="12">
        <v>551</v>
      </c>
      <c r="K552" s="12">
        <v>0</v>
      </c>
      <c r="L552" s="12">
        <v>551</v>
      </c>
      <c r="O552" s="12">
        <v>551</v>
      </c>
      <c r="Q552" s="12">
        <v>0</v>
      </c>
      <c r="R552" s="12">
        <v>551</v>
      </c>
      <c r="U552" s="12">
        <v>551</v>
      </c>
      <c r="W552" s="12">
        <v>0</v>
      </c>
      <c r="X552" s="12">
        <v>551</v>
      </c>
      <c r="AA552" s="12">
        <v>551</v>
      </c>
      <c r="AC552" s="12">
        <v>0</v>
      </c>
      <c r="AD552" s="12">
        <v>551</v>
      </c>
      <c r="AG552" s="12">
        <v>551</v>
      </c>
      <c r="AI552" s="12">
        <v>0</v>
      </c>
      <c r="AJ552" s="12">
        <v>551</v>
      </c>
      <c r="AM552" s="12">
        <v>551</v>
      </c>
      <c r="AO552" s="12">
        <v>0</v>
      </c>
      <c r="AP552" s="12">
        <v>551</v>
      </c>
    </row>
    <row r="553" spans="3:42" x14ac:dyDescent="0.25">
      <c r="C553" s="12">
        <v>552</v>
      </c>
      <c r="E553" s="12">
        <v>0</v>
      </c>
      <c r="F553" s="12">
        <v>552</v>
      </c>
      <c r="I553" s="12">
        <v>552</v>
      </c>
      <c r="K553" s="12">
        <v>0</v>
      </c>
      <c r="L553" s="12">
        <v>552</v>
      </c>
      <c r="O553" s="12">
        <v>552</v>
      </c>
      <c r="Q553" s="12">
        <v>0</v>
      </c>
      <c r="R553" s="12">
        <v>552</v>
      </c>
      <c r="U553" s="12">
        <v>552</v>
      </c>
      <c r="W553" s="12">
        <v>0</v>
      </c>
      <c r="X553" s="12">
        <v>552</v>
      </c>
      <c r="AA553" s="12">
        <v>552</v>
      </c>
      <c r="AC553" s="12">
        <v>0</v>
      </c>
      <c r="AD553" s="12">
        <v>552</v>
      </c>
      <c r="AG553" s="12">
        <v>552</v>
      </c>
      <c r="AI553" s="12">
        <v>0</v>
      </c>
      <c r="AJ553" s="12">
        <v>552</v>
      </c>
      <c r="AM553" s="12">
        <v>552</v>
      </c>
      <c r="AO553" s="12">
        <v>0</v>
      </c>
      <c r="AP553" s="12">
        <v>552</v>
      </c>
    </row>
    <row r="554" spans="3:42" x14ac:dyDescent="0.25">
      <c r="C554" s="12">
        <v>553</v>
      </c>
      <c r="E554" s="12">
        <v>0</v>
      </c>
      <c r="F554" s="12">
        <v>553</v>
      </c>
      <c r="I554" s="12">
        <v>553</v>
      </c>
      <c r="K554" s="12">
        <v>0</v>
      </c>
      <c r="L554" s="12">
        <v>553</v>
      </c>
      <c r="O554" s="12">
        <v>553</v>
      </c>
      <c r="Q554" s="12">
        <v>0</v>
      </c>
      <c r="R554" s="12">
        <v>553</v>
      </c>
      <c r="U554" s="12">
        <v>553</v>
      </c>
      <c r="W554" s="12">
        <v>0</v>
      </c>
      <c r="X554" s="12">
        <v>553</v>
      </c>
      <c r="AA554" s="12">
        <v>553</v>
      </c>
      <c r="AC554" s="12">
        <v>0</v>
      </c>
      <c r="AD554" s="12">
        <v>553</v>
      </c>
      <c r="AG554" s="12">
        <v>553</v>
      </c>
      <c r="AI554" s="12">
        <v>0</v>
      </c>
      <c r="AJ554" s="12">
        <v>553</v>
      </c>
      <c r="AM554" s="12">
        <v>553</v>
      </c>
      <c r="AO554" s="12">
        <v>0</v>
      </c>
      <c r="AP554" s="12">
        <v>553</v>
      </c>
    </row>
    <row r="555" spans="3:42" x14ac:dyDescent="0.25">
      <c r="C555" s="12">
        <v>554</v>
      </c>
      <c r="E555" s="12">
        <v>0</v>
      </c>
      <c r="F555" s="12">
        <v>554</v>
      </c>
      <c r="I555" s="12">
        <v>554</v>
      </c>
      <c r="K555" s="12">
        <v>0</v>
      </c>
      <c r="L555" s="12">
        <v>554</v>
      </c>
      <c r="O555" s="12">
        <v>554</v>
      </c>
      <c r="Q555" s="12">
        <v>0</v>
      </c>
      <c r="R555" s="12">
        <v>554</v>
      </c>
      <c r="U555" s="12">
        <v>554</v>
      </c>
      <c r="W555" s="12">
        <v>0</v>
      </c>
      <c r="X555" s="12">
        <v>554</v>
      </c>
      <c r="AA555" s="12">
        <v>554</v>
      </c>
      <c r="AC555" s="12">
        <v>0</v>
      </c>
      <c r="AD555" s="12">
        <v>554</v>
      </c>
      <c r="AG555" s="12">
        <v>554</v>
      </c>
      <c r="AI555" s="12">
        <v>0</v>
      </c>
      <c r="AJ555" s="12">
        <v>554</v>
      </c>
      <c r="AM555" s="12">
        <v>554</v>
      </c>
      <c r="AO555" s="12">
        <v>0</v>
      </c>
      <c r="AP555" s="12">
        <v>554</v>
      </c>
    </row>
    <row r="556" spans="3:42" x14ac:dyDescent="0.25">
      <c r="C556" s="12">
        <v>555</v>
      </c>
      <c r="E556" s="12">
        <v>0</v>
      </c>
      <c r="F556" s="12">
        <v>555</v>
      </c>
      <c r="I556" s="12">
        <v>555</v>
      </c>
      <c r="K556" s="12">
        <v>0</v>
      </c>
      <c r="L556" s="12">
        <v>555</v>
      </c>
      <c r="O556" s="12">
        <v>555</v>
      </c>
      <c r="Q556" s="12">
        <v>0</v>
      </c>
      <c r="R556" s="12">
        <v>555</v>
      </c>
      <c r="U556" s="12">
        <v>555</v>
      </c>
      <c r="W556" s="12">
        <v>0</v>
      </c>
      <c r="X556" s="12">
        <v>555</v>
      </c>
      <c r="AA556" s="12">
        <v>555</v>
      </c>
      <c r="AC556" s="12">
        <v>0</v>
      </c>
      <c r="AD556" s="12">
        <v>555</v>
      </c>
      <c r="AG556" s="12">
        <v>555</v>
      </c>
      <c r="AI556" s="12">
        <v>0</v>
      </c>
      <c r="AJ556" s="12">
        <v>555</v>
      </c>
      <c r="AM556" s="12">
        <v>555</v>
      </c>
      <c r="AO556" s="12">
        <v>0</v>
      </c>
      <c r="AP556" s="12">
        <v>555</v>
      </c>
    </row>
    <row r="557" spans="3:42" x14ac:dyDescent="0.25">
      <c r="C557" s="12">
        <v>556</v>
      </c>
      <c r="E557" s="12">
        <v>0</v>
      </c>
      <c r="F557" s="12">
        <v>556</v>
      </c>
      <c r="I557" s="12">
        <v>556</v>
      </c>
      <c r="K557" s="12">
        <v>0</v>
      </c>
      <c r="L557" s="12">
        <v>556</v>
      </c>
      <c r="O557" s="12">
        <v>556</v>
      </c>
      <c r="Q557" s="12">
        <v>0</v>
      </c>
      <c r="R557" s="12">
        <v>556</v>
      </c>
      <c r="U557" s="12">
        <v>556</v>
      </c>
      <c r="W557" s="12">
        <v>0</v>
      </c>
      <c r="X557" s="12">
        <v>556</v>
      </c>
      <c r="AA557" s="12">
        <v>556</v>
      </c>
      <c r="AC557" s="12">
        <v>0</v>
      </c>
      <c r="AD557" s="12">
        <v>556</v>
      </c>
      <c r="AG557" s="12">
        <v>556</v>
      </c>
      <c r="AI557" s="12">
        <v>0</v>
      </c>
      <c r="AJ557" s="12">
        <v>556</v>
      </c>
      <c r="AM557" s="12">
        <v>556</v>
      </c>
      <c r="AO557" s="12">
        <v>0</v>
      </c>
      <c r="AP557" s="12">
        <v>556</v>
      </c>
    </row>
    <row r="558" spans="3:42" x14ac:dyDescent="0.25">
      <c r="C558" s="12">
        <v>557</v>
      </c>
      <c r="E558" s="12">
        <v>0</v>
      </c>
      <c r="F558" s="12">
        <v>557</v>
      </c>
      <c r="I558" s="12">
        <v>557</v>
      </c>
      <c r="K558" s="12">
        <v>0</v>
      </c>
      <c r="L558" s="12">
        <v>557</v>
      </c>
      <c r="O558" s="12">
        <v>557</v>
      </c>
      <c r="Q558" s="12">
        <v>0</v>
      </c>
      <c r="R558" s="12">
        <v>557</v>
      </c>
      <c r="U558" s="12">
        <v>557</v>
      </c>
      <c r="W558" s="12">
        <v>0</v>
      </c>
      <c r="X558" s="12">
        <v>557</v>
      </c>
      <c r="AA558" s="12">
        <v>557</v>
      </c>
      <c r="AC558" s="12">
        <v>0</v>
      </c>
      <c r="AD558" s="12">
        <v>557</v>
      </c>
      <c r="AG558" s="12">
        <v>557</v>
      </c>
      <c r="AI558" s="12">
        <v>0</v>
      </c>
      <c r="AJ558" s="12">
        <v>557</v>
      </c>
      <c r="AM558" s="12">
        <v>557</v>
      </c>
      <c r="AO558" s="12">
        <v>0</v>
      </c>
      <c r="AP558" s="12">
        <v>557</v>
      </c>
    </row>
    <row r="559" spans="3:42" x14ac:dyDescent="0.25">
      <c r="C559" s="12">
        <v>558</v>
      </c>
      <c r="E559" s="12">
        <v>0</v>
      </c>
      <c r="F559" s="12">
        <v>558</v>
      </c>
      <c r="I559" s="12">
        <v>558</v>
      </c>
      <c r="K559" s="12">
        <v>0</v>
      </c>
      <c r="L559" s="12">
        <v>558</v>
      </c>
      <c r="O559" s="12">
        <v>558</v>
      </c>
      <c r="Q559" s="12">
        <v>0</v>
      </c>
      <c r="R559" s="12">
        <v>558</v>
      </c>
      <c r="U559" s="12">
        <v>558</v>
      </c>
      <c r="W559" s="12">
        <v>0</v>
      </c>
      <c r="X559" s="12">
        <v>558</v>
      </c>
      <c r="AA559" s="12">
        <v>558</v>
      </c>
      <c r="AC559" s="12">
        <v>0</v>
      </c>
      <c r="AD559" s="12">
        <v>558</v>
      </c>
      <c r="AG559" s="12">
        <v>558</v>
      </c>
      <c r="AI559" s="12">
        <v>0</v>
      </c>
      <c r="AJ559" s="12">
        <v>558</v>
      </c>
      <c r="AM559" s="12">
        <v>558</v>
      </c>
      <c r="AO559" s="12">
        <v>0</v>
      </c>
      <c r="AP559" s="12">
        <v>558</v>
      </c>
    </row>
    <row r="560" spans="3:42" x14ac:dyDescent="0.25">
      <c r="C560" s="12">
        <v>559</v>
      </c>
      <c r="E560" s="12">
        <v>0</v>
      </c>
      <c r="F560" s="12">
        <v>559</v>
      </c>
      <c r="I560" s="12">
        <v>559</v>
      </c>
      <c r="K560" s="12">
        <v>0</v>
      </c>
      <c r="L560" s="12">
        <v>559</v>
      </c>
      <c r="O560" s="12">
        <v>559</v>
      </c>
      <c r="Q560" s="12">
        <v>0</v>
      </c>
      <c r="R560" s="12">
        <v>559</v>
      </c>
      <c r="U560" s="12">
        <v>559</v>
      </c>
      <c r="W560" s="12">
        <v>0</v>
      </c>
      <c r="X560" s="12">
        <v>559</v>
      </c>
      <c r="AA560" s="12">
        <v>559</v>
      </c>
      <c r="AC560" s="12">
        <v>0</v>
      </c>
      <c r="AD560" s="12">
        <v>559</v>
      </c>
      <c r="AG560" s="12">
        <v>559</v>
      </c>
      <c r="AI560" s="12">
        <v>0</v>
      </c>
      <c r="AJ560" s="12">
        <v>559</v>
      </c>
      <c r="AM560" s="12">
        <v>559</v>
      </c>
      <c r="AO560" s="12">
        <v>0</v>
      </c>
      <c r="AP560" s="12">
        <v>559</v>
      </c>
    </row>
    <row r="561" spans="3:42" x14ac:dyDescent="0.25">
      <c r="C561" s="12">
        <v>560</v>
      </c>
      <c r="E561" s="12">
        <v>0</v>
      </c>
      <c r="F561" s="12">
        <v>560</v>
      </c>
      <c r="I561" s="12">
        <v>560</v>
      </c>
      <c r="K561" s="12">
        <v>0</v>
      </c>
      <c r="L561" s="12">
        <v>560</v>
      </c>
      <c r="O561" s="12">
        <v>560</v>
      </c>
      <c r="Q561" s="12">
        <v>0</v>
      </c>
      <c r="R561" s="12">
        <v>560</v>
      </c>
      <c r="U561" s="12">
        <v>560</v>
      </c>
      <c r="W561" s="12">
        <v>0</v>
      </c>
      <c r="X561" s="12">
        <v>560</v>
      </c>
      <c r="AA561" s="12">
        <v>560</v>
      </c>
      <c r="AC561" s="12">
        <v>0</v>
      </c>
      <c r="AD561" s="12">
        <v>560</v>
      </c>
      <c r="AG561" s="12">
        <v>560</v>
      </c>
      <c r="AI561" s="12">
        <v>0</v>
      </c>
      <c r="AJ561" s="12">
        <v>560</v>
      </c>
      <c r="AM561" s="12">
        <v>560</v>
      </c>
      <c r="AO561" s="12">
        <v>0</v>
      </c>
      <c r="AP561" s="12">
        <v>560</v>
      </c>
    </row>
    <row r="562" spans="3:42" x14ac:dyDescent="0.25">
      <c r="C562" s="12">
        <v>561</v>
      </c>
      <c r="E562" s="12">
        <v>0</v>
      </c>
      <c r="F562" s="12">
        <v>561</v>
      </c>
      <c r="I562" s="12">
        <v>561</v>
      </c>
      <c r="K562" s="12">
        <v>0</v>
      </c>
      <c r="L562" s="12">
        <v>561</v>
      </c>
      <c r="O562" s="12">
        <v>561</v>
      </c>
      <c r="Q562" s="12">
        <v>0</v>
      </c>
      <c r="R562" s="12">
        <v>561</v>
      </c>
      <c r="U562" s="12">
        <v>561</v>
      </c>
      <c r="W562" s="12">
        <v>0</v>
      </c>
      <c r="X562" s="12">
        <v>561</v>
      </c>
      <c r="AA562" s="12">
        <v>561</v>
      </c>
      <c r="AC562" s="12">
        <v>0</v>
      </c>
      <c r="AD562" s="12">
        <v>561</v>
      </c>
      <c r="AG562" s="12">
        <v>561</v>
      </c>
      <c r="AI562" s="12">
        <v>0</v>
      </c>
      <c r="AJ562" s="12">
        <v>561</v>
      </c>
      <c r="AM562" s="12">
        <v>561</v>
      </c>
      <c r="AO562" s="12">
        <v>0</v>
      </c>
      <c r="AP562" s="12">
        <v>561</v>
      </c>
    </row>
    <row r="563" spans="3:42" x14ac:dyDescent="0.25">
      <c r="C563" s="12">
        <v>562</v>
      </c>
      <c r="E563" s="12">
        <v>0</v>
      </c>
      <c r="F563" s="12">
        <v>562</v>
      </c>
      <c r="I563" s="12">
        <v>562</v>
      </c>
      <c r="K563" s="12">
        <v>0</v>
      </c>
      <c r="L563" s="12">
        <v>562</v>
      </c>
      <c r="O563" s="12">
        <v>562</v>
      </c>
      <c r="Q563" s="12">
        <v>0</v>
      </c>
      <c r="R563" s="12">
        <v>562</v>
      </c>
      <c r="U563" s="12">
        <v>562</v>
      </c>
      <c r="W563" s="12">
        <v>0</v>
      </c>
      <c r="X563" s="12">
        <v>562</v>
      </c>
      <c r="AA563" s="12">
        <v>562</v>
      </c>
      <c r="AC563" s="12">
        <v>0</v>
      </c>
      <c r="AD563" s="12">
        <v>562</v>
      </c>
      <c r="AG563" s="12">
        <v>562</v>
      </c>
      <c r="AI563" s="12">
        <v>0</v>
      </c>
      <c r="AJ563" s="12">
        <v>562</v>
      </c>
      <c r="AM563" s="12">
        <v>562</v>
      </c>
      <c r="AO563" s="12">
        <v>0</v>
      </c>
      <c r="AP563" s="12">
        <v>562</v>
      </c>
    </row>
    <row r="564" spans="3:42" x14ac:dyDescent="0.25">
      <c r="C564" s="12">
        <v>563</v>
      </c>
      <c r="E564" s="12">
        <v>0</v>
      </c>
      <c r="F564" s="12">
        <v>563</v>
      </c>
      <c r="I564" s="12">
        <v>563</v>
      </c>
      <c r="K564" s="12">
        <v>0</v>
      </c>
      <c r="L564" s="12">
        <v>563</v>
      </c>
      <c r="O564" s="12">
        <v>563</v>
      </c>
      <c r="Q564" s="12">
        <v>0</v>
      </c>
      <c r="R564" s="12">
        <v>563</v>
      </c>
      <c r="U564" s="12">
        <v>563</v>
      </c>
      <c r="W564" s="12">
        <v>0</v>
      </c>
      <c r="X564" s="12">
        <v>563</v>
      </c>
      <c r="AA564" s="12">
        <v>563</v>
      </c>
      <c r="AC564" s="12">
        <v>0</v>
      </c>
      <c r="AD564" s="12">
        <v>563</v>
      </c>
      <c r="AG564" s="12">
        <v>563</v>
      </c>
      <c r="AI564" s="12">
        <v>0</v>
      </c>
      <c r="AJ564" s="12">
        <v>563</v>
      </c>
      <c r="AM564" s="12">
        <v>563</v>
      </c>
      <c r="AO564" s="12">
        <v>0</v>
      </c>
      <c r="AP564" s="12">
        <v>563</v>
      </c>
    </row>
    <row r="565" spans="3:42" x14ac:dyDescent="0.25">
      <c r="C565" s="12">
        <v>564</v>
      </c>
      <c r="E565" s="12">
        <v>0</v>
      </c>
      <c r="F565" s="12">
        <v>564</v>
      </c>
      <c r="I565" s="12">
        <v>564</v>
      </c>
      <c r="K565" s="12">
        <v>0</v>
      </c>
      <c r="L565" s="12">
        <v>564</v>
      </c>
      <c r="O565" s="12">
        <v>564</v>
      </c>
      <c r="Q565" s="12">
        <v>0</v>
      </c>
      <c r="R565" s="12">
        <v>564</v>
      </c>
      <c r="U565" s="12">
        <v>564</v>
      </c>
      <c r="W565" s="12">
        <v>0</v>
      </c>
      <c r="X565" s="12">
        <v>564</v>
      </c>
      <c r="AA565" s="12">
        <v>564</v>
      </c>
      <c r="AC565" s="12">
        <v>0</v>
      </c>
      <c r="AD565" s="12">
        <v>564</v>
      </c>
      <c r="AG565" s="12">
        <v>564</v>
      </c>
      <c r="AI565" s="12">
        <v>0</v>
      </c>
      <c r="AJ565" s="12">
        <v>564</v>
      </c>
      <c r="AM565" s="12">
        <v>564</v>
      </c>
      <c r="AO565" s="12">
        <v>0</v>
      </c>
      <c r="AP565" s="12">
        <v>564</v>
      </c>
    </row>
    <row r="566" spans="3:42" x14ac:dyDescent="0.25">
      <c r="C566" s="12">
        <v>565</v>
      </c>
      <c r="E566" s="12">
        <v>0</v>
      </c>
      <c r="F566" s="12">
        <v>565</v>
      </c>
      <c r="I566" s="12">
        <v>565</v>
      </c>
      <c r="K566" s="12">
        <v>0</v>
      </c>
      <c r="L566" s="12">
        <v>565</v>
      </c>
      <c r="O566" s="12">
        <v>565</v>
      </c>
      <c r="Q566" s="12">
        <v>0</v>
      </c>
      <c r="R566" s="12">
        <v>565</v>
      </c>
      <c r="U566" s="12">
        <v>565</v>
      </c>
      <c r="W566" s="12">
        <v>0</v>
      </c>
      <c r="X566" s="12">
        <v>565</v>
      </c>
      <c r="AA566" s="12">
        <v>565</v>
      </c>
      <c r="AC566" s="12">
        <v>0</v>
      </c>
      <c r="AD566" s="12">
        <v>565</v>
      </c>
      <c r="AG566" s="12">
        <v>565</v>
      </c>
      <c r="AI566" s="12">
        <v>0</v>
      </c>
      <c r="AJ566" s="12">
        <v>565</v>
      </c>
      <c r="AM566" s="12">
        <v>565</v>
      </c>
      <c r="AO566" s="12">
        <v>0</v>
      </c>
      <c r="AP566" s="12">
        <v>565</v>
      </c>
    </row>
    <row r="567" spans="3:42" x14ac:dyDescent="0.25">
      <c r="C567" s="12">
        <v>566</v>
      </c>
      <c r="E567" s="12">
        <v>0</v>
      </c>
      <c r="F567" s="12">
        <v>566</v>
      </c>
      <c r="I567" s="12">
        <v>566</v>
      </c>
      <c r="K567" s="12">
        <v>0</v>
      </c>
      <c r="L567" s="12">
        <v>566</v>
      </c>
      <c r="O567" s="12">
        <v>566</v>
      </c>
      <c r="Q567" s="12">
        <v>0</v>
      </c>
      <c r="R567" s="12">
        <v>566</v>
      </c>
      <c r="U567" s="12">
        <v>566</v>
      </c>
      <c r="W567" s="12">
        <v>0</v>
      </c>
      <c r="X567" s="12">
        <v>566</v>
      </c>
      <c r="AA567" s="12">
        <v>566</v>
      </c>
      <c r="AC567" s="12">
        <v>0</v>
      </c>
      <c r="AD567" s="12">
        <v>566</v>
      </c>
      <c r="AG567" s="12">
        <v>566</v>
      </c>
      <c r="AI567" s="12">
        <v>0</v>
      </c>
      <c r="AJ567" s="12">
        <v>566</v>
      </c>
      <c r="AM567" s="12">
        <v>566</v>
      </c>
      <c r="AO567" s="12">
        <v>0</v>
      </c>
      <c r="AP567" s="12">
        <v>566</v>
      </c>
    </row>
    <row r="568" spans="3:42" x14ac:dyDescent="0.25">
      <c r="C568" s="12">
        <v>567</v>
      </c>
      <c r="E568" s="12">
        <v>0</v>
      </c>
      <c r="F568" s="12">
        <v>567</v>
      </c>
      <c r="I568" s="12">
        <v>567</v>
      </c>
      <c r="K568" s="12">
        <v>0</v>
      </c>
      <c r="L568" s="12">
        <v>567</v>
      </c>
      <c r="O568" s="12">
        <v>567</v>
      </c>
      <c r="Q568" s="12">
        <v>0</v>
      </c>
      <c r="R568" s="12">
        <v>567</v>
      </c>
      <c r="U568" s="12">
        <v>567</v>
      </c>
      <c r="W568" s="12">
        <v>0</v>
      </c>
      <c r="X568" s="12">
        <v>567</v>
      </c>
      <c r="AA568" s="12">
        <v>567</v>
      </c>
      <c r="AC568" s="12">
        <v>0</v>
      </c>
      <c r="AD568" s="12">
        <v>567</v>
      </c>
      <c r="AG568" s="12">
        <v>567</v>
      </c>
      <c r="AI568" s="12">
        <v>0</v>
      </c>
      <c r="AJ568" s="12">
        <v>567</v>
      </c>
      <c r="AM568" s="12">
        <v>567</v>
      </c>
      <c r="AO568" s="12">
        <v>0</v>
      </c>
      <c r="AP568" s="12">
        <v>567</v>
      </c>
    </row>
    <row r="569" spans="3:42" x14ac:dyDescent="0.25">
      <c r="C569" s="12">
        <v>568</v>
      </c>
      <c r="E569" s="12">
        <v>0</v>
      </c>
      <c r="F569" s="12">
        <v>568</v>
      </c>
      <c r="I569" s="12">
        <v>568</v>
      </c>
      <c r="K569" s="12">
        <v>0</v>
      </c>
      <c r="L569" s="12">
        <v>568</v>
      </c>
      <c r="O569" s="12">
        <v>568</v>
      </c>
      <c r="Q569" s="12">
        <v>0</v>
      </c>
      <c r="R569" s="12">
        <v>568</v>
      </c>
      <c r="U569" s="12">
        <v>568</v>
      </c>
      <c r="W569" s="12">
        <v>0</v>
      </c>
      <c r="X569" s="12">
        <v>568</v>
      </c>
      <c r="AA569" s="12">
        <v>568</v>
      </c>
      <c r="AC569" s="12">
        <v>0</v>
      </c>
      <c r="AD569" s="12">
        <v>568</v>
      </c>
      <c r="AG569" s="12">
        <v>568</v>
      </c>
      <c r="AI569" s="12">
        <v>0</v>
      </c>
      <c r="AJ569" s="12">
        <v>568</v>
      </c>
      <c r="AM569" s="12">
        <v>568</v>
      </c>
      <c r="AO569" s="12">
        <v>0</v>
      </c>
      <c r="AP569" s="12">
        <v>568</v>
      </c>
    </row>
    <row r="570" spans="3:42" x14ac:dyDescent="0.25">
      <c r="C570" s="12">
        <v>569</v>
      </c>
      <c r="E570" s="12">
        <v>0</v>
      </c>
      <c r="F570" s="12">
        <v>569</v>
      </c>
      <c r="I570" s="12">
        <v>569</v>
      </c>
      <c r="K570" s="12">
        <v>0</v>
      </c>
      <c r="L570" s="12">
        <v>569</v>
      </c>
      <c r="O570" s="12">
        <v>569</v>
      </c>
      <c r="Q570" s="12">
        <v>0</v>
      </c>
      <c r="R570" s="12">
        <v>569</v>
      </c>
      <c r="U570" s="12">
        <v>569</v>
      </c>
      <c r="W570" s="12">
        <v>0</v>
      </c>
      <c r="X570" s="12">
        <v>569</v>
      </c>
      <c r="AA570" s="12">
        <v>569</v>
      </c>
      <c r="AC570" s="12">
        <v>0</v>
      </c>
      <c r="AD570" s="12">
        <v>569</v>
      </c>
      <c r="AG570" s="12">
        <v>569</v>
      </c>
      <c r="AI570" s="12">
        <v>0</v>
      </c>
      <c r="AJ570" s="12">
        <v>569</v>
      </c>
      <c r="AM570" s="12">
        <v>569</v>
      </c>
      <c r="AO570" s="12">
        <v>0</v>
      </c>
      <c r="AP570" s="12">
        <v>569</v>
      </c>
    </row>
    <row r="571" spans="3:42" x14ac:dyDescent="0.25">
      <c r="C571" s="12">
        <v>570</v>
      </c>
      <c r="E571" s="12">
        <v>0</v>
      </c>
      <c r="F571" s="12">
        <v>570</v>
      </c>
      <c r="I571" s="12">
        <v>570</v>
      </c>
      <c r="K571" s="12">
        <v>0</v>
      </c>
      <c r="L571" s="12">
        <v>570</v>
      </c>
      <c r="O571" s="12">
        <v>570</v>
      </c>
      <c r="Q571" s="12">
        <v>0</v>
      </c>
      <c r="R571" s="12">
        <v>570</v>
      </c>
      <c r="U571" s="12">
        <v>570</v>
      </c>
      <c r="W571" s="12">
        <v>0</v>
      </c>
      <c r="X571" s="12">
        <v>570</v>
      </c>
      <c r="AA571" s="12">
        <v>570</v>
      </c>
      <c r="AC571" s="12">
        <v>0</v>
      </c>
      <c r="AD571" s="12">
        <v>570</v>
      </c>
      <c r="AG571" s="12">
        <v>570</v>
      </c>
      <c r="AI571" s="12">
        <v>0</v>
      </c>
      <c r="AJ571" s="12">
        <v>570</v>
      </c>
      <c r="AM571" s="12">
        <v>570</v>
      </c>
      <c r="AO571" s="12">
        <v>0</v>
      </c>
      <c r="AP571" s="12">
        <v>570</v>
      </c>
    </row>
    <row r="572" spans="3:42" x14ac:dyDescent="0.25">
      <c r="C572" s="12">
        <v>571</v>
      </c>
      <c r="E572" s="12">
        <v>0</v>
      </c>
      <c r="F572" s="12">
        <v>571</v>
      </c>
      <c r="I572" s="12">
        <v>571</v>
      </c>
      <c r="K572" s="12">
        <v>0</v>
      </c>
      <c r="L572" s="12">
        <v>571</v>
      </c>
      <c r="O572" s="12">
        <v>571</v>
      </c>
      <c r="Q572" s="12">
        <v>0</v>
      </c>
      <c r="R572" s="12">
        <v>571</v>
      </c>
      <c r="U572" s="12">
        <v>571</v>
      </c>
      <c r="W572" s="12">
        <v>0</v>
      </c>
      <c r="X572" s="12">
        <v>571</v>
      </c>
      <c r="AA572" s="12">
        <v>571</v>
      </c>
      <c r="AC572" s="12">
        <v>0</v>
      </c>
      <c r="AD572" s="12">
        <v>571</v>
      </c>
      <c r="AG572" s="12">
        <v>571</v>
      </c>
      <c r="AI572" s="12">
        <v>0</v>
      </c>
      <c r="AJ572" s="12">
        <v>571</v>
      </c>
      <c r="AM572" s="12">
        <v>571</v>
      </c>
      <c r="AO572" s="12">
        <v>0</v>
      </c>
      <c r="AP572" s="12">
        <v>571</v>
      </c>
    </row>
    <row r="573" spans="3:42" x14ac:dyDescent="0.25">
      <c r="C573" s="12">
        <v>572</v>
      </c>
      <c r="E573" s="12">
        <v>0</v>
      </c>
      <c r="F573" s="12">
        <v>572</v>
      </c>
      <c r="I573" s="12">
        <v>572</v>
      </c>
      <c r="K573" s="12">
        <v>0</v>
      </c>
      <c r="L573" s="12">
        <v>572</v>
      </c>
      <c r="O573" s="12">
        <v>572</v>
      </c>
      <c r="Q573" s="12">
        <v>0</v>
      </c>
      <c r="R573" s="12">
        <v>572</v>
      </c>
      <c r="U573" s="12">
        <v>572</v>
      </c>
      <c r="W573" s="12">
        <v>0</v>
      </c>
      <c r="X573" s="12">
        <v>572</v>
      </c>
      <c r="AA573" s="12">
        <v>572</v>
      </c>
      <c r="AC573" s="12">
        <v>0</v>
      </c>
      <c r="AD573" s="12">
        <v>572</v>
      </c>
      <c r="AG573" s="12">
        <v>572</v>
      </c>
      <c r="AI573" s="12">
        <v>0</v>
      </c>
      <c r="AJ573" s="12">
        <v>572</v>
      </c>
      <c r="AM573" s="12">
        <v>572</v>
      </c>
      <c r="AO573" s="12">
        <v>0</v>
      </c>
      <c r="AP573" s="12">
        <v>572</v>
      </c>
    </row>
    <row r="574" spans="3:42" x14ac:dyDescent="0.25">
      <c r="C574" s="12">
        <v>573</v>
      </c>
      <c r="E574" s="12">
        <v>0</v>
      </c>
      <c r="F574" s="12">
        <v>573</v>
      </c>
      <c r="I574" s="12">
        <v>573</v>
      </c>
      <c r="K574" s="12">
        <v>0</v>
      </c>
      <c r="L574" s="12">
        <v>573</v>
      </c>
      <c r="O574" s="12">
        <v>573</v>
      </c>
      <c r="Q574" s="12">
        <v>0</v>
      </c>
      <c r="R574" s="12">
        <v>573</v>
      </c>
      <c r="U574" s="12">
        <v>573</v>
      </c>
      <c r="W574" s="12">
        <v>0</v>
      </c>
      <c r="X574" s="12">
        <v>573</v>
      </c>
      <c r="AA574" s="12">
        <v>573</v>
      </c>
      <c r="AC574" s="12">
        <v>0</v>
      </c>
      <c r="AD574" s="12">
        <v>573</v>
      </c>
      <c r="AG574" s="12">
        <v>573</v>
      </c>
      <c r="AI574" s="12">
        <v>0</v>
      </c>
      <c r="AJ574" s="12">
        <v>573</v>
      </c>
      <c r="AM574" s="12">
        <v>573</v>
      </c>
      <c r="AO574" s="12">
        <v>0</v>
      </c>
      <c r="AP574" s="12">
        <v>573</v>
      </c>
    </row>
    <row r="575" spans="3:42" x14ac:dyDescent="0.25">
      <c r="C575" s="12">
        <v>574</v>
      </c>
      <c r="E575" s="12">
        <v>0</v>
      </c>
      <c r="F575" s="12">
        <v>574</v>
      </c>
      <c r="I575" s="12">
        <v>574</v>
      </c>
      <c r="K575" s="12">
        <v>0</v>
      </c>
      <c r="L575" s="12">
        <v>574</v>
      </c>
      <c r="O575" s="12">
        <v>574</v>
      </c>
      <c r="Q575" s="12">
        <v>0</v>
      </c>
      <c r="R575" s="12">
        <v>574</v>
      </c>
      <c r="U575" s="12">
        <v>574</v>
      </c>
      <c r="W575" s="12">
        <v>0</v>
      </c>
      <c r="X575" s="12">
        <v>574</v>
      </c>
      <c r="AA575" s="12">
        <v>574</v>
      </c>
      <c r="AC575" s="12">
        <v>0</v>
      </c>
      <c r="AD575" s="12">
        <v>574</v>
      </c>
      <c r="AG575" s="12">
        <v>574</v>
      </c>
      <c r="AI575" s="12">
        <v>0</v>
      </c>
      <c r="AJ575" s="12">
        <v>574</v>
      </c>
      <c r="AM575" s="12">
        <v>574</v>
      </c>
      <c r="AO575" s="12">
        <v>0</v>
      </c>
      <c r="AP575" s="12">
        <v>574</v>
      </c>
    </row>
    <row r="576" spans="3:42" x14ac:dyDescent="0.25">
      <c r="C576" s="12">
        <v>575</v>
      </c>
      <c r="E576" s="12">
        <v>0</v>
      </c>
      <c r="F576" s="12">
        <v>575</v>
      </c>
      <c r="I576" s="12">
        <v>575</v>
      </c>
      <c r="K576" s="12">
        <v>0</v>
      </c>
      <c r="L576" s="12">
        <v>575</v>
      </c>
      <c r="O576" s="12">
        <v>575</v>
      </c>
      <c r="Q576" s="12">
        <v>0</v>
      </c>
      <c r="R576" s="12">
        <v>575</v>
      </c>
      <c r="U576" s="12">
        <v>575</v>
      </c>
      <c r="W576" s="12">
        <v>0</v>
      </c>
      <c r="X576" s="12">
        <v>575</v>
      </c>
      <c r="AA576" s="12">
        <v>575</v>
      </c>
      <c r="AC576" s="12">
        <v>0</v>
      </c>
      <c r="AD576" s="12">
        <v>575</v>
      </c>
      <c r="AG576" s="12">
        <v>575</v>
      </c>
      <c r="AI576" s="12">
        <v>0</v>
      </c>
      <c r="AJ576" s="12">
        <v>575</v>
      </c>
      <c r="AM576" s="12">
        <v>575</v>
      </c>
      <c r="AO576" s="12">
        <v>0</v>
      </c>
      <c r="AP576" s="12">
        <v>575</v>
      </c>
    </row>
    <row r="577" spans="3:42" x14ac:dyDescent="0.25">
      <c r="C577" s="12">
        <v>576</v>
      </c>
      <c r="E577" s="12">
        <v>0</v>
      </c>
      <c r="F577" s="12">
        <v>576</v>
      </c>
      <c r="I577" s="12">
        <v>576</v>
      </c>
      <c r="K577" s="12">
        <v>0</v>
      </c>
      <c r="L577" s="12">
        <v>576</v>
      </c>
      <c r="O577" s="12">
        <v>576</v>
      </c>
      <c r="Q577" s="12">
        <v>0</v>
      </c>
      <c r="R577" s="12">
        <v>576</v>
      </c>
      <c r="U577" s="12">
        <v>576</v>
      </c>
      <c r="W577" s="12">
        <v>0</v>
      </c>
      <c r="X577" s="12">
        <v>576</v>
      </c>
      <c r="AA577" s="12">
        <v>576</v>
      </c>
      <c r="AC577" s="12">
        <v>0</v>
      </c>
      <c r="AD577" s="12">
        <v>576</v>
      </c>
      <c r="AG577" s="12">
        <v>576</v>
      </c>
      <c r="AI577" s="12">
        <v>0</v>
      </c>
      <c r="AJ577" s="12">
        <v>576</v>
      </c>
      <c r="AM577" s="12">
        <v>576</v>
      </c>
      <c r="AO577" s="12">
        <v>0</v>
      </c>
      <c r="AP577" s="12">
        <v>576</v>
      </c>
    </row>
    <row r="578" spans="3:42" x14ac:dyDescent="0.25">
      <c r="C578" s="12">
        <v>577</v>
      </c>
      <c r="E578" s="12">
        <v>0</v>
      </c>
      <c r="F578" s="12">
        <v>577</v>
      </c>
      <c r="I578" s="12">
        <v>577</v>
      </c>
      <c r="K578" s="12">
        <v>0</v>
      </c>
      <c r="L578" s="12">
        <v>577</v>
      </c>
      <c r="O578" s="12">
        <v>577</v>
      </c>
      <c r="Q578" s="12">
        <v>0</v>
      </c>
      <c r="R578" s="12">
        <v>577</v>
      </c>
      <c r="U578" s="12">
        <v>577</v>
      </c>
      <c r="W578" s="12">
        <v>0</v>
      </c>
      <c r="X578" s="12">
        <v>577</v>
      </c>
      <c r="AA578" s="12">
        <v>577</v>
      </c>
      <c r="AC578" s="12">
        <v>0</v>
      </c>
      <c r="AD578" s="12">
        <v>577</v>
      </c>
      <c r="AG578" s="12">
        <v>577</v>
      </c>
      <c r="AI578" s="12">
        <v>0</v>
      </c>
      <c r="AJ578" s="12">
        <v>577</v>
      </c>
      <c r="AM578" s="12">
        <v>577</v>
      </c>
      <c r="AO578" s="12">
        <v>0</v>
      </c>
      <c r="AP578" s="12">
        <v>577</v>
      </c>
    </row>
    <row r="579" spans="3:42" x14ac:dyDescent="0.25">
      <c r="C579" s="12">
        <v>578</v>
      </c>
      <c r="E579" s="12">
        <v>0</v>
      </c>
      <c r="F579" s="12">
        <v>578</v>
      </c>
      <c r="I579" s="12">
        <v>578</v>
      </c>
      <c r="K579" s="12">
        <v>0</v>
      </c>
      <c r="L579" s="12">
        <v>578</v>
      </c>
      <c r="O579" s="12">
        <v>578</v>
      </c>
      <c r="Q579" s="12">
        <v>0</v>
      </c>
      <c r="R579" s="12">
        <v>578</v>
      </c>
      <c r="U579" s="12">
        <v>578</v>
      </c>
      <c r="W579" s="12">
        <v>0</v>
      </c>
      <c r="X579" s="12">
        <v>578</v>
      </c>
      <c r="AA579" s="12">
        <v>578</v>
      </c>
      <c r="AC579" s="12">
        <v>0</v>
      </c>
      <c r="AD579" s="12">
        <v>578</v>
      </c>
      <c r="AG579" s="12">
        <v>578</v>
      </c>
      <c r="AI579" s="12">
        <v>0</v>
      </c>
      <c r="AJ579" s="12">
        <v>578</v>
      </c>
      <c r="AM579" s="12">
        <v>578</v>
      </c>
      <c r="AO579" s="12">
        <v>0</v>
      </c>
      <c r="AP579" s="12">
        <v>578</v>
      </c>
    </row>
    <row r="580" spans="3:42" x14ac:dyDescent="0.25">
      <c r="C580" s="12">
        <v>579</v>
      </c>
      <c r="E580" s="12">
        <v>0</v>
      </c>
      <c r="F580" s="12">
        <v>579</v>
      </c>
      <c r="I580" s="12">
        <v>579</v>
      </c>
      <c r="K580" s="12">
        <v>0</v>
      </c>
      <c r="L580" s="12">
        <v>579</v>
      </c>
      <c r="O580" s="12">
        <v>579</v>
      </c>
      <c r="Q580" s="12">
        <v>0</v>
      </c>
      <c r="R580" s="12">
        <v>579</v>
      </c>
      <c r="U580" s="12">
        <v>579</v>
      </c>
      <c r="W580" s="12">
        <v>0</v>
      </c>
      <c r="X580" s="12">
        <v>579</v>
      </c>
      <c r="AA580" s="12">
        <v>579</v>
      </c>
      <c r="AC580" s="12">
        <v>0</v>
      </c>
      <c r="AD580" s="12">
        <v>579</v>
      </c>
      <c r="AG580" s="12">
        <v>579</v>
      </c>
      <c r="AI580" s="12">
        <v>0</v>
      </c>
      <c r="AJ580" s="12">
        <v>579</v>
      </c>
      <c r="AM580" s="12">
        <v>579</v>
      </c>
      <c r="AO580" s="12">
        <v>0</v>
      </c>
      <c r="AP580" s="12">
        <v>579</v>
      </c>
    </row>
    <row r="581" spans="3:42" x14ac:dyDescent="0.25">
      <c r="C581" s="12">
        <v>580</v>
      </c>
      <c r="E581" s="12">
        <v>0</v>
      </c>
      <c r="F581" s="12">
        <v>580</v>
      </c>
      <c r="I581" s="12">
        <v>580</v>
      </c>
      <c r="K581" s="12">
        <v>0</v>
      </c>
      <c r="L581" s="12">
        <v>580</v>
      </c>
      <c r="O581" s="12">
        <v>580</v>
      </c>
      <c r="Q581" s="12">
        <v>0</v>
      </c>
      <c r="R581" s="12">
        <v>580</v>
      </c>
      <c r="U581" s="12">
        <v>580</v>
      </c>
      <c r="W581" s="12">
        <v>0</v>
      </c>
      <c r="X581" s="12">
        <v>580</v>
      </c>
      <c r="AA581" s="12">
        <v>580</v>
      </c>
      <c r="AC581" s="12">
        <v>0</v>
      </c>
      <c r="AD581" s="12">
        <v>580</v>
      </c>
      <c r="AG581" s="12">
        <v>580</v>
      </c>
      <c r="AI581" s="12">
        <v>0</v>
      </c>
      <c r="AJ581" s="12">
        <v>580</v>
      </c>
      <c r="AM581" s="12">
        <v>580</v>
      </c>
      <c r="AO581" s="12">
        <v>0</v>
      </c>
      <c r="AP581" s="12">
        <v>580</v>
      </c>
    </row>
    <row r="582" spans="3:42" x14ac:dyDescent="0.25">
      <c r="C582" s="12">
        <v>581</v>
      </c>
      <c r="E582" s="12">
        <v>0</v>
      </c>
      <c r="F582" s="12">
        <v>581</v>
      </c>
      <c r="I582" s="12">
        <v>581</v>
      </c>
      <c r="K582" s="12">
        <v>0</v>
      </c>
      <c r="L582" s="12">
        <v>581</v>
      </c>
      <c r="O582" s="12">
        <v>581</v>
      </c>
      <c r="Q582" s="12">
        <v>0</v>
      </c>
      <c r="R582" s="12">
        <v>581</v>
      </c>
      <c r="U582" s="12">
        <v>581</v>
      </c>
      <c r="W582" s="12">
        <v>0</v>
      </c>
      <c r="X582" s="12">
        <v>581</v>
      </c>
      <c r="AA582" s="12">
        <v>581</v>
      </c>
      <c r="AC582" s="12">
        <v>0</v>
      </c>
      <c r="AD582" s="12">
        <v>581</v>
      </c>
      <c r="AG582" s="12">
        <v>581</v>
      </c>
      <c r="AI582" s="12">
        <v>0</v>
      </c>
      <c r="AJ582" s="12">
        <v>581</v>
      </c>
      <c r="AM582" s="12">
        <v>581</v>
      </c>
      <c r="AO582" s="12">
        <v>0</v>
      </c>
      <c r="AP582" s="12">
        <v>581</v>
      </c>
    </row>
    <row r="583" spans="3:42" x14ac:dyDescent="0.25">
      <c r="C583" s="12">
        <v>582</v>
      </c>
      <c r="E583" s="12">
        <v>0</v>
      </c>
      <c r="F583" s="12">
        <v>582</v>
      </c>
      <c r="I583" s="12">
        <v>582</v>
      </c>
      <c r="K583" s="12">
        <v>0</v>
      </c>
      <c r="L583" s="12">
        <v>582</v>
      </c>
      <c r="O583" s="12">
        <v>582</v>
      </c>
      <c r="Q583" s="12">
        <v>0</v>
      </c>
      <c r="R583" s="12">
        <v>582</v>
      </c>
      <c r="U583" s="12">
        <v>582</v>
      </c>
      <c r="W583" s="12">
        <v>0</v>
      </c>
      <c r="X583" s="12">
        <v>582</v>
      </c>
      <c r="AA583" s="12">
        <v>582</v>
      </c>
      <c r="AC583" s="12">
        <v>0</v>
      </c>
      <c r="AD583" s="12">
        <v>582</v>
      </c>
      <c r="AG583" s="12">
        <v>582</v>
      </c>
      <c r="AI583" s="12">
        <v>0</v>
      </c>
      <c r="AJ583" s="12">
        <v>582</v>
      </c>
      <c r="AM583" s="12">
        <v>582</v>
      </c>
      <c r="AO583" s="12">
        <v>0</v>
      </c>
      <c r="AP583" s="12">
        <v>582</v>
      </c>
    </row>
    <row r="584" spans="3:42" x14ac:dyDescent="0.25">
      <c r="C584" s="12">
        <v>583</v>
      </c>
      <c r="E584" s="12">
        <v>0</v>
      </c>
      <c r="F584" s="12">
        <v>583</v>
      </c>
      <c r="I584" s="12">
        <v>583</v>
      </c>
      <c r="K584" s="12">
        <v>0</v>
      </c>
      <c r="L584" s="12">
        <v>583</v>
      </c>
      <c r="O584" s="12">
        <v>583</v>
      </c>
      <c r="Q584" s="12">
        <v>0</v>
      </c>
      <c r="R584" s="12">
        <v>583</v>
      </c>
      <c r="U584" s="12">
        <v>583</v>
      </c>
      <c r="W584" s="12">
        <v>0</v>
      </c>
      <c r="X584" s="12">
        <v>583</v>
      </c>
      <c r="AA584" s="12">
        <v>583</v>
      </c>
      <c r="AC584" s="12">
        <v>0</v>
      </c>
      <c r="AD584" s="12">
        <v>583</v>
      </c>
      <c r="AG584" s="12">
        <v>583</v>
      </c>
      <c r="AI584" s="12">
        <v>0</v>
      </c>
      <c r="AJ584" s="12">
        <v>583</v>
      </c>
      <c r="AM584" s="12">
        <v>583</v>
      </c>
      <c r="AO584" s="12">
        <v>0</v>
      </c>
      <c r="AP584" s="12">
        <v>583</v>
      </c>
    </row>
    <row r="585" spans="3:42" x14ac:dyDescent="0.25">
      <c r="C585" s="12">
        <v>584</v>
      </c>
      <c r="E585" s="12">
        <v>0</v>
      </c>
      <c r="F585" s="12">
        <v>584</v>
      </c>
      <c r="I585" s="12">
        <v>584</v>
      </c>
      <c r="K585" s="12">
        <v>0</v>
      </c>
      <c r="L585" s="12">
        <v>584</v>
      </c>
      <c r="O585" s="12">
        <v>584</v>
      </c>
      <c r="Q585" s="12">
        <v>0</v>
      </c>
      <c r="R585" s="12">
        <v>584</v>
      </c>
      <c r="U585" s="12">
        <v>584</v>
      </c>
      <c r="W585" s="12">
        <v>0</v>
      </c>
      <c r="X585" s="12">
        <v>584</v>
      </c>
      <c r="AA585" s="12">
        <v>584</v>
      </c>
      <c r="AC585" s="12">
        <v>0</v>
      </c>
      <c r="AD585" s="12">
        <v>584</v>
      </c>
      <c r="AG585" s="12">
        <v>584</v>
      </c>
      <c r="AI585" s="12">
        <v>0</v>
      </c>
      <c r="AJ585" s="12">
        <v>584</v>
      </c>
      <c r="AM585" s="12">
        <v>584</v>
      </c>
      <c r="AO585" s="12">
        <v>0</v>
      </c>
      <c r="AP585" s="12">
        <v>584</v>
      </c>
    </row>
    <row r="586" spans="3:42" x14ac:dyDescent="0.25">
      <c r="C586" s="12">
        <v>585</v>
      </c>
      <c r="E586" s="12">
        <v>0</v>
      </c>
      <c r="F586" s="12">
        <v>585</v>
      </c>
      <c r="I586" s="12">
        <v>585</v>
      </c>
      <c r="K586" s="12">
        <v>0</v>
      </c>
      <c r="L586" s="12">
        <v>585</v>
      </c>
      <c r="O586" s="12">
        <v>585</v>
      </c>
      <c r="Q586" s="12">
        <v>0</v>
      </c>
      <c r="R586" s="12">
        <v>585</v>
      </c>
      <c r="U586" s="12">
        <v>585</v>
      </c>
      <c r="W586" s="12">
        <v>0</v>
      </c>
      <c r="X586" s="12">
        <v>585</v>
      </c>
      <c r="AA586" s="12">
        <v>585</v>
      </c>
      <c r="AC586" s="12">
        <v>0</v>
      </c>
      <c r="AD586" s="12">
        <v>585</v>
      </c>
      <c r="AG586" s="12">
        <v>585</v>
      </c>
      <c r="AI586" s="12">
        <v>0</v>
      </c>
      <c r="AJ586" s="12">
        <v>585</v>
      </c>
      <c r="AM586" s="12">
        <v>585</v>
      </c>
      <c r="AO586" s="12">
        <v>0</v>
      </c>
      <c r="AP586" s="12">
        <v>585</v>
      </c>
    </row>
    <row r="587" spans="3:42" x14ac:dyDescent="0.25">
      <c r="C587" s="12">
        <v>586</v>
      </c>
      <c r="E587" s="12">
        <v>0</v>
      </c>
      <c r="F587" s="12">
        <v>586</v>
      </c>
      <c r="I587" s="12">
        <v>586</v>
      </c>
      <c r="K587" s="12">
        <v>0</v>
      </c>
      <c r="L587" s="12">
        <v>586</v>
      </c>
      <c r="O587" s="12">
        <v>586</v>
      </c>
      <c r="Q587" s="12">
        <v>0</v>
      </c>
      <c r="R587" s="12">
        <v>586</v>
      </c>
      <c r="U587" s="12">
        <v>586</v>
      </c>
      <c r="W587" s="12">
        <v>0</v>
      </c>
      <c r="X587" s="12">
        <v>586</v>
      </c>
      <c r="AA587" s="12">
        <v>586</v>
      </c>
      <c r="AC587" s="12">
        <v>0</v>
      </c>
      <c r="AD587" s="12">
        <v>586</v>
      </c>
      <c r="AG587" s="12">
        <v>586</v>
      </c>
      <c r="AI587" s="12">
        <v>0</v>
      </c>
      <c r="AJ587" s="12">
        <v>586</v>
      </c>
      <c r="AM587" s="12">
        <v>586</v>
      </c>
      <c r="AO587" s="12">
        <v>0</v>
      </c>
      <c r="AP587" s="12">
        <v>586</v>
      </c>
    </row>
    <row r="588" spans="3:42" x14ac:dyDescent="0.25">
      <c r="C588" s="12">
        <v>587</v>
      </c>
      <c r="E588" s="12">
        <v>0</v>
      </c>
      <c r="F588" s="12">
        <v>587</v>
      </c>
      <c r="I588" s="12">
        <v>587</v>
      </c>
      <c r="K588" s="12">
        <v>0</v>
      </c>
      <c r="L588" s="12">
        <v>587</v>
      </c>
      <c r="O588" s="12">
        <v>587</v>
      </c>
      <c r="Q588" s="12">
        <v>0</v>
      </c>
      <c r="R588" s="12">
        <v>587</v>
      </c>
      <c r="U588" s="12">
        <v>587</v>
      </c>
      <c r="W588" s="12">
        <v>0</v>
      </c>
      <c r="X588" s="12">
        <v>587</v>
      </c>
      <c r="AA588" s="12">
        <v>587</v>
      </c>
      <c r="AC588" s="12">
        <v>0</v>
      </c>
      <c r="AD588" s="12">
        <v>587</v>
      </c>
      <c r="AG588" s="12">
        <v>587</v>
      </c>
      <c r="AI588" s="12">
        <v>0</v>
      </c>
      <c r="AJ588" s="12">
        <v>587</v>
      </c>
      <c r="AM588" s="12">
        <v>587</v>
      </c>
      <c r="AO588" s="12">
        <v>0</v>
      </c>
      <c r="AP588" s="12">
        <v>587</v>
      </c>
    </row>
    <row r="589" spans="3:42" x14ac:dyDescent="0.25">
      <c r="C589" s="12">
        <v>588</v>
      </c>
      <c r="E589" s="12">
        <v>0</v>
      </c>
      <c r="F589" s="12">
        <v>588</v>
      </c>
      <c r="I589" s="12">
        <v>588</v>
      </c>
      <c r="K589" s="12">
        <v>0</v>
      </c>
      <c r="L589" s="12">
        <v>588</v>
      </c>
      <c r="O589" s="12">
        <v>588</v>
      </c>
      <c r="Q589" s="12">
        <v>0</v>
      </c>
      <c r="R589" s="12">
        <v>588</v>
      </c>
      <c r="U589" s="12">
        <v>588</v>
      </c>
      <c r="W589" s="12">
        <v>0</v>
      </c>
      <c r="X589" s="12">
        <v>588</v>
      </c>
      <c r="AA589" s="12">
        <v>588</v>
      </c>
      <c r="AC589" s="12">
        <v>0</v>
      </c>
      <c r="AD589" s="12">
        <v>588</v>
      </c>
      <c r="AG589" s="12">
        <v>588</v>
      </c>
      <c r="AI589" s="12">
        <v>0</v>
      </c>
      <c r="AJ589" s="12">
        <v>588</v>
      </c>
      <c r="AM589" s="12">
        <v>588</v>
      </c>
      <c r="AO589" s="12">
        <v>0</v>
      </c>
      <c r="AP589" s="12">
        <v>588</v>
      </c>
    </row>
    <row r="590" spans="3:42" x14ac:dyDescent="0.25">
      <c r="C590" s="12">
        <v>589</v>
      </c>
      <c r="E590" s="12">
        <v>0</v>
      </c>
      <c r="F590" s="12">
        <v>589</v>
      </c>
      <c r="I590" s="12">
        <v>589</v>
      </c>
      <c r="K590" s="12">
        <v>0</v>
      </c>
      <c r="L590" s="12">
        <v>589</v>
      </c>
      <c r="O590" s="12">
        <v>589</v>
      </c>
      <c r="Q590" s="12">
        <v>0</v>
      </c>
      <c r="R590" s="12">
        <v>589</v>
      </c>
      <c r="U590" s="12">
        <v>589</v>
      </c>
      <c r="W590" s="12">
        <v>0</v>
      </c>
      <c r="X590" s="12">
        <v>589</v>
      </c>
      <c r="AA590" s="12">
        <v>589</v>
      </c>
      <c r="AC590" s="12">
        <v>0</v>
      </c>
      <c r="AD590" s="12">
        <v>589</v>
      </c>
      <c r="AG590" s="12">
        <v>589</v>
      </c>
      <c r="AI590" s="12">
        <v>0</v>
      </c>
      <c r="AJ590" s="12">
        <v>589</v>
      </c>
      <c r="AM590" s="12">
        <v>589</v>
      </c>
      <c r="AO590" s="12">
        <v>0</v>
      </c>
      <c r="AP590" s="12">
        <v>589</v>
      </c>
    </row>
    <row r="591" spans="3:42" x14ac:dyDescent="0.25">
      <c r="C591" s="12">
        <v>590</v>
      </c>
      <c r="E591" s="12">
        <v>0</v>
      </c>
      <c r="F591" s="12">
        <v>590</v>
      </c>
      <c r="I591" s="12">
        <v>590</v>
      </c>
      <c r="K591" s="12">
        <v>0</v>
      </c>
      <c r="L591" s="12">
        <v>590</v>
      </c>
      <c r="O591" s="12">
        <v>590</v>
      </c>
      <c r="Q591" s="12">
        <v>0</v>
      </c>
      <c r="R591" s="12">
        <v>590</v>
      </c>
      <c r="U591" s="12">
        <v>590</v>
      </c>
      <c r="W591" s="12">
        <v>0</v>
      </c>
      <c r="X591" s="12">
        <v>590</v>
      </c>
      <c r="AA591" s="12">
        <v>590</v>
      </c>
      <c r="AC591" s="12">
        <v>0</v>
      </c>
      <c r="AD591" s="12">
        <v>590</v>
      </c>
      <c r="AG591" s="12">
        <v>590</v>
      </c>
      <c r="AI591" s="12">
        <v>0</v>
      </c>
      <c r="AJ591" s="12">
        <v>590</v>
      </c>
      <c r="AM591" s="12">
        <v>590</v>
      </c>
      <c r="AO591" s="12">
        <v>0</v>
      </c>
      <c r="AP591" s="12">
        <v>590</v>
      </c>
    </row>
    <row r="592" spans="3:42" x14ac:dyDescent="0.25">
      <c r="C592" s="12">
        <v>591</v>
      </c>
      <c r="E592" s="12">
        <v>0</v>
      </c>
      <c r="F592" s="12">
        <v>591</v>
      </c>
      <c r="I592" s="12">
        <v>591</v>
      </c>
      <c r="K592" s="12">
        <v>0</v>
      </c>
      <c r="L592" s="12">
        <v>591</v>
      </c>
      <c r="O592" s="12">
        <v>591</v>
      </c>
      <c r="Q592" s="12">
        <v>0</v>
      </c>
      <c r="R592" s="12">
        <v>591</v>
      </c>
      <c r="U592" s="12">
        <v>591</v>
      </c>
      <c r="W592" s="12">
        <v>0</v>
      </c>
      <c r="X592" s="12">
        <v>591</v>
      </c>
      <c r="AA592" s="12">
        <v>591</v>
      </c>
      <c r="AC592" s="12">
        <v>0</v>
      </c>
      <c r="AD592" s="12">
        <v>591</v>
      </c>
      <c r="AG592" s="12">
        <v>591</v>
      </c>
      <c r="AI592" s="12">
        <v>0</v>
      </c>
      <c r="AJ592" s="12">
        <v>591</v>
      </c>
      <c r="AM592" s="12">
        <v>591</v>
      </c>
      <c r="AO592" s="12">
        <v>0</v>
      </c>
      <c r="AP592" s="12">
        <v>591</v>
      </c>
    </row>
    <row r="593" spans="3:42" x14ac:dyDescent="0.25">
      <c r="C593" s="12">
        <v>592</v>
      </c>
      <c r="E593" s="12">
        <v>0</v>
      </c>
      <c r="F593" s="12">
        <v>592</v>
      </c>
      <c r="I593" s="12">
        <v>592</v>
      </c>
      <c r="K593" s="12">
        <v>0</v>
      </c>
      <c r="L593" s="12">
        <v>592</v>
      </c>
      <c r="O593" s="12">
        <v>592</v>
      </c>
      <c r="Q593" s="12">
        <v>0</v>
      </c>
      <c r="R593" s="12">
        <v>592</v>
      </c>
      <c r="U593" s="12">
        <v>592</v>
      </c>
      <c r="W593" s="12">
        <v>0</v>
      </c>
      <c r="X593" s="12">
        <v>592</v>
      </c>
      <c r="AA593" s="12">
        <v>592</v>
      </c>
      <c r="AC593" s="12">
        <v>0</v>
      </c>
      <c r="AD593" s="12">
        <v>592</v>
      </c>
      <c r="AG593" s="12">
        <v>592</v>
      </c>
      <c r="AI593" s="12">
        <v>0</v>
      </c>
      <c r="AJ593" s="12">
        <v>592</v>
      </c>
      <c r="AM593" s="12">
        <v>592</v>
      </c>
      <c r="AO593" s="12">
        <v>0</v>
      </c>
      <c r="AP593" s="12">
        <v>592</v>
      </c>
    </row>
    <row r="594" spans="3:42" x14ac:dyDescent="0.25">
      <c r="C594" s="12">
        <v>593</v>
      </c>
      <c r="E594" s="12">
        <v>0</v>
      </c>
      <c r="F594" s="12">
        <v>593</v>
      </c>
      <c r="I594" s="12">
        <v>593</v>
      </c>
      <c r="K594" s="12">
        <v>0</v>
      </c>
      <c r="L594" s="12">
        <v>593</v>
      </c>
      <c r="O594" s="12">
        <v>593</v>
      </c>
      <c r="Q594" s="12">
        <v>0</v>
      </c>
      <c r="R594" s="12">
        <v>593</v>
      </c>
      <c r="U594" s="12">
        <v>593</v>
      </c>
      <c r="W594" s="12">
        <v>0</v>
      </c>
      <c r="X594" s="12">
        <v>593</v>
      </c>
      <c r="AA594" s="12">
        <v>593</v>
      </c>
      <c r="AC594" s="12">
        <v>0</v>
      </c>
      <c r="AD594" s="12">
        <v>593</v>
      </c>
      <c r="AG594" s="12">
        <v>593</v>
      </c>
      <c r="AI594" s="12">
        <v>0</v>
      </c>
      <c r="AJ594" s="12">
        <v>593</v>
      </c>
      <c r="AM594" s="12">
        <v>593</v>
      </c>
      <c r="AO594" s="12">
        <v>0</v>
      </c>
      <c r="AP594" s="12">
        <v>593</v>
      </c>
    </row>
    <row r="595" spans="3:42" x14ac:dyDescent="0.25">
      <c r="C595" s="12">
        <v>594</v>
      </c>
      <c r="E595" s="12">
        <v>0</v>
      </c>
      <c r="F595" s="12">
        <v>594</v>
      </c>
      <c r="I595" s="12">
        <v>594</v>
      </c>
      <c r="K595" s="12">
        <v>0</v>
      </c>
      <c r="L595" s="12">
        <v>594</v>
      </c>
      <c r="O595" s="12">
        <v>594</v>
      </c>
      <c r="Q595" s="12">
        <v>0</v>
      </c>
      <c r="R595" s="12">
        <v>594</v>
      </c>
      <c r="U595" s="12">
        <v>594</v>
      </c>
      <c r="W595" s="12">
        <v>0</v>
      </c>
      <c r="X595" s="12">
        <v>594</v>
      </c>
      <c r="AA595" s="12">
        <v>594</v>
      </c>
      <c r="AC595" s="12">
        <v>0</v>
      </c>
      <c r="AD595" s="12">
        <v>594</v>
      </c>
      <c r="AG595" s="12">
        <v>594</v>
      </c>
      <c r="AI595" s="12">
        <v>0</v>
      </c>
      <c r="AJ595" s="12">
        <v>594</v>
      </c>
      <c r="AM595" s="12">
        <v>594</v>
      </c>
      <c r="AO595" s="12">
        <v>0</v>
      </c>
      <c r="AP595" s="12">
        <v>594</v>
      </c>
    </row>
    <row r="596" spans="3:42" x14ac:dyDescent="0.25">
      <c r="C596" s="12">
        <v>595</v>
      </c>
      <c r="E596" s="12">
        <v>0</v>
      </c>
      <c r="F596" s="12">
        <v>595</v>
      </c>
      <c r="I596" s="12">
        <v>595</v>
      </c>
      <c r="K596" s="12">
        <v>0</v>
      </c>
      <c r="L596" s="12">
        <v>595</v>
      </c>
      <c r="O596" s="12">
        <v>595</v>
      </c>
      <c r="Q596" s="12">
        <v>0</v>
      </c>
      <c r="R596" s="12">
        <v>595</v>
      </c>
      <c r="U596" s="12">
        <v>595</v>
      </c>
      <c r="W596" s="12">
        <v>0</v>
      </c>
      <c r="X596" s="12">
        <v>595</v>
      </c>
      <c r="AA596" s="12">
        <v>595</v>
      </c>
      <c r="AC596" s="12">
        <v>0</v>
      </c>
      <c r="AD596" s="12">
        <v>595</v>
      </c>
      <c r="AG596" s="12">
        <v>595</v>
      </c>
      <c r="AI596" s="12">
        <v>0</v>
      </c>
      <c r="AJ596" s="12">
        <v>595</v>
      </c>
      <c r="AM596" s="12">
        <v>595</v>
      </c>
      <c r="AO596" s="12">
        <v>0</v>
      </c>
      <c r="AP596" s="12">
        <v>595</v>
      </c>
    </row>
    <row r="597" spans="3:42" x14ac:dyDescent="0.25">
      <c r="C597" s="12">
        <v>596</v>
      </c>
      <c r="E597" s="12">
        <v>0</v>
      </c>
      <c r="F597" s="12">
        <v>596</v>
      </c>
      <c r="I597" s="12">
        <v>596</v>
      </c>
      <c r="K597" s="12">
        <v>0</v>
      </c>
      <c r="L597" s="12">
        <v>596</v>
      </c>
      <c r="O597" s="12">
        <v>596</v>
      </c>
      <c r="Q597" s="12">
        <v>0</v>
      </c>
      <c r="R597" s="12">
        <v>596</v>
      </c>
      <c r="U597" s="12">
        <v>596</v>
      </c>
      <c r="W597" s="12">
        <v>0</v>
      </c>
      <c r="X597" s="12">
        <v>596</v>
      </c>
      <c r="AA597" s="12">
        <v>596</v>
      </c>
      <c r="AC597" s="12">
        <v>0</v>
      </c>
      <c r="AD597" s="12">
        <v>596</v>
      </c>
      <c r="AG597" s="12">
        <v>596</v>
      </c>
      <c r="AI597" s="12">
        <v>0</v>
      </c>
      <c r="AJ597" s="12">
        <v>596</v>
      </c>
      <c r="AM597" s="12">
        <v>596</v>
      </c>
      <c r="AO597" s="12">
        <v>0</v>
      </c>
      <c r="AP597" s="12">
        <v>596</v>
      </c>
    </row>
    <row r="598" spans="3:42" x14ac:dyDescent="0.25">
      <c r="C598" s="12">
        <v>597</v>
      </c>
      <c r="E598" s="12">
        <v>0</v>
      </c>
      <c r="F598" s="12">
        <v>597</v>
      </c>
      <c r="I598" s="12">
        <v>597</v>
      </c>
      <c r="K598" s="12">
        <v>0</v>
      </c>
      <c r="L598" s="12">
        <v>597</v>
      </c>
      <c r="O598" s="12">
        <v>597</v>
      </c>
      <c r="Q598" s="12">
        <v>0</v>
      </c>
      <c r="R598" s="12">
        <v>597</v>
      </c>
      <c r="U598" s="12">
        <v>597</v>
      </c>
      <c r="W598" s="12">
        <v>0</v>
      </c>
      <c r="X598" s="12">
        <v>597</v>
      </c>
      <c r="AA598" s="12">
        <v>597</v>
      </c>
      <c r="AC598" s="12">
        <v>0</v>
      </c>
      <c r="AD598" s="12">
        <v>597</v>
      </c>
      <c r="AG598" s="12">
        <v>597</v>
      </c>
      <c r="AI598" s="12">
        <v>0</v>
      </c>
      <c r="AJ598" s="12">
        <v>597</v>
      </c>
      <c r="AM598" s="12">
        <v>597</v>
      </c>
      <c r="AO598" s="12">
        <v>0</v>
      </c>
      <c r="AP598" s="12">
        <v>597</v>
      </c>
    </row>
    <row r="599" spans="3:42" x14ac:dyDescent="0.25">
      <c r="C599" s="12">
        <v>598</v>
      </c>
      <c r="E599" s="12">
        <v>0</v>
      </c>
      <c r="F599" s="12">
        <v>598</v>
      </c>
      <c r="I599" s="12">
        <v>598</v>
      </c>
      <c r="K599" s="12">
        <v>0</v>
      </c>
      <c r="L599" s="12">
        <v>598</v>
      </c>
      <c r="O599" s="12">
        <v>598</v>
      </c>
      <c r="Q599" s="12">
        <v>0</v>
      </c>
      <c r="R599" s="12">
        <v>598</v>
      </c>
      <c r="U599" s="12">
        <v>598</v>
      </c>
      <c r="W599" s="12">
        <v>0</v>
      </c>
      <c r="X599" s="12">
        <v>598</v>
      </c>
      <c r="AA599" s="12">
        <v>598</v>
      </c>
      <c r="AC599" s="12">
        <v>0</v>
      </c>
      <c r="AD599" s="12">
        <v>598</v>
      </c>
      <c r="AG599" s="12">
        <v>598</v>
      </c>
      <c r="AI599" s="12">
        <v>0</v>
      </c>
      <c r="AJ599" s="12">
        <v>598</v>
      </c>
      <c r="AM599" s="12">
        <v>598</v>
      </c>
      <c r="AO599" s="12">
        <v>0</v>
      </c>
      <c r="AP599" s="12">
        <v>598</v>
      </c>
    </row>
    <row r="600" spans="3:42" x14ac:dyDescent="0.25">
      <c r="C600" s="12">
        <v>599</v>
      </c>
      <c r="E600" s="12">
        <v>0</v>
      </c>
      <c r="F600" s="12">
        <v>599</v>
      </c>
      <c r="I600" s="12">
        <v>599</v>
      </c>
      <c r="K600" s="12">
        <v>0</v>
      </c>
      <c r="L600" s="12">
        <v>599</v>
      </c>
      <c r="O600" s="12">
        <v>599</v>
      </c>
      <c r="Q600" s="12">
        <v>0</v>
      </c>
      <c r="R600" s="12">
        <v>599</v>
      </c>
      <c r="U600" s="12">
        <v>599</v>
      </c>
      <c r="W600" s="12">
        <v>0</v>
      </c>
      <c r="X600" s="12">
        <v>599</v>
      </c>
      <c r="AA600" s="12">
        <v>599</v>
      </c>
      <c r="AC600" s="12">
        <v>0</v>
      </c>
      <c r="AD600" s="12">
        <v>599</v>
      </c>
      <c r="AG600" s="12">
        <v>599</v>
      </c>
      <c r="AI600" s="12">
        <v>0</v>
      </c>
      <c r="AJ600" s="12">
        <v>599</v>
      </c>
      <c r="AM600" s="12">
        <v>599</v>
      </c>
      <c r="AO600" s="12">
        <v>0</v>
      </c>
      <c r="AP600" s="12">
        <v>599</v>
      </c>
    </row>
    <row r="601" spans="3:42" x14ac:dyDescent="0.25">
      <c r="C601" s="12">
        <v>600</v>
      </c>
      <c r="E601" s="12">
        <v>0</v>
      </c>
      <c r="F601" s="12">
        <v>600</v>
      </c>
      <c r="I601" s="12">
        <v>600</v>
      </c>
      <c r="K601" s="12">
        <v>0</v>
      </c>
      <c r="L601" s="12">
        <v>600</v>
      </c>
      <c r="O601" s="12">
        <v>600</v>
      </c>
      <c r="Q601" s="12">
        <v>0</v>
      </c>
      <c r="R601" s="12">
        <v>600</v>
      </c>
      <c r="U601" s="12">
        <v>600</v>
      </c>
      <c r="W601" s="12">
        <v>0</v>
      </c>
      <c r="X601" s="12">
        <v>600</v>
      </c>
      <c r="AA601" s="12">
        <v>600</v>
      </c>
      <c r="AC601" s="12">
        <v>0</v>
      </c>
      <c r="AD601" s="12">
        <v>600</v>
      </c>
      <c r="AG601" s="12">
        <v>600</v>
      </c>
      <c r="AI601" s="12">
        <v>0</v>
      </c>
      <c r="AJ601" s="12">
        <v>600</v>
      </c>
      <c r="AM601" s="12">
        <v>600</v>
      </c>
      <c r="AO601" s="12">
        <v>0</v>
      </c>
      <c r="AP601" s="12">
        <v>600</v>
      </c>
    </row>
    <row r="602" spans="3:42" x14ac:dyDescent="0.25">
      <c r="C602" s="12">
        <v>601</v>
      </c>
      <c r="E602" s="12">
        <v>0</v>
      </c>
      <c r="F602" s="12">
        <v>601</v>
      </c>
      <c r="I602" s="12">
        <v>601</v>
      </c>
      <c r="K602" s="12">
        <v>0</v>
      </c>
      <c r="L602" s="12">
        <v>601</v>
      </c>
      <c r="O602" s="12">
        <v>601</v>
      </c>
      <c r="Q602" s="12">
        <v>0</v>
      </c>
      <c r="R602" s="12">
        <v>601</v>
      </c>
      <c r="U602" s="12">
        <v>601</v>
      </c>
      <c r="W602" s="12">
        <v>0</v>
      </c>
      <c r="X602" s="12">
        <v>601</v>
      </c>
      <c r="AA602" s="12">
        <v>601</v>
      </c>
      <c r="AC602" s="12">
        <v>0</v>
      </c>
      <c r="AD602" s="12">
        <v>601</v>
      </c>
      <c r="AG602" s="12">
        <v>601</v>
      </c>
      <c r="AI602" s="12">
        <v>0</v>
      </c>
      <c r="AJ602" s="12">
        <v>601</v>
      </c>
      <c r="AM602" s="12">
        <v>601</v>
      </c>
      <c r="AO602" s="12">
        <v>0</v>
      </c>
      <c r="AP602" s="12">
        <v>601</v>
      </c>
    </row>
    <row r="603" spans="3:42" x14ac:dyDescent="0.25">
      <c r="C603" s="12">
        <v>602</v>
      </c>
      <c r="E603" s="12">
        <v>0</v>
      </c>
      <c r="F603" s="12">
        <v>602</v>
      </c>
      <c r="I603" s="12">
        <v>602</v>
      </c>
      <c r="K603" s="12">
        <v>0</v>
      </c>
      <c r="L603" s="12">
        <v>602</v>
      </c>
      <c r="O603" s="12">
        <v>602</v>
      </c>
      <c r="Q603" s="12">
        <v>0</v>
      </c>
      <c r="R603" s="12">
        <v>602</v>
      </c>
      <c r="U603" s="12">
        <v>602</v>
      </c>
      <c r="W603" s="12">
        <v>0</v>
      </c>
      <c r="X603" s="12">
        <v>602</v>
      </c>
      <c r="AA603" s="12">
        <v>602</v>
      </c>
      <c r="AC603" s="12">
        <v>0</v>
      </c>
      <c r="AD603" s="12">
        <v>602</v>
      </c>
      <c r="AG603" s="12">
        <v>602</v>
      </c>
      <c r="AI603" s="12">
        <v>0</v>
      </c>
      <c r="AJ603" s="12">
        <v>602</v>
      </c>
      <c r="AM603" s="12">
        <v>602</v>
      </c>
      <c r="AO603" s="12">
        <v>0</v>
      </c>
      <c r="AP603" s="12">
        <v>602</v>
      </c>
    </row>
    <row r="604" spans="3:42" x14ac:dyDescent="0.25">
      <c r="C604" s="12">
        <v>603</v>
      </c>
      <c r="E604" s="12">
        <v>0</v>
      </c>
      <c r="F604" s="12">
        <v>603</v>
      </c>
      <c r="I604" s="12">
        <v>603</v>
      </c>
      <c r="K604" s="12">
        <v>0</v>
      </c>
      <c r="L604" s="12">
        <v>603</v>
      </c>
      <c r="O604" s="12">
        <v>603</v>
      </c>
      <c r="Q604" s="12">
        <v>0</v>
      </c>
      <c r="R604" s="12">
        <v>603</v>
      </c>
      <c r="U604" s="12">
        <v>603</v>
      </c>
      <c r="W604" s="12">
        <v>0</v>
      </c>
      <c r="X604" s="12">
        <v>603</v>
      </c>
      <c r="AA604" s="12">
        <v>603</v>
      </c>
      <c r="AC604" s="12">
        <v>0</v>
      </c>
      <c r="AD604" s="12">
        <v>603</v>
      </c>
      <c r="AG604" s="12">
        <v>603</v>
      </c>
      <c r="AI604" s="12">
        <v>0</v>
      </c>
      <c r="AJ604" s="12">
        <v>603</v>
      </c>
      <c r="AM604" s="12">
        <v>603</v>
      </c>
      <c r="AO604" s="12">
        <v>0</v>
      </c>
      <c r="AP604" s="12">
        <v>603</v>
      </c>
    </row>
    <row r="605" spans="3:42" x14ac:dyDescent="0.25">
      <c r="C605" s="12">
        <v>604</v>
      </c>
      <c r="E605" s="12">
        <v>0</v>
      </c>
      <c r="F605" s="12">
        <v>604</v>
      </c>
      <c r="I605" s="12">
        <v>604</v>
      </c>
      <c r="K605" s="12">
        <v>0</v>
      </c>
      <c r="L605" s="12">
        <v>604</v>
      </c>
      <c r="O605" s="12">
        <v>604</v>
      </c>
      <c r="Q605" s="12">
        <v>0</v>
      </c>
      <c r="R605" s="12">
        <v>604</v>
      </c>
      <c r="U605" s="12">
        <v>604</v>
      </c>
      <c r="W605" s="12">
        <v>0</v>
      </c>
      <c r="X605" s="12">
        <v>604</v>
      </c>
      <c r="AA605" s="12">
        <v>604</v>
      </c>
      <c r="AC605" s="12">
        <v>0</v>
      </c>
      <c r="AD605" s="12">
        <v>604</v>
      </c>
      <c r="AG605" s="12">
        <v>604</v>
      </c>
      <c r="AI605" s="12">
        <v>0</v>
      </c>
      <c r="AJ605" s="12">
        <v>604</v>
      </c>
      <c r="AM605" s="12">
        <v>604</v>
      </c>
      <c r="AO605" s="12">
        <v>0</v>
      </c>
      <c r="AP605" s="12">
        <v>604</v>
      </c>
    </row>
    <row r="606" spans="3:42" x14ac:dyDescent="0.25">
      <c r="C606" s="12">
        <v>605</v>
      </c>
      <c r="E606" s="12">
        <v>0</v>
      </c>
      <c r="F606" s="12">
        <v>605</v>
      </c>
      <c r="I606" s="12">
        <v>605</v>
      </c>
      <c r="K606" s="12">
        <v>0</v>
      </c>
      <c r="L606" s="12">
        <v>605</v>
      </c>
      <c r="O606" s="12">
        <v>605</v>
      </c>
      <c r="Q606" s="12">
        <v>0</v>
      </c>
      <c r="R606" s="12">
        <v>605</v>
      </c>
      <c r="U606" s="12">
        <v>605</v>
      </c>
      <c r="W606" s="12">
        <v>0</v>
      </c>
      <c r="X606" s="12">
        <v>605</v>
      </c>
      <c r="AA606" s="12">
        <v>605</v>
      </c>
      <c r="AC606" s="12">
        <v>0</v>
      </c>
      <c r="AD606" s="12">
        <v>605</v>
      </c>
      <c r="AG606" s="12">
        <v>605</v>
      </c>
      <c r="AI606" s="12">
        <v>0</v>
      </c>
      <c r="AJ606" s="12">
        <v>605</v>
      </c>
      <c r="AM606" s="12">
        <v>605</v>
      </c>
      <c r="AO606" s="12">
        <v>0</v>
      </c>
      <c r="AP606" s="12">
        <v>605</v>
      </c>
    </row>
    <row r="607" spans="3:42" x14ac:dyDescent="0.25">
      <c r="C607" s="12">
        <v>606</v>
      </c>
      <c r="E607" s="12">
        <v>0</v>
      </c>
      <c r="F607" s="12">
        <v>606</v>
      </c>
      <c r="I607" s="12">
        <v>606</v>
      </c>
      <c r="K607" s="12">
        <v>0</v>
      </c>
      <c r="L607" s="12">
        <v>606</v>
      </c>
      <c r="O607" s="12">
        <v>606</v>
      </c>
      <c r="Q607" s="12">
        <v>0</v>
      </c>
      <c r="R607" s="12">
        <v>606</v>
      </c>
      <c r="U607" s="12">
        <v>606</v>
      </c>
      <c r="W607" s="12">
        <v>0</v>
      </c>
      <c r="X607" s="12">
        <v>606</v>
      </c>
      <c r="AA607" s="12">
        <v>606</v>
      </c>
      <c r="AC607" s="12">
        <v>0</v>
      </c>
      <c r="AD607" s="12">
        <v>606</v>
      </c>
      <c r="AG607" s="12">
        <v>606</v>
      </c>
      <c r="AI607" s="12">
        <v>0</v>
      </c>
      <c r="AJ607" s="12">
        <v>606</v>
      </c>
      <c r="AM607" s="12">
        <v>606</v>
      </c>
      <c r="AO607" s="12">
        <v>0</v>
      </c>
      <c r="AP607" s="12">
        <v>606</v>
      </c>
    </row>
    <row r="608" spans="3:42" x14ac:dyDescent="0.25">
      <c r="C608" s="12">
        <v>607</v>
      </c>
      <c r="E608" s="12">
        <v>0</v>
      </c>
      <c r="F608" s="12">
        <v>607</v>
      </c>
      <c r="I608" s="12">
        <v>607</v>
      </c>
      <c r="K608" s="12">
        <v>0</v>
      </c>
      <c r="L608" s="12">
        <v>607</v>
      </c>
      <c r="O608" s="12">
        <v>607</v>
      </c>
      <c r="Q608" s="12">
        <v>0</v>
      </c>
      <c r="R608" s="12">
        <v>607</v>
      </c>
      <c r="U608" s="12">
        <v>607</v>
      </c>
      <c r="W608" s="12">
        <v>0</v>
      </c>
      <c r="X608" s="12">
        <v>607</v>
      </c>
      <c r="AA608" s="12">
        <v>607</v>
      </c>
      <c r="AC608" s="12">
        <v>0</v>
      </c>
      <c r="AD608" s="12">
        <v>607</v>
      </c>
      <c r="AG608" s="12">
        <v>607</v>
      </c>
      <c r="AI608" s="12">
        <v>0</v>
      </c>
      <c r="AJ608" s="12">
        <v>607</v>
      </c>
      <c r="AM608" s="12">
        <v>607</v>
      </c>
      <c r="AO608" s="12">
        <v>0</v>
      </c>
      <c r="AP608" s="12">
        <v>607</v>
      </c>
    </row>
    <row r="609" spans="3:42" x14ac:dyDescent="0.25">
      <c r="C609" s="12">
        <v>608</v>
      </c>
      <c r="E609" s="12">
        <v>0</v>
      </c>
      <c r="F609" s="12">
        <v>608</v>
      </c>
      <c r="I609" s="12">
        <v>608</v>
      </c>
      <c r="K609" s="12">
        <v>0</v>
      </c>
      <c r="L609" s="12">
        <v>608</v>
      </c>
      <c r="O609" s="12">
        <v>608</v>
      </c>
      <c r="Q609" s="12">
        <v>0</v>
      </c>
      <c r="R609" s="12">
        <v>608</v>
      </c>
      <c r="U609" s="12">
        <v>608</v>
      </c>
      <c r="W609" s="12">
        <v>0</v>
      </c>
      <c r="X609" s="12">
        <v>608</v>
      </c>
      <c r="AA609" s="12">
        <v>608</v>
      </c>
      <c r="AC609" s="12">
        <v>0</v>
      </c>
      <c r="AD609" s="12">
        <v>608</v>
      </c>
      <c r="AG609" s="12">
        <v>608</v>
      </c>
      <c r="AI609" s="12">
        <v>0</v>
      </c>
      <c r="AJ609" s="12">
        <v>608</v>
      </c>
      <c r="AM609" s="12">
        <v>608</v>
      </c>
      <c r="AO609" s="12">
        <v>0</v>
      </c>
      <c r="AP609" s="12">
        <v>608</v>
      </c>
    </row>
    <row r="610" spans="3:42" x14ac:dyDescent="0.25">
      <c r="C610" s="12">
        <v>609</v>
      </c>
      <c r="E610" s="12">
        <v>0</v>
      </c>
      <c r="F610" s="12">
        <v>609</v>
      </c>
      <c r="I610" s="12">
        <v>609</v>
      </c>
      <c r="K610" s="12">
        <v>0</v>
      </c>
      <c r="L610" s="12">
        <v>609</v>
      </c>
      <c r="O610" s="12">
        <v>609</v>
      </c>
      <c r="Q610" s="12">
        <v>0</v>
      </c>
      <c r="R610" s="12">
        <v>609</v>
      </c>
      <c r="U610" s="12">
        <v>609</v>
      </c>
      <c r="W610" s="12">
        <v>0</v>
      </c>
      <c r="X610" s="12">
        <v>609</v>
      </c>
      <c r="AA610" s="12">
        <v>609</v>
      </c>
      <c r="AC610" s="12">
        <v>0</v>
      </c>
      <c r="AD610" s="12">
        <v>609</v>
      </c>
      <c r="AG610" s="12">
        <v>609</v>
      </c>
      <c r="AI610" s="12">
        <v>0</v>
      </c>
      <c r="AJ610" s="12">
        <v>609</v>
      </c>
      <c r="AM610" s="12">
        <v>609</v>
      </c>
      <c r="AO610" s="12">
        <v>0</v>
      </c>
      <c r="AP610" s="12">
        <v>609</v>
      </c>
    </row>
    <row r="611" spans="3:42" x14ac:dyDescent="0.25">
      <c r="C611" s="12">
        <v>610</v>
      </c>
      <c r="E611" s="12">
        <v>0</v>
      </c>
      <c r="F611" s="12">
        <v>610</v>
      </c>
      <c r="I611" s="12">
        <v>610</v>
      </c>
      <c r="K611" s="12">
        <v>0</v>
      </c>
      <c r="L611" s="12">
        <v>610</v>
      </c>
      <c r="O611" s="12">
        <v>610</v>
      </c>
      <c r="Q611" s="12">
        <v>0</v>
      </c>
      <c r="R611" s="12">
        <v>610</v>
      </c>
      <c r="U611" s="12">
        <v>610</v>
      </c>
      <c r="W611" s="12">
        <v>0</v>
      </c>
      <c r="X611" s="12">
        <v>610</v>
      </c>
      <c r="AA611" s="12">
        <v>610</v>
      </c>
      <c r="AC611" s="12">
        <v>0</v>
      </c>
      <c r="AD611" s="12">
        <v>610</v>
      </c>
      <c r="AG611" s="12">
        <v>610</v>
      </c>
      <c r="AI611" s="12">
        <v>0</v>
      </c>
      <c r="AJ611" s="12">
        <v>610</v>
      </c>
      <c r="AM611" s="12">
        <v>610</v>
      </c>
      <c r="AO611" s="12">
        <v>0</v>
      </c>
      <c r="AP611" s="12">
        <v>610</v>
      </c>
    </row>
    <row r="612" spans="3:42" x14ac:dyDescent="0.25">
      <c r="C612" s="12">
        <v>611</v>
      </c>
      <c r="E612" s="12">
        <v>0</v>
      </c>
      <c r="F612" s="12">
        <v>611</v>
      </c>
      <c r="I612" s="12">
        <v>611</v>
      </c>
      <c r="K612" s="12">
        <v>0</v>
      </c>
      <c r="L612" s="12">
        <v>611</v>
      </c>
      <c r="O612" s="12">
        <v>611</v>
      </c>
      <c r="Q612" s="12">
        <v>0</v>
      </c>
      <c r="R612" s="12">
        <v>611</v>
      </c>
      <c r="U612" s="12">
        <v>611</v>
      </c>
      <c r="W612" s="12">
        <v>0</v>
      </c>
      <c r="X612" s="12">
        <v>611</v>
      </c>
      <c r="AA612" s="12">
        <v>611</v>
      </c>
      <c r="AC612" s="12">
        <v>0</v>
      </c>
      <c r="AD612" s="12">
        <v>611</v>
      </c>
      <c r="AG612" s="12">
        <v>611</v>
      </c>
      <c r="AI612" s="12">
        <v>0</v>
      </c>
      <c r="AJ612" s="12">
        <v>611</v>
      </c>
      <c r="AM612" s="12">
        <v>611</v>
      </c>
      <c r="AO612" s="12">
        <v>0</v>
      </c>
      <c r="AP612" s="12">
        <v>611</v>
      </c>
    </row>
    <row r="613" spans="3:42" x14ac:dyDescent="0.25">
      <c r="C613" s="12">
        <v>612</v>
      </c>
      <c r="E613" s="12">
        <v>0</v>
      </c>
      <c r="F613" s="12">
        <v>612</v>
      </c>
      <c r="I613" s="12">
        <v>612</v>
      </c>
      <c r="K613" s="12">
        <v>0</v>
      </c>
      <c r="L613" s="12">
        <v>612</v>
      </c>
      <c r="O613" s="12">
        <v>612</v>
      </c>
      <c r="Q613" s="12">
        <v>0</v>
      </c>
      <c r="R613" s="12">
        <v>612</v>
      </c>
      <c r="U613" s="12">
        <v>612</v>
      </c>
      <c r="W613" s="12">
        <v>0</v>
      </c>
      <c r="X613" s="12">
        <v>612</v>
      </c>
      <c r="AA613" s="12">
        <v>612</v>
      </c>
      <c r="AC613" s="12">
        <v>0</v>
      </c>
      <c r="AD613" s="12">
        <v>612</v>
      </c>
      <c r="AG613" s="12">
        <v>612</v>
      </c>
      <c r="AI613" s="12">
        <v>0</v>
      </c>
      <c r="AJ613" s="12">
        <v>612</v>
      </c>
      <c r="AM613" s="12">
        <v>612</v>
      </c>
      <c r="AO613" s="12">
        <v>0</v>
      </c>
      <c r="AP613" s="12">
        <v>612</v>
      </c>
    </row>
    <row r="614" spans="3:42" x14ac:dyDescent="0.25">
      <c r="C614" s="12">
        <v>613</v>
      </c>
      <c r="E614" s="12">
        <v>0</v>
      </c>
      <c r="F614" s="12">
        <v>613</v>
      </c>
      <c r="I614" s="12">
        <v>613</v>
      </c>
      <c r="K614" s="12">
        <v>0</v>
      </c>
      <c r="L614" s="12">
        <v>613</v>
      </c>
      <c r="O614" s="12">
        <v>613</v>
      </c>
      <c r="Q614" s="12">
        <v>0</v>
      </c>
      <c r="R614" s="12">
        <v>613</v>
      </c>
      <c r="U614" s="12">
        <v>613</v>
      </c>
      <c r="W614" s="12">
        <v>0</v>
      </c>
      <c r="X614" s="12">
        <v>613</v>
      </c>
      <c r="AA614" s="12">
        <v>613</v>
      </c>
      <c r="AC614" s="12">
        <v>0</v>
      </c>
      <c r="AD614" s="12">
        <v>613</v>
      </c>
      <c r="AG614" s="12">
        <v>613</v>
      </c>
      <c r="AI614" s="12">
        <v>0</v>
      </c>
      <c r="AJ614" s="12">
        <v>613</v>
      </c>
      <c r="AM614" s="12">
        <v>613</v>
      </c>
      <c r="AO614" s="12">
        <v>0</v>
      </c>
      <c r="AP614" s="12">
        <v>613</v>
      </c>
    </row>
    <row r="615" spans="3:42" x14ac:dyDescent="0.25">
      <c r="C615" s="12">
        <v>614</v>
      </c>
      <c r="E615" s="12">
        <v>0</v>
      </c>
      <c r="F615" s="12">
        <v>614</v>
      </c>
      <c r="I615" s="12">
        <v>614</v>
      </c>
      <c r="K615" s="12">
        <v>0</v>
      </c>
      <c r="L615" s="12">
        <v>614</v>
      </c>
      <c r="O615" s="12">
        <v>614</v>
      </c>
      <c r="Q615" s="12">
        <v>0</v>
      </c>
      <c r="R615" s="12">
        <v>614</v>
      </c>
      <c r="U615" s="12">
        <v>614</v>
      </c>
      <c r="W615" s="12">
        <v>0</v>
      </c>
      <c r="X615" s="12">
        <v>614</v>
      </c>
      <c r="AA615" s="12">
        <v>614</v>
      </c>
      <c r="AC615" s="12">
        <v>0</v>
      </c>
      <c r="AD615" s="12">
        <v>614</v>
      </c>
      <c r="AG615" s="12">
        <v>614</v>
      </c>
      <c r="AI615" s="12">
        <v>0</v>
      </c>
      <c r="AJ615" s="12">
        <v>614</v>
      </c>
      <c r="AM615" s="12">
        <v>614</v>
      </c>
      <c r="AO615" s="12">
        <v>0</v>
      </c>
      <c r="AP615" s="12">
        <v>614</v>
      </c>
    </row>
    <row r="616" spans="3:42" x14ac:dyDescent="0.25">
      <c r="C616" s="12">
        <v>615</v>
      </c>
      <c r="E616" s="12">
        <v>0</v>
      </c>
      <c r="F616" s="12">
        <v>615</v>
      </c>
      <c r="I616" s="12">
        <v>615</v>
      </c>
      <c r="K616" s="12">
        <v>0</v>
      </c>
      <c r="L616" s="12">
        <v>615</v>
      </c>
      <c r="O616" s="12">
        <v>615</v>
      </c>
      <c r="Q616" s="12">
        <v>0</v>
      </c>
      <c r="R616" s="12">
        <v>615</v>
      </c>
      <c r="U616" s="12">
        <v>615</v>
      </c>
      <c r="W616" s="12">
        <v>0</v>
      </c>
      <c r="X616" s="12">
        <v>615</v>
      </c>
      <c r="AA616" s="12">
        <v>615</v>
      </c>
      <c r="AC616" s="12">
        <v>0</v>
      </c>
      <c r="AD616" s="12">
        <v>615</v>
      </c>
      <c r="AG616" s="12">
        <v>615</v>
      </c>
      <c r="AI616" s="12">
        <v>0</v>
      </c>
      <c r="AJ616" s="12">
        <v>615</v>
      </c>
      <c r="AM616" s="12">
        <v>615</v>
      </c>
      <c r="AO616" s="12">
        <v>0</v>
      </c>
      <c r="AP616" s="12">
        <v>615</v>
      </c>
    </row>
    <row r="617" spans="3:42" x14ac:dyDescent="0.25">
      <c r="C617" s="12">
        <v>616</v>
      </c>
      <c r="E617" s="12">
        <v>0</v>
      </c>
      <c r="F617" s="12">
        <v>616</v>
      </c>
      <c r="I617" s="12">
        <v>616</v>
      </c>
      <c r="K617" s="12">
        <v>0</v>
      </c>
      <c r="L617" s="12">
        <v>616</v>
      </c>
      <c r="O617" s="12">
        <v>616</v>
      </c>
      <c r="Q617" s="12">
        <v>0</v>
      </c>
      <c r="R617" s="12">
        <v>616</v>
      </c>
      <c r="U617" s="12">
        <v>616</v>
      </c>
      <c r="W617" s="12">
        <v>0</v>
      </c>
      <c r="X617" s="12">
        <v>616</v>
      </c>
      <c r="AA617" s="12">
        <v>616</v>
      </c>
      <c r="AC617" s="12">
        <v>0</v>
      </c>
      <c r="AD617" s="12">
        <v>616</v>
      </c>
      <c r="AG617" s="12">
        <v>616</v>
      </c>
      <c r="AI617" s="12">
        <v>0</v>
      </c>
      <c r="AJ617" s="12">
        <v>616</v>
      </c>
      <c r="AM617" s="12">
        <v>616</v>
      </c>
      <c r="AO617" s="12">
        <v>0</v>
      </c>
      <c r="AP617" s="12">
        <v>616</v>
      </c>
    </row>
    <row r="618" spans="3:42" x14ac:dyDescent="0.25">
      <c r="C618" s="12">
        <v>617</v>
      </c>
      <c r="E618" s="12">
        <v>0</v>
      </c>
      <c r="F618" s="12">
        <v>617</v>
      </c>
      <c r="I618" s="12">
        <v>617</v>
      </c>
      <c r="K618" s="12">
        <v>0</v>
      </c>
      <c r="L618" s="12">
        <v>617</v>
      </c>
      <c r="O618" s="12">
        <v>617</v>
      </c>
      <c r="Q618" s="12">
        <v>0</v>
      </c>
      <c r="R618" s="12">
        <v>617</v>
      </c>
      <c r="U618" s="12">
        <v>617</v>
      </c>
      <c r="W618" s="12">
        <v>0</v>
      </c>
      <c r="X618" s="12">
        <v>617</v>
      </c>
      <c r="AA618" s="12">
        <v>617</v>
      </c>
      <c r="AC618" s="12">
        <v>0</v>
      </c>
      <c r="AD618" s="12">
        <v>617</v>
      </c>
      <c r="AG618" s="12">
        <v>617</v>
      </c>
      <c r="AI618" s="12">
        <v>0</v>
      </c>
      <c r="AJ618" s="12">
        <v>617</v>
      </c>
      <c r="AM618" s="12">
        <v>617</v>
      </c>
      <c r="AO618" s="12">
        <v>0</v>
      </c>
      <c r="AP618" s="12">
        <v>617</v>
      </c>
    </row>
    <row r="619" spans="3:42" x14ac:dyDescent="0.25">
      <c r="C619" s="12">
        <v>618</v>
      </c>
      <c r="E619" s="12">
        <v>0</v>
      </c>
      <c r="F619" s="12">
        <v>618</v>
      </c>
      <c r="I619" s="12">
        <v>618</v>
      </c>
      <c r="K619" s="12">
        <v>0</v>
      </c>
      <c r="L619" s="12">
        <v>618</v>
      </c>
      <c r="O619" s="12">
        <v>618</v>
      </c>
      <c r="Q619" s="12">
        <v>0</v>
      </c>
      <c r="R619" s="12">
        <v>618</v>
      </c>
      <c r="U619" s="12">
        <v>618</v>
      </c>
      <c r="W619" s="12">
        <v>0</v>
      </c>
      <c r="X619" s="12">
        <v>618</v>
      </c>
      <c r="AA619" s="12">
        <v>618</v>
      </c>
      <c r="AC619" s="12">
        <v>0</v>
      </c>
      <c r="AD619" s="12">
        <v>618</v>
      </c>
      <c r="AG619" s="12">
        <v>618</v>
      </c>
      <c r="AI619" s="12">
        <v>0</v>
      </c>
      <c r="AJ619" s="12">
        <v>618</v>
      </c>
      <c r="AM619" s="12">
        <v>618</v>
      </c>
      <c r="AO619" s="12">
        <v>0</v>
      </c>
      <c r="AP619" s="12">
        <v>618</v>
      </c>
    </row>
    <row r="620" spans="3:42" x14ac:dyDescent="0.25">
      <c r="C620" s="12">
        <v>619</v>
      </c>
      <c r="E620" s="12">
        <v>0</v>
      </c>
      <c r="F620" s="12">
        <v>619</v>
      </c>
      <c r="I620" s="12">
        <v>619</v>
      </c>
      <c r="K620" s="12">
        <v>0</v>
      </c>
      <c r="L620" s="12">
        <v>619</v>
      </c>
      <c r="O620" s="12">
        <v>619</v>
      </c>
      <c r="Q620" s="12">
        <v>0</v>
      </c>
      <c r="R620" s="12">
        <v>619</v>
      </c>
      <c r="U620" s="12">
        <v>619</v>
      </c>
      <c r="W620" s="12">
        <v>0</v>
      </c>
      <c r="X620" s="12">
        <v>619</v>
      </c>
      <c r="AA620" s="12">
        <v>619</v>
      </c>
      <c r="AC620" s="12">
        <v>0</v>
      </c>
      <c r="AD620" s="12">
        <v>619</v>
      </c>
      <c r="AG620" s="12">
        <v>619</v>
      </c>
      <c r="AI620" s="12">
        <v>0</v>
      </c>
      <c r="AJ620" s="12">
        <v>619</v>
      </c>
      <c r="AM620" s="12">
        <v>619</v>
      </c>
      <c r="AO620" s="12">
        <v>0</v>
      </c>
      <c r="AP620" s="12">
        <v>619</v>
      </c>
    </row>
    <row r="621" spans="3:42" x14ac:dyDescent="0.25">
      <c r="C621" s="12">
        <v>620</v>
      </c>
      <c r="E621" s="12">
        <v>0</v>
      </c>
      <c r="F621" s="12">
        <v>620</v>
      </c>
      <c r="I621" s="12">
        <v>620</v>
      </c>
      <c r="K621" s="12">
        <v>0</v>
      </c>
      <c r="L621" s="12">
        <v>620</v>
      </c>
      <c r="O621" s="12">
        <v>620</v>
      </c>
      <c r="Q621" s="12">
        <v>0</v>
      </c>
      <c r="R621" s="12">
        <v>620</v>
      </c>
      <c r="U621" s="12">
        <v>620</v>
      </c>
      <c r="W621" s="12">
        <v>0</v>
      </c>
      <c r="X621" s="12">
        <v>620</v>
      </c>
      <c r="AA621" s="12">
        <v>620</v>
      </c>
      <c r="AC621" s="12">
        <v>0</v>
      </c>
      <c r="AD621" s="12">
        <v>620</v>
      </c>
      <c r="AG621" s="12">
        <v>620</v>
      </c>
      <c r="AI621" s="12">
        <v>0</v>
      </c>
      <c r="AJ621" s="12">
        <v>620</v>
      </c>
      <c r="AM621" s="12">
        <v>620</v>
      </c>
      <c r="AO621" s="12">
        <v>0</v>
      </c>
      <c r="AP621" s="12">
        <v>620</v>
      </c>
    </row>
    <row r="622" spans="3:42" x14ac:dyDescent="0.25">
      <c r="C622" s="12">
        <v>621</v>
      </c>
      <c r="E622" s="12">
        <v>0</v>
      </c>
      <c r="F622" s="12">
        <v>621</v>
      </c>
      <c r="I622" s="12">
        <v>621</v>
      </c>
      <c r="K622" s="12">
        <v>0</v>
      </c>
      <c r="L622" s="12">
        <v>621</v>
      </c>
      <c r="O622" s="12">
        <v>621</v>
      </c>
      <c r="Q622" s="12">
        <v>0</v>
      </c>
      <c r="R622" s="12">
        <v>621</v>
      </c>
      <c r="U622" s="12">
        <v>621</v>
      </c>
      <c r="W622" s="12">
        <v>0</v>
      </c>
      <c r="X622" s="12">
        <v>621</v>
      </c>
      <c r="AA622" s="12">
        <v>621</v>
      </c>
      <c r="AC622" s="12">
        <v>0</v>
      </c>
      <c r="AD622" s="12">
        <v>621</v>
      </c>
      <c r="AG622" s="12">
        <v>621</v>
      </c>
      <c r="AI622" s="12">
        <v>0</v>
      </c>
      <c r="AJ622" s="12">
        <v>621</v>
      </c>
      <c r="AM622" s="12">
        <v>621</v>
      </c>
      <c r="AO622" s="12">
        <v>0</v>
      </c>
      <c r="AP622" s="12">
        <v>621</v>
      </c>
    </row>
    <row r="623" spans="3:42" x14ac:dyDescent="0.25">
      <c r="C623" s="12">
        <v>622</v>
      </c>
      <c r="E623" s="12">
        <v>0</v>
      </c>
      <c r="F623" s="12">
        <v>622</v>
      </c>
      <c r="I623" s="12">
        <v>622</v>
      </c>
      <c r="K623" s="12">
        <v>0</v>
      </c>
      <c r="L623" s="12">
        <v>622</v>
      </c>
      <c r="O623" s="12">
        <v>622</v>
      </c>
      <c r="Q623" s="12">
        <v>0</v>
      </c>
      <c r="R623" s="12">
        <v>622</v>
      </c>
      <c r="U623" s="12">
        <v>622</v>
      </c>
      <c r="W623" s="12">
        <v>0</v>
      </c>
      <c r="X623" s="12">
        <v>622</v>
      </c>
      <c r="AA623" s="12">
        <v>622</v>
      </c>
      <c r="AC623" s="12">
        <v>0</v>
      </c>
      <c r="AD623" s="12">
        <v>622</v>
      </c>
      <c r="AG623" s="12">
        <v>622</v>
      </c>
      <c r="AI623" s="12">
        <v>0</v>
      </c>
      <c r="AJ623" s="12">
        <v>622</v>
      </c>
      <c r="AM623" s="12">
        <v>622</v>
      </c>
      <c r="AO623" s="12">
        <v>0</v>
      </c>
      <c r="AP623" s="12">
        <v>622</v>
      </c>
    </row>
    <row r="624" spans="3:42" x14ac:dyDescent="0.25">
      <c r="C624" s="12">
        <v>623</v>
      </c>
      <c r="E624" s="12">
        <v>0</v>
      </c>
      <c r="F624" s="12">
        <v>623</v>
      </c>
      <c r="I624" s="12">
        <v>623</v>
      </c>
      <c r="K624" s="12">
        <v>0</v>
      </c>
      <c r="L624" s="12">
        <v>623</v>
      </c>
      <c r="O624" s="12">
        <v>623</v>
      </c>
      <c r="Q624" s="12">
        <v>0</v>
      </c>
      <c r="R624" s="12">
        <v>623</v>
      </c>
      <c r="U624" s="12">
        <v>623</v>
      </c>
      <c r="W624" s="12">
        <v>0</v>
      </c>
      <c r="X624" s="12">
        <v>623</v>
      </c>
      <c r="AA624" s="12">
        <v>623</v>
      </c>
      <c r="AC624" s="12">
        <v>0</v>
      </c>
      <c r="AD624" s="12">
        <v>623</v>
      </c>
      <c r="AG624" s="12">
        <v>623</v>
      </c>
      <c r="AI624" s="12">
        <v>0</v>
      </c>
      <c r="AJ624" s="12">
        <v>623</v>
      </c>
      <c r="AM624" s="12">
        <v>623</v>
      </c>
      <c r="AO624" s="12">
        <v>0</v>
      </c>
      <c r="AP624" s="12">
        <v>623</v>
      </c>
    </row>
    <row r="625" spans="3:42" x14ac:dyDescent="0.25">
      <c r="C625" s="12">
        <v>624</v>
      </c>
      <c r="E625" s="12">
        <v>0</v>
      </c>
      <c r="F625" s="12">
        <v>624</v>
      </c>
      <c r="I625" s="12">
        <v>624</v>
      </c>
      <c r="K625" s="12">
        <v>0</v>
      </c>
      <c r="L625" s="12">
        <v>624</v>
      </c>
      <c r="O625" s="12">
        <v>624</v>
      </c>
      <c r="Q625" s="12">
        <v>0</v>
      </c>
      <c r="R625" s="12">
        <v>624</v>
      </c>
      <c r="U625" s="12">
        <v>624</v>
      </c>
      <c r="W625" s="12">
        <v>0</v>
      </c>
      <c r="X625" s="12">
        <v>624</v>
      </c>
      <c r="AA625" s="12">
        <v>624</v>
      </c>
      <c r="AC625" s="12">
        <v>0</v>
      </c>
      <c r="AD625" s="12">
        <v>624</v>
      </c>
      <c r="AG625" s="12">
        <v>624</v>
      </c>
      <c r="AI625" s="12">
        <v>0</v>
      </c>
      <c r="AJ625" s="12">
        <v>624</v>
      </c>
      <c r="AM625" s="12">
        <v>624</v>
      </c>
      <c r="AO625" s="12">
        <v>0</v>
      </c>
      <c r="AP625" s="12">
        <v>624</v>
      </c>
    </row>
    <row r="626" spans="3:42" x14ac:dyDescent="0.25">
      <c r="C626" s="12">
        <v>625</v>
      </c>
      <c r="E626" s="12">
        <v>0</v>
      </c>
      <c r="F626" s="12">
        <v>625</v>
      </c>
      <c r="I626" s="12">
        <v>625</v>
      </c>
      <c r="K626" s="12">
        <v>0</v>
      </c>
      <c r="L626" s="12">
        <v>625</v>
      </c>
      <c r="O626" s="12">
        <v>625</v>
      </c>
      <c r="Q626" s="12">
        <v>0</v>
      </c>
      <c r="R626" s="12">
        <v>625</v>
      </c>
      <c r="U626" s="12">
        <v>625</v>
      </c>
      <c r="W626" s="12">
        <v>0</v>
      </c>
      <c r="X626" s="12">
        <v>625</v>
      </c>
      <c r="AA626" s="12">
        <v>625</v>
      </c>
      <c r="AC626" s="12">
        <v>0</v>
      </c>
      <c r="AD626" s="12">
        <v>625</v>
      </c>
      <c r="AG626" s="12">
        <v>625</v>
      </c>
      <c r="AI626" s="12">
        <v>0</v>
      </c>
      <c r="AJ626" s="12">
        <v>625</v>
      </c>
      <c r="AM626" s="12">
        <v>625</v>
      </c>
      <c r="AO626" s="12">
        <v>0</v>
      </c>
      <c r="AP626" s="12">
        <v>625</v>
      </c>
    </row>
    <row r="627" spans="3:42" x14ac:dyDescent="0.25">
      <c r="C627" s="12">
        <v>626</v>
      </c>
      <c r="E627" s="12">
        <v>0</v>
      </c>
      <c r="F627" s="12">
        <v>626</v>
      </c>
      <c r="I627" s="12">
        <v>626</v>
      </c>
      <c r="K627" s="12">
        <v>0</v>
      </c>
      <c r="L627" s="12">
        <v>626</v>
      </c>
      <c r="O627" s="12">
        <v>626</v>
      </c>
      <c r="Q627" s="12">
        <v>0</v>
      </c>
      <c r="R627" s="12">
        <v>626</v>
      </c>
      <c r="U627" s="12">
        <v>626</v>
      </c>
      <c r="W627" s="12">
        <v>0</v>
      </c>
      <c r="X627" s="12">
        <v>626</v>
      </c>
      <c r="AA627" s="12">
        <v>626</v>
      </c>
      <c r="AC627" s="12">
        <v>0</v>
      </c>
      <c r="AD627" s="12">
        <v>626</v>
      </c>
      <c r="AG627" s="12">
        <v>626</v>
      </c>
      <c r="AI627" s="12">
        <v>0</v>
      </c>
      <c r="AJ627" s="12">
        <v>626</v>
      </c>
      <c r="AM627" s="12">
        <v>626</v>
      </c>
      <c r="AO627" s="12">
        <v>0</v>
      </c>
      <c r="AP627" s="12">
        <v>626</v>
      </c>
    </row>
    <row r="628" spans="3:42" x14ac:dyDescent="0.25">
      <c r="C628" s="12">
        <v>627</v>
      </c>
      <c r="E628" s="12">
        <v>0</v>
      </c>
      <c r="F628" s="12">
        <v>627</v>
      </c>
      <c r="I628" s="12">
        <v>627</v>
      </c>
      <c r="K628" s="12">
        <v>0</v>
      </c>
      <c r="L628" s="12">
        <v>627</v>
      </c>
      <c r="O628" s="12">
        <v>627</v>
      </c>
      <c r="Q628" s="12">
        <v>0</v>
      </c>
      <c r="R628" s="12">
        <v>627</v>
      </c>
      <c r="U628" s="12">
        <v>627</v>
      </c>
      <c r="W628" s="12">
        <v>0</v>
      </c>
      <c r="X628" s="12">
        <v>627</v>
      </c>
      <c r="AA628" s="12">
        <v>627</v>
      </c>
      <c r="AC628" s="12">
        <v>0</v>
      </c>
      <c r="AD628" s="12">
        <v>627</v>
      </c>
      <c r="AG628" s="12">
        <v>627</v>
      </c>
      <c r="AI628" s="12">
        <v>0</v>
      </c>
      <c r="AJ628" s="12">
        <v>627</v>
      </c>
      <c r="AM628" s="12">
        <v>627</v>
      </c>
      <c r="AO628" s="12">
        <v>0</v>
      </c>
      <c r="AP628" s="12">
        <v>627</v>
      </c>
    </row>
    <row r="629" spans="3:42" x14ac:dyDescent="0.25">
      <c r="C629" s="12">
        <v>628</v>
      </c>
      <c r="E629" s="12">
        <v>0</v>
      </c>
      <c r="F629" s="12">
        <v>628</v>
      </c>
      <c r="I629" s="12">
        <v>628</v>
      </c>
      <c r="K629" s="12">
        <v>0</v>
      </c>
      <c r="L629" s="12">
        <v>628</v>
      </c>
      <c r="O629" s="12">
        <v>628</v>
      </c>
      <c r="Q629" s="12">
        <v>0</v>
      </c>
      <c r="R629" s="12">
        <v>628</v>
      </c>
      <c r="U629" s="12">
        <v>628</v>
      </c>
      <c r="W629" s="12">
        <v>0</v>
      </c>
      <c r="X629" s="12">
        <v>628</v>
      </c>
      <c r="AA629" s="12">
        <v>628</v>
      </c>
      <c r="AC629" s="12">
        <v>0</v>
      </c>
      <c r="AD629" s="12">
        <v>628</v>
      </c>
      <c r="AG629" s="12">
        <v>628</v>
      </c>
      <c r="AI629" s="12">
        <v>0</v>
      </c>
      <c r="AJ629" s="12">
        <v>628</v>
      </c>
      <c r="AM629" s="12">
        <v>628</v>
      </c>
      <c r="AO629" s="12">
        <v>0</v>
      </c>
      <c r="AP629" s="12">
        <v>628</v>
      </c>
    </row>
    <row r="630" spans="3:42" x14ac:dyDescent="0.25">
      <c r="C630" s="12">
        <v>629</v>
      </c>
      <c r="E630" s="12">
        <v>0</v>
      </c>
      <c r="F630" s="12">
        <v>629</v>
      </c>
      <c r="I630" s="12">
        <v>629</v>
      </c>
      <c r="K630" s="12">
        <v>0</v>
      </c>
      <c r="L630" s="12">
        <v>629</v>
      </c>
      <c r="O630" s="12">
        <v>629</v>
      </c>
      <c r="Q630" s="12">
        <v>0</v>
      </c>
      <c r="R630" s="12">
        <v>629</v>
      </c>
      <c r="U630" s="12">
        <v>629</v>
      </c>
      <c r="W630" s="12">
        <v>0</v>
      </c>
      <c r="X630" s="12">
        <v>629</v>
      </c>
      <c r="AA630" s="12">
        <v>629</v>
      </c>
      <c r="AC630" s="12">
        <v>0</v>
      </c>
      <c r="AD630" s="12">
        <v>629</v>
      </c>
      <c r="AG630" s="12">
        <v>629</v>
      </c>
      <c r="AI630" s="12">
        <v>0</v>
      </c>
      <c r="AJ630" s="12">
        <v>629</v>
      </c>
      <c r="AM630" s="12">
        <v>629</v>
      </c>
      <c r="AO630" s="12">
        <v>0</v>
      </c>
      <c r="AP630" s="12">
        <v>629</v>
      </c>
    </row>
    <row r="631" spans="3:42" x14ac:dyDescent="0.25">
      <c r="C631" s="12">
        <v>630</v>
      </c>
      <c r="E631" s="12">
        <v>0</v>
      </c>
      <c r="F631" s="12">
        <v>630</v>
      </c>
      <c r="I631" s="12">
        <v>630</v>
      </c>
      <c r="K631" s="12">
        <v>0</v>
      </c>
      <c r="L631" s="12">
        <v>630</v>
      </c>
      <c r="O631" s="12">
        <v>630</v>
      </c>
      <c r="Q631" s="12">
        <v>0</v>
      </c>
      <c r="R631" s="12">
        <v>630</v>
      </c>
      <c r="U631" s="12">
        <v>630</v>
      </c>
      <c r="W631" s="12">
        <v>0</v>
      </c>
      <c r="X631" s="12">
        <v>630</v>
      </c>
      <c r="AA631" s="12">
        <v>630</v>
      </c>
      <c r="AC631" s="12">
        <v>0</v>
      </c>
      <c r="AD631" s="12">
        <v>630</v>
      </c>
      <c r="AG631" s="12">
        <v>630</v>
      </c>
      <c r="AI631" s="12">
        <v>0</v>
      </c>
      <c r="AJ631" s="12">
        <v>630</v>
      </c>
      <c r="AM631" s="12">
        <v>630</v>
      </c>
      <c r="AO631" s="12">
        <v>0</v>
      </c>
      <c r="AP631" s="12">
        <v>630</v>
      </c>
    </row>
    <row r="632" spans="3:42" x14ac:dyDescent="0.25">
      <c r="C632" s="12">
        <v>631</v>
      </c>
      <c r="E632" s="12">
        <v>0</v>
      </c>
      <c r="F632" s="12">
        <v>631</v>
      </c>
      <c r="I632" s="12">
        <v>631</v>
      </c>
      <c r="K632" s="12">
        <v>0</v>
      </c>
      <c r="L632" s="12">
        <v>631</v>
      </c>
      <c r="O632" s="12">
        <v>631</v>
      </c>
      <c r="Q632" s="12">
        <v>0</v>
      </c>
      <c r="R632" s="12">
        <v>631</v>
      </c>
      <c r="U632" s="12">
        <v>631</v>
      </c>
      <c r="W632" s="12">
        <v>0</v>
      </c>
      <c r="X632" s="12">
        <v>631</v>
      </c>
      <c r="AA632" s="12">
        <v>631</v>
      </c>
      <c r="AC632" s="12">
        <v>0</v>
      </c>
      <c r="AD632" s="12">
        <v>631</v>
      </c>
      <c r="AG632" s="12">
        <v>631</v>
      </c>
      <c r="AI632" s="12">
        <v>0</v>
      </c>
      <c r="AJ632" s="12">
        <v>631</v>
      </c>
      <c r="AM632" s="12">
        <v>631</v>
      </c>
      <c r="AO632" s="12">
        <v>0</v>
      </c>
      <c r="AP632" s="12">
        <v>631</v>
      </c>
    </row>
    <row r="633" spans="3:42" x14ac:dyDescent="0.25">
      <c r="C633" s="12">
        <v>632</v>
      </c>
      <c r="E633" s="12">
        <v>0</v>
      </c>
      <c r="F633" s="12">
        <v>632</v>
      </c>
      <c r="I633" s="12">
        <v>632</v>
      </c>
      <c r="K633" s="12">
        <v>0</v>
      </c>
      <c r="L633" s="12">
        <v>632</v>
      </c>
      <c r="O633" s="12">
        <v>632</v>
      </c>
      <c r="Q633" s="12">
        <v>0</v>
      </c>
      <c r="R633" s="12">
        <v>632</v>
      </c>
      <c r="U633" s="12">
        <v>632</v>
      </c>
      <c r="W633" s="12">
        <v>0</v>
      </c>
      <c r="X633" s="12">
        <v>632</v>
      </c>
      <c r="AA633" s="12">
        <v>632</v>
      </c>
      <c r="AC633" s="12">
        <v>0</v>
      </c>
      <c r="AD633" s="12">
        <v>632</v>
      </c>
      <c r="AG633" s="12">
        <v>632</v>
      </c>
      <c r="AI633" s="12">
        <v>0</v>
      </c>
      <c r="AJ633" s="12">
        <v>632</v>
      </c>
      <c r="AM633" s="12">
        <v>632</v>
      </c>
      <c r="AO633" s="12">
        <v>0</v>
      </c>
      <c r="AP633" s="12">
        <v>632</v>
      </c>
    </row>
    <row r="634" spans="3:42" x14ac:dyDescent="0.25">
      <c r="C634" s="12">
        <v>633</v>
      </c>
      <c r="E634" s="12">
        <v>0</v>
      </c>
      <c r="F634" s="12">
        <v>633</v>
      </c>
      <c r="I634" s="12">
        <v>633</v>
      </c>
      <c r="K634" s="12">
        <v>0</v>
      </c>
      <c r="L634" s="12">
        <v>633</v>
      </c>
      <c r="O634" s="12">
        <v>633</v>
      </c>
      <c r="Q634" s="12">
        <v>0</v>
      </c>
      <c r="R634" s="12">
        <v>633</v>
      </c>
      <c r="U634" s="12">
        <v>633</v>
      </c>
      <c r="W634" s="12">
        <v>0</v>
      </c>
      <c r="X634" s="12">
        <v>633</v>
      </c>
      <c r="AA634" s="12">
        <v>633</v>
      </c>
      <c r="AC634" s="12">
        <v>0</v>
      </c>
      <c r="AD634" s="12">
        <v>633</v>
      </c>
      <c r="AG634" s="12">
        <v>633</v>
      </c>
      <c r="AI634" s="12">
        <v>0</v>
      </c>
      <c r="AJ634" s="12">
        <v>633</v>
      </c>
      <c r="AM634" s="12">
        <v>633</v>
      </c>
      <c r="AO634" s="12">
        <v>0</v>
      </c>
      <c r="AP634" s="12">
        <v>633</v>
      </c>
    </row>
    <row r="635" spans="3:42" x14ac:dyDescent="0.25">
      <c r="C635" s="12">
        <v>634</v>
      </c>
      <c r="E635" s="12">
        <v>0</v>
      </c>
      <c r="F635" s="12">
        <v>634</v>
      </c>
      <c r="I635" s="12">
        <v>634</v>
      </c>
      <c r="K635" s="12">
        <v>0</v>
      </c>
      <c r="L635" s="12">
        <v>634</v>
      </c>
      <c r="O635" s="12">
        <v>634</v>
      </c>
      <c r="Q635" s="12">
        <v>0</v>
      </c>
      <c r="R635" s="12">
        <v>634</v>
      </c>
      <c r="U635" s="12">
        <v>634</v>
      </c>
      <c r="W635" s="12">
        <v>0</v>
      </c>
      <c r="X635" s="12">
        <v>634</v>
      </c>
      <c r="AA635" s="12">
        <v>634</v>
      </c>
      <c r="AC635" s="12">
        <v>0</v>
      </c>
      <c r="AD635" s="12">
        <v>634</v>
      </c>
      <c r="AG635" s="12">
        <v>634</v>
      </c>
      <c r="AI635" s="12">
        <v>0</v>
      </c>
      <c r="AJ635" s="12">
        <v>634</v>
      </c>
      <c r="AM635" s="12">
        <v>634</v>
      </c>
      <c r="AO635" s="12">
        <v>0</v>
      </c>
      <c r="AP635" s="12">
        <v>634</v>
      </c>
    </row>
    <row r="636" spans="3:42" x14ac:dyDescent="0.25">
      <c r="C636" s="12">
        <v>635</v>
      </c>
      <c r="E636" s="12">
        <v>0</v>
      </c>
      <c r="F636" s="12">
        <v>635</v>
      </c>
      <c r="I636" s="12">
        <v>635</v>
      </c>
      <c r="K636" s="12">
        <v>0</v>
      </c>
      <c r="L636" s="12">
        <v>635</v>
      </c>
      <c r="O636" s="12">
        <v>635</v>
      </c>
      <c r="Q636" s="12">
        <v>0</v>
      </c>
      <c r="R636" s="12">
        <v>635</v>
      </c>
      <c r="U636" s="12">
        <v>635</v>
      </c>
      <c r="W636" s="12">
        <v>0</v>
      </c>
      <c r="X636" s="12">
        <v>635</v>
      </c>
      <c r="AA636" s="12">
        <v>635</v>
      </c>
      <c r="AC636" s="12">
        <v>0</v>
      </c>
      <c r="AD636" s="12">
        <v>635</v>
      </c>
      <c r="AG636" s="12">
        <v>635</v>
      </c>
      <c r="AI636" s="12">
        <v>0</v>
      </c>
      <c r="AJ636" s="12">
        <v>635</v>
      </c>
      <c r="AM636" s="12">
        <v>635</v>
      </c>
      <c r="AO636" s="12">
        <v>0</v>
      </c>
      <c r="AP636" s="12">
        <v>635</v>
      </c>
    </row>
    <row r="637" spans="3:42" x14ac:dyDescent="0.25">
      <c r="C637" s="12">
        <v>636</v>
      </c>
      <c r="E637" s="12">
        <v>0</v>
      </c>
      <c r="F637" s="12">
        <v>636</v>
      </c>
      <c r="I637" s="12">
        <v>636</v>
      </c>
      <c r="K637" s="12">
        <v>0</v>
      </c>
      <c r="L637" s="12">
        <v>636</v>
      </c>
      <c r="O637" s="12">
        <v>636</v>
      </c>
      <c r="Q637" s="12">
        <v>0</v>
      </c>
      <c r="R637" s="12">
        <v>636</v>
      </c>
      <c r="U637" s="12">
        <v>636</v>
      </c>
      <c r="W637" s="12">
        <v>0</v>
      </c>
      <c r="X637" s="12">
        <v>636</v>
      </c>
      <c r="AA637" s="12">
        <v>636</v>
      </c>
      <c r="AC637" s="12">
        <v>0</v>
      </c>
      <c r="AD637" s="12">
        <v>636</v>
      </c>
      <c r="AG637" s="12">
        <v>636</v>
      </c>
      <c r="AI637" s="12">
        <v>0</v>
      </c>
      <c r="AJ637" s="12">
        <v>636</v>
      </c>
      <c r="AM637" s="12">
        <v>636</v>
      </c>
      <c r="AO637" s="12">
        <v>0</v>
      </c>
      <c r="AP637" s="12">
        <v>636</v>
      </c>
    </row>
    <row r="638" spans="3:42" x14ac:dyDescent="0.25">
      <c r="C638" s="12">
        <v>637</v>
      </c>
      <c r="E638" s="12">
        <v>0</v>
      </c>
      <c r="F638" s="12">
        <v>637</v>
      </c>
      <c r="I638" s="12">
        <v>637</v>
      </c>
      <c r="K638" s="12">
        <v>0</v>
      </c>
      <c r="L638" s="12">
        <v>637</v>
      </c>
      <c r="O638" s="12">
        <v>637</v>
      </c>
      <c r="Q638" s="12">
        <v>0</v>
      </c>
      <c r="R638" s="12">
        <v>637</v>
      </c>
      <c r="U638" s="12">
        <v>637</v>
      </c>
      <c r="W638" s="12">
        <v>0</v>
      </c>
      <c r="X638" s="12">
        <v>637</v>
      </c>
      <c r="AA638" s="12">
        <v>637</v>
      </c>
      <c r="AC638" s="12">
        <v>0</v>
      </c>
      <c r="AD638" s="12">
        <v>637</v>
      </c>
      <c r="AG638" s="12">
        <v>637</v>
      </c>
      <c r="AI638" s="12">
        <v>0</v>
      </c>
      <c r="AJ638" s="12">
        <v>637</v>
      </c>
      <c r="AM638" s="12">
        <v>637</v>
      </c>
      <c r="AO638" s="12">
        <v>0</v>
      </c>
      <c r="AP638" s="12">
        <v>637</v>
      </c>
    </row>
    <row r="639" spans="3:42" x14ac:dyDescent="0.25">
      <c r="C639" s="12">
        <v>638</v>
      </c>
      <c r="E639" s="12">
        <v>0</v>
      </c>
      <c r="F639" s="12">
        <v>638</v>
      </c>
      <c r="I639" s="12">
        <v>638</v>
      </c>
      <c r="K639" s="12">
        <v>0</v>
      </c>
      <c r="L639" s="12">
        <v>638</v>
      </c>
      <c r="O639" s="12">
        <v>638</v>
      </c>
      <c r="Q639" s="12">
        <v>0</v>
      </c>
      <c r="R639" s="12">
        <v>638</v>
      </c>
      <c r="U639" s="12">
        <v>638</v>
      </c>
      <c r="W639" s="12">
        <v>0</v>
      </c>
      <c r="X639" s="12">
        <v>638</v>
      </c>
      <c r="AA639" s="12">
        <v>638</v>
      </c>
      <c r="AC639" s="12">
        <v>0</v>
      </c>
      <c r="AD639" s="12">
        <v>638</v>
      </c>
      <c r="AG639" s="12">
        <v>638</v>
      </c>
      <c r="AI639" s="12">
        <v>0</v>
      </c>
      <c r="AJ639" s="12">
        <v>638</v>
      </c>
      <c r="AM639" s="12">
        <v>638</v>
      </c>
      <c r="AO639" s="12">
        <v>0</v>
      </c>
      <c r="AP639" s="12">
        <v>638</v>
      </c>
    </row>
    <row r="640" spans="3:42" x14ac:dyDescent="0.25">
      <c r="C640" s="12">
        <v>639</v>
      </c>
      <c r="E640" s="12">
        <v>0</v>
      </c>
      <c r="F640" s="12">
        <v>639</v>
      </c>
      <c r="I640" s="12">
        <v>639</v>
      </c>
      <c r="K640" s="12">
        <v>0</v>
      </c>
      <c r="L640" s="12">
        <v>639</v>
      </c>
      <c r="O640" s="12">
        <v>639</v>
      </c>
      <c r="Q640" s="12">
        <v>0</v>
      </c>
      <c r="R640" s="12">
        <v>639</v>
      </c>
      <c r="U640" s="12">
        <v>639</v>
      </c>
      <c r="W640" s="12">
        <v>0</v>
      </c>
      <c r="X640" s="12">
        <v>639</v>
      </c>
      <c r="AA640" s="12">
        <v>639</v>
      </c>
      <c r="AC640" s="12">
        <v>0</v>
      </c>
      <c r="AD640" s="12">
        <v>639</v>
      </c>
      <c r="AG640" s="12">
        <v>639</v>
      </c>
      <c r="AI640" s="12">
        <v>0</v>
      </c>
      <c r="AJ640" s="12">
        <v>639</v>
      </c>
      <c r="AM640" s="12">
        <v>639</v>
      </c>
      <c r="AO640" s="12">
        <v>0</v>
      </c>
      <c r="AP640" s="12">
        <v>639</v>
      </c>
    </row>
    <row r="641" spans="3:42" x14ac:dyDescent="0.25">
      <c r="C641" s="12">
        <v>640</v>
      </c>
      <c r="E641" s="12">
        <v>0</v>
      </c>
      <c r="F641" s="12">
        <v>640</v>
      </c>
      <c r="I641" s="12">
        <v>640</v>
      </c>
      <c r="K641" s="12">
        <v>0</v>
      </c>
      <c r="L641" s="12">
        <v>640</v>
      </c>
      <c r="O641" s="12">
        <v>640</v>
      </c>
      <c r="Q641" s="12">
        <v>0</v>
      </c>
      <c r="R641" s="12">
        <v>640</v>
      </c>
      <c r="U641" s="12">
        <v>640</v>
      </c>
      <c r="W641" s="12">
        <v>0</v>
      </c>
      <c r="X641" s="12">
        <v>640</v>
      </c>
      <c r="AA641" s="12">
        <v>640</v>
      </c>
      <c r="AC641" s="12">
        <v>0</v>
      </c>
      <c r="AD641" s="12">
        <v>640</v>
      </c>
      <c r="AG641" s="12">
        <v>640</v>
      </c>
      <c r="AI641" s="12">
        <v>0</v>
      </c>
      <c r="AJ641" s="12">
        <v>640</v>
      </c>
      <c r="AM641" s="12">
        <v>640</v>
      </c>
      <c r="AO641" s="12">
        <v>0</v>
      </c>
      <c r="AP641" s="12">
        <v>640</v>
      </c>
    </row>
    <row r="642" spans="3:42" x14ac:dyDescent="0.25">
      <c r="C642" s="12">
        <v>641</v>
      </c>
      <c r="E642" s="12">
        <v>0</v>
      </c>
      <c r="F642" s="12">
        <v>641</v>
      </c>
      <c r="I642" s="12">
        <v>641</v>
      </c>
      <c r="K642" s="12">
        <v>0</v>
      </c>
      <c r="L642" s="12">
        <v>641</v>
      </c>
      <c r="O642" s="12">
        <v>641</v>
      </c>
      <c r="Q642" s="12">
        <v>0</v>
      </c>
      <c r="R642" s="12">
        <v>641</v>
      </c>
      <c r="U642" s="12">
        <v>641</v>
      </c>
      <c r="W642" s="12">
        <v>0</v>
      </c>
      <c r="X642" s="12">
        <v>641</v>
      </c>
      <c r="AA642" s="12">
        <v>641</v>
      </c>
      <c r="AC642" s="12">
        <v>0</v>
      </c>
      <c r="AD642" s="12">
        <v>641</v>
      </c>
      <c r="AG642" s="12">
        <v>641</v>
      </c>
      <c r="AI642" s="12">
        <v>0</v>
      </c>
      <c r="AJ642" s="12">
        <v>641</v>
      </c>
      <c r="AM642" s="12">
        <v>641</v>
      </c>
      <c r="AO642" s="12">
        <v>0</v>
      </c>
      <c r="AP642" s="12">
        <v>641</v>
      </c>
    </row>
    <row r="643" spans="3:42" x14ac:dyDescent="0.25">
      <c r="C643" s="12">
        <v>642</v>
      </c>
      <c r="E643" s="12">
        <v>0</v>
      </c>
      <c r="F643" s="12">
        <v>642</v>
      </c>
      <c r="I643" s="12">
        <v>642</v>
      </c>
      <c r="K643" s="12">
        <v>0</v>
      </c>
      <c r="L643" s="12">
        <v>642</v>
      </c>
      <c r="O643" s="12">
        <v>642</v>
      </c>
      <c r="Q643" s="12">
        <v>0</v>
      </c>
      <c r="R643" s="12">
        <v>642</v>
      </c>
      <c r="U643" s="12">
        <v>642</v>
      </c>
      <c r="W643" s="12">
        <v>0</v>
      </c>
      <c r="X643" s="12">
        <v>642</v>
      </c>
      <c r="AA643" s="12">
        <v>642</v>
      </c>
      <c r="AC643" s="12">
        <v>0</v>
      </c>
      <c r="AD643" s="12">
        <v>642</v>
      </c>
      <c r="AG643" s="12">
        <v>642</v>
      </c>
      <c r="AI643" s="12">
        <v>0</v>
      </c>
      <c r="AJ643" s="12">
        <v>642</v>
      </c>
      <c r="AM643" s="12">
        <v>642</v>
      </c>
      <c r="AO643" s="12">
        <v>0</v>
      </c>
      <c r="AP643" s="12">
        <v>642</v>
      </c>
    </row>
    <row r="644" spans="3:42" x14ac:dyDescent="0.25">
      <c r="C644" s="12">
        <v>643</v>
      </c>
      <c r="E644" s="12">
        <v>0</v>
      </c>
      <c r="F644" s="12">
        <v>643</v>
      </c>
      <c r="I644" s="12">
        <v>643</v>
      </c>
      <c r="K644" s="12">
        <v>0</v>
      </c>
      <c r="L644" s="12">
        <v>643</v>
      </c>
      <c r="O644" s="12">
        <v>643</v>
      </c>
      <c r="Q644" s="12">
        <v>0</v>
      </c>
      <c r="R644" s="12">
        <v>643</v>
      </c>
      <c r="U644" s="12">
        <v>643</v>
      </c>
      <c r="W644" s="12">
        <v>0</v>
      </c>
      <c r="X644" s="12">
        <v>643</v>
      </c>
      <c r="AA644" s="12">
        <v>643</v>
      </c>
      <c r="AC644" s="12">
        <v>0</v>
      </c>
      <c r="AD644" s="12">
        <v>643</v>
      </c>
      <c r="AG644" s="12">
        <v>643</v>
      </c>
      <c r="AI644" s="12">
        <v>0</v>
      </c>
      <c r="AJ644" s="12">
        <v>643</v>
      </c>
      <c r="AM644" s="12">
        <v>643</v>
      </c>
      <c r="AO644" s="12">
        <v>0</v>
      </c>
      <c r="AP644" s="12">
        <v>643</v>
      </c>
    </row>
    <row r="645" spans="3:42" x14ac:dyDescent="0.25">
      <c r="C645" s="12">
        <v>644</v>
      </c>
      <c r="E645" s="12">
        <v>0</v>
      </c>
      <c r="F645" s="12">
        <v>644</v>
      </c>
      <c r="I645" s="12">
        <v>644</v>
      </c>
      <c r="K645" s="12">
        <v>0</v>
      </c>
      <c r="L645" s="12">
        <v>644</v>
      </c>
      <c r="O645" s="12">
        <v>644</v>
      </c>
      <c r="Q645" s="12">
        <v>0</v>
      </c>
      <c r="R645" s="12">
        <v>644</v>
      </c>
      <c r="U645" s="12">
        <v>644</v>
      </c>
      <c r="W645" s="12">
        <v>0</v>
      </c>
      <c r="X645" s="12">
        <v>644</v>
      </c>
      <c r="AA645" s="12">
        <v>644</v>
      </c>
      <c r="AC645" s="12">
        <v>0</v>
      </c>
      <c r="AD645" s="12">
        <v>644</v>
      </c>
      <c r="AG645" s="12">
        <v>644</v>
      </c>
      <c r="AI645" s="12">
        <v>0</v>
      </c>
      <c r="AJ645" s="12">
        <v>644</v>
      </c>
      <c r="AM645" s="12">
        <v>644</v>
      </c>
      <c r="AO645" s="12">
        <v>0</v>
      </c>
      <c r="AP645" s="12">
        <v>644</v>
      </c>
    </row>
    <row r="646" spans="3:42" x14ac:dyDescent="0.25">
      <c r="C646" s="12">
        <v>645</v>
      </c>
      <c r="E646" s="12">
        <v>0</v>
      </c>
      <c r="F646" s="12">
        <v>645</v>
      </c>
      <c r="I646" s="12">
        <v>645</v>
      </c>
      <c r="K646" s="12">
        <v>0</v>
      </c>
      <c r="L646" s="12">
        <v>645</v>
      </c>
      <c r="O646" s="12">
        <v>645</v>
      </c>
      <c r="Q646" s="12">
        <v>0</v>
      </c>
      <c r="R646" s="12">
        <v>645</v>
      </c>
      <c r="U646" s="12">
        <v>645</v>
      </c>
      <c r="W646" s="12">
        <v>0</v>
      </c>
      <c r="X646" s="12">
        <v>645</v>
      </c>
      <c r="AA646" s="12">
        <v>645</v>
      </c>
      <c r="AC646" s="12">
        <v>0</v>
      </c>
      <c r="AD646" s="12">
        <v>645</v>
      </c>
      <c r="AG646" s="12">
        <v>645</v>
      </c>
      <c r="AI646" s="12">
        <v>0</v>
      </c>
      <c r="AJ646" s="12">
        <v>645</v>
      </c>
      <c r="AM646" s="12">
        <v>645</v>
      </c>
      <c r="AO646" s="12">
        <v>0</v>
      </c>
      <c r="AP646" s="12">
        <v>645</v>
      </c>
    </row>
    <row r="647" spans="3:42" x14ac:dyDescent="0.25">
      <c r="C647" s="12">
        <v>646</v>
      </c>
      <c r="E647" s="12">
        <v>0</v>
      </c>
      <c r="F647" s="12">
        <v>646</v>
      </c>
      <c r="I647" s="12">
        <v>646</v>
      </c>
      <c r="K647" s="12">
        <v>0</v>
      </c>
      <c r="L647" s="12">
        <v>646</v>
      </c>
      <c r="O647" s="12">
        <v>646</v>
      </c>
      <c r="Q647" s="12">
        <v>0</v>
      </c>
      <c r="R647" s="12">
        <v>646</v>
      </c>
      <c r="U647" s="12">
        <v>646</v>
      </c>
      <c r="W647" s="12">
        <v>0</v>
      </c>
      <c r="X647" s="12">
        <v>646</v>
      </c>
      <c r="AA647" s="12">
        <v>646</v>
      </c>
      <c r="AC647" s="12">
        <v>0</v>
      </c>
      <c r="AD647" s="12">
        <v>646</v>
      </c>
      <c r="AG647" s="12">
        <v>646</v>
      </c>
      <c r="AI647" s="12">
        <v>0</v>
      </c>
      <c r="AJ647" s="12">
        <v>646</v>
      </c>
      <c r="AM647" s="12">
        <v>646</v>
      </c>
      <c r="AO647" s="12">
        <v>0</v>
      </c>
      <c r="AP647" s="12">
        <v>646</v>
      </c>
    </row>
    <row r="648" spans="3:42" x14ac:dyDescent="0.25">
      <c r="C648" s="12">
        <v>647</v>
      </c>
      <c r="E648" s="12">
        <v>0</v>
      </c>
      <c r="F648" s="12">
        <v>647</v>
      </c>
      <c r="I648" s="12">
        <v>647</v>
      </c>
      <c r="K648" s="12">
        <v>0</v>
      </c>
      <c r="L648" s="12">
        <v>647</v>
      </c>
      <c r="O648" s="12">
        <v>647</v>
      </c>
      <c r="Q648" s="12">
        <v>0</v>
      </c>
      <c r="R648" s="12">
        <v>647</v>
      </c>
      <c r="U648" s="12">
        <v>647</v>
      </c>
      <c r="W648" s="12">
        <v>0</v>
      </c>
      <c r="X648" s="12">
        <v>647</v>
      </c>
      <c r="AA648" s="12">
        <v>647</v>
      </c>
      <c r="AC648" s="12">
        <v>0</v>
      </c>
      <c r="AD648" s="12">
        <v>647</v>
      </c>
      <c r="AG648" s="12">
        <v>647</v>
      </c>
      <c r="AI648" s="12">
        <v>0</v>
      </c>
      <c r="AJ648" s="12">
        <v>647</v>
      </c>
      <c r="AM648" s="12">
        <v>647</v>
      </c>
      <c r="AO648" s="12">
        <v>0</v>
      </c>
      <c r="AP648" s="12">
        <v>647</v>
      </c>
    </row>
    <row r="649" spans="3:42" x14ac:dyDescent="0.25">
      <c r="C649" s="12">
        <v>648</v>
      </c>
      <c r="E649" s="12">
        <v>0</v>
      </c>
      <c r="F649" s="12">
        <v>648</v>
      </c>
      <c r="I649" s="12">
        <v>648</v>
      </c>
      <c r="K649" s="12">
        <v>0</v>
      </c>
      <c r="L649" s="12">
        <v>648</v>
      </c>
      <c r="O649" s="12">
        <v>648</v>
      </c>
      <c r="Q649" s="12">
        <v>0</v>
      </c>
      <c r="R649" s="12">
        <v>648</v>
      </c>
      <c r="U649" s="12">
        <v>648</v>
      </c>
      <c r="W649" s="12">
        <v>0</v>
      </c>
      <c r="X649" s="12">
        <v>648</v>
      </c>
      <c r="AA649" s="12">
        <v>648</v>
      </c>
      <c r="AC649" s="12">
        <v>0</v>
      </c>
      <c r="AD649" s="12">
        <v>648</v>
      </c>
      <c r="AG649" s="12">
        <v>648</v>
      </c>
      <c r="AI649" s="12">
        <v>0</v>
      </c>
      <c r="AJ649" s="12">
        <v>648</v>
      </c>
      <c r="AM649" s="12">
        <v>648</v>
      </c>
      <c r="AO649" s="12">
        <v>0</v>
      </c>
      <c r="AP649" s="12">
        <v>648</v>
      </c>
    </row>
    <row r="650" spans="3:42" x14ac:dyDescent="0.25">
      <c r="C650" s="12">
        <v>649</v>
      </c>
      <c r="E650" s="12">
        <v>0</v>
      </c>
      <c r="F650" s="12">
        <v>649</v>
      </c>
      <c r="I650" s="12">
        <v>649</v>
      </c>
      <c r="K650" s="12">
        <v>0</v>
      </c>
      <c r="L650" s="12">
        <v>649</v>
      </c>
      <c r="O650" s="12">
        <v>649</v>
      </c>
      <c r="Q650" s="12">
        <v>0</v>
      </c>
      <c r="R650" s="12">
        <v>649</v>
      </c>
      <c r="U650" s="12">
        <v>649</v>
      </c>
      <c r="W650" s="12">
        <v>0</v>
      </c>
      <c r="X650" s="12">
        <v>649</v>
      </c>
      <c r="AA650" s="12">
        <v>649</v>
      </c>
      <c r="AC650" s="12">
        <v>0</v>
      </c>
      <c r="AD650" s="12">
        <v>649</v>
      </c>
      <c r="AG650" s="12">
        <v>649</v>
      </c>
      <c r="AI650" s="12">
        <v>0</v>
      </c>
      <c r="AJ650" s="12">
        <v>649</v>
      </c>
      <c r="AM650" s="12">
        <v>649</v>
      </c>
      <c r="AO650" s="12">
        <v>0</v>
      </c>
      <c r="AP650" s="12">
        <v>649</v>
      </c>
    </row>
    <row r="651" spans="3:42" x14ac:dyDescent="0.25">
      <c r="C651" s="12">
        <v>650</v>
      </c>
      <c r="E651" s="12">
        <v>0</v>
      </c>
      <c r="F651" s="12">
        <v>650</v>
      </c>
      <c r="I651" s="12">
        <v>650</v>
      </c>
      <c r="K651" s="12">
        <v>0</v>
      </c>
      <c r="L651" s="12">
        <v>650</v>
      </c>
      <c r="O651" s="12">
        <v>650</v>
      </c>
      <c r="Q651" s="12">
        <v>0</v>
      </c>
      <c r="R651" s="12">
        <v>650</v>
      </c>
      <c r="U651" s="12">
        <v>650</v>
      </c>
      <c r="W651" s="12">
        <v>0</v>
      </c>
      <c r="X651" s="12">
        <v>650</v>
      </c>
      <c r="AA651" s="12">
        <v>650</v>
      </c>
      <c r="AC651" s="12">
        <v>0</v>
      </c>
      <c r="AD651" s="12">
        <v>650</v>
      </c>
      <c r="AG651" s="12">
        <v>650</v>
      </c>
      <c r="AI651" s="12">
        <v>0</v>
      </c>
      <c r="AJ651" s="12">
        <v>650</v>
      </c>
      <c r="AM651" s="12">
        <v>650</v>
      </c>
      <c r="AO651" s="12">
        <v>0</v>
      </c>
      <c r="AP651" s="12">
        <v>650</v>
      </c>
    </row>
    <row r="652" spans="3:42" x14ac:dyDescent="0.25">
      <c r="C652" s="12">
        <v>651</v>
      </c>
      <c r="E652" s="12">
        <v>0</v>
      </c>
      <c r="F652" s="12">
        <v>651</v>
      </c>
      <c r="I652" s="12">
        <v>651</v>
      </c>
      <c r="K652" s="12">
        <v>0</v>
      </c>
      <c r="L652" s="12">
        <v>651</v>
      </c>
      <c r="O652" s="12">
        <v>651</v>
      </c>
      <c r="Q652" s="12">
        <v>0</v>
      </c>
      <c r="R652" s="12">
        <v>651</v>
      </c>
      <c r="U652" s="12">
        <v>651</v>
      </c>
      <c r="W652" s="12">
        <v>0</v>
      </c>
      <c r="X652" s="12">
        <v>651</v>
      </c>
      <c r="AA652" s="12">
        <v>651</v>
      </c>
      <c r="AC652" s="12">
        <v>0</v>
      </c>
      <c r="AD652" s="12">
        <v>651</v>
      </c>
      <c r="AG652" s="12">
        <v>651</v>
      </c>
      <c r="AI652" s="12">
        <v>0</v>
      </c>
      <c r="AJ652" s="12">
        <v>651</v>
      </c>
      <c r="AM652" s="12">
        <v>651</v>
      </c>
      <c r="AO652" s="12">
        <v>0</v>
      </c>
      <c r="AP652" s="12">
        <v>651</v>
      </c>
    </row>
    <row r="653" spans="3:42" x14ac:dyDescent="0.25">
      <c r="C653" s="12">
        <v>652</v>
      </c>
      <c r="E653" s="12">
        <v>0</v>
      </c>
      <c r="F653" s="12">
        <v>652</v>
      </c>
      <c r="I653" s="12">
        <v>652</v>
      </c>
      <c r="K653" s="12">
        <v>0</v>
      </c>
      <c r="L653" s="12">
        <v>652</v>
      </c>
      <c r="O653" s="12">
        <v>652</v>
      </c>
      <c r="Q653" s="12">
        <v>0</v>
      </c>
      <c r="R653" s="12">
        <v>652</v>
      </c>
      <c r="U653" s="12">
        <v>652</v>
      </c>
      <c r="W653" s="12">
        <v>0</v>
      </c>
      <c r="X653" s="12">
        <v>652</v>
      </c>
      <c r="AA653" s="12">
        <v>652</v>
      </c>
      <c r="AC653" s="12">
        <v>0</v>
      </c>
      <c r="AD653" s="12">
        <v>652</v>
      </c>
      <c r="AG653" s="12">
        <v>652</v>
      </c>
      <c r="AI653" s="12">
        <v>0</v>
      </c>
      <c r="AJ653" s="12">
        <v>652</v>
      </c>
      <c r="AM653" s="12">
        <v>652</v>
      </c>
      <c r="AO653" s="12">
        <v>0</v>
      </c>
      <c r="AP653" s="12">
        <v>652</v>
      </c>
    </row>
    <row r="654" spans="3:42" x14ac:dyDescent="0.25">
      <c r="C654" s="12">
        <v>653</v>
      </c>
      <c r="E654" s="12">
        <v>0</v>
      </c>
      <c r="F654" s="12">
        <v>653</v>
      </c>
      <c r="I654" s="12">
        <v>653</v>
      </c>
      <c r="K654" s="12">
        <v>0</v>
      </c>
      <c r="L654" s="12">
        <v>653</v>
      </c>
      <c r="O654" s="12">
        <v>653</v>
      </c>
      <c r="Q654" s="12">
        <v>0</v>
      </c>
      <c r="R654" s="12">
        <v>653</v>
      </c>
      <c r="U654" s="12">
        <v>653</v>
      </c>
      <c r="W654" s="12">
        <v>0</v>
      </c>
      <c r="X654" s="12">
        <v>653</v>
      </c>
      <c r="AA654" s="12">
        <v>653</v>
      </c>
      <c r="AC654" s="12">
        <v>0</v>
      </c>
      <c r="AD654" s="12">
        <v>653</v>
      </c>
      <c r="AG654" s="12">
        <v>653</v>
      </c>
      <c r="AI654" s="12">
        <v>0</v>
      </c>
      <c r="AJ654" s="12">
        <v>653</v>
      </c>
      <c r="AM654" s="12">
        <v>653</v>
      </c>
      <c r="AO654" s="12">
        <v>0</v>
      </c>
      <c r="AP654" s="12">
        <v>653</v>
      </c>
    </row>
    <row r="655" spans="3:42" x14ac:dyDescent="0.25">
      <c r="C655" s="12">
        <v>654</v>
      </c>
      <c r="E655" s="12">
        <v>0</v>
      </c>
      <c r="F655" s="12">
        <v>654</v>
      </c>
      <c r="I655" s="12">
        <v>654</v>
      </c>
      <c r="K655" s="12">
        <v>0</v>
      </c>
      <c r="L655" s="12">
        <v>654</v>
      </c>
      <c r="O655" s="12">
        <v>654</v>
      </c>
      <c r="Q655" s="12">
        <v>0</v>
      </c>
      <c r="R655" s="12">
        <v>654</v>
      </c>
      <c r="U655" s="12">
        <v>654</v>
      </c>
      <c r="W655" s="12">
        <v>0</v>
      </c>
      <c r="X655" s="12">
        <v>654</v>
      </c>
      <c r="AA655" s="12">
        <v>654</v>
      </c>
      <c r="AC655" s="12">
        <v>0</v>
      </c>
      <c r="AD655" s="12">
        <v>654</v>
      </c>
      <c r="AG655" s="12">
        <v>654</v>
      </c>
      <c r="AI655" s="12">
        <v>0</v>
      </c>
      <c r="AJ655" s="12">
        <v>654</v>
      </c>
      <c r="AM655" s="12">
        <v>654</v>
      </c>
      <c r="AO655" s="12">
        <v>0</v>
      </c>
      <c r="AP655" s="12">
        <v>654</v>
      </c>
    </row>
    <row r="656" spans="3:42" x14ac:dyDescent="0.25">
      <c r="C656" s="12">
        <v>655</v>
      </c>
      <c r="E656" s="12">
        <v>0</v>
      </c>
      <c r="F656" s="12">
        <v>655</v>
      </c>
      <c r="I656" s="12">
        <v>655</v>
      </c>
      <c r="K656" s="12">
        <v>0</v>
      </c>
      <c r="L656" s="12">
        <v>655</v>
      </c>
      <c r="O656" s="12">
        <v>655</v>
      </c>
      <c r="Q656" s="12">
        <v>0</v>
      </c>
      <c r="R656" s="12">
        <v>655</v>
      </c>
      <c r="U656" s="12">
        <v>655</v>
      </c>
      <c r="W656" s="12">
        <v>0</v>
      </c>
      <c r="X656" s="12">
        <v>655</v>
      </c>
      <c r="AA656" s="12">
        <v>655</v>
      </c>
      <c r="AC656" s="12">
        <v>0</v>
      </c>
      <c r="AD656" s="12">
        <v>655</v>
      </c>
      <c r="AG656" s="12">
        <v>655</v>
      </c>
      <c r="AI656" s="12">
        <v>0</v>
      </c>
      <c r="AJ656" s="12">
        <v>655</v>
      </c>
      <c r="AM656" s="12">
        <v>655</v>
      </c>
      <c r="AO656" s="12">
        <v>0</v>
      </c>
      <c r="AP656" s="12">
        <v>655</v>
      </c>
    </row>
    <row r="657" spans="3:42" x14ac:dyDescent="0.25">
      <c r="C657" s="12">
        <v>656</v>
      </c>
      <c r="E657" s="12">
        <v>0</v>
      </c>
      <c r="F657" s="12">
        <v>656</v>
      </c>
      <c r="I657" s="12">
        <v>656</v>
      </c>
      <c r="K657" s="12">
        <v>0</v>
      </c>
      <c r="L657" s="12">
        <v>656</v>
      </c>
      <c r="O657" s="12">
        <v>656</v>
      </c>
      <c r="Q657" s="12">
        <v>0</v>
      </c>
      <c r="R657" s="12">
        <v>656</v>
      </c>
      <c r="U657" s="12">
        <v>656</v>
      </c>
      <c r="W657" s="12">
        <v>0</v>
      </c>
      <c r="X657" s="12">
        <v>656</v>
      </c>
      <c r="AA657" s="12">
        <v>656</v>
      </c>
      <c r="AC657" s="12">
        <v>0</v>
      </c>
      <c r="AD657" s="12">
        <v>656</v>
      </c>
      <c r="AG657" s="12">
        <v>656</v>
      </c>
      <c r="AI657" s="12">
        <v>0</v>
      </c>
      <c r="AJ657" s="12">
        <v>656</v>
      </c>
      <c r="AM657" s="12">
        <v>656</v>
      </c>
      <c r="AO657" s="12">
        <v>0</v>
      </c>
      <c r="AP657" s="12">
        <v>656</v>
      </c>
    </row>
    <row r="658" spans="3:42" x14ac:dyDescent="0.25">
      <c r="C658" s="12">
        <v>657</v>
      </c>
      <c r="E658" s="12">
        <v>0</v>
      </c>
      <c r="F658" s="12">
        <v>657</v>
      </c>
      <c r="I658" s="12">
        <v>657</v>
      </c>
      <c r="K658" s="12">
        <v>0</v>
      </c>
      <c r="L658" s="12">
        <v>657</v>
      </c>
      <c r="O658" s="12">
        <v>657</v>
      </c>
      <c r="Q658" s="12">
        <v>0</v>
      </c>
      <c r="R658" s="12">
        <v>657</v>
      </c>
      <c r="U658" s="12">
        <v>657</v>
      </c>
      <c r="W658" s="12">
        <v>0</v>
      </c>
      <c r="X658" s="12">
        <v>657</v>
      </c>
      <c r="AA658" s="12">
        <v>657</v>
      </c>
      <c r="AC658" s="12">
        <v>0</v>
      </c>
      <c r="AD658" s="12">
        <v>657</v>
      </c>
      <c r="AG658" s="12">
        <v>657</v>
      </c>
      <c r="AI658" s="12">
        <v>0</v>
      </c>
      <c r="AJ658" s="12">
        <v>657</v>
      </c>
      <c r="AM658" s="12">
        <v>657</v>
      </c>
      <c r="AO658" s="12">
        <v>0</v>
      </c>
      <c r="AP658" s="12">
        <v>657</v>
      </c>
    </row>
    <row r="659" spans="3:42" x14ac:dyDescent="0.25">
      <c r="C659" s="12">
        <v>658</v>
      </c>
      <c r="E659" s="12">
        <v>0</v>
      </c>
      <c r="F659" s="12">
        <v>658</v>
      </c>
      <c r="I659" s="12">
        <v>658</v>
      </c>
      <c r="K659" s="12">
        <v>0</v>
      </c>
      <c r="L659" s="12">
        <v>658</v>
      </c>
      <c r="O659" s="12">
        <v>658</v>
      </c>
      <c r="Q659" s="12">
        <v>0</v>
      </c>
      <c r="R659" s="12">
        <v>658</v>
      </c>
      <c r="U659" s="12">
        <v>658</v>
      </c>
      <c r="W659" s="12">
        <v>0</v>
      </c>
      <c r="X659" s="12">
        <v>658</v>
      </c>
      <c r="AA659" s="12">
        <v>658</v>
      </c>
      <c r="AC659" s="12">
        <v>0</v>
      </c>
      <c r="AD659" s="12">
        <v>658</v>
      </c>
      <c r="AG659" s="12">
        <v>658</v>
      </c>
      <c r="AI659" s="12">
        <v>0</v>
      </c>
      <c r="AJ659" s="12">
        <v>658</v>
      </c>
      <c r="AM659" s="12">
        <v>658</v>
      </c>
      <c r="AO659" s="12">
        <v>0</v>
      </c>
      <c r="AP659" s="12">
        <v>658</v>
      </c>
    </row>
    <row r="660" spans="3:42" x14ac:dyDescent="0.25">
      <c r="C660" s="12">
        <v>659</v>
      </c>
      <c r="E660" s="12">
        <v>0</v>
      </c>
      <c r="F660" s="12">
        <v>659</v>
      </c>
      <c r="I660" s="12">
        <v>659</v>
      </c>
      <c r="K660" s="12">
        <v>0</v>
      </c>
      <c r="L660" s="12">
        <v>659</v>
      </c>
      <c r="O660" s="12">
        <v>659</v>
      </c>
      <c r="Q660" s="12">
        <v>0</v>
      </c>
      <c r="R660" s="12">
        <v>659</v>
      </c>
      <c r="U660" s="12">
        <v>659</v>
      </c>
      <c r="W660" s="12">
        <v>0</v>
      </c>
      <c r="X660" s="12">
        <v>659</v>
      </c>
      <c r="AA660" s="12">
        <v>659</v>
      </c>
      <c r="AC660" s="12">
        <v>0</v>
      </c>
      <c r="AD660" s="12">
        <v>659</v>
      </c>
      <c r="AG660" s="12">
        <v>659</v>
      </c>
      <c r="AI660" s="12">
        <v>0</v>
      </c>
      <c r="AJ660" s="12">
        <v>659</v>
      </c>
      <c r="AM660" s="12">
        <v>659</v>
      </c>
      <c r="AO660" s="12">
        <v>0</v>
      </c>
      <c r="AP660" s="12">
        <v>659</v>
      </c>
    </row>
    <row r="661" spans="3:42" x14ac:dyDescent="0.25">
      <c r="C661" s="12">
        <v>660</v>
      </c>
      <c r="E661" s="12">
        <v>0</v>
      </c>
      <c r="F661" s="12">
        <v>660</v>
      </c>
      <c r="I661" s="12">
        <v>660</v>
      </c>
      <c r="K661" s="12">
        <v>0</v>
      </c>
      <c r="L661" s="12">
        <v>660</v>
      </c>
      <c r="O661" s="12">
        <v>660</v>
      </c>
      <c r="Q661" s="12">
        <v>0</v>
      </c>
      <c r="R661" s="12">
        <v>660</v>
      </c>
      <c r="U661" s="12">
        <v>660</v>
      </c>
      <c r="W661" s="12">
        <v>0</v>
      </c>
      <c r="X661" s="12">
        <v>660</v>
      </c>
      <c r="AA661" s="12">
        <v>660</v>
      </c>
      <c r="AC661" s="12">
        <v>0</v>
      </c>
      <c r="AD661" s="12">
        <v>660</v>
      </c>
      <c r="AG661" s="12">
        <v>660</v>
      </c>
      <c r="AI661" s="12">
        <v>0</v>
      </c>
      <c r="AJ661" s="12">
        <v>660</v>
      </c>
      <c r="AM661" s="12">
        <v>660</v>
      </c>
      <c r="AO661" s="12">
        <v>0</v>
      </c>
      <c r="AP661" s="12">
        <v>660</v>
      </c>
    </row>
    <row r="662" spans="3:42" x14ac:dyDescent="0.25">
      <c r="C662" s="12">
        <v>661</v>
      </c>
      <c r="E662" s="12">
        <v>0</v>
      </c>
      <c r="F662" s="12">
        <v>661</v>
      </c>
      <c r="I662" s="12">
        <v>661</v>
      </c>
      <c r="K662" s="12">
        <v>0</v>
      </c>
      <c r="L662" s="12">
        <v>661</v>
      </c>
      <c r="O662" s="12">
        <v>661</v>
      </c>
      <c r="Q662" s="12">
        <v>0</v>
      </c>
      <c r="R662" s="12">
        <v>661</v>
      </c>
      <c r="U662" s="12">
        <v>661</v>
      </c>
      <c r="W662" s="12">
        <v>0</v>
      </c>
      <c r="X662" s="12">
        <v>661</v>
      </c>
      <c r="AA662" s="12">
        <v>661</v>
      </c>
      <c r="AC662" s="12">
        <v>0</v>
      </c>
      <c r="AD662" s="12">
        <v>661</v>
      </c>
      <c r="AG662" s="12">
        <v>661</v>
      </c>
      <c r="AI662" s="12">
        <v>0</v>
      </c>
      <c r="AJ662" s="12">
        <v>661</v>
      </c>
      <c r="AM662" s="12">
        <v>661</v>
      </c>
      <c r="AO662" s="12">
        <v>0</v>
      </c>
      <c r="AP662" s="12">
        <v>661</v>
      </c>
    </row>
    <row r="663" spans="3:42" x14ac:dyDescent="0.25">
      <c r="C663" s="12">
        <v>662</v>
      </c>
      <c r="E663" s="12">
        <v>0</v>
      </c>
      <c r="F663" s="12">
        <v>662</v>
      </c>
      <c r="I663" s="12">
        <v>662</v>
      </c>
      <c r="K663" s="12">
        <v>0</v>
      </c>
      <c r="L663" s="12">
        <v>662</v>
      </c>
      <c r="O663" s="12">
        <v>662</v>
      </c>
      <c r="Q663" s="12">
        <v>0</v>
      </c>
      <c r="R663" s="12">
        <v>662</v>
      </c>
      <c r="U663" s="12">
        <v>662</v>
      </c>
      <c r="W663" s="12">
        <v>0</v>
      </c>
      <c r="X663" s="12">
        <v>662</v>
      </c>
      <c r="AA663" s="12">
        <v>662</v>
      </c>
      <c r="AC663" s="12">
        <v>0</v>
      </c>
      <c r="AD663" s="12">
        <v>662</v>
      </c>
      <c r="AG663" s="12">
        <v>662</v>
      </c>
      <c r="AI663" s="12">
        <v>0</v>
      </c>
      <c r="AJ663" s="12">
        <v>662</v>
      </c>
      <c r="AM663" s="12">
        <v>662</v>
      </c>
      <c r="AO663" s="12">
        <v>0</v>
      </c>
      <c r="AP663" s="12">
        <v>662</v>
      </c>
    </row>
    <row r="664" spans="3:42" x14ac:dyDescent="0.25">
      <c r="C664" s="12">
        <v>663</v>
      </c>
      <c r="E664" s="12">
        <v>0</v>
      </c>
      <c r="F664" s="12">
        <v>663</v>
      </c>
      <c r="I664" s="12">
        <v>663</v>
      </c>
      <c r="K664" s="12">
        <v>0</v>
      </c>
      <c r="L664" s="12">
        <v>663</v>
      </c>
      <c r="O664" s="12">
        <v>663</v>
      </c>
      <c r="Q664" s="12">
        <v>0</v>
      </c>
      <c r="R664" s="12">
        <v>663</v>
      </c>
      <c r="U664" s="12">
        <v>663</v>
      </c>
      <c r="W664" s="12">
        <v>0</v>
      </c>
      <c r="X664" s="12">
        <v>663</v>
      </c>
      <c r="AA664" s="12">
        <v>663</v>
      </c>
      <c r="AC664" s="12">
        <v>0</v>
      </c>
      <c r="AD664" s="12">
        <v>663</v>
      </c>
      <c r="AG664" s="12">
        <v>663</v>
      </c>
      <c r="AI664" s="12">
        <v>0</v>
      </c>
      <c r="AJ664" s="12">
        <v>663</v>
      </c>
      <c r="AM664" s="12">
        <v>663</v>
      </c>
      <c r="AO664" s="12">
        <v>0</v>
      </c>
      <c r="AP664" s="12">
        <v>663</v>
      </c>
    </row>
    <row r="665" spans="3:42" x14ac:dyDescent="0.25">
      <c r="C665" s="12">
        <v>664</v>
      </c>
      <c r="E665" s="12">
        <v>0</v>
      </c>
      <c r="F665" s="12">
        <v>664</v>
      </c>
      <c r="I665" s="12">
        <v>664</v>
      </c>
      <c r="K665" s="12">
        <v>0</v>
      </c>
      <c r="L665" s="12">
        <v>664</v>
      </c>
      <c r="O665" s="12">
        <v>664</v>
      </c>
      <c r="Q665" s="12">
        <v>0</v>
      </c>
      <c r="R665" s="12">
        <v>664</v>
      </c>
      <c r="U665" s="12">
        <v>664</v>
      </c>
      <c r="W665" s="12">
        <v>0</v>
      </c>
      <c r="X665" s="12">
        <v>664</v>
      </c>
      <c r="AA665" s="12">
        <v>664</v>
      </c>
      <c r="AC665" s="12">
        <v>0</v>
      </c>
      <c r="AD665" s="12">
        <v>664</v>
      </c>
      <c r="AG665" s="12">
        <v>664</v>
      </c>
      <c r="AI665" s="12">
        <v>0</v>
      </c>
      <c r="AJ665" s="12">
        <v>664</v>
      </c>
      <c r="AM665" s="12">
        <v>664</v>
      </c>
      <c r="AO665" s="12">
        <v>0</v>
      </c>
      <c r="AP665" s="12">
        <v>664</v>
      </c>
    </row>
    <row r="666" spans="3:42" x14ac:dyDescent="0.25">
      <c r="C666" s="12">
        <v>665</v>
      </c>
      <c r="E666" s="12">
        <v>0</v>
      </c>
      <c r="F666" s="12">
        <v>665</v>
      </c>
      <c r="I666" s="12">
        <v>665</v>
      </c>
      <c r="K666" s="12">
        <v>0</v>
      </c>
      <c r="L666" s="12">
        <v>665</v>
      </c>
      <c r="O666" s="12">
        <v>665</v>
      </c>
      <c r="Q666" s="12">
        <v>0</v>
      </c>
      <c r="R666" s="12">
        <v>665</v>
      </c>
      <c r="U666" s="12">
        <v>665</v>
      </c>
      <c r="W666" s="12">
        <v>0</v>
      </c>
      <c r="X666" s="12">
        <v>665</v>
      </c>
      <c r="AA666" s="12">
        <v>665</v>
      </c>
      <c r="AC666" s="12">
        <v>0</v>
      </c>
      <c r="AD666" s="12">
        <v>665</v>
      </c>
      <c r="AG666" s="12">
        <v>665</v>
      </c>
      <c r="AI666" s="12">
        <v>0</v>
      </c>
      <c r="AJ666" s="12">
        <v>665</v>
      </c>
      <c r="AM666" s="12">
        <v>665</v>
      </c>
      <c r="AO666" s="12">
        <v>0</v>
      </c>
      <c r="AP666" s="12">
        <v>665</v>
      </c>
    </row>
    <row r="667" spans="3:42" x14ac:dyDescent="0.25">
      <c r="C667" s="12">
        <v>666</v>
      </c>
      <c r="E667" s="12">
        <v>0</v>
      </c>
      <c r="F667" s="12">
        <v>666</v>
      </c>
      <c r="I667" s="12">
        <v>666</v>
      </c>
      <c r="K667" s="12">
        <v>0</v>
      </c>
      <c r="L667" s="12">
        <v>666</v>
      </c>
      <c r="O667" s="12">
        <v>666</v>
      </c>
      <c r="Q667" s="12">
        <v>0</v>
      </c>
      <c r="R667" s="12">
        <v>666</v>
      </c>
      <c r="U667" s="12">
        <v>666</v>
      </c>
      <c r="W667" s="12">
        <v>0</v>
      </c>
      <c r="X667" s="12">
        <v>666</v>
      </c>
      <c r="AA667" s="12">
        <v>666</v>
      </c>
      <c r="AC667" s="12">
        <v>0</v>
      </c>
      <c r="AD667" s="12">
        <v>666</v>
      </c>
      <c r="AG667" s="12">
        <v>666</v>
      </c>
      <c r="AI667" s="12">
        <v>0</v>
      </c>
      <c r="AJ667" s="12">
        <v>666</v>
      </c>
      <c r="AM667" s="12">
        <v>666</v>
      </c>
      <c r="AO667" s="12">
        <v>0</v>
      </c>
      <c r="AP667" s="12">
        <v>666</v>
      </c>
    </row>
    <row r="668" spans="3:42" x14ac:dyDescent="0.25">
      <c r="C668" s="12">
        <v>667</v>
      </c>
      <c r="E668" s="12">
        <v>0</v>
      </c>
      <c r="F668" s="12">
        <v>667</v>
      </c>
      <c r="I668" s="12">
        <v>667</v>
      </c>
      <c r="K668" s="12">
        <v>0</v>
      </c>
      <c r="L668" s="12">
        <v>667</v>
      </c>
      <c r="O668" s="12">
        <v>667</v>
      </c>
      <c r="Q668" s="12">
        <v>0</v>
      </c>
      <c r="R668" s="12">
        <v>667</v>
      </c>
      <c r="U668" s="12">
        <v>667</v>
      </c>
      <c r="W668" s="12">
        <v>0</v>
      </c>
      <c r="X668" s="12">
        <v>667</v>
      </c>
      <c r="AA668" s="12">
        <v>667</v>
      </c>
      <c r="AC668" s="12">
        <v>0</v>
      </c>
      <c r="AD668" s="12">
        <v>667</v>
      </c>
      <c r="AG668" s="12">
        <v>667</v>
      </c>
      <c r="AI668" s="12">
        <v>0</v>
      </c>
      <c r="AJ668" s="12">
        <v>667</v>
      </c>
      <c r="AM668" s="12">
        <v>667</v>
      </c>
      <c r="AO668" s="12">
        <v>0</v>
      </c>
      <c r="AP668" s="12">
        <v>667</v>
      </c>
    </row>
    <row r="669" spans="3:42" x14ac:dyDescent="0.25">
      <c r="C669" s="12">
        <v>668</v>
      </c>
      <c r="E669" s="12">
        <v>0</v>
      </c>
      <c r="F669" s="12">
        <v>668</v>
      </c>
      <c r="I669" s="12">
        <v>668</v>
      </c>
      <c r="K669" s="12">
        <v>0</v>
      </c>
      <c r="L669" s="12">
        <v>668</v>
      </c>
      <c r="O669" s="12">
        <v>668</v>
      </c>
      <c r="Q669" s="12">
        <v>0</v>
      </c>
      <c r="R669" s="12">
        <v>668</v>
      </c>
      <c r="U669" s="12">
        <v>668</v>
      </c>
      <c r="W669" s="12">
        <v>0</v>
      </c>
      <c r="X669" s="12">
        <v>668</v>
      </c>
      <c r="AA669" s="12">
        <v>668</v>
      </c>
      <c r="AC669" s="12">
        <v>0</v>
      </c>
      <c r="AD669" s="12">
        <v>668</v>
      </c>
      <c r="AG669" s="12">
        <v>668</v>
      </c>
      <c r="AI669" s="12">
        <v>0</v>
      </c>
      <c r="AJ669" s="12">
        <v>668</v>
      </c>
      <c r="AM669" s="12">
        <v>668</v>
      </c>
      <c r="AO669" s="12">
        <v>0</v>
      </c>
      <c r="AP669" s="12">
        <v>668</v>
      </c>
    </row>
    <row r="670" spans="3:42" x14ac:dyDescent="0.25">
      <c r="C670" s="12">
        <v>669</v>
      </c>
      <c r="E670" s="12">
        <v>0</v>
      </c>
      <c r="F670" s="12">
        <v>669</v>
      </c>
      <c r="I670" s="12">
        <v>669</v>
      </c>
      <c r="K670" s="12">
        <v>0</v>
      </c>
      <c r="L670" s="12">
        <v>669</v>
      </c>
      <c r="O670" s="12">
        <v>669</v>
      </c>
      <c r="Q670" s="12">
        <v>0</v>
      </c>
      <c r="R670" s="12">
        <v>669</v>
      </c>
      <c r="U670" s="12">
        <v>669</v>
      </c>
      <c r="W670" s="12">
        <v>0</v>
      </c>
      <c r="X670" s="12">
        <v>669</v>
      </c>
      <c r="AA670" s="12">
        <v>669</v>
      </c>
      <c r="AC670" s="12">
        <v>0</v>
      </c>
      <c r="AD670" s="12">
        <v>669</v>
      </c>
      <c r="AG670" s="12">
        <v>669</v>
      </c>
      <c r="AI670" s="12">
        <v>0</v>
      </c>
      <c r="AJ670" s="12">
        <v>669</v>
      </c>
      <c r="AM670" s="12">
        <v>669</v>
      </c>
      <c r="AO670" s="12">
        <v>0</v>
      </c>
      <c r="AP670" s="12">
        <v>669</v>
      </c>
    </row>
    <row r="671" spans="3:42" x14ac:dyDescent="0.25">
      <c r="C671" s="12">
        <v>670</v>
      </c>
      <c r="E671" s="12">
        <v>0</v>
      </c>
      <c r="F671" s="12">
        <v>670</v>
      </c>
      <c r="I671" s="12">
        <v>670</v>
      </c>
      <c r="K671" s="12">
        <v>0</v>
      </c>
      <c r="L671" s="12">
        <v>670</v>
      </c>
      <c r="O671" s="12">
        <v>670</v>
      </c>
      <c r="Q671" s="12">
        <v>0</v>
      </c>
      <c r="R671" s="12">
        <v>670</v>
      </c>
      <c r="U671" s="12">
        <v>670</v>
      </c>
      <c r="W671" s="12">
        <v>0</v>
      </c>
      <c r="X671" s="12">
        <v>670</v>
      </c>
      <c r="AA671" s="12">
        <v>670</v>
      </c>
      <c r="AC671" s="12">
        <v>0</v>
      </c>
      <c r="AD671" s="12">
        <v>670</v>
      </c>
      <c r="AG671" s="12">
        <v>670</v>
      </c>
      <c r="AI671" s="12">
        <v>0</v>
      </c>
      <c r="AJ671" s="12">
        <v>670</v>
      </c>
      <c r="AM671" s="12">
        <v>670</v>
      </c>
      <c r="AO671" s="12">
        <v>0</v>
      </c>
      <c r="AP671" s="12">
        <v>670</v>
      </c>
    </row>
    <row r="672" spans="3:42" x14ac:dyDescent="0.25">
      <c r="C672" s="12">
        <v>671</v>
      </c>
      <c r="E672" s="12">
        <v>0</v>
      </c>
      <c r="F672" s="12">
        <v>671</v>
      </c>
      <c r="I672" s="12">
        <v>671</v>
      </c>
      <c r="K672" s="12">
        <v>0</v>
      </c>
      <c r="L672" s="12">
        <v>671</v>
      </c>
      <c r="O672" s="12">
        <v>671</v>
      </c>
      <c r="Q672" s="12">
        <v>0</v>
      </c>
      <c r="R672" s="12">
        <v>671</v>
      </c>
      <c r="U672" s="12">
        <v>671</v>
      </c>
      <c r="W672" s="12">
        <v>0</v>
      </c>
      <c r="X672" s="12">
        <v>671</v>
      </c>
      <c r="AA672" s="12">
        <v>671</v>
      </c>
      <c r="AC672" s="12">
        <v>0</v>
      </c>
      <c r="AD672" s="12">
        <v>671</v>
      </c>
      <c r="AG672" s="12">
        <v>671</v>
      </c>
      <c r="AI672" s="12">
        <v>0</v>
      </c>
      <c r="AJ672" s="12">
        <v>671</v>
      </c>
      <c r="AM672" s="12">
        <v>671</v>
      </c>
      <c r="AO672" s="12">
        <v>0</v>
      </c>
      <c r="AP672" s="12">
        <v>671</v>
      </c>
    </row>
    <row r="673" spans="3:42" x14ac:dyDescent="0.25">
      <c r="C673" s="12">
        <v>672</v>
      </c>
      <c r="E673" s="12">
        <v>0</v>
      </c>
      <c r="F673" s="12">
        <v>672</v>
      </c>
      <c r="I673" s="12">
        <v>672</v>
      </c>
      <c r="K673" s="12">
        <v>0</v>
      </c>
      <c r="L673" s="12">
        <v>672</v>
      </c>
      <c r="O673" s="12">
        <v>672</v>
      </c>
      <c r="Q673" s="12">
        <v>0</v>
      </c>
      <c r="R673" s="12">
        <v>672</v>
      </c>
      <c r="U673" s="12">
        <v>672</v>
      </c>
      <c r="W673" s="12">
        <v>0</v>
      </c>
      <c r="X673" s="12">
        <v>672</v>
      </c>
      <c r="AA673" s="12">
        <v>672</v>
      </c>
      <c r="AC673" s="12">
        <v>0</v>
      </c>
      <c r="AD673" s="12">
        <v>672</v>
      </c>
      <c r="AG673" s="12">
        <v>672</v>
      </c>
      <c r="AI673" s="12">
        <v>0</v>
      </c>
      <c r="AJ673" s="12">
        <v>672</v>
      </c>
      <c r="AM673" s="12">
        <v>672</v>
      </c>
      <c r="AO673" s="12">
        <v>0</v>
      </c>
      <c r="AP673" s="12">
        <v>672</v>
      </c>
    </row>
    <row r="674" spans="3:42" x14ac:dyDescent="0.25">
      <c r="C674" s="12">
        <v>673</v>
      </c>
      <c r="E674" s="12">
        <v>0</v>
      </c>
      <c r="F674" s="12">
        <v>673</v>
      </c>
      <c r="I674" s="12">
        <v>673</v>
      </c>
      <c r="K674" s="12">
        <v>0</v>
      </c>
      <c r="L674" s="12">
        <v>673</v>
      </c>
      <c r="O674" s="12">
        <v>673</v>
      </c>
      <c r="Q674" s="12">
        <v>0</v>
      </c>
      <c r="R674" s="12">
        <v>673</v>
      </c>
      <c r="U674" s="12">
        <v>673</v>
      </c>
      <c r="W674" s="12">
        <v>0</v>
      </c>
      <c r="X674" s="12">
        <v>673</v>
      </c>
      <c r="AA674" s="12">
        <v>673</v>
      </c>
      <c r="AC674" s="12">
        <v>0</v>
      </c>
      <c r="AD674" s="12">
        <v>673</v>
      </c>
      <c r="AG674" s="12">
        <v>673</v>
      </c>
      <c r="AI674" s="12">
        <v>0</v>
      </c>
      <c r="AJ674" s="12">
        <v>673</v>
      </c>
      <c r="AM674" s="12">
        <v>673</v>
      </c>
      <c r="AO674" s="12">
        <v>0</v>
      </c>
      <c r="AP674" s="12">
        <v>673</v>
      </c>
    </row>
    <row r="675" spans="3:42" x14ac:dyDescent="0.25">
      <c r="C675" s="12">
        <v>674</v>
      </c>
      <c r="E675" s="12">
        <v>0</v>
      </c>
      <c r="F675" s="12">
        <v>674</v>
      </c>
      <c r="I675" s="12">
        <v>674</v>
      </c>
      <c r="K675" s="12">
        <v>0</v>
      </c>
      <c r="L675" s="12">
        <v>674</v>
      </c>
      <c r="O675" s="12">
        <v>674</v>
      </c>
      <c r="Q675" s="12">
        <v>0</v>
      </c>
      <c r="R675" s="12">
        <v>674</v>
      </c>
      <c r="U675" s="12">
        <v>674</v>
      </c>
      <c r="W675" s="12">
        <v>0</v>
      </c>
      <c r="X675" s="12">
        <v>674</v>
      </c>
      <c r="AA675" s="12">
        <v>674</v>
      </c>
      <c r="AC675" s="12">
        <v>0</v>
      </c>
      <c r="AD675" s="12">
        <v>674</v>
      </c>
      <c r="AG675" s="12">
        <v>674</v>
      </c>
      <c r="AI675" s="12">
        <v>0</v>
      </c>
      <c r="AJ675" s="12">
        <v>674</v>
      </c>
      <c r="AM675" s="12">
        <v>674</v>
      </c>
      <c r="AO675" s="12">
        <v>0</v>
      </c>
      <c r="AP675" s="12">
        <v>674</v>
      </c>
    </row>
    <row r="676" spans="3:42" x14ac:dyDescent="0.25">
      <c r="C676" s="12">
        <v>675</v>
      </c>
      <c r="E676" s="12">
        <v>0</v>
      </c>
      <c r="F676" s="12">
        <v>675</v>
      </c>
      <c r="I676" s="12">
        <v>675</v>
      </c>
      <c r="K676" s="12">
        <v>0</v>
      </c>
      <c r="L676" s="12">
        <v>675</v>
      </c>
      <c r="O676" s="12">
        <v>675</v>
      </c>
      <c r="Q676" s="12">
        <v>0</v>
      </c>
      <c r="R676" s="12">
        <v>675</v>
      </c>
      <c r="U676" s="12">
        <v>675</v>
      </c>
      <c r="W676" s="12">
        <v>0</v>
      </c>
      <c r="X676" s="12">
        <v>675</v>
      </c>
      <c r="AA676" s="12">
        <v>675</v>
      </c>
      <c r="AC676" s="12">
        <v>0</v>
      </c>
      <c r="AD676" s="12">
        <v>675</v>
      </c>
      <c r="AG676" s="12">
        <v>675</v>
      </c>
      <c r="AI676" s="12">
        <v>0</v>
      </c>
      <c r="AJ676" s="12">
        <v>675</v>
      </c>
      <c r="AM676" s="12">
        <v>675</v>
      </c>
      <c r="AO676" s="12">
        <v>0</v>
      </c>
      <c r="AP676" s="12">
        <v>675</v>
      </c>
    </row>
    <row r="677" spans="3:42" x14ac:dyDescent="0.25">
      <c r="C677" s="12">
        <v>676</v>
      </c>
      <c r="E677" s="12">
        <v>0</v>
      </c>
      <c r="F677" s="12">
        <v>676</v>
      </c>
      <c r="I677" s="12">
        <v>676</v>
      </c>
      <c r="K677" s="12">
        <v>0</v>
      </c>
      <c r="L677" s="12">
        <v>676</v>
      </c>
      <c r="O677" s="12">
        <v>676</v>
      </c>
      <c r="Q677" s="12">
        <v>0</v>
      </c>
      <c r="R677" s="12">
        <v>676</v>
      </c>
      <c r="U677" s="12">
        <v>676</v>
      </c>
      <c r="W677" s="12">
        <v>0</v>
      </c>
      <c r="X677" s="12">
        <v>676</v>
      </c>
      <c r="AA677" s="12">
        <v>676</v>
      </c>
      <c r="AC677" s="12">
        <v>0</v>
      </c>
      <c r="AD677" s="12">
        <v>676</v>
      </c>
      <c r="AG677" s="12">
        <v>676</v>
      </c>
      <c r="AI677" s="12">
        <v>0</v>
      </c>
      <c r="AJ677" s="12">
        <v>676</v>
      </c>
      <c r="AM677" s="12">
        <v>676</v>
      </c>
      <c r="AO677" s="12">
        <v>0</v>
      </c>
      <c r="AP677" s="12">
        <v>676</v>
      </c>
    </row>
    <row r="678" spans="3:42" x14ac:dyDescent="0.25">
      <c r="C678" s="12">
        <v>677</v>
      </c>
      <c r="E678" s="12">
        <v>0</v>
      </c>
      <c r="F678" s="12">
        <v>677</v>
      </c>
      <c r="I678" s="12">
        <v>677</v>
      </c>
      <c r="K678" s="12">
        <v>0</v>
      </c>
      <c r="L678" s="12">
        <v>677</v>
      </c>
      <c r="O678" s="12">
        <v>677</v>
      </c>
      <c r="Q678" s="12">
        <v>0</v>
      </c>
      <c r="R678" s="12">
        <v>677</v>
      </c>
      <c r="U678" s="12">
        <v>677</v>
      </c>
      <c r="W678" s="12">
        <v>0</v>
      </c>
      <c r="X678" s="12">
        <v>677</v>
      </c>
      <c r="AA678" s="12">
        <v>677</v>
      </c>
      <c r="AC678" s="12">
        <v>0</v>
      </c>
      <c r="AD678" s="12">
        <v>677</v>
      </c>
      <c r="AG678" s="12">
        <v>677</v>
      </c>
      <c r="AI678" s="12">
        <v>0</v>
      </c>
      <c r="AJ678" s="12">
        <v>677</v>
      </c>
      <c r="AM678" s="12">
        <v>677</v>
      </c>
      <c r="AO678" s="12">
        <v>0</v>
      </c>
      <c r="AP678" s="12">
        <v>677</v>
      </c>
    </row>
    <row r="679" spans="3:42" x14ac:dyDescent="0.25">
      <c r="C679" s="12">
        <v>678</v>
      </c>
      <c r="E679" s="12">
        <v>0</v>
      </c>
      <c r="F679" s="12">
        <v>678</v>
      </c>
      <c r="I679" s="12">
        <v>678</v>
      </c>
      <c r="K679" s="12">
        <v>0</v>
      </c>
      <c r="L679" s="12">
        <v>678</v>
      </c>
      <c r="O679" s="12">
        <v>678</v>
      </c>
      <c r="Q679" s="12">
        <v>0</v>
      </c>
      <c r="R679" s="12">
        <v>678</v>
      </c>
      <c r="U679" s="12">
        <v>678</v>
      </c>
      <c r="W679" s="12">
        <v>0</v>
      </c>
      <c r="X679" s="12">
        <v>678</v>
      </c>
      <c r="AA679" s="12">
        <v>678</v>
      </c>
      <c r="AC679" s="12">
        <v>0</v>
      </c>
      <c r="AD679" s="12">
        <v>678</v>
      </c>
      <c r="AG679" s="12">
        <v>678</v>
      </c>
      <c r="AI679" s="12">
        <v>0</v>
      </c>
      <c r="AJ679" s="12">
        <v>678</v>
      </c>
      <c r="AM679" s="12">
        <v>678</v>
      </c>
      <c r="AO679" s="12">
        <v>0</v>
      </c>
      <c r="AP679" s="12">
        <v>678</v>
      </c>
    </row>
    <row r="680" spans="3:42" x14ac:dyDescent="0.25">
      <c r="C680" s="12">
        <v>679</v>
      </c>
      <c r="E680" s="12">
        <v>0</v>
      </c>
      <c r="F680" s="12">
        <v>679</v>
      </c>
      <c r="I680" s="12">
        <v>679</v>
      </c>
      <c r="K680" s="12">
        <v>0</v>
      </c>
      <c r="L680" s="12">
        <v>679</v>
      </c>
      <c r="O680" s="12">
        <v>679</v>
      </c>
      <c r="Q680" s="12">
        <v>0</v>
      </c>
      <c r="R680" s="12">
        <v>679</v>
      </c>
      <c r="U680" s="12">
        <v>679</v>
      </c>
      <c r="W680" s="12">
        <v>0</v>
      </c>
      <c r="X680" s="12">
        <v>679</v>
      </c>
      <c r="AA680" s="12">
        <v>679</v>
      </c>
      <c r="AC680" s="12">
        <v>0</v>
      </c>
      <c r="AD680" s="12">
        <v>679</v>
      </c>
      <c r="AG680" s="12">
        <v>679</v>
      </c>
      <c r="AI680" s="12">
        <v>0</v>
      </c>
      <c r="AJ680" s="12">
        <v>679</v>
      </c>
      <c r="AM680" s="12">
        <v>679</v>
      </c>
      <c r="AO680" s="12">
        <v>0</v>
      </c>
      <c r="AP680" s="12">
        <v>679</v>
      </c>
    </row>
    <row r="681" spans="3:42" x14ac:dyDescent="0.25">
      <c r="C681" s="12">
        <v>680</v>
      </c>
      <c r="E681" s="12">
        <v>0</v>
      </c>
      <c r="F681" s="12">
        <v>680</v>
      </c>
      <c r="I681" s="12">
        <v>680</v>
      </c>
      <c r="K681" s="12">
        <v>0</v>
      </c>
      <c r="L681" s="12">
        <v>680</v>
      </c>
      <c r="O681" s="12">
        <v>680</v>
      </c>
      <c r="Q681" s="12">
        <v>0</v>
      </c>
      <c r="R681" s="12">
        <v>680</v>
      </c>
      <c r="U681" s="12">
        <v>680</v>
      </c>
      <c r="W681" s="12">
        <v>0</v>
      </c>
      <c r="X681" s="12">
        <v>680</v>
      </c>
      <c r="AA681" s="12">
        <v>680</v>
      </c>
      <c r="AC681" s="12">
        <v>0</v>
      </c>
      <c r="AD681" s="12">
        <v>680</v>
      </c>
      <c r="AG681" s="12">
        <v>680</v>
      </c>
      <c r="AI681" s="12">
        <v>0</v>
      </c>
      <c r="AJ681" s="12">
        <v>680</v>
      </c>
      <c r="AM681" s="12">
        <v>680</v>
      </c>
      <c r="AO681" s="12">
        <v>0</v>
      </c>
      <c r="AP681" s="12">
        <v>680</v>
      </c>
    </row>
    <row r="682" spans="3:42" x14ac:dyDescent="0.25">
      <c r="C682" s="12">
        <v>681</v>
      </c>
      <c r="E682" s="12">
        <v>0</v>
      </c>
      <c r="F682" s="12">
        <v>681</v>
      </c>
      <c r="I682" s="12">
        <v>681</v>
      </c>
      <c r="K682" s="12">
        <v>0</v>
      </c>
      <c r="L682" s="12">
        <v>681</v>
      </c>
      <c r="O682" s="12">
        <v>681</v>
      </c>
      <c r="Q682" s="12">
        <v>0</v>
      </c>
      <c r="R682" s="12">
        <v>681</v>
      </c>
      <c r="U682" s="12">
        <v>681</v>
      </c>
      <c r="W682" s="12">
        <v>0</v>
      </c>
      <c r="X682" s="12">
        <v>681</v>
      </c>
      <c r="AA682" s="12">
        <v>681</v>
      </c>
      <c r="AC682" s="12">
        <v>0</v>
      </c>
      <c r="AD682" s="12">
        <v>681</v>
      </c>
      <c r="AG682" s="12">
        <v>681</v>
      </c>
      <c r="AI682" s="12">
        <v>0</v>
      </c>
      <c r="AJ682" s="12">
        <v>681</v>
      </c>
      <c r="AM682" s="12">
        <v>681</v>
      </c>
      <c r="AO682" s="12">
        <v>0</v>
      </c>
      <c r="AP682" s="12">
        <v>681</v>
      </c>
    </row>
    <row r="683" spans="3:42" x14ac:dyDescent="0.25">
      <c r="C683" s="12">
        <v>682</v>
      </c>
      <c r="E683" s="12">
        <v>0</v>
      </c>
      <c r="F683" s="12">
        <v>682</v>
      </c>
      <c r="I683" s="12">
        <v>682</v>
      </c>
      <c r="K683" s="12">
        <v>0</v>
      </c>
      <c r="L683" s="12">
        <v>682</v>
      </c>
      <c r="O683" s="12">
        <v>682</v>
      </c>
      <c r="Q683" s="12">
        <v>0</v>
      </c>
      <c r="R683" s="12">
        <v>682</v>
      </c>
      <c r="U683" s="12">
        <v>682</v>
      </c>
      <c r="W683" s="12">
        <v>0</v>
      </c>
      <c r="X683" s="12">
        <v>682</v>
      </c>
      <c r="AA683" s="12">
        <v>682</v>
      </c>
      <c r="AC683" s="12">
        <v>0</v>
      </c>
      <c r="AD683" s="12">
        <v>682</v>
      </c>
      <c r="AG683" s="12">
        <v>682</v>
      </c>
      <c r="AI683" s="12">
        <v>0</v>
      </c>
      <c r="AJ683" s="12">
        <v>682</v>
      </c>
      <c r="AM683" s="12">
        <v>682</v>
      </c>
      <c r="AO683" s="12">
        <v>0</v>
      </c>
      <c r="AP683" s="12">
        <v>682</v>
      </c>
    </row>
    <row r="684" spans="3:42" x14ac:dyDescent="0.25">
      <c r="C684" s="12">
        <v>683</v>
      </c>
      <c r="E684" s="12">
        <v>0</v>
      </c>
      <c r="F684" s="12">
        <v>683</v>
      </c>
      <c r="I684" s="12">
        <v>683</v>
      </c>
      <c r="K684" s="12">
        <v>0</v>
      </c>
      <c r="L684" s="12">
        <v>683</v>
      </c>
      <c r="O684" s="12">
        <v>683</v>
      </c>
      <c r="Q684" s="12">
        <v>0</v>
      </c>
      <c r="R684" s="12">
        <v>683</v>
      </c>
      <c r="U684" s="12">
        <v>683</v>
      </c>
      <c r="W684" s="12">
        <v>0</v>
      </c>
      <c r="X684" s="12">
        <v>683</v>
      </c>
      <c r="AA684" s="12">
        <v>683</v>
      </c>
      <c r="AC684" s="12">
        <v>0</v>
      </c>
      <c r="AD684" s="12">
        <v>683</v>
      </c>
      <c r="AG684" s="12">
        <v>683</v>
      </c>
      <c r="AI684" s="12">
        <v>0</v>
      </c>
      <c r="AJ684" s="12">
        <v>683</v>
      </c>
      <c r="AM684" s="12">
        <v>683</v>
      </c>
      <c r="AO684" s="12">
        <v>0</v>
      </c>
      <c r="AP684" s="12">
        <v>683</v>
      </c>
    </row>
    <row r="685" spans="3:42" x14ac:dyDescent="0.25">
      <c r="C685" s="12">
        <v>684</v>
      </c>
      <c r="E685" s="12">
        <v>0</v>
      </c>
      <c r="F685" s="12">
        <v>684</v>
      </c>
      <c r="I685" s="12">
        <v>684</v>
      </c>
      <c r="K685" s="12">
        <v>0</v>
      </c>
      <c r="L685" s="12">
        <v>684</v>
      </c>
      <c r="O685" s="12">
        <v>684</v>
      </c>
      <c r="Q685" s="12">
        <v>0</v>
      </c>
      <c r="R685" s="12">
        <v>684</v>
      </c>
      <c r="U685" s="12">
        <v>684</v>
      </c>
      <c r="W685" s="12">
        <v>0</v>
      </c>
      <c r="X685" s="12">
        <v>684</v>
      </c>
      <c r="AA685" s="12">
        <v>684</v>
      </c>
      <c r="AC685" s="12">
        <v>0</v>
      </c>
      <c r="AD685" s="12">
        <v>684</v>
      </c>
      <c r="AG685" s="12">
        <v>684</v>
      </c>
      <c r="AI685" s="12">
        <v>0</v>
      </c>
      <c r="AJ685" s="12">
        <v>684</v>
      </c>
      <c r="AM685" s="12">
        <v>684</v>
      </c>
      <c r="AO685" s="12">
        <v>0</v>
      </c>
      <c r="AP685" s="12">
        <v>684</v>
      </c>
    </row>
    <row r="686" spans="3:42" x14ac:dyDescent="0.25">
      <c r="C686" s="12">
        <v>685</v>
      </c>
      <c r="E686" s="12">
        <v>0</v>
      </c>
      <c r="F686" s="12">
        <v>685</v>
      </c>
      <c r="I686" s="12">
        <v>685</v>
      </c>
      <c r="K686" s="12">
        <v>0</v>
      </c>
      <c r="L686" s="12">
        <v>685</v>
      </c>
      <c r="O686" s="12">
        <v>685</v>
      </c>
      <c r="Q686" s="12">
        <v>0</v>
      </c>
      <c r="R686" s="12">
        <v>685</v>
      </c>
      <c r="U686" s="12">
        <v>685</v>
      </c>
      <c r="W686" s="12">
        <v>0</v>
      </c>
      <c r="X686" s="12">
        <v>685</v>
      </c>
      <c r="AA686" s="12">
        <v>685</v>
      </c>
      <c r="AC686" s="12">
        <v>0</v>
      </c>
      <c r="AD686" s="12">
        <v>685</v>
      </c>
      <c r="AG686" s="12">
        <v>685</v>
      </c>
      <c r="AI686" s="12">
        <v>0</v>
      </c>
      <c r="AJ686" s="12">
        <v>685</v>
      </c>
      <c r="AM686" s="12">
        <v>685</v>
      </c>
      <c r="AO686" s="12">
        <v>0</v>
      </c>
      <c r="AP686" s="12">
        <v>685</v>
      </c>
    </row>
    <row r="687" spans="3:42" x14ac:dyDescent="0.25">
      <c r="C687" s="12">
        <v>686</v>
      </c>
      <c r="E687" s="12">
        <v>0</v>
      </c>
      <c r="F687" s="12">
        <v>686</v>
      </c>
      <c r="I687" s="12">
        <v>686</v>
      </c>
      <c r="K687" s="12">
        <v>0</v>
      </c>
      <c r="L687" s="12">
        <v>686</v>
      </c>
      <c r="O687" s="12">
        <v>686</v>
      </c>
      <c r="Q687" s="12">
        <v>0</v>
      </c>
      <c r="R687" s="12">
        <v>686</v>
      </c>
      <c r="U687" s="12">
        <v>686</v>
      </c>
      <c r="W687" s="12">
        <v>0</v>
      </c>
      <c r="X687" s="12">
        <v>686</v>
      </c>
      <c r="AA687" s="12">
        <v>686</v>
      </c>
      <c r="AC687" s="12">
        <v>0</v>
      </c>
      <c r="AD687" s="12">
        <v>686</v>
      </c>
      <c r="AG687" s="12">
        <v>686</v>
      </c>
      <c r="AI687" s="12">
        <v>0</v>
      </c>
      <c r="AJ687" s="12">
        <v>686</v>
      </c>
      <c r="AM687" s="12">
        <v>686</v>
      </c>
      <c r="AO687" s="12">
        <v>0</v>
      </c>
      <c r="AP687" s="12">
        <v>686</v>
      </c>
    </row>
    <row r="688" spans="3:42" x14ac:dyDescent="0.25">
      <c r="C688" s="12">
        <v>687</v>
      </c>
      <c r="E688" s="12">
        <v>0</v>
      </c>
      <c r="F688" s="12">
        <v>687</v>
      </c>
      <c r="I688" s="12">
        <v>687</v>
      </c>
      <c r="K688" s="12">
        <v>0</v>
      </c>
      <c r="L688" s="12">
        <v>687</v>
      </c>
      <c r="O688" s="12">
        <v>687</v>
      </c>
      <c r="Q688" s="12">
        <v>0</v>
      </c>
      <c r="R688" s="12">
        <v>687</v>
      </c>
      <c r="U688" s="12">
        <v>687</v>
      </c>
      <c r="W688" s="12">
        <v>0</v>
      </c>
      <c r="X688" s="12">
        <v>687</v>
      </c>
      <c r="AA688" s="12">
        <v>687</v>
      </c>
      <c r="AC688" s="12">
        <v>0</v>
      </c>
      <c r="AD688" s="12">
        <v>687</v>
      </c>
      <c r="AG688" s="12">
        <v>687</v>
      </c>
      <c r="AI688" s="12">
        <v>0</v>
      </c>
      <c r="AJ688" s="12">
        <v>687</v>
      </c>
      <c r="AM688" s="12">
        <v>687</v>
      </c>
      <c r="AO688" s="12">
        <v>0</v>
      </c>
      <c r="AP688" s="12">
        <v>687</v>
      </c>
    </row>
    <row r="689" spans="3:42" x14ac:dyDescent="0.25">
      <c r="C689" s="12">
        <v>688</v>
      </c>
      <c r="E689" s="12">
        <v>0</v>
      </c>
      <c r="F689" s="12">
        <v>688</v>
      </c>
      <c r="I689" s="12">
        <v>688</v>
      </c>
      <c r="K689" s="12">
        <v>0</v>
      </c>
      <c r="L689" s="12">
        <v>688</v>
      </c>
      <c r="O689" s="12">
        <v>688</v>
      </c>
      <c r="Q689" s="12">
        <v>0</v>
      </c>
      <c r="R689" s="12">
        <v>688</v>
      </c>
      <c r="U689" s="12">
        <v>688</v>
      </c>
      <c r="W689" s="12">
        <v>0</v>
      </c>
      <c r="X689" s="12">
        <v>688</v>
      </c>
      <c r="AA689" s="12">
        <v>688</v>
      </c>
      <c r="AC689" s="12">
        <v>0</v>
      </c>
      <c r="AD689" s="12">
        <v>688</v>
      </c>
      <c r="AG689" s="12">
        <v>688</v>
      </c>
      <c r="AI689" s="12">
        <v>0</v>
      </c>
      <c r="AJ689" s="12">
        <v>688</v>
      </c>
      <c r="AM689" s="12">
        <v>688</v>
      </c>
      <c r="AO689" s="12">
        <v>0</v>
      </c>
      <c r="AP689" s="12">
        <v>688</v>
      </c>
    </row>
    <row r="690" spans="3:42" x14ac:dyDescent="0.25">
      <c r="C690" s="12">
        <v>689</v>
      </c>
      <c r="E690" s="12">
        <v>0</v>
      </c>
      <c r="F690" s="12">
        <v>689</v>
      </c>
      <c r="I690" s="12">
        <v>689</v>
      </c>
      <c r="K690" s="12">
        <v>0</v>
      </c>
      <c r="L690" s="12">
        <v>689</v>
      </c>
      <c r="O690" s="12">
        <v>689</v>
      </c>
      <c r="Q690" s="12">
        <v>0</v>
      </c>
      <c r="R690" s="12">
        <v>689</v>
      </c>
      <c r="U690" s="12">
        <v>689</v>
      </c>
      <c r="W690" s="12">
        <v>0</v>
      </c>
      <c r="X690" s="12">
        <v>689</v>
      </c>
      <c r="AA690" s="12">
        <v>689</v>
      </c>
      <c r="AC690" s="12">
        <v>0</v>
      </c>
      <c r="AD690" s="12">
        <v>689</v>
      </c>
      <c r="AG690" s="12">
        <v>689</v>
      </c>
      <c r="AI690" s="12">
        <v>0</v>
      </c>
      <c r="AJ690" s="12">
        <v>689</v>
      </c>
      <c r="AM690" s="12">
        <v>689</v>
      </c>
      <c r="AO690" s="12">
        <v>0</v>
      </c>
      <c r="AP690" s="12">
        <v>689</v>
      </c>
    </row>
    <row r="691" spans="3:42" x14ac:dyDescent="0.25">
      <c r="C691" s="12">
        <v>690</v>
      </c>
      <c r="E691" s="12">
        <v>0</v>
      </c>
      <c r="F691" s="12">
        <v>690</v>
      </c>
      <c r="I691" s="12">
        <v>690</v>
      </c>
      <c r="K691" s="12">
        <v>0</v>
      </c>
      <c r="L691" s="12">
        <v>690</v>
      </c>
      <c r="O691" s="12">
        <v>690</v>
      </c>
      <c r="Q691" s="12">
        <v>0</v>
      </c>
      <c r="R691" s="12">
        <v>690</v>
      </c>
      <c r="U691" s="12">
        <v>690</v>
      </c>
      <c r="W691" s="12">
        <v>0</v>
      </c>
      <c r="X691" s="12">
        <v>690</v>
      </c>
      <c r="AA691" s="12">
        <v>690</v>
      </c>
      <c r="AC691" s="12">
        <v>0</v>
      </c>
      <c r="AD691" s="12">
        <v>690</v>
      </c>
      <c r="AG691" s="12">
        <v>690</v>
      </c>
      <c r="AI691" s="12">
        <v>0</v>
      </c>
      <c r="AJ691" s="12">
        <v>690</v>
      </c>
      <c r="AM691" s="12">
        <v>690</v>
      </c>
      <c r="AO691" s="12">
        <v>0</v>
      </c>
      <c r="AP691" s="12">
        <v>690</v>
      </c>
    </row>
    <row r="692" spans="3:42" x14ac:dyDescent="0.25">
      <c r="C692" s="12">
        <v>691</v>
      </c>
      <c r="E692" s="12">
        <v>0</v>
      </c>
      <c r="F692" s="12">
        <v>691</v>
      </c>
      <c r="I692" s="12">
        <v>691</v>
      </c>
      <c r="K692" s="12">
        <v>0</v>
      </c>
      <c r="L692" s="12">
        <v>691</v>
      </c>
      <c r="O692" s="12">
        <v>691</v>
      </c>
      <c r="Q692" s="12">
        <v>0</v>
      </c>
      <c r="R692" s="12">
        <v>691</v>
      </c>
      <c r="U692" s="12">
        <v>691</v>
      </c>
      <c r="W692" s="12">
        <v>0</v>
      </c>
      <c r="X692" s="12">
        <v>691</v>
      </c>
      <c r="AA692" s="12">
        <v>691</v>
      </c>
      <c r="AC692" s="12">
        <v>0</v>
      </c>
      <c r="AD692" s="12">
        <v>691</v>
      </c>
      <c r="AG692" s="12">
        <v>691</v>
      </c>
      <c r="AI692" s="12">
        <v>0</v>
      </c>
      <c r="AJ692" s="12">
        <v>691</v>
      </c>
      <c r="AM692" s="12">
        <v>691</v>
      </c>
      <c r="AO692" s="12">
        <v>0</v>
      </c>
      <c r="AP692" s="12">
        <v>691</v>
      </c>
    </row>
    <row r="693" spans="3:42" x14ac:dyDescent="0.25">
      <c r="C693" s="12">
        <v>692</v>
      </c>
      <c r="E693" s="12">
        <v>0</v>
      </c>
      <c r="F693" s="12">
        <v>692</v>
      </c>
      <c r="I693" s="12">
        <v>692</v>
      </c>
      <c r="K693" s="12">
        <v>0</v>
      </c>
      <c r="L693" s="12">
        <v>692</v>
      </c>
      <c r="O693" s="12">
        <v>692</v>
      </c>
      <c r="Q693" s="12">
        <v>0</v>
      </c>
      <c r="R693" s="12">
        <v>692</v>
      </c>
      <c r="U693" s="12">
        <v>692</v>
      </c>
      <c r="W693" s="12">
        <v>0</v>
      </c>
      <c r="X693" s="12">
        <v>692</v>
      </c>
      <c r="AA693" s="12">
        <v>692</v>
      </c>
      <c r="AC693" s="12">
        <v>0</v>
      </c>
      <c r="AD693" s="12">
        <v>692</v>
      </c>
      <c r="AG693" s="12">
        <v>692</v>
      </c>
      <c r="AI693" s="12">
        <v>0</v>
      </c>
      <c r="AJ693" s="12">
        <v>692</v>
      </c>
      <c r="AM693" s="12">
        <v>692</v>
      </c>
      <c r="AO693" s="12">
        <v>0</v>
      </c>
      <c r="AP693" s="12">
        <v>692</v>
      </c>
    </row>
    <row r="694" spans="3:42" x14ac:dyDescent="0.25">
      <c r="C694" s="12">
        <v>693</v>
      </c>
      <c r="E694" s="12">
        <v>0</v>
      </c>
      <c r="F694" s="12">
        <v>693</v>
      </c>
      <c r="I694" s="12">
        <v>693</v>
      </c>
      <c r="K694" s="12">
        <v>0</v>
      </c>
      <c r="L694" s="12">
        <v>693</v>
      </c>
      <c r="O694" s="12">
        <v>693</v>
      </c>
      <c r="Q694" s="12">
        <v>0</v>
      </c>
      <c r="R694" s="12">
        <v>693</v>
      </c>
      <c r="U694" s="12">
        <v>693</v>
      </c>
      <c r="W694" s="12">
        <v>0</v>
      </c>
      <c r="X694" s="12">
        <v>693</v>
      </c>
      <c r="AA694" s="12">
        <v>693</v>
      </c>
      <c r="AC694" s="12">
        <v>0</v>
      </c>
      <c r="AD694" s="12">
        <v>693</v>
      </c>
      <c r="AG694" s="12">
        <v>693</v>
      </c>
      <c r="AI694" s="12">
        <v>0</v>
      </c>
      <c r="AJ694" s="12">
        <v>693</v>
      </c>
      <c r="AM694" s="12">
        <v>693</v>
      </c>
      <c r="AO694" s="12">
        <v>0</v>
      </c>
      <c r="AP694" s="12">
        <v>693</v>
      </c>
    </row>
    <row r="695" spans="3:42" x14ac:dyDescent="0.25">
      <c r="C695" s="12">
        <v>694</v>
      </c>
      <c r="E695" s="12">
        <v>0</v>
      </c>
      <c r="F695" s="12">
        <v>694</v>
      </c>
      <c r="I695" s="12">
        <v>694</v>
      </c>
      <c r="K695" s="12">
        <v>0</v>
      </c>
      <c r="L695" s="12">
        <v>694</v>
      </c>
      <c r="O695" s="12">
        <v>694</v>
      </c>
      <c r="Q695" s="12">
        <v>0</v>
      </c>
      <c r="R695" s="12">
        <v>694</v>
      </c>
      <c r="U695" s="12">
        <v>694</v>
      </c>
      <c r="W695" s="12">
        <v>0</v>
      </c>
      <c r="X695" s="12">
        <v>694</v>
      </c>
      <c r="AA695" s="12">
        <v>694</v>
      </c>
      <c r="AC695" s="12">
        <v>0</v>
      </c>
      <c r="AD695" s="12">
        <v>694</v>
      </c>
      <c r="AG695" s="12">
        <v>694</v>
      </c>
      <c r="AI695" s="12">
        <v>0</v>
      </c>
      <c r="AJ695" s="12">
        <v>694</v>
      </c>
      <c r="AM695" s="12">
        <v>694</v>
      </c>
      <c r="AO695" s="12">
        <v>0</v>
      </c>
      <c r="AP695" s="12">
        <v>694</v>
      </c>
    </row>
    <row r="696" spans="3:42" x14ac:dyDescent="0.25">
      <c r="C696" s="12">
        <v>695</v>
      </c>
      <c r="E696" s="12">
        <v>0</v>
      </c>
      <c r="F696" s="12">
        <v>695</v>
      </c>
      <c r="I696" s="12">
        <v>695</v>
      </c>
      <c r="K696" s="12">
        <v>0</v>
      </c>
      <c r="L696" s="12">
        <v>695</v>
      </c>
      <c r="O696" s="12">
        <v>695</v>
      </c>
      <c r="Q696" s="12">
        <v>0</v>
      </c>
      <c r="R696" s="12">
        <v>695</v>
      </c>
      <c r="U696" s="12">
        <v>695</v>
      </c>
      <c r="W696" s="12">
        <v>0</v>
      </c>
      <c r="X696" s="12">
        <v>695</v>
      </c>
      <c r="AA696" s="12">
        <v>695</v>
      </c>
      <c r="AC696" s="12">
        <v>0</v>
      </c>
      <c r="AD696" s="12">
        <v>695</v>
      </c>
      <c r="AG696" s="12">
        <v>695</v>
      </c>
      <c r="AI696" s="12">
        <v>0</v>
      </c>
      <c r="AJ696" s="12">
        <v>695</v>
      </c>
      <c r="AM696" s="12">
        <v>695</v>
      </c>
      <c r="AO696" s="12">
        <v>0</v>
      </c>
      <c r="AP696" s="12">
        <v>695</v>
      </c>
    </row>
    <row r="697" spans="3:42" x14ac:dyDescent="0.25">
      <c r="C697" s="12">
        <v>696</v>
      </c>
      <c r="E697" s="12">
        <v>0</v>
      </c>
      <c r="F697" s="12">
        <v>696</v>
      </c>
      <c r="I697" s="12">
        <v>696</v>
      </c>
      <c r="K697" s="12">
        <v>0</v>
      </c>
      <c r="L697" s="12">
        <v>696</v>
      </c>
      <c r="O697" s="12">
        <v>696</v>
      </c>
      <c r="Q697" s="12">
        <v>0</v>
      </c>
      <c r="R697" s="12">
        <v>696</v>
      </c>
      <c r="U697" s="12">
        <v>696</v>
      </c>
      <c r="W697" s="12">
        <v>0</v>
      </c>
      <c r="X697" s="12">
        <v>696</v>
      </c>
      <c r="AA697" s="12">
        <v>696</v>
      </c>
      <c r="AC697" s="12">
        <v>0</v>
      </c>
      <c r="AD697" s="12">
        <v>696</v>
      </c>
      <c r="AG697" s="12">
        <v>696</v>
      </c>
      <c r="AI697" s="12">
        <v>0</v>
      </c>
      <c r="AJ697" s="12">
        <v>696</v>
      </c>
      <c r="AM697" s="12">
        <v>696</v>
      </c>
      <c r="AO697" s="12">
        <v>0</v>
      </c>
      <c r="AP697" s="12">
        <v>696</v>
      </c>
    </row>
    <row r="698" spans="3:42" x14ac:dyDescent="0.25">
      <c r="C698" s="12">
        <v>697</v>
      </c>
      <c r="E698" s="12">
        <v>0</v>
      </c>
      <c r="F698" s="12">
        <v>697</v>
      </c>
      <c r="I698" s="12">
        <v>697</v>
      </c>
      <c r="K698" s="12">
        <v>0</v>
      </c>
      <c r="L698" s="12">
        <v>697</v>
      </c>
      <c r="O698" s="12">
        <v>697</v>
      </c>
      <c r="Q698" s="12">
        <v>0</v>
      </c>
      <c r="R698" s="12">
        <v>697</v>
      </c>
      <c r="U698" s="12">
        <v>697</v>
      </c>
      <c r="W698" s="12">
        <v>0</v>
      </c>
      <c r="X698" s="12">
        <v>697</v>
      </c>
      <c r="AA698" s="12">
        <v>697</v>
      </c>
      <c r="AC698" s="12">
        <v>0</v>
      </c>
      <c r="AD698" s="12">
        <v>697</v>
      </c>
      <c r="AG698" s="12">
        <v>697</v>
      </c>
      <c r="AI698" s="12">
        <v>0</v>
      </c>
      <c r="AJ698" s="12">
        <v>697</v>
      </c>
      <c r="AM698" s="12">
        <v>697</v>
      </c>
      <c r="AO698" s="12">
        <v>0</v>
      </c>
      <c r="AP698" s="12">
        <v>697</v>
      </c>
    </row>
    <row r="699" spans="3:42" x14ac:dyDescent="0.25">
      <c r="C699" s="12">
        <v>698</v>
      </c>
      <c r="E699" s="12">
        <v>0</v>
      </c>
      <c r="F699" s="12">
        <v>698</v>
      </c>
      <c r="I699" s="12">
        <v>698</v>
      </c>
      <c r="K699" s="12">
        <v>0</v>
      </c>
      <c r="L699" s="12">
        <v>698</v>
      </c>
      <c r="O699" s="12">
        <v>698</v>
      </c>
      <c r="Q699" s="12">
        <v>0</v>
      </c>
      <c r="R699" s="12">
        <v>698</v>
      </c>
      <c r="U699" s="12">
        <v>698</v>
      </c>
      <c r="W699" s="12">
        <v>0</v>
      </c>
      <c r="X699" s="12">
        <v>698</v>
      </c>
      <c r="AA699" s="12">
        <v>698</v>
      </c>
      <c r="AC699" s="12">
        <v>0</v>
      </c>
      <c r="AD699" s="12">
        <v>698</v>
      </c>
      <c r="AG699" s="12">
        <v>698</v>
      </c>
      <c r="AI699" s="12">
        <v>0</v>
      </c>
      <c r="AJ699" s="12">
        <v>698</v>
      </c>
      <c r="AM699" s="12">
        <v>698</v>
      </c>
      <c r="AO699" s="12">
        <v>0</v>
      </c>
      <c r="AP699" s="12">
        <v>698</v>
      </c>
    </row>
    <row r="700" spans="3:42" x14ac:dyDescent="0.25">
      <c r="C700" s="12">
        <v>699</v>
      </c>
      <c r="E700" s="12">
        <v>0</v>
      </c>
      <c r="F700" s="12">
        <v>699</v>
      </c>
      <c r="I700" s="12">
        <v>699</v>
      </c>
      <c r="K700" s="12">
        <v>0</v>
      </c>
      <c r="L700" s="12">
        <v>699</v>
      </c>
      <c r="O700" s="12">
        <v>699</v>
      </c>
      <c r="Q700" s="12">
        <v>0</v>
      </c>
      <c r="R700" s="12">
        <v>699</v>
      </c>
      <c r="U700" s="12">
        <v>699</v>
      </c>
      <c r="W700" s="12">
        <v>0</v>
      </c>
      <c r="X700" s="12">
        <v>699</v>
      </c>
      <c r="AA700" s="12">
        <v>699</v>
      </c>
      <c r="AC700" s="12">
        <v>0</v>
      </c>
      <c r="AD700" s="12">
        <v>699</v>
      </c>
      <c r="AG700" s="12">
        <v>699</v>
      </c>
      <c r="AI700" s="12">
        <v>0</v>
      </c>
      <c r="AJ700" s="12">
        <v>699</v>
      </c>
      <c r="AM700" s="12">
        <v>699</v>
      </c>
      <c r="AO700" s="12">
        <v>0</v>
      </c>
      <c r="AP700" s="12">
        <v>699</v>
      </c>
    </row>
    <row r="701" spans="3:42" x14ac:dyDescent="0.25">
      <c r="C701" s="12">
        <v>700</v>
      </c>
      <c r="E701" s="12">
        <v>0</v>
      </c>
      <c r="F701" s="12">
        <v>700</v>
      </c>
      <c r="I701" s="12">
        <v>700</v>
      </c>
      <c r="K701" s="12">
        <v>0</v>
      </c>
      <c r="L701" s="12">
        <v>700</v>
      </c>
      <c r="O701" s="12">
        <v>700</v>
      </c>
      <c r="Q701" s="12">
        <v>0</v>
      </c>
      <c r="R701" s="12">
        <v>700</v>
      </c>
      <c r="U701" s="12">
        <v>700</v>
      </c>
      <c r="W701" s="12">
        <v>0</v>
      </c>
      <c r="X701" s="12">
        <v>700</v>
      </c>
      <c r="AA701" s="12">
        <v>700</v>
      </c>
      <c r="AC701" s="12">
        <v>0</v>
      </c>
      <c r="AD701" s="12">
        <v>700</v>
      </c>
      <c r="AG701" s="12">
        <v>700</v>
      </c>
      <c r="AI701" s="12">
        <v>0</v>
      </c>
      <c r="AJ701" s="12">
        <v>700</v>
      </c>
      <c r="AM701" s="12">
        <v>700</v>
      </c>
      <c r="AO701" s="12">
        <v>0</v>
      </c>
      <c r="AP701" s="12">
        <v>700</v>
      </c>
    </row>
    <row r="702" spans="3:42" x14ac:dyDescent="0.25">
      <c r="C702" s="12">
        <v>701</v>
      </c>
      <c r="E702" s="12">
        <v>0</v>
      </c>
      <c r="F702" s="12">
        <v>701</v>
      </c>
      <c r="I702" s="12">
        <v>701</v>
      </c>
      <c r="K702" s="12">
        <v>0</v>
      </c>
      <c r="L702" s="12">
        <v>701</v>
      </c>
      <c r="O702" s="12">
        <v>701</v>
      </c>
      <c r="Q702" s="12">
        <v>0</v>
      </c>
      <c r="R702" s="12">
        <v>701</v>
      </c>
      <c r="U702" s="12">
        <v>701</v>
      </c>
      <c r="W702" s="12">
        <v>0</v>
      </c>
      <c r="X702" s="12">
        <v>701</v>
      </c>
      <c r="AA702" s="12">
        <v>701</v>
      </c>
      <c r="AC702" s="12">
        <v>0</v>
      </c>
      <c r="AD702" s="12">
        <v>701</v>
      </c>
      <c r="AG702" s="12">
        <v>701</v>
      </c>
      <c r="AI702" s="12">
        <v>0</v>
      </c>
      <c r="AJ702" s="12">
        <v>701</v>
      </c>
      <c r="AM702" s="12">
        <v>701</v>
      </c>
      <c r="AO702" s="12">
        <v>0</v>
      </c>
      <c r="AP702" s="12">
        <v>701</v>
      </c>
    </row>
    <row r="703" spans="3:42" x14ac:dyDescent="0.25">
      <c r="C703" s="12">
        <v>702</v>
      </c>
      <c r="E703" s="12">
        <v>0</v>
      </c>
      <c r="F703" s="12">
        <v>702</v>
      </c>
      <c r="I703" s="12">
        <v>702</v>
      </c>
      <c r="K703" s="12">
        <v>0</v>
      </c>
      <c r="L703" s="12">
        <v>702</v>
      </c>
      <c r="O703" s="12">
        <v>702</v>
      </c>
      <c r="Q703" s="12">
        <v>0</v>
      </c>
      <c r="R703" s="12">
        <v>702</v>
      </c>
      <c r="U703" s="12">
        <v>702</v>
      </c>
      <c r="W703" s="12">
        <v>0</v>
      </c>
      <c r="X703" s="12">
        <v>702</v>
      </c>
      <c r="AA703" s="12">
        <v>702</v>
      </c>
      <c r="AC703" s="12">
        <v>0</v>
      </c>
      <c r="AD703" s="12">
        <v>702</v>
      </c>
      <c r="AG703" s="12">
        <v>702</v>
      </c>
      <c r="AI703" s="12">
        <v>0</v>
      </c>
      <c r="AJ703" s="12">
        <v>702</v>
      </c>
      <c r="AM703" s="12">
        <v>702</v>
      </c>
      <c r="AO703" s="12">
        <v>0</v>
      </c>
      <c r="AP703" s="12">
        <v>702</v>
      </c>
    </row>
    <row r="704" spans="3:42" x14ac:dyDescent="0.25">
      <c r="C704" s="12">
        <v>703</v>
      </c>
      <c r="E704" s="12">
        <v>0</v>
      </c>
      <c r="F704" s="12">
        <v>703</v>
      </c>
      <c r="I704" s="12">
        <v>703</v>
      </c>
      <c r="K704" s="12">
        <v>0</v>
      </c>
      <c r="L704" s="12">
        <v>703</v>
      </c>
      <c r="O704" s="12">
        <v>703</v>
      </c>
      <c r="Q704" s="12">
        <v>0</v>
      </c>
      <c r="R704" s="12">
        <v>703</v>
      </c>
      <c r="U704" s="12">
        <v>703</v>
      </c>
      <c r="W704" s="12">
        <v>0</v>
      </c>
      <c r="X704" s="12">
        <v>703</v>
      </c>
      <c r="AA704" s="12">
        <v>703</v>
      </c>
      <c r="AC704" s="12">
        <v>0</v>
      </c>
      <c r="AD704" s="12">
        <v>703</v>
      </c>
      <c r="AG704" s="12">
        <v>703</v>
      </c>
      <c r="AI704" s="12">
        <v>0</v>
      </c>
      <c r="AJ704" s="12">
        <v>703</v>
      </c>
      <c r="AM704" s="12">
        <v>703</v>
      </c>
      <c r="AO704" s="12">
        <v>0</v>
      </c>
      <c r="AP704" s="12">
        <v>703</v>
      </c>
    </row>
    <row r="705" spans="3:42" x14ac:dyDescent="0.25">
      <c r="C705" s="12">
        <v>704</v>
      </c>
      <c r="E705" s="12">
        <v>0</v>
      </c>
      <c r="F705" s="12">
        <v>704</v>
      </c>
      <c r="I705" s="12">
        <v>704</v>
      </c>
      <c r="K705" s="12">
        <v>0</v>
      </c>
      <c r="L705" s="12">
        <v>704</v>
      </c>
      <c r="O705" s="12">
        <v>704</v>
      </c>
      <c r="Q705" s="12">
        <v>0</v>
      </c>
      <c r="R705" s="12">
        <v>704</v>
      </c>
      <c r="U705" s="12">
        <v>704</v>
      </c>
      <c r="W705" s="12">
        <v>0</v>
      </c>
      <c r="X705" s="12">
        <v>704</v>
      </c>
      <c r="AA705" s="12">
        <v>704</v>
      </c>
      <c r="AC705" s="12">
        <v>0</v>
      </c>
      <c r="AD705" s="12">
        <v>704</v>
      </c>
      <c r="AG705" s="12">
        <v>704</v>
      </c>
      <c r="AI705" s="12">
        <v>0</v>
      </c>
      <c r="AJ705" s="12">
        <v>704</v>
      </c>
      <c r="AM705" s="12">
        <v>704</v>
      </c>
      <c r="AO705" s="12">
        <v>0</v>
      </c>
      <c r="AP705" s="12">
        <v>704</v>
      </c>
    </row>
    <row r="706" spans="3:42" x14ac:dyDescent="0.25">
      <c r="C706" s="12">
        <v>705</v>
      </c>
      <c r="E706" s="12">
        <v>0</v>
      </c>
      <c r="F706" s="12">
        <v>705</v>
      </c>
      <c r="I706" s="12">
        <v>705</v>
      </c>
      <c r="K706" s="12">
        <v>0</v>
      </c>
      <c r="L706" s="12">
        <v>705</v>
      </c>
      <c r="O706" s="12">
        <v>705</v>
      </c>
      <c r="Q706" s="12">
        <v>0</v>
      </c>
      <c r="R706" s="12">
        <v>705</v>
      </c>
      <c r="U706" s="12">
        <v>705</v>
      </c>
      <c r="W706" s="12">
        <v>0</v>
      </c>
      <c r="X706" s="12">
        <v>705</v>
      </c>
      <c r="AA706" s="12">
        <v>705</v>
      </c>
      <c r="AC706" s="12">
        <v>0</v>
      </c>
      <c r="AD706" s="12">
        <v>705</v>
      </c>
      <c r="AG706" s="12">
        <v>705</v>
      </c>
      <c r="AI706" s="12">
        <v>0</v>
      </c>
      <c r="AJ706" s="12">
        <v>705</v>
      </c>
      <c r="AM706" s="12">
        <v>705</v>
      </c>
      <c r="AO706" s="12">
        <v>0</v>
      </c>
      <c r="AP706" s="12">
        <v>705</v>
      </c>
    </row>
    <row r="707" spans="3:42" x14ac:dyDescent="0.25">
      <c r="C707" s="12">
        <v>706</v>
      </c>
      <c r="E707" s="12">
        <v>0</v>
      </c>
      <c r="F707" s="12">
        <v>706</v>
      </c>
      <c r="I707" s="12">
        <v>706</v>
      </c>
      <c r="K707" s="12">
        <v>0</v>
      </c>
      <c r="L707" s="12">
        <v>706</v>
      </c>
      <c r="O707" s="12">
        <v>706</v>
      </c>
      <c r="Q707" s="12">
        <v>0</v>
      </c>
      <c r="R707" s="12">
        <v>706</v>
      </c>
      <c r="U707" s="12">
        <v>706</v>
      </c>
      <c r="W707" s="12">
        <v>0</v>
      </c>
      <c r="X707" s="12">
        <v>706</v>
      </c>
      <c r="AA707" s="12">
        <v>706</v>
      </c>
      <c r="AC707" s="12">
        <v>0</v>
      </c>
      <c r="AD707" s="12">
        <v>706</v>
      </c>
      <c r="AG707" s="12">
        <v>706</v>
      </c>
      <c r="AI707" s="12">
        <v>0</v>
      </c>
      <c r="AJ707" s="12">
        <v>706</v>
      </c>
      <c r="AM707" s="12">
        <v>706</v>
      </c>
      <c r="AO707" s="12">
        <v>0</v>
      </c>
      <c r="AP707" s="12">
        <v>706</v>
      </c>
    </row>
    <row r="708" spans="3:42" x14ac:dyDescent="0.25">
      <c r="C708" s="12">
        <v>707</v>
      </c>
      <c r="E708" s="12">
        <v>0</v>
      </c>
      <c r="F708" s="12">
        <v>707</v>
      </c>
      <c r="I708" s="12">
        <v>707</v>
      </c>
      <c r="K708" s="12">
        <v>0</v>
      </c>
      <c r="L708" s="12">
        <v>707</v>
      </c>
      <c r="O708" s="12">
        <v>707</v>
      </c>
      <c r="Q708" s="12">
        <v>0</v>
      </c>
      <c r="R708" s="12">
        <v>707</v>
      </c>
      <c r="U708" s="12">
        <v>707</v>
      </c>
      <c r="W708" s="12">
        <v>0</v>
      </c>
      <c r="X708" s="12">
        <v>707</v>
      </c>
      <c r="AA708" s="12">
        <v>707</v>
      </c>
      <c r="AC708" s="12">
        <v>0</v>
      </c>
      <c r="AD708" s="12">
        <v>707</v>
      </c>
      <c r="AG708" s="12">
        <v>707</v>
      </c>
      <c r="AI708" s="12">
        <v>0</v>
      </c>
      <c r="AJ708" s="12">
        <v>707</v>
      </c>
      <c r="AM708" s="12">
        <v>707</v>
      </c>
      <c r="AO708" s="12">
        <v>0</v>
      </c>
      <c r="AP708" s="12">
        <v>707</v>
      </c>
    </row>
    <row r="709" spans="3:42" x14ac:dyDescent="0.25">
      <c r="C709" s="12">
        <v>708</v>
      </c>
      <c r="E709" s="12">
        <v>0</v>
      </c>
      <c r="F709" s="12">
        <v>708</v>
      </c>
      <c r="I709" s="12">
        <v>708</v>
      </c>
      <c r="K709" s="12">
        <v>0</v>
      </c>
      <c r="L709" s="12">
        <v>708</v>
      </c>
      <c r="O709" s="12">
        <v>708</v>
      </c>
      <c r="Q709" s="12">
        <v>0</v>
      </c>
      <c r="R709" s="12">
        <v>708</v>
      </c>
      <c r="U709" s="12">
        <v>708</v>
      </c>
      <c r="W709" s="12">
        <v>0</v>
      </c>
      <c r="X709" s="12">
        <v>708</v>
      </c>
      <c r="AA709" s="12">
        <v>708</v>
      </c>
      <c r="AC709" s="12">
        <v>0</v>
      </c>
      <c r="AD709" s="12">
        <v>708</v>
      </c>
      <c r="AG709" s="12">
        <v>708</v>
      </c>
      <c r="AI709" s="12">
        <v>0</v>
      </c>
      <c r="AJ709" s="12">
        <v>708</v>
      </c>
      <c r="AM709" s="12">
        <v>708</v>
      </c>
      <c r="AO709" s="12">
        <v>0</v>
      </c>
      <c r="AP709" s="12">
        <v>708</v>
      </c>
    </row>
    <row r="710" spans="3:42" x14ac:dyDescent="0.25">
      <c r="C710" s="12">
        <v>709</v>
      </c>
      <c r="E710" s="12">
        <v>0</v>
      </c>
      <c r="F710" s="12">
        <v>709</v>
      </c>
      <c r="I710" s="12">
        <v>709</v>
      </c>
      <c r="K710" s="12">
        <v>0</v>
      </c>
      <c r="L710" s="12">
        <v>709</v>
      </c>
      <c r="O710" s="12">
        <v>709</v>
      </c>
      <c r="Q710" s="12">
        <v>0</v>
      </c>
      <c r="R710" s="12">
        <v>709</v>
      </c>
      <c r="U710" s="12">
        <v>709</v>
      </c>
      <c r="W710" s="12">
        <v>0</v>
      </c>
      <c r="X710" s="12">
        <v>709</v>
      </c>
      <c r="AA710" s="12">
        <v>709</v>
      </c>
      <c r="AC710" s="12">
        <v>0</v>
      </c>
      <c r="AD710" s="12">
        <v>709</v>
      </c>
      <c r="AG710" s="12">
        <v>709</v>
      </c>
      <c r="AI710" s="12">
        <v>0</v>
      </c>
      <c r="AJ710" s="12">
        <v>709</v>
      </c>
      <c r="AM710" s="12">
        <v>709</v>
      </c>
      <c r="AO710" s="12">
        <v>0</v>
      </c>
      <c r="AP710" s="12">
        <v>709</v>
      </c>
    </row>
    <row r="711" spans="3:42" x14ac:dyDescent="0.25">
      <c r="C711" s="12">
        <v>710</v>
      </c>
      <c r="E711" s="12">
        <v>0</v>
      </c>
      <c r="F711" s="12">
        <v>710</v>
      </c>
      <c r="I711" s="12">
        <v>710</v>
      </c>
      <c r="K711" s="12">
        <v>0</v>
      </c>
      <c r="L711" s="12">
        <v>710</v>
      </c>
      <c r="O711" s="12">
        <v>710</v>
      </c>
      <c r="Q711" s="12">
        <v>0</v>
      </c>
      <c r="R711" s="12">
        <v>710</v>
      </c>
      <c r="U711" s="12">
        <v>710</v>
      </c>
      <c r="W711" s="12">
        <v>0</v>
      </c>
      <c r="X711" s="12">
        <v>710</v>
      </c>
      <c r="AA711" s="12">
        <v>710</v>
      </c>
      <c r="AC711" s="12">
        <v>0</v>
      </c>
      <c r="AD711" s="12">
        <v>710</v>
      </c>
      <c r="AG711" s="12">
        <v>710</v>
      </c>
      <c r="AI711" s="12">
        <v>0</v>
      </c>
      <c r="AJ711" s="12">
        <v>710</v>
      </c>
      <c r="AM711" s="12">
        <v>710</v>
      </c>
      <c r="AO711" s="12">
        <v>0</v>
      </c>
      <c r="AP711" s="12">
        <v>710</v>
      </c>
    </row>
    <row r="712" spans="3:42" x14ac:dyDescent="0.25">
      <c r="C712" s="12">
        <v>711</v>
      </c>
      <c r="E712" s="12">
        <v>0</v>
      </c>
      <c r="F712" s="12">
        <v>711</v>
      </c>
      <c r="I712" s="12">
        <v>711</v>
      </c>
      <c r="K712" s="12">
        <v>0</v>
      </c>
      <c r="L712" s="12">
        <v>711</v>
      </c>
      <c r="O712" s="12">
        <v>711</v>
      </c>
      <c r="Q712" s="12">
        <v>0</v>
      </c>
      <c r="R712" s="12">
        <v>711</v>
      </c>
      <c r="U712" s="12">
        <v>711</v>
      </c>
      <c r="W712" s="12">
        <v>0</v>
      </c>
      <c r="X712" s="12">
        <v>711</v>
      </c>
      <c r="AA712" s="12">
        <v>711</v>
      </c>
      <c r="AC712" s="12">
        <v>0</v>
      </c>
      <c r="AD712" s="12">
        <v>711</v>
      </c>
      <c r="AG712" s="12">
        <v>711</v>
      </c>
      <c r="AI712" s="12">
        <v>0</v>
      </c>
      <c r="AJ712" s="12">
        <v>711</v>
      </c>
      <c r="AM712" s="12">
        <v>711</v>
      </c>
      <c r="AO712" s="12">
        <v>0</v>
      </c>
      <c r="AP712" s="12">
        <v>711</v>
      </c>
    </row>
    <row r="713" spans="3:42" x14ac:dyDescent="0.25">
      <c r="C713" s="12">
        <v>712</v>
      </c>
      <c r="E713" s="12">
        <v>0</v>
      </c>
      <c r="F713" s="12">
        <v>712</v>
      </c>
      <c r="I713" s="12">
        <v>712</v>
      </c>
      <c r="K713" s="12">
        <v>0</v>
      </c>
      <c r="L713" s="12">
        <v>712</v>
      </c>
      <c r="O713" s="12">
        <v>712</v>
      </c>
      <c r="Q713" s="12">
        <v>0</v>
      </c>
      <c r="R713" s="12">
        <v>712</v>
      </c>
      <c r="U713" s="12">
        <v>712</v>
      </c>
      <c r="W713" s="12">
        <v>0</v>
      </c>
      <c r="X713" s="12">
        <v>712</v>
      </c>
      <c r="AA713" s="12">
        <v>712</v>
      </c>
      <c r="AC713" s="12">
        <v>0</v>
      </c>
      <c r="AD713" s="12">
        <v>712</v>
      </c>
      <c r="AG713" s="12">
        <v>712</v>
      </c>
      <c r="AI713" s="12">
        <v>0</v>
      </c>
      <c r="AJ713" s="12">
        <v>712</v>
      </c>
      <c r="AM713" s="12">
        <v>712</v>
      </c>
      <c r="AO713" s="12">
        <v>0</v>
      </c>
      <c r="AP713" s="12">
        <v>712</v>
      </c>
    </row>
    <row r="714" spans="3:42" x14ac:dyDescent="0.25">
      <c r="C714" s="12">
        <v>713</v>
      </c>
      <c r="E714" s="12">
        <v>0</v>
      </c>
      <c r="F714" s="12">
        <v>713</v>
      </c>
      <c r="I714" s="12">
        <v>713</v>
      </c>
      <c r="K714" s="12">
        <v>0</v>
      </c>
      <c r="L714" s="12">
        <v>713</v>
      </c>
      <c r="O714" s="12">
        <v>713</v>
      </c>
      <c r="Q714" s="12">
        <v>0</v>
      </c>
      <c r="R714" s="12">
        <v>713</v>
      </c>
      <c r="U714" s="12">
        <v>713</v>
      </c>
      <c r="W714" s="12">
        <v>0</v>
      </c>
      <c r="X714" s="12">
        <v>713</v>
      </c>
      <c r="AA714" s="12">
        <v>713</v>
      </c>
      <c r="AC714" s="12">
        <v>0</v>
      </c>
      <c r="AD714" s="12">
        <v>713</v>
      </c>
      <c r="AG714" s="12">
        <v>713</v>
      </c>
      <c r="AI714" s="12">
        <v>0</v>
      </c>
      <c r="AJ714" s="12">
        <v>713</v>
      </c>
      <c r="AM714" s="12">
        <v>713</v>
      </c>
      <c r="AO714" s="12">
        <v>0</v>
      </c>
      <c r="AP714" s="12">
        <v>713</v>
      </c>
    </row>
    <row r="715" spans="3:42" x14ac:dyDescent="0.25">
      <c r="C715" s="12">
        <v>714</v>
      </c>
      <c r="E715" s="12">
        <v>0</v>
      </c>
      <c r="F715" s="12">
        <v>714</v>
      </c>
      <c r="I715" s="12">
        <v>714</v>
      </c>
      <c r="K715" s="12">
        <v>0</v>
      </c>
      <c r="L715" s="12">
        <v>714</v>
      </c>
      <c r="O715" s="12">
        <v>714</v>
      </c>
      <c r="Q715" s="12">
        <v>0</v>
      </c>
      <c r="R715" s="12">
        <v>714</v>
      </c>
      <c r="U715" s="12">
        <v>714</v>
      </c>
      <c r="W715" s="12">
        <v>0</v>
      </c>
      <c r="X715" s="12">
        <v>714</v>
      </c>
      <c r="AA715" s="12">
        <v>714</v>
      </c>
      <c r="AC715" s="12">
        <v>0</v>
      </c>
      <c r="AD715" s="12">
        <v>714</v>
      </c>
      <c r="AG715" s="12">
        <v>714</v>
      </c>
      <c r="AI715" s="12">
        <v>0</v>
      </c>
      <c r="AJ715" s="12">
        <v>714</v>
      </c>
      <c r="AM715" s="12">
        <v>714</v>
      </c>
      <c r="AO715" s="12">
        <v>0</v>
      </c>
      <c r="AP715" s="12">
        <v>714</v>
      </c>
    </row>
    <row r="716" spans="3:42" x14ac:dyDescent="0.25">
      <c r="C716" s="12">
        <v>715</v>
      </c>
      <c r="E716" s="12">
        <v>0</v>
      </c>
      <c r="F716" s="12">
        <v>715</v>
      </c>
      <c r="I716" s="12">
        <v>715</v>
      </c>
      <c r="K716" s="12">
        <v>0</v>
      </c>
      <c r="L716" s="12">
        <v>715</v>
      </c>
      <c r="O716" s="12">
        <v>715</v>
      </c>
      <c r="Q716" s="12">
        <v>0</v>
      </c>
      <c r="R716" s="12">
        <v>715</v>
      </c>
      <c r="U716" s="12">
        <v>715</v>
      </c>
      <c r="W716" s="12">
        <v>0</v>
      </c>
      <c r="X716" s="12">
        <v>715</v>
      </c>
      <c r="AA716" s="12">
        <v>715</v>
      </c>
      <c r="AC716" s="12">
        <v>0</v>
      </c>
      <c r="AD716" s="12">
        <v>715</v>
      </c>
      <c r="AG716" s="12">
        <v>715</v>
      </c>
      <c r="AI716" s="12">
        <v>0</v>
      </c>
      <c r="AJ716" s="12">
        <v>715</v>
      </c>
      <c r="AM716" s="12">
        <v>715</v>
      </c>
      <c r="AO716" s="12">
        <v>0</v>
      </c>
      <c r="AP716" s="12">
        <v>715</v>
      </c>
    </row>
    <row r="717" spans="3:42" x14ac:dyDescent="0.25">
      <c r="C717" s="12">
        <v>716</v>
      </c>
      <c r="E717" s="12">
        <v>0</v>
      </c>
      <c r="F717" s="12">
        <v>716</v>
      </c>
      <c r="I717" s="12">
        <v>716</v>
      </c>
      <c r="K717" s="12">
        <v>0</v>
      </c>
      <c r="L717" s="12">
        <v>716</v>
      </c>
      <c r="O717" s="12">
        <v>716</v>
      </c>
      <c r="Q717" s="12">
        <v>0</v>
      </c>
      <c r="R717" s="12">
        <v>716</v>
      </c>
      <c r="U717" s="12">
        <v>716</v>
      </c>
      <c r="W717" s="12">
        <v>0</v>
      </c>
      <c r="X717" s="12">
        <v>716</v>
      </c>
      <c r="AA717" s="12">
        <v>716</v>
      </c>
      <c r="AC717" s="12">
        <v>0</v>
      </c>
      <c r="AD717" s="12">
        <v>716</v>
      </c>
      <c r="AG717" s="12">
        <v>716</v>
      </c>
      <c r="AI717" s="12">
        <v>0</v>
      </c>
      <c r="AJ717" s="12">
        <v>716</v>
      </c>
      <c r="AM717" s="12">
        <v>716</v>
      </c>
      <c r="AO717" s="12">
        <v>0</v>
      </c>
      <c r="AP717" s="12">
        <v>716</v>
      </c>
    </row>
    <row r="718" spans="3:42" x14ac:dyDescent="0.25">
      <c r="C718" s="12">
        <v>717</v>
      </c>
      <c r="E718" s="12">
        <v>0</v>
      </c>
      <c r="F718" s="12">
        <v>717</v>
      </c>
      <c r="I718" s="12">
        <v>717</v>
      </c>
      <c r="K718" s="12">
        <v>0</v>
      </c>
      <c r="L718" s="12">
        <v>717</v>
      </c>
      <c r="O718" s="12">
        <v>717</v>
      </c>
      <c r="Q718" s="12">
        <v>0</v>
      </c>
      <c r="R718" s="12">
        <v>717</v>
      </c>
      <c r="U718" s="12">
        <v>717</v>
      </c>
      <c r="W718" s="12">
        <v>0</v>
      </c>
      <c r="X718" s="12">
        <v>717</v>
      </c>
      <c r="AA718" s="12">
        <v>717</v>
      </c>
      <c r="AC718" s="12">
        <v>0</v>
      </c>
      <c r="AD718" s="12">
        <v>717</v>
      </c>
      <c r="AG718" s="12">
        <v>717</v>
      </c>
      <c r="AI718" s="12">
        <v>0</v>
      </c>
      <c r="AJ718" s="12">
        <v>717</v>
      </c>
      <c r="AM718" s="12">
        <v>717</v>
      </c>
      <c r="AO718" s="12">
        <v>0</v>
      </c>
      <c r="AP718" s="12">
        <v>717</v>
      </c>
    </row>
    <row r="719" spans="3:42" x14ac:dyDescent="0.25">
      <c r="C719" s="12">
        <v>718</v>
      </c>
      <c r="E719" s="12">
        <v>0</v>
      </c>
      <c r="F719" s="12">
        <v>718</v>
      </c>
      <c r="I719" s="12">
        <v>718</v>
      </c>
      <c r="K719" s="12">
        <v>0</v>
      </c>
      <c r="L719" s="12">
        <v>718</v>
      </c>
      <c r="O719" s="12">
        <v>718</v>
      </c>
      <c r="Q719" s="12">
        <v>0</v>
      </c>
      <c r="R719" s="12">
        <v>718</v>
      </c>
      <c r="U719" s="12">
        <v>718</v>
      </c>
      <c r="W719" s="12">
        <v>0</v>
      </c>
      <c r="X719" s="12">
        <v>718</v>
      </c>
      <c r="AA719" s="12">
        <v>718</v>
      </c>
      <c r="AC719" s="12">
        <v>0</v>
      </c>
      <c r="AD719" s="12">
        <v>718</v>
      </c>
      <c r="AG719" s="12">
        <v>718</v>
      </c>
      <c r="AI719" s="12">
        <v>0</v>
      </c>
      <c r="AJ719" s="12">
        <v>718</v>
      </c>
      <c r="AM719" s="12">
        <v>718</v>
      </c>
      <c r="AO719" s="12">
        <v>0</v>
      </c>
      <c r="AP719" s="12">
        <v>718</v>
      </c>
    </row>
    <row r="720" spans="3:42" x14ac:dyDescent="0.25">
      <c r="C720" s="12">
        <v>719</v>
      </c>
      <c r="E720" s="12">
        <v>0</v>
      </c>
      <c r="F720" s="12">
        <v>719</v>
      </c>
      <c r="I720" s="12">
        <v>719</v>
      </c>
      <c r="K720" s="12">
        <v>0</v>
      </c>
      <c r="L720" s="12">
        <v>719</v>
      </c>
      <c r="O720" s="12">
        <v>719</v>
      </c>
      <c r="Q720" s="12">
        <v>0</v>
      </c>
      <c r="R720" s="12">
        <v>719</v>
      </c>
      <c r="U720" s="12">
        <v>719</v>
      </c>
      <c r="W720" s="12">
        <v>0</v>
      </c>
      <c r="X720" s="12">
        <v>719</v>
      </c>
      <c r="AA720" s="12">
        <v>719</v>
      </c>
      <c r="AC720" s="12">
        <v>0</v>
      </c>
      <c r="AD720" s="12">
        <v>719</v>
      </c>
      <c r="AG720" s="12">
        <v>719</v>
      </c>
      <c r="AI720" s="12">
        <v>0</v>
      </c>
      <c r="AJ720" s="12">
        <v>719</v>
      </c>
      <c r="AM720" s="12">
        <v>719</v>
      </c>
      <c r="AO720" s="12">
        <v>0</v>
      </c>
      <c r="AP720" s="12">
        <v>719</v>
      </c>
    </row>
    <row r="721" spans="3:42" x14ac:dyDescent="0.25">
      <c r="C721" s="12">
        <v>720</v>
      </c>
      <c r="E721" s="12">
        <v>0</v>
      </c>
      <c r="F721" s="12">
        <v>720</v>
      </c>
      <c r="I721" s="12">
        <v>720</v>
      </c>
      <c r="K721" s="12">
        <v>0</v>
      </c>
      <c r="L721" s="12">
        <v>720</v>
      </c>
      <c r="O721" s="12">
        <v>720</v>
      </c>
      <c r="Q721" s="12">
        <v>0</v>
      </c>
      <c r="R721" s="12">
        <v>720</v>
      </c>
      <c r="U721" s="12">
        <v>720</v>
      </c>
      <c r="W721" s="12">
        <v>0</v>
      </c>
      <c r="X721" s="12">
        <v>720</v>
      </c>
      <c r="AA721" s="12">
        <v>720</v>
      </c>
      <c r="AC721" s="12">
        <v>0</v>
      </c>
      <c r="AD721" s="12">
        <v>720</v>
      </c>
      <c r="AG721" s="12">
        <v>720</v>
      </c>
      <c r="AI721" s="12">
        <v>0</v>
      </c>
      <c r="AJ721" s="12">
        <v>720</v>
      </c>
      <c r="AM721" s="12">
        <v>720</v>
      </c>
      <c r="AO721" s="12">
        <v>0</v>
      </c>
      <c r="AP721" s="12">
        <v>720</v>
      </c>
    </row>
    <row r="722" spans="3:42" x14ac:dyDescent="0.25">
      <c r="C722" s="12">
        <v>721</v>
      </c>
      <c r="E722" s="12">
        <v>0</v>
      </c>
      <c r="F722" s="12">
        <v>721</v>
      </c>
      <c r="I722" s="12">
        <v>721</v>
      </c>
      <c r="K722" s="12">
        <v>0</v>
      </c>
      <c r="L722" s="12">
        <v>721</v>
      </c>
      <c r="O722" s="12">
        <v>721</v>
      </c>
      <c r="Q722" s="12">
        <v>0</v>
      </c>
      <c r="R722" s="12">
        <v>721</v>
      </c>
      <c r="U722" s="12">
        <v>721</v>
      </c>
      <c r="W722" s="12">
        <v>0</v>
      </c>
      <c r="X722" s="12">
        <v>721</v>
      </c>
      <c r="AA722" s="12">
        <v>721</v>
      </c>
      <c r="AC722" s="12">
        <v>0</v>
      </c>
      <c r="AD722" s="12">
        <v>721</v>
      </c>
      <c r="AG722" s="12">
        <v>721</v>
      </c>
      <c r="AI722" s="12">
        <v>0</v>
      </c>
      <c r="AJ722" s="12">
        <v>721</v>
      </c>
      <c r="AM722" s="12">
        <v>721</v>
      </c>
      <c r="AO722" s="12">
        <v>0</v>
      </c>
      <c r="AP722" s="12">
        <v>721</v>
      </c>
    </row>
    <row r="723" spans="3:42" x14ac:dyDescent="0.25">
      <c r="C723" s="12">
        <v>722</v>
      </c>
      <c r="E723" s="12">
        <v>0</v>
      </c>
      <c r="F723" s="12">
        <v>722</v>
      </c>
      <c r="I723" s="12">
        <v>722</v>
      </c>
      <c r="K723" s="12">
        <v>0</v>
      </c>
      <c r="L723" s="12">
        <v>722</v>
      </c>
      <c r="O723" s="12">
        <v>722</v>
      </c>
      <c r="Q723" s="12">
        <v>0</v>
      </c>
      <c r="R723" s="12">
        <v>722</v>
      </c>
      <c r="U723" s="12">
        <v>722</v>
      </c>
      <c r="W723" s="12">
        <v>0</v>
      </c>
      <c r="X723" s="12">
        <v>722</v>
      </c>
      <c r="AA723" s="12">
        <v>722</v>
      </c>
      <c r="AC723" s="12">
        <v>0</v>
      </c>
      <c r="AD723" s="12">
        <v>722</v>
      </c>
      <c r="AG723" s="12">
        <v>722</v>
      </c>
      <c r="AI723" s="12">
        <v>0</v>
      </c>
      <c r="AJ723" s="12">
        <v>722</v>
      </c>
      <c r="AM723" s="12">
        <v>722</v>
      </c>
      <c r="AO723" s="12">
        <v>0</v>
      </c>
      <c r="AP723" s="12">
        <v>722</v>
      </c>
    </row>
    <row r="724" spans="3:42" x14ac:dyDescent="0.25">
      <c r="C724" s="12">
        <v>723</v>
      </c>
      <c r="E724" s="12">
        <v>0</v>
      </c>
      <c r="F724" s="12">
        <v>723</v>
      </c>
      <c r="I724" s="12">
        <v>723</v>
      </c>
      <c r="K724" s="12">
        <v>0</v>
      </c>
      <c r="L724" s="12">
        <v>723</v>
      </c>
      <c r="O724" s="12">
        <v>723</v>
      </c>
      <c r="Q724" s="12">
        <v>0</v>
      </c>
      <c r="R724" s="12">
        <v>723</v>
      </c>
      <c r="U724" s="12">
        <v>723</v>
      </c>
      <c r="W724" s="12">
        <v>0</v>
      </c>
      <c r="X724" s="12">
        <v>723</v>
      </c>
      <c r="AA724" s="12">
        <v>723</v>
      </c>
      <c r="AC724" s="12">
        <v>0</v>
      </c>
      <c r="AD724" s="12">
        <v>723</v>
      </c>
      <c r="AG724" s="12">
        <v>723</v>
      </c>
      <c r="AI724" s="12">
        <v>0</v>
      </c>
      <c r="AJ724" s="12">
        <v>723</v>
      </c>
      <c r="AM724" s="12">
        <v>723</v>
      </c>
      <c r="AO724" s="12">
        <v>0</v>
      </c>
      <c r="AP724" s="12">
        <v>723</v>
      </c>
    </row>
    <row r="725" spans="3:42" x14ac:dyDescent="0.25">
      <c r="C725" s="12">
        <v>724</v>
      </c>
      <c r="E725" s="12">
        <v>0</v>
      </c>
      <c r="F725" s="12">
        <v>724</v>
      </c>
      <c r="I725" s="12">
        <v>724</v>
      </c>
      <c r="K725" s="12">
        <v>0</v>
      </c>
      <c r="L725" s="12">
        <v>724</v>
      </c>
      <c r="O725" s="12">
        <v>724</v>
      </c>
      <c r="Q725" s="12">
        <v>0</v>
      </c>
      <c r="R725" s="12">
        <v>724</v>
      </c>
      <c r="U725" s="12">
        <v>724</v>
      </c>
      <c r="W725" s="12">
        <v>0</v>
      </c>
      <c r="X725" s="12">
        <v>724</v>
      </c>
      <c r="AA725" s="12">
        <v>724</v>
      </c>
      <c r="AC725" s="12">
        <v>0</v>
      </c>
      <c r="AD725" s="12">
        <v>724</v>
      </c>
      <c r="AG725" s="12">
        <v>724</v>
      </c>
      <c r="AI725" s="12">
        <v>0</v>
      </c>
      <c r="AJ725" s="12">
        <v>724</v>
      </c>
      <c r="AM725" s="12">
        <v>724</v>
      </c>
      <c r="AO725" s="12">
        <v>0</v>
      </c>
      <c r="AP725" s="12">
        <v>724</v>
      </c>
    </row>
    <row r="726" spans="3:42" x14ac:dyDescent="0.25">
      <c r="C726" s="12">
        <v>725</v>
      </c>
      <c r="E726" s="12">
        <v>0</v>
      </c>
      <c r="F726" s="12">
        <v>725</v>
      </c>
      <c r="I726" s="12">
        <v>725</v>
      </c>
      <c r="K726" s="12">
        <v>0</v>
      </c>
      <c r="L726" s="12">
        <v>725</v>
      </c>
      <c r="O726" s="12">
        <v>725</v>
      </c>
      <c r="Q726" s="12">
        <v>0</v>
      </c>
      <c r="R726" s="12">
        <v>725</v>
      </c>
      <c r="U726" s="12">
        <v>725</v>
      </c>
      <c r="W726" s="12">
        <v>0</v>
      </c>
      <c r="X726" s="12">
        <v>725</v>
      </c>
      <c r="AA726" s="12">
        <v>725</v>
      </c>
      <c r="AC726" s="12">
        <v>0</v>
      </c>
      <c r="AD726" s="12">
        <v>725</v>
      </c>
      <c r="AG726" s="12">
        <v>725</v>
      </c>
      <c r="AI726" s="12">
        <v>0</v>
      </c>
      <c r="AJ726" s="12">
        <v>725</v>
      </c>
      <c r="AM726" s="12">
        <v>725</v>
      </c>
      <c r="AO726" s="12">
        <v>0</v>
      </c>
      <c r="AP726" s="12">
        <v>725</v>
      </c>
    </row>
    <row r="727" spans="3:42" x14ac:dyDescent="0.25">
      <c r="C727" s="12">
        <v>726</v>
      </c>
      <c r="E727" s="12">
        <v>0</v>
      </c>
      <c r="F727" s="12">
        <v>726</v>
      </c>
      <c r="I727" s="12">
        <v>726</v>
      </c>
      <c r="K727" s="12">
        <v>0</v>
      </c>
      <c r="L727" s="12">
        <v>726</v>
      </c>
      <c r="O727" s="12">
        <v>726</v>
      </c>
      <c r="Q727" s="12">
        <v>0</v>
      </c>
      <c r="R727" s="12">
        <v>726</v>
      </c>
      <c r="U727" s="12">
        <v>726</v>
      </c>
      <c r="W727" s="12">
        <v>0</v>
      </c>
      <c r="X727" s="12">
        <v>726</v>
      </c>
      <c r="AA727" s="12">
        <v>726</v>
      </c>
      <c r="AC727" s="12">
        <v>0</v>
      </c>
      <c r="AD727" s="12">
        <v>726</v>
      </c>
      <c r="AG727" s="12">
        <v>726</v>
      </c>
      <c r="AI727" s="12">
        <v>0</v>
      </c>
      <c r="AJ727" s="12">
        <v>726</v>
      </c>
      <c r="AM727" s="12">
        <v>726</v>
      </c>
      <c r="AO727" s="12">
        <v>0</v>
      </c>
      <c r="AP727" s="12">
        <v>726</v>
      </c>
    </row>
    <row r="728" spans="3:42" x14ac:dyDescent="0.25">
      <c r="C728" s="12">
        <v>727</v>
      </c>
      <c r="E728" s="12">
        <v>0</v>
      </c>
      <c r="F728" s="12">
        <v>727</v>
      </c>
      <c r="I728" s="12">
        <v>727</v>
      </c>
      <c r="K728" s="12">
        <v>0</v>
      </c>
      <c r="L728" s="12">
        <v>727</v>
      </c>
      <c r="O728" s="12">
        <v>727</v>
      </c>
      <c r="Q728" s="12">
        <v>0</v>
      </c>
      <c r="R728" s="12">
        <v>727</v>
      </c>
      <c r="U728" s="12">
        <v>727</v>
      </c>
      <c r="W728" s="12">
        <v>0</v>
      </c>
      <c r="X728" s="12">
        <v>727</v>
      </c>
      <c r="AA728" s="12">
        <v>727</v>
      </c>
      <c r="AC728" s="12">
        <v>0</v>
      </c>
      <c r="AD728" s="12">
        <v>727</v>
      </c>
      <c r="AG728" s="12">
        <v>727</v>
      </c>
      <c r="AI728" s="12">
        <v>0</v>
      </c>
      <c r="AJ728" s="12">
        <v>727</v>
      </c>
      <c r="AM728" s="12">
        <v>727</v>
      </c>
      <c r="AO728" s="12">
        <v>0</v>
      </c>
      <c r="AP728" s="12">
        <v>727</v>
      </c>
    </row>
    <row r="729" spans="3:42" x14ac:dyDescent="0.25">
      <c r="C729" s="12">
        <v>728</v>
      </c>
      <c r="E729" s="12">
        <v>0</v>
      </c>
      <c r="F729" s="12">
        <v>728</v>
      </c>
      <c r="I729" s="12">
        <v>728</v>
      </c>
      <c r="K729" s="12">
        <v>0</v>
      </c>
      <c r="L729" s="12">
        <v>728</v>
      </c>
      <c r="O729" s="12">
        <v>728</v>
      </c>
      <c r="Q729" s="12">
        <v>0</v>
      </c>
      <c r="R729" s="12">
        <v>728</v>
      </c>
      <c r="U729" s="12">
        <v>728</v>
      </c>
      <c r="W729" s="12">
        <v>0</v>
      </c>
      <c r="X729" s="12">
        <v>728</v>
      </c>
      <c r="AA729" s="12">
        <v>728</v>
      </c>
      <c r="AC729" s="12">
        <v>0</v>
      </c>
      <c r="AD729" s="12">
        <v>728</v>
      </c>
      <c r="AG729" s="12">
        <v>728</v>
      </c>
      <c r="AI729" s="12">
        <v>0</v>
      </c>
      <c r="AJ729" s="12">
        <v>728</v>
      </c>
      <c r="AM729" s="12">
        <v>728</v>
      </c>
      <c r="AO729" s="12">
        <v>0</v>
      </c>
      <c r="AP729" s="12">
        <v>728</v>
      </c>
    </row>
    <row r="730" spans="3:42" x14ac:dyDescent="0.25">
      <c r="C730" s="12">
        <v>729</v>
      </c>
      <c r="E730" s="12">
        <v>0</v>
      </c>
      <c r="F730" s="12">
        <v>729</v>
      </c>
      <c r="I730" s="12">
        <v>729</v>
      </c>
      <c r="K730" s="12">
        <v>0</v>
      </c>
      <c r="L730" s="12">
        <v>729</v>
      </c>
      <c r="O730" s="12">
        <v>729</v>
      </c>
      <c r="Q730" s="12">
        <v>0</v>
      </c>
      <c r="R730" s="12">
        <v>729</v>
      </c>
      <c r="U730" s="12">
        <v>729</v>
      </c>
      <c r="W730" s="12">
        <v>0</v>
      </c>
      <c r="X730" s="12">
        <v>729</v>
      </c>
      <c r="AA730" s="12">
        <v>729</v>
      </c>
      <c r="AC730" s="12">
        <v>0</v>
      </c>
      <c r="AD730" s="12">
        <v>729</v>
      </c>
      <c r="AG730" s="12">
        <v>729</v>
      </c>
      <c r="AI730" s="12">
        <v>0</v>
      </c>
      <c r="AJ730" s="12">
        <v>729</v>
      </c>
      <c r="AM730" s="12">
        <v>729</v>
      </c>
      <c r="AO730" s="12">
        <v>0</v>
      </c>
      <c r="AP730" s="12">
        <v>729</v>
      </c>
    </row>
    <row r="731" spans="3:42" x14ac:dyDescent="0.25">
      <c r="C731" s="12">
        <v>730</v>
      </c>
      <c r="E731" s="12">
        <v>0</v>
      </c>
      <c r="F731" s="12">
        <v>730</v>
      </c>
      <c r="I731" s="12">
        <v>730</v>
      </c>
      <c r="K731" s="12">
        <v>0</v>
      </c>
      <c r="L731" s="12">
        <v>730</v>
      </c>
      <c r="O731" s="12">
        <v>730</v>
      </c>
      <c r="Q731" s="12">
        <v>0</v>
      </c>
      <c r="R731" s="12">
        <v>730</v>
      </c>
      <c r="U731" s="12">
        <v>730</v>
      </c>
      <c r="W731" s="12">
        <v>0</v>
      </c>
      <c r="X731" s="12">
        <v>730</v>
      </c>
      <c r="AA731" s="12">
        <v>730</v>
      </c>
      <c r="AC731" s="12">
        <v>0</v>
      </c>
      <c r="AD731" s="12">
        <v>730</v>
      </c>
      <c r="AG731" s="12">
        <v>730</v>
      </c>
      <c r="AI731" s="12">
        <v>0</v>
      </c>
      <c r="AJ731" s="12">
        <v>730</v>
      </c>
      <c r="AM731" s="12">
        <v>730</v>
      </c>
      <c r="AO731" s="12">
        <v>0</v>
      </c>
      <c r="AP731" s="12">
        <v>730</v>
      </c>
    </row>
    <row r="732" spans="3:42" x14ac:dyDescent="0.25">
      <c r="C732" s="12">
        <v>731</v>
      </c>
      <c r="E732" s="12">
        <v>0</v>
      </c>
      <c r="F732" s="12">
        <v>731</v>
      </c>
      <c r="I732" s="12">
        <v>731</v>
      </c>
      <c r="K732" s="12">
        <v>0</v>
      </c>
      <c r="L732" s="12">
        <v>731</v>
      </c>
      <c r="O732" s="12">
        <v>731</v>
      </c>
      <c r="Q732" s="12">
        <v>0</v>
      </c>
      <c r="R732" s="12">
        <v>731</v>
      </c>
      <c r="U732" s="12">
        <v>731</v>
      </c>
      <c r="W732" s="12">
        <v>0</v>
      </c>
      <c r="X732" s="12">
        <v>731</v>
      </c>
      <c r="AA732" s="12">
        <v>731</v>
      </c>
      <c r="AC732" s="12">
        <v>0</v>
      </c>
      <c r="AD732" s="12">
        <v>731</v>
      </c>
      <c r="AG732" s="12">
        <v>731</v>
      </c>
      <c r="AI732" s="12">
        <v>0</v>
      </c>
      <c r="AJ732" s="12">
        <v>731</v>
      </c>
      <c r="AM732" s="12">
        <v>731</v>
      </c>
      <c r="AO732" s="12">
        <v>0</v>
      </c>
      <c r="AP732" s="12">
        <v>731</v>
      </c>
    </row>
    <row r="733" spans="3:42" x14ac:dyDescent="0.25">
      <c r="C733" s="12">
        <v>732</v>
      </c>
      <c r="E733" s="12">
        <v>0</v>
      </c>
      <c r="F733" s="12">
        <v>732</v>
      </c>
      <c r="I733" s="12">
        <v>732</v>
      </c>
      <c r="K733" s="12">
        <v>0</v>
      </c>
      <c r="L733" s="12">
        <v>732</v>
      </c>
      <c r="O733" s="12">
        <v>732</v>
      </c>
      <c r="Q733" s="12">
        <v>0</v>
      </c>
      <c r="R733" s="12">
        <v>732</v>
      </c>
      <c r="U733" s="12">
        <v>732</v>
      </c>
      <c r="W733" s="12">
        <v>0</v>
      </c>
      <c r="X733" s="12">
        <v>732</v>
      </c>
      <c r="AA733" s="12">
        <v>732</v>
      </c>
      <c r="AC733" s="12">
        <v>0</v>
      </c>
      <c r="AD733" s="12">
        <v>732</v>
      </c>
      <c r="AG733" s="12">
        <v>732</v>
      </c>
      <c r="AI733" s="12">
        <v>0</v>
      </c>
      <c r="AJ733" s="12">
        <v>732</v>
      </c>
      <c r="AM733" s="12">
        <v>732</v>
      </c>
      <c r="AO733" s="12">
        <v>0</v>
      </c>
      <c r="AP733" s="12">
        <v>732</v>
      </c>
    </row>
    <row r="734" spans="3:42" x14ac:dyDescent="0.25">
      <c r="C734" s="12">
        <v>733</v>
      </c>
      <c r="E734" s="12">
        <v>0</v>
      </c>
      <c r="F734" s="12">
        <v>733</v>
      </c>
      <c r="I734" s="12">
        <v>733</v>
      </c>
      <c r="K734" s="12">
        <v>0</v>
      </c>
      <c r="L734" s="12">
        <v>733</v>
      </c>
      <c r="O734" s="12">
        <v>733</v>
      </c>
      <c r="Q734" s="12">
        <v>0</v>
      </c>
      <c r="R734" s="12">
        <v>733</v>
      </c>
      <c r="U734" s="12">
        <v>733</v>
      </c>
      <c r="W734" s="12">
        <v>0</v>
      </c>
      <c r="X734" s="12">
        <v>733</v>
      </c>
      <c r="AA734" s="12">
        <v>733</v>
      </c>
      <c r="AC734" s="12">
        <v>0</v>
      </c>
      <c r="AD734" s="12">
        <v>733</v>
      </c>
      <c r="AG734" s="12">
        <v>733</v>
      </c>
      <c r="AI734" s="12">
        <v>0</v>
      </c>
      <c r="AJ734" s="12">
        <v>733</v>
      </c>
      <c r="AM734" s="12">
        <v>733</v>
      </c>
      <c r="AO734" s="12">
        <v>0</v>
      </c>
      <c r="AP734" s="12">
        <v>733</v>
      </c>
    </row>
    <row r="735" spans="3:42" x14ac:dyDescent="0.25">
      <c r="C735" s="12">
        <v>734</v>
      </c>
      <c r="E735" s="12">
        <v>0</v>
      </c>
      <c r="F735" s="12">
        <v>734</v>
      </c>
      <c r="I735" s="12">
        <v>734</v>
      </c>
      <c r="K735" s="12">
        <v>0</v>
      </c>
      <c r="L735" s="12">
        <v>734</v>
      </c>
      <c r="O735" s="12">
        <v>734</v>
      </c>
      <c r="Q735" s="12">
        <v>0</v>
      </c>
      <c r="R735" s="12">
        <v>734</v>
      </c>
      <c r="U735" s="12">
        <v>734</v>
      </c>
      <c r="W735" s="12">
        <v>0</v>
      </c>
      <c r="X735" s="12">
        <v>734</v>
      </c>
      <c r="AA735" s="12">
        <v>734</v>
      </c>
      <c r="AC735" s="12">
        <v>0</v>
      </c>
      <c r="AD735" s="12">
        <v>734</v>
      </c>
      <c r="AG735" s="12">
        <v>734</v>
      </c>
      <c r="AI735" s="12">
        <v>0</v>
      </c>
      <c r="AJ735" s="12">
        <v>734</v>
      </c>
      <c r="AM735" s="12">
        <v>734</v>
      </c>
      <c r="AO735" s="12">
        <v>0</v>
      </c>
      <c r="AP735" s="12">
        <v>734</v>
      </c>
    </row>
    <row r="736" spans="3:42" x14ac:dyDescent="0.25">
      <c r="C736" s="12">
        <v>735</v>
      </c>
      <c r="E736" s="12">
        <v>0</v>
      </c>
      <c r="F736" s="12">
        <v>735</v>
      </c>
      <c r="I736" s="12">
        <v>735</v>
      </c>
      <c r="K736" s="12">
        <v>0</v>
      </c>
      <c r="L736" s="12">
        <v>735</v>
      </c>
      <c r="O736" s="12">
        <v>735</v>
      </c>
      <c r="Q736" s="12">
        <v>0</v>
      </c>
      <c r="R736" s="12">
        <v>735</v>
      </c>
      <c r="U736" s="12">
        <v>735</v>
      </c>
      <c r="W736" s="12">
        <v>0</v>
      </c>
      <c r="X736" s="12">
        <v>735</v>
      </c>
      <c r="AA736" s="12">
        <v>735</v>
      </c>
      <c r="AC736" s="12">
        <v>0</v>
      </c>
      <c r="AD736" s="12">
        <v>735</v>
      </c>
      <c r="AG736" s="12">
        <v>735</v>
      </c>
      <c r="AI736" s="12">
        <v>0</v>
      </c>
      <c r="AJ736" s="12">
        <v>735</v>
      </c>
      <c r="AM736" s="12">
        <v>735</v>
      </c>
      <c r="AO736" s="12">
        <v>0</v>
      </c>
      <c r="AP736" s="12">
        <v>735</v>
      </c>
    </row>
    <row r="737" spans="3:42" x14ac:dyDescent="0.25">
      <c r="C737" s="12">
        <v>736</v>
      </c>
      <c r="E737" s="12">
        <v>0</v>
      </c>
      <c r="F737" s="12">
        <v>736</v>
      </c>
      <c r="I737" s="12">
        <v>736</v>
      </c>
      <c r="K737" s="12">
        <v>0</v>
      </c>
      <c r="L737" s="12">
        <v>736</v>
      </c>
      <c r="O737" s="12">
        <v>736</v>
      </c>
      <c r="Q737" s="12">
        <v>0</v>
      </c>
      <c r="R737" s="12">
        <v>736</v>
      </c>
      <c r="U737" s="12">
        <v>736</v>
      </c>
      <c r="W737" s="12">
        <v>0</v>
      </c>
      <c r="X737" s="12">
        <v>736</v>
      </c>
      <c r="AA737" s="12">
        <v>736</v>
      </c>
      <c r="AC737" s="12">
        <v>0</v>
      </c>
      <c r="AD737" s="12">
        <v>736</v>
      </c>
      <c r="AG737" s="12">
        <v>736</v>
      </c>
      <c r="AI737" s="12">
        <v>0</v>
      </c>
      <c r="AJ737" s="12">
        <v>736</v>
      </c>
      <c r="AM737" s="12">
        <v>736</v>
      </c>
      <c r="AO737" s="12">
        <v>0</v>
      </c>
      <c r="AP737" s="12">
        <v>736</v>
      </c>
    </row>
    <row r="738" spans="3:42" x14ac:dyDescent="0.25">
      <c r="C738" s="12">
        <v>737</v>
      </c>
      <c r="E738" s="12">
        <v>0</v>
      </c>
      <c r="F738" s="12">
        <v>737</v>
      </c>
      <c r="I738" s="12">
        <v>737</v>
      </c>
      <c r="K738" s="12">
        <v>0</v>
      </c>
      <c r="L738" s="12">
        <v>737</v>
      </c>
      <c r="O738" s="12">
        <v>737</v>
      </c>
      <c r="Q738" s="12">
        <v>0</v>
      </c>
      <c r="R738" s="12">
        <v>737</v>
      </c>
      <c r="U738" s="12">
        <v>737</v>
      </c>
      <c r="W738" s="12">
        <v>0</v>
      </c>
      <c r="X738" s="12">
        <v>737</v>
      </c>
      <c r="AA738" s="12">
        <v>737</v>
      </c>
      <c r="AC738" s="12">
        <v>0</v>
      </c>
      <c r="AD738" s="12">
        <v>737</v>
      </c>
      <c r="AG738" s="12">
        <v>737</v>
      </c>
      <c r="AI738" s="12">
        <v>0</v>
      </c>
      <c r="AJ738" s="12">
        <v>737</v>
      </c>
      <c r="AM738" s="12">
        <v>737</v>
      </c>
      <c r="AO738" s="12">
        <v>0</v>
      </c>
      <c r="AP738" s="12">
        <v>737</v>
      </c>
    </row>
    <row r="739" spans="3:42" x14ac:dyDescent="0.25">
      <c r="C739" s="12">
        <v>738</v>
      </c>
      <c r="E739" s="12">
        <v>0</v>
      </c>
      <c r="F739" s="12">
        <v>738</v>
      </c>
      <c r="I739" s="12">
        <v>738</v>
      </c>
      <c r="K739" s="12">
        <v>0</v>
      </c>
      <c r="L739" s="12">
        <v>738</v>
      </c>
      <c r="O739" s="12">
        <v>738</v>
      </c>
      <c r="Q739" s="12">
        <v>0</v>
      </c>
      <c r="R739" s="12">
        <v>738</v>
      </c>
      <c r="U739" s="12">
        <v>738</v>
      </c>
      <c r="W739" s="12">
        <v>0</v>
      </c>
      <c r="X739" s="12">
        <v>738</v>
      </c>
      <c r="AA739" s="12">
        <v>738</v>
      </c>
      <c r="AC739" s="12">
        <v>0</v>
      </c>
      <c r="AD739" s="12">
        <v>738</v>
      </c>
      <c r="AG739" s="12">
        <v>738</v>
      </c>
      <c r="AI739" s="12">
        <v>0</v>
      </c>
      <c r="AJ739" s="12">
        <v>738</v>
      </c>
      <c r="AM739" s="12">
        <v>738</v>
      </c>
      <c r="AO739" s="12">
        <v>0</v>
      </c>
      <c r="AP739" s="12">
        <v>738</v>
      </c>
    </row>
    <row r="740" spans="3:42" x14ac:dyDescent="0.25">
      <c r="C740" s="12">
        <v>739</v>
      </c>
      <c r="E740" s="12">
        <v>0</v>
      </c>
      <c r="F740" s="12">
        <v>739</v>
      </c>
      <c r="I740" s="12">
        <v>739</v>
      </c>
      <c r="K740" s="12">
        <v>0</v>
      </c>
      <c r="L740" s="12">
        <v>739</v>
      </c>
      <c r="O740" s="12">
        <v>739</v>
      </c>
      <c r="Q740" s="12">
        <v>0</v>
      </c>
      <c r="R740" s="12">
        <v>739</v>
      </c>
      <c r="U740" s="12">
        <v>739</v>
      </c>
      <c r="W740" s="12">
        <v>0</v>
      </c>
      <c r="X740" s="12">
        <v>739</v>
      </c>
      <c r="AA740" s="12">
        <v>739</v>
      </c>
      <c r="AC740" s="12">
        <v>0</v>
      </c>
      <c r="AD740" s="12">
        <v>739</v>
      </c>
      <c r="AG740" s="12">
        <v>739</v>
      </c>
      <c r="AI740" s="12">
        <v>0</v>
      </c>
      <c r="AJ740" s="12">
        <v>739</v>
      </c>
      <c r="AM740" s="12">
        <v>739</v>
      </c>
      <c r="AO740" s="12">
        <v>0</v>
      </c>
      <c r="AP740" s="12">
        <v>739</v>
      </c>
    </row>
    <row r="741" spans="3:42" x14ac:dyDescent="0.25">
      <c r="C741" s="12">
        <v>740</v>
      </c>
      <c r="E741" s="12">
        <v>0</v>
      </c>
      <c r="F741" s="12">
        <v>740</v>
      </c>
      <c r="I741" s="12">
        <v>740</v>
      </c>
      <c r="K741" s="12">
        <v>0</v>
      </c>
      <c r="L741" s="12">
        <v>740</v>
      </c>
      <c r="O741" s="12">
        <v>740</v>
      </c>
      <c r="Q741" s="12">
        <v>0</v>
      </c>
      <c r="R741" s="12">
        <v>740</v>
      </c>
      <c r="U741" s="12">
        <v>740</v>
      </c>
      <c r="W741" s="12">
        <v>0</v>
      </c>
      <c r="X741" s="12">
        <v>740</v>
      </c>
      <c r="AA741" s="12">
        <v>740</v>
      </c>
      <c r="AC741" s="12">
        <v>0</v>
      </c>
      <c r="AD741" s="12">
        <v>740</v>
      </c>
      <c r="AG741" s="12">
        <v>740</v>
      </c>
      <c r="AI741" s="12">
        <v>0</v>
      </c>
      <c r="AJ741" s="12">
        <v>740</v>
      </c>
      <c r="AM741" s="12">
        <v>740</v>
      </c>
      <c r="AO741" s="12">
        <v>0</v>
      </c>
      <c r="AP741" s="12">
        <v>740</v>
      </c>
    </row>
    <row r="742" spans="3:42" x14ac:dyDescent="0.25">
      <c r="C742" s="12">
        <v>741</v>
      </c>
      <c r="E742" s="12">
        <v>0</v>
      </c>
      <c r="F742" s="12">
        <v>741</v>
      </c>
      <c r="I742" s="12">
        <v>741</v>
      </c>
      <c r="K742" s="12">
        <v>0</v>
      </c>
      <c r="L742" s="12">
        <v>741</v>
      </c>
      <c r="O742" s="12">
        <v>741</v>
      </c>
      <c r="Q742" s="12">
        <v>0</v>
      </c>
      <c r="R742" s="12">
        <v>741</v>
      </c>
      <c r="U742" s="12">
        <v>741</v>
      </c>
      <c r="W742" s="12">
        <v>0</v>
      </c>
      <c r="X742" s="12">
        <v>741</v>
      </c>
      <c r="AA742" s="12">
        <v>741</v>
      </c>
      <c r="AC742" s="12">
        <v>0</v>
      </c>
      <c r="AD742" s="12">
        <v>741</v>
      </c>
      <c r="AG742" s="12">
        <v>741</v>
      </c>
      <c r="AI742" s="12">
        <v>0</v>
      </c>
      <c r="AJ742" s="12">
        <v>741</v>
      </c>
      <c r="AM742" s="12">
        <v>741</v>
      </c>
      <c r="AO742" s="12">
        <v>0</v>
      </c>
      <c r="AP742" s="12">
        <v>741</v>
      </c>
    </row>
    <row r="743" spans="3:42" x14ac:dyDescent="0.25">
      <c r="C743" s="12">
        <v>742</v>
      </c>
      <c r="E743" s="12">
        <v>0</v>
      </c>
      <c r="F743" s="12">
        <v>742</v>
      </c>
      <c r="I743" s="12">
        <v>742</v>
      </c>
      <c r="K743" s="12">
        <v>0</v>
      </c>
      <c r="L743" s="12">
        <v>742</v>
      </c>
      <c r="O743" s="12">
        <v>742</v>
      </c>
      <c r="Q743" s="12">
        <v>0</v>
      </c>
      <c r="R743" s="12">
        <v>742</v>
      </c>
      <c r="U743" s="12">
        <v>742</v>
      </c>
      <c r="W743" s="12">
        <v>0</v>
      </c>
      <c r="X743" s="12">
        <v>742</v>
      </c>
      <c r="AA743" s="12">
        <v>742</v>
      </c>
      <c r="AC743" s="12">
        <v>0</v>
      </c>
      <c r="AD743" s="12">
        <v>742</v>
      </c>
      <c r="AG743" s="12">
        <v>742</v>
      </c>
      <c r="AI743" s="12">
        <v>0</v>
      </c>
      <c r="AJ743" s="12">
        <v>742</v>
      </c>
      <c r="AM743" s="12">
        <v>742</v>
      </c>
      <c r="AO743" s="12">
        <v>0</v>
      </c>
      <c r="AP743" s="12">
        <v>742</v>
      </c>
    </row>
    <row r="744" spans="3:42" x14ac:dyDescent="0.25">
      <c r="C744" s="12">
        <v>743</v>
      </c>
      <c r="E744" s="12">
        <v>0</v>
      </c>
      <c r="F744" s="12">
        <v>743</v>
      </c>
      <c r="I744" s="12">
        <v>743</v>
      </c>
      <c r="K744" s="12">
        <v>0</v>
      </c>
      <c r="L744" s="12">
        <v>743</v>
      </c>
      <c r="O744" s="12">
        <v>743</v>
      </c>
      <c r="Q744" s="12">
        <v>0</v>
      </c>
      <c r="R744" s="12">
        <v>743</v>
      </c>
      <c r="U744" s="12">
        <v>743</v>
      </c>
      <c r="W744" s="12">
        <v>0</v>
      </c>
      <c r="X744" s="12">
        <v>743</v>
      </c>
      <c r="AA744" s="12">
        <v>743</v>
      </c>
      <c r="AC744" s="12">
        <v>0</v>
      </c>
      <c r="AD744" s="12">
        <v>743</v>
      </c>
      <c r="AG744" s="12">
        <v>743</v>
      </c>
      <c r="AI744" s="12">
        <v>0</v>
      </c>
      <c r="AJ744" s="12">
        <v>743</v>
      </c>
      <c r="AM744" s="12">
        <v>743</v>
      </c>
      <c r="AO744" s="12">
        <v>0</v>
      </c>
      <c r="AP744" s="12">
        <v>743</v>
      </c>
    </row>
    <row r="745" spans="3:42" x14ac:dyDescent="0.25">
      <c r="C745" s="12">
        <v>744</v>
      </c>
      <c r="E745" s="12">
        <v>0</v>
      </c>
      <c r="F745" s="12">
        <v>744</v>
      </c>
      <c r="I745" s="12">
        <v>744</v>
      </c>
      <c r="K745" s="12">
        <v>0</v>
      </c>
      <c r="L745" s="12">
        <v>744</v>
      </c>
      <c r="O745" s="12">
        <v>744</v>
      </c>
      <c r="Q745" s="12">
        <v>0</v>
      </c>
      <c r="R745" s="12">
        <v>744</v>
      </c>
      <c r="U745" s="12">
        <v>744</v>
      </c>
      <c r="W745" s="12">
        <v>0</v>
      </c>
      <c r="X745" s="12">
        <v>744</v>
      </c>
      <c r="AA745" s="12">
        <v>744</v>
      </c>
      <c r="AC745" s="12">
        <v>0</v>
      </c>
      <c r="AD745" s="12">
        <v>744</v>
      </c>
      <c r="AG745" s="12">
        <v>744</v>
      </c>
      <c r="AI745" s="12">
        <v>0</v>
      </c>
      <c r="AJ745" s="12">
        <v>744</v>
      </c>
      <c r="AM745" s="12">
        <v>744</v>
      </c>
      <c r="AO745" s="12">
        <v>0</v>
      </c>
      <c r="AP745" s="12">
        <v>744</v>
      </c>
    </row>
    <row r="746" spans="3:42" x14ac:dyDescent="0.25">
      <c r="C746" s="12">
        <v>745</v>
      </c>
      <c r="E746" s="12">
        <v>0</v>
      </c>
      <c r="F746" s="12">
        <v>745</v>
      </c>
      <c r="I746" s="12">
        <v>745</v>
      </c>
      <c r="K746" s="12">
        <v>0</v>
      </c>
      <c r="L746" s="12">
        <v>745</v>
      </c>
      <c r="O746" s="12">
        <v>745</v>
      </c>
      <c r="Q746" s="12">
        <v>0</v>
      </c>
      <c r="R746" s="12">
        <v>745</v>
      </c>
      <c r="U746" s="12">
        <v>745</v>
      </c>
      <c r="W746" s="12">
        <v>0</v>
      </c>
      <c r="X746" s="12">
        <v>745</v>
      </c>
      <c r="AA746" s="12">
        <v>745</v>
      </c>
      <c r="AC746" s="12">
        <v>0</v>
      </c>
      <c r="AD746" s="12">
        <v>745</v>
      </c>
      <c r="AG746" s="12">
        <v>745</v>
      </c>
      <c r="AI746" s="12">
        <v>0</v>
      </c>
      <c r="AJ746" s="12">
        <v>745</v>
      </c>
      <c r="AM746" s="12">
        <v>745</v>
      </c>
      <c r="AO746" s="12">
        <v>0</v>
      </c>
      <c r="AP746" s="12">
        <v>745</v>
      </c>
    </row>
    <row r="747" spans="3:42" x14ac:dyDescent="0.25">
      <c r="C747" s="12">
        <v>746</v>
      </c>
      <c r="E747" s="12">
        <v>0</v>
      </c>
      <c r="F747" s="12">
        <v>746</v>
      </c>
      <c r="I747" s="12">
        <v>746</v>
      </c>
      <c r="K747" s="12">
        <v>0</v>
      </c>
      <c r="L747" s="12">
        <v>746</v>
      </c>
      <c r="O747" s="12">
        <v>746</v>
      </c>
      <c r="Q747" s="12">
        <v>0</v>
      </c>
      <c r="R747" s="12">
        <v>746</v>
      </c>
      <c r="U747" s="12">
        <v>746</v>
      </c>
      <c r="W747" s="12">
        <v>0</v>
      </c>
      <c r="X747" s="12">
        <v>746</v>
      </c>
      <c r="AA747" s="12">
        <v>746</v>
      </c>
      <c r="AC747" s="12">
        <v>0</v>
      </c>
      <c r="AD747" s="12">
        <v>746</v>
      </c>
      <c r="AG747" s="12">
        <v>746</v>
      </c>
      <c r="AI747" s="12">
        <v>0</v>
      </c>
      <c r="AJ747" s="12">
        <v>746</v>
      </c>
      <c r="AM747" s="12">
        <v>746</v>
      </c>
      <c r="AO747" s="12">
        <v>0</v>
      </c>
      <c r="AP747" s="12">
        <v>746</v>
      </c>
    </row>
    <row r="748" spans="3:42" x14ac:dyDescent="0.25">
      <c r="C748" s="12">
        <v>747</v>
      </c>
      <c r="E748" s="12">
        <v>0</v>
      </c>
      <c r="F748" s="12">
        <v>747</v>
      </c>
      <c r="I748" s="12">
        <v>747</v>
      </c>
      <c r="K748" s="12">
        <v>0</v>
      </c>
      <c r="L748" s="12">
        <v>747</v>
      </c>
      <c r="O748" s="12">
        <v>747</v>
      </c>
      <c r="Q748" s="12">
        <v>0</v>
      </c>
      <c r="R748" s="12">
        <v>747</v>
      </c>
      <c r="U748" s="12">
        <v>747</v>
      </c>
      <c r="W748" s="12">
        <v>0</v>
      </c>
      <c r="X748" s="12">
        <v>747</v>
      </c>
      <c r="AA748" s="12">
        <v>747</v>
      </c>
      <c r="AC748" s="12">
        <v>0</v>
      </c>
      <c r="AD748" s="12">
        <v>747</v>
      </c>
      <c r="AG748" s="12">
        <v>747</v>
      </c>
      <c r="AI748" s="12">
        <v>0</v>
      </c>
      <c r="AJ748" s="12">
        <v>747</v>
      </c>
      <c r="AM748" s="12">
        <v>747</v>
      </c>
      <c r="AO748" s="12">
        <v>0</v>
      </c>
      <c r="AP748" s="12">
        <v>747</v>
      </c>
    </row>
    <row r="749" spans="3:42" x14ac:dyDescent="0.25">
      <c r="C749" s="12">
        <v>748</v>
      </c>
      <c r="E749" s="12">
        <v>0</v>
      </c>
      <c r="F749" s="12">
        <v>748</v>
      </c>
      <c r="I749" s="12">
        <v>748</v>
      </c>
      <c r="K749" s="12">
        <v>0</v>
      </c>
      <c r="L749" s="12">
        <v>748</v>
      </c>
      <c r="O749" s="12">
        <v>748</v>
      </c>
      <c r="Q749" s="12">
        <v>0</v>
      </c>
      <c r="R749" s="12">
        <v>748</v>
      </c>
      <c r="U749" s="12">
        <v>748</v>
      </c>
      <c r="W749" s="12">
        <v>0</v>
      </c>
      <c r="X749" s="12">
        <v>748</v>
      </c>
      <c r="AA749" s="12">
        <v>748</v>
      </c>
      <c r="AC749" s="12">
        <v>0</v>
      </c>
      <c r="AD749" s="12">
        <v>748</v>
      </c>
      <c r="AG749" s="12">
        <v>748</v>
      </c>
      <c r="AI749" s="12">
        <v>0</v>
      </c>
      <c r="AJ749" s="12">
        <v>748</v>
      </c>
      <c r="AM749" s="12">
        <v>748</v>
      </c>
      <c r="AO749" s="12">
        <v>0</v>
      </c>
      <c r="AP749" s="12">
        <v>748</v>
      </c>
    </row>
    <row r="750" spans="3:42" x14ac:dyDescent="0.25">
      <c r="C750" s="12">
        <v>749</v>
      </c>
      <c r="E750" s="12">
        <v>0</v>
      </c>
      <c r="F750" s="12">
        <v>749</v>
      </c>
      <c r="I750" s="12">
        <v>749</v>
      </c>
      <c r="K750" s="12">
        <v>0</v>
      </c>
      <c r="L750" s="12">
        <v>749</v>
      </c>
      <c r="O750" s="12">
        <v>749</v>
      </c>
      <c r="Q750" s="12">
        <v>0</v>
      </c>
      <c r="R750" s="12">
        <v>749</v>
      </c>
      <c r="U750" s="12">
        <v>749</v>
      </c>
      <c r="W750" s="12">
        <v>0</v>
      </c>
      <c r="X750" s="12">
        <v>749</v>
      </c>
      <c r="AA750" s="12">
        <v>749</v>
      </c>
      <c r="AC750" s="12">
        <v>0</v>
      </c>
      <c r="AD750" s="12">
        <v>749</v>
      </c>
      <c r="AG750" s="12">
        <v>749</v>
      </c>
      <c r="AI750" s="12">
        <v>0</v>
      </c>
      <c r="AJ750" s="12">
        <v>749</v>
      </c>
      <c r="AM750" s="12">
        <v>749</v>
      </c>
      <c r="AO750" s="12">
        <v>0</v>
      </c>
      <c r="AP750" s="12">
        <v>749</v>
      </c>
    </row>
    <row r="751" spans="3:42" x14ac:dyDescent="0.25">
      <c r="C751" s="12">
        <v>750</v>
      </c>
      <c r="E751" s="12">
        <v>0</v>
      </c>
      <c r="F751" s="12">
        <v>750</v>
      </c>
      <c r="I751" s="12">
        <v>750</v>
      </c>
      <c r="K751" s="12">
        <v>0</v>
      </c>
      <c r="L751" s="12">
        <v>750</v>
      </c>
      <c r="O751" s="12">
        <v>750</v>
      </c>
      <c r="Q751" s="12">
        <v>0</v>
      </c>
      <c r="R751" s="12">
        <v>750</v>
      </c>
      <c r="U751" s="12">
        <v>750</v>
      </c>
      <c r="W751" s="12">
        <v>0</v>
      </c>
      <c r="X751" s="12">
        <v>750</v>
      </c>
      <c r="AA751" s="12">
        <v>750</v>
      </c>
      <c r="AC751" s="12">
        <v>0</v>
      </c>
      <c r="AD751" s="12">
        <v>750</v>
      </c>
      <c r="AG751" s="12">
        <v>750</v>
      </c>
      <c r="AI751" s="12">
        <v>0</v>
      </c>
      <c r="AJ751" s="12">
        <v>750</v>
      </c>
      <c r="AM751" s="12">
        <v>750</v>
      </c>
      <c r="AO751" s="12">
        <v>0</v>
      </c>
      <c r="AP751" s="12">
        <v>750</v>
      </c>
    </row>
    <row r="752" spans="3:42" x14ac:dyDescent="0.25">
      <c r="C752" s="12">
        <v>751</v>
      </c>
      <c r="E752" s="12">
        <v>0</v>
      </c>
      <c r="F752" s="12">
        <v>751</v>
      </c>
      <c r="I752" s="12">
        <v>751</v>
      </c>
      <c r="K752" s="12">
        <v>0</v>
      </c>
      <c r="L752" s="12">
        <v>751</v>
      </c>
      <c r="O752" s="12">
        <v>751</v>
      </c>
      <c r="Q752" s="12">
        <v>0</v>
      </c>
      <c r="R752" s="12">
        <v>751</v>
      </c>
      <c r="U752" s="12">
        <v>751</v>
      </c>
      <c r="W752" s="12">
        <v>0</v>
      </c>
      <c r="X752" s="12">
        <v>751</v>
      </c>
      <c r="AA752" s="12">
        <v>751</v>
      </c>
      <c r="AC752" s="12">
        <v>0</v>
      </c>
      <c r="AD752" s="12">
        <v>751</v>
      </c>
      <c r="AG752" s="12">
        <v>751</v>
      </c>
      <c r="AI752" s="12">
        <v>0</v>
      </c>
      <c r="AJ752" s="12">
        <v>751</v>
      </c>
      <c r="AM752" s="12">
        <v>751</v>
      </c>
      <c r="AO752" s="12">
        <v>0</v>
      </c>
      <c r="AP752" s="12">
        <v>751</v>
      </c>
    </row>
    <row r="753" spans="3:42" x14ac:dyDescent="0.25">
      <c r="C753" s="12">
        <v>752</v>
      </c>
      <c r="E753" s="12">
        <v>0</v>
      </c>
      <c r="F753" s="12">
        <v>752</v>
      </c>
      <c r="I753" s="12">
        <v>752</v>
      </c>
      <c r="K753" s="12">
        <v>0</v>
      </c>
      <c r="L753" s="12">
        <v>752</v>
      </c>
      <c r="O753" s="12">
        <v>752</v>
      </c>
      <c r="Q753" s="12">
        <v>0</v>
      </c>
      <c r="R753" s="12">
        <v>752</v>
      </c>
      <c r="U753" s="12">
        <v>752</v>
      </c>
      <c r="W753" s="12">
        <v>0</v>
      </c>
      <c r="X753" s="12">
        <v>752</v>
      </c>
      <c r="AA753" s="12">
        <v>752</v>
      </c>
      <c r="AC753" s="12">
        <v>0</v>
      </c>
      <c r="AD753" s="12">
        <v>752</v>
      </c>
      <c r="AG753" s="12">
        <v>752</v>
      </c>
      <c r="AI753" s="12">
        <v>0</v>
      </c>
      <c r="AJ753" s="12">
        <v>752</v>
      </c>
      <c r="AM753" s="12">
        <v>752</v>
      </c>
      <c r="AO753" s="12">
        <v>0</v>
      </c>
      <c r="AP753" s="12">
        <v>752</v>
      </c>
    </row>
    <row r="754" spans="3:42" x14ac:dyDescent="0.25">
      <c r="C754" s="12">
        <v>753</v>
      </c>
      <c r="E754" s="12">
        <v>0</v>
      </c>
      <c r="F754" s="12">
        <v>753</v>
      </c>
      <c r="I754" s="12">
        <v>753</v>
      </c>
      <c r="K754" s="12">
        <v>0</v>
      </c>
      <c r="L754" s="12">
        <v>753</v>
      </c>
      <c r="O754" s="12">
        <v>753</v>
      </c>
      <c r="Q754" s="12">
        <v>0</v>
      </c>
      <c r="R754" s="12">
        <v>753</v>
      </c>
      <c r="U754" s="12">
        <v>753</v>
      </c>
      <c r="W754" s="12">
        <v>0</v>
      </c>
      <c r="X754" s="12">
        <v>753</v>
      </c>
      <c r="AA754" s="12">
        <v>753</v>
      </c>
      <c r="AC754" s="12">
        <v>0</v>
      </c>
      <c r="AD754" s="12">
        <v>753</v>
      </c>
      <c r="AG754" s="12">
        <v>753</v>
      </c>
      <c r="AI754" s="12">
        <v>0</v>
      </c>
      <c r="AJ754" s="12">
        <v>753</v>
      </c>
      <c r="AM754" s="12">
        <v>753</v>
      </c>
      <c r="AO754" s="12">
        <v>0</v>
      </c>
      <c r="AP754" s="12">
        <v>753</v>
      </c>
    </row>
    <row r="755" spans="3:42" x14ac:dyDescent="0.25">
      <c r="C755" s="12">
        <v>754</v>
      </c>
      <c r="E755" s="12">
        <v>0</v>
      </c>
      <c r="F755" s="12">
        <v>754</v>
      </c>
      <c r="I755" s="12">
        <v>754</v>
      </c>
      <c r="K755" s="12">
        <v>0</v>
      </c>
      <c r="L755" s="12">
        <v>754</v>
      </c>
      <c r="O755" s="12">
        <v>754</v>
      </c>
      <c r="Q755" s="12">
        <v>0</v>
      </c>
      <c r="R755" s="12">
        <v>754</v>
      </c>
      <c r="U755" s="12">
        <v>754</v>
      </c>
      <c r="W755" s="12">
        <v>0</v>
      </c>
      <c r="X755" s="12">
        <v>754</v>
      </c>
      <c r="AA755" s="12">
        <v>754</v>
      </c>
      <c r="AC755" s="12">
        <v>0</v>
      </c>
      <c r="AD755" s="12">
        <v>754</v>
      </c>
      <c r="AG755" s="12">
        <v>754</v>
      </c>
      <c r="AI755" s="12">
        <v>0</v>
      </c>
      <c r="AJ755" s="12">
        <v>754</v>
      </c>
      <c r="AM755" s="12">
        <v>754</v>
      </c>
      <c r="AO755" s="12">
        <v>0</v>
      </c>
      <c r="AP755" s="12">
        <v>754</v>
      </c>
    </row>
    <row r="756" spans="3:42" x14ac:dyDescent="0.25">
      <c r="C756" s="12">
        <v>755</v>
      </c>
      <c r="E756" s="12">
        <v>0</v>
      </c>
      <c r="F756" s="12">
        <v>755</v>
      </c>
      <c r="I756" s="12">
        <v>755</v>
      </c>
      <c r="K756" s="12">
        <v>0</v>
      </c>
      <c r="L756" s="12">
        <v>755</v>
      </c>
      <c r="O756" s="12">
        <v>755</v>
      </c>
      <c r="Q756" s="12">
        <v>0</v>
      </c>
      <c r="R756" s="12">
        <v>755</v>
      </c>
      <c r="U756" s="12">
        <v>755</v>
      </c>
      <c r="W756" s="12">
        <v>0</v>
      </c>
      <c r="X756" s="12">
        <v>755</v>
      </c>
      <c r="AA756" s="12">
        <v>755</v>
      </c>
      <c r="AC756" s="12">
        <v>0</v>
      </c>
      <c r="AD756" s="12">
        <v>755</v>
      </c>
      <c r="AG756" s="12">
        <v>755</v>
      </c>
      <c r="AI756" s="12">
        <v>0</v>
      </c>
      <c r="AJ756" s="12">
        <v>755</v>
      </c>
      <c r="AM756" s="12">
        <v>755</v>
      </c>
      <c r="AO756" s="12">
        <v>0</v>
      </c>
      <c r="AP756" s="12">
        <v>755</v>
      </c>
    </row>
    <row r="757" spans="3:42" x14ac:dyDescent="0.25">
      <c r="C757" s="12">
        <v>756</v>
      </c>
      <c r="E757" s="12">
        <v>0</v>
      </c>
      <c r="F757" s="12">
        <v>756</v>
      </c>
      <c r="I757" s="12">
        <v>756</v>
      </c>
      <c r="K757" s="12">
        <v>0</v>
      </c>
      <c r="L757" s="12">
        <v>756</v>
      </c>
      <c r="O757" s="12">
        <v>756</v>
      </c>
      <c r="Q757" s="12">
        <v>0</v>
      </c>
      <c r="R757" s="12">
        <v>756</v>
      </c>
      <c r="U757" s="12">
        <v>756</v>
      </c>
      <c r="W757" s="12">
        <v>0</v>
      </c>
      <c r="X757" s="12">
        <v>756</v>
      </c>
      <c r="AA757" s="12">
        <v>756</v>
      </c>
      <c r="AC757" s="12">
        <v>0</v>
      </c>
      <c r="AD757" s="12">
        <v>756</v>
      </c>
      <c r="AG757" s="12">
        <v>756</v>
      </c>
      <c r="AI757" s="12">
        <v>0</v>
      </c>
      <c r="AJ757" s="12">
        <v>756</v>
      </c>
      <c r="AM757" s="12">
        <v>756</v>
      </c>
      <c r="AO757" s="12">
        <v>0</v>
      </c>
      <c r="AP757" s="12">
        <v>756</v>
      </c>
    </row>
    <row r="758" spans="3:42" x14ac:dyDescent="0.25">
      <c r="C758" s="12">
        <v>757</v>
      </c>
      <c r="E758" s="12">
        <v>0</v>
      </c>
      <c r="F758" s="12">
        <v>757</v>
      </c>
      <c r="I758" s="12">
        <v>757</v>
      </c>
      <c r="K758" s="12">
        <v>0</v>
      </c>
      <c r="L758" s="12">
        <v>757</v>
      </c>
      <c r="O758" s="12">
        <v>757</v>
      </c>
      <c r="Q758" s="12">
        <v>0</v>
      </c>
      <c r="R758" s="12">
        <v>757</v>
      </c>
      <c r="U758" s="12">
        <v>757</v>
      </c>
      <c r="W758" s="12">
        <v>0</v>
      </c>
      <c r="X758" s="12">
        <v>757</v>
      </c>
      <c r="AA758" s="12">
        <v>757</v>
      </c>
      <c r="AC758" s="12">
        <v>0</v>
      </c>
      <c r="AD758" s="12">
        <v>757</v>
      </c>
      <c r="AG758" s="12">
        <v>757</v>
      </c>
      <c r="AI758" s="12">
        <v>0</v>
      </c>
      <c r="AJ758" s="12">
        <v>757</v>
      </c>
      <c r="AM758" s="12">
        <v>757</v>
      </c>
      <c r="AO758" s="12">
        <v>0</v>
      </c>
      <c r="AP758" s="12">
        <v>757</v>
      </c>
    </row>
    <row r="759" spans="3:42" x14ac:dyDescent="0.25">
      <c r="C759" s="12">
        <v>758</v>
      </c>
      <c r="E759" s="12">
        <v>0</v>
      </c>
      <c r="F759" s="12">
        <v>758</v>
      </c>
      <c r="I759" s="12">
        <v>758</v>
      </c>
      <c r="K759" s="12">
        <v>0</v>
      </c>
      <c r="L759" s="12">
        <v>758</v>
      </c>
      <c r="O759" s="12">
        <v>758</v>
      </c>
      <c r="Q759" s="12">
        <v>0</v>
      </c>
      <c r="R759" s="12">
        <v>758</v>
      </c>
      <c r="U759" s="12">
        <v>758</v>
      </c>
      <c r="W759" s="12">
        <v>0</v>
      </c>
      <c r="X759" s="12">
        <v>758</v>
      </c>
      <c r="AA759" s="12">
        <v>758</v>
      </c>
      <c r="AC759" s="12">
        <v>0</v>
      </c>
      <c r="AD759" s="12">
        <v>758</v>
      </c>
      <c r="AG759" s="12">
        <v>758</v>
      </c>
      <c r="AI759" s="12">
        <v>0</v>
      </c>
      <c r="AJ759" s="12">
        <v>758</v>
      </c>
      <c r="AM759" s="12">
        <v>758</v>
      </c>
      <c r="AO759" s="12">
        <v>0</v>
      </c>
      <c r="AP759" s="12">
        <v>758</v>
      </c>
    </row>
    <row r="760" spans="3:42" x14ac:dyDescent="0.25">
      <c r="C760" s="12">
        <v>759</v>
      </c>
      <c r="E760" s="12">
        <v>0</v>
      </c>
      <c r="F760" s="12">
        <v>759</v>
      </c>
      <c r="I760" s="12">
        <v>759</v>
      </c>
      <c r="K760" s="12">
        <v>0</v>
      </c>
      <c r="L760" s="12">
        <v>759</v>
      </c>
      <c r="O760" s="12">
        <v>759</v>
      </c>
      <c r="Q760" s="12">
        <v>0</v>
      </c>
      <c r="R760" s="12">
        <v>759</v>
      </c>
      <c r="U760" s="12">
        <v>759</v>
      </c>
      <c r="W760" s="12">
        <v>0</v>
      </c>
      <c r="X760" s="12">
        <v>759</v>
      </c>
      <c r="AA760" s="12">
        <v>759</v>
      </c>
      <c r="AC760" s="12">
        <v>0</v>
      </c>
      <c r="AD760" s="12">
        <v>759</v>
      </c>
      <c r="AG760" s="12">
        <v>759</v>
      </c>
      <c r="AI760" s="12">
        <v>0</v>
      </c>
      <c r="AJ760" s="12">
        <v>759</v>
      </c>
      <c r="AM760" s="12">
        <v>759</v>
      </c>
      <c r="AO760" s="12">
        <v>0</v>
      </c>
      <c r="AP760" s="12">
        <v>759</v>
      </c>
    </row>
    <row r="761" spans="3:42" x14ac:dyDescent="0.25">
      <c r="C761" s="12">
        <v>760</v>
      </c>
      <c r="E761" s="12">
        <v>0</v>
      </c>
      <c r="F761" s="12">
        <v>760</v>
      </c>
      <c r="I761" s="12">
        <v>760</v>
      </c>
      <c r="K761" s="12">
        <v>0</v>
      </c>
      <c r="L761" s="12">
        <v>760</v>
      </c>
      <c r="O761" s="12">
        <v>760</v>
      </c>
      <c r="Q761" s="12">
        <v>0</v>
      </c>
      <c r="R761" s="12">
        <v>760</v>
      </c>
      <c r="U761" s="12">
        <v>760</v>
      </c>
      <c r="W761" s="12">
        <v>0</v>
      </c>
      <c r="X761" s="12">
        <v>760</v>
      </c>
      <c r="AA761" s="12">
        <v>760</v>
      </c>
      <c r="AC761" s="12">
        <v>0</v>
      </c>
      <c r="AD761" s="12">
        <v>760</v>
      </c>
      <c r="AG761" s="12">
        <v>760</v>
      </c>
      <c r="AI761" s="12">
        <v>0</v>
      </c>
      <c r="AJ761" s="12">
        <v>760</v>
      </c>
      <c r="AM761" s="12">
        <v>760</v>
      </c>
      <c r="AO761" s="12">
        <v>0</v>
      </c>
      <c r="AP761" s="12">
        <v>760</v>
      </c>
    </row>
    <row r="762" spans="3:42" x14ac:dyDescent="0.25">
      <c r="C762" s="12">
        <v>761</v>
      </c>
      <c r="E762" s="12">
        <v>0</v>
      </c>
      <c r="F762" s="12">
        <v>761</v>
      </c>
      <c r="I762" s="12">
        <v>761</v>
      </c>
      <c r="K762" s="12">
        <v>0</v>
      </c>
      <c r="L762" s="12">
        <v>761</v>
      </c>
      <c r="O762" s="12">
        <v>761</v>
      </c>
      <c r="Q762" s="12">
        <v>0</v>
      </c>
      <c r="R762" s="12">
        <v>761</v>
      </c>
      <c r="U762" s="12">
        <v>761</v>
      </c>
      <c r="W762" s="12">
        <v>0</v>
      </c>
      <c r="X762" s="12">
        <v>761</v>
      </c>
      <c r="AA762" s="12">
        <v>761</v>
      </c>
      <c r="AC762" s="12">
        <v>0</v>
      </c>
      <c r="AD762" s="12">
        <v>761</v>
      </c>
      <c r="AG762" s="12">
        <v>761</v>
      </c>
      <c r="AI762" s="12">
        <v>0</v>
      </c>
      <c r="AJ762" s="12">
        <v>761</v>
      </c>
      <c r="AM762" s="12">
        <v>761</v>
      </c>
      <c r="AO762" s="12">
        <v>0</v>
      </c>
      <c r="AP762" s="12">
        <v>761</v>
      </c>
    </row>
    <row r="763" spans="3:42" x14ac:dyDescent="0.25">
      <c r="C763" s="12">
        <v>762</v>
      </c>
      <c r="E763" s="12">
        <v>0</v>
      </c>
      <c r="F763" s="12">
        <v>762</v>
      </c>
      <c r="I763" s="12">
        <v>762</v>
      </c>
      <c r="K763" s="12">
        <v>0</v>
      </c>
      <c r="L763" s="12">
        <v>762</v>
      </c>
      <c r="O763" s="12">
        <v>762</v>
      </c>
      <c r="Q763" s="12">
        <v>0</v>
      </c>
      <c r="R763" s="12">
        <v>762</v>
      </c>
      <c r="U763" s="12">
        <v>762</v>
      </c>
      <c r="W763" s="12">
        <v>0</v>
      </c>
      <c r="X763" s="12">
        <v>762</v>
      </c>
      <c r="AA763" s="12">
        <v>762</v>
      </c>
      <c r="AC763" s="12">
        <v>0</v>
      </c>
      <c r="AD763" s="12">
        <v>762</v>
      </c>
      <c r="AG763" s="12">
        <v>762</v>
      </c>
      <c r="AI763" s="12">
        <v>0</v>
      </c>
      <c r="AJ763" s="12">
        <v>762</v>
      </c>
      <c r="AM763" s="12">
        <v>762</v>
      </c>
      <c r="AO763" s="12">
        <v>0</v>
      </c>
      <c r="AP763" s="12">
        <v>762</v>
      </c>
    </row>
    <row r="764" spans="3:42" x14ac:dyDescent="0.25">
      <c r="C764" s="12">
        <v>763</v>
      </c>
      <c r="E764" s="12">
        <v>0</v>
      </c>
      <c r="F764" s="12">
        <v>763</v>
      </c>
      <c r="I764" s="12">
        <v>763</v>
      </c>
      <c r="K764" s="12">
        <v>0</v>
      </c>
      <c r="L764" s="12">
        <v>763</v>
      </c>
      <c r="O764" s="12">
        <v>763</v>
      </c>
      <c r="Q764" s="12">
        <v>0</v>
      </c>
      <c r="R764" s="12">
        <v>763</v>
      </c>
      <c r="U764" s="12">
        <v>763</v>
      </c>
      <c r="W764" s="12">
        <v>0</v>
      </c>
      <c r="X764" s="12">
        <v>763</v>
      </c>
      <c r="AA764" s="12">
        <v>763</v>
      </c>
      <c r="AC764" s="12">
        <v>0</v>
      </c>
      <c r="AD764" s="12">
        <v>763</v>
      </c>
      <c r="AG764" s="12">
        <v>763</v>
      </c>
      <c r="AI764" s="12">
        <v>0</v>
      </c>
      <c r="AJ764" s="12">
        <v>763</v>
      </c>
      <c r="AM764" s="12">
        <v>763</v>
      </c>
      <c r="AO764" s="12">
        <v>0</v>
      </c>
      <c r="AP764" s="12">
        <v>763</v>
      </c>
    </row>
    <row r="765" spans="3:42" x14ac:dyDescent="0.25">
      <c r="C765" s="12">
        <v>764</v>
      </c>
      <c r="E765" s="12">
        <v>0</v>
      </c>
      <c r="F765" s="12">
        <v>764</v>
      </c>
      <c r="I765" s="12">
        <v>764</v>
      </c>
      <c r="K765" s="12">
        <v>0</v>
      </c>
      <c r="L765" s="12">
        <v>764</v>
      </c>
      <c r="O765" s="12">
        <v>764</v>
      </c>
      <c r="Q765" s="12">
        <v>0</v>
      </c>
      <c r="R765" s="12">
        <v>764</v>
      </c>
      <c r="U765" s="12">
        <v>764</v>
      </c>
      <c r="W765" s="12">
        <v>0</v>
      </c>
      <c r="X765" s="12">
        <v>764</v>
      </c>
      <c r="AA765" s="12">
        <v>764</v>
      </c>
      <c r="AC765" s="12">
        <v>0</v>
      </c>
      <c r="AD765" s="12">
        <v>764</v>
      </c>
      <c r="AG765" s="12">
        <v>764</v>
      </c>
      <c r="AI765" s="12">
        <v>0</v>
      </c>
      <c r="AJ765" s="12">
        <v>764</v>
      </c>
      <c r="AM765" s="12">
        <v>764</v>
      </c>
      <c r="AO765" s="12">
        <v>0</v>
      </c>
      <c r="AP765" s="12">
        <v>764</v>
      </c>
    </row>
    <row r="766" spans="3:42" x14ac:dyDescent="0.25">
      <c r="C766" s="12">
        <v>765</v>
      </c>
      <c r="E766" s="12">
        <v>0</v>
      </c>
      <c r="F766" s="12">
        <v>765</v>
      </c>
      <c r="I766" s="12">
        <v>765</v>
      </c>
      <c r="K766" s="12">
        <v>0</v>
      </c>
      <c r="L766" s="12">
        <v>765</v>
      </c>
      <c r="O766" s="12">
        <v>765</v>
      </c>
      <c r="Q766" s="12">
        <v>0</v>
      </c>
      <c r="R766" s="12">
        <v>765</v>
      </c>
      <c r="U766" s="12">
        <v>765</v>
      </c>
      <c r="W766" s="12">
        <v>0</v>
      </c>
      <c r="X766" s="12">
        <v>765</v>
      </c>
      <c r="AA766" s="12">
        <v>765</v>
      </c>
      <c r="AC766" s="12">
        <v>0</v>
      </c>
      <c r="AD766" s="12">
        <v>765</v>
      </c>
      <c r="AG766" s="12">
        <v>765</v>
      </c>
      <c r="AI766" s="12">
        <v>0</v>
      </c>
      <c r="AJ766" s="12">
        <v>765</v>
      </c>
      <c r="AM766" s="12">
        <v>765</v>
      </c>
      <c r="AO766" s="12">
        <v>0</v>
      </c>
      <c r="AP766" s="12">
        <v>765</v>
      </c>
    </row>
    <row r="767" spans="3:42" x14ac:dyDescent="0.25">
      <c r="C767" s="12">
        <v>766</v>
      </c>
      <c r="E767" s="12">
        <v>0</v>
      </c>
      <c r="F767" s="12">
        <v>766</v>
      </c>
      <c r="I767" s="12">
        <v>766</v>
      </c>
      <c r="K767" s="12">
        <v>0</v>
      </c>
      <c r="L767" s="12">
        <v>766</v>
      </c>
      <c r="O767" s="12">
        <v>766</v>
      </c>
      <c r="Q767" s="12">
        <v>0</v>
      </c>
      <c r="R767" s="12">
        <v>766</v>
      </c>
      <c r="U767" s="12">
        <v>766</v>
      </c>
      <c r="W767" s="12">
        <v>0</v>
      </c>
      <c r="X767" s="12">
        <v>766</v>
      </c>
      <c r="AA767" s="12">
        <v>766</v>
      </c>
      <c r="AC767" s="12">
        <v>0</v>
      </c>
      <c r="AD767" s="12">
        <v>766</v>
      </c>
      <c r="AG767" s="12">
        <v>766</v>
      </c>
      <c r="AI767" s="12">
        <v>0</v>
      </c>
      <c r="AJ767" s="12">
        <v>766</v>
      </c>
      <c r="AM767" s="12">
        <v>766</v>
      </c>
      <c r="AO767" s="12">
        <v>0</v>
      </c>
      <c r="AP767" s="12">
        <v>766</v>
      </c>
    </row>
    <row r="768" spans="3:42" x14ac:dyDescent="0.25">
      <c r="C768" s="12">
        <v>767</v>
      </c>
      <c r="E768" s="12">
        <v>0</v>
      </c>
      <c r="F768" s="12">
        <v>767</v>
      </c>
      <c r="I768" s="12">
        <v>767</v>
      </c>
      <c r="K768" s="12">
        <v>0</v>
      </c>
      <c r="L768" s="12">
        <v>767</v>
      </c>
      <c r="O768" s="12">
        <v>767</v>
      </c>
      <c r="Q768" s="12">
        <v>0</v>
      </c>
      <c r="R768" s="12">
        <v>767</v>
      </c>
      <c r="U768" s="12">
        <v>767</v>
      </c>
      <c r="W768" s="12">
        <v>0</v>
      </c>
      <c r="X768" s="12">
        <v>767</v>
      </c>
      <c r="AA768" s="12">
        <v>767</v>
      </c>
      <c r="AC768" s="12">
        <v>0</v>
      </c>
      <c r="AD768" s="12">
        <v>767</v>
      </c>
      <c r="AG768" s="12">
        <v>767</v>
      </c>
      <c r="AI768" s="12">
        <v>0</v>
      </c>
      <c r="AJ768" s="12">
        <v>767</v>
      </c>
      <c r="AM768" s="12">
        <v>767</v>
      </c>
      <c r="AO768" s="12">
        <v>0</v>
      </c>
      <c r="AP768" s="12">
        <v>767</v>
      </c>
    </row>
    <row r="769" spans="3:42" x14ac:dyDescent="0.25">
      <c r="C769" s="12">
        <v>768</v>
      </c>
      <c r="E769" s="12">
        <v>0</v>
      </c>
      <c r="F769" s="12">
        <v>768</v>
      </c>
      <c r="I769" s="12">
        <v>768</v>
      </c>
      <c r="K769" s="12">
        <v>0</v>
      </c>
      <c r="L769" s="12">
        <v>768</v>
      </c>
      <c r="O769" s="12">
        <v>768</v>
      </c>
      <c r="Q769" s="12">
        <v>0</v>
      </c>
      <c r="R769" s="12">
        <v>768</v>
      </c>
      <c r="U769" s="12">
        <v>768</v>
      </c>
      <c r="W769" s="12">
        <v>0</v>
      </c>
      <c r="X769" s="12">
        <v>768</v>
      </c>
      <c r="AA769" s="12">
        <v>768</v>
      </c>
      <c r="AC769" s="12">
        <v>0</v>
      </c>
      <c r="AD769" s="12">
        <v>768</v>
      </c>
      <c r="AG769" s="12">
        <v>768</v>
      </c>
      <c r="AI769" s="12">
        <v>0</v>
      </c>
      <c r="AJ769" s="12">
        <v>768</v>
      </c>
      <c r="AM769" s="12">
        <v>768</v>
      </c>
      <c r="AO769" s="12">
        <v>0</v>
      </c>
      <c r="AP769" s="12">
        <v>768</v>
      </c>
    </row>
    <row r="770" spans="3:42" x14ac:dyDescent="0.25">
      <c r="C770" s="12">
        <v>769</v>
      </c>
      <c r="E770" s="12">
        <v>0</v>
      </c>
      <c r="F770" s="12">
        <v>769</v>
      </c>
      <c r="I770" s="12">
        <v>769</v>
      </c>
      <c r="K770" s="12">
        <v>0</v>
      </c>
      <c r="L770" s="12">
        <v>769</v>
      </c>
      <c r="O770" s="12">
        <v>769</v>
      </c>
      <c r="Q770" s="12">
        <v>0</v>
      </c>
      <c r="R770" s="12">
        <v>769</v>
      </c>
      <c r="U770" s="12">
        <v>769</v>
      </c>
      <c r="W770" s="12">
        <v>0</v>
      </c>
      <c r="X770" s="12">
        <v>769</v>
      </c>
      <c r="AA770" s="12">
        <v>769</v>
      </c>
      <c r="AC770" s="12">
        <v>0</v>
      </c>
      <c r="AD770" s="12">
        <v>769</v>
      </c>
      <c r="AG770" s="12">
        <v>769</v>
      </c>
      <c r="AI770" s="12">
        <v>0</v>
      </c>
      <c r="AJ770" s="12">
        <v>769</v>
      </c>
      <c r="AM770" s="12">
        <v>769</v>
      </c>
      <c r="AO770" s="12">
        <v>0</v>
      </c>
      <c r="AP770" s="12">
        <v>769</v>
      </c>
    </row>
    <row r="771" spans="3:42" x14ac:dyDescent="0.25">
      <c r="C771" s="12">
        <v>770</v>
      </c>
      <c r="E771" s="12">
        <v>0</v>
      </c>
      <c r="F771" s="12">
        <v>770</v>
      </c>
      <c r="I771" s="12">
        <v>770</v>
      </c>
      <c r="K771" s="12">
        <v>0</v>
      </c>
      <c r="L771" s="12">
        <v>770</v>
      </c>
      <c r="O771" s="12">
        <v>770</v>
      </c>
      <c r="Q771" s="12">
        <v>0</v>
      </c>
      <c r="R771" s="12">
        <v>770</v>
      </c>
      <c r="U771" s="12">
        <v>770</v>
      </c>
      <c r="W771" s="12">
        <v>0</v>
      </c>
      <c r="X771" s="12">
        <v>770</v>
      </c>
      <c r="AA771" s="12">
        <v>770</v>
      </c>
      <c r="AC771" s="12">
        <v>0</v>
      </c>
      <c r="AD771" s="12">
        <v>770</v>
      </c>
      <c r="AG771" s="12">
        <v>770</v>
      </c>
      <c r="AI771" s="12">
        <v>0</v>
      </c>
      <c r="AJ771" s="12">
        <v>770</v>
      </c>
      <c r="AM771" s="12">
        <v>770</v>
      </c>
      <c r="AO771" s="12">
        <v>0</v>
      </c>
      <c r="AP771" s="12">
        <v>770</v>
      </c>
    </row>
    <row r="772" spans="3:42" x14ac:dyDescent="0.25">
      <c r="C772" s="12">
        <v>771</v>
      </c>
      <c r="E772" s="12">
        <v>0</v>
      </c>
      <c r="F772" s="12">
        <v>771</v>
      </c>
      <c r="I772" s="12">
        <v>771</v>
      </c>
      <c r="K772" s="12">
        <v>0</v>
      </c>
      <c r="L772" s="12">
        <v>771</v>
      </c>
      <c r="O772" s="12">
        <v>771</v>
      </c>
      <c r="Q772" s="12">
        <v>0</v>
      </c>
      <c r="R772" s="12">
        <v>771</v>
      </c>
      <c r="U772" s="12">
        <v>771</v>
      </c>
      <c r="W772" s="12">
        <v>0</v>
      </c>
      <c r="X772" s="12">
        <v>771</v>
      </c>
      <c r="AA772" s="12">
        <v>771</v>
      </c>
      <c r="AC772" s="12">
        <v>0</v>
      </c>
      <c r="AD772" s="12">
        <v>771</v>
      </c>
      <c r="AG772" s="12">
        <v>771</v>
      </c>
      <c r="AI772" s="12">
        <v>0</v>
      </c>
      <c r="AJ772" s="12">
        <v>771</v>
      </c>
      <c r="AM772" s="12">
        <v>771</v>
      </c>
      <c r="AO772" s="12">
        <v>0</v>
      </c>
      <c r="AP772" s="12">
        <v>771</v>
      </c>
    </row>
    <row r="773" spans="3:42" x14ac:dyDescent="0.25">
      <c r="C773" s="12">
        <v>772</v>
      </c>
      <c r="E773" s="12">
        <v>0</v>
      </c>
      <c r="F773" s="12">
        <v>772</v>
      </c>
      <c r="I773" s="12">
        <v>772</v>
      </c>
      <c r="K773" s="12">
        <v>0</v>
      </c>
      <c r="L773" s="12">
        <v>772</v>
      </c>
      <c r="O773" s="12">
        <v>772</v>
      </c>
      <c r="Q773" s="12">
        <v>0</v>
      </c>
      <c r="R773" s="12">
        <v>772</v>
      </c>
      <c r="U773" s="12">
        <v>772</v>
      </c>
      <c r="W773" s="12">
        <v>0</v>
      </c>
      <c r="X773" s="12">
        <v>772</v>
      </c>
      <c r="AA773" s="12">
        <v>772</v>
      </c>
      <c r="AC773" s="12">
        <v>0</v>
      </c>
      <c r="AD773" s="12">
        <v>772</v>
      </c>
      <c r="AG773" s="12">
        <v>772</v>
      </c>
      <c r="AI773" s="12">
        <v>0</v>
      </c>
      <c r="AJ773" s="12">
        <v>772</v>
      </c>
      <c r="AM773" s="12">
        <v>772</v>
      </c>
      <c r="AO773" s="12">
        <v>0</v>
      </c>
      <c r="AP773" s="12">
        <v>772</v>
      </c>
    </row>
    <row r="774" spans="3:42" x14ac:dyDescent="0.25">
      <c r="C774" s="12">
        <v>773</v>
      </c>
      <c r="E774" s="12">
        <v>0</v>
      </c>
      <c r="F774" s="12">
        <v>773</v>
      </c>
      <c r="I774" s="12">
        <v>773</v>
      </c>
      <c r="K774" s="12">
        <v>0</v>
      </c>
      <c r="L774" s="12">
        <v>773</v>
      </c>
      <c r="O774" s="12">
        <v>773</v>
      </c>
      <c r="Q774" s="12">
        <v>0</v>
      </c>
      <c r="R774" s="12">
        <v>773</v>
      </c>
      <c r="U774" s="12">
        <v>773</v>
      </c>
      <c r="W774" s="12">
        <v>0</v>
      </c>
      <c r="X774" s="12">
        <v>773</v>
      </c>
      <c r="AA774" s="12">
        <v>773</v>
      </c>
      <c r="AC774" s="12">
        <v>0</v>
      </c>
      <c r="AD774" s="12">
        <v>773</v>
      </c>
      <c r="AG774" s="12">
        <v>773</v>
      </c>
      <c r="AI774" s="12">
        <v>0</v>
      </c>
      <c r="AJ774" s="12">
        <v>773</v>
      </c>
      <c r="AM774" s="12">
        <v>773</v>
      </c>
      <c r="AO774" s="12">
        <v>0</v>
      </c>
      <c r="AP774" s="12">
        <v>773</v>
      </c>
    </row>
    <row r="775" spans="3:42" x14ac:dyDescent="0.25">
      <c r="C775" s="12">
        <v>774</v>
      </c>
      <c r="E775" s="12">
        <v>0</v>
      </c>
      <c r="F775" s="12">
        <v>774</v>
      </c>
      <c r="I775" s="12">
        <v>774</v>
      </c>
      <c r="K775" s="12">
        <v>0</v>
      </c>
      <c r="L775" s="12">
        <v>774</v>
      </c>
      <c r="O775" s="12">
        <v>774</v>
      </c>
      <c r="Q775" s="12">
        <v>0</v>
      </c>
      <c r="R775" s="12">
        <v>774</v>
      </c>
      <c r="U775" s="12">
        <v>774</v>
      </c>
      <c r="W775" s="12">
        <v>0</v>
      </c>
      <c r="X775" s="12">
        <v>774</v>
      </c>
      <c r="AA775" s="12">
        <v>774</v>
      </c>
      <c r="AC775" s="12">
        <v>0</v>
      </c>
      <c r="AD775" s="12">
        <v>774</v>
      </c>
      <c r="AG775" s="12">
        <v>774</v>
      </c>
      <c r="AI775" s="12">
        <v>0</v>
      </c>
      <c r="AJ775" s="12">
        <v>774</v>
      </c>
      <c r="AM775" s="12">
        <v>774</v>
      </c>
      <c r="AO775" s="12">
        <v>0</v>
      </c>
      <c r="AP775" s="12">
        <v>774</v>
      </c>
    </row>
    <row r="776" spans="3:42" x14ac:dyDescent="0.25">
      <c r="C776" s="12">
        <v>775</v>
      </c>
      <c r="E776" s="12">
        <v>0</v>
      </c>
      <c r="F776" s="12">
        <v>775</v>
      </c>
      <c r="I776" s="12">
        <v>775</v>
      </c>
      <c r="K776" s="12">
        <v>0</v>
      </c>
      <c r="L776" s="12">
        <v>775</v>
      </c>
      <c r="O776" s="12">
        <v>775</v>
      </c>
      <c r="Q776" s="12">
        <v>0</v>
      </c>
      <c r="R776" s="12">
        <v>775</v>
      </c>
      <c r="U776" s="12">
        <v>775</v>
      </c>
      <c r="W776" s="12">
        <v>0</v>
      </c>
      <c r="X776" s="12">
        <v>775</v>
      </c>
      <c r="AA776" s="12">
        <v>775</v>
      </c>
      <c r="AC776" s="12">
        <v>0</v>
      </c>
      <c r="AD776" s="12">
        <v>775</v>
      </c>
      <c r="AG776" s="12">
        <v>775</v>
      </c>
      <c r="AI776" s="12">
        <v>0</v>
      </c>
      <c r="AJ776" s="12">
        <v>775</v>
      </c>
      <c r="AM776" s="12">
        <v>775</v>
      </c>
      <c r="AO776" s="12">
        <v>0</v>
      </c>
      <c r="AP776" s="12">
        <v>775</v>
      </c>
    </row>
    <row r="777" spans="3:42" x14ac:dyDescent="0.25">
      <c r="C777" s="12">
        <v>776</v>
      </c>
      <c r="E777" s="12">
        <v>0</v>
      </c>
      <c r="F777" s="12">
        <v>776</v>
      </c>
      <c r="I777" s="12">
        <v>776</v>
      </c>
      <c r="K777" s="12">
        <v>0</v>
      </c>
      <c r="L777" s="12">
        <v>776</v>
      </c>
      <c r="O777" s="12">
        <v>776</v>
      </c>
      <c r="Q777" s="12">
        <v>0</v>
      </c>
      <c r="R777" s="12">
        <v>776</v>
      </c>
      <c r="U777" s="12">
        <v>776</v>
      </c>
      <c r="W777" s="12">
        <v>0</v>
      </c>
      <c r="X777" s="12">
        <v>776</v>
      </c>
      <c r="AA777" s="12">
        <v>776</v>
      </c>
      <c r="AC777" s="12">
        <v>0</v>
      </c>
      <c r="AD777" s="12">
        <v>776</v>
      </c>
      <c r="AG777" s="12">
        <v>776</v>
      </c>
      <c r="AI777" s="12">
        <v>0</v>
      </c>
      <c r="AJ777" s="12">
        <v>776</v>
      </c>
      <c r="AM777" s="12">
        <v>776</v>
      </c>
      <c r="AO777" s="12">
        <v>0</v>
      </c>
      <c r="AP777" s="12">
        <v>776</v>
      </c>
    </row>
    <row r="778" spans="3:42" x14ac:dyDescent="0.25">
      <c r="C778" s="12">
        <v>777</v>
      </c>
      <c r="E778" s="12">
        <v>0</v>
      </c>
      <c r="F778" s="12">
        <v>777</v>
      </c>
      <c r="I778" s="12">
        <v>777</v>
      </c>
      <c r="K778" s="12">
        <v>0</v>
      </c>
      <c r="L778" s="12">
        <v>777</v>
      </c>
      <c r="O778" s="12">
        <v>777</v>
      </c>
      <c r="Q778" s="12">
        <v>0</v>
      </c>
      <c r="R778" s="12">
        <v>777</v>
      </c>
      <c r="U778" s="12">
        <v>777</v>
      </c>
      <c r="W778" s="12">
        <v>0</v>
      </c>
      <c r="X778" s="12">
        <v>777</v>
      </c>
      <c r="AA778" s="12">
        <v>777</v>
      </c>
      <c r="AC778" s="12">
        <v>0</v>
      </c>
      <c r="AD778" s="12">
        <v>777</v>
      </c>
      <c r="AG778" s="12">
        <v>777</v>
      </c>
      <c r="AI778" s="12">
        <v>0</v>
      </c>
      <c r="AJ778" s="12">
        <v>777</v>
      </c>
      <c r="AM778" s="12">
        <v>777</v>
      </c>
      <c r="AO778" s="12">
        <v>0</v>
      </c>
      <c r="AP778" s="12">
        <v>777</v>
      </c>
    </row>
    <row r="779" spans="3:42" x14ac:dyDescent="0.25">
      <c r="C779" s="12">
        <v>778</v>
      </c>
      <c r="E779" s="12">
        <v>0</v>
      </c>
      <c r="F779" s="12">
        <v>778</v>
      </c>
      <c r="I779" s="12">
        <v>778</v>
      </c>
      <c r="K779" s="12">
        <v>0</v>
      </c>
      <c r="L779" s="12">
        <v>778</v>
      </c>
      <c r="O779" s="12">
        <v>778</v>
      </c>
      <c r="Q779" s="12">
        <v>0</v>
      </c>
      <c r="R779" s="12">
        <v>778</v>
      </c>
      <c r="U779" s="12">
        <v>778</v>
      </c>
      <c r="W779" s="12">
        <v>0</v>
      </c>
      <c r="X779" s="12">
        <v>778</v>
      </c>
      <c r="AA779" s="12">
        <v>778</v>
      </c>
      <c r="AC779" s="12">
        <v>0</v>
      </c>
      <c r="AD779" s="12">
        <v>778</v>
      </c>
      <c r="AG779" s="12">
        <v>778</v>
      </c>
      <c r="AI779" s="12">
        <v>0</v>
      </c>
      <c r="AJ779" s="12">
        <v>778</v>
      </c>
      <c r="AM779" s="12">
        <v>778</v>
      </c>
      <c r="AO779" s="12">
        <v>0</v>
      </c>
      <c r="AP779" s="12">
        <v>778</v>
      </c>
    </row>
    <row r="780" spans="3:42" x14ac:dyDescent="0.25">
      <c r="C780" s="12">
        <v>779</v>
      </c>
      <c r="E780" s="12">
        <v>0</v>
      </c>
      <c r="F780" s="12">
        <v>779</v>
      </c>
      <c r="I780" s="12">
        <v>779</v>
      </c>
      <c r="K780" s="12">
        <v>0</v>
      </c>
      <c r="L780" s="12">
        <v>779</v>
      </c>
      <c r="O780" s="12">
        <v>779</v>
      </c>
      <c r="Q780" s="12">
        <v>0</v>
      </c>
      <c r="R780" s="12">
        <v>779</v>
      </c>
      <c r="U780" s="12">
        <v>779</v>
      </c>
      <c r="W780" s="12">
        <v>0</v>
      </c>
      <c r="X780" s="12">
        <v>779</v>
      </c>
      <c r="AA780" s="12">
        <v>779</v>
      </c>
      <c r="AC780" s="12">
        <v>0</v>
      </c>
      <c r="AD780" s="12">
        <v>779</v>
      </c>
      <c r="AG780" s="12">
        <v>779</v>
      </c>
      <c r="AI780" s="12">
        <v>0</v>
      </c>
      <c r="AJ780" s="12">
        <v>779</v>
      </c>
      <c r="AM780" s="12">
        <v>779</v>
      </c>
      <c r="AO780" s="12">
        <v>0</v>
      </c>
      <c r="AP780" s="12">
        <v>779</v>
      </c>
    </row>
    <row r="781" spans="3:42" x14ac:dyDescent="0.25">
      <c r="C781" s="12">
        <v>780</v>
      </c>
      <c r="E781" s="12">
        <v>0</v>
      </c>
      <c r="F781" s="12">
        <v>780</v>
      </c>
      <c r="I781" s="12">
        <v>780</v>
      </c>
      <c r="K781" s="12">
        <v>0</v>
      </c>
      <c r="L781" s="12">
        <v>780</v>
      </c>
      <c r="O781" s="12">
        <v>780</v>
      </c>
      <c r="Q781" s="12">
        <v>0</v>
      </c>
      <c r="R781" s="12">
        <v>780</v>
      </c>
      <c r="U781" s="12">
        <v>780</v>
      </c>
      <c r="W781" s="12">
        <v>0</v>
      </c>
      <c r="X781" s="12">
        <v>780</v>
      </c>
      <c r="AA781" s="12">
        <v>780</v>
      </c>
      <c r="AC781" s="12">
        <v>0</v>
      </c>
      <c r="AD781" s="12">
        <v>780</v>
      </c>
      <c r="AG781" s="12">
        <v>780</v>
      </c>
      <c r="AI781" s="12">
        <v>0</v>
      </c>
      <c r="AJ781" s="12">
        <v>780</v>
      </c>
      <c r="AM781" s="12">
        <v>780</v>
      </c>
      <c r="AO781" s="12">
        <v>0</v>
      </c>
      <c r="AP781" s="12">
        <v>780</v>
      </c>
    </row>
    <row r="782" spans="3:42" x14ac:dyDescent="0.25">
      <c r="C782" s="12">
        <v>781</v>
      </c>
      <c r="E782" s="12">
        <v>0</v>
      </c>
      <c r="F782" s="12">
        <v>781</v>
      </c>
      <c r="I782" s="12">
        <v>781</v>
      </c>
      <c r="K782" s="12">
        <v>0</v>
      </c>
      <c r="L782" s="12">
        <v>781</v>
      </c>
      <c r="O782" s="12">
        <v>781</v>
      </c>
      <c r="Q782" s="12">
        <v>0</v>
      </c>
      <c r="R782" s="12">
        <v>781</v>
      </c>
      <c r="U782" s="12">
        <v>781</v>
      </c>
      <c r="W782" s="12">
        <v>0</v>
      </c>
      <c r="X782" s="12">
        <v>781</v>
      </c>
      <c r="AA782" s="12">
        <v>781</v>
      </c>
      <c r="AC782" s="12">
        <v>0</v>
      </c>
      <c r="AD782" s="12">
        <v>781</v>
      </c>
      <c r="AG782" s="12">
        <v>781</v>
      </c>
      <c r="AI782" s="12">
        <v>0</v>
      </c>
      <c r="AJ782" s="12">
        <v>781</v>
      </c>
      <c r="AM782" s="12">
        <v>781</v>
      </c>
      <c r="AO782" s="12">
        <v>0</v>
      </c>
      <c r="AP782" s="12">
        <v>781</v>
      </c>
    </row>
    <row r="783" spans="3:42" x14ac:dyDescent="0.25">
      <c r="C783" s="12">
        <v>782</v>
      </c>
      <c r="E783" s="12">
        <v>0</v>
      </c>
      <c r="F783" s="12">
        <v>782</v>
      </c>
      <c r="I783" s="12">
        <v>782</v>
      </c>
      <c r="K783" s="12">
        <v>0</v>
      </c>
      <c r="L783" s="12">
        <v>782</v>
      </c>
      <c r="O783" s="12">
        <v>782</v>
      </c>
      <c r="Q783" s="12">
        <v>0</v>
      </c>
      <c r="R783" s="12">
        <v>782</v>
      </c>
      <c r="U783" s="12">
        <v>782</v>
      </c>
      <c r="W783" s="12">
        <v>0</v>
      </c>
      <c r="X783" s="12">
        <v>782</v>
      </c>
      <c r="AA783" s="12">
        <v>782</v>
      </c>
      <c r="AC783" s="12">
        <v>0</v>
      </c>
      <c r="AD783" s="12">
        <v>782</v>
      </c>
      <c r="AG783" s="12">
        <v>782</v>
      </c>
      <c r="AI783" s="12">
        <v>0</v>
      </c>
      <c r="AJ783" s="12">
        <v>782</v>
      </c>
      <c r="AM783" s="12">
        <v>782</v>
      </c>
      <c r="AO783" s="12">
        <v>0</v>
      </c>
      <c r="AP783" s="12">
        <v>782</v>
      </c>
    </row>
    <row r="784" spans="3:42" x14ac:dyDescent="0.25">
      <c r="C784" s="12">
        <v>783</v>
      </c>
      <c r="E784" s="12">
        <v>0</v>
      </c>
      <c r="F784" s="12">
        <v>783</v>
      </c>
      <c r="I784" s="12">
        <v>783</v>
      </c>
      <c r="K784" s="12">
        <v>0</v>
      </c>
      <c r="L784" s="12">
        <v>783</v>
      </c>
      <c r="O784" s="12">
        <v>783</v>
      </c>
      <c r="Q784" s="12">
        <v>0</v>
      </c>
      <c r="R784" s="12">
        <v>783</v>
      </c>
      <c r="U784" s="12">
        <v>783</v>
      </c>
      <c r="W784" s="12">
        <v>0</v>
      </c>
      <c r="X784" s="12">
        <v>783</v>
      </c>
      <c r="AA784" s="12">
        <v>783</v>
      </c>
      <c r="AC784" s="12">
        <v>0</v>
      </c>
      <c r="AD784" s="12">
        <v>783</v>
      </c>
      <c r="AG784" s="12">
        <v>783</v>
      </c>
      <c r="AI784" s="12">
        <v>0</v>
      </c>
      <c r="AJ784" s="12">
        <v>783</v>
      </c>
      <c r="AM784" s="12">
        <v>783</v>
      </c>
      <c r="AO784" s="12">
        <v>0</v>
      </c>
      <c r="AP784" s="12">
        <v>783</v>
      </c>
    </row>
    <row r="785" spans="3:42" x14ac:dyDescent="0.25">
      <c r="C785" s="12">
        <v>784</v>
      </c>
      <c r="E785" s="12">
        <v>0</v>
      </c>
      <c r="F785" s="12">
        <v>784</v>
      </c>
      <c r="I785" s="12">
        <v>784</v>
      </c>
      <c r="K785" s="12">
        <v>0</v>
      </c>
      <c r="L785" s="12">
        <v>784</v>
      </c>
      <c r="O785" s="12">
        <v>784</v>
      </c>
      <c r="Q785" s="12">
        <v>0</v>
      </c>
      <c r="R785" s="12">
        <v>784</v>
      </c>
      <c r="U785" s="12">
        <v>784</v>
      </c>
      <c r="W785" s="12">
        <v>0</v>
      </c>
      <c r="X785" s="12">
        <v>784</v>
      </c>
      <c r="AA785" s="12">
        <v>784</v>
      </c>
      <c r="AC785" s="12">
        <v>0</v>
      </c>
      <c r="AD785" s="12">
        <v>784</v>
      </c>
      <c r="AG785" s="12">
        <v>784</v>
      </c>
      <c r="AI785" s="12">
        <v>0</v>
      </c>
      <c r="AJ785" s="12">
        <v>784</v>
      </c>
      <c r="AM785" s="12">
        <v>784</v>
      </c>
      <c r="AO785" s="12">
        <v>0</v>
      </c>
      <c r="AP785" s="12">
        <v>784</v>
      </c>
    </row>
    <row r="786" spans="3:42" x14ac:dyDescent="0.25">
      <c r="C786" s="12">
        <v>785</v>
      </c>
      <c r="E786" s="12">
        <v>0</v>
      </c>
      <c r="F786" s="12">
        <v>785</v>
      </c>
      <c r="I786" s="12">
        <v>785</v>
      </c>
      <c r="K786" s="12">
        <v>0</v>
      </c>
      <c r="L786" s="12">
        <v>785</v>
      </c>
      <c r="O786" s="12">
        <v>785</v>
      </c>
      <c r="Q786" s="12">
        <v>0</v>
      </c>
      <c r="R786" s="12">
        <v>785</v>
      </c>
      <c r="U786" s="12">
        <v>785</v>
      </c>
      <c r="W786" s="12">
        <v>0</v>
      </c>
      <c r="X786" s="12">
        <v>785</v>
      </c>
      <c r="AA786" s="12">
        <v>785</v>
      </c>
      <c r="AC786" s="12">
        <v>0</v>
      </c>
      <c r="AD786" s="12">
        <v>785</v>
      </c>
      <c r="AG786" s="12">
        <v>785</v>
      </c>
      <c r="AI786" s="12">
        <v>0</v>
      </c>
      <c r="AJ786" s="12">
        <v>785</v>
      </c>
      <c r="AM786" s="12">
        <v>785</v>
      </c>
      <c r="AO786" s="12">
        <v>0</v>
      </c>
      <c r="AP786" s="12">
        <v>785</v>
      </c>
    </row>
    <row r="787" spans="3:42" x14ac:dyDescent="0.25">
      <c r="C787" s="12">
        <v>786</v>
      </c>
      <c r="E787" s="12">
        <v>0</v>
      </c>
      <c r="F787" s="12">
        <v>786</v>
      </c>
      <c r="I787" s="12">
        <v>786</v>
      </c>
      <c r="K787" s="12">
        <v>0</v>
      </c>
      <c r="L787" s="12">
        <v>786</v>
      </c>
      <c r="O787" s="12">
        <v>786</v>
      </c>
      <c r="Q787" s="12">
        <v>0</v>
      </c>
      <c r="R787" s="12">
        <v>786</v>
      </c>
      <c r="U787" s="12">
        <v>786</v>
      </c>
      <c r="W787" s="12">
        <v>0</v>
      </c>
      <c r="X787" s="12">
        <v>786</v>
      </c>
      <c r="AA787" s="12">
        <v>786</v>
      </c>
      <c r="AC787" s="12">
        <v>0</v>
      </c>
      <c r="AD787" s="12">
        <v>786</v>
      </c>
      <c r="AG787" s="12">
        <v>786</v>
      </c>
      <c r="AI787" s="12">
        <v>0</v>
      </c>
      <c r="AJ787" s="12">
        <v>786</v>
      </c>
      <c r="AM787" s="12">
        <v>786</v>
      </c>
      <c r="AO787" s="12">
        <v>0</v>
      </c>
      <c r="AP787" s="12">
        <v>786</v>
      </c>
    </row>
    <row r="788" spans="3:42" x14ac:dyDescent="0.25">
      <c r="C788" s="12">
        <v>787</v>
      </c>
      <c r="E788" s="12">
        <v>0</v>
      </c>
      <c r="F788" s="12">
        <v>787</v>
      </c>
      <c r="I788" s="12">
        <v>787</v>
      </c>
      <c r="K788" s="12">
        <v>0</v>
      </c>
      <c r="L788" s="12">
        <v>787</v>
      </c>
      <c r="O788" s="12">
        <v>787</v>
      </c>
      <c r="Q788" s="12">
        <v>0</v>
      </c>
      <c r="R788" s="12">
        <v>787</v>
      </c>
      <c r="U788" s="12">
        <v>787</v>
      </c>
      <c r="W788" s="12">
        <v>0</v>
      </c>
      <c r="X788" s="12">
        <v>787</v>
      </c>
      <c r="AA788" s="12">
        <v>787</v>
      </c>
      <c r="AC788" s="12">
        <v>0</v>
      </c>
      <c r="AD788" s="12">
        <v>787</v>
      </c>
      <c r="AG788" s="12">
        <v>787</v>
      </c>
      <c r="AI788" s="12">
        <v>0</v>
      </c>
      <c r="AJ788" s="12">
        <v>787</v>
      </c>
      <c r="AM788" s="12">
        <v>787</v>
      </c>
      <c r="AO788" s="12">
        <v>0</v>
      </c>
      <c r="AP788" s="12">
        <v>787</v>
      </c>
    </row>
    <row r="789" spans="3:42" x14ac:dyDescent="0.25">
      <c r="C789" s="12">
        <v>788</v>
      </c>
      <c r="E789" s="12">
        <v>0</v>
      </c>
      <c r="F789" s="12">
        <v>788</v>
      </c>
      <c r="I789" s="12">
        <v>788</v>
      </c>
      <c r="K789" s="12">
        <v>0</v>
      </c>
      <c r="L789" s="12">
        <v>788</v>
      </c>
      <c r="O789" s="12">
        <v>788</v>
      </c>
      <c r="Q789" s="12">
        <v>0</v>
      </c>
      <c r="R789" s="12">
        <v>788</v>
      </c>
      <c r="U789" s="12">
        <v>788</v>
      </c>
      <c r="W789" s="12">
        <v>0</v>
      </c>
      <c r="X789" s="12">
        <v>788</v>
      </c>
      <c r="AA789" s="12">
        <v>788</v>
      </c>
      <c r="AC789" s="12">
        <v>0</v>
      </c>
      <c r="AD789" s="12">
        <v>788</v>
      </c>
      <c r="AG789" s="12">
        <v>788</v>
      </c>
      <c r="AI789" s="12">
        <v>0</v>
      </c>
      <c r="AJ789" s="12">
        <v>788</v>
      </c>
      <c r="AM789" s="12">
        <v>788</v>
      </c>
      <c r="AO789" s="12">
        <v>0</v>
      </c>
      <c r="AP789" s="12">
        <v>788</v>
      </c>
    </row>
    <row r="790" spans="3:42" x14ac:dyDescent="0.25">
      <c r="C790" s="12">
        <v>789</v>
      </c>
      <c r="E790" s="12">
        <v>0</v>
      </c>
      <c r="F790" s="12">
        <v>789</v>
      </c>
      <c r="I790" s="12">
        <v>789</v>
      </c>
      <c r="K790" s="12">
        <v>0</v>
      </c>
      <c r="L790" s="12">
        <v>789</v>
      </c>
      <c r="O790" s="12">
        <v>789</v>
      </c>
      <c r="Q790" s="12">
        <v>0</v>
      </c>
      <c r="R790" s="12">
        <v>789</v>
      </c>
      <c r="U790" s="12">
        <v>789</v>
      </c>
      <c r="W790" s="12">
        <v>0</v>
      </c>
      <c r="X790" s="12">
        <v>789</v>
      </c>
      <c r="AA790" s="12">
        <v>789</v>
      </c>
      <c r="AC790" s="12">
        <v>0</v>
      </c>
      <c r="AD790" s="12">
        <v>789</v>
      </c>
      <c r="AG790" s="12">
        <v>789</v>
      </c>
      <c r="AI790" s="12">
        <v>0</v>
      </c>
      <c r="AJ790" s="12">
        <v>789</v>
      </c>
      <c r="AM790" s="12">
        <v>789</v>
      </c>
      <c r="AO790" s="12">
        <v>0</v>
      </c>
      <c r="AP790" s="12">
        <v>789</v>
      </c>
    </row>
    <row r="791" spans="3:42" x14ac:dyDescent="0.25">
      <c r="C791" s="12">
        <v>790</v>
      </c>
      <c r="E791" s="12">
        <v>0</v>
      </c>
      <c r="F791" s="12">
        <v>790</v>
      </c>
      <c r="I791" s="12">
        <v>790</v>
      </c>
      <c r="K791" s="12">
        <v>0</v>
      </c>
      <c r="L791" s="12">
        <v>790</v>
      </c>
      <c r="O791" s="12">
        <v>790</v>
      </c>
      <c r="Q791" s="12">
        <v>0</v>
      </c>
      <c r="R791" s="12">
        <v>790</v>
      </c>
      <c r="U791" s="12">
        <v>790</v>
      </c>
      <c r="W791" s="12">
        <v>0</v>
      </c>
      <c r="X791" s="12">
        <v>790</v>
      </c>
      <c r="AA791" s="12">
        <v>790</v>
      </c>
      <c r="AC791" s="12">
        <v>0</v>
      </c>
      <c r="AD791" s="12">
        <v>790</v>
      </c>
      <c r="AG791" s="12">
        <v>790</v>
      </c>
      <c r="AI791" s="12">
        <v>0</v>
      </c>
      <c r="AJ791" s="12">
        <v>790</v>
      </c>
      <c r="AM791" s="12">
        <v>790</v>
      </c>
      <c r="AO791" s="12">
        <v>0</v>
      </c>
      <c r="AP791" s="12">
        <v>790</v>
      </c>
    </row>
    <row r="792" spans="3:42" x14ac:dyDescent="0.25">
      <c r="C792" s="12">
        <v>791</v>
      </c>
      <c r="E792" s="12">
        <v>0</v>
      </c>
      <c r="F792" s="12">
        <v>791</v>
      </c>
      <c r="I792" s="12">
        <v>791</v>
      </c>
      <c r="K792" s="12">
        <v>0</v>
      </c>
      <c r="L792" s="12">
        <v>791</v>
      </c>
      <c r="O792" s="12">
        <v>791</v>
      </c>
      <c r="Q792" s="12">
        <v>0</v>
      </c>
      <c r="R792" s="12">
        <v>791</v>
      </c>
      <c r="U792" s="12">
        <v>791</v>
      </c>
      <c r="W792" s="12">
        <v>0</v>
      </c>
      <c r="X792" s="12">
        <v>791</v>
      </c>
      <c r="AA792" s="12">
        <v>791</v>
      </c>
      <c r="AC792" s="12">
        <v>0</v>
      </c>
      <c r="AD792" s="12">
        <v>791</v>
      </c>
      <c r="AG792" s="12">
        <v>791</v>
      </c>
      <c r="AI792" s="12">
        <v>0</v>
      </c>
      <c r="AJ792" s="12">
        <v>791</v>
      </c>
      <c r="AM792" s="12">
        <v>791</v>
      </c>
      <c r="AO792" s="12">
        <v>0</v>
      </c>
      <c r="AP792" s="12">
        <v>791</v>
      </c>
    </row>
    <row r="793" spans="3:42" x14ac:dyDescent="0.25">
      <c r="C793" s="12">
        <v>792</v>
      </c>
      <c r="E793" s="12">
        <v>0</v>
      </c>
      <c r="F793" s="12">
        <v>792</v>
      </c>
      <c r="I793" s="12">
        <v>792</v>
      </c>
      <c r="K793" s="12">
        <v>0</v>
      </c>
      <c r="L793" s="12">
        <v>792</v>
      </c>
      <c r="O793" s="12">
        <v>792</v>
      </c>
      <c r="Q793" s="12">
        <v>0</v>
      </c>
      <c r="R793" s="12">
        <v>792</v>
      </c>
      <c r="U793" s="12">
        <v>792</v>
      </c>
      <c r="W793" s="12">
        <v>0</v>
      </c>
      <c r="X793" s="12">
        <v>792</v>
      </c>
      <c r="AA793" s="12">
        <v>792</v>
      </c>
      <c r="AC793" s="12">
        <v>0</v>
      </c>
      <c r="AD793" s="12">
        <v>792</v>
      </c>
      <c r="AG793" s="12">
        <v>792</v>
      </c>
      <c r="AI793" s="12">
        <v>0</v>
      </c>
      <c r="AJ793" s="12">
        <v>792</v>
      </c>
      <c r="AM793" s="12">
        <v>792</v>
      </c>
      <c r="AO793" s="12">
        <v>0</v>
      </c>
      <c r="AP793" s="12">
        <v>792</v>
      </c>
    </row>
    <row r="794" spans="3:42" x14ac:dyDescent="0.25">
      <c r="C794" s="12">
        <v>793</v>
      </c>
      <c r="E794" s="12">
        <v>0</v>
      </c>
      <c r="F794" s="12">
        <v>793</v>
      </c>
      <c r="I794" s="12">
        <v>793</v>
      </c>
      <c r="K794" s="12">
        <v>0</v>
      </c>
      <c r="L794" s="12">
        <v>793</v>
      </c>
      <c r="O794" s="12">
        <v>793</v>
      </c>
      <c r="Q794" s="12">
        <v>0</v>
      </c>
      <c r="R794" s="12">
        <v>793</v>
      </c>
      <c r="U794" s="12">
        <v>793</v>
      </c>
      <c r="W794" s="12">
        <v>0</v>
      </c>
      <c r="X794" s="12">
        <v>793</v>
      </c>
      <c r="AA794" s="12">
        <v>793</v>
      </c>
      <c r="AC794" s="12">
        <v>0</v>
      </c>
      <c r="AD794" s="12">
        <v>793</v>
      </c>
      <c r="AG794" s="12">
        <v>793</v>
      </c>
      <c r="AI794" s="12">
        <v>0</v>
      </c>
      <c r="AJ794" s="12">
        <v>793</v>
      </c>
      <c r="AM794" s="12">
        <v>793</v>
      </c>
      <c r="AO794" s="12">
        <v>0</v>
      </c>
      <c r="AP794" s="12">
        <v>793</v>
      </c>
    </row>
    <row r="795" spans="3:42" x14ac:dyDescent="0.25">
      <c r="C795" s="12">
        <v>794</v>
      </c>
      <c r="E795" s="12">
        <v>0</v>
      </c>
      <c r="F795" s="12">
        <v>794</v>
      </c>
      <c r="I795" s="12">
        <v>794</v>
      </c>
      <c r="K795" s="12">
        <v>0</v>
      </c>
      <c r="L795" s="12">
        <v>794</v>
      </c>
      <c r="O795" s="12">
        <v>794</v>
      </c>
      <c r="Q795" s="12">
        <v>0</v>
      </c>
      <c r="R795" s="12">
        <v>794</v>
      </c>
      <c r="U795" s="12">
        <v>794</v>
      </c>
      <c r="W795" s="12">
        <v>0</v>
      </c>
      <c r="X795" s="12">
        <v>794</v>
      </c>
      <c r="AA795" s="12">
        <v>794</v>
      </c>
      <c r="AC795" s="12">
        <v>0</v>
      </c>
      <c r="AD795" s="12">
        <v>794</v>
      </c>
      <c r="AG795" s="12">
        <v>794</v>
      </c>
      <c r="AI795" s="12">
        <v>0</v>
      </c>
      <c r="AJ795" s="12">
        <v>794</v>
      </c>
      <c r="AM795" s="12">
        <v>794</v>
      </c>
      <c r="AO795" s="12">
        <v>0</v>
      </c>
      <c r="AP795" s="12">
        <v>794</v>
      </c>
    </row>
    <row r="796" spans="3:42" x14ac:dyDescent="0.25">
      <c r="C796" s="12">
        <v>795</v>
      </c>
      <c r="E796" s="12">
        <v>0</v>
      </c>
      <c r="F796" s="12">
        <v>795</v>
      </c>
      <c r="I796" s="12">
        <v>795</v>
      </c>
      <c r="K796" s="12">
        <v>0</v>
      </c>
      <c r="L796" s="12">
        <v>795</v>
      </c>
      <c r="O796" s="12">
        <v>795</v>
      </c>
      <c r="Q796" s="12">
        <v>0</v>
      </c>
      <c r="R796" s="12">
        <v>795</v>
      </c>
      <c r="U796" s="12">
        <v>795</v>
      </c>
      <c r="W796" s="12">
        <v>0</v>
      </c>
      <c r="X796" s="12">
        <v>795</v>
      </c>
      <c r="AA796" s="12">
        <v>795</v>
      </c>
      <c r="AC796" s="12">
        <v>0</v>
      </c>
      <c r="AD796" s="12">
        <v>795</v>
      </c>
      <c r="AG796" s="12">
        <v>795</v>
      </c>
      <c r="AI796" s="12">
        <v>0</v>
      </c>
      <c r="AJ796" s="12">
        <v>795</v>
      </c>
      <c r="AM796" s="12">
        <v>795</v>
      </c>
      <c r="AO796" s="12">
        <v>0</v>
      </c>
      <c r="AP796" s="12">
        <v>795</v>
      </c>
    </row>
    <row r="797" spans="3:42" x14ac:dyDescent="0.25">
      <c r="C797" s="12">
        <v>796</v>
      </c>
      <c r="E797" s="12">
        <v>0</v>
      </c>
      <c r="F797" s="12">
        <v>796</v>
      </c>
      <c r="I797" s="12">
        <v>796</v>
      </c>
      <c r="K797" s="12">
        <v>0</v>
      </c>
      <c r="L797" s="12">
        <v>796</v>
      </c>
      <c r="O797" s="12">
        <v>796</v>
      </c>
      <c r="Q797" s="12">
        <v>0</v>
      </c>
      <c r="R797" s="12">
        <v>796</v>
      </c>
      <c r="U797" s="12">
        <v>796</v>
      </c>
      <c r="W797" s="12">
        <v>0</v>
      </c>
      <c r="X797" s="12">
        <v>796</v>
      </c>
      <c r="AA797" s="12">
        <v>796</v>
      </c>
      <c r="AC797" s="12">
        <v>0</v>
      </c>
      <c r="AD797" s="12">
        <v>796</v>
      </c>
      <c r="AG797" s="12">
        <v>796</v>
      </c>
      <c r="AI797" s="12">
        <v>0</v>
      </c>
      <c r="AJ797" s="12">
        <v>796</v>
      </c>
      <c r="AM797" s="12">
        <v>796</v>
      </c>
      <c r="AO797" s="12">
        <v>0</v>
      </c>
      <c r="AP797" s="12">
        <v>796</v>
      </c>
    </row>
    <row r="798" spans="3:42" x14ac:dyDescent="0.25">
      <c r="C798" s="12">
        <v>797</v>
      </c>
      <c r="E798" s="12">
        <v>0</v>
      </c>
      <c r="F798" s="12">
        <v>797</v>
      </c>
      <c r="I798" s="12">
        <v>797</v>
      </c>
      <c r="K798" s="12">
        <v>0</v>
      </c>
      <c r="L798" s="12">
        <v>797</v>
      </c>
      <c r="O798" s="12">
        <v>797</v>
      </c>
      <c r="Q798" s="12">
        <v>0</v>
      </c>
      <c r="R798" s="12">
        <v>797</v>
      </c>
      <c r="U798" s="12">
        <v>797</v>
      </c>
      <c r="W798" s="12">
        <v>0</v>
      </c>
      <c r="X798" s="12">
        <v>797</v>
      </c>
      <c r="AA798" s="12">
        <v>797</v>
      </c>
      <c r="AC798" s="12">
        <v>0</v>
      </c>
      <c r="AD798" s="12">
        <v>797</v>
      </c>
      <c r="AG798" s="12">
        <v>797</v>
      </c>
      <c r="AI798" s="12">
        <v>0</v>
      </c>
      <c r="AJ798" s="12">
        <v>797</v>
      </c>
      <c r="AM798" s="12">
        <v>797</v>
      </c>
      <c r="AO798" s="12">
        <v>0</v>
      </c>
      <c r="AP798" s="12">
        <v>797</v>
      </c>
    </row>
    <row r="799" spans="3:42" x14ac:dyDescent="0.25">
      <c r="C799" s="12">
        <v>798</v>
      </c>
      <c r="E799" s="12">
        <v>0</v>
      </c>
      <c r="F799" s="12">
        <v>798</v>
      </c>
      <c r="I799" s="12">
        <v>798</v>
      </c>
      <c r="K799" s="12">
        <v>0</v>
      </c>
      <c r="L799" s="12">
        <v>798</v>
      </c>
      <c r="O799" s="12">
        <v>798</v>
      </c>
      <c r="Q799" s="12">
        <v>0</v>
      </c>
      <c r="R799" s="12">
        <v>798</v>
      </c>
      <c r="U799" s="12">
        <v>798</v>
      </c>
      <c r="W799" s="12">
        <v>0</v>
      </c>
      <c r="X799" s="12">
        <v>798</v>
      </c>
      <c r="AA799" s="12">
        <v>798</v>
      </c>
      <c r="AC799" s="12">
        <v>0</v>
      </c>
      <c r="AD799" s="12">
        <v>798</v>
      </c>
      <c r="AG799" s="12">
        <v>798</v>
      </c>
      <c r="AI799" s="12">
        <v>0</v>
      </c>
      <c r="AJ799" s="12">
        <v>798</v>
      </c>
      <c r="AM799" s="12">
        <v>798</v>
      </c>
      <c r="AO799" s="12">
        <v>0</v>
      </c>
      <c r="AP799" s="12">
        <v>798</v>
      </c>
    </row>
    <row r="800" spans="3:42" x14ac:dyDescent="0.25">
      <c r="C800" s="12">
        <v>799</v>
      </c>
      <c r="E800" s="12">
        <v>0</v>
      </c>
      <c r="F800" s="12">
        <v>799</v>
      </c>
      <c r="I800" s="12">
        <v>799</v>
      </c>
      <c r="K800" s="12">
        <v>0</v>
      </c>
      <c r="L800" s="12">
        <v>799</v>
      </c>
      <c r="O800" s="12">
        <v>799</v>
      </c>
      <c r="Q800" s="12">
        <v>0</v>
      </c>
      <c r="R800" s="12">
        <v>799</v>
      </c>
      <c r="U800" s="12">
        <v>799</v>
      </c>
      <c r="W800" s="12">
        <v>0</v>
      </c>
      <c r="X800" s="12">
        <v>799</v>
      </c>
      <c r="AA800" s="12">
        <v>799</v>
      </c>
      <c r="AC800" s="12">
        <v>0</v>
      </c>
      <c r="AD800" s="12">
        <v>799</v>
      </c>
      <c r="AG800" s="12">
        <v>799</v>
      </c>
      <c r="AI800" s="12">
        <v>0</v>
      </c>
      <c r="AJ800" s="12">
        <v>799</v>
      </c>
      <c r="AM800" s="12">
        <v>799</v>
      </c>
      <c r="AO800" s="12">
        <v>0</v>
      </c>
      <c r="AP800" s="12">
        <v>799</v>
      </c>
    </row>
    <row r="801" spans="3:42" x14ac:dyDescent="0.25">
      <c r="C801" s="12">
        <v>800</v>
      </c>
      <c r="E801" s="12">
        <v>0</v>
      </c>
      <c r="F801" s="12">
        <v>800</v>
      </c>
      <c r="I801" s="12">
        <v>800</v>
      </c>
      <c r="K801" s="12">
        <v>0</v>
      </c>
      <c r="L801" s="12">
        <v>800</v>
      </c>
      <c r="O801" s="12">
        <v>800</v>
      </c>
      <c r="Q801" s="12">
        <v>0</v>
      </c>
      <c r="R801" s="12">
        <v>800</v>
      </c>
      <c r="U801" s="12">
        <v>800</v>
      </c>
      <c r="W801" s="12">
        <v>0</v>
      </c>
      <c r="X801" s="12">
        <v>800</v>
      </c>
      <c r="AA801" s="12">
        <v>800</v>
      </c>
      <c r="AC801" s="12">
        <v>0</v>
      </c>
      <c r="AD801" s="12">
        <v>800</v>
      </c>
      <c r="AG801" s="12">
        <v>800</v>
      </c>
      <c r="AI801" s="12">
        <v>0</v>
      </c>
      <c r="AJ801" s="12">
        <v>800</v>
      </c>
      <c r="AM801" s="12">
        <v>800</v>
      </c>
      <c r="AO801" s="12">
        <v>0</v>
      </c>
      <c r="AP801" s="12">
        <v>800</v>
      </c>
    </row>
    <row r="802" spans="3:42" x14ac:dyDescent="0.25">
      <c r="C802" s="12">
        <v>801</v>
      </c>
      <c r="E802" s="12">
        <v>0</v>
      </c>
      <c r="F802" s="12">
        <v>801</v>
      </c>
      <c r="I802" s="12">
        <v>801</v>
      </c>
      <c r="K802" s="12">
        <v>0</v>
      </c>
      <c r="L802" s="12">
        <v>801</v>
      </c>
      <c r="O802" s="12">
        <v>801</v>
      </c>
      <c r="Q802" s="12">
        <v>0</v>
      </c>
      <c r="R802" s="12">
        <v>801</v>
      </c>
      <c r="U802" s="12">
        <v>801</v>
      </c>
      <c r="W802" s="12">
        <v>0</v>
      </c>
      <c r="X802" s="12">
        <v>801</v>
      </c>
      <c r="AA802" s="12">
        <v>801</v>
      </c>
      <c r="AC802" s="12">
        <v>0</v>
      </c>
      <c r="AD802" s="12">
        <v>801</v>
      </c>
      <c r="AG802" s="12">
        <v>801</v>
      </c>
      <c r="AI802" s="12">
        <v>0</v>
      </c>
      <c r="AJ802" s="12">
        <v>801</v>
      </c>
      <c r="AM802" s="12">
        <v>801</v>
      </c>
      <c r="AO802" s="12">
        <v>0</v>
      </c>
      <c r="AP802" s="12">
        <v>801</v>
      </c>
    </row>
    <row r="803" spans="3:42" x14ac:dyDescent="0.25">
      <c r="C803" s="12">
        <v>802</v>
      </c>
      <c r="E803" s="12">
        <v>0</v>
      </c>
      <c r="F803" s="12">
        <v>802</v>
      </c>
      <c r="I803" s="12">
        <v>802</v>
      </c>
      <c r="K803" s="12">
        <v>0</v>
      </c>
      <c r="L803" s="12">
        <v>802</v>
      </c>
      <c r="O803" s="12">
        <v>802</v>
      </c>
      <c r="Q803" s="12">
        <v>0</v>
      </c>
      <c r="R803" s="12">
        <v>802</v>
      </c>
      <c r="U803" s="12">
        <v>802</v>
      </c>
      <c r="W803" s="12">
        <v>0</v>
      </c>
      <c r="X803" s="12">
        <v>802</v>
      </c>
      <c r="AA803" s="12">
        <v>802</v>
      </c>
      <c r="AC803" s="12">
        <v>0</v>
      </c>
      <c r="AD803" s="12">
        <v>802</v>
      </c>
      <c r="AG803" s="12">
        <v>802</v>
      </c>
      <c r="AI803" s="12">
        <v>0</v>
      </c>
      <c r="AJ803" s="12">
        <v>802</v>
      </c>
      <c r="AM803" s="12">
        <v>802</v>
      </c>
      <c r="AO803" s="12">
        <v>0</v>
      </c>
      <c r="AP803" s="12">
        <v>802</v>
      </c>
    </row>
    <row r="804" spans="3:42" x14ac:dyDescent="0.25">
      <c r="C804" s="12">
        <v>803</v>
      </c>
      <c r="E804" s="12">
        <v>0</v>
      </c>
      <c r="F804" s="12">
        <v>803</v>
      </c>
      <c r="I804" s="12">
        <v>803</v>
      </c>
      <c r="K804" s="12">
        <v>0</v>
      </c>
      <c r="L804" s="12">
        <v>803</v>
      </c>
      <c r="O804" s="12">
        <v>803</v>
      </c>
      <c r="Q804" s="12">
        <v>0</v>
      </c>
      <c r="R804" s="12">
        <v>803</v>
      </c>
      <c r="U804" s="12">
        <v>803</v>
      </c>
      <c r="W804" s="12">
        <v>0</v>
      </c>
      <c r="X804" s="12">
        <v>803</v>
      </c>
      <c r="AA804" s="12">
        <v>803</v>
      </c>
      <c r="AC804" s="12">
        <v>0</v>
      </c>
      <c r="AD804" s="12">
        <v>803</v>
      </c>
      <c r="AG804" s="12">
        <v>803</v>
      </c>
      <c r="AI804" s="12">
        <v>0</v>
      </c>
      <c r="AJ804" s="12">
        <v>803</v>
      </c>
      <c r="AM804" s="12">
        <v>803</v>
      </c>
      <c r="AO804" s="12">
        <v>0</v>
      </c>
      <c r="AP804" s="12">
        <v>803</v>
      </c>
    </row>
    <row r="805" spans="3:42" x14ac:dyDescent="0.25">
      <c r="C805" s="12">
        <v>804</v>
      </c>
      <c r="E805" s="12">
        <v>0</v>
      </c>
      <c r="F805" s="12">
        <v>804</v>
      </c>
      <c r="I805" s="12">
        <v>804</v>
      </c>
      <c r="K805" s="12">
        <v>0</v>
      </c>
      <c r="L805" s="12">
        <v>804</v>
      </c>
      <c r="O805" s="12">
        <v>804</v>
      </c>
      <c r="Q805" s="12">
        <v>0</v>
      </c>
      <c r="R805" s="12">
        <v>804</v>
      </c>
      <c r="U805" s="12">
        <v>804</v>
      </c>
      <c r="W805" s="12">
        <v>0</v>
      </c>
      <c r="X805" s="12">
        <v>804</v>
      </c>
      <c r="AA805" s="12">
        <v>804</v>
      </c>
      <c r="AC805" s="12">
        <v>0</v>
      </c>
      <c r="AD805" s="12">
        <v>804</v>
      </c>
      <c r="AG805" s="12">
        <v>804</v>
      </c>
      <c r="AI805" s="12">
        <v>0</v>
      </c>
      <c r="AJ805" s="12">
        <v>804</v>
      </c>
      <c r="AM805" s="12">
        <v>804</v>
      </c>
      <c r="AO805" s="12">
        <v>0</v>
      </c>
      <c r="AP805" s="12">
        <v>804</v>
      </c>
    </row>
    <row r="806" spans="3:42" x14ac:dyDescent="0.25">
      <c r="C806" s="12">
        <v>805</v>
      </c>
      <c r="E806" s="12">
        <v>0</v>
      </c>
      <c r="F806" s="12">
        <v>805</v>
      </c>
      <c r="I806" s="12">
        <v>805</v>
      </c>
      <c r="K806" s="12">
        <v>0</v>
      </c>
      <c r="L806" s="12">
        <v>805</v>
      </c>
      <c r="O806" s="12">
        <v>805</v>
      </c>
      <c r="Q806" s="12">
        <v>0</v>
      </c>
      <c r="R806" s="12">
        <v>805</v>
      </c>
      <c r="U806" s="12">
        <v>805</v>
      </c>
      <c r="W806" s="12">
        <v>0</v>
      </c>
      <c r="X806" s="12">
        <v>805</v>
      </c>
      <c r="AA806" s="12">
        <v>805</v>
      </c>
      <c r="AC806" s="12">
        <v>0</v>
      </c>
      <c r="AD806" s="12">
        <v>805</v>
      </c>
      <c r="AG806" s="12">
        <v>805</v>
      </c>
      <c r="AI806" s="12">
        <v>0</v>
      </c>
      <c r="AJ806" s="12">
        <v>805</v>
      </c>
      <c r="AM806" s="12">
        <v>805</v>
      </c>
      <c r="AO806" s="12">
        <v>0</v>
      </c>
      <c r="AP806" s="12">
        <v>805</v>
      </c>
    </row>
    <row r="807" spans="3:42" x14ac:dyDescent="0.25">
      <c r="C807" s="12">
        <v>806</v>
      </c>
      <c r="E807" s="12">
        <v>0</v>
      </c>
      <c r="F807" s="12">
        <v>806</v>
      </c>
      <c r="I807" s="12">
        <v>806</v>
      </c>
      <c r="K807" s="12">
        <v>0</v>
      </c>
      <c r="L807" s="12">
        <v>806</v>
      </c>
      <c r="O807" s="12">
        <v>806</v>
      </c>
      <c r="Q807" s="12">
        <v>0</v>
      </c>
      <c r="R807" s="12">
        <v>806</v>
      </c>
      <c r="U807" s="12">
        <v>806</v>
      </c>
      <c r="W807" s="12">
        <v>0</v>
      </c>
      <c r="X807" s="12">
        <v>806</v>
      </c>
      <c r="AA807" s="12">
        <v>806</v>
      </c>
      <c r="AC807" s="12">
        <v>0</v>
      </c>
      <c r="AD807" s="12">
        <v>806</v>
      </c>
      <c r="AG807" s="12">
        <v>806</v>
      </c>
      <c r="AI807" s="12">
        <v>0</v>
      </c>
      <c r="AJ807" s="12">
        <v>806</v>
      </c>
      <c r="AM807" s="12">
        <v>806</v>
      </c>
      <c r="AO807" s="12">
        <v>0</v>
      </c>
      <c r="AP807" s="12">
        <v>806</v>
      </c>
    </row>
    <row r="808" spans="3:42" x14ac:dyDescent="0.25">
      <c r="C808" s="12">
        <v>807</v>
      </c>
      <c r="E808" s="12">
        <v>0</v>
      </c>
      <c r="F808" s="12">
        <v>807</v>
      </c>
      <c r="I808" s="12">
        <v>807</v>
      </c>
      <c r="K808" s="12">
        <v>0</v>
      </c>
      <c r="L808" s="12">
        <v>807</v>
      </c>
      <c r="O808" s="12">
        <v>807</v>
      </c>
      <c r="Q808" s="12">
        <v>0</v>
      </c>
      <c r="R808" s="12">
        <v>807</v>
      </c>
      <c r="U808" s="12">
        <v>807</v>
      </c>
      <c r="W808" s="12">
        <v>0</v>
      </c>
      <c r="X808" s="12">
        <v>807</v>
      </c>
      <c r="AA808" s="12">
        <v>807</v>
      </c>
      <c r="AC808" s="12">
        <v>0</v>
      </c>
      <c r="AD808" s="12">
        <v>807</v>
      </c>
      <c r="AG808" s="12">
        <v>807</v>
      </c>
      <c r="AI808" s="12">
        <v>0</v>
      </c>
      <c r="AJ808" s="12">
        <v>807</v>
      </c>
      <c r="AM808" s="12">
        <v>807</v>
      </c>
      <c r="AO808" s="12">
        <v>0</v>
      </c>
      <c r="AP808" s="12">
        <v>807</v>
      </c>
    </row>
    <row r="809" spans="3:42" x14ac:dyDescent="0.25">
      <c r="C809" s="12">
        <v>808</v>
      </c>
      <c r="E809" s="12">
        <v>0</v>
      </c>
      <c r="F809" s="12">
        <v>808</v>
      </c>
      <c r="I809" s="12">
        <v>808</v>
      </c>
      <c r="K809" s="12">
        <v>0</v>
      </c>
      <c r="L809" s="12">
        <v>808</v>
      </c>
      <c r="O809" s="12">
        <v>808</v>
      </c>
      <c r="Q809" s="12">
        <v>0</v>
      </c>
      <c r="R809" s="12">
        <v>808</v>
      </c>
      <c r="U809" s="12">
        <v>808</v>
      </c>
      <c r="W809" s="12">
        <v>0</v>
      </c>
      <c r="X809" s="12">
        <v>808</v>
      </c>
      <c r="AA809" s="12">
        <v>808</v>
      </c>
      <c r="AC809" s="12">
        <v>0</v>
      </c>
      <c r="AD809" s="12">
        <v>808</v>
      </c>
      <c r="AG809" s="12">
        <v>808</v>
      </c>
      <c r="AI809" s="12">
        <v>0</v>
      </c>
      <c r="AJ809" s="12">
        <v>808</v>
      </c>
      <c r="AM809" s="12">
        <v>808</v>
      </c>
      <c r="AO809" s="12">
        <v>0</v>
      </c>
      <c r="AP809" s="12">
        <v>808</v>
      </c>
    </row>
    <row r="810" spans="3:42" x14ac:dyDescent="0.25">
      <c r="C810" s="12">
        <v>809</v>
      </c>
      <c r="E810" s="12">
        <v>0</v>
      </c>
      <c r="F810" s="12">
        <v>809</v>
      </c>
      <c r="I810" s="12">
        <v>809</v>
      </c>
      <c r="K810" s="12">
        <v>0</v>
      </c>
      <c r="L810" s="12">
        <v>809</v>
      </c>
      <c r="O810" s="12">
        <v>809</v>
      </c>
      <c r="Q810" s="12">
        <v>0</v>
      </c>
      <c r="R810" s="12">
        <v>809</v>
      </c>
      <c r="U810" s="12">
        <v>809</v>
      </c>
      <c r="W810" s="12">
        <v>0</v>
      </c>
      <c r="X810" s="12">
        <v>809</v>
      </c>
      <c r="AA810" s="12">
        <v>809</v>
      </c>
      <c r="AC810" s="12">
        <v>0</v>
      </c>
      <c r="AD810" s="12">
        <v>809</v>
      </c>
      <c r="AG810" s="12">
        <v>809</v>
      </c>
      <c r="AI810" s="12">
        <v>0</v>
      </c>
      <c r="AJ810" s="12">
        <v>809</v>
      </c>
      <c r="AM810" s="12">
        <v>809</v>
      </c>
      <c r="AO810" s="12">
        <v>0</v>
      </c>
      <c r="AP810" s="12">
        <v>809</v>
      </c>
    </row>
    <row r="811" spans="3:42" x14ac:dyDescent="0.25">
      <c r="C811" s="12">
        <v>810</v>
      </c>
      <c r="E811" s="12">
        <v>0</v>
      </c>
      <c r="F811" s="12">
        <v>810</v>
      </c>
      <c r="I811" s="12">
        <v>810</v>
      </c>
      <c r="K811" s="12">
        <v>0</v>
      </c>
      <c r="L811" s="12">
        <v>810</v>
      </c>
      <c r="O811" s="12">
        <v>810</v>
      </c>
      <c r="Q811" s="12">
        <v>0</v>
      </c>
      <c r="R811" s="12">
        <v>810</v>
      </c>
      <c r="U811" s="12">
        <v>810</v>
      </c>
      <c r="W811" s="12">
        <v>0</v>
      </c>
      <c r="X811" s="12">
        <v>810</v>
      </c>
      <c r="AA811" s="12">
        <v>810</v>
      </c>
      <c r="AC811" s="12">
        <v>0</v>
      </c>
      <c r="AD811" s="12">
        <v>810</v>
      </c>
      <c r="AG811" s="12">
        <v>810</v>
      </c>
      <c r="AI811" s="12">
        <v>0</v>
      </c>
      <c r="AJ811" s="12">
        <v>810</v>
      </c>
      <c r="AM811" s="12">
        <v>810</v>
      </c>
      <c r="AO811" s="12">
        <v>0</v>
      </c>
      <c r="AP811" s="12">
        <v>810</v>
      </c>
    </row>
    <row r="812" spans="3:42" x14ac:dyDescent="0.25">
      <c r="C812" s="12">
        <v>811</v>
      </c>
      <c r="E812" s="12">
        <v>0</v>
      </c>
      <c r="F812" s="12">
        <v>811</v>
      </c>
      <c r="I812" s="12">
        <v>811</v>
      </c>
      <c r="K812" s="12">
        <v>0</v>
      </c>
      <c r="L812" s="12">
        <v>811</v>
      </c>
      <c r="O812" s="12">
        <v>811</v>
      </c>
      <c r="Q812" s="12">
        <v>0</v>
      </c>
      <c r="R812" s="12">
        <v>811</v>
      </c>
      <c r="U812" s="12">
        <v>811</v>
      </c>
      <c r="W812" s="12">
        <v>0</v>
      </c>
      <c r="X812" s="12">
        <v>811</v>
      </c>
      <c r="AA812" s="12">
        <v>811</v>
      </c>
      <c r="AC812" s="12">
        <v>0</v>
      </c>
      <c r="AD812" s="12">
        <v>811</v>
      </c>
      <c r="AG812" s="12">
        <v>811</v>
      </c>
      <c r="AI812" s="12">
        <v>0</v>
      </c>
      <c r="AJ812" s="12">
        <v>811</v>
      </c>
      <c r="AM812" s="12">
        <v>811</v>
      </c>
      <c r="AO812" s="12">
        <v>0</v>
      </c>
      <c r="AP812" s="12">
        <v>811</v>
      </c>
    </row>
    <row r="813" spans="3:42" x14ac:dyDescent="0.25">
      <c r="C813" s="12">
        <v>812</v>
      </c>
      <c r="E813" s="12">
        <v>0</v>
      </c>
      <c r="F813" s="12">
        <v>812</v>
      </c>
      <c r="I813" s="12">
        <v>812</v>
      </c>
      <c r="K813" s="12">
        <v>0</v>
      </c>
      <c r="L813" s="12">
        <v>812</v>
      </c>
      <c r="O813" s="12">
        <v>812</v>
      </c>
      <c r="Q813" s="12">
        <v>0</v>
      </c>
      <c r="R813" s="12">
        <v>812</v>
      </c>
      <c r="U813" s="12">
        <v>812</v>
      </c>
      <c r="W813" s="12">
        <v>0</v>
      </c>
      <c r="X813" s="12">
        <v>812</v>
      </c>
      <c r="AA813" s="12">
        <v>812</v>
      </c>
      <c r="AC813" s="12">
        <v>0</v>
      </c>
      <c r="AD813" s="12">
        <v>812</v>
      </c>
      <c r="AG813" s="12">
        <v>812</v>
      </c>
      <c r="AI813" s="12">
        <v>0</v>
      </c>
      <c r="AJ813" s="12">
        <v>812</v>
      </c>
      <c r="AM813" s="12">
        <v>812</v>
      </c>
      <c r="AO813" s="12">
        <v>0</v>
      </c>
      <c r="AP813" s="12">
        <v>812</v>
      </c>
    </row>
    <row r="814" spans="3:42" x14ac:dyDescent="0.25">
      <c r="C814" s="12">
        <v>813</v>
      </c>
      <c r="E814" s="12">
        <v>0</v>
      </c>
      <c r="F814" s="12">
        <v>813</v>
      </c>
      <c r="I814" s="12">
        <v>813</v>
      </c>
      <c r="K814" s="12">
        <v>0</v>
      </c>
      <c r="L814" s="12">
        <v>813</v>
      </c>
      <c r="O814" s="12">
        <v>813</v>
      </c>
      <c r="Q814" s="12">
        <v>0</v>
      </c>
      <c r="R814" s="12">
        <v>813</v>
      </c>
      <c r="U814" s="12">
        <v>813</v>
      </c>
      <c r="W814" s="12">
        <v>0</v>
      </c>
      <c r="X814" s="12">
        <v>813</v>
      </c>
      <c r="AA814" s="12">
        <v>813</v>
      </c>
      <c r="AC814" s="12">
        <v>0</v>
      </c>
      <c r="AD814" s="12">
        <v>813</v>
      </c>
      <c r="AG814" s="12">
        <v>813</v>
      </c>
      <c r="AI814" s="12">
        <v>0</v>
      </c>
      <c r="AJ814" s="12">
        <v>813</v>
      </c>
      <c r="AM814" s="12">
        <v>813</v>
      </c>
      <c r="AO814" s="12">
        <v>0</v>
      </c>
      <c r="AP814" s="12">
        <v>813</v>
      </c>
    </row>
    <row r="815" spans="3:42" x14ac:dyDescent="0.25">
      <c r="C815" s="12">
        <v>814</v>
      </c>
      <c r="E815" s="12">
        <v>0</v>
      </c>
      <c r="F815" s="12">
        <v>814</v>
      </c>
      <c r="I815" s="12">
        <v>814</v>
      </c>
      <c r="K815" s="12">
        <v>0</v>
      </c>
      <c r="L815" s="12">
        <v>814</v>
      </c>
      <c r="O815" s="12">
        <v>814</v>
      </c>
      <c r="Q815" s="12">
        <v>0</v>
      </c>
      <c r="R815" s="12">
        <v>814</v>
      </c>
      <c r="U815" s="12">
        <v>814</v>
      </c>
      <c r="W815" s="12">
        <v>0</v>
      </c>
      <c r="X815" s="12">
        <v>814</v>
      </c>
      <c r="AA815" s="12">
        <v>814</v>
      </c>
      <c r="AC815" s="12">
        <v>0</v>
      </c>
      <c r="AD815" s="12">
        <v>814</v>
      </c>
      <c r="AG815" s="12">
        <v>814</v>
      </c>
      <c r="AI815" s="12">
        <v>0</v>
      </c>
      <c r="AJ815" s="12">
        <v>814</v>
      </c>
      <c r="AM815" s="12">
        <v>814</v>
      </c>
      <c r="AO815" s="12">
        <v>0</v>
      </c>
      <c r="AP815" s="12">
        <v>814</v>
      </c>
    </row>
    <row r="816" spans="3:42" x14ac:dyDescent="0.25">
      <c r="C816" s="12">
        <v>815</v>
      </c>
      <c r="E816" s="12">
        <v>0</v>
      </c>
      <c r="F816" s="12">
        <v>815</v>
      </c>
      <c r="I816" s="12">
        <v>815</v>
      </c>
      <c r="K816" s="12">
        <v>0</v>
      </c>
      <c r="L816" s="12">
        <v>815</v>
      </c>
      <c r="O816" s="12">
        <v>815</v>
      </c>
      <c r="Q816" s="12">
        <v>0</v>
      </c>
      <c r="R816" s="12">
        <v>815</v>
      </c>
      <c r="U816" s="12">
        <v>815</v>
      </c>
      <c r="W816" s="12">
        <v>0</v>
      </c>
      <c r="X816" s="12">
        <v>815</v>
      </c>
      <c r="AA816" s="12">
        <v>815</v>
      </c>
      <c r="AC816" s="12">
        <v>0</v>
      </c>
      <c r="AD816" s="12">
        <v>815</v>
      </c>
      <c r="AG816" s="12">
        <v>815</v>
      </c>
      <c r="AI816" s="12">
        <v>0</v>
      </c>
      <c r="AJ816" s="12">
        <v>815</v>
      </c>
      <c r="AM816" s="12">
        <v>815</v>
      </c>
      <c r="AO816" s="12">
        <v>0</v>
      </c>
      <c r="AP816" s="12">
        <v>815</v>
      </c>
    </row>
    <row r="817" spans="3:42" x14ac:dyDescent="0.25">
      <c r="C817" s="12">
        <v>816</v>
      </c>
      <c r="E817" s="12">
        <v>0</v>
      </c>
      <c r="F817" s="12">
        <v>816</v>
      </c>
      <c r="I817" s="12">
        <v>816</v>
      </c>
      <c r="K817" s="12">
        <v>0</v>
      </c>
      <c r="L817" s="12">
        <v>816</v>
      </c>
      <c r="O817" s="12">
        <v>816</v>
      </c>
      <c r="Q817" s="12">
        <v>0</v>
      </c>
      <c r="R817" s="12">
        <v>816</v>
      </c>
      <c r="U817" s="12">
        <v>816</v>
      </c>
      <c r="W817" s="12">
        <v>0</v>
      </c>
      <c r="X817" s="12">
        <v>816</v>
      </c>
      <c r="AA817" s="12">
        <v>816</v>
      </c>
      <c r="AC817" s="12">
        <v>0</v>
      </c>
      <c r="AD817" s="12">
        <v>816</v>
      </c>
      <c r="AG817" s="12">
        <v>816</v>
      </c>
      <c r="AI817" s="12">
        <v>0</v>
      </c>
      <c r="AJ817" s="12">
        <v>816</v>
      </c>
      <c r="AM817" s="12">
        <v>816</v>
      </c>
      <c r="AO817" s="12">
        <v>0</v>
      </c>
      <c r="AP817" s="12">
        <v>816</v>
      </c>
    </row>
    <row r="818" spans="3:42" x14ac:dyDescent="0.25">
      <c r="C818" s="12">
        <v>817</v>
      </c>
      <c r="E818" s="12">
        <v>0</v>
      </c>
      <c r="F818" s="12">
        <v>817</v>
      </c>
      <c r="I818" s="12">
        <v>817</v>
      </c>
      <c r="K818" s="12">
        <v>0</v>
      </c>
      <c r="L818" s="12">
        <v>817</v>
      </c>
      <c r="O818" s="12">
        <v>817</v>
      </c>
      <c r="Q818" s="12">
        <v>0</v>
      </c>
      <c r="R818" s="12">
        <v>817</v>
      </c>
      <c r="U818" s="12">
        <v>817</v>
      </c>
      <c r="W818" s="12">
        <v>0</v>
      </c>
      <c r="X818" s="12">
        <v>817</v>
      </c>
      <c r="AA818" s="12">
        <v>817</v>
      </c>
      <c r="AC818" s="12">
        <v>0</v>
      </c>
      <c r="AD818" s="12">
        <v>817</v>
      </c>
      <c r="AG818" s="12">
        <v>817</v>
      </c>
      <c r="AI818" s="12">
        <v>0</v>
      </c>
      <c r="AJ818" s="12">
        <v>817</v>
      </c>
      <c r="AM818" s="12">
        <v>817</v>
      </c>
      <c r="AO818" s="12">
        <v>0</v>
      </c>
      <c r="AP818" s="12">
        <v>817</v>
      </c>
    </row>
    <row r="819" spans="3:42" x14ac:dyDescent="0.25">
      <c r="C819" s="12">
        <v>818</v>
      </c>
      <c r="E819" s="12">
        <v>0</v>
      </c>
      <c r="F819" s="12">
        <v>818</v>
      </c>
      <c r="I819" s="12">
        <v>818</v>
      </c>
      <c r="K819" s="12">
        <v>0</v>
      </c>
      <c r="L819" s="12">
        <v>818</v>
      </c>
      <c r="O819" s="12">
        <v>818</v>
      </c>
      <c r="Q819" s="12">
        <v>0</v>
      </c>
      <c r="R819" s="12">
        <v>818</v>
      </c>
      <c r="U819" s="12">
        <v>818</v>
      </c>
      <c r="W819" s="12">
        <v>0</v>
      </c>
      <c r="X819" s="12">
        <v>818</v>
      </c>
      <c r="AA819" s="12">
        <v>818</v>
      </c>
      <c r="AC819" s="12">
        <v>0</v>
      </c>
      <c r="AD819" s="12">
        <v>818</v>
      </c>
      <c r="AG819" s="12">
        <v>818</v>
      </c>
      <c r="AI819" s="12">
        <v>0</v>
      </c>
      <c r="AJ819" s="12">
        <v>818</v>
      </c>
      <c r="AM819" s="12">
        <v>818</v>
      </c>
      <c r="AO819" s="12">
        <v>0</v>
      </c>
      <c r="AP819" s="12">
        <v>818</v>
      </c>
    </row>
    <row r="820" spans="3:42" x14ac:dyDescent="0.25">
      <c r="C820" s="12">
        <v>819</v>
      </c>
      <c r="E820" s="12">
        <v>0</v>
      </c>
      <c r="F820" s="12">
        <v>819</v>
      </c>
      <c r="I820" s="12">
        <v>819</v>
      </c>
      <c r="K820" s="12">
        <v>0</v>
      </c>
      <c r="L820" s="12">
        <v>819</v>
      </c>
      <c r="O820" s="12">
        <v>819</v>
      </c>
      <c r="Q820" s="12">
        <v>0</v>
      </c>
      <c r="R820" s="12">
        <v>819</v>
      </c>
      <c r="U820" s="12">
        <v>819</v>
      </c>
      <c r="W820" s="12">
        <v>0</v>
      </c>
      <c r="X820" s="12">
        <v>819</v>
      </c>
      <c r="AA820" s="12">
        <v>819</v>
      </c>
      <c r="AC820" s="12">
        <v>0</v>
      </c>
      <c r="AD820" s="12">
        <v>819</v>
      </c>
      <c r="AG820" s="12">
        <v>819</v>
      </c>
      <c r="AI820" s="12">
        <v>0</v>
      </c>
      <c r="AJ820" s="12">
        <v>819</v>
      </c>
      <c r="AM820" s="12">
        <v>819</v>
      </c>
      <c r="AO820" s="12">
        <v>0</v>
      </c>
      <c r="AP820" s="12">
        <v>819</v>
      </c>
    </row>
    <row r="821" spans="3:42" x14ac:dyDescent="0.25">
      <c r="C821" s="12">
        <v>820</v>
      </c>
      <c r="E821" s="12">
        <v>0</v>
      </c>
      <c r="F821" s="12">
        <v>820</v>
      </c>
      <c r="I821" s="12">
        <v>820</v>
      </c>
      <c r="K821" s="12">
        <v>0</v>
      </c>
      <c r="L821" s="12">
        <v>820</v>
      </c>
      <c r="O821" s="12">
        <v>820</v>
      </c>
      <c r="Q821" s="12">
        <v>0</v>
      </c>
      <c r="R821" s="12">
        <v>820</v>
      </c>
      <c r="U821" s="12">
        <v>820</v>
      </c>
      <c r="W821" s="12">
        <v>0</v>
      </c>
      <c r="X821" s="12">
        <v>820</v>
      </c>
      <c r="AA821" s="12">
        <v>820</v>
      </c>
      <c r="AC821" s="12">
        <v>0</v>
      </c>
      <c r="AD821" s="12">
        <v>820</v>
      </c>
      <c r="AG821" s="12">
        <v>820</v>
      </c>
      <c r="AI821" s="12">
        <v>0</v>
      </c>
      <c r="AJ821" s="12">
        <v>820</v>
      </c>
      <c r="AM821" s="12">
        <v>820</v>
      </c>
      <c r="AO821" s="12">
        <v>0</v>
      </c>
      <c r="AP821" s="12">
        <v>820</v>
      </c>
    </row>
    <row r="822" spans="3:42" x14ac:dyDescent="0.25">
      <c r="C822" s="12">
        <v>821</v>
      </c>
      <c r="E822" s="12">
        <v>0</v>
      </c>
      <c r="F822" s="12">
        <v>821</v>
      </c>
      <c r="I822" s="12">
        <v>821</v>
      </c>
      <c r="K822" s="12">
        <v>0</v>
      </c>
      <c r="L822" s="12">
        <v>821</v>
      </c>
      <c r="O822" s="12">
        <v>821</v>
      </c>
      <c r="Q822" s="12">
        <v>0</v>
      </c>
      <c r="R822" s="12">
        <v>821</v>
      </c>
      <c r="U822" s="12">
        <v>821</v>
      </c>
      <c r="W822" s="12">
        <v>0</v>
      </c>
      <c r="X822" s="12">
        <v>821</v>
      </c>
      <c r="AA822" s="12">
        <v>821</v>
      </c>
      <c r="AC822" s="12">
        <v>0</v>
      </c>
      <c r="AD822" s="12">
        <v>821</v>
      </c>
      <c r="AG822" s="12">
        <v>821</v>
      </c>
      <c r="AI822" s="12">
        <v>0</v>
      </c>
      <c r="AJ822" s="12">
        <v>821</v>
      </c>
      <c r="AM822" s="12">
        <v>821</v>
      </c>
      <c r="AO822" s="12">
        <v>0</v>
      </c>
      <c r="AP822" s="12">
        <v>821</v>
      </c>
    </row>
    <row r="823" spans="3:42" x14ac:dyDescent="0.25">
      <c r="C823" s="12">
        <v>822</v>
      </c>
      <c r="E823" s="12">
        <v>0</v>
      </c>
      <c r="F823" s="12">
        <v>822</v>
      </c>
      <c r="I823" s="12">
        <v>822</v>
      </c>
      <c r="K823" s="12">
        <v>0</v>
      </c>
      <c r="L823" s="12">
        <v>822</v>
      </c>
      <c r="O823" s="12">
        <v>822</v>
      </c>
      <c r="Q823" s="12">
        <v>0</v>
      </c>
      <c r="R823" s="12">
        <v>822</v>
      </c>
      <c r="U823" s="12">
        <v>822</v>
      </c>
      <c r="W823" s="12">
        <v>0</v>
      </c>
      <c r="X823" s="12">
        <v>822</v>
      </c>
      <c r="AA823" s="12">
        <v>822</v>
      </c>
      <c r="AC823" s="12">
        <v>0</v>
      </c>
      <c r="AD823" s="12">
        <v>822</v>
      </c>
      <c r="AG823" s="12">
        <v>822</v>
      </c>
      <c r="AI823" s="12">
        <v>0</v>
      </c>
      <c r="AJ823" s="12">
        <v>822</v>
      </c>
      <c r="AM823" s="12">
        <v>822</v>
      </c>
      <c r="AO823" s="12">
        <v>0</v>
      </c>
      <c r="AP823" s="12">
        <v>822</v>
      </c>
    </row>
    <row r="824" spans="3:42" x14ac:dyDescent="0.25">
      <c r="C824" s="12">
        <v>823</v>
      </c>
      <c r="E824" s="12">
        <v>0</v>
      </c>
      <c r="F824" s="12">
        <v>823</v>
      </c>
      <c r="I824" s="12">
        <v>823</v>
      </c>
      <c r="K824" s="12">
        <v>0</v>
      </c>
      <c r="L824" s="12">
        <v>823</v>
      </c>
      <c r="O824" s="12">
        <v>823</v>
      </c>
      <c r="Q824" s="12">
        <v>0</v>
      </c>
      <c r="R824" s="12">
        <v>823</v>
      </c>
      <c r="U824" s="12">
        <v>823</v>
      </c>
      <c r="W824" s="12">
        <v>0</v>
      </c>
      <c r="X824" s="12">
        <v>823</v>
      </c>
      <c r="AA824" s="12">
        <v>823</v>
      </c>
      <c r="AC824" s="12">
        <v>0</v>
      </c>
      <c r="AD824" s="12">
        <v>823</v>
      </c>
      <c r="AG824" s="12">
        <v>823</v>
      </c>
      <c r="AI824" s="12">
        <v>0</v>
      </c>
      <c r="AJ824" s="12">
        <v>823</v>
      </c>
      <c r="AM824" s="12">
        <v>823</v>
      </c>
      <c r="AO824" s="12">
        <v>0</v>
      </c>
      <c r="AP824" s="12">
        <v>823</v>
      </c>
    </row>
    <row r="825" spans="3:42" x14ac:dyDescent="0.25">
      <c r="C825" s="12">
        <v>824</v>
      </c>
      <c r="E825" s="12">
        <v>0</v>
      </c>
      <c r="F825" s="12">
        <v>824</v>
      </c>
      <c r="I825" s="12">
        <v>824</v>
      </c>
      <c r="K825" s="12">
        <v>0</v>
      </c>
      <c r="L825" s="12">
        <v>824</v>
      </c>
      <c r="O825" s="12">
        <v>824</v>
      </c>
      <c r="Q825" s="12">
        <v>0</v>
      </c>
      <c r="R825" s="12">
        <v>824</v>
      </c>
      <c r="U825" s="12">
        <v>824</v>
      </c>
      <c r="W825" s="12">
        <v>0</v>
      </c>
      <c r="X825" s="12">
        <v>824</v>
      </c>
      <c r="AA825" s="12">
        <v>824</v>
      </c>
      <c r="AC825" s="12">
        <v>0</v>
      </c>
      <c r="AD825" s="12">
        <v>824</v>
      </c>
      <c r="AG825" s="12">
        <v>824</v>
      </c>
      <c r="AI825" s="12">
        <v>0</v>
      </c>
      <c r="AJ825" s="12">
        <v>824</v>
      </c>
      <c r="AM825" s="12">
        <v>824</v>
      </c>
      <c r="AO825" s="12">
        <v>0</v>
      </c>
      <c r="AP825" s="12">
        <v>824</v>
      </c>
    </row>
    <row r="826" spans="3:42" x14ac:dyDescent="0.25">
      <c r="C826" s="12">
        <v>825</v>
      </c>
      <c r="E826" s="12">
        <v>0</v>
      </c>
      <c r="F826" s="12">
        <v>825</v>
      </c>
      <c r="I826" s="12">
        <v>825</v>
      </c>
      <c r="K826" s="12">
        <v>0</v>
      </c>
      <c r="L826" s="12">
        <v>825</v>
      </c>
      <c r="O826" s="12">
        <v>825</v>
      </c>
      <c r="Q826" s="12">
        <v>0</v>
      </c>
      <c r="R826" s="12">
        <v>825</v>
      </c>
      <c r="U826" s="12">
        <v>825</v>
      </c>
      <c r="W826" s="12">
        <v>0</v>
      </c>
      <c r="X826" s="12">
        <v>825</v>
      </c>
      <c r="AA826" s="12">
        <v>825</v>
      </c>
      <c r="AC826" s="12">
        <v>0</v>
      </c>
      <c r="AD826" s="12">
        <v>825</v>
      </c>
      <c r="AG826" s="12">
        <v>825</v>
      </c>
      <c r="AI826" s="12">
        <v>0</v>
      </c>
      <c r="AJ826" s="12">
        <v>825</v>
      </c>
      <c r="AM826" s="12">
        <v>825</v>
      </c>
      <c r="AO826" s="12">
        <v>0</v>
      </c>
      <c r="AP826" s="12">
        <v>825</v>
      </c>
    </row>
    <row r="827" spans="3:42" x14ac:dyDescent="0.25">
      <c r="C827" s="12">
        <v>826</v>
      </c>
      <c r="E827" s="12">
        <v>0</v>
      </c>
      <c r="F827" s="12">
        <v>826</v>
      </c>
      <c r="I827" s="12">
        <v>826</v>
      </c>
      <c r="K827" s="12">
        <v>0</v>
      </c>
      <c r="L827" s="12">
        <v>826</v>
      </c>
      <c r="O827" s="12">
        <v>826</v>
      </c>
      <c r="Q827" s="12">
        <v>0</v>
      </c>
      <c r="R827" s="12">
        <v>826</v>
      </c>
      <c r="U827" s="12">
        <v>826</v>
      </c>
      <c r="W827" s="12">
        <v>0</v>
      </c>
      <c r="X827" s="12">
        <v>826</v>
      </c>
      <c r="AA827" s="12">
        <v>826</v>
      </c>
      <c r="AC827" s="12">
        <v>0</v>
      </c>
      <c r="AD827" s="12">
        <v>826</v>
      </c>
      <c r="AG827" s="12">
        <v>826</v>
      </c>
      <c r="AI827" s="12">
        <v>0</v>
      </c>
      <c r="AJ827" s="12">
        <v>826</v>
      </c>
      <c r="AM827" s="12">
        <v>826</v>
      </c>
      <c r="AO827" s="12">
        <v>0</v>
      </c>
      <c r="AP827" s="12">
        <v>826</v>
      </c>
    </row>
    <row r="828" spans="3:42" x14ac:dyDescent="0.25">
      <c r="C828" s="12">
        <v>827</v>
      </c>
      <c r="E828" s="12">
        <v>0</v>
      </c>
      <c r="F828" s="12">
        <v>827</v>
      </c>
      <c r="I828" s="12">
        <v>827</v>
      </c>
      <c r="K828" s="12">
        <v>0</v>
      </c>
      <c r="L828" s="12">
        <v>827</v>
      </c>
      <c r="O828" s="12">
        <v>827</v>
      </c>
      <c r="Q828" s="12">
        <v>0</v>
      </c>
      <c r="R828" s="12">
        <v>827</v>
      </c>
      <c r="U828" s="12">
        <v>827</v>
      </c>
      <c r="W828" s="12">
        <v>0</v>
      </c>
      <c r="X828" s="12">
        <v>827</v>
      </c>
      <c r="AA828" s="12">
        <v>827</v>
      </c>
      <c r="AC828" s="12">
        <v>0</v>
      </c>
      <c r="AD828" s="12">
        <v>827</v>
      </c>
      <c r="AG828" s="12">
        <v>827</v>
      </c>
      <c r="AI828" s="12">
        <v>0</v>
      </c>
      <c r="AJ828" s="12">
        <v>827</v>
      </c>
      <c r="AM828" s="12">
        <v>827</v>
      </c>
      <c r="AO828" s="12">
        <v>0</v>
      </c>
      <c r="AP828" s="12">
        <v>827</v>
      </c>
    </row>
    <row r="829" spans="3:42" x14ac:dyDescent="0.25">
      <c r="C829" s="12">
        <v>828</v>
      </c>
      <c r="E829" s="12">
        <v>0</v>
      </c>
      <c r="F829" s="12">
        <v>828</v>
      </c>
      <c r="I829" s="12">
        <v>828</v>
      </c>
      <c r="K829" s="12">
        <v>0</v>
      </c>
      <c r="L829" s="12">
        <v>828</v>
      </c>
      <c r="O829" s="12">
        <v>828</v>
      </c>
      <c r="Q829" s="12">
        <v>0</v>
      </c>
      <c r="R829" s="12">
        <v>828</v>
      </c>
      <c r="U829" s="12">
        <v>828</v>
      </c>
      <c r="W829" s="12">
        <v>0</v>
      </c>
      <c r="X829" s="12">
        <v>828</v>
      </c>
      <c r="AA829" s="12">
        <v>828</v>
      </c>
      <c r="AC829" s="12">
        <v>0</v>
      </c>
      <c r="AD829" s="12">
        <v>828</v>
      </c>
      <c r="AG829" s="12">
        <v>828</v>
      </c>
      <c r="AI829" s="12">
        <v>0</v>
      </c>
      <c r="AJ829" s="12">
        <v>828</v>
      </c>
      <c r="AM829" s="12">
        <v>828</v>
      </c>
      <c r="AO829" s="12">
        <v>0</v>
      </c>
      <c r="AP829" s="12">
        <v>828</v>
      </c>
    </row>
    <row r="830" spans="3:42" x14ac:dyDescent="0.25">
      <c r="C830" s="12">
        <v>829</v>
      </c>
      <c r="E830" s="12">
        <v>0</v>
      </c>
      <c r="F830" s="12">
        <v>829</v>
      </c>
      <c r="I830" s="12">
        <v>829</v>
      </c>
      <c r="K830" s="12">
        <v>0</v>
      </c>
      <c r="L830" s="12">
        <v>829</v>
      </c>
      <c r="O830" s="12">
        <v>829</v>
      </c>
      <c r="Q830" s="12">
        <v>0</v>
      </c>
      <c r="R830" s="12">
        <v>829</v>
      </c>
      <c r="U830" s="12">
        <v>829</v>
      </c>
      <c r="W830" s="12">
        <v>0</v>
      </c>
      <c r="X830" s="12">
        <v>829</v>
      </c>
      <c r="AA830" s="12">
        <v>829</v>
      </c>
      <c r="AC830" s="12">
        <v>0</v>
      </c>
      <c r="AD830" s="12">
        <v>829</v>
      </c>
      <c r="AG830" s="12">
        <v>829</v>
      </c>
      <c r="AI830" s="12">
        <v>0</v>
      </c>
      <c r="AJ830" s="12">
        <v>829</v>
      </c>
      <c r="AM830" s="12">
        <v>829</v>
      </c>
      <c r="AO830" s="12">
        <v>0</v>
      </c>
      <c r="AP830" s="12">
        <v>829</v>
      </c>
    </row>
    <row r="831" spans="3:42" x14ac:dyDescent="0.25">
      <c r="C831" s="12">
        <v>830</v>
      </c>
      <c r="E831" s="12">
        <v>0</v>
      </c>
      <c r="F831" s="12">
        <v>830</v>
      </c>
      <c r="I831" s="12">
        <v>830</v>
      </c>
      <c r="K831" s="12">
        <v>0</v>
      </c>
      <c r="L831" s="12">
        <v>830</v>
      </c>
      <c r="O831" s="12">
        <v>830</v>
      </c>
      <c r="Q831" s="12">
        <v>0</v>
      </c>
      <c r="R831" s="12">
        <v>830</v>
      </c>
      <c r="U831" s="12">
        <v>830</v>
      </c>
      <c r="W831" s="12">
        <v>0</v>
      </c>
      <c r="X831" s="12">
        <v>830</v>
      </c>
      <c r="AA831" s="12">
        <v>830</v>
      </c>
      <c r="AC831" s="12">
        <v>0</v>
      </c>
      <c r="AD831" s="12">
        <v>830</v>
      </c>
      <c r="AG831" s="12">
        <v>830</v>
      </c>
      <c r="AI831" s="12">
        <v>0</v>
      </c>
      <c r="AJ831" s="12">
        <v>830</v>
      </c>
      <c r="AM831" s="12">
        <v>830</v>
      </c>
      <c r="AO831" s="12">
        <v>0</v>
      </c>
      <c r="AP831" s="12">
        <v>830</v>
      </c>
    </row>
    <row r="832" spans="3:42" x14ac:dyDescent="0.25">
      <c r="C832" s="12">
        <v>831</v>
      </c>
      <c r="E832" s="12">
        <v>0</v>
      </c>
      <c r="F832" s="12">
        <v>831</v>
      </c>
      <c r="I832" s="12">
        <v>831</v>
      </c>
      <c r="K832" s="12">
        <v>0</v>
      </c>
      <c r="L832" s="12">
        <v>831</v>
      </c>
      <c r="O832" s="12">
        <v>831</v>
      </c>
      <c r="Q832" s="12">
        <v>0</v>
      </c>
      <c r="R832" s="12">
        <v>831</v>
      </c>
      <c r="U832" s="12">
        <v>831</v>
      </c>
      <c r="W832" s="12">
        <v>0</v>
      </c>
      <c r="X832" s="12">
        <v>831</v>
      </c>
      <c r="AA832" s="12">
        <v>831</v>
      </c>
      <c r="AC832" s="12">
        <v>0</v>
      </c>
      <c r="AD832" s="12">
        <v>831</v>
      </c>
      <c r="AG832" s="12">
        <v>831</v>
      </c>
      <c r="AI832" s="12">
        <v>0</v>
      </c>
      <c r="AJ832" s="12">
        <v>831</v>
      </c>
      <c r="AM832" s="12">
        <v>831</v>
      </c>
      <c r="AO832" s="12">
        <v>0</v>
      </c>
      <c r="AP832" s="12">
        <v>831</v>
      </c>
    </row>
    <row r="833" spans="3:42" x14ac:dyDescent="0.25">
      <c r="C833" s="12">
        <v>832</v>
      </c>
      <c r="E833" s="12">
        <v>0</v>
      </c>
      <c r="F833" s="12">
        <v>832</v>
      </c>
      <c r="I833" s="12">
        <v>832</v>
      </c>
      <c r="K833" s="12">
        <v>0</v>
      </c>
      <c r="L833" s="12">
        <v>832</v>
      </c>
      <c r="O833" s="12">
        <v>832</v>
      </c>
      <c r="Q833" s="12">
        <v>0</v>
      </c>
      <c r="R833" s="12">
        <v>832</v>
      </c>
      <c r="U833" s="12">
        <v>832</v>
      </c>
      <c r="W833" s="12">
        <v>0</v>
      </c>
      <c r="X833" s="12">
        <v>832</v>
      </c>
      <c r="AA833" s="12">
        <v>832</v>
      </c>
      <c r="AC833" s="12">
        <v>0</v>
      </c>
      <c r="AD833" s="12">
        <v>832</v>
      </c>
      <c r="AG833" s="12">
        <v>832</v>
      </c>
      <c r="AI833" s="12">
        <v>0</v>
      </c>
      <c r="AJ833" s="12">
        <v>832</v>
      </c>
      <c r="AM833" s="12">
        <v>832</v>
      </c>
      <c r="AO833" s="12">
        <v>0</v>
      </c>
      <c r="AP833" s="12">
        <v>832</v>
      </c>
    </row>
    <row r="834" spans="3:42" x14ac:dyDescent="0.25">
      <c r="C834" s="12">
        <v>833</v>
      </c>
      <c r="E834" s="12">
        <v>0</v>
      </c>
      <c r="F834" s="12">
        <v>833</v>
      </c>
      <c r="I834" s="12">
        <v>833</v>
      </c>
      <c r="K834" s="12">
        <v>0</v>
      </c>
      <c r="L834" s="12">
        <v>833</v>
      </c>
      <c r="O834" s="12">
        <v>833</v>
      </c>
      <c r="Q834" s="12">
        <v>0</v>
      </c>
      <c r="R834" s="12">
        <v>833</v>
      </c>
      <c r="U834" s="12">
        <v>833</v>
      </c>
      <c r="W834" s="12">
        <v>0</v>
      </c>
      <c r="X834" s="12">
        <v>833</v>
      </c>
      <c r="AA834" s="12">
        <v>833</v>
      </c>
      <c r="AC834" s="12">
        <v>0</v>
      </c>
      <c r="AD834" s="12">
        <v>833</v>
      </c>
      <c r="AG834" s="12">
        <v>833</v>
      </c>
      <c r="AI834" s="12">
        <v>0</v>
      </c>
      <c r="AJ834" s="12">
        <v>833</v>
      </c>
      <c r="AM834" s="12">
        <v>833</v>
      </c>
      <c r="AO834" s="12">
        <v>0</v>
      </c>
      <c r="AP834" s="12">
        <v>833</v>
      </c>
    </row>
    <row r="835" spans="3:42" x14ac:dyDescent="0.25">
      <c r="C835" s="12">
        <v>834</v>
      </c>
      <c r="E835" s="12">
        <v>0</v>
      </c>
      <c r="F835" s="12">
        <v>834</v>
      </c>
      <c r="I835" s="12">
        <v>834</v>
      </c>
      <c r="K835" s="12">
        <v>0</v>
      </c>
      <c r="L835" s="12">
        <v>834</v>
      </c>
      <c r="O835" s="12">
        <v>834</v>
      </c>
      <c r="Q835" s="12">
        <v>0</v>
      </c>
      <c r="R835" s="12">
        <v>834</v>
      </c>
      <c r="U835" s="12">
        <v>834</v>
      </c>
      <c r="W835" s="12">
        <v>0</v>
      </c>
      <c r="X835" s="12">
        <v>834</v>
      </c>
      <c r="AA835" s="12">
        <v>834</v>
      </c>
      <c r="AC835" s="12">
        <v>0</v>
      </c>
      <c r="AD835" s="12">
        <v>834</v>
      </c>
      <c r="AG835" s="12">
        <v>834</v>
      </c>
      <c r="AI835" s="12">
        <v>0</v>
      </c>
      <c r="AJ835" s="12">
        <v>834</v>
      </c>
      <c r="AM835" s="12">
        <v>834</v>
      </c>
      <c r="AO835" s="12">
        <v>0</v>
      </c>
      <c r="AP835" s="12">
        <v>834</v>
      </c>
    </row>
    <row r="836" spans="3:42" x14ac:dyDescent="0.25">
      <c r="C836" s="12">
        <v>835</v>
      </c>
      <c r="E836" s="12">
        <v>0</v>
      </c>
      <c r="F836" s="12">
        <v>835</v>
      </c>
      <c r="I836" s="12">
        <v>835</v>
      </c>
      <c r="K836" s="12">
        <v>0</v>
      </c>
      <c r="L836" s="12">
        <v>835</v>
      </c>
      <c r="O836" s="12">
        <v>835</v>
      </c>
      <c r="Q836" s="12">
        <v>0</v>
      </c>
      <c r="R836" s="12">
        <v>835</v>
      </c>
      <c r="U836" s="12">
        <v>835</v>
      </c>
      <c r="W836" s="12">
        <v>0</v>
      </c>
      <c r="X836" s="12">
        <v>835</v>
      </c>
      <c r="AA836" s="12">
        <v>835</v>
      </c>
      <c r="AC836" s="12">
        <v>0</v>
      </c>
      <c r="AD836" s="12">
        <v>835</v>
      </c>
      <c r="AG836" s="12">
        <v>835</v>
      </c>
      <c r="AI836" s="12">
        <v>0</v>
      </c>
      <c r="AJ836" s="12">
        <v>835</v>
      </c>
      <c r="AM836" s="12">
        <v>835</v>
      </c>
      <c r="AO836" s="12">
        <v>0</v>
      </c>
      <c r="AP836" s="12">
        <v>835</v>
      </c>
    </row>
    <row r="837" spans="3:42" x14ac:dyDescent="0.25">
      <c r="C837" s="12">
        <v>836</v>
      </c>
      <c r="E837" s="12">
        <v>0</v>
      </c>
      <c r="F837" s="12">
        <v>836</v>
      </c>
      <c r="I837" s="12">
        <v>836</v>
      </c>
      <c r="K837" s="12">
        <v>0</v>
      </c>
      <c r="L837" s="12">
        <v>836</v>
      </c>
      <c r="O837" s="12">
        <v>836</v>
      </c>
      <c r="Q837" s="12">
        <v>0</v>
      </c>
      <c r="R837" s="12">
        <v>836</v>
      </c>
      <c r="U837" s="12">
        <v>836</v>
      </c>
      <c r="W837" s="12">
        <v>0</v>
      </c>
      <c r="X837" s="12">
        <v>836</v>
      </c>
      <c r="AA837" s="12">
        <v>836</v>
      </c>
      <c r="AC837" s="12">
        <v>0</v>
      </c>
      <c r="AD837" s="12">
        <v>836</v>
      </c>
      <c r="AG837" s="12">
        <v>836</v>
      </c>
      <c r="AI837" s="12">
        <v>0</v>
      </c>
      <c r="AJ837" s="12">
        <v>836</v>
      </c>
      <c r="AM837" s="12">
        <v>836</v>
      </c>
      <c r="AO837" s="12">
        <v>0</v>
      </c>
      <c r="AP837" s="12">
        <v>836</v>
      </c>
    </row>
    <row r="838" spans="3:42" x14ac:dyDescent="0.25">
      <c r="C838" s="12">
        <v>837</v>
      </c>
      <c r="E838" s="12">
        <v>0</v>
      </c>
      <c r="F838" s="12">
        <v>837</v>
      </c>
      <c r="I838" s="12">
        <v>837</v>
      </c>
      <c r="K838" s="12">
        <v>0</v>
      </c>
      <c r="L838" s="12">
        <v>837</v>
      </c>
      <c r="O838" s="12">
        <v>837</v>
      </c>
      <c r="Q838" s="12">
        <v>0</v>
      </c>
      <c r="R838" s="12">
        <v>837</v>
      </c>
      <c r="U838" s="12">
        <v>837</v>
      </c>
      <c r="W838" s="12">
        <v>0</v>
      </c>
      <c r="X838" s="12">
        <v>837</v>
      </c>
      <c r="AA838" s="12">
        <v>837</v>
      </c>
      <c r="AC838" s="12">
        <v>0</v>
      </c>
      <c r="AD838" s="12">
        <v>837</v>
      </c>
      <c r="AG838" s="12">
        <v>837</v>
      </c>
      <c r="AI838" s="12">
        <v>0</v>
      </c>
      <c r="AJ838" s="12">
        <v>837</v>
      </c>
      <c r="AM838" s="12">
        <v>837</v>
      </c>
      <c r="AO838" s="12">
        <v>0</v>
      </c>
      <c r="AP838" s="12">
        <v>837</v>
      </c>
    </row>
    <row r="839" spans="3:42" x14ac:dyDescent="0.25">
      <c r="C839" s="12">
        <v>838</v>
      </c>
      <c r="E839" s="12">
        <v>0</v>
      </c>
      <c r="F839" s="12">
        <v>838</v>
      </c>
      <c r="I839" s="12">
        <v>838</v>
      </c>
      <c r="K839" s="12">
        <v>0</v>
      </c>
      <c r="L839" s="12">
        <v>838</v>
      </c>
      <c r="O839" s="12">
        <v>838</v>
      </c>
      <c r="Q839" s="12">
        <v>0</v>
      </c>
      <c r="R839" s="12">
        <v>838</v>
      </c>
      <c r="U839" s="12">
        <v>838</v>
      </c>
      <c r="W839" s="12">
        <v>0</v>
      </c>
      <c r="X839" s="12">
        <v>838</v>
      </c>
      <c r="AA839" s="12">
        <v>838</v>
      </c>
      <c r="AC839" s="12">
        <v>0</v>
      </c>
      <c r="AD839" s="12">
        <v>838</v>
      </c>
      <c r="AG839" s="12">
        <v>838</v>
      </c>
      <c r="AI839" s="12">
        <v>0</v>
      </c>
      <c r="AJ839" s="12">
        <v>838</v>
      </c>
      <c r="AM839" s="12">
        <v>838</v>
      </c>
      <c r="AO839" s="12">
        <v>0</v>
      </c>
      <c r="AP839" s="12">
        <v>838</v>
      </c>
    </row>
    <row r="840" spans="3:42" x14ac:dyDescent="0.25">
      <c r="C840" s="12">
        <v>839</v>
      </c>
      <c r="E840" s="12">
        <v>0</v>
      </c>
      <c r="F840" s="12">
        <v>839</v>
      </c>
      <c r="I840" s="12">
        <v>839</v>
      </c>
      <c r="K840" s="12">
        <v>0</v>
      </c>
      <c r="L840" s="12">
        <v>839</v>
      </c>
      <c r="O840" s="12">
        <v>839</v>
      </c>
      <c r="Q840" s="12">
        <v>0</v>
      </c>
      <c r="R840" s="12">
        <v>839</v>
      </c>
      <c r="U840" s="12">
        <v>839</v>
      </c>
      <c r="W840" s="12">
        <v>0</v>
      </c>
      <c r="X840" s="12">
        <v>839</v>
      </c>
      <c r="AA840" s="12">
        <v>839</v>
      </c>
      <c r="AC840" s="12">
        <v>0</v>
      </c>
      <c r="AD840" s="12">
        <v>839</v>
      </c>
      <c r="AG840" s="12">
        <v>839</v>
      </c>
      <c r="AI840" s="12">
        <v>0</v>
      </c>
      <c r="AJ840" s="12">
        <v>839</v>
      </c>
      <c r="AM840" s="12">
        <v>839</v>
      </c>
      <c r="AO840" s="12">
        <v>0</v>
      </c>
      <c r="AP840" s="12">
        <v>839</v>
      </c>
    </row>
    <row r="841" spans="3:42" x14ac:dyDescent="0.25">
      <c r="C841" s="12">
        <v>840</v>
      </c>
      <c r="E841" s="12">
        <v>0</v>
      </c>
      <c r="F841" s="12">
        <v>840</v>
      </c>
      <c r="I841" s="12">
        <v>840</v>
      </c>
      <c r="K841" s="12">
        <v>0</v>
      </c>
      <c r="L841" s="12">
        <v>840</v>
      </c>
      <c r="O841" s="12">
        <v>840</v>
      </c>
      <c r="Q841" s="12">
        <v>0</v>
      </c>
      <c r="R841" s="12">
        <v>840</v>
      </c>
      <c r="U841" s="12">
        <v>840</v>
      </c>
      <c r="W841" s="12">
        <v>0</v>
      </c>
      <c r="X841" s="12">
        <v>840</v>
      </c>
      <c r="AA841" s="12">
        <v>840</v>
      </c>
      <c r="AC841" s="12">
        <v>0</v>
      </c>
      <c r="AD841" s="12">
        <v>840</v>
      </c>
      <c r="AG841" s="12">
        <v>840</v>
      </c>
      <c r="AI841" s="12">
        <v>0</v>
      </c>
      <c r="AJ841" s="12">
        <v>840</v>
      </c>
      <c r="AM841" s="12">
        <v>840</v>
      </c>
      <c r="AO841" s="12">
        <v>0</v>
      </c>
      <c r="AP841" s="12">
        <v>840</v>
      </c>
    </row>
    <row r="842" spans="3:42" x14ac:dyDescent="0.25">
      <c r="C842" s="12">
        <v>841</v>
      </c>
      <c r="E842" s="12">
        <v>0</v>
      </c>
      <c r="F842" s="12">
        <v>841</v>
      </c>
      <c r="I842" s="12">
        <v>841</v>
      </c>
      <c r="K842" s="12">
        <v>0</v>
      </c>
      <c r="L842" s="12">
        <v>841</v>
      </c>
      <c r="O842" s="12">
        <v>841</v>
      </c>
      <c r="Q842" s="12">
        <v>0</v>
      </c>
      <c r="R842" s="12">
        <v>841</v>
      </c>
      <c r="U842" s="12">
        <v>841</v>
      </c>
      <c r="W842" s="12">
        <v>0</v>
      </c>
      <c r="X842" s="12">
        <v>841</v>
      </c>
      <c r="AA842" s="12">
        <v>841</v>
      </c>
      <c r="AC842" s="12">
        <v>0</v>
      </c>
      <c r="AD842" s="12">
        <v>841</v>
      </c>
      <c r="AG842" s="12">
        <v>841</v>
      </c>
      <c r="AI842" s="12">
        <v>0</v>
      </c>
      <c r="AJ842" s="12">
        <v>841</v>
      </c>
      <c r="AM842" s="12">
        <v>841</v>
      </c>
      <c r="AO842" s="12">
        <v>0</v>
      </c>
      <c r="AP842" s="12">
        <v>841</v>
      </c>
    </row>
    <row r="843" spans="3:42" x14ac:dyDescent="0.25">
      <c r="C843" s="12">
        <v>842</v>
      </c>
      <c r="E843" s="12">
        <v>0</v>
      </c>
      <c r="F843" s="12">
        <v>842</v>
      </c>
      <c r="I843" s="12">
        <v>842</v>
      </c>
      <c r="K843" s="12">
        <v>0</v>
      </c>
      <c r="L843" s="12">
        <v>842</v>
      </c>
      <c r="O843" s="12">
        <v>842</v>
      </c>
      <c r="Q843" s="12">
        <v>0</v>
      </c>
      <c r="R843" s="12">
        <v>842</v>
      </c>
      <c r="U843" s="12">
        <v>842</v>
      </c>
      <c r="W843" s="12">
        <v>0</v>
      </c>
      <c r="X843" s="12">
        <v>842</v>
      </c>
      <c r="AA843" s="12">
        <v>842</v>
      </c>
      <c r="AC843" s="12">
        <v>0</v>
      </c>
      <c r="AD843" s="12">
        <v>842</v>
      </c>
      <c r="AG843" s="12">
        <v>842</v>
      </c>
      <c r="AI843" s="12">
        <v>0</v>
      </c>
      <c r="AJ843" s="12">
        <v>842</v>
      </c>
      <c r="AM843" s="12">
        <v>842</v>
      </c>
      <c r="AO843" s="12">
        <v>0</v>
      </c>
      <c r="AP843" s="12">
        <v>842</v>
      </c>
    </row>
    <row r="844" spans="3:42" x14ac:dyDescent="0.25">
      <c r="C844" s="12">
        <v>843</v>
      </c>
      <c r="E844" s="12">
        <v>0</v>
      </c>
      <c r="F844" s="12">
        <v>843</v>
      </c>
      <c r="I844" s="12">
        <v>843</v>
      </c>
      <c r="K844" s="12">
        <v>0</v>
      </c>
      <c r="L844" s="12">
        <v>843</v>
      </c>
      <c r="O844" s="12">
        <v>843</v>
      </c>
      <c r="Q844" s="12">
        <v>0</v>
      </c>
      <c r="R844" s="12">
        <v>843</v>
      </c>
      <c r="U844" s="12">
        <v>843</v>
      </c>
      <c r="W844" s="12">
        <v>0</v>
      </c>
      <c r="X844" s="12">
        <v>843</v>
      </c>
      <c r="AA844" s="12">
        <v>843</v>
      </c>
      <c r="AC844" s="12">
        <v>0</v>
      </c>
      <c r="AD844" s="12">
        <v>843</v>
      </c>
      <c r="AG844" s="12">
        <v>843</v>
      </c>
      <c r="AI844" s="12">
        <v>0</v>
      </c>
      <c r="AJ844" s="12">
        <v>843</v>
      </c>
      <c r="AM844" s="12">
        <v>843</v>
      </c>
      <c r="AO844" s="12">
        <v>0</v>
      </c>
      <c r="AP844" s="12">
        <v>843</v>
      </c>
    </row>
    <row r="845" spans="3:42" x14ac:dyDescent="0.25">
      <c r="C845" s="12">
        <v>844</v>
      </c>
      <c r="E845" s="12">
        <v>0</v>
      </c>
      <c r="F845" s="12">
        <v>844</v>
      </c>
      <c r="I845" s="12">
        <v>844</v>
      </c>
      <c r="K845" s="12">
        <v>0</v>
      </c>
      <c r="L845" s="12">
        <v>844</v>
      </c>
      <c r="O845" s="12">
        <v>844</v>
      </c>
      <c r="Q845" s="12">
        <v>0</v>
      </c>
      <c r="R845" s="12">
        <v>844</v>
      </c>
      <c r="U845" s="12">
        <v>844</v>
      </c>
      <c r="W845" s="12">
        <v>0</v>
      </c>
      <c r="X845" s="12">
        <v>844</v>
      </c>
      <c r="AA845" s="12">
        <v>844</v>
      </c>
      <c r="AC845" s="12">
        <v>0</v>
      </c>
      <c r="AD845" s="12">
        <v>844</v>
      </c>
      <c r="AG845" s="12">
        <v>844</v>
      </c>
      <c r="AI845" s="12">
        <v>0</v>
      </c>
      <c r="AJ845" s="12">
        <v>844</v>
      </c>
      <c r="AM845" s="12">
        <v>844</v>
      </c>
      <c r="AO845" s="12">
        <v>0</v>
      </c>
      <c r="AP845" s="12">
        <v>844</v>
      </c>
    </row>
    <row r="846" spans="3:42" x14ac:dyDescent="0.25">
      <c r="C846" s="12">
        <v>845</v>
      </c>
      <c r="E846" s="12">
        <v>0</v>
      </c>
      <c r="F846" s="12">
        <v>845</v>
      </c>
      <c r="I846" s="12">
        <v>845</v>
      </c>
      <c r="K846" s="12">
        <v>0</v>
      </c>
      <c r="L846" s="12">
        <v>845</v>
      </c>
      <c r="O846" s="12">
        <v>845</v>
      </c>
      <c r="Q846" s="12">
        <v>0</v>
      </c>
      <c r="R846" s="12">
        <v>845</v>
      </c>
      <c r="U846" s="12">
        <v>845</v>
      </c>
      <c r="W846" s="12">
        <v>0</v>
      </c>
      <c r="X846" s="12">
        <v>845</v>
      </c>
      <c r="AA846" s="12">
        <v>845</v>
      </c>
      <c r="AC846" s="12">
        <v>0</v>
      </c>
      <c r="AD846" s="12">
        <v>845</v>
      </c>
      <c r="AG846" s="12">
        <v>845</v>
      </c>
      <c r="AI846" s="12">
        <v>0</v>
      </c>
      <c r="AJ846" s="12">
        <v>845</v>
      </c>
      <c r="AM846" s="12">
        <v>845</v>
      </c>
      <c r="AO846" s="12">
        <v>0</v>
      </c>
      <c r="AP846" s="12">
        <v>845</v>
      </c>
    </row>
    <row r="847" spans="3:42" x14ac:dyDescent="0.25">
      <c r="C847" s="12">
        <v>846</v>
      </c>
      <c r="E847" s="12">
        <v>0</v>
      </c>
      <c r="F847" s="12">
        <v>846</v>
      </c>
      <c r="I847" s="12">
        <v>846</v>
      </c>
      <c r="K847" s="12">
        <v>0</v>
      </c>
      <c r="L847" s="12">
        <v>846</v>
      </c>
      <c r="O847" s="12">
        <v>846</v>
      </c>
      <c r="Q847" s="12">
        <v>0</v>
      </c>
      <c r="R847" s="12">
        <v>846</v>
      </c>
      <c r="U847" s="12">
        <v>846</v>
      </c>
      <c r="W847" s="12">
        <v>0</v>
      </c>
      <c r="X847" s="12">
        <v>846</v>
      </c>
      <c r="AA847" s="12">
        <v>846</v>
      </c>
      <c r="AC847" s="12">
        <v>0</v>
      </c>
      <c r="AD847" s="12">
        <v>846</v>
      </c>
      <c r="AG847" s="12">
        <v>846</v>
      </c>
      <c r="AI847" s="12">
        <v>0</v>
      </c>
      <c r="AJ847" s="12">
        <v>846</v>
      </c>
      <c r="AM847" s="12">
        <v>846</v>
      </c>
      <c r="AO847" s="12">
        <v>0</v>
      </c>
      <c r="AP847" s="12">
        <v>846</v>
      </c>
    </row>
    <row r="848" spans="3:42" x14ac:dyDescent="0.25">
      <c r="C848" s="12">
        <v>847</v>
      </c>
      <c r="E848" s="12">
        <v>0</v>
      </c>
      <c r="F848" s="12">
        <v>847</v>
      </c>
      <c r="I848" s="12">
        <v>847</v>
      </c>
      <c r="K848" s="12">
        <v>0</v>
      </c>
      <c r="L848" s="12">
        <v>847</v>
      </c>
      <c r="O848" s="12">
        <v>847</v>
      </c>
      <c r="Q848" s="12">
        <v>0</v>
      </c>
      <c r="R848" s="12">
        <v>847</v>
      </c>
      <c r="U848" s="12">
        <v>847</v>
      </c>
      <c r="W848" s="12">
        <v>0</v>
      </c>
      <c r="X848" s="12">
        <v>847</v>
      </c>
      <c r="AA848" s="12">
        <v>847</v>
      </c>
      <c r="AC848" s="12">
        <v>0</v>
      </c>
      <c r="AD848" s="12">
        <v>847</v>
      </c>
      <c r="AG848" s="12">
        <v>847</v>
      </c>
      <c r="AI848" s="12">
        <v>0</v>
      </c>
      <c r="AJ848" s="12">
        <v>847</v>
      </c>
      <c r="AM848" s="12">
        <v>847</v>
      </c>
      <c r="AO848" s="12">
        <v>0</v>
      </c>
      <c r="AP848" s="12">
        <v>847</v>
      </c>
    </row>
    <row r="849" spans="3:42" x14ac:dyDescent="0.25">
      <c r="C849" s="12">
        <v>848</v>
      </c>
      <c r="E849" s="12">
        <v>0</v>
      </c>
      <c r="F849" s="12">
        <v>848</v>
      </c>
      <c r="I849" s="12">
        <v>848</v>
      </c>
      <c r="K849" s="12">
        <v>0</v>
      </c>
      <c r="L849" s="12">
        <v>848</v>
      </c>
      <c r="O849" s="12">
        <v>848</v>
      </c>
      <c r="Q849" s="12">
        <v>0</v>
      </c>
      <c r="R849" s="12">
        <v>848</v>
      </c>
      <c r="U849" s="12">
        <v>848</v>
      </c>
      <c r="W849" s="12">
        <v>0</v>
      </c>
      <c r="X849" s="12">
        <v>848</v>
      </c>
      <c r="AA849" s="12">
        <v>848</v>
      </c>
      <c r="AC849" s="12">
        <v>0</v>
      </c>
      <c r="AD849" s="12">
        <v>848</v>
      </c>
      <c r="AG849" s="12">
        <v>848</v>
      </c>
      <c r="AI849" s="12">
        <v>0</v>
      </c>
      <c r="AJ849" s="12">
        <v>848</v>
      </c>
      <c r="AM849" s="12">
        <v>848</v>
      </c>
      <c r="AO849" s="12">
        <v>0</v>
      </c>
      <c r="AP849" s="12">
        <v>848</v>
      </c>
    </row>
    <row r="850" spans="3:42" x14ac:dyDescent="0.25">
      <c r="C850" s="12">
        <v>849</v>
      </c>
      <c r="E850" s="12">
        <v>0</v>
      </c>
      <c r="F850" s="12">
        <v>849</v>
      </c>
      <c r="I850" s="12">
        <v>849</v>
      </c>
      <c r="K850" s="12">
        <v>0</v>
      </c>
      <c r="L850" s="12">
        <v>849</v>
      </c>
      <c r="O850" s="12">
        <v>849</v>
      </c>
      <c r="Q850" s="12">
        <v>0</v>
      </c>
      <c r="R850" s="12">
        <v>849</v>
      </c>
      <c r="U850" s="12">
        <v>849</v>
      </c>
      <c r="W850" s="12">
        <v>0</v>
      </c>
      <c r="X850" s="12">
        <v>849</v>
      </c>
      <c r="AA850" s="12">
        <v>849</v>
      </c>
      <c r="AC850" s="12">
        <v>0</v>
      </c>
      <c r="AD850" s="12">
        <v>849</v>
      </c>
      <c r="AG850" s="12">
        <v>849</v>
      </c>
      <c r="AI850" s="12">
        <v>0</v>
      </c>
      <c r="AJ850" s="12">
        <v>849</v>
      </c>
      <c r="AM850" s="12">
        <v>849</v>
      </c>
      <c r="AO850" s="12">
        <v>0</v>
      </c>
      <c r="AP850" s="12">
        <v>849</v>
      </c>
    </row>
    <row r="851" spans="3:42" x14ac:dyDescent="0.25">
      <c r="C851" s="12">
        <v>850</v>
      </c>
      <c r="E851" s="12">
        <v>0</v>
      </c>
      <c r="F851" s="12">
        <v>850</v>
      </c>
      <c r="I851" s="12">
        <v>850</v>
      </c>
      <c r="K851" s="12">
        <v>0</v>
      </c>
      <c r="L851" s="12">
        <v>850</v>
      </c>
      <c r="O851" s="12">
        <v>850</v>
      </c>
      <c r="Q851" s="12">
        <v>0</v>
      </c>
      <c r="R851" s="12">
        <v>850</v>
      </c>
      <c r="U851" s="12">
        <v>850</v>
      </c>
      <c r="W851" s="12">
        <v>0</v>
      </c>
      <c r="X851" s="12">
        <v>850</v>
      </c>
      <c r="AA851" s="12">
        <v>850</v>
      </c>
      <c r="AC851" s="12">
        <v>0</v>
      </c>
      <c r="AD851" s="12">
        <v>850</v>
      </c>
      <c r="AG851" s="12">
        <v>850</v>
      </c>
      <c r="AI851" s="12">
        <v>0</v>
      </c>
      <c r="AJ851" s="12">
        <v>850</v>
      </c>
      <c r="AM851" s="12">
        <v>850</v>
      </c>
      <c r="AO851" s="12">
        <v>0</v>
      </c>
      <c r="AP851" s="12">
        <v>850</v>
      </c>
    </row>
    <row r="852" spans="3:42" x14ac:dyDescent="0.25">
      <c r="C852" s="12">
        <v>851</v>
      </c>
      <c r="E852" s="12">
        <v>0</v>
      </c>
      <c r="F852" s="12">
        <v>851</v>
      </c>
      <c r="I852" s="12">
        <v>851</v>
      </c>
      <c r="K852" s="12">
        <v>0</v>
      </c>
      <c r="L852" s="12">
        <v>851</v>
      </c>
      <c r="O852" s="12">
        <v>851</v>
      </c>
      <c r="Q852" s="12">
        <v>0</v>
      </c>
      <c r="R852" s="12">
        <v>851</v>
      </c>
      <c r="U852" s="12">
        <v>851</v>
      </c>
      <c r="W852" s="12">
        <v>0</v>
      </c>
      <c r="X852" s="12">
        <v>851</v>
      </c>
      <c r="AA852" s="12">
        <v>851</v>
      </c>
      <c r="AC852" s="12">
        <v>0</v>
      </c>
      <c r="AD852" s="12">
        <v>851</v>
      </c>
      <c r="AG852" s="12">
        <v>851</v>
      </c>
      <c r="AI852" s="12">
        <v>0</v>
      </c>
      <c r="AJ852" s="12">
        <v>851</v>
      </c>
      <c r="AM852" s="12">
        <v>851</v>
      </c>
      <c r="AO852" s="12">
        <v>0</v>
      </c>
      <c r="AP852" s="12">
        <v>851</v>
      </c>
    </row>
    <row r="853" spans="3:42" x14ac:dyDescent="0.25">
      <c r="C853" s="12">
        <v>852</v>
      </c>
      <c r="E853" s="12">
        <v>0</v>
      </c>
      <c r="F853" s="12">
        <v>852</v>
      </c>
      <c r="I853" s="12">
        <v>852</v>
      </c>
      <c r="K853" s="12">
        <v>0</v>
      </c>
      <c r="L853" s="12">
        <v>852</v>
      </c>
      <c r="O853" s="12">
        <v>852</v>
      </c>
      <c r="Q853" s="12">
        <v>0</v>
      </c>
      <c r="R853" s="12">
        <v>852</v>
      </c>
      <c r="U853" s="12">
        <v>852</v>
      </c>
      <c r="W853" s="12">
        <v>0</v>
      </c>
      <c r="X853" s="12">
        <v>852</v>
      </c>
      <c r="AA853" s="12">
        <v>852</v>
      </c>
      <c r="AC853" s="12">
        <v>0</v>
      </c>
      <c r="AD853" s="12">
        <v>852</v>
      </c>
      <c r="AG853" s="12">
        <v>852</v>
      </c>
      <c r="AI853" s="12">
        <v>0</v>
      </c>
      <c r="AJ853" s="12">
        <v>852</v>
      </c>
      <c r="AM853" s="12">
        <v>852</v>
      </c>
      <c r="AO853" s="12">
        <v>0</v>
      </c>
      <c r="AP853" s="12">
        <v>852</v>
      </c>
    </row>
    <row r="854" spans="3:42" x14ac:dyDescent="0.25">
      <c r="C854" s="12">
        <v>853</v>
      </c>
      <c r="E854" s="12">
        <v>0</v>
      </c>
      <c r="F854" s="12">
        <v>853</v>
      </c>
      <c r="I854" s="12">
        <v>853</v>
      </c>
      <c r="K854" s="12">
        <v>0</v>
      </c>
      <c r="L854" s="12">
        <v>853</v>
      </c>
      <c r="O854" s="12">
        <v>853</v>
      </c>
      <c r="Q854" s="12">
        <v>0</v>
      </c>
      <c r="R854" s="12">
        <v>853</v>
      </c>
      <c r="U854" s="12">
        <v>853</v>
      </c>
      <c r="W854" s="12">
        <v>0</v>
      </c>
      <c r="X854" s="12">
        <v>853</v>
      </c>
      <c r="AA854" s="12">
        <v>853</v>
      </c>
      <c r="AC854" s="12">
        <v>0</v>
      </c>
      <c r="AD854" s="12">
        <v>853</v>
      </c>
      <c r="AG854" s="12">
        <v>853</v>
      </c>
      <c r="AI854" s="12">
        <v>0</v>
      </c>
      <c r="AJ854" s="12">
        <v>853</v>
      </c>
      <c r="AM854" s="12">
        <v>853</v>
      </c>
      <c r="AO854" s="12">
        <v>0</v>
      </c>
      <c r="AP854" s="12">
        <v>853</v>
      </c>
    </row>
    <row r="855" spans="3:42" x14ac:dyDescent="0.25">
      <c r="C855" s="12">
        <v>854</v>
      </c>
      <c r="E855" s="12">
        <v>0</v>
      </c>
      <c r="F855" s="12">
        <v>854</v>
      </c>
      <c r="I855" s="12">
        <v>854</v>
      </c>
      <c r="K855" s="12">
        <v>0</v>
      </c>
      <c r="L855" s="12">
        <v>854</v>
      </c>
      <c r="O855" s="12">
        <v>854</v>
      </c>
      <c r="Q855" s="12">
        <v>0</v>
      </c>
      <c r="R855" s="12">
        <v>854</v>
      </c>
      <c r="U855" s="12">
        <v>854</v>
      </c>
      <c r="W855" s="12">
        <v>0</v>
      </c>
      <c r="X855" s="12">
        <v>854</v>
      </c>
      <c r="AA855" s="12">
        <v>854</v>
      </c>
      <c r="AC855" s="12">
        <v>0</v>
      </c>
      <c r="AD855" s="12">
        <v>854</v>
      </c>
      <c r="AG855" s="12">
        <v>854</v>
      </c>
      <c r="AI855" s="12">
        <v>0</v>
      </c>
      <c r="AJ855" s="12">
        <v>854</v>
      </c>
      <c r="AM855" s="12">
        <v>854</v>
      </c>
      <c r="AO855" s="12">
        <v>0</v>
      </c>
      <c r="AP855" s="12">
        <v>854</v>
      </c>
    </row>
    <row r="856" spans="3:42" x14ac:dyDescent="0.25">
      <c r="C856" s="12">
        <v>855</v>
      </c>
      <c r="E856" s="12">
        <v>0</v>
      </c>
      <c r="F856" s="12">
        <v>855</v>
      </c>
      <c r="I856" s="12">
        <v>855</v>
      </c>
      <c r="K856" s="12">
        <v>0</v>
      </c>
      <c r="L856" s="12">
        <v>855</v>
      </c>
      <c r="O856" s="12">
        <v>855</v>
      </c>
      <c r="Q856" s="12">
        <v>0</v>
      </c>
      <c r="R856" s="12">
        <v>855</v>
      </c>
      <c r="U856" s="12">
        <v>855</v>
      </c>
      <c r="W856" s="12">
        <v>0</v>
      </c>
      <c r="X856" s="12">
        <v>855</v>
      </c>
      <c r="AA856" s="12">
        <v>855</v>
      </c>
      <c r="AC856" s="12">
        <v>0</v>
      </c>
      <c r="AD856" s="12">
        <v>855</v>
      </c>
      <c r="AG856" s="12">
        <v>855</v>
      </c>
      <c r="AI856" s="12">
        <v>0</v>
      </c>
      <c r="AJ856" s="12">
        <v>855</v>
      </c>
      <c r="AM856" s="12">
        <v>855</v>
      </c>
      <c r="AO856" s="12">
        <v>0</v>
      </c>
      <c r="AP856" s="12">
        <v>855</v>
      </c>
    </row>
    <row r="857" spans="3:42" x14ac:dyDescent="0.25">
      <c r="C857" s="12">
        <v>856</v>
      </c>
      <c r="E857" s="12">
        <v>0</v>
      </c>
      <c r="F857" s="12">
        <v>856</v>
      </c>
      <c r="I857" s="12">
        <v>856</v>
      </c>
      <c r="K857" s="12">
        <v>0</v>
      </c>
      <c r="L857" s="12">
        <v>856</v>
      </c>
      <c r="O857" s="12">
        <v>856</v>
      </c>
      <c r="Q857" s="12">
        <v>0</v>
      </c>
      <c r="R857" s="12">
        <v>856</v>
      </c>
      <c r="U857" s="12">
        <v>856</v>
      </c>
      <c r="W857" s="12">
        <v>0</v>
      </c>
      <c r="X857" s="12">
        <v>856</v>
      </c>
      <c r="AA857" s="12">
        <v>856</v>
      </c>
      <c r="AC857" s="12">
        <v>0</v>
      </c>
      <c r="AD857" s="12">
        <v>856</v>
      </c>
      <c r="AG857" s="12">
        <v>856</v>
      </c>
      <c r="AI857" s="12">
        <v>0</v>
      </c>
      <c r="AJ857" s="12">
        <v>856</v>
      </c>
      <c r="AM857" s="12">
        <v>856</v>
      </c>
      <c r="AO857" s="12">
        <v>0</v>
      </c>
      <c r="AP857" s="12">
        <v>856</v>
      </c>
    </row>
    <row r="858" spans="3:42" x14ac:dyDescent="0.25">
      <c r="C858" s="12">
        <v>857</v>
      </c>
      <c r="E858" s="12">
        <v>0</v>
      </c>
      <c r="F858" s="12">
        <v>857</v>
      </c>
      <c r="I858" s="12">
        <v>857</v>
      </c>
      <c r="K858" s="12">
        <v>0</v>
      </c>
      <c r="L858" s="12">
        <v>857</v>
      </c>
      <c r="O858" s="12">
        <v>857</v>
      </c>
      <c r="Q858" s="12">
        <v>0</v>
      </c>
      <c r="R858" s="12">
        <v>857</v>
      </c>
      <c r="U858" s="12">
        <v>857</v>
      </c>
      <c r="W858" s="12">
        <v>0</v>
      </c>
      <c r="X858" s="12">
        <v>857</v>
      </c>
      <c r="AA858" s="12">
        <v>857</v>
      </c>
      <c r="AC858" s="12">
        <v>0</v>
      </c>
      <c r="AD858" s="12">
        <v>857</v>
      </c>
      <c r="AG858" s="12">
        <v>857</v>
      </c>
      <c r="AI858" s="12">
        <v>0</v>
      </c>
      <c r="AJ858" s="12">
        <v>857</v>
      </c>
      <c r="AM858" s="12">
        <v>857</v>
      </c>
      <c r="AO858" s="12">
        <v>0</v>
      </c>
      <c r="AP858" s="12">
        <v>857</v>
      </c>
    </row>
    <row r="859" spans="3:42" x14ac:dyDescent="0.25">
      <c r="C859" s="12">
        <v>858</v>
      </c>
      <c r="E859" s="12">
        <v>0</v>
      </c>
      <c r="F859" s="12">
        <v>858</v>
      </c>
      <c r="I859" s="12">
        <v>858</v>
      </c>
      <c r="K859" s="12">
        <v>0</v>
      </c>
      <c r="L859" s="12">
        <v>858</v>
      </c>
      <c r="O859" s="12">
        <v>858</v>
      </c>
      <c r="Q859" s="12">
        <v>0</v>
      </c>
      <c r="R859" s="12">
        <v>858</v>
      </c>
      <c r="U859" s="12">
        <v>858</v>
      </c>
      <c r="W859" s="12">
        <v>0</v>
      </c>
      <c r="X859" s="12">
        <v>858</v>
      </c>
      <c r="AA859" s="12">
        <v>858</v>
      </c>
      <c r="AC859" s="12">
        <v>0</v>
      </c>
      <c r="AD859" s="12">
        <v>858</v>
      </c>
      <c r="AG859" s="12">
        <v>858</v>
      </c>
      <c r="AI859" s="12">
        <v>0</v>
      </c>
      <c r="AJ859" s="12">
        <v>858</v>
      </c>
      <c r="AM859" s="12">
        <v>858</v>
      </c>
      <c r="AO859" s="12">
        <v>0</v>
      </c>
      <c r="AP859" s="12">
        <v>858</v>
      </c>
    </row>
    <row r="860" spans="3:42" x14ac:dyDescent="0.25">
      <c r="C860" s="12">
        <v>859</v>
      </c>
      <c r="E860" s="12">
        <v>0</v>
      </c>
      <c r="F860" s="12">
        <v>859</v>
      </c>
      <c r="I860" s="12">
        <v>859</v>
      </c>
      <c r="K860" s="12">
        <v>0</v>
      </c>
      <c r="L860" s="12">
        <v>859</v>
      </c>
      <c r="O860" s="12">
        <v>859</v>
      </c>
      <c r="Q860" s="12">
        <v>0</v>
      </c>
      <c r="R860" s="12">
        <v>859</v>
      </c>
      <c r="U860" s="12">
        <v>859</v>
      </c>
      <c r="W860" s="12">
        <v>0</v>
      </c>
      <c r="X860" s="12">
        <v>859</v>
      </c>
      <c r="AA860" s="12">
        <v>859</v>
      </c>
      <c r="AC860" s="12">
        <v>0</v>
      </c>
      <c r="AD860" s="12">
        <v>859</v>
      </c>
      <c r="AG860" s="12">
        <v>859</v>
      </c>
      <c r="AI860" s="12">
        <v>0</v>
      </c>
      <c r="AJ860" s="12">
        <v>859</v>
      </c>
      <c r="AM860" s="12">
        <v>859</v>
      </c>
      <c r="AO860" s="12">
        <v>0</v>
      </c>
      <c r="AP860" s="12">
        <v>859</v>
      </c>
    </row>
    <row r="861" spans="3:42" x14ac:dyDescent="0.25">
      <c r="C861" s="12">
        <v>860</v>
      </c>
      <c r="E861" s="12">
        <v>0</v>
      </c>
      <c r="F861" s="12">
        <v>860</v>
      </c>
      <c r="I861" s="12">
        <v>860</v>
      </c>
      <c r="K861" s="12">
        <v>0</v>
      </c>
      <c r="L861" s="12">
        <v>860</v>
      </c>
      <c r="O861" s="12">
        <v>860</v>
      </c>
      <c r="Q861" s="12">
        <v>0</v>
      </c>
      <c r="R861" s="12">
        <v>860</v>
      </c>
      <c r="U861" s="12">
        <v>860</v>
      </c>
      <c r="W861" s="12">
        <v>0</v>
      </c>
      <c r="X861" s="12">
        <v>860</v>
      </c>
      <c r="AA861" s="12">
        <v>860</v>
      </c>
      <c r="AC861" s="12">
        <v>0</v>
      </c>
      <c r="AD861" s="12">
        <v>860</v>
      </c>
      <c r="AG861" s="12">
        <v>860</v>
      </c>
      <c r="AI861" s="12">
        <v>0</v>
      </c>
      <c r="AJ861" s="12">
        <v>860</v>
      </c>
      <c r="AM861" s="12">
        <v>860</v>
      </c>
      <c r="AO861" s="12">
        <v>0</v>
      </c>
      <c r="AP861" s="12">
        <v>860</v>
      </c>
    </row>
    <row r="862" spans="3:42" x14ac:dyDescent="0.25">
      <c r="C862" s="12">
        <v>861</v>
      </c>
      <c r="E862" s="12">
        <v>0</v>
      </c>
      <c r="F862" s="12">
        <v>861</v>
      </c>
      <c r="I862" s="12">
        <v>861</v>
      </c>
      <c r="K862" s="12">
        <v>0</v>
      </c>
      <c r="L862" s="12">
        <v>861</v>
      </c>
      <c r="O862" s="12">
        <v>861</v>
      </c>
      <c r="Q862" s="12">
        <v>0</v>
      </c>
      <c r="R862" s="12">
        <v>861</v>
      </c>
      <c r="U862" s="12">
        <v>861</v>
      </c>
      <c r="W862" s="12">
        <v>0</v>
      </c>
      <c r="X862" s="12">
        <v>861</v>
      </c>
      <c r="AA862" s="12">
        <v>861</v>
      </c>
      <c r="AC862" s="12">
        <v>0</v>
      </c>
      <c r="AD862" s="12">
        <v>861</v>
      </c>
      <c r="AG862" s="12">
        <v>861</v>
      </c>
      <c r="AI862" s="12">
        <v>0</v>
      </c>
      <c r="AJ862" s="12">
        <v>861</v>
      </c>
      <c r="AM862" s="12">
        <v>861</v>
      </c>
      <c r="AO862" s="12">
        <v>0</v>
      </c>
      <c r="AP862" s="12">
        <v>861</v>
      </c>
    </row>
    <row r="863" spans="3:42" x14ac:dyDescent="0.25">
      <c r="C863" s="12">
        <v>862</v>
      </c>
      <c r="E863" s="12">
        <v>0</v>
      </c>
      <c r="F863" s="12">
        <v>862</v>
      </c>
      <c r="I863" s="12">
        <v>862</v>
      </c>
      <c r="K863" s="12">
        <v>0</v>
      </c>
      <c r="L863" s="12">
        <v>862</v>
      </c>
      <c r="O863" s="12">
        <v>862</v>
      </c>
      <c r="Q863" s="12">
        <v>0</v>
      </c>
      <c r="R863" s="12">
        <v>862</v>
      </c>
      <c r="U863" s="12">
        <v>862</v>
      </c>
      <c r="W863" s="12">
        <v>0</v>
      </c>
      <c r="X863" s="12">
        <v>862</v>
      </c>
      <c r="AA863" s="12">
        <v>862</v>
      </c>
      <c r="AC863" s="12">
        <v>0</v>
      </c>
      <c r="AD863" s="12">
        <v>862</v>
      </c>
      <c r="AG863" s="12">
        <v>862</v>
      </c>
      <c r="AI863" s="12">
        <v>0</v>
      </c>
      <c r="AJ863" s="12">
        <v>862</v>
      </c>
      <c r="AM863" s="12">
        <v>862</v>
      </c>
      <c r="AO863" s="12">
        <v>0</v>
      </c>
      <c r="AP863" s="12">
        <v>862</v>
      </c>
    </row>
    <row r="864" spans="3:42" x14ac:dyDescent="0.25">
      <c r="C864" s="12">
        <v>863</v>
      </c>
      <c r="E864" s="12">
        <v>0</v>
      </c>
      <c r="F864" s="12">
        <v>863</v>
      </c>
      <c r="I864" s="12">
        <v>863</v>
      </c>
      <c r="K864" s="12">
        <v>0</v>
      </c>
      <c r="L864" s="12">
        <v>863</v>
      </c>
      <c r="O864" s="12">
        <v>863</v>
      </c>
      <c r="Q864" s="12">
        <v>0</v>
      </c>
      <c r="R864" s="12">
        <v>863</v>
      </c>
      <c r="U864" s="12">
        <v>863</v>
      </c>
      <c r="W864" s="12">
        <v>0</v>
      </c>
      <c r="X864" s="12">
        <v>863</v>
      </c>
      <c r="AA864" s="12">
        <v>863</v>
      </c>
      <c r="AC864" s="12">
        <v>0</v>
      </c>
      <c r="AD864" s="12">
        <v>863</v>
      </c>
      <c r="AG864" s="12">
        <v>863</v>
      </c>
      <c r="AI864" s="12">
        <v>0</v>
      </c>
      <c r="AJ864" s="12">
        <v>863</v>
      </c>
      <c r="AM864" s="12">
        <v>863</v>
      </c>
      <c r="AO864" s="12">
        <v>0</v>
      </c>
      <c r="AP864" s="12">
        <v>863</v>
      </c>
    </row>
    <row r="865" spans="3:42" x14ac:dyDescent="0.25">
      <c r="C865" s="12">
        <v>864</v>
      </c>
      <c r="E865" s="12">
        <v>0</v>
      </c>
      <c r="F865" s="12">
        <v>864</v>
      </c>
      <c r="I865" s="12">
        <v>864</v>
      </c>
      <c r="K865" s="12">
        <v>0</v>
      </c>
      <c r="L865" s="12">
        <v>864</v>
      </c>
      <c r="O865" s="12">
        <v>864</v>
      </c>
      <c r="Q865" s="12">
        <v>0</v>
      </c>
      <c r="R865" s="12">
        <v>864</v>
      </c>
      <c r="U865" s="12">
        <v>864</v>
      </c>
      <c r="W865" s="12">
        <v>0</v>
      </c>
      <c r="X865" s="12">
        <v>864</v>
      </c>
      <c r="AA865" s="12">
        <v>864</v>
      </c>
      <c r="AC865" s="12">
        <v>0</v>
      </c>
      <c r="AD865" s="12">
        <v>864</v>
      </c>
      <c r="AG865" s="12">
        <v>864</v>
      </c>
      <c r="AI865" s="12">
        <v>0</v>
      </c>
      <c r="AJ865" s="12">
        <v>864</v>
      </c>
      <c r="AM865" s="12">
        <v>864</v>
      </c>
      <c r="AO865" s="12">
        <v>0</v>
      </c>
      <c r="AP865" s="12">
        <v>864</v>
      </c>
    </row>
    <row r="866" spans="3:42" x14ac:dyDescent="0.25">
      <c r="C866" s="12">
        <v>865</v>
      </c>
      <c r="E866" s="12">
        <v>0</v>
      </c>
      <c r="F866" s="12">
        <v>865</v>
      </c>
      <c r="I866" s="12">
        <v>865</v>
      </c>
      <c r="K866" s="12">
        <v>0</v>
      </c>
      <c r="L866" s="12">
        <v>865</v>
      </c>
      <c r="O866" s="12">
        <v>865</v>
      </c>
      <c r="Q866" s="12">
        <v>0</v>
      </c>
      <c r="R866" s="12">
        <v>865</v>
      </c>
      <c r="U866" s="12">
        <v>865</v>
      </c>
      <c r="W866" s="12">
        <v>0</v>
      </c>
      <c r="X866" s="12">
        <v>865</v>
      </c>
      <c r="AA866" s="12">
        <v>865</v>
      </c>
      <c r="AC866" s="12">
        <v>0</v>
      </c>
      <c r="AD866" s="12">
        <v>865</v>
      </c>
      <c r="AG866" s="12">
        <v>865</v>
      </c>
      <c r="AI866" s="12">
        <v>0</v>
      </c>
      <c r="AJ866" s="12">
        <v>865</v>
      </c>
      <c r="AM866" s="12">
        <v>865</v>
      </c>
      <c r="AO866" s="12">
        <v>0</v>
      </c>
      <c r="AP866" s="12">
        <v>865</v>
      </c>
    </row>
    <row r="867" spans="3:42" x14ac:dyDescent="0.25">
      <c r="C867" s="12">
        <v>866</v>
      </c>
      <c r="E867" s="12">
        <v>0</v>
      </c>
      <c r="F867" s="12">
        <v>866</v>
      </c>
      <c r="I867" s="12">
        <v>866</v>
      </c>
      <c r="K867" s="12">
        <v>0</v>
      </c>
      <c r="L867" s="12">
        <v>866</v>
      </c>
      <c r="O867" s="12">
        <v>866</v>
      </c>
      <c r="Q867" s="12">
        <v>0</v>
      </c>
      <c r="R867" s="12">
        <v>866</v>
      </c>
      <c r="U867" s="12">
        <v>866</v>
      </c>
      <c r="W867" s="12">
        <v>0</v>
      </c>
      <c r="X867" s="12">
        <v>866</v>
      </c>
      <c r="AA867" s="12">
        <v>866</v>
      </c>
      <c r="AC867" s="12">
        <v>0</v>
      </c>
      <c r="AD867" s="12">
        <v>866</v>
      </c>
      <c r="AG867" s="12">
        <v>866</v>
      </c>
      <c r="AI867" s="12">
        <v>0</v>
      </c>
      <c r="AJ867" s="12">
        <v>866</v>
      </c>
      <c r="AM867" s="12">
        <v>866</v>
      </c>
      <c r="AO867" s="12">
        <v>0</v>
      </c>
      <c r="AP867" s="12">
        <v>866</v>
      </c>
    </row>
    <row r="868" spans="3:42" x14ac:dyDescent="0.25">
      <c r="C868" s="12">
        <v>867</v>
      </c>
      <c r="E868" s="12">
        <v>0</v>
      </c>
      <c r="F868" s="12">
        <v>867</v>
      </c>
      <c r="I868" s="12">
        <v>867</v>
      </c>
      <c r="K868" s="12">
        <v>0</v>
      </c>
      <c r="L868" s="12">
        <v>867</v>
      </c>
      <c r="O868" s="12">
        <v>867</v>
      </c>
      <c r="Q868" s="12">
        <v>0</v>
      </c>
      <c r="R868" s="12">
        <v>867</v>
      </c>
      <c r="U868" s="12">
        <v>867</v>
      </c>
      <c r="W868" s="12">
        <v>0</v>
      </c>
      <c r="X868" s="12">
        <v>867</v>
      </c>
      <c r="AA868" s="12">
        <v>867</v>
      </c>
      <c r="AC868" s="12">
        <v>0</v>
      </c>
      <c r="AD868" s="12">
        <v>867</v>
      </c>
      <c r="AG868" s="12">
        <v>867</v>
      </c>
      <c r="AI868" s="12">
        <v>0</v>
      </c>
      <c r="AJ868" s="12">
        <v>867</v>
      </c>
      <c r="AM868" s="12">
        <v>867</v>
      </c>
      <c r="AO868" s="12">
        <v>0</v>
      </c>
      <c r="AP868" s="12">
        <v>867</v>
      </c>
    </row>
    <row r="869" spans="3:42" x14ac:dyDescent="0.25">
      <c r="C869" s="12">
        <v>868</v>
      </c>
      <c r="E869" s="12">
        <v>0</v>
      </c>
      <c r="F869" s="12">
        <v>868</v>
      </c>
      <c r="I869" s="12">
        <v>868</v>
      </c>
      <c r="K869" s="12">
        <v>0</v>
      </c>
      <c r="L869" s="12">
        <v>868</v>
      </c>
      <c r="O869" s="12">
        <v>868</v>
      </c>
      <c r="Q869" s="12">
        <v>0</v>
      </c>
      <c r="R869" s="12">
        <v>868</v>
      </c>
      <c r="U869" s="12">
        <v>868</v>
      </c>
      <c r="W869" s="12">
        <v>0</v>
      </c>
      <c r="X869" s="12">
        <v>868</v>
      </c>
      <c r="AA869" s="12">
        <v>868</v>
      </c>
      <c r="AC869" s="12">
        <v>0</v>
      </c>
      <c r="AD869" s="12">
        <v>868</v>
      </c>
      <c r="AG869" s="12">
        <v>868</v>
      </c>
      <c r="AI869" s="12">
        <v>0</v>
      </c>
      <c r="AJ869" s="12">
        <v>868</v>
      </c>
      <c r="AM869" s="12">
        <v>868</v>
      </c>
      <c r="AO869" s="12">
        <v>0</v>
      </c>
      <c r="AP869" s="12">
        <v>868</v>
      </c>
    </row>
    <row r="870" spans="3:42" x14ac:dyDescent="0.25">
      <c r="C870" s="12">
        <v>869</v>
      </c>
      <c r="E870" s="12">
        <v>0</v>
      </c>
      <c r="F870" s="12">
        <v>869</v>
      </c>
      <c r="I870" s="12">
        <v>869</v>
      </c>
      <c r="K870" s="12">
        <v>0</v>
      </c>
      <c r="L870" s="12">
        <v>869</v>
      </c>
      <c r="O870" s="12">
        <v>869</v>
      </c>
      <c r="Q870" s="12">
        <v>0</v>
      </c>
      <c r="R870" s="12">
        <v>869</v>
      </c>
      <c r="U870" s="12">
        <v>869</v>
      </c>
      <c r="W870" s="12">
        <v>0</v>
      </c>
      <c r="X870" s="12">
        <v>869</v>
      </c>
      <c r="AA870" s="12">
        <v>869</v>
      </c>
      <c r="AC870" s="12">
        <v>0</v>
      </c>
      <c r="AD870" s="12">
        <v>869</v>
      </c>
      <c r="AG870" s="12">
        <v>869</v>
      </c>
      <c r="AI870" s="12">
        <v>0</v>
      </c>
      <c r="AJ870" s="12">
        <v>869</v>
      </c>
      <c r="AM870" s="12">
        <v>869</v>
      </c>
      <c r="AO870" s="12">
        <v>0</v>
      </c>
      <c r="AP870" s="12">
        <v>869</v>
      </c>
    </row>
    <row r="871" spans="3:42" x14ac:dyDescent="0.25">
      <c r="C871" s="12">
        <v>870</v>
      </c>
      <c r="E871" s="12">
        <v>0</v>
      </c>
      <c r="F871" s="12">
        <v>870</v>
      </c>
      <c r="I871" s="12">
        <v>870</v>
      </c>
      <c r="K871" s="12">
        <v>0</v>
      </c>
      <c r="L871" s="12">
        <v>870</v>
      </c>
      <c r="O871" s="12">
        <v>870</v>
      </c>
      <c r="Q871" s="12">
        <v>0</v>
      </c>
      <c r="R871" s="12">
        <v>870</v>
      </c>
      <c r="U871" s="12">
        <v>870</v>
      </c>
      <c r="W871" s="12">
        <v>0</v>
      </c>
      <c r="X871" s="12">
        <v>870</v>
      </c>
      <c r="AA871" s="12">
        <v>870</v>
      </c>
      <c r="AC871" s="12">
        <v>0</v>
      </c>
      <c r="AD871" s="12">
        <v>870</v>
      </c>
      <c r="AG871" s="12">
        <v>870</v>
      </c>
      <c r="AI871" s="12">
        <v>0</v>
      </c>
      <c r="AJ871" s="12">
        <v>870</v>
      </c>
      <c r="AM871" s="12">
        <v>870</v>
      </c>
      <c r="AO871" s="12">
        <v>0</v>
      </c>
      <c r="AP871" s="12">
        <v>870</v>
      </c>
    </row>
    <row r="872" spans="3:42" x14ac:dyDescent="0.25">
      <c r="C872" s="12">
        <v>871</v>
      </c>
      <c r="E872" s="12">
        <v>0</v>
      </c>
      <c r="F872" s="12">
        <v>871</v>
      </c>
      <c r="I872" s="12">
        <v>871</v>
      </c>
      <c r="K872" s="12">
        <v>0</v>
      </c>
      <c r="L872" s="12">
        <v>871</v>
      </c>
      <c r="O872" s="12">
        <v>871</v>
      </c>
      <c r="Q872" s="12">
        <v>0</v>
      </c>
      <c r="R872" s="12">
        <v>871</v>
      </c>
      <c r="U872" s="12">
        <v>871</v>
      </c>
      <c r="W872" s="12">
        <v>0</v>
      </c>
      <c r="X872" s="12">
        <v>871</v>
      </c>
      <c r="AA872" s="12">
        <v>871</v>
      </c>
      <c r="AC872" s="12">
        <v>0</v>
      </c>
      <c r="AD872" s="12">
        <v>871</v>
      </c>
      <c r="AG872" s="12">
        <v>871</v>
      </c>
      <c r="AI872" s="12">
        <v>0</v>
      </c>
      <c r="AJ872" s="12">
        <v>871</v>
      </c>
      <c r="AM872" s="12">
        <v>871</v>
      </c>
      <c r="AO872" s="12">
        <v>0</v>
      </c>
      <c r="AP872" s="12">
        <v>871</v>
      </c>
    </row>
    <row r="873" spans="3:42" x14ac:dyDescent="0.25">
      <c r="C873" s="12">
        <v>872</v>
      </c>
      <c r="E873" s="12">
        <v>0</v>
      </c>
      <c r="F873" s="12">
        <v>872</v>
      </c>
      <c r="I873" s="12">
        <v>872</v>
      </c>
      <c r="K873" s="12">
        <v>0</v>
      </c>
      <c r="L873" s="12">
        <v>872</v>
      </c>
      <c r="O873" s="12">
        <v>872</v>
      </c>
      <c r="Q873" s="12">
        <v>0</v>
      </c>
      <c r="R873" s="12">
        <v>872</v>
      </c>
      <c r="U873" s="12">
        <v>872</v>
      </c>
      <c r="W873" s="12">
        <v>0</v>
      </c>
      <c r="X873" s="12">
        <v>872</v>
      </c>
      <c r="AA873" s="12">
        <v>872</v>
      </c>
      <c r="AC873" s="12">
        <v>0</v>
      </c>
      <c r="AD873" s="12">
        <v>872</v>
      </c>
      <c r="AG873" s="12">
        <v>872</v>
      </c>
      <c r="AI873" s="12">
        <v>0</v>
      </c>
      <c r="AJ873" s="12">
        <v>872</v>
      </c>
      <c r="AM873" s="12">
        <v>872</v>
      </c>
      <c r="AO873" s="12">
        <v>0</v>
      </c>
      <c r="AP873" s="12">
        <v>872</v>
      </c>
    </row>
    <row r="874" spans="3:42" x14ac:dyDescent="0.25">
      <c r="C874" s="12">
        <v>873</v>
      </c>
      <c r="E874" s="12">
        <v>0</v>
      </c>
      <c r="F874" s="12">
        <v>873</v>
      </c>
      <c r="I874" s="12">
        <v>873</v>
      </c>
      <c r="K874" s="12">
        <v>0</v>
      </c>
      <c r="L874" s="12">
        <v>873</v>
      </c>
      <c r="O874" s="12">
        <v>873</v>
      </c>
      <c r="Q874" s="12">
        <v>0</v>
      </c>
      <c r="R874" s="12">
        <v>873</v>
      </c>
      <c r="U874" s="12">
        <v>873</v>
      </c>
      <c r="W874" s="12">
        <v>0</v>
      </c>
      <c r="X874" s="12">
        <v>873</v>
      </c>
      <c r="AA874" s="12">
        <v>873</v>
      </c>
      <c r="AC874" s="12">
        <v>0</v>
      </c>
      <c r="AD874" s="12">
        <v>873</v>
      </c>
      <c r="AG874" s="12">
        <v>873</v>
      </c>
      <c r="AI874" s="12">
        <v>0</v>
      </c>
      <c r="AJ874" s="12">
        <v>873</v>
      </c>
      <c r="AM874" s="12">
        <v>873</v>
      </c>
      <c r="AO874" s="12">
        <v>0</v>
      </c>
      <c r="AP874" s="12">
        <v>873</v>
      </c>
    </row>
    <row r="875" spans="3:42" x14ac:dyDescent="0.25">
      <c r="C875" s="12">
        <v>874</v>
      </c>
      <c r="E875" s="12">
        <v>0</v>
      </c>
      <c r="F875" s="12">
        <v>874</v>
      </c>
      <c r="I875" s="12">
        <v>874</v>
      </c>
      <c r="K875" s="12">
        <v>0</v>
      </c>
      <c r="L875" s="12">
        <v>874</v>
      </c>
      <c r="O875" s="12">
        <v>874</v>
      </c>
      <c r="Q875" s="12">
        <v>0</v>
      </c>
      <c r="R875" s="12">
        <v>874</v>
      </c>
      <c r="U875" s="12">
        <v>874</v>
      </c>
      <c r="W875" s="12">
        <v>0</v>
      </c>
      <c r="X875" s="12">
        <v>874</v>
      </c>
      <c r="AA875" s="12">
        <v>874</v>
      </c>
      <c r="AC875" s="12">
        <v>0</v>
      </c>
      <c r="AD875" s="12">
        <v>874</v>
      </c>
      <c r="AG875" s="12">
        <v>874</v>
      </c>
      <c r="AI875" s="12">
        <v>0</v>
      </c>
      <c r="AJ875" s="12">
        <v>874</v>
      </c>
      <c r="AM875" s="12">
        <v>874</v>
      </c>
      <c r="AO875" s="12">
        <v>0</v>
      </c>
      <c r="AP875" s="12">
        <v>874</v>
      </c>
    </row>
    <row r="876" spans="3:42" x14ac:dyDescent="0.25">
      <c r="C876" s="12">
        <v>875</v>
      </c>
      <c r="E876" s="12">
        <v>0</v>
      </c>
      <c r="F876" s="12">
        <v>875</v>
      </c>
      <c r="I876" s="12">
        <v>875</v>
      </c>
      <c r="K876" s="12">
        <v>0</v>
      </c>
      <c r="L876" s="12">
        <v>875</v>
      </c>
      <c r="O876" s="12">
        <v>875</v>
      </c>
      <c r="Q876" s="12">
        <v>0</v>
      </c>
      <c r="R876" s="12">
        <v>875</v>
      </c>
      <c r="U876" s="12">
        <v>875</v>
      </c>
      <c r="W876" s="12">
        <v>0</v>
      </c>
      <c r="X876" s="12">
        <v>875</v>
      </c>
      <c r="AA876" s="12">
        <v>875</v>
      </c>
      <c r="AC876" s="12">
        <v>0</v>
      </c>
      <c r="AD876" s="12">
        <v>875</v>
      </c>
      <c r="AG876" s="12">
        <v>875</v>
      </c>
      <c r="AI876" s="12">
        <v>0</v>
      </c>
      <c r="AJ876" s="12">
        <v>875</v>
      </c>
      <c r="AM876" s="12">
        <v>875</v>
      </c>
      <c r="AO876" s="12">
        <v>0</v>
      </c>
      <c r="AP876" s="12">
        <v>875</v>
      </c>
    </row>
    <row r="877" spans="3:42" x14ac:dyDescent="0.25">
      <c r="C877" s="12">
        <v>876</v>
      </c>
      <c r="E877" s="12">
        <v>0</v>
      </c>
      <c r="F877" s="12">
        <v>876</v>
      </c>
      <c r="I877" s="12">
        <v>876</v>
      </c>
      <c r="K877" s="12">
        <v>0</v>
      </c>
      <c r="L877" s="12">
        <v>876</v>
      </c>
      <c r="O877" s="12">
        <v>876</v>
      </c>
      <c r="Q877" s="12">
        <v>0</v>
      </c>
      <c r="R877" s="12">
        <v>876</v>
      </c>
      <c r="U877" s="12">
        <v>876</v>
      </c>
      <c r="W877" s="12">
        <v>0</v>
      </c>
      <c r="X877" s="12">
        <v>876</v>
      </c>
      <c r="AA877" s="12">
        <v>876</v>
      </c>
      <c r="AC877" s="12">
        <v>0</v>
      </c>
      <c r="AD877" s="12">
        <v>876</v>
      </c>
      <c r="AG877" s="12">
        <v>876</v>
      </c>
      <c r="AI877" s="12">
        <v>0</v>
      </c>
      <c r="AJ877" s="12">
        <v>876</v>
      </c>
      <c r="AM877" s="12">
        <v>876</v>
      </c>
      <c r="AO877" s="12">
        <v>0</v>
      </c>
      <c r="AP877" s="12">
        <v>876</v>
      </c>
    </row>
    <row r="878" spans="3:42" x14ac:dyDescent="0.25">
      <c r="C878" s="12">
        <v>877</v>
      </c>
      <c r="E878" s="12">
        <v>0</v>
      </c>
      <c r="F878" s="12">
        <v>877</v>
      </c>
      <c r="I878" s="12">
        <v>877</v>
      </c>
      <c r="K878" s="12">
        <v>0</v>
      </c>
      <c r="L878" s="12">
        <v>877</v>
      </c>
      <c r="O878" s="12">
        <v>877</v>
      </c>
      <c r="Q878" s="12">
        <v>0</v>
      </c>
      <c r="R878" s="12">
        <v>877</v>
      </c>
      <c r="U878" s="12">
        <v>877</v>
      </c>
      <c r="W878" s="12">
        <v>0</v>
      </c>
      <c r="X878" s="12">
        <v>877</v>
      </c>
      <c r="AA878" s="12">
        <v>877</v>
      </c>
      <c r="AC878" s="12">
        <v>0</v>
      </c>
      <c r="AD878" s="12">
        <v>877</v>
      </c>
      <c r="AG878" s="12">
        <v>877</v>
      </c>
      <c r="AI878" s="12">
        <v>0</v>
      </c>
      <c r="AJ878" s="12">
        <v>877</v>
      </c>
      <c r="AM878" s="12">
        <v>877</v>
      </c>
      <c r="AO878" s="12">
        <v>0</v>
      </c>
      <c r="AP878" s="12">
        <v>877</v>
      </c>
    </row>
    <row r="879" spans="3:42" x14ac:dyDescent="0.25">
      <c r="C879" s="12">
        <v>878</v>
      </c>
      <c r="E879" s="12">
        <v>0</v>
      </c>
      <c r="F879" s="12">
        <v>878</v>
      </c>
      <c r="I879" s="12">
        <v>878</v>
      </c>
      <c r="K879" s="12">
        <v>0</v>
      </c>
      <c r="L879" s="12">
        <v>878</v>
      </c>
      <c r="O879" s="12">
        <v>878</v>
      </c>
      <c r="Q879" s="12">
        <v>0</v>
      </c>
      <c r="R879" s="12">
        <v>878</v>
      </c>
      <c r="U879" s="12">
        <v>878</v>
      </c>
      <c r="W879" s="12">
        <v>0</v>
      </c>
      <c r="X879" s="12">
        <v>878</v>
      </c>
      <c r="AA879" s="12">
        <v>878</v>
      </c>
      <c r="AC879" s="12">
        <v>0</v>
      </c>
      <c r="AD879" s="12">
        <v>878</v>
      </c>
      <c r="AG879" s="12">
        <v>878</v>
      </c>
      <c r="AI879" s="12">
        <v>0</v>
      </c>
      <c r="AJ879" s="12">
        <v>878</v>
      </c>
      <c r="AM879" s="12">
        <v>878</v>
      </c>
      <c r="AO879" s="12">
        <v>0</v>
      </c>
      <c r="AP879" s="12">
        <v>878</v>
      </c>
    </row>
    <row r="880" spans="3:42" x14ac:dyDescent="0.25">
      <c r="C880" s="12">
        <v>879</v>
      </c>
      <c r="E880" s="12">
        <v>0</v>
      </c>
      <c r="F880" s="12">
        <v>879</v>
      </c>
      <c r="I880" s="12">
        <v>879</v>
      </c>
      <c r="K880" s="12">
        <v>0</v>
      </c>
      <c r="L880" s="12">
        <v>879</v>
      </c>
      <c r="O880" s="12">
        <v>879</v>
      </c>
      <c r="Q880" s="12">
        <v>0</v>
      </c>
      <c r="R880" s="12">
        <v>879</v>
      </c>
      <c r="U880" s="12">
        <v>879</v>
      </c>
      <c r="W880" s="12">
        <v>0</v>
      </c>
      <c r="X880" s="12">
        <v>879</v>
      </c>
      <c r="AA880" s="12">
        <v>879</v>
      </c>
      <c r="AC880" s="12">
        <v>0</v>
      </c>
      <c r="AD880" s="12">
        <v>879</v>
      </c>
      <c r="AG880" s="12">
        <v>879</v>
      </c>
      <c r="AI880" s="12">
        <v>0</v>
      </c>
      <c r="AJ880" s="12">
        <v>879</v>
      </c>
      <c r="AM880" s="12">
        <v>879</v>
      </c>
      <c r="AO880" s="12">
        <v>0</v>
      </c>
      <c r="AP880" s="12">
        <v>879</v>
      </c>
    </row>
    <row r="881" spans="3:42" x14ac:dyDescent="0.25">
      <c r="C881" s="12">
        <v>880</v>
      </c>
      <c r="E881" s="12">
        <v>0</v>
      </c>
      <c r="F881" s="12">
        <v>880</v>
      </c>
      <c r="I881" s="12">
        <v>880</v>
      </c>
      <c r="K881" s="12">
        <v>0</v>
      </c>
      <c r="L881" s="12">
        <v>880</v>
      </c>
      <c r="O881" s="12">
        <v>880</v>
      </c>
      <c r="Q881" s="12">
        <v>0</v>
      </c>
      <c r="R881" s="12">
        <v>880</v>
      </c>
      <c r="U881" s="12">
        <v>880</v>
      </c>
      <c r="W881" s="12">
        <v>0</v>
      </c>
      <c r="X881" s="12">
        <v>880</v>
      </c>
      <c r="AA881" s="12">
        <v>880</v>
      </c>
      <c r="AC881" s="12">
        <v>0</v>
      </c>
      <c r="AD881" s="12">
        <v>880</v>
      </c>
      <c r="AG881" s="12">
        <v>880</v>
      </c>
      <c r="AI881" s="12">
        <v>0</v>
      </c>
      <c r="AJ881" s="12">
        <v>880</v>
      </c>
      <c r="AM881" s="12">
        <v>880</v>
      </c>
      <c r="AO881" s="12">
        <v>0</v>
      </c>
      <c r="AP881" s="12">
        <v>880</v>
      </c>
    </row>
    <row r="882" spans="3:42" x14ac:dyDescent="0.25">
      <c r="C882" s="12">
        <v>881</v>
      </c>
      <c r="E882" s="12">
        <v>0</v>
      </c>
      <c r="F882" s="12">
        <v>881</v>
      </c>
      <c r="I882" s="12">
        <v>881</v>
      </c>
      <c r="K882" s="12">
        <v>0</v>
      </c>
      <c r="L882" s="12">
        <v>881</v>
      </c>
      <c r="O882" s="12">
        <v>881</v>
      </c>
      <c r="Q882" s="12">
        <v>0</v>
      </c>
      <c r="R882" s="12">
        <v>881</v>
      </c>
      <c r="U882" s="12">
        <v>881</v>
      </c>
      <c r="W882" s="12">
        <v>0</v>
      </c>
      <c r="X882" s="12">
        <v>881</v>
      </c>
      <c r="AA882" s="12">
        <v>881</v>
      </c>
      <c r="AC882" s="12">
        <v>0</v>
      </c>
      <c r="AD882" s="12">
        <v>881</v>
      </c>
      <c r="AG882" s="12">
        <v>881</v>
      </c>
      <c r="AI882" s="12">
        <v>0</v>
      </c>
      <c r="AJ882" s="12">
        <v>881</v>
      </c>
      <c r="AM882" s="12">
        <v>881</v>
      </c>
      <c r="AO882" s="12">
        <v>0</v>
      </c>
      <c r="AP882" s="12">
        <v>881</v>
      </c>
    </row>
    <row r="883" spans="3:42" x14ac:dyDescent="0.25">
      <c r="C883" s="12">
        <v>882</v>
      </c>
      <c r="E883" s="12">
        <v>0</v>
      </c>
      <c r="F883" s="12">
        <v>882</v>
      </c>
      <c r="I883" s="12">
        <v>882</v>
      </c>
      <c r="K883" s="12">
        <v>0</v>
      </c>
      <c r="L883" s="12">
        <v>882</v>
      </c>
      <c r="O883" s="12">
        <v>882</v>
      </c>
      <c r="Q883" s="12">
        <v>0</v>
      </c>
      <c r="R883" s="12">
        <v>882</v>
      </c>
      <c r="U883" s="12">
        <v>882</v>
      </c>
      <c r="W883" s="12">
        <v>0</v>
      </c>
      <c r="X883" s="12">
        <v>882</v>
      </c>
      <c r="AA883" s="12">
        <v>882</v>
      </c>
      <c r="AC883" s="12">
        <v>0</v>
      </c>
      <c r="AD883" s="12">
        <v>882</v>
      </c>
      <c r="AG883" s="12">
        <v>882</v>
      </c>
      <c r="AI883" s="12">
        <v>0</v>
      </c>
      <c r="AJ883" s="12">
        <v>882</v>
      </c>
      <c r="AM883" s="12">
        <v>882</v>
      </c>
      <c r="AO883" s="12">
        <v>0</v>
      </c>
      <c r="AP883" s="12">
        <v>882</v>
      </c>
    </row>
    <row r="884" spans="3:42" x14ac:dyDescent="0.25">
      <c r="C884" s="12">
        <v>883</v>
      </c>
      <c r="E884" s="12">
        <v>0</v>
      </c>
      <c r="F884" s="12">
        <v>883</v>
      </c>
      <c r="I884" s="12">
        <v>883</v>
      </c>
      <c r="K884" s="12">
        <v>0</v>
      </c>
      <c r="L884" s="12">
        <v>883</v>
      </c>
      <c r="O884" s="12">
        <v>883</v>
      </c>
      <c r="Q884" s="12">
        <v>0</v>
      </c>
      <c r="R884" s="12">
        <v>883</v>
      </c>
      <c r="U884" s="12">
        <v>883</v>
      </c>
      <c r="W884" s="12">
        <v>0</v>
      </c>
      <c r="X884" s="12">
        <v>883</v>
      </c>
      <c r="AA884" s="12">
        <v>883</v>
      </c>
      <c r="AC884" s="12">
        <v>0</v>
      </c>
      <c r="AD884" s="12">
        <v>883</v>
      </c>
      <c r="AG884" s="12">
        <v>883</v>
      </c>
      <c r="AI884" s="12">
        <v>0</v>
      </c>
      <c r="AJ884" s="12">
        <v>883</v>
      </c>
      <c r="AM884" s="12">
        <v>883</v>
      </c>
      <c r="AO884" s="12">
        <v>0</v>
      </c>
      <c r="AP884" s="12">
        <v>883</v>
      </c>
    </row>
    <row r="885" spans="3:42" x14ac:dyDescent="0.25">
      <c r="C885" s="12">
        <v>884</v>
      </c>
      <c r="E885" s="12">
        <v>0</v>
      </c>
      <c r="F885" s="12">
        <v>884</v>
      </c>
      <c r="I885" s="12">
        <v>884</v>
      </c>
      <c r="K885" s="12">
        <v>0</v>
      </c>
      <c r="L885" s="12">
        <v>884</v>
      </c>
      <c r="O885" s="12">
        <v>884</v>
      </c>
      <c r="Q885" s="12">
        <v>0</v>
      </c>
      <c r="R885" s="12">
        <v>884</v>
      </c>
      <c r="U885" s="12">
        <v>884</v>
      </c>
      <c r="W885" s="12">
        <v>0</v>
      </c>
      <c r="X885" s="12">
        <v>884</v>
      </c>
      <c r="AA885" s="12">
        <v>884</v>
      </c>
      <c r="AC885" s="12">
        <v>0</v>
      </c>
      <c r="AD885" s="12">
        <v>884</v>
      </c>
      <c r="AG885" s="12">
        <v>884</v>
      </c>
      <c r="AI885" s="12">
        <v>0</v>
      </c>
      <c r="AJ885" s="12">
        <v>884</v>
      </c>
      <c r="AM885" s="12">
        <v>884</v>
      </c>
      <c r="AO885" s="12">
        <v>0</v>
      </c>
      <c r="AP885" s="12">
        <v>884</v>
      </c>
    </row>
    <row r="886" spans="3:42" x14ac:dyDescent="0.25">
      <c r="C886" s="12">
        <v>885</v>
      </c>
      <c r="E886" s="12">
        <v>0</v>
      </c>
      <c r="F886" s="12">
        <v>885</v>
      </c>
      <c r="I886" s="12">
        <v>885</v>
      </c>
      <c r="K886" s="12">
        <v>0</v>
      </c>
      <c r="L886" s="12">
        <v>885</v>
      </c>
      <c r="O886" s="12">
        <v>885</v>
      </c>
      <c r="Q886" s="12">
        <v>0</v>
      </c>
      <c r="R886" s="12">
        <v>885</v>
      </c>
      <c r="U886" s="12">
        <v>885</v>
      </c>
      <c r="W886" s="12">
        <v>0</v>
      </c>
      <c r="X886" s="12">
        <v>885</v>
      </c>
      <c r="AA886" s="12">
        <v>885</v>
      </c>
      <c r="AC886" s="12">
        <v>0</v>
      </c>
      <c r="AD886" s="12">
        <v>885</v>
      </c>
      <c r="AG886" s="12">
        <v>885</v>
      </c>
      <c r="AI886" s="12">
        <v>0</v>
      </c>
      <c r="AJ886" s="12">
        <v>885</v>
      </c>
      <c r="AM886" s="12">
        <v>885</v>
      </c>
      <c r="AO886" s="12">
        <v>0</v>
      </c>
      <c r="AP886" s="12">
        <v>885</v>
      </c>
    </row>
    <row r="887" spans="3:42" x14ac:dyDescent="0.25">
      <c r="C887" s="12">
        <v>886</v>
      </c>
      <c r="E887" s="12">
        <v>0</v>
      </c>
      <c r="F887" s="12">
        <v>886</v>
      </c>
      <c r="I887" s="12">
        <v>886</v>
      </c>
      <c r="K887" s="12">
        <v>0</v>
      </c>
      <c r="L887" s="12">
        <v>886</v>
      </c>
      <c r="O887" s="12">
        <v>886</v>
      </c>
      <c r="Q887" s="12">
        <v>0</v>
      </c>
      <c r="R887" s="12">
        <v>886</v>
      </c>
      <c r="U887" s="12">
        <v>886</v>
      </c>
      <c r="W887" s="12">
        <v>0</v>
      </c>
      <c r="X887" s="12">
        <v>886</v>
      </c>
      <c r="AA887" s="12">
        <v>886</v>
      </c>
      <c r="AC887" s="12">
        <v>0</v>
      </c>
      <c r="AD887" s="12">
        <v>886</v>
      </c>
      <c r="AG887" s="12">
        <v>886</v>
      </c>
      <c r="AI887" s="12">
        <v>0</v>
      </c>
      <c r="AJ887" s="12">
        <v>886</v>
      </c>
      <c r="AM887" s="12">
        <v>886</v>
      </c>
      <c r="AO887" s="12">
        <v>0</v>
      </c>
      <c r="AP887" s="12">
        <v>886</v>
      </c>
    </row>
    <row r="888" spans="3:42" x14ac:dyDescent="0.25">
      <c r="C888" s="12">
        <v>887</v>
      </c>
      <c r="E888" s="12">
        <v>0</v>
      </c>
      <c r="F888" s="12">
        <v>887</v>
      </c>
      <c r="I888" s="12">
        <v>887</v>
      </c>
      <c r="K888" s="12">
        <v>0</v>
      </c>
      <c r="L888" s="12">
        <v>887</v>
      </c>
      <c r="O888" s="12">
        <v>887</v>
      </c>
      <c r="Q888" s="12">
        <v>0</v>
      </c>
      <c r="R888" s="12">
        <v>887</v>
      </c>
      <c r="U888" s="12">
        <v>887</v>
      </c>
      <c r="W888" s="12">
        <v>0</v>
      </c>
      <c r="X888" s="12">
        <v>887</v>
      </c>
      <c r="AA888" s="12">
        <v>887</v>
      </c>
      <c r="AC888" s="12">
        <v>0</v>
      </c>
      <c r="AD888" s="12">
        <v>887</v>
      </c>
      <c r="AG888" s="12">
        <v>887</v>
      </c>
      <c r="AI888" s="12">
        <v>0</v>
      </c>
      <c r="AJ888" s="12">
        <v>887</v>
      </c>
      <c r="AM888" s="12">
        <v>887</v>
      </c>
      <c r="AO888" s="12">
        <v>0</v>
      </c>
      <c r="AP888" s="12">
        <v>887</v>
      </c>
    </row>
    <row r="889" spans="3:42" x14ac:dyDescent="0.25">
      <c r="C889" s="12">
        <v>888</v>
      </c>
      <c r="E889" s="12">
        <v>0</v>
      </c>
      <c r="F889" s="12">
        <v>888</v>
      </c>
      <c r="I889" s="12">
        <v>888</v>
      </c>
      <c r="K889" s="12">
        <v>0</v>
      </c>
      <c r="L889" s="12">
        <v>888</v>
      </c>
      <c r="O889" s="12">
        <v>888</v>
      </c>
      <c r="Q889" s="12">
        <v>0</v>
      </c>
      <c r="R889" s="12">
        <v>888</v>
      </c>
      <c r="U889" s="12">
        <v>888</v>
      </c>
      <c r="W889" s="12">
        <v>0</v>
      </c>
      <c r="X889" s="12">
        <v>888</v>
      </c>
      <c r="AA889" s="12">
        <v>888</v>
      </c>
      <c r="AC889" s="12">
        <v>0</v>
      </c>
      <c r="AD889" s="12">
        <v>888</v>
      </c>
      <c r="AG889" s="12">
        <v>888</v>
      </c>
      <c r="AI889" s="12">
        <v>0</v>
      </c>
      <c r="AJ889" s="12">
        <v>888</v>
      </c>
      <c r="AM889" s="12">
        <v>888</v>
      </c>
      <c r="AO889" s="12">
        <v>0</v>
      </c>
      <c r="AP889" s="12">
        <v>888</v>
      </c>
    </row>
    <row r="890" spans="3:42" x14ac:dyDescent="0.25">
      <c r="C890" s="12">
        <v>889</v>
      </c>
      <c r="E890" s="12">
        <v>0</v>
      </c>
      <c r="F890" s="12">
        <v>889</v>
      </c>
      <c r="I890" s="12">
        <v>889</v>
      </c>
      <c r="K890" s="12">
        <v>0</v>
      </c>
      <c r="L890" s="12">
        <v>889</v>
      </c>
      <c r="O890" s="12">
        <v>889</v>
      </c>
      <c r="Q890" s="12">
        <v>0</v>
      </c>
      <c r="R890" s="12">
        <v>889</v>
      </c>
      <c r="U890" s="12">
        <v>889</v>
      </c>
      <c r="W890" s="12">
        <v>0</v>
      </c>
      <c r="X890" s="12">
        <v>889</v>
      </c>
      <c r="AA890" s="12">
        <v>889</v>
      </c>
      <c r="AC890" s="12">
        <v>0</v>
      </c>
      <c r="AD890" s="12">
        <v>889</v>
      </c>
      <c r="AG890" s="12">
        <v>889</v>
      </c>
      <c r="AI890" s="12">
        <v>0</v>
      </c>
      <c r="AJ890" s="12">
        <v>889</v>
      </c>
      <c r="AM890" s="12">
        <v>889</v>
      </c>
      <c r="AO890" s="12">
        <v>0</v>
      </c>
      <c r="AP890" s="12">
        <v>889</v>
      </c>
    </row>
    <row r="891" spans="3:42" x14ac:dyDescent="0.25">
      <c r="C891" s="12">
        <v>890</v>
      </c>
      <c r="E891" s="12">
        <v>0</v>
      </c>
      <c r="F891" s="12">
        <v>890</v>
      </c>
      <c r="I891" s="12">
        <v>890</v>
      </c>
      <c r="K891" s="12">
        <v>0</v>
      </c>
      <c r="L891" s="12">
        <v>890</v>
      </c>
      <c r="O891" s="12">
        <v>890</v>
      </c>
      <c r="Q891" s="12">
        <v>0</v>
      </c>
      <c r="R891" s="12">
        <v>890</v>
      </c>
      <c r="U891" s="12">
        <v>890</v>
      </c>
      <c r="W891" s="12">
        <v>0</v>
      </c>
      <c r="X891" s="12">
        <v>890</v>
      </c>
      <c r="AA891" s="12">
        <v>890</v>
      </c>
      <c r="AC891" s="12">
        <v>0</v>
      </c>
      <c r="AD891" s="12">
        <v>890</v>
      </c>
      <c r="AG891" s="12">
        <v>890</v>
      </c>
      <c r="AI891" s="12">
        <v>0</v>
      </c>
      <c r="AJ891" s="12">
        <v>890</v>
      </c>
      <c r="AM891" s="12">
        <v>890</v>
      </c>
      <c r="AO891" s="12">
        <v>0</v>
      </c>
      <c r="AP891" s="12">
        <v>890</v>
      </c>
    </row>
    <row r="892" spans="3:42" x14ac:dyDescent="0.25">
      <c r="C892" s="12">
        <v>891</v>
      </c>
      <c r="E892" s="12">
        <v>0</v>
      </c>
      <c r="F892" s="12">
        <v>891</v>
      </c>
      <c r="I892" s="12">
        <v>891</v>
      </c>
      <c r="K892" s="12">
        <v>0</v>
      </c>
      <c r="L892" s="12">
        <v>891</v>
      </c>
      <c r="O892" s="12">
        <v>891</v>
      </c>
      <c r="Q892" s="12">
        <v>0</v>
      </c>
      <c r="R892" s="12">
        <v>891</v>
      </c>
      <c r="U892" s="12">
        <v>891</v>
      </c>
      <c r="W892" s="12">
        <v>0</v>
      </c>
      <c r="X892" s="12">
        <v>891</v>
      </c>
      <c r="AA892" s="12">
        <v>891</v>
      </c>
      <c r="AC892" s="12">
        <v>0</v>
      </c>
      <c r="AD892" s="12">
        <v>891</v>
      </c>
      <c r="AG892" s="12">
        <v>891</v>
      </c>
      <c r="AI892" s="12">
        <v>0</v>
      </c>
      <c r="AJ892" s="12">
        <v>891</v>
      </c>
      <c r="AM892" s="12">
        <v>891</v>
      </c>
      <c r="AO892" s="12">
        <v>0</v>
      </c>
      <c r="AP892" s="12">
        <v>891</v>
      </c>
    </row>
    <row r="893" spans="3:42" x14ac:dyDescent="0.25">
      <c r="C893" s="12">
        <v>892</v>
      </c>
      <c r="E893" s="12">
        <v>0</v>
      </c>
      <c r="F893" s="12">
        <v>892</v>
      </c>
      <c r="I893" s="12">
        <v>892</v>
      </c>
      <c r="K893" s="12">
        <v>0</v>
      </c>
      <c r="L893" s="12">
        <v>892</v>
      </c>
      <c r="O893" s="12">
        <v>892</v>
      </c>
      <c r="Q893" s="12">
        <v>0</v>
      </c>
      <c r="R893" s="12">
        <v>892</v>
      </c>
      <c r="U893" s="12">
        <v>892</v>
      </c>
      <c r="W893" s="12">
        <v>0</v>
      </c>
      <c r="X893" s="12">
        <v>892</v>
      </c>
      <c r="AA893" s="12">
        <v>892</v>
      </c>
      <c r="AC893" s="12">
        <v>0</v>
      </c>
      <c r="AD893" s="12">
        <v>892</v>
      </c>
      <c r="AG893" s="12">
        <v>892</v>
      </c>
      <c r="AI893" s="12">
        <v>0</v>
      </c>
      <c r="AJ893" s="12">
        <v>892</v>
      </c>
      <c r="AM893" s="12">
        <v>892</v>
      </c>
      <c r="AO893" s="12">
        <v>0</v>
      </c>
      <c r="AP893" s="12">
        <v>892</v>
      </c>
    </row>
    <row r="894" spans="3:42" x14ac:dyDescent="0.25">
      <c r="C894" s="12">
        <v>893</v>
      </c>
      <c r="E894" s="12">
        <v>0</v>
      </c>
      <c r="F894" s="12">
        <v>893</v>
      </c>
      <c r="I894" s="12">
        <v>893</v>
      </c>
      <c r="K894" s="12">
        <v>0</v>
      </c>
      <c r="L894" s="12">
        <v>893</v>
      </c>
      <c r="O894" s="12">
        <v>893</v>
      </c>
      <c r="Q894" s="12">
        <v>0</v>
      </c>
      <c r="R894" s="12">
        <v>893</v>
      </c>
      <c r="U894" s="12">
        <v>893</v>
      </c>
      <c r="W894" s="12">
        <v>0</v>
      </c>
      <c r="X894" s="12">
        <v>893</v>
      </c>
      <c r="AA894" s="12">
        <v>893</v>
      </c>
      <c r="AC894" s="12">
        <v>0</v>
      </c>
      <c r="AD894" s="12">
        <v>893</v>
      </c>
      <c r="AG894" s="12">
        <v>893</v>
      </c>
      <c r="AI894" s="12">
        <v>0</v>
      </c>
      <c r="AJ894" s="12">
        <v>893</v>
      </c>
      <c r="AM894" s="12">
        <v>893</v>
      </c>
      <c r="AO894" s="12">
        <v>0</v>
      </c>
      <c r="AP894" s="12">
        <v>893</v>
      </c>
    </row>
    <row r="895" spans="3:42" x14ac:dyDescent="0.25">
      <c r="C895" s="12">
        <v>894</v>
      </c>
      <c r="E895" s="12">
        <v>0</v>
      </c>
      <c r="F895" s="12">
        <v>894</v>
      </c>
      <c r="I895" s="12">
        <v>894</v>
      </c>
      <c r="K895" s="12">
        <v>0</v>
      </c>
      <c r="L895" s="12">
        <v>894</v>
      </c>
      <c r="O895" s="12">
        <v>894</v>
      </c>
      <c r="Q895" s="12">
        <v>0</v>
      </c>
      <c r="R895" s="12">
        <v>894</v>
      </c>
      <c r="U895" s="12">
        <v>894</v>
      </c>
      <c r="W895" s="12">
        <v>0</v>
      </c>
      <c r="X895" s="12">
        <v>894</v>
      </c>
      <c r="AA895" s="12">
        <v>894</v>
      </c>
      <c r="AC895" s="12">
        <v>0</v>
      </c>
      <c r="AD895" s="12">
        <v>894</v>
      </c>
      <c r="AG895" s="12">
        <v>894</v>
      </c>
      <c r="AI895" s="12">
        <v>0</v>
      </c>
      <c r="AJ895" s="12">
        <v>894</v>
      </c>
      <c r="AM895" s="12">
        <v>894</v>
      </c>
      <c r="AO895" s="12">
        <v>0</v>
      </c>
      <c r="AP895" s="12">
        <v>894</v>
      </c>
    </row>
    <row r="896" spans="3:42" x14ac:dyDescent="0.25">
      <c r="C896" s="12">
        <v>895</v>
      </c>
      <c r="E896" s="12">
        <v>0</v>
      </c>
      <c r="F896" s="12">
        <v>895</v>
      </c>
      <c r="I896" s="12">
        <v>895</v>
      </c>
      <c r="K896" s="12">
        <v>0</v>
      </c>
      <c r="L896" s="12">
        <v>895</v>
      </c>
      <c r="O896" s="12">
        <v>895</v>
      </c>
      <c r="Q896" s="12">
        <v>0</v>
      </c>
      <c r="R896" s="12">
        <v>895</v>
      </c>
      <c r="U896" s="12">
        <v>895</v>
      </c>
      <c r="W896" s="12">
        <v>0</v>
      </c>
      <c r="X896" s="12">
        <v>895</v>
      </c>
      <c r="AA896" s="12">
        <v>895</v>
      </c>
      <c r="AC896" s="12">
        <v>0</v>
      </c>
      <c r="AD896" s="12">
        <v>895</v>
      </c>
      <c r="AG896" s="12">
        <v>895</v>
      </c>
      <c r="AI896" s="12">
        <v>0</v>
      </c>
      <c r="AJ896" s="12">
        <v>895</v>
      </c>
      <c r="AM896" s="12">
        <v>895</v>
      </c>
      <c r="AO896" s="12">
        <v>0</v>
      </c>
      <c r="AP896" s="12">
        <v>895</v>
      </c>
    </row>
    <row r="897" spans="3:42" x14ac:dyDescent="0.25">
      <c r="C897" s="12">
        <v>896</v>
      </c>
      <c r="E897" s="12">
        <v>0</v>
      </c>
      <c r="F897" s="12">
        <v>896</v>
      </c>
      <c r="I897" s="12">
        <v>896</v>
      </c>
      <c r="K897" s="12">
        <v>0</v>
      </c>
      <c r="L897" s="12">
        <v>896</v>
      </c>
      <c r="O897" s="12">
        <v>896</v>
      </c>
      <c r="Q897" s="12">
        <v>0</v>
      </c>
      <c r="R897" s="12">
        <v>896</v>
      </c>
      <c r="U897" s="12">
        <v>896</v>
      </c>
      <c r="W897" s="12">
        <v>0</v>
      </c>
      <c r="X897" s="12">
        <v>896</v>
      </c>
      <c r="AA897" s="12">
        <v>896</v>
      </c>
      <c r="AC897" s="12">
        <v>0</v>
      </c>
      <c r="AD897" s="12">
        <v>896</v>
      </c>
      <c r="AG897" s="12">
        <v>896</v>
      </c>
      <c r="AI897" s="12">
        <v>0</v>
      </c>
      <c r="AJ897" s="12">
        <v>896</v>
      </c>
      <c r="AM897" s="12">
        <v>896</v>
      </c>
      <c r="AO897" s="12">
        <v>0</v>
      </c>
      <c r="AP897" s="12">
        <v>896</v>
      </c>
    </row>
    <row r="898" spans="3:42" x14ac:dyDescent="0.25">
      <c r="C898" s="12">
        <v>897</v>
      </c>
      <c r="E898" s="12">
        <v>0</v>
      </c>
      <c r="F898" s="12">
        <v>897</v>
      </c>
      <c r="I898" s="12">
        <v>897</v>
      </c>
      <c r="K898" s="12">
        <v>0</v>
      </c>
      <c r="L898" s="12">
        <v>897</v>
      </c>
      <c r="O898" s="12">
        <v>897</v>
      </c>
      <c r="Q898" s="12">
        <v>0</v>
      </c>
      <c r="R898" s="12">
        <v>897</v>
      </c>
      <c r="U898" s="12">
        <v>897</v>
      </c>
      <c r="W898" s="12">
        <v>0</v>
      </c>
      <c r="X898" s="12">
        <v>897</v>
      </c>
      <c r="AA898" s="12">
        <v>897</v>
      </c>
      <c r="AC898" s="12">
        <v>0</v>
      </c>
      <c r="AD898" s="12">
        <v>897</v>
      </c>
      <c r="AG898" s="12">
        <v>897</v>
      </c>
      <c r="AI898" s="12">
        <v>0</v>
      </c>
      <c r="AJ898" s="12">
        <v>897</v>
      </c>
      <c r="AM898" s="12">
        <v>897</v>
      </c>
      <c r="AO898" s="12">
        <v>0</v>
      </c>
      <c r="AP898" s="12">
        <v>897</v>
      </c>
    </row>
    <row r="899" spans="3:42" x14ac:dyDescent="0.25">
      <c r="C899" s="12">
        <v>898</v>
      </c>
      <c r="E899" s="12">
        <v>0</v>
      </c>
      <c r="F899" s="12">
        <v>898</v>
      </c>
      <c r="I899" s="12">
        <v>898</v>
      </c>
      <c r="K899" s="12">
        <v>0</v>
      </c>
      <c r="L899" s="12">
        <v>898</v>
      </c>
      <c r="O899" s="12">
        <v>898</v>
      </c>
      <c r="Q899" s="12">
        <v>0</v>
      </c>
      <c r="R899" s="12">
        <v>898</v>
      </c>
      <c r="U899" s="12">
        <v>898</v>
      </c>
      <c r="W899" s="12">
        <v>0</v>
      </c>
      <c r="X899" s="12">
        <v>898</v>
      </c>
      <c r="AA899" s="12">
        <v>898</v>
      </c>
      <c r="AC899" s="12">
        <v>0</v>
      </c>
      <c r="AD899" s="12">
        <v>898</v>
      </c>
      <c r="AG899" s="12">
        <v>898</v>
      </c>
      <c r="AI899" s="12">
        <v>0</v>
      </c>
      <c r="AJ899" s="12">
        <v>898</v>
      </c>
      <c r="AM899" s="12">
        <v>898</v>
      </c>
      <c r="AO899" s="12">
        <v>0</v>
      </c>
      <c r="AP899" s="12">
        <v>898</v>
      </c>
    </row>
    <row r="900" spans="3:42" x14ac:dyDescent="0.25">
      <c r="C900" s="12">
        <v>899</v>
      </c>
      <c r="E900" s="12">
        <v>0</v>
      </c>
      <c r="F900" s="12">
        <v>899</v>
      </c>
      <c r="I900" s="12">
        <v>899</v>
      </c>
      <c r="K900" s="12">
        <v>0</v>
      </c>
      <c r="L900" s="12">
        <v>899</v>
      </c>
      <c r="O900" s="12">
        <v>899</v>
      </c>
      <c r="Q900" s="12">
        <v>0</v>
      </c>
      <c r="R900" s="12">
        <v>899</v>
      </c>
      <c r="U900" s="12">
        <v>899</v>
      </c>
      <c r="W900" s="12">
        <v>0</v>
      </c>
      <c r="X900" s="12">
        <v>899</v>
      </c>
      <c r="AA900" s="12">
        <v>899</v>
      </c>
      <c r="AC900" s="12">
        <v>0</v>
      </c>
      <c r="AD900" s="12">
        <v>899</v>
      </c>
      <c r="AG900" s="12">
        <v>899</v>
      </c>
      <c r="AI900" s="12">
        <v>0</v>
      </c>
      <c r="AJ900" s="12">
        <v>899</v>
      </c>
      <c r="AM900" s="12">
        <v>899</v>
      </c>
      <c r="AO900" s="12">
        <v>0</v>
      </c>
      <c r="AP900" s="12">
        <v>899</v>
      </c>
    </row>
    <row r="901" spans="3:42" x14ac:dyDescent="0.25">
      <c r="C901" s="12">
        <v>900</v>
      </c>
      <c r="E901" s="12">
        <v>0</v>
      </c>
      <c r="F901" s="12">
        <v>900</v>
      </c>
      <c r="I901" s="12">
        <v>900</v>
      </c>
      <c r="K901" s="12">
        <v>0</v>
      </c>
      <c r="L901" s="12">
        <v>900</v>
      </c>
      <c r="O901" s="12">
        <v>900</v>
      </c>
      <c r="Q901" s="12">
        <v>0</v>
      </c>
      <c r="R901" s="12">
        <v>900</v>
      </c>
      <c r="U901" s="12">
        <v>900</v>
      </c>
      <c r="W901" s="12">
        <v>0</v>
      </c>
      <c r="X901" s="12">
        <v>900</v>
      </c>
      <c r="AA901" s="12">
        <v>900</v>
      </c>
      <c r="AC901" s="12">
        <v>0</v>
      </c>
      <c r="AD901" s="12">
        <v>900</v>
      </c>
      <c r="AG901" s="12">
        <v>900</v>
      </c>
      <c r="AI901" s="12">
        <v>0</v>
      </c>
      <c r="AJ901" s="12">
        <v>900</v>
      </c>
      <c r="AM901" s="12">
        <v>900</v>
      </c>
      <c r="AO901" s="12">
        <v>0</v>
      </c>
      <c r="AP901" s="12">
        <v>900</v>
      </c>
    </row>
    <row r="902" spans="3:42" x14ac:dyDescent="0.25">
      <c r="C902" s="12">
        <v>901</v>
      </c>
      <c r="E902" s="12">
        <v>0</v>
      </c>
      <c r="F902" s="12">
        <v>901</v>
      </c>
      <c r="I902" s="12">
        <v>901</v>
      </c>
      <c r="K902" s="12">
        <v>0</v>
      </c>
      <c r="L902" s="12">
        <v>901</v>
      </c>
      <c r="O902" s="12">
        <v>901</v>
      </c>
      <c r="Q902" s="12">
        <v>0</v>
      </c>
      <c r="R902" s="12">
        <v>901</v>
      </c>
      <c r="U902" s="12">
        <v>901</v>
      </c>
      <c r="W902" s="12">
        <v>0</v>
      </c>
      <c r="X902" s="12">
        <v>901</v>
      </c>
      <c r="AA902" s="12">
        <v>901</v>
      </c>
      <c r="AC902" s="12">
        <v>0</v>
      </c>
      <c r="AD902" s="12">
        <v>901</v>
      </c>
      <c r="AG902" s="12">
        <v>901</v>
      </c>
      <c r="AI902" s="12">
        <v>0</v>
      </c>
      <c r="AJ902" s="12">
        <v>901</v>
      </c>
      <c r="AM902" s="12">
        <v>901</v>
      </c>
      <c r="AO902" s="12">
        <v>0</v>
      </c>
      <c r="AP902" s="12">
        <v>901</v>
      </c>
    </row>
    <row r="903" spans="3:42" x14ac:dyDescent="0.25">
      <c r="C903" s="12">
        <v>902</v>
      </c>
      <c r="E903" s="12">
        <v>0</v>
      </c>
      <c r="F903" s="12">
        <v>902</v>
      </c>
      <c r="I903" s="12">
        <v>902</v>
      </c>
      <c r="K903" s="12">
        <v>0</v>
      </c>
      <c r="L903" s="12">
        <v>902</v>
      </c>
      <c r="O903" s="12">
        <v>902</v>
      </c>
      <c r="Q903" s="12">
        <v>0</v>
      </c>
      <c r="R903" s="12">
        <v>902</v>
      </c>
      <c r="U903" s="12">
        <v>902</v>
      </c>
      <c r="W903" s="12">
        <v>0</v>
      </c>
      <c r="X903" s="12">
        <v>902</v>
      </c>
      <c r="AA903" s="12">
        <v>902</v>
      </c>
      <c r="AC903" s="12">
        <v>0</v>
      </c>
      <c r="AD903" s="12">
        <v>902</v>
      </c>
      <c r="AG903" s="12">
        <v>902</v>
      </c>
      <c r="AI903" s="12">
        <v>0</v>
      </c>
      <c r="AJ903" s="12">
        <v>902</v>
      </c>
      <c r="AM903" s="12">
        <v>902</v>
      </c>
      <c r="AO903" s="12">
        <v>0</v>
      </c>
      <c r="AP903" s="12">
        <v>902</v>
      </c>
    </row>
    <row r="904" spans="3:42" x14ac:dyDescent="0.25">
      <c r="C904" s="12">
        <v>903</v>
      </c>
      <c r="E904" s="12">
        <v>0</v>
      </c>
      <c r="F904" s="12">
        <v>903</v>
      </c>
      <c r="I904" s="12">
        <v>903</v>
      </c>
      <c r="K904" s="12">
        <v>0</v>
      </c>
      <c r="L904" s="12">
        <v>903</v>
      </c>
      <c r="O904" s="12">
        <v>903</v>
      </c>
      <c r="Q904" s="12">
        <v>0</v>
      </c>
      <c r="R904" s="12">
        <v>903</v>
      </c>
      <c r="U904" s="12">
        <v>903</v>
      </c>
      <c r="W904" s="12">
        <v>0</v>
      </c>
      <c r="X904" s="12">
        <v>903</v>
      </c>
      <c r="AA904" s="12">
        <v>903</v>
      </c>
      <c r="AC904" s="12">
        <v>0</v>
      </c>
      <c r="AD904" s="12">
        <v>903</v>
      </c>
      <c r="AG904" s="12">
        <v>903</v>
      </c>
      <c r="AI904" s="12">
        <v>0</v>
      </c>
      <c r="AJ904" s="12">
        <v>903</v>
      </c>
      <c r="AM904" s="12">
        <v>903</v>
      </c>
      <c r="AO904" s="12">
        <v>0</v>
      </c>
      <c r="AP904" s="12">
        <v>903</v>
      </c>
    </row>
    <row r="905" spans="3:42" x14ac:dyDescent="0.25">
      <c r="C905" s="12">
        <v>904</v>
      </c>
      <c r="E905" s="12">
        <v>0</v>
      </c>
      <c r="F905" s="12">
        <v>904</v>
      </c>
      <c r="I905" s="12">
        <v>904</v>
      </c>
      <c r="K905" s="12">
        <v>0</v>
      </c>
      <c r="L905" s="12">
        <v>904</v>
      </c>
      <c r="O905" s="12">
        <v>904</v>
      </c>
      <c r="Q905" s="12">
        <v>0</v>
      </c>
      <c r="R905" s="12">
        <v>904</v>
      </c>
      <c r="U905" s="12">
        <v>904</v>
      </c>
      <c r="W905" s="12">
        <v>0</v>
      </c>
      <c r="X905" s="12">
        <v>904</v>
      </c>
      <c r="AA905" s="12">
        <v>904</v>
      </c>
      <c r="AC905" s="12">
        <v>0</v>
      </c>
      <c r="AD905" s="12">
        <v>904</v>
      </c>
      <c r="AG905" s="12">
        <v>904</v>
      </c>
      <c r="AI905" s="12">
        <v>0</v>
      </c>
      <c r="AJ905" s="12">
        <v>904</v>
      </c>
      <c r="AM905" s="12">
        <v>904</v>
      </c>
      <c r="AO905" s="12">
        <v>0</v>
      </c>
      <c r="AP905" s="12">
        <v>904</v>
      </c>
    </row>
    <row r="906" spans="3:42" x14ac:dyDescent="0.25">
      <c r="C906" s="12">
        <v>905</v>
      </c>
      <c r="E906" s="12">
        <v>0</v>
      </c>
      <c r="F906" s="12">
        <v>905</v>
      </c>
      <c r="I906" s="12">
        <v>905</v>
      </c>
      <c r="K906" s="12">
        <v>0</v>
      </c>
      <c r="L906" s="12">
        <v>905</v>
      </c>
      <c r="O906" s="12">
        <v>905</v>
      </c>
      <c r="Q906" s="12">
        <v>0</v>
      </c>
      <c r="R906" s="12">
        <v>905</v>
      </c>
      <c r="U906" s="12">
        <v>905</v>
      </c>
      <c r="W906" s="12">
        <v>0</v>
      </c>
      <c r="X906" s="12">
        <v>905</v>
      </c>
      <c r="AA906" s="12">
        <v>905</v>
      </c>
      <c r="AC906" s="12">
        <v>0</v>
      </c>
      <c r="AD906" s="12">
        <v>905</v>
      </c>
      <c r="AG906" s="12">
        <v>905</v>
      </c>
      <c r="AI906" s="12">
        <v>0</v>
      </c>
      <c r="AJ906" s="12">
        <v>905</v>
      </c>
      <c r="AM906" s="12">
        <v>905</v>
      </c>
      <c r="AO906" s="12">
        <v>0</v>
      </c>
      <c r="AP906" s="12">
        <v>905</v>
      </c>
    </row>
    <row r="907" spans="3:42" x14ac:dyDescent="0.25">
      <c r="C907" s="12">
        <v>906</v>
      </c>
      <c r="E907" s="12">
        <v>0</v>
      </c>
      <c r="F907" s="12">
        <v>906</v>
      </c>
      <c r="I907" s="12">
        <v>906</v>
      </c>
      <c r="K907" s="12">
        <v>0</v>
      </c>
      <c r="L907" s="12">
        <v>906</v>
      </c>
      <c r="O907" s="12">
        <v>906</v>
      </c>
      <c r="Q907" s="12">
        <v>0</v>
      </c>
      <c r="R907" s="12">
        <v>906</v>
      </c>
      <c r="U907" s="12">
        <v>906</v>
      </c>
      <c r="W907" s="12">
        <v>0</v>
      </c>
      <c r="X907" s="12">
        <v>906</v>
      </c>
      <c r="AA907" s="12">
        <v>906</v>
      </c>
      <c r="AC907" s="12">
        <v>0</v>
      </c>
      <c r="AD907" s="12">
        <v>906</v>
      </c>
      <c r="AG907" s="12">
        <v>906</v>
      </c>
      <c r="AI907" s="12">
        <v>0</v>
      </c>
      <c r="AJ907" s="12">
        <v>906</v>
      </c>
      <c r="AM907" s="12">
        <v>906</v>
      </c>
      <c r="AO907" s="12">
        <v>0</v>
      </c>
      <c r="AP907" s="12">
        <v>906</v>
      </c>
    </row>
    <row r="908" spans="3:42" x14ac:dyDescent="0.25">
      <c r="C908" s="12">
        <v>907</v>
      </c>
      <c r="E908" s="12">
        <v>0</v>
      </c>
      <c r="F908" s="12">
        <v>907</v>
      </c>
      <c r="I908" s="12">
        <v>907</v>
      </c>
      <c r="K908" s="12">
        <v>0</v>
      </c>
      <c r="L908" s="12">
        <v>907</v>
      </c>
      <c r="O908" s="12">
        <v>907</v>
      </c>
      <c r="Q908" s="12">
        <v>0</v>
      </c>
      <c r="R908" s="12">
        <v>907</v>
      </c>
      <c r="U908" s="12">
        <v>907</v>
      </c>
      <c r="W908" s="12">
        <v>0</v>
      </c>
      <c r="X908" s="12">
        <v>907</v>
      </c>
      <c r="AA908" s="12">
        <v>907</v>
      </c>
      <c r="AC908" s="12">
        <v>0</v>
      </c>
      <c r="AD908" s="12">
        <v>907</v>
      </c>
      <c r="AG908" s="12">
        <v>907</v>
      </c>
      <c r="AI908" s="12">
        <v>0</v>
      </c>
      <c r="AJ908" s="12">
        <v>907</v>
      </c>
      <c r="AM908" s="12">
        <v>907</v>
      </c>
      <c r="AO908" s="12">
        <v>0</v>
      </c>
      <c r="AP908" s="12">
        <v>907</v>
      </c>
    </row>
    <row r="909" spans="3:42" x14ac:dyDescent="0.25">
      <c r="C909" s="12">
        <v>908</v>
      </c>
      <c r="E909" s="12">
        <v>0</v>
      </c>
      <c r="F909" s="12">
        <v>908</v>
      </c>
      <c r="I909" s="12">
        <v>908</v>
      </c>
      <c r="K909" s="12">
        <v>0</v>
      </c>
      <c r="L909" s="12">
        <v>908</v>
      </c>
      <c r="O909" s="12">
        <v>908</v>
      </c>
      <c r="Q909" s="12">
        <v>0</v>
      </c>
      <c r="R909" s="12">
        <v>908</v>
      </c>
      <c r="U909" s="12">
        <v>908</v>
      </c>
      <c r="W909" s="12">
        <v>0</v>
      </c>
      <c r="X909" s="12">
        <v>908</v>
      </c>
      <c r="AA909" s="12">
        <v>908</v>
      </c>
      <c r="AC909" s="12">
        <v>0</v>
      </c>
      <c r="AD909" s="12">
        <v>908</v>
      </c>
      <c r="AG909" s="12">
        <v>908</v>
      </c>
      <c r="AI909" s="12">
        <v>0</v>
      </c>
      <c r="AJ909" s="12">
        <v>908</v>
      </c>
      <c r="AM909" s="12">
        <v>908</v>
      </c>
      <c r="AO909" s="12">
        <v>0</v>
      </c>
      <c r="AP909" s="12">
        <v>908</v>
      </c>
    </row>
    <row r="910" spans="3:42" x14ac:dyDescent="0.25">
      <c r="C910" s="12">
        <v>909</v>
      </c>
      <c r="E910" s="12">
        <v>0</v>
      </c>
      <c r="F910" s="12">
        <v>909</v>
      </c>
      <c r="I910" s="12">
        <v>909</v>
      </c>
      <c r="K910" s="12">
        <v>0</v>
      </c>
      <c r="L910" s="12">
        <v>909</v>
      </c>
      <c r="O910" s="12">
        <v>909</v>
      </c>
      <c r="Q910" s="12">
        <v>0</v>
      </c>
      <c r="R910" s="12">
        <v>909</v>
      </c>
      <c r="U910" s="12">
        <v>909</v>
      </c>
      <c r="W910" s="12">
        <v>0</v>
      </c>
      <c r="X910" s="12">
        <v>909</v>
      </c>
      <c r="AA910" s="12">
        <v>909</v>
      </c>
      <c r="AC910" s="12">
        <v>0</v>
      </c>
      <c r="AD910" s="12">
        <v>909</v>
      </c>
      <c r="AG910" s="12">
        <v>909</v>
      </c>
      <c r="AI910" s="12">
        <v>0</v>
      </c>
      <c r="AJ910" s="12">
        <v>909</v>
      </c>
      <c r="AM910" s="12">
        <v>909</v>
      </c>
      <c r="AO910" s="12">
        <v>0</v>
      </c>
      <c r="AP910" s="12">
        <v>909</v>
      </c>
    </row>
    <row r="911" spans="3:42" x14ac:dyDescent="0.25">
      <c r="C911" s="12">
        <v>910</v>
      </c>
      <c r="E911" s="12">
        <v>0</v>
      </c>
      <c r="F911" s="12">
        <v>910</v>
      </c>
      <c r="I911" s="12">
        <v>910</v>
      </c>
      <c r="K911" s="12">
        <v>0</v>
      </c>
      <c r="L911" s="12">
        <v>910</v>
      </c>
      <c r="O911" s="12">
        <v>910</v>
      </c>
      <c r="Q911" s="12">
        <v>0</v>
      </c>
      <c r="R911" s="12">
        <v>910</v>
      </c>
      <c r="U911" s="12">
        <v>910</v>
      </c>
      <c r="W911" s="12">
        <v>0</v>
      </c>
      <c r="X911" s="12">
        <v>910</v>
      </c>
      <c r="AA911" s="12">
        <v>910</v>
      </c>
      <c r="AC911" s="12">
        <v>0</v>
      </c>
      <c r="AD911" s="12">
        <v>910</v>
      </c>
      <c r="AG911" s="12">
        <v>910</v>
      </c>
      <c r="AI911" s="12">
        <v>0</v>
      </c>
      <c r="AJ911" s="12">
        <v>910</v>
      </c>
      <c r="AM911" s="12">
        <v>910</v>
      </c>
      <c r="AO911" s="12">
        <v>0</v>
      </c>
      <c r="AP911" s="12">
        <v>910</v>
      </c>
    </row>
    <row r="912" spans="3:42" x14ac:dyDescent="0.25">
      <c r="C912" s="12">
        <v>911</v>
      </c>
      <c r="E912" s="12">
        <v>0</v>
      </c>
      <c r="F912" s="12">
        <v>911</v>
      </c>
      <c r="I912" s="12">
        <v>911</v>
      </c>
      <c r="K912" s="12">
        <v>0</v>
      </c>
      <c r="L912" s="12">
        <v>911</v>
      </c>
      <c r="O912" s="12">
        <v>911</v>
      </c>
      <c r="Q912" s="12">
        <v>0</v>
      </c>
      <c r="R912" s="12">
        <v>911</v>
      </c>
      <c r="U912" s="12">
        <v>911</v>
      </c>
      <c r="W912" s="12">
        <v>0</v>
      </c>
      <c r="X912" s="12">
        <v>911</v>
      </c>
      <c r="AA912" s="12">
        <v>911</v>
      </c>
      <c r="AC912" s="12">
        <v>0</v>
      </c>
      <c r="AD912" s="12">
        <v>911</v>
      </c>
      <c r="AG912" s="12">
        <v>911</v>
      </c>
      <c r="AI912" s="12">
        <v>0</v>
      </c>
      <c r="AJ912" s="12">
        <v>911</v>
      </c>
      <c r="AM912" s="12">
        <v>911</v>
      </c>
      <c r="AO912" s="12">
        <v>0</v>
      </c>
      <c r="AP912" s="12">
        <v>911</v>
      </c>
    </row>
    <row r="913" spans="3:42" x14ac:dyDescent="0.25">
      <c r="C913" s="12">
        <v>912</v>
      </c>
      <c r="E913" s="12">
        <v>0</v>
      </c>
      <c r="F913" s="12">
        <v>912</v>
      </c>
      <c r="I913" s="12">
        <v>912</v>
      </c>
      <c r="K913" s="12">
        <v>0</v>
      </c>
      <c r="L913" s="12">
        <v>912</v>
      </c>
      <c r="O913" s="12">
        <v>912</v>
      </c>
      <c r="Q913" s="12">
        <v>0</v>
      </c>
      <c r="R913" s="12">
        <v>912</v>
      </c>
      <c r="U913" s="12">
        <v>912</v>
      </c>
      <c r="W913" s="12">
        <v>0</v>
      </c>
      <c r="X913" s="12">
        <v>912</v>
      </c>
      <c r="AA913" s="12">
        <v>912</v>
      </c>
      <c r="AC913" s="12">
        <v>0</v>
      </c>
      <c r="AD913" s="12">
        <v>912</v>
      </c>
      <c r="AG913" s="12">
        <v>912</v>
      </c>
      <c r="AI913" s="12">
        <v>0</v>
      </c>
      <c r="AJ913" s="12">
        <v>912</v>
      </c>
      <c r="AM913" s="12">
        <v>912</v>
      </c>
      <c r="AO913" s="12">
        <v>0</v>
      </c>
      <c r="AP913" s="12">
        <v>912</v>
      </c>
    </row>
    <row r="914" spans="3:42" x14ac:dyDescent="0.25">
      <c r="C914" s="12">
        <v>913</v>
      </c>
      <c r="E914" s="12">
        <v>0</v>
      </c>
      <c r="F914" s="12">
        <v>913</v>
      </c>
      <c r="I914" s="12">
        <v>913</v>
      </c>
      <c r="K914" s="12">
        <v>0</v>
      </c>
      <c r="L914" s="12">
        <v>913</v>
      </c>
      <c r="O914" s="12">
        <v>913</v>
      </c>
      <c r="Q914" s="12">
        <v>0</v>
      </c>
      <c r="R914" s="12">
        <v>913</v>
      </c>
      <c r="U914" s="12">
        <v>913</v>
      </c>
      <c r="W914" s="12">
        <v>0</v>
      </c>
      <c r="X914" s="12">
        <v>913</v>
      </c>
      <c r="AA914" s="12">
        <v>913</v>
      </c>
      <c r="AC914" s="12">
        <v>0</v>
      </c>
      <c r="AD914" s="12">
        <v>913</v>
      </c>
      <c r="AG914" s="12">
        <v>913</v>
      </c>
      <c r="AI914" s="12">
        <v>0</v>
      </c>
      <c r="AJ914" s="12">
        <v>913</v>
      </c>
      <c r="AM914" s="12">
        <v>913</v>
      </c>
      <c r="AO914" s="12">
        <v>0</v>
      </c>
      <c r="AP914" s="12">
        <v>913</v>
      </c>
    </row>
    <row r="915" spans="3:42" x14ac:dyDescent="0.25">
      <c r="C915" s="12">
        <v>914</v>
      </c>
      <c r="E915" s="12">
        <v>0</v>
      </c>
      <c r="F915" s="12">
        <v>914</v>
      </c>
      <c r="I915" s="12">
        <v>914</v>
      </c>
      <c r="K915" s="12">
        <v>0</v>
      </c>
      <c r="L915" s="12">
        <v>914</v>
      </c>
      <c r="O915" s="12">
        <v>914</v>
      </c>
      <c r="Q915" s="12">
        <v>0</v>
      </c>
      <c r="R915" s="12">
        <v>914</v>
      </c>
      <c r="U915" s="12">
        <v>914</v>
      </c>
      <c r="W915" s="12">
        <v>0</v>
      </c>
      <c r="X915" s="12">
        <v>914</v>
      </c>
      <c r="AA915" s="12">
        <v>914</v>
      </c>
      <c r="AC915" s="12">
        <v>0</v>
      </c>
      <c r="AD915" s="12">
        <v>914</v>
      </c>
      <c r="AG915" s="12">
        <v>914</v>
      </c>
      <c r="AI915" s="12">
        <v>0</v>
      </c>
      <c r="AJ915" s="12">
        <v>914</v>
      </c>
      <c r="AM915" s="12">
        <v>914</v>
      </c>
      <c r="AO915" s="12">
        <v>0</v>
      </c>
      <c r="AP915" s="12">
        <v>914</v>
      </c>
    </row>
    <row r="916" spans="3:42" x14ac:dyDescent="0.25">
      <c r="C916" s="12">
        <v>915</v>
      </c>
      <c r="E916" s="12">
        <v>0</v>
      </c>
      <c r="F916" s="12">
        <v>915</v>
      </c>
      <c r="I916" s="12">
        <v>915</v>
      </c>
      <c r="K916" s="12">
        <v>0</v>
      </c>
      <c r="L916" s="12">
        <v>915</v>
      </c>
      <c r="O916" s="12">
        <v>915</v>
      </c>
      <c r="Q916" s="12">
        <v>0</v>
      </c>
      <c r="R916" s="12">
        <v>915</v>
      </c>
      <c r="U916" s="12">
        <v>915</v>
      </c>
      <c r="W916" s="12">
        <v>0</v>
      </c>
      <c r="X916" s="12">
        <v>915</v>
      </c>
      <c r="AA916" s="12">
        <v>915</v>
      </c>
      <c r="AC916" s="12">
        <v>0</v>
      </c>
      <c r="AD916" s="12">
        <v>915</v>
      </c>
      <c r="AG916" s="12">
        <v>915</v>
      </c>
      <c r="AI916" s="12">
        <v>0</v>
      </c>
      <c r="AJ916" s="12">
        <v>915</v>
      </c>
      <c r="AM916" s="12">
        <v>915</v>
      </c>
      <c r="AO916" s="12">
        <v>0</v>
      </c>
      <c r="AP916" s="12">
        <v>915</v>
      </c>
    </row>
    <row r="917" spans="3:42" x14ac:dyDescent="0.25">
      <c r="C917" s="12">
        <v>916</v>
      </c>
      <c r="E917" s="12">
        <v>0</v>
      </c>
      <c r="F917" s="12">
        <v>916</v>
      </c>
      <c r="I917" s="12">
        <v>916</v>
      </c>
      <c r="K917" s="12">
        <v>0</v>
      </c>
      <c r="L917" s="12">
        <v>916</v>
      </c>
      <c r="O917" s="12">
        <v>916</v>
      </c>
      <c r="Q917" s="12">
        <v>0</v>
      </c>
      <c r="R917" s="12">
        <v>916</v>
      </c>
      <c r="U917" s="12">
        <v>916</v>
      </c>
      <c r="W917" s="12">
        <v>0</v>
      </c>
      <c r="X917" s="12">
        <v>916</v>
      </c>
      <c r="AA917" s="12">
        <v>916</v>
      </c>
      <c r="AC917" s="12">
        <v>0</v>
      </c>
      <c r="AD917" s="12">
        <v>916</v>
      </c>
      <c r="AG917" s="12">
        <v>916</v>
      </c>
      <c r="AI917" s="12">
        <v>0</v>
      </c>
      <c r="AJ917" s="12">
        <v>916</v>
      </c>
      <c r="AM917" s="12">
        <v>916</v>
      </c>
      <c r="AO917" s="12">
        <v>0</v>
      </c>
      <c r="AP917" s="12">
        <v>916</v>
      </c>
    </row>
    <row r="918" spans="3:42" x14ac:dyDescent="0.25">
      <c r="C918" s="12">
        <v>917</v>
      </c>
      <c r="E918" s="12">
        <v>0</v>
      </c>
      <c r="F918" s="12">
        <v>917</v>
      </c>
      <c r="I918" s="12">
        <v>917</v>
      </c>
      <c r="K918" s="12">
        <v>0</v>
      </c>
      <c r="L918" s="12">
        <v>917</v>
      </c>
      <c r="O918" s="12">
        <v>917</v>
      </c>
      <c r="Q918" s="12">
        <v>0</v>
      </c>
      <c r="R918" s="12">
        <v>917</v>
      </c>
      <c r="U918" s="12">
        <v>917</v>
      </c>
      <c r="W918" s="12">
        <v>0</v>
      </c>
      <c r="X918" s="12">
        <v>917</v>
      </c>
      <c r="AA918" s="12">
        <v>917</v>
      </c>
      <c r="AC918" s="12">
        <v>0</v>
      </c>
      <c r="AD918" s="12">
        <v>917</v>
      </c>
      <c r="AG918" s="12">
        <v>917</v>
      </c>
      <c r="AI918" s="12">
        <v>0</v>
      </c>
      <c r="AJ918" s="12">
        <v>917</v>
      </c>
      <c r="AM918" s="12">
        <v>917</v>
      </c>
      <c r="AO918" s="12">
        <v>0</v>
      </c>
      <c r="AP918" s="12">
        <v>917</v>
      </c>
    </row>
    <row r="919" spans="3:42" x14ac:dyDescent="0.25">
      <c r="C919" s="12">
        <v>918</v>
      </c>
      <c r="E919" s="12">
        <v>0</v>
      </c>
      <c r="F919" s="12">
        <v>918</v>
      </c>
      <c r="I919" s="12">
        <v>918</v>
      </c>
      <c r="K919" s="12">
        <v>0</v>
      </c>
      <c r="L919" s="12">
        <v>918</v>
      </c>
      <c r="O919" s="12">
        <v>918</v>
      </c>
      <c r="Q919" s="12">
        <v>0</v>
      </c>
      <c r="R919" s="12">
        <v>918</v>
      </c>
      <c r="U919" s="12">
        <v>918</v>
      </c>
      <c r="W919" s="12">
        <v>0</v>
      </c>
      <c r="X919" s="12">
        <v>918</v>
      </c>
      <c r="AA919" s="12">
        <v>918</v>
      </c>
      <c r="AC919" s="12">
        <v>0</v>
      </c>
      <c r="AD919" s="12">
        <v>918</v>
      </c>
      <c r="AG919" s="12">
        <v>918</v>
      </c>
      <c r="AI919" s="12">
        <v>0</v>
      </c>
      <c r="AJ919" s="12">
        <v>918</v>
      </c>
      <c r="AM919" s="12">
        <v>918</v>
      </c>
      <c r="AO919" s="12">
        <v>0</v>
      </c>
      <c r="AP919" s="12">
        <v>918</v>
      </c>
    </row>
    <row r="920" spans="3:42" x14ac:dyDescent="0.25">
      <c r="C920" s="12">
        <v>919</v>
      </c>
      <c r="E920" s="12">
        <v>0</v>
      </c>
      <c r="F920" s="12">
        <v>919</v>
      </c>
      <c r="I920" s="12">
        <v>919</v>
      </c>
      <c r="K920" s="12">
        <v>0</v>
      </c>
      <c r="L920" s="12">
        <v>919</v>
      </c>
      <c r="O920" s="12">
        <v>919</v>
      </c>
      <c r="Q920" s="12">
        <v>0</v>
      </c>
      <c r="R920" s="12">
        <v>919</v>
      </c>
      <c r="U920" s="12">
        <v>919</v>
      </c>
      <c r="W920" s="12">
        <v>0</v>
      </c>
      <c r="X920" s="12">
        <v>919</v>
      </c>
      <c r="AA920" s="12">
        <v>919</v>
      </c>
      <c r="AC920" s="12">
        <v>0</v>
      </c>
      <c r="AD920" s="12">
        <v>919</v>
      </c>
      <c r="AG920" s="12">
        <v>919</v>
      </c>
      <c r="AI920" s="12">
        <v>0</v>
      </c>
      <c r="AJ920" s="12">
        <v>919</v>
      </c>
      <c r="AM920" s="12">
        <v>919</v>
      </c>
      <c r="AO920" s="12">
        <v>0</v>
      </c>
      <c r="AP920" s="12">
        <v>919</v>
      </c>
    </row>
    <row r="921" spans="3:42" x14ac:dyDescent="0.25">
      <c r="C921" s="12">
        <v>920</v>
      </c>
      <c r="E921" s="12">
        <v>0</v>
      </c>
      <c r="F921" s="12">
        <v>920</v>
      </c>
      <c r="I921" s="12">
        <v>920</v>
      </c>
      <c r="K921" s="12">
        <v>0</v>
      </c>
      <c r="L921" s="12">
        <v>920</v>
      </c>
      <c r="O921" s="12">
        <v>920</v>
      </c>
      <c r="Q921" s="12">
        <v>0</v>
      </c>
      <c r="R921" s="12">
        <v>920</v>
      </c>
      <c r="U921" s="12">
        <v>920</v>
      </c>
      <c r="W921" s="12">
        <v>0</v>
      </c>
      <c r="X921" s="12">
        <v>920</v>
      </c>
      <c r="AA921" s="12">
        <v>920</v>
      </c>
      <c r="AC921" s="12">
        <v>0</v>
      </c>
      <c r="AD921" s="12">
        <v>920</v>
      </c>
      <c r="AG921" s="12">
        <v>920</v>
      </c>
      <c r="AI921" s="12">
        <v>0</v>
      </c>
      <c r="AJ921" s="12">
        <v>920</v>
      </c>
      <c r="AM921" s="12">
        <v>920</v>
      </c>
      <c r="AO921" s="12">
        <v>0</v>
      </c>
      <c r="AP921" s="12">
        <v>920</v>
      </c>
    </row>
    <row r="922" spans="3:42" x14ac:dyDescent="0.25">
      <c r="C922" s="12">
        <v>921</v>
      </c>
      <c r="E922" s="12">
        <v>0</v>
      </c>
      <c r="F922" s="12">
        <v>921</v>
      </c>
      <c r="I922" s="12">
        <v>921</v>
      </c>
      <c r="K922" s="12">
        <v>0</v>
      </c>
      <c r="L922" s="12">
        <v>921</v>
      </c>
      <c r="O922" s="12">
        <v>921</v>
      </c>
      <c r="Q922" s="12">
        <v>0</v>
      </c>
      <c r="R922" s="12">
        <v>921</v>
      </c>
      <c r="U922" s="12">
        <v>921</v>
      </c>
      <c r="W922" s="12">
        <v>0</v>
      </c>
      <c r="X922" s="12">
        <v>921</v>
      </c>
      <c r="AA922" s="12">
        <v>921</v>
      </c>
      <c r="AC922" s="12">
        <v>0</v>
      </c>
      <c r="AD922" s="12">
        <v>921</v>
      </c>
      <c r="AG922" s="12">
        <v>921</v>
      </c>
      <c r="AI922" s="12">
        <v>0</v>
      </c>
      <c r="AJ922" s="12">
        <v>921</v>
      </c>
      <c r="AM922" s="12">
        <v>921</v>
      </c>
      <c r="AO922" s="12">
        <v>0</v>
      </c>
      <c r="AP922" s="12">
        <v>921</v>
      </c>
    </row>
    <row r="923" spans="3:42" x14ac:dyDescent="0.25">
      <c r="C923" s="12">
        <v>922</v>
      </c>
      <c r="E923" s="12">
        <v>0</v>
      </c>
      <c r="F923" s="12">
        <v>922</v>
      </c>
      <c r="I923" s="12">
        <v>922</v>
      </c>
      <c r="K923" s="12">
        <v>0</v>
      </c>
      <c r="L923" s="12">
        <v>922</v>
      </c>
      <c r="O923" s="12">
        <v>922</v>
      </c>
      <c r="Q923" s="12">
        <v>0</v>
      </c>
      <c r="R923" s="12">
        <v>922</v>
      </c>
      <c r="U923" s="12">
        <v>922</v>
      </c>
      <c r="W923" s="12">
        <v>0</v>
      </c>
      <c r="X923" s="12">
        <v>922</v>
      </c>
      <c r="AA923" s="12">
        <v>922</v>
      </c>
      <c r="AC923" s="12">
        <v>0</v>
      </c>
      <c r="AD923" s="12">
        <v>922</v>
      </c>
      <c r="AG923" s="12">
        <v>922</v>
      </c>
      <c r="AI923" s="12">
        <v>0</v>
      </c>
      <c r="AJ923" s="12">
        <v>922</v>
      </c>
      <c r="AM923" s="12">
        <v>922</v>
      </c>
      <c r="AO923" s="12">
        <v>0</v>
      </c>
      <c r="AP923" s="12">
        <v>922</v>
      </c>
    </row>
    <row r="924" spans="3:42" x14ac:dyDescent="0.25">
      <c r="C924" s="12">
        <v>923</v>
      </c>
      <c r="E924" s="12">
        <v>0</v>
      </c>
      <c r="F924" s="12">
        <v>923</v>
      </c>
      <c r="I924" s="12">
        <v>923</v>
      </c>
      <c r="K924" s="12">
        <v>0</v>
      </c>
      <c r="L924" s="12">
        <v>923</v>
      </c>
      <c r="O924" s="12">
        <v>923</v>
      </c>
      <c r="Q924" s="12">
        <v>0</v>
      </c>
      <c r="R924" s="12">
        <v>923</v>
      </c>
      <c r="U924" s="12">
        <v>923</v>
      </c>
      <c r="W924" s="12">
        <v>0</v>
      </c>
      <c r="X924" s="12">
        <v>923</v>
      </c>
      <c r="AA924" s="12">
        <v>923</v>
      </c>
      <c r="AC924" s="12">
        <v>0</v>
      </c>
      <c r="AD924" s="12">
        <v>923</v>
      </c>
      <c r="AG924" s="12">
        <v>923</v>
      </c>
      <c r="AI924" s="12">
        <v>0</v>
      </c>
      <c r="AJ924" s="12">
        <v>923</v>
      </c>
      <c r="AM924" s="12">
        <v>923</v>
      </c>
      <c r="AO924" s="12">
        <v>0</v>
      </c>
      <c r="AP924" s="12">
        <v>923</v>
      </c>
    </row>
    <row r="925" spans="3:42" x14ac:dyDescent="0.25">
      <c r="C925" s="12">
        <v>924</v>
      </c>
      <c r="E925" s="12">
        <v>0</v>
      </c>
      <c r="F925" s="12">
        <v>924</v>
      </c>
      <c r="I925" s="12">
        <v>924</v>
      </c>
      <c r="K925" s="12">
        <v>0</v>
      </c>
      <c r="L925" s="12">
        <v>924</v>
      </c>
      <c r="O925" s="12">
        <v>924</v>
      </c>
      <c r="Q925" s="12">
        <v>0</v>
      </c>
      <c r="R925" s="12">
        <v>924</v>
      </c>
      <c r="U925" s="12">
        <v>924</v>
      </c>
      <c r="W925" s="12">
        <v>0</v>
      </c>
      <c r="X925" s="12">
        <v>924</v>
      </c>
      <c r="AA925" s="12">
        <v>924</v>
      </c>
      <c r="AC925" s="12">
        <v>0</v>
      </c>
      <c r="AD925" s="12">
        <v>924</v>
      </c>
      <c r="AG925" s="12">
        <v>924</v>
      </c>
      <c r="AI925" s="12">
        <v>0</v>
      </c>
      <c r="AJ925" s="12">
        <v>924</v>
      </c>
      <c r="AM925" s="12">
        <v>924</v>
      </c>
      <c r="AO925" s="12">
        <v>0</v>
      </c>
      <c r="AP925" s="12">
        <v>924</v>
      </c>
    </row>
    <row r="926" spans="3:42" x14ac:dyDescent="0.25">
      <c r="C926" s="12">
        <v>925</v>
      </c>
      <c r="E926" s="12">
        <v>0</v>
      </c>
      <c r="F926" s="12">
        <v>925</v>
      </c>
      <c r="I926" s="12">
        <v>925</v>
      </c>
      <c r="K926" s="12">
        <v>0</v>
      </c>
      <c r="L926" s="12">
        <v>925</v>
      </c>
      <c r="O926" s="12">
        <v>925</v>
      </c>
      <c r="Q926" s="12">
        <v>0</v>
      </c>
      <c r="R926" s="12">
        <v>925</v>
      </c>
      <c r="U926" s="12">
        <v>925</v>
      </c>
      <c r="W926" s="12">
        <v>0</v>
      </c>
      <c r="X926" s="12">
        <v>925</v>
      </c>
      <c r="AA926" s="12">
        <v>925</v>
      </c>
      <c r="AC926" s="12">
        <v>0</v>
      </c>
      <c r="AD926" s="12">
        <v>925</v>
      </c>
      <c r="AG926" s="12">
        <v>925</v>
      </c>
      <c r="AI926" s="12">
        <v>0</v>
      </c>
      <c r="AJ926" s="12">
        <v>925</v>
      </c>
      <c r="AM926" s="12">
        <v>925</v>
      </c>
      <c r="AO926" s="12">
        <v>0</v>
      </c>
      <c r="AP926" s="12">
        <v>925</v>
      </c>
    </row>
    <row r="927" spans="3:42" x14ac:dyDescent="0.25">
      <c r="C927" s="12">
        <v>926</v>
      </c>
      <c r="E927" s="12">
        <v>0</v>
      </c>
      <c r="F927" s="12">
        <v>926</v>
      </c>
      <c r="I927" s="12">
        <v>926</v>
      </c>
      <c r="K927" s="12">
        <v>0</v>
      </c>
      <c r="L927" s="12">
        <v>926</v>
      </c>
      <c r="O927" s="12">
        <v>926</v>
      </c>
      <c r="Q927" s="12">
        <v>0</v>
      </c>
      <c r="R927" s="12">
        <v>926</v>
      </c>
      <c r="U927" s="12">
        <v>926</v>
      </c>
      <c r="W927" s="12">
        <v>0</v>
      </c>
      <c r="X927" s="12">
        <v>926</v>
      </c>
      <c r="AA927" s="12">
        <v>926</v>
      </c>
      <c r="AC927" s="12">
        <v>0</v>
      </c>
      <c r="AD927" s="12">
        <v>926</v>
      </c>
      <c r="AG927" s="12">
        <v>926</v>
      </c>
      <c r="AI927" s="12">
        <v>0</v>
      </c>
      <c r="AJ927" s="12">
        <v>926</v>
      </c>
      <c r="AM927" s="12">
        <v>926</v>
      </c>
      <c r="AO927" s="12">
        <v>0</v>
      </c>
      <c r="AP927" s="12">
        <v>926</v>
      </c>
    </row>
    <row r="928" spans="3:42" x14ac:dyDescent="0.25">
      <c r="C928" s="12">
        <v>927</v>
      </c>
      <c r="E928" s="12">
        <v>0</v>
      </c>
      <c r="F928" s="12">
        <v>927</v>
      </c>
      <c r="I928" s="12">
        <v>927</v>
      </c>
      <c r="K928" s="12">
        <v>0</v>
      </c>
      <c r="L928" s="12">
        <v>927</v>
      </c>
      <c r="O928" s="12">
        <v>927</v>
      </c>
      <c r="Q928" s="12">
        <v>0</v>
      </c>
      <c r="R928" s="12">
        <v>927</v>
      </c>
      <c r="U928" s="12">
        <v>927</v>
      </c>
      <c r="W928" s="12">
        <v>0</v>
      </c>
      <c r="X928" s="12">
        <v>927</v>
      </c>
      <c r="AA928" s="12">
        <v>927</v>
      </c>
      <c r="AC928" s="12">
        <v>0</v>
      </c>
      <c r="AD928" s="12">
        <v>927</v>
      </c>
      <c r="AG928" s="12">
        <v>927</v>
      </c>
      <c r="AI928" s="12">
        <v>0</v>
      </c>
      <c r="AJ928" s="12">
        <v>927</v>
      </c>
      <c r="AM928" s="12">
        <v>927</v>
      </c>
      <c r="AO928" s="12">
        <v>0</v>
      </c>
      <c r="AP928" s="12">
        <v>927</v>
      </c>
    </row>
    <row r="929" spans="3:42" x14ac:dyDescent="0.25">
      <c r="C929" s="12">
        <v>928</v>
      </c>
      <c r="E929" s="12">
        <v>0</v>
      </c>
      <c r="F929" s="12">
        <v>928</v>
      </c>
      <c r="I929" s="12">
        <v>928</v>
      </c>
      <c r="K929" s="12">
        <v>0</v>
      </c>
      <c r="L929" s="12">
        <v>928</v>
      </c>
      <c r="O929" s="12">
        <v>928</v>
      </c>
      <c r="Q929" s="12">
        <v>0</v>
      </c>
      <c r="R929" s="12">
        <v>928</v>
      </c>
      <c r="U929" s="12">
        <v>928</v>
      </c>
      <c r="W929" s="12">
        <v>0</v>
      </c>
      <c r="X929" s="12">
        <v>928</v>
      </c>
      <c r="AA929" s="12">
        <v>928</v>
      </c>
      <c r="AC929" s="12">
        <v>0</v>
      </c>
      <c r="AD929" s="12">
        <v>928</v>
      </c>
      <c r="AG929" s="12">
        <v>928</v>
      </c>
      <c r="AI929" s="12">
        <v>0</v>
      </c>
      <c r="AJ929" s="12">
        <v>928</v>
      </c>
      <c r="AM929" s="12">
        <v>928</v>
      </c>
      <c r="AO929" s="12">
        <v>0</v>
      </c>
      <c r="AP929" s="12">
        <v>928</v>
      </c>
    </row>
    <row r="930" spans="3:42" x14ac:dyDescent="0.25">
      <c r="C930" s="12">
        <v>929</v>
      </c>
      <c r="E930" s="12">
        <v>0</v>
      </c>
      <c r="F930" s="12">
        <v>929</v>
      </c>
      <c r="I930" s="12">
        <v>929</v>
      </c>
      <c r="K930" s="12">
        <v>0</v>
      </c>
      <c r="L930" s="12">
        <v>929</v>
      </c>
      <c r="O930" s="12">
        <v>929</v>
      </c>
      <c r="Q930" s="12">
        <v>0</v>
      </c>
      <c r="R930" s="12">
        <v>929</v>
      </c>
      <c r="U930" s="12">
        <v>929</v>
      </c>
      <c r="W930" s="12">
        <v>0</v>
      </c>
      <c r="X930" s="12">
        <v>929</v>
      </c>
      <c r="AA930" s="12">
        <v>929</v>
      </c>
      <c r="AC930" s="12">
        <v>0</v>
      </c>
      <c r="AD930" s="12">
        <v>929</v>
      </c>
      <c r="AG930" s="12">
        <v>929</v>
      </c>
      <c r="AI930" s="12">
        <v>0</v>
      </c>
      <c r="AJ930" s="12">
        <v>929</v>
      </c>
      <c r="AM930" s="12">
        <v>929</v>
      </c>
      <c r="AO930" s="12">
        <v>0</v>
      </c>
      <c r="AP930" s="12">
        <v>929</v>
      </c>
    </row>
    <row r="931" spans="3:42" x14ac:dyDescent="0.25">
      <c r="C931" s="12">
        <v>930</v>
      </c>
      <c r="E931" s="12">
        <v>0</v>
      </c>
      <c r="F931" s="12">
        <v>930</v>
      </c>
      <c r="I931" s="12">
        <v>930</v>
      </c>
      <c r="K931" s="12">
        <v>0</v>
      </c>
      <c r="L931" s="12">
        <v>930</v>
      </c>
      <c r="O931" s="12">
        <v>930</v>
      </c>
      <c r="Q931" s="12">
        <v>0</v>
      </c>
      <c r="R931" s="12">
        <v>930</v>
      </c>
      <c r="U931" s="12">
        <v>930</v>
      </c>
      <c r="W931" s="12">
        <v>0</v>
      </c>
      <c r="X931" s="12">
        <v>930</v>
      </c>
      <c r="AA931" s="12">
        <v>930</v>
      </c>
      <c r="AC931" s="12">
        <v>0</v>
      </c>
      <c r="AD931" s="12">
        <v>930</v>
      </c>
      <c r="AG931" s="12">
        <v>930</v>
      </c>
      <c r="AI931" s="12">
        <v>0</v>
      </c>
      <c r="AJ931" s="12">
        <v>930</v>
      </c>
      <c r="AM931" s="12">
        <v>930</v>
      </c>
      <c r="AO931" s="12">
        <v>0</v>
      </c>
      <c r="AP931" s="12">
        <v>930</v>
      </c>
    </row>
    <row r="932" spans="3:42" x14ac:dyDescent="0.25">
      <c r="C932" s="12">
        <v>931</v>
      </c>
      <c r="E932" s="12">
        <v>0</v>
      </c>
      <c r="F932" s="12">
        <v>931</v>
      </c>
      <c r="I932" s="12">
        <v>931</v>
      </c>
      <c r="K932" s="12">
        <v>0</v>
      </c>
      <c r="L932" s="12">
        <v>931</v>
      </c>
      <c r="O932" s="12">
        <v>931</v>
      </c>
      <c r="Q932" s="12">
        <v>0</v>
      </c>
      <c r="R932" s="12">
        <v>931</v>
      </c>
      <c r="U932" s="12">
        <v>931</v>
      </c>
      <c r="W932" s="12">
        <v>0</v>
      </c>
      <c r="X932" s="12">
        <v>931</v>
      </c>
      <c r="AA932" s="12">
        <v>931</v>
      </c>
      <c r="AC932" s="12">
        <v>0</v>
      </c>
      <c r="AD932" s="12">
        <v>931</v>
      </c>
      <c r="AG932" s="12">
        <v>931</v>
      </c>
      <c r="AI932" s="12">
        <v>0</v>
      </c>
      <c r="AJ932" s="12">
        <v>931</v>
      </c>
      <c r="AM932" s="12">
        <v>931</v>
      </c>
      <c r="AO932" s="12">
        <v>0</v>
      </c>
      <c r="AP932" s="12">
        <v>931</v>
      </c>
    </row>
    <row r="933" spans="3:42" x14ac:dyDescent="0.25">
      <c r="C933" s="12">
        <v>932</v>
      </c>
      <c r="E933" s="12">
        <v>0</v>
      </c>
      <c r="F933" s="12">
        <v>932</v>
      </c>
      <c r="I933" s="12">
        <v>932</v>
      </c>
      <c r="K933" s="12">
        <v>0</v>
      </c>
      <c r="L933" s="12">
        <v>932</v>
      </c>
      <c r="O933" s="12">
        <v>932</v>
      </c>
      <c r="Q933" s="12">
        <v>0</v>
      </c>
      <c r="R933" s="12">
        <v>932</v>
      </c>
      <c r="U933" s="12">
        <v>932</v>
      </c>
      <c r="W933" s="12">
        <v>0</v>
      </c>
      <c r="X933" s="12">
        <v>932</v>
      </c>
      <c r="AA933" s="12">
        <v>932</v>
      </c>
      <c r="AC933" s="12">
        <v>0</v>
      </c>
      <c r="AD933" s="12">
        <v>932</v>
      </c>
      <c r="AG933" s="12">
        <v>932</v>
      </c>
      <c r="AI933" s="12">
        <v>0</v>
      </c>
      <c r="AJ933" s="12">
        <v>932</v>
      </c>
      <c r="AM933" s="12">
        <v>932</v>
      </c>
      <c r="AO933" s="12">
        <v>0</v>
      </c>
      <c r="AP933" s="12">
        <v>932</v>
      </c>
    </row>
    <row r="934" spans="3:42" x14ac:dyDescent="0.25">
      <c r="C934" s="12">
        <v>933</v>
      </c>
      <c r="E934" s="12">
        <v>0</v>
      </c>
      <c r="F934" s="12">
        <v>933</v>
      </c>
      <c r="I934" s="12">
        <v>933</v>
      </c>
      <c r="K934" s="12">
        <v>0</v>
      </c>
      <c r="L934" s="12">
        <v>933</v>
      </c>
      <c r="O934" s="12">
        <v>933</v>
      </c>
      <c r="Q934" s="12">
        <v>0</v>
      </c>
      <c r="R934" s="12">
        <v>933</v>
      </c>
      <c r="U934" s="12">
        <v>933</v>
      </c>
      <c r="W934" s="12">
        <v>0</v>
      </c>
      <c r="X934" s="12">
        <v>933</v>
      </c>
      <c r="AA934" s="12">
        <v>933</v>
      </c>
      <c r="AC934" s="12">
        <v>0</v>
      </c>
      <c r="AD934" s="12">
        <v>933</v>
      </c>
      <c r="AG934" s="12">
        <v>933</v>
      </c>
      <c r="AI934" s="12">
        <v>0</v>
      </c>
      <c r="AJ934" s="12">
        <v>933</v>
      </c>
      <c r="AM934" s="12">
        <v>933</v>
      </c>
      <c r="AO934" s="12">
        <v>0</v>
      </c>
      <c r="AP934" s="12">
        <v>933</v>
      </c>
    </row>
    <row r="935" spans="3:42" x14ac:dyDescent="0.25">
      <c r="C935" s="12">
        <v>934</v>
      </c>
      <c r="E935" s="12">
        <v>0</v>
      </c>
      <c r="F935" s="12">
        <v>934</v>
      </c>
      <c r="I935" s="12">
        <v>934</v>
      </c>
      <c r="K935" s="12">
        <v>0</v>
      </c>
      <c r="L935" s="12">
        <v>934</v>
      </c>
      <c r="O935" s="12">
        <v>934</v>
      </c>
      <c r="Q935" s="12">
        <v>0</v>
      </c>
      <c r="R935" s="12">
        <v>934</v>
      </c>
      <c r="U935" s="12">
        <v>934</v>
      </c>
      <c r="W935" s="12">
        <v>0</v>
      </c>
      <c r="X935" s="12">
        <v>934</v>
      </c>
      <c r="AA935" s="12">
        <v>934</v>
      </c>
      <c r="AC935" s="12">
        <v>0</v>
      </c>
      <c r="AD935" s="12">
        <v>934</v>
      </c>
      <c r="AG935" s="12">
        <v>934</v>
      </c>
      <c r="AI935" s="12">
        <v>0</v>
      </c>
      <c r="AJ935" s="12">
        <v>934</v>
      </c>
      <c r="AM935" s="12">
        <v>934</v>
      </c>
      <c r="AO935" s="12">
        <v>0</v>
      </c>
      <c r="AP935" s="12">
        <v>934</v>
      </c>
    </row>
    <row r="936" spans="3:42" x14ac:dyDescent="0.25">
      <c r="C936" s="12">
        <v>935</v>
      </c>
      <c r="E936" s="12">
        <v>0</v>
      </c>
      <c r="F936" s="12">
        <v>935</v>
      </c>
      <c r="I936" s="12">
        <v>935</v>
      </c>
      <c r="K936" s="12">
        <v>0</v>
      </c>
      <c r="L936" s="12">
        <v>935</v>
      </c>
      <c r="O936" s="12">
        <v>935</v>
      </c>
      <c r="Q936" s="12">
        <v>0</v>
      </c>
      <c r="R936" s="12">
        <v>935</v>
      </c>
      <c r="U936" s="12">
        <v>935</v>
      </c>
      <c r="W936" s="12">
        <v>0</v>
      </c>
      <c r="X936" s="12">
        <v>935</v>
      </c>
      <c r="AA936" s="12">
        <v>935</v>
      </c>
      <c r="AC936" s="12">
        <v>0</v>
      </c>
      <c r="AD936" s="12">
        <v>935</v>
      </c>
      <c r="AG936" s="12">
        <v>935</v>
      </c>
      <c r="AI936" s="12">
        <v>0</v>
      </c>
      <c r="AJ936" s="12">
        <v>935</v>
      </c>
      <c r="AM936" s="12">
        <v>935</v>
      </c>
      <c r="AO936" s="12">
        <v>0</v>
      </c>
      <c r="AP936" s="12">
        <v>935</v>
      </c>
    </row>
    <row r="937" spans="3:42" x14ac:dyDescent="0.25">
      <c r="C937" s="12">
        <v>936</v>
      </c>
      <c r="E937" s="12">
        <v>0</v>
      </c>
      <c r="F937" s="12">
        <v>936</v>
      </c>
      <c r="I937" s="12">
        <v>936</v>
      </c>
      <c r="K937" s="12">
        <v>0</v>
      </c>
      <c r="L937" s="12">
        <v>936</v>
      </c>
      <c r="O937" s="12">
        <v>936</v>
      </c>
      <c r="Q937" s="12">
        <v>0</v>
      </c>
      <c r="R937" s="12">
        <v>936</v>
      </c>
      <c r="U937" s="12">
        <v>936</v>
      </c>
      <c r="W937" s="12">
        <v>0</v>
      </c>
      <c r="X937" s="12">
        <v>936</v>
      </c>
      <c r="AA937" s="12">
        <v>936</v>
      </c>
      <c r="AC937" s="12">
        <v>0</v>
      </c>
      <c r="AD937" s="12">
        <v>936</v>
      </c>
      <c r="AG937" s="12">
        <v>936</v>
      </c>
      <c r="AI937" s="12">
        <v>0</v>
      </c>
      <c r="AJ937" s="12">
        <v>936</v>
      </c>
      <c r="AM937" s="12">
        <v>936</v>
      </c>
      <c r="AO937" s="12">
        <v>0</v>
      </c>
      <c r="AP937" s="12">
        <v>936</v>
      </c>
    </row>
    <row r="938" spans="3:42" x14ac:dyDescent="0.25">
      <c r="C938" s="12">
        <v>937</v>
      </c>
      <c r="E938" s="12">
        <v>0</v>
      </c>
      <c r="F938" s="12">
        <v>937</v>
      </c>
      <c r="I938" s="12">
        <v>937</v>
      </c>
      <c r="K938" s="12">
        <v>0</v>
      </c>
      <c r="L938" s="12">
        <v>937</v>
      </c>
      <c r="O938" s="12">
        <v>937</v>
      </c>
      <c r="Q938" s="12">
        <v>0</v>
      </c>
      <c r="R938" s="12">
        <v>937</v>
      </c>
      <c r="U938" s="12">
        <v>937</v>
      </c>
      <c r="W938" s="12">
        <v>0</v>
      </c>
      <c r="X938" s="12">
        <v>937</v>
      </c>
      <c r="AA938" s="12">
        <v>937</v>
      </c>
      <c r="AC938" s="12">
        <v>0</v>
      </c>
      <c r="AD938" s="12">
        <v>937</v>
      </c>
      <c r="AG938" s="12">
        <v>937</v>
      </c>
      <c r="AI938" s="12">
        <v>0</v>
      </c>
      <c r="AJ938" s="12">
        <v>937</v>
      </c>
      <c r="AM938" s="12">
        <v>937</v>
      </c>
      <c r="AO938" s="12">
        <v>0</v>
      </c>
      <c r="AP938" s="12">
        <v>937</v>
      </c>
    </row>
    <row r="939" spans="3:42" x14ac:dyDescent="0.25">
      <c r="C939" s="12">
        <v>938</v>
      </c>
      <c r="E939" s="12">
        <v>0</v>
      </c>
      <c r="F939" s="12">
        <v>938</v>
      </c>
      <c r="I939" s="12">
        <v>938</v>
      </c>
      <c r="K939" s="12">
        <v>0</v>
      </c>
      <c r="L939" s="12">
        <v>938</v>
      </c>
      <c r="O939" s="12">
        <v>938</v>
      </c>
      <c r="Q939" s="12">
        <v>0</v>
      </c>
      <c r="R939" s="12">
        <v>938</v>
      </c>
      <c r="U939" s="12">
        <v>938</v>
      </c>
      <c r="W939" s="12">
        <v>0</v>
      </c>
      <c r="X939" s="12">
        <v>938</v>
      </c>
      <c r="AA939" s="12">
        <v>938</v>
      </c>
      <c r="AC939" s="12">
        <v>0</v>
      </c>
      <c r="AD939" s="12">
        <v>938</v>
      </c>
      <c r="AG939" s="12">
        <v>938</v>
      </c>
      <c r="AI939" s="12">
        <v>0</v>
      </c>
      <c r="AJ939" s="12">
        <v>938</v>
      </c>
      <c r="AM939" s="12">
        <v>938</v>
      </c>
      <c r="AO939" s="12">
        <v>0</v>
      </c>
      <c r="AP939" s="12">
        <v>938</v>
      </c>
    </row>
    <row r="940" spans="3:42" x14ac:dyDescent="0.25">
      <c r="C940" s="12">
        <v>939</v>
      </c>
      <c r="E940" s="12">
        <v>0</v>
      </c>
      <c r="F940" s="12">
        <v>939</v>
      </c>
      <c r="I940" s="12">
        <v>939</v>
      </c>
      <c r="K940" s="12">
        <v>0</v>
      </c>
      <c r="L940" s="12">
        <v>939</v>
      </c>
      <c r="O940" s="12">
        <v>939</v>
      </c>
      <c r="Q940" s="12">
        <v>0</v>
      </c>
      <c r="R940" s="12">
        <v>939</v>
      </c>
      <c r="U940" s="12">
        <v>939</v>
      </c>
      <c r="W940" s="12">
        <v>0</v>
      </c>
      <c r="X940" s="12">
        <v>939</v>
      </c>
      <c r="AA940" s="12">
        <v>939</v>
      </c>
      <c r="AC940" s="12">
        <v>0</v>
      </c>
      <c r="AD940" s="12">
        <v>939</v>
      </c>
      <c r="AG940" s="12">
        <v>939</v>
      </c>
      <c r="AI940" s="12">
        <v>0</v>
      </c>
      <c r="AJ940" s="12">
        <v>939</v>
      </c>
      <c r="AM940" s="12">
        <v>939</v>
      </c>
      <c r="AO940" s="12">
        <v>0</v>
      </c>
      <c r="AP940" s="12">
        <v>939</v>
      </c>
    </row>
    <row r="941" spans="3:42" x14ac:dyDescent="0.25">
      <c r="C941" s="12">
        <v>940</v>
      </c>
      <c r="E941" s="12">
        <v>0</v>
      </c>
      <c r="F941" s="12">
        <v>940</v>
      </c>
      <c r="I941" s="12">
        <v>940</v>
      </c>
      <c r="K941" s="12">
        <v>0</v>
      </c>
      <c r="L941" s="12">
        <v>940</v>
      </c>
      <c r="O941" s="12">
        <v>940</v>
      </c>
      <c r="Q941" s="12">
        <v>0</v>
      </c>
      <c r="R941" s="12">
        <v>940</v>
      </c>
      <c r="U941" s="12">
        <v>940</v>
      </c>
      <c r="W941" s="12">
        <v>0</v>
      </c>
      <c r="X941" s="12">
        <v>940</v>
      </c>
      <c r="AA941" s="12">
        <v>940</v>
      </c>
      <c r="AC941" s="12">
        <v>0</v>
      </c>
      <c r="AD941" s="12">
        <v>940</v>
      </c>
      <c r="AG941" s="12">
        <v>940</v>
      </c>
      <c r="AI941" s="12">
        <v>0</v>
      </c>
      <c r="AJ941" s="12">
        <v>940</v>
      </c>
      <c r="AM941" s="12">
        <v>940</v>
      </c>
      <c r="AO941" s="12">
        <v>0</v>
      </c>
      <c r="AP941" s="12">
        <v>940</v>
      </c>
    </row>
    <row r="942" spans="3:42" x14ac:dyDescent="0.25">
      <c r="C942" s="12">
        <v>941</v>
      </c>
      <c r="E942" s="12">
        <v>0</v>
      </c>
      <c r="F942" s="12">
        <v>941</v>
      </c>
      <c r="I942" s="12">
        <v>941</v>
      </c>
      <c r="K942" s="12">
        <v>0</v>
      </c>
      <c r="L942" s="12">
        <v>941</v>
      </c>
      <c r="O942" s="12">
        <v>941</v>
      </c>
      <c r="Q942" s="12">
        <v>0</v>
      </c>
      <c r="R942" s="12">
        <v>941</v>
      </c>
      <c r="U942" s="12">
        <v>941</v>
      </c>
      <c r="W942" s="12">
        <v>0</v>
      </c>
      <c r="X942" s="12">
        <v>941</v>
      </c>
      <c r="AA942" s="12">
        <v>941</v>
      </c>
      <c r="AC942" s="12">
        <v>0</v>
      </c>
      <c r="AD942" s="12">
        <v>941</v>
      </c>
      <c r="AG942" s="12">
        <v>941</v>
      </c>
      <c r="AI942" s="12">
        <v>0</v>
      </c>
      <c r="AJ942" s="12">
        <v>941</v>
      </c>
      <c r="AM942" s="12">
        <v>941</v>
      </c>
      <c r="AO942" s="12">
        <v>0</v>
      </c>
      <c r="AP942" s="12">
        <v>941</v>
      </c>
    </row>
    <row r="943" spans="3:42" x14ac:dyDescent="0.25">
      <c r="C943" s="12">
        <v>942</v>
      </c>
      <c r="E943" s="12">
        <v>0</v>
      </c>
      <c r="F943" s="12">
        <v>942</v>
      </c>
      <c r="I943" s="12">
        <v>942</v>
      </c>
      <c r="K943" s="12">
        <v>0</v>
      </c>
      <c r="L943" s="12">
        <v>942</v>
      </c>
      <c r="O943" s="12">
        <v>942</v>
      </c>
      <c r="Q943" s="12">
        <v>0</v>
      </c>
      <c r="R943" s="12">
        <v>942</v>
      </c>
      <c r="U943" s="12">
        <v>942</v>
      </c>
      <c r="W943" s="12">
        <v>0</v>
      </c>
      <c r="X943" s="12">
        <v>942</v>
      </c>
      <c r="AA943" s="12">
        <v>942</v>
      </c>
      <c r="AC943" s="12">
        <v>0</v>
      </c>
      <c r="AD943" s="12">
        <v>942</v>
      </c>
      <c r="AG943" s="12">
        <v>942</v>
      </c>
      <c r="AI943" s="12">
        <v>0</v>
      </c>
      <c r="AJ943" s="12">
        <v>942</v>
      </c>
      <c r="AM943" s="12">
        <v>942</v>
      </c>
      <c r="AO943" s="12">
        <v>0</v>
      </c>
      <c r="AP943" s="12">
        <v>942</v>
      </c>
    </row>
    <row r="944" spans="3:42" x14ac:dyDescent="0.25">
      <c r="C944" s="12">
        <v>943</v>
      </c>
      <c r="E944" s="12">
        <v>0</v>
      </c>
      <c r="F944" s="12">
        <v>943</v>
      </c>
      <c r="I944" s="12">
        <v>943</v>
      </c>
      <c r="K944" s="12">
        <v>0</v>
      </c>
      <c r="L944" s="12">
        <v>943</v>
      </c>
      <c r="O944" s="12">
        <v>943</v>
      </c>
      <c r="Q944" s="12">
        <v>0</v>
      </c>
      <c r="R944" s="12">
        <v>943</v>
      </c>
      <c r="U944" s="12">
        <v>943</v>
      </c>
      <c r="W944" s="12">
        <v>0</v>
      </c>
      <c r="X944" s="12">
        <v>943</v>
      </c>
      <c r="AA944" s="12">
        <v>943</v>
      </c>
      <c r="AC944" s="12">
        <v>0</v>
      </c>
      <c r="AD944" s="12">
        <v>943</v>
      </c>
      <c r="AG944" s="12">
        <v>943</v>
      </c>
      <c r="AI944" s="12">
        <v>0</v>
      </c>
      <c r="AJ944" s="12">
        <v>943</v>
      </c>
      <c r="AM944" s="12">
        <v>943</v>
      </c>
      <c r="AO944" s="12">
        <v>0</v>
      </c>
      <c r="AP944" s="12">
        <v>943</v>
      </c>
    </row>
    <row r="945" spans="3:42" x14ac:dyDescent="0.25">
      <c r="C945" s="12">
        <v>944</v>
      </c>
      <c r="E945" s="12">
        <v>0</v>
      </c>
      <c r="F945" s="12">
        <v>944</v>
      </c>
      <c r="I945" s="12">
        <v>944</v>
      </c>
      <c r="K945" s="12">
        <v>0</v>
      </c>
      <c r="L945" s="12">
        <v>944</v>
      </c>
      <c r="O945" s="12">
        <v>944</v>
      </c>
      <c r="Q945" s="12">
        <v>0</v>
      </c>
      <c r="R945" s="12">
        <v>944</v>
      </c>
      <c r="U945" s="12">
        <v>944</v>
      </c>
      <c r="W945" s="12">
        <v>0</v>
      </c>
      <c r="X945" s="12">
        <v>944</v>
      </c>
      <c r="AA945" s="12">
        <v>944</v>
      </c>
      <c r="AC945" s="12">
        <v>0</v>
      </c>
      <c r="AD945" s="12">
        <v>944</v>
      </c>
      <c r="AG945" s="12">
        <v>944</v>
      </c>
      <c r="AI945" s="12">
        <v>0</v>
      </c>
      <c r="AJ945" s="12">
        <v>944</v>
      </c>
      <c r="AM945" s="12">
        <v>944</v>
      </c>
      <c r="AO945" s="12">
        <v>0</v>
      </c>
      <c r="AP945" s="12">
        <v>944</v>
      </c>
    </row>
    <row r="946" spans="3:42" x14ac:dyDescent="0.25">
      <c r="C946" s="12">
        <v>945</v>
      </c>
      <c r="E946" s="12">
        <v>0</v>
      </c>
      <c r="F946" s="12">
        <v>945</v>
      </c>
      <c r="I946" s="12">
        <v>945</v>
      </c>
      <c r="K946" s="12">
        <v>0</v>
      </c>
      <c r="L946" s="12">
        <v>945</v>
      </c>
      <c r="O946" s="12">
        <v>945</v>
      </c>
      <c r="Q946" s="12">
        <v>0</v>
      </c>
      <c r="R946" s="12">
        <v>945</v>
      </c>
      <c r="U946" s="12">
        <v>945</v>
      </c>
      <c r="W946" s="12">
        <v>0</v>
      </c>
      <c r="X946" s="12">
        <v>945</v>
      </c>
      <c r="AA946" s="12">
        <v>945</v>
      </c>
      <c r="AC946" s="12">
        <v>0</v>
      </c>
      <c r="AD946" s="12">
        <v>945</v>
      </c>
      <c r="AG946" s="12">
        <v>945</v>
      </c>
      <c r="AI946" s="12">
        <v>0</v>
      </c>
      <c r="AJ946" s="12">
        <v>945</v>
      </c>
      <c r="AM946" s="12">
        <v>945</v>
      </c>
      <c r="AO946" s="12">
        <v>0</v>
      </c>
      <c r="AP946" s="12">
        <v>945</v>
      </c>
    </row>
    <row r="947" spans="3:42" x14ac:dyDescent="0.25">
      <c r="C947" s="12">
        <v>946</v>
      </c>
      <c r="E947" s="12">
        <v>0</v>
      </c>
      <c r="F947" s="12">
        <v>946</v>
      </c>
      <c r="I947" s="12">
        <v>946</v>
      </c>
      <c r="K947" s="12">
        <v>0</v>
      </c>
      <c r="L947" s="12">
        <v>946</v>
      </c>
      <c r="O947" s="12">
        <v>946</v>
      </c>
      <c r="Q947" s="12">
        <v>0</v>
      </c>
      <c r="R947" s="12">
        <v>946</v>
      </c>
      <c r="U947" s="12">
        <v>946</v>
      </c>
      <c r="W947" s="12">
        <v>0</v>
      </c>
      <c r="X947" s="12">
        <v>946</v>
      </c>
      <c r="AA947" s="12">
        <v>946</v>
      </c>
      <c r="AC947" s="12">
        <v>0</v>
      </c>
      <c r="AD947" s="12">
        <v>946</v>
      </c>
      <c r="AG947" s="12">
        <v>946</v>
      </c>
      <c r="AI947" s="12">
        <v>0</v>
      </c>
      <c r="AJ947" s="12">
        <v>946</v>
      </c>
      <c r="AM947" s="12">
        <v>946</v>
      </c>
      <c r="AO947" s="12">
        <v>0</v>
      </c>
      <c r="AP947" s="12">
        <v>946</v>
      </c>
    </row>
    <row r="948" spans="3:42" x14ac:dyDescent="0.25">
      <c r="C948" s="12">
        <v>947</v>
      </c>
      <c r="E948" s="12">
        <v>0</v>
      </c>
      <c r="F948" s="12">
        <v>947</v>
      </c>
      <c r="I948" s="12">
        <v>947</v>
      </c>
      <c r="K948" s="12">
        <v>0</v>
      </c>
      <c r="L948" s="12">
        <v>947</v>
      </c>
      <c r="O948" s="12">
        <v>947</v>
      </c>
      <c r="Q948" s="12">
        <v>0</v>
      </c>
      <c r="R948" s="12">
        <v>947</v>
      </c>
      <c r="U948" s="12">
        <v>947</v>
      </c>
      <c r="W948" s="12">
        <v>0</v>
      </c>
      <c r="X948" s="12">
        <v>947</v>
      </c>
      <c r="AA948" s="12">
        <v>947</v>
      </c>
      <c r="AC948" s="12">
        <v>0</v>
      </c>
      <c r="AD948" s="12">
        <v>947</v>
      </c>
      <c r="AG948" s="12">
        <v>947</v>
      </c>
      <c r="AI948" s="12">
        <v>0</v>
      </c>
      <c r="AJ948" s="12">
        <v>947</v>
      </c>
      <c r="AM948" s="12">
        <v>947</v>
      </c>
      <c r="AO948" s="12">
        <v>0</v>
      </c>
      <c r="AP948" s="12">
        <v>947</v>
      </c>
    </row>
    <row r="949" spans="3:42" x14ac:dyDescent="0.25">
      <c r="C949" s="12">
        <v>948</v>
      </c>
      <c r="E949" s="12">
        <v>0</v>
      </c>
      <c r="F949" s="12">
        <v>948</v>
      </c>
      <c r="I949" s="12">
        <v>948</v>
      </c>
      <c r="K949" s="12">
        <v>0</v>
      </c>
      <c r="L949" s="12">
        <v>948</v>
      </c>
      <c r="O949" s="12">
        <v>948</v>
      </c>
      <c r="Q949" s="12">
        <v>0</v>
      </c>
      <c r="R949" s="12">
        <v>948</v>
      </c>
      <c r="U949" s="12">
        <v>948</v>
      </c>
      <c r="W949" s="12">
        <v>0</v>
      </c>
      <c r="X949" s="12">
        <v>948</v>
      </c>
      <c r="AA949" s="12">
        <v>948</v>
      </c>
      <c r="AC949" s="12">
        <v>0</v>
      </c>
      <c r="AD949" s="12">
        <v>948</v>
      </c>
      <c r="AG949" s="12">
        <v>948</v>
      </c>
      <c r="AI949" s="12">
        <v>0</v>
      </c>
      <c r="AJ949" s="12">
        <v>948</v>
      </c>
      <c r="AM949" s="12">
        <v>948</v>
      </c>
      <c r="AO949" s="12">
        <v>0</v>
      </c>
      <c r="AP949" s="12">
        <v>948</v>
      </c>
    </row>
    <row r="950" spans="3:42" x14ac:dyDescent="0.25">
      <c r="C950" s="12">
        <v>949</v>
      </c>
      <c r="E950" s="12">
        <v>0</v>
      </c>
      <c r="F950" s="12">
        <v>949</v>
      </c>
      <c r="I950" s="12">
        <v>949</v>
      </c>
      <c r="K950" s="12">
        <v>0</v>
      </c>
      <c r="L950" s="12">
        <v>949</v>
      </c>
      <c r="O950" s="12">
        <v>949</v>
      </c>
      <c r="Q950" s="12">
        <v>0</v>
      </c>
      <c r="R950" s="12">
        <v>949</v>
      </c>
      <c r="U950" s="12">
        <v>949</v>
      </c>
      <c r="W950" s="12">
        <v>0</v>
      </c>
      <c r="X950" s="12">
        <v>949</v>
      </c>
      <c r="AA950" s="12">
        <v>949</v>
      </c>
      <c r="AC950" s="12">
        <v>0</v>
      </c>
      <c r="AD950" s="12">
        <v>949</v>
      </c>
      <c r="AG950" s="12">
        <v>949</v>
      </c>
      <c r="AI950" s="12">
        <v>0</v>
      </c>
      <c r="AJ950" s="12">
        <v>949</v>
      </c>
      <c r="AM950" s="12">
        <v>949</v>
      </c>
      <c r="AO950" s="12">
        <v>0</v>
      </c>
      <c r="AP950" s="12">
        <v>949</v>
      </c>
    </row>
    <row r="951" spans="3:42" x14ac:dyDescent="0.25">
      <c r="C951" s="12">
        <v>950</v>
      </c>
      <c r="E951" s="12">
        <v>0</v>
      </c>
      <c r="F951" s="12">
        <v>950</v>
      </c>
      <c r="I951" s="12">
        <v>950</v>
      </c>
      <c r="K951" s="12">
        <v>0</v>
      </c>
      <c r="L951" s="12">
        <v>950</v>
      </c>
      <c r="O951" s="12">
        <v>950</v>
      </c>
      <c r="Q951" s="12">
        <v>0</v>
      </c>
      <c r="R951" s="12">
        <v>950</v>
      </c>
      <c r="U951" s="12">
        <v>950</v>
      </c>
      <c r="W951" s="12">
        <v>0</v>
      </c>
      <c r="X951" s="12">
        <v>950</v>
      </c>
      <c r="AA951" s="12">
        <v>950</v>
      </c>
      <c r="AC951" s="12">
        <v>0</v>
      </c>
      <c r="AD951" s="12">
        <v>950</v>
      </c>
      <c r="AG951" s="12">
        <v>950</v>
      </c>
      <c r="AI951" s="12">
        <v>0</v>
      </c>
      <c r="AJ951" s="12">
        <v>950</v>
      </c>
      <c r="AM951" s="12">
        <v>950</v>
      </c>
      <c r="AO951" s="12">
        <v>0</v>
      </c>
      <c r="AP951" s="12">
        <v>950</v>
      </c>
    </row>
    <row r="952" spans="3:42" x14ac:dyDescent="0.25">
      <c r="C952" s="12">
        <v>951</v>
      </c>
      <c r="E952" s="12">
        <v>0</v>
      </c>
      <c r="F952" s="12">
        <v>951</v>
      </c>
      <c r="I952" s="12">
        <v>951</v>
      </c>
      <c r="K952" s="12">
        <v>0</v>
      </c>
      <c r="L952" s="12">
        <v>951</v>
      </c>
      <c r="O952" s="12">
        <v>951</v>
      </c>
      <c r="Q952" s="12">
        <v>0</v>
      </c>
      <c r="R952" s="12">
        <v>951</v>
      </c>
      <c r="U952" s="12">
        <v>951</v>
      </c>
      <c r="W952" s="12">
        <v>0</v>
      </c>
      <c r="X952" s="12">
        <v>951</v>
      </c>
      <c r="AA952" s="12">
        <v>951</v>
      </c>
      <c r="AC952" s="12">
        <v>0</v>
      </c>
      <c r="AD952" s="12">
        <v>951</v>
      </c>
      <c r="AG952" s="12">
        <v>951</v>
      </c>
      <c r="AI952" s="12">
        <v>0</v>
      </c>
      <c r="AJ952" s="12">
        <v>951</v>
      </c>
      <c r="AM952" s="12">
        <v>951</v>
      </c>
      <c r="AO952" s="12">
        <v>0</v>
      </c>
      <c r="AP952" s="12">
        <v>951</v>
      </c>
    </row>
    <row r="953" spans="3:42" x14ac:dyDescent="0.25">
      <c r="C953" s="12">
        <v>952</v>
      </c>
      <c r="E953" s="12">
        <v>0</v>
      </c>
      <c r="F953" s="12">
        <v>952</v>
      </c>
      <c r="I953" s="12">
        <v>952</v>
      </c>
      <c r="K953" s="12">
        <v>0</v>
      </c>
      <c r="L953" s="12">
        <v>952</v>
      </c>
      <c r="O953" s="12">
        <v>952</v>
      </c>
      <c r="Q953" s="12">
        <v>0</v>
      </c>
      <c r="R953" s="12">
        <v>952</v>
      </c>
      <c r="U953" s="12">
        <v>952</v>
      </c>
      <c r="W953" s="12">
        <v>0</v>
      </c>
      <c r="X953" s="12">
        <v>952</v>
      </c>
      <c r="AA953" s="12">
        <v>952</v>
      </c>
      <c r="AC953" s="12">
        <v>0</v>
      </c>
      <c r="AD953" s="12">
        <v>952</v>
      </c>
      <c r="AG953" s="12">
        <v>952</v>
      </c>
      <c r="AI953" s="12">
        <v>0</v>
      </c>
      <c r="AJ953" s="12">
        <v>952</v>
      </c>
      <c r="AM953" s="12">
        <v>952</v>
      </c>
      <c r="AO953" s="12">
        <v>0</v>
      </c>
      <c r="AP953" s="12">
        <v>952</v>
      </c>
    </row>
    <row r="954" spans="3:42" x14ac:dyDescent="0.25">
      <c r="C954" s="12">
        <v>953</v>
      </c>
      <c r="E954" s="12">
        <v>0</v>
      </c>
      <c r="F954" s="12">
        <v>953</v>
      </c>
      <c r="I954" s="12">
        <v>953</v>
      </c>
      <c r="K954" s="12">
        <v>0</v>
      </c>
      <c r="L954" s="12">
        <v>953</v>
      </c>
      <c r="O954" s="12">
        <v>953</v>
      </c>
      <c r="Q954" s="12">
        <v>0</v>
      </c>
      <c r="R954" s="12">
        <v>953</v>
      </c>
      <c r="U954" s="12">
        <v>953</v>
      </c>
      <c r="W954" s="12">
        <v>0</v>
      </c>
      <c r="X954" s="12">
        <v>953</v>
      </c>
      <c r="AA954" s="12">
        <v>953</v>
      </c>
      <c r="AC954" s="12">
        <v>0</v>
      </c>
      <c r="AD954" s="12">
        <v>953</v>
      </c>
      <c r="AG954" s="12">
        <v>953</v>
      </c>
      <c r="AI954" s="12">
        <v>0</v>
      </c>
      <c r="AJ954" s="12">
        <v>953</v>
      </c>
      <c r="AM954" s="12">
        <v>953</v>
      </c>
      <c r="AO954" s="12">
        <v>0</v>
      </c>
      <c r="AP954" s="12">
        <v>953</v>
      </c>
    </row>
    <row r="955" spans="3:42" x14ac:dyDescent="0.25">
      <c r="C955" s="12">
        <v>954</v>
      </c>
      <c r="E955" s="12">
        <v>0</v>
      </c>
      <c r="F955" s="12">
        <v>954</v>
      </c>
      <c r="I955" s="12">
        <v>954</v>
      </c>
      <c r="K955" s="12">
        <v>0</v>
      </c>
      <c r="L955" s="12">
        <v>954</v>
      </c>
      <c r="O955" s="12">
        <v>954</v>
      </c>
      <c r="Q955" s="12">
        <v>0</v>
      </c>
      <c r="R955" s="12">
        <v>954</v>
      </c>
      <c r="U955" s="12">
        <v>954</v>
      </c>
      <c r="W955" s="12">
        <v>0</v>
      </c>
      <c r="X955" s="12">
        <v>954</v>
      </c>
      <c r="AA955" s="12">
        <v>954</v>
      </c>
      <c r="AC955" s="12">
        <v>0</v>
      </c>
      <c r="AD955" s="12">
        <v>954</v>
      </c>
      <c r="AG955" s="12">
        <v>954</v>
      </c>
      <c r="AI955" s="12">
        <v>0</v>
      </c>
      <c r="AJ955" s="12">
        <v>954</v>
      </c>
      <c r="AM955" s="12">
        <v>954</v>
      </c>
      <c r="AO955" s="12">
        <v>0</v>
      </c>
      <c r="AP955" s="12">
        <v>954</v>
      </c>
    </row>
    <row r="956" spans="3:42" x14ac:dyDescent="0.25">
      <c r="C956" s="12">
        <v>955</v>
      </c>
      <c r="E956" s="12">
        <v>0</v>
      </c>
      <c r="F956" s="12">
        <v>955</v>
      </c>
      <c r="I956" s="12">
        <v>955</v>
      </c>
      <c r="K956" s="12">
        <v>0</v>
      </c>
      <c r="L956" s="12">
        <v>955</v>
      </c>
      <c r="O956" s="12">
        <v>955</v>
      </c>
      <c r="Q956" s="12">
        <v>0</v>
      </c>
      <c r="R956" s="12">
        <v>955</v>
      </c>
      <c r="U956" s="12">
        <v>955</v>
      </c>
      <c r="W956" s="12">
        <v>0</v>
      </c>
      <c r="X956" s="12">
        <v>955</v>
      </c>
      <c r="AA956" s="12">
        <v>955</v>
      </c>
      <c r="AC956" s="12">
        <v>0</v>
      </c>
      <c r="AD956" s="12">
        <v>955</v>
      </c>
      <c r="AG956" s="12">
        <v>955</v>
      </c>
      <c r="AI956" s="12">
        <v>0</v>
      </c>
      <c r="AJ956" s="12">
        <v>955</v>
      </c>
      <c r="AM956" s="12">
        <v>955</v>
      </c>
      <c r="AO956" s="12">
        <v>0</v>
      </c>
      <c r="AP956" s="12">
        <v>955</v>
      </c>
    </row>
    <row r="957" spans="3:42" x14ac:dyDescent="0.25">
      <c r="C957" s="12">
        <v>956</v>
      </c>
      <c r="E957" s="12">
        <v>0</v>
      </c>
      <c r="F957" s="12">
        <v>956</v>
      </c>
      <c r="I957" s="12">
        <v>956</v>
      </c>
      <c r="K957" s="12">
        <v>0</v>
      </c>
      <c r="L957" s="12">
        <v>956</v>
      </c>
      <c r="O957" s="12">
        <v>956</v>
      </c>
      <c r="Q957" s="12">
        <v>0</v>
      </c>
      <c r="R957" s="12">
        <v>956</v>
      </c>
      <c r="U957" s="12">
        <v>956</v>
      </c>
      <c r="W957" s="12">
        <v>0</v>
      </c>
      <c r="X957" s="12">
        <v>956</v>
      </c>
      <c r="AA957" s="12">
        <v>956</v>
      </c>
      <c r="AC957" s="12">
        <v>0</v>
      </c>
      <c r="AD957" s="12">
        <v>956</v>
      </c>
      <c r="AG957" s="12">
        <v>956</v>
      </c>
      <c r="AI957" s="12">
        <v>0</v>
      </c>
      <c r="AJ957" s="12">
        <v>956</v>
      </c>
      <c r="AM957" s="12">
        <v>956</v>
      </c>
      <c r="AO957" s="12">
        <v>0</v>
      </c>
      <c r="AP957" s="12">
        <v>956</v>
      </c>
    </row>
    <row r="958" spans="3:42" x14ac:dyDescent="0.25">
      <c r="C958" s="12">
        <v>957</v>
      </c>
      <c r="E958" s="12">
        <v>0</v>
      </c>
      <c r="F958" s="12">
        <v>957</v>
      </c>
      <c r="I958" s="12">
        <v>957</v>
      </c>
      <c r="K958" s="12">
        <v>0</v>
      </c>
      <c r="L958" s="12">
        <v>957</v>
      </c>
      <c r="O958" s="12">
        <v>957</v>
      </c>
      <c r="Q958" s="12">
        <v>0</v>
      </c>
      <c r="R958" s="12">
        <v>957</v>
      </c>
      <c r="U958" s="12">
        <v>957</v>
      </c>
      <c r="W958" s="12">
        <v>0</v>
      </c>
      <c r="X958" s="12">
        <v>957</v>
      </c>
      <c r="AA958" s="12">
        <v>957</v>
      </c>
      <c r="AC958" s="12">
        <v>0</v>
      </c>
      <c r="AD958" s="12">
        <v>957</v>
      </c>
      <c r="AG958" s="12">
        <v>957</v>
      </c>
      <c r="AI958" s="12">
        <v>0</v>
      </c>
      <c r="AJ958" s="12">
        <v>957</v>
      </c>
      <c r="AM958" s="12">
        <v>957</v>
      </c>
      <c r="AO958" s="12">
        <v>0</v>
      </c>
      <c r="AP958" s="12">
        <v>957</v>
      </c>
    </row>
    <row r="959" spans="3:42" x14ac:dyDescent="0.25">
      <c r="C959" s="12">
        <v>958</v>
      </c>
      <c r="E959" s="12">
        <v>0</v>
      </c>
      <c r="F959" s="12">
        <v>958</v>
      </c>
      <c r="I959" s="12">
        <v>958</v>
      </c>
      <c r="K959" s="12">
        <v>0</v>
      </c>
      <c r="L959" s="12">
        <v>958</v>
      </c>
      <c r="O959" s="12">
        <v>958</v>
      </c>
      <c r="Q959" s="12">
        <v>0</v>
      </c>
      <c r="R959" s="12">
        <v>958</v>
      </c>
      <c r="U959" s="12">
        <v>958</v>
      </c>
      <c r="W959" s="12">
        <v>0</v>
      </c>
      <c r="X959" s="12">
        <v>958</v>
      </c>
      <c r="AA959" s="12">
        <v>958</v>
      </c>
      <c r="AC959" s="12">
        <v>0</v>
      </c>
      <c r="AD959" s="12">
        <v>958</v>
      </c>
      <c r="AG959" s="12">
        <v>958</v>
      </c>
      <c r="AI959" s="12">
        <v>0</v>
      </c>
      <c r="AJ959" s="12">
        <v>958</v>
      </c>
      <c r="AM959" s="12">
        <v>958</v>
      </c>
      <c r="AO959" s="12">
        <v>0</v>
      </c>
      <c r="AP959" s="12">
        <v>958</v>
      </c>
    </row>
    <row r="960" spans="3:42" x14ac:dyDescent="0.25">
      <c r="C960" s="12">
        <v>959</v>
      </c>
      <c r="E960" s="12">
        <v>0</v>
      </c>
      <c r="F960" s="12">
        <v>959</v>
      </c>
      <c r="I960" s="12">
        <v>959</v>
      </c>
      <c r="K960" s="12">
        <v>0</v>
      </c>
      <c r="L960" s="12">
        <v>959</v>
      </c>
      <c r="O960" s="12">
        <v>959</v>
      </c>
      <c r="Q960" s="12">
        <v>0</v>
      </c>
      <c r="R960" s="12">
        <v>959</v>
      </c>
      <c r="U960" s="12">
        <v>959</v>
      </c>
      <c r="W960" s="12">
        <v>0</v>
      </c>
      <c r="X960" s="12">
        <v>959</v>
      </c>
      <c r="AA960" s="12">
        <v>959</v>
      </c>
      <c r="AC960" s="12">
        <v>0</v>
      </c>
      <c r="AD960" s="12">
        <v>959</v>
      </c>
      <c r="AG960" s="12">
        <v>959</v>
      </c>
      <c r="AI960" s="12">
        <v>0</v>
      </c>
      <c r="AJ960" s="12">
        <v>959</v>
      </c>
      <c r="AM960" s="12">
        <v>959</v>
      </c>
      <c r="AO960" s="12">
        <v>0</v>
      </c>
      <c r="AP960" s="12">
        <v>959</v>
      </c>
    </row>
    <row r="961" spans="3:42" x14ac:dyDescent="0.25">
      <c r="C961" s="12">
        <v>960</v>
      </c>
      <c r="E961" s="12">
        <v>0</v>
      </c>
      <c r="F961" s="12">
        <v>960</v>
      </c>
      <c r="I961" s="12">
        <v>960</v>
      </c>
      <c r="K961" s="12">
        <v>0</v>
      </c>
      <c r="L961" s="12">
        <v>960</v>
      </c>
      <c r="O961" s="12">
        <v>960</v>
      </c>
      <c r="Q961" s="12">
        <v>0</v>
      </c>
      <c r="R961" s="12">
        <v>960</v>
      </c>
      <c r="U961" s="12">
        <v>960</v>
      </c>
      <c r="W961" s="12">
        <v>0</v>
      </c>
      <c r="X961" s="12">
        <v>960</v>
      </c>
      <c r="AA961" s="12">
        <v>960</v>
      </c>
      <c r="AC961" s="12">
        <v>0</v>
      </c>
      <c r="AD961" s="12">
        <v>960</v>
      </c>
      <c r="AG961" s="12">
        <v>960</v>
      </c>
      <c r="AI961" s="12">
        <v>0</v>
      </c>
      <c r="AJ961" s="12">
        <v>960</v>
      </c>
      <c r="AM961" s="12">
        <v>960</v>
      </c>
      <c r="AO961" s="12">
        <v>0</v>
      </c>
      <c r="AP961" s="12">
        <v>960</v>
      </c>
    </row>
    <row r="962" spans="3:42" x14ac:dyDescent="0.25">
      <c r="C962" s="12">
        <v>961</v>
      </c>
      <c r="E962" s="12">
        <v>0</v>
      </c>
      <c r="F962" s="12">
        <v>961</v>
      </c>
      <c r="I962" s="12">
        <v>961</v>
      </c>
      <c r="K962" s="12">
        <v>0</v>
      </c>
      <c r="L962" s="12">
        <v>961</v>
      </c>
      <c r="O962" s="12">
        <v>961</v>
      </c>
      <c r="Q962" s="12">
        <v>0</v>
      </c>
      <c r="R962" s="12">
        <v>961</v>
      </c>
      <c r="U962" s="12">
        <v>961</v>
      </c>
      <c r="W962" s="12">
        <v>0</v>
      </c>
      <c r="X962" s="12">
        <v>961</v>
      </c>
      <c r="AA962" s="12">
        <v>961</v>
      </c>
      <c r="AC962" s="12">
        <v>0</v>
      </c>
      <c r="AD962" s="12">
        <v>961</v>
      </c>
      <c r="AG962" s="12">
        <v>961</v>
      </c>
      <c r="AI962" s="12">
        <v>0</v>
      </c>
      <c r="AJ962" s="12">
        <v>961</v>
      </c>
      <c r="AM962" s="12">
        <v>961</v>
      </c>
      <c r="AO962" s="12">
        <v>0</v>
      </c>
      <c r="AP962" s="12">
        <v>961</v>
      </c>
    </row>
    <row r="963" spans="3:42" x14ac:dyDescent="0.25">
      <c r="C963" s="12">
        <v>962</v>
      </c>
      <c r="E963" s="12">
        <v>0</v>
      </c>
      <c r="F963" s="12">
        <v>962</v>
      </c>
      <c r="I963" s="12">
        <v>962</v>
      </c>
      <c r="K963" s="12">
        <v>0</v>
      </c>
      <c r="L963" s="12">
        <v>962</v>
      </c>
      <c r="O963" s="12">
        <v>962</v>
      </c>
      <c r="Q963" s="12">
        <v>0</v>
      </c>
      <c r="R963" s="12">
        <v>962</v>
      </c>
      <c r="U963" s="12">
        <v>962</v>
      </c>
      <c r="W963" s="12">
        <v>0</v>
      </c>
      <c r="X963" s="12">
        <v>962</v>
      </c>
      <c r="AA963" s="12">
        <v>962</v>
      </c>
      <c r="AC963" s="12">
        <v>0</v>
      </c>
      <c r="AD963" s="12">
        <v>962</v>
      </c>
      <c r="AG963" s="12">
        <v>962</v>
      </c>
      <c r="AI963" s="12">
        <v>0</v>
      </c>
      <c r="AJ963" s="12">
        <v>962</v>
      </c>
      <c r="AM963" s="12">
        <v>962</v>
      </c>
      <c r="AO963" s="12">
        <v>0</v>
      </c>
      <c r="AP963" s="12">
        <v>962</v>
      </c>
    </row>
    <row r="964" spans="3:42" x14ac:dyDescent="0.25">
      <c r="C964" s="12">
        <v>963</v>
      </c>
      <c r="E964" s="12">
        <v>0</v>
      </c>
      <c r="F964" s="12">
        <v>963</v>
      </c>
      <c r="I964" s="12">
        <v>963</v>
      </c>
      <c r="K964" s="12">
        <v>0</v>
      </c>
      <c r="L964" s="12">
        <v>963</v>
      </c>
      <c r="O964" s="12">
        <v>963</v>
      </c>
      <c r="Q964" s="12">
        <v>0</v>
      </c>
      <c r="R964" s="12">
        <v>963</v>
      </c>
      <c r="U964" s="12">
        <v>963</v>
      </c>
      <c r="W964" s="12">
        <v>0</v>
      </c>
      <c r="X964" s="12">
        <v>963</v>
      </c>
      <c r="AA964" s="12">
        <v>963</v>
      </c>
      <c r="AC964" s="12">
        <v>0</v>
      </c>
      <c r="AD964" s="12">
        <v>963</v>
      </c>
      <c r="AG964" s="12">
        <v>963</v>
      </c>
      <c r="AI964" s="12">
        <v>0</v>
      </c>
      <c r="AJ964" s="12">
        <v>963</v>
      </c>
      <c r="AM964" s="12">
        <v>963</v>
      </c>
      <c r="AO964" s="12">
        <v>0</v>
      </c>
      <c r="AP964" s="12">
        <v>963</v>
      </c>
    </row>
    <row r="965" spans="3:42" x14ac:dyDescent="0.25">
      <c r="C965" s="12">
        <v>964</v>
      </c>
      <c r="E965" s="12">
        <v>0</v>
      </c>
      <c r="F965" s="12">
        <v>964</v>
      </c>
      <c r="I965" s="12">
        <v>964</v>
      </c>
      <c r="K965" s="12">
        <v>0</v>
      </c>
      <c r="L965" s="12">
        <v>964</v>
      </c>
      <c r="O965" s="12">
        <v>964</v>
      </c>
      <c r="Q965" s="12">
        <v>0</v>
      </c>
      <c r="R965" s="12">
        <v>964</v>
      </c>
      <c r="U965" s="12">
        <v>964</v>
      </c>
      <c r="W965" s="12">
        <v>0</v>
      </c>
      <c r="X965" s="12">
        <v>964</v>
      </c>
      <c r="AA965" s="12">
        <v>964</v>
      </c>
      <c r="AC965" s="12">
        <v>0</v>
      </c>
      <c r="AD965" s="12">
        <v>964</v>
      </c>
      <c r="AG965" s="12">
        <v>964</v>
      </c>
      <c r="AI965" s="12">
        <v>0</v>
      </c>
      <c r="AJ965" s="12">
        <v>964</v>
      </c>
      <c r="AM965" s="12">
        <v>964</v>
      </c>
      <c r="AO965" s="12">
        <v>0</v>
      </c>
      <c r="AP965" s="12">
        <v>964</v>
      </c>
    </row>
    <row r="966" spans="3:42" x14ac:dyDescent="0.25">
      <c r="C966" s="12">
        <v>965</v>
      </c>
      <c r="E966" s="12">
        <v>0</v>
      </c>
      <c r="F966" s="12">
        <v>965</v>
      </c>
      <c r="I966" s="12">
        <v>965</v>
      </c>
      <c r="K966" s="12">
        <v>0</v>
      </c>
      <c r="L966" s="12">
        <v>965</v>
      </c>
      <c r="O966" s="12">
        <v>965</v>
      </c>
      <c r="Q966" s="12">
        <v>0</v>
      </c>
      <c r="R966" s="12">
        <v>965</v>
      </c>
      <c r="U966" s="12">
        <v>965</v>
      </c>
      <c r="W966" s="12">
        <v>0</v>
      </c>
      <c r="X966" s="12">
        <v>965</v>
      </c>
      <c r="AA966" s="12">
        <v>965</v>
      </c>
      <c r="AC966" s="12">
        <v>0</v>
      </c>
      <c r="AD966" s="12">
        <v>965</v>
      </c>
      <c r="AG966" s="12">
        <v>965</v>
      </c>
      <c r="AI966" s="12">
        <v>0</v>
      </c>
      <c r="AJ966" s="12">
        <v>965</v>
      </c>
      <c r="AM966" s="12">
        <v>965</v>
      </c>
      <c r="AO966" s="12">
        <v>0</v>
      </c>
      <c r="AP966" s="12">
        <v>965</v>
      </c>
    </row>
    <row r="967" spans="3:42" x14ac:dyDescent="0.25">
      <c r="C967" s="12">
        <v>966</v>
      </c>
      <c r="E967" s="12">
        <v>0</v>
      </c>
      <c r="F967" s="12">
        <v>966</v>
      </c>
      <c r="I967" s="12">
        <v>966</v>
      </c>
      <c r="K967" s="12">
        <v>0</v>
      </c>
      <c r="L967" s="12">
        <v>966</v>
      </c>
      <c r="O967" s="12">
        <v>966</v>
      </c>
      <c r="Q967" s="12">
        <v>0</v>
      </c>
      <c r="R967" s="12">
        <v>966</v>
      </c>
      <c r="U967" s="12">
        <v>966</v>
      </c>
      <c r="W967" s="12">
        <v>0</v>
      </c>
      <c r="X967" s="12">
        <v>966</v>
      </c>
      <c r="AA967" s="12">
        <v>966</v>
      </c>
      <c r="AC967" s="12">
        <v>0</v>
      </c>
      <c r="AD967" s="12">
        <v>966</v>
      </c>
      <c r="AG967" s="12">
        <v>966</v>
      </c>
      <c r="AI967" s="12">
        <v>0</v>
      </c>
      <c r="AJ967" s="12">
        <v>966</v>
      </c>
      <c r="AM967" s="12">
        <v>966</v>
      </c>
      <c r="AO967" s="12">
        <v>0</v>
      </c>
      <c r="AP967" s="12">
        <v>966</v>
      </c>
    </row>
    <row r="968" spans="3:42" x14ac:dyDescent="0.25">
      <c r="C968" s="12">
        <v>967</v>
      </c>
      <c r="E968" s="12">
        <v>0</v>
      </c>
      <c r="F968" s="12">
        <v>967</v>
      </c>
      <c r="I968" s="12">
        <v>967</v>
      </c>
      <c r="K968" s="12">
        <v>0</v>
      </c>
      <c r="L968" s="12">
        <v>967</v>
      </c>
      <c r="O968" s="12">
        <v>967</v>
      </c>
      <c r="Q968" s="12">
        <v>0</v>
      </c>
      <c r="R968" s="12">
        <v>967</v>
      </c>
      <c r="U968" s="12">
        <v>967</v>
      </c>
      <c r="W968" s="12">
        <v>0</v>
      </c>
      <c r="X968" s="12">
        <v>967</v>
      </c>
      <c r="AA968" s="12">
        <v>967</v>
      </c>
      <c r="AC968" s="12">
        <v>0</v>
      </c>
      <c r="AD968" s="12">
        <v>967</v>
      </c>
      <c r="AG968" s="12">
        <v>967</v>
      </c>
      <c r="AI968" s="12">
        <v>0</v>
      </c>
      <c r="AJ968" s="12">
        <v>967</v>
      </c>
      <c r="AM968" s="12">
        <v>967</v>
      </c>
      <c r="AO968" s="12">
        <v>0</v>
      </c>
      <c r="AP968" s="12">
        <v>967</v>
      </c>
    </row>
    <row r="969" spans="3:42" x14ac:dyDescent="0.25">
      <c r="C969" s="12">
        <v>968</v>
      </c>
      <c r="E969" s="12">
        <v>0</v>
      </c>
      <c r="F969" s="12">
        <v>968</v>
      </c>
      <c r="I969" s="12">
        <v>968</v>
      </c>
      <c r="K969" s="12">
        <v>0</v>
      </c>
      <c r="L969" s="12">
        <v>968</v>
      </c>
      <c r="O969" s="12">
        <v>968</v>
      </c>
      <c r="Q969" s="12">
        <v>0</v>
      </c>
      <c r="R969" s="12">
        <v>968</v>
      </c>
      <c r="U969" s="12">
        <v>968</v>
      </c>
      <c r="W969" s="12">
        <v>0</v>
      </c>
      <c r="X969" s="12">
        <v>968</v>
      </c>
      <c r="AA969" s="12">
        <v>968</v>
      </c>
      <c r="AC969" s="12">
        <v>0</v>
      </c>
      <c r="AD969" s="12">
        <v>968</v>
      </c>
      <c r="AG969" s="12">
        <v>968</v>
      </c>
      <c r="AI969" s="12">
        <v>0</v>
      </c>
      <c r="AJ969" s="12">
        <v>968</v>
      </c>
      <c r="AM969" s="12">
        <v>968</v>
      </c>
      <c r="AO969" s="12">
        <v>0</v>
      </c>
      <c r="AP969" s="12">
        <v>968</v>
      </c>
    </row>
    <row r="970" spans="3:42" x14ac:dyDescent="0.25">
      <c r="C970" s="12">
        <v>969</v>
      </c>
      <c r="E970" s="12">
        <v>0</v>
      </c>
      <c r="F970" s="12">
        <v>969</v>
      </c>
      <c r="I970" s="12">
        <v>969</v>
      </c>
      <c r="K970" s="12">
        <v>0</v>
      </c>
      <c r="L970" s="12">
        <v>969</v>
      </c>
      <c r="O970" s="12">
        <v>969</v>
      </c>
      <c r="Q970" s="12">
        <v>0</v>
      </c>
      <c r="R970" s="12">
        <v>969</v>
      </c>
      <c r="U970" s="12">
        <v>969</v>
      </c>
      <c r="W970" s="12">
        <v>0</v>
      </c>
      <c r="X970" s="12">
        <v>969</v>
      </c>
      <c r="AA970" s="12">
        <v>969</v>
      </c>
      <c r="AC970" s="12">
        <v>0</v>
      </c>
      <c r="AD970" s="12">
        <v>969</v>
      </c>
      <c r="AG970" s="12">
        <v>969</v>
      </c>
      <c r="AI970" s="12">
        <v>0</v>
      </c>
      <c r="AJ970" s="12">
        <v>969</v>
      </c>
      <c r="AM970" s="12">
        <v>969</v>
      </c>
      <c r="AO970" s="12">
        <v>0</v>
      </c>
      <c r="AP970" s="12">
        <v>969</v>
      </c>
    </row>
    <row r="971" spans="3:42" x14ac:dyDescent="0.25">
      <c r="C971" s="12">
        <v>970</v>
      </c>
      <c r="E971" s="12">
        <v>0</v>
      </c>
      <c r="F971" s="12">
        <v>970</v>
      </c>
      <c r="I971" s="12">
        <v>970</v>
      </c>
      <c r="K971" s="12">
        <v>0</v>
      </c>
      <c r="L971" s="12">
        <v>970</v>
      </c>
      <c r="O971" s="12">
        <v>970</v>
      </c>
      <c r="Q971" s="12">
        <v>0</v>
      </c>
      <c r="R971" s="12">
        <v>970</v>
      </c>
      <c r="U971" s="12">
        <v>970</v>
      </c>
      <c r="W971" s="12">
        <v>0</v>
      </c>
      <c r="X971" s="12">
        <v>970</v>
      </c>
      <c r="AA971" s="12">
        <v>970</v>
      </c>
      <c r="AC971" s="12">
        <v>0</v>
      </c>
      <c r="AD971" s="12">
        <v>970</v>
      </c>
      <c r="AG971" s="12">
        <v>970</v>
      </c>
      <c r="AI971" s="12">
        <v>0</v>
      </c>
      <c r="AJ971" s="12">
        <v>970</v>
      </c>
      <c r="AM971" s="12">
        <v>970</v>
      </c>
      <c r="AO971" s="12">
        <v>0</v>
      </c>
      <c r="AP971" s="12">
        <v>970</v>
      </c>
    </row>
    <row r="972" spans="3:42" x14ac:dyDescent="0.25">
      <c r="C972" s="12">
        <v>971</v>
      </c>
      <c r="E972" s="12">
        <v>0</v>
      </c>
      <c r="F972" s="12">
        <v>971</v>
      </c>
      <c r="I972" s="12">
        <v>971</v>
      </c>
      <c r="K972" s="12">
        <v>0</v>
      </c>
      <c r="L972" s="12">
        <v>971</v>
      </c>
      <c r="O972" s="12">
        <v>971</v>
      </c>
      <c r="Q972" s="12">
        <v>0</v>
      </c>
      <c r="R972" s="12">
        <v>971</v>
      </c>
      <c r="U972" s="12">
        <v>971</v>
      </c>
      <c r="W972" s="12">
        <v>0</v>
      </c>
      <c r="X972" s="12">
        <v>971</v>
      </c>
      <c r="AA972" s="12">
        <v>971</v>
      </c>
      <c r="AC972" s="12">
        <v>0</v>
      </c>
      <c r="AD972" s="12">
        <v>971</v>
      </c>
      <c r="AG972" s="12">
        <v>971</v>
      </c>
      <c r="AI972" s="12">
        <v>0</v>
      </c>
      <c r="AJ972" s="12">
        <v>971</v>
      </c>
      <c r="AM972" s="12">
        <v>971</v>
      </c>
      <c r="AO972" s="12">
        <v>0</v>
      </c>
      <c r="AP972" s="12">
        <v>971</v>
      </c>
    </row>
    <row r="973" spans="3:42" x14ac:dyDescent="0.25">
      <c r="C973" s="12">
        <v>972</v>
      </c>
      <c r="E973" s="12">
        <v>0</v>
      </c>
      <c r="F973" s="12">
        <v>972</v>
      </c>
      <c r="I973" s="12">
        <v>972</v>
      </c>
      <c r="K973" s="12">
        <v>0</v>
      </c>
      <c r="L973" s="12">
        <v>972</v>
      </c>
      <c r="O973" s="12">
        <v>972</v>
      </c>
      <c r="Q973" s="12">
        <v>0</v>
      </c>
      <c r="R973" s="12">
        <v>972</v>
      </c>
      <c r="U973" s="12">
        <v>972</v>
      </c>
      <c r="W973" s="12">
        <v>0</v>
      </c>
      <c r="X973" s="12">
        <v>972</v>
      </c>
      <c r="AA973" s="12">
        <v>972</v>
      </c>
      <c r="AC973" s="12">
        <v>0</v>
      </c>
      <c r="AD973" s="12">
        <v>972</v>
      </c>
      <c r="AG973" s="12">
        <v>972</v>
      </c>
      <c r="AI973" s="12">
        <v>0</v>
      </c>
      <c r="AJ973" s="12">
        <v>972</v>
      </c>
      <c r="AM973" s="12">
        <v>972</v>
      </c>
      <c r="AO973" s="12">
        <v>0</v>
      </c>
      <c r="AP973" s="12">
        <v>972</v>
      </c>
    </row>
    <row r="974" spans="3:42" x14ac:dyDescent="0.25">
      <c r="C974" s="12">
        <v>973</v>
      </c>
      <c r="E974" s="12">
        <v>0</v>
      </c>
      <c r="F974" s="12">
        <v>973</v>
      </c>
      <c r="I974" s="12">
        <v>973</v>
      </c>
      <c r="K974" s="12">
        <v>0</v>
      </c>
      <c r="L974" s="12">
        <v>973</v>
      </c>
      <c r="O974" s="12">
        <v>973</v>
      </c>
      <c r="Q974" s="12">
        <v>0</v>
      </c>
      <c r="R974" s="12">
        <v>973</v>
      </c>
      <c r="U974" s="12">
        <v>973</v>
      </c>
      <c r="W974" s="12">
        <v>0</v>
      </c>
      <c r="X974" s="12">
        <v>973</v>
      </c>
      <c r="AA974" s="12">
        <v>973</v>
      </c>
      <c r="AC974" s="12">
        <v>0</v>
      </c>
      <c r="AD974" s="12">
        <v>973</v>
      </c>
      <c r="AG974" s="12">
        <v>973</v>
      </c>
      <c r="AI974" s="12">
        <v>0</v>
      </c>
      <c r="AJ974" s="12">
        <v>973</v>
      </c>
      <c r="AM974" s="12">
        <v>973</v>
      </c>
      <c r="AO974" s="12">
        <v>0</v>
      </c>
      <c r="AP974" s="12">
        <v>973</v>
      </c>
    </row>
    <row r="975" spans="3:42" x14ac:dyDescent="0.25">
      <c r="C975" s="12">
        <v>974</v>
      </c>
      <c r="E975" s="12">
        <v>0</v>
      </c>
      <c r="F975" s="12">
        <v>974</v>
      </c>
      <c r="I975" s="12">
        <v>974</v>
      </c>
      <c r="K975" s="12">
        <v>0</v>
      </c>
      <c r="L975" s="12">
        <v>974</v>
      </c>
      <c r="O975" s="12">
        <v>974</v>
      </c>
      <c r="Q975" s="12">
        <v>0</v>
      </c>
      <c r="R975" s="12">
        <v>974</v>
      </c>
      <c r="U975" s="12">
        <v>974</v>
      </c>
      <c r="W975" s="12">
        <v>0</v>
      </c>
      <c r="X975" s="12">
        <v>974</v>
      </c>
      <c r="AA975" s="12">
        <v>974</v>
      </c>
      <c r="AC975" s="12">
        <v>0</v>
      </c>
      <c r="AD975" s="12">
        <v>974</v>
      </c>
      <c r="AG975" s="12">
        <v>974</v>
      </c>
      <c r="AI975" s="12">
        <v>0</v>
      </c>
      <c r="AJ975" s="12">
        <v>974</v>
      </c>
      <c r="AM975" s="12">
        <v>974</v>
      </c>
      <c r="AO975" s="12">
        <v>0</v>
      </c>
      <c r="AP975" s="12">
        <v>974</v>
      </c>
    </row>
    <row r="976" spans="3:42" x14ac:dyDescent="0.25">
      <c r="C976" s="12">
        <v>975</v>
      </c>
      <c r="E976" s="12">
        <v>0</v>
      </c>
      <c r="F976" s="12">
        <v>975</v>
      </c>
      <c r="I976" s="12">
        <v>975</v>
      </c>
      <c r="K976" s="12">
        <v>0</v>
      </c>
      <c r="L976" s="12">
        <v>975</v>
      </c>
      <c r="O976" s="12">
        <v>975</v>
      </c>
      <c r="Q976" s="12">
        <v>0</v>
      </c>
      <c r="R976" s="12">
        <v>975</v>
      </c>
      <c r="U976" s="12">
        <v>975</v>
      </c>
      <c r="W976" s="12">
        <v>0</v>
      </c>
      <c r="X976" s="12">
        <v>975</v>
      </c>
      <c r="AA976" s="12">
        <v>975</v>
      </c>
      <c r="AC976" s="12">
        <v>0</v>
      </c>
      <c r="AD976" s="12">
        <v>975</v>
      </c>
      <c r="AG976" s="12">
        <v>975</v>
      </c>
      <c r="AI976" s="12">
        <v>0</v>
      </c>
      <c r="AJ976" s="12">
        <v>975</v>
      </c>
      <c r="AM976" s="12">
        <v>975</v>
      </c>
      <c r="AO976" s="12">
        <v>0</v>
      </c>
      <c r="AP976" s="12">
        <v>975</v>
      </c>
    </row>
    <row r="977" spans="3:42" x14ac:dyDescent="0.25">
      <c r="C977" s="12">
        <v>976</v>
      </c>
      <c r="E977" s="12">
        <v>0</v>
      </c>
      <c r="F977" s="12">
        <v>976</v>
      </c>
      <c r="I977" s="12">
        <v>976</v>
      </c>
      <c r="K977" s="12">
        <v>0</v>
      </c>
      <c r="L977" s="12">
        <v>976</v>
      </c>
      <c r="O977" s="12">
        <v>976</v>
      </c>
      <c r="Q977" s="12">
        <v>0</v>
      </c>
      <c r="R977" s="12">
        <v>976</v>
      </c>
      <c r="U977" s="12">
        <v>976</v>
      </c>
      <c r="W977" s="12">
        <v>0</v>
      </c>
      <c r="X977" s="12">
        <v>976</v>
      </c>
      <c r="AA977" s="12">
        <v>976</v>
      </c>
      <c r="AC977" s="12">
        <v>0</v>
      </c>
      <c r="AD977" s="12">
        <v>976</v>
      </c>
      <c r="AG977" s="12">
        <v>976</v>
      </c>
      <c r="AI977" s="12">
        <v>0</v>
      </c>
      <c r="AJ977" s="12">
        <v>976</v>
      </c>
      <c r="AM977" s="12">
        <v>976</v>
      </c>
      <c r="AO977" s="12">
        <v>0</v>
      </c>
      <c r="AP977" s="12">
        <v>976</v>
      </c>
    </row>
    <row r="978" spans="3:42" x14ac:dyDescent="0.25">
      <c r="C978" s="12">
        <v>977</v>
      </c>
      <c r="E978" s="12">
        <v>0</v>
      </c>
      <c r="F978" s="12">
        <v>977</v>
      </c>
      <c r="I978" s="12">
        <v>977</v>
      </c>
      <c r="K978" s="12">
        <v>0</v>
      </c>
      <c r="L978" s="12">
        <v>977</v>
      </c>
      <c r="O978" s="12">
        <v>977</v>
      </c>
      <c r="Q978" s="12">
        <v>0</v>
      </c>
      <c r="R978" s="12">
        <v>977</v>
      </c>
      <c r="U978" s="12">
        <v>977</v>
      </c>
      <c r="W978" s="12">
        <v>0</v>
      </c>
      <c r="X978" s="12">
        <v>977</v>
      </c>
      <c r="AA978" s="12">
        <v>977</v>
      </c>
      <c r="AC978" s="12">
        <v>0</v>
      </c>
      <c r="AD978" s="12">
        <v>977</v>
      </c>
      <c r="AG978" s="12">
        <v>977</v>
      </c>
      <c r="AI978" s="12">
        <v>0</v>
      </c>
      <c r="AJ978" s="12">
        <v>977</v>
      </c>
      <c r="AM978" s="12">
        <v>977</v>
      </c>
      <c r="AO978" s="12">
        <v>0</v>
      </c>
      <c r="AP978" s="12">
        <v>977</v>
      </c>
    </row>
    <row r="979" spans="3:42" x14ac:dyDescent="0.25">
      <c r="C979" s="12">
        <v>978</v>
      </c>
      <c r="E979" s="12">
        <v>0</v>
      </c>
      <c r="F979" s="12">
        <v>978</v>
      </c>
      <c r="I979" s="12">
        <v>978</v>
      </c>
      <c r="K979" s="12">
        <v>0</v>
      </c>
      <c r="L979" s="12">
        <v>978</v>
      </c>
      <c r="O979" s="12">
        <v>978</v>
      </c>
      <c r="Q979" s="12">
        <v>0</v>
      </c>
      <c r="R979" s="12">
        <v>978</v>
      </c>
      <c r="U979" s="12">
        <v>978</v>
      </c>
      <c r="W979" s="12">
        <v>0</v>
      </c>
      <c r="X979" s="12">
        <v>978</v>
      </c>
      <c r="AA979" s="12">
        <v>978</v>
      </c>
      <c r="AC979" s="12">
        <v>0</v>
      </c>
      <c r="AD979" s="12">
        <v>978</v>
      </c>
      <c r="AG979" s="12">
        <v>978</v>
      </c>
      <c r="AI979" s="12">
        <v>0</v>
      </c>
      <c r="AJ979" s="12">
        <v>978</v>
      </c>
      <c r="AM979" s="12">
        <v>978</v>
      </c>
      <c r="AO979" s="12">
        <v>0</v>
      </c>
      <c r="AP979" s="12">
        <v>978</v>
      </c>
    </row>
    <row r="980" spans="3:42" x14ac:dyDescent="0.25">
      <c r="C980" s="12">
        <v>979</v>
      </c>
      <c r="E980" s="12">
        <v>0</v>
      </c>
      <c r="F980" s="12">
        <v>979</v>
      </c>
      <c r="I980" s="12">
        <v>979</v>
      </c>
      <c r="K980" s="12">
        <v>0</v>
      </c>
      <c r="L980" s="12">
        <v>979</v>
      </c>
      <c r="O980" s="12">
        <v>979</v>
      </c>
      <c r="Q980" s="12">
        <v>0</v>
      </c>
      <c r="R980" s="12">
        <v>979</v>
      </c>
      <c r="U980" s="12">
        <v>979</v>
      </c>
      <c r="W980" s="12">
        <v>0</v>
      </c>
      <c r="X980" s="12">
        <v>979</v>
      </c>
      <c r="AA980" s="12">
        <v>979</v>
      </c>
      <c r="AC980" s="12">
        <v>0</v>
      </c>
      <c r="AD980" s="12">
        <v>979</v>
      </c>
      <c r="AG980" s="12">
        <v>979</v>
      </c>
      <c r="AI980" s="12">
        <v>0</v>
      </c>
      <c r="AJ980" s="12">
        <v>979</v>
      </c>
      <c r="AM980" s="12">
        <v>979</v>
      </c>
      <c r="AO980" s="12">
        <v>0</v>
      </c>
      <c r="AP980" s="12">
        <v>979</v>
      </c>
    </row>
    <row r="981" spans="3:42" x14ac:dyDescent="0.25">
      <c r="C981" s="12">
        <v>980</v>
      </c>
      <c r="E981" s="12">
        <v>0</v>
      </c>
      <c r="F981" s="12">
        <v>980</v>
      </c>
      <c r="I981" s="12">
        <v>980</v>
      </c>
      <c r="K981" s="12">
        <v>0</v>
      </c>
      <c r="L981" s="12">
        <v>980</v>
      </c>
      <c r="O981" s="12">
        <v>980</v>
      </c>
      <c r="Q981" s="12">
        <v>0</v>
      </c>
      <c r="R981" s="12">
        <v>980</v>
      </c>
      <c r="U981" s="12">
        <v>980</v>
      </c>
      <c r="W981" s="12">
        <v>0</v>
      </c>
      <c r="X981" s="12">
        <v>980</v>
      </c>
      <c r="AA981" s="12">
        <v>980</v>
      </c>
      <c r="AC981" s="12">
        <v>0</v>
      </c>
      <c r="AD981" s="12">
        <v>980</v>
      </c>
      <c r="AG981" s="12">
        <v>980</v>
      </c>
      <c r="AI981" s="12">
        <v>0</v>
      </c>
      <c r="AJ981" s="12">
        <v>980</v>
      </c>
      <c r="AM981" s="12">
        <v>980</v>
      </c>
      <c r="AO981" s="12">
        <v>0</v>
      </c>
      <c r="AP981" s="12">
        <v>980</v>
      </c>
    </row>
    <row r="982" spans="3:42" x14ac:dyDescent="0.25">
      <c r="C982" s="12">
        <v>981</v>
      </c>
      <c r="E982" s="12">
        <v>0</v>
      </c>
      <c r="F982" s="12">
        <v>981</v>
      </c>
      <c r="I982" s="12">
        <v>981</v>
      </c>
      <c r="K982" s="12">
        <v>0</v>
      </c>
      <c r="L982" s="12">
        <v>981</v>
      </c>
      <c r="O982" s="12">
        <v>981</v>
      </c>
      <c r="Q982" s="12">
        <v>0</v>
      </c>
      <c r="R982" s="12">
        <v>981</v>
      </c>
      <c r="U982" s="12">
        <v>981</v>
      </c>
      <c r="W982" s="12">
        <v>0</v>
      </c>
      <c r="X982" s="12">
        <v>981</v>
      </c>
      <c r="AA982" s="12">
        <v>981</v>
      </c>
      <c r="AC982" s="12">
        <v>0</v>
      </c>
      <c r="AD982" s="12">
        <v>981</v>
      </c>
      <c r="AG982" s="12">
        <v>981</v>
      </c>
      <c r="AI982" s="12">
        <v>0</v>
      </c>
      <c r="AJ982" s="12">
        <v>981</v>
      </c>
      <c r="AM982" s="12">
        <v>981</v>
      </c>
      <c r="AO982" s="12">
        <v>0</v>
      </c>
      <c r="AP982" s="12">
        <v>981</v>
      </c>
    </row>
    <row r="983" spans="3:42" x14ac:dyDescent="0.25">
      <c r="C983" s="12">
        <v>982</v>
      </c>
      <c r="E983" s="12">
        <v>0</v>
      </c>
      <c r="F983" s="12">
        <v>982</v>
      </c>
      <c r="I983" s="12">
        <v>982</v>
      </c>
      <c r="K983" s="12">
        <v>0</v>
      </c>
      <c r="L983" s="12">
        <v>982</v>
      </c>
      <c r="O983" s="12">
        <v>982</v>
      </c>
      <c r="Q983" s="12">
        <v>0</v>
      </c>
      <c r="R983" s="12">
        <v>982</v>
      </c>
      <c r="U983" s="12">
        <v>982</v>
      </c>
      <c r="W983" s="12">
        <v>0</v>
      </c>
      <c r="X983" s="12">
        <v>982</v>
      </c>
      <c r="AA983" s="12">
        <v>982</v>
      </c>
      <c r="AC983" s="12">
        <v>0</v>
      </c>
      <c r="AD983" s="12">
        <v>982</v>
      </c>
      <c r="AG983" s="12">
        <v>982</v>
      </c>
      <c r="AI983" s="12">
        <v>0</v>
      </c>
      <c r="AJ983" s="12">
        <v>982</v>
      </c>
      <c r="AM983" s="12">
        <v>982</v>
      </c>
      <c r="AO983" s="12">
        <v>0</v>
      </c>
      <c r="AP983" s="12">
        <v>982</v>
      </c>
    </row>
    <row r="984" spans="3:42" x14ac:dyDescent="0.25">
      <c r="C984" s="12">
        <v>983</v>
      </c>
      <c r="E984" s="12">
        <v>0</v>
      </c>
      <c r="F984" s="12">
        <v>983</v>
      </c>
      <c r="I984" s="12">
        <v>983</v>
      </c>
      <c r="K984" s="12">
        <v>0</v>
      </c>
      <c r="L984" s="12">
        <v>983</v>
      </c>
      <c r="O984" s="12">
        <v>983</v>
      </c>
      <c r="Q984" s="12">
        <v>0</v>
      </c>
      <c r="R984" s="12">
        <v>983</v>
      </c>
      <c r="U984" s="12">
        <v>983</v>
      </c>
      <c r="W984" s="12">
        <v>0</v>
      </c>
      <c r="X984" s="12">
        <v>983</v>
      </c>
      <c r="AA984" s="12">
        <v>983</v>
      </c>
      <c r="AC984" s="12">
        <v>0</v>
      </c>
      <c r="AD984" s="12">
        <v>983</v>
      </c>
      <c r="AG984" s="12">
        <v>983</v>
      </c>
      <c r="AI984" s="12">
        <v>0</v>
      </c>
      <c r="AJ984" s="12">
        <v>983</v>
      </c>
      <c r="AM984" s="12">
        <v>983</v>
      </c>
      <c r="AO984" s="12">
        <v>0</v>
      </c>
      <c r="AP984" s="12">
        <v>983</v>
      </c>
    </row>
    <row r="985" spans="3:42" x14ac:dyDescent="0.25">
      <c r="C985" s="12">
        <v>984</v>
      </c>
      <c r="E985" s="12">
        <v>0</v>
      </c>
      <c r="F985" s="12">
        <v>984</v>
      </c>
      <c r="I985" s="12">
        <v>984</v>
      </c>
      <c r="K985" s="12">
        <v>0</v>
      </c>
      <c r="L985" s="12">
        <v>984</v>
      </c>
      <c r="O985" s="12">
        <v>984</v>
      </c>
      <c r="Q985" s="12">
        <v>0</v>
      </c>
      <c r="R985" s="12">
        <v>984</v>
      </c>
      <c r="U985" s="12">
        <v>984</v>
      </c>
      <c r="W985" s="12">
        <v>0</v>
      </c>
      <c r="X985" s="12">
        <v>984</v>
      </c>
      <c r="AA985" s="12">
        <v>984</v>
      </c>
      <c r="AC985" s="12">
        <v>0</v>
      </c>
      <c r="AD985" s="12">
        <v>984</v>
      </c>
      <c r="AG985" s="12">
        <v>984</v>
      </c>
      <c r="AI985" s="12">
        <v>0</v>
      </c>
      <c r="AJ985" s="12">
        <v>984</v>
      </c>
      <c r="AM985" s="12">
        <v>984</v>
      </c>
      <c r="AO985" s="12">
        <v>0</v>
      </c>
      <c r="AP985" s="12">
        <v>984</v>
      </c>
    </row>
    <row r="986" spans="3:42" x14ac:dyDescent="0.25">
      <c r="C986" s="12">
        <v>985</v>
      </c>
      <c r="E986" s="12">
        <v>0</v>
      </c>
      <c r="F986" s="12">
        <v>985</v>
      </c>
      <c r="I986" s="12">
        <v>985</v>
      </c>
      <c r="K986" s="12">
        <v>0</v>
      </c>
      <c r="L986" s="12">
        <v>985</v>
      </c>
      <c r="O986" s="12">
        <v>985</v>
      </c>
      <c r="Q986" s="12">
        <v>0</v>
      </c>
      <c r="R986" s="12">
        <v>985</v>
      </c>
      <c r="U986" s="12">
        <v>985</v>
      </c>
      <c r="W986" s="12">
        <v>0</v>
      </c>
      <c r="X986" s="12">
        <v>985</v>
      </c>
      <c r="AA986" s="12">
        <v>985</v>
      </c>
      <c r="AC986" s="12">
        <v>0</v>
      </c>
      <c r="AD986" s="12">
        <v>985</v>
      </c>
      <c r="AG986" s="12">
        <v>985</v>
      </c>
      <c r="AI986" s="12">
        <v>0</v>
      </c>
      <c r="AJ986" s="12">
        <v>985</v>
      </c>
      <c r="AM986" s="12">
        <v>985</v>
      </c>
      <c r="AO986" s="12">
        <v>0</v>
      </c>
      <c r="AP986" s="12">
        <v>985</v>
      </c>
    </row>
    <row r="987" spans="3:42" x14ac:dyDescent="0.25">
      <c r="C987" s="12">
        <v>986</v>
      </c>
      <c r="E987" s="12">
        <v>0</v>
      </c>
      <c r="F987" s="12">
        <v>986</v>
      </c>
      <c r="I987" s="12">
        <v>986</v>
      </c>
      <c r="K987" s="12">
        <v>0</v>
      </c>
      <c r="L987" s="12">
        <v>986</v>
      </c>
      <c r="O987" s="12">
        <v>986</v>
      </c>
      <c r="Q987" s="12">
        <v>0</v>
      </c>
      <c r="R987" s="12">
        <v>986</v>
      </c>
      <c r="U987" s="12">
        <v>986</v>
      </c>
      <c r="W987" s="12">
        <v>0</v>
      </c>
      <c r="X987" s="12">
        <v>986</v>
      </c>
      <c r="AA987" s="12">
        <v>986</v>
      </c>
      <c r="AC987" s="12">
        <v>0</v>
      </c>
      <c r="AD987" s="12">
        <v>986</v>
      </c>
      <c r="AG987" s="12">
        <v>986</v>
      </c>
      <c r="AI987" s="12">
        <v>0</v>
      </c>
      <c r="AJ987" s="12">
        <v>986</v>
      </c>
      <c r="AM987" s="12">
        <v>986</v>
      </c>
      <c r="AO987" s="12">
        <v>0</v>
      </c>
      <c r="AP987" s="12">
        <v>986</v>
      </c>
    </row>
    <row r="988" spans="3:42" x14ac:dyDescent="0.25">
      <c r="C988" s="12">
        <v>987</v>
      </c>
      <c r="E988" s="12">
        <v>0</v>
      </c>
      <c r="F988" s="12">
        <v>987</v>
      </c>
      <c r="I988" s="12">
        <v>987</v>
      </c>
      <c r="K988" s="12">
        <v>0</v>
      </c>
      <c r="L988" s="12">
        <v>987</v>
      </c>
      <c r="O988" s="12">
        <v>987</v>
      </c>
      <c r="Q988" s="12">
        <v>0</v>
      </c>
      <c r="R988" s="12">
        <v>987</v>
      </c>
      <c r="U988" s="12">
        <v>987</v>
      </c>
      <c r="W988" s="12">
        <v>0</v>
      </c>
      <c r="X988" s="12">
        <v>987</v>
      </c>
      <c r="AA988" s="12">
        <v>987</v>
      </c>
      <c r="AC988" s="12">
        <v>0</v>
      </c>
      <c r="AD988" s="12">
        <v>987</v>
      </c>
      <c r="AG988" s="12">
        <v>987</v>
      </c>
      <c r="AI988" s="12">
        <v>0</v>
      </c>
      <c r="AJ988" s="12">
        <v>987</v>
      </c>
      <c r="AM988" s="12">
        <v>987</v>
      </c>
      <c r="AO988" s="12">
        <v>0</v>
      </c>
      <c r="AP988" s="12">
        <v>987</v>
      </c>
    </row>
    <row r="989" spans="3:42" x14ac:dyDescent="0.25">
      <c r="C989" s="12">
        <v>988</v>
      </c>
      <c r="E989" s="12">
        <v>0</v>
      </c>
      <c r="F989" s="12">
        <v>988</v>
      </c>
      <c r="I989" s="12">
        <v>988</v>
      </c>
      <c r="K989" s="12">
        <v>0</v>
      </c>
      <c r="L989" s="12">
        <v>988</v>
      </c>
      <c r="O989" s="12">
        <v>988</v>
      </c>
      <c r="Q989" s="12">
        <v>0</v>
      </c>
      <c r="R989" s="12">
        <v>988</v>
      </c>
      <c r="U989" s="12">
        <v>988</v>
      </c>
      <c r="W989" s="12">
        <v>0</v>
      </c>
      <c r="X989" s="12">
        <v>988</v>
      </c>
      <c r="AA989" s="12">
        <v>988</v>
      </c>
      <c r="AC989" s="12">
        <v>0</v>
      </c>
      <c r="AD989" s="12">
        <v>988</v>
      </c>
      <c r="AG989" s="12">
        <v>988</v>
      </c>
      <c r="AI989" s="12">
        <v>0</v>
      </c>
      <c r="AJ989" s="12">
        <v>988</v>
      </c>
      <c r="AM989" s="12">
        <v>988</v>
      </c>
      <c r="AO989" s="12">
        <v>0</v>
      </c>
      <c r="AP989" s="12">
        <v>988</v>
      </c>
    </row>
    <row r="990" spans="3:42" x14ac:dyDescent="0.25">
      <c r="C990" s="12">
        <v>989</v>
      </c>
      <c r="E990" s="12">
        <v>0</v>
      </c>
      <c r="F990" s="12">
        <v>989</v>
      </c>
      <c r="I990" s="12">
        <v>989</v>
      </c>
      <c r="K990" s="12">
        <v>0</v>
      </c>
      <c r="L990" s="12">
        <v>989</v>
      </c>
      <c r="O990" s="12">
        <v>989</v>
      </c>
      <c r="Q990" s="12">
        <v>0</v>
      </c>
      <c r="R990" s="12">
        <v>989</v>
      </c>
      <c r="U990" s="12">
        <v>989</v>
      </c>
      <c r="W990" s="12">
        <v>0</v>
      </c>
      <c r="X990" s="12">
        <v>989</v>
      </c>
      <c r="AA990" s="12">
        <v>989</v>
      </c>
      <c r="AC990" s="12">
        <v>0</v>
      </c>
      <c r="AD990" s="12">
        <v>989</v>
      </c>
      <c r="AG990" s="12">
        <v>989</v>
      </c>
      <c r="AI990" s="12">
        <v>0</v>
      </c>
      <c r="AJ990" s="12">
        <v>989</v>
      </c>
      <c r="AM990" s="12">
        <v>989</v>
      </c>
      <c r="AO990" s="12">
        <v>0</v>
      </c>
      <c r="AP990" s="12">
        <v>989</v>
      </c>
    </row>
    <row r="991" spans="3:42" x14ac:dyDescent="0.25">
      <c r="C991" s="12">
        <v>990</v>
      </c>
      <c r="E991" s="12">
        <v>0</v>
      </c>
      <c r="F991" s="12">
        <v>990</v>
      </c>
      <c r="I991" s="12">
        <v>990</v>
      </c>
      <c r="K991" s="12">
        <v>0</v>
      </c>
      <c r="L991" s="12">
        <v>990</v>
      </c>
      <c r="O991" s="12">
        <v>990</v>
      </c>
      <c r="Q991" s="12">
        <v>0</v>
      </c>
      <c r="R991" s="12">
        <v>990</v>
      </c>
      <c r="U991" s="12">
        <v>990</v>
      </c>
      <c r="W991" s="12">
        <v>0</v>
      </c>
      <c r="X991" s="12">
        <v>990</v>
      </c>
      <c r="AA991" s="12">
        <v>990</v>
      </c>
      <c r="AC991" s="12">
        <v>0</v>
      </c>
      <c r="AD991" s="12">
        <v>990</v>
      </c>
      <c r="AG991" s="12">
        <v>990</v>
      </c>
      <c r="AI991" s="12">
        <v>0</v>
      </c>
      <c r="AJ991" s="12">
        <v>990</v>
      </c>
      <c r="AM991" s="12">
        <v>990</v>
      </c>
      <c r="AO991" s="12">
        <v>0</v>
      </c>
      <c r="AP991" s="12">
        <v>990</v>
      </c>
    </row>
    <row r="992" spans="3:42" x14ac:dyDescent="0.25">
      <c r="C992" s="12">
        <v>991</v>
      </c>
      <c r="E992" s="12">
        <v>0</v>
      </c>
      <c r="F992" s="12">
        <v>991</v>
      </c>
      <c r="I992" s="12">
        <v>991</v>
      </c>
      <c r="K992" s="12">
        <v>0</v>
      </c>
      <c r="L992" s="12">
        <v>991</v>
      </c>
      <c r="O992" s="12">
        <v>991</v>
      </c>
      <c r="Q992" s="12">
        <v>0</v>
      </c>
      <c r="R992" s="12">
        <v>991</v>
      </c>
      <c r="U992" s="12">
        <v>991</v>
      </c>
      <c r="W992" s="12">
        <v>0</v>
      </c>
      <c r="X992" s="12">
        <v>991</v>
      </c>
      <c r="AA992" s="12">
        <v>991</v>
      </c>
      <c r="AC992" s="12">
        <v>0</v>
      </c>
      <c r="AD992" s="12">
        <v>991</v>
      </c>
      <c r="AG992" s="12">
        <v>991</v>
      </c>
      <c r="AI992" s="12">
        <v>0</v>
      </c>
      <c r="AJ992" s="12">
        <v>991</v>
      </c>
      <c r="AM992" s="12">
        <v>991</v>
      </c>
      <c r="AO992" s="12">
        <v>0</v>
      </c>
      <c r="AP992" s="12">
        <v>991</v>
      </c>
    </row>
    <row r="993" spans="3:42" x14ac:dyDescent="0.25">
      <c r="C993" s="12">
        <v>992</v>
      </c>
      <c r="E993" s="12">
        <v>0</v>
      </c>
      <c r="F993" s="12">
        <v>992</v>
      </c>
      <c r="I993" s="12">
        <v>992</v>
      </c>
      <c r="K993" s="12">
        <v>0</v>
      </c>
      <c r="L993" s="12">
        <v>992</v>
      </c>
      <c r="O993" s="12">
        <v>992</v>
      </c>
      <c r="Q993" s="12">
        <v>0</v>
      </c>
      <c r="R993" s="12">
        <v>992</v>
      </c>
      <c r="U993" s="12">
        <v>992</v>
      </c>
      <c r="W993" s="12">
        <v>0</v>
      </c>
      <c r="X993" s="12">
        <v>992</v>
      </c>
      <c r="AA993" s="12">
        <v>992</v>
      </c>
      <c r="AC993" s="12">
        <v>0</v>
      </c>
      <c r="AD993" s="12">
        <v>992</v>
      </c>
      <c r="AG993" s="12">
        <v>992</v>
      </c>
      <c r="AI993" s="12">
        <v>0</v>
      </c>
      <c r="AJ993" s="12">
        <v>992</v>
      </c>
      <c r="AM993" s="12">
        <v>992</v>
      </c>
      <c r="AO993" s="12">
        <v>0</v>
      </c>
      <c r="AP993" s="12">
        <v>992</v>
      </c>
    </row>
    <row r="994" spans="3:42" x14ac:dyDescent="0.25">
      <c r="C994" s="12">
        <v>993</v>
      </c>
      <c r="E994" s="12">
        <v>0</v>
      </c>
      <c r="F994" s="12">
        <v>993</v>
      </c>
      <c r="I994" s="12">
        <v>993</v>
      </c>
      <c r="K994" s="12">
        <v>0</v>
      </c>
      <c r="L994" s="12">
        <v>993</v>
      </c>
      <c r="O994" s="12">
        <v>993</v>
      </c>
      <c r="Q994" s="12">
        <v>0</v>
      </c>
      <c r="R994" s="12">
        <v>993</v>
      </c>
      <c r="U994" s="12">
        <v>993</v>
      </c>
      <c r="W994" s="12">
        <v>0</v>
      </c>
      <c r="X994" s="12">
        <v>993</v>
      </c>
      <c r="AA994" s="12">
        <v>993</v>
      </c>
      <c r="AC994" s="12">
        <v>0</v>
      </c>
      <c r="AD994" s="12">
        <v>993</v>
      </c>
      <c r="AG994" s="12">
        <v>993</v>
      </c>
      <c r="AI994" s="12">
        <v>0</v>
      </c>
      <c r="AJ994" s="12">
        <v>993</v>
      </c>
      <c r="AM994" s="12">
        <v>993</v>
      </c>
      <c r="AO994" s="12">
        <v>0</v>
      </c>
      <c r="AP994" s="12">
        <v>993</v>
      </c>
    </row>
    <row r="995" spans="3:42" x14ac:dyDescent="0.25">
      <c r="C995" s="12">
        <v>994</v>
      </c>
      <c r="E995" s="12">
        <v>0</v>
      </c>
      <c r="F995" s="12">
        <v>994</v>
      </c>
      <c r="I995" s="12">
        <v>994</v>
      </c>
      <c r="K995" s="12">
        <v>0</v>
      </c>
      <c r="L995" s="12">
        <v>994</v>
      </c>
      <c r="O995" s="12">
        <v>994</v>
      </c>
      <c r="Q995" s="12">
        <v>0</v>
      </c>
      <c r="R995" s="12">
        <v>994</v>
      </c>
      <c r="U995" s="12">
        <v>994</v>
      </c>
      <c r="W995" s="12">
        <v>0</v>
      </c>
      <c r="X995" s="12">
        <v>994</v>
      </c>
      <c r="AA995" s="12">
        <v>994</v>
      </c>
      <c r="AC995" s="12">
        <v>0</v>
      </c>
      <c r="AD995" s="12">
        <v>994</v>
      </c>
      <c r="AG995" s="12">
        <v>994</v>
      </c>
      <c r="AI995" s="12">
        <v>0</v>
      </c>
      <c r="AJ995" s="12">
        <v>994</v>
      </c>
      <c r="AM995" s="12">
        <v>994</v>
      </c>
      <c r="AO995" s="12">
        <v>0</v>
      </c>
      <c r="AP995" s="12">
        <v>994</v>
      </c>
    </row>
    <row r="996" spans="3:42" x14ac:dyDescent="0.25">
      <c r="C996" s="12">
        <v>995</v>
      </c>
      <c r="E996" s="12">
        <v>0</v>
      </c>
      <c r="F996" s="12">
        <v>995</v>
      </c>
      <c r="I996" s="12">
        <v>995</v>
      </c>
      <c r="K996" s="12">
        <v>0</v>
      </c>
      <c r="L996" s="12">
        <v>995</v>
      </c>
      <c r="O996" s="12">
        <v>995</v>
      </c>
      <c r="Q996" s="12">
        <v>0</v>
      </c>
      <c r="R996" s="12">
        <v>995</v>
      </c>
      <c r="U996" s="12">
        <v>995</v>
      </c>
      <c r="W996" s="12">
        <v>0</v>
      </c>
      <c r="X996" s="12">
        <v>995</v>
      </c>
      <c r="AA996" s="12">
        <v>995</v>
      </c>
      <c r="AC996" s="12">
        <v>0</v>
      </c>
      <c r="AD996" s="12">
        <v>995</v>
      </c>
      <c r="AG996" s="12">
        <v>995</v>
      </c>
      <c r="AI996" s="12">
        <v>0</v>
      </c>
      <c r="AJ996" s="12">
        <v>995</v>
      </c>
      <c r="AM996" s="12">
        <v>995</v>
      </c>
      <c r="AO996" s="12">
        <v>0</v>
      </c>
      <c r="AP996" s="12">
        <v>995</v>
      </c>
    </row>
    <row r="997" spans="3:42" x14ac:dyDescent="0.25">
      <c r="C997" s="12">
        <v>996</v>
      </c>
      <c r="E997" s="12">
        <v>0</v>
      </c>
      <c r="F997" s="12">
        <v>996</v>
      </c>
      <c r="I997" s="12">
        <v>996</v>
      </c>
      <c r="K997" s="12">
        <v>0</v>
      </c>
      <c r="L997" s="12">
        <v>996</v>
      </c>
      <c r="O997" s="12">
        <v>996</v>
      </c>
      <c r="Q997" s="12">
        <v>0</v>
      </c>
      <c r="R997" s="12">
        <v>996</v>
      </c>
      <c r="U997" s="12">
        <v>996</v>
      </c>
      <c r="W997" s="12">
        <v>0</v>
      </c>
      <c r="X997" s="12">
        <v>996</v>
      </c>
      <c r="AA997" s="12">
        <v>996</v>
      </c>
      <c r="AC997" s="12">
        <v>0</v>
      </c>
      <c r="AD997" s="12">
        <v>996</v>
      </c>
      <c r="AG997" s="12">
        <v>996</v>
      </c>
      <c r="AI997" s="12">
        <v>0</v>
      </c>
      <c r="AJ997" s="12">
        <v>996</v>
      </c>
      <c r="AM997" s="12">
        <v>996</v>
      </c>
      <c r="AO997" s="12">
        <v>0</v>
      </c>
      <c r="AP997" s="12">
        <v>996</v>
      </c>
    </row>
    <row r="998" spans="3:42" x14ac:dyDescent="0.25">
      <c r="C998" s="12">
        <v>997</v>
      </c>
      <c r="E998" s="12">
        <v>0</v>
      </c>
      <c r="F998" s="12">
        <v>997</v>
      </c>
      <c r="I998" s="12">
        <v>997</v>
      </c>
      <c r="K998" s="12">
        <v>0</v>
      </c>
      <c r="L998" s="12">
        <v>997</v>
      </c>
      <c r="O998" s="12">
        <v>997</v>
      </c>
      <c r="Q998" s="12">
        <v>0</v>
      </c>
      <c r="R998" s="12">
        <v>997</v>
      </c>
      <c r="U998" s="12">
        <v>997</v>
      </c>
      <c r="W998" s="12">
        <v>0</v>
      </c>
      <c r="X998" s="12">
        <v>997</v>
      </c>
      <c r="AA998" s="12">
        <v>997</v>
      </c>
      <c r="AC998" s="12">
        <v>0</v>
      </c>
      <c r="AD998" s="12">
        <v>997</v>
      </c>
      <c r="AG998" s="12">
        <v>997</v>
      </c>
      <c r="AI998" s="12">
        <v>0</v>
      </c>
      <c r="AJ998" s="12">
        <v>997</v>
      </c>
      <c r="AM998" s="12">
        <v>997</v>
      </c>
      <c r="AO998" s="12">
        <v>0</v>
      </c>
      <c r="AP998" s="12">
        <v>997</v>
      </c>
    </row>
    <row r="999" spans="3:42" x14ac:dyDescent="0.25">
      <c r="C999" s="12">
        <v>998</v>
      </c>
      <c r="E999" s="12">
        <v>0</v>
      </c>
      <c r="F999" s="12">
        <v>998</v>
      </c>
      <c r="I999" s="12">
        <v>998</v>
      </c>
      <c r="K999" s="12">
        <v>0</v>
      </c>
      <c r="L999" s="12">
        <v>998</v>
      </c>
      <c r="O999" s="12">
        <v>998</v>
      </c>
      <c r="Q999" s="12">
        <v>0</v>
      </c>
      <c r="R999" s="12">
        <v>998</v>
      </c>
      <c r="U999" s="12">
        <v>998</v>
      </c>
      <c r="W999" s="12">
        <v>0</v>
      </c>
      <c r="X999" s="12">
        <v>998</v>
      </c>
      <c r="AA999" s="12">
        <v>998</v>
      </c>
      <c r="AC999" s="12">
        <v>0</v>
      </c>
      <c r="AD999" s="12">
        <v>998</v>
      </c>
      <c r="AG999" s="12">
        <v>998</v>
      </c>
      <c r="AI999" s="12">
        <v>0</v>
      </c>
      <c r="AJ999" s="12">
        <v>998</v>
      </c>
      <c r="AM999" s="12">
        <v>998</v>
      </c>
      <c r="AO999" s="12">
        <v>0</v>
      </c>
      <c r="AP999" s="12">
        <v>998</v>
      </c>
    </row>
    <row r="1000" spans="3:42" x14ac:dyDescent="0.25">
      <c r="C1000" s="12">
        <v>999</v>
      </c>
      <c r="E1000" s="12">
        <v>0</v>
      </c>
      <c r="F1000" s="12">
        <v>999</v>
      </c>
      <c r="I1000" s="12">
        <v>999</v>
      </c>
      <c r="K1000" s="12">
        <v>0</v>
      </c>
      <c r="L1000" s="12">
        <v>999</v>
      </c>
      <c r="O1000" s="12">
        <v>999</v>
      </c>
      <c r="Q1000" s="12">
        <v>0</v>
      </c>
      <c r="R1000" s="12">
        <v>999</v>
      </c>
      <c r="U1000" s="12">
        <v>999</v>
      </c>
      <c r="W1000" s="12">
        <v>0</v>
      </c>
      <c r="X1000" s="12">
        <v>999</v>
      </c>
      <c r="AA1000" s="12">
        <v>999</v>
      </c>
      <c r="AC1000" s="12">
        <v>0</v>
      </c>
      <c r="AD1000" s="12">
        <v>999</v>
      </c>
      <c r="AG1000" s="12">
        <v>999</v>
      </c>
      <c r="AI1000" s="12">
        <v>0</v>
      </c>
      <c r="AJ1000" s="12">
        <v>999</v>
      </c>
      <c r="AM1000" s="12">
        <v>999</v>
      </c>
      <c r="AO1000" s="12">
        <v>0</v>
      </c>
      <c r="AP1000" s="12">
        <v>999</v>
      </c>
    </row>
    <row r="1001" spans="3:42" x14ac:dyDescent="0.25">
      <c r="C1001" s="12">
        <v>1000</v>
      </c>
      <c r="E1001" s="12">
        <v>0</v>
      </c>
      <c r="F1001" s="12">
        <v>1000</v>
      </c>
      <c r="I1001" s="12">
        <v>1000</v>
      </c>
      <c r="K1001" s="12">
        <v>0</v>
      </c>
      <c r="L1001" s="12">
        <v>1000</v>
      </c>
      <c r="O1001" s="12">
        <v>1000</v>
      </c>
      <c r="Q1001" s="12">
        <v>0</v>
      </c>
      <c r="R1001" s="12">
        <v>1000</v>
      </c>
      <c r="U1001" s="12">
        <v>1000</v>
      </c>
      <c r="W1001" s="12">
        <v>0</v>
      </c>
      <c r="X1001" s="12">
        <v>1000</v>
      </c>
      <c r="AA1001" s="12">
        <v>1000</v>
      </c>
      <c r="AC1001" s="12">
        <v>0</v>
      </c>
      <c r="AD1001" s="12">
        <v>1000</v>
      </c>
      <c r="AG1001" s="12">
        <v>1000</v>
      </c>
      <c r="AI1001" s="12">
        <v>0</v>
      </c>
      <c r="AJ1001" s="12">
        <v>1000</v>
      </c>
      <c r="AM1001" s="12">
        <v>1000</v>
      </c>
      <c r="AO1001" s="12">
        <v>0</v>
      </c>
      <c r="AP1001" s="12">
        <v>1000</v>
      </c>
    </row>
    <row r="1002" spans="3:42" x14ac:dyDescent="0.25">
      <c r="C1002" s="12">
        <v>1001</v>
      </c>
      <c r="I1002" s="12">
        <v>1001</v>
      </c>
      <c r="O1002" s="12">
        <v>1001</v>
      </c>
      <c r="U1002" s="12">
        <v>1001</v>
      </c>
      <c r="AA1002" s="12">
        <v>1001</v>
      </c>
      <c r="AG1002" s="12">
        <v>1001</v>
      </c>
      <c r="AM1002" s="12">
        <v>1001</v>
      </c>
    </row>
  </sheetData>
  <mergeCells count="6">
    <mergeCell ref="T1:X1"/>
    <mergeCell ref="Z1:AD1"/>
    <mergeCell ref="B1:F1"/>
    <mergeCell ref="AF1:AJ1"/>
    <mergeCell ref="H1:L1"/>
    <mergeCell ref="N1:R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9</vt:i4>
      </vt:variant>
    </vt:vector>
  </HeadingPairs>
  <TitlesOfParts>
    <vt:vector size="32" baseType="lpstr">
      <vt:lpstr>LIST YR</vt:lpstr>
      <vt:lpstr>Version</vt:lpstr>
      <vt:lpstr>One Big Table BACKUP</vt:lpstr>
      <vt:lpstr>One Big Table</vt:lpstr>
      <vt:lpstr>DATA SEL SUB 2026 CLEAN</vt:lpstr>
      <vt:lpstr>By Local Education Agency</vt:lpstr>
      <vt:lpstr>By State Senate District</vt:lpstr>
      <vt:lpstr>By State House District</vt:lpstr>
      <vt:lpstr>KEY</vt:lpstr>
      <vt:lpstr>DATA SEL SUB 2026</vt:lpstr>
      <vt:lpstr>DATA TIMESERIES</vt:lpstr>
      <vt:lpstr>DATA - FAD</vt:lpstr>
      <vt:lpstr>CROSSWALK House to AUN</vt:lpstr>
      <vt:lpstr>CROSSWALK Senate to AUN</vt:lpstr>
      <vt:lpstr>LIST HOUSE</vt:lpstr>
      <vt:lpstr>LIST SENATE</vt:lpstr>
      <vt:lpstr>LIST UNISERV</vt:lpstr>
      <vt:lpstr>LIST LEA</vt:lpstr>
      <vt:lpstr>LIST School Districts by AUN_ID</vt:lpstr>
      <vt:lpstr>LIST PrettyName SORT BY AUN</vt:lpstr>
      <vt:lpstr>LIST PrettyName SORT BY NAME</vt:lpstr>
      <vt:lpstr>CROSSWALK LEA TO SENATE</vt:lpstr>
      <vt:lpstr>CROSSWALK LEA TO HOUSE</vt:lpstr>
      <vt:lpstr>'By Local Education Agency'!Print_Area</vt:lpstr>
      <vt:lpstr>'By State House District'!Print_Area</vt:lpstr>
      <vt:lpstr>'By State Senate District'!Print_Area</vt:lpstr>
      <vt:lpstr>'One Big Table'!Print_Area</vt:lpstr>
      <vt:lpstr>'One Big Table BACKUP'!Print_Area</vt:lpstr>
      <vt:lpstr>'By State House District'!Print_Titles</vt:lpstr>
      <vt:lpstr>'By State Senate District'!Print_Titles</vt:lpstr>
      <vt:lpstr>'One Big Table'!Print_Titles</vt:lpstr>
      <vt:lpstr>'One Big Table BACKUP'!Print_Titles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Selected State Subsidies from the 2025-26 Enacted State Budget</dc:title>
  <dc:creator>Price, Mark [PA]</dc:creator>
  <cp:lastModifiedBy>Price, Mark [PA]</cp:lastModifiedBy>
  <cp:lastPrinted>2025-11-17T13:55:38Z</cp:lastPrinted>
  <dcterms:created xsi:type="dcterms:W3CDTF">2025-11-13T10:01:42Z</dcterms:created>
  <dcterms:modified xsi:type="dcterms:W3CDTF">2025-12-09T15:03:25Z</dcterms:modified>
</cp:coreProperties>
</file>